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updateLinks="never" codeName="ThisWorkbook" defaultThemeVersion="124226"/>
  <xr:revisionPtr revIDLastSave="0" documentId="13_ncr:1_{6468AE2E-3823-4DEB-A545-25D1C80D0D27}" xr6:coauthVersionLast="46" xr6:coauthVersionMax="46" xr10:uidLastSave="{00000000-0000-0000-0000-000000000000}"/>
  <bookViews>
    <workbookView xWindow="-120" yWindow="-120" windowWidth="29040" windowHeight="17640" tabRatio="868" xr2:uid="{00000000-000D-0000-FFFF-FFFF00000000}"/>
  </bookViews>
  <sheets>
    <sheet name="Titelblad" sheetId="9" r:id="rId1"/>
    <sheet name="Toelichting" sheetId="53" r:id="rId2"/>
    <sheet name="Bronnen en toepassingen" sheetId="11" r:id="rId3"/>
    <sheet name="1. Resultaat" sheetId="21" r:id="rId4"/>
    <sheet name="Input --&gt;" sheetId="13" r:id="rId5"/>
    <sheet name="2. Reguleringsparameters" sheetId="44" r:id="rId6"/>
    <sheet name="3. Investeringen" sheetId="18" r:id="rId7"/>
    <sheet name="Berekeningen --&gt;" sheetId="15" r:id="rId8"/>
    <sheet name="4. CPI-tabel" sheetId="45" r:id="rId9"/>
    <sheet name="5. Selectie" sheetId="34" r:id="rId10"/>
    <sheet name="6. Investeringen per jaar" sheetId="29" r:id="rId11"/>
    <sheet name="7. Nominale afschrijvingen" sheetId="57" r:id="rId12"/>
    <sheet name="8. Afschrijvingen voor GAW" sheetId="27" r:id="rId13"/>
    <sheet name="9. GAW" sheetId="28"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DAT1" localSheetId="5">#REF!</definedName>
    <definedName name="__DAT1" localSheetId="11">#REF!</definedName>
    <definedName name="__DAT1">#REF!</definedName>
    <definedName name="__DAT10" localSheetId="5">#REF!</definedName>
    <definedName name="__DAT10" localSheetId="11">#REF!</definedName>
    <definedName name="__DAT10">#REF!</definedName>
    <definedName name="__DAT11" localSheetId="5">#REF!</definedName>
    <definedName name="__DAT11" localSheetId="11">#REF!</definedName>
    <definedName name="__DAT11">#REF!</definedName>
    <definedName name="__DAT12" localSheetId="5">#REF!</definedName>
    <definedName name="__DAT12" localSheetId="11">#REF!</definedName>
    <definedName name="__DAT12">#REF!</definedName>
    <definedName name="__DAT13" localSheetId="5">#REF!</definedName>
    <definedName name="__DAT13" localSheetId="11">#REF!</definedName>
    <definedName name="__DAT13">#REF!</definedName>
    <definedName name="__DAT14" localSheetId="5">#REF!</definedName>
    <definedName name="__DAT14" localSheetId="11">#REF!</definedName>
    <definedName name="__DAT14">#REF!</definedName>
    <definedName name="__DAT15" localSheetId="5">#REF!</definedName>
    <definedName name="__DAT15" localSheetId="11">#REF!</definedName>
    <definedName name="__DAT15">#REF!</definedName>
    <definedName name="__DAT2" localSheetId="5">#REF!</definedName>
    <definedName name="__DAT2" localSheetId="11">#REF!</definedName>
    <definedName name="__DAT2">#REF!</definedName>
    <definedName name="__DAT3" localSheetId="5">#REF!</definedName>
    <definedName name="__DAT3" localSheetId="11">#REF!</definedName>
    <definedName name="__DAT3">#REF!</definedName>
    <definedName name="__DAT4" localSheetId="5">#REF!</definedName>
    <definedName name="__DAT4" localSheetId="11">#REF!</definedName>
    <definedName name="__DAT4">#REF!</definedName>
    <definedName name="__DAT5" localSheetId="5">#REF!</definedName>
    <definedName name="__DAT5" localSheetId="11">#REF!</definedName>
    <definedName name="__DAT5">#REF!</definedName>
    <definedName name="__DAT6" localSheetId="5">#REF!</definedName>
    <definedName name="__DAT6" localSheetId="11">#REF!</definedName>
    <definedName name="__DAT6">#REF!</definedName>
    <definedName name="__DAT7" localSheetId="5">#REF!</definedName>
    <definedName name="__DAT7" localSheetId="11">#REF!</definedName>
    <definedName name="__DAT7">#REF!</definedName>
    <definedName name="__DAT8" localSheetId="5">#REF!</definedName>
    <definedName name="__DAT8" localSheetId="11">#REF!</definedName>
    <definedName name="__DAT8">#REF!</definedName>
    <definedName name="__DAT9" localSheetId="5">#REF!</definedName>
    <definedName name="__DAT9" localSheetId="11">#REF!</definedName>
    <definedName name="__DAT9">#REF!</definedName>
    <definedName name="_cpi2000" localSheetId="5">#REF!</definedName>
    <definedName name="_cpi2000" localSheetId="11">#REF!</definedName>
    <definedName name="_cpi2000">#REF!</definedName>
    <definedName name="_cpi2001" localSheetId="5">#REF!</definedName>
    <definedName name="_cpi2001" localSheetId="11">#REF!</definedName>
    <definedName name="_cpi2001">#REF!</definedName>
    <definedName name="_cpi2002" localSheetId="5">#REF!</definedName>
    <definedName name="_cpi2002" localSheetId="11">#REF!</definedName>
    <definedName name="_cpi2002">#REF!</definedName>
    <definedName name="_cpi2003" localSheetId="5">#REF!</definedName>
    <definedName name="_cpi2003" localSheetId="11">#REF!</definedName>
    <definedName name="_cpi2003">#REF!</definedName>
    <definedName name="_DAT1" localSheetId="5">#REF!</definedName>
    <definedName name="_DAT1" localSheetId="11">#REF!</definedName>
    <definedName name="_DAT1">#REF!</definedName>
    <definedName name="_DAT10" localSheetId="5">#REF!</definedName>
    <definedName name="_DAT10" localSheetId="11">#REF!</definedName>
    <definedName name="_DAT10">#REF!</definedName>
    <definedName name="_DAT11" localSheetId="5">#REF!</definedName>
    <definedName name="_DAT11" localSheetId="11">#REF!</definedName>
    <definedName name="_DAT11">#REF!</definedName>
    <definedName name="_DAT12" localSheetId="5">#REF!</definedName>
    <definedName name="_DAT12" localSheetId="11">#REF!</definedName>
    <definedName name="_DAT12">#REF!</definedName>
    <definedName name="_DAT13" localSheetId="5">#REF!</definedName>
    <definedName name="_DAT13" localSheetId="11">#REF!</definedName>
    <definedName name="_DAT13">#REF!</definedName>
    <definedName name="_DAT14" localSheetId="5">#REF!</definedName>
    <definedName name="_DAT14" localSheetId="11">#REF!</definedName>
    <definedName name="_DAT14">#REF!</definedName>
    <definedName name="_DAT15" localSheetId="5">#REF!</definedName>
    <definedName name="_DAT15" localSheetId="11">#REF!</definedName>
    <definedName name="_DAT15">#REF!</definedName>
    <definedName name="_DAT2" localSheetId="5">#REF!</definedName>
    <definedName name="_DAT2" localSheetId="11">#REF!</definedName>
    <definedName name="_DAT2">#REF!</definedName>
    <definedName name="_DAT3" localSheetId="5">#REF!</definedName>
    <definedName name="_DAT3" localSheetId="11">#REF!</definedName>
    <definedName name="_DAT3">#REF!</definedName>
    <definedName name="_DAT4" localSheetId="5">#REF!</definedName>
    <definedName name="_DAT4" localSheetId="11">#REF!</definedName>
    <definedName name="_DAT4">#REF!</definedName>
    <definedName name="_DAT5" localSheetId="5">#REF!</definedName>
    <definedName name="_DAT5" localSheetId="11">#REF!</definedName>
    <definedName name="_DAT5">#REF!</definedName>
    <definedName name="_DAT6" localSheetId="5">#REF!</definedName>
    <definedName name="_DAT6" localSheetId="11">#REF!</definedName>
    <definedName name="_DAT6">#REF!</definedName>
    <definedName name="_DAT7" localSheetId="5">#REF!</definedName>
    <definedName name="_DAT7" localSheetId="11">#REF!</definedName>
    <definedName name="_DAT7">#REF!</definedName>
    <definedName name="_DAT8" localSheetId="5">#REF!</definedName>
    <definedName name="_DAT8" localSheetId="11">#REF!</definedName>
    <definedName name="_DAT8">#REF!</definedName>
    <definedName name="_DAT9" localSheetId="5">#REF!</definedName>
    <definedName name="_DAT9" localSheetId="11">#REF!</definedName>
    <definedName name="_DAT9">#REF!</definedName>
    <definedName name="_xlnm._FilterDatabase" localSheetId="6" hidden="1">'3. Investeringen'!$B$14:$Q$350</definedName>
    <definedName name="_xlnm._FilterDatabase" localSheetId="9" hidden="1">'5. Selectie'!$P$62:$P$64</definedName>
    <definedName name="_xlnm._FilterDatabase" localSheetId="11" hidden="1">'7. Nominale afschrijvingen'!$B$17:$Q$18</definedName>
    <definedName name="AF" localSheetId="5">[1]ORI!#REF!</definedName>
    <definedName name="AF" localSheetId="11">[1]ORI!#REF!</definedName>
    <definedName name="AF">[1]ORI!#REF!</definedName>
    <definedName name="afd">'[2]PwC - Afdelingen'!$A$2:$B$109</definedName>
    <definedName name="afdtennet">'[2]TenneT - Afdelingen'!$D$3:$E$70</definedName>
    <definedName name="afwijking" localSheetId="5">#REF!</definedName>
    <definedName name="afwijking" localSheetId="11">#REF!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d" localSheetId="5">#REF!</definedName>
    <definedName name="dd" localSheetId="11">#REF!</definedName>
    <definedName name="dd">#REF!</definedName>
    <definedName name="DF_GRID_3" localSheetId="5">[1]ORI!#REF!</definedName>
    <definedName name="DF_GRID_3" localSheetId="11">[1]ORI!#REF!</definedName>
    <definedName name="DF_GRID_3">[1]ORI!#REF!</definedName>
    <definedName name="ee" localSheetId="5">[1]ORI!#REF!</definedName>
    <definedName name="ee" localSheetId="11">[1]ORI!#REF!</definedName>
    <definedName name="ee">[1]ORI!#REF!</definedName>
    <definedName name="eeee" localSheetId="5">'[7]Toegestane Omzet'!#REF!</definedName>
    <definedName name="eeee" localSheetId="11">'[7]Toegestane Omzet'!#REF!</definedName>
    <definedName name="eeee">'[7]Toegestane Omzet'!#REF!</definedName>
    <definedName name="Eigenaar">[3]Lijsten!$G$2:$G$11</definedName>
    <definedName name="eur" localSheetId="5">#REF!</definedName>
    <definedName name="eur" localSheetId="11">#REF!</definedName>
    <definedName name="eur">#REF!</definedName>
    <definedName name="factor" localSheetId="5">#REF!</definedName>
    <definedName name="factor" localSheetId="11">#REF!</definedName>
    <definedName name="factor">#REF!</definedName>
    <definedName name="fik">[8]cockpit!$B$9</definedName>
    <definedName name="Financiering">[3]Lijsten!$P$2:$P$9</definedName>
    <definedName name="Jaar">[3]Lijsten!$A$2:$A$19</definedName>
    <definedName name="Kwartaal">[3]Lijsten!$B$2:$B$5</definedName>
    <definedName name="METHODE" localSheetId="5">#REF!</definedName>
    <definedName name="METHODE" localSheetId="11">#REF!</definedName>
    <definedName name="METHODE">#REF!</definedName>
    <definedName name="Naam">[9]Lijsten!$B$3:$B$10</definedName>
    <definedName name="NAAM_NE">'[7]Toegestane Omzet'!$M$1</definedName>
    <definedName name="NAAM_VOL">[4]Adresgegevens!$D$8</definedName>
    <definedName name="omzet_2000_aanpas_kolom" localSheetId="5">#REF!</definedName>
    <definedName name="omzet_2000_aanpas_kolom" localSheetId="11">#REF!</definedName>
    <definedName name="omzet_2000_aanpas_kolom">#REF!</definedName>
    <definedName name="omzet_2000_kolom" localSheetId="5">#REF!</definedName>
    <definedName name="omzet_2000_kolom" localSheetId="11">#REF!</definedName>
    <definedName name="omzet_2000_kolom">#REF!</definedName>
    <definedName name="omzet_2001_kolom" localSheetId="5">#REF!</definedName>
    <definedName name="omzet_2001_kolom" localSheetId="11">#REF!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5">'[7]Toegestane Omzet'!#REF!</definedName>
    <definedName name="PR_ME_2000" localSheetId="11">'[7]Toegestane Omzet'!#REF!</definedName>
    <definedName name="PR_ME_2000">'[7]Toegestane Omzet'!#REF!</definedName>
    <definedName name="Projecteigenaar">[3]Lijsten!$H$2:$H$25</definedName>
    <definedName name="Projectleider">[3]Lijsten!$J$2:$J$15</definedName>
    <definedName name="Regio">[3]Lijsten!$F$2:$F$7</definedName>
    <definedName name="required_x" localSheetId="5">#REF!</definedName>
    <definedName name="required_x" localSheetId="11">#REF!</definedName>
    <definedName name="required_x">#REF!</definedName>
    <definedName name="s" localSheetId="5">[10]Data!#REF!</definedName>
    <definedName name="s" localSheetId="11">[10]Data!#REF!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5">#REF!</definedName>
    <definedName name="tarief_factor" localSheetId="11">#REF!</definedName>
    <definedName name="tarief_factor">#REF!</definedName>
    <definedName name="test" localSheetId="5">#REF!</definedName>
    <definedName name="test" localSheetId="11">#REF!</definedName>
    <definedName name="test">#REF!</definedName>
    <definedName name="TEST0" localSheetId="5">#REF!</definedName>
    <definedName name="TEST0" localSheetId="11">#REF!</definedName>
    <definedName name="TEST0">#REF!</definedName>
    <definedName name="TESTHKEY" localSheetId="5">#REF!</definedName>
    <definedName name="TESTHKEY" localSheetId="11">#REF!</definedName>
    <definedName name="TESTHKEY">#REF!</definedName>
    <definedName name="TESTKEYS" localSheetId="5">#REF!</definedName>
    <definedName name="TESTKEYS" localSheetId="11">#REF!</definedName>
    <definedName name="TESTKEYS">#REF!</definedName>
    <definedName name="TESTVKEY" localSheetId="5">#REF!</definedName>
    <definedName name="TESTVKEY" localSheetId="11">#REF!</definedName>
    <definedName name="TESTVKEY">#REF!</definedName>
    <definedName name="TIPROJ">'[2]PwC - TI-projecten'!$B$1:$E$303</definedName>
    <definedName name="TTTI">'[2]TenneT - Projecten TI'!$B$2:$G$221</definedName>
    <definedName name="VerbruikstarRC" localSheetId="5">[11]Tarievenvoorstel!#REF!</definedName>
    <definedName name="VerbruikstarRC" localSheetId="11">[11]Tarievenvoorstel!#REF!</definedName>
    <definedName name="VerbruikstarRC">[11]Tarievenvoorstel!#REF!</definedName>
    <definedName name="wac" localSheetId="5">[10]Data!#REF!</definedName>
    <definedName name="wac" localSheetId="11">[10]Data!#REF!</definedName>
    <definedName name="wac">[10]Data!#REF!</definedName>
    <definedName name="wacc" localSheetId="5">[10]Data!#REF!</definedName>
    <definedName name="wacc" localSheetId="11">[10]Data!#REF!</definedName>
    <definedName name="wacc">[10]Data!#REF!</definedName>
    <definedName name="wacc_exc_tax">[10]constants!$E$3</definedName>
    <definedName name="wacc_inc_tax">[10]constants!$E$4</definedName>
    <definedName name="WvD">'[2]TenneT - WvD'!$A$2:$A$274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2" i="28" l="1"/>
  <c r="AE22" i="28"/>
  <c r="AF22" i="28"/>
  <c r="AG22" i="28"/>
  <c r="AH22" i="28"/>
  <c r="AI22" i="28"/>
  <c r="AJ22" i="28"/>
  <c r="AK22" i="28"/>
  <c r="AL22" i="28"/>
  <c r="AM22" i="28"/>
  <c r="AN22" i="28"/>
  <c r="AO22" i="28"/>
  <c r="AP22" i="28"/>
  <c r="AQ22" i="28"/>
  <c r="AR22" i="28"/>
  <c r="AD23" i="28"/>
  <c r="AE23" i="28"/>
  <c r="AF23" i="28"/>
  <c r="AG23" i="28"/>
  <c r="AH23" i="28"/>
  <c r="AI23" i="28"/>
  <c r="AJ23" i="28"/>
  <c r="AK23" i="28"/>
  <c r="AL23" i="28"/>
  <c r="AM23" i="28"/>
  <c r="AN23" i="28"/>
  <c r="AO23" i="28"/>
  <c r="AP23" i="28"/>
  <c r="AQ23" i="28"/>
  <c r="AR23" i="28"/>
  <c r="AD24" i="28"/>
  <c r="AE24" i="28"/>
  <c r="AF24" i="28"/>
  <c r="AG24" i="28"/>
  <c r="AH24" i="28"/>
  <c r="AI24" i="28"/>
  <c r="AJ24" i="28"/>
  <c r="AK24" i="28"/>
  <c r="AL24" i="28"/>
  <c r="AM24" i="28"/>
  <c r="AN24" i="28"/>
  <c r="AO24" i="28"/>
  <c r="AP24" i="28"/>
  <c r="AQ24" i="28"/>
  <c r="AR24" i="28"/>
  <c r="AC23" i="28"/>
  <c r="AC24" i="28"/>
  <c r="AC22" i="28"/>
  <c r="AD16" i="28"/>
  <c r="AE16" i="28"/>
  <c r="AF16" i="28"/>
  <c r="AG16" i="28"/>
  <c r="AH16" i="28"/>
  <c r="AI16" i="28"/>
  <c r="AJ16" i="28"/>
  <c r="AK16" i="28"/>
  <c r="AL16" i="28"/>
  <c r="AM16" i="28"/>
  <c r="AN16" i="28"/>
  <c r="AO16" i="28"/>
  <c r="AP16" i="28"/>
  <c r="AQ16" i="28"/>
  <c r="AR16" i="28"/>
  <c r="AD17" i="28"/>
  <c r="AE17" i="28"/>
  <c r="AF17" i="28"/>
  <c r="AG17" i="28"/>
  <c r="AH17" i="28"/>
  <c r="AI17" i="28"/>
  <c r="AJ17" i="28"/>
  <c r="AK17" i="28"/>
  <c r="AL17" i="28"/>
  <c r="AM17" i="28"/>
  <c r="AN17" i="28"/>
  <c r="AO17" i="28"/>
  <c r="AP17" i="28"/>
  <c r="AQ17" i="28"/>
  <c r="AR17" i="28"/>
  <c r="AD18" i="28"/>
  <c r="AE18" i="28"/>
  <c r="AF18" i="28"/>
  <c r="AG18" i="28"/>
  <c r="AH18" i="28"/>
  <c r="AI18" i="28"/>
  <c r="AJ18" i="28"/>
  <c r="AK18" i="28"/>
  <c r="AL18" i="28"/>
  <c r="AM18" i="28"/>
  <c r="AN18" i="28"/>
  <c r="AO18" i="28"/>
  <c r="AP18" i="28"/>
  <c r="AQ18" i="28"/>
  <c r="AR18" i="28"/>
  <c r="AD19" i="28"/>
  <c r="AE19" i="28"/>
  <c r="AF19" i="28"/>
  <c r="AG19" i="28"/>
  <c r="AH19" i="28"/>
  <c r="AI19" i="28"/>
  <c r="AJ19" i="28"/>
  <c r="AK19" i="28"/>
  <c r="AL19" i="28"/>
  <c r="AM19" i="28"/>
  <c r="AN19" i="28"/>
  <c r="AO19" i="28"/>
  <c r="AP19" i="28"/>
  <c r="AQ19" i="28"/>
  <c r="AR19" i="28"/>
  <c r="AC17" i="28"/>
  <c r="AC18" i="28"/>
  <c r="AC19" i="28"/>
  <c r="AC16" i="28"/>
  <c r="AP21" i="27"/>
  <c r="AQ21" i="27"/>
  <c r="AR21" i="27"/>
  <c r="AS21" i="27"/>
  <c r="AT21" i="27"/>
  <c r="AU21" i="27"/>
  <c r="AV21" i="27"/>
  <c r="AW21" i="27"/>
  <c r="AX21" i="27"/>
  <c r="AY21" i="27"/>
  <c r="AZ21" i="27"/>
  <c r="BA21" i="27"/>
  <c r="BB21" i="27"/>
  <c r="BC21" i="27"/>
  <c r="BD21" i="27"/>
  <c r="AP22" i="27"/>
  <c r="AQ22" i="27"/>
  <c r="AR22" i="27"/>
  <c r="AS22" i="27"/>
  <c r="AT22" i="27"/>
  <c r="AU22" i="27"/>
  <c r="AV22" i="27"/>
  <c r="AW22" i="27"/>
  <c r="AX22" i="27"/>
  <c r="AY22" i="27"/>
  <c r="AZ22" i="27"/>
  <c r="BA22" i="27"/>
  <c r="BB22" i="27"/>
  <c r="BC22" i="27"/>
  <c r="BD22" i="27"/>
  <c r="AP23" i="27"/>
  <c r="AQ23" i="27"/>
  <c r="AR23" i="27"/>
  <c r="AS23" i="27"/>
  <c r="AT23" i="27"/>
  <c r="AU23" i="27"/>
  <c r="AV23" i="27"/>
  <c r="AW23" i="27"/>
  <c r="AX23" i="27"/>
  <c r="AY23" i="27"/>
  <c r="AZ23" i="27"/>
  <c r="BA23" i="27"/>
  <c r="BB23" i="27"/>
  <c r="BC23" i="27"/>
  <c r="BD23" i="27"/>
  <c r="AO22" i="27"/>
  <c r="AO23" i="27"/>
  <c r="AO21" i="27"/>
  <c r="AP15" i="27"/>
  <c r="AQ15" i="27"/>
  <c r="AR15" i="27"/>
  <c r="AS15" i="27"/>
  <c r="AT15" i="27"/>
  <c r="AU15" i="27"/>
  <c r="AV15" i="27"/>
  <c r="AW15" i="27"/>
  <c r="AX15" i="27"/>
  <c r="AY15" i="27"/>
  <c r="AZ15" i="27"/>
  <c r="BA15" i="27"/>
  <c r="BB15" i="27"/>
  <c r="BC15" i="27"/>
  <c r="BD15" i="27"/>
  <c r="AP16" i="27"/>
  <c r="AQ16" i="27"/>
  <c r="AR16" i="27"/>
  <c r="AS16" i="27"/>
  <c r="AT16" i="27"/>
  <c r="AU16" i="27"/>
  <c r="AV16" i="27"/>
  <c r="AW16" i="27"/>
  <c r="AX16" i="27"/>
  <c r="AY16" i="27"/>
  <c r="AZ16" i="27"/>
  <c r="BA16" i="27"/>
  <c r="BB16" i="27"/>
  <c r="BC16" i="27"/>
  <c r="BD16" i="27"/>
  <c r="AP17" i="27"/>
  <c r="AQ17" i="27"/>
  <c r="AR17" i="27"/>
  <c r="AS17" i="27"/>
  <c r="AT17" i="27"/>
  <c r="AU17" i="27"/>
  <c r="AV17" i="27"/>
  <c r="AW17" i="27"/>
  <c r="AX17" i="27"/>
  <c r="AY17" i="27"/>
  <c r="AZ17" i="27"/>
  <c r="BA17" i="27"/>
  <c r="BB17" i="27"/>
  <c r="BC17" i="27"/>
  <c r="BD17" i="27"/>
  <c r="AP18" i="27"/>
  <c r="AQ18" i="27"/>
  <c r="AR18" i="27"/>
  <c r="AS18" i="27"/>
  <c r="AT18" i="27"/>
  <c r="AU18" i="27"/>
  <c r="AV18" i="27"/>
  <c r="AW18" i="27"/>
  <c r="AX18" i="27"/>
  <c r="AY18" i="27"/>
  <c r="AZ18" i="27"/>
  <c r="BA18" i="27"/>
  <c r="BB18" i="27"/>
  <c r="BC18" i="27"/>
  <c r="BD18" i="27"/>
  <c r="AO16" i="27"/>
  <c r="AO17" i="27"/>
  <c r="AO18" i="27"/>
  <c r="AO15" i="27"/>
  <c r="B392" i="28"/>
  <c r="C392" i="28"/>
  <c r="D392" i="28"/>
  <c r="E392" i="28"/>
  <c r="AD392" i="28" s="1"/>
  <c r="F392" i="28"/>
  <c r="G392" i="28"/>
  <c r="I392" i="28"/>
  <c r="K392" i="28"/>
  <c r="L392" i="28"/>
  <c r="M392" i="28"/>
  <c r="N392" i="28"/>
  <c r="O392" i="28"/>
  <c r="P392" i="28"/>
  <c r="Q392" i="28"/>
  <c r="R392" i="28"/>
  <c r="S392" i="28"/>
  <c r="T392" i="28"/>
  <c r="U392" i="28"/>
  <c r="V392" i="28"/>
  <c r="W392" i="28"/>
  <c r="X392" i="28"/>
  <c r="Y392" i="28"/>
  <c r="Z392" i="28"/>
  <c r="AC392" i="28"/>
  <c r="B387" i="27"/>
  <c r="C387" i="27"/>
  <c r="X387" i="27" s="1"/>
  <c r="AO387" i="27" s="1"/>
  <c r="D387" i="27"/>
  <c r="E387" i="27"/>
  <c r="AG387" i="27" s="1"/>
  <c r="AX387" i="27" s="1"/>
  <c r="G387" i="27"/>
  <c r="H387" i="27"/>
  <c r="I387" i="27"/>
  <c r="J387" i="27"/>
  <c r="K387" i="27"/>
  <c r="L387" i="27"/>
  <c r="M387" i="27"/>
  <c r="N387" i="27"/>
  <c r="O387" i="27"/>
  <c r="P387" i="27"/>
  <c r="Q387" i="27"/>
  <c r="R387" i="27"/>
  <c r="S387" i="27"/>
  <c r="T387" i="27"/>
  <c r="U387" i="27"/>
  <c r="V387" i="27"/>
  <c r="AA387" i="27"/>
  <c r="AE387" i="27"/>
  <c r="AI387" i="27"/>
  <c r="AM387" i="27"/>
  <c r="AR387" i="27"/>
  <c r="AV387" i="27"/>
  <c r="AZ387" i="27"/>
  <c r="BD387" i="27"/>
  <c r="B376" i="57"/>
  <c r="C376" i="57"/>
  <c r="P376" i="57" s="1"/>
  <c r="D376" i="57"/>
  <c r="E376" i="57"/>
  <c r="N376" i="57" s="1"/>
  <c r="F376" i="57"/>
  <c r="G376" i="57"/>
  <c r="L376" i="57" s="1"/>
  <c r="H376" i="57"/>
  <c r="J376" i="57"/>
  <c r="U376" i="57" s="1"/>
  <c r="O376" i="57"/>
  <c r="B373" i="29"/>
  <c r="C373" i="29"/>
  <c r="D373" i="29"/>
  <c r="E373" i="29"/>
  <c r="F373" i="29"/>
  <c r="G373" i="29"/>
  <c r="I373" i="29"/>
  <c r="L373" i="29" s="1"/>
  <c r="N373" i="29"/>
  <c r="R373" i="29"/>
  <c r="U373" i="29"/>
  <c r="V373" i="29"/>
  <c r="Y373" i="29"/>
  <c r="Z373" i="29"/>
  <c r="B422" i="34"/>
  <c r="C422" i="34"/>
  <c r="D422" i="34"/>
  <c r="E422" i="34"/>
  <c r="M422" i="34" s="1"/>
  <c r="F422" i="34"/>
  <c r="L422" i="34" s="1"/>
  <c r="G422" i="34"/>
  <c r="H422" i="34"/>
  <c r="J422" i="34"/>
  <c r="P422" i="34" s="1"/>
  <c r="K422" i="34"/>
  <c r="N422" i="34"/>
  <c r="L366" i="18"/>
  <c r="M366" i="18"/>
  <c r="N366" i="18"/>
  <c r="G366" i="18"/>
  <c r="H366" i="18"/>
  <c r="I366" i="18"/>
  <c r="G367" i="18"/>
  <c r="H367" i="18"/>
  <c r="I367" i="18"/>
  <c r="L367" i="18"/>
  <c r="M367" i="18" s="1"/>
  <c r="N367" i="18"/>
  <c r="G368" i="18"/>
  <c r="H368" i="18"/>
  <c r="F417" i="34" s="1"/>
  <c r="I368" i="18"/>
  <c r="L368" i="18"/>
  <c r="M368" i="18"/>
  <c r="N368" i="18"/>
  <c r="F368" i="29" s="1"/>
  <c r="G369" i="18"/>
  <c r="H369" i="18"/>
  <c r="I369" i="18"/>
  <c r="L369" i="18"/>
  <c r="M369" i="18" s="1"/>
  <c r="N369" i="18"/>
  <c r="G370" i="18"/>
  <c r="H370" i="18"/>
  <c r="F419" i="34" s="1"/>
  <c r="I370" i="18"/>
  <c r="L370" i="18"/>
  <c r="M370" i="18"/>
  <c r="N370" i="18"/>
  <c r="F370" i="29" s="1"/>
  <c r="G371" i="18"/>
  <c r="H371" i="18"/>
  <c r="I371" i="18"/>
  <c r="L371" i="18"/>
  <c r="M371" i="18" s="1"/>
  <c r="N371" i="18"/>
  <c r="G372" i="18"/>
  <c r="H372" i="18"/>
  <c r="F421" i="34" s="1"/>
  <c r="I372" i="18"/>
  <c r="L372" i="18"/>
  <c r="M372" i="18"/>
  <c r="N372" i="18"/>
  <c r="F372" i="29" s="1"/>
  <c r="G373" i="18"/>
  <c r="H373" i="18"/>
  <c r="I373" i="18"/>
  <c r="L373" i="18"/>
  <c r="M373" i="18" s="1"/>
  <c r="N373" i="18"/>
  <c r="B389" i="28"/>
  <c r="C389" i="28"/>
  <c r="D389" i="28"/>
  <c r="F389" i="28"/>
  <c r="G389" i="28"/>
  <c r="B390" i="28"/>
  <c r="C390" i="28"/>
  <c r="D390" i="28"/>
  <c r="E390" i="28"/>
  <c r="F390" i="28"/>
  <c r="G390" i="28"/>
  <c r="B391" i="28"/>
  <c r="C391" i="28"/>
  <c r="D391" i="28"/>
  <c r="F391" i="28"/>
  <c r="G391" i="28"/>
  <c r="B370" i="28"/>
  <c r="C370" i="28"/>
  <c r="D370" i="28"/>
  <c r="E370" i="28"/>
  <c r="F370" i="28"/>
  <c r="G370" i="28"/>
  <c r="B371" i="28"/>
  <c r="C371" i="28"/>
  <c r="D371" i="28"/>
  <c r="E371" i="28"/>
  <c r="F371" i="28"/>
  <c r="G371" i="28"/>
  <c r="B372" i="28"/>
  <c r="C372" i="28"/>
  <c r="D372" i="28"/>
  <c r="E372" i="28"/>
  <c r="F372" i="28"/>
  <c r="G372" i="28"/>
  <c r="B373" i="28"/>
  <c r="C373" i="28"/>
  <c r="D373" i="28"/>
  <c r="E373" i="28"/>
  <c r="F373" i="28"/>
  <c r="G373" i="28"/>
  <c r="B374" i="28"/>
  <c r="C374" i="28"/>
  <c r="D374" i="28"/>
  <c r="E374" i="28"/>
  <c r="F374" i="28"/>
  <c r="G374" i="28"/>
  <c r="B375" i="28"/>
  <c r="C375" i="28"/>
  <c r="D375" i="28"/>
  <c r="E375" i="28"/>
  <c r="F375" i="28"/>
  <c r="G375" i="28"/>
  <c r="B376" i="28"/>
  <c r="C376" i="28"/>
  <c r="D376" i="28"/>
  <c r="E376" i="28"/>
  <c r="F376" i="28"/>
  <c r="G376" i="28"/>
  <c r="B377" i="28"/>
  <c r="C377" i="28"/>
  <c r="D377" i="28"/>
  <c r="E377" i="28"/>
  <c r="F377" i="28"/>
  <c r="G377" i="28"/>
  <c r="B378" i="28"/>
  <c r="C378" i="28"/>
  <c r="D378" i="28"/>
  <c r="E378" i="28"/>
  <c r="F378" i="28"/>
  <c r="G378" i="28"/>
  <c r="B379" i="28"/>
  <c r="C379" i="28"/>
  <c r="D379" i="28"/>
  <c r="E379" i="28"/>
  <c r="F379" i="28"/>
  <c r="G379" i="28"/>
  <c r="B380" i="28"/>
  <c r="C380" i="28"/>
  <c r="D380" i="28"/>
  <c r="E380" i="28"/>
  <c r="F380" i="28"/>
  <c r="G380" i="28"/>
  <c r="B381" i="28"/>
  <c r="C381" i="28"/>
  <c r="D381" i="28"/>
  <c r="E381" i="28"/>
  <c r="F381" i="28"/>
  <c r="G381" i="28"/>
  <c r="B382" i="28"/>
  <c r="C382" i="28"/>
  <c r="D382" i="28"/>
  <c r="E382" i="28"/>
  <c r="F382" i="28"/>
  <c r="G382" i="28"/>
  <c r="B383" i="28"/>
  <c r="C383" i="28"/>
  <c r="D383" i="28"/>
  <c r="E383" i="28"/>
  <c r="F383" i="28"/>
  <c r="G383" i="28"/>
  <c r="B384" i="28"/>
  <c r="C384" i="28"/>
  <c r="D384" i="28"/>
  <c r="E384" i="28"/>
  <c r="F384" i="28"/>
  <c r="G384" i="28"/>
  <c r="B385" i="28"/>
  <c r="C385" i="28"/>
  <c r="D385" i="28"/>
  <c r="E385" i="28"/>
  <c r="F385" i="28"/>
  <c r="G385" i="28"/>
  <c r="B386" i="28"/>
  <c r="C386" i="28"/>
  <c r="D386" i="28"/>
  <c r="E386" i="28"/>
  <c r="F386" i="28"/>
  <c r="G386" i="28"/>
  <c r="B387" i="28"/>
  <c r="C387" i="28"/>
  <c r="D387" i="28"/>
  <c r="F387" i="28"/>
  <c r="G387" i="28"/>
  <c r="B388" i="28"/>
  <c r="C388" i="28"/>
  <c r="D388" i="28"/>
  <c r="E388" i="28"/>
  <c r="F388" i="28"/>
  <c r="G388" i="28"/>
  <c r="B383" i="27"/>
  <c r="C383" i="27"/>
  <c r="AM383" i="27" s="1"/>
  <c r="D383" i="27"/>
  <c r="E383" i="27"/>
  <c r="B384" i="27"/>
  <c r="C384" i="27"/>
  <c r="D384" i="27"/>
  <c r="E384" i="27"/>
  <c r="AM384" i="27"/>
  <c r="B385" i="27"/>
  <c r="C385" i="27"/>
  <c r="AA385" i="27" s="1"/>
  <c r="D385" i="27"/>
  <c r="E385" i="27"/>
  <c r="X385" i="27" s="1"/>
  <c r="AM385" i="27"/>
  <c r="B386" i="27"/>
  <c r="C386" i="27"/>
  <c r="D386" i="27"/>
  <c r="E386" i="27"/>
  <c r="AI386" i="27" s="1"/>
  <c r="B379" i="27"/>
  <c r="C379" i="27"/>
  <c r="AA379" i="27" s="1"/>
  <c r="D379" i="27"/>
  <c r="E379" i="27"/>
  <c r="X379" i="27" s="1"/>
  <c r="AM379" i="27"/>
  <c r="B380" i="27"/>
  <c r="C380" i="27"/>
  <c r="D380" i="27"/>
  <c r="E380" i="27"/>
  <c r="X380" i="27" s="1"/>
  <c r="B381" i="27"/>
  <c r="C381" i="27"/>
  <c r="D381" i="27"/>
  <c r="E381" i="27"/>
  <c r="X381" i="27" s="1"/>
  <c r="AA381" i="27"/>
  <c r="B382" i="27"/>
  <c r="C382" i="27"/>
  <c r="Z382" i="27" s="1"/>
  <c r="D382" i="27"/>
  <c r="E382" i="27"/>
  <c r="AE382" i="27"/>
  <c r="AI382" i="27"/>
  <c r="B365" i="27"/>
  <c r="C365" i="27"/>
  <c r="D365" i="27"/>
  <c r="E365" i="27"/>
  <c r="B366" i="27"/>
  <c r="C366" i="27"/>
  <c r="AM366" i="27" s="1"/>
  <c r="D366" i="27"/>
  <c r="E366" i="27"/>
  <c r="B367" i="27"/>
  <c r="C367" i="27"/>
  <c r="AM367" i="27" s="1"/>
  <c r="D367" i="27"/>
  <c r="E367" i="27"/>
  <c r="B368" i="27"/>
  <c r="C368" i="27"/>
  <c r="D368" i="27"/>
  <c r="E368" i="27"/>
  <c r="AE368" i="27" s="1"/>
  <c r="AM368" i="27"/>
  <c r="B369" i="27"/>
  <c r="C369" i="27"/>
  <c r="AM369" i="27" s="1"/>
  <c r="D369" i="27"/>
  <c r="E369" i="27"/>
  <c r="B370" i="27"/>
  <c r="C370" i="27"/>
  <c r="AE370" i="27" s="1"/>
  <c r="D370" i="27"/>
  <c r="E370" i="27"/>
  <c r="AM370" i="27"/>
  <c r="B371" i="27"/>
  <c r="C371" i="27"/>
  <c r="AC371" i="27" s="1"/>
  <c r="D371" i="27"/>
  <c r="E371" i="27"/>
  <c r="AM371" i="27"/>
  <c r="B372" i="27"/>
  <c r="C372" i="27"/>
  <c r="D372" i="27"/>
  <c r="E372" i="27"/>
  <c r="AA372" i="27" s="1"/>
  <c r="B373" i="27"/>
  <c r="C373" i="27"/>
  <c r="AC373" i="27" s="1"/>
  <c r="D373" i="27"/>
  <c r="E373" i="27"/>
  <c r="AM373" i="27"/>
  <c r="B374" i="27"/>
  <c r="C374" i="27"/>
  <c r="D374" i="27"/>
  <c r="E374" i="27"/>
  <c r="AA374" i="27" s="1"/>
  <c r="B375" i="27"/>
  <c r="C375" i="27"/>
  <c r="AC375" i="27" s="1"/>
  <c r="D375" i="27"/>
  <c r="E375" i="27"/>
  <c r="AM375" i="27"/>
  <c r="B376" i="27"/>
  <c r="C376" i="27"/>
  <c r="D376" i="27"/>
  <c r="E376" i="27"/>
  <c r="AC376" i="27" s="1"/>
  <c r="AK376" i="27"/>
  <c r="B377" i="27"/>
  <c r="C377" i="27"/>
  <c r="D377" i="27"/>
  <c r="E377" i="27"/>
  <c r="AC377" i="27" s="1"/>
  <c r="Y377" i="27"/>
  <c r="AG377" i="27"/>
  <c r="AK377" i="27"/>
  <c r="B378" i="27"/>
  <c r="C378" i="27"/>
  <c r="D378" i="27"/>
  <c r="E378" i="27"/>
  <c r="AC378" i="27" s="1"/>
  <c r="Y378" i="27"/>
  <c r="AG378" i="27"/>
  <c r="AK378" i="27"/>
  <c r="B373" i="57"/>
  <c r="C373" i="57"/>
  <c r="D373" i="57"/>
  <c r="E373" i="57"/>
  <c r="F373" i="57"/>
  <c r="H373" i="57"/>
  <c r="O373" i="57" s="1"/>
  <c r="B374" i="57"/>
  <c r="C374" i="57"/>
  <c r="D374" i="57"/>
  <c r="E374" i="57"/>
  <c r="G374" i="57"/>
  <c r="H374" i="57"/>
  <c r="O374" i="57" s="1"/>
  <c r="B375" i="57"/>
  <c r="C375" i="57"/>
  <c r="P375" i="57" s="1"/>
  <c r="D375" i="57"/>
  <c r="E375" i="57"/>
  <c r="F375" i="57"/>
  <c r="H375" i="57"/>
  <c r="O375" i="57"/>
  <c r="B370" i="57"/>
  <c r="C370" i="57"/>
  <c r="P370" i="57" s="1"/>
  <c r="D370" i="57"/>
  <c r="E370" i="57"/>
  <c r="G370" i="57"/>
  <c r="H370" i="57"/>
  <c r="O370" i="57"/>
  <c r="B371" i="57"/>
  <c r="C371" i="57"/>
  <c r="D371" i="57"/>
  <c r="P371" i="57" s="1"/>
  <c r="E371" i="57"/>
  <c r="F371" i="57"/>
  <c r="H371" i="57"/>
  <c r="O371" i="57" s="1"/>
  <c r="B372" i="57"/>
  <c r="C372" i="57"/>
  <c r="P372" i="57" s="1"/>
  <c r="D372" i="57"/>
  <c r="E372" i="57"/>
  <c r="G372" i="57"/>
  <c r="H372" i="57"/>
  <c r="O372" i="57" s="1"/>
  <c r="B354" i="57"/>
  <c r="C354" i="57"/>
  <c r="D354" i="57"/>
  <c r="E354" i="57"/>
  <c r="N354" i="57" s="1"/>
  <c r="F354" i="57"/>
  <c r="G354" i="57"/>
  <c r="L354" i="57" s="1"/>
  <c r="H354" i="57"/>
  <c r="O354" i="57"/>
  <c r="P354" i="57"/>
  <c r="B355" i="57"/>
  <c r="C355" i="57"/>
  <c r="D355" i="57"/>
  <c r="P355" i="57" s="1"/>
  <c r="L355" i="57" s="1"/>
  <c r="E355" i="57"/>
  <c r="F355" i="57"/>
  <c r="G355" i="57"/>
  <c r="H355" i="57"/>
  <c r="O355" i="57" s="1"/>
  <c r="N355" i="57"/>
  <c r="B356" i="57"/>
  <c r="C356" i="57"/>
  <c r="P356" i="57" s="1"/>
  <c r="D356" i="57"/>
  <c r="E356" i="57"/>
  <c r="F356" i="57"/>
  <c r="G356" i="57"/>
  <c r="H356" i="57"/>
  <c r="O356" i="57" s="1"/>
  <c r="B357" i="57"/>
  <c r="C357" i="57"/>
  <c r="D357" i="57"/>
  <c r="E357" i="57"/>
  <c r="F357" i="57"/>
  <c r="G357" i="57"/>
  <c r="N357" i="57" s="1"/>
  <c r="H357" i="57"/>
  <c r="O357" i="57" s="1"/>
  <c r="P357" i="57"/>
  <c r="L357" i="57" s="1"/>
  <c r="B358" i="57"/>
  <c r="C358" i="57"/>
  <c r="D358" i="57"/>
  <c r="E358" i="57"/>
  <c r="N358" i="57" s="1"/>
  <c r="F358" i="57"/>
  <c r="G358" i="57"/>
  <c r="H358" i="57"/>
  <c r="O358" i="57"/>
  <c r="P358" i="57"/>
  <c r="L358" i="57" s="1"/>
  <c r="B359" i="57"/>
  <c r="C359" i="57"/>
  <c r="D359" i="57"/>
  <c r="P359" i="57" s="1"/>
  <c r="L359" i="57" s="1"/>
  <c r="E359" i="57"/>
  <c r="F359" i="57"/>
  <c r="G359" i="57"/>
  <c r="H359" i="57"/>
  <c r="N359" i="57"/>
  <c r="B360" i="57"/>
  <c r="C360" i="57"/>
  <c r="P360" i="57" s="1"/>
  <c r="D360" i="57"/>
  <c r="E360" i="57"/>
  <c r="F360" i="57"/>
  <c r="G360" i="57"/>
  <c r="H360" i="57"/>
  <c r="O360" i="57" s="1"/>
  <c r="B361" i="57"/>
  <c r="C361" i="57"/>
  <c r="D361" i="57"/>
  <c r="E361" i="57"/>
  <c r="F361" i="57"/>
  <c r="G361" i="57"/>
  <c r="H361" i="57"/>
  <c r="O361" i="57" s="1"/>
  <c r="P361" i="57"/>
  <c r="L361" i="57" s="1"/>
  <c r="B362" i="57"/>
  <c r="C362" i="57"/>
  <c r="D362" i="57"/>
  <c r="E362" i="57"/>
  <c r="F362" i="57"/>
  <c r="G362" i="57"/>
  <c r="H362" i="57"/>
  <c r="O362" i="57"/>
  <c r="P362" i="57"/>
  <c r="L362" i="57" s="1"/>
  <c r="B363" i="57"/>
  <c r="C363" i="57"/>
  <c r="D363" i="57"/>
  <c r="P363" i="57" s="1"/>
  <c r="L363" i="57" s="1"/>
  <c r="N363" i="57" s="1"/>
  <c r="E363" i="57"/>
  <c r="F363" i="57"/>
  <c r="G363" i="57"/>
  <c r="H363" i="57"/>
  <c r="B364" i="57"/>
  <c r="C364" i="57"/>
  <c r="P364" i="57" s="1"/>
  <c r="D364" i="57"/>
  <c r="E364" i="57"/>
  <c r="F364" i="57"/>
  <c r="G364" i="57"/>
  <c r="H364" i="57"/>
  <c r="O364" i="57" s="1"/>
  <c r="B365" i="57"/>
  <c r="C365" i="57"/>
  <c r="D365" i="57"/>
  <c r="E365" i="57"/>
  <c r="F365" i="57"/>
  <c r="G365" i="57"/>
  <c r="H365" i="57"/>
  <c r="O365" i="57" s="1"/>
  <c r="P365" i="57"/>
  <c r="L365" i="57" s="1"/>
  <c r="B366" i="57"/>
  <c r="C366" i="57"/>
  <c r="D366" i="57"/>
  <c r="E366" i="57"/>
  <c r="N366" i="57" s="1"/>
  <c r="F366" i="57"/>
  <c r="G366" i="57"/>
  <c r="H366" i="57"/>
  <c r="O366" i="57" s="1"/>
  <c r="P366" i="57"/>
  <c r="L366" i="57" s="1"/>
  <c r="B367" i="57"/>
  <c r="C367" i="57"/>
  <c r="D367" i="57"/>
  <c r="P367" i="57" s="1"/>
  <c r="L367" i="57" s="1"/>
  <c r="E367" i="57"/>
  <c r="F367" i="57"/>
  <c r="G367" i="57"/>
  <c r="H367" i="57"/>
  <c r="N367" i="57"/>
  <c r="B368" i="57"/>
  <c r="C368" i="57"/>
  <c r="P368" i="57" s="1"/>
  <c r="D368" i="57"/>
  <c r="E368" i="57"/>
  <c r="F368" i="57"/>
  <c r="G368" i="57"/>
  <c r="H368" i="57"/>
  <c r="O368" i="57" s="1"/>
  <c r="B369" i="57"/>
  <c r="C369" i="57"/>
  <c r="D369" i="57"/>
  <c r="E369" i="57"/>
  <c r="F369" i="57"/>
  <c r="G369" i="57"/>
  <c r="H369" i="57"/>
  <c r="O369" i="57" s="1"/>
  <c r="B369" i="29"/>
  <c r="C369" i="29"/>
  <c r="D369" i="29"/>
  <c r="F369" i="29"/>
  <c r="G369" i="29"/>
  <c r="B370" i="29"/>
  <c r="C370" i="29"/>
  <c r="D370" i="29"/>
  <c r="E370" i="29"/>
  <c r="G370" i="29"/>
  <c r="B371" i="29"/>
  <c r="C371" i="29"/>
  <c r="D371" i="29"/>
  <c r="F371" i="29"/>
  <c r="G371" i="29"/>
  <c r="B372" i="29"/>
  <c r="C372" i="29"/>
  <c r="D372" i="29"/>
  <c r="E372" i="29"/>
  <c r="G372" i="29"/>
  <c r="B365" i="29"/>
  <c r="C365" i="29"/>
  <c r="D365" i="29"/>
  <c r="E365" i="29"/>
  <c r="F365" i="29"/>
  <c r="G365" i="29"/>
  <c r="B366" i="29"/>
  <c r="C366" i="29"/>
  <c r="D366" i="29"/>
  <c r="E366" i="29"/>
  <c r="F366" i="29"/>
  <c r="G366" i="29"/>
  <c r="B367" i="29"/>
  <c r="C367" i="29"/>
  <c r="D367" i="29"/>
  <c r="F367" i="29"/>
  <c r="G367" i="29"/>
  <c r="B368" i="29"/>
  <c r="C368" i="29"/>
  <c r="D368" i="29"/>
  <c r="E368" i="29"/>
  <c r="G368" i="29"/>
  <c r="B351" i="29"/>
  <c r="C351" i="29"/>
  <c r="D351" i="29"/>
  <c r="E351" i="29"/>
  <c r="F351" i="29"/>
  <c r="G351" i="29"/>
  <c r="B352" i="29"/>
  <c r="C352" i="29"/>
  <c r="D352" i="29"/>
  <c r="E352" i="29"/>
  <c r="F352" i="29"/>
  <c r="G352" i="29"/>
  <c r="B353" i="29"/>
  <c r="C353" i="29"/>
  <c r="D353" i="29"/>
  <c r="E353" i="29"/>
  <c r="F353" i="29"/>
  <c r="G353" i="29"/>
  <c r="B354" i="29"/>
  <c r="C354" i="29"/>
  <c r="D354" i="29"/>
  <c r="E354" i="29"/>
  <c r="F354" i="29"/>
  <c r="G354" i="29"/>
  <c r="B355" i="29"/>
  <c r="C355" i="29"/>
  <c r="D355" i="29"/>
  <c r="E355" i="29"/>
  <c r="F355" i="29"/>
  <c r="G355" i="29"/>
  <c r="B356" i="29"/>
  <c r="C356" i="29"/>
  <c r="D356" i="29"/>
  <c r="E356" i="29"/>
  <c r="F356" i="29"/>
  <c r="G356" i="29"/>
  <c r="B357" i="29"/>
  <c r="C357" i="29"/>
  <c r="D357" i="29"/>
  <c r="E357" i="29"/>
  <c r="F357" i="29"/>
  <c r="G357" i="29"/>
  <c r="B358" i="29"/>
  <c r="C358" i="29"/>
  <c r="D358" i="29"/>
  <c r="E358" i="29"/>
  <c r="F358" i="29"/>
  <c r="G358" i="29"/>
  <c r="B359" i="29"/>
  <c r="C359" i="29"/>
  <c r="D359" i="29"/>
  <c r="E359" i="29"/>
  <c r="F359" i="29"/>
  <c r="G359" i="29"/>
  <c r="B360" i="29"/>
  <c r="C360" i="29"/>
  <c r="D360" i="29"/>
  <c r="E360" i="29"/>
  <c r="F360" i="29"/>
  <c r="G360" i="29"/>
  <c r="B361" i="29"/>
  <c r="C361" i="29"/>
  <c r="D361" i="29"/>
  <c r="E361" i="29"/>
  <c r="F361" i="29"/>
  <c r="G361" i="29"/>
  <c r="B362" i="29"/>
  <c r="C362" i="29"/>
  <c r="D362" i="29"/>
  <c r="E362" i="29"/>
  <c r="F362" i="29"/>
  <c r="G362" i="29"/>
  <c r="B363" i="29"/>
  <c r="C363" i="29"/>
  <c r="D363" i="29"/>
  <c r="E363" i="29"/>
  <c r="F363" i="29"/>
  <c r="G363" i="29"/>
  <c r="B364" i="29"/>
  <c r="C364" i="29"/>
  <c r="D364" i="29"/>
  <c r="E364" i="29"/>
  <c r="F364" i="29"/>
  <c r="G364" i="29"/>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401" i="34"/>
  <c r="M405" i="34"/>
  <c r="M409" i="34"/>
  <c r="M413" i="34"/>
  <c r="M416" i="34"/>
  <c r="M418" i="34"/>
  <c r="M420" i="34"/>
  <c r="M64" i="34"/>
  <c r="C33" i="34"/>
  <c r="M402" i="34" s="1"/>
  <c r="B420" i="34"/>
  <c r="C420" i="34"/>
  <c r="D420" i="34"/>
  <c r="E420" i="34"/>
  <c r="F420" i="34"/>
  <c r="G420" i="34"/>
  <c r="H420" i="34"/>
  <c r="B421" i="34"/>
  <c r="C421" i="34"/>
  <c r="D421" i="34"/>
  <c r="E421" i="34"/>
  <c r="M421" i="34" s="1"/>
  <c r="G421" i="34"/>
  <c r="B400" i="34"/>
  <c r="C400" i="34"/>
  <c r="D400" i="34"/>
  <c r="E400" i="34"/>
  <c r="F400" i="34"/>
  <c r="G400" i="34"/>
  <c r="H400" i="34"/>
  <c r="B401" i="34"/>
  <c r="C401" i="34"/>
  <c r="D401" i="34"/>
  <c r="E401" i="34"/>
  <c r="F401" i="34"/>
  <c r="G401" i="34"/>
  <c r="H401" i="34"/>
  <c r="B402" i="34"/>
  <c r="C402" i="34"/>
  <c r="D402" i="34"/>
  <c r="E402" i="34"/>
  <c r="F402" i="34"/>
  <c r="G402" i="34"/>
  <c r="H402" i="34"/>
  <c r="B403" i="34"/>
  <c r="C403" i="34"/>
  <c r="D403" i="34"/>
  <c r="E403" i="34"/>
  <c r="F403" i="34"/>
  <c r="G403" i="34"/>
  <c r="H403" i="34"/>
  <c r="B404" i="34"/>
  <c r="C404" i="34"/>
  <c r="D404" i="34"/>
  <c r="E404" i="34"/>
  <c r="F404" i="34"/>
  <c r="G404" i="34"/>
  <c r="H404" i="34"/>
  <c r="B405" i="34"/>
  <c r="C405" i="34"/>
  <c r="D405" i="34"/>
  <c r="E405" i="34"/>
  <c r="F405" i="34"/>
  <c r="G405" i="34"/>
  <c r="H405" i="34"/>
  <c r="B406" i="34"/>
  <c r="C406" i="34"/>
  <c r="D406" i="34"/>
  <c r="E406" i="34"/>
  <c r="F406" i="34"/>
  <c r="G406" i="34"/>
  <c r="H406" i="34"/>
  <c r="B407" i="34"/>
  <c r="C407" i="34"/>
  <c r="D407" i="34"/>
  <c r="E407" i="34"/>
  <c r="F407" i="34"/>
  <c r="G407" i="34"/>
  <c r="H407" i="34"/>
  <c r="B408" i="34"/>
  <c r="C408" i="34"/>
  <c r="D408" i="34"/>
  <c r="E408" i="34"/>
  <c r="F408" i="34"/>
  <c r="G408" i="34"/>
  <c r="H408" i="34"/>
  <c r="B409" i="34"/>
  <c r="C409" i="34"/>
  <c r="D409" i="34"/>
  <c r="E409" i="34"/>
  <c r="F409" i="34"/>
  <c r="G409" i="34"/>
  <c r="H409" i="34"/>
  <c r="B410" i="34"/>
  <c r="C410" i="34"/>
  <c r="D410" i="34"/>
  <c r="E410" i="34"/>
  <c r="F410" i="34"/>
  <c r="G410" i="34"/>
  <c r="H410" i="34"/>
  <c r="B411" i="34"/>
  <c r="C411" i="34"/>
  <c r="D411" i="34"/>
  <c r="E411" i="34"/>
  <c r="F411" i="34"/>
  <c r="G411" i="34"/>
  <c r="H411" i="34"/>
  <c r="B412" i="34"/>
  <c r="C412" i="34"/>
  <c r="D412" i="34"/>
  <c r="E412" i="34"/>
  <c r="F412" i="34"/>
  <c r="G412" i="34"/>
  <c r="H412" i="34"/>
  <c r="B413" i="34"/>
  <c r="C413" i="34"/>
  <c r="D413" i="34"/>
  <c r="E413" i="34"/>
  <c r="F413" i="34"/>
  <c r="G413" i="34"/>
  <c r="H413" i="34"/>
  <c r="B414" i="34"/>
  <c r="C414" i="34"/>
  <c r="D414" i="34"/>
  <c r="E414" i="34"/>
  <c r="F414" i="34"/>
  <c r="G414" i="34"/>
  <c r="H414" i="34"/>
  <c r="B415" i="34"/>
  <c r="C415" i="34"/>
  <c r="D415" i="34"/>
  <c r="E415" i="34"/>
  <c r="M415" i="34" s="1"/>
  <c r="F415" i="34"/>
  <c r="G415" i="34"/>
  <c r="H415" i="34"/>
  <c r="B416" i="34"/>
  <c r="C416" i="34"/>
  <c r="D416" i="34"/>
  <c r="E416" i="34"/>
  <c r="F416" i="34"/>
  <c r="G416" i="34"/>
  <c r="H416" i="34"/>
  <c r="B417" i="34"/>
  <c r="C417" i="34"/>
  <c r="D417" i="34"/>
  <c r="E417" i="34"/>
  <c r="M417" i="34" s="1"/>
  <c r="G417" i="34"/>
  <c r="B418" i="34"/>
  <c r="C418" i="34"/>
  <c r="D418" i="34"/>
  <c r="E418" i="34"/>
  <c r="F418" i="34"/>
  <c r="G418" i="34"/>
  <c r="H418" i="34"/>
  <c r="B419" i="34"/>
  <c r="C419" i="34"/>
  <c r="D419" i="34"/>
  <c r="E419" i="34"/>
  <c r="M419" i="34" s="1"/>
  <c r="G419" i="34"/>
  <c r="L351" i="18"/>
  <c r="M351" i="18" s="1"/>
  <c r="N351" i="18"/>
  <c r="L352" i="18"/>
  <c r="M352" i="18" s="1"/>
  <c r="N352" i="18"/>
  <c r="L353" i="18"/>
  <c r="M353" i="18"/>
  <c r="N353" i="18"/>
  <c r="L354" i="18"/>
  <c r="M354" i="18"/>
  <c r="N354" i="18"/>
  <c r="L355" i="18"/>
  <c r="M355" i="18" s="1"/>
  <c r="N355" i="18"/>
  <c r="L356" i="18"/>
  <c r="M356" i="18" s="1"/>
  <c r="N356" i="18"/>
  <c r="L357" i="18"/>
  <c r="M357" i="18"/>
  <c r="N357" i="18"/>
  <c r="L358" i="18"/>
  <c r="M358" i="18"/>
  <c r="N358" i="18"/>
  <c r="L359" i="18"/>
  <c r="M359" i="18" s="1"/>
  <c r="N359" i="18"/>
  <c r="L360" i="18"/>
  <c r="M360" i="18" s="1"/>
  <c r="N360" i="18"/>
  <c r="L361" i="18"/>
  <c r="M361" i="18"/>
  <c r="N361" i="18"/>
  <c r="L362" i="18"/>
  <c r="M362" i="18"/>
  <c r="N362" i="18"/>
  <c r="L363" i="18"/>
  <c r="M363" i="18" s="1"/>
  <c r="N363" i="18"/>
  <c r="L364" i="18"/>
  <c r="M364" i="18" s="1"/>
  <c r="N364" i="18"/>
  <c r="L365" i="18"/>
  <c r="M365" i="18"/>
  <c r="N365" i="18"/>
  <c r="G351" i="18"/>
  <c r="H351" i="18"/>
  <c r="I351" i="18"/>
  <c r="G352" i="18"/>
  <c r="H352" i="18"/>
  <c r="I352" i="18"/>
  <c r="G353" i="18"/>
  <c r="H353" i="18"/>
  <c r="I353" i="18"/>
  <c r="G354" i="18"/>
  <c r="H354" i="18"/>
  <c r="I354" i="18"/>
  <c r="G355" i="18"/>
  <c r="H355" i="18"/>
  <c r="I355" i="18"/>
  <c r="G356" i="18"/>
  <c r="H356" i="18"/>
  <c r="I356" i="18"/>
  <c r="G357" i="18"/>
  <c r="H357" i="18"/>
  <c r="I357" i="18"/>
  <c r="G358" i="18"/>
  <c r="H358" i="18"/>
  <c r="I358" i="18"/>
  <c r="G359" i="18"/>
  <c r="H359" i="18"/>
  <c r="I359" i="18"/>
  <c r="G360" i="18"/>
  <c r="H360" i="18"/>
  <c r="I360" i="18"/>
  <c r="G361" i="18"/>
  <c r="H361" i="18"/>
  <c r="I361" i="18"/>
  <c r="G362" i="18"/>
  <c r="H362" i="18"/>
  <c r="I362" i="18"/>
  <c r="G363" i="18"/>
  <c r="H363" i="18"/>
  <c r="I363" i="18"/>
  <c r="G364" i="18"/>
  <c r="H364" i="18"/>
  <c r="I364" i="18"/>
  <c r="G365" i="18"/>
  <c r="H365" i="18"/>
  <c r="I365" i="18"/>
  <c r="AE392" i="28" l="1"/>
  <c r="AF392" i="28" s="1"/>
  <c r="AG392" i="28" s="1"/>
  <c r="AH392" i="28" s="1"/>
  <c r="AI392" i="28" s="1"/>
  <c r="AJ392" i="28" s="1"/>
  <c r="AK392" i="28" s="1"/>
  <c r="AL392" i="28"/>
  <c r="AM392" i="28" s="1"/>
  <c r="AN392" i="28" s="1"/>
  <c r="AO392" i="28" s="1"/>
  <c r="AP392" i="28" s="1"/>
  <c r="AQ392" i="28" s="1"/>
  <c r="AR392" i="28" s="1"/>
  <c r="AK387" i="27"/>
  <c r="BB387" i="27" s="1"/>
  <c r="AC387" i="27"/>
  <c r="AT387" i="27" s="1"/>
  <c r="Y387" i="27"/>
  <c r="AP387" i="27" s="1"/>
  <c r="AL387" i="27"/>
  <c r="BC387" i="27" s="1"/>
  <c r="AH387" i="27"/>
  <c r="AY387" i="27" s="1"/>
  <c r="AD387" i="27"/>
  <c r="AU387" i="27" s="1"/>
  <c r="Z387" i="27"/>
  <c r="AQ387" i="27" s="1"/>
  <c r="AJ387" i="27"/>
  <c r="BA387" i="27" s="1"/>
  <c r="AF387" i="27"/>
  <c r="AW387" i="27" s="1"/>
  <c r="AB387" i="27"/>
  <c r="AS387" i="27" s="1"/>
  <c r="T376" i="57"/>
  <c r="X376" i="57"/>
  <c r="AB376" i="57"/>
  <c r="AA376" i="57"/>
  <c r="W376" i="57"/>
  <c r="S376" i="57"/>
  <c r="Z376" i="57"/>
  <c r="V376" i="57"/>
  <c r="R376" i="57"/>
  <c r="M376" i="57" s="1"/>
  <c r="Y376" i="57"/>
  <c r="W373" i="29"/>
  <c r="S373" i="29"/>
  <c r="O373" i="29"/>
  <c r="K373" i="29"/>
  <c r="Q373" i="29"/>
  <c r="M373" i="29"/>
  <c r="X373" i="29"/>
  <c r="T373" i="29"/>
  <c r="P373" i="29"/>
  <c r="AA380" i="27"/>
  <c r="P369" i="57"/>
  <c r="L369" i="57" s="1"/>
  <c r="AM380" i="27"/>
  <c r="F372" i="57"/>
  <c r="E369" i="29"/>
  <c r="F370" i="57"/>
  <c r="L370" i="57" s="1"/>
  <c r="N370" i="57" s="1"/>
  <c r="E367" i="29"/>
  <c r="F374" i="57"/>
  <c r="E371" i="29"/>
  <c r="H419" i="34"/>
  <c r="H421" i="34"/>
  <c r="G371" i="57"/>
  <c r="L374" i="57"/>
  <c r="N374" i="57" s="1"/>
  <c r="P374" i="57"/>
  <c r="G373" i="57"/>
  <c r="L373" i="57" s="1"/>
  <c r="P373" i="57"/>
  <c r="AM381" i="27"/>
  <c r="AI385" i="27"/>
  <c r="X384" i="27"/>
  <c r="L371" i="57"/>
  <c r="N371" i="57" s="1"/>
  <c r="G375" i="57"/>
  <c r="L375" i="57" s="1"/>
  <c r="AM386" i="27"/>
  <c r="AE385" i="27"/>
  <c r="X383" i="27"/>
  <c r="E387" i="28"/>
  <c r="E391" i="28"/>
  <c r="E389" i="28"/>
  <c r="H417" i="34"/>
  <c r="N373" i="57"/>
  <c r="AE386" i="27"/>
  <c r="M412" i="34"/>
  <c r="M408" i="34"/>
  <c r="M404" i="34"/>
  <c r="M400" i="34"/>
  <c r="M411" i="34"/>
  <c r="M407" i="34"/>
  <c r="M403" i="34"/>
  <c r="M414" i="34"/>
  <c r="M410" i="34"/>
  <c r="M406" i="34"/>
  <c r="AG376" i="27"/>
  <c r="AE375" i="27"/>
  <c r="AE373" i="27"/>
  <c r="AE371" i="27"/>
  <c r="AI379" i="27"/>
  <c r="AI384" i="27"/>
  <c r="AI383" i="27"/>
  <c r="Z376" i="27"/>
  <c r="AA375" i="27"/>
  <c r="AM374" i="27"/>
  <c r="AC374" i="27"/>
  <c r="AA373" i="27"/>
  <c r="AM372" i="27"/>
  <c r="AC372" i="27"/>
  <c r="AA371" i="27"/>
  <c r="AC370" i="27"/>
  <c r="AE367" i="27"/>
  <c r="AA382" i="27"/>
  <c r="AI381" i="27"/>
  <c r="AI380" i="27"/>
  <c r="AE379" i="27"/>
  <c r="AA386" i="27"/>
  <c r="AE384" i="27"/>
  <c r="AE383" i="27"/>
  <c r="Z378" i="27"/>
  <c r="Z377" i="27"/>
  <c r="Y376" i="27"/>
  <c r="AE374" i="27"/>
  <c r="AE372" i="27"/>
  <c r="AI366" i="27"/>
  <c r="AM382" i="27"/>
  <c r="X382" i="27"/>
  <c r="AE381" i="27"/>
  <c r="Z381" i="27"/>
  <c r="AE380" i="27"/>
  <c r="X386" i="27"/>
  <c r="AA384" i="27"/>
  <c r="AA383" i="27"/>
  <c r="AL386" i="27"/>
  <c r="AH386" i="27"/>
  <c r="AD386" i="27"/>
  <c r="Z386" i="27"/>
  <c r="AL385" i="27"/>
  <c r="AH385" i="27"/>
  <c r="AD385" i="27"/>
  <c r="Z385" i="27"/>
  <c r="AL384" i="27"/>
  <c r="AH384" i="27"/>
  <c r="AD384" i="27"/>
  <c r="Z384" i="27"/>
  <c r="AL383" i="27"/>
  <c r="AH383" i="27"/>
  <c r="AD383" i="27"/>
  <c r="Z383" i="27"/>
  <c r="AK386" i="27"/>
  <c r="AG386" i="27"/>
  <c r="AC386" i="27"/>
  <c r="Y386" i="27"/>
  <c r="AK385" i="27"/>
  <c r="AG385" i="27"/>
  <c r="AC385" i="27"/>
  <c r="Y385" i="27"/>
  <c r="AK384" i="27"/>
  <c r="AG384" i="27"/>
  <c r="AC384" i="27"/>
  <c r="Y384" i="27"/>
  <c r="AK383" i="27"/>
  <c r="AG383" i="27"/>
  <c r="AC383" i="27"/>
  <c r="Y383" i="27"/>
  <c r="AJ386" i="27"/>
  <c r="AF386" i="27"/>
  <c r="AB386" i="27"/>
  <c r="AJ385" i="27"/>
  <c r="AF385" i="27"/>
  <c r="AB385" i="27"/>
  <c r="AJ384" i="27"/>
  <c r="AF384" i="27"/>
  <c r="AB384" i="27"/>
  <c r="AJ383" i="27"/>
  <c r="AF383" i="27"/>
  <c r="AB383" i="27"/>
  <c r="AL382" i="27"/>
  <c r="AH382" i="27"/>
  <c r="AD382" i="27"/>
  <c r="AL381" i="27"/>
  <c r="AH381" i="27"/>
  <c r="AD381" i="27"/>
  <c r="AL380" i="27"/>
  <c r="AH380" i="27"/>
  <c r="AD380" i="27"/>
  <c r="Z380" i="27"/>
  <c r="AL379" i="27"/>
  <c r="AH379" i="27"/>
  <c r="AD379" i="27"/>
  <c r="Z379" i="27"/>
  <c r="AK382" i="27"/>
  <c r="AG382" i="27"/>
  <c r="AC382" i="27"/>
  <c r="Y382" i="27"/>
  <c r="AK381" i="27"/>
  <c r="AG381" i="27"/>
  <c r="AC381" i="27"/>
  <c r="Y381" i="27"/>
  <c r="AK380" i="27"/>
  <c r="AG380" i="27"/>
  <c r="AC380" i="27"/>
  <c r="Y380" i="27"/>
  <c r="AK379" i="27"/>
  <c r="AG379" i="27"/>
  <c r="AC379" i="27"/>
  <c r="Y379" i="27"/>
  <c r="AJ382" i="27"/>
  <c r="AF382" i="27"/>
  <c r="AB382" i="27"/>
  <c r="AJ381" i="27"/>
  <c r="AF381" i="27"/>
  <c r="AB381" i="27"/>
  <c r="AJ380" i="27"/>
  <c r="AF380" i="27"/>
  <c r="AB380" i="27"/>
  <c r="AJ379" i="27"/>
  <c r="AF379" i="27"/>
  <c r="AB379" i="27"/>
  <c r="X369" i="27"/>
  <c r="AB369" i="27"/>
  <c r="AF369" i="27"/>
  <c r="AJ369" i="27"/>
  <c r="Y369" i="27"/>
  <c r="AC369" i="27"/>
  <c r="AG369" i="27"/>
  <c r="AK369" i="27"/>
  <c r="Z369" i="27"/>
  <c r="AD369" i="27"/>
  <c r="AH369" i="27"/>
  <c r="AL369" i="27"/>
  <c r="X365" i="27"/>
  <c r="AB365" i="27"/>
  <c r="AF365" i="27"/>
  <c r="AJ365" i="27"/>
  <c r="Y365" i="27"/>
  <c r="AC365" i="27"/>
  <c r="AG365" i="27"/>
  <c r="AK365" i="27"/>
  <c r="Z365" i="27"/>
  <c r="AD365" i="27"/>
  <c r="AH365" i="27"/>
  <c r="AL365" i="27"/>
  <c r="AJ378" i="27"/>
  <c r="AF378" i="27"/>
  <c r="AB378" i="27"/>
  <c r="X378" i="27"/>
  <c r="AJ377" i="27"/>
  <c r="AF377" i="27"/>
  <c r="AB377" i="27"/>
  <c r="X377" i="27"/>
  <c r="AJ376" i="27"/>
  <c r="AF376" i="27"/>
  <c r="AB376" i="27"/>
  <c r="X376" i="27"/>
  <c r="AK375" i="27"/>
  <c r="AK374" i="27"/>
  <c r="AK373" i="27"/>
  <c r="AK372" i="27"/>
  <c r="AK371" i="27"/>
  <c r="AK370" i="27"/>
  <c r="AI369" i="27"/>
  <c r="AI368" i="27"/>
  <c r="AI367" i="27"/>
  <c r="AI365" i="27"/>
  <c r="X370" i="27"/>
  <c r="AB370" i="27"/>
  <c r="AF370" i="27"/>
  <c r="AJ370" i="27"/>
  <c r="Z370" i="27"/>
  <c r="AD370" i="27"/>
  <c r="AH370" i="27"/>
  <c r="AL370" i="27"/>
  <c r="X366" i="27"/>
  <c r="AB366" i="27"/>
  <c r="AF366" i="27"/>
  <c r="AJ366" i="27"/>
  <c r="Y366" i="27"/>
  <c r="AC366" i="27"/>
  <c r="AG366" i="27"/>
  <c r="AK366" i="27"/>
  <c r="Z366" i="27"/>
  <c r="AD366" i="27"/>
  <c r="AH366" i="27"/>
  <c r="AL366" i="27"/>
  <c r="AM365" i="27"/>
  <c r="AM378" i="27"/>
  <c r="AI378" i="27"/>
  <c r="AE378" i="27"/>
  <c r="AA378" i="27"/>
  <c r="AM377" i="27"/>
  <c r="AI377" i="27"/>
  <c r="AE377" i="27"/>
  <c r="AA377" i="27"/>
  <c r="AM376" i="27"/>
  <c r="AI376" i="27"/>
  <c r="AE376" i="27"/>
  <c r="AA376" i="27"/>
  <c r="AI375" i="27"/>
  <c r="X375" i="27"/>
  <c r="AB375" i="27"/>
  <c r="AF375" i="27"/>
  <c r="AJ375" i="27"/>
  <c r="Z375" i="27"/>
  <c r="AD375" i="27"/>
  <c r="AH375" i="27"/>
  <c r="AL375" i="27"/>
  <c r="AI374" i="27"/>
  <c r="X374" i="27"/>
  <c r="AB374" i="27"/>
  <c r="AF374" i="27"/>
  <c r="AJ374" i="27"/>
  <c r="Z374" i="27"/>
  <c r="AD374" i="27"/>
  <c r="AH374" i="27"/>
  <c r="AL374" i="27"/>
  <c r="AI373" i="27"/>
  <c r="X373" i="27"/>
  <c r="AB373" i="27"/>
  <c r="AF373" i="27"/>
  <c r="AJ373" i="27"/>
  <c r="Z373" i="27"/>
  <c r="AD373" i="27"/>
  <c r="AH373" i="27"/>
  <c r="AL373" i="27"/>
  <c r="AI372" i="27"/>
  <c r="X372" i="27"/>
  <c r="AB372" i="27"/>
  <c r="AF372" i="27"/>
  <c r="AJ372" i="27"/>
  <c r="Z372" i="27"/>
  <c r="AD372" i="27"/>
  <c r="AH372" i="27"/>
  <c r="AL372" i="27"/>
  <c r="AI371" i="27"/>
  <c r="X371" i="27"/>
  <c r="AB371" i="27"/>
  <c r="AF371" i="27"/>
  <c r="AJ371" i="27"/>
  <c r="Z371" i="27"/>
  <c r="AD371" i="27"/>
  <c r="AH371" i="27"/>
  <c r="AL371" i="27"/>
  <c r="AI370" i="27"/>
  <c r="AA370" i="27"/>
  <c r="AE369" i="27"/>
  <c r="AE366" i="27"/>
  <c r="AE365" i="27"/>
  <c r="X368" i="27"/>
  <c r="AB368" i="27"/>
  <c r="AF368" i="27"/>
  <c r="AJ368" i="27"/>
  <c r="Y368" i="27"/>
  <c r="AC368" i="27"/>
  <c r="AG368" i="27"/>
  <c r="AK368" i="27"/>
  <c r="Z368" i="27"/>
  <c r="AD368" i="27"/>
  <c r="AH368" i="27"/>
  <c r="AL368" i="27"/>
  <c r="X367" i="27"/>
  <c r="AB367" i="27"/>
  <c r="AF367" i="27"/>
  <c r="AJ367" i="27"/>
  <c r="Y367" i="27"/>
  <c r="AC367" i="27"/>
  <c r="AG367" i="27"/>
  <c r="AK367" i="27"/>
  <c r="Z367" i="27"/>
  <c r="AD367" i="27"/>
  <c r="AH367" i="27"/>
  <c r="AL367" i="27"/>
  <c r="AL378" i="27"/>
  <c r="AH378" i="27"/>
  <c r="AD378" i="27"/>
  <c r="AL377" i="27"/>
  <c r="AH377" i="27"/>
  <c r="AD377" i="27"/>
  <c r="AL376" i="27"/>
  <c r="AH376" i="27"/>
  <c r="AD376" i="27"/>
  <c r="AG375" i="27"/>
  <c r="Y375" i="27"/>
  <c r="AG374" i="27"/>
  <c r="Y374" i="27"/>
  <c r="AG373" i="27"/>
  <c r="Y373" i="27"/>
  <c r="AG372" i="27"/>
  <c r="Y372" i="27"/>
  <c r="AG371" i="27"/>
  <c r="Y371" i="27"/>
  <c r="AG370" i="27"/>
  <c r="Y370" i="27"/>
  <c r="AA369" i="27"/>
  <c r="AA368" i="27"/>
  <c r="AA367" i="27"/>
  <c r="AA366" i="27"/>
  <c r="AA365" i="27"/>
  <c r="N375" i="57"/>
  <c r="L372" i="57"/>
  <c r="N364" i="57"/>
  <c r="L364" i="57"/>
  <c r="O363" i="57"/>
  <c r="N356" i="57"/>
  <c r="L356" i="57"/>
  <c r="N369" i="57"/>
  <c r="N362" i="57"/>
  <c r="N361" i="57"/>
  <c r="N365" i="57"/>
  <c r="L368" i="57"/>
  <c r="O367" i="57"/>
  <c r="N360" i="57"/>
  <c r="L360" i="57"/>
  <c r="O359" i="57"/>
  <c r="AF376" i="57" l="1"/>
  <c r="AE376" i="57"/>
  <c r="AD376" i="57"/>
  <c r="AG376" i="57"/>
  <c r="AC376" i="57"/>
  <c r="N372" i="57"/>
  <c r="N368" i="57"/>
  <c r="D12" i="45" l="1"/>
  <c r="E12" i="45"/>
  <c r="F12" i="45"/>
  <c r="F17" i="45" s="1"/>
  <c r="F21" i="45" s="1"/>
  <c r="G12" i="45"/>
  <c r="G17" i="45" s="1"/>
  <c r="G22" i="45" s="1"/>
  <c r="H22" i="45" s="1"/>
  <c r="I22" i="45" s="1"/>
  <c r="H12" i="45"/>
  <c r="I12" i="45"/>
  <c r="D17" i="45"/>
  <c r="E17" i="45"/>
  <c r="E20" i="45" s="1"/>
  <c r="H17" i="45"/>
  <c r="H23" i="45" s="1"/>
  <c r="I17" i="45"/>
  <c r="I24" i="45"/>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G16" i="18"/>
  <c r="G17" i="18"/>
  <c r="C36" i="28" s="1"/>
  <c r="G18" i="18"/>
  <c r="C37" i="28" s="1"/>
  <c r="G19" i="18"/>
  <c r="C38" i="28" s="1"/>
  <c r="G20" i="18"/>
  <c r="C39" i="28" s="1"/>
  <c r="G21" i="18"/>
  <c r="C40" i="28" s="1"/>
  <c r="G22" i="18"/>
  <c r="C41" i="28" s="1"/>
  <c r="G23" i="18"/>
  <c r="C42" i="28" s="1"/>
  <c r="G24" i="18"/>
  <c r="C43" i="28" s="1"/>
  <c r="G25" i="18"/>
  <c r="C44" i="28" s="1"/>
  <c r="G26" i="18"/>
  <c r="C45" i="28" s="1"/>
  <c r="G27" i="18"/>
  <c r="C46" i="28" s="1"/>
  <c r="G28" i="18"/>
  <c r="C47" i="28" s="1"/>
  <c r="G29" i="18"/>
  <c r="C48" i="28" s="1"/>
  <c r="G30" i="18"/>
  <c r="C49" i="28" s="1"/>
  <c r="G31" i="18"/>
  <c r="C50" i="28" s="1"/>
  <c r="G32" i="18"/>
  <c r="C51" i="28" s="1"/>
  <c r="G33" i="18"/>
  <c r="C52" i="28" s="1"/>
  <c r="G34" i="18"/>
  <c r="C53" i="28" s="1"/>
  <c r="G35" i="18"/>
  <c r="C54" i="28" s="1"/>
  <c r="G36" i="18"/>
  <c r="C55" i="28" s="1"/>
  <c r="G37" i="18"/>
  <c r="C56" i="28" s="1"/>
  <c r="G38" i="18"/>
  <c r="C57" i="28" s="1"/>
  <c r="G39" i="18"/>
  <c r="C58" i="28" s="1"/>
  <c r="G40" i="18"/>
  <c r="C59" i="28" s="1"/>
  <c r="G41" i="18"/>
  <c r="C60" i="28" s="1"/>
  <c r="G42" i="18"/>
  <c r="C61" i="28" s="1"/>
  <c r="G43" i="18"/>
  <c r="C62" i="28" s="1"/>
  <c r="G44" i="18"/>
  <c r="C63" i="28" s="1"/>
  <c r="G45" i="18"/>
  <c r="C64" i="28" s="1"/>
  <c r="G46" i="18"/>
  <c r="C65" i="28" s="1"/>
  <c r="G47" i="18"/>
  <c r="C66" i="28" s="1"/>
  <c r="G48" i="18"/>
  <c r="C67" i="28" s="1"/>
  <c r="G49" i="18"/>
  <c r="C68" i="28" s="1"/>
  <c r="G50" i="18"/>
  <c r="C69" i="28" s="1"/>
  <c r="G51" i="18"/>
  <c r="C70" i="28" s="1"/>
  <c r="G52" i="18"/>
  <c r="C71" i="28" s="1"/>
  <c r="G53" i="18"/>
  <c r="C72" i="28" s="1"/>
  <c r="G54" i="18"/>
  <c r="C73" i="28" s="1"/>
  <c r="G55" i="18"/>
  <c r="C74" i="28" s="1"/>
  <c r="G56" i="18"/>
  <c r="C75" i="28" s="1"/>
  <c r="G57" i="18"/>
  <c r="C76" i="28" s="1"/>
  <c r="G58" i="18"/>
  <c r="C77" i="28" s="1"/>
  <c r="G59" i="18"/>
  <c r="C78" i="28" s="1"/>
  <c r="G60" i="18"/>
  <c r="C79" i="28" s="1"/>
  <c r="G61" i="18"/>
  <c r="C80" i="28" s="1"/>
  <c r="G62" i="18"/>
  <c r="C81" i="28" s="1"/>
  <c r="G63" i="18"/>
  <c r="C82" i="28" s="1"/>
  <c r="G64" i="18"/>
  <c r="C83" i="28" s="1"/>
  <c r="G65" i="18"/>
  <c r="C84" i="28" s="1"/>
  <c r="G66" i="18"/>
  <c r="C85" i="28" s="1"/>
  <c r="G67" i="18"/>
  <c r="C86" i="28" s="1"/>
  <c r="G68" i="18"/>
  <c r="C87" i="28" s="1"/>
  <c r="G69" i="18"/>
  <c r="C88" i="28" s="1"/>
  <c r="G70" i="18"/>
  <c r="C89" i="28" s="1"/>
  <c r="G71" i="18"/>
  <c r="C90" i="28" s="1"/>
  <c r="G72" i="18"/>
  <c r="C91" i="28" s="1"/>
  <c r="G73" i="18"/>
  <c r="C92" i="28" s="1"/>
  <c r="G74" i="18"/>
  <c r="C93" i="28" s="1"/>
  <c r="G75" i="18"/>
  <c r="C94" i="28" s="1"/>
  <c r="G76" i="18"/>
  <c r="C95" i="28" s="1"/>
  <c r="G77" i="18"/>
  <c r="C96" i="28" s="1"/>
  <c r="G78" i="18"/>
  <c r="C97" i="28" s="1"/>
  <c r="G79" i="18"/>
  <c r="C98" i="28" s="1"/>
  <c r="G80" i="18"/>
  <c r="C99" i="28" s="1"/>
  <c r="G81" i="18"/>
  <c r="C100" i="28" s="1"/>
  <c r="G82" i="18"/>
  <c r="C101" i="28" s="1"/>
  <c r="G83" i="18"/>
  <c r="C102" i="28" s="1"/>
  <c r="G84" i="18"/>
  <c r="C103" i="28" s="1"/>
  <c r="G85" i="18"/>
  <c r="C104" i="28" s="1"/>
  <c r="G86" i="18"/>
  <c r="C105" i="28" s="1"/>
  <c r="G87" i="18"/>
  <c r="C106" i="28" s="1"/>
  <c r="G88" i="18"/>
  <c r="C107" i="28" s="1"/>
  <c r="G89" i="18"/>
  <c r="C108" i="28" s="1"/>
  <c r="G90" i="18"/>
  <c r="C109" i="28" s="1"/>
  <c r="G91" i="18"/>
  <c r="C110" i="28" s="1"/>
  <c r="G92" i="18"/>
  <c r="C111" i="28" s="1"/>
  <c r="G93" i="18"/>
  <c r="C112" i="28" s="1"/>
  <c r="G94" i="18"/>
  <c r="C113" i="28" s="1"/>
  <c r="G95" i="18"/>
  <c r="C114" i="28" s="1"/>
  <c r="G96" i="18"/>
  <c r="C115" i="28" s="1"/>
  <c r="G97" i="18"/>
  <c r="C116" i="28" s="1"/>
  <c r="G98" i="18"/>
  <c r="C117" i="28" s="1"/>
  <c r="G99" i="18"/>
  <c r="C118" i="28" s="1"/>
  <c r="G100" i="18"/>
  <c r="C119" i="28" s="1"/>
  <c r="G101" i="18"/>
  <c r="C120" i="28" s="1"/>
  <c r="G102" i="18"/>
  <c r="C121" i="28" s="1"/>
  <c r="G103" i="18"/>
  <c r="C122" i="28" s="1"/>
  <c r="G104" i="18"/>
  <c r="C123" i="28" s="1"/>
  <c r="G105" i="18"/>
  <c r="C124" i="28" s="1"/>
  <c r="G106" i="18"/>
  <c r="C125" i="28" s="1"/>
  <c r="G107" i="18"/>
  <c r="C126" i="28" s="1"/>
  <c r="G108" i="18"/>
  <c r="C127" i="28" s="1"/>
  <c r="G109" i="18"/>
  <c r="C128" i="28" s="1"/>
  <c r="G110" i="18"/>
  <c r="C129" i="28" s="1"/>
  <c r="G111" i="18"/>
  <c r="C130" i="28" s="1"/>
  <c r="G112" i="18"/>
  <c r="C131" i="28" s="1"/>
  <c r="G113" i="18"/>
  <c r="C132" i="28" s="1"/>
  <c r="G114" i="18"/>
  <c r="C133" i="28" s="1"/>
  <c r="G115" i="18"/>
  <c r="C134" i="28" s="1"/>
  <c r="G116" i="18"/>
  <c r="C135" i="28" s="1"/>
  <c r="G117" i="18"/>
  <c r="C136" i="28" s="1"/>
  <c r="G118" i="18"/>
  <c r="C137" i="28" s="1"/>
  <c r="G119" i="18"/>
  <c r="C138" i="28" s="1"/>
  <c r="G120" i="18"/>
  <c r="C139" i="28" s="1"/>
  <c r="G121" i="18"/>
  <c r="C140" i="28" s="1"/>
  <c r="G122" i="18"/>
  <c r="C141" i="28" s="1"/>
  <c r="G123" i="18"/>
  <c r="C142" i="28" s="1"/>
  <c r="G124" i="18"/>
  <c r="C143" i="28" s="1"/>
  <c r="G125" i="18"/>
  <c r="C144" i="28" s="1"/>
  <c r="G126" i="18"/>
  <c r="C145" i="28" s="1"/>
  <c r="G127" i="18"/>
  <c r="C146" i="28" s="1"/>
  <c r="G128" i="18"/>
  <c r="C147" i="28" s="1"/>
  <c r="G129" i="18"/>
  <c r="C148" i="28" s="1"/>
  <c r="G130" i="18"/>
  <c r="C149" i="28" s="1"/>
  <c r="G131" i="18"/>
  <c r="C150" i="28" s="1"/>
  <c r="G132" i="18"/>
  <c r="C151" i="28" s="1"/>
  <c r="G133" i="18"/>
  <c r="C152" i="28" s="1"/>
  <c r="G134" i="18"/>
  <c r="C153" i="28" s="1"/>
  <c r="G135" i="18"/>
  <c r="C154" i="28" s="1"/>
  <c r="G136" i="18"/>
  <c r="C155" i="28" s="1"/>
  <c r="G137" i="18"/>
  <c r="C156" i="28" s="1"/>
  <c r="G138" i="18"/>
  <c r="C157" i="28" s="1"/>
  <c r="G139" i="18"/>
  <c r="C158" i="28" s="1"/>
  <c r="G140" i="18"/>
  <c r="C159" i="28" s="1"/>
  <c r="G141" i="18"/>
  <c r="C160" i="28" s="1"/>
  <c r="G142" i="18"/>
  <c r="C161" i="28" s="1"/>
  <c r="G143" i="18"/>
  <c r="C162" i="28" s="1"/>
  <c r="G144" i="18"/>
  <c r="C163" i="28" s="1"/>
  <c r="G145" i="18"/>
  <c r="C164" i="28" s="1"/>
  <c r="G146" i="18"/>
  <c r="C165" i="28" s="1"/>
  <c r="G147" i="18"/>
  <c r="C166" i="28" s="1"/>
  <c r="G148" i="18"/>
  <c r="C167" i="28" s="1"/>
  <c r="G149" i="18"/>
  <c r="C168" i="28" s="1"/>
  <c r="G150" i="18"/>
  <c r="C169" i="28" s="1"/>
  <c r="G151" i="18"/>
  <c r="C170" i="28" s="1"/>
  <c r="G152" i="18"/>
  <c r="C171" i="28" s="1"/>
  <c r="G153" i="18"/>
  <c r="C172" i="28" s="1"/>
  <c r="G154" i="18"/>
  <c r="C173" i="28" s="1"/>
  <c r="G155" i="18"/>
  <c r="C174" i="28" s="1"/>
  <c r="G156" i="18"/>
  <c r="C175" i="28" s="1"/>
  <c r="G157" i="18"/>
  <c r="C176" i="28" s="1"/>
  <c r="G158" i="18"/>
  <c r="C177" i="28" s="1"/>
  <c r="G159" i="18"/>
  <c r="C178" i="28" s="1"/>
  <c r="G160" i="18"/>
  <c r="C179" i="28" s="1"/>
  <c r="G161" i="18"/>
  <c r="C180" i="28" s="1"/>
  <c r="G162" i="18"/>
  <c r="C181" i="28" s="1"/>
  <c r="G163" i="18"/>
  <c r="C182" i="28" s="1"/>
  <c r="G164" i="18"/>
  <c r="C183" i="28" s="1"/>
  <c r="G165" i="18"/>
  <c r="C184" i="28" s="1"/>
  <c r="G166" i="18"/>
  <c r="C185" i="28" s="1"/>
  <c r="G167" i="18"/>
  <c r="C186" i="28" s="1"/>
  <c r="G168" i="18"/>
  <c r="C187" i="28" s="1"/>
  <c r="G169" i="18"/>
  <c r="C188" i="28" s="1"/>
  <c r="G170" i="18"/>
  <c r="C189" i="28" s="1"/>
  <c r="G171" i="18"/>
  <c r="C190" i="28" s="1"/>
  <c r="G172" i="18"/>
  <c r="C191" i="28" s="1"/>
  <c r="G173" i="18"/>
  <c r="C192" i="28" s="1"/>
  <c r="G174" i="18"/>
  <c r="C193" i="28" s="1"/>
  <c r="G175" i="18"/>
  <c r="C194" i="28" s="1"/>
  <c r="G176" i="18"/>
  <c r="C195" i="28" s="1"/>
  <c r="G177" i="18"/>
  <c r="C196" i="28" s="1"/>
  <c r="G178" i="18"/>
  <c r="C197" i="28" s="1"/>
  <c r="G179" i="18"/>
  <c r="C198" i="28" s="1"/>
  <c r="G180" i="18"/>
  <c r="C199" i="28" s="1"/>
  <c r="G181" i="18"/>
  <c r="C200" i="28" s="1"/>
  <c r="G182" i="18"/>
  <c r="C201" i="28" s="1"/>
  <c r="G183" i="18"/>
  <c r="C202" i="28" s="1"/>
  <c r="G184" i="18"/>
  <c r="C203" i="28" s="1"/>
  <c r="G185" i="18"/>
  <c r="C204" i="28" s="1"/>
  <c r="G186" i="18"/>
  <c r="C205" i="28" s="1"/>
  <c r="G187" i="18"/>
  <c r="C206" i="28" s="1"/>
  <c r="G188" i="18"/>
  <c r="C207" i="28" s="1"/>
  <c r="G189" i="18"/>
  <c r="C208" i="28" s="1"/>
  <c r="G190" i="18"/>
  <c r="C209" i="28" s="1"/>
  <c r="G191" i="18"/>
  <c r="C210" i="28" s="1"/>
  <c r="G192" i="18"/>
  <c r="C211" i="28" s="1"/>
  <c r="G193" i="18"/>
  <c r="C212" i="28" s="1"/>
  <c r="G194" i="18"/>
  <c r="C213" i="28" s="1"/>
  <c r="G195" i="18"/>
  <c r="C214" i="28" s="1"/>
  <c r="G196" i="18"/>
  <c r="C215" i="28" s="1"/>
  <c r="G197" i="18"/>
  <c r="C216" i="28" s="1"/>
  <c r="G198" i="18"/>
  <c r="C217" i="28" s="1"/>
  <c r="G199" i="18"/>
  <c r="C218" i="28" s="1"/>
  <c r="G200" i="18"/>
  <c r="C219" i="28" s="1"/>
  <c r="G201" i="18"/>
  <c r="C220" i="28" s="1"/>
  <c r="G202" i="18"/>
  <c r="C221" i="28" s="1"/>
  <c r="G203" i="18"/>
  <c r="C222" i="28" s="1"/>
  <c r="G204" i="18"/>
  <c r="C223" i="28" s="1"/>
  <c r="G205" i="18"/>
  <c r="C224" i="28" s="1"/>
  <c r="G206" i="18"/>
  <c r="C225" i="28" s="1"/>
  <c r="G207" i="18"/>
  <c r="C226" i="28" s="1"/>
  <c r="G208" i="18"/>
  <c r="C227" i="28" s="1"/>
  <c r="G209" i="18"/>
  <c r="C228" i="28" s="1"/>
  <c r="G210" i="18"/>
  <c r="C229" i="28" s="1"/>
  <c r="G211" i="18"/>
  <c r="C230" i="28" s="1"/>
  <c r="G212" i="18"/>
  <c r="C231" i="28" s="1"/>
  <c r="G213" i="18"/>
  <c r="C232" i="28" s="1"/>
  <c r="G214" i="18"/>
  <c r="C233" i="28" s="1"/>
  <c r="G215" i="18"/>
  <c r="C234" i="28" s="1"/>
  <c r="G216" i="18"/>
  <c r="C235" i="28" s="1"/>
  <c r="G217" i="18"/>
  <c r="C236" i="28" s="1"/>
  <c r="G218" i="18"/>
  <c r="C237" i="28" s="1"/>
  <c r="G219" i="18"/>
  <c r="C238" i="28" s="1"/>
  <c r="G220" i="18"/>
  <c r="C239" i="28" s="1"/>
  <c r="G221" i="18"/>
  <c r="C240" i="28" s="1"/>
  <c r="G222" i="18"/>
  <c r="C241" i="28" s="1"/>
  <c r="G223" i="18"/>
  <c r="C242" i="28" s="1"/>
  <c r="G224" i="18"/>
  <c r="C243" i="28" s="1"/>
  <c r="G225" i="18"/>
  <c r="C244" i="28" s="1"/>
  <c r="G226" i="18"/>
  <c r="C245" i="28" s="1"/>
  <c r="G227" i="18"/>
  <c r="C246" i="28" s="1"/>
  <c r="G228" i="18"/>
  <c r="C247" i="28" s="1"/>
  <c r="G229" i="18"/>
  <c r="C248" i="28" s="1"/>
  <c r="G230" i="18"/>
  <c r="C249" i="28" s="1"/>
  <c r="G231" i="18"/>
  <c r="C250" i="28" s="1"/>
  <c r="G232" i="18"/>
  <c r="C251" i="28" s="1"/>
  <c r="G233" i="18"/>
  <c r="C252" i="28" s="1"/>
  <c r="G234" i="18"/>
  <c r="C253" i="28" s="1"/>
  <c r="G235" i="18"/>
  <c r="C254" i="28" s="1"/>
  <c r="G236" i="18"/>
  <c r="C255" i="28" s="1"/>
  <c r="G237" i="18"/>
  <c r="C256" i="28" s="1"/>
  <c r="G238" i="18"/>
  <c r="C257" i="28" s="1"/>
  <c r="G239" i="18"/>
  <c r="C258" i="28" s="1"/>
  <c r="G240" i="18"/>
  <c r="C259" i="28" s="1"/>
  <c r="G241" i="18"/>
  <c r="C260" i="28" s="1"/>
  <c r="G242" i="18"/>
  <c r="C261" i="28" s="1"/>
  <c r="G243" i="18"/>
  <c r="C262" i="28" s="1"/>
  <c r="G244" i="18"/>
  <c r="C263" i="28" s="1"/>
  <c r="G245" i="18"/>
  <c r="C264" i="28" s="1"/>
  <c r="G246" i="18"/>
  <c r="C265" i="28" s="1"/>
  <c r="G247" i="18"/>
  <c r="C266" i="28" s="1"/>
  <c r="G248" i="18"/>
  <c r="C267" i="28" s="1"/>
  <c r="G249" i="18"/>
  <c r="C268" i="28" s="1"/>
  <c r="G250" i="18"/>
  <c r="C269" i="28" s="1"/>
  <c r="G251" i="18"/>
  <c r="C270" i="28" s="1"/>
  <c r="G252" i="18"/>
  <c r="C271" i="28" s="1"/>
  <c r="G253" i="18"/>
  <c r="C272" i="28" s="1"/>
  <c r="G254" i="18"/>
  <c r="C273" i="28" s="1"/>
  <c r="G255" i="18"/>
  <c r="C274" i="28" s="1"/>
  <c r="G256" i="18"/>
  <c r="C275" i="28" s="1"/>
  <c r="G257" i="18"/>
  <c r="C276" i="28" s="1"/>
  <c r="G258" i="18"/>
  <c r="C277" i="28" s="1"/>
  <c r="G259" i="18"/>
  <c r="C278" i="28" s="1"/>
  <c r="G260" i="18"/>
  <c r="C279" i="28" s="1"/>
  <c r="G261" i="18"/>
  <c r="C280" i="28" s="1"/>
  <c r="G262" i="18"/>
  <c r="C281" i="28" s="1"/>
  <c r="G263" i="18"/>
  <c r="C282" i="28" s="1"/>
  <c r="G264" i="18"/>
  <c r="C283" i="28" s="1"/>
  <c r="G265" i="18"/>
  <c r="C284" i="28" s="1"/>
  <c r="G266" i="18"/>
  <c r="C285" i="28" s="1"/>
  <c r="G267" i="18"/>
  <c r="C286" i="28" s="1"/>
  <c r="G268" i="18"/>
  <c r="C287" i="28" s="1"/>
  <c r="G269" i="18"/>
  <c r="C288" i="28" s="1"/>
  <c r="G270" i="18"/>
  <c r="C289" i="28" s="1"/>
  <c r="G271" i="18"/>
  <c r="C290" i="28" s="1"/>
  <c r="G272" i="18"/>
  <c r="C291" i="28" s="1"/>
  <c r="G273" i="18"/>
  <c r="C292" i="28" s="1"/>
  <c r="G274" i="18"/>
  <c r="C293" i="28" s="1"/>
  <c r="G275" i="18"/>
  <c r="C294" i="28" s="1"/>
  <c r="G276" i="18"/>
  <c r="C295" i="28" s="1"/>
  <c r="G277" i="18"/>
  <c r="C296" i="28" s="1"/>
  <c r="G278" i="18"/>
  <c r="C297" i="28" s="1"/>
  <c r="G279" i="18"/>
  <c r="C298" i="28" s="1"/>
  <c r="G280" i="18"/>
  <c r="C299" i="28" s="1"/>
  <c r="G281" i="18"/>
  <c r="C300" i="28" s="1"/>
  <c r="G282" i="18"/>
  <c r="C301" i="28" s="1"/>
  <c r="G283" i="18"/>
  <c r="C302" i="28" s="1"/>
  <c r="G284" i="18"/>
  <c r="C303" i="28" s="1"/>
  <c r="G285" i="18"/>
  <c r="C304" i="28" s="1"/>
  <c r="G286" i="18"/>
  <c r="C305" i="28" s="1"/>
  <c r="G287" i="18"/>
  <c r="C306" i="28" s="1"/>
  <c r="G288" i="18"/>
  <c r="C307" i="28" s="1"/>
  <c r="G289" i="18"/>
  <c r="C308" i="28" s="1"/>
  <c r="G290" i="18"/>
  <c r="C309" i="28" s="1"/>
  <c r="G291" i="18"/>
  <c r="C310" i="28" s="1"/>
  <c r="G292" i="18"/>
  <c r="C311" i="28" s="1"/>
  <c r="G293" i="18"/>
  <c r="C312" i="28" s="1"/>
  <c r="G294" i="18"/>
  <c r="C313" i="28" s="1"/>
  <c r="G295" i="18"/>
  <c r="C314" i="28" s="1"/>
  <c r="G296" i="18"/>
  <c r="C315" i="28" s="1"/>
  <c r="G297" i="18"/>
  <c r="C316" i="28" s="1"/>
  <c r="G298" i="18"/>
  <c r="C317" i="28" s="1"/>
  <c r="G299" i="18"/>
  <c r="C318" i="28" s="1"/>
  <c r="G300" i="18"/>
  <c r="C319" i="28" s="1"/>
  <c r="G301" i="18"/>
  <c r="C320" i="28" s="1"/>
  <c r="G302" i="18"/>
  <c r="C321" i="28" s="1"/>
  <c r="G303" i="18"/>
  <c r="C322" i="28" s="1"/>
  <c r="G304" i="18"/>
  <c r="C323" i="28" s="1"/>
  <c r="G305" i="18"/>
  <c r="C324" i="28" s="1"/>
  <c r="G306" i="18"/>
  <c r="C325" i="28" s="1"/>
  <c r="G307" i="18"/>
  <c r="C326" i="28" s="1"/>
  <c r="G308" i="18"/>
  <c r="C327" i="28" s="1"/>
  <c r="G309" i="18"/>
  <c r="C328" i="28" s="1"/>
  <c r="G310" i="18"/>
  <c r="C329" i="28" s="1"/>
  <c r="G311" i="18"/>
  <c r="C330" i="28" s="1"/>
  <c r="G312" i="18"/>
  <c r="C331" i="28" s="1"/>
  <c r="G313" i="18"/>
  <c r="C332" i="28" s="1"/>
  <c r="G314" i="18"/>
  <c r="C333" i="28" s="1"/>
  <c r="G315" i="18"/>
  <c r="C334" i="28" s="1"/>
  <c r="G316" i="18"/>
  <c r="C335" i="28" s="1"/>
  <c r="G317" i="18"/>
  <c r="C336" i="28" s="1"/>
  <c r="G318" i="18"/>
  <c r="C337" i="28" s="1"/>
  <c r="G319" i="18"/>
  <c r="C338" i="28" s="1"/>
  <c r="G320" i="18"/>
  <c r="C339" i="28" s="1"/>
  <c r="G321" i="18"/>
  <c r="C340" i="28" s="1"/>
  <c r="G322" i="18"/>
  <c r="C341" i="28" s="1"/>
  <c r="G323" i="18"/>
  <c r="C342" i="28" s="1"/>
  <c r="G324" i="18"/>
  <c r="C343" i="28" s="1"/>
  <c r="G325" i="18"/>
  <c r="C344" i="28" s="1"/>
  <c r="G326" i="18"/>
  <c r="C345" i="28" s="1"/>
  <c r="G327" i="18"/>
  <c r="C346" i="28" s="1"/>
  <c r="G328" i="18"/>
  <c r="C347" i="28" s="1"/>
  <c r="G329" i="18"/>
  <c r="C348" i="28" s="1"/>
  <c r="G330" i="18"/>
  <c r="C349" i="28" s="1"/>
  <c r="G331" i="18"/>
  <c r="C350" i="28" s="1"/>
  <c r="G332" i="18"/>
  <c r="C351" i="28" s="1"/>
  <c r="G333" i="18"/>
  <c r="C352" i="28" s="1"/>
  <c r="G334" i="18"/>
  <c r="C353" i="28" s="1"/>
  <c r="G335" i="18"/>
  <c r="C354" i="28" s="1"/>
  <c r="G336" i="18"/>
  <c r="C355" i="28" s="1"/>
  <c r="G337" i="18"/>
  <c r="C356" i="28" s="1"/>
  <c r="G338" i="18"/>
  <c r="C357" i="28" s="1"/>
  <c r="G339" i="18"/>
  <c r="C358" i="28" s="1"/>
  <c r="G340" i="18"/>
  <c r="C359" i="28" s="1"/>
  <c r="G341" i="18"/>
  <c r="C360" i="28" s="1"/>
  <c r="G342" i="18"/>
  <c r="C361" i="28" s="1"/>
  <c r="G343" i="18"/>
  <c r="C362" i="28" s="1"/>
  <c r="G344" i="18"/>
  <c r="C363" i="28" s="1"/>
  <c r="G345" i="18"/>
  <c r="C364" i="28" s="1"/>
  <c r="G346" i="18"/>
  <c r="C365" i="28" s="1"/>
  <c r="G347" i="18"/>
  <c r="C366" i="28" s="1"/>
  <c r="G348" i="18"/>
  <c r="C367" i="28" s="1"/>
  <c r="G349" i="18"/>
  <c r="C368" i="28" s="1"/>
  <c r="G350" i="18"/>
  <c r="C369" i="28" s="1"/>
  <c r="G15" i="18"/>
  <c r="C34" i="28" s="1"/>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4" i="28"/>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18" i="57"/>
  <c r="N16" i="18"/>
  <c r="N17" i="18"/>
  <c r="N18" i="18"/>
  <c r="N19" i="18"/>
  <c r="N20" i="18"/>
  <c r="N21" i="18"/>
  <c r="N22" i="18"/>
  <c r="H71" i="34" s="1"/>
  <c r="N23" i="18"/>
  <c r="N24" i="18"/>
  <c r="N25" i="18"/>
  <c r="N26" i="18"/>
  <c r="H75" i="34" s="1"/>
  <c r="N27" i="18"/>
  <c r="N28" i="18"/>
  <c r="N29" i="18"/>
  <c r="N30" i="18"/>
  <c r="N31" i="18"/>
  <c r="N32" i="18"/>
  <c r="N33" i="18"/>
  <c r="N34" i="18"/>
  <c r="N35" i="18"/>
  <c r="F35" i="29" s="1"/>
  <c r="N36" i="18"/>
  <c r="N37" i="18"/>
  <c r="N38" i="18"/>
  <c r="H87" i="34" s="1"/>
  <c r="N39" i="18"/>
  <c r="N40" i="18"/>
  <c r="N41" i="18"/>
  <c r="N42" i="18"/>
  <c r="H91" i="34" s="1"/>
  <c r="N43" i="18"/>
  <c r="N44" i="18"/>
  <c r="N45" i="18"/>
  <c r="N46" i="18"/>
  <c r="N47" i="18"/>
  <c r="N48" i="18"/>
  <c r="N49" i="18"/>
  <c r="N50" i="18"/>
  <c r="N51" i="18"/>
  <c r="F51" i="29" s="1"/>
  <c r="N52" i="18"/>
  <c r="N53" i="18"/>
  <c r="N54" i="18"/>
  <c r="H103" i="34" s="1"/>
  <c r="N55" i="18"/>
  <c r="N56" i="18"/>
  <c r="N57" i="18"/>
  <c r="N58" i="18"/>
  <c r="H107" i="34" s="1"/>
  <c r="N59" i="18"/>
  <c r="N60" i="18"/>
  <c r="N61" i="18"/>
  <c r="N62" i="18"/>
  <c r="N63" i="18"/>
  <c r="N64" i="18"/>
  <c r="N65" i="18"/>
  <c r="N66" i="18"/>
  <c r="N67" i="18"/>
  <c r="N68" i="18"/>
  <c r="N69" i="18"/>
  <c r="N70" i="18"/>
  <c r="H119" i="34" s="1"/>
  <c r="N71" i="18"/>
  <c r="N72" i="18"/>
  <c r="N73" i="18"/>
  <c r="F73" i="29" s="1"/>
  <c r="N74" i="18"/>
  <c r="H123" i="34" s="1"/>
  <c r="N75" i="18"/>
  <c r="N76" i="18"/>
  <c r="N77" i="18"/>
  <c r="N78" i="18"/>
  <c r="N79" i="18"/>
  <c r="N80" i="18"/>
  <c r="N81" i="18"/>
  <c r="N82" i="18"/>
  <c r="N83" i="18"/>
  <c r="F83" i="29" s="1"/>
  <c r="N84" i="18"/>
  <c r="N85" i="18"/>
  <c r="N86" i="18"/>
  <c r="H135" i="34" s="1"/>
  <c r="N87" i="18"/>
  <c r="N88" i="18"/>
  <c r="N89" i="18"/>
  <c r="F89" i="29" s="1"/>
  <c r="N90" i="18"/>
  <c r="H139" i="34" s="1"/>
  <c r="N91" i="18"/>
  <c r="N92" i="18"/>
  <c r="N93" i="18"/>
  <c r="N94" i="18"/>
  <c r="F94" i="29" s="1"/>
  <c r="N95" i="18"/>
  <c r="N96" i="18"/>
  <c r="N97" i="18"/>
  <c r="N98" i="18"/>
  <c r="N99" i="18"/>
  <c r="N100" i="18"/>
  <c r="N101" i="18"/>
  <c r="N102" i="18"/>
  <c r="H151" i="34" s="1"/>
  <c r="N103" i="18"/>
  <c r="N104" i="18"/>
  <c r="N105" i="18"/>
  <c r="F105" i="29" s="1"/>
  <c r="N106" i="18"/>
  <c r="H155" i="34" s="1"/>
  <c r="N107" i="18"/>
  <c r="N108" i="18"/>
  <c r="N109" i="18"/>
  <c r="N110" i="18"/>
  <c r="F110" i="29" s="1"/>
  <c r="N111" i="18"/>
  <c r="N112" i="18"/>
  <c r="N113" i="18"/>
  <c r="N114" i="18"/>
  <c r="N115" i="18"/>
  <c r="N116" i="18"/>
  <c r="N117" i="18"/>
  <c r="N118" i="18"/>
  <c r="H167" i="34" s="1"/>
  <c r="N119" i="18"/>
  <c r="N120" i="18"/>
  <c r="N121" i="18"/>
  <c r="N122" i="18"/>
  <c r="H171" i="34" s="1"/>
  <c r="N123" i="18"/>
  <c r="N124" i="18"/>
  <c r="N125" i="18"/>
  <c r="N126" i="18"/>
  <c r="N127" i="18"/>
  <c r="N128" i="18"/>
  <c r="N129" i="18"/>
  <c r="H178" i="34" s="1"/>
  <c r="N130" i="18"/>
  <c r="H179" i="34" s="1"/>
  <c r="N131" i="18"/>
  <c r="F131" i="29" s="1"/>
  <c r="N132" i="18"/>
  <c r="N133" i="18"/>
  <c r="H182" i="34" s="1"/>
  <c r="N134" i="18"/>
  <c r="N135" i="18"/>
  <c r="N136" i="18"/>
  <c r="N137" i="18"/>
  <c r="H186" i="34" s="1"/>
  <c r="N138" i="18"/>
  <c r="H187" i="34" s="1"/>
  <c r="N139" i="18"/>
  <c r="N140" i="18"/>
  <c r="N141" i="18"/>
  <c r="H190" i="34" s="1"/>
  <c r="N142" i="18"/>
  <c r="N143" i="18"/>
  <c r="N144" i="18"/>
  <c r="N145" i="18"/>
  <c r="H194" i="34" s="1"/>
  <c r="N146" i="18"/>
  <c r="H195" i="34" s="1"/>
  <c r="N147" i="18"/>
  <c r="N148" i="18"/>
  <c r="N149" i="18"/>
  <c r="H198" i="34" s="1"/>
  <c r="N150" i="18"/>
  <c r="F150" i="29" s="1"/>
  <c r="N151" i="18"/>
  <c r="N152" i="18"/>
  <c r="N153" i="18"/>
  <c r="H202" i="34" s="1"/>
  <c r="N154" i="18"/>
  <c r="F154" i="29" s="1"/>
  <c r="N155" i="18"/>
  <c r="N156" i="18"/>
  <c r="N157" i="18"/>
  <c r="H206" i="34" s="1"/>
  <c r="N158" i="18"/>
  <c r="N159" i="18"/>
  <c r="N160" i="18"/>
  <c r="N161" i="18"/>
  <c r="H210" i="34" s="1"/>
  <c r="N162" i="18"/>
  <c r="H211" i="34" s="1"/>
  <c r="N163" i="18"/>
  <c r="N164" i="18"/>
  <c r="N165" i="18"/>
  <c r="H214" i="34" s="1"/>
  <c r="N166" i="18"/>
  <c r="F166" i="29" s="1"/>
  <c r="N167" i="18"/>
  <c r="N168" i="18"/>
  <c r="N169" i="18"/>
  <c r="H218" i="34" s="1"/>
  <c r="N170" i="18"/>
  <c r="F170" i="29" s="1"/>
  <c r="N171" i="18"/>
  <c r="N172" i="18"/>
  <c r="N173" i="18"/>
  <c r="H222" i="34" s="1"/>
  <c r="N174" i="18"/>
  <c r="N175" i="18"/>
  <c r="N176" i="18"/>
  <c r="N177" i="18"/>
  <c r="H226" i="34" s="1"/>
  <c r="N178" i="18"/>
  <c r="H227" i="34" s="1"/>
  <c r="N179" i="18"/>
  <c r="N180" i="18"/>
  <c r="N181" i="18"/>
  <c r="H230" i="34" s="1"/>
  <c r="N182" i="18"/>
  <c r="F182" i="29" s="1"/>
  <c r="N183" i="18"/>
  <c r="N184" i="18"/>
  <c r="N185" i="18"/>
  <c r="N186" i="18"/>
  <c r="F186" i="29" s="1"/>
  <c r="N187" i="18"/>
  <c r="N188" i="18"/>
  <c r="N189" i="18"/>
  <c r="H238" i="34" s="1"/>
  <c r="N190" i="18"/>
  <c r="N191" i="18"/>
  <c r="N192" i="18"/>
  <c r="N193" i="18"/>
  <c r="H242" i="34" s="1"/>
  <c r="N194" i="18"/>
  <c r="H243" i="34" s="1"/>
  <c r="N195" i="18"/>
  <c r="N196" i="18"/>
  <c r="N197" i="18"/>
  <c r="H246" i="34" s="1"/>
  <c r="N198" i="18"/>
  <c r="F198" i="29" s="1"/>
  <c r="N199" i="18"/>
  <c r="N200" i="18"/>
  <c r="N201" i="18"/>
  <c r="H250" i="34" s="1"/>
  <c r="N202" i="18"/>
  <c r="F202" i="29" s="1"/>
  <c r="N203" i="18"/>
  <c r="N204" i="18"/>
  <c r="N205" i="18"/>
  <c r="H254" i="34" s="1"/>
  <c r="N206" i="18"/>
  <c r="N207" i="18"/>
  <c r="N208" i="18"/>
  <c r="N209" i="18"/>
  <c r="H258" i="34" s="1"/>
  <c r="N210" i="18"/>
  <c r="H259" i="34" s="1"/>
  <c r="N211" i="18"/>
  <c r="N212" i="18"/>
  <c r="N213" i="18"/>
  <c r="N214" i="18"/>
  <c r="F214" i="29" s="1"/>
  <c r="N215" i="18"/>
  <c r="N216" i="18"/>
  <c r="H265" i="34" s="1"/>
  <c r="N217" i="18"/>
  <c r="N218" i="18"/>
  <c r="F218" i="29" s="1"/>
  <c r="N219" i="18"/>
  <c r="N220" i="18"/>
  <c r="N221" i="18"/>
  <c r="H270" i="34" s="1"/>
  <c r="N222" i="18"/>
  <c r="H271" i="34" s="1"/>
  <c r="N223" i="18"/>
  <c r="N224" i="18"/>
  <c r="N225" i="18"/>
  <c r="H274" i="34" s="1"/>
  <c r="N226" i="18"/>
  <c r="H275" i="34" s="1"/>
  <c r="N227" i="18"/>
  <c r="N228" i="18"/>
  <c r="N229" i="18"/>
  <c r="N230" i="18"/>
  <c r="F230" i="29" s="1"/>
  <c r="N231" i="18"/>
  <c r="N232" i="18"/>
  <c r="H281" i="34" s="1"/>
  <c r="N233" i="18"/>
  <c r="H282" i="34" s="1"/>
  <c r="N234" i="18"/>
  <c r="F234" i="29" s="1"/>
  <c r="N235" i="18"/>
  <c r="N236" i="18"/>
  <c r="N237" i="18"/>
  <c r="H286" i="34" s="1"/>
  <c r="N238" i="18"/>
  <c r="H287" i="34" s="1"/>
  <c r="N239" i="18"/>
  <c r="N240" i="18"/>
  <c r="N241" i="18"/>
  <c r="H290" i="34" s="1"/>
  <c r="N242" i="18"/>
  <c r="H291" i="34" s="1"/>
  <c r="N243" i="18"/>
  <c r="N244" i="18"/>
  <c r="N245" i="18"/>
  <c r="N246" i="18"/>
  <c r="F246" i="29" s="1"/>
  <c r="N247" i="18"/>
  <c r="N248" i="18"/>
  <c r="H297" i="34" s="1"/>
  <c r="N249" i="18"/>
  <c r="N250" i="18"/>
  <c r="F250" i="29" s="1"/>
  <c r="N251" i="18"/>
  <c r="N252" i="18"/>
  <c r="N253" i="18"/>
  <c r="H302" i="34" s="1"/>
  <c r="N254" i="18"/>
  <c r="H303" i="34" s="1"/>
  <c r="N255" i="18"/>
  <c r="N256" i="18"/>
  <c r="E275" i="28" s="1"/>
  <c r="N257" i="18"/>
  <c r="H306" i="34" s="1"/>
  <c r="N258" i="18"/>
  <c r="H307" i="34" s="1"/>
  <c r="N259" i="18"/>
  <c r="N260" i="18"/>
  <c r="N261" i="18"/>
  <c r="N262" i="18"/>
  <c r="F262" i="29" s="1"/>
  <c r="N263" i="18"/>
  <c r="N264" i="18"/>
  <c r="H313" i="34" s="1"/>
  <c r="N265" i="18"/>
  <c r="H314" i="34" s="1"/>
  <c r="N266" i="18"/>
  <c r="F266" i="29" s="1"/>
  <c r="N267" i="18"/>
  <c r="N268" i="18"/>
  <c r="N269" i="18"/>
  <c r="H318" i="34" s="1"/>
  <c r="N270" i="18"/>
  <c r="H319" i="34" s="1"/>
  <c r="N271" i="18"/>
  <c r="N272" i="18"/>
  <c r="N273" i="18"/>
  <c r="H322" i="34" s="1"/>
  <c r="N274" i="18"/>
  <c r="H323" i="34" s="1"/>
  <c r="N275" i="18"/>
  <c r="N276" i="18"/>
  <c r="N277" i="18"/>
  <c r="N278" i="18"/>
  <c r="F278" i="29" s="1"/>
  <c r="N279" i="18"/>
  <c r="N280" i="18"/>
  <c r="H329" i="34" s="1"/>
  <c r="N281" i="18"/>
  <c r="N282" i="18"/>
  <c r="F282" i="29" s="1"/>
  <c r="N283" i="18"/>
  <c r="N284" i="18"/>
  <c r="N285" i="18"/>
  <c r="H334" i="34" s="1"/>
  <c r="N286" i="18"/>
  <c r="H335" i="34" s="1"/>
  <c r="N287" i="18"/>
  <c r="N288" i="18"/>
  <c r="N289" i="18"/>
  <c r="H338" i="34" s="1"/>
  <c r="N290" i="18"/>
  <c r="H339" i="34" s="1"/>
  <c r="N291" i="18"/>
  <c r="N292" i="18"/>
  <c r="N293" i="18"/>
  <c r="N294" i="18"/>
  <c r="F294" i="29" s="1"/>
  <c r="N295" i="18"/>
  <c r="N296" i="18"/>
  <c r="N297" i="18"/>
  <c r="N298" i="18"/>
  <c r="F298" i="29" s="1"/>
  <c r="N299" i="18"/>
  <c r="H348" i="34" s="1"/>
  <c r="N300" i="18"/>
  <c r="N301" i="18"/>
  <c r="N302" i="18"/>
  <c r="N303" i="18"/>
  <c r="N304" i="18"/>
  <c r="N305" i="18"/>
  <c r="N306" i="18"/>
  <c r="N307" i="18"/>
  <c r="N308" i="18"/>
  <c r="N309" i="18"/>
  <c r="N310" i="18"/>
  <c r="F310" i="29" s="1"/>
  <c r="N311" i="18"/>
  <c r="H360" i="34" s="1"/>
  <c r="N312" i="18"/>
  <c r="N313" i="18"/>
  <c r="N314" i="18"/>
  <c r="F314" i="29" s="1"/>
  <c r="N315" i="18"/>
  <c r="H364" i="34" s="1"/>
  <c r="N316" i="18"/>
  <c r="N317" i="18"/>
  <c r="N318" i="18"/>
  <c r="N319" i="18"/>
  <c r="N320" i="18"/>
  <c r="N321" i="18"/>
  <c r="N322" i="18"/>
  <c r="N323" i="18"/>
  <c r="N324" i="18"/>
  <c r="N325" i="18"/>
  <c r="N326" i="18"/>
  <c r="F326" i="29" s="1"/>
  <c r="N327" i="18"/>
  <c r="N328" i="18"/>
  <c r="N329" i="18"/>
  <c r="N330" i="18"/>
  <c r="F330" i="29" s="1"/>
  <c r="N331" i="18"/>
  <c r="N332" i="18"/>
  <c r="N333" i="18"/>
  <c r="N334" i="18"/>
  <c r="N335" i="18"/>
  <c r="N336" i="18"/>
  <c r="N337" i="18"/>
  <c r="N338" i="18"/>
  <c r="N339" i="18"/>
  <c r="N340" i="18"/>
  <c r="N341" i="18"/>
  <c r="N342" i="18"/>
  <c r="F342" i="29" s="1"/>
  <c r="N343" i="18"/>
  <c r="H392" i="34" s="1"/>
  <c r="N344" i="18"/>
  <c r="N345" i="18"/>
  <c r="N346" i="18"/>
  <c r="F346" i="29" s="1"/>
  <c r="N347" i="18"/>
  <c r="N348" i="18"/>
  <c r="N349" i="18"/>
  <c r="N350" i="18"/>
  <c r="N15" i="18"/>
  <c r="H64" i="34" s="1"/>
  <c r="L16" i="18"/>
  <c r="M16" i="18" s="1"/>
  <c r="L17" i="18"/>
  <c r="M17" i="18" s="1"/>
  <c r="L18" i="18"/>
  <c r="M18" i="18" s="1"/>
  <c r="L19" i="18"/>
  <c r="M19" i="18" s="1"/>
  <c r="L20" i="18"/>
  <c r="M20" i="18" s="1"/>
  <c r="L21" i="18"/>
  <c r="M21" i="18" s="1"/>
  <c r="L22" i="18"/>
  <c r="M22" i="18" s="1"/>
  <c r="L23" i="18"/>
  <c r="M23" i="18" s="1"/>
  <c r="L24" i="18"/>
  <c r="M24" i="18" s="1"/>
  <c r="L25" i="18"/>
  <c r="M25" i="18" s="1"/>
  <c r="L26" i="18"/>
  <c r="M26" i="18" s="1"/>
  <c r="L27" i="18"/>
  <c r="M27" i="18" s="1"/>
  <c r="L28" i="18"/>
  <c r="M28" i="18" s="1"/>
  <c r="L29" i="18"/>
  <c r="M29" i="18" s="1"/>
  <c r="L30" i="18"/>
  <c r="M30" i="18" s="1"/>
  <c r="L31" i="18"/>
  <c r="M31" i="18" s="1"/>
  <c r="L32" i="18"/>
  <c r="M32" i="18" s="1"/>
  <c r="L33" i="18"/>
  <c r="M33" i="18" s="1"/>
  <c r="L34" i="18"/>
  <c r="M34" i="18" s="1"/>
  <c r="L35" i="18"/>
  <c r="M35" i="18" s="1"/>
  <c r="L36" i="18"/>
  <c r="M36" i="18" s="1"/>
  <c r="L37" i="18"/>
  <c r="M37" i="18" s="1"/>
  <c r="L38" i="18"/>
  <c r="M38" i="18" s="1"/>
  <c r="L39" i="18"/>
  <c r="M39" i="18" s="1"/>
  <c r="L40" i="18"/>
  <c r="M40" i="18" s="1"/>
  <c r="L41" i="18"/>
  <c r="M41" i="18" s="1"/>
  <c r="L42" i="18"/>
  <c r="M42" i="18" s="1"/>
  <c r="L43" i="18"/>
  <c r="M43" i="18" s="1"/>
  <c r="F46" i="57" s="1"/>
  <c r="L44" i="18"/>
  <c r="M44" i="18" s="1"/>
  <c r="L45" i="18"/>
  <c r="M45" i="18" s="1"/>
  <c r="L46" i="18"/>
  <c r="M46" i="18" s="1"/>
  <c r="L47" i="18"/>
  <c r="M47" i="18" s="1"/>
  <c r="L48" i="18"/>
  <c r="M48" i="18" s="1"/>
  <c r="L49" i="18"/>
  <c r="M49" i="18" s="1"/>
  <c r="L50" i="18"/>
  <c r="M50" i="18" s="1"/>
  <c r="L51" i="18"/>
  <c r="M51" i="18" s="1"/>
  <c r="L52" i="18"/>
  <c r="M52" i="18" s="1"/>
  <c r="L53" i="18"/>
  <c r="M53" i="18" s="1"/>
  <c r="E53" i="29" s="1"/>
  <c r="L54" i="18"/>
  <c r="M54" i="18" s="1"/>
  <c r="L55" i="18"/>
  <c r="M55" i="18" s="1"/>
  <c r="L56" i="18"/>
  <c r="M56" i="18" s="1"/>
  <c r="L57" i="18"/>
  <c r="M57" i="18" s="1"/>
  <c r="L58" i="18"/>
  <c r="M58" i="18" s="1"/>
  <c r="L59" i="18"/>
  <c r="M59" i="18" s="1"/>
  <c r="L60" i="18"/>
  <c r="M60" i="18" s="1"/>
  <c r="L61" i="18"/>
  <c r="M61" i="18" s="1"/>
  <c r="L62" i="18"/>
  <c r="M62" i="18" s="1"/>
  <c r="L63" i="18"/>
  <c r="M63" i="18" s="1"/>
  <c r="L64" i="18"/>
  <c r="M64" i="18" s="1"/>
  <c r="L65" i="18"/>
  <c r="M65" i="18" s="1"/>
  <c r="L66" i="18"/>
  <c r="M66" i="18" s="1"/>
  <c r="L67" i="18"/>
  <c r="M67" i="18" s="1"/>
  <c r="L68" i="18"/>
  <c r="M68" i="18" s="1"/>
  <c r="L69" i="18"/>
  <c r="M69" i="18" s="1"/>
  <c r="L70" i="18"/>
  <c r="M70" i="18" s="1"/>
  <c r="L71" i="18"/>
  <c r="M71" i="18" s="1"/>
  <c r="L72" i="18"/>
  <c r="M72" i="18" s="1"/>
  <c r="L73" i="18"/>
  <c r="M73" i="18" s="1"/>
  <c r="L74" i="18"/>
  <c r="M74" i="18" s="1"/>
  <c r="L75" i="18"/>
  <c r="M75" i="18" s="1"/>
  <c r="L76" i="18"/>
  <c r="M76" i="18" s="1"/>
  <c r="L77" i="18"/>
  <c r="M77" i="18" s="1"/>
  <c r="L78" i="18"/>
  <c r="M78" i="18" s="1"/>
  <c r="L79" i="18"/>
  <c r="M79" i="18" s="1"/>
  <c r="L80" i="18"/>
  <c r="M80" i="18" s="1"/>
  <c r="L81" i="18"/>
  <c r="M81" i="18" s="1"/>
  <c r="L82" i="18"/>
  <c r="M82" i="18" s="1"/>
  <c r="L83" i="18"/>
  <c r="M83" i="18" s="1"/>
  <c r="L84" i="18"/>
  <c r="M84" i="18" s="1"/>
  <c r="L85" i="18"/>
  <c r="M85" i="18" s="1"/>
  <c r="E85" i="29" s="1"/>
  <c r="L86" i="18"/>
  <c r="M86" i="18" s="1"/>
  <c r="L87" i="18"/>
  <c r="M87" i="18" s="1"/>
  <c r="L88" i="18"/>
  <c r="M88" i="18" s="1"/>
  <c r="L89" i="18"/>
  <c r="M89" i="18" s="1"/>
  <c r="L90" i="18"/>
  <c r="M90" i="18" s="1"/>
  <c r="L91" i="18"/>
  <c r="M91" i="18" s="1"/>
  <c r="L92" i="18"/>
  <c r="M92" i="18" s="1"/>
  <c r="L93" i="18"/>
  <c r="M93" i="18" s="1"/>
  <c r="L94" i="18"/>
  <c r="M94" i="18" s="1"/>
  <c r="L95" i="18"/>
  <c r="M95" i="18" s="1"/>
  <c r="L96" i="18"/>
  <c r="M96" i="18" s="1"/>
  <c r="L97" i="18"/>
  <c r="M97" i="18" s="1"/>
  <c r="L98" i="18"/>
  <c r="M98" i="18" s="1"/>
  <c r="L99" i="18"/>
  <c r="M99" i="18" s="1"/>
  <c r="L100" i="18"/>
  <c r="M100" i="18" s="1"/>
  <c r="L101" i="18"/>
  <c r="M101" i="18" s="1"/>
  <c r="L102" i="18"/>
  <c r="M102" i="18" s="1"/>
  <c r="L103" i="18"/>
  <c r="M103" i="18" s="1"/>
  <c r="L104" i="18"/>
  <c r="M104" i="18" s="1"/>
  <c r="L105" i="18"/>
  <c r="M105" i="18" s="1"/>
  <c r="L106" i="18"/>
  <c r="M106" i="18" s="1"/>
  <c r="F109" i="57" s="1"/>
  <c r="L107" i="18"/>
  <c r="M107" i="18" s="1"/>
  <c r="L108" i="18"/>
  <c r="M108" i="18" s="1"/>
  <c r="L109" i="18"/>
  <c r="M109" i="18" s="1"/>
  <c r="L110" i="18"/>
  <c r="M110" i="18" s="1"/>
  <c r="L111" i="18"/>
  <c r="M111" i="18" s="1"/>
  <c r="L112" i="18"/>
  <c r="M112" i="18" s="1"/>
  <c r="L113" i="18"/>
  <c r="M113" i="18" s="1"/>
  <c r="L114" i="18"/>
  <c r="M114" i="18" s="1"/>
  <c r="F117" i="57" s="1"/>
  <c r="L115" i="18"/>
  <c r="M115" i="18" s="1"/>
  <c r="L116" i="18"/>
  <c r="M116" i="18" s="1"/>
  <c r="L117" i="18"/>
  <c r="M117" i="18" s="1"/>
  <c r="L118" i="18"/>
  <c r="M118" i="18" s="1"/>
  <c r="L119" i="18"/>
  <c r="M119" i="18" s="1"/>
  <c r="L120" i="18"/>
  <c r="M120" i="18" s="1"/>
  <c r="L121" i="18"/>
  <c r="M121" i="18" s="1"/>
  <c r="L122" i="18"/>
  <c r="M122" i="18" s="1"/>
  <c r="L123" i="18"/>
  <c r="M123" i="18" s="1"/>
  <c r="L124" i="18"/>
  <c r="M124" i="18" s="1"/>
  <c r="L125" i="18"/>
  <c r="M125" i="18" s="1"/>
  <c r="L126" i="18"/>
  <c r="M126" i="18" s="1"/>
  <c r="L127" i="18"/>
  <c r="M127" i="18" s="1"/>
  <c r="L128" i="18"/>
  <c r="M128" i="18" s="1"/>
  <c r="L129" i="18"/>
  <c r="M129" i="18" s="1"/>
  <c r="L130" i="18"/>
  <c r="M130" i="18" s="1"/>
  <c r="L131" i="18"/>
  <c r="M131" i="18" s="1"/>
  <c r="L132" i="18"/>
  <c r="M132" i="18" s="1"/>
  <c r="L133" i="18"/>
  <c r="M133" i="18" s="1"/>
  <c r="L134" i="18"/>
  <c r="M134" i="18" s="1"/>
  <c r="L135" i="18"/>
  <c r="M135" i="18" s="1"/>
  <c r="L136" i="18"/>
  <c r="M136" i="18" s="1"/>
  <c r="L137" i="18"/>
  <c r="M137" i="18" s="1"/>
  <c r="L138" i="18"/>
  <c r="M138" i="18" s="1"/>
  <c r="L139" i="18"/>
  <c r="M139" i="18" s="1"/>
  <c r="L140" i="18"/>
  <c r="M140" i="18" s="1"/>
  <c r="L141" i="18"/>
  <c r="M141" i="18" s="1"/>
  <c r="F144" i="57" s="1"/>
  <c r="L142" i="18"/>
  <c r="M142" i="18" s="1"/>
  <c r="L143" i="18"/>
  <c r="M143" i="18" s="1"/>
  <c r="L144" i="18"/>
  <c r="M144" i="18" s="1"/>
  <c r="L145" i="18"/>
  <c r="M145" i="18" s="1"/>
  <c r="L146" i="18"/>
  <c r="M146" i="18" s="1"/>
  <c r="L147" i="18"/>
  <c r="M147" i="18" s="1"/>
  <c r="L148" i="18"/>
  <c r="M148" i="18" s="1"/>
  <c r="L149" i="18"/>
  <c r="M149" i="18" s="1"/>
  <c r="L150" i="18"/>
  <c r="M150" i="18" s="1"/>
  <c r="L151" i="18"/>
  <c r="M151" i="18" s="1"/>
  <c r="L152" i="18"/>
  <c r="M152" i="18" s="1"/>
  <c r="L153" i="18"/>
  <c r="M153" i="18" s="1"/>
  <c r="L154" i="18"/>
  <c r="M154" i="18" s="1"/>
  <c r="L155" i="18"/>
  <c r="M155" i="18" s="1"/>
  <c r="L156" i="18"/>
  <c r="M156" i="18" s="1"/>
  <c r="L157" i="18"/>
  <c r="M157" i="18" s="1"/>
  <c r="L158" i="18"/>
  <c r="M158" i="18" s="1"/>
  <c r="L159" i="18"/>
  <c r="M159" i="18" s="1"/>
  <c r="L160" i="18"/>
  <c r="M160" i="18" s="1"/>
  <c r="L161" i="18"/>
  <c r="M161" i="18" s="1"/>
  <c r="L162" i="18"/>
  <c r="M162" i="18" s="1"/>
  <c r="L163" i="18"/>
  <c r="M163" i="18" s="1"/>
  <c r="L164" i="18"/>
  <c r="M164" i="18" s="1"/>
  <c r="L165" i="18"/>
  <c r="M165" i="18" s="1"/>
  <c r="L166" i="18"/>
  <c r="M166" i="18" s="1"/>
  <c r="L167" i="18"/>
  <c r="M167" i="18" s="1"/>
  <c r="L168" i="18"/>
  <c r="M168" i="18" s="1"/>
  <c r="L169" i="18"/>
  <c r="M169" i="18" s="1"/>
  <c r="L170" i="18"/>
  <c r="M170" i="18" s="1"/>
  <c r="L171" i="18"/>
  <c r="M171" i="18" s="1"/>
  <c r="L172" i="18"/>
  <c r="M172" i="18" s="1"/>
  <c r="L173" i="18"/>
  <c r="M173" i="18" s="1"/>
  <c r="E173" i="29" s="1"/>
  <c r="L174" i="18"/>
  <c r="M174" i="18" s="1"/>
  <c r="L175" i="18"/>
  <c r="M175" i="18" s="1"/>
  <c r="L176" i="18"/>
  <c r="M176" i="18" s="1"/>
  <c r="L177" i="18"/>
  <c r="M177" i="18" s="1"/>
  <c r="L178" i="18"/>
  <c r="M178" i="18" s="1"/>
  <c r="L179" i="18"/>
  <c r="M179" i="18" s="1"/>
  <c r="L180" i="18"/>
  <c r="M180" i="18" s="1"/>
  <c r="L181" i="18"/>
  <c r="M181" i="18" s="1"/>
  <c r="L182" i="18"/>
  <c r="M182" i="18" s="1"/>
  <c r="L183" i="18"/>
  <c r="M183" i="18" s="1"/>
  <c r="L184" i="18"/>
  <c r="M184" i="18" s="1"/>
  <c r="L185" i="18"/>
  <c r="M185" i="18" s="1"/>
  <c r="L186" i="18"/>
  <c r="M186" i="18" s="1"/>
  <c r="L187" i="18"/>
  <c r="M187" i="18" s="1"/>
  <c r="L188" i="18"/>
  <c r="M188" i="18" s="1"/>
  <c r="L189" i="18"/>
  <c r="M189" i="18" s="1"/>
  <c r="L190" i="18"/>
  <c r="M190" i="18" s="1"/>
  <c r="L191" i="18"/>
  <c r="M191" i="18" s="1"/>
  <c r="L192" i="18"/>
  <c r="M192" i="18" s="1"/>
  <c r="L193" i="18"/>
  <c r="M193" i="18" s="1"/>
  <c r="L194" i="18"/>
  <c r="M194" i="18" s="1"/>
  <c r="L195" i="18"/>
  <c r="M195" i="18" s="1"/>
  <c r="L196" i="18"/>
  <c r="M196" i="18" s="1"/>
  <c r="L197" i="18"/>
  <c r="M197" i="18" s="1"/>
  <c r="L198" i="18"/>
  <c r="M198" i="18" s="1"/>
  <c r="L199" i="18"/>
  <c r="M199" i="18" s="1"/>
  <c r="L200" i="18"/>
  <c r="M200" i="18" s="1"/>
  <c r="L201" i="18"/>
  <c r="M201" i="18" s="1"/>
  <c r="L202" i="18"/>
  <c r="M202" i="18" s="1"/>
  <c r="L203" i="18"/>
  <c r="M203" i="18" s="1"/>
  <c r="L204" i="18"/>
  <c r="M204" i="18" s="1"/>
  <c r="L205" i="18"/>
  <c r="M205" i="18" s="1"/>
  <c r="L206" i="18"/>
  <c r="M206" i="18" s="1"/>
  <c r="L207" i="18"/>
  <c r="M207" i="18" s="1"/>
  <c r="L208" i="18"/>
  <c r="M208" i="18" s="1"/>
  <c r="L209" i="18"/>
  <c r="M209" i="18" s="1"/>
  <c r="L210" i="18"/>
  <c r="M210" i="18" s="1"/>
  <c r="L211" i="18"/>
  <c r="M211" i="18" s="1"/>
  <c r="L212" i="18"/>
  <c r="M212" i="18" s="1"/>
  <c r="L213" i="18"/>
  <c r="M213" i="18" s="1"/>
  <c r="L214" i="18"/>
  <c r="M214" i="18" s="1"/>
  <c r="L215" i="18"/>
  <c r="M215" i="18" s="1"/>
  <c r="L216" i="18"/>
  <c r="M216" i="18" s="1"/>
  <c r="L217" i="18"/>
  <c r="M217" i="18" s="1"/>
  <c r="L218" i="18"/>
  <c r="M218" i="18" s="1"/>
  <c r="L219" i="18"/>
  <c r="M219" i="18" s="1"/>
  <c r="L220" i="18"/>
  <c r="M220" i="18" s="1"/>
  <c r="L221" i="18"/>
  <c r="M221" i="18" s="1"/>
  <c r="L222" i="18"/>
  <c r="M222" i="18" s="1"/>
  <c r="L223" i="18"/>
  <c r="M223" i="18" s="1"/>
  <c r="L224" i="18"/>
  <c r="M224" i="18" s="1"/>
  <c r="L225" i="18"/>
  <c r="M225" i="18" s="1"/>
  <c r="L226" i="18"/>
  <c r="M226" i="18" s="1"/>
  <c r="L227" i="18"/>
  <c r="M227" i="18" s="1"/>
  <c r="L228" i="18"/>
  <c r="M228" i="18" s="1"/>
  <c r="L229" i="18"/>
  <c r="M229" i="18" s="1"/>
  <c r="L230" i="18"/>
  <c r="M230" i="18" s="1"/>
  <c r="L231" i="18"/>
  <c r="M231" i="18" s="1"/>
  <c r="L232" i="18"/>
  <c r="M232" i="18" s="1"/>
  <c r="L233" i="18"/>
  <c r="M233" i="18" s="1"/>
  <c r="L234" i="18"/>
  <c r="M234" i="18" s="1"/>
  <c r="L235" i="18"/>
  <c r="M235" i="18" s="1"/>
  <c r="L236" i="18"/>
  <c r="M236" i="18" s="1"/>
  <c r="L237" i="18"/>
  <c r="M237" i="18" s="1"/>
  <c r="E237" i="29" s="1"/>
  <c r="L238" i="18"/>
  <c r="M238" i="18" s="1"/>
  <c r="L239" i="18"/>
  <c r="M239" i="18" s="1"/>
  <c r="L240" i="18"/>
  <c r="M240" i="18" s="1"/>
  <c r="L241" i="18"/>
  <c r="M241" i="18" s="1"/>
  <c r="L242" i="18"/>
  <c r="M242" i="18" s="1"/>
  <c r="L243" i="18"/>
  <c r="M243" i="18" s="1"/>
  <c r="L244" i="18"/>
  <c r="M244" i="18" s="1"/>
  <c r="L245" i="18"/>
  <c r="M245" i="18" s="1"/>
  <c r="L246" i="18"/>
  <c r="M246" i="18" s="1"/>
  <c r="L247" i="18"/>
  <c r="M247" i="18" s="1"/>
  <c r="L248" i="18"/>
  <c r="M248" i="18" s="1"/>
  <c r="L249" i="18"/>
  <c r="M249" i="18" s="1"/>
  <c r="L250" i="18"/>
  <c r="M250" i="18" s="1"/>
  <c r="L251" i="18"/>
  <c r="M251" i="18" s="1"/>
  <c r="L252" i="18"/>
  <c r="M252" i="18" s="1"/>
  <c r="L253" i="18"/>
  <c r="M253" i="18" s="1"/>
  <c r="L254" i="18"/>
  <c r="M254" i="18" s="1"/>
  <c r="L255" i="18"/>
  <c r="M255" i="18" s="1"/>
  <c r="L256" i="18"/>
  <c r="M256" i="18" s="1"/>
  <c r="L257" i="18"/>
  <c r="M257" i="18" s="1"/>
  <c r="L258" i="18"/>
  <c r="M258" i="18" s="1"/>
  <c r="L259" i="18"/>
  <c r="M259" i="18" s="1"/>
  <c r="L260" i="18"/>
  <c r="M260" i="18" s="1"/>
  <c r="L261" i="18"/>
  <c r="M261" i="18" s="1"/>
  <c r="L262" i="18"/>
  <c r="M262" i="18" s="1"/>
  <c r="L263" i="18"/>
  <c r="M263" i="18" s="1"/>
  <c r="L264" i="18"/>
  <c r="M264" i="18" s="1"/>
  <c r="L265" i="18"/>
  <c r="M265" i="18" s="1"/>
  <c r="L266" i="18"/>
  <c r="M266" i="18" s="1"/>
  <c r="L267" i="18"/>
  <c r="M267" i="18" s="1"/>
  <c r="L268" i="18"/>
  <c r="M268" i="18" s="1"/>
  <c r="L269" i="18"/>
  <c r="M269" i="18" s="1"/>
  <c r="L270" i="18"/>
  <c r="M270" i="18" s="1"/>
  <c r="L271" i="18"/>
  <c r="M271" i="18" s="1"/>
  <c r="L272" i="18"/>
  <c r="M272" i="18" s="1"/>
  <c r="L273" i="18"/>
  <c r="M273" i="18" s="1"/>
  <c r="L274" i="18"/>
  <c r="M274" i="18" s="1"/>
  <c r="L275" i="18"/>
  <c r="M275" i="18" s="1"/>
  <c r="L276" i="18"/>
  <c r="M276" i="18" s="1"/>
  <c r="L277" i="18"/>
  <c r="M277" i="18" s="1"/>
  <c r="L278" i="18"/>
  <c r="M278" i="18" s="1"/>
  <c r="L279" i="18"/>
  <c r="M279" i="18" s="1"/>
  <c r="L280" i="18"/>
  <c r="M280" i="18" s="1"/>
  <c r="L281" i="18"/>
  <c r="M281" i="18" s="1"/>
  <c r="L282" i="18"/>
  <c r="M282" i="18" s="1"/>
  <c r="L283" i="18"/>
  <c r="M283" i="18" s="1"/>
  <c r="L284" i="18"/>
  <c r="M284" i="18" s="1"/>
  <c r="L285" i="18"/>
  <c r="M285" i="18" s="1"/>
  <c r="L286" i="18"/>
  <c r="M286" i="18" s="1"/>
  <c r="L287" i="18"/>
  <c r="M287" i="18" s="1"/>
  <c r="L288" i="18"/>
  <c r="M288" i="18" s="1"/>
  <c r="L289" i="18"/>
  <c r="M289" i="18" s="1"/>
  <c r="L290" i="18"/>
  <c r="M290" i="18" s="1"/>
  <c r="L291" i="18"/>
  <c r="M291" i="18" s="1"/>
  <c r="L292" i="18"/>
  <c r="M292" i="18" s="1"/>
  <c r="L293" i="18"/>
  <c r="M293" i="18" s="1"/>
  <c r="L294" i="18"/>
  <c r="M294" i="18" s="1"/>
  <c r="L295" i="18"/>
  <c r="M295" i="18" s="1"/>
  <c r="L296" i="18"/>
  <c r="M296" i="18" s="1"/>
  <c r="L297" i="18"/>
  <c r="M297" i="18" s="1"/>
  <c r="L298" i="18"/>
  <c r="M298" i="18" s="1"/>
  <c r="L299" i="18"/>
  <c r="M299" i="18" s="1"/>
  <c r="L300" i="18"/>
  <c r="M300" i="18" s="1"/>
  <c r="L301" i="18"/>
  <c r="M301" i="18" s="1"/>
  <c r="E301" i="29" s="1"/>
  <c r="L302" i="18"/>
  <c r="M302" i="18" s="1"/>
  <c r="L303" i="18"/>
  <c r="M303" i="18" s="1"/>
  <c r="L304" i="18"/>
  <c r="M304" i="18" s="1"/>
  <c r="L305" i="18"/>
  <c r="M305" i="18" s="1"/>
  <c r="L306" i="18"/>
  <c r="M306" i="18" s="1"/>
  <c r="L307" i="18"/>
  <c r="M307" i="18" s="1"/>
  <c r="L308" i="18"/>
  <c r="M308" i="18" s="1"/>
  <c r="L309" i="18"/>
  <c r="M309" i="18" s="1"/>
  <c r="L310" i="18"/>
  <c r="M310" i="18" s="1"/>
  <c r="L311" i="18"/>
  <c r="M311" i="18" s="1"/>
  <c r="L312" i="18"/>
  <c r="M312" i="18" s="1"/>
  <c r="L313" i="18"/>
  <c r="M313" i="18" s="1"/>
  <c r="L314" i="18"/>
  <c r="M314" i="18" s="1"/>
  <c r="L315" i="18"/>
  <c r="M315" i="18" s="1"/>
  <c r="L316" i="18"/>
  <c r="M316" i="18" s="1"/>
  <c r="L317" i="18"/>
  <c r="M317" i="18" s="1"/>
  <c r="L318" i="18"/>
  <c r="M318" i="18" s="1"/>
  <c r="L319" i="18"/>
  <c r="M319" i="18" s="1"/>
  <c r="L320" i="18"/>
  <c r="M320" i="18" s="1"/>
  <c r="L321" i="18"/>
  <c r="M321" i="18" s="1"/>
  <c r="L322" i="18"/>
  <c r="M322" i="18" s="1"/>
  <c r="L323" i="18"/>
  <c r="M323" i="18" s="1"/>
  <c r="L324" i="18"/>
  <c r="M324" i="18" s="1"/>
  <c r="L325" i="18"/>
  <c r="M325" i="18" s="1"/>
  <c r="L326" i="18"/>
  <c r="M326" i="18" s="1"/>
  <c r="L327" i="18"/>
  <c r="M327" i="18" s="1"/>
  <c r="L328" i="18"/>
  <c r="M328" i="18" s="1"/>
  <c r="L329" i="18"/>
  <c r="M329" i="18" s="1"/>
  <c r="L330" i="18"/>
  <c r="M330" i="18" s="1"/>
  <c r="L331" i="18"/>
  <c r="M331" i="18" s="1"/>
  <c r="L332" i="18"/>
  <c r="M332" i="18" s="1"/>
  <c r="L333" i="18"/>
  <c r="M333" i="18" s="1"/>
  <c r="L334" i="18"/>
  <c r="M334" i="18" s="1"/>
  <c r="L335" i="18"/>
  <c r="M335" i="18" s="1"/>
  <c r="L336" i="18"/>
  <c r="M336" i="18" s="1"/>
  <c r="L337" i="18"/>
  <c r="M337" i="18" s="1"/>
  <c r="L338" i="18"/>
  <c r="M338" i="18" s="1"/>
  <c r="L339" i="18"/>
  <c r="M339" i="18" s="1"/>
  <c r="L340" i="18"/>
  <c r="M340" i="18" s="1"/>
  <c r="L341" i="18"/>
  <c r="M341" i="18" s="1"/>
  <c r="L342" i="18"/>
  <c r="M342" i="18" s="1"/>
  <c r="L343" i="18"/>
  <c r="M343" i="18" s="1"/>
  <c r="L344" i="18"/>
  <c r="M344" i="18" s="1"/>
  <c r="L345" i="18"/>
  <c r="M345" i="18" s="1"/>
  <c r="L346" i="18"/>
  <c r="M346" i="18" s="1"/>
  <c r="L347" i="18"/>
  <c r="M347" i="18" s="1"/>
  <c r="L348" i="18"/>
  <c r="M348" i="18" s="1"/>
  <c r="L349" i="18"/>
  <c r="M349" i="18" s="1"/>
  <c r="L350" i="18"/>
  <c r="M350" i="18" s="1"/>
  <c r="L15" i="18"/>
  <c r="M15" i="18" s="1"/>
  <c r="D363" i="27" l="1"/>
  <c r="D359" i="27"/>
  <c r="D355" i="27"/>
  <c r="D351" i="27"/>
  <c r="D347" i="27"/>
  <c r="D343" i="27"/>
  <c r="D339" i="27"/>
  <c r="D335" i="27"/>
  <c r="D331" i="27"/>
  <c r="D327" i="27"/>
  <c r="D323" i="27"/>
  <c r="D319" i="27"/>
  <c r="D315" i="27"/>
  <c r="D311" i="27"/>
  <c r="D307" i="27"/>
  <c r="D303" i="27"/>
  <c r="D299" i="27"/>
  <c r="D295" i="27"/>
  <c r="D291" i="27"/>
  <c r="D287" i="27"/>
  <c r="D283" i="27"/>
  <c r="D279" i="27"/>
  <c r="D275" i="27"/>
  <c r="D271" i="27"/>
  <c r="D267" i="27"/>
  <c r="D263" i="27"/>
  <c r="D259" i="27"/>
  <c r="D255" i="27"/>
  <c r="D251" i="27"/>
  <c r="D247" i="27"/>
  <c r="D243" i="27"/>
  <c r="D239" i="27"/>
  <c r="D235" i="27"/>
  <c r="D231" i="27"/>
  <c r="D227" i="27"/>
  <c r="D223" i="27"/>
  <c r="D219" i="27"/>
  <c r="D215" i="27"/>
  <c r="D211" i="27"/>
  <c r="D207" i="27"/>
  <c r="D203" i="27"/>
  <c r="D199" i="27"/>
  <c r="D195" i="27"/>
  <c r="D191" i="27"/>
  <c r="D187" i="27"/>
  <c r="D183" i="27"/>
  <c r="D179" i="27"/>
  <c r="D175" i="27"/>
  <c r="D171" i="27"/>
  <c r="D167" i="27"/>
  <c r="D163" i="27"/>
  <c r="D159" i="27"/>
  <c r="D155" i="27"/>
  <c r="D151" i="27"/>
  <c r="D147" i="27"/>
  <c r="D143" i="27"/>
  <c r="D139" i="27"/>
  <c r="D135" i="27"/>
  <c r="D131" i="27"/>
  <c r="D127" i="27"/>
  <c r="D123" i="27"/>
  <c r="D119" i="27"/>
  <c r="D115" i="27"/>
  <c r="D111" i="27"/>
  <c r="D107" i="27"/>
  <c r="D103" i="27"/>
  <c r="D99" i="27"/>
  <c r="D95" i="27"/>
  <c r="D91" i="27"/>
  <c r="D87" i="27"/>
  <c r="D83" i="27"/>
  <c r="D79" i="27"/>
  <c r="D75" i="27"/>
  <c r="D71" i="27"/>
  <c r="D67" i="27"/>
  <c r="D63" i="27"/>
  <c r="D59" i="27"/>
  <c r="D55" i="27"/>
  <c r="D51" i="27"/>
  <c r="D47" i="27"/>
  <c r="D43" i="27"/>
  <c r="D39" i="27"/>
  <c r="D35" i="27"/>
  <c r="D31" i="27"/>
  <c r="C35" i="28"/>
  <c r="D30" i="27"/>
  <c r="D362" i="27"/>
  <c r="D358" i="27"/>
  <c r="D354" i="27"/>
  <c r="D350" i="27"/>
  <c r="D346" i="27"/>
  <c r="D342" i="27"/>
  <c r="D338" i="27"/>
  <c r="D334" i="27"/>
  <c r="D330" i="27"/>
  <c r="D326" i="27"/>
  <c r="D322" i="27"/>
  <c r="D318" i="27"/>
  <c r="D314" i="27"/>
  <c r="D310" i="27"/>
  <c r="D306" i="27"/>
  <c r="D302" i="27"/>
  <c r="D298" i="27"/>
  <c r="D294" i="27"/>
  <c r="D290" i="27"/>
  <c r="D286" i="27"/>
  <c r="D282" i="27"/>
  <c r="D278" i="27"/>
  <c r="D274" i="27"/>
  <c r="D270" i="27"/>
  <c r="D266" i="27"/>
  <c r="D262" i="27"/>
  <c r="D258" i="27"/>
  <c r="D254" i="27"/>
  <c r="D250" i="27"/>
  <c r="D246" i="27"/>
  <c r="D242" i="27"/>
  <c r="D238" i="27"/>
  <c r="D234" i="27"/>
  <c r="D230" i="27"/>
  <c r="D226" i="27"/>
  <c r="D222" i="27"/>
  <c r="D218" i="27"/>
  <c r="D214" i="27"/>
  <c r="D210" i="27"/>
  <c r="D206" i="27"/>
  <c r="D202" i="27"/>
  <c r="D198" i="27"/>
  <c r="D194" i="27"/>
  <c r="D190" i="27"/>
  <c r="D186" i="27"/>
  <c r="D182" i="27"/>
  <c r="D178" i="27"/>
  <c r="D174" i="27"/>
  <c r="D170" i="27"/>
  <c r="D166" i="27"/>
  <c r="D162" i="27"/>
  <c r="D158" i="27"/>
  <c r="D154" i="27"/>
  <c r="D150" i="27"/>
  <c r="D146" i="27"/>
  <c r="D142" i="27"/>
  <c r="D138" i="27"/>
  <c r="D134" i="27"/>
  <c r="D130" i="27"/>
  <c r="D126" i="27"/>
  <c r="D122" i="27"/>
  <c r="D118" i="27"/>
  <c r="D114" i="27"/>
  <c r="D110" i="27"/>
  <c r="D106" i="27"/>
  <c r="D102" i="27"/>
  <c r="D98" i="27"/>
  <c r="D94" i="27"/>
  <c r="D90" i="27"/>
  <c r="D86" i="27"/>
  <c r="D82" i="27"/>
  <c r="D78" i="27"/>
  <c r="D74" i="27"/>
  <c r="D70" i="27"/>
  <c r="D66" i="27"/>
  <c r="D62" i="27"/>
  <c r="D58" i="27"/>
  <c r="D54" i="27"/>
  <c r="D50" i="27"/>
  <c r="D46" i="27"/>
  <c r="D42" i="27"/>
  <c r="D38" i="27"/>
  <c r="D34" i="27"/>
  <c r="D29" i="27"/>
  <c r="D361" i="27"/>
  <c r="D357" i="27"/>
  <c r="D353" i="27"/>
  <c r="D349" i="27"/>
  <c r="D345" i="27"/>
  <c r="D341" i="27"/>
  <c r="D337" i="27"/>
  <c r="D333" i="27"/>
  <c r="D329" i="27"/>
  <c r="D325" i="27"/>
  <c r="D321" i="27"/>
  <c r="D317" i="27"/>
  <c r="D313" i="27"/>
  <c r="D309" i="27"/>
  <c r="D305" i="27"/>
  <c r="D301" i="27"/>
  <c r="D297" i="27"/>
  <c r="D293" i="27"/>
  <c r="D289" i="27"/>
  <c r="D285" i="27"/>
  <c r="D281" i="27"/>
  <c r="D277" i="27"/>
  <c r="D273" i="27"/>
  <c r="D269" i="27"/>
  <c r="D265" i="27"/>
  <c r="D261" i="27"/>
  <c r="D257" i="27"/>
  <c r="D253" i="27"/>
  <c r="D249" i="27"/>
  <c r="D245" i="27"/>
  <c r="D241" i="27"/>
  <c r="D237" i="27"/>
  <c r="D233" i="27"/>
  <c r="D229" i="27"/>
  <c r="D225" i="27"/>
  <c r="D221" i="27"/>
  <c r="D217" i="27"/>
  <c r="D213" i="27"/>
  <c r="D209" i="27"/>
  <c r="D205" i="27"/>
  <c r="D201" i="27"/>
  <c r="D197" i="27"/>
  <c r="D193" i="27"/>
  <c r="D189" i="27"/>
  <c r="D185" i="27"/>
  <c r="D181" i="27"/>
  <c r="D177" i="27"/>
  <c r="D173" i="27"/>
  <c r="D169" i="27"/>
  <c r="D165" i="27"/>
  <c r="D161" i="27"/>
  <c r="D157" i="27"/>
  <c r="D153" i="27"/>
  <c r="D149" i="27"/>
  <c r="D145" i="27"/>
  <c r="D141" i="27"/>
  <c r="D137" i="27"/>
  <c r="D133" i="27"/>
  <c r="D129" i="27"/>
  <c r="D125" i="27"/>
  <c r="D121" i="27"/>
  <c r="D117" i="27"/>
  <c r="D113" i="27"/>
  <c r="D109" i="27"/>
  <c r="D105" i="27"/>
  <c r="D101" i="27"/>
  <c r="D97" i="27"/>
  <c r="D93" i="27"/>
  <c r="D89" i="27"/>
  <c r="D85" i="27"/>
  <c r="D81" i="27"/>
  <c r="D77" i="27"/>
  <c r="D73" i="27"/>
  <c r="D69" i="27"/>
  <c r="D65" i="27"/>
  <c r="D61" i="27"/>
  <c r="D57" i="27"/>
  <c r="D53" i="27"/>
  <c r="D49" i="27"/>
  <c r="D45" i="27"/>
  <c r="D41" i="27"/>
  <c r="D37" i="27"/>
  <c r="D33" i="27"/>
  <c r="D364" i="27"/>
  <c r="D360" i="27"/>
  <c r="D356" i="27"/>
  <c r="D352" i="27"/>
  <c r="D348" i="27"/>
  <c r="D344" i="27"/>
  <c r="D340" i="27"/>
  <c r="D336" i="27"/>
  <c r="D332" i="27"/>
  <c r="D328" i="27"/>
  <c r="D324" i="27"/>
  <c r="D320" i="27"/>
  <c r="D316" i="27"/>
  <c r="D312" i="27"/>
  <c r="D308" i="27"/>
  <c r="D304" i="27"/>
  <c r="D300" i="27"/>
  <c r="D296" i="27"/>
  <c r="D292" i="27"/>
  <c r="D288" i="27"/>
  <c r="D284" i="27"/>
  <c r="D280" i="27"/>
  <c r="D276" i="27"/>
  <c r="D272" i="27"/>
  <c r="D268" i="27"/>
  <c r="D264" i="27"/>
  <c r="D260" i="27"/>
  <c r="D256" i="27"/>
  <c r="D252" i="27"/>
  <c r="D248" i="27"/>
  <c r="D244" i="27"/>
  <c r="D240" i="27"/>
  <c r="D236" i="27"/>
  <c r="D232" i="27"/>
  <c r="D228" i="27"/>
  <c r="D224" i="27"/>
  <c r="D220" i="27"/>
  <c r="D216" i="27"/>
  <c r="D212" i="27"/>
  <c r="D208" i="27"/>
  <c r="D204" i="27"/>
  <c r="D200" i="27"/>
  <c r="D196" i="27"/>
  <c r="D192" i="27"/>
  <c r="D188" i="27"/>
  <c r="D184" i="27"/>
  <c r="D180" i="27"/>
  <c r="D176" i="27"/>
  <c r="D172" i="27"/>
  <c r="D168" i="27"/>
  <c r="D164" i="27"/>
  <c r="D160" i="27"/>
  <c r="D156" i="27"/>
  <c r="D152" i="27"/>
  <c r="D148" i="27"/>
  <c r="D144" i="27"/>
  <c r="D140" i="27"/>
  <c r="D136" i="27"/>
  <c r="D132" i="27"/>
  <c r="D128" i="27"/>
  <c r="D124" i="27"/>
  <c r="D120" i="27"/>
  <c r="D116" i="27"/>
  <c r="D112" i="27"/>
  <c r="D108" i="27"/>
  <c r="D104" i="27"/>
  <c r="D100" i="27"/>
  <c r="D96" i="27"/>
  <c r="D92" i="27"/>
  <c r="D88" i="27"/>
  <c r="D84" i="27"/>
  <c r="D80" i="27"/>
  <c r="D76" i="27"/>
  <c r="D72" i="27"/>
  <c r="D68" i="27"/>
  <c r="D64" i="27"/>
  <c r="D60" i="27"/>
  <c r="D56" i="27"/>
  <c r="D52" i="27"/>
  <c r="D48" i="27"/>
  <c r="D44" i="27"/>
  <c r="D40" i="27"/>
  <c r="D36" i="27"/>
  <c r="D32" i="27"/>
  <c r="G21" i="45"/>
  <c r="H21" i="45" s="1"/>
  <c r="I21" i="45" s="1"/>
  <c r="I23" i="45"/>
  <c r="F20" i="45"/>
  <c r="G20" i="45" s="1"/>
  <c r="H20" i="45" s="1"/>
  <c r="I20" i="45" s="1"/>
  <c r="H235" i="34"/>
  <c r="H203" i="34"/>
  <c r="H251" i="34"/>
  <c r="H219" i="34"/>
  <c r="G350" i="57"/>
  <c r="E366" i="28"/>
  <c r="F347" i="29"/>
  <c r="G342" i="57"/>
  <c r="E358" i="28"/>
  <c r="F339" i="29"/>
  <c r="G330" i="57"/>
  <c r="E346" i="28"/>
  <c r="F327" i="29"/>
  <c r="G322" i="57"/>
  <c r="E338" i="28"/>
  <c r="F319" i="29"/>
  <c r="G310" i="57"/>
  <c r="E326" i="28"/>
  <c r="F307" i="29"/>
  <c r="G306" i="57"/>
  <c r="E322" i="28"/>
  <c r="F303" i="29"/>
  <c r="G294" i="57"/>
  <c r="E310" i="28"/>
  <c r="F291" i="29"/>
  <c r="H340" i="34"/>
  <c r="G282" i="57"/>
  <c r="E298" i="28"/>
  <c r="F279" i="29"/>
  <c r="H328" i="34"/>
  <c r="G274" i="57"/>
  <c r="E290" i="28"/>
  <c r="F271" i="29"/>
  <c r="H320" i="34"/>
  <c r="G262" i="57"/>
  <c r="E278" i="28"/>
  <c r="F259" i="29"/>
  <c r="H308" i="34"/>
  <c r="G250" i="57"/>
  <c r="E266" i="28"/>
  <c r="F247" i="29"/>
  <c r="H296" i="34"/>
  <c r="G238" i="57"/>
  <c r="E254" i="28"/>
  <c r="F235" i="29"/>
  <c r="H284" i="34"/>
  <c r="G226" i="57"/>
  <c r="E242" i="28"/>
  <c r="F223" i="29"/>
  <c r="H272" i="34"/>
  <c r="G218" i="57"/>
  <c r="E234" i="28"/>
  <c r="F215" i="29"/>
  <c r="H264" i="34"/>
  <c r="G206" i="57"/>
  <c r="E222" i="28"/>
  <c r="F203" i="29"/>
  <c r="H252" i="34"/>
  <c r="G194" i="57"/>
  <c r="E210" i="28"/>
  <c r="F191" i="29"/>
  <c r="H240" i="34"/>
  <c r="G186" i="57"/>
  <c r="E202" i="28"/>
  <c r="F183" i="29"/>
  <c r="H232" i="34"/>
  <c r="G174" i="57"/>
  <c r="F171" i="29"/>
  <c r="H220" i="34"/>
  <c r="G162" i="57"/>
  <c r="E178" i="28"/>
  <c r="F159" i="29"/>
  <c r="H208" i="34"/>
  <c r="G150" i="57"/>
  <c r="E166" i="28"/>
  <c r="F147" i="29"/>
  <c r="H196" i="34"/>
  <c r="G138" i="57"/>
  <c r="E154" i="28"/>
  <c r="F135" i="29"/>
  <c r="H184" i="34"/>
  <c r="E142" i="28"/>
  <c r="G126" i="57"/>
  <c r="F123" i="29"/>
  <c r="H172" i="34"/>
  <c r="G118" i="57"/>
  <c r="E134" i="28"/>
  <c r="H164" i="34"/>
  <c r="G106" i="57"/>
  <c r="E122" i="28"/>
  <c r="F103" i="29"/>
  <c r="H152" i="34"/>
  <c r="G94" i="57"/>
  <c r="E110" i="28"/>
  <c r="F91" i="29"/>
  <c r="H140" i="34"/>
  <c r="G82" i="57"/>
  <c r="E98" i="28"/>
  <c r="F79" i="29"/>
  <c r="H128" i="34"/>
  <c r="G70" i="57"/>
  <c r="E86" i="28"/>
  <c r="H116" i="34"/>
  <c r="G58" i="57"/>
  <c r="E74" i="28"/>
  <c r="F55" i="29"/>
  <c r="H104" i="34"/>
  <c r="G46" i="57"/>
  <c r="E62" i="28"/>
  <c r="H92" i="34"/>
  <c r="G34" i="57"/>
  <c r="E50" i="28"/>
  <c r="F31" i="29"/>
  <c r="H80" i="34"/>
  <c r="G22" i="57"/>
  <c r="E38" i="28"/>
  <c r="H68" i="34"/>
  <c r="H388" i="34"/>
  <c r="H376" i="34"/>
  <c r="F67" i="29"/>
  <c r="F30" i="57"/>
  <c r="E27" i="29"/>
  <c r="G351" i="57"/>
  <c r="E367" i="28"/>
  <c r="F348" i="29"/>
  <c r="G347" i="57"/>
  <c r="E363" i="28"/>
  <c r="F344" i="29"/>
  <c r="G343" i="57"/>
  <c r="F340" i="29"/>
  <c r="E359" i="28"/>
  <c r="G339" i="57"/>
  <c r="E355" i="28"/>
  <c r="F336" i="29"/>
  <c r="G335" i="57"/>
  <c r="E351" i="28"/>
  <c r="F332" i="29"/>
  <c r="G331" i="57"/>
  <c r="E347" i="28"/>
  <c r="F328" i="29"/>
  <c r="G327" i="57"/>
  <c r="F324" i="29"/>
  <c r="G323" i="57"/>
  <c r="E339" i="28"/>
  <c r="F320" i="29"/>
  <c r="G319" i="57"/>
  <c r="E335" i="28"/>
  <c r="F316" i="29"/>
  <c r="G315" i="57"/>
  <c r="E331" i="28"/>
  <c r="F312" i="29"/>
  <c r="G311" i="57"/>
  <c r="F308" i="29"/>
  <c r="E327" i="28"/>
  <c r="G307" i="57"/>
  <c r="E323" i="28"/>
  <c r="F304" i="29"/>
  <c r="G303" i="57"/>
  <c r="E319" i="28"/>
  <c r="F300" i="29"/>
  <c r="G299" i="57"/>
  <c r="E315" i="28"/>
  <c r="F296" i="29"/>
  <c r="G295" i="57"/>
  <c r="E311" i="28"/>
  <c r="F292" i="29"/>
  <c r="G291" i="57"/>
  <c r="E307" i="28"/>
  <c r="F288" i="29"/>
  <c r="G287" i="57"/>
  <c r="E303" i="28"/>
  <c r="F284" i="29"/>
  <c r="G283" i="57"/>
  <c r="E299" i="28"/>
  <c r="F280" i="29"/>
  <c r="G279" i="57"/>
  <c r="F276" i="29"/>
  <c r="E295" i="28"/>
  <c r="G275" i="57"/>
  <c r="E291" i="28"/>
  <c r="F272" i="29"/>
  <c r="G271" i="57"/>
  <c r="E287" i="28"/>
  <c r="F268" i="29"/>
  <c r="G267" i="57"/>
  <c r="E283" i="28"/>
  <c r="F264" i="29"/>
  <c r="G263" i="57"/>
  <c r="E279" i="28"/>
  <c r="F260" i="29"/>
  <c r="G259" i="57"/>
  <c r="F256" i="29"/>
  <c r="G255" i="57"/>
  <c r="E271" i="28"/>
  <c r="F252" i="29"/>
  <c r="G251" i="57"/>
  <c r="E267" i="28"/>
  <c r="F248" i="29"/>
  <c r="G247" i="57"/>
  <c r="E263" i="28"/>
  <c r="F244" i="29"/>
  <c r="G243" i="57"/>
  <c r="E259" i="28"/>
  <c r="F240" i="29"/>
  <c r="G239" i="57"/>
  <c r="E255" i="28"/>
  <c r="F236" i="29"/>
  <c r="G235" i="57"/>
  <c r="E251" i="28"/>
  <c r="F232" i="29"/>
  <c r="G231" i="57"/>
  <c r="E247" i="28"/>
  <c r="F228" i="29"/>
  <c r="G227" i="57"/>
  <c r="E243" i="28"/>
  <c r="F224" i="29"/>
  <c r="G223" i="57"/>
  <c r="E239" i="28"/>
  <c r="F220" i="29"/>
  <c r="G219" i="57"/>
  <c r="E235" i="28"/>
  <c r="F216" i="29"/>
  <c r="G215" i="57"/>
  <c r="E231" i="28"/>
  <c r="F212" i="29"/>
  <c r="G211" i="57"/>
  <c r="E227" i="28"/>
  <c r="F208" i="29"/>
  <c r="H257" i="34"/>
  <c r="G207" i="57"/>
  <c r="E223" i="28"/>
  <c r="F204" i="29"/>
  <c r="H253" i="34"/>
  <c r="G203" i="57"/>
  <c r="E219" i="28"/>
  <c r="F200" i="29"/>
  <c r="H249" i="34"/>
  <c r="G199" i="57"/>
  <c r="E215" i="28"/>
  <c r="F196" i="29"/>
  <c r="H245" i="34"/>
  <c r="G195" i="57"/>
  <c r="F192" i="29"/>
  <c r="H241" i="34"/>
  <c r="E211" i="28"/>
  <c r="G191" i="57"/>
  <c r="E207" i="28"/>
  <c r="F188" i="29"/>
  <c r="H237" i="34"/>
  <c r="G187" i="57"/>
  <c r="E203" i="28"/>
  <c r="F184" i="29"/>
  <c r="H233" i="34"/>
  <c r="G183" i="57"/>
  <c r="E199" i="28"/>
  <c r="F180" i="29"/>
  <c r="H229" i="34"/>
  <c r="G179" i="57"/>
  <c r="E195" i="28"/>
  <c r="F176" i="29"/>
  <c r="H225" i="34"/>
  <c r="G175" i="57"/>
  <c r="E191" i="28"/>
  <c r="F172" i="29"/>
  <c r="H221" i="34"/>
  <c r="G171" i="57"/>
  <c r="E187" i="28"/>
  <c r="F168" i="29"/>
  <c r="H217" i="34"/>
  <c r="G167" i="57"/>
  <c r="E183" i="28"/>
  <c r="F164" i="29"/>
  <c r="H213" i="34"/>
  <c r="G163" i="57"/>
  <c r="E179" i="28"/>
  <c r="F160" i="29"/>
  <c r="H209" i="34"/>
  <c r="G159" i="57"/>
  <c r="E175" i="28"/>
  <c r="F156" i="29"/>
  <c r="H205" i="34"/>
  <c r="G155" i="57"/>
  <c r="E171" i="28"/>
  <c r="F152" i="29"/>
  <c r="H201" i="34"/>
  <c r="G151" i="57"/>
  <c r="E167" i="28"/>
  <c r="F148" i="29"/>
  <c r="H197" i="34"/>
  <c r="G147" i="57"/>
  <c r="E163" i="28"/>
  <c r="F144" i="29"/>
  <c r="H193" i="34"/>
  <c r="G143" i="57"/>
  <c r="E159" i="28"/>
  <c r="F140" i="29"/>
  <c r="H189" i="34"/>
  <c r="G139" i="57"/>
  <c r="E155" i="28"/>
  <c r="F136" i="29"/>
  <c r="H185" i="34"/>
  <c r="G135" i="57"/>
  <c r="E151" i="28"/>
  <c r="F132" i="29"/>
  <c r="H181" i="34"/>
  <c r="G131" i="57"/>
  <c r="E147" i="28"/>
  <c r="F128" i="29"/>
  <c r="H177" i="34"/>
  <c r="G127" i="57"/>
  <c r="F124" i="29"/>
  <c r="E143" i="28"/>
  <c r="H173" i="34"/>
  <c r="G123" i="57"/>
  <c r="E139" i="28"/>
  <c r="F120" i="29"/>
  <c r="H169" i="34"/>
  <c r="G119" i="57"/>
  <c r="E135" i="28"/>
  <c r="F116" i="29"/>
  <c r="H165" i="34"/>
  <c r="G115" i="57"/>
  <c r="E131" i="28"/>
  <c r="F112" i="29"/>
  <c r="H161" i="34"/>
  <c r="G111" i="57"/>
  <c r="E127" i="28"/>
  <c r="F108" i="29"/>
  <c r="H157" i="34"/>
  <c r="G107" i="57"/>
  <c r="E123" i="28"/>
  <c r="F104" i="29"/>
  <c r="H153" i="34"/>
  <c r="G103" i="57"/>
  <c r="E119" i="28"/>
  <c r="F100" i="29"/>
  <c r="H149" i="34"/>
  <c r="G99" i="57"/>
  <c r="E115" i="28"/>
  <c r="F96" i="29"/>
  <c r="H145" i="34"/>
  <c r="G95" i="57"/>
  <c r="F92" i="29"/>
  <c r="H141" i="34"/>
  <c r="E111" i="28"/>
  <c r="G91" i="57"/>
  <c r="E107" i="28"/>
  <c r="F88" i="29"/>
  <c r="H137" i="34"/>
  <c r="G87" i="57"/>
  <c r="E103" i="28"/>
  <c r="F84" i="29"/>
  <c r="H133" i="34"/>
  <c r="G83" i="57"/>
  <c r="E99" i="28"/>
  <c r="F80" i="29"/>
  <c r="H129" i="34"/>
  <c r="G79" i="57"/>
  <c r="E95" i="28"/>
  <c r="F76" i="29"/>
  <c r="H125" i="34"/>
  <c r="G75" i="57"/>
  <c r="E91" i="28"/>
  <c r="F72" i="29"/>
  <c r="H121" i="34"/>
  <c r="G71" i="57"/>
  <c r="E87" i="28"/>
  <c r="F68" i="29"/>
  <c r="H117" i="34"/>
  <c r="G67" i="57"/>
  <c r="E83" i="28"/>
  <c r="F64" i="29"/>
  <c r="H113" i="34"/>
  <c r="G63" i="57"/>
  <c r="F60" i="29"/>
  <c r="H109" i="34"/>
  <c r="G59" i="57"/>
  <c r="E75" i="28"/>
  <c r="F56" i="29"/>
  <c r="H105" i="34"/>
  <c r="G55" i="57"/>
  <c r="E71" i="28"/>
  <c r="F52" i="29"/>
  <c r="H101" i="34"/>
  <c r="G51" i="57"/>
  <c r="E67" i="28"/>
  <c r="F48" i="29"/>
  <c r="H97" i="34"/>
  <c r="G47" i="57"/>
  <c r="E63" i="28"/>
  <c r="F44" i="29"/>
  <c r="H93" i="34"/>
  <c r="G43" i="57"/>
  <c r="E59" i="28"/>
  <c r="F40" i="29"/>
  <c r="H89" i="34"/>
  <c r="G39" i="57"/>
  <c r="E55" i="28"/>
  <c r="F36" i="29"/>
  <c r="H85" i="34"/>
  <c r="G35" i="57"/>
  <c r="E51" i="28"/>
  <c r="F32" i="29"/>
  <c r="H81" i="34"/>
  <c r="G31" i="57"/>
  <c r="F28" i="29"/>
  <c r="H77" i="34"/>
  <c r="E47" i="28"/>
  <c r="G27" i="57"/>
  <c r="E43" i="28"/>
  <c r="F24" i="29"/>
  <c r="H73" i="34"/>
  <c r="G23" i="57"/>
  <c r="E39" i="28"/>
  <c r="F20" i="29"/>
  <c r="H69" i="34"/>
  <c r="G19" i="57"/>
  <c r="E35" i="28"/>
  <c r="F16" i="29"/>
  <c r="H65" i="34"/>
  <c r="H397" i="34"/>
  <c r="H393" i="34"/>
  <c r="H389" i="34"/>
  <c r="H385" i="34"/>
  <c r="H381" i="34"/>
  <c r="H377" i="34"/>
  <c r="H373" i="34"/>
  <c r="H369" i="34"/>
  <c r="H365" i="34"/>
  <c r="H361" i="34"/>
  <c r="H357" i="34"/>
  <c r="H353" i="34"/>
  <c r="H349" i="34"/>
  <c r="H345" i="34"/>
  <c r="H341" i="34"/>
  <c r="H330" i="34"/>
  <c r="H325" i="34"/>
  <c r="H309" i="34"/>
  <c r="H298" i="34"/>
  <c r="H293" i="34"/>
  <c r="H277" i="34"/>
  <c r="H266" i="34"/>
  <c r="H261" i="34"/>
  <c r="F137" i="29"/>
  <c r="F115" i="29"/>
  <c r="F19" i="29"/>
  <c r="E343" i="28"/>
  <c r="G346" i="57"/>
  <c r="E362" i="28"/>
  <c r="F343" i="29"/>
  <c r="G338" i="57"/>
  <c r="E354" i="28"/>
  <c r="F335" i="29"/>
  <c r="G326" i="57"/>
  <c r="E342" i="28"/>
  <c r="F323" i="29"/>
  <c r="G314" i="57"/>
  <c r="E330" i="28"/>
  <c r="F311" i="29"/>
  <c r="G298" i="57"/>
  <c r="E314" i="28"/>
  <c r="F295" i="29"/>
  <c r="G286" i="57"/>
  <c r="E302" i="28"/>
  <c r="F283" i="29"/>
  <c r="H332" i="34"/>
  <c r="G270" i="57"/>
  <c r="E286" i="28"/>
  <c r="F267" i="29"/>
  <c r="H316" i="34"/>
  <c r="G258" i="57"/>
  <c r="E274" i="28"/>
  <c r="F255" i="29"/>
  <c r="H304" i="34"/>
  <c r="G246" i="57"/>
  <c r="E262" i="28"/>
  <c r="F243" i="29"/>
  <c r="H292" i="34"/>
  <c r="G234" i="57"/>
  <c r="E250" i="28"/>
  <c r="F231" i="29"/>
  <c r="H280" i="34"/>
  <c r="G222" i="57"/>
  <c r="E238" i="28"/>
  <c r="F219" i="29"/>
  <c r="H268" i="34"/>
  <c r="G210" i="57"/>
  <c r="E226" i="28"/>
  <c r="F207" i="29"/>
  <c r="H256" i="34"/>
  <c r="G198" i="57"/>
  <c r="E214" i="28"/>
  <c r="F195" i="29"/>
  <c r="H244" i="34"/>
  <c r="G178" i="57"/>
  <c r="E194" i="28"/>
  <c r="F175" i="29"/>
  <c r="H224" i="34"/>
  <c r="G166" i="57"/>
  <c r="E182" i="28"/>
  <c r="F163" i="29"/>
  <c r="H212" i="34"/>
  <c r="G154" i="57"/>
  <c r="E170" i="28"/>
  <c r="F151" i="29"/>
  <c r="H200" i="34"/>
  <c r="G142" i="57"/>
  <c r="E158" i="28"/>
  <c r="F139" i="29"/>
  <c r="H188" i="34"/>
  <c r="G130" i="57"/>
  <c r="E146" i="28"/>
  <c r="F127" i="29"/>
  <c r="H176" i="34"/>
  <c r="G114" i="57"/>
  <c r="E130" i="28"/>
  <c r="F111" i="29"/>
  <c r="H160" i="34"/>
  <c r="G102" i="57"/>
  <c r="E118" i="28"/>
  <c r="H148" i="34"/>
  <c r="G90" i="57"/>
  <c r="E106" i="28"/>
  <c r="F87" i="29"/>
  <c r="H136" i="34"/>
  <c r="E94" i="28"/>
  <c r="G78" i="57"/>
  <c r="F75" i="29"/>
  <c r="H124" i="34"/>
  <c r="G66" i="57"/>
  <c r="E82" i="28"/>
  <c r="F63" i="29"/>
  <c r="H112" i="34"/>
  <c r="G54" i="57"/>
  <c r="E70" i="28"/>
  <c r="H100" i="34"/>
  <c r="G42" i="57"/>
  <c r="E58" i="28"/>
  <c r="F39" i="29"/>
  <c r="H88" i="34"/>
  <c r="G26" i="57"/>
  <c r="E42" i="28"/>
  <c r="F23" i="29"/>
  <c r="H72" i="34"/>
  <c r="H384" i="34"/>
  <c r="H372" i="34"/>
  <c r="H352" i="34"/>
  <c r="H344" i="34"/>
  <c r="F43" i="29"/>
  <c r="E109" i="29"/>
  <c r="F112" i="57"/>
  <c r="G353" i="57"/>
  <c r="E369" i="28"/>
  <c r="G349" i="57"/>
  <c r="E365" i="28"/>
  <c r="G345" i="57"/>
  <c r="E361" i="28"/>
  <c r="G341" i="57"/>
  <c r="E357" i="28"/>
  <c r="G337" i="57"/>
  <c r="E353" i="28"/>
  <c r="G333" i="57"/>
  <c r="E349" i="28"/>
  <c r="G329" i="57"/>
  <c r="E345" i="28"/>
  <c r="G325" i="57"/>
  <c r="E341" i="28"/>
  <c r="G321" i="57"/>
  <c r="E337" i="28"/>
  <c r="G317" i="57"/>
  <c r="E333" i="28"/>
  <c r="G313" i="57"/>
  <c r="E329" i="28"/>
  <c r="G309" i="57"/>
  <c r="E325" i="28"/>
  <c r="G305" i="57"/>
  <c r="E321" i="28"/>
  <c r="G301" i="57"/>
  <c r="E317" i="28"/>
  <c r="G297" i="57"/>
  <c r="E313" i="28"/>
  <c r="G293" i="57"/>
  <c r="E309" i="28"/>
  <c r="G289" i="57"/>
  <c r="E305" i="28"/>
  <c r="G285" i="57"/>
  <c r="E301" i="28"/>
  <c r="G281" i="57"/>
  <c r="E297" i="28"/>
  <c r="G277" i="57"/>
  <c r="E293" i="28"/>
  <c r="G273" i="57"/>
  <c r="E289" i="28"/>
  <c r="G269" i="57"/>
  <c r="E285" i="28"/>
  <c r="G265" i="57"/>
  <c r="E281" i="28"/>
  <c r="G261" i="57"/>
  <c r="E277" i="28"/>
  <c r="G257" i="57"/>
  <c r="E273" i="28"/>
  <c r="G253" i="57"/>
  <c r="E269" i="28"/>
  <c r="G249" i="57"/>
  <c r="E265" i="28"/>
  <c r="G245" i="57"/>
  <c r="E261" i="28"/>
  <c r="G241" i="57"/>
  <c r="E257" i="28"/>
  <c r="G237" i="57"/>
  <c r="E253" i="28"/>
  <c r="G233" i="57"/>
  <c r="E249" i="28"/>
  <c r="G229" i="57"/>
  <c r="E245" i="28"/>
  <c r="G225" i="57"/>
  <c r="E241" i="28"/>
  <c r="G221" i="57"/>
  <c r="E237" i="28"/>
  <c r="G217" i="57"/>
  <c r="E233" i="28"/>
  <c r="G213" i="57"/>
  <c r="E229" i="28"/>
  <c r="G209" i="57"/>
  <c r="E225" i="28"/>
  <c r="G205" i="57"/>
  <c r="E221" i="28"/>
  <c r="G201" i="57"/>
  <c r="E217" i="28"/>
  <c r="G197" i="57"/>
  <c r="E213" i="28"/>
  <c r="G193" i="57"/>
  <c r="E209" i="28"/>
  <c r="G189" i="57"/>
  <c r="E205" i="28"/>
  <c r="G185" i="57"/>
  <c r="E201" i="28"/>
  <c r="G181" i="57"/>
  <c r="E197" i="28"/>
  <c r="G177" i="57"/>
  <c r="E193" i="28"/>
  <c r="G173" i="57"/>
  <c r="E189" i="28"/>
  <c r="G169" i="57"/>
  <c r="E185" i="28"/>
  <c r="G165" i="57"/>
  <c r="E181" i="28"/>
  <c r="G161" i="57"/>
  <c r="E177" i="28"/>
  <c r="G157" i="57"/>
  <c r="E173" i="28"/>
  <c r="G153" i="57"/>
  <c r="E169" i="28"/>
  <c r="G149" i="57"/>
  <c r="E165" i="28"/>
  <c r="G145" i="57"/>
  <c r="E161" i="28"/>
  <c r="G141" i="57"/>
  <c r="E157" i="28"/>
  <c r="F138" i="29"/>
  <c r="G137" i="57"/>
  <c r="E153" i="28"/>
  <c r="F134" i="29"/>
  <c r="G133" i="57"/>
  <c r="E149" i="28"/>
  <c r="F130" i="29"/>
  <c r="G129" i="57"/>
  <c r="E145" i="28"/>
  <c r="G125" i="57"/>
  <c r="E141" i="28"/>
  <c r="F122" i="29"/>
  <c r="G121" i="57"/>
  <c r="E137" i="28"/>
  <c r="F118" i="29"/>
  <c r="G117" i="57"/>
  <c r="E133" i="28"/>
  <c r="F114" i="29"/>
  <c r="G113" i="57"/>
  <c r="E129" i="28"/>
  <c r="G109" i="57"/>
  <c r="E125" i="28"/>
  <c r="F106" i="29"/>
  <c r="G105" i="57"/>
  <c r="E121" i="28"/>
  <c r="F102" i="29"/>
  <c r="G101" i="57"/>
  <c r="E117" i="28"/>
  <c r="F98" i="29"/>
  <c r="G97" i="57"/>
  <c r="E113" i="28"/>
  <c r="G93" i="57"/>
  <c r="E109" i="28"/>
  <c r="F90" i="29"/>
  <c r="G89" i="57"/>
  <c r="E105" i="28"/>
  <c r="F86" i="29"/>
  <c r="G85" i="57"/>
  <c r="E101" i="28"/>
  <c r="F82" i="29"/>
  <c r="G81" i="57"/>
  <c r="E97" i="28"/>
  <c r="G77" i="57"/>
  <c r="E93" i="28"/>
  <c r="F74" i="29"/>
  <c r="G73" i="57"/>
  <c r="E89" i="28"/>
  <c r="F70" i="29"/>
  <c r="G69" i="57"/>
  <c r="E85" i="28"/>
  <c r="F66" i="29"/>
  <c r="G65" i="57"/>
  <c r="E81" i="28"/>
  <c r="G61" i="57"/>
  <c r="E77" i="28"/>
  <c r="F58" i="29"/>
  <c r="G57" i="57"/>
  <c r="E73" i="28"/>
  <c r="F54" i="29"/>
  <c r="G53" i="57"/>
  <c r="E69" i="28"/>
  <c r="F50" i="29"/>
  <c r="G49" i="57"/>
  <c r="E65" i="28"/>
  <c r="F46" i="29"/>
  <c r="G45" i="57"/>
  <c r="E61" i="28"/>
  <c r="F42" i="29"/>
  <c r="G41" i="57"/>
  <c r="E57" i="28"/>
  <c r="F38" i="29"/>
  <c r="G37" i="57"/>
  <c r="E53" i="28"/>
  <c r="F34" i="29"/>
  <c r="G33" i="57"/>
  <c r="E49" i="28"/>
  <c r="F30" i="29"/>
  <c r="G29" i="57"/>
  <c r="E45" i="28"/>
  <c r="F26" i="29"/>
  <c r="G25" i="57"/>
  <c r="E41" i="28"/>
  <c r="F22" i="29"/>
  <c r="G21" i="57"/>
  <c r="E37" i="28"/>
  <c r="F18" i="29"/>
  <c r="H399" i="34"/>
  <c r="H395" i="34"/>
  <c r="H391" i="34"/>
  <c r="H387" i="34"/>
  <c r="H383" i="34"/>
  <c r="H379" i="34"/>
  <c r="H375" i="34"/>
  <c r="H371" i="34"/>
  <c r="H367" i="34"/>
  <c r="H363" i="34"/>
  <c r="H359" i="34"/>
  <c r="H355" i="34"/>
  <c r="H351" i="34"/>
  <c r="H347" i="34"/>
  <c r="H343" i="34"/>
  <c r="H333" i="34"/>
  <c r="H327" i="34"/>
  <c r="H317" i="34"/>
  <c r="H311" i="34"/>
  <c r="H301" i="34"/>
  <c r="H295" i="34"/>
  <c r="H285" i="34"/>
  <c r="H279" i="34"/>
  <c r="H269" i="34"/>
  <c r="H263" i="34"/>
  <c r="H234" i="34"/>
  <c r="H163" i="34"/>
  <c r="H147" i="34"/>
  <c r="H131" i="34"/>
  <c r="H115" i="34"/>
  <c r="H99" i="34"/>
  <c r="H83" i="34"/>
  <c r="H67" i="34"/>
  <c r="F338" i="29"/>
  <c r="F322" i="29"/>
  <c r="F306" i="29"/>
  <c r="F290" i="29"/>
  <c r="F274" i="29"/>
  <c r="F258" i="29"/>
  <c r="F242" i="29"/>
  <c r="F226" i="29"/>
  <c r="F210" i="29"/>
  <c r="F194" i="29"/>
  <c r="F178" i="29"/>
  <c r="F162" i="29"/>
  <c r="F146" i="29"/>
  <c r="F126" i="29"/>
  <c r="F62" i="29"/>
  <c r="E190" i="28"/>
  <c r="G18" i="57"/>
  <c r="E34" i="28"/>
  <c r="F15" i="29"/>
  <c r="E350" i="28"/>
  <c r="G334" i="57"/>
  <c r="F331" i="29"/>
  <c r="E334" i="28"/>
  <c r="G318" i="57"/>
  <c r="F315" i="29"/>
  <c r="G302" i="57"/>
  <c r="E318" i="28"/>
  <c r="F299" i="29"/>
  <c r="G290" i="57"/>
  <c r="E306" i="28"/>
  <c r="F287" i="29"/>
  <c r="H336" i="34"/>
  <c r="G278" i="57"/>
  <c r="E294" i="28"/>
  <c r="F275" i="29"/>
  <c r="H324" i="34"/>
  <c r="G266" i="57"/>
  <c r="E282" i="28"/>
  <c r="F263" i="29"/>
  <c r="H312" i="34"/>
  <c r="E270" i="28"/>
  <c r="G254" i="57"/>
  <c r="F251" i="29"/>
  <c r="H300" i="34"/>
  <c r="G242" i="57"/>
  <c r="E258" i="28"/>
  <c r="F239" i="29"/>
  <c r="H288" i="34"/>
  <c r="G230" i="57"/>
  <c r="E246" i="28"/>
  <c r="F227" i="29"/>
  <c r="H276" i="34"/>
  <c r="G214" i="57"/>
  <c r="E230" i="28"/>
  <c r="F211" i="29"/>
  <c r="H260" i="34"/>
  <c r="G202" i="57"/>
  <c r="E218" i="28"/>
  <c r="F199" i="29"/>
  <c r="H248" i="34"/>
  <c r="E206" i="28"/>
  <c r="G190" i="57"/>
  <c r="F187" i="29"/>
  <c r="H236" i="34"/>
  <c r="G182" i="57"/>
  <c r="E198" i="28"/>
  <c r="F179" i="29"/>
  <c r="H228" i="34"/>
  <c r="G170" i="57"/>
  <c r="E186" i="28"/>
  <c r="F167" i="29"/>
  <c r="H216" i="34"/>
  <c r="G158" i="57"/>
  <c r="E174" i="28"/>
  <c r="F155" i="29"/>
  <c r="H204" i="34"/>
  <c r="G146" i="57"/>
  <c r="E162" i="28"/>
  <c r="F143" i="29"/>
  <c r="H192" i="34"/>
  <c r="G134" i="57"/>
  <c r="E150" i="28"/>
  <c r="H180" i="34"/>
  <c r="G122" i="57"/>
  <c r="E138" i="28"/>
  <c r="F119" i="29"/>
  <c r="H168" i="34"/>
  <c r="G110" i="57"/>
  <c r="E126" i="28"/>
  <c r="F107" i="29"/>
  <c r="H156" i="34"/>
  <c r="G98" i="57"/>
  <c r="E114" i="28"/>
  <c r="F95" i="29"/>
  <c r="H144" i="34"/>
  <c r="G86" i="57"/>
  <c r="E102" i="28"/>
  <c r="H132" i="34"/>
  <c r="G74" i="57"/>
  <c r="E90" i="28"/>
  <c r="F71" i="29"/>
  <c r="H120" i="34"/>
  <c r="E78" i="28"/>
  <c r="G62" i="57"/>
  <c r="F59" i="29"/>
  <c r="H108" i="34"/>
  <c r="G50" i="57"/>
  <c r="E66" i="28"/>
  <c r="F47" i="29"/>
  <c r="H96" i="34"/>
  <c r="G38" i="57"/>
  <c r="E54" i="28"/>
  <c r="H84" i="34"/>
  <c r="G30" i="57"/>
  <c r="E46" i="28"/>
  <c r="H76" i="34"/>
  <c r="H396" i="34"/>
  <c r="H380" i="34"/>
  <c r="H368" i="34"/>
  <c r="H356" i="34"/>
  <c r="G352" i="57"/>
  <c r="E368" i="28"/>
  <c r="F349" i="29"/>
  <c r="G348" i="57"/>
  <c r="E364" i="28"/>
  <c r="F345" i="29"/>
  <c r="G344" i="57"/>
  <c r="E360" i="28"/>
  <c r="F341" i="29"/>
  <c r="G340" i="57"/>
  <c r="E356" i="28"/>
  <c r="F337" i="29"/>
  <c r="G336" i="57"/>
  <c r="E352" i="28"/>
  <c r="F333" i="29"/>
  <c r="G332" i="57"/>
  <c r="E348" i="28"/>
  <c r="F329" i="29"/>
  <c r="G328" i="57"/>
  <c r="E344" i="28"/>
  <c r="F325" i="29"/>
  <c r="G324" i="57"/>
  <c r="E340" i="28"/>
  <c r="F321" i="29"/>
  <c r="G320" i="57"/>
  <c r="E336" i="28"/>
  <c r="F317" i="29"/>
  <c r="G316" i="57"/>
  <c r="E332" i="28"/>
  <c r="F313" i="29"/>
  <c r="G312" i="57"/>
  <c r="E328" i="28"/>
  <c r="F309" i="29"/>
  <c r="G308" i="57"/>
  <c r="E324" i="28"/>
  <c r="F305" i="29"/>
  <c r="G304" i="57"/>
  <c r="E320" i="28"/>
  <c r="F301" i="29"/>
  <c r="G300" i="57"/>
  <c r="E316" i="28"/>
  <c r="F297" i="29"/>
  <c r="G296" i="57"/>
  <c r="E312" i="28"/>
  <c r="F293" i="29"/>
  <c r="G292" i="57"/>
  <c r="E308" i="28"/>
  <c r="F289" i="29"/>
  <c r="G288" i="57"/>
  <c r="E304" i="28"/>
  <c r="F285" i="29"/>
  <c r="G284" i="57"/>
  <c r="E300" i="28"/>
  <c r="F281" i="29"/>
  <c r="G280" i="57"/>
  <c r="E296" i="28"/>
  <c r="F277" i="29"/>
  <c r="G276" i="57"/>
  <c r="E292" i="28"/>
  <c r="F273" i="29"/>
  <c r="G272" i="57"/>
  <c r="E288" i="28"/>
  <c r="F269" i="29"/>
  <c r="G268" i="57"/>
  <c r="E284" i="28"/>
  <c r="F265" i="29"/>
  <c r="G264" i="57"/>
  <c r="E280" i="28"/>
  <c r="F261" i="29"/>
  <c r="G260" i="57"/>
  <c r="E276" i="28"/>
  <c r="F257" i="29"/>
  <c r="G256" i="57"/>
  <c r="E272" i="28"/>
  <c r="F253" i="29"/>
  <c r="G252" i="57"/>
  <c r="E268" i="28"/>
  <c r="F249" i="29"/>
  <c r="G248" i="57"/>
  <c r="E264" i="28"/>
  <c r="F245" i="29"/>
  <c r="G244" i="57"/>
  <c r="E260" i="28"/>
  <c r="F241" i="29"/>
  <c r="G240" i="57"/>
  <c r="E256" i="28"/>
  <c r="F237" i="29"/>
  <c r="G236" i="57"/>
  <c r="E252" i="28"/>
  <c r="F233" i="29"/>
  <c r="G232" i="57"/>
  <c r="E248" i="28"/>
  <c r="F229" i="29"/>
  <c r="G228" i="57"/>
  <c r="E244" i="28"/>
  <c r="F225" i="29"/>
  <c r="G224" i="57"/>
  <c r="E240" i="28"/>
  <c r="F221" i="29"/>
  <c r="G220" i="57"/>
  <c r="E236" i="28"/>
  <c r="F217" i="29"/>
  <c r="G216" i="57"/>
  <c r="E232" i="28"/>
  <c r="F213" i="29"/>
  <c r="G212" i="57"/>
  <c r="E228" i="28"/>
  <c r="F209" i="29"/>
  <c r="G208" i="57"/>
  <c r="E224" i="28"/>
  <c r="F205" i="29"/>
  <c r="G204" i="57"/>
  <c r="E220" i="28"/>
  <c r="F201" i="29"/>
  <c r="G200" i="57"/>
  <c r="E216" i="28"/>
  <c r="F197" i="29"/>
  <c r="G196" i="57"/>
  <c r="E212" i="28"/>
  <c r="F193" i="29"/>
  <c r="G192" i="57"/>
  <c r="E208" i="28"/>
  <c r="F189" i="29"/>
  <c r="G188" i="57"/>
  <c r="E204" i="28"/>
  <c r="F185" i="29"/>
  <c r="G184" i="57"/>
  <c r="E200" i="28"/>
  <c r="F181" i="29"/>
  <c r="G180" i="57"/>
  <c r="E196" i="28"/>
  <c r="F177" i="29"/>
  <c r="G176" i="57"/>
  <c r="E192" i="28"/>
  <c r="F173" i="29"/>
  <c r="G172" i="57"/>
  <c r="E188" i="28"/>
  <c r="F169" i="29"/>
  <c r="G168" i="57"/>
  <c r="E184" i="28"/>
  <c r="F165" i="29"/>
  <c r="G164" i="57"/>
  <c r="E180" i="28"/>
  <c r="F161" i="29"/>
  <c r="G160" i="57"/>
  <c r="E176" i="28"/>
  <c r="F157" i="29"/>
  <c r="G156" i="57"/>
  <c r="E172" i="28"/>
  <c r="F153" i="29"/>
  <c r="G152" i="57"/>
  <c r="E168" i="28"/>
  <c r="F149" i="29"/>
  <c r="G148" i="57"/>
  <c r="E164" i="28"/>
  <c r="F145" i="29"/>
  <c r="G144" i="57"/>
  <c r="E160" i="28"/>
  <c r="F141" i="29"/>
  <c r="G140" i="57"/>
  <c r="E156" i="28"/>
  <c r="G136" i="57"/>
  <c r="E152" i="28"/>
  <c r="F133" i="29"/>
  <c r="G132" i="57"/>
  <c r="E148" i="28"/>
  <c r="F129" i="29"/>
  <c r="G128" i="57"/>
  <c r="E144" i="28"/>
  <c r="F125" i="29"/>
  <c r="H174" i="34"/>
  <c r="G124" i="57"/>
  <c r="E140" i="28"/>
  <c r="H170" i="34"/>
  <c r="G120" i="57"/>
  <c r="E136" i="28"/>
  <c r="H166" i="34"/>
  <c r="F117" i="29"/>
  <c r="G116" i="57"/>
  <c r="E132" i="28"/>
  <c r="F113" i="29"/>
  <c r="H162" i="34"/>
  <c r="G112" i="57"/>
  <c r="E128" i="28"/>
  <c r="F109" i="29"/>
  <c r="H158" i="34"/>
  <c r="G108" i="57"/>
  <c r="E124" i="28"/>
  <c r="H154" i="34"/>
  <c r="G104" i="57"/>
  <c r="E120" i="28"/>
  <c r="H150" i="34"/>
  <c r="F101" i="29"/>
  <c r="G100" i="57"/>
  <c r="E116" i="28"/>
  <c r="F97" i="29"/>
  <c r="H146" i="34"/>
  <c r="G96" i="57"/>
  <c r="E112" i="28"/>
  <c r="F93" i="29"/>
  <c r="H142" i="34"/>
  <c r="G92" i="57"/>
  <c r="E108" i="28"/>
  <c r="H138" i="34"/>
  <c r="G88" i="57"/>
  <c r="E104" i="28"/>
  <c r="H134" i="34"/>
  <c r="F85" i="29"/>
  <c r="G84" i="57"/>
  <c r="E100" i="28"/>
  <c r="F81" i="29"/>
  <c r="H130" i="34"/>
  <c r="G80" i="57"/>
  <c r="E96" i="28"/>
  <c r="F77" i="29"/>
  <c r="H126" i="34"/>
  <c r="G76" i="57"/>
  <c r="E92" i="28"/>
  <c r="H122" i="34"/>
  <c r="G72" i="57"/>
  <c r="E88" i="28"/>
  <c r="H118" i="34"/>
  <c r="F69" i="29"/>
  <c r="G68" i="57"/>
  <c r="E84" i="28"/>
  <c r="F65" i="29"/>
  <c r="H114" i="34"/>
  <c r="G64" i="57"/>
  <c r="E80" i="28"/>
  <c r="F61" i="29"/>
  <c r="H110" i="34"/>
  <c r="G60" i="57"/>
  <c r="E76" i="28"/>
  <c r="H106" i="34"/>
  <c r="G56" i="57"/>
  <c r="E72" i="28"/>
  <c r="H102" i="34"/>
  <c r="F53" i="29"/>
  <c r="G52" i="57"/>
  <c r="E68" i="28"/>
  <c r="F49" i="29"/>
  <c r="H98" i="34"/>
  <c r="G48" i="57"/>
  <c r="E64" i="28"/>
  <c r="F45" i="29"/>
  <c r="H94" i="34"/>
  <c r="G44" i="57"/>
  <c r="E60" i="28"/>
  <c r="F41" i="29"/>
  <c r="H90" i="34"/>
  <c r="G40" i="57"/>
  <c r="E56" i="28"/>
  <c r="F37" i="29"/>
  <c r="H86" i="34"/>
  <c r="G36" i="57"/>
  <c r="E52" i="28"/>
  <c r="F33" i="29"/>
  <c r="H82" i="34"/>
  <c r="G32" i="57"/>
  <c r="E48" i="28"/>
  <c r="F29" i="29"/>
  <c r="H78" i="34"/>
  <c r="G28" i="57"/>
  <c r="E44" i="28"/>
  <c r="F25" i="29"/>
  <c r="H74" i="34"/>
  <c r="G24" i="57"/>
  <c r="E40" i="28"/>
  <c r="F21" i="29"/>
  <c r="H70" i="34"/>
  <c r="G20" i="57"/>
  <c r="E36" i="28"/>
  <c r="F17" i="29"/>
  <c r="H66" i="34"/>
  <c r="H398" i="34"/>
  <c r="H394" i="34"/>
  <c r="H390" i="34"/>
  <c r="H386" i="34"/>
  <c r="H382" i="34"/>
  <c r="H378" i="34"/>
  <c r="H374" i="34"/>
  <c r="H370" i="34"/>
  <c r="H366" i="34"/>
  <c r="H362" i="34"/>
  <c r="H358" i="34"/>
  <c r="H354" i="34"/>
  <c r="H350" i="34"/>
  <c r="H346" i="34"/>
  <c r="H342" i="34"/>
  <c r="H337" i="34"/>
  <c r="H331" i="34"/>
  <c r="H326" i="34"/>
  <c r="H321" i="34"/>
  <c r="H315" i="34"/>
  <c r="H310" i="34"/>
  <c r="H305" i="34"/>
  <c r="H299" i="34"/>
  <c r="H294" i="34"/>
  <c r="H289" i="34"/>
  <c r="H283" i="34"/>
  <c r="H278" i="34"/>
  <c r="H273" i="34"/>
  <c r="H267" i="34"/>
  <c r="H262" i="34"/>
  <c r="H255" i="34"/>
  <c r="H247" i="34"/>
  <c r="H239" i="34"/>
  <c r="H231" i="34"/>
  <c r="H223" i="34"/>
  <c r="H215" i="34"/>
  <c r="H207" i="34"/>
  <c r="H199" i="34"/>
  <c r="H191" i="34"/>
  <c r="H183" i="34"/>
  <c r="H175" i="34"/>
  <c r="H159" i="34"/>
  <c r="H143" i="34"/>
  <c r="H127" i="34"/>
  <c r="H111" i="34"/>
  <c r="H95" i="34"/>
  <c r="H79" i="34"/>
  <c r="F350" i="29"/>
  <c r="F334" i="29"/>
  <c r="F318" i="29"/>
  <c r="F302" i="29"/>
  <c r="F286" i="29"/>
  <c r="F270" i="29"/>
  <c r="F254" i="29"/>
  <c r="F238" i="29"/>
  <c r="F222" i="29"/>
  <c r="F206" i="29"/>
  <c r="F190" i="29"/>
  <c r="F174" i="29"/>
  <c r="F158" i="29"/>
  <c r="F142" i="29"/>
  <c r="F121" i="29"/>
  <c r="F99" i="29"/>
  <c r="F78" i="29"/>
  <c r="F57" i="29"/>
  <c r="F27" i="29"/>
  <c r="E79" i="28"/>
  <c r="F351" i="57"/>
  <c r="E348" i="29"/>
  <c r="F343" i="57"/>
  <c r="E340" i="29"/>
  <c r="F331" i="57"/>
  <c r="E328" i="29"/>
  <c r="F319" i="57"/>
  <c r="E316" i="29"/>
  <c r="F307" i="57"/>
  <c r="E304" i="29"/>
  <c r="F299" i="57"/>
  <c r="E296" i="29"/>
  <c r="F287" i="57"/>
  <c r="E284" i="29"/>
  <c r="F279" i="57"/>
  <c r="E276" i="29"/>
  <c r="F267" i="57"/>
  <c r="E264" i="29"/>
  <c r="F255" i="57"/>
  <c r="E252" i="29"/>
  <c r="F243" i="57"/>
  <c r="E240" i="29"/>
  <c r="F231" i="57"/>
  <c r="E228" i="29"/>
  <c r="F223" i="57"/>
  <c r="E220" i="29"/>
  <c r="F211" i="57"/>
  <c r="E208" i="29"/>
  <c r="F203" i="57"/>
  <c r="E200" i="29"/>
  <c r="F191" i="57"/>
  <c r="E188" i="29"/>
  <c r="F179" i="57"/>
  <c r="E176" i="29"/>
  <c r="F167" i="57"/>
  <c r="E164" i="29"/>
  <c r="E152" i="29"/>
  <c r="F155" i="57"/>
  <c r="F143" i="57"/>
  <c r="E140" i="29"/>
  <c r="F131" i="57"/>
  <c r="E128" i="29"/>
  <c r="E120" i="29"/>
  <c r="F123" i="57"/>
  <c r="F111" i="57"/>
  <c r="E108" i="29"/>
  <c r="F99" i="57"/>
  <c r="E96" i="29"/>
  <c r="F87" i="57"/>
  <c r="E84" i="29"/>
  <c r="F75" i="57"/>
  <c r="E72" i="29"/>
  <c r="F67" i="57"/>
  <c r="E64" i="29"/>
  <c r="F55" i="57"/>
  <c r="E52" i="29"/>
  <c r="F43" i="57"/>
  <c r="E40" i="29"/>
  <c r="F31" i="57"/>
  <c r="E28" i="29"/>
  <c r="F23" i="57"/>
  <c r="E20" i="29"/>
  <c r="F346" i="57"/>
  <c r="E343" i="29"/>
  <c r="F330" i="57"/>
  <c r="E327" i="29"/>
  <c r="F310" i="57"/>
  <c r="E307" i="29"/>
  <c r="F290" i="57"/>
  <c r="E287" i="29"/>
  <c r="F274" i="57"/>
  <c r="E271" i="29"/>
  <c r="F258" i="57"/>
  <c r="E255" i="29"/>
  <c r="F242" i="57"/>
  <c r="E239" i="29"/>
  <c r="F230" i="57"/>
  <c r="E227" i="29"/>
  <c r="F218" i="57"/>
  <c r="E215" i="29"/>
  <c r="F214" i="57"/>
  <c r="E211" i="29"/>
  <c r="F210" i="57"/>
  <c r="E207" i="29"/>
  <c r="F202" i="57"/>
  <c r="E199" i="29"/>
  <c r="F198" i="57"/>
  <c r="E195" i="29"/>
  <c r="F194" i="57"/>
  <c r="E191" i="29"/>
  <c r="F186" i="57"/>
  <c r="E183" i="29"/>
  <c r="F182" i="57"/>
  <c r="E179" i="29"/>
  <c r="F178" i="57"/>
  <c r="E175" i="29"/>
  <c r="F170" i="57"/>
  <c r="E167" i="29"/>
  <c r="F166" i="57"/>
  <c r="E163" i="29"/>
  <c r="F162" i="57"/>
  <c r="E159" i="29"/>
  <c r="F154" i="57"/>
  <c r="E151" i="29"/>
  <c r="F150" i="57"/>
  <c r="E147" i="29"/>
  <c r="F146" i="57"/>
  <c r="E143" i="29"/>
  <c r="F138" i="57"/>
  <c r="E135" i="29"/>
  <c r="F134" i="57"/>
  <c r="E131" i="29"/>
  <c r="F130" i="57"/>
  <c r="E127" i="29"/>
  <c r="F122" i="57"/>
  <c r="E119" i="29"/>
  <c r="F118" i="57"/>
  <c r="E115" i="29"/>
  <c r="F114" i="57"/>
  <c r="E111" i="29"/>
  <c r="F110" i="57"/>
  <c r="E107" i="29"/>
  <c r="F106" i="57"/>
  <c r="E103" i="29"/>
  <c r="F102" i="57"/>
  <c r="E99" i="29"/>
  <c r="F98" i="57"/>
  <c r="E95" i="29"/>
  <c r="F94" i="57"/>
  <c r="E91" i="29"/>
  <c r="F90" i="57"/>
  <c r="E87" i="29"/>
  <c r="F86" i="57"/>
  <c r="E83" i="29"/>
  <c r="F82" i="57"/>
  <c r="E79" i="29"/>
  <c r="F78" i="57"/>
  <c r="E75" i="29"/>
  <c r="F74" i="57"/>
  <c r="E71" i="29"/>
  <c r="F70" i="57"/>
  <c r="E67" i="29"/>
  <c r="F66" i="57"/>
  <c r="E63" i="29"/>
  <c r="F62" i="57"/>
  <c r="E59" i="29"/>
  <c r="F58" i="57"/>
  <c r="E55" i="29"/>
  <c r="F54" i="57"/>
  <c r="E51" i="29"/>
  <c r="F339" i="57"/>
  <c r="E336" i="29"/>
  <c r="F323" i="57"/>
  <c r="E320" i="29"/>
  <c r="F311" i="57"/>
  <c r="E308" i="29"/>
  <c r="F295" i="57"/>
  <c r="E292" i="29"/>
  <c r="F283" i="57"/>
  <c r="E280" i="29"/>
  <c r="F271" i="57"/>
  <c r="E268" i="29"/>
  <c r="F259" i="57"/>
  <c r="E256" i="29"/>
  <c r="F247" i="57"/>
  <c r="E244" i="29"/>
  <c r="F239" i="57"/>
  <c r="E236" i="29"/>
  <c r="F227" i="57"/>
  <c r="E224" i="29"/>
  <c r="F215" i="57"/>
  <c r="E212" i="29"/>
  <c r="F199" i="57"/>
  <c r="E196" i="29"/>
  <c r="F183" i="57"/>
  <c r="E180" i="29"/>
  <c r="F171" i="57"/>
  <c r="E168" i="29"/>
  <c r="F159" i="57"/>
  <c r="E156" i="29"/>
  <c r="F147" i="57"/>
  <c r="E144" i="29"/>
  <c r="E136" i="29"/>
  <c r="F139" i="57"/>
  <c r="F127" i="57"/>
  <c r="E124" i="29"/>
  <c r="F115" i="57"/>
  <c r="E112" i="29"/>
  <c r="F103" i="57"/>
  <c r="E100" i="29"/>
  <c r="F91" i="57"/>
  <c r="E88" i="29"/>
  <c r="F79" i="57"/>
  <c r="E76" i="29"/>
  <c r="F63" i="57"/>
  <c r="E60" i="29"/>
  <c r="F51" i="57"/>
  <c r="E48" i="29"/>
  <c r="F39" i="57"/>
  <c r="E36" i="29"/>
  <c r="F19" i="57"/>
  <c r="E16" i="29"/>
  <c r="F18" i="57"/>
  <c r="E15" i="29"/>
  <c r="F338" i="57"/>
  <c r="E335" i="29"/>
  <c r="F322" i="57"/>
  <c r="E319" i="29"/>
  <c r="F306" i="57"/>
  <c r="E303" i="29"/>
  <c r="F294" i="57"/>
  <c r="E291" i="29"/>
  <c r="F278" i="57"/>
  <c r="E275" i="29"/>
  <c r="F266" i="57"/>
  <c r="E263" i="29"/>
  <c r="F250" i="57"/>
  <c r="E247" i="29"/>
  <c r="F226" i="57"/>
  <c r="E223" i="29"/>
  <c r="F353" i="57"/>
  <c r="E350" i="29"/>
  <c r="E338" i="29"/>
  <c r="F341" i="57"/>
  <c r="F333" i="57"/>
  <c r="E330" i="29"/>
  <c r="F321" i="57"/>
  <c r="E318" i="29"/>
  <c r="E306" i="29"/>
  <c r="F309" i="57"/>
  <c r="F301" i="57"/>
  <c r="E298" i="29"/>
  <c r="F289" i="57"/>
  <c r="E286" i="29"/>
  <c r="E274" i="29"/>
  <c r="F277" i="57"/>
  <c r="F269" i="57"/>
  <c r="E266" i="29"/>
  <c r="F257" i="57"/>
  <c r="E254" i="29"/>
  <c r="E242" i="29"/>
  <c r="F245" i="57"/>
  <c r="F237" i="57"/>
  <c r="E234" i="29"/>
  <c r="F225" i="57"/>
  <c r="E222" i="29"/>
  <c r="E210" i="29"/>
  <c r="F213" i="57"/>
  <c r="F205" i="57"/>
  <c r="E202" i="29"/>
  <c r="F193" i="57"/>
  <c r="E190" i="29"/>
  <c r="E178" i="29"/>
  <c r="F181" i="57"/>
  <c r="F173" i="57"/>
  <c r="E170" i="29"/>
  <c r="F161" i="57"/>
  <c r="E158" i="29"/>
  <c r="F149" i="57"/>
  <c r="E146" i="29"/>
  <c r="F145" i="57"/>
  <c r="E142" i="29"/>
  <c r="F141" i="57"/>
  <c r="E138" i="29"/>
  <c r="E130" i="29"/>
  <c r="F133" i="57"/>
  <c r="F125" i="57"/>
  <c r="E122" i="29"/>
  <c r="F347" i="57"/>
  <c r="E344" i="29"/>
  <c r="F335" i="57"/>
  <c r="E332" i="29"/>
  <c r="F327" i="57"/>
  <c r="E324" i="29"/>
  <c r="F315" i="57"/>
  <c r="E312" i="29"/>
  <c r="F303" i="57"/>
  <c r="E300" i="29"/>
  <c r="F291" i="57"/>
  <c r="E288" i="29"/>
  <c r="F275" i="57"/>
  <c r="E272" i="29"/>
  <c r="F263" i="57"/>
  <c r="E260" i="29"/>
  <c r="F251" i="57"/>
  <c r="E248" i="29"/>
  <c r="F235" i="57"/>
  <c r="E232" i="29"/>
  <c r="E216" i="29"/>
  <c r="F219" i="57"/>
  <c r="F207" i="57"/>
  <c r="E204" i="29"/>
  <c r="F195" i="57"/>
  <c r="E192" i="29"/>
  <c r="F187" i="57"/>
  <c r="E184" i="29"/>
  <c r="F175" i="57"/>
  <c r="E172" i="29"/>
  <c r="F163" i="57"/>
  <c r="E160" i="29"/>
  <c r="F151" i="57"/>
  <c r="E148" i="29"/>
  <c r="F135" i="57"/>
  <c r="E132" i="29"/>
  <c r="F119" i="57"/>
  <c r="E116" i="29"/>
  <c r="E104" i="29"/>
  <c r="F107" i="57"/>
  <c r="F95" i="57"/>
  <c r="E92" i="29"/>
  <c r="F83" i="57"/>
  <c r="E80" i="29"/>
  <c r="F71" i="57"/>
  <c r="E68" i="29"/>
  <c r="F59" i="57"/>
  <c r="E56" i="29"/>
  <c r="F47" i="57"/>
  <c r="E44" i="29"/>
  <c r="F35" i="57"/>
  <c r="E32" i="29"/>
  <c r="F27" i="57"/>
  <c r="E24" i="29"/>
  <c r="F342" i="57"/>
  <c r="E339" i="29"/>
  <c r="F326" i="57"/>
  <c r="E323" i="29"/>
  <c r="F314" i="57"/>
  <c r="E311" i="29"/>
  <c r="F298" i="57"/>
  <c r="E295" i="29"/>
  <c r="F282" i="57"/>
  <c r="E279" i="29"/>
  <c r="F262" i="57"/>
  <c r="E259" i="29"/>
  <c r="F246" i="57"/>
  <c r="E243" i="29"/>
  <c r="F234" i="57"/>
  <c r="E231" i="29"/>
  <c r="F349" i="57"/>
  <c r="E346" i="29"/>
  <c r="F337" i="57"/>
  <c r="E334" i="29"/>
  <c r="E322" i="29"/>
  <c r="F325" i="57"/>
  <c r="F317" i="57"/>
  <c r="E314" i="29"/>
  <c r="F305" i="57"/>
  <c r="E302" i="29"/>
  <c r="F293" i="57"/>
  <c r="E290" i="29"/>
  <c r="F285" i="57"/>
  <c r="E282" i="29"/>
  <c r="F273" i="57"/>
  <c r="E270" i="29"/>
  <c r="E258" i="29"/>
  <c r="F261" i="57"/>
  <c r="F253" i="57"/>
  <c r="E250" i="29"/>
  <c r="F241" i="57"/>
  <c r="E238" i="29"/>
  <c r="F229" i="57"/>
  <c r="E226" i="29"/>
  <c r="F221" i="57"/>
  <c r="E218" i="29"/>
  <c r="F209" i="57"/>
  <c r="E206" i="29"/>
  <c r="E194" i="29"/>
  <c r="F197" i="57"/>
  <c r="F189" i="57"/>
  <c r="E186" i="29"/>
  <c r="F177" i="57"/>
  <c r="E174" i="29"/>
  <c r="F165" i="57"/>
  <c r="E162" i="29"/>
  <c r="F157" i="57"/>
  <c r="E154" i="29"/>
  <c r="F129" i="57"/>
  <c r="E126" i="29"/>
  <c r="F168" i="57"/>
  <c r="E165" i="29"/>
  <c r="F164" i="57"/>
  <c r="E161" i="29"/>
  <c r="F160" i="57"/>
  <c r="E157" i="29"/>
  <c r="F156" i="57"/>
  <c r="E153" i="29"/>
  <c r="F152" i="57"/>
  <c r="E149" i="29"/>
  <c r="F148" i="57"/>
  <c r="E145" i="29"/>
  <c r="F140" i="57"/>
  <c r="E137" i="29"/>
  <c r="F136" i="57"/>
  <c r="E133" i="29"/>
  <c r="E129" i="29"/>
  <c r="F132" i="57"/>
  <c r="E125" i="29"/>
  <c r="F128" i="57"/>
  <c r="E121" i="29"/>
  <c r="F124" i="57"/>
  <c r="F120" i="57"/>
  <c r="E117" i="29"/>
  <c r="E113" i="29"/>
  <c r="F116" i="57"/>
  <c r="E105" i="29"/>
  <c r="F108" i="57"/>
  <c r="F104" i="57"/>
  <c r="E101" i="29"/>
  <c r="E97" i="29"/>
  <c r="F100" i="57"/>
  <c r="E93" i="29"/>
  <c r="F96" i="57"/>
  <c r="F92" i="57"/>
  <c r="E89" i="29"/>
  <c r="F84" i="57"/>
  <c r="E81" i="29"/>
  <c r="E77" i="29"/>
  <c r="F80" i="57"/>
  <c r="F76" i="57"/>
  <c r="E73" i="29"/>
  <c r="E69" i="29"/>
  <c r="F72" i="57"/>
  <c r="F68" i="57"/>
  <c r="E65" i="29"/>
  <c r="E61" i="29"/>
  <c r="F64" i="57"/>
  <c r="F60" i="57"/>
  <c r="E57" i="29"/>
  <c r="F52" i="57"/>
  <c r="E49" i="29"/>
  <c r="F48" i="57"/>
  <c r="E45" i="29"/>
  <c r="F44" i="57"/>
  <c r="E41" i="29"/>
  <c r="F40" i="57"/>
  <c r="E37" i="29"/>
  <c r="F36" i="57"/>
  <c r="E33" i="29"/>
  <c r="F32" i="57"/>
  <c r="E29" i="29"/>
  <c r="F28" i="57"/>
  <c r="E25" i="29"/>
  <c r="F24" i="57"/>
  <c r="E21" i="29"/>
  <c r="F20" i="57"/>
  <c r="E17" i="29"/>
  <c r="E106" i="29"/>
  <c r="E43" i="29"/>
  <c r="F304" i="57"/>
  <c r="F352" i="57"/>
  <c r="E349" i="29"/>
  <c r="F340" i="57"/>
  <c r="E337" i="29"/>
  <c r="F328" i="57"/>
  <c r="E325" i="29"/>
  <c r="F316" i="57"/>
  <c r="E313" i="29"/>
  <c r="F292" i="57"/>
  <c r="E289" i="29"/>
  <c r="F280" i="57"/>
  <c r="E277" i="29"/>
  <c r="F268" i="57"/>
  <c r="E265" i="29"/>
  <c r="F256" i="57"/>
  <c r="E253" i="29"/>
  <c r="F244" i="57"/>
  <c r="E241" i="29"/>
  <c r="F232" i="57"/>
  <c r="E229" i="29"/>
  <c r="F220" i="57"/>
  <c r="E217" i="29"/>
  <c r="F208" i="57"/>
  <c r="E205" i="29"/>
  <c r="F200" i="57"/>
  <c r="E197" i="29"/>
  <c r="F184" i="57"/>
  <c r="E181" i="29"/>
  <c r="F180" i="57"/>
  <c r="E177" i="29"/>
  <c r="F345" i="57"/>
  <c r="E342" i="29"/>
  <c r="F329" i="57"/>
  <c r="E326" i="29"/>
  <c r="F318" i="57"/>
  <c r="E315" i="29"/>
  <c r="F297" i="57"/>
  <c r="E294" i="29"/>
  <c r="F286" i="57"/>
  <c r="E283" i="29"/>
  <c r="F265" i="57"/>
  <c r="E262" i="29"/>
  <c r="F254" i="57"/>
  <c r="E251" i="29"/>
  <c r="F238" i="57"/>
  <c r="E235" i="29"/>
  <c r="F222" i="57"/>
  <c r="E219" i="29"/>
  <c r="F201" i="57"/>
  <c r="E198" i="29"/>
  <c r="F190" i="57"/>
  <c r="E187" i="29"/>
  <c r="F174" i="57"/>
  <c r="E171" i="29"/>
  <c r="F158" i="57"/>
  <c r="E155" i="29"/>
  <c r="F142" i="57"/>
  <c r="E139" i="29"/>
  <c r="F137" i="57"/>
  <c r="E134" i="29"/>
  <c r="F126" i="57"/>
  <c r="E123" i="29"/>
  <c r="F344" i="57"/>
  <c r="E341" i="29"/>
  <c r="F332" i="57"/>
  <c r="E329" i="29"/>
  <c r="F320" i="57"/>
  <c r="E317" i="29"/>
  <c r="F308" i="57"/>
  <c r="E305" i="29"/>
  <c r="F296" i="57"/>
  <c r="E293" i="29"/>
  <c r="F284" i="57"/>
  <c r="E281" i="29"/>
  <c r="F276" i="57"/>
  <c r="E273" i="29"/>
  <c r="F264" i="57"/>
  <c r="E261" i="29"/>
  <c r="F252" i="57"/>
  <c r="E249" i="29"/>
  <c r="F224" i="57"/>
  <c r="E221" i="29"/>
  <c r="F212" i="57"/>
  <c r="E209" i="29"/>
  <c r="F196" i="57"/>
  <c r="E193" i="29"/>
  <c r="F188" i="57"/>
  <c r="E185" i="29"/>
  <c r="F172" i="57"/>
  <c r="E169" i="29"/>
  <c r="F334" i="57"/>
  <c r="E331" i="29"/>
  <c r="F313" i="57"/>
  <c r="E310" i="29"/>
  <c r="F302" i="57"/>
  <c r="E299" i="29"/>
  <c r="F281" i="57"/>
  <c r="E278" i="29"/>
  <c r="F270" i="57"/>
  <c r="E267" i="29"/>
  <c r="F249" i="57"/>
  <c r="E246" i="29"/>
  <c r="F233" i="57"/>
  <c r="E230" i="29"/>
  <c r="F217" i="57"/>
  <c r="E214" i="29"/>
  <c r="F206" i="57"/>
  <c r="E203" i="29"/>
  <c r="F185" i="57"/>
  <c r="E182" i="29"/>
  <c r="F169" i="57"/>
  <c r="E166" i="29"/>
  <c r="F153" i="57"/>
  <c r="E150" i="29"/>
  <c r="F50" i="57"/>
  <c r="E47" i="29"/>
  <c r="F42" i="57"/>
  <c r="E39" i="29"/>
  <c r="F38" i="57"/>
  <c r="E35" i="29"/>
  <c r="F34" i="57"/>
  <c r="E31" i="29"/>
  <c r="F26" i="57"/>
  <c r="E23" i="29"/>
  <c r="F22" i="57"/>
  <c r="E19" i="29"/>
  <c r="F176" i="57"/>
  <c r="F88" i="57"/>
  <c r="F348" i="57"/>
  <c r="E345" i="29"/>
  <c r="F336" i="57"/>
  <c r="E333" i="29"/>
  <c r="F324" i="57"/>
  <c r="E321" i="29"/>
  <c r="F312" i="57"/>
  <c r="E309" i="29"/>
  <c r="F300" i="57"/>
  <c r="E297" i="29"/>
  <c r="F288" i="57"/>
  <c r="E285" i="29"/>
  <c r="F272" i="57"/>
  <c r="E269" i="29"/>
  <c r="F260" i="57"/>
  <c r="E257" i="29"/>
  <c r="F248" i="57"/>
  <c r="E245" i="29"/>
  <c r="F236" i="57"/>
  <c r="E233" i="29"/>
  <c r="F228" i="57"/>
  <c r="E225" i="29"/>
  <c r="F216" i="57"/>
  <c r="E213" i="29"/>
  <c r="F204" i="57"/>
  <c r="E201" i="29"/>
  <c r="F192" i="57"/>
  <c r="E189" i="29"/>
  <c r="F350" i="57"/>
  <c r="E347" i="29"/>
  <c r="F121" i="57"/>
  <c r="E118" i="29"/>
  <c r="F113" i="57"/>
  <c r="E110" i="29"/>
  <c r="F105" i="57"/>
  <c r="E102" i="29"/>
  <c r="E98" i="29"/>
  <c r="F101" i="57"/>
  <c r="E94" i="29"/>
  <c r="F97" i="57"/>
  <c r="F93" i="57"/>
  <c r="E90" i="29"/>
  <c r="E86" i="29"/>
  <c r="F89" i="57"/>
  <c r="F85" i="57"/>
  <c r="E82" i="29"/>
  <c r="E78" i="29"/>
  <c r="F81" i="57"/>
  <c r="F77" i="57"/>
  <c r="E74" i="29"/>
  <c r="E70" i="29"/>
  <c r="F73" i="57"/>
  <c r="F69" i="57"/>
  <c r="E66" i="29"/>
  <c r="E62" i="29"/>
  <c r="F65" i="57"/>
  <c r="F61" i="57"/>
  <c r="E58" i="29"/>
  <c r="E54" i="29"/>
  <c r="F57" i="57"/>
  <c r="F53" i="57"/>
  <c r="E50" i="29"/>
  <c r="E46" i="29"/>
  <c r="F49" i="57"/>
  <c r="E42" i="29"/>
  <c r="F45" i="57"/>
  <c r="F41" i="57"/>
  <c r="E38" i="29"/>
  <c r="F37" i="57"/>
  <c r="E34" i="29"/>
  <c r="E30" i="29"/>
  <c r="F33" i="57"/>
  <c r="E26" i="29"/>
  <c r="F29" i="57"/>
  <c r="F25" i="57"/>
  <c r="E22" i="29"/>
  <c r="F21" i="57"/>
  <c r="E18" i="29"/>
  <c r="E141" i="29"/>
  <c r="E114" i="29"/>
  <c r="F240" i="57"/>
  <c r="F56" i="57"/>
  <c r="N30" i="57" l="1"/>
  <c r="N46" i="57"/>
  <c r="N144" i="57"/>
  <c r="N20" i="57"/>
  <c r="N24" i="57"/>
  <c r="N28" i="57"/>
  <c r="N36" i="57"/>
  <c r="N40" i="57"/>
  <c r="N44" i="57"/>
  <c r="N52" i="57"/>
  <c r="N120" i="57"/>
  <c r="N148" i="57"/>
  <c r="N164" i="57"/>
  <c r="N196" i="57"/>
  <c r="N212" i="57"/>
  <c r="N228" i="57"/>
  <c r="N244" i="57"/>
  <c r="N308" i="57"/>
  <c r="N340" i="57"/>
  <c r="N190" i="57"/>
  <c r="N302" i="57"/>
  <c r="N25" i="57"/>
  <c r="N41" i="57"/>
  <c r="N57" i="57"/>
  <c r="N121" i="57"/>
  <c r="N145" i="57"/>
  <c r="N153" i="57"/>
  <c r="N161" i="57"/>
  <c r="N169" i="57"/>
  <c r="N177" i="57"/>
  <c r="N193" i="57"/>
  <c r="N201" i="57"/>
  <c r="N209" i="57"/>
  <c r="N217" i="57"/>
  <c r="N225" i="57"/>
  <c r="N233" i="57"/>
  <c r="N241" i="57"/>
  <c r="N249" i="57"/>
  <c r="N281" i="57"/>
  <c r="N297" i="57"/>
  <c r="N305" i="57"/>
  <c r="N313" i="57"/>
  <c r="N337" i="57"/>
  <c r="N298" i="57"/>
  <c r="N219" i="57"/>
  <c r="N235" i="57"/>
  <c r="N251" i="57"/>
  <c r="N295" i="57"/>
  <c r="N311" i="57"/>
  <c r="N339" i="57"/>
  <c r="N58" i="57"/>
  <c r="N306" i="57"/>
  <c r="N160" i="57"/>
  <c r="N176" i="57"/>
  <c r="N192" i="57"/>
  <c r="N208" i="57"/>
  <c r="N224" i="57"/>
  <c r="N240" i="57"/>
  <c r="N304" i="57"/>
  <c r="N146" i="57"/>
  <c r="N158" i="57"/>
  <c r="N170" i="57"/>
  <c r="N182" i="57"/>
  <c r="N202" i="57"/>
  <c r="N214" i="57"/>
  <c r="N230" i="57"/>
  <c r="N242" i="57"/>
  <c r="N18" i="57"/>
  <c r="N21" i="57"/>
  <c r="N37" i="57"/>
  <c r="N53" i="57"/>
  <c r="N142" i="57"/>
  <c r="N154" i="57"/>
  <c r="N166" i="57"/>
  <c r="N198" i="57"/>
  <c r="N210" i="57"/>
  <c r="N222" i="57"/>
  <c r="N234" i="57"/>
  <c r="N246" i="57"/>
  <c r="N338" i="57"/>
  <c r="N215" i="57"/>
  <c r="N231" i="57"/>
  <c r="N247" i="57"/>
  <c r="N307" i="57"/>
  <c r="N22" i="57"/>
  <c r="N34" i="57"/>
  <c r="N174" i="57"/>
  <c r="N194" i="57"/>
  <c r="N206" i="57"/>
  <c r="N218" i="57"/>
  <c r="N226" i="57"/>
  <c r="N238" i="57"/>
  <c r="N250" i="57"/>
  <c r="N282" i="57"/>
  <c r="N294" i="57"/>
  <c r="N60" i="57"/>
  <c r="N156" i="57"/>
  <c r="N172" i="57"/>
  <c r="N188" i="57"/>
  <c r="N204" i="57"/>
  <c r="N220" i="57"/>
  <c r="N236" i="57"/>
  <c r="N252" i="57"/>
  <c r="N300" i="57"/>
  <c r="N62" i="57"/>
  <c r="N122" i="57"/>
  <c r="N33" i="57"/>
  <c r="N49" i="57"/>
  <c r="N141" i="57"/>
  <c r="N149" i="57"/>
  <c r="N157" i="57"/>
  <c r="N165" i="57"/>
  <c r="N173" i="57"/>
  <c r="N181" i="57"/>
  <c r="N189" i="57"/>
  <c r="N197" i="57"/>
  <c r="N205" i="57"/>
  <c r="N213" i="57"/>
  <c r="N221" i="57"/>
  <c r="N229" i="57"/>
  <c r="N237" i="57"/>
  <c r="N245" i="57"/>
  <c r="N301" i="57"/>
  <c r="N309" i="57"/>
  <c r="N54" i="57"/>
  <c r="N63" i="57"/>
  <c r="N119" i="57"/>
  <c r="N143" i="57"/>
  <c r="N147" i="57"/>
  <c r="N151" i="57"/>
  <c r="N155" i="57"/>
  <c r="N159" i="57"/>
  <c r="N163" i="57"/>
  <c r="N167" i="57"/>
  <c r="N171" i="57"/>
  <c r="N175" i="57"/>
  <c r="N183" i="57"/>
  <c r="N187" i="57"/>
  <c r="N191" i="57"/>
  <c r="N195" i="57"/>
  <c r="N199" i="57"/>
  <c r="N203" i="57"/>
  <c r="N207" i="57"/>
  <c r="N211" i="57"/>
  <c r="N227" i="57"/>
  <c r="N243" i="57"/>
  <c r="N303" i="57"/>
  <c r="N150" i="57"/>
  <c r="N162" i="57"/>
  <c r="N32" i="57"/>
  <c r="N48" i="57"/>
  <c r="N56" i="57"/>
  <c r="N152" i="57"/>
  <c r="N168" i="57"/>
  <c r="N184" i="57"/>
  <c r="N200" i="57"/>
  <c r="N216" i="57"/>
  <c r="N232" i="57"/>
  <c r="N248" i="57"/>
  <c r="N280" i="57"/>
  <c r="N296" i="57"/>
  <c r="N312" i="57"/>
  <c r="N38" i="57"/>
  <c r="N50" i="57"/>
  <c r="N29" i="57"/>
  <c r="N45" i="57"/>
  <c r="N61" i="57"/>
  <c r="N26" i="57"/>
  <c r="N42" i="57"/>
  <c r="N314" i="57"/>
  <c r="N19" i="57"/>
  <c r="N23" i="57"/>
  <c r="N27" i="57"/>
  <c r="N31" i="57"/>
  <c r="N35" i="57"/>
  <c r="N39" i="57"/>
  <c r="N43" i="57"/>
  <c r="N47" i="57"/>
  <c r="N51" i="57"/>
  <c r="N55" i="57"/>
  <c r="N59" i="57"/>
  <c r="N223" i="57"/>
  <c r="N239" i="57"/>
  <c r="N283" i="57"/>
  <c r="N299" i="57"/>
  <c r="N315" i="57"/>
  <c r="N310" i="57"/>
  <c r="C36" i="34" l="1"/>
  <c r="V12" i="45"/>
  <c r="W12" i="45"/>
  <c r="X12" i="45"/>
  <c r="Y12" i="45"/>
  <c r="Z12" i="45"/>
  <c r="H15" i="18" l="1"/>
  <c r="I15" i="18"/>
  <c r="C58" i="34" l="1"/>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H206" i="18"/>
  <c r="I206" i="18"/>
  <c r="H207" i="18"/>
  <c r="I207" i="18"/>
  <c r="H208" i="18"/>
  <c r="I208" i="18"/>
  <c r="H209" i="18"/>
  <c r="I209" i="18"/>
  <c r="H210" i="18"/>
  <c r="I210" i="18"/>
  <c r="H211" i="18"/>
  <c r="I211" i="18"/>
  <c r="H212" i="18"/>
  <c r="I212" i="18"/>
  <c r="H213" i="18"/>
  <c r="I213" i="18"/>
  <c r="H214" i="18"/>
  <c r="I214" i="18"/>
  <c r="H215" i="18"/>
  <c r="I215" i="18"/>
  <c r="H216" i="18"/>
  <c r="I216" i="18"/>
  <c r="H217" i="18"/>
  <c r="I217" i="18"/>
  <c r="H218" i="18"/>
  <c r="I218" i="18"/>
  <c r="H219" i="18"/>
  <c r="I219" i="18"/>
  <c r="H220" i="18"/>
  <c r="I220" i="18"/>
  <c r="H221" i="18"/>
  <c r="I221" i="18"/>
  <c r="H222" i="18"/>
  <c r="I222" i="18"/>
  <c r="H223" i="18"/>
  <c r="I223" i="18"/>
  <c r="H224" i="18"/>
  <c r="I224" i="18"/>
  <c r="H225" i="18"/>
  <c r="I225" i="18"/>
  <c r="H226" i="18"/>
  <c r="I226" i="18"/>
  <c r="H227" i="18"/>
  <c r="I227" i="18"/>
  <c r="H228" i="18"/>
  <c r="I228" i="18"/>
  <c r="H229" i="18"/>
  <c r="I229" i="18"/>
  <c r="H230" i="18"/>
  <c r="I230" i="18"/>
  <c r="H231" i="18"/>
  <c r="I231" i="18"/>
  <c r="H232" i="18"/>
  <c r="I232" i="18"/>
  <c r="H233" i="18"/>
  <c r="I233" i="18"/>
  <c r="H234" i="18"/>
  <c r="I234" i="18"/>
  <c r="H235" i="18"/>
  <c r="I235" i="18"/>
  <c r="H236" i="18"/>
  <c r="I236" i="18"/>
  <c r="H237" i="18"/>
  <c r="I237" i="18"/>
  <c r="H238" i="18"/>
  <c r="I238" i="18"/>
  <c r="H239" i="18"/>
  <c r="I239" i="18"/>
  <c r="H240" i="18"/>
  <c r="I240" i="18"/>
  <c r="H241" i="18"/>
  <c r="I241" i="18"/>
  <c r="H242" i="18"/>
  <c r="I242" i="18"/>
  <c r="H243" i="18"/>
  <c r="I243" i="18"/>
  <c r="H244" i="18"/>
  <c r="I244" i="18"/>
  <c r="H245" i="18"/>
  <c r="I245" i="18"/>
  <c r="H246" i="18"/>
  <c r="I246" i="18"/>
  <c r="H247" i="18"/>
  <c r="I247" i="18"/>
  <c r="H248" i="18"/>
  <c r="I248" i="18"/>
  <c r="H249" i="18"/>
  <c r="I249" i="18"/>
  <c r="H250" i="18"/>
  <c r="I250" i="18"/>
  <c r="H251" i="18"/>
  <c r="I251" i="18"/>
  <c r="H252" i="18"/>
  <c r="I252" i="18"/>
  <c r="H253" i="18"/>
  <c r="I253" i="18"/>
  <c r="H254" i="18"/>
  <c r="I254" i="18"/>
  <c r="H255" i="18"/>
  <c r="I255" i="18"/>
  <c r="H256" i="18"/>
  <c r="I256" i="18"/>
  <c r="H257" i="18"/>
  <c r="I257" i="18"/>
  <c r="H258" i="18"/>
  <c r="I258" i="18"/>
  <c r="H259" i="18"/>
  <c r="I259" i="18"/>
  <c r="H260" i="18"/>
  <c r="I260" i="18"/>
  <c r="H261" i="18"/>
  <c r="I261" i="18"/>
  <c r="H262" i="18"/>
  <c r="I262" i="18"/>
  <c r="H263" i="18"/>
  <c r="I263" i="18"/>
  <c r="H264" i="18"/>
  <c r="I264" i="18"/>
  <c r="H265" i="18"/>
  <c r="I265" i="18"/>
  <c r="H266" i="18"/>
  <c r="I266" i="18"/>
  <c r="H267" i="18"/>
  <c r="I267" i="18"/>
  <c r="H268" i="18"/>
  <c r="I268" i="18"/>
  <c r="H269" i="18"/>
  <c r="I269" i="18"/>
  <c r="H270" i="18"/>
  <c r="I270" i="18"/>
  <c r="H271" i="18"/>
  <c r="I271" i="18"/>
  <c r="H272" i="18"/>
  <c r="I272" i="18"/>
  <c r="H273" i="18"/>
  <c r="I273" i="18"/>
  <c r="H274" i="18"/>
  <c r="I274" i="18"/>
  <c r="H275" i="18"/>
  <c r="I275" i="18"/>
  <c r="H276" i="18"/>
  <c r="I276" i="18"/>
  <c r="H277" i="18"/>
  <c r="I277" i="18"/>
  <c r="H278" i="18"/>
  <c r="I278" i="18"/>
  <c r="H279" i="18"/>
  <c r="I279" i="18"/>
  <c r="H280" i="18"/>
  <c r="I280" i="18"/>
  <c r="H281" i="18"/>
  <c r="I281" i="18"/>
  <c r="H282" i="18"/>
  <c r="I282" i="18"/>
  <c r="H283" i="18"/>
  <c r="I283" i="18"/>
  <c r="H284" i="18"/>
  <c r="I284" i="18"/>
  <c r="H285" i="18"/>
  <c r="I285" i="18"/>
  <c r="H286" i="18"/>
  <c r="I286" i="18"/>
  <c r="H287" i="18"/>
  <c r="I287" i="18"/>
  <c r="H288" i="18"/>
  <c r="I288" i="18"/>
  <c r="H289" i="18"/>
  <c r="I289" i="18"/>
  <c r="H290" i="18"/>
  <c r="I290" i="18"/>
  <c r="H291" i="18"/>
  <c r="I291" i="18"/>
  <c r="H292" i="18"/>
  <c r="I292" i="18"/>
  <c r="H293" i="18"/>
  <c r="I293" i="18"/>
  <c r="H294" i="18"/>
  <c r="I294" i="18"/>
  <c r="H295" i="18"/>
  <c r="I295" i="18"/>
  <c r="H296" i="18"/>
  <c r="I296" i="18"/>
  <c r="H297" i="18"/>
  <c r="I297" i="18"/>
  <c r="H298" i="18"/>
  <c r="I298" i="18"/>
  <c r="H299" i="18"/>
  <c r="I299" i="18"/>
  <c r="H300" i="18"/>
  <c r="I300" i="18"/>
  <c r="H301" i="18"/>
  <c r="I301" i="18"/>
  <c r="H302" i="18"/>
  <c r="I302" i="18"/>
  <c r="H303" i="18"/>
  <c r="I303" i="18"/>
  <c r="H304" i="18"/>
  <c r="I304" i="18"/>
  <c r="H305" i="18"/>
  <c r="I305" i="18"/>
  <c r="H306" i="18"/>
  <c r="I306" i="18"/>
  <c r="H307" i="18"/>
  <c r="I307" i="18"/>
  <c r="H308" i="18"/>
  <c r="I308" i="18"/>
  <c r="H309" i="18"/>
  <c r="I309" i="18"/>
  <c r="H310" i="18"/>
  <c r="I310" i="18"/>
  <c r="H311" i="18"/>
  <c r="I311" i="18"/>
  <c r="H312" i="18"/>
  <c r="I312" i="18"/>
  <c r="H313" i="18"/>
  <c r="I313" i="18"/>
  <c r="H314" i="18"/>
  <c r="I314" i="18"/>
  <c r="H315" i="18"/>
  <c r="I315" i="18"/>
  <c r="H316" i="18"/>
  <c r="I316" i="18"/>
  <c r="H317" i="18"/>
  <c r="I317" i="18"/>
  <c r="H318" i="18"/>
  <c r="I318" i="18"/>
  <c r="H319" i="18"/>
  <c r="I319" i="18"/>
  <c r="H320" i="18"/>
  <c r="I320" i="18"/>
  <c r="H321" i="18"/>
  <c r="I321" i="18"/>
  <c r="H322" i="18"/>
  <c r="I322" i="18"/>
  <c r="H323" i="18"/>
  <c r="I323" i="18"/>
  <c r="H324" i="18"/>
  <c r="I324" i="18"/>
  <c r="H325" i="18"/>
  <c r="I325" i="18"/>
  <c r="H326" i="18"/>
  <c r="I326" i="18"/>
  <c r="H327" i="18"/>
  <c r="I327" i="18"/>
  <c r="H328" i="18"/>
  <c r="I328" i="18"/>
  <c r="H329" i="18"/>
  <c r="I329" i="18"/>
  <c r="H330" i="18"/>
  <c r="I330" i="18"/>
  <c r="H331" i="18"/>
  <c r="I331" i="18"/>
  <c r="H332" i="18"/>
  <c r="I332" i="18"/>
  <c r="H333" i="18"/>
  <c r="I333" i="18"/>
  <c r="H334" i="18"/>
  <c r="I334" i="18"/>
  <c r="H335" i="18"/>
  <c r="I335" i="18"/>
  <c r="H336" i="18"/>
  <c r="I336" i="18"/>
  <c r="H337" i="18"/>
  <c r="I337" i="18"/>
  <c r="H338" i="18"/>
  <c r="I338" i="18"/>
  <c r="H339" i="18"/>
  <c r="I339" i="18"/>
  <c r="H340" i="18"/>
  <c r="I340" i="18"/>
  <c r="H341" i="18"/>
  <c r="I341" i="18"/>
  <c r="H342" i="18"/>
  <c r="I342" i="18"/>
  <c r="H343" i="18"/>
  <c r="I343" i="18"/>
  <c r="H344" i="18"/>
  <c r="I344" i="18"/>
  <c r="H345" i="18"/>
  <c r="I345" i="18"/>
  <c r="H346" i="18"/>
  <c r="I346" i="18"/>
  <c r="H347" i="18"/>
  <c r="I347" i="18"/>
  <c r="H348" i="18"/>
  <c r="I348" i="18"/>
  <c r="H349" i="18"/>
  <c r="I349" i="18"/>
  <c r="H350" i="18"/>
  <c r="I350" i="18"/>
  <c r="K407" i="34" l="1"/>
  <c r="K416" i="34"/>
  <c r="K404" i="34"/>
  <c r="K411" i="34"/>
  <c r="K403" i="34"/>
  <c r="K412" i="34"/>
  <c r="K408" i="34"/>
  <c r="K415" i="34"/>
  <c r="K400" i="34"/>
  <c r="K419" i="34"/>
  <c r="K420" i="34"/>
  <c r="K413" i="34"/>
  <c r="K417" i="34"/>
  <c r="K414" i="34"/>
  <c r="K421" i="34"/>
  <c r="K401" i="34"/>
  <c r="K405" i="34"/>
  <c r="K409" i="34"/>
  <c r="K406" i="34"/>
  <c r="K418" i="34"/>
  <c r="K410" i="34"/>
  <c r="K402" i="34"/>
  <c r="C41" i="34"/>
  <c r="C42" i="34"/>
  <c r="C43" i="34"/>
  <c r="C44" i="34"/>
  <c r="C45" i="34"/>
  <c r="C46" i="34"/>
  <c r="C47" i="34"/>
  <c r="C48" i="34"/>
  <c r="C49" i="34"/>
  <c r="C50" i="34"/>
  <c r="C51" i="34"/>
  <c r="C52" i="34"/>
  <c r="C53" i="34"/>
  <c r="C54" i="34"/>
  <c r="C55" i="34"/>
  <c r="C56" i="34"/>
  <c r="C57" i="34"/>
  <c r="B310" i="28" l="1"/>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05" i="27"/>
  <c r="C305" i="27"/>
  <c r="B306" i="27"/>
  <c r="C306" i="27"/>
  <c r="B307" i="27"/>
  <c r="C307" i="27"/>
  <c r="B308" i="27"/>
  <c r="C308" i="27"/>
  <c r="B309" i="27"/>
  <c r="C309" i="27"/>
  <c r="B310" i="27"/>
  <c r="C310" i="27"/>
  <c r="B311" i="27"/>
  <c r="C311" i="27"/>
  <c r="B312" i="27"/>
  <c r="C312" i="27"/>
  <c r="B313" i="27"/>
  <c r="C313" i="27"/>
  <c r="B314" i="27"/>
  <c r="C314" i="27"/>
  <c r="B315" i="27"/>
  <c r="C315" i="27"/>
  <c r="B316" i="27"/>
  <c r="C316" i="27"/>
  <c r="B317" i="27"/>
  <c r="C317" i="27"/>
  <c r="B318" i="27"/>
  <c r="C318" i="27"/>
  <c r="B319" i="27"/>
  <c r="C319" i="27"/>
  <c r="B320" i="27"/>
  <c r="C320" i="27"/>
  <c r="B321" i="27"/>
  <c r="C321" i="27"/>
  <c r="B322" i="27"/>
  <c r="C322" i="27"/>
  <c r="B323" i="27"/>
  <c r="C323" i="27"/>
  <c r="B324" i="27"/>
  <c r="C324" i="27"/>
  <c r="B325" i="27"/>
  <c r="C325" i="27"/>
  <c r="B326" i="27"/>
  <c r="C326" i="27"/>
  <c r="B327" i="27"/>
  <c r="C327" i="27"/>
  <c r="B328" i="27"/>
  <c r="C328" i="27"/>
  <c r="B329" i="27"/>
  <c r="C329" i="27"/>
  <c r="B330" i="27"/>
  <c r="C330" i="27"/>
  <c r="B331" i="27"/>
  <c r="C331" i="27"/>
  <c r="B332" i="27"/>
  <c r="C332" i="27"/>
  <c r="B333" i="27"/>
  <c r="C333" i="27"/>
  <c r="B334" i="27"/>
  <c r="C334" i="27"/>
  <c r="B335" i="27"/>
  <c r="C335" i="27"/>
  <c r="B336" i="27"/>
  <c r="C336" i="27"/>
  <c r="B337" i="27"/>
  <c r="C337" i="27"/>
  <c r="B338" i="27"/>
  <c r="C338" i="27"/>
  <c r="B339" i="27"/>
  <c r="C339" i="27"/>
  <c r="B340" i="27"/>
  <c r="C340" i="27"/>
  <c r="B341" i="27"/>
  <c r="C341" i="27"/>
  <c r="B342" i="27"/>
  <c r="C342" i="27"/>
  <c r="B343" i="27"/>
  <c r="C343" i="27"/>
  <c r="B344" i="27"/>
  <c r="C344" i="27"/>
  <c r="B345" i="27"/>
  <c r="C345" i="27"/>
  <c r="B346" i="27"/>
  <c r="C346" i="27"/>
  <c r="B347" i="27"/>
  <c r="C347" i="27"/>
  <c r="B348" i="27"/>
  <c r="C348" i="27"/>
  <c r="B349" i="27"/>
  <c r="C349" i="27"/>
  <c r="B350" i="27"/>
  <c r="C350" i="27"/>
  <c r="B351" i="27"/>
  <c r="C351" i="27"/>
  <c r="B352" i="27"/>
  <c r="C352" i="27"/>
  <c r="B353" i="27"/>
  <c r="C353" i="27"/>
  <c r="B354" i="27"/>
  <c r="C354" i="27"/>
  <c r="B355" i="27"/>
  <c r="C355" i="27"/>
  <c r="B356" i="27"/>
  <c r="C356" i="27"/>
  <c r="B357" i="27"/>
  <c r="C357" i="27"/>
  <c r="B358" i="27"/>
  <c r="C358" i="27"/>
  <c r="B359" i="27"/>
  <c r="C359" i="27"/>
  <c r="B360" i="27"/>
  <c r="C360" i="27"/>
  <c r="B361" i="27"/>
  <c r="C361" i="27"/>
  <c r="B362" i="27"/>
  <c r="C362" i="27"/>
  <c r="B363" i="27"/>
  <c r="C363" i="27"/>
  <c r="B364" i="27"/>
  <c r="C364" i="27"/>
  <c r="B294" i="57"/>
  <c r="H294" i="57"/>
  <c r="C294" i="57"/>
  <c r="D294" i="57"/>
  <c r="B295" i="57"/>
  <c r="H295" i="57"/>
  <c r="O295" i="57" s="1"/>
  <c r="C295" i="57"/>
  <c r="D295" i="57"/>
  <c r="B296" i="57"/>
  <c r="H296" i="57"/>
  <c r="O296" i="57" s="1"/>
  <c r="C296" i="57"/>
  <c r="D296" i="57"/>
  <c r="B297" i="57"/>
  <c r="H297" i="57"/>
  <c r="O297" i="57" s="1"/>
  <c r="C297" i="57"/>
  <c r="D297" i="57"/>
  <c r="B298" i="57"/>
  <c r="H298" i="57"/>
  <c r="O298" i="57" s="1"/>
  <c r="C298" i="57"/>
  <c r="D298" i="57"/>
  <c r="B299" i="57"/>
  <c r="H299" i="57"/>
  <c r="O299" i="57" s="1"/>
  <c r="C299" i="57"/>
  <c r="D299" i="57"/>
  <c r="B300" i="57"/>
  <c r="H300" i="57"/>
  <c r="O300" i="57" s="1"/>
  <c r="C300" i="57"/>
  <c r="D300" i="57"/>
  <c r="B301" i="57"/>
  <c r="H301" i="57"/>
  <c r="O301" i="57" s="1"/>
  <c r="C301" i="57"/>
  <c r="D301" i="57"/>
  <c r="B302" i="57"/>
  <c r="H302" i="57"/>
  <c r="C302" i="57"/>
  <c r="D302" i="57"/>
  <c r="B303" i="57"/>
  <c r="H303" i="57"/>
  <c r="O303" i="57" s="1"/>
  <c r="C303" i="57"/>
  <c r="D303" i="57"/>
  <c r="B304" i="57"/>
  <c r="H304" i="57"/>
  <c r="O304" i="57" s="1"/>
  <c r="C304" i="57"/>
  <c r="D304" i="57"/>
  <c r="B305" i="57"/>
  <c r="H305" i="57"/>
  <c r="O305" i="57" s="1"/>
  <c r="C305" i="57"/>
  <c r="D305" i="57"/>
  <c r="B306" i="57"/>
  <c r="H306" i="57"/>
  <c r="O306" i="57" s="1"/>
  <c r="C306" i="57"/>
  <c r="D306" i="57"/>
  <c r="B307" i="57"/>
  <c r="H307" i="57"/>
  <c r="O307" i="57" s="1"/>
  <c r="C307" i="57"/>
  <c r="D307" i="57"/>
  <c r="B308" i="57"/>
  <c r="H308" i="57"/>
  <c r="O308" i="57" s="1"/>
  <c r="C308" i="57"/>
  <c r="D308" i="57"/>
  <c r="B309" i="57"/>
  <c r="H309" i="57"/>
  <c r="O309" i="57" s="1"/>
  <c r="C309" i="57"/>
  <c r="D309" i="57"/>
  <c r="B310" i="57"/>
  <c r="H310" i="57"/>
  <c r="O310" i="57" s="1"/>
  <c r="C310" i="57"/>
  <c r="D310" i="57"/>
  <c r="B311" i="57"/>
  <c r="H311" i="57"/>
  <c r="O311" i="57" s="1"/>
  <c r="C311" i="57"/>
  <c r="D311" i="57"/>
  <c r="B312" i="57"/>
  <c r="H312" i="57"/>
  <c r="O312" i="57" s="1"/>
  <c r="C312" i="57"/>
  <c r="D312" i="57"/>
  <c r="B313" i="57"/>
  <c r="H313" i="57"/>
  <c r="O313" i="57" s="1"/>
  <c r="C313" i="57"/>
  <c r="D313" i="57"/>
  <c r="B314" i="57"/>
  <c r="H314" i="57"/>
  <c r="O314" i="57" s="1"/>
  <c r="C314" i="57"/>
  <c r="D314" i="57"/>
  <c r="B315" i="57"/>
  <c r="H315" i="57"/>
  <c r="O315" i="57" s="1"/>
  <c r="C315" i="57"/>
  <c r="D315" i="57"/>
  <c r="B316" i="57"/>
  <c r="H316" i="57"/>
  <c r="C316" i="57"/>
  <c r="D316" i="57"/>
  <c r="B317" i="57"/>
  <c r="H317" i="57"/>
  <c r="C317" i="57"/>
  <c r="D317" i="57"/>
  <c r="B318" i="57"/>
  <c r="H318" i="57"/>
  <c r="C318" i="57"/>
  <c r="D318" i="57"/>
  <c r="B319" i="57"/>
  <c r="H319" i="57"/>
  <c r="C319" i="57"/>
  <c r="D319" i="57"/>
  <c r="B320" i="57"/>
  <c r="H320" i="57"/>
  <c r="C320" i="57"/>
  <c r="D320" i="57"/>
  <c r="B321" i="57"/>
  <c r="H321" i="57"/>
  <c r="C321" i="57"/>
  <c r="D321" i="57"/>
  <c r="B322" i="57"/>
  <c r="H322" i="57"/>
  <c r="C322" i="57"/>
  <c r="D322" i="57"/>
  <c r="B323" i="57"/>
  <c r="H323" i="57"/>
  <c r="C323" i="57"/>
  <c r="D323" i="57"/>
  <c r="B324" i="57"/>
  <c r="H324" i="57"/>
  <c r="C324" i="57"/>
  <c r="D324" i="57"/>
  <c r="B325" i="57"/>
  <c r="H325" i="57"/>
  <c r="C325" i="57"/>
  <c r="D325" i="57"/>
  <c r="B326" i="57"/>
  <c r="H326" i="57"/>
  <c r="C326" i="57"/>
  <c r="D326" i="57"/>
  <c r="B327" i="57"/>
  <c r="H327" i="57"/>
  <c r="C327" i="57"/>
  <c r="D327" i="57"/>
  <c r="B328" i="57"/>
  <c r="H328" i="57"/>
  <c r="C328" i="57"/>
  <c r="D328" i="57"/>
  <c r="B329" i="57"/>
  <c r="H329" i="57"/>
  <c r="O329" i="57" s="1"/>
  <c r="C329" i="57"/>
  <c r="D329" i="57"/>
  <c r="B330" i="57"/>
  <c r="H330" i="57"/>
  <c r="O330" i="57" s="1"/>
  <c r="C330" i="57"/>
  <c r="D330" i="57"/>
  <c r="B331" i="57"/>
  <c r="H331" i="57"/>
  <c r="O331" i="57" s="1"/>
  <c r="C331" i="57"/>
  <c r="D331" i="57"/>
  <c r="B332" i="57"/>
  <c r="H332" i="57"/>
  <c r="O332" i="57" s="1"/>
  <c r="C332" i="57"/>
  <c r="D332" i="57"/>
  <c r="B333" i="57"/>
  <c r="H333" i="57"/>
  <c r="O333" i="57" s="1"/>
  <c r="C333" i="57"/>
  <c r="D333" i="57"/>
  <c r="B334" i="57"/>
  <c r="H334" i="57"/>
  <c r="O334" i="57" s="1"/>
  <c r="C334" i="57"/>
  <c r="D334" i="57"/>
  <c r="B335" i="57"/>
  <c r="H335" i="57"/>
  <c r="O335" i="57" s="1"/>
  <c r="C335" i="57"/>
  <c r="D335" i="57"/>
  <c r="B336" i="57"/>
  <c r="H336" i="57"/>
  <c r="O336" i="57" s="1"/>
  <c r="C336" i="57"/>
  <c r="D336" i="57"/>
  <c r="B337" i="57"/>
  <c r="H337" i="57"/>
  <c r="O337" i="57" s="1"/>
  <c r="C337" i="57"/>
  <c r="D337" i="57"/>
  <c r="B338" i="57"/>
  <c r="H338" i="57"/>
  <c r="O338" i="57" s="1"/>
  <c r="C338" i="57"/>
  <c r="D338" i="57"/>
  <c r="B339" i="57"/>
  <c r="H339" i="57"/>
  <c r="O339" i="57" s="1"/>
  <c r="C339" i="57"/>
  <c r="D339" i="57"/>
  <c r="B340" i="57"/>
  <c r="H340" i="57"/>
  <c r="O340" i="57" s="1"/>
  <c r="C340" i="57"/>
  <c r="D340" i="57"/>
  <c r="B341" i="57"/>
  <c r="H341" i="57"/>
  <c r="O341" i="57" s="1"/>
  <c r="C341" i="57"/>
  <c r="D341" i="57"/>
  <c r="B342" i="57"/>
  <c r="H342" i="57"/>
  <c r="O342" i="57" s="1"/>
  <c r="C342" i="57"/>
  <c r="D342" i="57"/>
  <c r="B343" i="57"/>
  <c r="H343" i="57"/>
  <c r="O343" i="57" s="1"/>
  <c r="C343" i="57"/>
  <c r="D343" i="57"/>
  <c r="B344" i="57"/>
  <c r="H344" i="57"/>
  <c r="O344" i="57" s="1"/>
  <c r="C344" i="57"/>
  <c r="D344" i="57"/>
  <c r="B345" i="57"/>
  <c r="H345" i="57"/>
  <c r="O345" i="57" s="1"/>
  <c r="C345" i="57"/>
  <c r="D345" i="57"/>
  <c r="B346" i="57"/>
  <c r="H346" i="57"/>
  <c r="O346" i="57" s="1"/>
  <c r="C346" i="57"/>
  <c r="D346" i="57"/>
  <c r="B347" i="57"/>
  <c r="H347" i="57"/>
  <c r="O347" i="57" s="1"/>
  <c r="C347" i="57"/>
  <c r="D347" i="57"/>
  <c r="B348" i="57"/>
  <c r="H348" i="57"/>
  <c r="O348" i="57" s="1"/>
  <c r="C348" i="57"/>
  <c r="D348" i="57"/>
  <c r="B349" i="57"/>
  <c r="H349" i="57"/>
  <c r="O349" i="57" s="1"/>
  <c r="C349" i="57"/>
  <c r="D349" i="57"/>
  <c r="B350" i="57"/>
  <c r="H350" i="57"/>
  <c r="O350" i="57" s="1"/>
  <c r="C350" i="57"/>
  <c r="D350" i="57"/>
  <c r="B351" i="57"/>
  <c r="H351" i="57"/>
  <c r="O351" i="57" s="1"/>
  <c r="C351" i="57"/>
  <c r="D351" i="57"/>
  <c r="B352" i="57"/>
  <c r="H352" i="57"/>
  <c r="O352" i="57" s="1"/>
  <c r="C352" i="57"/>
  <c r="D352" i="57"/>
  <c r="B353" i="57"/>
  <c r="H353" i="57"/>
  <c r="O353" i="57" s="1"/>
  <c r="C353" i="57"/>
  <c r="D353" i="57"/>
  <c r="B346" i="29"/>
  <c r="G346" i="29"/>
  <c r="C346" i="29"/>
  <c r="D346" i="29"/>
  <c r="B347" i="29"/>
  <c r="G347" i="29"/>
  <c r="C347" i="29"/>
  <c r="D347" i="29"/>
  <c r="B348" i="29"/>
  <c r="G348" i="29"/>
  <c r="C348" i="29"/>
  <c r="D348" i="29"/>
  <c r="B349" i="29"/>
  <c r="G349" i="29"/>
  <c r="C349" i="29"/>
  <c r="D349" i="29"/>
  <c r="B350" i="29"/>
  <c r="G350" i="29"/>
  <c r="C350" i="29"/>
  <c r="D350" i="29"/>
  <c r="B329" i="29"/>
  <c r="G329" i="29"/>
  <c r="C329" i="29"/>
  <c r="D329" i="29"/>
  <c r="B330" i="29"/>
  <c r="G330" i="29"/>
  <c r="C330" i="29"/>
  <c r="D330" i="29"/>
  <c r="B331" i="29"/>
  <c r="G331" i="29"/>
  <c r="C331" i="29"/>
  <c r="D331" i="29"/>
  <c r="B332" i="29"/>
  <c r="G332" i="29"/>
  <c r="C332" i="29"/>
  <c r="D332" i="29"/>
  <c r="B333" i="29"/>
  <c r="G333" i="29"/>
  <c r="C333" i="29"/>
  <c r="D333" i="29"/>
  <c r="B334" i="29"/>
  <c r="G334" i="29"/>
  <c r="C334" i="29"/>
  <c r="D334" i="29"/>
  <c r="B335" i="29"/>
  <c r="G335" i="29"/>
  <c r="C335" i="29"/>
  <c r="D335" i="29"/>
  <c r="B336" i="29"/>
  <c r="G336" i="29"/>
  <c r="C336" i="29"/>
  <c r="D336" i="29"/>
  <c r="B337" i="29"/>
  <c r="G337" i="29"/>
  <c r="C337" i="29"/>
  <c r="D337" i="29"/>
  <c r="B338" i="29"/>
  <c r="G338" i="29"/>
  <c r="C338" i="29"/>
  <c r="D338" i="29"/>
  <c r="B339" i="29"/>
  <c r="G339" i="29"/>
  <c r="C339" i="29"/>
  <c r="D339" i="29"/>
  <c r="B340" i="29"/>
  <c r="G340" i="29"/>
  <c r="C340" i="29"/>
  <c r="D340" i="29"/>
  <c r="B341" i="29"/>
  <c r="G341" i="29"/>
  <c r="C341" i="29"/>
  <c r="D341" i="29"/>
  <c r="B342" i="29"/>
  <c r="G342" i="29"/>
  <c r="C342" i="29"/>
  <c r="D342" i="29"/>
  <c r="B343" i="29"/>
  <c r="G343" i="29"/>
  <c r="C343" i="29"/>
  <c r="D343" i="29"/>
  <c r="B344" i="29"/>
  <c r="G344" i="29"/>
  <c r="C344" i="29"/>
  <c r="D344" i="29"/>
  <c r="B345" i="29"/>
  <c r="G345" i="29"/>
  <c r="C345" i="29"/>
  <c r="D345" i="29"/>
  <c r="B291" i="29"/>
  <c r="G291" i="29"/>
  <c r="C291" i="29"/>
  <c r="D291" i="29"/>
  <c r="B292" i="29"/>
  <c r="G292" i="29"/>
  <c r="C292" i="29"/>
  <c r="D292" i="29"/>
  <c r="B293" i="29"/>
  <c r="G293" i="29"/>
  <c r="C293" i="29"/>
  <c r="D293" i="29"/>
  <c r="B294" i="29"/>
  <c r="G294" i="29"/>
  <c r="C294" i="29"/>
  <c r="D294" i="29"/>
  <c r="B295" i="29"/>
  <c r="G295" i="29"/>
  <c r="C295" i="29"/>
  <c r="D295" i="29"/>
  <c r="B296" i="29"/>
  <c r="G296" i="29"/>
  <c r="C296" i="29"/>
  <c r="D296" i="29"/>
  <c r="B297" i="29"/>
  <c r="G297" i="29"/>
  <c r="C297" i="29"/>
  <c r="D297" i="29"/>
  <c r="B298" i="29"/>
  <c r="G298" i="29"/>
  <c r="C298" i="29"/>
  <c r="D298" i="29"/>
  <c r="B299" i="29"/>
  <c r="G299" i="29"/>
  <c r="C299" i="29"/>
  <c r="D299" i="29"/>
  <c r="B300" i="29"/>
  <c r="G300" i="29"/>
  <c r="C300" i="29"/>
  <c r="D300" i="29"/>
  <c r="B301" i="29"/>
  <c r="G301" i="29"/>
  <c r="C301" i="29"/>
  <c r="D301" i="29"/>
  <c r="B302" i="29"/>
  <c r="G302" i="29"/>
  <c r="C302" i="29"/>
  <c r="D302" i="29"/>
  <c r="B303" i="29"/>
  <c r="G303" i="29"/>
  <c r="C303" i="29"/>
  <c r="D303" i="29"/>
  <c r="B304" i="29"/>
  <c r="G304" i="29"/>
  <c r="C304" i="29"/>
  <c r="D304" i="29"/>
  <c r="B305" i="29"/>
  <c r="G305" i="29"/>
  <c r="C305" i="29"/>
  <c r="D305" i="29"/>
  <c r="B306" i="29"/>
  <c r="G306" i="29"/>
  <c r="C306" i="29"/>
  <c r="D306" i="29"/>
  <c r="B307" i="29"/>
  <c r="G307" i="29"/>
  <c r="C307" i="29"/>
  <c r="D307" i="29"/>
  <c r="B308" i="29"/>
  <c r="G308" i="29"/>
  <c r="C308" i="29"/>
  <c r="D308" i="29"/>
  <c r="B309" i="29"/>
  <c r="G309" i="29"/>
  <c r="C309" i="29"/>
  <c r="D309" i="29"/>
  <c r="B310" i="29"/>
  <c r="G310" i="29"/>
  <c r="C310" i="29"/>
  <c r="D310" i="29"/>
  <c r="B311" i="29"/>
  <c r="G311" i="29"/>
  <c r="C311" i="29"/>
  <c r="D311" i="29"/>
  <c r="B312" i="29"/>
  <c r="G312" i="29"/>
  <c r="C312" i="29"/>
  <c r="D312" i="29"/>
  <c r="B313" i="29"/>
  <c r="G313" i="29"/>
  <c r="C313" i="29"/>
  <c r="D313" i="29"/>
  <c r="B314" i="29"/>
  <c r="G314" i="29"/>
  <c r="C314" i="29"/>
  <c r="D314" i="29"/>
  <c r="B315" i="29"/>
  <c r="G315" i="29"/>
  <c r="C315" i="29"/>
  <c r="D315" i="29"/>
  <c r="B316" i="29"/>
  <c r="G316" i="29"/>
  <c r="C316" i="29"/>
  <c r="D316" i="29"/>
  <c r="B317" i="29"/>
  <c r="G317" i="29"/>
  <c r="C317" i="29"/>
  <c r="D317" i="29"/>
  <c r="B318" i="29"/>
  <c r="G318" i="29"/>
  <c r="C318" i="29"/>
  <c r="D318" i="29"/>
  <c r="B319" i="29"/>
  <c r="G319" i="29"/>
  <c r="C319" i="29"/>
  <c r="D319" i="29"/>
  <c r="B320" i="29"/>
  <c r="G320" i="29"/>
  <c r="C320" i="29"/>
  <c r="D320" i="29"/>
  <c r="B321" i="29"/>
  <c r="G321" i="29"/>
  <c r="C321" i="29"/>
  <c r="D321" i="29"/>
  <c r="B322" i="29"/>
  <c r="G322" i="29"/>
  <c r="C322" i="29"/>
  <c r="D322" i="29"/>
  <c r="B323" i="29"/>
  <c r="G323" i="29"/>
  <c r="C323" i="29"/>
  <c r="D323" i="29"/>
  <c r="B324" i="29"/>
  <c r="G324" i="29"/>
  <c r="C324" i="29"/>
  <c r="D324" i="29"/>
  <c r="B325" i="29"/>
  <c r="G325" i="29"/>
  <c r="C325" i="29"/>
  <c r="D325" i="29"/>
  <c r="B326" i="29"/>
  <c r="G326" i="29"/>
  <c r="C326" i="29"/>
  <c r="D326" i="29"/>
  <c r="B327" i="29"/>
  <c r="G327" i="29"/>
  <c r="C327" i="29"/>
  <c r="D327" i="29"/>
  <c r="B328" i="29"/>
  <c r="G328" i="29"/>
  <c r="C328" i="29"/>
  <c r="D328" i="29"/>
  <c r="B340" i="34"/>
  <c r="C340" i="34"/>
  <c r="D340" i="34"/>
  <c r="E340" i="34"/>
  <c r="B341" i="34"/>
  <c r="C341" i="34"/>
  <c r="D341" i="34"/>
  <c r="E341" i="34"/>
  <c r="B342" i="34"/>
  <c r="C342" i="34"/>
  <c r="D342" i="34"/>
  <c r="E342" i="34"/>
  <c r="B343" i="34"/>
  <c r="C343" i="34"/>
  <c r="D343" i="34"/>
  <c r="E343" i="34"/>
  <c r="F343" i="34"/>
  <c r="B344" i="34"/>
  <c r="C344" i="34"/>
  <c r="D344" i="34"/>
  <c r="E344" i="34"/>
  <c r="B345" i="34"/>
  <c r="C345" i="34"/>
  <c r="D345" i="34"/>
  <c r="E345" i="34"/>
  <c r="B346" i="34"/>
  <c r="C346" i="34"/>
  <c r="D346" i="34"/>
  <c r="E346" i="34"/>
  <c r="B347" i="34"/>
  <c r="C347" i="34"/>
  <c r="D347" i="34"/>
  <c r="E347" i="34"/>
  <c r="B348" i="34"/>
  <c r="C348" i="34"/>
  <c r="D348" i="34"/>
  <c r="E348" i="34"/>
  <c r="B349" i="34"/>
  <c r="C349" i="34"/>
  <c r="D349" i="34"/>
  <c r="E349" i="34"/>
  <c r="B350" i="34"/>
  <c r="C350" i="34"/>
  <c r="D350" i="34"/>
  <c r="E350" i="34"/>
  <c r="B351" i="34"/>
  <c r="C351" i="34"/>
  <c r="D351" i="34"/>
  <c r="E351" i="34"/>
  <c r="B352" i="34"/>
  <c r="C352" i="34"/>
  <c r="D352" i="34"/>
  <c r="E352" i="34"/>
  <c r="B353" i="34"/>
  <c r="C353" i="34"/>
  <c r="D353" i="34"/>
  <c r="E353" i="34"/>
  <c r="B354" i="34"/>
  <c r="C354" i="34"/>
  <c r="D354" i="34"/>
  <c r="E354" i="34"/>
  <c r="B355" i="34"/>
  <c r="C355" i="34"/>
  <c r="D355" i="34"/>
  <c r="E355" i="34"/>
  <c r="B356" i="34"/>
  <c r="C356" i="34"/>
  <c r="D356" i="34"/>
  <c r="E356" i="34"/>
  <c r="B357" i="34"/>
  <c r="C357" i="34"/>
  <c r="D357" i="34"/>
  <c r="E357" i="34"/>
  <c r="B358" i="34"/>
  <c r="C358" i="34"/>
  <c r="D358" i="34"/>
  <c r="E358" i="34"/>
  <c r="B359" i="34"/>
  <c r="C359" i="34"/>
  <c r="D359" i="34"/>
  <c r="E359" i="34"/>
  <c r="B360" i="34"/>
  <c r="C360" i="34"/>
  <c r="D360" i="34"/>
  <c r="E360" i="34"/>
  <c r="B361" i="34"/>
  <c r="C361" i="34"/>
  <c r="D361" i="34"/>
  <c r="E361" i="34"/>
  <c r="B362" i="34"/>
  <c r="C362" i="34"/>
  <c r="D362" i="34"/>
  <c r="E362" i="34"/>
  <c r="B363" i="34"/>
  <c r="C363" i="34"/>
  <c r="D363" i="34"/>
  <c r="E363" i="34"/>
  <c r="B364" i="34"/>
  <c r="C364" i="34"/>
  <c r="D364" i="34"/>
  <c r="E364" i="34"/>
  <c r="B365" i="34"/>
  <c r="C365" i="34"/>
  <c r="D365" i="34"/>
  <c r="E365" i="34"/>
  <c r="B366" i="34"/>
  <c r="C366" i="34"/>
  <c r="D366" i="34"/>
  <c r="E366" i="34"/>
  <c r="B367" i="34"/>
  <c r="C367" i="34"/>
  <c r="D367" i="34"/>
  <c r="E367" i="34"/>
  <c r="F367" i="34"/>
  <c r="B368" i="34"/>
  <c r="C368" i="34"/>
  <c r="D368" i="34"/>
  <c r="E368" i="34"/>
  <c r="B369" i="34"/>
  <c r="C369" i="34"/>
  <c r="D369" i="34"/>
  <c r="E369" i="34"/>
  <c r="B370" i="34"/>
  <c r="C370" i="34"/>
  <c r="D370" i="34"/>
  <c r="E370" i="34"/>
  <c r="B371" i="34"/>
  <c r="C371" i="34"/>
  <c r="D371" i="34"/>
  <c r="E371" i="34"/>
  <c r="G371" i="34"/>
  <c r="B372" i="34"/>
  <c r="C372" i="34"/>
  <c r="D372" i="34"/>
  <c r="E372" i="34"/>
  <c r="B373" i="34"/>
  <c r="C373" i="34"/>
  <c r="D373" i="34"/>
  <c r="E373" i="34"/>
  <c r="B374" i="34"/>
  <c r="C374" i="34"/>
  <c r="D374" i="34"/>
  <c r="E374" i="34"/>
  <c r="B375" i="34"/>
  <c r="C375" i="34"/>
  <c r="D375" i="34"/>
  <c r="E375" i="34"/>
  <c r="B376" i="34"/>
  <c r="C376" i="34"/>
  <c r="D376" i="34"/>
  <c r="E376" i="34"/>
  <c r="B377" i="34"/>
  <c r="C377" i="34"/>
  <c r="D377" i="34"/>
  <c r="E377" i="34"/>
  <c r="B378" i="34"/>
  <c r="C378" i="34"/>
  <c r="D378" i="34"/>
  <c r="E378" i="34"/>
  <c r="B379" i="34"/>
  <c r="C379" i="34"/>
  <c r="D379" i="34"/>
  <c r="E379" i="34"/>
  <c r="B380" i="34"/>
  <c r="C380" i="34"/>
  <c r="D380" i="34"/>
  <c r="E380" i="34"/>
  <c r="B381" i="34"/>
  <c r="C381" i="34"/>
  <c r="D381" i="34"/>
  <c r="E381" i="34"/>
  <c r="B382" i="34"/>
  <c r="C382" i="34"/>
  <c r="D382" i="34"/>
  <c r="E382" i="34"/>
  <c r="B383" i="34"/>
  <c r="C383" i="34"/>
  <c r="D383" i="34"/>
  <c r="E383" i="34"/>
  <c r="B384" i="34"/>
  <c r="C384" i="34"/>
  <c r="D384" i="34"/>
  <c r="E384" i="34"/>
  <c r="B385" i="34"/>
  <c r="C385" i="34"/>
  <c r="D385" i="34"/>
  <c r="E385" i="34"/>
  <c r="B386" i="34"/>
  <c r="C386" i="34"/>
  <c r="D386" i="34"/>
  <c r="E386" i="34"/>
  <c r="B387" i="34"/>
  <c r="C387" i="34"/>
  <c r="D387" i="34"/>
  <c r="E387" i="34"/>
  <c r="B388" i="34"/>
  <c r="C388" i="34"/>
  <c r="D388" i="34"/>
  <c r="E388" i="34"/>
  <c r="B389" i="34"/>
  <c r="C389" i="34"/>
  <c r="D389" i="34"/>
  <c r="E389" i="34"/>
  <c r="B390" i="34"/>
  <c r="C390" i="34"/>
  <c r="D390" i="34"/>
  <c r="E390" i="34"/>
  <c r="B391" i="34"/>
  <c r="C391" i="34"/>
  <c r="D391" i="34"/>
  <c r="E391" i="34"/>
  <c r="F391" i="34"/>
  <c r="B392" i="34"/>
  <c r="C392" i="34"/>
  <c r="D392" i="34"/>
  <c r="E392" i="34"/>
  <c r="B393" i="34"/>
  <c r="C393" i="34"/>
  <c r="D393" i="34"/>
  <c r="E393" i="34"/>
  <c r="B394" i="34"/>
  <c r="C394" i="34"/>
  <c r="D394" i="34"/>
  <c r="E394" i="34"/>
  <c r="B395" i="34"/>
  <c r="C395" i="34"/>
  <c r="D395" i="34"/>
  <c r="E395" i="34"/>
  <c r="B396" i="34"/>
  <c r="C396" i="34"/>
  <c r="D396" i="34"/>
  <c r="E396" i="34"/>
  <c r="B397" i="34"/>
  <c r="C397" i="34"/>
  <c r="D397" i="34"/>
  <c r="E397" i="34"/>
  <c r="G397" i="34"/>
  <c r="B398" i="34"/>
  <c r="C398" i="34"/>
  <c r="D398" i="34"/>
  <c r="E398" i="34"/>
  <c r="F398" i="34"/>
  <c r="B399" i="34"/>
  <c r="C399" i="34"/>
  <c r="D399" i="34"/>
  <c r="E399" i="34"/>
  <c r="C32" i="34"/>
  <c r="F340" i="34"/>
  <c r="G340" i="34"/>
  <c r="F341" i="34"/>
  <c r="G341" i="34"/>
  <c r="F342" i="34"/>
  <c r="G342" i="34"/>
  <c r="G343" i="34"/>
  <c r="F344" i="34"/>
  <c r="G344" i="34"/>
  <c r="F345" i="34"/>
  <c r="G345" i="34"/>
  <c r="F346" i="34"/>
  <c r="G346" i="34"/>
  <c r="F347" i="34"/>
  <c r="G347" i="34"/>
  <c r="F348" i="34"/>
  <c r="G348" i="34"/>
  <c r="F349" i="34"/>
  <c r="G349" i="34"/>
  <c r="F350" i="34"/>
  <c r="G350" i="34"/>
  <c r="F351" i="34"/>
  <c r="G351" i="34"/>
  <c r="F352" i="34"/>
  <c r="G352" i="34"/>
  <c r="F353" i="34"/>
  <c r="G353" i="34"/>
  <c r="F354" i="34"/>
  <c r="G354" i="34"/>
  <c r="F355" i="34"/>
  <c r="G355" i="34"/>
  <c r="F356" i="34"/>
  <c r="G356" i="34"/>
  <c r="F357" i="34"/>
  <c r="G357" i="34"/>
  <c r="F358" i="34"/>
  <c r="G358" i="34"/>
  <c r="F359" i="34"/>
  <c r="G359" i="34"/>
  <c r="F360" i="34"/>
  <c r="G360" i="34"/>
  <c r="F361" i="34"/>
  <c r="G361" i="34"/>
  <c r="F362" i="34"/>
  <c r="G362" i="34"/>
  <c r="F363" i="34"/>
  <c r="G363" i="34"/>
  <c r="F364" i="34"/>
  <c r="G364" i="34"/>
  <c r="F365" i="34"/>
  <c r="G365" i="34"/>
  <c r="F366" i="34"/>
  <c r="G366" i="34"/>
  <c r="G367" i="34"/>
  <c r="F368" i="34"/>
  <c r="G368" i="34"/>
  <c r="F369" i="34"/>
  <c r="G369" i="34"/>
  <c r="F370" i="34"/>
  <c r="G370" i="34"/>
  <c r="F371" i="34"/>
  <c r="F372" i="34"/>
  <c r="G372" i="34"/>
  <c r="F373" i="34"/>
  <c r="G373" i="34"/>
  <c r="F374" i="34"/>
  <c r="G374" i="34"/>
  <c r="F375" i="34"/>
  <c r="G375" i="34"/>
  <c r="F376" i="34"/>
  <c r="G376" i="34"/>
  <c r="F377" i="34"/>
  <c r="G377" i="34"/>
  <c r="F378" i="34"/>
  <c r="G378" i="34"/>
  <c r="F379" i="34"/>
  <c r="G379" i="34"/>
  <c r="F380" i="34"/>
  <c r="G380" i="34"/>
  <c r="F381" i="34"/>
  <c r="G381" i="34"/>
  <c r="F382" i="34"/>
  <c r="G382" i="34"/>
  <c r="F383" i="34"/>
  <c r="G383" i="34"/>
  <c r="F384" i="34"/>
  <c r="G384" i="34"/>
  <c r="F385" i="34"/>
  <c r="G385" i="34"/>
  <c r="F386" i="34"/>
  <c r="G386" i="34"/>
  <c r="F387" i="34"/>
  <c r="G387" i="34"/>
  <c r="F388" i="34"/>
  <c r="G388" i="34"/>
  <c r="F389" i="34"/>
  <c r="G389" i="34"/>
  <c r="F390" i="34"/>
  <c r="G390" i="34"/>
  <c r="G391" i="34"/>
  <c r="F392" i="34"/>
  <c r="G392" i="34"/>
  <c r="F393" i="34"/>
  <c r="G393" i="34"/>
  <c r="F394" i="34"/>
  <c r="G394" i="34"/>
  <c r="F395" i="34"/>
  <c r="G395" i="34"/>
  <c r="F396" i="34"/>
  <c r="G396" i="34"/>
  <c r="F397" i="34"/>
  <c r="G398" i="34"/>
  <c r="F399" i="34"/>
  <c r="G399" i="34"/>
  <c r="M343" i="34" l="1"/>
  <c r="M347" i="34"/>
  <c r="M351" i="34"/>
  <c r="M355" i="34"/>
  <c r="M359" i="34"/>
  <c r="M363" i="34"/>
  <c r="M367" i="34"/>
  <c r="M371" i="34"/>
  <c r="M375" i="34"/>
  <c r="M379" i="34"/>
  <c r="M383" i="34"/>
  <c r="M387" i="34"/>
  <c r="M391" i="34"/>
  <c r="M395" i="34"/>
  <c r="M399" i="34"/>
  <c r="M340" i="34"/>
  <c r="M344" i="34"/>
  <c r="M348" i="34"/>
  <c r="M352" i="34"/>
  <c r="M356" i="34"/>
  <c r="M360" i="34"/>
  <c r="M364" i="34"/>
  <c r="M368" i="34"/>
  <c r="M372" i="34"/>
  <c r="M376" i="34"/>
  <c r="M380" i="34"/>
  <c r="M384" i="34"/>
  <c r="M388" i="34"/>
  <c r="M392" i="34"/>
  <c r="M396" i="34"/>
  <c r="M341" i="34"/>
  <c r="M345" i="34"/>
  <c r="M349" i="34"/>
  <c r="M353" i="34"/>
  <c r="M357" i="34"/>
  <c r="M361" i="34"/>
  <c r="M365" i="34"/>
  <c r="M369" i="34"/>
  <c r="M373" i="34"/>
  <c r="M377" i="34"/>
  <c r="M381" i="34"/>
  <c r="M385" i="34"/>
  <c r="M389" i="34"/>
  <c r="M393" i="34"/>
  <c r="M397" i="34"/>
  <c r="M342" i="34"/>
  <c r="M346" i="34"/>
  <c r="M350" i="34"/>
  <c r="M354" i="34"/>
  <c r="M358" i="34"/>
  <c r="M362" i="34"/>
  <c r="M366" i="34"/>
  <c r="M370" i="34"/>
  <c r="M374" i="34"/>
  <c r="M378" i="34"/>
  <c r="M382" i="34"/>
  <c r="M386" i="34"/>
  <c r="M390" i="34"/>
  <c r="M394" i="34"/>
  <c r="M398" i="34"/>
  <c r="Z363" i="27"/>
  <c r="Y363" i="27"/>
  <c r="AA363" i="27"/>
  <c r="X363" i="27"/>
  <c r="AB363" i="27"/>
  <c r="AA360" i="27"/>
  <c r="X360" i="27"/>
  <c r="Z360" i="27"/>
  <c r="Y360" i="27"/>
  <c r="X357" i="27"/>
  <c r="Y357" i="27"/>
  <c r="X354" i="27"/>
  <c r="X345" i="27"/>
  <c r="Y362" i="27"/>
  <c r="Z362" i="27"/>
  <c r="X362" i="27"/>
  <c r="AB362" i="27"/>
  <c r="AA362" i="27"/>
  <c r="Z359" i="27"/>
  <c r="Y359" i="27"/>
  <c r="X359" i="27"/>
  <c r="X356" i="27"/>
  <c r="Y356" i="27"/>
  <c r="X347" i="27"/>
  <c r="AA364" i="27"/>
  <c r="AB364" i="27"/>
  <c r="Z364" i="27"/>
  <c r="X364" i="27"/>
  <c r="AC364" i="27"/>
  <c r="Y364" i="27"/>
  <c r="X361" i="27"/>
  <c r="AA361" i="27"/>
  <c r="Y361" i="27"/>
  <c r="Z361" i="27"/>
  <c r="Y358" i="27"/>
  <c r="Z358" i="27"/>
  <c r="X358" i="27"/>
  <c r="X355" i="27"/>
  <c r="X346" i="27"/>
  <c r="P294" i="57"/>
  <c r="L294" i="57" s="1"/>
  <c r="P319" i="57"/>
  <c r="L319" i="57" s="1"/>
  <c r="P305" i="57"/>
  <c r="L305" i="57" s="1"/>
  <c r="P303" i="57"/>
  <c r="L303" i="57" s="1"/>
  <c r="P302" i="57"/>
  <c r="L302" i="57" s="1"/>
  <c r="P328" i="57"/>
  <c r="L328" i="57" s="1"/>
  <c r="P325" i="57"/>
  <c r="L325" i="57" s="1"/>
  <c r="O294" i="57"/>
  <c r="P322" i="57"/>
  <c r="L322" i="57" s="1"/>
  <c r="P307" i="57"/>
  <c r="L307" i="57" s="1"/>
  <c r="P297" i="57"/>
  <c r="L297" i="57" s="1"/>
  <c r="P306" i="57"/>
  <c r="L306" i="57" s="1"/>
  <c r="P301" i="57"/>
  <c r="L301" i="57" s="1"/>
  <c r="P299" i="57"/>
  <c r="L299" i="57" s="1"/>
  <c r="P295" i="57"/>
  <c r="L295" i="57" s="1"/>
  <c r="P352" i="57"/>
  <c r="L352" i="57" s="1"/>
  <c r="P323" i="57"/>
  <c r="L323" i="57" s="1"/>
  <c r="P296" i="57"/>
  <c r="L296" i="57" s="1"/>
  <c r="P321" i="57"/>
  <c r="L321" i="57" s="1"/>
  <c r="P317" i="57"/>
  <c r="L317" i="57" s="1"/>
  <c r="P316" i="57"/>
  <c r="L316" i="57" s="1"/>
  <c r="P298" i="57"/>
  <c r="L298" i="57" s="1"/>
  <c r="P334" i="57"/>
  <c r="L334" i="57" s="1"/>
  <c r="P330" i="57"/>
  <c r="L330" i="57" s="1"/>
  <c r="P318" i="57"/>
  <c r="L318" i="57" s="1"/>
  <c r="P348" i="57"/>
  <c r="L348" i="57" s="1"/>
  <c r="P338" i="57"/>
  <c r="L338" i="57" s="1"/>
  <c r="P336" i="57"/>
  <c r="L336" i="57" s="1"/>
  <c r="P326" i="57"/>
  <c r="L326" i="57" s="1"/>
  <c r="P308" i="57"/>
  <c r="L308" i="57" s="1"/>
  <c r="P346" i="57"/>
  <c r="L346" i="57" s="1"/>
  <c r="P350" i="57"/>
  <c r="L350" i="57" s="1"/>
  <c r="P332" i="57"/>
  <c r="L332" i="57" s="1"/>
  <c r="P320" i="57"/>
  <c r="L320" i="57" s="1"/>
  <c r="O302" i="57"/>
  <c r="P300" i="57"/>
  <c r="L300" i="57" s="1"/>
  <c r="P324" i="57"/>
  <c r="L324" i="57" s="1"/>
  <c r="P315" i="57"/>
  <c r="L315" i="57" s="1"/>
  <c r="P304" i="57"/>
  <c r="L304" i="57" s="1"/>
  <c r="O317" i="57"/>
  <c r="P327" i="57"/>
  <c r="L327" i="57" s="1"/>
  <c r="P344" i="57"/>
  <c r="L344" i="57" s="1"/>
  <c r="P342" i="57"/>
  <c r="L342" i="57" s="1"/>
  <c r="P340" i="57"/>
  <c r="L340" i="57" s="1"/>
  <c r="O326" i="57"/>
  <c r="O325" i="57"/>
  <c r="O323" i="57"/>
  <c r="O322" i="57"/>
  <c r="O321" i="57"/>
  <c r="O319" i="57"/>
  <c r="P353" i="57"/>
  <c r="L353" i="57" s="1"/>
  <c r="P351" i="57"/>
  <c r="L351" i="57" s="1"/>
  <c r="P349" i="57"/>
  <c r="L349" i="57" s="1"/>
  <c r="P347" i="57"/>
  <c r="L347" i="57" s="1"/>
  <c r="P345" i="57"/>
  <c r="L345" i="57" s="1"/>
  <c r="P343" i="57"/>
  <c r="L343" i="57" s="1"/>
  <c r="P341" i="57"/>
  <c r="L341" i="57" s="1"/>
  <c r="P339" i="57"/>
  <c r="L339" i="57" s="1"/>
  <c r="P337" i="57"/>
  <c r="L337" i="57" s="1"/>
  <c r="P335" i="57"/>
  <c r="L335" i="57" s="1"/>
  <c r="P333" i="57"/>
  <c r="L333" i="57" s="1"/>
  <c r="P331" i="57"/>
  <c r="L331" i="57" s="1"/>
  <c r="P329" i="57"/>
  <c r="L329" i="57" s="1"/>
  <c r="O327" i="57"/>
  <c r="O318" i="57"/>
  <c r="O328" i="57"/>
  <c r="O324" i="57"/>
  <c r="O320" i="57"/>
  <c r="O316" i="57"/>
  <c r="P314" i="57"/>
  <c r="L314" i="57" s="1"/>
  <c r="P312" i="57"/>
  <c r="L312" i="57" s="1"/>
  <c r="P310" i="57"/>
  <c r="L310" i="57" s="1"/>
  <c r="P313" i="57"/>
  <c r="L313" i="57" s="1"/>
  <c r="P311" i="57"/>
  <c r="L311" i="57" s="1"/>
  <c r="P309" i="57"/>
  <c r="L309" i="57" s="1"/>
  <c r="N319" i="57" l="1"/>
  <c r="N343" i="57"/>
  <c r="N333" i="57"/>
  <c r="N341" i="57"/>
  <c r="N349" i="57"/>
  <c r="N327" i="57"/>
  <c r="N324" i="57"/>
  <c r="N332" i="57"/>
  <c r="N326" i="57"/>
  <c r="N318" i="57"/>
  <c r="N316" i="57"/>
  <c r="N323" i="57"/>
  <c r="N322" i="57"/>
  <c r="N328" i="57"/>
  <c r="N335" i="57"/>
  <c r="N350" i="57"/>
  <c r="N336" i="57"/>
  <c r="N330" i="57"/>
  <c r="N317" i="57"/>
  <c r="N352" i="57"/>
  <c r="N325" i="57"/>
  <c r="N329" i="57"/>
  <c r="N345" i="57"/>
  <c r="N353" i="57"/>
  <c r="N342" i="57"/>
  <c r="N346" i="57"/>
  <c r="N334" i="57"/>
  <c r="N321" i="57"/>
  <c r="N351" i="57"/>
  <c r="N331" i="57"/>
  <c r="N347" i="57"/>
  <c r="N344" i="57"/>
  <c r="N320" i="57"/>
  <c r="N348" i="57"/>
  <c r="B77" i="53"/>
  <c r="B66" i="53"/>
  <c r="B67" i="53" s="1"/>
  <c r="B71" i="53" s="1"/>
  <c r="B65" i="53"/>
  <c r="B72" i="53" s="1"/>
  <c r="B302" i="28" l="1"/>
  <c r="B303" i="28"/>
  <c r="B304" i="28"/>
  <c r="B305" i="28"/>
  <c r="B306" i="28"/>
  <c r="B307" i="28"/>
  <c r="B308" i="28"/>
  <c r="B309"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191" i="27"/>
  <c r="C191" i="27"/>
  <c r="B192" i="27"/>
  <c r="C192" i="27"/>
  <c r="B193" i="27"/>
  <c r="C193" i="27"/>
  <c r="B194" i="27"/>
  <c r="C194" i="27"/>
  <c r="B195" i="27"/>
  <c r="C195" i="27"/>
  <c r="B196" i="27"/>
  <c r="C196" i="27"/>
  <c r="B197" i="27"/>
  <c r="C197" i="27"/>
  <c r="B198" i="27"/>
  <c r="C198" i="27"/>
  <c r="B199" i="27"/>
  <c r="C199" i="27"/>
  <c r="B200" i="27"/>
  <c r="C200" i="27"/>
  <c r="B201" i="27"/>
  <c r="C201" i="27"/>
  <c r="B202" i="27"/>
  <c r="C202" i="27"/>
  <c r="B203" i="27"/>
  <c r="C203" i="27"/>
  <c r="B204" i="27"/>
  <c r="C204" i="27"/>
  <c r="B205" i="27"/>
  <c r="C205" i="27"/>
  <c r="B206" i="27"/>
  <c r="C206" i="27"/>
  <c r="B207" i="27"/>
  <c r="C207" i="27"/>
  <c r="B208" i="27"/>
  <c r="C208" i="27"/>
  <c r="B209" i="27"/>
  <c r="C209" i="27"/>
  <c r="B210" i="27"/>
  <c r="C210" i="27"/>
  <c r="B211" i="27"/>
  <c r="C211" i="27"/>
  <c r="B212" i="27"/>
  <c r="C212" i="27"/>
  <c r="B213" i="27"/>
  <c r="C213" i="27"/>
  <c r="B214" i="27"/>
  <c r="C214" i="27"/>
  <c r="B215" i="27"/>
  <c r="C215" i="27"/>
  <c r="B216" i="27"/>
  <c r="C216" i="27"/>
  <c r="B217" i="27"/>
  <c r="C217" i="27"/>
  <c r="B218" i="27"/>
  <c r="C218" i="27"/>
  <c r="B219" i="27"/>
  <c r="C219" i="27"/>
  <c r="B220" i="27"/>
  <c r="C220" i="27"/>
  <c r="B221" i="27"/>
  <c r="C221" i="27"/>
  <c r="B222" i="27"/>
  <c r="C222" i="27"/>
  <c r="B223" i="27"/>
  <c r="C223" i="27"/>
  <c r="B224" i="27"/>
  <c r="C224" i="27"/>
  <c r="B225" i="27"/>
  <c r="C225" i="27"/>
  <c r="B226" i="27"/>
  <c r="C226" i="27"/>
  <c r="B227" i="27"/>
  <c r="C227" i="27"/>
  <c r="B228" i="27"/>
  <c r="C228" i="27"/>
  <c r="B229" i="27"/>
  <c r="C229" i="27"/>
  <c r="B230" i="27"/>
  <c r="C230" i="27"/>
  <c r="B231" i="27"/>
  <c r="C231" i="27"/>
  <c r="B232" i="27"/>
  <c r="C232" i="27"/>
  <c r="B233" i="27"/>
  <c r="C233" i="27"/>
  <c r="B234" i="27"/>
  <c r="C234" i="27"/>
  <c r="B235" i="27"/>
  <c r="C235" i="27"/>
  <c r="B236" i="27"/>
  <c r="C236" i="27"/>
  <c r="B237" i="27"/>
  <c r="C237" i="27"/>
  <c r="B238" i="27"/>
  <c r="C238" i="27"/>
  <c r="B239" i="27"/>
  <c r="C239" i="27"/>
  <c r="B240" i="27"/>
  <c r="C240" i="27"/>
  <c r="B241" i="27"/>
  <c r="C241" i="27"/>
  <c r="B242" i="27"/>
  <c r="C242" i="27"/>
  <c r="B243" i="27"/>
  <c r="C243" i="27"/>
  <c r="B244" i="27"/>
  <c r="C244" i="27"/>
  <c r="B245" i="27"/>
  <c r="C245" i="27"/>
  <c r="B246" i="27"/>
  <c r="C246" i="27"/>
  <c r="B247" i="27"/>
  <c r="C247" i="27"/>
  <c r="B248" i="27"/>
  <c r="C248" i="27"/>
  <c r="B249" i="27"/>
  <c r="C249" i="27"/>
  <c r="B250" i="27"/>
  <c r="C250" i="27"/>
  <c r="B251" i="27"/>
  <c r="C251" i="27"/>
  <c r="B252" i="27"/>
  <c r="C252" i="27"/>
  <c r="B253" i="27"/>
  <c r="C253" i="27"/>
  <c r="B254" i="27"/>
  <c r="C254" i="27"/>
  <c r="B255" i="27"/>
  <c r="C255" i="27"/>
  <c r="B256" i="27"/>
  <c r="C256" i="27"/>
  <c r="B257" i="27"/>
  <c r="C257" i="27"/>
  <c r="B258" i="27"/>
  <c r="C258" i="27"/>
  <c r="B259" i="27"/>
  <c r="C259" i="27"/>
  <c r="B260" i="27"/>
  <c r="C260" i="27"/>
  <c r="B261" i="27"/>
  <c r="C261" i="27"/>
  <c r="B262" i="27"/>
  <c r="C262" i="27"/>
  <c r="B263" i="27"/>
  <c r="C263" i="27"/>
  <c r="B264" i="27"/>
  <c r="C264" i="27"/>
  <c r="B265" i="27"/>
  <c r="C265" i="27"/>
  <c r="B266" i="27"/>
  <c r="C266" i="27"/>
  <c r="B267" i="27"/>
  <c r="C267" i="27"/>
  <c r="B268" i="27"/>
  <c r="C268" i="27"/>
  <c r="B269" i="27"/>
  <c r="C269" i="27"/>
  <c r="B270" i="27"/>
  <c r="C270" i="27"/>
  <c r="B271" i="27"/>
  <c r="C271" i="27"/>
  <c r="B272" i="27"/>
  <c r="C272" i="27"/>
  <c r="B273" i="27"/>
  <c r="C273" i="27"/>
  <c r="B274" i="27"/>
  <c r="C274" i="27"/>
  <c r="B275" i="27"/>
  <c r="C275" i="27"/>
  <c r="B276" i="27"/>
  <c r="C276" i="27"/>
  <c r="B277" i="27"/>
  <c r="C277" i="27"/>
  <c r="B278" i="27"/>
  <c r="C278" i="27"/>
  <c r="B279" i="27"/>
  <c r="C279" i="27"/>
  <c r="B280" i="27"/>
  <c r="C280" i="27"/>
  <c r="B281" i="27"/>
  <c r="C281" i="27"/>
  <c r="B282" i="27"/>
  <c r="C282" i="27"/>
  <c r="B283" i="27"/>
  <c r="C283" i="27"/>
  <c r="B284" i="27"/>
  <c r="C284" i="27"/>
  <c r="B285" i="27"/>
  <c r="C285" i="27"/>
  <c r="B286" i="27"/>
  <c r="C286" i="27"/>
  <c r="B287" i="27"/>
  <c r="C287" i="27"/>
  <c r="B288" i="27"/>
  <c r="C288" i="27"/>
  <c r="B289" i="27"/>
  <c r="C289" i="27"/>
  <c r="B290" i="27"/>
  <c r="C290" i="27"/>
  <c r="B291" i="27"/>
  <c r="C291" i="27"/>
  <c r="B292" i="27"/>
  <c r="C292" i="27"/>
  <c r="B293" i="27"/>
  <c r="C293" i="27"/>
  <c r="B294" i="27"/>
  <c r="C294" i="27"/>
  <c r="B295" i="27"/>
  <c r="C295" i="27"/>
  <c r="B296" i="27"/>
  <c r="C296" i="27"/>
  <c r="B297" i="27"/>
  <c r="C297" i="27"/>
  <c r="B298" i="27"/>
  <c r="C298" i="27"/>
  <c r="B299" i="27"/>
  <c r="C299" i="27"/>
  <c r="B300" i="27"/>
  <c r="C300" i="27"/>
  <c r="B301" i="27"/>
  <c r="C301" i="27"/>
  <c r="B302" i="27"/>
  <c r="C302" i="27"/>
  <c r="B303" i="27"/>
  <c r="C303" i="27"/>
  <c r="B304" i="27"/>
  <c r="C304" i="27"/>
  <c r="B124" i="27"/>
  <c r="C124" i="27"/>
  <c r="B125" i="27"/>
  <c r="C125" i="27"/>
  <c r="B126" i="27"/>
  <c r="C126" i="27"/>
  <c r="B127" i="27"/>
  <c r="C127" i="27"/>
  <c r="B128" i="27"/>
  <c r="C128" i="27"/>
  <c r="B129" i="27"/>
  <c r="C129" i="27"/>
  <c r="B130" i="27"/>
  <c r="C130" i="27"/>
  <c r="B131" i="27"/>
  <c r="C131" i="27"/>
  <c r="B132" i="27"/>
  <c r="C132" i="27"/>
  <c r="B133" i="27"/>
  <c r="C133" i="27"/>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46" i="27"/>
  <c r="C146" i="27"/>
  <c r="B147" i="27"/>
  <c r="C147" i="27"/>
  <c r="B148" i="27"/>
  <c r="C148" i="27"/>
  <c r="B149" i="27"/>
  <c r="C149" i="27"/>
  <c r="B150" i="27"/>
  <c r="C150" i="27"/>
  <c r="B151" i="27"/>
  <c r="C151" i="27"/>
  <c r="B152" i="27"/>
  <c r="C152" i="27"/>
  <c r="B153" i="27"/>
  <c r="C153" i="27"/>
  <c r="B154" i="27"/>
  <c r="C154" i="27"/>
  <c r="B155" i="27"/>
  <c r="C155" i="27"/>
  <c r="B156" i="27"/>
  <c r="C156" i="27"/>
  <c r="B157" i="27"/>
  <c r="C157" i="27"/>
  <c r="B158" i="27"/>
  <c r="C158" i="27"/>
  <c r="B159" i="27"/>
  <c r="C159" i="27"/>
  <c r="B160" i="27"/>
  <c r="C160" i="27"/>
  <c r="B161" i="27"/>
  <c r="C161" i="27"/>
  <c r="B162" i="27"/>
  <c r="C162" i="27"/>
  <c r="B163" i="27"/>
  <c r="C163" i="27"/>
  <c r="B164" i="27"/>
  <c r="C164" i="27"/>
  <c r="B165" i="27"/>
  <c r="C165" i="27"/>
  <c r="B166" i="27"/>
  <c r="C166" i="27"/>
  <c r="B167" i="27"/>
  <c r="C167" i="27"/>
  <c r="B168" i="27"/>
  <c r="C168" i="27"/>
  <c r="B169" i="27"/>
  <c r="C169" i="27"/>
  <c r="B170" i="27"/>
  <c r="C170" i="27"/>
  <c r="B171" i="27"/>
  <c r="C171" i="27"/>
  <c r="B172" i="27"/>
  <c r="C172" i="27"/>
  <c r="B173" i="27"/>
  <c r="C173" i="27"/>
  <c r="B174" i="27"/>
  <c r="C174" i="27"/>
  <c r="B175" i="27"/>
  <c r="C175" i="27"/>
  <c r="B176" i="27"/>
  <c r="C176" i="27"/>
  <c r="B177" i="27"/>
  <c r="C177" i="27"/>
  <c r="B178" i="27"/>
  <c r="C178" i="27"/>
  <c r="B179" i="27"/>
  <c r="C179" i="27"/>
  <c r="B180" i="27"/>
  <c r="C180" i="27"/>
  <c r="B181" i="27"/>
  <c r="C181" i="27"/>
  <c r="B182" i="27"/>
  <c r="C182" i="27"/>
  <c r="B183" i="27"/>
  <c r="C183" i="27"/>
  <c r="B184" i="27"/>
  <c r="C184" i="27"/>
  <c r="B185" i="27"/>
  <c r="C185" i="27"/>
  <c r="B186" i="27"/>
  <c r="C186" i="27"/>
  <c r="B187" i="27"/>
  <c r="C187" i="27"/>
  <c r="B188" i="27"/>
  <c r="C188" i="27"/>
  <c r="B189" i="27"/>
  <c r="C189" i="27"/>
  <c r="B190" i="27"/>
  <c r="C190" i="27"/>
  <c r="B293" i="57"/>
  <c r="H293" i="57"/>
  <c r="C293" i="57"/>
  <c r="D293" i="57"/>
  <c r="B84" i="57"/>
  <c r="H84" i="57"/>
  <c r="O84" i="57" s="1"/>
  <c r="C84" i="57"/>
  <c r="D84" i="57"/>
  <c r="B85" i="57"/>
  <c r="H85" i="57"/>
  <c r="O85" i="57" s="1"/>
  <c r="C85" i="57"/>
  <c r="D85" i="57"/>
  <c r="B86" i="57"/>
  <c r="H86" i="57"/>
  <c r="O86" i="57" s="1"/>
  <c r="C86" i="57"/>
  <c r="D86" i="57"/>
  <c r="B87" i="57"/>
  <c r="H87" i="57"/>
  <c r="O87" i="57" s="1"/>
  <c r="C87" i="57"/>
  <c r="D87" i="57"/>
  <c r="B88" i="57"/>
  <c r="H88" i="57"/>
  <c r="O88" i="57" s="1"/>
  <c r="C88" i="57"/>
  <c r="D88" i="57"/>
  <c r="B89" i="57"/>
  <c r="H89" i="57"/>
  <c r="O89" i="57" s="1"/>
  <c r="C89" i="57"/>
  <c r="D89" i="57"/>
  <c r="B90" i="57"/>
  <c r="H90" i="57"/>
  <c r="C90" i="57"/>
  <c r="D90" i="57"/>
  <c r="B91" i="57"/>
  <c r="H91" i="57"/>
  <c r="O91" i="57" s="1"/>
  <c r="C91" i="57"/>
  <c r="D91" i="57"/>
  <c r="B92" i="57"/>
  <c r="H92" i="57"/>
  <c r="O92" i="57" s="1"/>
  <c r="C92" i="57"/>
  <c r="D92" i="57"/>
  <c r="B93" i="57"/>
  <c r="H93" i="57"/>
  <c r="C93" i="57"/>
  <c r="D93" i="57"/>
  <c r="B94" i="57"/>
  <c r="H94" i="57"/>
  <c r="C94" i="57"/>
  <c r="D94" i="57"/>
  <c r="B95" i="57"/>
  <c r="H95" i="57"/>
  <c r="C95" i="57"/>
  <c r="D95" i="57"/>
  <c r="B96" i="57"/>
  <c r="H96" i="57"/>
  <c r="C96" i="57"/>
  <c r="D96" i="57"/>
  <c r="B97" i="57"/>
  <c r="H97" i="57"/>
  <c r="C97" i="57"/>
  <c r="D97" i="57"/>
  <c r="B98" i="57"/>
  <c r="H98" i="57"/>
  <c r="O98" i="57" s="1"/>
  <c r="C98" i="57"/>
  <c r="D98" i="57"/>
  <c r="B99" i="57"/>
  <c r="H99" i="57"/>
  <c r="O99" i="57" s="1"/>
  <c r="C99" i="57"/>
  <c r="D99" i="57"/>
  <c r="B100" i="57"/>
  <c r="H100" i="57"/>
  <c r="O100" i="57" s="1"/>
  <c r="C100" i="57"/>
  <c r="D100" i="57"/>
  <c r="B101" i="57"/>
  <c r="H101" i="57"/>
  <c r="O101" i="57" s="1"/>
  <c r="C101" i="57"/>
  <c r="D101" i="57"/>
  <c r="B102" i="57"/>
  <c r="H102" i="57"/>
  <c r="O102" i="57" s="1"/>
  <c r="C102" i="57"/>
  <c r="D102" i="57"/>
  <c r="B103" i="57"/>
  <c r="H103" i="57"/>
  <c r="O103" i="57" s="1"/>
  <c r="C103" i="57"/>
  <c r="D103" i="57"/>
  <c r="B104" i="57"/>
  <c r="H104" i="57"/>
  <c r="O104" i="57" s="1"/>
  <c r="C104" i="57"/>
  <c r="D104" i="57"/>
  <c r="B105" i="57"/>
  <c r="H105" i="57"/>
  <c r="C105" i="57"/>
  <c r="D105" i="57"/>
  <c r="B106" i="57"/>
  <c r="H106" i="57"/>
  <c r="O106" i="57" s="1"/>
  <c r="C106" i="57"/>
  <c r="D106" i="57"/>
  <c r="B107" i="57"/>
  <c r="H107" i="57"/>
  <c r="O107" i="57" s="1"/>
  <c r="C107" i="57"/>
  <c r="D107" i="57"/>
  <c r="B108" i="57"/>
  <c r="H108" i="57"/>
  <c r="O108" i="57" s="1"/>
  <c r="C108" i="57"/>
  <c r="D108" i="57"/>
  <c r="B109" i="57"/>
  <c r="H109" i="57"/>
  <c r="O109" i="57" s="1"/>
  <c r="C109" i="57"/>
  <c r="D109" i="57"/>
  <c r="B110" i="57"/>
  <c r="H110" i="57"/>
  <c r="O110" i="57" s="1"/>
  <c r="C110" i="57"/>
  <c r="D110" i="57"/>
  <c r="B111" i="57"/>
  <c r="H111" i="57"/>
  <c r="O111" i="57" s="1"/>
  <c r="C111" i="57"/>
  <c r="D111" i="57"/>
  <c r="B112" i="57"/>
  <c r="H112" i="57"/>
  <c r="O112" i="57" s="1"/>
  <c r="C112" i="57"/>
  <c r="D112" i="57"/>
  <c r="B113" i="57"/>
  <c r="H113" i="57"/>
  <c r="C113" i="57"/>
  <c r="D113" i="57"/>
  <c r="B114" i="57"/>
  <c r="H114" i="57"/>
  <c r="O114" i="57" s="1"/>
  <c r="C114" i="57"/>
  <c r="D114" i="57"/>
  <c r="B115" i="57"/>
  <c r="H115" i="57"/>
  <c r="O115" i="57" s="1"/>
  <c r="C115" i="57"/>
  <c r="D115" i="57"/>
  <c r="B116" i="57"/>
  <c r="H116" i="57"/>
  <c r="O116" i="57" s="1"/>
  <c r="C116" i="57"/>
  <c r="D116" i="57"/>
  <c r="B117" i="57"/>
  <c r="H117" i="57"/>
  <c r="O117" i="57" s="1"/>
  <c r="C117" i="57"/>
  <c r="D117" i="57"/>
  <c r="B118" i="57"/>
  <c r="H118" i="57"/>
  <c r="O118" i="57" s="1"/>
  <c r="C118" i="57"/>
  <c r="D118" i="57"/>
  <c r="B119" i="57"/>
  <c r="H119" i="57"/>
  <c r="O119" i="57" s="1"/>
  <c r="C119" i="57"/>
  <c r="D119" i="57"/>
  <c r="B120" i="57"/>
  <c r="H120" i="57"/>
  <c r="C120" i="57"/>
  <c r="D120" i="57"/>
  <c r="B121" i="57"/>
  <c r="H121" i="57"/>
  <c r="O121" i="57" s="1"/>
  <c r="C121" i="57"/>
  <c r="D121" i="57"/>
  <c r="B122" i="57"/>
  <c r="H122" i="57"/>
  <c r="O122" i="57" s="1"/>
  <c r="C122" i="57"/>
  <c r="D122" i="57"/>
  <c r="B123" i="57"/>
  <c r="H123" i="57"/>
  <c r="O123" i="57" s="1"/>
  <c r="C123" i="57"/>
  <c r="D123" i="57"/>
  <c r="B124" i="57"/>
  <c r="H124" i="57"/>
  <c r="C124" i="57"/>
  <c r="D124" i="57"/>
  <c r="B125" i="57"/>
  <c r="H125" i="57"/>
  <c r="C125" i="57"/>
  <c r="D125" i="57"/>
  <c r="B126" i="57"/>
  <c r="H126" i="57"/>
  <c r="C126" i="57"/>
  <c r="D126" i="57"/>
  <c r="B127" i="57"/>
  <c r="H127" i="57"/>
  <c r="C127" i="57"/>
  <c r="D127" i="57"/>
  <c r="B128" i="57"/>
  <c r="H128" i="57"/>
  <c r="C128" i="57"/>
  <c r="D128" i="57"/>
  <c r="B129" i="57"/>
  <c r="H129" i="57"/>
  <c r="C129" i="57"/>
  <c r="D129" i="57"/>
  <c r="B130" i="57"/>
  <c r="H130" i="57"/>
  <c r="C130" i="57"/>
  <c r="D130" i="57"/>
  <c r="B131" i="57"/>
  <c r="H131" i="57"/>
  <c r="C131" i="57"/>
  <c r="D131" i="57"/>
  <c r="B132" i="57"/>
  <c r="H132" i="57"/>
  <c r="O132" i="57" s="1"/>
  <c r="C132" i="57"/>
  <c r="D132" i="57"/>
  <c r="B133" i="57"/>
  <c r="H133" i="57"/>
  <c r="O133" i="57" s="1"/>
  <c r="C133" i="57"/>
  <c r="D133" i="57"/>
  <c r="B134" i="57"/>
  <c r="H134" i="57"/>
  <c r="O134" i="57" s="1"/>
  <c r="C134" i="57"/>
  <c r="D134" i="57"/>
  <c r="B135" i="57"/>
  <c r="H135" i="57"/>
  <c r="O135" i="57" s="1"/>
  <c r="C135" i="57"/>
  <c r="D135" i="57"/>
  <c r="B136" i="57"/>
  <c r="H136" i="57"/>
  <c r="O136" i="57" s="1"/>
  <c r="C136" i="57"/>
  <c r="D136" i="57"/>
  <c r="B137" i="57"/>
  <c r="H137" i="57"/>
  <c r="O137" i="57" s="1"/>
  <c r="C137" i="57"/>
  <c r="D137" i="57"/>
  <c r="B138" i="57"/>
  <c r="H138" i="57"/>
  <c r="O138" i="57" s="1"/>
  <c r="C138" i="57"/>
  <c r="D138" i="57"/>
  <c r="B139" i="57"/>
  <c r="H139" i="57"/>
  <c r="O139" i="57" s="1"/>
  <c r="C139" i="57"/>
  <c r="D139" i="57"/>
  <c r="B140" i="57"/>
  <c r="H140" i="57"/>
  <c r="O140" i="57" s="1"/>
  <c r="C140" i="57"/>
  <c r="D140" i="57"/>
  <c r="B141" i="57"/>
  <c r="H141" i="57"/>
  <c r="O141" i="57" s="1"/>
  <c r="C141" i="57"/>
  <c r="D141" i="57"/>
  <c r="B142" i="57"/>
  <c r="H142" i="57"/>
  <c r="O142" i="57" s="1"/>
  <c r="C142" i="57"/>
  <c r="D142" i="57"/>
  <c r="B143" i="57"/>
  <c r="H143" i="57"/>
  <c r="O143" i="57" s="1"/>
  <c r="C143" i="57"/>
  <c r="D143" i="57"/>
  <c r="B144" i="57"/>
  <c r="H144" i="57"/>
  <c r="O144" i="57" s="1"/>
  <c r="C144" i="57"/>
  <c r="D144" i="57"/>
  <c r="B145" i="57"/>
  <c r="H145" i="57"/>
  <c r="O145" i="57" s="1"/>
  <c r="C145" i="57"/>
  <c r="D145" i="57"/>
  <c r="B146" i="57"/>
  <c r="H146" i="57"/>
  <c r="O146" i="57" s="1"/>
  <c r="C146" i="57"/>
  <c r="D146" i="57"/>
  <c r="B147" i="57"/>
  <c r="H147" i="57"/>
  <c r="O147" i="57" s="1"/>
  <c r="C147" i="57"/>
  <c r="D147" i="57"/>
  <c r="B148" i="57"/>
  <c r="H148" i="57"/>
  <c r="O148" i="57" s="1"/>
  <c r="C148" i="57"/>
  <c r="D148" i="57"/>
  <c r="B149" i="57"/>
  <c r="H149" i="57"/>
  <c r="O149" i="57" s="1"/>
  <c r="C149" i="57"/>
  <c r="D149" i="57"/>
  <c r="B150" i="57"/>
  <c r="H150" i="57"/>
  <c r="O150" i="57" s="1"/>
  <c r="C150" i="57"/>
  <c r="D150" i="57"/>
  <c r="B151" i="57"/>
  <c r="H151" i="57"/>
  <c r="O151" i="57" s="1"/>
  <c r="C151" i="57"/>
  <c r="D151" i="57"/>
  <c r="B152" i="57"/>
  <c r="H152" i="57"/>
  <c r="O152" i="57" s="1"/>
  <c r="C152" i="57"/>
  <c r="D152" i="57"/>
  <c r="B153" i="57"/>
  <c r="H153" i="57"/>
  <c r="O153" i="57" s="1"/>
  <c r="C153" i="57"/>
  <c r="D153" i="57"/>
  <c r="B154" i="57"/>
  <c r="H154" i="57"/>
  <c r="O154" i="57" s="1"/>
  <c r="C154" i="57"/>
  <c r="D154" i="57"/>
  <c r="B155" i="57"/>
  <c r="H155" i="57"/>
  <c r="O155" i="57" s="1"/>
  <c r="C155" i="57"/>
  <c r="D155" i="57"/>
  <c r="B156" i="57"/>
  <c r="H156" i="57"/>
  <c r="O156" i="57" s="1"/>
  <c r="C156" i="57"/>
  <c r="D156" i="57"/>
  <c r="B157" i="57"/>
  <c r="H157" i="57"/>
  <c r="O157" i="57" s="1"/>
  <c r="C157" i="57"/>
  <c r="D157" i="57"/>
  <c r="B158" i="57"/>
  <c r="H158" i="57"/>
  <c r="O158" i="57" s="1"/>
  <c r="C158" i="57"/>
  <c r="D158" i="57"/>
  <c r="B159" i="57"/>
  <c r="H159" i="57"/>
  <c r="O159" i="57" s="1"/>
  <c r="C159" i="57"/>
  <c r="D159" i="57"/>
  <c r="B160" i="57"/>
  <c r="H160" i="57"/>
  <c r="O160" i="57" s="1"/>
  <c r="C160" i="57"/>
  <c r="D160" i="57"/>
  <c r="B161" i="57"/>
  <c r="H161" i="57"/>
  <c r="O161" i="57" s="1"/>
  <c r="C161" i="57"/>
  <c r="D161" i="57"/>
  <c r="B162" i="57"/>
  <c r="H162" i="57"/>
  <c r="O162" i="57" s="1"/>
  <c r="C162" i="57"/>
  <c r="D162" i="57"/>
  <c r="B163" i="57"/>
  <c r="H163" i="57"/>
  <c r="O163" i="57" s="1"/>
  <c r="C163" i="57"/>
  <c r="D163" i="57"/>
  <c r="B164" i="57"/>
  <c r="H164" i="57"/>
  <c r="O164" i="57" s="1"/>
  <c r="C164" i="57"/>
  <c r="D164" i="57"/>
  <c r="B165" i="57"/>
  <c r="H165" i="57"/>
  <c r="O165" i="57" s="1"/>
  <c r="C165" i="57"/>
  <c r="D165" i="57"/>
  <c r="B166" i="57"/>
  <c r="H166" i="57"/>
  <c r="O166" i="57" s="1"/>
  <c r="C166" i="57"/>
  <c r="D166" i="57"/>
  <c r="B167" i="57"/>
  <c r="H167" i="57"/>
  <c r="O167" i="57" s="1"/>
  <c r="C167" i="57"/>
  <c r="D167" i="57"/>
  <c r="B168" i="57"/>
  <c r="H168" i="57"/>
  <c r="O168" i="57" s="1"/>
  <c r="C168" i="57"/>
  <c r="D168" i="57"/>
  <c r="B169" i="57"/>
  <c r="H169" i="57"/>
  <c r="O169" i="57" s="1"/>
  <c r="C169" i="57"/>
  <c r="D169" i="57"/>
  <c r="B170" i="57"/>
  <c r="H170" i="57"/>
  <c r="O170" i="57" s="1"/>
  <c r="C170" i="57"/>
  <c r="D170" i="57"/>
  <c r="B171" i="57"/>
  <c r="H171" i="57"/>
  <c r="O171" i="57" s="1"/>
  <c r="C171" i="57"/>
  <c r="D171" i="57"/>
  <c r="B172" i="57"/>
  <c r="H172" i="57"/>
  <c r="O172" i="57" s="1"/>
  <c r="C172" i="57"/>
  <c r="D172" i="57"/>
  <c r="B173" i="57"/>
  <c r="H173" i="57"/>
  <c r="O173" i="57" s="1"/>
  <c r="C173" i="57"/>
  <c r="D173" i="57"/>
  <c r="B174" i="57"/>
  <c r="H174" i="57"/>
  <c r="O174" i="57" s="1"/>
  <c r="C174" i="57"/>
  <c r="D174" i="57"/>
  <c r="B175" i="57"/>
  <c r="H175" i="57"/>
  <c r="O175" i="57" s="1"/>
  <c r="C175" i="57"/>
  <c r="D175" i="57"/>
  <c r="B176" i="57"/>
  <c r="H176" i="57"/>
  <c r="O176" i="57" s="1"/>
  <c r="C176" i="57"/>
  <c r="D176" i="57"/>
  <c r="B177" i="57"/>
  <c r="H177" i="57"/>
  <c r="O177" i="57" s="1"/>
  <c r="C177" i="57"/>
  <c r="D177" i="57"/>
  <c r="B178" i="57"/>
  <c r="H178" i="57"/>
  <c r="O178" i="57" s="1"/>
  <c r="C178" i="57"/>
  <c r="D178" i="57"/>
  <c r="B179" i="57"/>
  <c r="H179" i="57"/>
  <c r="O179" i="57" s="1"/>
  <c r="C179" i="57"/>
  <c r="D179" i="57"/>
  <c r="B180" i="57"/>
  <c r="H180" i="57"/>
  <c r="O180" i="57" s="1"/>
  <c r="C180" i="57"/>
  <c r="D180" i="57"/>
  <c r="B181" i="57"/>
  <c r="H181" i="57"/>
  <c r="O181" i="57" s="1"/>
  <c r="C181" i="57"/>
  <c r="D181" i="57"/>
  <c r="B182" i="57"/>
  <c r="H182" i="57"/>
  <c r="O182" i="57" s="1"/>
  <c r="C182" i="57"/>
  <c r="D182" i="57"/>
  <c r="B183" i="57"/>
  <c r="H183" i="57"/>
  <c r="O183" i="57" s="1"/>
  <c r="C183" i="57"/>
  <c r="D183" i="57"/>
  <c r="B184" i="57"/>
  <c r="H184" i="57"/>
  <c r="O184" i="57" s="1"/>
  <c r="C184" i="57"/>
  <c r="D184" i="57"/>
  <c r="B185" i="57"/>
  <c r="H185" i="57"/>
  <c r="O185" i="57" s="1"/>
  <c r="C185" i="57"/>
  <c r="D185" i="57"/>
  <c r="B186" i="57"/>
  <c r="H186" i="57"/>
  <c r="C186" i="57"/>
  <c r="D186" i="57"/>
  <c r="B187" i="57"/>
  <c r="H187" i="57"/>
  <c r="O187" i="57" s="1"/>
  <c r="C187" i="57"/>
  <c r="D187" i="57"/>
  <c r="B188" i="57"/>
  <c r="H188" i="57"/>
  <c r="O188" i="57" s="1"/>
  <c r="C188" i="57"/>
  <c r="D188" i="57"/>
  <c r="B189" i="57"/>
  <c r="H189" i="57"/>
  <c r="O189" i="57" s="1"/>
  <c r="C189" i="57"/>
  <c r="D189" i="57"/>
  <c r="B190" i="57"/>
  <c r="H190" i="57"/>
  <c r="O190" i="57" s="1"/>
  <c r="C190" i="57"/>
  <c r="D190" i="57"/>
  <c r="B191" i="57"/>
  <c r="H191" i="57"/>
  <c r="O191" i="57" s="1"/>
  <c r="C191" i="57"/>
  <c r="D191" i="57"/>
  <c r="B192" i="57"/>
  <c r="H192" i="57"/>
  <c r="O192" i="57" s="1"/>
  <c r="C192" i="57"/>
  <c r="D192" i="57"/>
  <c r="B193" i="57"/>
  <c r="H193" i="57"/>
  <c r="O193" i="57" s="1"/>
  <c r="C193" i="57"/>
  <c r="D193" i="57"/>
  <c r="B194" i="57"/>
  <c r="H194" i="57"/>
  <c r="O194" i="57" s="1"/>
  <c r="C194" i="57"/>
  <c r="D194" i="57"/>
  <c r="B195" i="57"/>
  <c r="H195" i="57"/>
  <c r="O195" i="57" s="1"/>
  <c r="C195" i="57"/>
  <c r="D195" i="57"/>
  <c r="B196" i="57"/>
  <c r="H196" i="57"/>
  <c r="O196" i="57" s="1"/>
  <c r="C196" i="57"/>
  <c r="D196" i="57"/>
  <c r="B197" i="57"/>
  <c r="H197" i="57"/>
  <c r="O197" i="57" s="1"/>
  <c r="C197" i="57"/>
  <c r="D197" i="57"/>
  <c r="B198" i="57"/>
  <c r="H198" i="57"/>
  <c r="O198" i="57" s="1"/>
  <c r="C198" i="57"/>
  <c r="D198" i="57"/>
  <c r="B199" i="57"/>
  <c r="H199" i="57"/>
  <c r="O199" i="57" s="1"/>
  <c r="C199" i="57"/>
  <c r="D199" i="57"/>
  <c r="B200" i="57"/>
  <c r="H200" i="57"/>
  <c r="O200" i="57" s="1"/>
  <c r="C200" i="57"/>
  <c r="D200" i="57"/>
  <c r="B201" i="57"/>
  <c r="H201" i="57"/>
  <c r="O201" i="57" s="1"/>
  <c r="C201" i="57"/>
  <c r="D201" i="57"/>
  <c r="B202" i="57"/>
  <c r="H202" i="57"/>
  <c r="O202" i="57" s="1"/>
  <c r="C202" i="57"/>
  <c r="D202" i="57"/>
  <c r="B203" i="57"/>
  <c r="H203" i="57"/>
  <c r="O203" i="57" s="1"/>
  <c r="C203" i="57"/>
  <c r="D203" i="57"/>
  <c r="B204" i="57"/>
  <c r="H204" i="57"/>
  <c r="O204" i="57" s="1"/>
  <c r="C204" i="57"/>
  <c r="D204" i="57"/>
  <c r="B205" i="57"/>
  <c r="H205" i="57"/>
  <c r="O205" i="57" s="1"/>
  <c r="C205" i="57"/>
  <c r="D205" i="57"/>
  <c r="B206" i="57"/>
  <c r="H206" i="57"/>
  <c r="O206" i="57" s="1"/>
  <c r="C206" i="57"/>
  <c r="D206" i="57"/>
  <c r="B207" i="57"/>
  <c r="H207" i="57"/>
  <c r="O207" i="57" s="1"/>
  <c r="C207" i="57"/>
  <c r="D207" i="57"/>
  <c r="B208" i="57"/>
  <c r="H208" i="57"/>
  <c r="O208" i="57" s="1"/>
  <c r="C208" i="57"/>
  <c r="D208" i="57"/>
  <c r="B209" i="57"/>
  <c r="H209" i="57"/>
  <c r="O209" i="57" s="1"/>
  <c r="C209" i="57"/>
  <c r="D209" i="57"/>
  <c r="B210" i="57"/>
  <c r="H210" i="57"/>
  <c r="O210" i="57" s="1"/>
  <c r="C210" i="57"/>
  <c r="D210" i="57"/>
  <c r="B211" i="57"/>
  <c r="H211" i="57"/>
  <c r="O211" i="57" s="1"/>
  <c r="C211" i="57"/>
  <c r="D211" i="57"/>
  <c r="B212" i="57"/>
  <c r="H212" i="57"/>
  <c r="O212" i="57" s="1"/>
  <c r="C212" i="57"/>
  <c r="D212" i="57"/>
  <c r="B213" i="57"/>
  <c r="H213" i="57"/>
  <c r="O213" i="57" s="1"/>
  <c r="C213" i="57"/>
  <c r="D213" i="57"/>
  <c r="B214" i="57"/>
  <c r="H214" i="57"/>
  <c r="O214" i="57" s="1"/>
  <c r="C214" i="57"/>
  <c r="D214" i="57"/>
  <c r="B215" i="57"/>
  <c r="H215" i="57"/>
  <c r="O215" i="57" s="1"/>
  <c r="C215" i="57"/>
  <c r="D215" i="57"/>
  <c r="B216" i="57"/>
  <c r="H216" i="57"/>
  <c r="O216" i="57" s="1"/>
  <c r="C216" i="57"/>
  <c r="D216" i="57"/>
  <c r="B217" i="57"/>
  <c r="H217" i="57"/>
  <c r="O217" i="57" s="1"/>
  <c r="C217" i="57"/>
  <c r="D217" i="57"/>
  <c r="B218" i="57"/>
  <c r="H218" i="57"/>
  <c r="O218" i="57" s="1"/>
  <c r="C218" i="57"/>
  <c r="D218" i="57"/>
  <c r="B219" i="57"/>
  <c r="H219" i="57"/>
  <c r="O219" i="57" s="1"/>
  <c r="C219" i="57"/>
  <c r="D219" i="57"/>
  <c r="B220" i="57"/>
  <c r="H220" i="57"/>
  <c r="O220" i="57" s="1"/>
  <c r="C220" i="57"/>
  <c r="D220" i="57"/>
  <c r="B221" i="57"/>
  <c r="H221" i="57"/>
  <c r="O221" i="57" s="1"/>
  <c r="C221" i="57"/>
  <c r="D221" i="57"/>
  <c r="B222" i="57"/>
  <c r="H222" i="57"/>
  <c r="O222" i="57" s="1"/>
  <c r="C222" i="57"/>
  <c r="D222" i="57"/>
  <c r="B223" i="57"/>
  <c r="H223" i="57"/>
  <c r="O223" i="57" s="1"/>
  <c r="C223" i="57"/>
  <c r="D223" i="57"/>
  <c r="B224" i="57"/>
  <c r="H224" i="57"/>
  <c r="O224" i="57" s="1"/>
  <c r="C224" i="57"/>
  <c r="D224" i="57"/>
  <c r="B225" i="57"/>
  <c r="H225" i="57"/>
  <c r="O225" i="57" s="1"/>
  <c r="C225" i="57"/>
  <c r="D225" i="57"/>
  <c r="B226" i="57"/>
  <c r="H226" i="57"/>
  <c r="O226" i="57" s="1"/>
  <c r="C226" i="57"/>
  <c r="D226" i="57"/>
  <c r="B227" i="57"/>
  <c r="H227" i="57"/>
  <c r="O227" i="57" s="1"/>
  <c r="C227" i="57"/>
  <c r="D227" i="57"/>
  <c r="B228" i="57"/>
  <c r="H228" i="57"/>
  <c r="O228" i="57" s="1"/>
  <c r="C228" i="57"/>
  <c r="D228" i="57"/>
  <c r="B229" i="57"/>
  <c r="H229" i="57"/>
  <c r="O229" i="57" s="1"/>
  <c r="C229" i="57"/>
  <c r="D229" i="57"/>
  <c r="B230" i="57"/>
  <c r="H230" i="57"/>
  <c r="O230" i="57" s="1"/>
  <c r="C230" i="57"/>
  <c r="D230" i="57"/>
  <c r="B231" i="57"/>
  <c r="H231" i="57"/>
  <c r="O231" i="57" s="1"/>
  <c r="C231" i="57"/>
  <c r="D231" i="57"/>
  <c r="B232" i="57"/>
  <c r="H232" i="57"/>
  <c r="O232" i="57" s="1"/>
  <c r="C232" i="57"/>
  <c r="D232" i="57"/>
  <c r="B233" i="57"/>
  <c r="H233" i="57"/>
  <c r="O233" i="57" s="1"/>
  <c r="C233" i="57"/>
  <c r="D233" i="57"/>
  <c r="B234" i="57"/>
  <c r="H234" i="57"/>
  <c r="O234" i="57" s="1"/>
  <c r="C234" i="57"/>
  <c r="D234" i="57"/>
  <c r="B235" i="57"/>
  <c r="H235" i="57"/>
  <c r="O235" i="57" s="1"/>
  <c r="C235" i="57"/>
  <c r="D235" i="57"/>
  <c r="B236" i="57"/>
  <c r="H236" i="57"/>
  <c r="O236" i="57" s="1"/>
  <c r="C236" i="57"/>
  <c r="D236" i="57"/>
  <c r="B237" i="57"/>
  <c r="H237" i="57"/>
  <c r="O237" i="57" s="1"/>
  <c r="C237" i="57"/>
  <c r="D237" i="57"/>
  <c r="B238" i="57"/>
  <c r="H238" i="57"/>
  <c r="O238" i="57" s="1"/>
  <c r="C238" i="57"/>
  <c r="D238" i="57"/>
  <c r="B239" i="57"/>
  <c r="H239" i="57"/>
  <c r="O239" i="57" s="1"/>
  <c r="C239" i="57"/>
  <c r="D239" i="57"/>
  <c r="B240" i="57"/>
  <c r="H240" i="57"/>
  <c r="O240" i="57" s="1"/>
  <c r="C240" i="57"/>
  <c r="D240" i="57"/>
  <c r="B241" i="57"/>
  <c r="H241" i="57"/>
  <c r="O241" i="57" s="1"/>
  <c r="C241" i="57"/>
  <c r="D241" i="57"/>
  <c r="B242" i="57"/>
  <c r="H242" i="57"/>
  <c r="O242" i="57" s="1"/>
  <c r="C242" i="57"/>
  <c r="D242" i="57"/>
  <c r="B243" i="57"/>
  <c r="H243" i="57"/>
  <c r="O243" i="57" s="1"/>
  <c r="C243" i="57"/>
  <c r="D243" i="57"/>
  <c r="B244" i="57"/>
  <c r="H244" i="57"/>
  <c r="O244" i="57" s="1"/>
  <c r="C244" i="57"/>
  <c r="D244" i="57"/>
  <c r="B245" i="57"/>
  <c r="H245" i="57"/>
  <c r="O245" i="57" s="1"/>
  <c r="C245" i="57"/>
  <c r="D245" i="57"/>
  <c r="B246" i="57"/>
  <c r="H246" i="57"/>
  <c r="O246" i="57" s="1"/>
  <c r="C246" i="57"/>
  <c r="D246" i="57"/>
  <c r="B247" i="57"/>
  <c r="H247" i="57"/>
  <c r="O247" i="57" s="1"/>
  <c r="C247" i="57"/>
  <c r="D247" i="57"/>
  <c r="B248" i="57"/>
  <c r="H248" i="57"/>
  <c r="O248" i="57" s="1"/>
  <c r="C248" i="57"/>
  <c r="D248" i="57"/>
  <c r="B249" i="57"/>
  <c r="H249" i="57"/>
  <c r="C249" i="57"/>
  <c r="D249" i="57"/>
  <c r="B250" i="57"/>
  <c r="H250" i="57"/>
  <c r="C250" i="57"/>
  <c r="D250" i="57"/>
  <c r="B251" i="57"/>
  <c r="H251" i="57"/>
  <c r="C251" i="57"/>
  <c r="D251" i="57"/>
  <c r="B252" i="57"/>
  <c r="H252" i="57"/>
  <c r="C252" i="57"/>
  <c r="D252" i="57"/>
  <c r="B253" i="57"/>
  <c r="H253" i="57"/>
  <c r="C253" i="57"/>
  <c r="D253" i="57"/>
  <c r="B254" i="57"/>
  <c r="H254" i="57"/>
  <c r="C254" i="57"/>
  <c r="D254" i="57"/>
  <c r="B255" i="57"/>
  <c r="H255" i="57"/>
  <c r="C255" i="57"/>
  <c r="D255" i="57"/>
  <c r="B256" i="57"/>
  <c r="H256" i="57"/>
  <c r="C256" i="57"/>
  <c r="D256" i="57"/>
  <c r="B257" i="57"/>
  <c r="H257" i="57"/>
  <c r="C257" i="57"/>
  <c r="D257" i="57"/>
  <c r="B258" i="57"/>
  <c r="H258" i="57"/>
  <c r="C258" i="57"/>
  <c r="D258" i="57"/>
  <c r="B259" i="57"/>
  <c r="H259" i="57"/>
  <c r="C259" i="57"/>
  <c r="D259" i="57"/>
  <c r="B260" i="57"/>
  <c r="H260" i="57"/>
  <c r="C260" i="57"/>
  <c r="D260" i="57"/>
  <c r="B261" i="57"/>
  <c r="H261" i="57"/>
  <c r="C261" i="57"/>
  <c r="D261" i="57"/>
  <c r="B262" i="57"/>
  <c r="H262" i="57"/>
  <c r="C262" i="57"/>
  <c r="D262" i="57"/>
  <c r="B263" i="57"/>
  <c r="H263" i="57"/>
  <c r="C263" i="57"/>
  <c r="D263" i="57"/>
  <c r="B264" i="57"/>
  <c r="H264" i="57"/>
  <c r="C264" i="57"/>
  <c r="D264" i="57"/>
  <c r="B265" i="57"/>
  <c r="H265" i="57"/>
  <c r="C265" i="57"/>
  <c r="D265" i="57"/>
  <c r="B266" i="57"/>
  <c r="H266" i="57"/>
  <c r="C266" i="57"/>
  <c r="D266" i="57"/>
  <c r="B267" i="57"/>
  <c r="H267" i="57"/>
  <c r="C267" i="57"/>
  <c r="D267" i="57"/>
  <c r="B268" i="57"/>
  <c r="H268" i="57"/>
  <c r="C268" i="57"/>
  <c r="D268" i="57"/>
  <c r="B269" i="57"/>
  <c r="H269" i="57"/>
  <c r="C269" i="57"/>
  <c r="D269" i="57"/>
  <c r="B270" i="57"/>
  <c r="H270" i="57"/>
  <c r="C270" i="57"/>
  <c r="D270" i="57"/>
  <c r="B271" i="57"/>
  <c r="H271" i="57"/>
  <c r="C271" i="57"/>
  <c r="D271" i="57"/>
  <c r="B272" i="57"/>
  <c r="H272" i="57"/>
  <c r="C272" i="57"/>
  <c r="D272" i="57"/>
  <c r="B273" i="57"/>
  <c r="H273" i="57"/>
  <c r="C273" i="57"/>
  <c r="D273" i="57"/>
  <c r="B274" i="57"/>
  <c r="H274" i="57"/>
  <c r="C274" i="57"/>
  <c r="D274" i="57"/>
  <c r="B275" i="57"/>
  <c r="H275" i="57"/>
  <c r="C275" i="57"/>
  <c r="D275" i="57"/>
  <c r="B276" i="57"/>
  <c r="H276" i="57"/>
  <c r="C276" i="57"/>
  <c r="D276" i="57"/>
  <c r="B277" i="57"/>
  <c r="H277" i="57"/>
  <c r="C277" i="57"/>
  <c r="D277" i="57"/>
  <c r="B278" i="57"/>
  <c r="H278" i="57"/>
  <c r="C278" i="57"/>
  <c r="D278" i="57"/>
  <c r="B279" i="57"/>
  <c r="H279" i="57"/>
  <c r="C279" i="57"/>
  <c r="D279" i="57"/>
  <c r="B280" i="57"/>
  <c r="H280" i="57"/>
  <c r="C280" i="57"/>
  <c r="D280" i="57"/>
  <c r="B281" i="57"/>
  <c r="H281" i="57"/>
  <c r="C281" i="57"/>
  <c r="D281" i="57"/>
  <c r="B282" i="57"/>
  <c r="H282" i="57"/>
  <c r="C282" i="57"/>
  <c r="D282" i="57"/>
  <c r="B283" i="57"/>
  <c r="H283" i="57"/>
  <c r="C283" i="57"/>
  <c r="D283" i="57"/>
  <c r="B284" i="57"/>
  <c r="H284" i="57"/>
  <c r="C284" i="57"/>
  <c r="D284" i="57"/>
  <c r="B285" i="57"/>
  <c r="H285" i="57"/>
  <c r="C285" i="57"/>
  <c r="D285" i="57"/>
  <c r="B286" i="57"/>
  <c r="H286" i="57"/>
  <c r="C286" i="57"/>
  <c r="D286" i="57"/>
  <c r="B287" i="57"/>
  <c r="H287" i="57"/>
  <c r="C287" i="57"/>
  <c r="D287" i="57"/>
  <c r="B288" i="57"/>
  <c r="H288" i="57"/>
  <c r="C288" i="57"/>
  <c r="D288" i="57"/>
  <c r="B289" i="57"/>
  <c r="H289" i="57"/>
  <c r="C289" i="57"/>
  <c r="D289" i="57"/>
  <c r="B290" i="57"/>
  <c r="H290" i="57"/>
  <c r="C290" i="57"/>
  <c r="D290" i="57"/>
  <c r="B291" i="57"/>
  <c r="H291" i="57"/>
  <c r="C291" i="57"/>
  <c r="D291" i="57"/>
  <c r="B292" i="57"/>
  <c r="H292" i="57"/>
  <c r="C292" i="57"/>
  <c r="D292" i="57"/>
  <c r="B288" i="29"/>
  <c r="G288" i="29"/>
  <c r="C288" i="29"/>
  <c r="D288" i="29"/>
  <c r="B289" i="29"/>
  <c r="G289" i="29"/>
  <c r="C289" i="29"/>
  <c r="D289" i="29"/>
  <c r="B290" i="29"/>
  <c r="G290" i="29"/>
  <c r="C290" i="29"/>
  <c r="D290" i="29"/>
  <c r="B277" i="29"/>
  <c r="G277" i="29"/>
  <c r="C277" i="29"/>
  <c r="D277" i="29"/>
  <c r="B278" i="29"/>
  <c r="G278" i="29"/>
  <c r="C278" i="29"/>
  <c r="D278" i="29"/>
  <c r="B279" i="29"/>
  <c r="G279" i="29"/>
  <c r="C279" i="29"/>
  <c r="D279" i="29"/>
  <c r="B280" i="29"/>
  <c r="G280" i="29"/>
  <c r="C280" i="29"/>
  <c r="D280" i="29"/>
  <c r="B281" i="29"/>
  <c r="G281" i="29"/>
  <c r="C281" i="29"/>
  <c r="D281" i="29"/>
  <c r="B282" i="29"/>
  <c r="G282" i="29"/>
  <c r="C282" i="29"/>
  <c r="D282" i="29"/>
  <c r="B283" i="29"/>
  <c r="G283" i="29"/>
  <c r="C283" i="29"/>
  <c r="D283" i="29"/>
  <c r="B284" i="29"/>
  <c r="G284" i="29"/>
  <c r="C284" i="29"/>
  <c r="D284" i="29"/>
  <c r="B285" i="29"/>
  <c r="G285" i="29"/>
  <c r="C285" i="29"/>
  <c r="D285" i="29"/>
  <c r="B286" i="29"/>
  <c r="G286" i="29"/>
  <c r="C286" i="29"/>
  <c r="D286" i="29"/>
  <c r="B287" i="29"/>
  <c r="G287" i="29"/>
  <c r="C287" i="29"/>
  <c r="D287" i="29"/>
  <c r="B192" i="29"/>
  <c r="G192" i="29"/>
  <c r="C192" i="29"/>
  <c r="D192" i="29"/>
  <c r="B193" i="29"/>
  <c r="G193" i="29"/>
  <c r="C193" i="29"/>
  <c r="D193" i="29"/>
  <c r="B194" i="29"/>
  <c r="G194" i="29"/>
  <c r="C194" i="29"/>
  <c r="D194" i="29"/>
  <c r="B195" i="29"/>
  <c r="G195" i="29"/>
  <c r="C195" i="29"/>
  <c r="D195" i="29"/>
  <c r="B196" i="29"/>
  <c r="G196" i="29"/>
  <c r="C196" i="29"/>
  <c r="D196" i="29"/>
  <c r="B197" i="29"/>
  <c r="G197" i="29"/>
  <c r="C197" i="29"/>
  <c r="D197" i="29"/>
  <c r="B198" i="29"/>
  <c r="G198" i="29"/>
  <c r="C198" i="29"/>
  <c r="D198" i="29"/>
  <c r="B199" i="29"/>
  <c r="G199" i="29"/>
  <c r="C199" i="29"/>
  <c r="D199" i="29"/>
  <c r="B200" i="29"/>
  <c r="G200" i="29"/>
  <c r="C200" i="29"/>
  <c r="D200" i="29"/>
  <c r="B201" i="29"/>
  <c r="G201" i="29"/>
  <c r="C201" i="29"/>
  <c r="D201" i="29"/>
  <c r="B202" i="29"/>
  <c r="G202" i="29"/>
  <c r="C202" i="29"/>
  <c r="D202" i="29"/>
  <c r="B203" i="29"/>
  <c r="G203" i="29"/>
  <c r="C203" i="29"/>
  <c r="D203" i="29"/>
  <c r="B204" i="29"/>
  <c r="G204" i="29"/>
  <c r="C204" i="29"/>
  <c r="D204" i="29"/>
  <c r="B205" i="29"/>
  <c r="G205" i="29"/>
  <c r="C205" i="29"/>
  <c r="D205" i="29"/>
  <c r="B206" i="29"/>
  <c r="G206" i="29"/>
  <c r="C206" i="29"/>
  <c r="D206" i="29"/>
  <c r="B207" i="29"/>
  <c r="G207" i="29"/>
  <c r="C207" i="29"/>
  <c r="D207" i="29"/>
  <c r="B208" i="29"/>
  <c r="G208" i="29"/>
  <c r="C208" i="29"/>
  <c r="D208" i="29"/>
  <c r="B209" i="29"/>
  <c r="G209" i="29"/>
  <c r="C209" i="29"/>
  <c r="D209" i="29"/>
  <c r="B210" i="29"/>
  <c r="G210" i="29"/>
  <c r="C210" i="29"/>
  <c r="D210" i="29"/>
  <c r="B211" i="29"/>
  <c r="G211" i="29"/>
  <c r="C211" i="29"/>
  <c r="D211" i="29"/>
  <c r="B212" i="29"/>
  <c r="G212" i="29"/>
  <c r="C212" i="29"/>
  <c r="D212" i="29"/>
  <c r="B213" i="29"/>
  <c r="G213" i="29"/>
  <c r="C213" i="29"/>
  <c r="D213" i="29"/>
  <c r="B214" i="29"/>
  <c r="G214" i="29"/>
  <c r="C214" i="29"/>
  <c r="D214" i="29"/>
  <c r="B215" i="29"/>
  <c r="G215" i="29"/>
  <c r="C215" i="29"/>
  <c r="D215" i="29"/>
  <c r="B216" i="29"/>
  <c r="G216" i="29"/>
  <c r="C216" i="29"/>
  <c r="D216" i="29"/>
  <c r="B217" i="29"/>
  <c r="G217" i="29"/>
  <c r="C217" i="29"/>
  <c r="D217" i="29"/>
  <c r="B218" i="29"/>
  <c r="G218" i="29"/>
  <c r="C218" i="29"/>
  <c r="D218" i="29"/>
  <c r="B219" i="29"/>
  <c r="G219" i="29"/>
  <c r="C219" i="29"/>
  <c r="D219" i="29"/>
  <c r="B220" i="29"/>
  <c r="G220" i="29"/>
  <c r="C220" i="29"/>
  <c r="D220" i="29"/>
  <c r="B221" i="29"/>
  <c r="G221" i="29"/>
  <c r="C221" i="29"/>
  <c r="D221" i="29"/>
  <c r="B222" i="29"/>
  <c r="G222" i="29"/>
  <c r="C222" i="29"/>
  <c r="D222" i="29"/>
  <c r="B223" i="29"/>
  <c r="G223" i="29"/>
  <c r="C223" i="29"/>
  <c r="D223" i="29"/>
  <c r="B224" i="29"/>
  <c r="G224" i="29"/>
  <c r="C224" i="29"/>
  <c r="D224" i="29"/>
  <c r="B225" i="29"/>
  <c r="G225" i="29"/>
  <c r="C225" i="29"/>
  <c r="D225" i="29"/>
  <c r="B226" i="29"/>
  <c r="G226" i="29"/>
  <c r="C226" i="29"/>
  <c r="D226" i="29"/>
  <c r="B227" i="29"/>
  <c r="G227" i="29"/>
  <c r="C227" i="29"/>
  <c r="D227" i="29"/>
  <c r="B228" i="29"/>
  <c r="G228" i="29"/>
  <c r="C228" i="29"/>
  <c r="D228" i="29"/>
  <c r="B229" i="29"/>
  <c r="G229" i="29"/>
  <c r="C229" i="29"/>
  <c r="D229" i="29"/>
  <c r="B230" i="29"/>
  <c r="G230" i="29"/>
  <c r="C230" i="29"/>
  <c r="D230" i="29"/>
  <c r="B231" i="29"/>
  <c r="G231" i="29"/>
  <c r="C231" i="29"/>
  <c r="D231" i="29"/>
  <c r="B232" i="29"/>
  <c r="G232" i="29"/>
  <c r="C232" i="29"/>
  <c r="D232" i="29"/>
  <c r="B233" i="29"/>
  <c r="G233" i="29"/>
  <c r="C233" i="29"/>
  <c r="D233" i="29"/>
  <c r="B234" i="29"/>
  <c r="G234" i="29"/>
  <c r="C234" i="29"/>
  <c r="D234" i="29"/>
  <c r="B235" i="29"/>
  <c r="G235" i="29"/>
  <c r="C235" i="29"/>
  <c r="D235" i="29"/>
  <c r="B236" i="29"/>
  <c r="G236" i="29"/>
  <c r="C236" i="29"/>
  <c r="D236" i="29"/>
  <c r="B237" i="29"/>
  <c r="G237" i="29"/>
  <c r="C237" i="29"/>
  <c r="D237" i="29"/>
  <c r="B238" i="29"/>
  <c r="G238" i="29"/>
  <c r="C238" i="29"/>
  <c r="D238" i="29"/>
  <c r="B239" i="29"/>
  <c r="G239" i="29"/>
  <c r="C239" i="29"/>
  <c r="D239" i="29"/>
  <c r="B240" i="29"/>
  <c r="G240" i="29"/>
  <c r="C240" i="29"/>
  <c r="D240" i="29"/>
  <c r="B241" i="29"/>
  <c r="G241" i="29"/>
  <c r="C241" i="29"/>
  <c r="D241" i="29"/>
  <c r="B242" i="29"/>
  <c r="G242" i="29"/>
  <c r="C242" i="29"/>
  <c r="D242" i="29"/>
  <c r="B243" i="29"/>
  <c r="G243" i="29"/>
  <c r="C243" i="29"/>
  <c r="D243" i="29"/>
  <c r="B244" i="29"/>
  <c r="G244" i="29"/>
  <c r="C244" i="29"/>
  <c r="D244" i="29"/>
  <c r="B245" i="29"/>
  <c r="G245" i="29"/>
  <c r="C245" i="29"/>
  <c r="D245" i="29"/>
  <c r="B246" i="29"/>
  <c r="G246" i="29"/>
  <c r="C246" i="29"/>
  <c r="D246" i="29"/>
  <c r="B247" i="29"/>
  <c r="G247" i="29"/>
  <c r="C247" i="29"/>
  <c r="D247" i="29"/>
  <c r="B248" i="29"/>
  <c r="G248" i="29"/>
  <c r="C248" i="29"/>
  <c r="D248" i="29"/>
  <c r="B249" i="29"/>
  <c r="G249" i="29"/>
  <c r="C249" i="29"/>
  <c r="D249" i="29"/>
  <c r="B250" i="29"/>
  <c r="G250" i="29"/>
  <c r="C250" i="29"/>
  <c r="D250" i="29"/>
  <c r="B251" i="29"/>
  <c r="G251" i="29"/>
  <c r="C251" i="29"/>
  <c r="D251" i="29"/>
  <c r="B252" i="29"/>
  <c r="G252" i="29"/>
  <c r="C252" i="29"/>
  <c r="D252" i="29"/>
  <c r="B253" i="29"/>
  <c r="G253" i="29"/>
  <c r="C253" i="29"/>
  <c r="D253" i="29"/>
  <c r="B254" i="29"/>
  <c r="G254" i="29"/>
  <c r="C254" i="29"/>
  <c r="D254" i="29"/>
  <c r="B255" i="29"/>
  <c r="G255" i="29"/>
  <c r="C255" i="29"/>
  <c r="D255" i="29"/>
  <c r="B256" i="29"/>
  <c r="G256" i="29"/>
  <c r="C256" i="29"/>
  <c r="D256" i="29"/>
  <c r="B257" i="29"/>
  <c r="G257" i="29"/>
  <c r="C257" i="29"/>
  <c r="D257" i="29"/>
  <c r="B258" i="29"/>
  <c r="G258" i="29"/>
  <c r="C258" i="29"/>
  <c r="D258" i="29"/>
  <c r="B259" i="29"/>
  <c r="G259" i="29"/>
  <c r="C259" i="29"/>
  <c r="D259" i="29"/>
  <c r="B260" i="29"/>
  <c r="G260" i="29"/>
  <c r="C260" i="29"/>
  <c r="D260" i="29"/>
  <c r="B261" i="29"/>
  <c r="G261" i="29"/>
  <c r="C261" i="29"/>
  <c r="D261" i="29"/>
  <c r="B262" i="29"/>
  <c r="G262" i="29"/>
  <c r="C262" i="29"/>
  <c r="D262" i="29"/>
  <c r="B263" i="29"/>
  <c r="G263" i="29"/>
  <c r="C263" i="29"/>
  <c r="D263" i="29"/>
  <c r="B264" i="29"/>
  <c r="G264" i="29"/>
  <c r="C264" i="29"/>
  <c r="D264" i="29"/>
  <c r="B265" i="29"/>
  <c r="G265" i="29"/>
  <c r="C265" i="29"/>
  <c r="D265" i="29"/>
  <c r="B266" i="29"/>
  <c r="G266" i="29"/>
  <c r="C266" i="29"/>
  <c r="D266" i="29"/>
  <c r="B267" i="29"/>
  <c r="G267" i="29"/>
  <c r="C267" i="29"/>
  <c r="D267" i="29"/>
  <c r="B268" i="29"/>
  <c r="G268" i="29"/>
  <c r="C268" i="29"/>
  <c r="D268" i="29"/>
  <c r="B269" i="29"/>
  <c r="G269" i="29"/>
  <c r="C269" i="29"/>
  <c r="D269" i="29"/>
  <c r="B270" i="29"/>
  <c r="G270" i="29"/>
  <c r="C270" i="29"/>
  <c r="D270" i="29"/>
  <c r="B271" i="29"/>
  <c r="G271" i="29"/>
  <c r="C271" i="29"/>
  <c r="D271" i="29"/>
  <c r="B272" i="29"/>
  <c r="G272" i="29"/>
  <c r="C272" i="29"/>
  <c r="D272" i="29"/>
  <c r="B273" i="29"/>
  <c r="G273" i="29"/>
  <c r="C273" i="29"/>
  <c r="D273" i="29"/>
  <c r="B274" i="29"/>
  <c r="G274" i="29"/>
  <c r="C274" i="29"/>
  <c r="D274" i="29"/>
  <c r="B275" i="29"/>
  <c r="G275" i="29"/>
  <c r="C275" i="29"/>
  <c r="D275" i="29"/>
  <c r="B276" i="29"/>
  <c r="G276" i="29"/>
  <c r="C276" i="29"/>
  <c r="D276" i="29"/>
  <c r="B16" i="29"/>
  <c r="G16" i="29"/>
  <c r="C16" i="29"/>
  <c r="D16" i="29"/>
  <c r="B17" i="29"/>
  <c r="G17" i="29"/>
  <c r="C17" i="29"/>
  <c r="D17" i="29"/>
  <c r="B18" i="29"/>
  <c r="G18" i="29"/>
  <c r="C18" i="29"/>
  <c r="D18" i="29"/>
  <c r="B19" i="29"/>
  <c r="G19" i="29"/>
  <c r="C19" i="29"/>
  <c r="D19" i="29"/>
  <c r="B20" i="29"/>
  <c r="G20" i="29"/>
  <c r="C20" i="29"/>
  <c r="D20" i="29"/>
  <c r="B21" i="29"/>
  <c r="G21" i="29"/>
  <c r="C21" i="29"/>
  <c r="D21" i="29"/>
  <c r="B22" i="29"/>
  <c r="G22" i="29"/>
  <c r="C22" i="29"/>
  <c r="D22" i="29"/>
  <c r="B23" i="29"/>
  <c r="G23" i="29"/>
  <c r="C23" i="29"/>
  <c r="D23" i="29"/>
  <c r="B24" i="29"/>
  <c r="G24" i="29"/>
  <c r="C24" i="29"/>
  <c r="D24" i="29"/>
  <c r="B25" i="29"/>
  <c r="G25" i="29"/>
  <c r="C25" i="29"/>
  <c r="D25" i="29"/>
  <c r="B26" i="29"/>
  <c r="G26" i="29"/>
  <c r="C26" i="29"/>
  <c r="D26" i="29"/>
  <c r="B27" i="29"/>
  <c r="G27" i="29"/>
  <c r="C27" i="29"/>
  <c r="D27" i="29"/>
  <c r="B28" i="29"/>
  <c r="G28" i="29"/>
  <c r="C28" i="29"/>
  <c r="D28" i="29"/>
  <c r="B29" i="29"/>
  <c r="G29" i="29"/>
  <c r="C29" i="29"/>
  <c r="D29" i="29"/>
  <c r="B30" i="29"/>
  <c r="G30" i="29"/>
  <c r="C30" i="29"/>
  <c r="D30" i="29"/>
  <c r="B31" i="29"/>
  <c r="G31" i="29"/>
  <c r="C31" i="29"/>
  <c r="D31" i="29"/>
  <c r="B32" i="29"/>
  <c r="G32" i="29"/>
  <c r="C32" i="29"/>
  <c r="D32" i="29"/>
  <c r="B33" i="29"/>
  <c r="G33" i="29"/>
  <c r="C33" i="29"/>
  <c r="D33" i="29"/>
  <c r="B34" i="29"/>
  <c r="G34" i="29"/>
  <c r="C34" i="29"/>
  <c r="D34" i="29"/>
  <c r="B35" i="29"/>
  <c r="G35" i="29"/>
  <c r="C35" i="29"/>
  <c r="D35" i="29"/>
  <c r="B36" i="29"/>
  <c r="G36" i="29"/>
  <c r="C36" i="29"/>
  <c r="D36" i="29"/>
  <c r="B37" i="29"/>
  <c r="G37" i="29"/>
  <c r="C37" i="29"/>
  <c r="D37" i="29"/>
  <c r="B38" i="29"/>
  <c r="G38" i="29"/>
  <c r="C38" i="29"/>
  <c r="D38" i="29"/>
  <c r="B39" i="29"/>
  <c r="G39" i="29"/>
  <c r="C39" i="29"/>
  <c r="D39" i="29"/>
  <c r="B40" i="29"/>
  <c r="G40" i="29"/>
  <c r="C40" i="29"/>
  <c r="D40" i="29"/>
  <c r="B41" i="29"/>
  <c r="G41" i="29"/>
  <c r="C41" i="29"/>
  <c r="D41" i="29"/>
  <c r="B42" i="29"/>
  <c r="G42" i="29"/>
  <c r="C42" i="29"/>
  <c r="D42" i="29"/>
  <c r="B43" i="29"/>
  <c r="G43" i="29"/>
  <c r="C43" i="29"/>
  <c r="D43" i="29"/>
  <c r="B44" i="29"/>
  <c r="G44" i="29"/>
  <c r="C44" i="29"/>
  <c r="D44" i="29"/>
  <c r="B45" i="29"/>
  <c r="G45" i="29"/>
  <c r="C45" i="29"/>
  <c r="D45" i="29"/>
  <c r="B46" i="29"/>
  <c r="G46" i="29"/>
  <c r="C46" i="29"/>
  <c r="D46" i="29"/>
  <c r="B47" i="29"/>
  <c r="G47" i="29"/>
  <c r="C47" i="29"/>
  <c r="D47" i="29"/>
  <c r="B48" i="29"/>
  <c r="G48" i="29"/>
  <c r="C48" i="29"/>
  <c r="D48" i="29"/>
  <c r="B49" i="29"/>
  <c r="G49" i="29"/>
  <c r="C49" i="29"/>
  <c r="D49" i="29"/>
  <c r="B50" i="29"/>
  <c r="G50" i="29"/>
  <c r="C50" i="29"/>
  <c r="D50" i="29"/>
  <c r="B51" i="29"/>
  <c r="G51" i="29"/>
  <c r="C51" i="29"/>
  <c r="D51" i="29"/>
  <c r="B52" i="29"/>
  <c r="G52" i="29"/>
  <c r="C52" i="29"/>
  <c r="D52" i="29"/>
  <c r="B53" i="29"/>
  <c r="G53" i="29"/>
  <c r="C53" i="29"/>
  <c r="D53" i="29"/>
  <c r="B54" i="29"/>
  <c r="G54" i="29"/>
  <c r="C54" i="29"/>
  <c r="D54" i="29"/>
  <c r="B55" i="29"/>
  <c r="G55" i="29"/>
  <c r="C55" i="29"/>
  <c r="D55" i="29"/>
  <c r="B56" i="29"/>
  <c r="G56" i="29"/>
  <c r="C56" i="29"/>
  <c r="D56" i="29"/>
  <c r="B57" i="29"/>
  <c r="G57" i="29"/>
  <c r="C57" i="29"/>
  <c r="D57" i="29"/>
  <c r="B58" i="29"/>
  <c r="G58" i="29"/>
  <c r="C58" i="29"/>
  <c r="D58" i="29"/>
  <c r="B59" i="29"/>
  <c r="G59" i="29"/>
  <c r="C59" i="29"/>
  <c r="D59" i="29"/>
  <c r="B60" i="29"/>
  <c r="G60" i="29"/>
  <c r="C60" i="29"/>
  <c r="D60" i="29"/>
  <c r="B61" i="29"/>
  <c r="G61" i="29"/>
  <c r="C61" i="29"/>
  <c r="D61" i="29"/>
  <c r="B62" i="29"/>
  <c r="G62" i="29"/>
  <c r="C62" i="29"/>
  <c r="D62" i="29"/>
  <c r="B63" i="29"/>
  <c r="G63" i="29"/>
  <c r="C63" i="29"/>
  <c r="D63" i="29"/>
  <c r="B64" i="29"/>
  <c r="G64" i="29"/>
  <c r="C64" i="29"/>
  <c r="D64" i="29"/>
  <c r="B65" i="29"/>
  <c r="G65" i="29"/>
  <c r="C65" i="29"/>
  <c r="D65" i="29"/>
  <c r="B66" i="29"/>
  <c r="G66" i="29"/>
  <c r="C66" i="29"/>
  <c r="D66" i="29"/>
  <c r="B67" i="29"/>
  <c r="G67" i="29"/>
  <c r="C67" i="29"/>
  <c r="D67" i="29"/>
  <c r="B68" i="29"/>
  <c r="G68" i="29"/>
  <c r="C68" i="29"/>
  <c r="D68" i="29"/>
  <c r="B69" i="29"/>
  <c r="G69" i="29"/>
  <c r="C69" i="29"/>
  <c r="D69" i="29"/>
  <c r="B70" i="29"/>
  <c r="G70" i="29"/>
  <c r="C70" i="29"/>
  <c r="D70" i="29"/>
  <c r="B71" i="29"/>
  <c r="G71" i="29"/>
  <c r="C71" i="29"/>
  <c r="D71" i="29"/>
  <c r="B72" i="29"/>
  <c r="G72" i="29"/>
  <c r="C72" i="29"/>
  <c r="D72" i="29"/>
  <c r="B73" i="29"/>
  <c r="G73" i="29"/>
  <c r="C73" i="29"/>
  <c r="D73" i="29"/>
  <c r="B74" i="29"/>
  <c r="G74" i="29"/>
  <c r="C74" i="29"/>
  <c r="D74" i="29"/>
  <c r="B75" i="29"/>
  <c r="G75" i="29"/>
  <c r="C75" i="29"/>
  <c r="D75" i="29"/>
  <c r="B76" i="29"/>
  <c r="G76" i="29"/>
  <c r="C76" i="29"/>
  <c r="D76" i="29"/>
  <c r="B77" i="29"/>
  <c r="G77" i="29"/>
  <c r="C77" i="29"/>
  <c r="D77" i="29"/>
  <c r="B78" i="29"/>
  <c r="G78" i="29"/>
  <c r="C78" i="29"/>
  <c r="D78" i="29"/>
  <c r="B79" i="29"/>
  <c r="G79" i="29"/>
  <c r="C79" i="29"/>
  <c r="D79" i="29"/>
  <c r="B80" i="29"/>
  <c r="G80" i="29"/>
  <c r="C80" i="29"/>
  <c r="D80" i="29"/>
  <c r="B81" i="29"/>
  <c r="G81" i="29"/>
  <c r="C81" i="29"/>
  <c r="D81" i="29"/>
  <c r="B82" i="29"/>
  <c r="G82" i="29"/>
  <c r="C82" i="29"/>
  <c r="D82" i="29"/>
  <c r="B83" i="29"/>
  <c r="G83" i="29"/>
  <c r="C83" i="29"/>
  <c r="D83" i="29"/>
  <c r="B84" i="29"/>
  <c r="G84" i="29"/>
  <c r="C84" i="29"/>
  <c r="D84" i="29"/>
  <c r="B85" i="29"/>
  <c r="G85" i="29"/>
  <c r="C85" i="29"/>
  <c r="D85" i="29"/>
  <c r="B86" i="29"/>
  <c r="G86" i="29"/>
  <c r="C86" i="29"/>
  <c r="D86" i="29"/>
  <c r="B87" i="29"/>
  <c r="G87" i="29"/>
  <c r="C87" i="29"/>
  <c r="D87" i="29"/>
  <c r="B88" i="29"/>
  <c r="G88" i="29"/>
  <c r="C88" i="29"/>
  <c r="D88" i="29"/>
  <c r="B89" i="29"/>
  <c r="G89" i="29"/>
  <c r="C89" i="29"/>
  <c r="D89" i="29"/>
  <c r="B90" i="29"/>
  <c r="G90" i="29"/>
  <c r="C90" i="29"/>
  <c r="D90" i="29"/>
  <c r="B91" i="29"/>
  <c r="G91" i="29"/>
  <c r="C91" i="29"/>
  <c r="D91" i="29"/>
  <c r="B92" i="29"/>
  <c r="G92" i="29"/>
  <c r="C92" i="29"/>
  <c r="D92" i="29"/>
  <c r="B93" i="29"/>
  <c r="G93" i="29"/>
  <c r="C93" i="29"/>
  <c r="D93" i="29"/>
  <c r="B94" i="29"/>
  <c r="G94" i="29"/>
  <c r="C94" i="29"/>
  <c r="D94" i="29"/>
  <c r="B95" i="29"/>
  <c r="G95" i="29"/>
  <c r="C95" i="29"/>
  <c r="D95" i="29"/>
  <c r="B96" i="29"/>
  <c r="G96" i="29"/>
  <c r="C96" i="29"/>
  <c r="D96" i="29"/>
  <c r="B97" i="29"/>
  <c r="G97" i="29"/>
  <c r="C97" i="29"/>
  <c r="D97" i="29"/>
  <c r="B98" i="29"/>
  <c r="G98" i="29"/>
  <c r="C98" i="29"/>
  <c r="D98" i="29"/>
  <c r="B99" i="29"/>
  <c r="G99" i="29"/>
  <c r="C99" i="29"/>
  <c r="D99" i="29"/>
  <c r="B100" i="29"/>
  <c r="G100" i="29"/>
  <c r="C100" i="29"/>
  <c r="D100" i="29"/>
  <c r="B101" i="29"/>
  <c r="G101" i="29"/>
  <c r="C101" i="29"/>
  <c r="D101" i="29"/>
  <c r="B102" i="29"/>
  <c r="G102" i="29"/>
  <c r="C102" i="29"/>
  <c r="D102" i="29"/>
  <c r="B103" i="29"/>
  <c r="G103" i="29"/>
  <c r="C103" i="29"/>
  <c r="D103" i="29"/>
  <c r="B104" i="29"/>
  <c r="G104" i="29"/>
  <c r="C104" i="29"/>
  <c r="D104" i="29"/>
  <c r="B105" i="29"/>
  <c r="G105" i="29"/>
  <c r="C105" i="29"/>
  <c r="D105" i="29"/>
  <c r="B106" i="29"/>
  <c r="G106" i="29"/>
  <c r="C106" i="29"/>
  <c r="D106" i="29"/>
  <c r="B107" i="29"/>
  <c r="G107" i="29"/>
  <c r="C107" i="29"/>
  <c r="D107" i="29"/>
  <c r="B108" i="29"/>
  <c r="G108" i="29"/>
  <c r="C108" i="29"/>
  <c r="D108" i="29"/>
  <c r="B109" i="29"/>
  <c r="G109" i="29"/>
  <c r="C109" i="29"/>
  <c r="D109" i="29"/>
  <c r="B110" i="29"/>
  <c r="G110" i="29"/>
  <c r="C110" i="29"/>
  <c r="D110" i="29"/>
  <c r="B111" i="29"/>
  <c r="G111" i="29"/>
  <c r="C111" i="29"/>
  <c r="D111" i="29"/>
  <c r="B112" i="29"/>
  <c r="G112" i="29"/>
  <c r="C112" i="29"/>
  <c r="D112" i="29"/>
  <c r="B113" i="29"/>
  <c r="G113" i="29"/>
  <c r="C113" i="29"/>
  <c r="D113" i="29"/>
  <c r="B114" i="29"/>
  <c r="G114" i="29"/>
  <c r="C114" i="29"/>
  <c r="D114" i="29"/>
  <c r="B115" i="29"/>
  <c r="G115" i="29"/>
  <c r="C115" i="29"/>
  <c r="D115" i="29"/>
  <c r="B116" i="29"/>
  <c r="G116" i="29"/>
  <c r="C116" i="29"/>
  <c r="D116" i="29"/>
  <c r="B117" i="29"/>
  <c r="G117" i="29"/>
  <c r="C117" i="29"/>
  <c r="D117" i="29"/>
  <c r="B118" i="29"/>
  <c r="G118" i="29"/>
  <c r="C118" i="29"/>
  <c r="D118" i="29"/>
  <c r="B119" i="29"/>
  <c r="G119" i="29"/>
  <c r="C119" i="29"/>
  <c r="D119" i="29"/>
  <c r="B120" i="29"/>
  <c r="G120" i="29"/>
  <c r="C120" i="29"/>
  <c r="D120" i="29"/>
  <c r="B121" i="29"/>
  <c r="G121" i="29"/>
  <c r="C121" i="29"/>
  <c r="D121" i="29"/>
  <c r="B122" i="29"/>
  <c r="G122" i="29"/>
  <c r="C122" i="29"/>
  <c r="D122" i="29"/>
  <c r="B123" i="29"/>
  <c r="G123" i="29"/>
  <c r="C123" i="29"/>
  <c r="D123" i="29"/>
  <c r="B124" i="29"/>
  <c r="G124" i="29"/>
  <c r="C124" i="29"/>
  <c r="D124" i="29"/>
  <c r="B125" i="29"/>
  <c r="G125" i="29"/>
  <c r="C125" i="29"/>
  <c r="D125" i="29"/>
  <c r="B126" i="29"/>
  <c r="G126" i="29"/>
  <c r="C126" i="29"/>
  <c r="D126" i="29"/>
  <c r="B127" i="29"/>
  <c r="G127" i="29"/>
  <c r="C127" i="29"/>
  <c r="D127" i="29"/>
  <c r="B128" i="29"/>
  <c r="G128" i="29"/>
  <c r="C128" i="29"/>
  <c r="D128" i="29"/>
  <c r="B129" i="29"/>
  <c r="G129" i="29"/>
  <c r="C129" i="29"/>
  <c r="D129" i="29"/>
  <c r="B130" i="29"/>
  <c r="G130" i="29"/>
  <c r="C130" i="29"/>
  <c r="D130" i="29"/>
  <c r="B131" i="29"/>
  <c r="G131" i="29"/>
  <c r="C131" i="29"/>
  <c r="D131" i="29"/>
  <c r="B132" i="29"/>
  <c r="G132" i="29"/>
  <c r="C132" i="29"/>
  <c r="D132" i="29"/>
  <c r="B133" i="29"/>
  <c r="G133" i="29"/>
  <c r="C133" i="29"/>
  <c r="D133" i="29"/>
  <c r="B134" i="29"/>
  <c r="G134" i="29"/>
  <c r="C134" i="29"/>
  <c r="D134" i="29"/>
  <c r="B135" i="29"/>
  <c r="G135" i="29"/>
  <c r="C135" i="29"/>
  <c r="D135" i="29"/>
  <c r="B136" i="29"/>
  <c r="G136" i="29"/>
  <c r="C136" i="29"/>
  <c r="D136" i="29"/>
  <c r="B137" i="29"/>
  <c r="G137" i="29"/>
  <c r="C137" i="29"/>
  <c r="D137" i="29"/>
  <c r="B138" i="29"/>
  <c r="G138" i="29"/>
  <c r="C138" i="29"/>
  <c r="D138" i="29"/>
  <c r="B139" i="29"/>
  <c r="G139" i="29"/>
  <c r="C139" i="29"/>
  <c r="D139" i="29"/>
  <c r="B140" i="29"/>
  <c r="G140" i="29"/>
  <c r="C140" i="29"/>
  <c r="D140" i="29"/>
  <c r="B141" i="29"/>
  <c r="G141" i="29"/>
  <c r="C141" i="29"/>
  <c r="D141" i="29"/>
  <c r="B142" i="29"/>
  <c r="G142" i="29"/>
  <c r="C142" i="29"/>
  <c r="D142" i="29"/>
  <c r="B143" i="29"/>
  <c r="G143" i="29"/>
  <c r="C143" i="29"/>
  <c r="D143" i="29"/>
  <c r="B144" i="29"/>
  <c r="G144" i="29"/>
  <c r="C144" i="29"/>
  <c r="D144" i="29"/>
  <c r="B145" i="29"/>
  <c r="G145" i="29"/>
  <c r="C145" i="29"/>
  <c r="D145" i="29"/>
  <c r="B146" i="29"/>
  <c r="G146" i="29"/>
  <c r="C146" i="29"/>
  <c r="D146" i="29"/>
  <c r="B147" i="29"/>
  <c r="G147" i="29"/>
  <c r="C147" i="29"/>
  <c r="D147" i="29"/>
  <c r="B148" i="29"/>
  <c r="G148" i="29"/>
  <c r="C148" i="29"/>
  <c r="D148" i="29"/>
  <c r="B149" i="29"/>
  <c r="G149" i="29"/>
  <c r="C149" i="29"/>
  <c r="D149" i="29"/>
  <c r="B150" i="29"/>
  <c r="G150" i="29"/>
  <c r="C150" i="29"/>
  <c r="D150" i="29"/>
  <c r="B151" i="29"/>
  <c r="G151" i="29"/>
  <c r="C151" i="29"/>
  <c r="D151" i="29"/>
  <c r="B152" i="29"/>
  <c r="G152" i="29"/>
  <c r="C152" i="29"/>
  <c r="D152" i="29"/>
  <c r="B153" i="29"/>
  <c r="G153" i="29"/>
  <c r="C153" i="29"/>
  <c r="D153" i="29"/>
  <c r="B154" i="29"/>
  <c r="G154" i="29"/>
  <c r="C154" i="29"/>
  <c r="D154" i="29"/>
  <c r="B155" i="29"/>
  <c r="G155" i="29"/>
  <c r="C155" i="29"/>
  <c r="D155" i="29"/>
  <c r="B156" i="29"/>
  <c r="G156" i="29"/>
  <c r="C156" i="29"/>
  <c r="D156" i="29"/>
  <c r="B157" i="29"/>
  <c r="G157" i="29"/>
  <c r="C157" i="29"/>
  <c r="D157" i="29"/>
  <c r="B158" i="29"/>
  <c r="G158" i="29"/>
  <c r="C158" i="29"/>
  <c r="D158" i="29"/>
  <c r="B159" i="29"/>
  <c r="G159" i="29"/>
  <c r="C159" i="29"/>
  <c r="D159" i="29"/>
  <c r="B160" i="29"/>
  <c r="G160" i="29"/>
  <c r="C160" i="29"/>
  <c r="D160" i="29"/>
  <c r="B161" i="29"/>
  <c r="G161" i="29"/>
  <c r="C161" i="29"/>
  <c r="D161" i="29"/>
  <c r="B162" i="29"/>
  <c r="G162" i="29"/>
  <c r="C162" i="29"/>
  <c r="D162" i="29"/>
  <c r="B163" i="29"/>
  <c r="G163" i="29"/>
  <c r="C163" i="29"/>
  <c r="D163" i="29"/>
  <c r="B164" i="29"/>
  <c r="G164" i="29"/>
  <c r="C164" i="29"/>
  <c r="D164" i="29"/>
  <c r="B165" i="29"/>
  <c r="G165" i="29"/>
  <c r="C165" i="29"/>
  <c r="D165" i="29"/>
  <c r="B166" i="29"/>
  <c r="G166" i="29"/>
  <c r="C166" i="29"/>
  <c r="D166" i="29"/>
  <c r="B167" i="29"/>
  <c r="G167" i="29"/>
  <c r="C167" i="29"/>
  <c r="D167" i="29"/>
  <c r="B168" i="29"/>
  <c r="G168" i="29"/>
  <c r="C168" i="29"/>
  <c r="D168" i="29"/>
  <c r="B169" i="29"/>
  <c r="G169" i="29"/>
  <c r="C169" i="29"/>
  <c r="D169" i="29"/>
  <c r="B170" i="29"/>
  <c r="G170" i="29"/>
  <c r="C170" i="29"/>
  <c r="D170" i="29"/>
  <c r="B171" i="29"/>
  <c r="G171" i="29"/>
  <c r="C171" i="29"/>
  <c r="D171" i="29"/>
  <c r="B172" i="29"/>
  <c r="G172" i="29"/>
  <c r="C172" i="29"/>
  <c r="D172" i="29"/>
  <c r="B173" i="29"/>
  <c r="G173" i="29"/>
  <c r="C173" i="29"/>
  <c r="D173" i="29"/>
  <c r="B174" i="29"/>
  <c r="G174" i="29"/>
  <c r="C174" i="29"/>
  <c r="D174" i="29"/>
  <c r="B175" i="29"/>
  <c r="G175" i="29"/>
  <c r="C175" i="29"/>
  <c r="D175" i="29"/>
  <c r="B176" i="29"/>
  <c r="G176" i="29"/>
  <c r="C176" i="29"/>
  <c r="D176" i="29"/>
  <c r="B177" i="29"/>
  <c r="G177" i="29"/>
  <c r="C177" i="29"/>
  <c r="D177" i="29"/>
  <c r="B178" i="29"/>
  <c r="G178" i="29"/>
  <c r="C178" i="29"/>
  <c r="D178" i="29"/>
  <c r="B179" i="29"/>
  <c r="G179" i="29"/>
  <c r="C179" i="29"/>
  <c r="D179" i="29"/>
  <c r="B180" i="29"/>
  <c r="G180" i="29"/>
  <c r="C180" i="29"/>
  <c r="D180" i="29"/>
  <c r="B181" i="29"/>
  <c r="G181" i="29"/>
  <c r="C181" i="29"/>
  <c r="D181" i="29"/>
  <c r="B182" i="29"/>
  <c r="G182" i="29"/>
  <c r="C182" i="29"/>
  <c r="D182" i="29"/>
  <c r="B183" i="29"/>
  <c r="G183" i="29"/>
  <c r="C183" i="29"/>
  <c r="D183" i="29"/>
  <c r="B184" i="29"/>
  <c r="G184" i="29"/>
  <c r="C184" i="29"/>
  <c r="D184" i="29"/>
  <c r="B185" i="29"/>
  <c r="G185" i="29"/>
  <c r="C185" i="29"/>
  <c r="D185" i="29"/>
  <c r="B186" i="29"/>
  <c r="G186" i="29"/>
  <c r="C186" i="29"/>
  <c r="D186" i="29"/>
  <c r="B187" i="29"/>
  <c r="G187" i="29"/>
  <c r="C187" i="29"/>
  <c r="D187" i="29"/>
  <c r="B188" i="29"/>
  <c r="G188" i="29"/>
  <c r="C188" i="29"/>
  <c r="D188" i="29"/>
  <c r="B189" i="29"/>
  <c r="G189" i="29"/>
  <c r="C189" i="29"/>
  <c r="D189" i="29"/>
  <c r="B190" i="29"/>
  <c r="G190" i="29"/>
  <c r="C190" i="29"/>
  <c r="D190" i="29"/>
  <c r="B191" i="29"/>
  <c r="G191" i="29"/>
  <c r="C191" i="29"/>
  <c r="D191" i="29"/>
  <c r="B238" i="34"/>
  <c r="C238" i="34"/>
  <c r="D238" i="34"/>
  <c r="E238" i="34"/>
  <c r="B239" i="34"/>
  <c r="C239" i="34"/>
  <c r="D239" i="34"/>
  <c r="E239" i="34"/>
  <c r="B240" i="34"/>
  <c r="C240" i="34"/>
  <c r="D240" i="34"/>
  <c r="E240" i="34"/>
  <c r="B241" i="34"/>
  <c r="C241" i="34"/>
  <c r="D241" i="34"/>
  <c r="E241" i="34"/>
  <c r="B242" i="34"/>
  <c r="C242" i="34"/>
  <c r="D242" i="34"/>
  <c r="E242" i="34"/>
  <c r="B243" i="34"/>
  <c r="C243" i="34"/>
  <c r="D243" i="34"/>
  <c r="E243" i="34"/>
  <c r="B244" i="34"/>
  <c r="C244" i="34"/>
  <c r="D244" i="34"/>
  <c r="E244" i="34"/>
  <c r="B245" i="34"/>
  <c r="C245" i="34"/>
  <c r="D245" i="34"/>
  <c r="E245" i="34"/>
  <c r="B246" i="34"/>
  <c r="C246" i="34"/>
  <c r="D246" i="34"/>
  <c r="E246" i="34"/>
  <c r="B247" i="34"/>
  <c r="C247" i="34"/>
  <c r="D247" i="34"/>
  <c r="E247" i="34"/>
  <c r="B248" i="34"/>
  <c r="C248" i="34"/>
  <c r="D248" i="34"/>
  <c r="E248" i="34"/>
  <c r="B249" i="34"/>
  <c r="C249" i="34"/>
  <c r="D249" i="34"/>
  <c r="E249" i="34"/>
  <c r="B250" i="34"/>
  <c r="C250" i="34"/>
  <c r="D250" i="34"/>
  <c r="E250" i="34"/>
  <c r="B251" i="34"/>
  <c r="C251" i="34"/>
  <c r="D251" i="34"/>
  <c r="E251" i="34"/>
  <c r="B252" i="34"/>
  <c r="C252" i="34"/>
  <c r="D252" i="34"/>
  <c r="E252" i="34"/>
  <c r="B253" i="34"/>
  <c r="C253" i="34"/>
  <c r="D253" i="34"/>
  <c r="E253" i="34"/>
  <c r="B254" i="34"/>
  <c r="C254" i="34"/>
  <c r="D254" i="34"/>
  <c r="E254" i="34"/>
  <c r="B255" i="34"/>
  <c r="C255" i="34"/>
  <c r="D255" i="34"/>
  <c r="E255" i="34"/>
  <c r="B256" i="34"/>
  <c r="C256" i="34"/>
  <c r="D256" i="34"/>
  <c r="E256" i="34"/>
  <c r="B257" i="34"/>
  <c r="C257" i="34"/>
  <c r="D257" i="34"/>
  <c r="E257" i="34"/>
  <c r="B258" i="34"/>
  <c r="C258" i="34"/>
  <c r="D258" i="34"/>
  <c r="E258" i="34"/>
  <c r="B259" i="34"/>
  <c r="C259" i="34"/>
  <c r="D259" i="34"/>
  <c r="E259" i="34"/>
  <c r="B260" i="34"/>
  <c r="C260" i="34"/>
  <c r="D260" i="34"/>
  <c r="E260" i="34"/>
  <c r="B261" i="34"/>
  <c r="C261" i="34"/>
  <c r="D261" i="34"/>
  <c r="E261" i="34"/>
  <c r="B262" i="34"/>
  <c r="C262" i="34"/>
  <c r="D262" i="34"/>
  <c r="E262" i="34"/>
  <c r="B263" i="34"/>
  <c r="C263" i="34"/>
  <c r="D263" i="34"/>
  <c r="E263" i="34"/>
  <c r="B264" i="34"/>
  <c r="C264" i="34"/>
  <c r="D264" i="34"/>
  <c r="E264" i="34"/>
  <c r="B265" i="34"/>
  <c r="C265" i="34"/>
  <c r="D265" i="34"/>
  <c r="E265" i="34"/>
  <c r="B266" i="34"/>
  <c r="C266" i="34"/>
  <c r="D266" i="34"/>
  <c r="E266" i="34"/>
  <c r="B267" i="34"/>
  <c r="C267" i="34"/>
  <c r="D267" i="34"/>
  <c r="E267" i="34"/>
  <c r="B268" i="34"/>
  <c r="C268" i="34"/>
  <c r="D268" i="34"/>
  <c r="E268" i="34"/>
  <c r="B269" i="34"/>
  <c r="C269" i="34"/>
  <c r="D269" i="34"/>
  <c r="E269" i="34"/>
  <c r="B270" i="34"/>
  <c r="C270" i="34"/>
  <c r="D270" i="34"/>
  <c r="E270" i="34"/>
  <c r="B271" i="34"/>
  <c r="C271" i="34"/>
  <c r="D271" i="34"/>
  <c r="E271" i="34"/>
  <c r="B272" i="34"/>
  <c r="C272" i="34"/>
  <c r="D272" i="34"/>
  <c r="E272" i="34"/>
  <c r="B273" i="34"/>
  <c r="C273" i="34"/>
  <c r="D273" i="34"/>
  <c r="E273" i="34"/>
  <c r="B274" i="34"/>
  <c r="C274" i="34"/>
  <c r="D274" i="34"/>
  <c r="E274" i="34"/>
  <c r="B275" i="34"/>
  <c r="C275" i="34"/>
  <c r="D275" i="34"/>
  <c r="E275" i="34"/>
  <c r="B276" i="34"/>
  <c r="C276" i="34"/>
  <c r="D276" i="34"/>
  <c r="E276" i="34"/>
  <c r="B277" i="34"/>
  <c r="C277" i="34"/>
  <c r="D277" i="34"/>
  <c r="E277" i="34"/>
  <c r="B278" i="34"/>
  <c r="C278" i="34"/>
  <c r="D278" i="34"/>
  <c r="E278" i="34"/>
  <c r="B279" i="34"/>
  <c r="C279" i="34"/>
  <c r="D279" i="34"/>
  <c r="E279" i="34"/>
  <c r="B280" i="34"/>
  <c r="C280" i="34"/>
  <c r="D280" i="34"/>
  <c r="E280" i="34"/>
  <c r="B281" i="34"/>
  <c r="C281" i="34"/>
  <c r="D281" i="34"/>
  <c r="E281" i="34"/>
  <c r="B282" i="34"/>
  <c r="C282" i="34"/>
  <c r="D282" i="34"/>
  <c r="E282" i="34"/>
  <c r="B283" i="34"/>
  <c r="C283" i="34"/>
  <c r="D283" i="34"/>
  <c r="E283" i="34"/>
  <c r="B284" i="34"/>
  <c r="C284" i="34"/>
  <c r="D284" i="34"/>
  <c r="E284" i="34"/>
  <c r="B285" i="34"/>
  <c r="C285" i="34"/>
  <c r="D285" i="34"/>
  <c r="E285" i="34"/>
  <c r="B286" i="34"/>
  <c r="C286" i="34"/>
  <c r="D286" i="34"/>
  <c r="E286" i="34"/>
  <c r="B287" i="34"/>
  <c r="C287" i="34"/>
  <c r="D287" i="34"/>
  <c r="E287" i="34"/>
  <c r="B288" i="34"/>
  <c r="C288" i="34"/>
  <c r="D288" i="34"/>
  <c r="E288" i="34"/>
  <c r="B289" i="34"/>
  <c r="C289" i="34"/>
  <c r="D289" i="34"/>
  <c r="E289" i="34"/>
  <c r="B290" i="34"/>
  <c r="C290" i="34"/>
  <c r="D290" i="34"/>
  <c r="E290" i="34"/>
  <c r="B291" i="34"/>
  <c r="C291" i="34"/>
  <c r="D291" i="34"/>
  <c r="E291" i="34"/>
  <c r="B292" i="34"/>
  <c r="C292" i="34"/>
  <c r="D292" i="34"/>
  <c r="E292" i="34"/>
  <c r="B293" i="34"/>
  <c r="C293" i="34"/>
  <c r="D293" i="34"/>
  <c r="E293" i="34"/>
  <c r="B294" i="34"/>
  <c r="C294" i="34"/>
  <c r="D294" i="34"/>
  <c r="E294" i="34"/>
  <c r="B295" i="34"/>
  <c r="C295" i="34"/>
  <c r="D295" i="34"/>
  <c r="E295" i="34"/>
  <c r="B296" i="34"/>
  <c r="C296" i="34"/>
  <c r="D296" i="34"/>
  <c r="E296" i="34"/>
  <c r="B297" i="34"/>
  <c r="C297" i="34"/>
  <c r="D297" i="34"/>
  <c r="E297" i="34"/>
  <c r="B298" i="34"/>
  <c r="C298" i="34"/>
  <c r="D298" i="34"/>
  <c r="E298" i="34"/>
  <c r="B299" i="34"/>
  <c r="C299" i="34"/>
  <c r="D299" i="34"/>
  <c r="E299" i="34"/>
  <c r="B300" i="34"/>
  <c r="C300" i="34"/>
  <c r="D300" i="34"/>
  <c r="E300" i="34"/>
  <c r="B301" i="34"/>
  <c r="C301" i="34"/>
  <c r="D301" i="34"/>
  <c r="E301" i="34"/>
  <c r="B302" i="34"/>
  <c r="C302" i="34"/>
  <c r="D302" i="34"/>
  <c r="E302" i="34"/>
  <c r="B303" i="34"/>
  <c r="C303" i="34"/>
  <c r="D303" i="34"/>
  <c r="E303" i="34"/>
  <c r="B304" i="34"/>
  <c r="C304" i="34"/>
  <c r="D304" i="34"/>
  <c r="E304" i="34"/>
  <c r="B305" i="34"/>
  <c r="C305" i="34"/>
  <c r="D305" i="34"/>
  <c r="E305" i="34"/>
  <c r="B306" i="34"/>
  <c r="C306" i="34"/>
  <c r="D306" i="34"/>
  <c r="E306" i="34"/>
  <c r="B307" i="34"/>
  <c r="C307" i="34"/>
  <c r="D307" i="34"/>
  <c r="E307" i="34"/>
  <c r="B308" i="34"/>
  <c r="C308" i="34"/>
  <c r="D308" i="34"/>
  <c r="E308" i="34"/>
  <c r="B309" i="34"/>
  <c r="C309" i="34"/>
  <c r="D309" i="34"/>
  <c r="E309" i="34"/>
  <c r="B310" i="34"/>
  <c r="C310" i="34"/>
  <c r="D310" i="34"/>
  <c r="E310" i="34"/>
  <c r="B311" i="34"/>
  <c r="C311" i="34"/>
  <c r="D311" i="34"/>
  <c r="E311" i="34"/>
  <c r="B312" i="34"/>
  <c r="C312" i="34"/>
  <c r="D312" i="34"/>
  <c r="E312" i="34"/>
  <c r="B313" i="34"/>
  <c r="C313" i="34"/>
  <c r="D313" i="34"/>
  <c r="E313" i="34"/>
  <c r="B314" i="34"/>
  <c r="C314" i="34"/>
  <c r="D314" i="34"/>
  <c r="E314" i="34"/>
  <c r="B315" i="34"/>
  <c r="C315" i="34"/>
  <c r="D315" i="34"/>
  <c r="E315" i="34"/>
  <c r="B316" i="34"/>
  <c r="C316" i="34"/>
  <c r="D316" i="34"/>
  <c r="E316" i="34"/>
  <c r="B317" i="34"/>
  <c r="C317" i="34"/>
  <c r="D317" i="34"/>
  <c r="E317" i="34"/>
  <c r="B318" i="34"/>
  <c r="C318" i="34"/>
  <c r="D318" i="34"/>
  <c r="E318" i="34"/>
  <c r="B319" i="34"/>
  <c r="C319" i="34"/>
  <c r="D319" i="34"/>
  <c r="E319" i="34"/>
  <c r="B320" i="34"/>
  <c r="C320" i="34"/>
  <c r="D320" i="34"/>
  <c r="E320" i="34"/>
  <c r="B321" i="34"/>
  <c r="C321" i="34"/>
  <c r="D321" i="34"/>
  <c r="E321" i="34"/>
  <c r="B322" i="34"/>
  <c r="C322" i="34"/>
  <c r="D322" i="34"/>
  <c r="E322" i="34"/>
  <c r="B323" i="34"/>
  <c r="C323" i="34"/>
  <c r="D323" i="34"/>
  <c r="E323" i="34"/>
  <c r="B324" i="34"/>
  <c r="C324" i="34"/>
  <c r="D324" i="34"/>
  <c r="E324" i="34"/>
  <c r="B325" i="34"/>
  <c r="C325" i="34"/>
  <c r="D325" i="34"/>
  <c r="E325" i="34"/>
  <c r="B326" i="34"/>
  <c r="C326" i="34"/>
  <c r="D326" i="34"/>
  <c r="E326" i="34"/>
  <c r="B327" i="34"/>
  <c r="C327" i="34"/>
  <c r="D327" i="34"/>
  <c r="E327" i="34"/>
  <c r="B328" i="34"/>
  <c r="C328" i="34"/>
  <c r="D328" i="34"/>
  <c r="E328" i="34"/>
  <c r="B329" i="34"/>
  <c r="C329" i="34"/>
  <c r="D329" i="34"/>
  <c r="E329" i="34"/>
  <c r="B330" i="34"/>
  <c r="C330" i="34"/>
  <c r="D330" i="34"/>
  <c r="E330" i="34"/>
  <c r="B331" i="34"/>
  <c r="C331" i="34"/>
  <c r="D331" i="34"/>
  <c r="E331" i="34"/>
  <c r="B332" i="34"/>
  <c r="C332" i="34"/>
  <c r="D332" i="34"/>
  <c r="E332" i="34"/>
  <c r="B333" i="34"/>
  <c r="C333" i="34"/>
  <c r="D333" i="34"/>
  <c r="E333" i="34"/>
  <c r="B334" i="34"/>
  <c r="C334" i="34"/>
  <c r="D334" i="34"/>
  <c r="E334" i="34"/>
  <c r="B335" i="34"/>
  <c r="C335" i="34"/>
  <c r="D335" i="34"/>
  <c r="E335" i="34"/>
  <c r="B336" i="34"/>
  <c r="C336" i="34"/>
  <c r="D336" i="34"/>
  <c r="E336" i="34"/>
  <c r="B337" i="34"/>
  <c r="C337" i="34"/>
  <c r="D337" i="34"/>
  <c r="E337" i="34"/>
  <c r="B338" i="34"/>
  <c r="C338" i="34"/>
  <c r="D338" i="34"/>
  <c r="E338" i="34"/>
  <c r="B339" i="34"/>
  <c r="C339" i="34"/>
  <c r="D339" i="34"/>
  <c r="E339" i="34"/>
  <c r="B65" i="34"/>
  <c r="C65" i="34"/>
  <c r="D65" i="34"/>
  <c r="E65" i="34"/>
  <c r="B66" i="34"/>
  <c r="C66" i="34"/>
  <c r="D66" i="34"/>
  <c r="E66" i="34"/>
  <c r="B67" i="34"/>
  <c r="C67" i="34"/>
  <c r="D67" i="34"/>
  <c r="E67" i="34"/>
  <c r="B68" i="34"/>
  <c r="C68" i="34"/>
  <c r="D68" i="34"/>
  <c r="E68" i="34"/>
  <c r="B69" i="34"/>
  <c r="C69" i="34"/>
  <c r="D69" i="34"/>
  <c r="E69" i="34"/>
  <c r="B70" i="34"/>
  <c r="C70" i="34"/>
  <c r="D70" i="34"/>
  <c r="E70" i="34"/>
  <c r="B71" i="34"/>
  <c r="C71" i="34"/>
  <c r="D71" i="34"/>
  <c r="E71" i="34"/>
  <c r="B72" i="34"/>
  <c r="C72" i="34"/>
  <c r="D72" i="34"/>
  <c r="E72" i="34"/>
  <c r="B73" i="34"/>
  <c r="C73" i="34"/>
  <c r="D73" i="34"/>
  <c r="E73" i="34"/>
  <c r="B74" i="34"/>
  <c r="C74" i="34"/>
  <c r="D74" i="34"/>
  <c r="E74" i="34"/>
  <c r="B75" i="34"/>
  <c r="C75" i="34"/>
  <c r="D75" i="34"/>
  <c r="E75" i="34"/>
  <c r="B76" i="34"/>
  <c r="C76" i="34"/>
  <c r="D76" i="34"/>
  <c r="E76" i="34"/>
  <c r="B77" i="34"/>
  <c r="C77" i="34"/>
  <c r="D77" i="34"/>
  <c r="E77" i="34"/>
  <c r="B78" i="34"/>
  <c r="C78" i="34"/>
  <c r="D78" i="34"/>
  <c r="E78" i="34"/>
  <c r="B79" i="34"/>
  <c r="C79" i="34"/>
  <c r="D79" i="34"/>
  <c r="E79" i="34"/>
  <c r="B80" i="34"/>
  <c r="C80" i="34"/>
  <c r="D80" i="34"/>
  <c r="E80" i="34"/>
  <c r="B81" i="34"/>
  <c r="C81" i="34"/>
  <c r="D81" i="34"/>
  <c r="E81" i="34"/>
  <c r="B82" i="34"/>
  <c r="C82" i="34"/>
  <c r="D82" i="34"/>
  <c r="E82" i="34"/>
  <c r="B83" i="34"/>
  <c r="C83" i="34"/>
  <c r="D83" i="34"/>
  <c r="E83" i="34"/>
  <c r="B84" i="34"/>
  <c r="C84" i="34"/>
  <c r="D84" i="34"/>
  <c r="E84" i="34"/>
  <c r="B85" i="34"/>
  <c r="C85" i="34"/>
  <c r="D85" i="34"/>
  <c r="E85" i="34"/>
  <c r="B86" i="34"/>
  <c r="C86" i="34"/>
  <c r="D86" i="34"/>
  <c r="E86" i="34"/>
  <c r="B87" i="34"/>
  <c r="C87" i="34"/>
  <c r="D87" i="34"/>
  <c r="E87" i="34"/>
  <c r="B88" i="34"/>
  <c r="C88" i="34"/>
  <c r="D88" i="34"/>
  <c r="E88" i="34"/>
  <c r="B89" i="34"/>
  <c r="C89" i="34"/>
  <c r="D89" i="34"/>
  <c r="E89" i="34"/>
  <c r="B90" i="34"/>
  <c r="C90" i="34"/>
  <c r="D90" i="34"/>
  <c r="E90" i="34"/>
  <c r="B91" i="34"/>
  <c r="C91" i="34"/>
  <c r="D91" i="34"/>
  <c r="E91" i="34"/>
  <c r="B92" i="34"/>
  <c r="C92" i="34"/>
  <c r="D92" i="34"/>
  <c r="E92" i="34"/>
  <c r="B93" i="34"/>
  <c r="C93" i="34"/>
  <c r="D93" i="34"/>
  <c r="E93" i="34"/>
  <c r="B94" i="34"/>
  <c r="C94" i="34"/>
  <c r="D94" i="34"/>
  <c r="E94" i="34"/>
  <c r="B95" i="34"/>
  <c r="C95" i="34"/>
  <c r="D95" i="34"/>
  <c r="E95" i="34"/>
  <c r="B96" i="34"/>
  <c r="C96" i="34"/>
  <c r="D96" i="34"/>
  <c r="E96" i="34"/>
  <c r="B97" i="34"/>
  <c r="C97" i="34"/>
  <c r="D97" i="34"/>
  <c r="E97" i="34"/>
  <c r="B98" i="34"/>
  <c r="C98" i="34"/>
  <c r="D98" i="34"/>
  <c r="E98" i="34"/>
  <c r="B99" i="34"/>
  <c r="C99" i="34"/>
  <c r="D99" i="34"/>
  <c r="E99" i="34"/>
  <c r="B100" i="34"/>
  <c r="C100" i="34"/>
  <c r="D100" i="34"/>
  <c r="E100" i="34"/>
  <c r="B101" i="34"/>
  <c r="C101" i="34"/>
  <c r="D101" i="34"/>
  <c r="E101" i="34"/>
  <c r="B102" i="34"/>
  <c r="C102" i="34"/>
  <c r="D102" i="34"/>
  <c r="E102" i="34"/>
  <c r="B103" i="34"/>
  <c r="C103" i="34"/>
  <c r="D103" i="34"/>
  <c r="E103" i="34"/>
  <c r="B104" i="34"/>
  <c r="C104" i="34"/>
  <c r="D104" i="34"/>
  <c r="E104" i="34"/>
  <c r="B105" i="34"/>
  <c r="C105" i="34"/>
  <c r="D105" i="34"/>
  <c r="E105" i="34"/>
  <c r="B106" i="34"/>
  <c r="C106" i="34"/>
  <c r="D106" i="34"/>
  <c r="E106" i="34"/>
  <c r="B107" i="34"/>
  <c r="C107" i="34"/>
  <c r="D107" i="34"/>
  <c r="E107" i="34"/>
  <c r="B108" i="34"/>
  <c r="C108" i="34"/>
  <c r="D108" i="34"/>
  <c r="E108" i="34"/>
  <c r="B109" i="34"/>
  <c r="C109" i="34"/>
  <c r="D109" i="34"/>
  <c r="E109" i="34"/>
  <c r="B110" i="34"/>
  <c r="C110" i="34"/>
  <c r="D110" i="34"/>
  <c r="E110" i="34"/>
  <c r="B111" i="34"/>
  <c r="C111" i="34"/>
  <c r="D111" i="34"/>
  <c r="E111" i="34"/>
  <c r="B112" i="34"/>
  <c r="C112" i="34"/>
  <c r="D112" i="34"/>
  <c r="E112" i="34"/>
  <c r="B113" i="34"/>
  <c r="C113" i="34"/>
  <c r="D113" i="34"/>
  <c r="E113" i="34"/>
  <c r="B114" i="34"/>
  <c r="C114" i="34"/>
  <c r="D114" i="34"/>
  <c r="E114" i="34"/>
  <c r="B115" i="34"/>
  <c r="C115" i="34"/>
  <c r="D115" i="34"/>
  <c r="E115" i="34"/>
  <c r="B116" i="34"/>
  <c r="C116" i="34"/>
  <c r="D116" i="34"/>
  <c r="E116" i="34"/>
  <c r="B117" i="34"/>
  <c r="C117" i="34"/>
  <c r="D117" i="34"/>
  <c r="E117" i="34"/>
  <c r="B118" i="34"/>
  <c r="C118" i="34"/>
  <c r="D118" i="34"/>
  <c r="E118" i="34"/>
  <c r="B119" i="34"/>
  <c r="C119" i="34"/>
  <c r="D119" i="34"/>
  <c r="E119" i="34"/>
  <c r="B120" i="34"/>
  <c r="C120" i="34"/>
  <c r="D120" i="34"/>
  <c r="E120" i="34"/>
  <c r="B121" i="34"/>
  <c r="C121" i="34"/>
  <c r="D121" i="34"/>
  <c r="E121" i="34"/>
  <c r="B122" i="34"/>
  <c r="C122" i="34"/>
  <c r="D122" i="34"/>
  <c r="E122" i="34"/>
  <c r="B123" i="34"/>
  <c r="C123" i="34"/>
  <c r="D123" i="34"/>
  <c r="E123" i="34"/>
  <c r="B124" i="34"/>
  <c r="C124" i="34"/>
  <c r="D124" i="34"/>
  <c r="E124" i="34"/>
  <c r="B125" i="34"/>
  <c r="C125" i="34"/>
  <c r="D125" i="34"/>
  <c r="E125" i="34"/>
  <c r="B126" i="34"/>
  <c r="C126" i="34"/>
  <c r="D126" i="34"/>
  <c r="E126" i="34"/>
  <c r="B127" i="34"/>
  <c r="C127" i="34"/>
  <c r="D127" i="34"/>
  <c r="E127" i="34"/>
  <c r="B128" i="34"/>
  <c r="C128" i="34"/>
  <c r="D128" i="34"/>
  <c r="E128" i="34"/>
  <c r="B129" i="34"/>
  <c r="C129" i="34"/>
  <c r="D129" i="34"/>
  <c r="E129" i="34"/>
  <c r="B130" i="34"/>
  <c r="C130" i="34"/>
  <c r="D130" i="34"/>
  <c r="E130" i="34"/>
  <c r="B131" i="34"/>
  <c r="C131" i="34"/>
  <c r="D131" i="34"/>
  <c r="E131" i="34"/>
  <c r="B132" i="34"/>
  <c r="C132" i="34"/>
  <c r="D132" i="34"/>
  <c r="E132" i="34"/>
  <c r="B133" i="34"/>
  <c r="C133" i="34"/>
  <c r="D133" i="34"/>
  <c r="E133" i="34"/>
  <c r="B134" i="34"/>
  <c r="C134" i="34"/>
  <c r="D134" i="34"/>
  <c r="E134" i="34"/>
  <c r="B135" i="34"/>
  <c r="C135" i="34"/>
  <c r="D135" i="34"/>
  <c r="E135" i="34"/>
  <c r="B136" i="34"/>
  <c r="C136" i="34"/>
  <c r="D136" i="34"/>
  <c r="E136" i="34"/>
  <c r="B137" i="34"/>
  <c r="C137" i="34"/>
  <c r="D137" i="34"/>
  <c r="E137" i="34"/>
  <c r="B138" i="34"/>
  <c r="C138" i="34"/>
  <c r="D138" i="34"/>
  <c r="E138" i="34"/>
  <c r="B139" i="34"/>
  <c r="C139" i="34"/>
  <c r="D139" i="34"/>
  <c r="E139" i="34"/>
  <c r="B140" i="34"/>
  <c r="C140" i="34"/>
  <c r="D140" i="34"/>
  <c r="E140" i="34"/>
  <c r="B141" i="34"/>
  <c r="C141" i="34"/>
  <c r="D141" i="34"/>
  <c r="E141" i="34"/>
  <c r="B142" i="34"/>
  <c r="C142" i="34"/>
  <c r="D142" i="34"/>
  <c r="E142" i="34"/>
  <c r="B143" i="34"/>
  <c r="C143" i="34"/>
  <c r="D143" i="34"/>
  <c r="E143" i="34"/>
  <c r="B144" i="34"/>
  <c r="C144" i="34"/>
  <c r="D144" i="34"/>
  <c r="E144" i="34"/>
  <c r="B145" i="34"/>
  <c r="C145" i="34"/>
  <c r="D145" i="34"/>
  <c r="E145" i="34"/>
  <c r="B146" i="34"/>
  <c r="C146" i="34"/>
  <c r="D146" i="34"/>
  <c r="E146" i="34"/>
  <c r="B147" i="34"/>
  <c r="C147" i="34"/>
  <c r="D147" i="34"/>
  <c r="E147" i="34"/>
  <c r="B148" i="34"/>
  <c r="C148" i="34"/>
  <c r="D148" i="34"/>
  <c r="E148" i="34"/>
  <c r="B149" i="34"/>
  <c r="C149" i="34"/>
  <c r="D149" i="34"/>
  <c r="E149" i="34"/>
  <c r="B150" i="34"/>
  <c r="C150" i="34"/>
  <c r="D150" i="34"/>
  <c r="E150" i="34"/>
  <c r="B151" i="34"/>
  <c r="C151" i="34"/>
  <c r="D151" i="34"/>
  <c r="E151" i="34"/>
  <c r="B152" i="34"/>
  <c r="C152" i="34"/>
  <c r="D152" i="34"/>
  <c r="E152" i="34"/>
  <c r="B153" i="34"/>
  <c r="C153" i="34"/>
  <c r="D153" i="34"/>
  <c r="E153" i="34"/>
  <c r="B154" i="34"/>
  <c r="C154" i="34"/>
  <c r="D154" i="34"/>
  <c r="E154" i="34"/>
  <c r="B155" i="34"/>
  <c r="C155" i="34"/>
  <c r="D155" i="34"/>
  <c r="E155" i="34"/>
  <c r="B156" i="34"/>
  <c r="C156" i="34"/>
  <c r="D156" i="34"/>
  <c r="E156" i="34"/>
  <c r="B157" i="34"/>
  <c r="C157" i="34"/>
  <c r="D157" i="34"/>
  <c r="E157" i="34"/>
  <c r="B158" i="34"/>
  <c r="C158" i="34"/>
  <c r="D158" i="34"/>
  <c r="E158" i="34"/>
  <c r="B159" i="34"/>
  <c r="C159" i="34"/>
  <c r="D159" i="34"/>
  <c r="E159" i="34"/>
  <c r="B160" i="34"/>
  <c r="C160" i="34"/>
  <c r="D160" i="34"/>
  <c r="E160" i="34"/>
  <c r="B161" i="34"/>
  <c r="C161" i="34"/>
  <c r="D161" i="34"/>
  <c r="E161" i="34"/>
  <c r="B162" i="34"/>
  <c r="C162" i="34"/>
  <c r="D162" i="34"/>
  <c r="E162" i="34"/>
  <c r="B163" i="34"/>
  <c r="C163" i="34"/>
  <c r="D163" i="34"/>
  <c r="E163" i="34"/>
  <c r="B164" i="34"/>
  <c r="C164" i="34"/>
  <c r="D164" i="34"/>
  <c r="E164" i="34"/>
  <c r="B165" i="34"/>
  <c r="C165" i="34"/>
  <c r="D165" i="34"/>
  <c r="E165" i="34"/>
  <c r="B166" i="34"/>
  <c r="C166" i="34"/>
  <c r="D166" i="34"/>
  <c r="E166" i="34"/>
  <c r="B167" i="34"/>
  <c r="C167" i="34"/>
  <c r="D167" i="34"/>
  <c r="E167" i="34"/>
  <c r="B168" i="34"/>
  <c r="C168" i="34"/>
  <c r="D168" i="34"/>
  <c r="E168" i="34"/>
  <c r="B169" i="34"/>
  <c r="C169" i="34"/>
  <c r="D169" i="34"/>
  <c r="E169" i="34"/>
  <c r="B170" i="34"/>
  <c r="C170" i="34"/>
  <c r="D170" i="34"/>
  <c r="E170" i="34"/>
  <c r="B171" i="34"/>
  <c r="C171" i="34"/>
  <c r="D171" i="34"/>
  <c r="E171" i="34"/>
  <c r="B172" i="34"/>
  <c r="C172" i="34"/>
  <c r="D172" i="34"/>
  <c r="E172" i="34"/>
  <c r="B173" i="34"/>
  <c r="C173" i="34"/>
  <c r="D173" i="34"/>
  <c r="E173" i="34"/>
  <c r="B174" i="34"/>
  <c r="C174" i="34"/>
  <c r="D174" i="34"/>
  <c r="E174" i="34"/>
  <c r="B175" i="34"/>
  <c r="C175" i="34"/>
  <c r="D175" i="34"/>
  <c r="E175" i="34"/>
  <c r="B176" i="34"/>
  <c r="C176" i="34"/>
  <c r="D176" i="34"/>
  <c r="E176" i="34"/>
  <c r="B177" i="34"/>
  <c r="C177" i="34"/>
  <c r="D177" i="34"/>
  <c r="E177" i="34"/>
  <c r="B178" i="34"/>
  <c r="C178" i="34"/>
  <c r="D178" i="34"/>
  <c r="E178" i="34"/>
  <c r="B179" i="34"/>
  <c r="C179" i="34"/>
  <c r="D179" i="34"/>
  <c r="E179" i="34"/>
  <c r="B180" i="34"/>
  <c r="C180" i="34"/>
  <c r="D180" i="34"/>
  <c r="E180" i="34"/>
  <c r="B181" i="34"/>
  <c r="C181" i="34"/>
  <c r="D181" i="34"/>
  <c r="E181" i="34"/>
  <c r="B182" i="34"/>
  <c r="C182" i="34"/>
  <c r="D182" i="34"/>
  <c r="E182" i="34"/>
  <c r="B183" i="34"/>
  <c r="C183" i="34"/>
  <c r="D183" i="34"/>
  <c r="E183" i="34"/>
  <c r="B184" i="34"/>
  <c r="C184" i="34"/>
  <c r="D184" i="34"/>
  <c r="E184" i="34"/>
  <c r="B185" i="34"/>
  <c r="C185" i="34"/>
  <c r="D185" i="34"/>
  <c r="E185" i="34"/>
  <c r="B186" i="34"/>
  <c r="C186" i="34"/>
  <c r="D186" i="34"/>
  <c r="E186" i="34"/>
  <c r="B187" i="34"/>
  <c r="C187" i="34"/>
  <c r="D187" i="34"/>
  <c r="E187" i="34"/>
  <c r="B188" i="34"/>
  <c r="C188" i="34"/>
  <c r="D188" i="34"/>
  <c r="E188" i="34"/>
  <c r="B189" i="34"/>
  <c r="C189" i="34"/>
  <c r="D189" i="34"/>
  <c r="E189" i="34"/>
  <c r="B190" i="34"/>
  <c r="C190" i="34"/>
  <c r="D190" i="34"/>
  <c r="E190" i="34"/>
  <c r="B191" i="34"/>
  <c r="C191" i="34"/>
  <c r="D191" i="34"/>
  <c r="E191" i="34"/>
  <c r="B192" i="34"/>
  <c r="C192" i="34"/>
  <c r="D192" i="34"/>
  <c r="E192" i="34"/>
  <c r="B193" i="34"/>
  <c r="C193" i="34"/>
  <c r="D193" i="34"/>
  <c r="E193" i="34"/>
  <c r="B194" i="34"/>
  <c r="C194" i="34"/>
  <c r="D194" i="34"/>
  <c r="E194" i="34"/>
  <c r="B195" i="34"/>
  <c r="C195" i="34"/>
  <c r="D195" i="34"/>
  <c r="E195" i="34"/>
  <c r="B196" i="34"/>
  <c r="C196" i="34"/>
  <c r="D196" i="34"/>
  <c r="E196" i="34"/>
  <c r="B197" i="34"/>
  <c r="C197" i="34"/>
  <c r="D197" i="34"/>
  <c r="E197" i="34"/>
  <c r="B198" i="34"/>
  <c r="C198" i="34"/>
  <c r="D198" i="34"/>
  <c r="E198" i="34"/>
  <c r="B199" i="34"/>
  <c r="C199" i="34"/>
  <c r="D199" i="34"/>
  <c r="E199" i="34"/>
  <c r="B200" i="34"/>
  <c r="C200" i="34"/>
  <c r="D200" i="34"/>
  <c r="E200" i="34"/>
  <c r="B201" i="34"/>
  <c r="C201" i="34"/>
  <c r="D201" i="34"/>
  <c r="E201" i="34"/>
  <c r="B202" i="34"/>
  <c r="C202" i="34"/>
  <c r="D202" i="34"/>
  <c r="E202" i="34"/>
  <c r="B203" i="34"/>
  <c r="C203" i="34"/>
  <c r="D203" i="34"/>
  <c r="E203" i="34"/>
  <c r="B204" i="34"/>
  <c r="C204" i="34"/>
  <c r="D204" i="34"/>
  <c r="E204" i="34"/>
  <c r="B205" i="34"/>
  <c r="C205" i="34"/>
  <c r="D205" i="34"/>
  <c r="E205" i="34"/>
  <c r="B206" i="34"/>
  <c r="C206" i="34"/>
  <c r="D206" i="34"/>
  <c r="E206" i="34"/>
  <c r="B207" i="34"/>
  <c r="C207" i="34"/>
  <c r="D207" i="34"/>
  <c r="E207" i="34"/>
  <c r="B208" i="34"/>
  <c r="C208" i="34"/>
  <c r="D208" i="34"/>
  <c r="E208" i="34"/>
  <c r="B209" i="34"/>
  <c r="C209" i="34"/>
  <c r="D209" i="34"/>
  <c r="E209" i="34"/>
  <c r="B210" i="34"/>
  <c r="C210" i="34"/>
  <c r="D210" i="34"/>
  <c r="E210" i="34"/>
  <c r="B211" i="34"/>
  <c r="C211" i="34"/>
  <c r="D211" i="34"/>
  <c r="E211" i="34"/>
  <c r="B212" i="34"/>
  <c r="C212" i="34"/>
  <c r="D212" i="34"/>
  <c r="E212" i="34"/>
  <c r="B213" i="34"/>
  <c r="C213" i="34"/>
  <c r="D213" i="34"/>
  <c r="E213" i="34"/>
  <c r="B214" i="34"/>
  <c r="C214" i="34"/>
  <c r="D214" i="34"/>
  <c r="E214" i="34"/>
  <c r="B215" i="34"/>
  <c r="C215" i="34"/>
  <c r="D215" i="34"/>
  <c r="E215" i="34"/>
  <c r="B216" i="34"/>
  <c r="C216" i="34"/>
  <c r="D216" i="34"/>
  <c r="E216" i="34"/>
  <c r="B217" i="34"/>
  <c r="C217" i="34"/>
  <c r="D217" i="34"/>
  <c r="E217" i="34"/>
  <c r="B218" i="34"/>
  <c r="C218" i="34"/>
  <c r="D218" i="34"/>
  <c r="E218" i="34"/>
  <c r="B219" i="34"/>
  <c r="C219" i="34"/>
  <c r="D219" i="34"/>
  <c r="E219" i="34"/>
  <c r="B220" i="34"/>
  <c r="C220" i="34"/>
  <c r="D220" i="34"/>
  <c r="E220" i="34"/>
  <c r="B221" i="34"/>
  <c r="C221" i="34"/>
  <c r="D221" i="34"/>
  <c r="E221" i="34"/>
  <c r="B222" i="34"/>
  <c r="C222" i="34"/>
  <c r="D222" i="34"/>
  <c r="E222" i="34"/>
  <c r="B223" i="34"/>
  <c r="C223" i="34"/>
  <c r="D223" i="34"/>
  <c r="E223" i="34"/>
  <c r="B224" i="34"/>
  <c r="C224" i="34"/>
  <c r="D224" i="34"/>
  <c r="E224" i="34"/>
  <c r="B225" i="34"/>
  <c r="C225" i="34"/>
  <c r="D225" i="34"/>
  <c r="E225" i="34"/>
  <c r="B226" i="34"/>
  <c r="C226" i="34"/>
  <c r="D226" i="34"/>
  <c r="E226" i="34"/>
  <c r="B227" i="34"/>
  <c r="C227" i="34"/>
  <c r="D227" i="34"/>
  <c r="E227" i="34"/>
  <c r="B228" i="34"/>
  <c r="C228" i="34"/>
  <c r="D228" i="34"/>
  <c r="E228" i="34"/>
  <c r="B229" i="34"/>
  <c r="C229" i="34"/>
  <c r="D229" i="34"/>
  <c r="E229" i="34"/>
  <c r="B230" i="34"/>
  <c r="C230" i="34"/>
  <c r="D230" i="34"/>
  <c r="E230" i="34"/>
  <c r="F230" i="34"/>
  <c r="B231" i="34"/>
  <c r="C231" i="34"/>
  <c r="D231" i="34"/>
  <c r="E231" i="34"/>
  <c r="B232" i="34"/>
  <c r="C232" i="34"/>
  <c r="D232" i="34"/>
  <c r="E232" i="34"/>
  <c r="B233" i="34"/>
  <c r="C233" i="34"/>
  <c r="D233" i="34"/>
  <c r="E233" i="34"/>
  <c r="B234" i="34"/>
  <c r="C234" i="34"/>
  <c r="D234" i="34"/>
  <c r="E234" i="34"/>
  <c r="B235" i="34"/>
  <c r="C235" i="34"/>
  <c r="D235" i="34"/>
  <c r="E235" i="34"/>
  <c r="B236" i="34"/>
  <c r="C236" i="34"/>
  <c r="D236" i="34"/>
  <c r="E236" i="34"/>
  <c r="B237" i="34"/>
  <c r="C237" i="34"/>
  <c r="D237" i="34"/>
  <c r="E237" i="34"/>
  <c r="F187" i="34"/>
  <c r="G187" i="34"/>
  <c r="F188" i="34"/>
  <c r="G188" i="34"/>
  <c r="F189" i="34"/>
  <c r="G189" i="34"/>
  <c r="F190" i="34"/>
  <c r="G190" i="34"/>
  <c r="F191" i="34"/>
  <c r="G191" i="34"/>
  <c r="F192" i="34"/>
  <c r="G192" i="34"/>
  <c r="F193" i="34"/>
  <c r="G193" i="34"/>
  <c r="F194" i="34"/>
  <c r="G194" i="34"/>
  <c r="F195" i="34"/>
  <c r="G195" i="34"/>
  <c r="F196" i="34"/>
  <c r="G196" i="34"/>
  <c r="F197" i="34"/>
  <c r="G197" i="34"/>
  <c r="F198" i="34"/>
  <c r="G198" i="34"/>
  <c r="F199" i="34"/>
  <c r="G199" i="34"/>
  <c r="F200" i="34"/>
  <c r="G200" i="34"/>
  <c r="F201" i="34"/>
  <c r="G201" i="34"/>
  <c r="F202" i="34"/>
  <c r="G202" i="34"/>
  <c r="F203" i="34"/>
  <c r="G203" i="34"/>
  <c r="F204" i="34"/>
  <c r="G204" i="34"/>
  <c r="F205" i="34"/>
  <c r="G205" i="34"/>
  <c r="F206" i="34"/>
  <c r="G206" i="34"/>
  <c r="F207" i="34"/>
  <c r="G207" i="34"/>
  <c r="F208" i="34"/>
  <c r="G208" i="34"/>
  <c r="F209" i="34"/>
  <c r="G209" i="34"/>
  <c r="F210" i="34"/>
  <c r="G210" i="34"/>
  <c r="F211" i="34"/>
  <c r="G211" i="34"/>
  <c r="F212" i="34"/>
  <c r="G212" i="34"/>
  <c r="F213" i="34"/>
  <c r="G213" i="34"/>
  <c r="F214" i="34"/>
  <c r="G214" i="34"/>
  <c r="F215" i="34"/>
  <c r="G215" i="34"/>
  <c r="F216" i="34"/>
  <c r="G216" i="34"/>
  <c r="F217" i="34"/>
  <c r="G217" i="34"/>
  <c r="F218" i="34"/>
  <c r="G218" i="34"/>
  <c r="F219" i="34"/>
  <c r="G219" i="34"/>
  <c r="F220" i="34"/>
  <c r="G220" i="34"/>
  <c r="F221" i="34"/>
  <c r="G221" i="34"/>
  <c r="F222" i="34"/>
  <c r="G222" i="34"/>
  <c r="F223" i="34"/>
  <c r="G223" i="34"/>
  <c r="F224" i="34"/>
  <c r="G224" i="34"/>
  <c r="F225" i="34"/>
  <c r="G225" i="34"/>
  <c r="F226" i="34"/>
  <c r="G226" i="34"/>
  <c r="F227" i="34"/>
  <c r="G227" i="34"/>
  <c r="F228" i="34"/>
  <c r="G228" i="34"/>
  <c r="F229" i="34"/>
  <c r="G229" i="34"/>
  <c r="G230" i="34"/>
  <c r="F231" i="34"/>
  <c r="G231" i="34"/>
  <c r="F232" i="34"/>
  <c r="G232" i="34"/>
  <c r="F233" i="34"/>
  <c r="G233" i="34"/>
  <c r="F234" i="34"/>
  <c r="G234" i="34"/>
  <c r="F235" i="34"/>
  <c r="G235" i="34"/>
  <c r="F236" i="34"/>
  <c r="G236" i="34"/>
  <c r="F237" i="34"/>
  <c r="G237" i="34"/>
  <c r="F238" i="34"/>
  <c r="G238" i="34"/>
  <c r="F239" i="34"/>
  <c r="G239" i="34"/>
  <c r="F240" i="34"/>
  <c r="G240" i="34"/>
  <c r="F241" i="34"/>
  <c r="G241" i="34"/>
  <c r="F242" i="34"/>
  <c r="G242" i="34"/>
  <c r="F243" i="34"/>
  <c r="G243" i="34"/>
  <c r="F244" i="34"/>
  <c r="G244" i="34"/>
  <c r="F245" i="34"/>
  <c r="G245" i="34"/>
  <c r="F246" i="34"/>
  <c r="G246" i="34"/>
  <c r="F247" i="34"/>
  <c r="G247" i="34"/>
  <c r="F248" i="34"/>
  <c r="G248" i="34"/>
  <c r="F249" i="34"/>
  <c r="G249" i="34"/>
  <c r="F250" i="34"/>
  <c r="G250" i="34"/>
  <c r="F251" i="34"/>
  <c r="G251" i="34"/>
  <c r="F252" i="34"/>
  <c r="G252" i="34"/>
  <c r="F253" i="34"/>
  <c r="G253" i="34"/>
  <c r="F254" i="34"/>
  <c r="G254" i="34"/>
  <c r="F255" i="34"/>
  <c r="G255" i="34"/>
  <c r="F256" i="34"/>
  <c r="G256" i="34"/>
  <c r="F257" i="34"/>
  <c r="G257" i="34"/>
  <c r="F258" i="34"/>
  <c r="G258" i="34"/>
  <c r="F259" i="34"/>
  <c r="G259" i="34"/>
  <c r="F260" i="34"/>
  <c r="G260" i="34"/>
  <c r="F261" i="34"/>
  <c r="G261" i="34"/>
  <c r="F262" i="34"/>
  <c r="G262" i="34"/>
  <c r="F263" i="34"/>
  <c r="G263" i="34"/>
  <c r="F264" i="34"/>
  <c r="G264" i="34"/>
  <c r="F265" i="34"/>
  <c r="G265" i="34"/>
  <c r="F266" i="34"/>
  <c r="G266" i="34"/>
  <c r="F267" i="34"/>
  <c r="G267" i="34"/>
  <c r="F268" i="34"/>
  <c r="G268" i="34"/>
  <c r="F269" i="34"/>
  <c r="G269" i="34"/>
  <c r="F270" i="34"/>
  <c r="G270" i="34"/>
  <c r="F271" i="34"/>
  <c r="G271" i="34"/>
  <c r="F272" i="34"/>
  <c r="G272" i="34"/>
  <c r="F273" i="34"/>
  <c r="G273" i="34"/>
  <c r="F274" i="34"/>
  <c r="G274" i="34"/>
  <c r="F275" i="34"/>
  <c r="G275" i="34"/>
  <c r="F276" i="34"/>
  <c r="G276" i="34"/>
  <c r="F277" i="34"/>
  <c r="G277" i="34"/>
  <c r="F278" i="34"/>
  <c r="G278" i="34"/>
  <c r="F279" i="34"/>
  <c r="G279" i="34"/>
  <c r="F280" i="34"/>
  <c r="G280" i="34"/>
  <c r="F281" i="34"/>
  <c r="G281" i="34"/>
  <c r="F282" i="34"/>
  <c r="G282" i="34"/>
  <c r="F283" i="34"/>
  <c r="G283" i="34"/>
  <c r="F284" i="34"/>
  <c r="G284" i="34"/>
  <c r="F285" i="34"/>
  <c r="G285" i="34"/>
  <c r="F286" i="34"/>
  <c r="G286" i="34"/>
  <c r="F287" i="34"/>
  <c r="G287" i="34"/>
  <c r="F288" i="34"/>
  <c r="G288" i="34"/>
  <c r="F289" i="34"/>
  <c r="G289" i="34"/>
  <c r="F290" i="34"/>
  <c r="G290" i="34"/>
  <c r="F291" i="34"/>
  <c r="G291" i="34"/>
  <c r="F292" i="34"/>
  <c r="G292" i="34"/>
  <c r="F293" i="34"/>
  <c r="G293" i="34"/>
  <c r="F294" i="34"/>
  <c r="G294" i="34"/>
  <c r="F295" i="34"/>
  <c r="G295" i="34"/>
  <c r="F296" i="34"/>
  <c r="G296" i="34"/>
  <c r="F297" i="34"/>
  <c r="G297" i="34"/>
  <c r="F298" i="34"/>
  <c r="G298" i="34"/>
  <c r="F299" i="34"/>
  <c r="G299" i="34"/>
  <c r="F300" i="34"/>
  <c r="G300" i="34"/>
  <c r="F301" i="34"/>
  <c r="G301" i="34"/>
  <c r="F302" i="34"/>
  <c r="G302" i="34"/>
  <c r="F303" i="34"/>
  <c r="G303" i="34"/>
  <c r="F304" i="34"/>
  <c r="G304" i="34"/>
  <c r="F305" i="34"/>
  <c r="G305" i="34"/>
  <c r="F306" i="34"/>
  <c r="G306" i="34"/>
  <c r="F307" i="34"/>
  <c r="G307" i="34"/>
  <c r="F308" i="34"/>
  <c r="G308" i="34"/>
  <c r="F309" i="34"/>
  <c r="G309" i="34"/>
  <c r="F310" i="34"/>
  <c r="G310" i="34"/>
  <c r="F311" i="34"/>
  <c r="G311" i="34"/>
  <c r="F312" i="34"/>
  <c r="G312" i="34"/>
  <c r="F313" i="34"/>
  <c r="G313" i="34"/>
  <c r="F314" i="34"/>
  <c r="G314" i="34"/>
  <c r="F315" i="34"/>
  <c r="G315" i="34"/>
  <c r="F316" i="34"/>
  <c r="G316" i="34"/>
  <c r="F317" i="34"/>
  <c r="G317" i="34"/>
  <c r="F318" i="34"/>
  <c r="G318" i="34"/>
  <c r="F319" i="34"/>
  <c r="G319" i="34"/>
  <c r="F320" i="34"/>
  <c r="G320" i="34"/>
  <c r="F321" i="34"/>
  <c r="G321" i="34"/>
  <c r="F322" i="34"/>
  <c r="G322" i="34"/>
  <c r="F323" i="34"/>
  <c r="G323" i="34"/>
  <c r="F324" i="34"/>
  <c r="G324" i="34"/>
  <c r="F325" i="34"/>
  <c r="G325" i="34"/>
  <c r="F326" i="34"/>
  <c r="G326" i="34"/>
  <c r="F327" i="34"/>
  <c r="G327" i="34"/>
  <c r="F328" i="34"/>
  <c r="G328" i="34"/>
  <c r="F329" i="34"/>
  <c r="G329" i="34"/>
  <c r="F330" i="34"/>
  <c r="G330" i="34"/>
  <c r="F331" i="34"/>
  <c r="G331" i="34"/>
  <c r="F332" i="34"/>
  <c r="G332" i="34"/>
  <c r="F333" i="34"/>
  <c r="G333" i="34"/>
  <c r="F334" i="34"/>
  <c r="G334" i="34"/>
  <c r="F335" i="34"/>
  <c r="G335" i="34"/>
  <c r="F336" i="34"/>
  <c r="G336" i="34"/>
  <c r="F337" i="34"/>
  <c r="G337" i="34"/>
  <c r="F338" i="34"/>
  <c r="G338" i="34"/>
  <c r="F339" i="34"/>
  <c r="G339" i="34"/>
  <c r="AA149" i="27" l="1"/>
  <c r="AB149" i="27"/>
  <c r="X149" i="27"/>
  <c r="AC149" i="27"/>
  <c r="Z149" i="27"/>
  <c r="AD149" i="27"/>
  <c r="Y149" i="27"/>
  <c r="Y147" i="27"/>
  <c r="AC147" i="27"/>
  <c r="Z147" i="27"/>
  <c r="AA147" i="27"/>
  <c r="X147" i="27"/>
  <c r="AB147" i="27"/>
  <c r="AA144" i="27"/>
  <c r="Z144" i="27"/>
  <c r="X144" i="27"/>
  <c r="Y144" i="27"/>
  <c r="AB144" i="27"/>
  <c r="X141" i="27"/>
  <c r="Y141" i="27"/>
  <c r="Z141" i="27"/>
  <c r="X140" i="27"/>
  <c r="Z140" i="27"/>
  <c r="Y140" i="27"/>
  <c r="X137" i="27"/>
  <c r="X129" i="27"/>
  <c r="Y129" i="27"/>
  <c r="Z129" i="27"/>
  <c r="Z127" i="27"/>
  <c r="Y127" i="27"/>
  <c r="X127" i="27"/>
  <c r="X124" i="27"/>
  <c r="Y124" i="27"/>
  <c r="Z301" i="27"/>
  <c r="X301" i="27"/>
  <c r="Y301" i="27"/>
  <c r="X298" i="27"/>
  <c r="X150" i="27"/>
  <c r="AB150" i="27"/>
  <c r="Z150" i="27"/>
  <c r="AE150" i="27"/>
  <c r="AA150" i="27"/>
  <c r="Y150" i="27"/>
  <c r="AD150" i="27"/>
  <c r="AC150" i="27"/>
  <c r="Z148" i="27"/>
  <c r="AD148" i="27"/>
  <c r="X148" i="27"/>
  <c r="AC148" i="27"/>
  <c r="Y148" i="27"/>
  <c r="AB148" i="27"/>
  <c r="AA148" i="27"/>
  <c r="X145" i="27"/>
  <c r="AB145" i="27"/>
  <c r="AA145" i="27"/>
  <c r="Y145" i="27"/>
  <c r="Z145" i="27"/>
  <c r="Y142" i="27"/>
  <c r="X142" i="27"/>
  <c r="AA142" i="27"/>
  <c r="Z142" i="27"/>
  <c r="Y139" i="27"/>
  <c r="X139" i="27"/>
  <c r="X136" i="27"/>
  <c r="X128" i="27"/>
  <c r="Z128" i="27"/>
  <c r="Y128" i="27"/>
  <c r="X125" i="27"/>
  <c r="Y125" i="27"/>
  <c r="Z125" i="27"/>
  <c r="Z304" i="27"/>
  <c r="AA304" i="27"/>
  <c r="X304" i="27"/>
  <c r="Y304" i="27"/>
  <c r="X302" i="27"/>
  <c r="Y302" i="27"/>
  <c r="Z302" i="27"/>
  <c r="Y299" i="27"/>
  <c r="X299" i="27"/>
  <c r="Y151" i="27"/>
  <c r="AC151" i="27"/>
  <c r="X151" i="27"/>
  <c r="AD151" i="27"/>
  <c r="Z151" i="27"/>
  <c r="AE151" i="27"/>
  <c r="AB151" i="27"/>
  <c r="AA151" i="27"/>
  <c r="Y146" i="27"/>
  <c r="AC146" i="27"/>
  <c r="X146" i="27"/>
  <c r="AB146" i="27"/>
  <c r="Z146" i="27"/>
  <c r="AA146" i="27"/>
  <c r="Z143" i="27"/>
  <c r="Y143" i="27"/>
  <c r="X143" i="27"/>
  <c r="AA143" i="27"/>
  <c r="Y138" i="27"/>
  <c r="X138" i="27"/>
  <c r="Y126" i="27"/>
  <c r="Z126" i="27"/>
  <c r="X126" i="27"/>
  <c r="Y303" i="27"/>
  <c r="Z303" i="27"/>
  <c r="X303" i="27"/>
  <c r="AA303" i="27"/>
  <c r="Y300" i="27"/>
  <c r="X300" i="27"/>
  <c r="X297" i="27"/>
  <c r="P108" i="57"/>
  <c r="L108" i="57" s="1"/>
  <c r="P287" i="57"/>
  <c r="L287" i="57" s="1"/>
  <c r="P285" i="57"/>
  <c r="L285" i="57" s="1"/>
  <c r="P97" i="57"/>
  <c r="L97" i="57" s="1"/>
  <c r="P115" i="57"/>
  <c r="L115" i="57" s="1"/>
  <c r="P91" i="57"/>
  <c r="L91" i="57" s="1"/>
  <c r="P133" i="57"/>
  <c r="L133" i="57" s="1"/>
  <c r="P112" i="57"/>
  <c r="L112" i="57" s="1"/>
  <c r="P109" i="57"/>
  <c r="L109" i="57" s="1"/>
  <c r="P85" i="57"/>
  <c r="L85" i="57" s="1"/>
  <c r="P293" i="57"/>
  <c r="L293" i="57" s="1"/>
  <c r="P99" i="57"/>
  <c r="L99" i="57" s="1"/>
  <c r="P87" i="57"/>
  <c r="L87" i="57" s="1"/>
  <c r="P84" i="57"/>
  <c r="L84" i="57" s="1"/>
  <c r="P93" i="57"/>
  <c r="L93" i="57" s="1"/>
  <c r="P259" i="57"/>
  <c r="L259" i="57" s="1"/>
  <c r="P143" i="57"/>
  <c r="L143" i="57" s="1"/>
  <c r="P283" i="57"/>
  <c r="L283" i="57" s="1"/>
  <c r="P251" i="57"/>
  <c r="L251" i="57" s="1"/>
  <c r="P240" i="57"/>
  <c r="L240" i="57" s="1"/>
  <c r="P183" i="57"/>
  <c r="L183" i="57" s="1"/>
  <c r="P176" i="57"/>
  <c r="L176" i="57" s="1"/>
  <c r="P119" i="57"/>
  <c r="L119" i="57" s="1"/>
  <c r="P292" i="57"/>
  <c r="L292" i="57" s="1"/>
  <c r="P290" i="57"/>
  <c r="L290" i="57" s="1"/>
  <c r="P272" i="57"/>
  <c r="L272" i="57" s="1"/>
  <c r="P136" i="57"/>
  <c r="L136" i="57" s="1"/>
  <c r="P118" i="57"/>
  <c r="L118" i="57" s="1"/>
  <c r="P275" i="57"/>
  <c r="L275" i="57" s="1"/>
  <c r="P268" i="57"/>
  <c r="L268" i="57" s="1"/>
  <c r="P182" i="57"/>
  <c r="L182" i="57" s="1"/>
  <c r="P273" i="57"/>
  <c r="L273" i="57" s="1"/>
  <c r="P264" i="57"/>
  <c r="L264" i="57" s="1"/>
  <c r="P261" i="57"/>
  <c r="L261" i="57" s="1"/>
  <c r="P256" i="57"/>
  <c r="L256" i="57" s="1"/>
  <c r="P216" i="57"/>
  <c r="L216" i="57" s="1"/>
  <c r="P178" i="57"/>
  <c r="L178" i="57" s="1"/>
  <c r="P149" i="57"/>
  <c r="L149" i="57" s="1"/>
  <c r="P146" i="57"/>
  <c r="L146" i="57" s="1"/>
  <c r="P111" i="57"/>
  <c r="L111" i="57" s="1"/>
  <c r="P92" i="57"/>
  <c r="L92" i="57" s="1"/>
  <c r="P210" i="57"/>
  <c r="L210" i="57" s="1"/>
  <c r="P166" i="57"/>
  <c r="L166" i="57" s="1"/>
  <c r="P89" i="57"/>
  <c r="L89" i="57" s="1"/>
  <c r="P86" i="57"/>
  <c r="L86" i="57" s="1"/>
  <c r="P282" i="57"/>
  <c r="L282" i="57" s="1"/>
  <c r="P280" i="57"/>
  <c r="L280" i="57" s="1"/>
  <c r="P277" i="57"/>
  <c r="L277" i="57" s="1"/>
  <c r="P269" i="57"/>
  <c r="L269" i="57" s="1"/>
  <c r="P260" i="57"/>
  <c r="L260" i="57" s="1"/>
  <c r="P242" i="57"/>
  <c r="L242" i="57" s="1"/>
  <c r="P232" i="57"/>
  <c r="L232" i="57" s="1"/>
  <c r="P174" i="57"/>
  <c r="L174" i="57" s="1"/>
  <c r="P160" i="57"/>
  <c r="L160" i="57" s="1"/>
  <c r="P145" i="57"/>
  <c r="L145" i="57" s="1"/>
  <c r="P137" i="57"/>
  <c r="L137" i="57" s="1"/>
  <c r="P132" i="57"/>
  <c r="L132" i="57" s="1"/>
  <c r="P110" i="57"/>
  <c r="L110" i="57" s="1"/>
  <c r="P267" i="57"/>
  <c r="L267" i="57" s="1"/>
  <c r="P252" i="57"/>
  <c r="L252" i="57" s="1"/>
  <c r="P246" i="57"/>
  <c r="L246" i="57" s="1"/>
  <c r="P224" i="57"/>
  <c r="L224" i="57" s="1"/>
  <c r="O293" i="57"/>
  <c r="P281" i="57"/>
  <c r="L281" i="57" s="1"/>
  <c r="P276" i="57"/>
  <c r="L276" i="57" s="1"/>
  <c r="P265" i="57"/>
  <c r="L265" i="57" s="1"/>
  <c r="P98" i="57"/>
  <c r="L98" i="57" s="1"/>
  <c r="P257" i="57"/>
  <c r="L257" i="57" s="1"/>
  <c r="P184" i="57"/>
  <c r="L184" i="57" s="1"/>
  <c r="P128" i="57"/>
  <c r="L128" i="57" s="1"/>
  <c r="P120" i="57"/>
  <c r="L120" i="57" s="1"/>
  <c r="P200" i="57"/>
  <c r="L200" i="57" s="1"/>
  <c r="P198" i="57"/>
  <c r="L198" i="57" s="1"/>
  <c r="P185" i="57"/>
  <c r="L185" i="57" s="1"/>
  <c r="P162" i="57"/>
  <c r="L162" i="57" s="1"/>
  <c r="P138" i="57"/>
  <c r="L138" i="57" s="1"/>
  <c r="P134" i="57"/>
  <c r="L134" i="57" s="1"/>
  <c r="P126" i="57"/>
  <c r="L126" i="57" s="1"/>
  <c r="P101" i="57"/>
  <c r="L101" i="57" s="1"/>
  <c r="P100" i="57"/>
  <c r="L100" i="57" s="1"/>
  <c r="P96" i="57"/>
  <c r="L96" i="57" s="1"/>
  <c r="P94" i="57"/>
  <c r="L94" i="57" s="1"/>
  <c r="P90" i="57"/>
  <c r="L90" i="57" s="1"/>
  <c r="P279" i="57"/>
  <c r="L279" i="57" s="1"/>
  <c r="P271" i="57"/>
  <c r="L271" i="57" s="1"/>
  <c r="P263" i="57"/>
  <c r="L263" i="57" s="1"/>
  <c r="P255" i="57"/>
  <c r="L255" i="57" s="1"/>
  <c r="P170" i="57"/>
  <c r="L170" i="57" s="1"/>
  <c r="P168" i="57"/>
  <c r="L168" i="57" s="1"/>
  <c r="P163" i="57"/>
  <c r="L163" i="57" s="1"/>
  <c r="P155" i="57"/>
  <c r="L155" i="57" s="1"/>
  <c r="P154" i="57"/>
  <c r="L154" i="57" s="1"/>
  <c r="P151" i="57"/>
  <c r="L151" i="57" s="1"/>
  <c r="P141" i="57"/>
  <c r="L141" i="57" s="1"/>
  <c r="P135" i="57"/>
  <c r="L135" i="57" s="1"/>
  <c r="P130" i="57"/>
  <c r="L130" i="57" s="1"/>
  <c r="P129" i="57"/>
  <c r="L129" i="57" s="1"/>
  <c r="P117" i="57"/>
  <c r="L117" i="57" s="1"/>
  <c r="P116" i="57"/>
  <c r="L116" i="57" s="1"/>
  <c r="P114" i="57"/>
  <c r="L114" i="57" s="1"/>
  <c r="P113" i="57"/>
  <c r="L113" i="57" s="1"/>
  <c r="P107" i="57"/>
  <c r="L107" i="57" s="1"/>
  <c r="O105" i="57"/>
  <c r="P104" i="57"/>
  <c r="L104" i="57" s="1"/>
  <c r="P95" i="57"/>
  <c r="L95" i="57" s="1"/>
  <c r="P253" i="57"/>
  <c r="L253" i="57" s="1"/>
  <c r="P249" i="57"/>
  <c r="L249" i="57" s="1"/>
  <c r="P291" i="57"/>
  <c r="L291" i="57" s="1"/>
  <c r="P289" i="57"/>
  <c r="L289" i="57" s="1"/>
  <c r="P238" i="57"/>
  <c r="L238" i="57" s="1"/>
  <c r="P230" i="57"/>
  <c r="L230" i="57" s="1"/>
  <c r="P288" i="57"/>
  <c r="L288" i="57" s="1"/>
  <c r="P286" i="57"/>
  <c r="L286" i="57" s="1"/>
  <c r="P284" i="57"/>
  <c r="L284" i="57" s="1"/>
  <c r="P278" i="57"/>
  <c r="L278" i="57" s="1"/>
  <c r="P274" i="57"/>
  <c r="L274" i="57" s="1"/>
  <c r="P270" i="57"/>
  <c r="L270" i="57" s="1"/>
  <c r="P266" i="57"/>
  <c r="L266" i="57" s="1"/>
  <c r="P262" i="57"/>
  <c r="L262" i="57" s="1"/>
  <c r="P258" i="57"/>
  <c r="L258" i="57" s="1"/>
  <c r="P254" i="57"/>
  <c r="L254" i="57" s="1"/>
  <c r="P250" i="57"/>
  <c r="L250" i="57" s="1"/>
  <c r="P248" i="57"/>
  <c r="L248" i="57" s="1"/>
  <c r="P244" i="57"/>
  <c r="L244" i="57" s="1"/>
  <c r="P234" i="57"/>
  <c r="L234" i="57" s="1"/>
  <c r="P181" i="57"/>
  <c r="L181" i="57" s="1"/>
  <c r="P226" i="57"/>
  <c r="L226" i="57" s="1"/>
  <c r="P222" i="57"/>
  <c r="L222" i="57" s="1"/>
  <c r="P218" i="57"/>
  <c r="L218" i="57" s="1"/>
  <c r="P214" i="57"/>
  <c r="L214" i="57" s="1"/>
  <c r="P208" i="57"/>
  <c r="L208" i="57" s="1"/>
  <c r="P206" i="57"/>
  <c r="L206" i="57" s="1"/>
  <c r="P202" i="57"/>
  <c r="L202" i="57" s="1"/>
  <c r="P172" i="57"/>
  <c r="L172" i="57" s="1"/>
  <c r="P164" i="57"/>
  <c r="L164" i="57" s="1"/>
  <c r="P161" i="57"/>
  <c r="L161" i="57" s="1"/>
  <c r="P159" i="57"/>
  <c r="L159" i="57" s="1"/>
  <c r="P157" i="57"/>
  <c r="L157" i="57" s="1"/>
  <c r="P156" i="57"/>
  <c r="L156" i="57" s="1"/>
  <c r="P153" i="57"/>
  <c r="L153" i="57" s="1"/>
  <c r="P152" i="57"/>
  <c r="L152" i="57" s="1"/>
  <c r="P147" i="57"/>
  <c r="L147" i="57" s="1"/>
  <c r="P140" i="57"/>
  <c r="L140" i="57" s="1"/>
  <c r="P139" i="57"/>
  <c r="L139" i="57" s="1"/>
  <c r="P131" i="57"/>
  <c r="L131" i="57" s="1"/>
  <c r="P125" i="57"/>
  <c r="L125" i="57" s="1"/>
  <c r="P124" i="57"/>
  <c r="L124" i="57" s="1"/>
  <c r="P123" i="57"/>
  <c r="L123" i="57" s="1"/>
  <c r="P122" i="57"/>
  <c r="L122" i="57" s="1"/>
  <c r="P121" i="57"/>
  <c r="L121" i="57" s="1"/>
  <c r="P186" i="57"/>
  <c r="L186" i="57" s="1"/>
  <c r="P180" i="57"/>
  <c r="L180" i="57" s="1"/>
  <c r="P179" i="57"/>
  <c r="L179" i="57" s="1"/>
  <c r="P127" i="57"/>
  <c r="L127" i="57" s="1"/>
  <c r="P105" i="57"/>
  <c r="L105" i="57" s="1"/>
  <c r="P88" i="57"/>
  <c r="L88" i="57" s="1"/>
  <c r="O292" i="57"/>
  <c r="O284" i="57"/>
  <c r="O274" i="57"/>
  <c r="O266" i="57"/>
  <c r="O258" i="57"/>
  <c r="O250" i="57"/>
  <c r="O286" i="57"/>
  <c r="O280" i="57"/>
  <c r="O272" i="57"/>
  <c r="O264" i="57"/>
  <c r="O256" i="57"/>
  <c r="O288" i="57"/>
  <c r="O278" i="57"/>
  <c r="O270" i="57"/>
  <c r="O262" i="57"/>
  <c r="O254" i="57"/>
  <c r="O290" i="57"/>
  <c r="O282" i="57"/>
  <c r="O276" i="57"/>
  <c r="O268" i="57"/>
  <c r="O260" i="57"/>
  <c r="O252" i="57"/>
  <c r="O291" i="57"/>
  <c r="O289" i="57"/>
  <c r="O287" i="57"/>
  <c r="O285" i="57"/>
  <c r="O283" i="57"/>
  <c r="O281" i="57"/>
  <c r="O279" i="57"/>
  <c r="O277" i="57"/>
  <c r="O275" i="57"/>
  <c r="O273" i="57"/>
  <c r="O271" i="57"/>
  <c r="O269" i="57"/>
  <c r="O267" i="57"/>
  <c r="O265" i="57"/>
  <c r="O263" i="57"/>
  <c r="O261" i="57"/>
  <c r="O259" i="57"/>
  <c r="O257" i="57"/>
  <c r="O255" i="57"/>
  <c r="O253" i="57"/>
  <c r="O251" i="57"/>
  <c r="O249" i="57"/>
  <c r="P247" i="57"/>
  <c r="L247" i="57" s="1"/>
  <c r="P245" i="57"/>
  <c r="L245" i="57" s="1"/>
  <c r="P236" i="57"/>
  <c r="L236" i="57" s="1"/>
  <c r="P228" i="57"/>
  <c r="L228" i="57" s="1"/>
  <c r="P220" i="57"/>
  <c r="L220" i="57" s="1"/>
  <c r="P212" i="57"/>
  <c r="L212" i="57" s="1"/>
  <c r="P204" i="57"/>
  <c r="L204" i="57" s="1"/>
  <c r="P243" i="57"/>
  <c r="L243" i="57" s="1"/>
  <c r="P241" i="57"/>
  <c r="L241" i="57" s="1"/>
  <c r="P239" i="57"/>
  <c r="L239" i="57" s="1"/>
  <c r="P237" i="57"/>
  <c r="L237" i="57" s="1"/>
  <c r="P235" i="57"/>
  <c r="L235" i="57" s="1"/>
  <c r="P233" i="57"/>
  <c r="L233" i="57" s="1"/>
  <c r="P231" i="57"/>
  <c r="L231" i="57" s="1"/>
  <c r="P229" i="57"/>
  <c r="L229" i="57" s="1"/>
  <c r="P227" i="57"/>
  <c r="L227" i="57" s="1"/>
  <c r="P225" i="57"/>
  <c r="L225" i="57" s="1"/>
  <c r="P223" i="57"/>
  <c r="L223" i="57" s="1"/>
  <c r="P221" i="57"/>
  <c r="L221" i="57" s="1"/>
  <c r="P219" i="57"/>
  <c r="L219" i="57" s="1"/>
  <c r="P217" i="57"/>
  <c r="L217" i="57" s="1"/>
  <c r="P215" i="57"/>
  <c r="L215" i="57" s="1"/>
  <c r="P213" i="57"/>
  <c r="L213" i="57" s="1"/>
  <c r="P211" i="57"/>
  <c r="L211" i="57" s="1"/>
  <c r="P209" i="57"/>
  <c r="L209" i="57" s="1"/>
  <c r="P207" i="57"/>
  <c r="L207" i="57" s="1"/>
  <c r="P205" i="57"/>
  <c r="L205" i="57" s="1"/>
  <c r="P203" i="57"/>
  <c r="L203" i="57" s="1"/>
  <c r="P201" i="57"/>
  <c r="L201" i="57" s="1"/>
  <c r="P199" i="57"/>
  <c r="L199" i="57" s="1"/>
  <c r="P197" i="57"/>
  <c r="L197" i="57" s="1"/>
  <c r="P195" i="57"/>
  <c r="L195" i="57" s="1"/>
  <c r="P193" i="57"/>
  <c r="L193" i="57" s="1"/>
  <c r="P191" i="57"/>
  <c r="L191" i="57" s="1"/>
  <c r="P189" i="57"/>
  <c r="L189" i="57" s="1"/>
  <c r="P187" i="57"/>
  <c r="L187" i="57" s="1"/>
  <c r="P196" i="57"/>
  <c r="L196" i="57" s="1"/>
  <c r="P194" i="57"/>
  <c r="L194" i="57" s="1"/>
  <c r="P192" i="57"/>
  <c r="L192" i="57" s="1"/>
  <c r="P190" i="57"/>
  <c r="L190" i="57" s="1"/>
  <c r="P188" i="57"/>
  <c r="L188" i="57" s="1"/>
  <c r="O186" i="57"/>
  <c r="P148" i="57"/>
  <c r="L148" i="57" s="1"/>
  <c r="P144" i="57"/>
  <c r="L144" i="57" s="1"/>
  <c r="P177" i="57"/>
  <c r="L177" i="57" s="1"/>
  <c r="P175" i="57"/>
  <c r="L175" i="57" s="1"/>
  <c r="P173" i="57"/>
  <c r="L173" i="57" s="1"/>
  <c r="P171" i="57"/>
  <c r="L171" i="57" s="1"/>
  <c r="P169" i="57"/>
  <c r="L169" i="57" s="1"/>
  <c r="P167" i="57"/>
  <c r="L167" i="57" s="1"/>
  <c r="P165" i="57"/>
  <c r="L165" i="57" s="1"/>
  <c r="P158" i="57"/>
  <c r="L158" i="57" s="1"/>
  <c r="P150" i="57"/>
  <c r="L150" i="57" s="1"/>
  <c r="P142" i="57"/>
  <c r="L142" i="57" s="1"/>
  <c r="O125" i="57"/>
  <c r="O130" i="57"/>
  <c r="O131" i="57"/>
  <c r="O120" i="57"/>
  <c r="O129" i="57"/>
  <c r="O126" i="57"/>
  <c r="O113" i="57"/>
  <c r="O127" i="57"/>
  <c r="O128" i="57"/>
  <c r="O124" i="57"/>
  <c r="P103" i="57"/>
  <c r="L103" i="57" s="1"/>
  <c r="P106" i="57"/>
  <c r="L106" i="57" s="1"/>
  <c r="P102" i="57"/>
  <c r="L102" i="57" s="1"/>
  <c r="O97" i="57"/>
  <c r="O95" i="57"/>
  <c r="O94" i="57"/>
  <c r="O90" i="57"/>
  <c r="O96" i="57"/>
  <c r="O93" i="57"/>
  <c r="E64" i="34"/>
  <c r="C31" i="34"/>
  <c r="C30" i="34"/>
  <c r="C29" i="34"/>
  <c r="M263" i="34" l="1"/>
  <c r="M267" i="34"/>
  <c r="M271" i="34"/>
  <c r="M275" i="34"/>
  <c r="M279" i="34"/>
  <c r="M283" i="34"/>
  <c r="M287" i="34"/>
  <c r="M291" i="34"/>
  <c r="M295" i="34"/>
  <c r="M299" i="34"/>
  <c r="M303" i="34"/>
  <c r="M307" i="34"/>
  <c r="M311" i="34"/>
  <c r="M315" i="34"/>
  <c r="M319" i="34"/>
  <c r="M323" i="34"/>
  <c r="M327" i="34"/>
  <c r="M331" i="34"/>
  <c r="M335" i="34"/>
  <c r="M339" i="34"/>
  <c r="M264" i="34"/>
  <c r="M268" i="34"/>
  <c r="M272" i="34"/>
  <c r="M276" i="34"/>
  <c r="M280" i="34"/>
  <c r="M284" i="34"/>
  <c r="M288" i="34"/>
  <c r="M292" i="34"/>
  <c r="M296" i="34"/>
  <c r="M300" i="34"/>
  <c r="M304" i="34"/>
  <c r="M308" i="34"/>
  <c r="M312" i="34"/>
  <c r="M316" i="34"/>
  <c r="M320" i="34"/>
  <c r="M324" i="34"/>
  <c r="M328" i="34"/>
  <c r="M332" i="34"/>
  <c r="M336" i="34"/>
  <c r="M265" i="34"/>
  <c r="M269" i="34"/>
  <c r="M273" i="34"/>
  <c r="M277" i="34"/>
  <c r="M281" i="34"/>
  <c r="M285" i="34"/>
  <c r="M289" i="34"/>
  <c r="M293" i="34"/>
  <c r="M297" i="34"/>
  <c r="M301" i="34"/>
  <c r="M305" i="34"/>
  <c r="M309" i="34"/>
  <c r="M313" i="34"/>
  <c r="M317" i="34"/>
  <c r="M321" i="34"/>
  <c r="M325" i="34"/>
  <c r="M329" i="34"/>
  <c r="M333" i="34"/>
  <c r="M337" i="34"/>
  <c r="M262" i="34"/>
  <c r="M266" i="34"/>
  <c r="M270" i="34"/>
  <c r="M274" i="34"/>
  <c r="M278" i="34"/>
  <c r="M282" i="34"/>
  <c r="M286" i="34"/>
  <c r="M290" i="34"/>
  <c r="M294" i="34"/>
  <c r="M298" i="34"/>
  <c r="M302" i="34"/>
  <c r="M306" i="34"/>
  <c r="M310" i="34"/>
  <c r="M314" i="34"/>
  <c r="M318" i="34"/>
  <c r="M322" i="34"/>
  <c r="M326" i="34"/>
  <c r="M330" i="34"/>
  <c r="M334" i="34"/>
  <c r="M338" i="34"/>
  <c r="M235" i="34"/>
  <c r="M239" i="34"/>
  <c r="M243" i="34"/>
  <c r="M247" i="34"/>
  <c r="M251" i="34"/>
  <c r="M255" i="34"/>
  <c r="M259" i="34"/>
  <c r="M236" i="34"/>
  <c r="M240" i="34"/>
  <c r="M244" i="34"/>
  <c r="M248" i="34"/>
  <c r="M252" i="34"/>
  <c r="M256" i="34"/>
  <c r="M260" i="34"/>
  <c r="M233" i="34"/>
  <c r="M237" i="34"/>
  <c r="M241" i="34"/>
  <c r="M245" i="34"/>
  <c r="M249" i="34"/>
  <c r="M253" i="34"/>
  <c r="M257" i="34"/>
  <c r="M261" i="34"/>
  <c r="M234" i="34"/>
  <c r="M238" i="34"/>
  <c r="M242" i="34"/>
  <c r="M246" i="34"/>
  <c r="M250" i="34"/>
  <c r="M254" i="34"/>
  <c r="M258" i="34"/>
  <c r="M187" i="34"/>
  <c r="M191" i="34"/>
  <c r="M195" i="34"/>
  <c r="M199" i="34"/>
  <c r="M203" i="34"/>
  <c r="M207" i="34"/>
  <c r="M211" i="34"/>
  <c r="M215" i="34"/>
  <c r="M219" i="34"/>
  <c r="M223" i="34"/>
  <c r="M227" i="34"/>
  <c r="M231" i="34"/>
  <c r="M188" i="34"/>
  <c r="M192" i="34"/>
  <c r="M196" i="34"/>
  <c r="M200" i="34"/>
  <c r="M204" i="34"/>
  <c r="M208" i="34"/>
  <c r="M212" i="34"/>
  <c r="M216" i="34"/>
  <c r="M220" i="34"/>
  <c r="M224" i="34"/>
  <c r="M228" i="34"/>
  <c r="M232" i="34"/>
  <c r="M189" i="34"/>
  <c r="M193" i="34"/>
  <c r="M197" i="34"/>
  <c r="M201" i="34"/>
  <c r="M205" i="34"/>
  <c r="M209" i="34"/>
  <c r="M213" i="34"/>
  <c r="M217" i="34"/>
  <c r="M221" i="34"/>
  <c r="M225" i="34"/>
  <c r="M229" i="34"/>
  <c r="M190" i="34"/>
  <c r="M206" i="34"/>
  <c r="M222" i="34"/>
  <c r="M194" i="34"/>
  <c r="M210" i="34"/>
  <c r="M226" i="34"/>
  <c r="M218" i="34"/>
  <c r="M198" i="34"/>
  <c r="M214" i="34"/>
  <c r="M230" i="34"/>
  <c r="M202" i="34"/>
  <c r="N255" i="57"/>
  <c r="N90" i="57"/>
  <c r="N267" i="57"/>
  <c r="N256" i="57"/>
  <c r="N136" i="57"/>
  <c r="N293" i="57"/>
  <c r="N133" i="57"/>
  <c r="N285" i="57"/>
  <c r="N127" i="57"/>
  <c r="N263" i="57"/>
  <c r="N185" i="57"/>
  <c r="N265" i="57"/>
  <c r="N260" i="57"/>
  <c r="N268" i="57"/>
  <c r="N272" i="57"/>
  <c r="N287" i="57"/>
  <c r="N103" i="57"/>
  <c r="N131" i="57"/>
  <c r="N134" i="57"/>
  <c r="N276" i="57"/>
  <c r="N132" i="57"/>
  <c r="N269" i="57"/>
  <c r="N264" i="57"/>
  <c r="N275" i="57"/>
  <c r="N290" i="57"/>
  <c r="N108" i="57"/>
  <c r="N123" i="57"/>
  <c r="N130" i="57"/>
  <c r="N279" i="57"/>
  <c r="N138" i="57"/>
  <c r="N137" i="57"/>
  <c r="N277" i="57"/>
  <c r="N273" i="57"/>
  <c r="N292" i="57"/>
  <c r="N259" i="57"/>
  <c r="N97" i="57"/>
  <c r="N102" i="57"/>
  <c r="N105" i="57"/>
  <c r="N186" i="57"/>
  <c r="N124" i="57"/>
  <c r="N140" i="57"/>
  <c r="N262" i="57"/>
  <c r="N278" i="57"/>
  <c r="N104" i="57"/>
  <c r="N114" i="57"/>
  <c r="N100" i="57"/>
  <c r="N257" i="57"/>
  <c r="N92" i="57"/>
  <c r="N178" i="57"/>
  <c r="N84" i="57"/>
  <c r="N85" i="57"/>
  <c r="N106" i="57"/>
  <c r="N125" i="57"/>
  <c r="N266" i="57"/>
  <c r="N284" i="57"/>
  <c r="N116" i="57"/>
  <c r="N135" i="57"/>
  <c r="N101" i="57"/>
  <c r="N98" i="57"/>
  <c r="N111" i="57"/>
  <c r="N118" i="57"/>
  <c r="N87" i="57"/>
  <c r="N109" i="57"/>
  <c r="N179" i="57"/>
  <c r="N254" i="57"/>
  <c r="N270" i="57"/>
  <c r="N286" i="57"/>
  <c r="N289" i="57"/>
  <c r="N253" i="57"/>
  <c r="N107" i="57"/>
  <c r="N117" i="57"/>
  <c r="N94" i="57"/>
  <c r="N126" i="57"/>
  <c r="N128" i="57"/>
  <c r="N110" i="57"/>
  <c r="N86" i="57"/>
  <c r="N93" i="57"/>
  <c r="N99" i="57"/>
  <c r="N112" i="57"/>
  <c r="N91" i="57"/>
  <c r="N88" i="57"/>
  <c r="N180" i="57"/>
  <c r="N139" i="57"/>
  <c r="N258" i="57"/>
  <c r="N274" i="57"/>
  <c r="N288" i="57"/>
  <c r="N291" i="57"/>
  <c r="N95" i="57"/>
  <c r="N113" i="57"/>
  <c r="N129" i="57"/>
  <c r="N271" i="57"/>
  <c r="N96" i="57"/>
  <c r="N89" i="57"/>
  <c r="N261" i="57"/>
  <c r="N115" i="57"/>
  <c r="B30" i="27" l="1"/>
  <c r="C30" i="27"/>
  <c r="B31" i="27"/>
  <c r="C31" i="27"/>
  <c r="B32" i="27"/>
  <c r="C32" i="27"/>
  <c r="B33" i="27"/>
  <c r="C33" i="27"/>
  <c r="B34" i="27"/>
  <c r="C34" i="27"/>
  <c r="B35" i="27"/>
  <c r="C35" i="27"/>
  <c r="B36" i="27"/>
  <c r="C36" i="27"/>
  <c r="B37" i="27"/>
  <c r="C37" i="27"/>
  <c r="B38" i="27"/>
  <c r="C38" i="27"/>
  <c r="B39" i="27"/>
  <c r="C39" i="27"/>
  <c r="B40" i="27"/>
  <c r="C40" i="27"/>
  <c r="B41" i="27"/>
  <c r="C41" i="27"/>
  <c r="B42" i="27"/>
  <c r="C42" i="27"/>
  <c r="B43" i="27"/>
  <c r="C43" i="27"/>
  <c r="B44" i="27"/>
  <c r="C44" i="27"/>
  <c r="B45" i="27"/>
  <c r="C45" i="27"/>
  <c r="B46" i="27"/>
  <c r="C46" i="27"/>
  <c r="B47" i="27"/>
  <c r="C47" i="27"/>
  <c r="B48" i="27"/>
  <c r="C48" i="27"/>
  <c r="B49" i="27"/>
  <c r="C49" i="27"/>
  <c r="B50" i="27"/>
  <c r="C50" i="27"/>
  <c r="B51" i="27"/>
  <c r="C51" i="27"/>
  <c r="B52" i="27"/>
  <c r="C52" i="27"/>
  <c r="B53" i="27"/>
  <c r="C53" i="27"/>
  <c r="B54" i="27"/>
  <c r="C54" i="27"/>
  <c r="B55" i="27"/>
  <c r="C55" i="27"/>
  <c r="B56" i="27"/>
  <c r="C56" i="27"/>
  <c r="B57" i="27"/>
  <c r="C57" i="27"/>
  <c r="B58" i="27"/>
  <c r="C58" i="27"/>
  <c r="B59" i="27"/>
  <c r="C59" i="27"/>
  <c r="B60" i="27"/>
  <c r="C60" i="27"/>
  <c r="B61" i="27"/>
  <c r="C61" i="27"/>
  <c r="B62" i="27"/>
  <c r="C62" i="27"/>
  <c r="B63" i="27"/>
  <c r="C63" i="27"/>
  <c r="B64" i="27"/>
  <c r="C64" i="27"/>
  <c r="B65" i="27"/>
  <c r="C65" i="27"/>
  <c r="B66" i="27"/>
  <c r="C66" i="27"/>
  <c r="B67" i="27"/>
  <c r="C67" i="27"/>
  <c r="B68" i="27"/>
  <c r="C68" i="27"/>
  <c r="B69" i="27"/>
  <c r="C69" i="27"/>
  <c r="B70" i="27"/>
  <c r="C70" i="27"/>
  <c r="B71" i="27"/>
  <c r="C71" i="27"/>
  <c r="B72" i="27"/>
  <c r="C72" i="27"/>
  <c r="B73" i="27"/>
  <c r="C73" i="27"/>
  <c r="B74" i="27"/>
  <c r="C74" i="27"/>
  <c r="B75" i="27"/>
  <c r="C75" i="27"/>
  <c r="B76" i="27"/>
  <c r="C76" i="27"/>
  <c r="B77" i="27"/>
  <c r="C77" i="27"/>
  <c r="B78" i="27"/>
  <c r="C78" i="27"/>
  <c r="B79" i="27"/>
  <c r="C79" i="27"/>
  <c r="B80" i="27"/>
  <c r="C80" i="27"/>
  <c r="B81" i="27"/>
  <c r="C81" i="27"/>
  <c r="B82" i="27"/>
  <c r="C82" i="27"/>
  <c r="B83" i="27"/>
  <c r="C83" i="27"/>
  <c r="B84" i="27"/>
  <c r="C84" i="27"/>
  <c r="B85" i="27"/>
  <c r="C85" i="27"/>
  <c r="B86" i="27"/>
  <c r="C86" i="27"/>
  <c r="B87" i="27"/>
  <c r="C87" i="27"/>
  <c r="B88" i="27"/>
  <c r="C88" i="27"/>
  <c r="B89" i="27"/>
  <c r="C89" i="27"/>
  <c r="B90" i="27"/>
  <c r="C90" i="27"/>
  <c r="B91" i="27"/>
  <c r="C91" i="27"/>
  <c r="B92" i="27"/>
  <c r="C92" i="27"/>
  <c r="B93" i="27"/>
  <c r="C93" i="27"/>
  <c r="B94" i="27"/>
  <c r="C94" i="27"/>
  <c r="B95" i="27"/>
  <c r="C95" i="27"/>
  <c r="B96" i="27"/>
  <c r="C96" i="27"/>
  <c r="B97" i="27"/>
  <c r="C97" i="27"/>
  <c r="B98" i="27"/>
  <c r="C98" i="27"/>
  <c r="B99" i="27"/>
  <c r="C99" i="27"/>
  <c r="B100" i="27"/>
  <c r="C100" i="27"/>
  <c r="B101" i="27"/>
  <c r="C101" i="27"/>
  <c r="B102" i="27"/>
  <c r="C102" i="27"/>
  <c r="B103" i="27"/>
  <c r="C103" i="27"/>
  <c r="B104" i="27"/>
  <c r="C104" i="27"/>
  <c r="B105" i="27"/>
  <c r="C105" i="27"/>
  <c r="B106" i="27"/>
  <c r="C106" i="27"/>
  <c r="B107" i="27"/>
  <c r="C107" i="27"/>
  <c r="B108" i="27"/>
  <c r="C108" i="27"/>
  <c r="B109" i="27"/>
  <c r="C109" i="27"/>
  <c r="B110" i="27"/>
  <c r="C110" i="27"/>
  <c r="B111" i="27"/>
  <c r="C111" i="27"/>
  <c r="B112" i="27"/>
  <c r="C112" i="27"/>
  <c r="B113" i="27"/>
  <c r="C113" i="27"/>
  <c r="B114" i="27"/>
  <c r="C114" i="27"/>
  <c r="B115" i="27"/>
  <c r="C115" i="27"/>
  <c r="B116" i="27"/>
  <c r="C116" i="27"/>
  <c r="B117" i="27"/>
  <c r="C117" i="27"/>
  <c r="B118" i="27"/>
  <c r="C118" i="27"/>
  <c r="B119" i="27"/>
  <c r="C119" i="27"/>
  <c r="B120" i="27"/>
  <c r="C120" i="27"/>
  <c r="B121" i="27"/>
  <c r="C121" i="27"/>
  <c r="B122" i="27"/>
  <c r="C122" i="27"/>
  <c r="B123" i="27"/>
  <c r="C123" i="27"/>
  <c r="B19" i="57"/>
  <c r="H19" i="57"/>
  <c r="C19" i="57"/>
  <c r="D19" i="57"/>
  <c r="B20" i="57"/>
  <c r="H20" i="57"/>
  <c r="C20" i="57"/>
  <c r="D20" i="57"/>
  <c r="B21" i="57"/>
  <c r="H21" i="57"/>
  <c r="C21" i="57"/>
  <c r="D21" i="57"/>
  <c r="B22" i="57"/>
  <c r="H22" i="57"/>
  <c r="C22" i="57"/>
  <c r="D22" i="57"/>
  <c r="B23" i="57"/>
  <c r="H23" i="57"/>
  <c r="C23" i="57"/>
  <c r="D23" i="57"/>
  <c r="B24" i="57"/>
  <c r="H24" i="57"/>
  <c r="C24" i="57"/>
  <c r="D24" i="57"/>
  <c r="B25" i="57"/>
  <c r="H25" i="57"/>
  <c r="C25" i="57"/>
  <c r="D25" i="57"/>
  <c r="B26" i="57"/>
  <c r="H26" i="57"/>
  <c r="C26" i="57"/>
  <c r="D26" i="57"/>
  <c r="B27" i="57"/>
  <c r="H27" i="57"/>
  <c r="C27" i="57"/>
  <c r="D27" i="57"/>
  <c r="B28" i="57"/>
  <c r="H28" i="57"/>
  <c r="C28" i="57"/>
  <c r="D28" i="57"/>
  <c r="B29" i="57"/>
  <c r="H29" i="57"/>
  <c r="C29" i="57"/>
  <c r="D29" i="57"/>
  <c r="B30" i="57"/>
  <c r="H30" i="57"/>
  <c r="C30" i="57"/>
  <c r="D30" i="57"/>
  <c r="B31" i="57"/>
  <c r="H31" i="57"/>
  <c r="C31" i="57"/>
  <c r="D31" i="57"/>
  <c r="B32" i="57"/>
  <c r="H32" i="57"/>
  <c r="C32" i="57"/>
  <c r="D32" i="57"/>
  <c r="B33" i="57"/>
  <c r="H33" i="57"/>
  <c r="C33" i="57"/>
  <c r="D33" i="57"/>
  <c r="B34" i="57"/>
  <c r="H34" i="57"/>
  <c r="C34" i="57"/>
  <c r="D34" i="57"/>
  <c r="B35" i="57"/>
  <c r="H35" i="57"/>
  <c r="C35" i="57"/>
  <c r="D35" i="57"/>
  <c r="B36" i="57"/>
  <c r="H36" i="57"/>
  <c r="C36" i="57"/>
  <c r="D36" i="57"/>
  <c r="B37" i="57"/>
  <c r="H37" i="57"/>
  <c r="C37" i="57"/>
  <c r="D37" i="57"/>
  <c r="B38" i="57"/>
  <c r="H38" i="57"/>
  <c r="C38" i="57"/>
  <c r="D38" i="57"/>
  <c r="B39" i="57"/>
  <c r="H39" i="57"/>
  <c r="C39" i="57"/>
  <c r="D39" i="57"/>
  <c r="B40" i="57"/>
  <c r="H40" i="57"/>
  <c r="C40" i="57"/>
  <c r="D40" i="57"/>
  <c r="B41" i="57"/>
  <c r="H41" i="57"/>
  <c r="C41" i="57"/>
  <c r="D41" i="57"/>
  <c r="B42" i="57"/>
  <c r="H42" i="57"/>
  <c r="C42" i="57"/>
  <c r="D42" i="57"/>
  <c r="B43" i="57"/>
  <c r="H43" i="57"/>
  <c r="C43" i="57"/>
  <c r="D43" i="57"/>
  <c r="B44" i="57"/>
  <c r="H44" i="57"/>
  <c r="C44" i="57"/>
  <c r="D44" i="57"/>
  <c r="B45" i="57"/>
  <c r="H45" i="57"/>
  <c r="C45" i="57"/>
  <c r="D45" i="57"/>
  <c r="B46" i="57"/>
  <c r="H46" i="57"/>
  <c r="C46" i="57"/>
  <c r="D46" i="57"/>
  <c r="B47" i="57"/>
  <c r="H47" i="57"/>
  <c r="C47" i="57"/>
  <c r="D47" i="57"/>
  <c r="B48" i="57"/>
  <c r="H48" i="57"/>
  <c r="C48" i="57"/>
  <c r="D48" i="57"/>
  <c r="B49" i="57"/>
  <c r="H49" i="57"/>
  <c r="C49" i="57"/>
  <c r="D49" i="57"/>
  <c r="B50" i="57"/>
  <c r="H50" i="57"/>
  <c r="C50" i="57"/>
  <c r="D50" i="57"/>
  <c r="B51" i="57"/>
  <c r="H51" i="57"/>
  <c r="C51" i="57"/>
  <c r="D51" i="57"/>
  <c r="B52" i="57"/>
  <c r="H52" i="57"/>
  <c r="C52" i="57"/>
  <c r="D52" i="57"/>
  <c r="B53" i="57"/>
  <c r="H53" i="57"/>
  <c r="C53" i="57"/>
  <c r="D53" i="57"/>
  <c r="B54" i="57"/>
  <c r="H54" i="57"/>
  <c r="C54" i="57"/>
  <c r="D54" i="57"/>
  <c r="B55" i="57"/>
  <c r="H55" i="57"/>
  <c r="C55" i="57"/>
  <c r="D55" i="57"/>
  <c r="B56" i="57"/>
  <c r="H56" i="57"/>
  <c r="C56" i="57"/>
  <c r="D56" i="57"/>
  <c r="B57" i="57"/>
  <c r="H57" i="57"/>
  <c r="C57" i="57"/>
  <c r="D57" i="57"/>
  <c r="B58" i="57"/>
  <c r="H58" i="57"/>
  <c r="C58" i="57"/>
  <c r="D58" i="57"/>
  <c r="B59" i="57"/>
  <c r="H59" i="57"/>
  <c r="C59" i="57"/>
  <c r="D59" i="57"/>
  <c r="B60" i="57"/>
  <c r="H60" i="57"/>
  <c r="C60" i="57"/>
  <c r="D60" i="57"/>
  <c r="B61" i="57"/>
  <c r="H61" i="57"/>
  <c r="C61" i="57"/>
  <c r="D61" i="57"/>
  <c r="B62" i="57"/>
  <c r="H62" i="57"/>
  <c r="C62" i="57"/>
  <c r="D62" i="57"/>
  <c r="B63" i="57"/>
  <c r="H63" i="57"/>
  <c r="C63" i="57"/>
  <c r="D63" i="57"/>
  <c r="B64" i="57"/>
  <c r="H64" i="57"/>
  <c r="C64" i="57"/>
  <c r="D64" i="57"/>
  <c r="B65" i="57"/>
  <c r="H65" i="57"/>
  <c r="C65" i="57"/>
  <c r="D65" i="57"/>
  <c r="B66" i="57"/>
  <c r="H66" i="57"/>
  <c r="C66" i="57"/>
  <c r="D66" i="57"/>
  <c r="B67" i="57"/>
  <c r="H67" i="57"/>
  <c r="C67" i="57"/>
  <c r="D67" i="57"/>
  <c r="B68" i="57"/>
  <c r="H68" i="57"/>
  <c r="C68" i="57"/>
  <c r="D68" i="57"/>
  <c r="B69" i="57"/>
  <c r="H69" i="57"/>
  <c r="C69" i="57"/>
  <c r="D69" i="57"/>
  <c r="B70" i="57"/>
  <c r="H70" i="57"/>
  <c r="C70" i="57"/>
  <c r="D70" i="57"/>
  <c r="B71" i="57"/>
  <c r="H71" i="57"/>
  <c r="C71" i="57"/>
  <c r="D71" i="57"/>
  <c r="B72" i="57"/>
  <c r="H72" i="57"/>
  <c r="C72" i="57"/>
  <c r="D72" i="57"/>
  <c r="B73" i="57"/>
  <c r="H73" i="57"/>
  <c r="C73" i="57"/>
  <c r="D73" i="57"/>
  <c r="B74" i="57"/>
  <c r="H74" i="57"/>
  <c r="C74" i="57"/>
  <c r="D74" i="57"/>
  <c r="B75" i="57"/>
  <c r="H75" i="57"/>
  <c r="C75" i="57"/>
  <c r="D75" i="57"/>
  <c r="B76" i="57"/>
  <c r="H76" i="57"/>
  <c r="C76" i="57"/>
  <c r="D76" i="57"/>
  <c r="B77" i="57"/>
  <c r="H77" i="57"/>
  <c r="C77" i="57"/>
  <c r="D77" i="57"/>
  <c r="B78" i="57"/>
  <c r="H78" i="57"/>
  <c r="C78" i="57"/>
  <c r="D78" i="57"/>
  <c r="B79" i="57"/>
  <c r="H79" i="57"/>
  <c r="C79" i="57"/>
  <c r="D79" i="57"/>
  <c r="B80" i="57"/>
  <c r="H80" i="57"/>
  <c r="C80" i="57"/>
  <c r="D80" i="57"/>
  <c r="B81" i="57"/>
  <c r="H81" i="57"/>
  <c r="C81" i="57"/>
  <c r="D81" i="57"/>
  <c r="B82" i="57"/>
  <c r="H82" i="57"/>
  <c r="C82" i="57"/>
  <c r="D82" i="57"/>
  <c r="B83" i="57"/>
  <c r="H83" i="57"/>
  <c r="C83" i="57"/>
  <c r="D83" i="57"/>
  <c r="B143" i="28"/>
  <c r="B144" i="28"/>
  <c r="B145" i="28"/>
  <c r="B146" i="28"/>
  <c r="B147" i="28"/>
  <c r="B148" i="28"/>
  <c r="B149" i="28"/>
  <c r="B150" i="28"/>
  <c r="B151" i="28"/>
  <c r="B152" i="28"/>
  <c r="B153"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Y123" i="27" l="1"/>
  <c r="X123" i="27"/>
  <c r="Y122" i="27"/>
  <c r="X122" i="27"/>
  <c r="X121" i="27"/>
  <c r="Y121" i="27"/>
  <c r="Y120" i="27"/>
  <c r="X120" i="27"/>
  <c r="X119" i="27"/>
  <c r="X118" i="27"/>
  <c r="X117" i="27"/>
  <c r="X116" i="27"/>
  <c r="X115" i="27"/>
  <c r="F65" i="34" l="1"/>
  <c r="G65" i="34"/>
  <c r="F66" i="34"/>
  <c r="G66" i="34"/>
  <c r="F67" i="34"/>
  <c r="G67" i="34"/>
  <c r="F68" i="34"/>
  <c r="G68" i="34"/>
  <c r="F69" i="34"/>
  <c r="G69" i="34"/>
  <c r="F70" i="34"/>
  <c r="G70" i="34"/>
  <c r="F71" i="34"/>
  <c r="G71" i="34"/>
  <c r="F72" i="34"/>
  <c r="G72" i="34"/>
  <c r="F73" i="34"/>
  <c r="G73" i="34"/>
  <c r="F74" i="34"/>
  <c r="G74" i="34"/>
  <c r="F75" i="34"/>
  <c r="G75" i="34"/>
  <c r="F76" i="34"/>
  <c r="G76" i="34"/>
  <c r="F77" i="34"/>
  <c r="G77" i="34"/>
  <c r="F78" i="34"/>
  <c r="G78" i="34"/>
  <c r="F79" i="34"/>
  <c r="G79" i="34"/>
  <c r="F80" i="34"/>
  <c r="G80" i="34"/>
  <c r="F81" i="34"/>
  <c r="G81" i="34"/>
  <c r="F82" i="34"/>
  <c r="G82" i="34"/>
  <c r="F83" i="34"/>
  <c r="G83" i="34"/>
  <c r="F84" i="34"/>
  <c r="G84" i="34"/>
  <c r="F85" i="34"/>
  <c r="G85" i="34"/>
  <c r="F86" i="34"/>
  <c r="G86" i="34"/>
  <c r="F87" i="34"/>
  <c r="G87" i="34"/>
  <c r="F88" i="34"/>
  <c r="G88" i="34"/>
  <c r="F89" i="34"/>
  <c r="G89" i="34"/>
  <c r="F90" i="34"/>
  <c r="G90" i="34"/>
  <c r="F91" i="34"/>
  <c r="G91" i="34"/>
  <c r="F92" i="34"/>
  <c r="G92" i="34"/>
  <c r="F93" i="34"/>
  <c r="G93" i="34"/>
  <c r="F94" i="34"/>
  <c r="G94" i="34"/>
  <c r="F95" i="34"/>
  <c r="G95" i="34"/>
  <c r="F96" i="34"/>
  <c r="G96" i="34"/>
  <c r="F97" i="34"/>
  <c r="G97" i="34"/>
  <c r="F98" i="34"/>
  <c r="G98" i="34"/>
  <c r="F99" i="34"/>
  <c r="G99" i="34"/>
  <c r="F100" i="34"/>
  <c r="G100" i="34"/>
  <c r="F101" i="34"/>
  <c r="G101" i="34"/>
  <c r="F102" i="34"/>
  <c r="G102" i="34"/>
  <c r="F103" i="34"/>
  <c r="G103" i="34"/>
  <c r="F104" i="34"/>
  <c r="G104" i="34"/>
  <c r="F105" i="34"/>
  <c r="G105" i="34"/>
  <c r="F106" i="34"/>
  <c r="G106" i="34"/>
  <c r="F107" i="34"/>
  <c r="G107" i="34"/>
  <c r="F108" i="34"/>
  <c r="G108" i="34"/>
  <c r="F109" i="34"/>
  <c r="G109" i="34"/>
  <c r="F110" i="34"/>
  <c r="G110" i="34"/>
  <c r="F111" i="34"/>
  <c r="G111" i="34"/>
  <c r="F112" i="34"/>
  <c r="G112" i="34"/>
  <c r="F113" i="34"/>
  <c r="G113" i="34"/>
  <c r="F114" i="34"/>
  <c r="G114" i="34"/>
  <c r="F115" i="34"/>
  <c r="G115" i="34"/>
  <c r="F116" i="34"/>
  <c r="G116" i="34"/>
  <c r="F117" i="34"/>
  <c r="G117" i="34"/>
  <c r="F118" i="34"/>
  <c r="G118" i="34"/>
  <c r="F119" i="34"/>
  <c r="G119" i="34"/>
  <c r="F120" i="34"/>
  <c r="G120" i="34"/>
  <c r="F121" i="34"/>
  <c r="G121" i="34"/>
  <c r="F122" i="34"/>
  <c r="G122" i="34"/>
  <c r="F123" i="34"/>
  <c r="G123" i="34"/>
  <c r="F124" i="34"/>
  <c r="G124" i="34"/>
  <c r="F125" i="34"/>
  <c r="G125" i="34"/>
  <c r="F126" i="34"/>
  <c r="G126" i="34"/>
  <c r="F127" i="34"/>
  <c r="G127" i="34"/>
  <c r="F128" i="34"/>
  <c r="G128" i="34"/>
  <c r="F129" i="34"/>
  <c r="G129" i="34"/>
  <c r="F130" i="34"/>
  <c r="G130" i="34"/>
  <c r="F131" i="34"/>
  <c r="G131" i="34"/>
  <c r="F132" i="34"/>
  <c r="G132" i="34"/>
  <c r="F133" i="34"/>
  <c r="G133" i="34"/>
  <c r="F134" i="34"/>
  <c r="G134" i="34"/>
  <c r="F135" i="34"/>
  <c r="G135" i="34"/>
  <c r="F136" i="34"/>
  <c r="G136" i="34"/>
  <c r="F137" i="34"/>
  <c r="G137" i="34"/>
  <c r="F138" i="34"/>
  <c r="G138" i="34"/>
  <c r="F139" i="34"/>
  <c r="G139" i="34"/>
  <c r="F140" i="34"/>
  <c r="G140" i="34"/>
  <c r="F141" i="34"/>
  <c r="G141" i="34"/>
  <c r="F142" i="34"/>
  <c r="G142" i="34"/>
  <c r="F143" i="34"/>
  <c r="G143" i="34"/>
  <c r="F144" i="34"/>
  <c r="G144" i="34"/>
  <c r="F145" i="34"/>
  <c r="G145" i="34"/>
  <c r="F146" i="34"/>
  <c r="G146" i="34"/>
  <c r="F147" i="34"/>
  <c r="G147" i="34"/>
  <c r="F148" i="34"/>
  <c r="G148" i="34"/>
  <c r="F149" i="34"/>
  <c r="G149" i="34"/>
  <c r="F150" i="34"/>
  <c r="G150" i="34"/>
  <c r="F151" i="34"/>
  <c r="G151" i="34"/>
  <c r="F152" i="34"/>
  <c r="G152" i="34"/>
  <c r="F153" i="34"/>
  <c r="G153" i="34"/>
  <c r="F154" i="34"/>
  <c r="G154" i="34"/>
  <c r="F155" i="34"/>
  <c r="G155" i="34"/>
  <c r="F156" i="34"/>
  <c r="G156" i="34"/>
  <c r="F157" i="34"/>
  <c r="G157" i="34"/>
  <c r="F158" i="34"/>
  <c r="G158" i="34"/>
  <c r="F159" i="34"/>
  <c r="G159" i="34"/>
  <c r="F160" i="34"/>
  <c r="G160" i="34"/>
  <c r="F161" i="34"/>
  <c r="G161" i="34"/>
  <c r="F162" i="34"/>
  <c r="G162" i="34"/>
  <c r="F163" i="34"/>
  <c r="G163" i="34"/>
  <c r="F164" i="34"/>
  <c r="G164" i="34"/>
  <c r="F165" i="34"/>
  <c r="G165" i="34"/>
  <c r="F166" i="34"/>
  <c r="G166" i="34"/>
  <c r="F167" i="34"/>
  <c r="G167" i="34"/>
  <c r="F168" i="34"/>
  <c r="G168" i="34"/>
  <c r="F169" i="34"/>
  <c r="G169" i="34"/>
  <c r="F170" i="34"/>
  <c r="G170" i="34"/>
  <c r="F171" i="34"/>
  <c r="G171" i="34"/>
  <c r="F172" i="34"/>
  <c r="G172" i="34"/>
  <c r="F173" i="34"/>
  <c r="G173" i="34"/>
  <c r="F174" i="34"/>
  <c r="G174" i="34"/>
  <c r="F175" i="34"/>
  <c r="G175" i="34"/>
  <c r="F176" i="34"/>
  <c r="G176" i="34"/>
  <c r="F177" i="34"/>
  <c r="G177" i="34"/>
  <c r="F178" i="34"/>
  <c r="G178" i="34"/>
  <c r="F179" i="34"/>
  <c r="G179" i="34"/>
  <c r="F180" i="34"/>
  <c r="G180" i="34"/>
  <c r="F181" i="34"/>
  <c r="G181" i="34"/>
  <c r="F182" i="34"/>
  <c r="G182" i="34"/>
  <c r="F183" i="34"/>
  <c r="G183" i="34"/>
  <c r="F184" i="34"/>
  <c r="G184" i="34"/>
  <c r="F185" i="34"/>
  <c r="G185" i="34"/>
  <c r="F186" i="34"/>
  <c r="G186" i="34"/>
  <c r="D18" i="57" l="1"/>
  <c r="C18" i="57"/>
  <c r="H18" i="57"/>
  <c r="B18" i="57"/>
  <c r="G12" i="57"/>
  <c r="O20" i="57" l="1"/>
  <c r="O24" i="57"/>
  <c r="O28" i="57"/>
  <c r="O36" i="57"/>
  <c r="O40" i="57"/>
  <c r="O44" i="57"/>
  <c r="O48" i="57"/>
  <c r="O52" i="57"/>
  <c r="O68" i="57"/>
  <c r="O72" i="57"/>
  <c r="O76" i="57"/>
  <c r="O80" i="57"/>
  <c r="O23" i="57"/>
  <c r="O43" i="57"/>
  <c r="O47" i="57"/>
  <c r="O51" i="57"/>
  <c r="O75" i="57"/>
  <c r="O79" i="57"/>
  <c r="O83" i="57"/>
  <c r="O18" i="57"/>
  <c r="O21" i="57"/>
  <c r="O25" i="57"/>
  <c r="O41" i="57"/>
  <c r="O19" i="57"/>
  <c r="O22" i="57"/>
  <c r="O26" i="57"/>
  <c r="O30" i="57"/>
  <c r="O34" i="57"/>
  <c r="O38" i="57"/>
  <c r="O42" i="57"/>
  <c r="O46" i="57"/>
  <c r="O50" i="57"/>
  <c r="O70" i="57"/>
  <c r="O74" i="57"/>
  <c r="O78" i="57"/>
  <c r="O82" i="57"/>
  <c r="O45" i="57"/>
  <c r="O49" i="57"/>
  <c r="O53" i="57"/>
  <c r="O77" i="57"/>
  <c r="O81" i="57"/>
  <c r="P69" i="57"/>
  <c r="L69" i="57" s="1"/>
  <c r="P59" i="57"/>
  <c r="L59" i="57" s="1"/>
  <c r="P20" i="57"/>
  <c r="L20" i="57" s="1"/>
  <c r="P43" i="57"/>
  <c r="L43" i="57" s="1"/>
  <c r="P47" i="57"/>
  <c r="L47" i="57" s="1"/>
  <c r="P55" i="57"/>
  <c r="L55" i="57" s="1"/>
  <c r="P18" i="57"/>
  <c r="L18" i="57" s="1"/>
  <c r="P27" i="57"/>
  <c r="L27" i="57" s="1"/>
  <c r="P41" i="57"/>
  <c r="L41" i="57" s="1"/>
  <c r="P53" i="57"/>
  <c r="L53" i="57" s="1"/>
  <c r="P21" i="57"/>
  <c r="L21" i="57" s="1"/>
  <c r="P30" i="57"/>
  <c r="L30" i="57" s="1"/>
  <c r="P39" i="57"/>
  <c r="L39" i="57" s="1"/>
  <c r="P40" i="57"/>
  <c r="L40" i="57" s="1"/>
  <c r="P42" i="57"/>
  <c r="L42" i="57" s="1"/>
  <c r="P48" i="57"/>
  <c r="L48" i="57" s="1"/>
  <c r="P57" i="57"/>
  <c r="L57" i="57" s="1"/>
  <c r="P79" i="57"/>
  <c r="L79" i="57" s="1"/>
  <c r="P78" i="57"/>
  <c r="L78" i="57" s="1"/>
  <c r="P24" i="57"/>
  <c r="L24" i="57" s="1"/>
  <c r="P28" i="57"/>
  <c r="L28" i="57" s="1"/>
  <c r="P36" i="57"/>
  <c r="L36" i="57" s="1"/>
  <c r="P63" i="57"/>
  <c r="L63" i="57" s="1"/>
  <c r="P75" i="57"/>
  <c r="L75" i="57" s="1"/>
  <c r="P83" i="57"/>
  <c r="L83" i="57" s="1"/>
  <c r="P62" i="57"/>
  <c r="L62" i="57" s="1"/>
  <c r="P77" i="57"/>
  <c r="L77" i="57" s="1"/>
  <c r="P23" i="57"/>
  <c r="L23" i="57" s="1"/>
  <c r="P29" i="57"/>
  <c r="L29" i="57" s="1"/>
  <c r="P32" i="57"/>
  <c r="L32" i="57" s="1"/>
  <c r="P38" i="57"/>
  <c r="L38" i="57" s="1"/>
  <c r="P44" i="57"/>
  <c r="L44" i="57" s="1"/>
  <c r="P46" i="57"/>
  <c r="L46" i="57" s="1"/>
  <c r="P58" i="57"/>
  <c r="L58" i="57" s="1"/>
  <c r="P67" i="57"/>
  <c r="L67" i="57" s="1"/>
  <c r="P34" i="57"/>
  <c r="L34" i="57" s="1"/>
  <c r="P61" i="57"/>
  <c r="L61" i="57" s="1"/>
  <c r="P64" i="57"/>
  <c r="L64" i="57" s="1"/>
  <c r="P70" i="57"/>
  <c r="L70" i="57" s="1"/>
  <c r="P82" i="57"/>
  <c r="L82" i="57" s="1"/>
  <c r="P19" i="57"/>
  <c r="L19" i="57" s="1"/>
  <c r="P33" i="57"/>
  <c r="L33" i="57" s="1"/>
  <c r="P37" i="57"/>
  <c r="L37" i="57" s="1"/>
  <c r="P45" i="57"/>
  <c r="L45" i="57" s="1"/>
  <c r="P49" i="57"/>
  <c r="L49" i="57" s="1"/>
  <c r="P52" i="57"/>
  <c r="L52" i="57" s="1"/>
  <c r="P56" i="57"/>
  <c r="L56" i="57" s="1"/>
  <c r="P60" i="57"/>
  <c r="L60" i="57" s="1"/>
  <c r="P65" i="57"/>
  <c r="L65" i="57" s="1"/>
  <c r="P71" i="57"/>
  <c r="L71" i="57" s="1"/>
  <c r="P72" i="57"/>
  <c r="L72" i="57" s="1"/>
  <c r="P74" i="57"/>
  <c r="L74" i="57" s="1"/>
  <c r="P80" i="57"/>
  <c r="L80" i="57" s="1"/>
  <c r="P81" i="57"/>
  <c r="L81" i="57" s="1"/>
  <c r="P22" i="57"/>
  <c r="L22" i="57" s="1"/>
  <c r="P25" i="57"/>
  <c r="L25" i="57" s="1"/>
  <c r="P31" i="57"/>
  <c r="L31" i="57" s="1"/>
  <c r="P35" i="57"/>
  <c r="L35" i="57" s="1"/>
  <c r="P51" i="57"/>
  <c r="L51" i="57" s="1"/>
  <c r="P73" i="57"/>
  <c r="L73" i="57" s="1"/>
  <c r="P76" i="57"/>
  <c r="L76" i="57" s="1"/>
  <c r="P26" i="57"/>
  <c r="L26" i="57" s="1"/>
  <c r="P54" i="57"/>
  <c r="L54" i="57" s="1"/>
  <c r="P66" i="57"/>
  <c r="L66" i="57" s="1"/>
  <c r="P68" i="57"/>
  <c r="L68" i="57" s="1"/>
  <c r="O29" i="57"/>
  <c r="O32" i="57"/>
  <c r="O27" i="57"/>
  <c r="O35" i="57"/>
  <c r="O37" i="57"/>
  <c r="O31" i="57"/>
  <c r="O39" i="57"/>
  <c r="O33" i="57"/>
  <c r="P50" i="57"/>
  <c r="L50" i="57" s="1"/>
  <c r="O54" i="57"/>
  <c r="O57" i="57"/>
  <c r="O61" i="57"/>
  <c r="O65" i="57"/>
  <c r="O71" i="57"/>
  <c r="O56" i="57"/>
  <c r="O60" i="57"/>
  <c r="O64" i="57"/>
  <c r="O69" i="57"/>
  <c r="O55" i="57"/>
  <c r="O59" i="57"/>
  <c r="O63" i="57"/>
  <c r="O67" i="57"/>
  <c r="O58" i="57"/>
  <c r="O62" i="57"/>
  <c r="O66" i="57"/>
  <c r="O73" i="57"/>
  <c r="N70" i="57" l="1"/>
  <c r="N77" i="57"/>
  <c r="N64" i="57"/>
  <c r="N79" i="57"/>
  <c r="N76" i="57"/>
  <c r="N83" i="57"/>
  <c r="N69" i="57"/>
  <c r="N66" i="57"/>
  <c r="N73" i="57"/>
  <c r="N74" i="57"/>
  <c r="N82" i="57"/>
  <c r="N75" i="57"/>
  <c r="N78" i="57"/>
  <c r="N81" i="57"/>
  <c r="N71" i="57"/>
  <c r="N72" i="57"/>
  <c r="N67" i="57"/>
  <c r="N68" i="57"/>
  <c r="N80" i="57"/>
  <c r="N65" i="57"/>
  <c r="D35" i="44" l="1"/>
  <c r="C19" i="34" l="1"/>
  <c r="C18" i="34"/>
  <c r="D34" i="44"/>
  <c r="N412" i="34" l="1"/>
  <c r="N420" i="34"/>
  <c r="N400" i="34"/>
  <c r="N416" i="34"/>
  <c r="N404" i="34"/>
  <c r="N408" i="34"/>
  <c r="N419" i="34"/>
  <c r="N409" i="34"/>
  <c r="N406" i="34"/>
  <c r="N418" i="34"/>
  <c r="N413" i="34"/>
  <c r="N415" i="34"/>
  <c r="N402" i="34"/>
  <c r="N414" i="34"/>
  <c r="N421" i="34"/>
  <c r="N411" i="34"/>
  <c r="N401" i="34"/>
  <c r="N403" i="34"/>
  <c r="N410" i="34"/>
  <c r="N405" i="34"/>
  <c r="N407" i="34"/>
  <c r="N417" i="34"/>
  <c r="N384" i="34"/>
  <c r="N396" i="34"/>
  <c r="N388" i="34"/>
  <c r="N348" i="34"/>
  <c r="N352" i="34"/>
  <c r="N356" i="34"/>
  <c r="N369" i="34"/>
  <c r="N394" i="34"/>
  <c r="N392" i="34"/>
  <c r="N382" i="34"/>
  <c r="N393" i="34"/>
  <c r="N383" i="34"/>
  <c r="N367" i="34"/>
  <c r="N363" i="34"/>
  <c r="N355" i="34"/>
  <c r="N351" i="34"/>
  <c r="N385" i="34"/>
  <c r="N371" i="34"/>
  <c r="N345" i="34"/>
  <c r="N398" i="34"/>
  <c r="N381" i="34"/>
  <c r="N377" i="34"/>
  <c r="N380" i="34"/>
  <c r="N389" i="34"/>
  <c r="N373" i="34"/>
  <c r="N360" i="34"/>
  <c r="N397" i="34"/>
  <c r="N378" i="34"/>
  <c r="N372" i="34"/>
  <c r="N349" i="34"/>
  <c r="N375" i="34"/>
  <c r="N364" i="34"/>
  <c r="N358" i="34"/>
  <c r="N354" i="34"/>
  <c r="N368" i="34"/>
  <c r="N340" i="34"/>
  <c r="N391" i="34"/>
  <c r="N386" i="34"/>
  <c r="N376" i="34"/>
  <c r="N370" i="34"/>
  <c r="N365" i="34"/>
  <c r="N357" i="34"/>
  <c r="N353" i="34"/>
  <c r="N342" i="34"/>
  <c r="N387" i="34"/>
  <c r="N347" i="34"/>
  <c r="N341" i="34"/>
  <c r="N399" i="34"/>
  <c r="N344" i="34"/>
  <c r="N359" i="34"/>
  <c r="N395" i="34"/>
  <c r="N379" i="34"/>
  <c r="N346" i="34"/>
  <c r="N390" i="34"/>
  <c r="N362" i="34"/>
  <c r="N374" i="34"/>
  <c r="N366" i="34"/>
  <c r="N361" i="34"/>
  <c r="N350" i="34"/>
  <c r="N343" i="34"/>
  <c r="N252" i="34"/>
  <c r="N263" i="34"/>
  <c r="N264" i="34"/>
  <c r="N268" i="34"/>
  <c r="N276" i="34"/>
  <c r="N261" i="34"/>
  <c r="N273" i="34"/>
  <c r="N292" i="34"/>
  <c r="N298" i="34"/>
  <c r="N239" i="34"/>
  <c r="N257" i="34"/>
  <c r="N260" i="34"/>
  <c r="N271" i="34"/>
  <c r="N272" i="34"/>
  <c r="N281" i="34"/>
  <c r="N256" i="34"/>
  <c r="N332" i="34"/>
  <c r="N296" i="34"/>
  <c r="N312" i="34"/>
  <c r="N329" i="34"/>
  <c r="N92" i="34"/>
  <c r="N103" i="34"/>
  <c r="N83" i="34"/>
  <c r="N87" i="34"/>
  <c r="N99" i="34"/>
  <c r="N112" i="34"/>
  <c r="N116" i="34"/>
  <c r="N287" i="34"/>
  <c r="N321" i="34"/>
  <c r="N334" i="34"/>
  <c r="N337" i="34"/>
  <c r="N339" i="34"/>
  <c r="N67" i="34"/>
  <c r="N111" i="34"/>
  <c r="N133" i="34"/>
  <c r="N135" i="34"/>
  <c r="N151" i="34"/>
  <c r="N157" i="34"/>
  <c r="N198" i="34"/>
  <c r="N201" i="34"/>
  <c r="N205" i="34"/>
  <c r="N120" i="34"/>
  <c r="N124" i="34"/>
  <c r="N128" i="34"/>
  <c r="N150" i="34"/>
  <c r="N162" i="34"/>
  <c r="N167" i="34"/>
  <c r="N169" i="34"/>
  <c r="N209" i="34"/>
  <c r="N225" i="34"/>
  <c r="N218" i="34"/>
  <c r="N213" i="34"/>
  <c r="N193" i="34"/>
  <c r="N202" i="34"/>
  <c r="N171" i="34"/>
  <c r="N189" i="34"/>
  <c r="N139" i="34"/>
  <c r="N230" i="34"/>
  <c r="N195" i="34"/>
  <c r="N155" i="34"/>
  <c r="N232" i="34"/>
  <c r="N191" i="34"/>
  <c r="N181" i="34"/>
  <c r="N147" i="34"/>
  <c r="N170" i="34"/>
  <c r="N163" i="34"/>
  <c r="N129" i="34"/>
  <c r="N166" i="34"/>
  <c r="N144" i="34"/>
  <c r="N210" i="34"/>
  <c r="N204" i="34"/>
  <c r="N177" i="34"/>
  <c r="N136" i="34"/>
  <c r="N132" i="34"/>
  <c r="N122" i="34"/>
  <c r="N186" i="34"/>
  <c r="N180" i="34"/>
  <c r="N221" i="34"/>
  <c r="N207" i="34"/>
  <c r="N235" i="34"/>
  <c r="N211" i="34"/>
  <c r="N146" i="34"/>
  <c r="N183" i="34"/>
  <c r="N206" i="34"/>
  <c r="N173" i="34"/>
  <c r="N229" i="34"/>
  <c r="N138" i="34"/>
  <c r="N226" i="34"/>
  <c r="N237" i="34"/>
  <c r="N216" i="34"/>
  <c r="N143" i="34"/>
  <c r="N234" i="34"/>
  <c r="N236" i="34"/>
  <c r="N165" i="34"/>
  <c r="N227" i="34"/>
  <c r="N175" i="34"/>
  <c r="N214" i="34"/>
  <c r="N168" i="34"/>
  <c r="N301" i="34"/>
  <c r="N156" i="34"/>
  <c r="N140" i="34"/>
  <c r="N115" i="34"/>
  <c r="N190" i="34"/>
  <c r="N233" i="34"/>
  <c r="N223" i="34"/>
  <c r="N219" i="34"/>
  <c r="N231" i="34"/>
  <c r="N199" i="34"/>
  <c r="N145" i="34"/>
  <c r="N215" i="34"/>
  <c r="N228" i="34"/>
  <c r="N220" i="34"/>
  <c r="N179" i="34"/>
  <c r="N159" i="34"/>
  <c r="N212" i="34"/>
  <c r="N203" i="34"/>
  <c r="N185" i="34"/>
  <c r="N154" i="34"/>
  <c r="N194" i="34"/>
  <c r="N182" i="34"/>
  <c r="N137" i="34"/>
  <c r="N131" i="34"/>
  <c r="N119" i="34"/>
  <c r="N160" i="34"/>
  <c r="N95" i="34"/>
  <c r="N222" i="34"/>
  <c r="N217" i="34"/>
  <c r="N200" i="34"/>
  <c r="N152" i="34"/>
  <c r="N187" i="34"/>
  <c r="N158" i="34"/>
  <c r="N118" i="34"/>
  <c r="N188" i="34"/>
  <c r="N174" i="34"/>
  <c r="N164" i="34"/>
  <c r="N141" i="34"/>
  <c r="N71" i="34"/>
  <c r="N314" i="34"/>
  <c r="N100" i="34"/>
  <c r="N84" i="34"/>
  <c r="N69" i="34"/>
  <c r="N319" i="34"/>
  <c r="N311" i="34"/>
  <c r="N305" i="34"/>
  <c r="N293" i="34"/>
  <c r="N109" i="34"/>
  <c r="N102" i="34"/>
  <c r="N86" i="34"/>
  <c r="N97" i="34"/>
  <c r="N91" i="34"/>
  <c r="N85" i="34"/>
  <c r="N307" i="34"/>
  <c r="N123" i="34"/>
  <c r="N105" i="34"/>
  <c r="N94" i="34"/>
  <c r="N79" i="34"/>
  <c r="N70" i="34"/>
  <c r="N327" i="34"/>
  <c r="N326" i="34"/>
  <c r="N302" i="34"/>
  <c r="N290" i="34"/>
  <c r="N275" i="34"/>
  <c r="N242" i="34"/>
  <c r="N315" i="34"/>
  <c r="N303" i="34"/>
  <c r="N295" i="34"/>
  <c r="N291" i="34"/>
  <c r="N208" i="34"/>
  <c r="N178" i="34"/>
  <c r="N309" i="34"/>
  <c r="N149" i="34"/>
  <c r="N172" i="34"/>
  <c r="N130" i="34"/>
  <c r="N88" i="34"/>
  <c r="N75" i="34"/>
  <c r="N336" i="34"/>
  <c r="N269" i="34"/>
  <c r="N196" i="34"/>
  <c r="N142" i="34"/>
  <c r="N224" i="34"/>
  <c r="N148" i="34"/>
  <c r="N117" i="34"/>
  <c r="N192" i="34"/>
  <c r="N184" i="34"/>
  <c r="N153" i="34"/>
  <c r="N108" i="34"/>
  <c r="N113" i="34"/>
  <c r="N80" i="34"/>
  <c r="N73" i="34"/>
  <c r="N316" i="34"/>
  <c r="N265" i="34"/>
  <c r="N98" i="34"/>
  <c r="N93" i="34"/>
  <c r="N82" i="34"/>
  <c r="N66" i="34"/>
  <c r="N323" i="34"/>
  <c r="N299" i="34"/>
  <c r="N333" i="34"/>
  <c r="N286" i="34"/>
  <c r="N81" i="34"/>
  <c r="N68" i="34"/>
  <c r="N331" i="34"/>
  <c r="N324" i="34"/>
  <c r="N304" i="34"/>
  <c r="N300" i="34"/>
  <c r="N294" i="34"/>
  <c r="N278" i="34"/>
  <c r="N258" i="34"/>
  <c r="N240" i="34"/>
  <c r="N289" i="34"/>
  <c r="N274" i="34"/>
  <c r="N325" i="34"/>
  <c r="N297" i="34"/>
  <c r="N283" i="34"/>
  <c r="N250" i="34"/>
  <c r="N246" i="34"/>
  <c r="N161" i="34"/>
  <c r="N127" i="34"/>
  <c r="N197" i="34"/>
  <c r="N134" i="34"/>
  <c r="N126" i="34"/>
  <c r="N114" i="34"/>
  <c r="N176" i="34"/>
  <c r="N96" i="34"/>
  <c r="N90" i="34"/>
  <c r="N77" i="34"/>
  <c r="N104" i="34"/>
  <c r="N72" i="34"/>
  <c r="N318" i="34"/>
  <c r="N107" i="34"/>
  <c r="N76" i="34"/>
  <c r="N279" i="34"/>
  <c r="N125" i="34"/>
  <c r="N65" i="34"/>
  <c r="N335" i="34"/>
  <c r="N282" i="34"/>
  <c r="N267" i="34"/>
  <c r="N262" i="34"/>
  <c r="N288" i="34"/>
  <c r="N253" i="34"/>
  <c r="N241" i="34"/>
  <c r="N270" i="34"/>
  <c r="N266" i="34"/>
  <c r="N255" i="34"/>
  <c r="N106" i="34"/>
  <c r="N121" i="34"/>
  <c r="N245" i="34"/>
  <c r="N308" i="34"/>
  <c r="N101" i="34"/>
  <c r="N78" i="34"/>
  <c r="N328" i="34"/>
  <c r="N110" i="34"/>
  <c r="N280" i="34"/>
  <c r="N259" i="34"/>
  <c r="N243" i="34"/>
  <c r="N74" i="34"/>
  <c r="N317" i="34"/>
  <c r="N322" i="34"/>
  <c r="N320" i="34"/>
  <c r="N254" i="34"/>
  <c r="N251" i="34"/>
  <c r="N277" i="34"/>
  <c r="N330" i="34"/>
  <c r="N284" i="34"/>
  <c r="N89" i="34"/>
  <c r="N310" i="34"/>
  <c r="N247" i="34"/>
  <c r="N338" i="34"/>
  <c r="N306" i="34"/>
  <c r="N249" i="34"/>
  <c r="N285" i="34"/>
  <c r="N244" i="34"/>
  <c r="N313" i="34"/>
  <c r="N248" i="34"/>
  <c r="N238" i="34"/>
  <c r="K187" i="34"/>
  <c r="K262" i="34"/>
  <c r="C23" i="34"/>
  <c r="C24" i="34"/>
  <c r="J189" i="34" s="1"/>
  <c r="C25" i="34"/>
  <c r="C26" i="34"/>
  <c r="J404" i="34" l="1"/>
  <c r="J413" i="34"/>
  <c r="J409" i="34"/>
  <c r="J416" i="34"/>
  <c r="J401" i="34"/>
  <c r="J408" i="34"/>
  <c r="J417" i="34"/>
  <c r="J420" i="34"/>
  <c r="J400" i="34"/>
  <c r="J405" i="34"/>
  <c r="J412" i="34"/>
  <c r="J421" i="34"/>
  <c r="J402" i="34"/>
  <c r="J415" i="34"/>
  <c r="J410" i="34"/>
  <c r="J407" i="34"/>
  <c r="J414" i="34"/>
  <c r="J406" i="34"/>
  <c r="J403" i="34"/>
  <c r="J411" i="34"/>
  <c r="J418" i="34"/>
  <c r="J419" i="34"/>
  <c r="J348" i="34"/>
  <c r="J353" i="34"/>
  <c r="J357" i="34"/>
  <c r="J369" i="34"/>
  <c r="J372" i="34"/>
  <c r="J388" i="34"/>
  <c r="J352" i="34"/>
  <c r="J360" i="34"/>
  <c r="J377" i="34"/>
  <c r="J381" i="34"/>
  <c r="J393" i="34"/>
  <c r="J345" i="34"/>
  <c r="J389" i="34"/>
  <c r="J364" i="34"/>
  <c r="J384" i="34"/>
  <c r="J396" i="34"/>
  <c r="J385" i="34"/>
  <c r="J378" i="34"/>
  <c r="J359" i="34"/>
  <c r="J351" i="34"/>
  <c r="J394" i="34"/>
  <c r="J361" i="34"/>
  <c r="J350" i="34"/>
  <c r="J386" i="34"/>
  <c r="J365" i="34"/>
  <c r="J349" i="34"/>
  <c r="J343" i="34"/>
  <c r="J373" i="34"/>
  <c r="J399" i="34"/>
  <c r="J392" i="34"/>
  <c r="J382" i="34"/>
  <c r="J367" i="34"/>
  <c r="J344" i="34"/>
  <c r="J347" i="34"/>
  <c r="J371" i="34"/>
  <c r="J398" i="34"/>
  <c r="J376" i="34"/>
  <c r="J370" i="34"/>
  <c r="J346" i="34"/>
  <c r="J390" i="34"/>
  <c r="J380" i="34"/>
  <c r="J354" i="34"/>
  <c r="J397" i="34"/>
  <c r="J358" i="34"/>
  <c r="J374" i="34"/>
  <c r="J395" i="34"/>
  <c r="J383" i="34"/>
  <c r="J379" i="34"/>
  <c r="J363" i="34"/>
  <c r="J355" i="34"/>
  <c r="J375" i="34"/>
  <c r="J362" i="34"/>
  <c r="J387" i="34"/>
  <c r="J391" i="34"/>
  <c r="J368" i="34"/>
  <c r="J342" i="34"/>
  <c r="J366" i="34"/>
  <c r="J356" i="34"/>
  <c r="K367" i="34"/>
  <c r="K379" i="34"/>
  <c r="K391" i="34"/>
  <c r="K348" i="34"/>
  <c r="K384" i="34"/>
  <c r="K396" i="34"/>
  <c r="K375" i="34"/>
  <c r="K360" i="34"/>
  <c r="K380" i="34"/>
  <c r="K374" i="34"/>
  <c r="K361" i="34"/>
  <c r="K381" i="34"/>
  <c r="K350" i="34"/>
  <c r="K390" i="34"/>
  <c r="K373" i="34"/>
  <c r="K345" i="34"/>
  <c r="K376" i="34"/>
  <c r="K365" i="34"/>
  <c r="K355" i="34"/>
  <c r="K359" i="34"/>
  <c r="K393" i="34"/>
  <c r="K356" i="34"/>
  <c r="K399" i="34"/>
  <c r="K341" i="34"/>
  <c r="K387" i="34"/>
  <c r="K362" i="34"/>
  <c r="K358" i="34"/>
  <c r="K354" i="34"/>
  <c r="K398" i="34"/>
  <c r="K388" i="34"/>
  <c r="K383" i="34"/>
  <c r="K349" i="34"/>
  <c r="K342" i="34"/>
  <c r="K377" i="34"/>
  <c r="K351" i="34"/>
  <c r="K366" i="34"/>
  <c r="K392" i="34"/>
  <c r="K397" i="34"/>
  <c r="K347" i="34"/>
  <c r="K395" i="34"/>
  <c r="K370" i="34"/>
  <c r="K363" i="34"/>
  <c r="K357" i="34"/>
  <c r="K353" i="34"/>
  <c r="K343" i="34"/>
  <c r="K368" i="34"/>
  <c r="K371" i="34"/>
  <c r="K344" i="34"/>
  <c r="K394" i="34"/>
  <c r="K385" i="34"/>
  <c r="K364" i="34"/>
  <c r="K352" i="34"/>
  <c r="K386" i="34"/>
  <c r="K372" i="34"/>
  <c r="K369" i="34"/>
  <c r="K346" i="34"/>
  <c r="K389" i="34"/>
  <c r="K382" i="34"/>
  <c r="K378" i="34"/>
  <c r="K340" i="34"/>
  <c r="J240" i="34"/>
  <c r="J245" i="34"/>
  <c r="J261" i="34"/>
  <c r="J272" i="34"/>
  <c r="J257" i="34"/>
  <c r="J305" i="34"/>
  <c r="J248" i="34"/>
  <c r="J253" i="34"/>
  <c r="J264" i="34"/>
  <c r="J269" i="34"/>
  <c r="J317" i="34"/>
  <c r="J75" i="34"/>
  <c r="J84" i="34"/>
  <c r="J88" i="34"/>
  <c r="J96" i="34"/>
  <c r="J100" i="34"/>
  <c r="J322" i="34"/>
  <c r="J68" i="34"/>
  <c r="J79" i="34"/>
  <c r="J112" i="34"/>
  <c r="J310" i="34"/>
  <c r="J325" i="34"/>
  <c r="J67" i="34"/>
  <c r="J91" i="34"/>
  <c r="J107" i="34"/>
  <c r="J120" i="34"/>
  <c r="J297" i="34"/>
  <c r="J302" i="34"/>
  <c r="J71" i="34"/>
  <c r="J104" i="34"/>
  <c r="J116" i="34"/>
  <c r="J131" i="34"/>
  <c r="J143" i="34"/>
  <c r="J150" i="34"/>
  <c r="J170" i="34"/>
  <c r="J182" i="34"/>
  <c r="J194" i="34"/>
  <c r="J124" i="34"/>
  <c r="J128" i="34"/>
  <c r="J167" i="34"/>
  <c r="J174" i="34"/>
  <c r="J186" i="34"/>
  <c r="J134" i="34"/>
  <c r="J146" i="34"/>
  <c r="J158" i="34"/>
  <c r="J165" i="34"/>
  <c r="J179" i="34"/>
  <c r="J199" i="34"/>
  <c r="J202" i="34"/>
  <c r="J206" i="34"/>
  <c r="J214" i="34"/>
  <c r="J219" i="34"/>
  <c r="J222" i="34"/>
  <c r="J235" i="34"/>
  <c r="J226" i="34"/>
  <c r="J223" i="34"/>
  <c r="J236" i="34"/>
  <c r="J217" i="34"/>
  <c r="J208" i="34"/>
  <c r="J221" i="34"/>
  <c r="J212" i="34"/>
  <c r="J181" i="34"/>
  <c r="J154" i="34"/>
  <c r="J144" i="34"/>
  <c r="J152" i="34"/>
  <c r="J136" i="34"/>
  <c r="J122" i="34"/>
  <c r="J216" i="34"/>
  <c r="J192" i="34"/>
  <c r="J164" i="34"/>
  <c r="J159" i="34"/>
  <c r="J141" i="34"/>
  <c r="J201" i="34"/>
  <c r="J196" i="34"/>
  <c r="J168" i="34"/>
  <c r="J161" i="34"/>
  <c r="J230" i="34"/>
  <c r="J228" i="34"/>
  <c r="J204" i="34"/>
  <c r="J232" i="34"/>
  <c r="J224" i="34"/>
  <c r="J185" i="34"/>
  <c r="J200" i="34"/>
  <c r="J190" i="34"/>
  <c r="J210" i="34"/>
  <c r="J225" i="34"/>
  <c r="J209" i="34"/>
  <c r="J193" i="34"/>
  <c r="J177" i="34"/>
  <c r="J215" i="34"/>
  <c r="J173" i="34"/>
  <c r="J205" i="34"/>
  <c r="J229" i="34"/>
  <c r="J218" i="34"/>
  <c r="J195" i="34"/>
  <c r="J191" i="34"/>
  <c r="J183" i="34"/>
  <c r="J175" i="34"/>
  <c r="J160" i="34"/>
  <c r="J140" i="34"/>
  <c r="J169" i="34"/>
  <c r="J148" i="34"/>
  <c r="J126" i="34"/>
  <c r="J213" i="34"/>
  <c r="J207" i="34"/>
  <c r="J184" i="34"/>
  <c r="J172" i="34"/>
  <c r="J162" i="34"/>
  <c r="J237" i="34"/>
  <c r="J231" i="34"/>
  <c r="J227" i="34"/>
  <c r="J197" i="34"/>
  <c r="J171" i="34"/>
  <c r="J166" i="34"/>
  <c r="J156" i="34"/>
  <c r="J147" i="34"/>
  <c r="J211" i="34"/>
  <c r="J180" i="34"/>
  <c r="J149" i="34"/>
  <c r="J155" i="34"/>
  <c r="J139" i="34"/>
  <c r="J157" i="34"/>
  <c r="J133" i="34"/>
  <c r="J125" i="34"/>
  <c r="J332" i="34"/>
  <c r="J114" i="34"/>
  <c r="J95" i="34"/>
  <c r="J78" i="34"/>
  <c r="J105" i="34"/>
  <c r="J335" i="34"/>
  <c r="J331" i="34"/>
  <c r="J294" i="34"/>
  <c r="J113" i="34"/>
  <c r="J306" i="34"/>
  <c r="J285" i="34"/>
  <c r="J281" i="34"/>
  <c r="J276" i="34"/>
  <c r="J271" i="34"/>
  <c r="J327" i="34"/>
  <c r="J270" i="34"/>
  <c r="J142" i="34"/>
  <c r="J153" i="34"/>
  <c r="J138" i="34"/>
  <c r="J130" i="34"/>
  <c r="J163" i="34"/>
  <c r="J123" i="34"/>
  <c r="J106" i="34"/>
  <c r="J98" i="34"/>
  <c r="J93" i="34"/>
  <c r="J82" i="34"/>
  <c r="J330" i="34"/>
  <c r="J308" i="34"/>
  <c r="J304" i="34"/>
  <c r="J203" i="34"/>
  <c r="J176" i="34"/>
  <c r="J198" i="34"/>
  <c r="J178" i="34"/>
  <c r="J137" i="34"/>
  <c r="J129" i="34"/>
  <c r="J121" i="34"/>
  <c r="J102" i="34"/>
  <c r="J86" i="34"/>
  <c r="J66" i="34"/>
  <c r="J334" i="34"/>
  <c r="J329" i="34"/>
  <c r="J321" i="34"/>
  <c r="J290" i="34"/>
  <c r="J118" i="34"/>
  <c r="J111" i="34"/>
  <c r="J74" i="34"/>
  <c r="J328" i="34"/>
  <c r="J94" i="34"/>
  <c r="J83" i="34"/>
  <c r="J117" i="34"/>
  <c r="J103" i="34"/>
  <c r="J92" i="34"/>
  <c r="J73" i="34"/>
  <c r="J336" i="34"/>
  <c r="J300" i="34"/>
  <c r="J319" i="34"/>
  <c r="J244" i="34"/>
  <c r="J283" i="34"/>
  <c r="J279" i="34"/>
  <c r="J250" i="34"/>
  <c r="J318" i="34"/>
  <c r="J307" i="34"/>
  <c r="J301" i="34"/>
  <c r="J282" i="34"/>
  <c r="J278" i="34"/>
  <c r="J252" i="34"/>
  <c r="J132" i="34"/>
  <c r="J220" i="34"/>
  <c r="J145" i="34"/>
  <c r="J151" i="34"/>
  <c r="J135" i="34"/>
  <c r="J127" i="34"/>
  <c r="J119" i="34"/>
  <c r="J109" i="34"/>
  <c r="J72" i="34"/>
  <c r="J339" i="34"/>
  <c r="J313" i="34"/>
  <c r="J295" i="34"/>
  <c r="J97" i="34"/>
  <c r="J89" i="34"/>
  <c r="J333" i="34"/>
  <c r="J292" i="34"/>
  <c r="J99" i="34"/>
  <c r="J87" i="34"/>
  <c r="J81" i="34"/>
  <c r="J70" i="34"/>
  <c r="J338" i="34"/>
  <c r="J320" i="34"/>
  <c r="J303" i="34"/>
  <c r="J296" i="34"/>
  <c r="J115" i="34"/>
  <c r="J108" i="34"/>
  <c r="J90" i="34"/>
  <c r="J80" i="34"/>
  <c r="J324" i="34"/>
  <c r="J316" i="34"/>
  <c r="J323" i="34"/>
  <c r="J312" i="34"/>
  <c r="J299" i="34"/>
  <c r="J293" i="34"/>
  <c r="J287" i="34"/>
  <c r="J251" i="34"/>
  <c r="J247" i="34"/>
  <c r="J288" i="34"/>
  <c r="J277" i="34"/>
  <c r="J246" i="34"/>
  <c r="J241" i="34"/>
  <c r="J311" i="34"/>
  <c r="J280" i="34"/>
  <c r="J266" i="34"/>
  <c r="J259" i="34"/>
  <c r="J275" i="34"/>
  <c r="J76" i="34"/>
  <c r="J110" i="34"/>
  <c r="J309" i="34"/>
  <c r="J289" i="34"/>
  <c r="J267" i="34"/>
  <c r="J260" i="34"/>
  <c r="J239" i="34"/>
  <c r="J238" i="34"/>
  <c r="J273" i="34"/>
  <c r="J101" i="34"/>
  <c r="J315" i="34"/>
  <c r="J298" i="34"/>
  <c r="J77" i="34"/>
  <c r="J326" i="34"/>
  <c r="J284" i="34"/>
  <c r="J256" i="34"/>
  <c r="J286" i="34"/>
  <c r="J255" i="34"/>
  <c r="J337" i="34"/>
  <c r="J69" i="34"/>
  <c r="J291" i="34"/>
  <c r="J243" i="34"/>
  <c r="J268" i="34"/>
  <c r="J258" i="34"/>
  <c r="J249" i="34"/>
  <c r="J242" i="34"/>
  <c r="J85" i="34"/>
  <c r="J314" i="34"/>
  <c r="J274" i="34"/>
  <c r="J265" i="34"/>
  <c r="J254" i="34"/>
  <c r="K275" i="34"/>
  <c r="K282" i="34"/>
  <c r="K272" i="34"/>
  <c r="K256" i="34"/>
  <c r="K276" i="34"/>
  <c r="K279" i="34"/>
  <c r="K291" i="34"/>
  <c r="K264" i="34"/>
  <c r="K316" i="34"/>
  <c r="K324" i="34"/>
  <c r="K71" i="34"/>
  <c r="K320" i="34"/>
  <c r="K335" i="34"/>
  <c r="K83" i="34"/>
  <c r="K87" i="34"/>
  <c r="K99" i="34"/>
  <c r="K79" i="34"/>
  <c r="K329" i="34"/>
  <c r="K332" i="34"/>
  <c r="K66" i="34"/>
  <c r="K98" i="34"/>
  <c r="K106" i="34"/>
  <c r="K119" i="34"/>
  <c r="K146" i="34"/>
  <c r="K157" i="34"/>
  <c r="K165" i="34"/>
  <c r="K178" i="34"/>
  <c r="K198" i="34"/>
  <c r="K150" i="34"/>
  <c r="K170" i="34"/>
  <c r="K182" i="34"/>
  <c r="K194" i="34"/>
  <c r="K225" i="34"/>
  <c r="K122" i="34"/>
  <c r="K126" i="34"/>
  <c r="K152" i="34"/>
  <c r="K209" i="34"/>
  <c r="K210" i="34"/>
  <c r="K197" i="34"/>
  <c r="K205" i="34"/>
  <c r="K185" i="34"/>
  <c r="K233" i="34"/>
  <c r="K228" i="34"/>
  <c r="K173" i="34"/>
  <c r="K201" i="34"/>
  <c r="K177" i="34"/>
  <c r="K236" i="34"/>
  <c r="K231" i="34"/>
  <c r="K218" i="34"/>
  <c r="K130" i="34"/>
  <c r="K212" i="34"/>
  <c r="K174" i="34"/>
  <c r="K227" i="34"/>
  <c r="K200" i="34"/>
  <c r="K193" i="34"/>
  <c r="K136" i="34"/>
  <c r="K117" i="34"/>
  <c r="K159" i="34"/>
  <c r="K90" i="34"/>
  <c r="K226" i="34"/>
  <c r="K151" i="34"/>
  <c r="K127" i="34"/>
  <c r="K191" i="34"/>
  <c r="K175" i="34"/>
  <c r="K156" i="34"/>
  <c r="K230" i="34"/>
  <c r="K138" i="34"/>
  <c r="K216" i="34"/>
  <c r="K153" i="34"/>
  <c r="K221" i="34"/>
  <c r="K207" i="34"/>
  <c r="K180" i="34"/>
  <c r="K219" i="34"/>
  <c r="K232" i="34"/>
  <c r="K220" i="34"/>
  <c r="K203" i="34"/>
  <c r="K229" i="34"/>
  <c r="K211" i="34"/>
  <c r="K202" i="34"/>
  <c r="K184" i="34"/>
  <c r="K237" i="34"/>
  <c r="K189" i="34"/>
  <c r="K224" i="34"/>
  <c r="K204" i="34"/>
  <c r="K148" i="34"/>
  <c r="K132" i="34"/>
  <c r="K120" i="34"/>
  <c r="K111" i="34"/>
  <c r="K162" i="34"/>
  <c r="K223" i="34"/>
  <c r="K196" i="34"/>
  <c r="K186" i="34"/>
  <c r="K213" i="34"/>
  <c r="K206" i="34"/>
  <c r="K192" i="34"/>
  <c r="K176" i="34"/>
  <c r="K141" i="34"/>
  <c r="K235" i="34"/>
  <c r="K234" i="34"/>
  <c r="K222" i="34"/>
  <c r="K217" i="34"/>
  <c r="K190" i="34"/>
  <c r="K78" i="34"/>
  <c r="K167" i="34"/>
  <c r="K155" i="34"/>
  <c r="K145" i="34"/>
  <c r="K139" i="34"/>
  <c r="K124" i="34"/>
  <c r="K168" i="34"/>
  <c r="K161" i="34"/>
  <c r="K143" i="34"/>
  <c r="K137" i="34"/>
  <c r="K133" i="34"/>
  <c r="K215" i="34"/>
  <c r="K114" i="34"/>
  <c r="K214" i="34"/>
  <c r="K131" i="34"/>
  <c r="K125" i="34"/>
  <c r="K113" i="34"/>
  <c r="K195" i="34"/>
  <c r="K181" i="34"/>
  <c r="K149" i="34"/>
  <c r="K118" i="34"/>
  <c r="K107" i="34"/>
  <c r="K95" i="34"/>
  <c r="K89" i="34"/>
  <c r="K76" i="34"/>
  <c r="K337" i="34"/>
  <c r="K243" i="34"/>
  <c r="K70" i="34"/>
  <c r="K338" i="34"/>
  <c r="K331" i="34"/>
  <c r="K301" i="34"/>
  <c r="K285" i="34"/>
  <c r="K80" i="34"/>
  <c r="K75" i="34"/>
  <c r="K69" i="34"/>
  <c r="K319" i="34"/>
  <c r="K311" i="34"/>
  <c r="K86" i="34"/>
  <c r="K339" i="34"/>
  <c r="K334" i="34"/>
  <c r="K323" i="34"/>
  <c r="K287" i="34"/>
  <c r="K321" i="34"/>
  <c r="K315" i="34"/>
  <c r="K310" i="34"/>
  <c r="K297" i="34"/>
  <c r="K281" i="34"/>
  <c r="K269" i="34"/>
  <c r="K260" i="34"/>
  <c r="K250" i="34"/>
  <c r="K246" i="34"/>
  <c r="K286" i="34"/>
  <c r="K266" i="34"/>
  <c r="K257" i="34"/>
  <c r="K322" i="34"/>
  <c r="K278" i="34"/>
  <c r="K258" i="34"/>
  <c r="K252" i="34"/>
  <c r="K74" i="34"/>
  <c r="K208" i="34"/>
  <c r="K123" i="34"/>
  <c r="K199" i="34"/>
  <c r="K179" i="34"/>
  <c r="K154" i="34"/>
  <c r="K147" i="34"/>
  <c r="K140" i="34"/>
  <c r="K115" i="34"/>
  <c r="K336" i="34"/>
  <c r="K67" i="34"/>
  <c r="K317" i="34"/>
  <c r="K121" i="34"/>
  <c r="K112" i="34"/>
  <c r="K169" i="34"/>
  <c r="K134" i="34"/>
  <c r="K172" i="34"/>
  <c r="K135" i="34"/>
  <c r="K129" i="34"/>
  <c r="K171" i="34"/>
  <c r="K160" i="34"/>
  <c r="K144" i="34"/>
  <c r="K97" i="34"/>
  <c r="K91" i="34"/>
  <c r="K307" i="34"/>
  <c r="K105" i="34"/>
  <c r="K312" i="34"/>
  <c r="K108" i="34"/>
  <c r="K100" i="34"/>
  <c r="K88" i="34"/>
  <c r="K77" i="34"/>
  <c r="K73" i="34"/>
  <c r="K314" i="34"/>
  <c r="K309" i="34"/>
  <c r="K128" i="34"/>
  <c r="K109" i="34"/>
  <c r="K318" i="34"/>
  <c r="K284" i="34"/>
  <c r="K313" i="34"/>
  <c r="K308" i="34"/>
  <c r="K288" i="34"/>
  <c r="K283" i="34"/>
  <c r="K271" i="34"/>
  <c r="K265" i="34"/>
  <c r="K253" i="34"/>
  <c r="K248" i="34"/>
  <c r="K259" i="34"/>
  <c r="K255" i="34"/>
  <c r="K238" i="34"/>
  <c r="K261" i="34"/>
  <c r="K254" i="34"/>
  <c r="K242" i="34"/>
  <c r="K267" i="34"/>
  <c r="K164" i="34"/>
  <c r="K163" i="34"/>
  <c r="K183" i="34"/>
  <c r="K166" i="34"/>
  <c r="K158" i="34"/>
  <c r="K142" i="34"/>
  <c r="K103" i="34"/>
  <c r="K101" i="34"/>
  <c r="K85" i="34"/>
  <c r="K333" i="34"/>
  <c r="K328" i="34"/>
  <c r="K289" i="34"/>
  <c r="K247" i="34"/>
  <c r="K116" i="34"/>
  <c r="K110" i="34"/>
  <c r="K81" i="34"/>
  <c r="K327" i="34"/>
  <c r="K306" i="34"/>
  <c r="K92" i="34"/>
  <c r="K102" i="34"/>
  <c r="K72" i="34"/>
  <c r="K330" i="34"/>
  <c r="K299" i="34"/>
  <c r="K303" i="34"/>
  <c r="K277" i="34"/>
  <c r="K239" i="34"/>
  <c r="K304" i="34"/>
  <c r="K300" i="34"/>
  <c r="K296" i="34"/>
  <c r="K292" i="34"/>
  <c r="K273" i="34"/>
  <c r="K249" i="34"/>
  <c r="K245" i="34"/>
  <c r="K251" i="34"/>
  <c r="K84" i="34"/>
  <c r="K305" i="34"/>
  <c r="K82" i="34"/>
  <c r="K280" i="34"/>
  <c r="K290" i="34"/>
  <c r="K244" i="34"/>
  <c r="K68" i="34"/>
  <c r="K325" i="34"/>
  <c r="K241" i="34"/>
  <c r="K326" i="34"/>
  <c r="K302" i="34"/>
  <c r="K94" i="34"/>
  <c r="K96" i="34"/>
  <c r="K293" i="34"/>
  <c r="K104" i="34"/>
  <c r="K270" i="34"/>
  <c r="K298" i="34"/>
  <c r="K93" i="34"/>
  <c r="K295" i="34"/>
  <c r="K294" i="34"/>
  <c r="K268" i="34"/>
  <c r="K240" i="34"/>
  <c r="K274" i="34"/>
  <c r="C29" i="27"/>
  <c r="O87" i="21" l="1"/>
  <c r="O91" i="21"/>
  <c r="O95" i="21"/>
  <c r="O99" i="21"/>
  <c r="R67" i="21"/>
  <c r="R71" i="21"/>
  <c r="R75" i="21"/>
  <c r="R79" i="21"/>
  <c r="O89" i="21"/>
  <c r="O94" i="21"/>
  <c r="O100" i="21"/>
  <c r="R66" i="21"/>
  <c r="R72" i="21"/>
  <c r="R77" i="21"/>
  <c r="O86" i="21"/>
  <c r="O93" i="21"/>
  <c r="O101" i="21"/>
  <c r="R70" i="21"/>
  <c r="R78" i="21"/>
  <c r="O90" i="21"/>
  <c r="O97" i="21"/>
  <c r="R68" i="21"/>
  <c r="R74" i="21"/>
  <c r="O92" i="21"/>
  <c r="R76" i="21"/>
  <c r="O96" i="21"/>
  <c r="R65" i="21"/>
  <c r="R80" i="21"/>
  <c r="O88" i="21"/>
  <c r="R73" i="21"/>
  <c r="O98" i="21"/>
  <c r="R69" i="21"/>
  <c r="P89" i="21" l="1"/>
  <c r="P93" i="21"/>
  <c r="P97" i="21"/>
  <c r="P101" i="21"/>
  <c r="S65" i="21"/>
  <c r="S69" i="21"/>
  <c r="S73" i="21"/>
  <c r="S77" i="21"/>
  <c r="P87" i="21"/>
  <c r="P92" i="21"/>
  <c r="P98" i="21"/>
  <c r="S70" i="21"/>
  <c r="S75" i="21"/>
  <c r="S80" i="21"/>
  <c r="P90" i="21"/>
  <c r="P96" i="21"/>
  <c r="S67" i="21"/>
  <c r="S74" i="21"/>
  <c r="P86" i="21"/>
  <c r="P94" i="21"/>
  <c r="P100" i="21"/>
  <c r="S71" i="21"/>
  <c r="S78" i="21"/>
  <c r="P95" i="21"/>
  <c r="S66" i="21"/>
  <c r="S79" i="21"/>
  <c r="P99" i="21"/>
  <c r="S68" i="21"/>
  <c r="P91" i="21"/>
  <c r="S76" i="21"/>
  <c r="P88" i="21"/>
  <c r="S72" i="21"/>
  <c r="K188" i="34" l="1"/>
  <c r="K263" i="34"/>
  <c r="K65" i="34"/>
  <c r="J12" i="45"/>
  <c r="K12" i="45"/>
  <c r="L12" i="45"/>
  <c r="M12" i="45"/>
  <c r="N12" i="45"/>
  <c r="O12" i="45"/>
  <c r="P12" i="45"/>
  <c r="Q12" i="45"/>
  <c r="R12" i="45"/>
  <c r="S12" i="45"/>
  <c r="T12" i="45"/>
  <c r="U12" i="45"/>
  <c r="C40" i="34" l="1"/>
  <c r="C37" i="34"/>
  <c r="C22" i="34"/>
  <c r="L420" i="34" l="1"/>
  <c r="P420" i="34" s="1"/>
  <c r="I371" i="29" s="1"/>
  <c r="L421" i="34"/>
  <c r="P421" i="34" s="1"/>
  <c r="I372" i="29" s="1"/>
  <c r="L415" i="34"/>
  <c r="P415" i="34" s="1"/>
  <c r="I366" i="29" s="1"/>
  <c r="L405" i="34"/>
  <c r="P405" i="34" s="1"/>
  <c r="I356" i="29" s="1"/>
  <c r="L416" i="34"/>
  <c r="P416" i="34" s="1"/>
  <c r="I367" i="29" s="1"/>
  <c r="L401" i="34"/>
  <c r="P401" i="34" s="1"/>
  <c r="I352" i="29" s="1"/>
  <c r="L414" i="34"/>
  <c r="P414" i="34" s="1"/>
  <c r="I365" i="29" s="1"/>
  <c r="L407" i="34"/>
  <c r="P407" i="34" s="1"/>
  <c r="I358" i="29" s="1"/>
  <c r="L417" i="34"/>
  <c r="P417" i="34" s="1"/>
  <c r="I368" i="29" s="1"/>
  <c r="L411" i="34"/>
  <c r="P411" i="34" s="1"/>
  <c r="I362" i="29" s="1"/>
  <c r="L403" i="34"/>
  <c r="P403" i="34" s="1"/>
  <c r="I354" i="29" s="1"/>
  <c r="L402" i="34"/>
  <c r="P402" i="34" s="1"/>
  <c r="I353" i="29" s="1"/>
  <c r="L404" i="34"/>
  <c r="P404" i="34" s="1"/>
  <c r="I355" i="29" s="1"/>
  <c r="L412" i="34"/>
  <c r="P412" i="34" s="1"/>
  <c r="I363" i="29" s="1"/>
  <c r="L400" i="34"/>
  <c r="P400" i="34" s="1"/>
  <c r="I351" i="29" s="1"/>
  <c r="L408" i="34"/>
  <c r="P408" i="34" s="1"/>
  <c r="I359" i="29" s="1"/>
  <c r="L410" i="34"/>
  <c r="P410" i="34" s="1"/>
  <c r="I361" i="29" s="1"/>
  <c r="L406" i="34"/>
  <c r="P406" i="34" s="1"/>
  <c r="I357" i="29" s="1"/>
  <c r="L418" i="34"/>
  <c r="P418" i="34" s="1"/>
  <c r="I369" i="29" s="1"/>
  <c r="L413" i="34"/>
  <c r="P413" i="34" s="1"/>
  <c r="I364" i="29" s="1"/>
  <c r="L419" i="34"/>
  <c r="P419" i="34" s="1"/>
  <c r="I370" i="29" s="1"/>
  <c r="L409" i="34"/>
  <c r="P409" i="34" s="1"/>
  <c r="I360" i="29" s="1"/>
  <c r="L383" i="34"/>
  <c r="P383" i="34" s="1"/>
  <c r="I334" i="29" s="1"/>
  <c r="L378" i="34"/>
  <c r="P378" i="34" s="1"/>
  <c r="I329" i="29" s="1"/>
  <c r="L359" i="34"/>
  <c r="P359" i="34" s="1"/>
  <c r="I310" i="29" s="1"/>
  <c r="L345" i="34"/>
  <c r="L388" i="34"/>
  <c r="L374" i="34"/>
  <c r="P374" i="34" s="1"/>
  <c r="I325" i="29" s="1"/>
  <c r="L349" i="34"/>
  <c r="P349" i="34" s="1"/>
  <c r="L392" i="34"/>
  <c r="P392" i="34" s="1"/>
  <c r="I343" i="29" s="1"/>
  <c r="L340" i="34"/>
  <c r="L377" i="34"/>
  <c r="P377" i="34" s="1"/>
  <c r="I328" i="29" s="1"/>
  <c r="L356" i="34"/>
  <c r="P356" i="34" s="1"/>
  <c r="L379" i="34"/>
  <c r="P379" i="34" s="1"/>
  <c r="I330" i="29" s="1"/>
  <c r="L358" i="34"/>
  <c r="P358" i="34" s="1"/>
  <c r="I309" i="29" s="1"/>
  <c r="L346" i="34"/>
  <c r="P346" i="34" s="1"/>
  <c r="L393" i="34"/>
  <c r="P393" i="34" s="1"/>
  <c r="I344" i="29" s="1"/>
  <c r="L390" i="34"/>
  <c r="L372" i="34"/>
  <c r="P372" i="34" s="1"/>
  <c r="I323" i="29" s="1"/>
  <c r="L355" i="34"/>
  <c r="P355" i="34" s="1"/>
  <c r="L367" i="34"/>
  <c r="P367" i="34" s="1"/>
  <c r="I318" i="29" s="1"/>
  <c r="L384" i="34"/>
  <c r="L363" i="34"/>
  <c r="P363" i="34" s="1"/>
  <c r="I314" i="29" s="1"/>
  <c r="L399" i="34"/>
  <c r="P399" i="34" s="1"/>
  <c r="I350" i="29" s="1"/>
  <c r="L371" i="34"/>
  <c r="P371" i="34" s="1"/>
  <c r="I322" i="29" s="1"/>
  <c r="L398" i="34"/>
  <c r="P398" i="34" s="1"/>
  <c r="I349" i="29" s="1"/>
  <c r="L373" i="34"/>
  <c r="P373" i="34" s="1"/>
  <c r="I324" i="29" s="1"/>
  <c r="L348" i="34"/>
  <c r="P348" i="34" s="1"/>
  <c r="L375" i="34"/>
  <c r="P375" i="34" s="1"/>
  <c r="I326" i="29" s="1"/>
  <c r="L354" i="34"/>
  <c r="P354" i="34" s="1"/>
  <c r="L344" i="34"/>
  <c r="P344" i="34" s="1"/>
  <c r="L370" i="34"/>
  <c r="P370" i="34" s="1"/>
  <c r="I321" i="29" s="1"/>
  <c r="L386" i="34"/>
  <c r="P386" i="34" s="1"/>
  <c r="I337" i="29" s="1"/>
  <c r="L365" i="34"/>
  <c r="P365" i="34" s="1"/>
  <c r="I316" i="29" s="1"/>
  <c r="L351" i="34"/>
  <c r="L387" i="34"/>
  <c r="L380" i="34"/>
  <c r="L357" i="34"/>
  <c r="P357" i="34" s="1"/>
  <c r="I308" i="29" s="1"/>
  <c r="L396" i="34"/>
  <c r="L369" i="34"/>
  <c r="L343" i="34"/>
  <c r="P343" i="34" s="1"/>
  <c r="L364" i="34"/>
  <c r="L391" i="34"/>
  <c r="L366" i="34"/>
  <c r="P366" i="34" s="1"/>
  <c r="I317" i="29" s="1"/>
  <c r="L352" i="34"/>
  <c r="P352" i="34" s="1"/>
  <c r="L397" i="34"/>
  <c r="P397" i="34" s="1"/>
  <c r="I348" i="29" s="1"/>
  <c r="L368" i="34"/>
  <c r="P368" i="34" s="1"/>
  <c r="I319" i="29" s="1"/>
  <c r="L382" i="34"/>
  <c r="P382" i="34" s="1"/>
  <c r="I333" i="29" s="1"/>
  <c r="L361" i="34"/>
  <c r="P361" i="34" s="1"/>
  <c r="I312" i="29" s="1"/>
  <c r="L347" i="34"/>
  <c r="P347" i="34" s="1"/>
  <c r="L381" i="34"/>
  <c r="L376" i="34"/>
  <c r="P376" i="34" s="1"/>
  <c r="I327" i="29" s="1"/>
  <c r="L353" i="34"/>
  <c r="P353" i="34" s="1"/>
  <c r="L394" i="34"/>
  <c r="L342" i="34"/>
  <c r="L385" i="34"/>
  <c r="P385" i="34" s="1"/>
  <c r="I336" i="29" s="1"/>
  <c r="L360" i="34"/>
  <c r="P360" i="34" s="1"/>
  <c r="I311" i="29" s="1"/>
  <c r="L389" i="34"/>
  <c r="P389" i="34" s="1"/>
  <c r="I340" i="29" s="1"/>
  <c r="L362" i="34"/>
  <c r="P362" i="34" s="1"/>
  <c r="I313" i="29" s="1"/>
  <c r="L350" i="34"/>
  <c r="P350" i="34" s="1"/>
  <c r="L395" i="34"/>
  <c r="P395" i="34" s="1"/>
  <c r="I346" i="29" s="1"/>
  <c r="L341" i="34"/>
  <c r="L226" i="34"/>
  <c r="P226" i="34" s="1"/>
  <c r="I177" i="29" s="1"/>
  <c r="L216" i="34"/>
  <c r="P216" i="34" s="1"/>
  <c r="I167" i="29" s="1"/>
  <c r="L208" i="34"/>
  <c r="P208" i="34" s="1"/>
  <c r="I159" i="29" s="1"/>
  <c r="L200" i="34"/>
  <c r="P200" i="34" s="1"/>
  <c r="I151" i="29" s="1"/>
  <c r="L192" i="34"/>
  <c r="P192" i="34" s="1"/>
  <c r="I143" i="29" s="1"/>
  <c r="L338" i="34"/>
  <c r="P338" i="34" s="1"/>
  <c r="I289" i="29" s="1"/>
  <c r="L330" i="34"/>
  <c r="P330" i="34" s="1"/>
  <c r="I281" i="29" s="1"/>
  <c r="L322" i="34"/>
  <c r="P322" i="34" s="1"/>
  <c r="I273" i="29" s="1"/>
  <c r="L314" i="34"/>
  <c r="P314" i="34" s="1"/>
  <c r="I265" i="29" s="1"/>
  <c r="L306" i="34"/>
  <c r="P306" i="34" s="1"/>
  <c r="I257" i="29" s="1"/>
  <c r="L298" i="34"/>
  <c r="P298" i="34" s="1"/>
  <c r="I249" i="29" s="1"/>
  <c r="L290" i="34"/>
  <c r="P290" i="34" s="1"/>
  <c r="I241" i="29" s="1"/>
  <c r="L282" i="34"/>
  <c r="L274" i="34"/>
  <c r="P274" i="34" s="1"/>
  <c r="I225" i="29" s="1"/>
  <c r="L266" i="34"/>
  <c r="P266" i="34" s="1"/>
  <c r="I217" i="29" s="1"/>
  <c r="L258" i="34"/>
  <c r="P258" i="34" s="1"/>
  <c r="I209" i="29" s="1"/>
  <c r="L250" i="34"/>
  <c r="L242" i="34"/>
  <c r="P242" i="34" s="1"/>
  <c r="I193" i="29" s="1"/>
  <c r="L234" i="34"/>
  <c r="L227" i="34"/>
  <c r="L219" i="34"/>
  <c r="P219" i="34" s="1"/>
  <c r="I170" i="29" s="1"/>
  <c r="L211" i="34"/>
  <c r="P211" i="34" s="1"/>
  <c r="I162" i="29" s="1"/>
  <c r="L203" i="34"/>
  <c r="P203" i="34" s="1"/>
  <c r="I154" i="29" s="1"/>
  <c r="L195" i="34"/>
  <c r="P195" i="34" s="1"/>
  <c r="I146" i="29" s="1"/>
  <c r="L187" i="34"/>
  <c r="L333" i="34"/>
  <c r="L325" i="34"/>
  <c r="P325" i="34" s="1"/>
  <c r="I276" i="29" s="1"/>
  <c r="L317" i="34"/>
  <c r="L309" i="34"/>
  <c r="L301" i="34"/>
  <c r="P301" i="34" s="1"/>
  <c r="I252" i="29" s="1"/>
  <c r="L293" i="34"/>
  <c r="P293" i="34" s="1"/>
  <c r="I244" i="29" s="1"/>
  <c r="L285" i="34"/>
  <c r="P285" i="34" s="1"/>
  <c r="I236" i="29" s="1"/>
  <c r="L277" i="34"/>
  <c r="L269" i="34"/>
  <c r="L261" i="34"/>
  <c r="P261" i="34" s="1"/>
  <c r="I212" i="29" s="1"/>
  <c r="L253" i="34"/>
  <c r="P253" i="34" s="1"/>
  <c r="I204" i="29" s="1"/>
  <c r="L245" i="34"/>
  <c r="P245" i="34" s="1"/>
  <c r="I196" i="29" s="1"/>
  <c r="L237" i="34"/>
  <c r="P237" i="34" s="1"/>
  <c r="I188" i="29" s="1"/>
  <c r="L230" i="34"/>
  <c r="P230" i="34" s="1"/>
  <c r="I181" i="29" s="1"/>
  <c r="L224" i="34"/>
  <c r="P224" i="34" s="1"/>
  <c r="I175" i="29" s="1"/>
  <c r="L214" i="34"/>
  <c r="L206" i="34"/>
  <c r="P206" i="34" s="1"/>
  <c r="I157" i="29" s="1"/>
  <c r="L198" i="34"/>
  <c r="P198" i="34" s="1"/>
  <c r="I149" i="29" s="1"/>
  <c r="L190" i="34"/>
  <c r="P190" i="34" s="1"/>
  <c r="I141" i="29" s="1"/>
  <c r="L336" i="34"/>
  <c r="L328" i="34"/>
  <c r="P328" i="34" s="1"/>
  <c r="I279" i="29" s="1"/>
  <c r="L320" i="34"/>
  <c r="P320" i="34" s="1"/>
  <c r="I271" i="29" s="1"/>
  <c r="L312" i="34"/>
  <c r="P312" i="34" s="1"/>
  <c r="I263" i="29" s="1"/>
  <c r="L304" i="34"/>
  <c r="L296" i="34"/>
  <c r="P296" i="34" s="1"/>
  <c r="I247" i="29" s="1"/>
  <c r="L288" i="34"/>
  <c r="P288" i="34" s="1"/>
  <c r="I239" i="29" s="1"/>
  <c r="L280" i="34"/>
  <c r="P280" i="34" s="1"/>
  <c r="I231" i="29" s="1"/>
  <c r="L272" i="34"/>
  <c r="L264" i="34"/>
  <c r="L256" i="34"/>
  <c r="P256" i="34" s="1"/>
  <c r="I207" i="29" s="1"/>
  <c r="L248" i="34"/>
  <c r="P248" i="34" s="1"/>
  <c r="I199" i="29" s="1"/>
  <c r="L240" i="34"/>
  <c r="P240" i="34" s="1"/>
  <c r="I191" i="29" s="1"/>
  <c r="L232" i="34"/>
  <c r="P232" i="34" s="1"/>
  <c r="I183" i="29" s="1"/>
  <c r="L225" i="34"/>
  <c r="P225" i="34" s="1"/>
  <c r="I176" i="29" s="1"/>
  <c r="L217" i="34"/>
  <c r="L209" i="34"/>
  <c r="L201" i="34"/>
  <c r="L193" i="34"/>
  <c r="P193" i="34" s="1"/>
  <c r="I144" i="29" s="1"/>
  <c r="L339" i="34"/>
  <c r="P339" i="34" s="1"/>
  <c r="I290" i="29" s="1"/>
  <c r="L331" i="34"/>
  <c r="L323" i="34"/>
  <c r="P323" i="34" s="1"/>
  <c r="I274" i="29" s="1"/>
  <c r="L315" i="34"/>
  <c r="P315" i="34" s="1"/>
  <c r="I266" i="29" s="1"/>
  <c r="L307" i="34"/>
  <c r="P307" i="34" s="1"/>
  <c r="I258" i="29" s="1"/>
  <c r="L299" i="34"/>
  <c r="P299" i="34" s="1"/>
  <c r="I250" i="29" s="1"/>
  <c r="L291" i="34"/>
  <c r="P291" i="34" s="1"/>
  <c r="I242" i="29" s="1"/>
  <c r="L283" i="34"/>
  <c r="P283" i="34" s="1"/>
  <c r="I234" i="29" s="1"/>
  <c r="L275" i="34"/>
  <c r="P275" i="34" s="1"/>
  <c r="I226" i="29" s="1"/>
  <c r="L267" i="34"/>
  <c r="L259" i="34"/>
  <c r="P259" i="34" s="1"/>
  <c r="I210" i="29" s="1"/>
  <c r="L251" i="34"/>
  <c r="P251" i="34" s="1"/>
  <c r="I202" i="29" s="1"/>
  <c r="L243" i="34"/>
  <c r="P243" i="34" s="1"/>
  <c r="I194" i="29" s="1"/>
  <c r="L235" i="34"/>
  <c r="P235" i="34" s="1"/>
  <c r="I186" i="29" s="1"/>
  <c r="L220" i="34"/>
  <c r="P220" i="34" s="1"/>
  <c r="I171" i="29" s="1"/>
  <c r="L212" i="34"/>
  <c r="L204" i="34"/>
  <c r="P204" i="34" s="1"/>
  <c r="I155" i="29" s="1"/>
  <c r="L196" i="34"/>
  <c r="P196" i="34" s="1"/>
  <c r="I147" i="29" s="1"/>
  <c r="L188" i="34"/>
  <c r="L334" i="34"/>
  <c r="P334" i="34" s="1"/>
  <c r="I285" i="29" s="1"/>
  <c r="L326" i="34"/>
  <c r="L318" i="34"/>
  <c r="P318" i="34" s="1"/>
  <c r="I269" i="29" s="1"/>
  <c r="L310" i="34"/>
  <c r="P310" i="34" s="1"/>
  <c r="I261" i="29" s="1"/>
  <c r="L302" i="34"/>
  <c r="P302" i="34" s="1"/>
  <c r="I253" i="29" s="1"/>
  <c r="L294" i="34"/>
  <c r="P294" i="34" s="1"/>
  <c r="I245" i="29" s="1"/>
  <c r="L286" i="34"/>
  <c r="P286" i="34" s="1"/>
  <c r="I237" i="29" s="1"/>
  <c r="L278" i="34"/>
  <c r="P278" i="34" s="1"/>
  <c r="I229" i="29" s="1"/>
  <c r="L270" i="34"/>
  <c r="P270" i="34" s="1"/>
  <c r="I221" i="29" s="1"/>
  <c r="L262" i="34"/>
  <c r="L254" i="34"/>
  <c r="L246" i="34"/>
  <c r="L238" i="34"/>
  <c r="P238" i="34" s="1"/>
  <c r="I189" i="29" s="1"/>
  <c r="L228" i="34"/>
  <c r="P228" i="34" s="1"/>
  <c r="I179" i="29" s="1"/>
  <c r="L223" i="34"/>
  <c r="L215" i="34"/>
  <c r="L207" i="34"/>
  <c r="P207" i="34" s="1"/>
  <c r="I158" i="29" s="1"/>
  <c r="L199" i="34"/>
  <c r="P199" i="34" s="1"/>
  <c r="I150" i="29" s="1"/>
  <c r="L191" i="34"/>
  <c r="L337" i="34"/>
  <c r="P337" i="34" s="1"/>
  <c r="I288" i="29" s="1"/>
  <c r="L329" i="34"/>
  <c r="P329" i="34" s="1"/>
  <c r="I280" i="29" s="1"/>
  <c r="L321" i="34"/>
  <c r="L313" i="34"/>
  <c r="P313" i="34" s="1"/>
  <c r="I264" i="29" s="1"/>
  <c r="L305" i="34"/>
  <c r="P305" i="34" s="1"/>
  <c r="I256" i="29" s="1"/>
  <c r="L297" i="34"/>
  <c r="P297" i="34" s="1"/>
  <c r="I248" i="29" s="1"/>
  <c r="L289" i="34"/>
  <c r="L281" i="34"/>
  <c r="L273" i="34"/>
  <c r="P273" i="34" s="1"/>
  <c r="I224" i="29" s="1"/>
  <c r="L265" i="34"/>
  <c r="P265" i="34" s="1"/>
  <c r="I216" i="29" s="1"/>
  <c r="L257" i="34"/>
  <c r="P257" i="34" s="1"/>
  <c r="I208" i="29" s="1"/>
  <c r="L249" i="34"/>
  <c r="P249" i="34" s="1"/>
  <c r="I200" i="29" s="1"/>
  <c r="L241" i="34"/>
  <c r="P241" i="34" s="1"/>
  <c r="I192" i="29" s="1"/>
  <c r="L233" i="34"/>
  <c r="L218" i="34"/>
  <c r="P218" i="34" s="1"/>
  <c r="I169" i="29" s="1"/>
  <c r="L210" i="34"/>
  <c r="L202" i="34"/>
  <c r="P202" i="34" s="1"/>
  <c r="I153" i="29" s="1"/>
  <c r="L194" i="34"/>
  <c r="P194" i="34" s="1"/>
  <c r="I145" i="29" s="1"/>
  <c r="L222" i="34"/>
  <c r="P222" i="34" s="1"/>
  <c r="I173" i="29" s="1"/>
  <c r="L332" i="34"/>
  <c r="P332" i="34" s="1"/>
  <c r="I283" i="29" s="1"/>
  <c r="L324" i="34"/>
  <c r="L316" i="34"/>
  <c r="P316" i="34" s="1"/>
  <c r="I267" i="29" s="1"/>
  <c r="L308" i="34"/>
  <c r="P308" i="34" s="1"/>
  <c r="I259" i="29" s="1"/>
  <c r="L300" i="34"/>
  <c r="L292" i="34"/>
  <c r="P292" i="34" s="1"/>
  <c r="I243" i="29" s="1"/>
  <c r="L284" i="34"/>
  <c r="P284" i="34" s="1"/>
  <c r="I235" i="29" s="1"/>
  <c r="L276" i="34"/>
  <c r="P276" i="34" s="1"/>
  <c r="I227" i="29" s="1"/>
  <c r="L268" i="34"/>
  <c r="P268" i="34" s="1"/>
  <c r="I219" i="29" s="1"/>
  <c r="L260" i="34"/>
  <c r="P260" i="34" s="1"/>
  <c r="I211" i="29" s="1"/>
  <c r="L252" i="34"/>
  <c r="P252" i="34" s="1"/>
  <c r="I203" i="29" s="1"/>
  <c r="L244" i="34"/>
  <c r="P244" i="34" s="1"/>
  <c r="I195" i="29" s="1"/>
  <c r="L236" i="34"/>
  <c r="P236" i="34" s="1"/>
  <c r="I187" i="29" s="1"/>
  <c r="L229" i="34"/>
  <c r="P229" i="34" s="1"/>
  <c r="I180" i="29" s="1"/>
  <c r="L221" i="34"/>
  <c r="P221" i="34" s="1"/>
  <c r="I172" i="29" s="1"/>
  <c r="L213" i="34"/>
  <c r="P213" i="34" s="1"/>
  <c r="I164" i="29" s="1"/>
  <c r="L205" i="34"/>
  <c r="L197" i="34"/>
  <c r="P197" i="34" s="1"/>
  <c r="I148" i="29" s="1"/>
  <c r="L189" i="34"/>
  <c r="P189" i="34" s="1"/>
  <c r="I140" i="29" s="1"/>
  <c r="L335" i="34"/>
  <c r="P335" i="34" s="1"/>
  <c r="I286" i="29" s="1"/>
  <c r="L327" i="34"/>
  <c r="P327" i="34" s="1"/>
  <c r="I278" i="29" s="1"/>
  <c r="L319" i="34"/>
  <c r="P319" i="34" s="1"/>
  <c r="I270" i="29" s="1"/>
  <c r="L311" i="34"/>
  <c r="P311" i="34" s="1"/>
  <c r="I262" i="29" s="1"/>
  <c r="L303" i="34"/>
  <c r="L295" i="34"/>
  <c r="L287" i="34"/>
  <c r="P287" i="34" s="1"/>
  <c r="I238" i="29" s="1"/>
  <c r="L279" i="34"/>
  <c r="P279" i="34" s="1"/>
  <c r="I230" i="29" s="1"/>
  <c r="L271" i="34"/>
  <c r="P271" i="34" s="1"/>
  <c r="I222" i="29" s="1"/>
  <c r="L263" i="34"/>
  <c r="L255" i="34"/>
  <c r="P255" i="34" s="1"/>
  <c r="I206" i="29" s="1"/>
  <c r="L247" i="34"/>
  <c r="P247" i="34" s="1"/>
  <c r="I198" i="29" s="1"/>
  <c r="L239" i="34"/>
  <c r="P239" i="34" s="1"/>
  <c r="I190" i="29" s="1"/>
  <c r="L231" i="34"/>
  <c r="P231" i="34" s="1"/>
  <c r="I182" i="29" s="1"/>
  <c r="L181" i="34"/>
  <c r="P181" i="34" s="1"/>
  <c r="I132" i="29" s="1"/>
  <c r="L163" i="34"/>
  <c r="P163" i="34" s="1"/>
  <c r="I114" i="29" s="1"/>
  <c r="L147" i="34"/>
  <c r="P147" i="34" s="1"/>
  <c r="I98" i="29" s="1"/>
  <c r="L184" i="34"/>
  <c r="P184" i="34" s="1"/>
  <c r="I135" i="29" s="1"/>
  <c r="L168" i="34"/>
  <c r="P168" i="34" s="1"/>
  <c r="I119" i="29" s="1"/>
  <c r="L148" i="34"/>
  <c r="P148" i="34" s="1"/>
  <c r="I99" i="29" s="1"/>
  <c r="L138" i="34"/>
  <c r="P138" i="34" s="1"/>
  <c r="I89" i="29" s="1"/>
  <c r="L128" i="34"/>
  <c r="P128" i="34" s="1"/>
  <c r="I79" i="29" s="1"/>
  <c r="L120" i="34"/>
  <c r="L112" i="34"/>
  <c r="P112" i="34" s="1"/>
  <c r="I63" i="29" s="1"/>
  <c r="L104" i="34"/>
  <c r="P104" i="34" s="1"/>
  <c r="I55" i="29" s="1"/>
  <c r="L96" i="34"/>
  <c r="P96" i="34" s="1"/>
  <c r="I47" i="29" s="1"/>
  <c r="L88" i="34"/>
  <c r="P88" i="34" s="1"/>
  <c r="I39" i="29" s="1"/>
  <c r="L80" i="34"/>
  <c r="P80" i="34" s="1"/>
  <c r="I31" i="29" s="1"/>
  <c r="L72" i="34"/>
  <c r="P72" i="34" s="1"/>
  <c r="I23" i="29" s="1"/>
  <c r="L183" i="34"/>
  <c r="L174" i="34"/>
  <c r="P174" i="34" s="1"/>
  <c r="I125" i="29" s="1"/>
  <c r="L160" i="34"/>
  <c r="P160" i="34" s="1"/>
  <c r="I111" i="29" s="1"/>
  <c r="L144" i="34"/>
  <c r="P144" i="34" s="1"/>
  <c r="I95" i="29" s="1"/>
  <c r="L173" i="34"/>
  <c r="P173" i="34" s="1"/>
  <c r="I124" i="29" s="1"/>
  <c r="L157" i="34"/>
  <c r="L141" i="34"/>
  <c r="P141" i="34" s="1"/>
  <c r="I92" i="29" s="1"/>
  <c r="L133" i="34"/>
  <c r="P133" i="34" s="1"/>
  <c r="I84" i="29" s="1"/>
  <c r="L123" i="34"/>
  <c r="L115" i="34"/>
  <c r="P115" i="34" s="1"/>
  <c r="I66" i="29" s="1"/>
  <c r="L107" i="34"/>
  <c r="P107" i="34" s="1"/>
  <c r="I58" i="29" s="1"/>
  <c r="L99" i="34"/>
  <c r="P99" i="34" s="1"/>
  <c r="I50" i="29" s="1"/>
  <c r="L91" i="34"/>
  <c r="L83" i="34"/>
  <c r="P83" i="34" s="1"/>
  <c r="I34" i="29" s="1"/>
  <c r="L75" i="34"/>
  <c r="P75" i="34" s="1"/>
  <c r="I26" i="29" s="1"/>
  <c r="L67" i="34"/>
  <c r="L177" i="34"/>
  <c r="P177" i="34" s="1"/>
  <c r="I128" i="29" s="1"/>
  <c r="L159" i="34"/>
  <c r="P159" i="34" s="1"/>
  <c r="I110" i="29" s="1"/>
  <c r="L143" i="34"/>
  <c r="P143" i="34" s="1"/>
  <c r="I94" i="29" s="1"/>
  <c r="L180" i="34"/>
  <c r="P180" i="34" s="1"/>
  <c r="I131" i="29" s="1"/>
  <c r="L162" i="34"/>
  <c r="L146" i="34"/>
  <c r="L136" i="34"/>
  <c r="P136" i="34" s="1"/>
  <c r="I87" i="29" s="1"/>
  <c r="L126" i="34"/>
  <c r="P126" i="34" s="1"/>
  <c r="I77" i="29" s="1"/>
  <c r="L118" i="34"/>
  <c r="L110" i="34"/>
  <c r="P110" i="34" s="1"/>
  <c r="I61" i="29" s="1"/>
  <c r="L102" i="34"/>
  <c r="P102" i="34" s="1"/>
  <c r="I53" i="29" s="1"/>
  <c r="L94" i="34"/>
  <c r="P94" i="34" s="1"/>
  <c r="I45" i="29" s="1"/>
  <c r="L86" i="34"/>
  <c r="L78" i="34"/>
  <c r="L70" i="34"/>
  <c r="P70" i="34" s="1"/>
  <c r="L186" i="34"/>
  <c r="P186" i="34" s="1"/>
  <c r="I137" i="29" s="1"/>
  <c r="L170" i="34"/>
  <c r="L156" i="34"/>
  <c r="P156" i="34" s="1"/>
  <c r="I107" i="29" s="1"/>
  <c r="L132" i="34"/>
  <c r="P132" i="34" s="1"/>
  <c r="I83" i="29" s="1"/>
  <c r="L169" i="34"/>
  <c r="P169" i="34" s="1"/>
  <c r="I120" i="29" s="1"/>
  <c r="L153" i="34"/>
  <c r="L139" i="34"/>
  <c r="P139" i="34" s="1"/>
  <c r="I90" i="29" s="1"/>
  <c r="L131" i="34"/>
  <c r="P131" i="34" s="1"/>
  <c r="I82" i="29" s="1"/>
  <c r="L121" i="34"/>
  <c r="P121" i="34" s="1"/>
  <c r="I72" i="29" s="1"/>
  <c r="L113" i="34"/>
  <c r="P113" i="34" s="1"/>
  <c r="I64" i="29" s="1"/>
  <c r="L105" i="34"/>
  <c r="P105" i="34" s="1"/>
  <c r="I56" i="29" s="1"/>
  <c r="L97" i="34"/>
  <c r="P97" i="34" s="1"/>
  <c r="I48" i="29" s="1"/>
  <c r="L89" i="34"/>
  <c r="P89" i="34" s="1"/>
  <c r="I40" i="29" s="1"/>
  <c r="L81" i="34"/>
  <c r="P81" i="34" s="1"/>
  <c r="I32" i="29" s="1"/>
  <c r="L73" i="34"/>
  <c r="P73" i="34" s="1"/>
  <c r="I24" i="29" s="1"/>
  <c r="L65" i="34"/>
  <c r="L171" i="34"/>
  <c r="P171" i="34" s="1"/>
  <c r="I122" i="29" s="1"/>
  <c r="L155" i="34"/>
  <c r="L129" i="34"/>
  <c r="P129" i="34" s="1"/>
  <c r="I80" i="29" s="1"/>
  <c r="L176" i="34"/>
  <c r="P176" i="34" s="1"/>
  <c r="I127" i="29" s="1"/>
  <c r="L158" i="34"/>
  <c r="P158" i="34" s="1"/>
  <c r="I109" i="29" s="1"/>
  <c r="L142" i="34"/>
  <c r="L134" i="34"/>
  <c r="P134" i="34" s="1"/>
  <c r="I85" i="29" s="1"/>
  <c r="L124" i="34"/>
  <c r="P124" i="34" s="1"/>
  <c r="I75" i="29" s="1"/>
  <c r="L116" i="34"/>
  <c r="P116" i="34" s="1"/>
  <c r="I67" i="29" s="1"/>
  <c r="L108" i="34"/>
  <c r="P108" i="34" s="1"/>
  <c r="I59" i="29" s="1"/>
  <c r="L100" i="34"/>
  <c r="P100" i="34" s="1"/>
  <c r="I51" i="29" s="1"/>
  <c r="L92" i="34"/>
  <c r="P92" i="34" s="1"/>
  <c r="I43" i="29" s="1"/>
  <c r="L84" i="34"/>
  <c r="P84" i="34" s="1"/>
  <c r="I35" i="29" s="1"/>
  <c r="L76" i="34"/>
  <c r="P76" i="34" s="1"/>
  <c r="I27" i="29" s="1"/>
  <c r="L68" i="34"/>
  <c r="P68" i="34" s="1"/>
  <c r="L182" i="34"/>
  <c r="P182" i="34" s="1"/>
  <c r="I133" i="29" s="1"/>
  <c r="L166" i="34"/>
  <c r="P166" i="34" s="1"/>
  <c r="I117" i="29" s="1"/>
  <c r="L154" i="34"/>
  <c r="L179" i="34"/>
  <c r="P179" i="34" s="1"/>
  <c r="I130" i="29" s="1"/>
  <c r="L165" i="34"/>
  <c r="P165" i="34" s="1"/>
  <c r="I116" i="29" s="1"/>
  <c r="L149" i="34"/>
  <c r="P149" i="34" s="1"/>
  <c r="I100" i="29" s="1"/>
  <c r="L137" i="34"/>
  <c r="P137" i="34" s="1"/>
  <c r="I88" i="29" s="1"/>
  <c r="L127" i="34"/>
  <c r="P127" i="34" s="1"/>
  <c r="I78" i="29" s="1"/>
  <c r="L119" i="34"/>
  <c r="P119" i="34" s="1"/>
  <c r="I70" i="29" s="1"/>
  <c r="L111" i="34"/>
  <c r="P111" i="34" s="1"/>
  <c r="I62" i="29" s="1"/>
  <c r="L103" i="34"/>
  <c r="L95" i="34"/>
  <c r="P95" i="34" s="1"/>
  <c r="I46" i="29" s="1"/>
  <c r="L87" i="34"/>
  <c r="P87" i="34" s="1"/>
  <c r="I38" i="29" s="1"/>
  <c r="L79" i="34"/>
  <c r="P79" i="34" s="1"/>
  <c r="I30" i="29" s="1"/>
  <c r="L71" i="34"/>
  <c r="L167" i="34"/>
  <c r="P167" i="34" s="1"/>
  <c r="I118" i="29" s="1"/>
  <c r="L151" i="34"/>
  <c r="P151" i="34" s="1"/>
  <c r="I102" i="29" s="1"/>
  <c r="L185" i="34"/>
  <c r="P185" i="34" s="1"/>
  <c r="I136" i="29" s="1"/>
  <c r="L172" i="34"/>
  <c r="P172" i="34" s="1"/>
  <c r="I123" i="29" s="1"/>
  <c r="L152" i="34"/>
  <c r="P152" i="34" s="1"/>
  <c r="I103" i="29" s="1"/>
  <c r="L140" i="34"/>
  <c r="P140" i="34" s="1"/>
  <c r="I91" i="29" s="1"/>
  <c r="L130" i="34"/>
  <c r="P130" i="34" s="1"/>
  <c r="I81" i="29" s="1"/>
  <c r="L122" i="34"/>
  <c r="L114" i="34"/>
  <c r="P114" i="34" s="1"/>
  <c r="I65" i="29" s="1"/>
  <c r="L106" i="34"/>
  <c r="P106" i="34" s="1"/>
  <c r="I57" i="29" s="1"/>
  <c r="L98" i="34"/>
  <c r="P98" i="34" s="1"/>
  <c r="I49" i="29" s="1"/>
  <c r="L90" i="34"/>
  <c r="L82" i="34"/>
  <c r="P82" i="34" s="1"/>
  <c r="I33" i="29" s="1"/>
  <c r="L74" i="34"/>
  <c r="P74" i="34" s="1"/>
  <c r="I25" i="29" s="1"/>
  <c r="L66" i="34"/>
  <c r="P66" i="34" s="1"/>
  <c r="L178" i="34"/>
  <c r="P178" i="34" s="1"/>
  <c r="I129" i="29" s="1"/>
  <c r="L164" i="34"/>
  <c r="P164" i="34" s="1"/>
  <c r="I115" i="29" s="1"/>
  <c r="L150" i="34"/>
  <c r="P150" i="34" s="1"/>
  <c r="I101" i="29" s="1"/>
  <c r="L175" i="34"/>
  <c r="P175" i="34" s="1"/>
  <c r="I126" i="29" s="1"/>
  <c r="L161" i="34"/>
  <c r="P161" i="34" s="1"/>
  <c r="I112" i="29" s="1"/>
  <c r="L145" i="34"/>
  <c r="P145" i="34" s="1"/>
  <c r="I96" i="29" s="1"/>
  <c r="L135" i="34"/>
  <c r="P135" i="34" s="1"/>
  <c r="I86" i="29" s="1"/>
  <c r="L125" i="34"/>
  <c r="P125" i="34" s="1"/>
  <c r="I76" i="29" s="1"/>
  <c r="L117" i="34"/>
  <c r="L109" i="34"/>
  <c r="P109" i="34" s="1"/>
  <c r="I60" i="29" s="1"/>
  <c r="L101" i="34"/>
  <c r="P101" i="34" s="1"/>
  <c r="I52" i="29" s="1"/>
  <c r="L93" i="34"/>
  <c r="P93" i="34" s="1"/>
  <c r="I44" i="29" s="1"/>
  <c r="L85" i="34"/>
  <c r="L77" i="34"/>
  <c r="P77" i="34" s="1"/>
  <c r="I28" i="29" s="1"/>
  <c r="L69" i="34"/>
  <c r="P69" i="34" s="1"/>
  <c r="J341" i="34"/>
  <c r="J340" i="34"/>
  <c r="P391" i="34"/>
  <c r="I342" i="29" s="1"/>
  <c r="P384" i="34"/>
  <c r="I335" i="29" s="1"/>
  <c r="P351" i="34"/>
  <c r="P396" i="34"/>
  <c r="I347" i="29" s="1"/>
  <c r="P388" i="34"/>
  <c r="I339" i="29" s="1"/>
  <c r="P364" i="34"/>
  <c r="I315" i="29" s="1"/>
  <c r="P381" i="34"/>
  <c r="I332" i="29" s="1"/>
  <c r="P380" i="34"/>
  <c r="I331" i="29" s="1"/>
  <c r="P342" i="34"/>
  <c r="P369" i="34"/>
  <c r="I320" i="29" s="1"/>
  <c r="P387" i="34"/>
  <c r="I338" i="29" s="1"/>
  <c r="P394" i="34"/>
  <c r="I345" i="29" s="1"/>
  <c r="P345" i="34"/>
  <c r="P390" i="34"/>
  <c r="I341" i="29" s="1"/>
  <c r="J233" i="34"/>
  <c r="J188" i="34"/>
  <c r="J234" i="34"/>
  <c r="J187" i="34"/>
  <c r="J262" i="34"/>
  <c r="J263" i="34"/>
  <c r="J65" i="34"/>
  <c r="P309" i="34"/>
  <c r="I260" i="29" s="1"/>
  <c r="P269" i="34"/>
  <c r="I220" i="29" s="1"/>
  <c r="P300" i="34"/>
  <c r="I251" i="29" s="1"/>
  <c r="P321" i="34"/>
  <c r="I272" i="29" s="1"/>
  <c r="P205" i="34"/>
  <c r="I156" i="29" s="1"/>
  <c r="P324" i="34"/>
  <c r="I275" i="29" s="1"/>
  <c r="P215" i="34"/>
  <c r="I166" i="29" s="1"/>
  <c r="P227" i="34"/>
  <c r="I178" i="29" s="1"/>
  <c r="P191" i="34"/>
  <c r="I142" i="29" s="1"/>
  <c r="P336" i="34"/>
  <c r="I287" i="29" s="1"/>
  <c r="P333" i="34"/>
  <c r="I284" i="29" s="1"/>
  <c r="P317" i="34"/>
  <c r="I268" i="29" s="1"/>
  <c r="P212" i="34"/>
  <c r="I163" i="29" s="1"/>
  <c r="P214" i="34"/>
  <c r="I165" i="29" s="1"/>
  <c r="P210" i="34"/>
  <c r="I161" i="29" s="1"/>
  <c r="P250" i="34"/>
  <c r="I201" i="29" s="1"/>
  <c r="P281" i="34"/>
  <c r="I232" i="29" s="1"/>
  <c r="P217" i="34"/>
  <c r="I168" i="29" s="1"/>
  <c r="P282" i="34"/>
  <c r="I233" i="29" s="1"/>
  <c r="P254" i="34"/>
  <c r="I205" i="29" s="1"/>
  <c r="P295" i="34"/>
  <c r="I246" i="29" s="1"/>
  <c r="P277" i="34"/>
  <c r="I228" i="29" s="1"/>
  <c r="P209" i="34"/>
  <c r="I160" i="29" s="1"/>
  <c r="P304" i="34"/>
  <c r="I255" i="29" s="1"/>
  <c r="P326" i="34"/>
  <c r="I277" i="29" s="1"/>
  <c r="P272" i="34"/>
  <c r="I223" i="29" s="1"/>
  <c r="P331" i="34"/>
  <c r="I282" i="29" s="1"/>
  <c r="P289" i="34"/>
  <c r="I240" i="29" s="1"/>
  <c r="P223" i="34"/>
  <c r="I174" i="29" s="1"/>
  <c r="P264" i="34"/>
  <c r="I215" i="29" s="1"/>
  <c r="P267" i="34"/>
  <c r="I218" i="29" s="1"/>
  <c r="P201" i="34"/>
  <c r="I152" i="29" s="1"/>
  <c r="P246" i="34"/>
  <c r="I197" i="29" s="1"/>
  <c r="P303" i="34"/>
  <c r="I254" i="29" s="1"/>
  <c r="P183" i="34"/>
  <c r="I134" i="29" s="1"/>
  <c r="P153" i="34"/>
  <c r="I104" i="29" s="1"/>
  <c r="P67" i="34"/>
  <c r="P170" i="34"/>
  <c r="I121" i="29" s="1"/>
  <c r="P142" i="34"/>
  <c r="I93" i="29" s="1"/>
  <c r="P123" i="34"/>
  <c r="I74" i="29" s="1"/>
  <c r="P103" i="34"/>
  <c r="I54" i="29" s="1"/>
  <c r="P122" i="34"/>
  <c r="I73" i="29" s="1"/>
  <c r="P86" i="34"/>
  <c r="I37" i="29" s="1"/>
  <c r="P85" i="34"/>
  <c r="I36" i="29" s="1"/>
  <c r="P90" i="34"/>
  <c r="I41" i="29" s="1"/>
  <c r="P117" i="34"/>
  <c r="I68" i="29" s="1"/>
  <c r="P154" i="34"/>
  <c r="I105" i="29" s="1"/>
  <c r="P120" i="34"/>
  <c r="I71" i="29" s="1"/>
  <c r="P91" i="34"/>
  <c r="I42" i="29" s="1"/>
  <c r="P71" i="34"/>
  <c r="I22" i="29" s="1"/>
  <c r="P155" i="34"/>
  <c r="I106" i="29" s="1"/>
  <c r="P157" i="34"/>
  <c r="I108" i="29" s="1"/>
  <c r="P118" i="34"/>
  <c r="I69" i="29" s="1"/>
  <c r="P78" i="34"/>
  <c r="I29" i="29" s="1"/>
  <c r="P162" i="34"/>
  <c r="I113" i="29" s="1"/>
  <c r="P146" i="34"/>
  <c r="I97" i="29" s="1"/>
  <c r="T364" i="29" l="1"/>
  <c r="I383" i="28"/>
  <c r="J367" i="57"/>
  <c r="X364" i="29"/>
  <c r="P364" i="29"/>
  <c r="M364" i="29"/>
  <c r="W364" i="29"/>
  <c r="N364" i="29"/>
  <c r="S364" i="29"/>
  <c r="L364" i="29"/>
  <c r="Z364" i="29"/>
  <c r="Y364" i="29"/>
  <c r="O364" i="29"/>
  <c r="V364" i="29"/>
  <c r="U364" i="29"/>
  <c r="K364" i="29"/>
  <c r="R364" i="29"/>
  <c r="Q364" i="29"/>
  <c r="L359" i="29"/>
  <c r="O359" i="29"/>
  <c r="W359" i="29"/>
  <c r="N359" i="29"/>
  <c r="R359" i="29"/>
  <c r="Z359" i="29"/>
  <c r="I378" i="28"/>
  <c r="K359" i="29"/>
  <c r="S359" i="29"/>
  <c r="J362" i="57"/>
  <c r="V359" i="29"/>
  <c r="Y359" i="29"/>
  <c r="X359" i="29"/>
  <c r="U359" i="29"/>
  <c r="T359" i="29"/>
  <c r="Q359" i="29"/>
  <c r="P359" i="29"/>
  <c r="M359" i="29"/>
  <c r="L353" i="29"/>
  <c r="I372" i="28"/>
  <c r="Y353" i="29"/>
  <c r="U353" i="29"/>
  <c r="M353" i="29"/>
  <c r="J356" i="57"/>
  <c r="Q353" i="29"/>
  <c r="N353" i="29"/>
  <c r="P353" i="29"/>
  <c r="W353" i="29"/>
  <c r="Z353" i="29"/>
  <c r="T353" i="29"/>
  <c r="K353" i="29"/>
  <c r="S353" i="29"/>
  <c r="V353" i="29"/>
  <c r="X353" i="29"/>
  <c r="O353" i="29"/>
  <c r="R353" i="29"/>
  <c r="W358" i="29"/>
  <c r="R358" i="29"/>
  <c r="V358" i="29"/>
  <c r="J361" i="57"/>
  <c r="Z358" i="29"/>
  <c r="I377" i="28"/>
  <c r="K358" i="29"/>
  <c r="U358" i="29"/>
  <c r="X358" i="29"/>
  <c r="O358" i="29"/>
  <c r="L358" i="29"/>
  <c r="S358" i="29"/>
  <c r="Q358" i="29"/>
  <c r="T358" i="29"/>
  <c r="N358" i="29"/>
  <c r="Y358" i="29"/>
  <c r="M358" i="29"/>
  <c r="P358" i="29"/>
  <c r="T356" i="29"/>
  <c r="P356" i="29"/>
  <c r="I375" i="28"/>
  <c r="J359" i="57"/>
  <c r="X356" i="29"/>
  <c r="L356" i="29"/>
  <c r="M356" i="29"/>
  <c r="O356" i="29"/>
  <c r="Z356" i="29"/>
  <c r="Y356" i="29"/>
  <c r="N356" i="29"/>
  <c r="K356" i="29"/>
  <c r="V356" i="29"/>
  <c r="U356" i="29"/>
  <c r="S356" i="29"/>
  <c r="W356" i="29"/>
  <c r="R356" i="29"/>
  <c r="Q356" i="29"/>
  <c r="L369" i="29"/>
  <c r="I388" i="28"/>
  <c r="M369" i="29"/>
  <c r="Q369" i="29"/>
  <c r="U369" i="29"/>
  <c r="Y369" i="29"/>
  <c r="K369" i="29"/>
  <c r="J372" i="57"/>
  <c r="N369" i="29"/>
  <c r="R369" i="29"/>
  <c r="V369" i="29"/>
  <c r="Z369" i="29"/>
  <c r="T369" i="29"/>
  <c r="O369" i="29"/>
  <c r="S369" i="29"/>
  <c r="W369" i="29"/>
  <c r="P369" i="29"/>
  <c r="X369" i="29"/>
  <c r="L351" i="29"/>
  <c r="M351" i="29"/>
  <c r="R351" i="29"/>
  <c r="V351" i="29"/>
  <c r="Z351" i="29"/>
  <c r="U351" i="29"/>
  <c r="J354" i="57"/>
  <c r="N351" i="29"/>
  <c r="S351" i="29"/>
  <c r="W351" i="29"/>
  <c r="K351" i="29"/>
  <c r="Y351" i="29"/>
  <c r="I370" i="28"/>
  <c r="O351" i="29"/>
  <c r="T351" i="29"/>
  <c r="X351" i="29"/>
  <c r="Q351" i="29"/>
  <c r="P351" i="29"/>
  <c r="S354" i="29"/>
  <c r="J357" i="57"/>
  <c r="I373" i="28"/>
  <c r="Q354" i="29"/>
  <c r="X354" i="29"/>
  <c r="N354" i="29"/>
  <c r="O354" i="29"/>
  <c r="M354" i="29"/>
  <c r="T354" i="29"/>
  <c r="L354" i="29"/>
  <c r="R354" i="29"/>
  <c r="K354" i="29"/>
  <c r="Y354" i="29"/>
  <c r="V354" i="29"/>
  <c r="P354" i="29"/>
  <c r="Z354" i="29"/>
  <c r="W354" i="29"/>
  <c r="U354" i="29"/>
  <c r="L365" i="29"/>
  <c r="I384" i="28"/>
  <c r="N365" i="29"/>
  <c r="S365" i="29"/>
  <c r="X365" i="29"/>
  <c r="O365" i="29"/>
  <c r="U365" i="29"/>
  <c r="Y365" i="29"/>
  <c r="R365" i="29"/>
  <c r="J368" i="57"/>
  <c r="Q365" i="29"/>
  <c r="V365" i="29"/>
  <c r="Z365" i="29"/>
  <c r="K365" i="29"/>
  <c r="W365" i="29"/>
  <c r="T365" i="29"/>
  <c r="M365" i="29"/>
  <c r="P365" i="29"/>
  <c r="T366" i="29"/>
  <c r="P366" i="29"/>
  <c r="X366" i="29"/>
  <c r="J369" i="57"/>
  <c r="L366" i="29"/>
  <c r="I385" i="28"/>
  <c r="S366" i="29"/>
  <c r="V366" i="29"/>
  <c r="K366" i="29"/>
  <c r="O366" i="29"/>
  <c r="R366" i="29"/>
  <c r="Q366" i="29"/>
  <c r="W366" i="29"/>
  <c r="M366" i="29"/>
  <c r="N366" i="29"/>
  <c r="U366" i="29"/>
  <c r="Y366" i="29"/>
  <c r="Z366" i="29"/>
  <c r="I379" i="28"/>
  <c r="J363" i="57"/>
  <c r="P360" i="29"/>
  <c r="X360" i="29"/>
  <c r="T360" i="29"/>
  <c r="M360" i="29"/>
  <c r="S360" i="29"/>
  <c r="Z360" i="29"/>
  <c r="L360" i="29"/>
  <c r="N360" i="29"/>
  <c r="O360" i="29"/>
  <c r="V360" i="29"/>
  <c r="Y360" i="29"/>
  <c r="K360" i="29"/>
  <c r="R360" i="29"/>
  <c r="U360" i="29"/>
  <c r="W360" i="29"/>
  <c r="Q360" i="29"/>
  <c r="I376" i="28"/>
  <c r="Y357" i="29"/>
  <c r="M357" i="29"/>
  <c r="U357" i="29"/>
  <c r="J360" i="57"/>
  <c r="Q357" i="29"/>
  <c r="L357" i="29"/>
  <c r="N357" i="29"/>
  <c r="T357" i="29"/>
  <c r="W357" i="29"/>
  <c r="X357" i="29"/>
  <c r="P357" i="29"/>
  <c r="S357" i="29"/>
  <c r="Z357" i="29"/>
  <c r="K357" i="29"/>
  <c r="R357" i="29"/>
  <c r="O357" i="29"/>
  <c r="V357" i="29"/>
  <c r="L363" i="29"/>
  <c r="K363" i="29"/>
  <c r="S363" i="29"/>
  <c r="N363" i="29"/>
  <c r="V363" i="29"/>
  <c r="I382" i="28"/>
  <c r="J366" i="57"/>
  <c r="O363" i="29"/>
  <c r="W363" i="29"/>
  <c r="R363" i="29"/>
  <c r="Z363" i="29"/>
  <c r="M363" i="29"/>
  <c r="X363" i="29"/>
  <c r="Y363" i="29"/>
  <c r="T363" i="29"/>
  <c r="Q363" i="29"/>
  <c r="U363" i="29"/>
  <c r="P363" i="29"/>
  <c r="K362" i="29"/>
  <c r="Z362" i="29"/>
  <c r="J365" i="57"/>
  <c r="N362" i="29"/>
  <c r="R362" i="29"/>
  <c r="I381" i="28"/>
  <c r="V362" i="29"/>
  <c r="Y362" i="29"/>
  <c r="X362" i="29"/>
  <c r="S362" i="29"/>
  <c r="M362" i="29"/>
  <c r="L362" i="29"/>
  <c r="W362" i="29"/>
  <c r="U362" i="29"/>
  <c r="T362" i="29"/>
  <c r="O362" i="29"/>
  <c r="Q362" i="29"/>
  <c r="P362" i="29"/>
  <c r="T352" i="29"/>
  <c r="I371" i="28"/>
  <c r="X352" i="29"/>
  <c r="J355" i="57"/>
  <c r="M352" i="29"/>
  <c r="K352" i="29"/>
  <c r="L352" i="29"/>
  <c r="Z352" i="29"/>
  <c r="P352" i="29"/>
  <c r="U352" i="29"/>
  <c r="N352" i="29"/>
  <c r="W352" i="29"/>
  <c r="V352" i="29"/>
  <c r="Q352" i="29"/>
  <c r="O352" i="29"/>
  <c r="Y352" i="29"/>
  <c r="S352" i="29"/>
  <c r="R352" i="29"/>
  <c r="K372" i="29"/>
  <c r="I391" i="28"/>
  <c r="J375" i="57"/>
  <c r="V372" i="29"/>
  <c r="Z372" i="29"/>
  <c r="M372" i="29"/>
  <c r="U372" i="29"/>
  <c r="T372" i="29"/>
  <c r="O372" i="29"/>
  <c r="N372" i="29"/>
  <c r="L372" i="29"/>
  <c r="W372" i="29"/>
  <c r="Q372" i="29"/>
  <c r="X372" i="29"/>
  <c r="R372" i="29"/>
  <c r="P372" i="29"/>
  <c r="Y372" i="29"/>
  <c r="S372" i="29"/>
  <c r="I389" i="28"/>
  <c r="J373" i="57"/>
  <c r="P370" i="29"/>
  <c r="X370" i="29"/>
  <c r="T370" i="29"/>
  <c r="M370" i="29"/>
  <c r="O370" i="29"/>
  <c r="R370" i="29"/>
  <c r="Y370" i="29"/>
  <c r="L370" i="29"/>
  <c r="W370" i="29"/>
  <c r="Z370" i="29"/>
  <c r="Q370" i="29"/>
  <c r="K370" i="29"/>
  <c r="V370" i="29"/>
  <c r="N370" i="29"/>
  <c r="U370" i="29"/>
  <c r="S370" i="29"/>
  <c r="I380" i="28"/>
  <c r="U361" i="29"/>
  <c r="J364" i="57"/>
  <c r="Y361" i="29"/>
  <c r="Q361" i="29"/>
  <c r="L361" i="29"/>
  <c r="N361" i="29"/>
  <c r="X361" i="29"/>
  <c r="W361" i="29"/>
  <c r="R361" i="29"/>
  <c r="M361" i="29"/>
  <c r="T361" i="29"/>
  <c r="S361" i="29"/>
  <c r="K361" i="29"/>
  <c r="V361" i="29"/>
  <c r="P361" i="29"/>
  <c r="O361" i="29"/>
  <c r="Z361" i="29"/>
  <c r="L355" i="29"/>
  <c r="N355" i="29"/>
  <c r="V355" i="29"/>
  <c r="O355" i="29"/>
  <c r="W355" i="29"/>
  <c r="J358" i="57"/>
  <c r="K355" i="29"/>
  <c r="I374" i="28"/>
  <c r="R355" i="29"/>
  <c r="Z355" i="29"/>
  <c r="S355" i="29"/>
  <c r="Y355" i="29"/>
  <c r="T355" i="29"/>
  <c r="U355" i="29"/>
  <c r="P355" i="29"/>
  <c r="Q355" i="29"/>
  <c r="M355" i="29"/>
  <c r="X355" i="29"/>
  <c r="S368" i="29"/>
  <c r="N368" i="29"/>
  <c r="Z368" i="29"/>
  <c r="I387" i="28"/>
  <c r="J371" i="57"/>
  <c r="R368" i="29"/>
  <c r="V368" i="29"/>
  <c r="U368" i="29"/>
  <c r="T368" i="29"/>
  <c r="W368" i="29"/>
  <c r="K368" i="29"/>
  <c r="M368" i="29"/>
  <c r="Q368" i="29"/>
  <c r="X368" i="29"/>
  <c r="Y368" i="29"/>
  <c r="P368" i="29"/>
  <c r="L368" i="29"/>
  <c r="O368" i="29"/>
  <c r="Y367" i="29"/>
  <c r="J370" i="57"/>
  <c r="M367" i="29"/>
  <c r="U367" i="29"/>
  <c r="I386" i="28"/>
  <c r="Q367" i="29"/>
  <c r="T367" i="29"/>
  <c r="S367" i="29"/>
  <c r="R367" i="29"/>
  <c r="N367" i="29"/>
  <c r="L367" i="29"/>
  <c r="W367" i="29"/>
  <c r="Z367" i="29"/>
  <c r="X367" i="29"/>
  <c r="O367" i="29"/>
  <c r="V367" i="29"/>
  <c r="P367" i="29"/>
  <c r="K367" i="29"/>
  <c r="K371" i="29"/>
  <c r="I390" i="28"/>
  <c r="Q371" i="29"/>
  <c r="U371" i="29"/>
  <c r="J374" i="57"/>
  <c r="Y371" i="29"/>
  <c r="M371" i="29"/>
  <c r="P371" i="29"/>
  <c r="S371" i="29"/>
  <c r="N371" i="29"/>
  <c r="X371" i="29"/>
  <c r="V371" i="29"/>
  <c r="O371" i="29"/>
  <c r="Z371" i="29"/>
  <c r="T371" i="29"/>
  <c r="R371" i="29"/>
  <c r="L371" i="29"/>
  <c r="W371" i="29"/>
  <c r="P65" i="34"/>
  <c r="I16" i="29" s="1"/>
  <c r="P234" i="34"/>
  <c r="I185" i="29" s="1"/>
  <c r="I204" i="28" s="1"/>
  <c r="P341" i="34"/>
  <c r="I292" i="29" s="1"/>
  <c r="K292" i="29" s="1"/>
  <c r="I298" i="29"/>
  <c r="I317" i="28" s="1"/>
  <c r="I305" i="29"/>
  <c r="I324" i="28" s="1"/>
  <c r="I300" i="29"/>
  <c r="I17" i="29"/>
  <c r="K17" i="29" s="1"/>
  <c r="I303" i="29"/>
  <c r="I322" i="28" s="1"/>
  <c r="I295" i="29"/>
  <c r="K295" i="29" s="1"/>
  <c r="I301" i="29"/>
  <c r="I320" i="28" s="1"/>
  <c r="I306" i="29"/>
  <c r="I325" i="28" s="1"/>
  <c r="I293" i="29"/>
  <c r="I312" i="28" s="1"/>
  <c r="I20" i="29"/>
  <c r="I307" i="29"/>
  <c r="I326" i="28" s="1"/>
  <c r="I21" i="29"/>
  <c r="I18" i="29"/>
  <c r="T18" i="29" s="1"/>
  <c r="I296" i="29"/>
  <c r="I297" i="29"/>
  <c r="I316" i="28" s="1"/>
  <c r="I294" i="29"/>
  <c r="Z294" i="29" s="1"/>
  <c r="I19" i="29"/>
  <c r="S19" i="29" s="1"/>
  <c r="I304" i="29"/>
  <c r="I299" i="29"/>
  <c r="I318" i="28" s="1"/>
  <c r="I302" i="29"/>
  <c r="U302" i="29" s="1"/>
  <c r="I169" i="28"/>
  <c r="P141" i="29"/>
  <c r="J155" i="57"/>
  <c r="R32" i="29"/>
  <c r="J224" i="57"/>
  <c r="U24" i="29"/>
  <c r="Q26" i="29"/>
  <c r="J227" i="57"/>
  <c r="P340" i="34"/>
  <c r="O304" i="29"/>
  <c r="U299" i="29"/>
  <c r="S307" i="29"/>
  <c r="J308" i="57"/>
  <c r="X305" i="29"/>
  <c r="O305" i="29"/>
  <c r="S305" i="29"/>
  <c r="W305" i="29"/>
  <c r="U305" i="29"/>
  <c r="Y305" i="29"/>
  <c r="K305" i="29"/>
  <c r="L305" i="29"/>
  <c r="R305" i="29"/>
  <c r="M305" i="29"/>
  <c r="Z305" i="29"/>
  <c r="N305" i="29"/>
  <c r="N301" i="29"/>
  <c r="I354" i="28"/>
  <c r="I333" i="28"/>
  <c r="I334" i="28"/>
  <c r="I348" i="28"/>
  <c r="I331" i="28"/>
  <c r="I356" i="28"/>
  <c r="I340" i="28"/>
  <c r="I369" i="28"/>
  <c r="I362" i="28"/>
  <c r="I343" i="28"/>
  <c r="I365" i="28"/>
  <c r="I339" i="28"/>
  <c r="I351" i="28"/>
  <c r="I361" i="28"/>
  <c r="I336" i="28"/>
  <c r="I337" i="28"/>
  <c r="I342" i="28"/>
  <c r="I353" i="28"/>
  <c r="I349" i="28"/>
  <c r="I359" i="28"/>
  <c r="I352" i="28"/>
  <c r="I345" i="28"/>
  <c r="I363" i="28"/>
  <c r="I344" i="28"/>
  <c r="I350" i="28"/>
  <c r="I358" i="28"/>
  <c r="I332" i="28"/>
  <c r="I355" i="28"/>
  <c r="I328" i="28"/>
  <c r="I364" i="28"/>
  <c r="I338" i="28"/>
  <c r="I329" i="28"/>
  <c r="I347" i="28"/>
  <c r="I330" i="28"/>
  <c r="I335" i="28"/>
  <c r="I367" i="28"/>
  <c r="I357" i="28"/>
  <c r="I360" i="28"/>
  <c r="I366" i="28"/>
  <c r="I346" i="28"/>
  <c r="I368" i="28"/>
  <c r="I327" i="28"/>
  <c r="I341" i="28"/>
  <c r="J128" i="57"/>
  <c r="Q125" i="29"/>
  <c r="V125" i="29"/>
  <c r="S125" i="29"/>
  <c r="O125" i="29"/>
  <c r="T125" i="29"/>
  <c r="R125" i="29"/>
  <c r="X125" i="29"/>
  <c r="K125" i="29"/>
  <c r="Y125" i="29"/>
  <c r="W125" i="29"/>
  <c r="U125" i="29"/>
  <c r="P125" i="29"/>
  <c r="N125" i="29"/>
  <c r="Z125" i="29"/>
  <c r="L125" i="29"/>
  <c r="M125" i="29"/>
  <c r="N40" i="29"/>
  <c r="Y40" i="29"/>
  <c r="T40" i="29"/>
  <c r="L40" i="29"/>
  <c r="K40" i="29"/>
  <c r="V40" i="29"/>
  <c r="R40" i="29"/>
  <c r="S40" i="29"/>
  <c r="M40" i="29"/>
  <c r="O40" i="29"/>
  <c r="U40" i="29"/>
  <c r="Z40" i="29"/>
  <c r="W40" i="29"/>
  <c r="Q40" i="29"/>
  <c r="X40" i="29"/>
  <c r="P40" i="29"/>
  <c r="J106" i="57"/>
  <c r="X103" i="29"/>
  <c r="N103" i="29"/>
  <c r="W103" i="29"/>
  <c r="L103" i="29"/>
  <c r="S103" i="29"/>
  <c r="M103" i="29"/>
  <c r="Z103" i="29"/>
  <c r="Q103" i="29"/>
  <c r="O103" i="29"/>
  <c r="P103" i="29"/>
  <c r="U103" i="29"/>
  <c r="R103" i="29"/>
  <c r="K103" i="29"/>
  <c r="Y103" i="29"/>
  <c r="V103" i="29"/>
  <c r="T103" i="29"/>
  <c r="J122" i="57"/>
  <c r="M119" i="29"/>
  <c r="P119" i="29"/>
  <c r="L119" i="29"/>
  <c r="R119" i="29"/>
  <c r="W119" i="29"/>
  <c r="K119" i="29"/>
  <c r="Q119" i="29"/>
  <c r="U119" i="29"/>
  <c r="T119" i="29"/>
  <c r="S119" i="29"/>
  <c r="O119" i="29"/>
  <c r="X119" i="29"/>
  <c r="Z119" i="29"/>
  <c r="Y119" i="29"/>
  <c r="V119" i="29"/>
  <c r="N119" i="29"/>
  <c r="T68" i="29"/>
  <c r="S68" i="29"/>
  <c r="K68" i="29"/>
  <c r="N68" i="29"/>
  <c r="R68" i="29"/>
  <c r="O68" i="29"/>
  <c r="Y68" i="29"/>
  <c r="P68" i="29"/>
  <c r="Q68" i="29"/>
  <c r="Z68" i="29"/>
  <c r="X68" i="29"/>
  <c r="M68" i="29"/>
  <c r="W68" i="29"/>
  <c r="U68" i="29"/>
  <c r="V68" i="29"/>
  <c r="L68" i="29"/>
  <c r="P79" i="29"/>
  <c r="O79" i="29"/>
  <c r="R79" i="29"/>
  <c r="X79" i="29"/>
  <c r="Q79" i="29"/>
  <c r="T79" i="29"/>
  <c r="Z79" i="29"/>
  <c r="U79" i="29"/>
  <c r="Y79" i="29"/>
  <c r="S79" i="29"/>
  <c r="W79" i="29"/>
  <c r="L79" i="29"/>
  <c r="N79" i="29"/>
  <c r="M79" i="29"/>
  <c r="K79" i="29"/>
  <c r="V79" i="29"/>
  <c r="X24" i="29"/>
  <c r="N24" i="29"/>
  <c r="M24" i="29"/>
  <c r="R66" i="29"/>
  <c r="X66" i="29"/>
  <c r="L66" i="29"/>
  <c r="K66" i="29"/>
  <c r="P66" i="29"/>
  <c r="Y66" i="29"/>
  <c r="Z66" i="29"/>
  <c r="S66" i="29"/>
  <c r="T66" i="29"/>
  <c r="M66" i="29"/>
  <c r="W66" i="29"/>
  <c r="N66" i="29"/>
  <c r="Q66" i="29"/>
  <c r="U66" i="29"/>
  <c r="O66" i="29"/>
  <c r="V66" i="29"/>
  <c r="T102" i="29"/>
  <c r="Y102" i="29"/>
  <c r="R102" i="29"/>
  <c r="S102" i="29"/>
  <c r="X102" i="29"/>
  <c r="O102" i="29"/>
  <c r="L102" i="29"/>
  <c r="Z102" i="29"/>
  <c r="M102" i="29"/>
  <c r="P102" i="29"/>
  <c r="W102" i="29"/>
  <c r="J105" i="57"/>
  <c r="Q102" i="29"/>
  <c r="K102" i="29"/>
  <c r="V102" i="29"/>
  <c r="N102" i="29"/>
  <c r="U102" i="29"/>
  <c r="J104" i="57"/>
  <c r="N101" i="29"/>
  <c r="K101" i="29"/>
  <c r="P101" i="29"/>
  <c r="Z101" i="29"/>
  <c r="X101" i="29"/>
  <c r="T101" i="29"/>
  <c r="Y101" i="29"/>
  <c r="V101" i="29"/>
  <c r="L101" i="29"/>
  <c r="O101" i="29"/>
  <c r="U101" i="29"/>
  <c r="W101" i="29"/>
  <c r="R101" i="29"/>
  <c r="Q101" i="29"/>
  <c r="S101" i="29"/>
  <c r="M101" i="29"/>
  <c r="X73" i="29"/>
  <c r="V73" i="29"/>
  <c r="Q73" i="29"/>
  <c r="W73" i="29"/>
  <c r="P73" i="29"/>
  <c r="L73" i="29"/>
  <c r="Y73" i="29"/>
  <c r="Z73" i="29"/>
  <c r="U73" i="29"/>
  <c r="S73" i="29"/>
  <c r="O73" i="29"/>
  <c r="K73" i="29"/>
  <c r="M73" i="29"/>
  <c r="R73" i="29"/>
  <c r="N73" i="29"/>
  <c r="T73" i="29"/>
  <c r="X74" i="29"/>
  <c r="M74" i="29"/>
  <c r="Y74" i="29"/>
  <c r="W74" i="29"/>
  <c r="V74" i="29"/>
  <c r="U74" i="29"/>
  <c r="N74" i="29"/>
  <c r="Q74" i="29"/>
  <c r="O74" i="29"/>
  <c r="T74" i="29"/>
  <c r="R74" i="29"/>
  <c r="K74" i="29"/>
  <c r="S74" i="29"/>
  <c r="L74" i="29"/>
  <c r="P74" i="29"/>
  <c r="Z74" i="29"/>
  <c r="W47" i="29"/>
  <c r="K47" i="29"/>
  <c r="R47" i="29"/>
  <c r="U47" i="29"/>
  <c r="L47" i="29"/>
  <c r="T47" i="29"/>
  <c r="S47" i="29"/>
  <c r="P47" i="29"/>
  <c r="Q47" i="29"/>
  <c r="O47" i="29"/>
  <c r="Y47" i="29"/>
  <c r="Z47" i="29"/>
  <c r="N47" i="29"/>
  <c r="M47" i="29"/>
  <c r="V47" i="29"/>
  <c r="X47" i="29"/>
  <c r="L93" i="29"/>
  <c r="Z93" i="29"/>
  <c r="R93" i="29"/>
  <c r="J96" i="57"/>
  <c r="K93" i="29"/>
  <c r="Q93" i="29"/>
  <c r="N93" i="29"/>
  <c r="W93" i="29"/>
  <c r="P93" i="29"/>
  <c r="M93" i="29"/>
  <c r="T93" i="29"/>
  <c r="V93" i="29"/>
  <c r="U93" i="29"/>
  <c r="S93" i="29"/>
  <c r="X93" i="29"/>
  <c r="O93" i="29"/>
  <c r="Y93" i="29"/>
  <c r="I156" i="28"/>
  <c r="U137" i="29"/>
  <c r="Z137" i="29"/>
  <c r="V137" i="29"/>
  <c r="W137" i="29"/>
  <c r="T137" i="29"/>
  <c r="Y137" i="29"/>
  <c r="L137" i="29"/>
  <c r="Q137" i="29"/>
  <c r="J140" i="57"/>
  <c r="X137" i="29"/>
  <c r="S137" i="29"/>
  <c r="M137" i="29"/>
  <c r="N137" i="29"/>
  <c r="O137" i="29"/>
  <c r="K137" i="29"/>
  <c r="P137" i="29"/>
  <c r="R137" i="29"/>
  <c r="S65" i="29"/>
  <c r="W65" i="29"/>
  <c r="U65" i="29"/>
  <c r="Y65" i="29"/>
  <c r="T65" i="29"/>
  <c r="M65" i="29"/>
  <c r="O65" i="29"/>
  <c r="X65" i="29"/>
  <c r="K65" i="29"/>
  <c r="N65" i="29"/>
  <c r="L65" i="29"/>
  <c r="Q65" i="29"/>
  <c r="R65" i="29"/>
  <c r="P65" i="29"/>
  <c r="Z65" i="29"/>
  <c r="V65" i="29"/>
  <c r="R58" i="29"/>
  <c r="Y58" i="29"/>
  <c r="W58" i="29"/>
  <c r="O58" i="29"/>
  <c r="X58" i="29"/>
  <c r="T58" i="29"/>
  <c r="N58" i="29"/>
  <c r="Q58" i="29"/>
  <c r="V58" i="29"/>
  <c r="M58" i="29"/>
  <c r="L58" i="29"/>
  <c r="Z58" i="29"/>
  <c r="S58" i="29"/>
  <c r="P58" i="29"/>
  <c r="K58" i="29"/>
  <c r="U58" i="29"/>
  <c r="J99" i="57"/>
  <c r="Q96" i="29"/>
  <c r="V96" i="29"/>
  <c r="N96" i="29"/>
  <c r="M96" i="29"/>
  <c r="R96" i="29"/>
  <c r="W96" i="29"/>
  <c r="T96" i="29"/>
  <c r="P96" i="29"/>
  <c r="L96" i="29"/>
  <c r="U96" i="29"/>
  <c r="Z96" i="29"/>
  <c r="Y96" i="29"/>
  <c r="X96" i="29"/>
  <c r="S96" i="29"/>
  <c r="K96" i="29"/>
  <c r="O96" i="29"/>
  <c r="K210" i="29"/>
  <c r="I229" i="28"/>
  <c r="S210" i="29"/>
  <c r="M210" i="29"/>
  <c r="V210" i="29"/>
  <c r="L210" i="29"/>
  <c r="O210" i="29"/>
  <c r="Q210" i="29"/>
  <c r="Z210" i="29"/>
  <c r="P210" i="29"/>
  <c r="U210" i="29"/>
  <c r="N210" i="29"/>
  <c r="T210" i="29"/>
  <c r="W210" i="29"/>
  <c r="Y210" i="29"/>
  <c r="R210" i="29"/>
  <c r="X210" i="29"/>
  <c r="J213" i="57"/>
  <c r="J238" i="57"/>
  <c r="M235" i="29"/>
  <c r="I254" i="28"/>
  <c r="Q235" i="29"/>
  <c r="U235" i="29"/>
  <c r="N235" i="29"/>
  <c r="W235" i="29"/>
  <c r="P235" i="29"/>
  <c r="R235" i="29"/>
  <c r="K235" i="29"/>
  <c r="T235" i="29"/>
  <c r="Y235" i="29"/>
  <c r="V235" i="29"/>
  <c r="O235" i="29"/>
  <c r="X235" i="29"/>
  <c r="Z235" i="29"/>
  <c r="S235" i="29"/>
  <c r="L235" i="29"/>
  <c r="I226" i="28"/>
  <c r="J210" i="57"/>
  <c r="M207" i="29"/>
  <c r="V207" i="29"/>
  <c r="P207" i="29"/>
  <c r="W207" i="29"/>
  <c r="Q207" i="29"/>
  <c r="Z207" i="29"/>
  <c r="L207" i="29"/>
  <c r="S207" i="29"/>
  <c r="U207" i="29"/>
  <c r="N207" i="29"/>
  <c r="X207" i="29"/>
  <c r="O207" i="29"/>
  <c r="Y207" i="29"/>
  <c r="R207" i="29"/>
  <c r="T207" i="29"/>
  <c r="K207" i="29"/>
  <c r="I172" i="28"/>
  <c r="J156" i="57"/>
  <c r="P153" i="29"/>
  <c r="L153" i="29"/>
  <c r="S153" i="29"/>
  <c r="K153" i="29"/>
  <c r="X153" i="29"/>
  <c r="W153" i="29"/>
  <c r="O153" i="29"/>
  <c r="T153" i="29"/>
  <c r="R153" i="29"/>
  <c r="U153" i="29"/>
  <c r="N153" i="29"/>
  <c r="Q153" i="29"/>
  <c r="Z153" i="29"/>
  <c r="M153" i="29"/>
  <c r="V153" i="29"/>
  <c r="Y153" i="29"/>
  <c r="I237" i="28"/>
  <c r="O218" i="29"/>
  <c r="K218" i="29"/>
  <c r="J221" i="57"/>
  <c r="S218" i="29"/>
  <c r="W218" i="29"/>
  <c r="T218" i="29"/>
  <c r="N218" i="29"/>
  <c r="Q218" i="29"/>
  <c r="P218" i="29"/>
  <c r="Z218" i="29"/>
  <c r="M218" i="29"/>
  <c r="L218" i="29"/>
  <c r="V218" i="29"/>
  <c r="Y218" i="29"/>
  <c r="X218" i="29"/>
  <c r="R218" i="29"/>
  <c r="U218" i="29"/>
  <c r="J244" i="57"/>
  <c r="I260" i="28"/>
  <c r="V241" i="29"/>
  <c r="S241" i="29"/>
  <c r="O241" i="29"/>
  <c r="K241" i="29"/>
  <c r="L241" i="29"/>
  <c r="Z241" i="29"/>
  <c r="Q241" i="29"/>
  <c r="P241" i="29"/>
  <c r="W241" i="29"/>
  <c r="N241" i="29"/>
  <c r="M241" i="29"/>
  <c r="T241" i="29"/>
  <c r="U241" i="29"/>
  <c r="R241" i="29"/>
  <c r="X241" i="29"/>
  <c r="Y241" i="29"/>
  <c r="I234" i="28"/>
  <c r="J218" i="57"/>
  <c r="Y215" i="29"/>
  <c r="V215" i="29"/>
  <c r="O215" i="29"/>
  <c r="N215" i="29"/>
  <c r="K215" i="29"/>
  <c r="Z215" i="29"/>
  <c r="L215" i="29"/>
  <c r="S215" i="29"/>
  <c r="Q215" i="29"/>
  <c r="M215" i="29"/>
  <c r="P215" i="29"/>
  <c r="X215" i="29"/>
  <c r="W215" i="29"/>
  <c r="U215" i="29"/>
  <c r="R215" i="29"/>
  <c r="T215" i="29"/>
  <c r="J160" i="57"/>
  <c r="W157" i="29"/>
  <c r="L157" i="29"/>
  <c r="X157" i="29"/>
  <c r="S157" i="29"/>
  <c r="P157" i="29"/>
  <c r="O157" i="29"/>
  <c r="T157" i="29"/>
  <c r="R157" i="29"/>
  <c r="M157" i="29"/>
  <c r="N157" i="29"/>
  <c r="Y157" i="29"/>
  <c r="Z157" i="29"/>
  <c r="U157" i="29"/>
  <c r="V157" i="29"/>
  <c r="Q157" i="29"/>
  <c r="K157" i="29"/>
  <c r="I176" i="28"/>
  <c r="I259" i="28"/>
  <c r="J243" i="57"/>
  <c r="O240" i="29"/>
  <c r="K240" i="29"/>
  <c r="M240" i="29"/>
  <c r="U240" i="29"/>
  <c r="Q240" i="29"/>
  <c r="R240" i="29"/>
  <c r="Z240" i="29"/>
  <c r="V240" i="29"/>
  <c r="W240" i="29"/>
  <c r="P240" i="29"/>
  <c r="S240" i="29"/>
  <c r="T240" i="29"/>
  <c r="N240" i="29"/>
  <c r="X240" i="29"/>
  <c r="L240" i="29"/>
  <c r="Y240" i="29"/>
  <c r="I296" i="28"/>
  <c r="J280" i="57"/>
  <c r="S277" i="29"/>
  <c r="W277" i="29"/>
  <c r="P277" i="29"/>
  <c r="V277" i="29"/>
  <c r="Q277" i="29"/>
  <c r="K277" i="29"/>
  <c r="L277" i="29"/>
  <c r="R277" i="29"/>
  <c r="M277" i="29"/>
  <c r="O277" i="29"/>
  <c r="N277" i="29"/>
  <c r="X277" i="29"/>
  <c r="Y277" i="29"/>
  <c r="T277" i="29"/>
  <c r="Z277" i="29"/>
  <c r="U277" i="29"/>
  <c r="Q255" i="29"/>
  <c r="M255" i="29"/>
  <c r="I274" i="28"/>
  <c r="J258" i="57"/>
  <c r="L255" i="29"/>
  <c r="V255" i="29"/>
  <c r="P255" i="29"/>
  <c r="Z255" i="29"/>
  <c r="T255" i="29"/>
  <c r="N255" i="29"/>
  <c r="X255" i="29"/>
  <c r="R255" i="29"/>
  <c r="U255" i="29"/>
  <c r="W255" i="29"/>
  <c r="S255" i="29"/>
  <c r="O255" i="29"/>
  <c r="Y255" i="29"/>
  <c r="K255" i="29"/>
  <c r="J165" i="57"/>
  <c r="Y162" i="29"/>
  <c r="Q162" i="29"/>
  <c r="U162" i="29"/>
  <c r="Z162" i="29"/>
  <c r="K162" i="29"/>
  <c r="T162" i="29"/>
  <c r="V162" i="29"/>
  <c r="M162" i="29"/>
  <c r="R162" i="29"/>
  <c r="O162" i="29"/>
  <c r="X162" i="29"/>
  <c r="N162" i="29"/>
  <c r="S162" i="29"/>
  <c r="L162" i="29"/>
  <c r="W162" i="29"/>
  <c r="P162" i="29"/>
  <c r="I181" i="28"/>
  <c r="J289" i="57"/>
  <c r="S286" i="29"/>
  <c r="L286" i="29"/>
  <c r="U286" i="29"/>
  <c r="N286" i="29"/>
  <c r="I305" i="28"/>
  <c r="W286" i="29"/>
  <c r="T286" i="29"/>
  <c r="Q286" i="29"/>
  <c r="R286" i="29"/>
  <c r="X286" i="29"/>
  <c r="Y286" i="29"/>
  <c r="V286" i="29"/>
  <c r="K286" i="29"/>
  <c r="Z286" i="29"/>
  <c r="O286" i="29"/>
  <c r="P286" i="29"/>
  <c r="M286" i="29"/>
  <c r="I214" i="28"/>
  <c r="Q195" i="29"/>
  <c r="M195" i="29"/>
  <c r="J198" i="57"/>
  <c r="T195" i="29"/>
  <c r="N195" i="29"/>
  <c r="W195" i="29"/>
  <c r="X195" i="29"/>
  <c r="R195" i="29"/>
  <c r="Y195" i="29"/>
  <c r="U195" i="29"/>
  <c r="S195" i="29"/>
  <c r="L195" i="29"/>
  <c r="V195" i="29"/>
  <c r="O195" i="29"/>
  <c r="P195" i="29"/>
  <c r="Z195" i="29"/>
  <c r="K195" i="29"/>
  <c r="I168" i="28"/>
  <c r="N149" i="29"/>
  <c r="Y149" i="29"/>
  <c r="U149" i="29"/>
  <c r="R149" i="29"/>
  <c r="L149" i="29"/>
  <c r="M149" i="29"/>
  <c r="V149" i="29"/>
  <c r="Q149" i="29"/>
  <c r="S149" i="29"/>
  <c r="O149" i="29"/>
  <c r="K149" i="29"/>
  <c r="Z149" i="29"/>
  <c r="W149" i="29"/>
  <c r="X149" i="29"/>
  <c r="T149" i="29"/>
  <c r="P149" i="29"/>
  <c r="J152" i="57"/>
  <c r="I212" i="28"/>
  <c r="J196" i="57"/>
  <c r="X193" i="29"/>
  <c r="Q193" i="29"/>
  <c r="Z193" i="29"/>
  <c r="K193" i="29"/>
  <c r="L193" i="29"/>
  <c r="U193" i="29"/>
  <c r="N193" i="29"/>
  <c r="W193" i="29"/>
  <c r="P193" i="29"/>
  <c r="Y193" i="29"/>
  <c r="R193" i="29"/>
  <c r="S193" i="29"/>
  <c r="T193" i="29"/>
  <c r="M193" i="29"/>
  <c r="V193" i="29"/>
  <c r="O193" i="29"/>
  <c r="L263" i="29"/>
  <c r="I282" i="28"/>
  <c r="V263" i="29"/>
  <c r="J266" i="57"/>
  <c r="Q263" i="29"/>
  <c r="N263" i="29"/>
  <c r="P263" i="29"/>
  <c r="Y263" i="29"/>
  <c r="Z263" i="29"/>
  <c r="T263" i="29"/>
  <c r="U263" i="29"/>
  <c r="M263" i="29"/>
  <c r="S263" i="29"/>
  <c r="R263" i="29"/>
  <c r="W263" i="29"/>
  <c r="K263" i="29"/>
  <c r="X263" i="29"/>
  <c r="O263" i="29"/>
  <c r="J164" i="57"/>
  <c r="S161" i="29"/>
  <c r="I180" i="28"/>
  <c r="K161" i="29"/>
  <c r="V161" i="29"/>
  <c r="U161" i="29"/>
  <c r="Z161" i="29"/>
  <c r="Q161" i="29"/>
  <c r="W161" i="29"/>
  <c r="T161" i="29"/>
  <c r="N161" i="29"/>
  <c r="X161" i="29"/>
  <c r="M161" i="29"/>
  <c r="O161" i="29"/>
  <c r="L161" i="29"/>
  <c r="R161" i="29"/>
  <c r="P161" i="29"/>
  <c r="Y161" i="29"/>
  <c r="J205" i="57"/>
  <c r="Z202" i="29"/>
  <c r="S202" i="29"/>
  <c r="O202" i="29"/>
  <c r="K202" i="29"/>
  <c r="V202" i="29"/>
  <c r="L202" i="29"/>
  <c r="U202" i="29"/>
  <c r="W202" i="29"/>
  <c r="X202" i="29"/>
  <c r="Q202" i="29"/>
  <c r="N202" i="29"/>
  <c r="T202" i="29"/>
  <c r="M202" i="29"/>
  <c r="R202" i="29"/>
  <c r="P202" i="29"/>
  <c r="Y202" i="29"/>
  <c r="I221" i="28"/>
  <c r="I297" i="28"/>
  <c r="K278" i="29"/>
  <c r="T278" i="29"/>
  <c r="M278" i="29"/>
  <c r="V278" i="29"/>
  <c r="Y278" i="29"/>
  <c r="Z278" i="29"/>
  <c r="O278" i="29"/>
  <c r="L278" i="29"/>
  <c r="S278" i="29"/>
  <c r="P278" i="29"/>
  <c r="Q278" i="29"/>
  <c r="N278" i="29"/>
  <c r="W278" i="29"/>
  <c r="X278" i="29"/>
  <c r="U278" i="29"/>
  <c r="R278" i="29"/>
  <c r="J281" i="57"/>
  <c r="I248" i="28"/>
  <c r="J232" i="57"/>
  <c r="R229" i="29"/>
  <c r="K229" i="29"/>
  <c r="T229" i="29"/>
  <c r="M229" i="29"/>
  <c r="V229" i="29"/>
  <c r="O229" i="29"/>
  <c r="X229" i="29"/>
  <c r="Q229" i="29"/>
  <c r="Z229" i="29"/>
  <c r="S229" i="29"/>
  <c r="L229" i="29"/>
  <c r="U229" i="29"/>
  <c r="N229" i="29"/>
  <c r="W229" i="29"/>
  <c r="P229" i="29"/>
  <c r="Y229" i="29"/>
  <c r="J151" i="57"/>
  <c r="I167" i="28"/>
  <c r="R148" i="29"/>
  <c r="V148" i="29"/>
  <c r="Z148" i="29"/>
  <c r="L148" i="29"/>
  <c r="W148" i="29"/>
  <c r="Q148" i="29"/>
  <c r="U148" i="29"/>
  <c r="Y148" i="29"/>
  <c r="P148" i="29"/>
  <c r="K148" i="29"/>
  <c r="O148" i="29"/>
  <c r="S148" i="29"/>
  <c r="T148" i="29"/>
  <c r="M148" i="29"/>
  <c r="N148" i="29"/>
  <c r="X148" i="29"/>
  <c r="I245" i="28"/>
  <c r="J229" i="57"/>
  <c r="S226" i="29"/>
  <c r="W226" i="29"/>
  <c r="N226" i="29"/>
  <c r="R226" i="29"/>
  <c r="Q226" i="29"/>
  <c r="X226" i="29"/>
  <c r="L226" i="29"/>
  <c r="M226" i="29"/>
  <c r="K226" i="29"/>
  <c r="T226" i="29"/>
  <c r="P226" i="29"/>
  <c r="Z226" i="29"/>
  <c r="Y226" i="29"/>
  <c r="O226" i="29"/>
  <c r="V226" i="29"/>
  <c r="U226" i="29"/>
  <c r="Z250" i="29"/>
  <c r="Y250" i="29"/>
  <c r="M250" i="29"/>
  <c r="W250" i="29"/>
  <c r="L250" i="29"/>
  <c r="N250" i="29"/>
  <c r="S250" i="29"/>
  <c r="R250" i="29"/>
  <c r="X250" i="29"/>
  <c r="U250" i="29"/>
  <c r="K250" i="29"/>
  <c r="P250" i="29"/>
  <c r="I269" i="28"/>
  <c r="Q250" i="29"/>
  <c r="O250" i="29"/>
  <c r="J253" i="57"/>
  <c r="T250" i="29"/>
  <c r="V250" i="29"/>
  <c r="J279" i="57"/>
  <c r="I295" i="28"/>
  <c r="Z276" i="29"/>
  <c r="R276" i="29"/>
  <c r="W276" i="29"/>
  <c r="U276" i="29"/>
  <c r="V276" i="29"/>
  <c r="S276" i="29"/>
  <c r="Q276" i="29"/>
  <c r="O276" i="29"/>
  <c r="M276" i="29"/>
  <c r="N276" i="29"/>
  <c r="K276" i="29"/>
  <c r="Y276" i="29"/>
  <c r="T276" i="29"/>
  <c r="X276" i="29"/>
  <c r="P276" i="29"/>
  <c r="L276" i="29"/>
  <c r="I286" i="28"/>
  <c r="J270" i="57"/>
  <c r="V267" i="29"/>
  <c r="P267" i="29"/>
  <c r="N267" i="29"/>
  <c r="L267" i="29"/>
  <c r="R267" i="29"/>
  <c r="M267" i="29"/>
  <c r="K267" i="29"/>
  <c r="X267" i="29"/>
  <c r="Y267" i="29"/>
  <c r="W267" i="29"/>
  <c r="U267" i="29"/>
  <c r="S267" i="29"/>
  <c r="T267" i="29"/>
  <c r="Z267" i="29"/>
  <c r="Q267" i="29"/>
  <c r="O267" i="29"/>
  <c r="I197" i="28"/>
  <c r="O178" i="29"/>
  <c r="S178" i="29"/>
  <c r="J181" i="57"/>
  <c r="K178" i="29"/>
  <c r="W178" i="29"/>
  <c r="Q178" i="29"/>
  <c r="L178" i="29"/>
  <c r="R178" i="29"/>
  <c r="M178" i="29"/>
  <c r="X178" i="29"/>
  <c r="N178" i="29"/>
  <c r="Y178" i="29"/>
  <c r="T178" i="29"/>
  <c r="Z178" i="29"/>
  <c r="U178" i="29"/>
  <c r="P178" i="29"/>
  <c r="V178" i="29"/>
  <c r="J277" i="57"/>
  <c r="V274" i="29"/>
  <c r="S274" i="29"/>
  <c r="M274" i="29"/>
  <c r="Z274" i="29"/>
  <c r="O274" i="29"/>
  <c r="Y274" i="29"/>
  <c r="N274" i="29"/>
  <c r="K274" i="29"/>
  <c r="U274" i="29"/>
  <c r="R274" i="29"/>
  <c r="W274" i="29"/>
  <c r="Q274" i="29"/>
  <c r="X274" i="29"/>
  <c r="T274" i="29"/>
  <c r="P274" i="29"/>
  <c r="L274" i="29"/>
  <c r="I293" i="28"/>
  <c r="I275" i="28"/>
  <c r="K256" i="29"/>
  <c r="O256" i="29"/>
  <c r="S256" i="29"/>
  <c r="N256" i="29"/>
  <c r="Z256" i="29"/>
  <c r="L256" i="29"/>
  <c r="U256" i="29"/>
  <c r="X256" i="29"/>
  <c r="Q256" i="29"/>
  <c r="W256" i="29"/>
  <c r="R256" i="29"/>
  <c r="T256" i="29"/>
  <c r="M256" i="29"/>
  <c r="V256" i="29"/>
  <c r="P256" i="29"/>
  <c r="Y256" i="29"/>
  <c r="J259" i="57"/>
  <c r="K151" i="29"/>
  <c r="S151" i="29"/>
  <c r="I170" i="28"/>
  <c r="P151" i="29"/>
  <c r="T151" i="29"/>
  <c r="L151" i="29"/>
  <c r="J154" i="57"/>
  <c r="W151" i="29"/>
  <c r="X151" i="29"/>
  <c r="O151" i="29"/>
  <c r="N151" i="29"/>
  <c r="Y151" i="29"/>
  <c r="Z151" i="29"/>
  <c r="U151" i="29"/>
  <c r="V151" i="29"/>
  <c r="Q151" i="29"/>
  <c r="R151" i="29"/>
  <c r="M151" i="29"/>
  <c r="I294" i="28"/>
  <c r="J278" i="57"/>
  <c r="T275" i="29"/>
  <c r="X275" i="29"/>
  <c r="V275" i="29"/>
  <c r="R275" i="29"/>
  <c r="M275" i="29"/>
  <c r="K275" i="29"/>
  <c r="P275" i="29"/>
  <c r="Y275" i="29"/>
  <c r="W275" i="29"/>
  <c r="L275" i="29"/>
  <c r="U275" i="29"/>
  <c r="S275" i="29"/>
  <c r="N275" i="29"/>
  <c r="Z275" i="29"/>
  <c r="Q275" i="29"/>
  <c r="O275" i="29"/>
  <c r="I215" i="28"/>
  <c r="J199" i="57"/>
  <c r="S196" i="29"/>
  <c r="K196" i="29"/>
  <c r="O196" i="29"/>
  <c r="W196" i="29"/>
  <c r="R196" i="29"/>
  <c r="X196" i="29"/>
  <c r="U196" i="29"/>
  <c r="V196" i="29"/>
  <c r="L196" i="29"/>
  <c r="Q196" i="29"/>
  <c r="Z196" i="29"/>
  <c r="P196" i="29"/>
  <c r="M196" i="29"/>
  <c r="N196" i="29"/>
  <c r="T196" i="29"/>
  <c r="Y196" i="29"/>
  <c r="J201" i="57"/>
  <c r="S198" i="29"/>
  <c r="K198" i="29"/>
  <c r="O198" i="29"/>
  <c r="R198" i="29"/>
  <c r="P198" i="29"/>
  <c r="Q198" i="29"/>
  <c r="W198" i="29"/>
  <c r="V198" i="29"/>
  <c r="T198" i="29"/>
  <c r="M198" i="29"/>
  <c r="Z198" i="29"/>
  <c r="X198" i="29"/>
  <c r="Y198" i="29"/>
  <c r="N198" i="29"/>
  <c r="L198" i="29"/>
  <c r="U198" i="29"/>
  <c r="I217" i="28"/>
  <c r="I263" i="28"/>
  <c r="J247" i="57"/>
  <c r="Z244" i="29"/>
  <c r="V244" i="29"/>
  <c r="W244" i="29"/>
  <c r="O244" i="29"/>
  <c r="K244" i="29"/>
  <c r="M244" i="29"/>
  <c r="U244" i="29"/>
  <c r="Q244" i="29"/>
  <c r="R244" i="29"/>
  <c r="P244" i="29"/>
  <c r="S244" i="29"/>
  <c r="T244" i="29"/>
  <c r="N244" i="29"/>
  <c r="X244" i="29"/>
  <c r="L244" i="29"/>
  <c r="Y244" i="29"/>
  <c r="M251" i="29"/>
  <c r="Q251" i="29"/>
  <c r="I270" i="28"/>
  <c r="J254" i="57"/>
  <c r="L251" i="29"/>
  <c r="V251" i="29"/>
  <c r="P251" i="29"/>
  <c r="Z251" i="29"/>
  <c r="T251" i="29"/>
  <c r="N251" i="29"/>
  <c r="X251" i="29"/>
  <c r="R251" i="29"/>
  <c r="U251" i="29"/>
  <c r="O251" i="29"/>
  <c r="K251" i="29"/>
  <c r="W251" i="29"/>
  <c r="Y251" i="29"/>
  <c r="S251" i="29"/>
  <c r="I177" i="28"/>
  <c r="J161" i="57"/>
  <c r="R158" i="29"/>
  <c r="V158" i="29"/>
  <c r="Z158" i="29"/>
  <c r="W158" i="29"/>
  <c r="P158" i="29"/>
  <c r="Y158" i="29"/>
  <c r="K158" i="29"/>
  <c r="T158" i="29"/>
  <c r="M158" i="29"/>
  <c r="O158" i="29"/>
  <c r="X158" i="29"/>
  <c r="Q158" i="29"/>
  <c r="N158" i="29"/>
  <c r="S158" i="29"/>
  <c r="L158" i="29"/>
  <c r="U158" i="29"/>
  <c r="J263" i="57"/>
  <c r="I279" i="28"/>
  <c r="O260" i="29"/>
  <c r="S260" i="29"/>
  <c r="Z260" i="29"/>
  <c r="R260" i="29"/>
  <c r="W260" i="29"/>
  <c r="K260" i="29"/>
  <c r="N260" i="29"/>
  <c r="P260" i="29"/>
  <c r="T260" i="29"/>
  <c r="M260" i="29"/>
  <c r="V260" i="29"/>
  <c r="L260" i="29"/>
  <c r="Y260" i="29"/>
  <c r="U260" i="29"/>
  <c r="X260" i="29"/>
  <c r="Q260" i="29"/>
  <c r="P187" i="34"/>
  <c r="I138" i="29" s="1"/>
  <c r="P77" i="29"/>
  <c r="L77" i="29"/>
  <c r="U77" i="29"/>
  <c r="Q77" i="29"/>
  <c r="T77" i="29"/>
  <c r="R77" i="29"/>
  <c r="V77" i="29"/>
  <c r="Z77" i="29"/>
  <c r="X77" i="29"/>
  <c r="K77" i="29"/>
  <c r="Y77" i="29"/>
  <c r="N77" i="29"/>
  <c r="W77" i="29"/>
  <c r="S77" i="29"/>
  <c r="M77" i="29"/>
  <c r="O77" i="29"/>
  <c r="Y115" i="29"/>
  <c r="Q115" i="29"/>
  <c r="P115" i="29"/>
  <c r="K115" i="29"/>
  <c r="W115" i="29"/>
  <c r="R115" i="29"/>
  <c r="U115" i="29"/>
  <c r="Z115" i="29"/>
  <c r="O115" i="29"/>
  <c r="M115" i="29"/>
  <c r="S115" i="29"/>
  <c r="X115" i="29"/>
  <c r="J118" i="57"/>
  <c r="L115" i="29"/>
  <c r="T115" i="29"/>
  <c r="N115" i="29"/>
  <c r="V115" i="29"/>
  <c r="V106" i="29"/>
  <c r="M106" i="29"/>
  <c r="S106" i="29"/>
  <c r="Y106" i="29"/>
  <c r="Q106" i="29"/>
  <c r="O106" i="29"/>
  <c r="R106" i="29"/>
  <c r="T106" i="29"/>
  <c r="W106" i="29"/>
  <c r="J109" i="57"/>
  <c r="Z106" i="29"/>
  <c r="L106" i="29"/>
  <c r="P106" i="29"/>
  <c r="X106" i="29"/>
  <c r="N106" i="29"/>
  <c r="K106" i="29"/>
  <c r="U106" i="29"/>
  <c r="Z64" i="29"/>
  <c r="K64" i="29"/>
  <c r="X64" i="29"/>
  <c r="O64" i="29"/>
  <c r="V64" i="29"/>
  <c r="R64" i="29"/>
  <c r="W64" i="29"/>
  <c r="S64" i="29"/>
  <c r="Y64" i="29"/>
  <c r="N64" i="29"/>
  <c r="Q64" i="29"/>
  <c r="U64" i="29"/>
  <c r="L64" i="29"/>
  <c r="P64" i="29"/>
  <c r="M64" i="29"/>
  <c r="T64" i="29"/>
  <c r="T28" i="29"/>
  <c r="X28" i="29"/>
  <c r="Z28" i="29"/>
  <c r="Y28" i="29"/>
  <c r="U28" i="29"/>
  <c r="V28" i="29"/>
  <c r="O28" i="29"/>
  <c r="M28" i="29"/>
  <c r="S28" i="29"/>
  <c r="K28" i="29"/>
  <c r="L28" i="29"/>
  <c r="R28" i="29"/>
  <c r="N28" i="29"/>
  <c r="Q28" i="29"/>
  <c r="W28" i="29"/>
  <c r="P28" i="29"/>
  <c r="M35" i="29"/>
  <c r="Q35" i="29"/>
  <c r="T35" i="29"/>
  <c r="Y35" i="29"/>
  <c r="Z35" i="29"/>
  <c r="V35" i="29"/>
  <c r="P35" i="29"/>
  <c r="U35" i="29"/>
  <c r="W35" i="29"/>
  <c r="S35" i="29"/>
  <c r="N35" i="29"/>
  <c r="R35" i="29"/>
  <c r="K35" i="29"/>
  <c r="L35" i="29"/>
  <c r="O35" i="29"/>
  <c r="X35" i="29"/>
  <c r="N87" i="29"/>
  <c r="Y87" i="29"/>
  <c r="Z87" i="29"/>
  <c r="L87" i="29"/>
  <c r="P87" i="29"/>
  <c r="U87" i="29"/>
  <c r="W87" i="29"/>
  <c r="Q87" i="29"/>
  <c r="T87" i="29"/>
  <c r="K87" i="29"/>
  <c r="O87" i="29"/>
  <c r="M87" i="29"/>
  <c r="J90" i="57"/>
  <c r="S87" i="29"/>
  <c r="X87" i="29"/>
  <c r="V87" i="29"/>
  <c r="R87" i="29"/>
  <c r="K131" i="29"/>
  <c r="L131" i="29"/>
  <c r="X131" i="29"/>
  <c r="Z131" i="29"/>
  <c r="S131" i="29"/>
  <c r="R131" i="29"/>
  <c r="V131" i="29"/>
  <c r="J134" i="57"/>
  <c r="N131" i="29"/>
  <c r="Q131" i="29"/>
  <c r="Y131" i="29"/>
  <c r="T131" i="29"/>
  <c r="M131" i="29"/>
  <c r="O131" i="29"/>
  <c r="P131" i="29"/>
  <c r="U131" i="29"/>
  <c r="W131" i="29"/>
  <c r="S53" i="29"/>
  <c r="Y53" i="29"/>
  <c r="Z53" i="29"/>
  <c r="O53" i="29"/>
  <c r="N53" i="29"/>
  <c r="P53" i="29"/>
  <c r="Q53" i="29"/>
  <c r="L53" i="29"/>
  <c r="M53" i="29"/>
  <c r="X53" i="29"/>
  <c r="R53" i="29"/>
  <c r="U53" i="29"/>
  <c r="W53" i="29"/>
  <c r="T53" i="29"/>
  <c r="K53" i="29"/>
  <c r="V53" i="29"/>
  <c r="J131" i="57"/>
  <c r="U128" i="29"/>
  <c r="X128" i="29"/>
  <c r="L128" i="29"/>
  <c r="Z128" i="29"/>
  <c r="O128" i="29"/>
  <c r="M128" i="29"/>
  <c r="N128" i="29"/>
  <c r="T128" i="29"/>
  <c r="V128" i="29"/>
  <c r="P128" i="29"/>
  <c r="S128" i="29"/>
  <c r="W128" i="29"/>
  <c r="R128" i="29"/>
  <c r="K128" i="29"/>
  <c r="Y128" i="29"/>
  <c r="Q128" i="29"/>
  <c r="Y52" i="29"/>
  <c r="O52" i="29"/>
  <c r="K52" i="29"/>
  <c r="T52" i="29"/>
  <c r="L52" i="29"/>
  <c r="U52" i="29"/>
  <c r="W52" i="29"/>
  <c r="Q52" i="29"/>
  <c r="M52" i="29"/>
  <c r="X52" i="29"/>
  <c r="S52" i="29"/>
  <c r="R52" i="29"/>
  <c r="P52" i="29"/>
  <c r="V52" i="29"/>
  <c r="Z52" i="29"/>
  <c r="N52" i="29"/>
  <c r="V88" i="29"/>
  <c r="S88" i="29"/>
  <c r="O88" i="29"/>
  <c r="N88" i="29"/>
  <c r="T88" i="29"/>
  <c r="Y88" i="29"/>
  <c r="Z88" i="29"/>
  <c r="M88" i="29"/>
  <c r="U88" i="29"/>
  <c r="Q88" i="29"/>
  <c r="K88" i="29"/>
  <c r="L88" i="29"/>
  <c r="R88" i="29"/>
  <c r="X88" i="29"/>
  <c r="W88" i="29"/>
  <c r="P88" i="29"/>
  <c r="J91" i="57"/>
  <c r="S117" i="29"/>
  <c r="N117" i="29"/>
  <c r="Q117" i="29"/>
  <c r="T117" i="29"/>
  <c r="R117" i="29"/>
  <c r="P117" i="29"/>
  <c r="L117" i="29"/>
  <c r="O117" i="29"/>
  <c r="Y117" i="29"/>
  <c r="J120" i="57"/>
  <c r="U117" i="29"/>
  <c r="X117" i="29"/>
  <c r="K117" i="29"/>
  <c r="V117" i="29"/>
  <c r="Z117" i="29"/>
  <c r="W117" i="29"/>
  <c r="M117" i="29"/>
  <c r="P110" i="29"/>
  <c r="W110" i="29"/>
  <c r="U110" i="29"/>
  <c r="Z110" i="29"/>
  <c r="X110" i="29"/>
  <c r="V110" i="29"/>
  <c r="L110" i="29"/>
  <c r="S110" i="29"/>
  <c r="Q110" i="29"/>
  <c r="J113" i="57"/>
  <c r="O110" i="29"/>
  <c r="Y110" i="29"/>
  <c r="N110" i="29"/>
  <c r="T110" i="29"/>
  <c r="K110" i="29"/>
  <c r="R110" i="29"/>
  <c r="M110" i="29"/>
  <c r="Z82" i="29"/>
  <c r="U82" i="29"/>
  <c r="K82" i="29"/>
  <c r="L82" i="29"/>
  <c r="W82" i="29"/>
  <c r="T82" i="29"/>
  <c r="P82" i="29"/>
  <c r="X82" i="29"/>
  <c r="M82" i="29"/>
  <c r="J85" i="57"/>
  <c r="S82" i="29"/>
  <c r="N82" i="29"/>
  <c r="R82" i="29"/>
  <c r="V82" i="29"/>
  <c r="Y82" i="29"/>
  <c r="Q82" i="29"/>
  <c r="O82" i="29"/>
  <c r="S31" i="29"/>
  <c r="W31" i="29"/>
  <c r="L31" i="29"/>
  <c r="Q31" i="29"/>
  <c r="V31" i="29"/>
  <c r="P31" i="29"/>
  <c r="M31" i="29"/>
  <c r="O31" i="29"/>
  <c r="Z31" i="29"/>
  <c r="Y31" i="29"/>
  <c r="U31" i="29"/>
  <c r="T31" i="29"/>
  <c r="N31" i="29"/>
  <c r="R31" i="29"/>
  <c r="K31" i="29"/>
  <c r="X31" i="29"/>
  <c r="W83" i="29"/>
  <c r="O83" i="29"/>
  <c r="M83" i="29"/>
  <c r="Q83" i="29"/>
  <c r="J86" i="57"/>
  <c r="K83" i="29"/>
  <c r="Y83" i="29"/>
  <c r="X83" i="29"/>
  <c r="N83" i="29"/>
  <c r="S83" i="29"/>
  <c r="T83" i="29"/>
  <c r="R83" i="29"/>
  <c r="V83" i="29"/>
  <c r="Z83" i="29"/>
  <c r="L83" i="29"/>
  <c r="U83" i="29"/>
  <c r="P83" i="29"/>
  <c r="P127" i="29"/>
  <c r="S127" i="29"/>
  <c r="K127" i="29"/>
  <c r="M127" i="29"/>
  <c r="J130" i="57"/>
  <c r="X127" i="29"/>
  <c r="T127" i="29"/>
  <c r="W127" i="29"/>
  <c r="R127" i="29"/>
  <c r="V127" i="29"/>
  <c r="N127" i="29"/>
  <c r="O127" i="29"/>
  <c r="L127" i="29"/>
  <c r="Q127" i="29"/>
  <c r="Z127" i="29"/>
  <c r="Y127" i="29"/>
  <c r="U127" i="29"/>
  <c r="R136" i="29"/>
  <c r="M136" i="29"/>
  <c r="L136" i="29"/>
  <c r="U136" i="29"/>
  <c r="P136" i="29"/>
  <c r="O136" i="29"/>
  <c r="V136" i="29"/>
  <c r="K136" i="29"/>
  <c r="J139" i="57"/>
  <c r="W136" i="29"/>
  <c r="Q136" i="29"/>
  <c r="Z136" i="29"/>
  <c r="N136" i="29"/>
  <c r="S136" i="29"/>
  <c r="X136" i="29"/>
  <c r="I155" i="28"/>
  <c r="Y136" i="29"/>
  <c r="T136" i="29"/>
  <c r="J110" i="57"/>
  <c r="T107" i="29"/>
  <c r="R107" i="29"/>
  <c r="W107" i="29"/>
  <c r="M107" i="29"/>
  <c r="V107" i="29"/>
  <c r="L107" i="29"/>
  <c r="K107" i="29"/>
  <c r="X107" i="29"/>
  <c r="O107" i="29"/>
  <c r="Z107" i="29"/>
  <c r="U107" i="29"/>
  <c r="Y107" i="29"/>
  <c r="Q107" i="29"/>
  <c r="S107" i="29"/>
  <c r="P107" i="29"/>
  <c r="N107" i="29"/>
  <c r="V36" i="29"/>
  <c r="W36" i="29"/>
  <c r="K36" i="29"/>
  <c r="Y36" i="29"/>
  <c r="R36" i="29"/>
  <c r="Q36" i="29"/>
  <c r="P36" i="29"/>
  <c r="M36" i="29"/>
  <c r="T36" i="29"/>
  <c r="L36" i="29"/>
  <c r="X36" i="29"/>
  <c r="S36" i="29"/>
  <c r="U36" i="29"/>
  <c r="O36" i="29"/>
  <c r="Z36" i="29"/>
  <c r="N36" i="29"/>
  <c r="Z76" i="29"/>
  <c r="S76" i="29"/>
  <c r="O76" i="29"/>
  <c r="Y76" i="29"/>
  <c r="K76" i="29"/>
  <c r="T76" i="29"/>
  <c r="M76" i="29"/>
  <c r="U76" i="29"/>
  <c r="V76" i="29"/>
  <c r="N76" i="29"/>
  <c r="L76" i="29"/>
  <c r="X76" i="29"/>
  <c r="P76" i="29"/>
  <c r="W76" i="29"/>
  <c r="Q76" i="29"/>
  <c r="R76" i="29"/>
  <c r="O118" i="29"/>
  <c r="T118" i="29"/>
  <c r="X118" i="29"/>
  <c r="Q118" i="29"/>
  <c r="R118" i="29"/>
  <c r="J121" i="57"/>
  <c r="N118" i="29"/>
  <c r="Y118" i="29"/>
  <c r="P118" i="29"/>
  <c r="K118" i="29"/>
  <c r="L118" i="29"/>
  <c r="V118" i="29"/>
  <c r="M118" i="29"/>
  <c r="U118" i="29"/>
  <c r="W118" i="29"/>
  <c r="Z118" i="29"/>
  <c r="S118" i="29"/>
  <c r="L133" i="29"/>
  <c r="R133" i="29"/>
  <c r="P133" i="29"/>
  <c r="V133" i="29"/>
  <c r="U133" i="29"/>
  <c r="X133" i="29"/>
  <c r="O133" i="29"/>
  <c r="K133" i="29"/>
  <c r="S133" i="29"/>
  <c r="T133" i="29"/>
  <c r="J136" i="57"/>
  <c r="Y133" i="29"/>
  <c r="Z133" i="29"/>
  <c r="W133" i="29"/>
  <c r="Q133" i="29"/>
  <c r="M133" i="29"/>
  <c r="N133" i="29"/>
  <c r="W132" i="29"/>
  <c r="O132" i="29"/>
  <c r="P132" i="29"/>
  <c r="S132" i="29"/>
  <c r="N132" i="29"/>
  <c r="J135" i="57"/>
  <c r="Y132" i="29"/>
  <c r="R132" i="29"/>
  <c r="T132" i="29"/>
  <c r="M132" i="29"/>
  <c r="V132" i="29"/>
  <c r="Z132" i="29"/>
  <c r="L132" i="29"/>
  <c r="X132" i="29"/>
  <c r="U132" i="29"/>
  <c r="K132" i="29"/>
  <c r="Q132" i="29"/>
  <c r="L100" i="29"/>
  <c r="U100" i="29"/>
  <c r="K100" i="29"/>
  <c r="R100" i="29"/>
  <c r="V100" i="29"/>
  <c r="J103" i="57"/>
  <c r="N100" i="29"/>
  <c r="Q100" i="29"/>
  <c r="X100" i="29"/>
  <c r="P100" i="29"/>
  <c r="S100" i="29"/>
  <c r="T100" i="29"/>
  <c r="Z100" i="29"/>
  <c r="Y100" i="29"/>
  <c r="W100" i="29"/>
  <c r="O100" i="29"/>
  <c r="M100" i="29"/>
  <c r="O59" i="29"/>
  <c r="P59" i="29"/>
  <c r="K59" i="29"/>
  <c r="V59" i="29"/>
  <c r="R59" i="29"/>
  <c r="N59" i="29"/>
  <c r="T59" i="29"/>
  <c r="W59" i="29"/>
  <c r="X59" i="29"/>
  <c r="Q59" i="29"/>
  <c r="S59" i="29"/>
  <c r="U59" i="29"/>
  <c r="M59" i="29"/>
  <c r="Z59" i="29"/>
  <c r="L59" i="29"/>
  <c r="Y59" i="29"/>
  <c r="Y109" i="29"/>
  <c r="X109" i="29"/>
  <c r="V109" i="29"/>
  <c r="W109" i="29"/>
  <c r="R109" i="29"/>
  <c r="U109" i="29"/>
  <c r="T109" i="29"/>
  <c r="J112" i="57"/>
  <c r="L109" i="29"/>
  <c r="O109" i="29"/>
  <c r="M109" i="29"/>
  <c r="K109" i="29"/>
  <c r="P109" i="29"/>
  <c r="Q109" i="29"/>
  <c r="S109" i="29"/>
  <c r="Z109" i="29"/>
  <c r="N109" i="29"/>
  <c r="Z44" i="29"/>
  <c r="L44" i="29"/>
  <c r="V44" i="29"/>
  <c r="N44" i="29"/>
  <c r="O44" i="29"/>
  <c r="Y44" i="29"/>
  <c r="R44" i="29"/>
  <c r="P44" i="29"/>
  <c r="U44" i="29"/>
  <c r="T44" i="29"/>
  <c r="M44" i="29"/>
  <c r="Q44" i="29"/>
  <c r="S44" i="29"/>
  <c r="K44" i="29"/>
  <c r="X44" i="29"/>
  <c r="W44" i="29"/>
  <c r="M95" i="29"/>
  <c r="K95" i="29"/>
  <c r="Z95" i="29"/>
  <c r="U95" i="29"/>
  <c r="V95" i="29"/>
  <c r="R95" i="29"/>
  <c r="W95" i="29"/>
  <c r="O95" i="29"/>
  <c r="S95" i="29"/>
  <c r="L95" i="29"/>
  <c r="J98" i="57"/>
  <c r="N95" i="29"/>
  <c r="Y95" i="29"/>
  <c r="X95" i="29"/>
  <c r="T95" i="29"/>
  <c r="P95" i="29"/>
  <c r="Q95" i="29"/>
  <c r="S26" i="29"/>
  <c r="Z26" i="29"/>
  <c r="X26" i="29"/>
  <c r="Z70" i="29"/>
  <c r="K70" i="29"/>
  <c r="T70" i="29"/>
  <c r="W70" i="29"/>
  <c r="M70" i="29"/>
  <c r="S70" i="29"/>
  <c r="U70" i="29"/>
  <c r="O70" i="29"/>
  <c r="Q70" i="29"/>
  <c r="Y70" i="29"/>
  <c r="R70" i="29"/>
  <c r="P70" i="29"/>
  <c r="L70" i="29"/>
  <c r="X70" i="29"/>
  <c r="N70" i="29"/>
  <c r="V70" i="29"/>
  <c r="Q104" i="29"/>
  <c r="O104" i="29"/>
  <c r="Y104" i="29"/>
  <c r="Z104" i="29"/>
  <c r="S104" i="29"/>
  <c r="K104" i="29"/>
  <c r="U104" i="29"/>
  <c r="N104" i="29"/>
  <c r="X104" i="29"/>
  <c r="J107" i="57"/>
  <c r="P104" i="29"/>
  <c r="V104" i="29"/>
  <c r="M104" i="29"/>
  <c r="W104" i="29"/>
  <c r="T104" i="29"/>
  <c r="L104" i="29"/>
  <c r="R104" i="29"/>
  <c r="O234" i="29"/>
  <c r="I253" i="28"/>
  <c r="J237" i="57"/>
  <c r="K234" i="29"/>
  <c r="S234" i="29"/>
  <c r="W234" i="29"/>
  <c r="R234" i="29"/>
  <c r="Q234" i="29"/>
  <c r="X234" i="29"/>
  <c r="N234" i="29"/>
  <c r="M234" i="29"/>
  <c r="T234" i="29"/>
  <c r="Z234" i="29"/>
  <c r="Y234" i="29"/>
  <c r="P234" i="29"/>
  <c r="V234" i="29"/>
  <c r="U234" i="29"/>
  <c r="L234" i="29"/>
  <c r="P261" i="29"/>
  <c r="I280" i="28"/>
  <c r="X261" i="29"/>
  <c r="J264" i="57"/>
  <c r="T261" i="29"/>
  <c r="L261" i="29"/>
  <c r="U261" i="29"/>
  <c r="M261" i="29"/>
  <c r="Y261" i="29"/>
  <c r="N261" i="29"/>
  <c r="Z261" i="29"/>
  <c r="K261" i="29"/>
  <c r="W261" i="29"/>
  <c r="R261" i="29"/>
  <c r="S261" i="29"/>
  <c r="Q261" i="29"/>
  <c r="V261" i="29"/>
  <c r="O261" i="29"/>
  <c r="I262" i="28"/>
  <c r="J246" i="57"/>
  <c r="R243" i="29"/>
  <c r="M243" i="29"/>
  <c r="O243" i="29"/>
  <c r="P243" i="29"/>
  <c r="W243" i="29"/>
  <c r="N243" i="29"/>
  <c r="S243" i="29"/>
  <c r="T243" i="29"/>
  <c r="U243" i="29"/>
  <c r="V243" i="29"/>
  <c r="X243" i="29"/>
  <c r="Y243" i="29"/>
  <c r="L243" i="29"/>
  <c r="Z243" i="29"/>
  <c r="K243" i="29"/>
  <c r="Q243" i="29"/>
  <c r="V185" i="29"/>
  <c r="Q185" i="29"/>
  <c r="U185" i="29"/>
  <c r="R185" i="29"/>
  <c r="O185" i="29"/>
  <c r="W185" i="29"/>
  <c r="Y185" i="29"/>
  <c r="J239" i="57"/>
  <c r="I255" i="28"/>
  <c r="K236" i="29"/>
  <c r="S236" i="29"/>
  <c r="O236" i="29"/>
  <c r="U236" i="29"/>
  <c r="N236" i="29"/>
  <c r="T236" i="29"/>
  <c r="Y236" i="29"/>
  <c r="R236" i="29"/>
  <c r="P236" i="29"/>
  <c r="M236" i="29"/>
  <c r="V236" i="29"/>
  <c r="L236" i="29"/>
  <c r="Q236" i="29"/>
  <c r="Z236" i="29"/>
  <c r="W236" i="29"/>
  <c r="X236" i="29"/>
  <c r="I288" i="28"/>
  <c r="Z269" i="29"/>
  <c r="J272" i="57"/>
  <c r="T269" i="29"/>
  <c r="R269" i="29"/>
  <c r="L269" i="29"/>
  <c r="V269" i="29"/>
  <c r="P269" i="29"/>
  <c r="N269" i="29"/>
  <c r="Q269" i="29"/>
  <c r="S269" i="29"/>
  <c r="X269" i="29"/>
  <c r="M269" i="29"/>
  <c r="O269" i="29"/>
  <c r="Y269" i="29"/>
  <c r="K269" i="29"/>
  <c r="U269" i="29"/>
  <c r="W269" i="29"/>
  <c r="U249" i="29"/>
  <c r="Z249" i="29"/>
  <c r="V249" i="29"/>
  <c r="Y249" i="29"/>
  <c r="K249" i="29"/>
  <c r="L249" i="29"/>
  <c r="Q249" i="29"/>
  <c r="I268" i="28"/>
  <c r="M249" i="29"/>
  <c r="W249" i="29"/>
  <c r="P249" i="29"/>
  <c r="N249" i="29"/>
  <c r="O249" i="29"/>
  <c r="X249" i="29"/>
  <c r="S249" i="29"/>
  <c r="T249" i="29"/>
  <c r="R249" i="29"/>
  <c r="J252" i="57"/>
  <c r="V154" i="29"/>
  <c r="Q154" i="29"/>
  <c r="X154" i="29"/>
  <c r="S154" i="29"/>
  <c r="Z154" i="29"/>
  <c r="M154" i="29"/>
  <c r="T154" i="29"/>
  <c r="O154" i="29"/>
  <c r="N154" i="29"/>
  <c r="Y154" i="29"/>
  <c r="P154" i="29"/>
  <c r="K154" i="29"/>
  <c r="R154" i="29"/>
  <c r="U154" i="29"/>
  <c r="L154" i="29"/>
  <c r="W154" i="29"/>
  <c r="J157" i="57"/>
  <c r="I173" i="28"/>
  <c r="I301" i="28"/>
  <c r="W282" i="29"/>
  <c r="P282" i="29"/>
  <c r="Y282" i="29"/>
  <c r="R282" i="29"/>
  <c r="O282" i="29"/>
  <c r="L282" i="29"/>
  <c r="M282" i="29"/>
  <c r="S282" i="29"/>
  <c r="T282" i="29"/>
  <c r="Q282" i="29"/>
  <c r="N282" i="29"/>
  <c r="X282" i="29"/>
  <c r="U282" i="29"/>
  <c r="V282" i="29"/>
  <c r="K282" i="29"/>
  <c r="Z282" i="29"/>
  <c r="J285" i="57"/>
  <c r="J194" i="57"/>
  <c r="P191" i="29"/>
  <c r="Y191" i="29"/>
  <c r="T191" i="29"/>
  <c r="M191" i="29"/>
  <c r="V191" i="29"/>
  <c r="X191" i="29"/>
  <c r="Q191" i="29"/>
  <c r="Z191" i="29"/>
  <c r="L191" i="29"/>
  <c r="U191" i="29"/>
  <c r="N191" i="29"/>
  <c r="S191" i="29"/>
  <c r="W191" i="29"/>
  <c r="O191" i="29"/>
  <c r="K191" i="29"/>
  <c r="R191" i="29"/>
  <c r="I210" i="28"/>
  <c r="Q160" i="29"/>
  <c r="J163" i="57"/>
  <c r="V160" i="29"/>
  <c r="Z160" i="29"/>
  <c r="K160" i="29"/>
  <c r="T160" i="29"/>
  <c r="U160" i="29"/>
  <c r="R160" i="29"/>
  <c r="O160" i="29"/>
  <c r="X160" i="29"/>
  <c r="M160" i="29"/>
  <c r="S160" i="29"/>
  <c r="L160" i="29"/>
  <c r="W160" i="29"/>
  <c r="P160" i="29"/>
  <c r="Y160" i="29"/>
  <c r="I179" i="28"/>
  <c r="N160" i="29"/>
  <c r="I188" i="28"/>
  <c r="J172" i="57"/>
  <c r="T169" i="29"/>
  <c r="M169" i="29"/>
  <c r="V169" i="29"/>
  <c r="X169" i="29"/>
  <c r="Q169" i="29"/>
  <c r="Z169" i="29"/>
  <c r="L169" i="29"/>
  <c r="U169" i="29"/>
  <c r="N169" i="29"/>
  <c r="W169" i="29"/>
  <c r="Y169" i="29"/>
  <c r="S169" i="29"/>
  <c r="R169" i="29"/>
  <c r="O169" i="29"/>
  <c r="P169" i="29"/>
  <c r="K169" i="29"/>
  <c r="I246" i="28"/>
  <c r="J230" i="57"/>
  <c r="N227" i="29"/>
  <c r="W227" i="29"/>
  <c r="P227" i="29"/>
  <c r="Y227" i="29"/>
  <c r="R227" i="29"/>
  <c r="K227" i="29"/>
  <c r="T227" i="29"/>
  <c r="M227" i="29"/>
  <c r="V227" i="29"/>
  <c r="O227" i="29"/>
  <c r="X227" i="29"/>
  <c r="Q227" i="29"/>
  <c r="Z227" i="29"/>
  <c r="S227" i="29"/>
  <c r="L227" i="29"/>
  <c r="U227" i="29"/>
  <c r="J208" i="57"/>
  <c r="I224" i="28"/>
  <c r="R205" i="29"/>
  <c r="X205" i="29"/>
  <c r="M205" i="29"/>
  <c r="O205" i="29"/>
  <c r="L205" i="29"/>
  <c r="P205" i="29"/>
  <c r="Y205" i="29"/>
  <c r="S205" i="29"/>
  <c r="T205" i="29"/>
  <c r="W205" i="29"/>
  <c r="V205" i="29"/>
  <c r="Z205" i="29"/>
  <c r="N205" i="29"/>
  <c r="K205" i="29"/>
  <c r="Q205" i="29"/>
  <c r="U205" i="29"/>
  <c r="J180" i="57"/>
  <c r="I196" i="28"/>
  <c r="T177" i="29"/>
  <c r="M177" i="29"/>
  <c r="V177" i="29"/>
  <c r="X177" i="29"/>
  <c r="Q177" i="29"/>
  <c r="Z177" i="29"/>
  <c r="L177" i="29"/>
  <c r="U177" i="29"/>
  <c r="N177" i="29"/>
  <c r="Y177" i="29"/>
  <c r="W177" i="29"/>
  <c r="R177" i="29"/>
  <c r="S177" i="29"/>
  <c r="P177" i="29"/>
  <c r="O177" i="29"/>
  <c r="K177" i="29"/>
  <c r="J235" i="57"/>
  <c r="I251" i="28"/>
  <c r="W232" i="29"/>
  <c r="O232" i="29"/>
  <c r="S232" i="29"/>
  <c r="K232" i="29"/>
  <c r="Z232" i="29"/>
  <c r="U232" i="29"/>
  <c r="L232" i="29"/>
  <c r="V232" i="29"/>
  <c r="Q232" i="29"/>
  <c r="X232" i="29"/>
  <c r="R232" i="29"/>
  <c r="M232" i="29"/>
  <c r="T232" i="29"/>
  <c r="N232" i="29"/>
  <c r="Y232" i="29"/>
  <c r="P232" i="29"/>
  <c r="Z231" i="29"/>
  <c r="S231" i="29"/>
  <c r="L231" i="29"/>
  <c r="U231" i="29"/>
  <c r="N231" i="29"/>
  <c r="W231" i="29"/>
  <c r="P231" i="29"/>
  <c r="Y231" i="29"/>
  <c r="R231" i="29"/>
  <c r="K231" i="29"/>
  <c r="T231" i="29"/>
  <c r="M231" i="29"/>
  <c r="V231" i="29"/>
  <c r="O231" i="29"/>
  <c r="X231" i="29"/>
  <c r="Q231" i="29"/>
  <c r="J234" i="57"/>
  <c r="I250" i="28"/>
  <c r="M201" i="29"/>
  <c r="I220" i="28"/>
  <c r="J204" i="57"/>
  <c r="Q201" i="29"/>
  <c r="P201" i="29"/>
  <c r="Z201" i="29"/>
  <c r="W201" i="29"/>
  <c r="T201" i="29"/>
  <c r="N201" i="29"/>
  <c r="U201" i="29"/>
  <c r="S201" i="29"/>
  <c r="X201" i="29"/>
  <c r="R201" i="29"/>
  <c r="Y201" i="29"/>
  <c r="O201" i="29"/>
  <c r="L201" i="29"/>
  <c r="V201" i="29"/>
  <c r="K201" i="29"/>
  <c r="J292" i="57"/>
  <c r="Y289" i="29"/>
  <c r="R289" i="29"/>
  <c r="L289" i="29"/>
  <c r="O289" i="29"/>
  <c r="I308" i="28"/>
  <c r="Z289" i="29"/>
  <c r="P289" i="29"/>
  <c r="S289" i="29"/>
  <c r="K289" i="29"/>
  <c r="M289" i="29"/>
  <c r="N289" i="29"/>
  <c r="X289" i="29"/>
  <c r="Q289" i="29"/>
  <c r="V289" i="29"/>
  <c r="T289" i="29"/>
  <c r="U289" i="29"/>
  <c r="W289" i="29"/>
  <c r="J167" i="57"/>
  <c r="I183" i="28"/>
  <c r="Y164" i="29"/>
  <c r="Q164" i="29"/>
  <c r="M164" i="29"/>
  <c r="Z164" i="29"/>
  <c r="K164" i="29"/>
  <c r="T164" i="29"/>
  <c r="R164" i="29"/>
  <c r="O164" i="29"/>
  <c r="X164" i="29"/>
  <c r="S164" i="29"/>
  <c r="L164" i="29"/>
  <c r="V164" i="29"/>
  <c r="U164" i="29"/>
  <c r="W164" i="29"/>
  <c r="P164" i="29"/>
  <c r="N164" i="29"/>
  <c r="I257" i="28"/>
  <c r="O238" i="29"/>
  <c r="J241" i="57"/>
  <c r="K238" i="29"/>
  <c r="S238" i="29"/>
  <c r="Y238" i="29"/>
  <c r="R238" i="29"/>
  <c r="P238" i="29"/>
  <c r="M238" i="29"/>
  <c r="V238" i="29"/>
  <c r="L238" i="29"/>
  <c r="Q238" i="29"/>
  <c r="Z238" i="29"/>
  <c r="X238" i="29"/>
  <c r="U238" i="29"/>
  <c r="N238" i="29"/>
  <c r="W238" i="29"/>
  <c r="T238" i="29"/>
  <c r="I277" i="28"/>
  <c r="J261" i="57"/>
  <c r="S258" i="29"/>
  <c r="K258" i="29"/>
  <c r="O258" i="29"/>
  <c r="N258" i="29"/>
  <c r="X258" i="29"/>
  <c r="W258" i="29"/>
  <c r="R258" i="29"/>
  <c r="T258" i="29"/>
  <c r="Q258" i="29"/>
  <c r="V258" i="29"/>
  <c r="P258" i="29"/>
  <c r="M258" i="29"/>
  <c r="Z258" i="29"/>
  <c r="L258" i="29"/>
  <c r="Y258" i="29"/>
  <c r="U258" i="29"/>
  <c r="J262" i="57"/>
  <c r="I278" i="28"/>
  <c r="Q259" i="29"/>
  <c r="L259" i="29"/>
  <c r="V259" i="29"/>
  <c r="P259" i="29"/>
  <c r="Z259" i="29"/>
  <c r="M259" i="29"/>
  <c r="T259" i="29"/>
  <c r="N259" i="29"/>
  <c r="X259" i="29"/>
  <c r="R259" i="29"/>
  <c r="U259" i="29"/>
  <c r="O259" i="29"/>
  <c r="K259" i="29"/>
  <c r="Y259" i="29"/>
  <c r="W259" i="29"/>
  <c r="S259" i="29"/>
  <c r="I189" i="28"/>
  <c r="J173" i="57"/>
  <c r="O170" i="29"/>
  <c r="W170" i="29"/>
  <c r="S170" i="29"/>
  <c r="K170" i="29"/>
  <c r="Q170" i="29"/>
  <c r="L170" i="29"/>
  <c r="R170" i="29"/>
  <c r="M170" i="29"/>
  <c r="X170" i="29"/>
  <c r="N170" i="29"/>
  <c r="Y170" i="29"/>
  <c r="T170" i="29"/>
  <c r="Z170" i="29"/>
  <c r="U170" i="29"/>
  <c r="P170" i="29"/>
  <c r="V170" i="29"/>
  <c r="I287" i="28"/>
  <c r="J271" i="57"/>
  <c r="N268" i="29"/>
  <c r="W268" i="29"/>
  <c r="U268" i="29"/>
  <c r="R268" i="29"/>
  <c r="S268" i="29"/>
  <c r="Q268" i="29"/>
  <c r="V268" i="29"/>
  <c r="O268" i="29"/>
  <c r="M268" i="29"/>
  <c r="Z268" i="29"/>
  <c r="K268" i="29"/>
  <c r="Y268" i="29"/>
  <c r="T268" i="29"/>
  <c r="X268" i="29"/>
  <c r="P268" i="29"/>
  <c r="L268" i="29"/>
  <c r="J291" i="57"/>
  <c r="S288" i="29"/>
  <c r="L288" i="29"/>
  <c r="V288" i="29"/>
  <c r="Q288" i="29"/>
  <c r="I307" i="28"/>
  <c r="W288" i="29"/>
  <c r="R288" i="29"/>
  <c r="M288" i="29"/>
  <c r="P288" i="29"/>
  <c r="Z288" i="29"/>
  <c r="Y288" i="29"/>
  <c r="X288" i="29"/>
  <c r="N288" i="29"/>
  <c r="U288" i="29"/>
  <c r="O288" i="29"/>
  <c r="K288" i="29"/>
  <c r="T288" i="29"/>
  <c r="I190" i="28"/>
  <c r="J174" i="57"/>
  <c r="P171" i="29"/>
  <c r="Y171" i="29"/>
  <c r="R171" i="29"/>
  <c r="L171" i="29"/>
  <c r="M171" i="29"/>
  <c r="O171" i="29"/>
  <c r="T171" i="29"/>
  <c r="Q171" i="29"/>
  <c r="N171" i="29"/>
  <c r="K171" i="29"/>
  <c r="X171" i="29"/>
  <c r="U171" i="29"/>
  <c r="V171" i="29"/>
  <c r="W171" i="29"/>
  <c r="Z171" i="29"/>
  <c r="S171" i="29"/>
  <c r="I306" i="28"/>
  <c r="S287" i="29"/>
  <c r="J290" i="57"/>
  <c r="P287" i="29"/>
  <c r="Z287" i="29"/>
  <c r="M287" i="29"/>
  <c r="O287" i="29"/>
  <c r="K287" i="29"/>
  <c r="R287" i="29"/>
  <c r="U287" i="29"/>
  <c r="X287" i="29"/>
  <c r="N287" i="29"/>
  <c r="Q287" i="29"/>
  <c r="W287" i="29"/>
  <c r="T287" i="29"/>
  <c r="L287" i="29"/>
  <c r="V287" i="29"/>
  <c r="Y287" i="29"/>
  <c r="S192" i="29"/>
  <c r="I211" i="28"/>
  <c r="J195" i="57"/>
  <c r="W192" i="29"/>
  <c r="K192" i="29"/>
  <c r="O192" i="29"/>
  <c r="P192" i="29"/>
  <c r="N192" i="29"/>
  <c r="M192" i="29"/>
  <c r="L192" i="29"/>
  <c r="Z192" i="29"/>
  <c r="Y192" i="29"/>
  <c r="X192" i="29"/>
  <c r="V192" i="29"/>
  <c r="U192" i="29"/>
  <c r="T192" i="29"/>
  <c r="R192" i="29"/>
  <c r="Q192" i="29"/>
  <c r="Q166" i="29"/>
  <c r="I185" i="28"/>
  <c r="Y166" i="29"/>
  <c r="J169" i="57"/>
  <c r="Z166" i="29"/>
  <c r="K166" i="29"/>
  <c r="T166" i="29"/>
  <c r="V166" i="29"/>
  <c r="R166" i="29"/>
  <c r="O166" i="29"/>
  <c r="X166" i="29"/>
  <c r="N166" i="29"/>
  <c r="U166" i="29"/>
  <c r="S166" i="29"/>
  <c r="L166" i="29"/>
  <c r="M166" i="29"/>
  <c r="W166" i="29"/>
  <c r="P166" i="29"/>
  <c r="X264" i="29"/>
  <c r="I283" i="28"/>
  <c r="J267" i="57"/>
  <c r="N264" i="29"/>
  <c r="O264" i="29"/>
  <c r="S264" i="29"/>
  <c r="Z264" i="29"/>
  <c r="T264" i="29"/>
  <c r="W264" i="29"/>
  <c r="U264" i="29"/>
  <c r="P264" i="29"/>
  <c r="R264" i="29"/>
  <c r="M264" i="29"/>
  <c r="L264" i="29"/>
  <c r="Q264" i="29"/>
  <c r="Y264" i="29"/>
  <c r="V264" i="29"/>
  <c r="K264" i="29"/>
  <c r="I194" i="28"/>
  <c r="J178" i="57"/>
  <c r="T175" i="29"/>
  <c r="M175" i="29"/>
  <c r="X175" i="29"/>
  <c r="Q175" i="29"/>
  <c r="Z175" i="29"/>
  <c r="L175" i="29"/>
  <c r="U175" i="29"/>
  <c r="R175" i="29"/>
  <c r="O175" i="29"/>
  <c r="P175" i="29"/>
  <c r="Y175" i="29"/>
  <c r="V175" i="29"/>
  <c r="K175" i="29"/>
  <c r="W175" i="29"/>
  <c r="N175" i="29"/>
  <c r="S175" i="29"/>
  <c r="I163" i="28"/>
  <c r="W144" i="29"/>
  <c r="J147" i="57"/>
  <c r="K144" i="29"/>
  <c r="R144" i="29"/>
  <c r="V144" i="29"/>
  <c r="M144" i="29"/>
  <c r="P144" i="29"/>
  <c r="O144" i="29"/>
  <c r="Q144" i="29"/>
  <c r="T144" i="29"/>
  <c r="N144" i="29"/>
  <c r="X144" i="29"/>
  <c r="Z144" i="29"/>
  <c r="L144" i="29"/>
  <c r="U144" i="29"/>
  <c r="Y144" i="29"/>
  <c r="S144" i="29"/>
  <c r="J219" i="57"/>
  <c r="O216" i="29"/>
  <c r="Z216" i="29"/>
  <c r="T216" i="29"/>
  <c r="P216" i="29"/>
  <c r="X224" i="29"/>
  <c r="L224" i="29"/>
  <c r="P224" i="29"/>
  <c r="U224" i="29"/>
  <c r="K224" i="29"/>
  <c r="S155" i="29"/>
  <c r="I174" i="28"/>
  <c r="P155" i="29"/>
  <c r="O155" i="29"/>
  <c r="T155" i="29"/>
  <c r="L155" i="29"/>
  <c r="X155" i="29"/>
  <c r="K155" i="29"/>
  <c r="J158" i="57"/>
  <c r="W155" i="29"/>
  <c r="V155" i="29"/>
  <c r="Q155" i="29"/>
  <c r="R155" i="29"/>
  <c r="M155" i="29"/>
  <c r="N155" i="29"/>
  <c r="Y155" i="29"/>
  <c r="Z155" i="29"/>
  <c r="U155" i="29"/>
  <c r="S279" i="29"/>
  <c r="I298" i="28"/>
  <c r="J282" i="57"/>
  <c r="K279" i="29"/>
  <c r="L279" i="29"/>
  <c r="N279" i="29"/>
  <c r="M279" i="29"/>
  <c r="P279" i="29"/>
  <c r="R279" i="29"/>
  <c r="Q279" i="29"/>
  <c r="W279" i="29"/>
  <c r="O279" i="29"/>
  <c r="X279" i="29"/>
  <c r="Z279" i="29"/>
  <c r="Y279" i="29"/>
  <c r="T279" i="29"/>
  <c r="V279" i="29"/>
  <c r="U279" i="29"/>
  <c r="Z123" i="29"/>
  <c r="T123" i="29"/>
  <c r="J126" i="57"/>
  <c r="U123" i="29"/>
  <c r="X123" i="29"/>
  <c r="P123" i="29"/>
  <c r="L123" i="29"/>
  <c r="O123" i="29"/>
  <c r="V123" i="29"/>
  <c r="K123" i="29"/>
  <c r="W123" i="29"/>
  <c r="N123" i="29"/>
  <c r="R123" i="29"/>
  <c r="Q123" i="29"/>
  <c r="M123" i="29"/>
  <c r="S123" i="29"/>
  <c r="Y123" i="29"/>
  <c r="T81" i="29"/>
  <c r="P81" i="29"/>
  <c r="X81" i="29"/>
  <c r="M81" i="29"/>
  <c r="Y81" i="29"/>
  <c r="O81" i="29"/>
  <c r="L81" i="29"/>
  <c r="N81" i="29"/>
  <c r="K81" i="29"/>
  <c r="V81" i="29"/>
  <c r="Q81" i="29"/>
  <c r="R81" i="29"/>
  <c r="S81" i="29"/>
  <c r="U81" i="29"/>
  <c r="W81" i="29"/>
  <c r="J84" i="57"/>
  <c r="Z81" i="29"/>
  <c r="Y71" i="29"/>
  <c r="W71" i="29"/>
  <c r="X71" i="29"/>
  <c r="U71" i="29"/>
  <c r="O71" i="29"/>
  <c r="P71" i="29"/>
  <c r="T71" i="29"/>
  <c r="K71" i="29"/>
  <c r="Q71" i="29"/>
  <c r="R71" i="29"/>
  <c r="Z71" i="29"/>
  <c r="N71" i="29"/>
  <c r="S71" i="29"/>
  <c r="V71" i="29"/>
  <c r="L71" i="29"/>
  <c r="M71" i="29"/>
  <c r="O116" i="29"/>
  <c r="P116" i="29"/>
  <c r="M116" i="29"/>
  <c r="Y116" i="29"/>
  <c r="J119" i="57"/>
  <c r="S116" i="29"/>
  <c r="X116" i="29"/>
  <c r="Q116" i="29"/>
  <c r="N116" i="29"/>
  <c r="V116" i="29"/>
  <c r="T116" i="29"/>
  <c r="R116" i="29"/>
  <c r="W116" i="29"/>
  <c r="U116" i="29"/>
  <c r="K116" i="29"/>
  <c r="Z116" i="29"/>
  <c r="L116" i="29"/>
  <c r="S49" i="29"/>
  <c r="Q49" i="29"/>
  <c r="P49" i="29"/>
  <c r="K49" i="29"/>
  <c r="T49" i="29"/>
  <c r="X49" i="29"/>
  <c r="R49" i="29"/>
  <c r="V49" i="29"/>
  <c r="M49" i="29"/>
  <c r="W49" i="29"/>
  <c r="Y49" i="29"/>
  <c r="Z49" i="29"/>
  <c r="L49" i="29"/>
  <c r="O49" i="29"/>
  <c r="U49" i="29"/>
  <c r="N49" i="29"/>
  <c r="N48" i="29"/>
  <c r="W48" i="29"/>
  <c r="P48" i="29"/>
  <c r="K48" i="29"/>
  <c r="O48" i="29"/>
  <c r="R48" i="29"/>
  <c r="S48" i="29"/>
  <c r="M48" i="29"/>
  <c r="Q48" i="29"/>
  <c r="L48" i="29"/>
  <c r="T48" i="29"/>
  <c r="V48" i="29"/>
  <c r="X48" i="29"/>
  <c r="Z48" i="29"/>
  <c r="Y48" i="29"/>
  <c r="U48" i="29"/>
  <c r="R69" i="29"/>
  <c r="O69" i="29"/>
  <c r="N69" i="29"/>
  <c r="Y69" i="29"/>
  <c r="Z69" i="29"/>
  <c r="K69" i="29"/>
  <c r="T69" i="29"/>
  <c r="P69" i="29"/>
  <c r="U69" i="29"/>
  <c r="V69" i="29"/>
  <c r="L69" i="29"/>
  <c r="W69" i="29"/>
  <c r="M69" i="29"/>
  <c r="Q69" i="29"/>
  <c r="X69" i="29"/>
  <c r="S69" i="29"/>
  <c r="Y20" i="29"/>
  <c r="K62" i="29"/>
  <c r="T62" i="29"/>
  <c r="U62" i="29"/>
  <c r="M62" i="29"/>
  <c r="V62" i="29"/>
  <c r="Z62" i="29"/>
  <c r="O62" i="29"/>
  <c r="L62" i="29"/>
  <c r="X62" i="29"/>
  <c r="N62" i="29"/>
  <c r="W62" i="29"/>
  <c r="P62" i="29"/>
  <c r="Y62" i="29"/>
  <c r="Q62" i="29"/>
  <c r="R62" i="29"/>
  <c r="S62" i="29"/>
  <c r="L98" i="29"/>
  <c r="T98" i="29"/>
  <c r="W98" i="29"/>
  <c r="P98" i="29"/>
  <c r="Q98" i="29"/>
  <c r="X98" i="29"/>
  <c r="V98" i="29"/>
  <c r="K98" i="29"/>
  <c r="M98" i="29"/>
  <c r="S98" i="29"/>
  <c r="U98" i="29"/>
  <c r="R98" i="29"/>
  <c r="N98" i="29"/>
  <c r="O98" i="29"/>
  <c r="J101" i="57"/>
  <c r="Y98" i="29"/>
  <c r="Z98" i="29"/>
  <c r="X27" i="29"/>
  <c r="S27" i="29"/>
  <c r="L27" i="29"/>
  <c r="Q27" i="29"/>
  <c r="O27" i="29"/>
  <c r="V27" i="29"/>
  <c r="M27" i="29"/>
  <c r="Y27" i="29"/>
  <c r="T27" i="29"/>
  <c r="R27" i="29"/>
  <c r="Z27" i="29"/>
  <c r="K27" i="29"/>
  <c r="W27" i="29"/>
  <c r="U27" i="29"/>
  <c r="P27" i="29"/>
  <c r="N27" i="29"/>
  <c r="X60" i="29"/>
  <c r="M60" i="29"/>
  <c r="N60" i="29"/>
  <c r="U60" i="29"/>
  <c r="T60" i="29"/>
  <c r="S60" i="29"/>
  <c r="P60" i="29"/>
  <c r="K60" i="29"/>
  <c r="L60" i="29"/>
  <c r="R60" i="29"/>
  <c r="V60" i="29"/>
  <c r="Q60" i="29"/>
  <c r="O60" i="29"/>
  <c r="W60" i="29"/>
  <c r="Y60" i="29"/>
  <c r="Z60" i="29"/>
  <c r="N22" i="29"/>
  <c r="L22" i="29"/>
  <c r="Y22" i="29"/>
  <c r="Z22" i="29"/>
  <c r="R22" i="29"/>
  <c r="W22" i="29"/>
  <c r="Q22" i="29"/>
  <c r="V22" i="29"/>
  <c r="K22" i="29"/>
  <c r="P22" i="29"/>
  <c r="T22" i="29"/>
  <c r="S22" i="29"/>
  <c r="U22" i="29"/>
  <c r="O22" i="29"/>
  <c r="X22" i="29"/>
  <c r="M22" i="29"/>
  <c r="Q90" i="29"/>
  <c r="O90" i="29"/>
  <c r="V90" i="29"/>
  <c r="S90" i="29"/>
  <c r="K90" i="29"/>
  <c r="Y90" i="29"/>
  <c r="Z90" i="29"/>
  <c r="M90" i="29"/>
  <c r="U90" i="29"/>
  <c r="N90" i="29"/>
  <c r="X90" i="29"/>
  <c r="L90" i="29"/>
  <c r="J93" i="57"/>
  <c r="R90" i="29"/>
  <c r="T90" i="29"/>
  <c r="W90" i="29"/>
  <c r="P90" i="29"/>
  <c r="T43" i="29"/>
  <c r="R43" i="29"/>
  <c r="Z43" i="29"/>
  <c r="L43" i="29"/>
  <c r="U43" i="29"/>
  <c r="Q43" i="29"/>
  <c r="X43" i="29"/>
  <c r="N43" i="29"/>
  <c r="W43" i="29"/>
  <c r="V43" i="29"/>
  <c r="M43" i="29"/>
  <c r="P43" i="29"/>
  <c r="Y43" i="29"/>
  <c r="S43" i="29"/>
  <c r="O43" i="29"/>
  <c r="K43" i="29"/>
  <c r="W91" i="29"/>
  <c r="U91" i="29"/>
  <c r="X91" i="29"/>
  <c r="V91" i="29"/>
  <c r="M91" i="29"/>
  <c r="L91" i="29"/>
  <c r="R91" i="29"/>
  <c r="T91" i="29"/>
  <c r="O91" i="29"/>
  <c r="J94" i="57"/>
  <c r="P91" i="29"/>
  <c r="Y91" i="29"/>
  <c r="Q91" i="29"/>
  <c r="N91" i="29"/>
  <c r="S91" i="29"/>
  <c r="K91" i="29"/>
  <c r="Z91" i="29"/>
  <c r="V135" i="29"/>
  <c r="S135" i="29"/>
  <c r="Z135" i="29"/>
  <c r="M135" i="29"/>
  <c r="Y135" i="29"/>
  <c r="T135" i="29"/>
  <c r="I154" i="28"/>
  <c r="J138" i="57"/>
  <c r="L135" i="29"/>
  <c r="X135" i="29"/>
  <c r="R135" i="29"/>
  <c r="O135" i="29"/>
  <c r="P135" i="29"/>
  <c r="K135" i="29"/>
  <c r="W135" i="29"/>
  <c r="U135" i="29"/>
  <c r="N135" i="29"/>
  <c r="Q135" i="29"/>
  <c r="K41" i="29"/>
  <c r="X41" i="29"/>
  <c r="W41" i="29"/>
  <c r="Z41" i="29"/>
  <c r="N41" i="29"/>
  <c r="Q41" i="29"/>
  <c r="S41" i="29"/>
  <c r="O41" i="29"/>
  <c r="V41" i="29"/>
  <c r="M41" i="29"/>
  <c r="P41" i="29"/>
  <c r="R41" i="29"/>
  <c r="L41" i="29"/>
  <c r="T41" i="29"/>
  <c r="U41" i="29"/>
  <c r="Y41" i="29"/>
  <c r="J117" i="57"/>
  <c r="N114" i="29"/>
  <c r="Q114" i="29"/>
  <c r="K114" i="29"/>
  <c r="S114" i="29"/>
  <c r="V114" i="29"/>
  <c r="L114" i="29"/>
  <c r="Z114" i="29"/>
  <c r="U114" i="29"/>
  <c r="X114" i="29"/>
  <c r="M114" i="29"/>
  <c r="W114" i="29"/>
  <c r="T114" i="29"/>
  <c r="R114" i="29"/>
  <c r="P114" i="29"/>
  <c r="O114" i="29"/>
  <c r="Y114" i="29"/>
  <c r="M46" i="29"/>
  <c r="Y46" i="29"/>
  <c r="W46" i="29"/>
  <c r="P46" i="29"/>
  <c r="N46" i="29"/>
  <c r="L46" i="29"/>
  <c r="R46" i="29"/>
  <c r="Q46" i="29"/>
  <c r="V46" i="29"/>
  <c r="K46" i="29"/>
  <c r="Z46" i="29"/>
  <c r="S46" i="29"/>
  <c r="O46" i="29"/>
  <c r="T46" i="29"/>
  <c r="X46" i="29"/>
  <c r="U46" i="29"/>
  <c r="U84" i="29"/>
  <c r="M84" i="29"/>
  <c r="V84" i="29"/>
  <c r="O84" i="29"/>
  <c r="N84" i="29"/>
  <c r="S84" i="29"/>
  <c r="Y84" i="29"/>
  <c r="R84" i="29"/>
  <c r="P84" i="29"/>
  <c r="T84" i="29"/>
  <c r="Q84" i="29"/>
  <c r="K84" i="29"/>
  <c r="W84" i="29"/>
  <c r="L84" i="29"/>
  <c r="J87" i="57"/>
  <c r="Z84" i="29"/>
  <c r="X84" i="29"/>
  <c r="J125" i="57"/>
  <c r="Q122" i="29"/>
  <c r="U122" i="29"/>
  <c r="S122" i="29"/>
  <c r="P122" i="29"/>
  <c r="T122" i="29"/>
  <c r="L122" i="29"/>
  <c r="Z122" i="29"/>
  <c r="M122" i="29"/>
  <c r="R122" i="29"/>
  <c r="W122" i="29"/>
  <c r="Y122" i="29"/>
  <c r="N122" i="29"/>
  <c r="V122" i="29"/>
  <c r="K122" i="29"/>
  <c r="X122" i="29"/>
  <c r="O122" i="29"/>
  <c r="N130" i="29"/>
  <c r="O130" i="29"/>
  <c r="Y130" i="29"/>
  <c r="J133" i="57"/>
  <c r="R130" i="29"/>
  <c r="T130" i="29"/>
  <c r="S130" i="29"/>
  <c r="L130" i="29"/>
  <c r="U130" i="29"/>
  <c r="K130" i="29"/>
  <c r="V130" i="29"/>
  <c r="W130" i="29"/>
  <c r="Z130" i="29"/>
  <c r="M130" i="29"/>
  <c r="X130" i="29"/>
  <c r="P130" i="29"/>
  <c r="Q130" i="29"/>
  <c r="R34" i="29"/>
  <c r="T34" i="29"/>
  <c r="Z34" i="29"/>
  <c r="Q34" i="29"/>
  <c r="W34" i="29"/>
  <c r="K34" i="29"/>
  <c r="P34" i="29"/>
  <c r="X34" i="29"/>
  <c r="V34" i="29"/>
  <c r="O34" i="29"/>
  <c r="M34" i="29"/>
  <c r="N34" i="29"/>
  <c r="U34" i="29"/>
  <c r="S34" i="29"/>
  <c r="L34" i="29"/>
  <c r="Y34" i="29"/>
  <c r="U23" i="29"/>
  <c r="L23" i="29"/>
  <c r="Z23" i="29"/>
  <c r="N23" i="29"/>
  <c r="X23" i="29"/>
  <c r="M23" i="29"/>
  <c r="Y23" i="29"/>
  <c r="R23" i="29"/>
  <c r="S23" i="29"/>
  <c r="P23" i="29"/>
  <c r="T23" i="29"/>
  <c r="W23" i="29"/>
  <c r="Q23" i="29"/>
  <c r="O23" i="29"/>
  <c r="V23" i="29"/>
  <c r="K23" i="29"/>
  <c r="T75" i="29"/>
  <c r="W75" i="29"/>
  <c r="Q75" i="29"/>
  <c r="Z75" i="29"/>
  <c r="S75" i="29"/>
  <c r="U75" i="29"/>
  <c r="N75" i="29"/>
  <c r="K75" i="29"/>
  <c r="X75" i="29"/>
  <c r="P75" i="29"/>
  <c r="R75" i="29"/>
  <c r="M75" i="29"/>
  <c r="Y75" i="29"/>
  <c r="L75" i="29"/>
  <c r="V75" i="29"/>
  <c r="O75" i="29"/>
  <c r="J124" i="57"/>
  <c r="M121" i="29"/>
  <c r="W121" i="29"/>
  <c r="R121" i="29"/>
  <c r="S121" i="29"/>
  <c r="Q121" i="29"/>
  <c r="K121" i="29"/>
  <c r="P121" i="29"/>
  <c r="O121" i="29"/>
  <c r="Z121" i="29"/>
  <c r="T121" i="29"/>
  <c r="Y121" i="29"/>
  <c r="U121" i="29"/>
  <c r="X121" i="29"/>
  <c r="N121" i="29"/>
  <c r="V121" i="29"/>
  <c r="L121" i="29"/>
  <c r="Q92" i="29"/>
  <c r="S92" i="29"/>
  <c r="U92" i="29"/>
  <c r="Y92" i="29"/>
  <c r="V92" i="29"/>
  <c r="L92" i="29"/>
  <c r="Z92" i="29"/>
  <c r="M92" i="29"/>
  <c r="R92" i="29"/>
  <c r="J95" i="57"/>
  <c r="X92" i="29"/>
  <c r="N92" i="29"/>
  <c r="O92" i="29"/>
  <c r="T92" i="29"/>
  <c r="W92" i="29"/>
  <c r="K92" i="29"/>
  <c r="P92" i="29"/>
  <c r="X111" i="29"/>
  <c r="L111" i="29"/>
  <c r="V111" i="29"/>
  <c r="R111" i="29"/>
  <c r="U111" i="29"/>
  <c r="N111" i="29"/>
  <c r="J114" i="57"/>
  <c r="Q111" i="29"/>
  <c r="P111" i="29"/>
  <c r="S111" i="29"/>
  <c r="O111" i="29"/>
  <c r="M111" i="29"/>
  <c r="K111" i="29"/>
  <c r="Z111" i="29"/>
  <c r="Y111" i="29"/>
  <c r="T111" i="29"/>
  <c r="W111" i="29"/>
  <c r="X38" i="29"/>
  <c r="O38" i="29"/>
  <c r="Y38" i="29"/>
  <c r="V38" i="29"/>
  <c r="U38" i="29"/>
  <c r="Q38" i="29"/>
  <c r="Z38" i="29"/>
  <c r="K38" i="29"/>
  <c r="R38" i="29"/>
  <c r="M38" i="29"/>
  <c r="S38" i="29"/>
  <c r="P38" i="29"/>
  <c r="W38" i="29"/>
  <c r="N38" i="29"/>
  <c r="T38" i="29"/>
  <c r="L38" i="29"/>
  <c r="T78" i="29"/>
  <c r="R78" i="29"/>
  <c r="L78" i="29"/>
  <c r="Z78" i="29"/>
  <c r="Y78" i="29"/>
  <c r="K78" i="29"/>
  <c r="P78" i="29"/>
  <c r="W78" i="29"/>
  <c r="U78" i="29"/>
  <c r="Q78" i="29"/>
  <c r="X78" i="29"/>
  <c r="V78" i="29"/>
  <c r="O78" i="29"/>
  <c r="N78" i="29"/>
  <c r="S78" i="29"/>
  <c r="M78" i="29"/>
  <c r="J129" i="57"/>
  <c r="R126" i="29"/>
  <c r="P126" i="29"/>
  <c r="W126" i="29"/>
  <c r="X126" i="29"/>
  <c r="N126" i="29"/>
  <c r="L126" i="29"/>
  <c r="S126" i="29"/>
  <c r="Q126" i="29"/>
  <c r="U126" i="29"/>
  <c r="Z126" i="29"/>
  <c r="M126" i="29"/>
  <c r="Y126" i="29"/>
  <c r="V126" i="29"/>
  <c r="T126" i="29"/>
  <c r="K126" i="29"/>
  <c r="O126" i="29"/>
  <c r="I273" i="28"/>
  <c r="J257" i="57"/>
  <c r="K254" i="29"/>
  <c r="S254" i="29"/>
  <c r="O254" i="29"/>
  <c r="N254" i="29"/>
  <c r="W254" i="29"/>
  <c r="R254" i="29"/>
  <c r="T254" i="29"/>
  <c r="Y254" i="29"/>
  <c r="V254" i="29"/>
  <c r="P254" i="29"/>
  <c r="U254" i="29"/>
  <c r="Z254" i="29"/>
  <c r="L254" i="29"/>
  <c r="Q254" i="29"/>
  <c r="X254" i="29"/>
  <c r="M254" i="29"/>
  <c r="I160" i="28"/>
  <c r="M141" i="29"/>
  <c r="L141" i="29"/>
  <c r="R141" i="29"/>
  <c r="V141" i="29"/>
  <c r="Y141" i="29"/>
  <c r="Z271" i="29"/>
  <c r="R271" i="29"/>
  <c r="J274" i="57"/>
  <c r="X271" i="29"/>
  <c r="V271" i="29"/>
  <c r="I290" i="28"/>
  <c r="N271" i="29"/>
  <c r="U271" i="29"/>
  <c r="K271" i="29"/>
  <c r="P271" i="29"/>
  <c r="Q271" i="29"/>
  <c r="W271" i="29"/>
  <c r="T271" i="29"/>
  <c r="M271" i="29"/>
  <c r="S271" i="29"/>
  <c r="L271" i="29"/>
  <c r="Y271" i="29"/>
  <c r="O271" i="29"/>
  <c r="N152" i="29"/>
  <c r="P152" i="29"/>
  <c r="Q152" i="29"/>
  <c r="Z152" i="29"/>
  <c r="K152" i="29"/>
  <c r="I281" i="28"/>
  <c r="J265" i="57"/>
  <c r="K262" i="29"/>
  <c r="O262" i="29"/>
  <c r="Q262" i="29"/>
  <c r="X262" i="29"/>
  <c r="U262" i="29"/>
  <c r="L262" i="29"/>
  <c r="W262" i="29"/>
  <c r="Z262" i="29"/>
  <c r="Y262" i="29"/>
  <c r="P262" i="29"/>
  <c r="S262" i="29"/>
  <c r="R262" i="29"/>
  <c r="M262" i="29"/>
  <c r="T262" i="29"/>
  <c r="V262" i="29"/>
  <c r="N262" i="29"/>
  <c r="I208" i="28"/>
  <c r="J192" i="57"/>
  <c r="L189" i="29"/>
  <c r="U189" i="29"/>
  <c r="N189" i="29"/>
  <c r="P189" i="29"/>
  <c r="Y189" i="29"/>
  <c r="R189" i="29"/>
  <c r="T189" i="29"/>
  <c r="M189" i="29"/>
  <c r="V189" i="29"/>
  <c r="K189" i="29"/>
  <c r="Z189" i="29"/>
  <c r="S189" i="29"/>
  <c r="X189" i="29"/>
  <c r="O189" i="29"/>
  <c r="Q189" i="29"/>
  <c r="W189" i="29"/>
  <c r="I304" i="28"/>
  <c r="J288" i="57"/>
  <c r="W285" i="29"/>
  <c r="X285" i="29"/>
  <c r="N285" i="29"/>
  <c r="Q285" i="29"/>
  <c r="O285" i="29"/>
  <c r="S285" i="29"/>
  <c r="L285" i="29"/>
  <c r="R285" i="29"/>
  <c r="U285" i="29"/>
  <c r="M285" i="29"/>
  <c r="K285" i="29"/>
  <c r="T285" i="29"/>
  <c r="Z285" i="29"/>
  <c r="P285" i="29"/>
  <c r="V285" i="29"/>
  <c r="Y285" i="29"/>
  <c r="I178" i="28"/>
  <c r="J162" i="57"/>
  <c r="X159" i="29"/>
  <c r="K159" i="29"/>
  <c r="S159" i="29"/>
  <c r="P159" i="29"/>
  <c r="W159" i="29"/>
  <c r="N159" i="29"/>
  <c r="Y159" i="29"/>
  <c r="O159" i="29"/>
  <c r="R159" i="29"/>
  <c r="U159" i="29"/>
  <c r="T159" i="29"/>
  <c r="V159" i="29"/>
  <c r="Q159" i="29"/>
  <c r="L159" i="29"/>
  <c r="Z159" i="29"/>
  <c r="M159" i="29"/>
  <c r="I242" i="28"/>
  <c r="J226" i="57"/>
  <c r="M223" i="29"/>
  <c r="U223" i="29"/>
  <c r="Q223" i="29"/>
  <c r="W223" i="29"/>
  <c r="V223" i="29"/>
  <c r="Y223" i="29"/>
  <c r="K223" i="29"/>
  <c r="P223" i="29"/>
  <c r="Z223" i="29"/>
  <c r="L223" i="29"/>
  <c r="O223" i="29"/>
  <c r="T223" i="29"/>
  <c r="N223" i="29"/>
  <c r="S223" i="29"/>
  <c r="X223" i="29"/>
  <c r="R223" i="29"/>
  <c r="P203" i="29"/>
  <c r="M203" i="29"/>
  <c r="I222" i="28"/>
  <c r="J206" i="57"/>
  <c r="X203" i="29"/>
  <c r="U203" i="29"/>
  <c r="V203" i="29"/>
  <c r="Y203" i="29"/>
  <c r="S203" i="29"/>
  <c r="Z203" i="29"/>
  <c r="Q203" i="29"/>
  <c r="O203" i="29"/>
  <c r="N203" i="29"/>
  <c r="T203" i="29"/>
  <c r="K203" i="29"/>
  <c r="R203" i="29"/>
  <c r="L203" i="29"/>
  <c r="W203" i="29"/>
  <c r="O228" i="29"/>
  <c r="Z228" i="29"/>
  <c r="V228" i="29"/>
  <c r="P228" i="29"/>
  <c r="N228" i="29"/>
  <c r="Q257" i="29"/>
  <c r="L257" i="29"/>
  <c r="V257" i="29"/>
  <c r="P257" i="29"/>
  <c r="Z257" i="29"/>
  <c r="T257" i="29"/>
  <c r="N257" i="29"/>
  <c r="X257" i="29"/>
  <c r="R257" i="29"/>
  <c r="Y257" i="29"/>
  <c r="U257" i="29"/>
  <c r="S257" i="29"/>
  <c r="O257" i="29"/>
  <c r="K257" i="29"/>
  <c r="W257" i="29"/>
  <c r="M257" i="29"/>
  <c r="J260" i="57"/>
  <c r="I276" i="28"/>
  <c r="I252" i="28"/>
  <c r="J236" i="57"/>
  <c r="N233" i="29"/>
  <c r="W233" i="29"/>
  <c r="P233" i="29"/>
  <c r="Y233" i="29"/>
  <c r="R233" i="29"/>
  <c r="K233" i="29"/>
  <c r="T233" i="29"/>
  <c r="M233" i="29"/>
  <c r="V233" i="29"/>
  <c r="O233" i="29"/>
  <c r="X233" i="29"/>
  <c r="Q233" i="29"/>
  <c r="Z233" i="29"/>
  <c r="S233" i="29"/>
  <c r="L233" i="29"/>
  <c r="U233" i="29"/>
  <c r="J171" i="57"/>
  <c r="K168" i="29"/>
  <c r="W168" i="29"/>
  <c r="O168" i="29"/>
  <c r="Y168" i="29"/>
  <c r="P168" i="29"/>
  <c r="V168" i="29"/>
  <c r="U168" i="29"/>
  <c r="L168" i="29"/>
  <c r="R168" i="29"/>
  <c r="Q168" i="29"/>
  <c r="X168" i="29"/>
  <c r="N168" i="29"/>
  <c r="M168" i="29"/>
  <c r="T168" i="29"/>
  <c r="Z168" i="29"/>
  <c r="I187" i="28"/>
  <c r="S168" i="29"/>
  <c r="J245" i="57"/>
  <c r="U242" i="29"/>
  <c r="Q242" i="29"/>
  <c r="R242" i="29"/>
  <c r="Z242" i="29"/>
  <c r="V242" i="29"/>
  <c r="W242" i="29"/>
  <c r="O242" i="29"/>
  <c r="K242" i="29"/>
  <c r="M242" i="29"/>
  <c r="X242" i="29"/>
  <c r="S242" i="29"/>
  <c r="L242" i="29"/>
  <c r="N242" i="29"/>
  <c r="P242" i="29"/>
  <c r="T242" i="29"/>
  <c r="Y242" i="29"/>
  <c r="I261" i="28"/>
  <c r="J256" i="57"/>
  <c r="Q253" i="29"/>
  <c r="I272" i="28"/>
  <c r="M253" i="29"/>
  <c r="L253" i="29"/>
  <c r="V253" i="29"/>
  <c r="P253" i="29"/>
  <c r="Z253" i="29"/>
  <c r="T253" i="29"/>
  <c r="N253" i="29"/>
  <c r="X253" i="29"/>
  <c r="R253" i="29"/>
  <c r="U253" i="29"/>
  <c r="K253" i="29"/>
  <c r="Y253" i="29"/>
  <c r="W253" i="29"/>
  <c r="S253" i="29"/>
  <c r="O253" i="29"/>
  <c r="J214" i="57"/>
  <c r="Q211" i="29"/>
  <c r="Y211" i="29"/>
  <c r="I230" i="28"/>
  <c r="M211" i="29"/>
  <c r="U211" i="29"/>
  <c r="X211" i="29"/>
  <c r="S211" i="29"/>
  <c r="N211" i="29"/>
  <c r="V211" i="29"/>
  <c r="T211" i="29"/>
  <c r="O211" i="29"/>
  <c r="R211" i="29"/>
  <c r="P211" i="29"/>
  <c r="K211" i="29"/>
  <c r="Z211" i="29"/>
  <c r="L211" i="29"/>
  <c r="W211" i="29"/>
  <c r="J184" i="57"/>
  <c r="L181" i="29"/>
  <c r="U181" i="29"/>
  <c r="N181" i="29"/>
  <c r="P181" i="29"/>
  <c r="Y181" i="29"/>
  <c r="R181" i="29"/>
  <c r="T181" i="29"/>
  <c r="M181" i="29"/>
  <c r="V181" i="29"/>
  <c r="W181" i="29"/>
  <c r="Z181" i="29"/>
  <c r="S181" i="29"/>
  <c r="X181" i="29"/>
  <c r="O181" i="29"/>
  <c r="Q181" i="29"/>
  <c r="K181" i="29"/>
  <c r="I200" i="28"/>
  <c r="I184" i="28"/>
  <c r="J168" i="57"/>
  <c r="K165" i="29"/>
  <c r="S165" i="29"/>
  <c r="W165" i="29"/>
  <c r="V165" i="29"/>
  <c r="M165" i="29"/>
  <c r="O165" i="29"/>
  <c r="Z165" i="29"/>
  <c r="Y165" i="29"/>
  <c r="T165" i="29"/>
  <c r="N165" i="29"/>
  <c r="X165" i="29"/>
  <c r="U165" i="29"/>
  <c r="L165" i="29"/>
  <c r="R165" i="29"/>
  <c r="P165" i="29"/>
  <c r="Q165" i="29"/>
  <c r="O280" i="29"/>
  <c r="X280" i="29"/>
  <c r="Q280" i="29"/>
  <c r="Z280" i="29"/>
  <c r="K280" i="29"/>
  <c r="Y280" i="29"/>
  <c r="V280" i="29"/>
  <c r="L280" i="29"/>
  <c r="S280" i="29"/>
  <c r="P280" i="29"/>
  <c r="M280" i="29"/>
  <c r="N280" i="29"/>
  <c r="W280" i="29"/>
  <c r="T280" i="29"/>
  <c r="U280" i="29"/>
  <c r="R280" i="29"/>
  <c r="J283" i="57"/>
  <c r="I299" i="28"/>
  <c r="I182" i="28"/>
  <c r="J166" i="57"/>
  <c r="K163" i="29"/>
  <c r="S163" i="29"/>
  <c r="N163" i="29"/>
  <c r="X163" i="29"/>
  <c r="Q163" i="29"/>
  <c r="W163" i="29"/>
  <c r="R163" i="29"/>
  <c r="P163" i="29"/>
  <c r="M163" i="29"/>
  <c r="O163" i="29"/>
  <c r="T163" i="29"/>
  <c r="V163" i="29"/>
  <c r="Y163" i="29"/>
  <c r="L163" i="29"/>
  <c r="Z163" i="29"/>
  <c r="U163" i="29"/>
  <c r="I300" i="28"/>
  <c r="J284" i="57"/>
  <c r="W281" i="29"/>
  <c r="X281" i="29"/>
  <c r="V281" i="29"/>
  <c r="Y281" i="29"/>
  <c r="K281" i="29"/>
  <c r="P281" i="29"/>
  <c r="N281" i="29"/>
  <c r="Q281" i="29"/>
  <c r="S281" i="29"/>
  <c r="L281" i="29"/>
  <c r="M281" i="29"/>
  <c r="Z281" i="29"/>
  <c r="O281" i="29"/>
  <c r="T281" i="29"/>
  <c r="R281" i="29"/>
  <c r="U281" i="29"/>
  <c r="W188" i="29"/>
  <c r="K188" i="29"/>
  <c r="O188" i="29"/>
  <c r="J191" i="57"/>
  <c r="S188" i="29"/>
  <c r="M188" i="29"/>
  <c r="Q188" i="29"/>
  <c r="X188" i="29"/>
  <c r="N188" i="29"/>
  <c r="T188" i="29"/>
  <c r="Z188" i="29"/>
  <c r="Y188" i="29"/>
  <c r="P188" i="29"/>
  <c r="V188" i="29"/>
  <c r="U188" i="29"/>
  <c r="L188" i="29"/>
  <c r="R188" i="29"/>
  <c r="I207" i="28"/>
  <c r="I209" i="28"/>
  <c r="N190" i="29"/>
  <c r="J193" i="57"/>
  <c r="S190" i="29"/>
  <c r="O190" i="29"/>
  <c r="W190" i="29"/>
  <c r="K190" i="29"/>
  <c r="U190" i="29"/>
  <c r="Q190" i="29"/>
  <c r="T190" i="29"/>
  <c r="R190" i="29"/>
  <c r="M190" i="29"/>
  <c r="P190" i="29"/>
  <c r="L190" i="29"/>
  <c r="Z190" i="29"/>
  <c r="Y190" i="29"/>
  <c r="X190" i="29"/>
  <c r="V190" i="29"/>
  <c r="I267" i="28"/>
  <c r="W248" i="29"/>
  <c r="O248" i="29"/>
  <c r="K248" i="29"/>
  <c r="T248" i="29"/>
  <c r="Z248" i="29"/>
  <c r="Q248" i="29"/>
  <c r="P248" i="29"/>
  <c r="V248" i="29"/>
  <c r="M248" i="29"/>
  <c r="L248" i="29"/>
  <c r="R248" i="29"/>
  <c r="Y248" i="29"/>
  <c r="X248" i="29"/>
  <c r="N248" i="29"/>
  <c r="U248" i="29"/>
  <c r="J251" i="57"/>
  <c r="S248" i="29"/>
  <c r="I206" i="28"/>
  <c r="J190" i="57"/>
  <c r="X187" i="29"/>
  <c r="Q187" i="29"/>
  <c r="Z187" i="29"/>
  <c r="L187" i="29"/>
  <c r="U187" i="29"/>
  <c r="N187" i="29"/>
  <c r="P187" i="29"/>
  <c r="Y187" i="29"/>
  <c r="R187" i="29"/>
  <c r="S187" i="29"/>
  <c r="V187" i="29"/>
  <c r="O187" i="29"/>
  <c r="T187" i="29"/>
  <c r="K187" i="29"/>
  <c r="M187" i="29"/>
  <c r="W187" i="29"/>
  <c r="J145" i="57"/>
  <c r="S142" i="29"/>
  <c r="I161" i="28"/>
  <c r="K142" i="29"/>
  <c r="U142" i="29"/>
  <c r="L142" i="29"/>
  <c r="Y142" i="29"/>
  <c r="P142" i="29"/>
  <c r="W142" i="29"/>
  <c r="V142" i="29"/>
  <c r="Z142" i="29"/>
  <c r="M142" i="29"/>
  <c r="T142" i="29"/>
  <c r="O142" i="29"/>
  <c r="N142" i="29"/>
  <c r="R142" i="29"/>
  <c r="Q142" i="29"/>
  <c r="X142" i="29"/>
  <c r="I227" i="28"/>
  <c r="S208" i="29"/>
  <c r="J211" i="57"/>
  <c r="O208" i="29"/>
  <c r="K208" i="29"/>
  <c r="W208" i="29"/>
  <c r="P208" i="29"/>
  <c r="Z208" i="29"/>
  <c r="U208" i="29"/>
  <c r="L208" i="29"/>
  <c r="V208" i="29"/>
  <c r="Q208" i="29"/>
  <c r="X208" i="29"/>
  <c r="R208" i="29"/>
  <c r="M208" i="29"/>
  <c r="T208" i="29"/>
  <c r="N208" i="29"/>
  <c r="Y208" i="29"/>
  <c r="I213" i="28"/>
  <c r="S194" i="29"/>
  <c r="O194" i="29"/>
  <c r="J197" i="57"/>
  <c r="K194" i="29"/>
  <c r="W194" i="29"/>
  <c r="X194" i="29"/>
  <c r="Z194" i="29"/>
  <c r="Y194" i="29"/>
  <c r="T194" i="29"/>
  <c r="V194" i="29"/>
  <c r="U194" i="29"/>
  <c r="P194" i="29"/>
  <c r="R194" i="29"/>
  <c r="Q194" i="29"/>
  <c r="L194" i="29"/>
  <c r="N194" i="29"/>
  <c r="M194" i="29"/>
  <c r="J150" i="57"/>
  <c r="I166" i="28"/>
  <c r="R147" i="29"/>
  <c r="L147" i="29"/>
  <c r="M147" i="29"/>
  <c r="V147" i="29"/>
  <c r="Q147" i="29"/>
  <c r="S147" i="29"/>
  <c r="O147" i="29"/>
  <c r="K147" i="29"/>
  <c r="Z147" i="29"/>
  <c r="W147" i="29"/>
  <c r="X147" i="29"/>
  <c r="T147" i="29"/>
  <c r="P147" i="29"/>
  <c r="N147" i="29"/>
  <c r="Y147" i="29"/>
  <c r="U147" i="29"/>
  <c r="J220" i="57"/>
  <c r="V217" i="29"/>
  <c r="Q217" i="29"/>
  <c r="K217" i="29"/>
  <c r="Y217" i="29"/>
  <c r="J159" i="57"/>
  <c r="I175" i="28"/>
  <c r="N156" i="29"/>
  <c r="V156" i="29"/>
  <c r="O156" i="29"/>
  <c r="X156" i="29"/>
  <c r="Q156" i="29"/>
  <c r="R156" i="29"/>
  <c r="S156" i="29"/>
  <c r="L156" i="29"/>
  <c r="U156" i="29"/>
  <c r="Z156" i="29"/>
  <c r="W156" i="29"/>
  <c r="P156" i="29"/>
  <c r="Y156" i="29"/>
  <c r="K156" i="29"/>
  <c r="T156" i="29"/>
  <c r="M156" i="29"/>
  <c r="I271" i="28"/>
  <c r="J255" i="57"/>
  <c r="K252" i="29"/>
  <c r="S252" i="29"/>
  <c r="O252" i="29"/>
  <c r="W252" i="29"/>
  <c r="N252" i="29"/>
  <c r="Z252" i="29"/>
  <c r="L252" i="29"/>
  <c r="M252" i="29"/>
  <c r="X252" i="29"/>
  <c r="Y252" i="29"/>
  <c r="R252" i="29"/>
  <c r="T252" i="29"/>
  <c r="U252" i="29"/>
  <c r="V252" i="29"/>
  <c r="P252" i="29"/>
  <c r="Q252" i="29"/>
  <c r="J269" i="57"/>
  <c r="I285" i="28"/>
  <c r="N266" i="29"/>
  <c r="S266" i="29"/>
  <c r="O266" i="29"/>
  <c r="Q266" i="29"/>
  <c r="W266" i="29"/>
  <c r="X266" i="29"/>
  <c r="Z266" i="29"/>
  <c r="R266" i="29"/>
  <c r="Y266" i="29"/>
  <c r="T266" i="29"/>
  <c r="L266" i="29"/>
  <c r="M266" i="29"/>
  <c r="V266" i="29"/>
  <c r="P266" i="29"/>
  <c r="K266" i="29"/>
  <c r="U266" i="29"/>
  <c r="I198" i="28"/>
  <c r="J182" i="57"/>
  <c r="X179" i="29"/>
  <c r="Q179" i="29"/>
  <c r="L179" i="29"/>
  <c r="U179" i="29"/>
  <c r="N179" i="29"/>
  <c r="P179" i="29"/>
  <c r="Y179" i="29"/>
  <c r="R179" i="29"/>
  <c r="O179" i="29"/>
  <c r="K179" i="29"/>
  <c r="T179" i="29"/>
  <c r="V179" i="29"/>
  <c r="W179" i="29"/>
  <c r="M179" i="29"/>
  <c r="Z179" i="29"/>
  <c r="S179" i="29"/>
  <c r="I219" i="28"/>
  <c r="J203" i="57"/>
  <c r="O200" i="29"/>
  <c r="K200" i="29"/>
  <c r="S200" i="29"/>
  <c r="W200" i="29"/>
  <c r="Z200" i="29"/>
  <c r="Y200" i="29"/>
  <c r="N200" i="29"/>
  <c r="P200" i="29"/>
  <c r="U200" i="29"/>
  <c r="R200" i="29"/>
  <c r="T200" i="29"/>
  <c r="Q200" i="29"/>
  <c r="V200" i="29"/>
  <c r="X200" i="29"/>
  <c r="L200" i="29"/>
  <c r="M200" i="29"/>
  <c r="P263" i="34"/>
  <c r="I214" i="29" s="1"/>
  <c r="P188" i="34"/>
  <c r="I139" i="29" s="1"/>
  <c r="Y25" i="29"/>
  <c r="S25" i="29"/>
  <c r="N25" i="29"/>
  <c r="O25" i="29"/>
  <c r="Z25" i="29"/>
  <c r="U25" i="29"/>
  <c r="W25" i="29"/>
  <c r="T25" i="29"/>
  <c r="V25" i="29"/>
  <c r="K25" i="29"/>
  <c r="M25" i="29"/>
  <c r="P25" i="29"/>
  <c r="R25" i="29"/>
  <c r="X25" i="29"/>
  <c r="Q25" i="29"/>
  <c r="L25" i="29"/>
  <c r="K29" i="29"/>
  <c r="V29" i="29"/>
  <c r="T29" i="29"/>
  <c r="M29" i="29"/>
  <c r="Q29" i="29"/>
  <c r="L29" i="29"/>
  <c r="P29" i="29"/>
  <c r="N29" i="29"/>
  <c r="Z29" i="29"/>
  <c r="X29" i="29"/>
  <c r="W29" i="29"/>
  <c r="R29" i="29"/>
  <c r="O29" i="29"/>
  <c r="U29" i="29"/>
  <c r="Y29" i="29"/>
  <c r="S29" i="29"/>
  <c r="R80" i="29"/>
  <c r="X80" i="29"/>
  <c r="O80" i="29"/>
  <c r="Q80" i="29"/>
  <c r="L80" i="29"/>
  <c r="T80" i="29"/>
  <c r="U80" i="29"/>
  <c r="S80" i="29"/>
  <c r="Y80" i="29"/>
  <c r="K80" i="29"/>
  <c r="Z80" i="29"/>
  <c r="N80" i="29"/>
  <c r="M80" i="29"/>
  <c r="P80" i="29"/>
  <c r="W80" i="29"/>
  <c r="V80" i="29"/>
  <c r="W51" i="29"/>
  <c r="P51" i="29"/>
  <c r="X51" i="29"/>
  <c r="Q51" i="29"/>
  <c r="S51" i="29"/>
  <c r="L51" i="29"/>
  <c r="O51" i="29"/>
  <c r="Z51" i="29"/>
  <c r="V51" i="29"/>
  <c r="R51" i="29"/>
  <c r="Y51" i="29"/>
  <c r="U51" i="29"/>
  <c r="N51" i="29"/>
  <c r="M51" i="29"/>
  <c r="T51" i="29"/>
  <c r="K51" i="29"/>
  <c r="O97" i="29"/>
  <c r="K97" i="29"/>
  <c r="Q97" i="29"/>
  <c r="P97" i="29"/>
  <c r="Y97" i="29"/>
  <c r="S97" i="29"/>
  <c r="J100" i="57"/>
  <c r="V97" i="29"/>
  <c r="X97" i="29"/>
  <c r="T97" i="29"/>
  <c r="L97" i="29"/>
  <c r="W97" i="29"/>
  <c r="Z97" i="29"/>
  <c r="U97" i="29"/>
  <c r="R97" i="29"/>
  <c r="M97" i="29"/>
  <c r="N97" i="29"/>
  <c r="L89" i="29"/>
  <c r="N89" i="29"/>
  <c r="R89" i="29"/>
  <c r="Z89" i="29"/>
  <c r="J92" i="57"/>
  <c r="Q89" i="29"/>
  <c r="K89" i="29"/>
  <c r="P89" i="29"/>
  <c r="O89" i="29"/>
  <c r="X89" i="29"/>
  <c r="V89" i="29"/>
  <c r="U89" i="29"/>
  <c r="Y89" i="29"/>
  <c r="T89" i="29"/>
  <c r="M89" i="29"/>
  <c r="S89" i="29"/>
  <c r="W89" i="29"/>
  <c r="K63" i="29"/>
  <c r="W63" i="29"/>
  <c r="X63" i="29"/>
  <c r="Y63" i="29"/>
  <c r="V63" i="29"/>
  <c r="M63" i="29"/>
  <c r="T63" i="29"/>
  <c r="N63" i="29"/>
  <c r="O63" i="29"/>
  <c r="P63" i="29"/>
  <c r="L63" i="29"/>
  <c r="U63" i="29"/>
  <c r="Q63" i="29"/>
  <c r="S63" i="29"/>
  <c r="Z63" i="29"/>
  <c r="R63" i="29"/>
  <c r="J116" i="57"/>
  <c r="Q113" i="29"/>
  <c r="V113" i="29"/>
  <c r="W113" i="29"/>
  <c r="U113" i="29"/>
  <c r="O113" i="29"/>
  <c r="T113" i="29"/>
  <c r="S113" i="29"/>
  <c r="Y113" i="29"/>
  <c r="X113" i="29"/>
  <c r="K113" i="29"/>
  <c r="N113" i="29"/>
  <c r="L113" i="29"/>
  <c r="P113" i="29"/>
  <c r="R113" i="29"/>
  <c r="Z113" i="29"/>
  <c r="M113" i="29"/>
  <c r="X124" i="29"/>
  <c r="Q124" i="29"/>
  <c r="P124" i="29"/>
  <c r="J127" i="57"/>
  <c r="V124" i="29"/>
  <c r="S124" i="29"/>
  <c r="L124" i="29"/>
  <c r="O124" i="29"/>
  <c r="R124" i="29"/>
  <c r="T124" i="29"/>
  <c r="Z124" i="29"/>
  <c r="Y124" i="29"/>
  <c r="U124" i="29"/>
  <c r="M124" i="29"/>
  <c r="W124" i="29"/>
  <c r="N124" i="29"/>
  <c r="K124" i="29"/>
  <c r="R99" i="29"/>
  <c r="P99" i="29"/>
  <c r="S99" i="29"/>
  <c r="O99" i="29"/>
  <c r="U99" i="29"/>
  <c r="Y99" i="29"/>
  <c r="L99" i="29"/>
  <c r="K99" i="29"/>
  <c r="V99" i="29"/>
  <c r="X99" i="29"/>
  <c r="T99" i="29"/>
  <c r="J102" i="57"/>
  <c r="W99" i="29"/>
  <c r="M99" i="29"/>
  <c r="Q99" i="29"/>
  <c r="N99" i="29"/>
  <c r="Z99" i="29"/>
  <c r="K30" i="29"/>
  <c r="O30" i="29"/>
  <c r="Q30" i="29"/>
  <c r="Z30" i="29"/>
  <c r="U30" i="29"/>
  <c r="X30" i="29"/>
  <c r="M30" i="29"/>
  <c r="P30" i="29"/>
  <c r="W30" i="29"/>
  <c r="L30" i="29"/>
  <c r="R30" i="29"/>
  <c r="N30" i="29"/>
  <c r="S30" i="29"/>
  <c r="T30" i="29"/>
  <c r="V30" i="29"/>
  <c r="Y30" i="29"/>
  <c r="X72" i="29"/>
  <c r="S72" i="29"/>
  <c r="R72" i="29"/>
  <c r="V72" i="29"/>
  <c r="Y72" i="29"/>
  <c r="O72" i="29"/>
  <c r="U72" i="29"/>
  <c r="K72" i="29"/>
  <c r="Z72" i="29"/>
  <c r="M72" i="29"/>
  <c r="P72" i="29"/>
  <c r="Q72" i="29"/>
  <c r="L72" i="29"/>
  <c r="T72" i="29"/>
  <c r="N72" i="29"/>
  <c r="W72" i="29"/>
  <c r="M108" i="29"/>
  <c r="L108" i="29"/>
  <c r="K108" i="29"/>
  <c r="Z108" i="29"/>
  <c r="T108" i="29"/>
  <c r="V108" i="29"/>
  <c r="X108" i="29"/>
  <c r="P108" i="29"/>
  <c r="N108" i="29"/>
  <c r="Y108" i="29"/>
  <c r="U108" i="29"/>
  <c r="W108" i="29"/>
  <c r="O108" i="29"/>
  <c r="R108" i="29"/>
  <c r="Q108" i="29"/>
  <c r="S108" i="29"/>
  <c r="J111" i="57"/>
  <c r="K67" i="29"/>
  <c r="V67" i="29"/>
  <c r="Y67" i="29"/>
  <c r="S67" i="29"/>
  <c r="L67" i="29"/>
  <c r="M67" i="29"/>
  <c r="Z67" i="29"/>
  <c r="N67" i="29"/>
  <c r="O67" i="29"/>
  <c r="P67" i="29"/>
  <c r="R67" i="29"/>
  <c r="X67" i="29"/>
  <c r="Q67" i="29"/>
  <c r="T67" i="29"/>
  <c r="U67" i="29"/>
  <c r="W67" i="29"/>
  <c r="K57" i="29"/>
  <c r="L57" i="29"/>
  <c r="Q57" i="29"/>
  <c r="U57" i="29"/>
  <c r="O57" i="29"/>
  <c r="X57" i="29"/>
  <c r="W57" i="29"/>
  <c r="Y57" i="29"/>
  <c r="P57" i="29"/>
  <c r="M57" i="29"/>
  <c r="T57" i="29"/>
  <c r="S57" i="29"/>
  <c r="Z57" i="29"/>
  <c r="V57" i="29"/>
  <c r="N57" i="29"/>
  <c r="R57" i="29"/>
  <c r="M42" i="29"/>
  <c r="L42" i="29"/>
  <c r="Y42" i="29"/>
  <c r="T42" i="29"/>
  <c r="Z42" i="29"/>
  <c r="P42" i="29"/>
  <c r="W42" i="29"/>
  <c r="U42" i="29"/>
  <c r="S42" i="29"/>
  <c r="N42" i="29"/>
  <c r="V42" i="29"/>
  <c r="O42" i="29"/>
  <c r="X42" i="29"/>
  <c r="Q42" i="29"/>
  <c r="R42" i="29"/>
  <c r="K42" i="29"/>
  <c r="U112" i="29"/>
  <c r="O112" i="29"/>
  <c r="W112" i="29"/>
  <c r="S112" i="29"/>
  <c r="J115" i="57"/>
  <c r="V112" i="29"/>
  <c r="T112" i="29"/>
  <c r="Y112" i="29"/>
  <c r="Q112" i="29"/>
  <c r="M112" i="29"/>
  <c r="X112" i="29"/>
  <c r="N112" i="29"/>
  <c r="Z112" i="29"/>
  <c r="K112" i="29"/>
  <c r="P112" i="29"/>
  <c r="L112" i="29"/>
  <c r="R112" i="29"/>
  <c r="W55" i="29"/>
  <c r="Q55" i="29"/>
  <c r="R55" i="29"/>
  <c r="S55" i="29"/>
  <c r="U55" i="29"/>
  <c r="Z55" i="29"/>
  <c r="Y55" i="29"/>
  <c r="P55" i="29"/>
  <c r="O55" i="29"/>
  <c r="T55" i="29"/>
  <c r="N55" i="29"/>
  <c r="V55" i="29"/>
  <c r="K55" i="29"/>
  <c r="X55" i="29"/>
  <c r="M55" i="29"/>
  <c r="L55" i="29"/>
  <c r="P105" i="29"/>
  <c r="S105" i="29"/>
  <c r="X105" i="29"/>
  <c r="U105" i="29"/>
  <c r="W105" i="29"/>
  <c r="K105" i="29"/>
  <c r="O105" i="29"/>
  <c r="L105" i="29"/>
  <c r="Z105" i="29"/>
  <c r="T105" i="29"/>
  <c r="J108" i="57"/>
  <c r="N105" i="29"/>
  <c r="Y105" i="29"/>
  <c r="Q105" i="29"/>
  <c r="R105" i="29"/>
  <c r="M105" i="29"/>
  <c r="V105" i="29"/>
  <c r="P32" i="29"/>
  <c r="U32" i="29"/>
  <c r="X32" i="29"/>
  <c r="N32" i="29"/>
  <c r="Q32" i="29"/>
  <c r="R61" i="29"/>
  <c r="O61" i="29"/>
  <c r="N61" i="29"/>
  <c r="V61" i="29"/>
  <c r="T61" i="29"/>
  <c r="S61" i="29"/>
  <c r="U61" i="29"/>
  <c r="K61" i="29"/>
  <c r="Y61" i="29"/>
  <c r="Q61" i="29"/>
  <c r="L61" i="29"/>
  <c r="W61" i="29"/>
  <c r="M61" i="29"/>
  <c r="Z61" i="29"/>
  <c r="X61" i="29"/>
  <c r="P61" i="29"/>
  <c r="O16" i="29"/>
  <c r="M16" i="29"/>
  <c r="R16" i="29"/>
  <c r="W16" i="29"/>
  <c r="L16" i="29"/>
  <c r="T16" i="29"/>
  <c r="U16" i="29"/>
  <c r="Q16" i="29"/>
  <c r="V16" i="29"/>
  <c r="P16" i="29"/>
  <c r="S16" i="29"/>
  <c r="Y16" i="29"/>
  <c r="X16" i="29"/>
  <c r="Z16" i="29"/>
  <c r="K16" i="29"/>
  <c r="N16" i="29"/>
  <c r="R56" i="29"/>
  <c r="O56" i="29"/>
  <c r="S56" i="29"/>
  <c r="M56" i="29"/>
  <c r="Q56" i="29"/>
  <c r="Z56" i="29"/>
  <c r="L56" i="29"/>
  <c r="P56" i="29"/>
  <c r="X56" i="29"/>
  <c r="W56" i="29"/>
  <c r="T56" i="29"/>
  <c r="N56" i="29"/>
  <c r="K56" i="29"/>
  <c r="U56" i="29"/>
  <c r="Y56" i="29"/>
  <c r="V56" i="29"/>
  <c r="S94" i="29"/>
  <c r="P94" i="29"/>
  <c r="L94" i="29"/>
  <c r="Q94" i="29"/>
  <c r="R94" i="29"/>
  <c r="T94" i="29"/>
  <c r="W94" i="29"/>
  <c r="X94" i="29"/>
  <c r="O94" i="29"/>
  <c r="Z94" i="29"/>
  <c r="N94" i="29"/>
  <c r="V94" i="29"/>
  <c r="J97" i="57"/>
  <c r="Y94" i="29"/>
  <c r="K94" i="29"/>
  <c r="M94" i="29"/>
  <c r="U94" i="29"/>
  <c r="T39" i="29"/>
  <c r="W39" i="29"/>
  <c r="M39" i="29"/>
  <c r="R39" i="29"/>
  <c r="P39" i="29"/>
  <c r="Z39" i="29"/>
  <c r="Q39" i="29"/>
  <c r="N39" i="29"/>
  <c r="O39" i="29"/>
  <c r="L39" i="29"/>
  <c r="S39" i="29"/>
  <c r="Y39" i="29"/>
  <c r="X39" i="29"/>
  <c r="K39" i="29"/>
  <c r="V39" i="29"/>
  <c r="U39" i="29"/>
  <c r="L37" i="29"/>
  <c r="O37" i="29"/>
  <c r="Y37" i="29"/>
  <c r="Q37" i="29"/>
  <c r="X37" i="29"/>
  <c r="P37" i="29"/>
  <c r="R37" i="29"/>
  <c r="K37" i="29"/>
  <c r="T37" i="29"/>
  <c r="W37" i="29"/>
  <c r="U37" i="29"/>
  <c r="S37" i="29"/>
  <c r="V37" i="29"/>
  <c r="Z37" i="29"/>
  <c r="N37" i="29"/>
  <c r="M37" i="29"/>
  <c r="R54" i="29"/>
  <c r="U54" i="29"/>
  <c r="X54" i="29"/>
  <c r="W54" i="29"/>
  <c r="T54" i="29"/>
  <c r="L54" i="29"/>
  <c r="S54" i="29"/>
  <c r="V54" i="29"/>
  <c r="O54" i="29"/>
  <c r="Y54" i="29"/>
  <c r="K54" i="29"/>
  <c r="Q54" i="29"/>
  <c r="P54" i="29"/>
  <c r="N54" i="29"/>
  <c r="M54" i="29"/>
  <c r="Z54" i="29"/>
  <c r="W33" i="29"/>
  <c r="U33" i="29"/>
  <c r="S33" i="29"/>
  <c r="K33" i="29"/>
  <c r="Y33" i="29"/>
  <c r="R33" i="29"/>
  <c r="P33" i="29"/>
  <c r="O33" i="29"/>
  <c r="T33" i="29"/>
  <c r="V33" i="29"/>
  <c r="M33" i="29"/>
  <c r="X33" i="29"/>
  <c r="Z33" i="29"/>
  <c r="N33" i="29"/>
  <c r="Q33" i="29"/>
  <c r="L33" i="29"/>
  <c r="K85" i="29"/>
  <c r="T85" i="29"/>
  <c r="N85" i="29"/>
  <c r="M85" i="29"/>
  <c r="J88" i="57"/>
  <c r="W85" i="29"/>
  <c r="Y85" i="29"/>
  <c r="O85" i="29"/>
  <c r="P85" i="29"/>
  <c r="R85" i="29"/>
  <c r="V85" i="29"/>
  <c r="X85" i="29"/>
  <c r="Q85" i="29"/>
  <c r="L85" i="29"/>
  <c r="U85" i="29"/>
  <c r="S85" i="29"/>
  <c r="Z85" i="29"/>
  <c r="T129" i="29"/>
  <c r="V129" i="29"/>
  <c r="Z129" i="29"/>
  <c r="J132" i="57"/>
  <c r="Y129" i="29"/>
  <c r="P129" i="29"/>
  <c r="X129" i="29"/>
  <c r="L129" i="29"/>
  <c r="O129" i="29"/>
  <c r="N129" i="29"/>
  <c r="K129" i="29"/>
  <c r="M129" i="29"/>
  <c r="Q129" i="29"/>
  <c r="S129" i="29"/>
  <c r="W129" i="29"/>
  <c r="R129" i="29"/>
  <c r="U129" i="29"/>
  <c r="S45" i="29"/>
  <c r="Z45" i="29"/>
  <c r="M45" i="29"/>
  <c r="V45" i="29"/>
  <c r="R45" i="29"/>
  <c r="L45" i="29"/>
  <c r="Q45" i="29"/>
  <c r="U45" i="29"/>
  <c r="O45" i="29"/>
  <c r="T45" i="29"/>
  <c r="X45" i="29"/>
  <c r="N45" i="29"/>
  <c r="Y45" i="29"/>
  <c r="P45" i="29"/>
  <c r="K45" i="29"/>
  <c r="W45" i="29"/>
  <c r="N120" i="29"/>
  <c r="V120" i="29"/>
  <c r="Y120" i="29"/>
  <c r="P120" i="29"/>
  <c r="L120" i="29"/>
  <c r="W120" i="29"/>
  <c r="Z120" i="29"/>
  <c r="K120" i="29"/>
  <c r="X120" i="29"/>
  <c r="J123" i="57"/>
  <c r="T120" i="29"/>
  <c r="R120" i="29"/>
  <c r="O120" i="29"/>
  <c r="M120" i="29"/>
  <c r="Q120" i="29"/>
  <c r="U120" i="29"/>
  <c r="S120" i="29"/>
  <c r="L50" i="29"/>
  <c r="M50" i="29"/>
  <c r="U50" i="29"/>
  <c r="S50" i="29"/>
  <c r="V50" i="29"/>
  <c r="X50" i="29"/>
  <c r="W50" i="29"/>
  <c r="Y50" i="29"/>
  <c r="O50" i="29"/>
  <c r="Q50" i="29"/>
  <c r="K50" i="29"/>
  <c r="R50" i="29"/>
  <c r="T50" i="29"/>
  <c r="N50" i="29"/>
  <c r="Z50" i="29"/>
  <c r="P50" i="29"/>
  <c r="R86" i="29"/>
  <c r="W86" i="29"/>
  <c r="Q86" i="29"/>
  <c r="U86" i="29"/>
  <c r="P86" i="29"/>
  <c r="L86" i="29"/>
  <c r="Z86" i="29"/>
  <c r="V86" i="29"/>
  <c r="O86" i="29"/>
  <c r="K86" i="29"/>
  <c r="T86" i="29"/>
  <c r="Y86" i="29"/>
  <c r="S86" i="29"/>
  <c r="X86" i="29"/>
  <c r="N86" i="29"/>
  <c r="M86" i="29"/>
  <c r="J89" i="57"/>
  <c r="S134" i="29"/>
  <c r="X134" i="29"/>
  <c r="N134" i="29"/>
  <c r="T134" i="29"/>
  <c r="Z134" i="29"/>
  <c r="W134" i="29"/>
  <c r="V134" i="29"/>
  <c r="L134" i="29"/>
  <c r="Q134" i="29"/>
  <c r="K134" i="29"/>
  <c r="P134" i="29"/>
  <c r="J137" i="57"/>
  <c r="M134" i="29"/>
  <c r="R134" i="29"/>
  <c r="Y134" i="29"/>
  <c r="O134" i="29"/>
  <c r="U134" i="29"/>
  <c r="I228" i="28"/>
  <c r="Q209" i="29"/>
  <c r="J212" i="57"/>
  <c r="M209" i="29"/>
  <c r="Z209" i="29"/>
  <c r="Y209" i="29"/>
  <c r="U209" i="29"/>
  <c r="P209" i="29"/>
  <c r="S209" i="29"/>
  <c r="N209" i="29"/>
  <c r="L209" i="29"/>
  <c r="O209" i="29"/>
  <c r="R209" i="29"/>
  <c r="X209" i="29"/>
  <c r="K209" i="29"/>
  <c r="V209" i="29"/>
  <c r="T209" i="29"/>
  <c r="W209" i="29"/>
  <c r="J200" i="57"/>
  <c r="Q197" i="29"/>
  <c r="T197" i="29"/>
  <c r="N197" i="29"/>
  <c r="S197" i="29"/>
  <c r="X197" i="29"/>
  <c r="R197" i="29"/>
  <c r="O197" i="29"/>
  <c r="L197" i="29"/>
  <c r="V197" i="29"/>
  <c r="Y197" i="29"/>
  <c r="K197" i="29"/>
  <c r="P197" i="29"/>
  <c r="Z197" i="29"/>
  <c r="U197" i="29"/>
  <c r="W197" i="29"/>
  <c r="M197" i="29"/>
  <c r="I216" i="28"/>
  <c r="S182" i="29"/>
  <c r="J185" i="57"/>
  <c r="W182" i="29"/>
  <c r="I201" i="28"/>
  <c r="K182" i="29"/>
  <c r="O182" i="29"/>
  <c r="Q182" i="29"/>
  <c r="T182" i="29"/>
  <c r="Z182" i="29"/>
  <c r="M182" i="29"/>
  <c r="P182" i="29"/>
  <c r="V182" i="29"/>
  <c r="Y182" i="29"/>
  <c r="L182" i="29"/>
  <c r="R182" i="29"/>
  <c r="U182" i="29"/>
  <c r="X182" i="29"/>
  <c r="N182" i="29"/>
  <c r="I191" i="28"/>
  <c r="W172" i="29"/>
  <c r="J175" i="57"/>
  <c r="O172" i="29"/>
  <c r="S172" i="29"/>
  <c r="K172" i="29"/>
  <c r="Y172" i="29"/>
  <c r="X172" i="29"/>
  <c r="N172" i="29"/>
  <c r="U172" i="29"/>
  <c r="T172" i="29"/>
  <c r="Z172" i="29"/>
  <c r="Q172" i="29"/>
  <c r="P172" i="29"/>
  <c r="V172" i="29"/>
  <c r="M172" i="29"/>
  <c r="L172" i="29"/>
  <c r="R172" i="29"/>
  <c r="U219" i="29"/>
  <c r="J222" i="57"/>
  <c r="I238" i="28"/>
  <c r="Q219" i="29"/>
  <c r="M219" i="29"/>
  <c r="K219" i="29"/>
  <c r="V219" i="29"/>
  <c r="Y219" i="29"/>
  <c r="X219" i="29"/>
  <c r="O219" i="29"/>
  <c r="Z219" i="29"/>
  <c r="T219" i="29"/>
  <c r="S219" i="29"/>
  <c r="N219" i="29"/>
  <c r="P219" i="29"/>
  <c r="W219" i="29"/>
  <c r="R219" i="29"/>
  <c r="L219" i="29"/>
  <c r="Q199" i="29"/>
  <c r="P199" i="29"/>
  <c r="K199" i="29"/>
  <c r="Z199" i="29"/>
  <c r="N199" i="29"/>
  <c r="J202" i="57"/>
  <c r="R199" i="29"/>
  <c r="T199" i="29"/>
  <c r="M199" i="29"/>
  <c r="V199" i="29"/>
  <c r="X199" i="29"/>
  <c r="I218" i="28"/>
  <c r="O199" i="29"/>
  <c r="S199" i="29"/>
  <c r="W199" i="29"/>
  <c r="U199" i="29"/>
  <c r="L199" i="29"/>
  <c r="Y199" i="29"/>
  <c r="I193" i="28"/>
  <c r="J177" i="57"/>
  <c r="O174" i="29"/>
  <c r="K174" i="29"/>
  <c r="W174" i="29"/>
  <c r="S174" i="29"/>
  <c r="Q174" i="29"/>
  <c r="T174" i="29"/>
  <c r="Z174" i="29"/>
  <c r="M174" i="29"/>
  <c r="P174" i="29"/>
  <c r="V174" i="29"/>
  <c r="Y174" i="29"/>
  <c r="L174" i="29"/>
  <c r="R174" i="29"/>
  <c r="U174" i="29"/>
  <c r="X174" i="29"/>
  <c r="N174" i="29"/>
  <c r="I241" i="28"/>
  <c r="J225" i="57"/>
  <c r="S222" i="29"/>
  <c r="Q222" i="29"/>
  <c r="Z222" i="29"/>
  <c r="P222" i="29"/>
  <c r="O222" i="29"/>
  <c r="U222" i="29"/>
  <c r="N222" i="29"/>
  <c r="T222" i="29"/>
  <c r="Y222" i="29"/>
  <c r="R222" i="29"/>
  <c r="X222" i="29"/>
  <c r="K222" i="29"/>
  <c r="W222" i="29"/>
  <c r="M222" i="29"/>
  <c r="V222" i="29"/>
  <c r="L222" i="29"/>
  <c r="J250" i="57"/>
  <c r="I266" i="28"/>
  <c r="L247" i="29"/>
  <c r="U247" i="29"/>
  <c r="N247" i="29"/>
  <c r="P247" i="29"/>
  <c r="Y247" i="29"/>
  <c r="R247" i="29"/>
  <c r="T247" i="29"/>
  <c r="M247" i="29"/>
  <c r="V247" i="29"/>
  <c r="X247" i="29"/>
  <c r="Q247" i="29"/>
  <c r="Z247" i="29"/>
  <c r="S247" i="29"/>
  <c r="O247" i="29"/>
  <c r="K247" i="29"/>
  <c r="W247" i="29"/>
  <c r="M221" i="29"/>
  <c r="K221" i="29"/>
  <c r="T221" i="29"/>
  <c r="L221" i="29"/>
  <c r="X221" i="29"/>
  <c r="J170" i="57"/>
  <c r="X167" i="29"/>
  <c r="N167" i="29"/>
  <c r="I186" i="28"/>
  <c r="S167" i="29"/>
  <c r="K167" i="29"/>
  <c r="T167" i="29"/>
  <c r="W167" i="29"/>
  <c r="Y167" i="29"/>
  <c r="O167" i="29"/>
  <c r="R167" i="29"/>
  <c r="U167" i="29"/>
  <c r="V167" i="29"/>
  <c r="L167" i="29"/>
  <c r="Q167" i="29"/>
  <c r="P167" i="29"/>
  <c r="Z167" i="29"/>
  <c r="M167" i="29"/>
  <c r="P246" i="29"/>
  <c r="R246" i="29"/>
  <c r="Z246" i="29"/>
  <c r="S246" i="29"/>
  <c r="X246" i="29"/>
  <c r="L246" i="29"/>
  <c r="I265" i="28"/>
  <c r="M246" i="29"/>
  <c r="T246" i="29"/>
  <c r="U246" i="29"/>
  <c r="W246" i="29"/>
  <c r="J249" i="57"/>
  <c r="Y246" i="29"/>
  <c r="N246" i="29"/>
  <c r="Q246" i="29"/>
  <c r="V246" i="29"/>
  <c r="O246" i="29"/>
  <c r="K246" i="29"/>
  <c r="I302" i="28"/>
  <c r="S283" i="29"/>
  <c r="J286" i="57"/>
  <c r="W283" i="29"/>
  <c r="O283" i="29"/>
  <c r="P283" i="29"/>
  <c r="R283" i="29"/>
  <c r="U283" i="29"/>
  <c r="L283" i="29"/>
  <c r="N283" i="29"/>
  <c r="Q283" i="29"/>
  <c r="M283" i="29"/>
  <c r="K283" i="29"/>
  <c r="X283" i="29"/>
  <c r="Z283" i="29"/>
  <c r="T283" i="29"/>
  <c r="V283" i="29"/>
  <c r="Y283" i="29"/>
  <c r="Q265" i="29"/>
  <c r="T265" i="29"/>
  <c r="J268" i="57"/>
  <c r="N265" i="29"/>
  <c r="I284" i="28"/>
  <c r="Y265" i="29"/>
  <c r="V265" i="29"/>
  <c r="P265" i="29"/>
  <c r="L265" i="29"/>
  <c r="Z265" i="29"/>
  <c r="W265" i="29"/>
  <c r="U265" i="29"/>
  <c r="X265" i="29"/>
  <c r="K265" i="29"/>
  <c r="R265" i="29"/>
  <c r="M265" i="29"/>
  <c r="O265" i="29"/>
  <c r="S265" i="29"/>
  <c r="I192" i="28"/>
  <c r="J176" i="57"/>
  <c r="L173" i="29"/>
  <c r="U173" i="29"/>
  <c r="N173" i="29"/>
  <c r="P173" i="29"/>
  <c r="Y173" i="29"/>
  <c r="R173" i="29"/>
  <c r="T173" i="29"/>
  <c r="M173" i="29"/>
  <c r="V173" i="29"/>
  <c r="Q173" i="29"/>
  <c r="W173" i="29"/>
  <c r="S173" i="29"/>
  <c r="Z173" i="29"/>
  <c r="O173" i="29"/>
  <c r="X173" i="29"/>
  <c r="K173" i="29"/>
  <c r="J273" i="57"/>
  <c r="R270" i="29"/>
  <c r="K270" i="29"/>
  <c r="M270" i="29"/>
  <c r="V270" i="29"/>
  <c r="W270" i="29"/>
  <c r="Y270" i="29"/>
  <c r="Z270" i="29"/>
  <c r="S270" i="29"/>
  <c r="U270" i="29"/>
  <c r="N270" i="29"/>
  <c r="O270" i="29"/>
  <c r="Q270" i="29"/>
  <c r="P270" i="29"/>
  <c r="X270" i="29"/>
  <c r="T270" i="29"/>
  <c r="L270" i="29"/>
  <c r="I289" i="28"/>
  <c r="I292" i="28"/>
  <c r="P273" i="29"/>
  <c r="Z273" i="29"/>
  <c r="T273" i="29"/>
  <c r="J276" i="57"/>
  <c r="L273" i="29"/>
  <c r="N273" i="29"/>
  <c r="Y273" i="29"/>
  <c r="S273" i="29"/>
  <c r="R273" i="29"/>
  <c r="U273" i="29"/>
  <c r="O273" i="29"/>
  <c r="Q273" i="29"/>
  <c r="K273" i="29"/>
  <c r="X273" i="29"/>
  <c r="V273" i="29"/>
  <c r="M273" i="29"/>
  <c r="W273" i="29"/>
  <c r="I258" i="28"/>
  <c r="Z239" i="29"/>
  <c r="Q239" i="29"/>
  <c r="R239" i="29"/>
  <c r="L239" i="29"/>
  <c r="O239" i="29"/>
  <c r="U239" i="29"/>
  <c r="V239" i="29"/>
  <c r="M239" i="29"/>
  <c r="T239" i="29"/>
  <c r="K239" i="29"/>
  <c r="S239" i="29"/>
  <c r="Y239" i="29"/>
  <c r="W239" i="29"/>
  <c r="N239" i="29"/>
  <c r="X239" i="29"/>
  <c r="P239" i="29"/>
  <c r="J242" i="57"/>
  <c r="J146" i="57"/>
  <c r="I162" i="28"/>
  <c r="P143" i="29"/>
  <c r="X143" i="29"/>
  <c r="M143" i="29"/>
  <c r="Q143" i="29"/>
  <c r="O143" i="29"/>
  <c r="S143" i="29"/>
  <c r="N143" i="29"/>
  <c r="T143" i="29"/>
  <c r="W143" i="29"/>
  <c r="R143" i="29"/>
  <c r="U143" i="29"/>
  <c r="L143" i="29"/>
  <c r="Y143" i="29"/>
  <c r="K143" i="29"/>
  <c r="V143" i="29"/>
  <c r="Z143" i="29"/>
  <c r="S186" i="29"/>
  <c r="J189" i="57"/>
  <c r="I205" i="28"/>
  <c r="W186" i="29"/>
  <c r="K186" i="29"/>
  <c r="O186" i="29"/>
  <c r="U186" i="29"/>
  <c r="M186" i="29"/>
  <c r="L186" i="29"/>
  <c r="R186" i="29"/>
  <c r="X186" i="29"/>
  <c r="N186" i="29"/>
  <c r="Y186" i="29"/>
  <c r="T186" i="29"/>
  <c r="Z186" i="29"/>
  <c r="Q186" i="29"/>
  <c r="P186" i="29"/>
  <c r="V186" i="29"/>
  <c r="I164" i="28"/>
  <c r="J148" i="57"/>
  <c r="V145" i="29"/>
  <c r="Q145" i="29"/>
  <c r="S145" i="29"/>
  <c r="O145" i="29"/>
  <c r="K145" i="29"/>
  <c r="Z145" i="29"/>
  <c r="W145" i="29"/>
  <c r="X145" i="29"/>
  <c r="T145" i="29"/>
  <c r="P145" i="29"/>
  <c r="N145" i="29"/>
  <c r="Y145" i="29"/>
  <c r="U145" i="29"/>
  <c r="R145" i="29"/>
  <c r="L145" i="29"/>
  <c r="M145" i="29"/>
  <c r="I202" i="28"/>
  <c r="J186" i="57"/>
  <c r="P183" i="29"/>
  <c r="Y183" i="29"/>
  <c r="R183" i="29"/>
  <c r="T183" i="29"/>
  <c r="M183" i="29"/>
  <c r="V183" i="29"/>
  <c r="X183" i="29"/>
  <c r="Q183" i="29"/>
  <c r="Z183" i="29"/>
  <c r="N183" i="29"/>
  <c r="O183" i="29"/>
  <c r="L183" i="29"/>
  <c r="K183" i="29"/>
  <c r="W183" i="29"/>
  <c r="U183" i="29"/>
  <c r="S183" i="29"/>
  <c r="R140" i="29"/>
  <c r="J143" i="57"/>
  <c r="S140" i="29"/>
  <c r="I159" i="28"/>
  <c r="Z140" i="29"/>
  <c r="K140" i="29"/>
  <c r="W140" i="29"/>
  <c r="M140" i="29"/>
  <c r="T140" i="29"/>
  <c r="Q140" i="29"/>
  <c r="X140" i="29"/>
  <c r="U140" i="29"/>
  <c r="L140" i="29"/>
  <c r="V140" i="29"/>
  <c r="Y140" i="29"/>
  <c r="P140" i="29"/>
  <c r="O140" i="29"/>
  <c r="N140" i="29"/>
  <c r="J207" i="57"/>
  <c r="L204" i="29"/>
  <c r="I223" i="28"/>
  <c r="R204" i="29"/>
  <c r="W204" i="29"/>
  <c r="Y204" i="29"/>
  <c r="K204" i="29"/>
  <c r="T204" i="29"/>
  <c r="X204" i="29"/>
  <c r="M204" i="29"/>
  <c r="O204" i="29"/>
  <c r="S204" i="29"/>
  <c r="Q204" i="29"/>
  <c r="V204" i="29"/>
  <c r="N204" i="29"/>
  <c r="U204" i="29"/>
  <c r="P204" i="29"/>
  <c r="Z204" i="29"/>
  <c r="K206" i="29"/>
  <c r="I225" i="28"/>
  <c r="J209" i="57"/>
  <c r="O206" i="29"/>
  <c r="W206" i="29"/>
  <c r="X206" i="29"/>
  <c r="Z206" i="29"/>
  <c r="Y206" i="29"/>
  <c r="T206" i="29"/>
  <c r="V206" i="29"/>
  <c r="U206" i="29"/>
  <c r="P206" i="29"/>
  <c r="R206" i="29"/>
  <c r="Q206" i="29"/>
  <c r="L206" i="29"/>
  <c r="N206" i="29"/>
  <c r="M206" i="29"/>
  <c r="S206" i="29"/>
  <c r="J287" i="57"/>
  <c r="I303" i="28"/>
  <c r="K284" i="29"/>
  <c r="T284" i="29"/>
  <c r="M284" i="29"/>
  <c r="V284" i="29"/>
  <c r="S284" i="29"/>
  <c r="P284" i="29"/>
  <c r="Q284" i="29"/>
  <c r="N284" i="29"/>
  <c r="L284" i="29"/>
  <c r="U284" i="29"/>
  <c r="Z284" i="29"/>
  <c r="O284" i="29"/>
  <c r="X284" i="29"/>
  <c r="Y284" i="29"/>
  <c r="W284" i="29"/>
  <c r="R284" i="29"/>
  <c r="M237" i="29"/>
  <c r="J240" i="57"/>
  <c r="I256" i="28"/>
  <c r="Q237" i="29"/>
  <c r="R237" i="29"/>
  <c r="K237" i="29"/>
  <c r="T237" i="29"/>
  <c r="V237" i="29"/>
  <c r="O237" i="29"/>
  <c r="X237" i="29"/>
  <c r="Y237" i="29"/>
  <c r="Z237" i="29"/>
  <c r="S237" i="29"/>
  <c r="L237" i="29"/>
  <c r="U237" i="29"/>
  <c r="N237" i="29"/>
  <c r="W237" i="29"/>
  <c r="P237" i="29"/>
  <c r="V150" i="29"/>
  <c r="W150" i="29"/>
  <c r="X150" i="29"/>
  <c r="U150" i="29"/>
  <c r="O150" i="29"/>
  <c r="J233" i="57"/>
  <c r="O230" i="29"/>
  <c r="I249" i="28"/>
  <c r="W230" i="29"/>
  <c r="S230" i="29"/>
  <c r="K230" i="29"/>
  <c r="R230" i="29"/>
  <c r="Y230" i="29"/>
  <c r="P230" i="29"/>
  <c r="N230" i="29"/>
  <c r="U230" i="29"/>
  <c r="L230" i="29"/>
  <c r="Z230" i="29"/>
  <c r="Q230" i="29"/>
  <c r="X230" i="29"/>
  <c r="V230" i="29"/>
  <c r="M230" i="29"/>
  <c r="T230" i="29"/>
  <c r="I231" i="28"/>
  <c r="J215" i="57"/>
  <c r="S212" i="29"/>
  <c r="K212" i="29"/>
  <c r="Y212" i="29"/>
  <c r="R212" i="29"/>
  <c r="T212" i="29"/>
  <c r="M212" i="29"/>
  <c r="V212" i="29"/>
  <c r="W212" i="29"/>
  <c r="L212" i="29"/>
  <c r="Q212" i="29"/>
  <c r="Z212" i="29"/>
  <c r="X212" i="29"/>
  <c r="O212" i="29"/>
  <c r="U212" i="29"/>
  <c r="N212" i="29"/>
  <c r="P212" i="29"/>
  <c r="I309" i="28"/>
  <c r="J293" i="57"/>
  <c r="S290" i="29"/>
  <c r="O290" i="29"/>
  <c r="T290" i="29"/>
  <c r="V290" i="29"/>
  <c r="M290" i="29"/>
  <c r="W290" i="29"/>
  <c r="N290" i="29"/>
  <c r="U290" i="29"/>
  <c r="P290" i="29"/>
  <c r="Y290" i="29"/>
  <c r="L290" i="29"/>
  <c r="Q290" i="29"/>
  <c r="K290" i="29"/>
  <c r="Z290" i="29"/>
  <c r="X290" i="29"/>
  <c r="R290" i="29"/>
  <c r="J248" i="57"/>
  <c r="I264" i="28"/>
  <c r="O245" i="29"/>
  <c r="X245" i="29"/>
  <c r="Q245" i="29"/>
  <c r="Z245" i="29"/>
  <c r="S245" i="29"/>
  <c r="P245" i="29"/>
  <c r="M245" i="29"/>
  <c r="N245" i="29"/>
  <c r="W245" i="29"/>
  <c r="T245" i="29"/>
  <c r="U245" i="29"/>
  <c r="R245" i="29"/>
  <c r="Y245" i="29"/>
  <c r="V245" i="29"/>
  <c r="K245" i="29"/>
  <c r="L245" i="29"/>
  <c r="I199" i="28"/>
  <c r="O180" i="29"/>
  <c r="W180" i="29"/>
  <c r="J183" i="57"/>
  <c r="K180" i="29"/>
  <c r="S180" i="29"/>
  <c r="Y180" i="29"/>
  <c r="X180" i="29"/>
  <c r="N180" i="29"/>
  <c r="U180" i="29"/>
  <c r="T180" i="29"/>
  <c r="Z180" i="29"/>
  <c r="Q180" i="29"/>
  <c r="P180" i="29"/>
  <c r="V180" i="29"/>
  <c r="M180" i="29"/>
  <c r="L180" i="29"/>
  <c r="R180" i="29"/>
  <c r="S176" i="29"/>
  <c r="K176" i="29"/>
  <c r="O176" i="29"/>
  <c r="W176" i="29"/>
  <c r="Y176" i="29"/>
  <c r="P176" i="29"/>
  <c r="V176" i="29"/>
  <c r="U176" i="29"/>
  <c r="L176" i="29"/>
  <c r="R176" i="29"/>
  <c r="Q176" i="29"/>
  <c r="X176" i="29"/>
  <c r="N176" i="29"/>
  <c r="M176" i="29"/>
  <c r="T176" i="29"/>
  <c r="Z176" i="29"/>
  <c r="J179" i="57"/>
  <c r="I195" i="28"/>
  <c r="N272" i="29"/>
  <c r="O272" i="29"/>
  <c r="U272" i="29"/>
  <c r="R272" i="29"/>
  <c r="K272" i="29"/>
  <c r="Q272" i="29"/>
  <c r="V272" i="29"/>
  <c r="W272" i="29"/>
  <c r="M272" i="29"/>
  <c r="Z272" i="29"/>
  <c r="S272" i="29"/>
  <c r="Y272" i="29"/>
  <c r="L272" i="29"/>
  <c r="X272" i="29"/>
  <c r="T272" i="29"/>
  <c r="P272" i="29"/>
  <c r="J275" i="57"/>
  <c r="I291" i="28"/>
  <c r="Q225" i="29"/>
  <c r="J228" i="57"/>
  <c r="M225" i="29"/>
  <c r="O225" i="29"/>
  <c r="X225" i="29"/>
  <c r="R225" i="29"/>
  <c r="Y225" i="29"/>
  <c r="S225" i="29"/>
  <c r="L225" i="29"/>
  <c r="V225" i="29"/>
  <c r="W225" i="29"/>
  <c r="P225" i="29"/>
  <c r="Z225" i="29"/>
  <c r="K225" i="29"/>
  <c r="T225" i="29"/>
  <c r="N225" i="29"/>
  <c r="U225" i="29"/>
  <c r="I244" i="28"/>
  <c r="I165" i="28"/>
  <c r="Y146" i="29"/>
  <c r="L146" i="29"/>
  <c r="O146" i="29"/>
  <c r="S220" i="29"/>
  <c r="J223" i="57"/>
  <c r="I239" i="28"/>
  <c r="Y220" i="29"/>
  <c r="R220" i="29"/>
  <c r="X220" i="29"/>
  <c r="M220" i="29"/>
  <c r="V220" i="29"/>
  <c r="L220" i="29"/>
  <c r="O220" i="29"/>
  <c r="Q220" i="29"/>
  <c r="Z220" i="29"/>
  <c r="P220" i="29"/>
  <c r="K220" i="29"/>
  <c r="W220" i="29"/>
  <c r="U220" i="29"/>
  <c r="N220" i="29"/>
  <c r="T220" i="29"/>
  <c r="P262" i="34"/>
  <c r="I213" i="29" s="1"/>
  <c r="P233" i="34"/>
  <c r="I184" i="29" s="1"/>
  <c r="M19" i="29" l="1"/>
  <c r="U19" i="29"/>
  <c r="Y303" i="29"/>
  <c r="U355" i="57"/>
  <c r="J366" i="27" s="1"/>
  <c r="AR366" i="27" s="1"/>
  <c r="N371" i="28" s="1"/>
  <c r="AA355" i="57"/>
  <c r="P366" i="27" s="1"/>
  <c r="AX366" i="27" s="1"/>
  <c r="T371" i="28" s="1"/>
  <c r="AE355" i="57"/>
  <c r="T366" i="27" s="1"/>
  <c r="BB366" i="27" s="1"/>
  <c r="X371" i="28" s="1"/>
  <c r="X355" i="57"/>
  <c r="M366" i="27" s="1"/>
  <c r="AU366" i="27" s="1"/>
  <c r="Q371" i="28" s="1"/>
  <c r="S355" i="57"/>
  <c r="H366" i="27" s="1"/>
  <c r="AP366" i="27" s="1"/>
  <c r="L371" i="28" s="1"/>
  <c r="R355" i="57"/>
  <c r="AC355" i="57"/>
  <c r="R366" i="27" s="1"/>
  <c r="AZ366" i="27" s="1"/>
  <c r="V371" i="28" s="1"/>
  <c r="AF355" i="57"/>
  <c r="U366" i="27" s="1"/>
  <c r="BC366" i="27" s="1"/>
  <c r="Y371" i="28" s="1"/>
  <c r="Z355" i="57"/>
  <c r="O366" i="27" s="1"/>
  <c r="AW366" i="27" s="1"/>
  <c r="S371" i="28" s="1"/>
  <c r="AB355" i="57"/>
  <c r="Q366" i="27" s="1"/>
  <c r="AY366" i="27" s="1"/>
  <c r="U371" i="28" s="1"/>
  <c r="AD355" i="57"/>
  <c r="S366" i="27" s="1"/>
  <c r="BA366" i="27" s="1"/>
  <c r="W371" i="28" s="1"/>
  <c r="Y355" i="57"/>
  <c r="N366" i="27" s="1"/>
  <c r="AV366" i="27" s="1"/>
  <c r="R371" i="28" s="1"/>
  <c r="W355" i="57"/>
  <c r="L366" i="27" s="1"/>
  <c r="AT366" i="27" s="1"/>
  <c r="P371" i="28" s="1"/>
  <c r="V355" i="57"/>
  <c r="K366" i="27" s="1"/>
  <c r="AS366" i="27" s="1"/>
  <c r="O371" i="28" s="1"/>
  <c r="T355" i="57"/>
  <c r="I366" i="27" s="1"/>
  <c r="AQ366" i="27" s="1"/>
  <c r="M371" i="28" s="1"/>
  <c r="AG355" i="57"/>
  <c r="V366" i="27" s="1"/>
  <c r="BD366" i="27" s="1"/>
  <c r="Z371" i="28" s="1"/>
  <c r="AC357" i="57"/>
  <c r="R368" i="27" s="1"/>
  <c r="AZ368" i="27" s="1"/>
  <c r="V373" i="28" s="1"/>
  <c r="AD357" i="57"/>
  <c r="S368" i="27" s="1"/>
  <c r="BA368" i="27" s="1"/>
  <c r="W373" i="28" s="1"/>
  <c r="AE357" i="57"/>
  <c r="T368" i="27" s="1"/>
  <c r="BB368" i="27" s="1"/>
  <c r="X373" i="28" s="1"/>
  <c r="AF357" i="57"/>
  <c r="U368" i="27" s="1"/>
  <c r="BC368" i="27" s="1"/>
  <c r="Y373" i="28" s="1"/>
  <c r="U357" i="57"/>
  <c r="J368" i="27" s="1"/>
  <c r="AR368" i="27" s="1"/>
  <c r="N373" i="28" s="1"/>
  <c r="AG357" i="57"/>
  <c r="V368" i="27" s="1"/>
  <c r="BD368" i="27" s="1"/>
  <c r="Z373" i="28" s="1"/>
  <c r="V357" i="57"/>
  <c r="K368" i="27" s="1"/>
  <c r="AS368" i="27" s="1"/>
  <c r="O373" i="28" s="1"/>
  <c r="W357" i="57"/>
  <c r="L368" i="27" s="1"/>
  <c r="AT368" i="27" s="1"/>
  <c r="P373" i="28" s="1"/>
  <c r="X357" i="57"/>
  <c r="M368" i="27" s="1"/>
  <c r="AU368" i="27" s="1"/>
  <c r="Q373" i="28" s="1"/>
  <c r="R357" i="57"/>
  <c r="T357" i="57"/>
  <c r="I368" i="27" s="1"/>
  <c r="AQ368" i="27" s="1"/>
  <c r="M373" i="28" s="1"/>
  <c r="Z357" i="57"/>
  <c r="O368" i="27" s="1"/>
  <c r="AW368" i="27" s="1"/>
  <c r="S373" i="28" s="1"/>
  <c r="AB357" i="57"/>
  <c r="Q368" i="27" s="1"/>
  <c r="AY368" i="27" s="1"/>
  <c r="U373" i="28" s="1"/>
  <c r="S357" i="57"/>
  <c r="H368" i="27" s="1"/>
  <c r="AP368" i="27" s="1"/>
  <c r="L373" i="28" s="1"/>
  <c r="Y357" i="57"/>
  <c r="N368" i="27" s="1"/>
  <c r="AV368" i="27" s="1"/>
  <c r="R373" i="28" s="1"/>
  <c r="AA357" i="57"/>
  <c r="P368" i="27" s="1"/>
  <c r="AX368" i="27" s="1"/>
  <c r="T373" i="28" s="1"/>
  <c r="V359" i="57"/>
  <c r="K370" i="27" s="1"/>
  <c r="AS370" i="27" s="1"/>
  <c r="O375" i="28" s="1"/>
  <c r="AD359" i="57"/>
  <c r="S370" i="27" s="1"/>
  <c r="BA370" i="27" s="1"/>
  <c r="W375" i="28" s="1"/>
  <c r="Y359" i="57"/>
  <c r="N370" i="27" s="1"/>
  <c r="AV370" i="27" s="1"/>
  <c r="R375" i="28" s="1"/>
  <c r="Z359" i="57"/>
  <c r="O370" i="27" s="1"/>
  <c r="AW370" i="27" s="1"/>
  <c r="S375" i="28" s="1"/>
  <c r="R359" i="57"/>
  <c r="AG359" i="57"/>
  <c r="V370" i="27" s="1"/>
  <c r="BD370" i="27" s="1"/>
  <c r="Z375" i="28" s="1"/>
  <c r="X359" i="57"/>
  <c r="M370" i="27" s="1"/>
  <c r="AU370" i="27" s="1"/>
  <c r="Q375" i="28" s="1"/>
  <c r="S359" i="57"/>
  <c r="H370" i="27" s="1"/>
  <c r="AP370" i="27" s="1"/>
  <c r="L375" i="28" s="1"/>
  <c r="AD375" i="28" s="1"/>
  <c r="AB359" i="57"/>
  <c r="Q370" i="27" s="1"/>
  <c r="AY370" i="27" s="1"/>
  <c r="U375" i="28" s="1"/>
  <c r="AA359" i="57"/>
  <c r="P370" i="27" s="1"/>
  <c r="AX370" i="27" s="1"/>
  <c r="T375" i="28" s="1"/>
  <c r="AF359" i="57"/>
  <c r="U370" i="27" s="1"/>
  <c r="BC370" i="27" s="1"/>
  <c r="Y375" i="28" s="1"/>
  <c r="AE359" i="57"/>
  <c r="T370" i="27" s="1"/>
  <c r="BB370" i="27" s="1"/>
  <c r="X375" i="28" s="1"/>
  <c r="W359" i="57"/>
  <c r="L370" i="27" s="1"/>
  <c r="AT370" i="27" s="1"/>
  <c r="P375" i="28" s="1"/>
  <c r="U359" i="57"/>
  <c r="J370" i="27" s="1"/>
  <c r="AR370" i="27" s="1"/>
  <c r="N375" i="28" s="1"/>
  <c r="T359" i="57"/>
  <c r="I370" i="27" s="1"/>
  <c r="AQ370" i="27" s="1"/>
  <c r="M375" i="28" s="1"/>
  <c r="AB362" i="57"/>
  <c r="Q373" i="27" s="1"/>
  <c r="AY373" i="27" s="1"/>
  <c r="U378" i="28" s="1"/>
  <c r="AG362" i="57"/>
  <c r="V373" i="27" s="1"/>
  <c r="BD373" i="27" s="1"/>
  <c r="Z378" i="28" s="1"/>
  <c r="S362" i="57"/>
  <c r="H373" i="27" s="1"/>
  <c r="AP373" i="27" s="1"/>
  <c r="L378" i="28" s="1"/>
  <c r="U362" i="57"/>
  <c r="J373" i="27" s="1"/>
  <c r="AR373" i="27" s="1"/>
  <c r="N378" i="28" s="1"/>
  <c r="V362" i="57"/>
  <c r="K373" i="27" s="1"/>
  <c r="AS373" i="27" s="1"/>
  <c r="O378" i="28" s="1"/>
  <c r="AG378" i="28" s="1"/>
  <c r="AA362" i="57"/>
  <c r="P373" i="27" s="1"/>
  <c r="AX373" i="27" s="1"/>
  <c r="T378" i="28" s="1"/>
  <c r="R362" i="57"/>
  <c r="T362" i="57"/>
  <c r="I373" i="27" s="1"/>
  <c r="AQ373" i="27" s="1"/>
  <c r="M378" i="28" s="1"/>
  <c r="X362" i="57"/>
  <c r="M373" i="27" s="1"/>
  <c r="AU373" i="27" s="1"/>
  <c r="Q378" i="28" s="1"/>
  <c r="Z362" i="57"/>
  <c r="O373" i="27" s="1"/>
  <c r="AW373" i="27" s="1"/>
  <c r="S378" i="28" s="1"/>
  <c r="W362" i="57"/>
  <c r="L373" i="27" s="1"/>
  <c r="AT373" i="27" s="1"/>
  <c r="P378" i="28" s="1"/>
  <c r="Y362" i="57"/>
  <c r="N373" i="27" s="1"/>
  <c r="AV373" i="27" s="1"/>
  <c r="R378" i="28" s="1"/>
  <c r="R374" i="57"/>
  <c r="Z374" i="57"/>
  <c r="O385" i="27" s="1"/>
  <c r="AW385" i="27" s="1"/>
  <c r="S390" i="28" s="1"/>
  <c r="T374" i="57"/>
  <c r="I385" i="27" s="1"/>
  <c r="AQ385" i="27" s="1"/>
  <c r="M390" i="28" s="1"/>
  <c r="V374" i="57"/>
  <c r="K385" i="27" s="1"/>
  <c r="AS385" i="27" s="1"/>
  <c r="O390" i="28" s="1"/>
  <c r="S374" i="57"/>
  <c r="H385" i="27" s="1"/>
  <c r="AP385" i="27" s="1"/>
  <c r="L390" i="28" s="1"/>
  <c r="X374" i="57"/>
  <c r="M385" i="27" s="1"/>
  <c r="AU385" i="27" s="1"/>
  <c r="Q390" i="28" s="1"/>
  <c r="U374" i="57"/>
  <c r="J385" i="27" s="1"/>
  <c r="AR385" i="27" s="1"/>
  <c r="N390" i="28" s="1"/>
  <c r="W374" i="57"/>
  <c r="L385" i="27" s="1"/>
  <c r="AT385" i="27" s="1"/>
  <c r="P390" i="28" s="1"/>
  <c r="AB374" i="57"/>
  <c r="Q385" i="27" s="1"/>
  <c r="AY385" i="27" s="1"/>
  <c r="U390" i="28" s="1"/>
  <c r="Y374" i="57"/>
  <c r="N385" i="27" s="1"/>
  <c r="AV385" i="27" s="1"/>
  <c r="R390" i="28" s="1"/>
  <c r="AA374" i="57"/>
  <c r="P385" i="27" s="1"/>
  <c r="AX385" i="27" s="1"/>
  <c r="T390" i="28" s="1"/>
  <c r="AL390" i="28" s="1"/>
  <c r="X371" i="57"/>
  <c r="M382" i="27" s="1"/>
  <c r="AU382" i="27" s="1"/>
  <c r="Q387" i="28" s="1"/>
  <c r="AA371" i="57"/>
  <c r="P382" i="27" s="1"/>
  <c r="AX382" i="27" s="1"/>
  <c r="T387" i="28" s="1"/>
  <c r="AL387" i="28" s="1"/>
  <c r="AB371" i="57"/>
  <c r="Q382" i="27" s="1"/>
  <c r="AY382" i="27" s="1"/>
  <c r="U387" i="28" s="1"/>
  <c r="Z371" i="57"/>
  <c r="O382" i="27" s="1"/>
  <c r="AW382" i="27" s="1"/>
  <c r="S387" i="28" s="1"/>
  <c r="S371" i="57"/>
  <c r="H382" i="27" s="1"/>
  <c r="AP382" i="27" s="1"/>
  <c r="L387" i="28" s="1"/>
  <c r="V371" i="57"/>
  <c r="K382" i="27" s="1"/>
  <c r="AS382" i="27" s="1"/>
  <c r="O387" i="28" s="1"/>
  <c r="W371" i="57"/>
  <c r="L382" i="27" s="1"/>
  <c r="AT382" i="27" s="1"/>
  <c r="P387" i="28" s="1"/>
  <c r="Y371" i="57"/>
  <c r="N382" i="27" s="1"/>
  <c r="AV382" i="27" s="1"/>
  <c r="R387" i="28" s="1"/>
  <c r="U371" i="57"/>
  <c r="J382" i="27" s="1"/>
  <c r="AR382" i="27" s="1"/>
  <c r="N387" i="28" s="1"/>
  <c r="T371" i="57"/>
  <c r="I382" i="27" s="1"/>
  <c r="AQ382" i="27" s="1"/>
  <c r="M387" i="28" s="1"/>
  <c r="R371" i="57"/>
  <c r="AF366" i="57"/>
  <c r="U377" i="27" s="1"/>
  <c r="BC377" i="27" s="1"/>
  <c r="Y382" i="28" s="1"/>
  <c r="X366" i="57"/>
  <c r="M377" i="27" s="1"/>
  <c r="AU377" i="27" s="1"/>
  <c r="Q382" i="28" s="1"/>
  <c r="U366" i="57"/>
  <c r="J377" i="27" s="1"/>
  <c r="AR377" i="27" s="1"/>
  <c r="N382" i="28" s="1"/>
  <c r="AF382" i="28" s="1"/>
  <c r="R366" i="57"/>
  <c r="S366" i="57"/>
  <c r="H377" i="27" s="1"/>
  <c r="AP377" i="27" s="1"/>
  <c r="L382" i="28" s="1"/>
  <c r="AB366" i="57"/>
  <c r="Q377" i="27" s="1"/>
  <c r="AY377" i="27" s="1"/>
  <c r="U382" i="28" s="1"/>
  <c r="AC366" i="57"/>
  <c r="R377" i="27" s="1"/>
  <c r="AZ377" i="27" s="1"/>
  <c r="V382" i="28" s="1"/>
  <c r="Z366" i="57"/>
  <c r="O377" i="27" s="1"/>
  <c r="AW377" i="27" s="1"/>
  <c r="S382" i="28" s="1"/>
  <c r="AA366" i="57"/>
  <c r="P377" i="27" s="1"/>
  <c r="AX377" i="27" s="1"/>
  <c r="T382" i="28" s="1"/>
  <c r="AG366" i="57"/>
  <c r="V377" i="27" s="1"/>
  <c r="BD377" i="27" s="1"/>
  <c r="Z382" i="28" s="1"/>
  <c r="AE366" i="57"/>
  <c r="T377" i="27" s="1"/>
  <c r="BB377" i="27" s="1"/>
  <c r="X382" i="28" s="1"/>
  <c r="V366" i="57"/>
  <c r="K377" i="27" s="1"/>
  <c r="AS377" i="27" s="1"/>
  <c r="O382" i="28" s="1"/>
  <c r="AD366" i="57"/>
  <c r="S377" i="27" s="1"/>
  <c r="BA377" i="27" s="1"/>
  <c r="W382" i="28" s="1"/>
  <c r="T366" i="57"/>
  <c r="I377" i="27" s="1"/>
  <c r="AQ377" i="27" s="1"/>
  <c r="M382" i="28" s="1"/>
  <c r="Y366" i="57"/>
  <c r="N377" i="27" s="1"/>
  <c r="AV377" i="27" s="1"/>
  <c r="R382" i="28" s="1"/>
  <c r="W366" i="57"/>
  <c r="L377" i="27" s="1"/>
  <c r="AT377" i="27" s="1"/>
  <c r="P382" i="28" s="1"/>
  <c r="R360" i="57"/>
  <c r="AG360" i="57"/>
  <c r="V371" i="27" s="1"/>
  <c r="BD371" i="27" s="1"/>
  <c r="Z376" i="28" s="1"/>
  <c r="U360" i="57"/>
  <c r="J371" i="27" s="1"/>
  <c r="AR371" i="27" s="1"/>
  <c r="N376" i="28" s="1"/>
  <c r="AF360" i="57"/>
  <c r="U371" i="27" s="1"/>
  <c r="BC371" i="27" s="1"/>
  <c r="Y376" i="28" s="1"/>
  <c r="Y360" i="57"/>
  <c r="N371" i="27" s="1"/>
  <c r="AV371" i="27" s="1"/>
  <c r="R376" i="28" s="1"/>
  <c r="AE360" i="57"/>
  <c r="T371" i="27" s="1"/>
  <c r="BB371" i="27" s="1"/>
  <c r="X376" i="28" s="1"/>
  <c r="Z360" i="57"/>
  <c r="O371" i="27" s="1"/>
  <c r="AW371" i="27" s="1"/>
  <c r="S376" i="28" s="1"/>
  <c r="T360" i="57"/>
  <c r="I371" i="27" s="1"/>
  <c r="AQ371" i="27" s="1"/>
  <c r="M376" i="28" s="1"/>
  <c r="AE376" i="28" s="1"/>
  <c r="AA360" i="57"/>
  <c r="P371" i="27" s="1"/>
  <c r="AX371" i="27" s="1"/>
  <c r="T376" i="28" s="1"/>
  <c r="AB360" i="57"/>
  <c r="Q371" i="27" s="1"/>
  <c r="AY371" i="27" s="1"/>
  <c r="U376" i="28" s="1"/>
  <c r="S360" i="57"/>
  <c r="H371" i="27" s="1"/>
  <c r="AP371" i="27" s="1"/>
  <c r="L376" i="28" s="1"/>
  <c r="X360" i="57"/>
  <c r="M371" i="27" s="1"/>
  <c r="AU371" i="27" s="1"/>
  <c r="Q376" i="28" s="1"/>
  <c r="V360" i="57"/>
  <c r="K371" i="27" s="1"/>
  <c r="AS371" i="27" s="1"/>
  <c r="O376" i="28" s="1"/>
  <c r="W360" i="57"/>
  <c r="L371" i="27" s="1"/>
  <c r="AT371" i="27" s="1"/>
  <c r="P376" i="28" s="1"/>
  <c r="U354" i="57"/>
  <c r="J365" i="27" s="1"/>
  <c r="AR365" i="27" s="1"/>
  <c r="N370" i="28" s="1"/>
  <c r="S354" i="57"/>
  <c r="H365" i="27" s="1"/>
  <c r="AP365" i="27" s="1"/>
  <c r="L370" i="28" s="1"/>
  <c r="V354" i="57"/>
  <c r="K365" i="27" s="1"/>
  <c r="AS365" i="27" s="1"/>
  <c r="O370" i="28" s="1"/>
  <c r="X354" i="57"/>
  <c r="M365" i="27" s="1"/>
  <c r="AU365" i="27" s="1"/>
  <c r="Q370" i="28" s="1"/>
  <c r="Y354" i="57"/>
  <c r="N365" i="27" s="1"/>
  <c r="AV365" i="27" s="1"/>
  <c r="R370" i="28" s="1"/>
  <c r="AA354" i="57"/>
  <c r="P365" i="27" s="1"/>
  <c r="AX365" i="27" s="1"/>
  <c r="T370" i="28" s="1"/>
  <c r="AD354" i="57"/>
  <c r="S365" i="27" s="1"/>
  <c r="BA365" i="27" s="1"/>
  <c r="W370" i="28" s="1"/>
  <c r="AF354" i="57"/>
  <c r="U365" i="27" s="1"/>
  <c r="BC365" i="27" s="1"/>
  <c r="Y370" i="28" s="1"/>
  <c r="AG354" i="57"/>
  <c r="V365" i="27" s="1"/>
  <c r="BD365" i="27" s="1"/>
  <c r="Z370" i="28" s="1"/>
  <c r="T354" i="57"/>
  <c r="I365" i="27" s="1"/>
  <c r="AQ365" i="27" s="1"/>
  <c r="M370" i="28" s="1"/>
  <c r="Z354" i="57"/>
  <c r="O365" i="27" s="1"/>
  <c r="AW365" i="27" s="1"/>
  <c r="S370" i="28" s="1"/>
  <c r="AC354" i="57"/>
  <c r="R365" i="27" s="1"/>
  <c r="AZ365" i="27" s="1"/>
  <c r="V370" i="28" s="1"/>
  <c r="AE354" i="57"/>
  <c r="T365" i="27" s="1"/>
  <c r="BB365" i="27" s="1"/>
  <c r="X370" i="28" s="1"/>
  <c r="R354" i="57"/>
  <c r="W354" i="57"/>
  <c r="L365" i="27" s="1"/>
  <c r="AT365" i="27" s="1"/>
  <c r="P370" i="28" s="1"/>
  <c r="AB354" i="57"/>
  <c r="Q365" i="27" s="1"/>
  <c r="AY365" i="27" s="1"/>
  <c r="U370" i="28" s="1"/>
  <c r="V367" i="57"/>
  <c r="K378" i="27" s="1"/>
  <c r="AS378" i="27" s="1"/>
  <c r="O383" i="28" s="1"/>
  <c r="AG383" i="28" s="1"/>
  <c r="AD367" i="57"/>
  <c r="S378" i="27" s="1"/>
  <c r="BA378" i="27" s="1"/>
  <c r="W383" i="28" s="1"/>
  <c r="AC367" i="57"/>
  <c r="R378" i="27" s="1"/>
  <c r="AZ378" i="27" s="1"/>
  <c r="V383" i="28" s="1"/>
  <c r="R367" i="57"/>
  <c r="AG367" i="57"/>
  <c r="V378" i="27" s="1"/>
  <c r="BD378" i="27" s="1"/>
  <c r="Z383" i="28" s="1"/>
  <c r="Y367" i="57"/>
  <c r="N378" i="27" s="1"/>
  <c r="AV378" i="27" s="1"/>
  <c r="R383" i="28" s="1"/>
  <c r="Z367" i="57"/>
  <c r="O378" i="27" s="1"/>
  <c r="AW378" i="27" s="1"/>
  <c r="S383" i="28" s="1"/>
  <c r="U367" i="57"/>
  <c r="J378" i="27" s="1"/>
  <c r="AR378" i="27" s="1"/>
  <c r="N383" i="28" s="1"/>
  <c r="X367" i="57"/>
  <c r="M378" i="27" s="1"/>
  <c r="AU378" i="27" s="1"/>
  <c r="Q383" i="28" s="1"/>
  <c r="AA367" i="57"/>
  <c r="P378" i="27" s="1"/>
  <c r="AX378" i="27" s="1"/>
  <c r="T383" i="28" s="1"/>
  <c r="AB367" i="57"/>
  <c r="Q378" i="27" s="1"/>
  <c r="AY378" i="27" s="1"/>
  <c r="U383" i="28" s="1"/>
  <c r="AE367" i="57"/>
  <c r="T378" i="27" s="1"/>
  <c r="BB378" i="27" s="1"/>
  <c r="X383" i="28" s="1"/>
  <c r="AF367" i="57"/>
  <c r="U378" i="27" s="1"/>
  <c r="BC378" i="27" s="1"/>
  <c r="Y383" i="28" s="1"/>
  <c r="S367" i="57"/>
  <c r="H378" i="27" s="1"/>
  <c r="AP378" i="27" s="1"/>
  <c r="L383" i="28" s="1"/>
  <c r="T367" i="57"/>
  <c r="I378" i="27" s="1"/>
  <c r="AQ378" i="27" s="1"/>
  <c r="M383" i="28" s="1"/>
  <c r="W367" i="57"/>
  <c r="L378" i="27" s="1"/>
  <c r="AT378" i="27" s="1"/>
  <c r="P383" i="28" s="1"/>
  <c r="U370" i="57"/>
  <c r="J381" i="27" s="1"/>
  <c r="AR381" i="27" s="1"/>
  <c r="N386" i="28" s="1"/>
  <c r="AA370" i="57"/>
  <c r="P381" i="27" s="1"/>
  <c r="AX381" i="27" s="1"/>
  <c r="T386" i="28" s="1"/>
  <c r="AL386" i="28" s="1"/>
  <c r="Z370" i="57"/>
  <c r="O381" i="27" s="1"/>
  <c r="AW381" i="27" s="1"/>
  <c r="S386" i="28" s="1"/>
  <c r="X370" i="57"/>
  <c r="M381" i="27" s="1"/>
  <c r="AU381" i="27" s="1"/>
  <c r="Q386" i="28" s="1"/>
  <c r="W370" i="57"/>
  <c r="L381" i="27" s="1"/>
  <c r="AT381" i="27" s="1"/>
  <c r="P386" i="28" s="1"/>
  <c r="V370" i="57"/>
  <c r="K381" i="27" s="1"/>
  <c r="AS381" i="27" s="1"/>
  <c r="O386" i="28" s="1"/>
  <c r="AB370" i="57"/>
  <c r="Q381" i="27" s="1"/>
  <c r="AY381" i="27" s="1"/>
  <c r="U386" i="28" s="1"/>
  <c r="S370" i="57"/>
  <c r="H381" i="27" s="1"/>
  <c r="AP381" i="27" s="1"/>
  <c r="L386" i="28" s="1"/>
  <c r="R370" i="57"/>
  <c r="T370" i="57"/>
  <c r="I381" i="27" s="1"/>
  <c r="AQ381" i="27" s="1"/>
  <c r="M386" i="28" s="1"/>
  <c r="Y370" i="57"/>
  <c r="N381" i="27" s="1"/>
  <c r="AV381" i="27" s="1"/>
  <c r="R386" i="28" s="1"/>
  <c r="T358" i="57"/>
  <c r="I369" i="27" s="1"/>
  <c r="AQ369" i="27" s="1"/>
  <c r="M374" i="28" s="1"/>
  <c r="AG358" i="57"/>
  <c r="V369" i="27" s="1"/>
  <c r="BD369" i="27" s="1"/>
  <c r="Z374" i="28" s="1"/>
  <c r="AD358" i="57"/>
  <c r="S369" i="27" s="1"/>
  <c r="BA369" i="27" s="1"/>
  <c r="W374" i="28" s="1"/>
  <c r="AE358" i="57"/>
  <c r="T369" i="27" s="1"/>
  <c r="BB369" i="27" s="1"/>
  <c r="X374" i="28" s="1"/>
  <c r="AB358" i="57"/>
  <c r="Q369" i="27" s="1"/>
  <c r="AY369" i="27" s="1"/>
  <c r="U374" i="28" s="1"/>
  <c r="Y358" i="57"/>
  <c r="N369" i="27" s="1"/>
  <c r="AV369" i="27" s="1"/>
  <c r="R374" i="28" s="1"/>
  <c r="V358" i="57"/>
  <c r="K369" i="27" s="1"/>
  <c r="AS369" i="27" s="1"/>
  <c r="O374" i="28" s="1"/>
  <c r="W358" i="57"/>
  <c r="L369" i="27" s="1"/>
  <c r="AT369" i="27" s="1"/>
  <c r="P374" i="28" s="1"/>
  <c r="U358" i="57"/>
  <c r="J369" i="27" s="1"/>
  <c r="AR369" i="27" s="1"/>
  <c r="N374" i="28" s="1"/>
  <c r="S358" i="57"/>
  <c r="H369" i="27" s="1"/>
  <c r="AP369" i="27" s="1"/>
  <c r="L374" i="28" s="1"/>
  <c r="AC358" i="57"/>
  <c r="R369" i="27" s="1"/>
  <c r="AZ369" i="27" s="1"/>
  <c r="V374" i="28" s="1"/>
  <c r="AA358" i="57"/>
  <c r="P369" i="27" s="1"/>
  <c r="AX369" i="27" s="1"/>
  <c r="T374" i="28" s="1"/>
  <c r="R358" i="57"/>
  <c r="AF358" i="57"/>
  <c r="U369" i="27" s="1"/>
  <c r="BC369" i="27" s="1"/>
  <c r="Y374" i="28" s="1"/>
  <c r="X358" i="57"/>
  <c r="M369" i="27" s="1"/>
  <c r="AU369" i="27" s="1"/>
  <c r="Q374" i="28" s="1"/>
  <c r="Z358" i="57"/>
  <c r="O369" i="27" s="1"/>
  <c r="AW369" i="27" s="1"/>
  <c r="S374" i="28" s="1"/>
  <c r="U373" i="57"/>
  <c r="J384" i="27" s="1"/>
  <c r="AR384" i="27" s="1"/>
  <c r="N389" i="28" s="1"/>
  <c r="AB373" i="57"/>
  <c r="Q384" i="27" s="1"/>
  <c r="AY384" i="27" s="1"/>
  <c r="U389" i="28" s="1"/>
  <c r="V373" i="57"/>
  <c r="K384" i="27" s="1"/>
  <c r="AS384" i="27" s="1"/>
  <c r="O389" i="28" s="1"/>
  <c r="W373" i="57"/>
  <c r="L384" i="27" s="1"/>
  <c r="AT384" i="27" s="1"/>
  <c r="P389" i="28" s="1"/>
  <c r="X373" i="57"/>
  <c r="M384" i="27" s="1"/>
  <c r="AU384" i="27" s="1"/>
  <c r="Q389" i="28" s="1"/>
  <c r="T373" i="57"/>
  <c r="I384" i="27" s="1"/>
  <c r="AQ384" i="27" s="1"/>
  <c r="M389" i="28" s="1"/>
  <c r="R373" i="57"/>
  <c r="S373" i="57"/>
  <c r="H384" i="27" s="1"/>
  <c r="AP384" i="27" s="1"/>
  <c r="L389" i="28" s="1"/>
  <c r="Y373" i="57"/>
  <c r="N384" i="27" s="1"/>
  <c r="AV384" i="27" s="1"/>
  <c r="R389" i="28" s="1"/>
  <c r="AA373" i="57"/>
  <c r="P384" i="27" s="1"/>
  <c r="AX384" i="27" s="1"/>
  <c r="T389" i="28" s="1"/>
  <c r="AL389" i="28" s="1"/>
  <c r="Z373" i="57"/>
  <c r="O384" i="27" s="1"/>
  <c r="AW384" i="27" s="1"/>
  <c r="S389" i="28" s="1"/>
  <c r="Y363" i="57"/>
  <c r="N374" i="27" s="1"/>
  <c r="AV374" i="27" s="1"/>
  <c r="R379" i="28" s="1"/>
  <c r="U363" i="57"/>
  <c r="J374" i="27" s="1"/>
  <c r="AR374" i="27" s="1"/>
  <c r="N379" i="28" s="1"/>
  <c r="V363" i="57"/>
  <c r="K374" i="27" s="1"/>
  <c r="AS374" i="27" s="1"/>
  <c r="O379" i="28" s="1"/>
  <c r="Z363" i="57"/>
  <c r="O374" i="27" s="1"/>
  <c r="AW374" i="27" s="1"/>
  <c r="S379" i="28" s="1"/>
  <c r="R363" i="57"/>
  <c r="AB363" i="57"/>
  <c r="Q374" i="27" s="1"/>
  <c r="AY374" i="27" s="1"/>
  <c r="U379" i="28" s="1"/>
  <c r="AA363" i="57"/>
  <c r="P374" i="27" s="1"/>
  <c r="AX374" i="27" s="1"/>
  <c r="T379" i="28" s="1"/>
  <c r="T363" i="57"/>
  <c r="I374" i="27" s="1"/>
  <c r="AQ374" i="27" s="1"/>
  <c r="M379" i="28" s="1"/>
  <c r="S363" i="57"/>
  <c r="H374" i="27" s="1"/>
  <c r="AP374" i="27" s="1"/>
  <c r="L379" i="28" s="1"/>
  <c r="X363" i="57"/>
  <c r="M374" i="27" s="1"/>
  <c r="AU374" i="27" s="1"/>
  <c r="Q379" i="28" s="1"/>
  <c r="W363" i="57"/>
  <c r="L374" i="27" s="1"/>
  <c r="AT374" i="27" s="1"/>
  <c r="P379" i="28" s="1"/>
  <c r="AH379" i="28" s="1"/>
  <c r="Y369" i="57"/>
  <c r="N380" i="27" s="1"/>
  <c r="AV380" i="27" s="1"/>
  <c r="R385" i="28" s="1"/>
  <c r="Z369" i="57"/>
  <c r="O380" i="27" s="1"/>
  <c r="AW380" i="27" s="1"/>
  <c r="S385" i="28" s="1"/>
  <c r="T369" i="57"/>
  <c r="I380" i="27" s="1"/>
  <c r="AQ380" i="27" s="1"/>
  <c r="M385" i="28" s="1"/>
  <c r="U369" i="57"/>
  <c r="J380" i="27" s="1"/>
  <c r="AR380" i="27" s="1"/>
  <c r="N385" i="28" s="1"/>
  <c r="S369" i="57"/>
  <c r="H380" i="27" s="1"/>
  <c r="AP380" i="27" s="1"/>
  <c r="L385" i="28" s="1"/>
  <c r="X369" i="57"/>
  <c r="M380" i="27" s="1"/>
  <c r="AU380" i="27" s="1"/>
  <c r="Q385" i="28" s="1"/>
  <c r="R369" i="57"/>
  <c r="W369" i="57"/>
  <c r="L380" i="27" s="1"/>
  <c r="AT380" i="27" s="1"/>
  <c r="P385" i="28" s="1"/>
  <c r="AB369" i="57"/>
  <c r="Q380" i="27" s="1"/>
  <c r="AY380" i="27" s="1"/>
  <c r="U385" i="28" s="1"/>
  <c r="V369" i="57"/>
  <c r="K380" i="27" s="1"/>
  <c r="AS380" i="27" s="1"/>
  <c r="O385" i="28" s="1"/>
  <c r="AA369" i="57"/>
  <c r="P380" i="27" s="1"/>
  <c r="AX380" i="27" s="1"/>
  <c r="T385" i="28" s="1"/>
  <c r="Y368" i="57"/>
  <c r="N379" i="27" s="1"/>
  <c r="AV379" i="27" s="1"/>
  <c r="R384" i="28" s="1"/>
  <c r="AB368" i="57"/>
  <c r="Q379" i="27" s="1"/>
  <c r="AY379" i="27" s="1"/>
  <c r="U384" i="28" s="1"/>
  <c r="T368" i="57"/>
  <c r="I379" i="27" s="1"/>
  <c r="AQ379" i="27" s="1"/>
  <c r="M384" i="28" s="1"/>
  <c r="V368" i="57"/>
  <c r="K379" i="27" s="1"/>
  <c r="AS379" i="27" s="1"/>
  <c r="O384" i="28" s="1"/>
  <c r="AG368" i="57"/>
  <c r="V379" i="27" s="1"/>
  <c r="BD379" i="27" s="1"/>
  <c r="Z384" i="28" s="1"/>
  <c r="R368" i="57"/>
  <c r="S368" i="57"/>
  <c r="H379" i="27" s="1"/>
  <c r="AP379" i="27" s="1"/>
  <c r="L384" i="28" s="1"/>
  <c r="AA368" i="57"/>
  <c r="P379" i="27" s="1"/>
  <c r="AX379" i="27" s="1"/>
  <c r="T384" i="28" s="1"/>
  <c r="U368" i="57"/>
  <c r="J379" i="27" s="1"/>
  <c r="AR379" i="27" s="1"/>
  <c r="N384" i="28" s="1"/>
  <c r="W368" i="57"/>
  <c r="L379" i="27" s="1"/>
  <c r="AT379" i="27" s="1"/>
  <c r="P384" i="28" s="1"/>
  <c r="AH384" i="28" s="1"/>
  <c r="AC368" i="57"/>
  <c r="R379" i="27" s="1"/>
  <c r="AZ379" i="27" s="1"/>
  <c r="V384" i="28" s="1"/>
  <c r="AD368" i="57"/>
  <c r="S379" i="27" s="1"/>
  <c r="BA379" i="27" s="1"/>
  <c r="W384" i="28" s="1"/>
  <c r="AF368" i="57"/>
  <c r="U379" i="27" s="1"/>
  <c r="BC379" i="27" s="1"/>
  <c r="Y384" i="28" s="1"/>
  <c r="X368" i="57"/>
  <c r="M379" i="27" s="1"/>
  <c r="AU379" i="27" s="1"/>
  <c r="Q384" i="28" s="1"/>
  <c r="Z368" i="57"/>
  <c r="O379" i="27" s="1"/>
  <c r="AW379" i="27" s="1"/>
  <c r="S384" i="28" s="1"/>
  <c r="AE368" i="57"/>
  <c r="T379" i="27" s="1"/>
  <c r="BB379" i="27" s="1"/>
  <c r="X384" i="28" s="1"/>
  <c r="S372" i="57"/>
  <c r="H383" i="27" s="1"/>
  <c r="AP383" i="27" s="1"/>
  <c r="L388" i="28" s="1"/>
  <c r="V372" i="57"/>
  <c r="K383" i="27" s="1"/>
  <c r="AS383" i="27" s="1"/>
  <c r="O388" i="28" s="1"/>
  <c r="AB372" i="57"/>
  <c r="Q383" i="27" s="1"/>
  <c r="AY383" i="27" s="1"/>
  <c r="U388" i="28" s="1"/>
  <c r="Y372" i="57"/>
  <c r="N383" i="27" s="1"/>
  <c r="AV383" i="27" s="1"/>
  <c r="R388" i="28" s="1"/>
  <c r="R372" i="57"/>
  <c r="Z372" i="57"/>
  <c r="O383" i="27" s="1"/>
  <c r="AW383" i="27" s="1"/>
  <c r="S388" i="28" s="1"/>
  <c r="U372" i="57"/>
  <c r="J383" i="27" s="1"/>
  <c r="AR383" i="27" s="1"/>
  <c r="N388" i="28" s="1"/>
  <c r="T372" i="57"/>
  <c r="I383" i="27" s="1"/>
  <c r="AQ383" i="27" s="1"/>
  <c r="M388" i="28" s="1"/>
  <c r="W372" i="57"/>
  <c r="L383" i="27" s="1"/>
  <c r="AT383" i="27" s="1"/>
  <c r="P388" i="28" s="1"/>
  <c r="AA372" i="57"/>
  <c r="P383" i="27" s="1"/>
  <c r="AX383" i="27" s="1"/>
  <c r="T388" i="28" s="1"/>
  <c r="AL388" i="28" s="1"/>
  <c r="X372" i="57"/>
  <c r="M383" i="27" s="1"/>
  <c r="AU383" i="27" s="1"/>
  <c r="Q388" i="28" s="1"/>
  <c r="U361" i="57"/>
  <c r="J372" i="27" s="1"/>
  <c r="AR372" i="27" s="1"/>
  <c r="N377" i="28" s="1"/>
  <c r="AF377" i="28" s="1"/>
  <c r="R361" i="57"/>
  <c r="W361" i="57"/>
  <c r="L372" i="27" s="1"/>
  <c r="AT372" i="27" s="1"/>
  <c r="P377" i="28" s="1"/>
  <c r="AB361" i="57"/>
  <c r="Q372" i="27" s="1"/>
  <c r="AY372" i="27" s="1"/>
  <c r="U377" i="28" s="1"/>
  <c r="V361" i="57"/>
  <c r="K372" i="27" s="1"/>
  <c r="AS372" i="27" s="1"/>
  <c r="O377" i="28" s="1"/>
  <c r="AG377" i="28" s="1"/>
  <c r="AA361" i="57"/>
  <c r="P372" i="27" s="1"/>
  <c r="AX372" i="27" s="1"/>
  <c r="T377" i="28" s="1"/>
  <c r="Y361" i="57"/>
  <c r="N372" i="27" s="1"/>
  <c r="AV372" i="27" s="1"/>
  <c r="R377" i="28" s="1"/>
  <c r="Z361" i="57"/>
  <c r="O372" i="27" s="1"/>
  <c r="AW372" i="27" s="1"/>
  <c r="S377" i="28" s="1"/>
  <c r="T361" i="57"/>
  <c r="I372" i="27" s="1"/>
  <c r="AQ372" i="27" s="1"/>
  <c r="M377" i="28" s="1"/>
  <c r="X361" i="57"/>
  <c r="M372" i="27" s="1"/>
  <c r="AU372" i="27" s="1"/>
  <c r="Q377" i="28" s="1"/>
  <c r="AF361" i="57"/>
  <c r="U372" i="27" s="1"/>
  <c r="BC372" i="27" s="1"/>
  <c r="Y377" i="28" s="1"/>
  <c r="AG361" i="57"/>
  <c r="V372" i="27" s="1"/>
  <c r="BD372" i="27" s="1"/>
  <c r="Z377" i="28" s="1"/>
  <c r="S361" i="57"/>
  <c r="H372" i="27" s="1"/>
  <c r="AP372" i="27" s="1"/>
  <c r="L377" i="28" s="1"/>
  <c r="AA356" i="57"/>
  <c r="P367" i="27" s="1"/>
  <c r="AX367" i="27" s="1"/>
  <c r="T372" i="28" s="1"/>
  <c r="AB356" i="57"/>
  <c r="Q367" i="27" s="1"/>
  <c r="AY367" i="27" s="1"/>
  <c r="U372" i="28" s="1"/>
  <c r="Y356" i="57"/>
  <c r="N367" i="27" s="1"/>
  <c r="AV367" i="27" s="1"/>
  <c r="R372" i="28" s="1"/>
  <c r="S356" i="57"/>
  <c r="H367" i="27" s="1"/>
  <c r="AP367" i="27" s="1"/>
  <c r="L372" i="28" s="1"/>
  <c r="T356" i="57"/>
  <c r="I367" i="27" s="1"/>
  <c r="AQ367" i="27" s="1"/>
  <c r="M372" i="28" s="1"/>
  <c r="U356" i="57"/>
  <c r="J367" i="27" s="1"/>
  <c r="AR367" i="27" s="1"/>
  <c r="N372" i="28" s="1"/>
  <c r="AG356" i="57"/>
  <c r="V367" i="27" s="1"/>
  <c r="BD367" i="27" s="1"/>
  <c r="Z372" i="28" s="1"/>
  <c r="AE356" i="57"/>
  <c r="T367" i="27" s="1"/>
  <c r="BB367" i="27" s="1"/>
  <c r="X372" i="28" s="1"/>
  <c r="AC356" i="57"/>
  <c r="R367" i="27" s="1"/>
  <c r="AZ367" i="27" s="1"/>
  <c r="V372" i="28" s="1"/>
  <c r="X356" i="57"/>
  <c r="M367" i="27" s="1"/>
  <c r="AU367" i="27" s="1"/>
  <c r="Q372" i="28" s="1"/>
  <c r="AF356" i="57"/>
  <c r="U367" i="27" s="1"/>
  <c r="BC367" i="27" s="1"/>
  <c r="Y372" i="28" s="1"/>
  <c r="Z356" i="57"/>
  <c r="O367" i="27" s="1"/>
  <c r="AW367" i="27" s="1"/>
  <c r="S372" i="28" s="1"/>
  <c r="W356" i="57"/>
  <c r="L367" i="27" s="1"/>
  <c r="AT367" i="27" s="1"/>
  <c r="P372" i="28" s="1"/>
  <c r="R356" i="57"/>
  <c r="V356" i="57"/>
  <c r="K367" i="27" s="1"/>
  <c r="AS367" i="27" s="1"/>
  <c r="O372" i="28" s="1"/>
  <c r="AD356" i="57"/>
  <c r="S367" i="27" s="1"/>
  <c r="BA367" i="27" s="1"/>
  <c r="W372" i="28" s="1"/>
  <c r="O303" i="29"/>
  <c r="R364" i="57"/>
  <c r="AE364" i="57"/>
  <c r="T375" i="27" s="1"/>
  <c r="BB375" i="27" s="1"/>
  <c r="X380" i="28" s="1"/>
  <c r="AF364" i="57"/>
  <c r="U375" i="27" s="1"/>
  <c r="BC375" i="27" s="1"/>
  <c r="Y380" i="28" s="1"/>
  <c r="Y364" i="57"/>
  <c r="N375" i="27" s="1"/>
  <c r="AV375" i="27" s="1"/>
  <c r="R380" i="28" s="1"/>
  <c r="W364" i="57"/>
  <c r="L375" i="27" s="1"/>
  <c r="AT375" i="27" s="1"/>
  <c r="P380" i="28" s="1"/>
  <c r="X364" i="57"/>
  <c r="M375" i="27" s="1"/>
  <c r="AU375" i="27" s="1"/>
  <c r="Q380" i="28" s="1"/>
  <c r="U364" i="57"/>
  <c r="J375" i="27" s="1"/>
  <c r="AR375" i="27" s="1"/>
  <c r="N380" i="28" s="1"/>
  <c r="AG364" i="57"/>
  <c r="V375" i="27" s="1"/>
  <c r="BD375" i="27" s="1"/>
  <c r="Z380" i="28" s="1"/>
  <c r="T364" i="57"/>
  <c r="I375" i="27" s="1"/>
  <c r="AQ375" i="27" s="1"/>
  <c r="M380" i="28" s="1"/>
  <c r="AB364" i="57"/>
  <c r="Q375" i="27" s="1"/>
  <c r="AY375" i="27" s="1"/>
  <c r="U380" i="28" s="1"/>
  <c r="AC364" i="57"/>
  <c r="R375" i="27" s="1"/>
  <c r="AZ375" i="27" s="1"/>
  <c r="V380" i="28" s="1"/>
  <c r="S364" i="57"/>
  <c r="H375" i="27" s="1"/>
  <c r="AP375" i="27" s="1"/>
  <c r="L380" i="28" s="1"/>
  <c r="AD380" i="28" s="1"/>
  <c r="AA364" i="57"/>
  <c r="P375" i="27" s="1"/>
  <c r="AX375" i="27" s="1"/>
  <c r="T380" i="28" s="1"/>
  <c r="Z364" i="57"/>
  <c r="O375" i="27" s="1"/>
  <c r="AW375" i="27" s="1"/>
  <c r="S380" i="28" s="1"/>
  <c r="AD364" i="57"/>
  <c r="S375" i="27" s="1"/>
  <c r="BA375" i="27" s="1"/>
  <c r="W380" i="28" s="1"/>
  <c r="V364" i="57"/>
  <c r="K375" i="27" s="1"/>
  <c r="AS375" i="27" s="1"/>
  <c r="O380" i="28" s="1"/>
  <c r="U375" i="57"/>
  <c r="J386" i="27" s="1"/>
  <c r="AR386" i="27" s="1"/>
  <c r="N391" i="28" s="1"/>
  <c r="Y375" i="57"/>
  <c r="N386" i="27" s="1"/>
  <c r="AV386" i="27" s="1"/>
  <c r="R391" i="28" s="1"/>
  <c r="T375" i="57"/>
  <c r="I386" i="27" s="1"/>
  <c r="AQ386" i="27" s="1"/>
  <c r="M391" i="28" s="1"/>
  <c r="R375" i="57"/>
  <c r="X375" i="57"/>
  <c r="M386" i="27" s="1"/>
  <c r="AU386" i="27" s="1"/>
  <c r="Q391" i="28" s="1"/>
  <c r="V375" i="57"/>
  <c r="K386" i="27" s="1"/>
  <c r="AS386" i="27" s="1"/>
  <c r="O391" i="28" s="1"/>
  <c r="AA375" i="57"/>
  <c r="P386" i="27" s="1"/>
  <c r="AX386" i="27" s="1"/>
  <c r="T391" i="28" s="1"/>
  <c r="AL391" i="28" s="1"/>
  <c r="Z375" i="57"/>
  <c r="O386" i="27" s="1"/>
  <c r="AW386" i="27" s="1"/>
  <c r="S391" i="28" s="1"/>
  <c r="S375" i="57"/>
  <c r="H386" i="27" s="1"/>
  <c r="AP386" i="27" s="1"/>
  <c r="L391" i="28" s="1"/>
  <c r="W375" i="57"/>
  <c r="L386" i="27" s="1"/>
  <c r="AT386" i="27" s="1"/>
  <c r="P391" i="28" s="1"/>
  <c r="AB375" i="57"/>
  <c r="Q386" i="27" s="1"/>
  <c r="AY386" i="27" s="1"/>
  <c r="U391" i="28" s="1"/>
  <c r="AC365" i="57"/>
  <c r="R376" i="27" s="1"/>
  <c r="AZ376" i="27" s="1"/>
  <c r="V381" i="28" s="1"/>
  <c r="AD365" i="57"/>
  <c r="S376" i="27" s="1"/>
  <c r="BA376" i="27" s="1"/>
  <c r="W381" i="28" s="1"/>
  <c r="AE365" i="57"/>
  <c r="T376" i="27" s="1"/>
  <c r="BB376" i="27" s="1"/>
  <c r="X381" i="28" s="1"/>
  <c r="AF365" i="57"/>
  <c r="U376" i="27" s="1"/>
  <c r="BC376" i="27" s="1"/>
  <c r="Y381" i="28" s="1"/>
  <c r="U365" i="57"/>
  <c r="J376" i="27" s="1"/>
  <c r="AR376" i="27" s="1"/>
  <c r="N381" i="28" s="1"/>
  <c r="AG365" i="57"/>
  <c r="V376" i="27" s="1"/>
  <c r="BD376" i="27" s="1"/>
  <c r="Z381" i="28" s="1"/>
  <c r="V365" i="57"/>
  <c r="K376" i="27" s="1"/>
  <c r="AS376" i="27" s="1"/>
  <c r="O381" i="28" s="1"/>
  <c r="W365" i="57"/>
  <c r="L376" i="27" s="1"/>
  <c r="AT376" i="27" s="1"/>
  <c r="P381" i="28" s="1"/>
  <c r="X365" i="57"/>
  <c r="M376" i="27" s="1"/>
  <c r="AU376" i="27" s="1"/>
  <c r="Q381" i="28" s="1"/>
  <c r="Y365" i="57"/>
  <c r="N376" i="27" s="1"/>
  <c r="AV376" i="27" s="1"/>
  <c r="R381" i="28" s="1"/>
  <c r="AA365" i="57"/>
  <c r="P376" i="27" s="1"/>
  <c r="AX376" i="27" s="1"/>
  <c r="T381" i="28" s="1"/>
  <c r="R365" i="57"/>
  <c r="T365" i="57"/>
  <c r="I376" i="27" s="1"/>
  <c r="AQ376" i="27" s="1"/>
  <c r="M381" i="28" s="1"/>
  <c r="AE381" i="28" s="1"/>
  <c r="AF381" i="28" s="1"/>
  <c r="Z365" i="57"/>
  <c r="O376" i="27" s="1"/>
  <c r="AW376" i="27" s="1"/>
  <c r="S381" i="28" s="1"/>
  <c r="AB365" i="57"/>
  <c r="Q376" i="27" s="1"/>
  <c r="AY376" i="27" s="1"/>
  <c r="U381" i="28" s="1"/>
  <c r="S365" i="57"/>
  <c r="H376" i="27" s="1"/>
  <c r="AP376" i="27" s="1"/>
  <c r="L381" i="28" s="1"/>
  <c r="P303" i="29"/>
  <c r="J306" i="57"/>
  <c r="X306" i="57" s="1"/>
  <c r="U303" i="29"/>
  <c r="P19" i="29"/>
  <c r="L293" i="29"/>
  <c r="Z303" i="29"/>
  <c r="K303" i="29"/>
  <c r="N303" i="29"/>
  <c r="K19" i="29"/>
  <c r="N19" i="29"/>
  <c r="S293" i="29"/>
  <c r="T303" i="29"/>
  <c r="L303" i="29"/>
  <c r="R303" i="29"/>
  <c r="S17" i="29"/>
  <c r="Z301" i="29"/>
  <c r="Q303" i="29"/>
  <c r="M303" i="29"/>
  <c r="S303" i="29"/>
  <c r="R179" i="57"/>
  <c r="U179" i="57"/>
  <c r="Y179" i="57"/>
  <c r="S179" i="57"/>
  <c r="X179" i="57"/>
  <c r="T179" i="57"/>
  <c r="Z179" i="57"/>
  <c r="W179" i="57"/>
  <c r="AB179" i="57"/>
  <c r="AA179" i="57"/>
  <c r="V179" i="57"/>
  <c r="R248" i="57"/>
  <c r="U248" i="57"/>
  <c r="Y248" i="57"/>
  <c r="W248" i="57"/>
  <c r="AB248" i="57"/>
  <c r="Z248" i="57"/>
  <c r="S248" i="57"/>
  <c r="X248" i="57"/>
  <c r="T248" i="57"/>
  <c r="V248" i="57"/>
  <c r="AA248" i="57"/>
  <c r="R240" i="57"/>
  <c r="T240" i="57"/>
  <c r="X240" i="57"/>
  <c r="AB240" i="57"/>
  <c r="U240" i="57"/>
  <c r="Y240" i="57"/>
  <c r="S240" i="57"/>
  <c r="W240" i="57"/>
  <c r="AA240" i="57"/>
  <c r="V240" i="57"/>
  <c r="Z240" i="57"/>
  <c r="R143" i="57"/>
  <c r="U143" i="57"/>
  <c r="Y143" i="57"/>
  <c r="AD143" i="57"/>
  <c r="W143" i="57"/>
  <c r="AB143" i="57"/>
  <c r="S143" i="57"/>
  <c r="X143" i="57"/>
  <c r="AE143" i="57"/>
  <c r="T154" i="27" s="1"/>
  <c r="V143" i="57"/>
  <c r="AA143" i="57"/>
  <c r="AG143" i="57"/>
  <c r="V154" i="27" s="1"/>
  <c r="AF143" i="57"/>
  <c r="Z143" i="57"/>
  <c r="T143" i="57"/>
  <c r="R148" i="57"/>
  <c r="S148" i="57"/>
  <c r="W148" i="57"/>
  <c r="AA148" i="57"/>
  <c r="V148" i="57"/>
  <c r="AB148" i="57"/>
  <c r="X148" i="57"/>
  <c r="U148" i="57"/>
  <c r="Z148" i="57"/>
  <c r="T148" i="57"/>
  <c r="Y148" i="57"/>
  <c r="R176" i="57"/>
  <c r="U176" i="57"/>
  <c r="Y176" i="57"/>
  <c r="AC176" i="57"/>
  <c r="AG176" i="57"/>
  <c r="V187" i="27" s="1"/>
  <c r="V176" i="57"/>
  <c r="AA176" i="57"/>
  <c r="P187" i="27" s="1"/>
  <c r="AF176" i="57"/>
  <c r="U187" i="27" s="1"/>
  <c r="W176" i="57"/>
  <c r="L187" i="27" s="1"/>
  <c r="AB176" i="57"/>
  <c r="Q187" i="27" s="1"/>
  <c r="T176" i="57"/>
  <c r="Z176" i="57"/>
  <c r="O187" i="27" s="1"/>
  <c r="AE176" i="57"/>
  <c r="T187" i="27" s="1"/>
  <c r="X176" i="57"/>
  <c r="M187" i="27" s="1"/>
  <c r="AD176" i="57"/>
  <c r="S187" i="27" s="1"/>
  <c r="S176" i="57"/>
  <c r="R249" i="57"/>
  <c r="S249" i="57"/>
  <c r="W249" i="57"/>
  <c r="AA249" i="57"/>
  <c r="X249" i="57"/>
  <c r="T249" i="57"/>
  <c r="Y249" i="57"/>
  <c r="Z249" i="57"/>
  <c r="V249" i="57"/>
  <c r="AB249" i="57"/>
  <c r="U249" i="57"/>
  <c r="R250" i="57"/>
  <c r="U250" i="57"/>
  <c r="Y250" i="57"/>
  <c r="S250" i="57"/>
  <c r="X250" i="57"/>
  <c r="V250" i="57"/>
  <c r="T250" i="57"/>
  <c r="Z250" i="57"/>
  <c r="W250" i="57"/>
  <c r="AB250" i="57"/>
  <c r="AA250" i="57"/>
  <c r="R175" i="57"/>
  <c r="T175" i="57"/>
  <c r="X175" i="57"/>
  <c r="AB175" i="57"/>
  <c r="Q186" i="27" s="1"/>
  <c r="AF175" i="57"/>
  <c r="U186" i="27" s="1"/>
  <c r="U175" i="57"/>
  <c r="Z175" i="57"/>
  <c r="AE175" i="57"/>
  <c r="T186" i="27" s="1"/>
  <c r="V175" i="57"/>
  <c r="AA175" i="57"/>
  <c r="AG175" i="57"/>
  <c r="V186" i="27" s="1"/>
  <c r="S175" i="57"/>
  <c r="Y175" i="57"/>
  <c r="AD175" i="57"/>
  <c r="S186" i="27" s="1"/>
  <c r="W175" i="57"/>
  <c r="AC175" i="57"/>
  <c r="R186" i="27" s="1"/>
  <c r="R102" i="57"/>
  <c r="U102" i="57"/>
  <c r="Y102" i="57"/>
  <c r="AC102" i="57"/>
  <c r="AG102" i="57"/>
  <c r="V102" i="57"/>
  <c r="Z102" i="57"/>
  <c r="AD102" i="57"/>
  <c r="T102" i="57"/>
  <c r="X102" i="57"/>
  <c r="AB102" i="57"/>
  <c r="AF102" i="57"/>
  <c r="AE102" i="57"/>
  <c r="S102" i="57"/>
  <c r="AA102" i="57"/>
  <c r="W102" i="57"/>
  <c r="R269" i="57"/>
  <c r="G280" i="27" s="1"/>
  <c r="U269" i="57"/>
  <c r="Y269" i="57"/>
  <c r="AC269" i="57"/>
  <c r="R280" i="27" s="1"/>
  <c r="AG269" i="57"/>
  <c r="V280" i="27" s="1"/>
  <c r="T269" i="57"/>
  <c r="Z269" i="57"/>
  <c r="O280" i="27" s="1"/>
  <c r="AE269" i="57"/>
  <c r="T280" i="27" s="1"/>
  <c r="V269" i="57"/>
  <c r="AA269" i="57"/>
  <c r="P280" i="27" s="1"/>
  <c r="AF269" i="57"/>
  <c r="U280" i="27" s="1"/>
  <c r="AB269" i="57"/>
  <c r="S269" i="57"/>
  <c r="H280" i="27" s="1"/>
  <c r="X269" i="57"/>
  <c r="AD269" i="57"/>
  <c r="S280" i="27" s="1"/>
  <c r="W269" i="57"/>
  <c r="R159" i="57"/>
  <c r="V159" i="57"/>
  <c r="K170" i="27" s="1"/>
  <c r="Z159" i="57"/>
  <c r="O170" i="27" s="1"/>
  <c r="AD159" i="57"/>
  <c r="S170" i="27" s="1"/>
  <c r="S159" i="57"/>
  <c r="W159" i="57"/>
  <c r="L170" i="27" s="1"/>
  <c r="AA159" i="57"/>
  <c r="P170" i="27" s="1"/>
  <c r="AE159" i="57"/>
  <c r="T170" i="27" s="1"/>
  <c r="U159" i="57"/>
  <c r="Y159" i="57"/>
  <c r="N170" i="27" s="1"/>
  <c r="AC159" i="57"/>
  <c r="R170" i="27" s="1"/>
  <c r="AG159" i="57"/>
  <c r="T159" i="57"/>
  <c r="I170" i="27" s="1"/>
  <c r="X159" i="57"/>
  <c r="M170" i="27" s="1"/>
  <c r="AF159" i="57"/>
  <c r="U170" i="27" s="1"/>
  <c r="AB159" i="57"/>
  <c r="Q170" i="27" s="1"/>
  <c r="R166" i="57"/>
  <c r="U166" i="57"/>
  <c r="Y166" i="57"/>
  <c r="V166" i="57"/>
  <c r="Z166" i="57"/>
  <c r="T166" i="57"/>
  <c r="X166" i="57"/>
  <c r="AB166" i="57"/>
  <c r="S166" i="57"/>
  <c r="AA166" i="57"/>
  <c r="W166" i="57"/>
  <c r="R168" i="57"/>
  <c r="U168" i="57"/>
  <c r="Y168" i="57"/>
  <c r="V168" i="57"/>
  <c r="Z168" i="57"/>
  <c r="T168" i="57"/>
  <c r="X168" i="57"/>
  <c r="AB168" i="57"/>
  <c r="AA168" i="57"/>
  <c r="W168" i="57"/>
  <c r="S168" i="57"/>
  <c r="R236" i="57"/>
  <c r="U236" i="57"/>
  <c r="Y236" i="57"/>
  <c r="V236" i="57"/>
  <c r="Z236" i="57"/>
  <c r="T236" i="57"/>
  <c r="X236" i="57"/>
  <c r="AB236" i="57"/>
  <c r="S236" i="57"/>
  <c r="AA236" i="57"/>
  <c r="W236" i="57"/>
  <c r="R129" i="57"/>
  <c r="G140" i="27" s="1"/>
  <c r="AO140" i="27" s="1"/>
  <c r="U129" i="57"/>
  <c r="Y129" i="57"/>
  <c r="S129" i="57"/>
  <c r="X129" i="57"/>
  <c r="T129" i="57"/>
  <c r="I140" i="27" s="1"/>
  <c r="AQ140" i="27" s="1"/>
  <c r="Z129" i="57"/>
  <c r="W129" i="57"/>
  <c r="AB129" i="57"/>
  <c r="V129" i="57"/>
  <c r="AA129" i="57"/>
  <c r="R87" i="57"/>
  <c r="V87" i="57"/>
  <c r="Z87" i="57"/>
  <c r="S87" i="57"/>
  <c r="W87" i="57"/>
  <c r="AA87" i="57"/>
  <c r="U87" i="57"/>
  <c r="Y87" i="57"/>
  <c r="AB87" i="57"/>
  <c r="X87" i="57"/>
  <c r="T87" i="57"/>
  <c r="R84" i="57"/>
  <c r="T84" i="57"/>
  <c r="X84" i="57"/>
  <c r="AB84" i="57"/>
  <c r="U84" i="57"/>
  <c r="Y84" i="57"/>
  <c r="S84" i="57"/>
  <c r="W84" i="57"/>
  <c r="AA84" i="57"/>
  <c r="Z84" i="57"/>
  <c r="V84" i="57"/>
  <c r="R282" i="57"/>
  <c r="U282" i="57"/>
  <c r="Y282" i="57"/>
  <c r="V282" i="57"/>
  <c r="AA282" i="57"/>
  <c r="W282" i="57"/>
  <c r="AB282" i="57"/>
  <c r="T282" i="57"/>
  <c r="Z282" i="57"/>
  <c r="S282" i="57"/>
  <c r="X282" i="57"/>
  <c r="R158" i="57"/>
  <c r="T158" i="57"/>
  <c r="X158" i="57"/>
  <c r="AB158" i="57"/>
  <c r="U158" i="57"/>
  <c r="Y158" i="57"/>
  <c r="S158" i="57"/>
  <c r="W158" i="57"/>
  <c r="AA158" i="57"/>
  <c r="Z158" i="57"/>
  <c r="V158" i="57"/>
  <c r="R290" i="57"/>
  <c r="G301" i="27" s="1"/>
  <c r="U290" i="57"/>
  <c r="Y290" i="57"/>
  <c r="V290" i="57"/>
  <c r="AA290" i="57"/>
  <c r="X290" i="57"/>
  <c r="W290" i="57"/>
  <c r="AB290" i="57"/>
  <c r="T290" i="57"/>
  <c r="I301" i="27" s="1"/>
  <c r="Z290" i="57"/>
  <c r="S290" i="57"/>
  <c r="H301" i="27" s="1"/>
  <c r="R262" i="57"/>
  <c r="G273" i="27" s="1"/>
  <c r="S262" i="57"/>
  <c r="W262" i="57"/>
  <c r="AA262" i="57"/>
  <c r="AF262" i="57"/>
  <c r="U273" i="27" s="1"/>
  <c r="V262" i="57"/>
  <c r="AB262" i="57"/>
  <c r="T262" i="57"/>
  <c r="X262" i="57"/>
  <c r="AD262" i="57"/>
  <c r="S273" i="27" s="1"/>
  <c r="AE262" i="57"/>
  <c r="T273" i="27" s="1"/>
  <c r="U262" i="57"/>
  <c r="Z262" i="57"/>
  <c r="AG262" i="57"/>
  <c r="V273" i="27" s="1"/>
  <c r="Y262" i="57"/>
  <c r="R292" i="57"/>
  <c r="G303" i="27" s="1"/>
  <c r="U292" i="57"/>
  <c r="Y292" i="57"/>
  <c r="W292" i="57"/>
  <c r="AB292" i="57"/>
  <c r="S292" i="57"/>
  <c r="H303" i="27" s="1"/>
  <c r="X292" i="57"/>
  <c r="V292" i="57"/>
  <c r="AA292" i="57"/>
  <c r="Z292" i="57"/>
  <c r="T292" i="57"/>
  <c r="I303" i="27" s="1"/>
  <c r="R204" i="57"/>
  <c r="U204" i="57"/>
  <c r="Y204" i="57"/>
  <c r="T204" i="57"/>
  <c r="Z204" i="57"/>
  <c r="V204" i="57"/>
  <c r="AA204" i="57"/>
  <c r="S204" i="57"/>
  <c r="X204" i="57"/>
  <c r="W204" i="57"/>
  <c r="AB204" i="57"/>
  <c r="R234" i="57"/>
  <c r="U234" i="57"/>
  <c r="Y234" i="57"/>
  <c r="V234" i="57"/>
  <c r="Z234" i="57"/>
  <c r="T234" i="57"/>
  <c r="X234" i="57"/>
  <c r="AB234" i="57"/>
  <c r="W234" i="57"/>
  <c r="AA234" i="57"/>
  <c r="S234" i="57"/>
  <c r="R180" i="57"/>
  <c r="S180" i="57"/>
  <c r="W180" i="57"/>
  <c r="AA180" i="57"/>
  <c r="T180" i="57"/>
  <c r="Y180" i="57"/>
  <c r="U180" i="57"/>
  <c r="Z180" i="57"/>
  <c r="X180" i="57"/>
  <c r="V180" i="57"/>
  <c r="AB180" i="57"/>
  <c r="R272" i="57"/>
  <c r="G283" i="27" s="1"/>
  <c r="V272" i="57"/>
  <c r="Z272" i="57"/>
  <c r="W272" i="57"/>
  <c r="AB272" i="57"/>
  <c r="T272" i="57"/>
  <c r="I283" i="27" s="1"/>
  <c r="S272" i="57"/>
  <c r="H283" i="27" s="1"/>
  <c r="X272" i="57"/>
  <c r="U272" i="57"/>
  <c r="AA272" i="57"/>
  <c r="Y272" i="57"/>
  <c r="R239" i="57"/>
  <c r="V239" i="57"/>
  <c r="Z239" i="57"/>
  <c r="S239" i="57"/>
  <c r="W239" i="57"/>
  <c r="AA239" i="57"/>
  <c r="U239" i="57"/>
  <c r="Y239" i="57"/>
  <c r="T239" i="57"/>
  <c r="X239" i="57"/>
  <c r="AB239" i="57"/>
  <c r="R246" i="57"/>
  <c r="S246" i="57"/>
  <c r="W246" i="57"/>
  <c r="AA246" i="57"/>
  <c r="V246" i="57"/>
  <c r="Z246" i="57"/>
  <c r="U246" i="57"/>
  <c r="Y246" i="57"/>
  <c r="X246" i="57"/>
  <c r="T246" i="57"/>
  <c r="AB246" i="57"/>
  <c r="R264" i="57"/>
  <c r="G275" i="27" s="1"/>
  <c r="V264" i="57"/>
  <c r="Z264" i="57"/>
  <c r="T264" i="57"/>
  <c r="Y264" i="57"/>
  <c r="W264" i="57"/>
  <c r="U264" i="57"/>
  <c r="AA264" i="57"/>
  <c r="AB264" i="57"/>
  <c r="S264" i="57"/>
  <c r="H275" i="27" s="1"/>
  <c r="X264" i="57"/>
  <c r="R98" i="57"/>
  <c r="U98" i="57"/>
  <c r="Y98" i="57"/>
  <c r="V98" i="57"/>
  <c r="Z98" i="57"/>
  <c r="T98" i="57"/>
  <c r="X98" i="57"/>
  <c r="AB98" i="57"/>
  <c r="W98" i="57"/>
  <c r="AA98" i="57"/>
  <c r="S98" i="57"/>
  <c r="R112" i="57"/>
  <c r="V112" i="57"/>
  <c r="Z112" i="57"/>
  <c r="S112" i="57"/>
  <c r="W112" i="57"/>
  <c r="AA112" i="57"/>
  <c r="U112" i="57"/>
  <c r="Y112" i="57"/>
  <c r="AB112" i="57"/>
  <c r="X112" i="57"/>
  <c r="T112" i="57"/>
  <c r="R135" i="57"/>
  <c r="G146" i="27" s="1"/>
  <c r="AO146" i="27" s="1"/>
  <c r="U135" i="57"/>
  <c r="J146" i="27" s="1"/>
  <c r="AR146" i="27" s="1"/>
  <c r="Y135" i="57"/>
  <c r="W135" i="57"/>
  <c r="L146" i="27" s="1"/>
  <c r="AT146" i="27" s="1"/>
  <c r="AB135" i="57"/>
  <c r="S135" i="57"/>
  <c r="H146" i="27" s="1"/>
  <c r="AP146" i="27" s="1"/>
  <c r="X135" i="57"/>
  <c r="V135" i="57"/>
  <c r="K146" i="27" s="1"/>
  <c r="AS146" i="27" s="1"/>
  <c r="AA135" i="57"/>
  <c r="Z135" i="57"/>
  <c r="T135" i="57"/>
  <c r="I146" i="27" s="1"/>
  <c r="AQ146" i="27" s="1"/>
  <c r="R136" i="57"/>
  <c r="G147" i="27" s="1"/>
  <c r="AO147" i="27" s="1"/>
  <c r="S136" i="57"/>
  <c r="W136" i="57"/>
  <c r="L147" i="27" s="1"/>
  <c r="AT147" i="27" s="1"/>
  <c r="AA136" i="57"/>
  <c r="X136" i="57"/>
  <c r="T136" i="57"/>
  <c r="I147" i="27" s="1"/>
  <c r="AQ147" i="27" s="1"/>
  <c r="Y136" i="57"/>
  <c r="V136" i="57"/>
  <c r="K147" i="27" s="1"/>
  <c r="AS147" i="27" s="1"/>
  <c r="AB136" i="57"/>
  <c r="U136" i="57"/>
  <c r="J147" i="27" s="1"/>
  <c r="AR147" i="27" s="1"/>
  <c r="Z136" i="57"/>
  <c r="R110" i="57"/>
  <c r="V110" i="57"/>
  <c r="Z110" i="57"/>
  <c r="S110" i="57"/>
  <c r="W110" i="57"/>
  <c r="AA110" i="57"/>
  <c r="U110" i="57"/>
  <c r="Y110" i="57"/>
  <c r="T110" i="57"/>
  <c r="AB110" i="57"/>
  <c r="X110" i="57"/>
  <c r="R86" i="57"/>
  <c r="T86" i="57"/>
  <c r="X86" i="57"/>
  <c r="AB86" i="57"/>
  <c r="U86" i="57"/>
  <c r="Y86" i="57"/>
  <c r="S86" i="57"/>
  <c r="W86" i="57"/>
  <c r="AA86" i="57"/>
  <c r="V86" i="57"/>
  <c r="Z86" i="57"/>
  <c r="R85" i="57"/>
  <c r="V85" i="57"/>
  <c r="Z85" i="57"/>
  <c r="S85" i="57"/>
  <c r="W85" i="57"/>
  <c r="AA85" i="57"/>
  <c r="U85" i="57"/>
  <c r="Y85" i="57"/>
  <c r="T85" i="57"/>
  <c r="AB85" i="57"/>
  <c r="X85" i="57"/>
  <c r="R134" i="57"/>
  <c r="S134" i="57"/>
  <c r="H145" i="27" s="1"/>
  <c r="AP145" i="27" s="1"/>
  <c r="W134" i="57"/>
  <c r="AA134" i="57"/>
  <c r="V134" i="57"/>
  <c r="K145" i="27" s="1"/>
  <c r="AS145" i="27" s="1"/>
  <c r="AB134" i="57"/>
  <c r="X134" i="57"/>
  <c r="U134" i="57"/>
  <c r="J145" i="27" s="1"/>
  <c r="AR145" i="27" s="1"/>
  <c r="Z134" i="57"/>
  <c r="T134" i="57"/>
  <c r="I145" i="27" s="1"/>
  <c r="AQ145" i="27" s="1"/>
  <c r="Y134" i="57"/>
  <c r="R90" i="57"/>
  <c r="U90" i="57"/>
  <c r="Y90" i="57"/>
  <c r="AC90" i="57"/>
  <c r="AG90" i="57"/>
  <c r="V90" i="57"/>
  <c r="Z90" i="57"/>
  <c r="AD90" i="57"/>
  <c r="T90" i="57"/>
  <c r="X90" i="57"/>
  <c r="AB90" i="57"/>
  <c r="AF90" i="57"/>
  <c r="W90" i="57"/>
  <c r="AA90" i="57"/>
  <c r="S90" i="57"/>
  <c r="AE90" i="57"/>
  <c r="R109" i="57"/>
  <c r="T109" i="57"/>
  <c r="X109" i="57"/>
  <c r="AB109" i="57"/>
  <c r="U109" i="57"/>
  <c r="Y109" i="57"/>
  <c r="S109" i="57"/>
  <c r="W109" i="57"/>
  <c r="AA109" i="57"/>
  <c r="Z109" i="57"/>
  <c r="V109" i="57"/>
  <c r="R278" i="57"/>
  <c r="G289" i="27" s="1"/>
  <c r="S278" i="57"/>
  <c r="H289" i="27" s="1"/>
  <c r="W278" i="57"/>
  <c r="AA278" i="57"/>
  <c r="T278" i="57"/>
  <c r="Y278" i="57"/>
  <c r="AB278" i="57"/>
  <c r="U278" i="57"/>
  <c r="J289" i="27" s="1"/>
  <c r="Z278" i="57"/>
  <c r="V278" i="57"/>
  <c r="X278" i="57"/>
  <c r="AG278" i="57"/>
  <c r="V289" i="27" s="1"/>
  <c r="R259" i="57"/>
  <c r="U259" i="57"/>
  <c r="Y259" i="57"/>
  <c r="T259" i="57"/>
  <c r="Z259" i="57"/>
  <c r="V259" i="57"/>
  <c r="AA259" i="57"/>
  <c r="W259" i="57"/>
  <c r="S259" i="57"/>
  <c r="X259" i="57"/>
  <c r="AB259" i="57"/>
  <c r="R253" i="57"/>
  <c r="V253" i="57"/>
  <c r="Z253" i="57"/>
  <c r="U253" i="57"/>
  <c r="AA253" i="57"/>
  <c r="X253" i="57"/>
  <c r="W253" i="57"/>
  <c r="AB253" i="57"/>
  <c r="T253" i="57"/>
  <c r="Y253" i="57"/>
  <c r="S253" i="57"/>
  <c r="R229" i="57"/>
  <c r="T229" i="57"/>
  <c r="X229" i="57"/>
  <c r="AB229" i="57"/>
  <c r="U229" i="57"/>
  <c r="Y229" i="57"/>
  <c r="S229" i="57"/>
  <c r="W229" i="57"/>
  <c r="AA229" i="57"/>
  <c r="V229" i="57"/>
  <c r="Z229" i="57"/>
  <c r="R232" i="57"/>
  <c r="V232" i="57"/>
  <c r="K243" i="27" s="1"/>
  <c r="Z232" i="57"/>
  <c r="O243" i="27" s="1"/>
  <c r="AD232" i="57"/>
  <c r="S243" i="27" s="1"/>
  <c r="S232" i="57"/>
  <c r="H243" i="27" s="1"/>
  <c r="W232" i="57"/>
  <c r="L243" i="27" s="1"/>
  <c r="AA232" i="57"/>
  <c r="P243" i="27" s="1"/>
  <c r="AE232" i="57"/>
  <c r="T243" i="27" s="1"/>
  <c r="U232" i="57"/>
  <c r="J243" i="27" s="1"/>
  <c r="Y232" i="57"/>
  <c r="N243" i="27" s="1"/>
  <c r="AC232" i="57"/>
  <c r="R243" i="27" s="1"/>
  <c r="AG232" i="57"/>
  <c r="V243" i="27" s="1"/>
  <c r="AF232" i="57"/>
  <c r="U243" i="27" s="1"/>
  <c r="T232" i="57"/>
  <c r="I243" i="27" s="1"/>
  <c r="AB232" i="57"/>
  <c r="Q243" i="27" s="1"/>
  <c r="X232" i="57"/>
  <c r="M243" i="27" s="1"/>
  <c r="R152" i="57"/>
  <c r="V152" i="57"/>
  <c r="Z152" i="57"/>
  <c r="T152" i="57"/>
  <c r="Y152" i="57"/>
  <c r="U152" i="57"/>
  <c r="AA152" i="57"/>
  <c r="S152" i="57"/>
  <c r="X152" i="57"/>
  <c r="W152" i="57"/>
  <c r="AB152" i="57"/>
  <c r="R198" i="57"/>
  <c r="S198" i="57"/>
  <c r="W198" i="57"/>
  <c r="AA198" i="57"/>
  <c r="U198" i="57"/>
  <c r="Z198" i="57"/>
  <c r="V198" i="57"/>
  <c r="AB198" i="57"/>
  <c r="T198" i="57"/>
  <c r="Y198" i="57"/>
  <c r="X198" i="57"/>
  <c r="R243" i="57"/>
  <c r="U243" i="57"/>
  <c r="Y243" i="57"/>
  <c r="T243" i="57"/>
  <c r="X243" i="57"/>
  <c r="AB243" i="57"/>
  <c r="S243" i="57"/>
  <c r="AA243" i="57"/>
  <c r="V243" i="57"/>
  <c r="W243" i="57"/>
  <c r="Z243" i="57"/>
  <c r="R218" i="57"/>
  <c r="T218" i="57"/>
  <c r="X218" i="57"/>
  <c r="AB218" i="57"/>
  <c r="U218" i="57"/>
  <c r="Y218" i="57"/>
  <c r="S218" i="57"/>
  <c r="W218" i="57"/>
  <c r="AA218" i="57"/>
  <c r="V218" i="57"/>
  <c r="Z218" i="57"/>
  <c r="R210" i="57"/>
  <c r="T210" i="57"/>
  <c r="S210" i="57"/>
  <c r="X210" i="57"/>
  <c r="AB210" i="57"/>
  <c r="U210" i="57"/>
  <c r="Y210" i="57"/>
  <c r="W210" i="57"/>
  <c r="AA210" i="57"/>
  <c r="V210" i="57"/>
  <c r="Z210" i="57"/>
  <c r="R213" i="57"/>
  <c r="V213" i="57"/>
  <c r="Z213" i="57"/>
  <c r="S213" i="57"/>
  <c r="W213" i="57"/>
  <c r="AA213" i="57"/>
  <c r="U213" i="57"/>
  <c r="Y213" i="57"/>
  <c r="X213" i="57"/>
  <c r="AB213" i="57"/>
  <c r="T213" i="57"/>
  <c r="R140" i="57"/>
  <c r="S140" i="57"/>
  <c r="H151" i="27" s="1"/>
  <c r="W140" i="57"/>
  <c r="L151" i="27" s="1"/>
  <c r="AA140" i="57"/>
  <c r="U140" i="57"/>
  <c r="J151" i="27" s="1"/>
  <c r="Z140" i="57"/>
  <c r="V140" i="57"/>
  <c r="K151" i="27" s="1"/>
  <c r="AB140" i="57"/>
  <c r="T140" i="57"/>
  <c r="Y140" i="57"/>
  <c r="N151" i="27" s="1"/>
  <c r="X140" i="57"/>
  <c r="M151" i="27" s="1"/>
  <c r="R122" i="57"/>
  <c r="S122" i="57"/>
  <c r="W122" i="57"/>
  <c r="AA122" i="57"/>
  <c r="T122" i="57"/>
  <c r="Y122" i="57"/>
  <c r="U122" i="57"/>
  <c r="Z122" i="57"/>
  <c r="X122" i="57"/>
  <c r="AB122" i="57"/>
  <c r="V122" i="57"/>
  <c r="R308" i="57"/>
  <c r="T308" i="57"/>
  <c r="X308" i="57"/>
  <c r="AB308" i="57"/>
  <c r="U308" i="57"/>
  <c r="Y308" i="57"/>
  <c r="S308" i="57"/>
  <c r="W308" i="57"/>
  <c r="AA308" i="57"/>
  <c r="V308" i="57"/>
  <c r="Z308" i="57"/>
  <c r="R224" i="57"/>
  <c r="T224" i="57"/>
  <c r="X224" i="57"/>
  <c r="AB224" i="57"/>
  <c r="U224" i="57"/>
  <c r="Y224" i="57"/>
  <c r="S224" i="57"/>
  <c r="W224" i="57"/>
  <c r="AA224" i="57"/>
  <c r="Z224" i="57"/>
  <c r="V224" i="57"/>
  <c r="R223" i="57"/>
  <c r="V223" i="57"/>
  <c r="Z223" i="57"/>
  <c r="S223" i="57"/>
  <c r="W223" i="57"/>
  <c r="AA223" i="57"/>
  <c r="U223" i="57"/>
  <c r="Y223" i="57"/>
  <c r="T223" i="57"/>
  <c r="X223" i="57"/>
  <c r="AB223" i="57"/>
  <c r="R293" i="57"/>
  <c r="S293" i="57"/>
  <c r="H304" i="27" s="1"/>
  <c r="W293" i="57"/>
  <c r="AA293" i="57"/>
  <c r="T293" i="57"/>
  <c r="I304" i="27" s="1"/>
  <c r="X293" i="57"/>
  <c r="AB293" i="57"/>
  <c r="V293" i="57"/>
  <c r="Z293" i="57"/>
  <c r="U293" i="57"/>
  <c r="J304" i="27" s="1"/>
  <c r="Y293" i="57"/>
  <c r="R146" i="57"/>
  <c r="S146" i="57"/>
  <c r="W146" i="57"/>
  <c r="AA146" i="57"/>
  <c r="U146" i="57"/>
  <c r="Z146" i="57"/>
  <c r="V146" i="57"/>
  <c r="AB146" i="57"/>
  <c r="T146" i="57"/>
  <c r="Y146" i="57"/>
  <c r="X146" i="57"/>
  <c r="R276" i="57"/>
  <c r="S276" i="57"/>
  <c r="H287" i="27" s="1"/>
  <c r="W276" i="57"/>
  <c r="AA276" i="57"/>
  <c r="X276" i="57"/>
  <c r="T276" i="57"/>
  <c r="I287" i="27" s="1"/>
  <c r="Y276" i="57"/>
  <c r="Z276" i="57"/>
  <c r="V276" i="57"/>
  <c r="AB276" i="57"/>
  <c r="U276" i="57"/>
  <c r="J287" i="27" s="1"/>
  <c r="R268" i="57"/>
  <c r="V268" i="57"/>
  <c r="Z268" i="57"/>
  <c r="AF268" i="57"/>
  <c r="U279" i="27" s="1"/>
  <c r="W268" i="57"/>
  <c r="AB268" i="57"/>
  <c r="AG268" i="57"/>
  <c r="V279" i="27" s="1"/>
  <c r="S268" i="57"/>
  <c r="H279" i="27" s="1"/>
  <c r="X268" i="57"/>
  <c r="AE268" i="57"/>
  <c r="T279" i="27" s="1"/>
  <c r="Y268" i="57"/>
  <c r="U268" i="57"/>
  <c r="AA268" i="57"/>
  <c r="T268" i="57"/>
  <c r="R170" i="57"/>
  <c r="T170" i="57"/>
  <c r="X170" i="57"/>
  <c r="M181" i="27" s="1"/>
  <c r="AB170" i="57"/>
  <c r="Q181" i="27" s="1"/>
  <c r="AF170" i="57"/>
  <c r="U181" i="27" s="1"/>
  <c r="U170" i="57"/>
  <c r="Y170" i="57"/>
  <c r="N181" i="27" s="1"/>
  <c r="AC170" i="57"/>
  <c r="R181" i="27" s="1"/>
  <c r="AG170" i="57"/>
  <c r="V181" i="27" s="1"/>
  <c r="S170" i="57"/>
  <c r="W170" i="57"/>
  <c r="L181" i="27" s="1"/>
  <c r="AA170" i="57"/>
  <c r="P181" i="27" s="1"/>
  <c r="AE170" i="57"/>
  <c r="T181" i="27" s="1"/>
  <c r="V170" i="57"/>
  <c r="K181" i="27" s="1"/>
  <c r="AD170" i="57"/>
  <c r="S181" i="27" s="1"/>
  <c r="Z170" i="57"/>
  <c r="O181" i="27" s="1"/>
  <c r="R225" i="57"/>
  <c r="V225" i="57"/>
  <c r="Z225" i="57"/>
  <c r="S225" i="57"/>
  <c r="W225" i="57"/>
  <c r="AA225" i="57"/>
  <c r="U225" i="57"/>
  <c r="Y225" i="57"/>
  <c r="T225" i="57"/>
  <c r="X225" i="57"/>
  <c r="AB225" i="57"/>
  <c r="R202" i="57"/>
  <c r="V202" i="57"/>
  <c r="Z202" i="57"/>
  <c r="S202" i="57"/>
  <c r="X202" i="57"/>
  <c r="T202" i="57"/>
  <c r="Y202" i="57"/>
  <c r="W202" i="57"/>
  <c r="AB202" i="57"/>
  <c r="AA202" i="57"/>
  <c r="U202" i="57"/>
  <c r="R132" i="57"/>
  <c r="S132" i="57"/>
  <c r="H143" i="27" s="1"/>
  <c r="AP143" i="27" s="1"/>
  <c r="W132" i="57"/>
  <c r="AA132" i="57"/>
  <c r="U132" i="57"/>
  <c r="J143" i="27" s="1"/>
  <c r="AR143" i="27" s="1"/>
  <c r="Z132" i="57"/>
  <c r="V132" i="57"/>
  <c r="AB132" i="57"/>
  <c r="T132" i="57"/>
  <c r="Y132" i="57"/>
  <c r="X132" i="57"/>
  <c r="R88" i="57"/>
  <c r="T88" i="57"/>
  <c r="X88" i="57"/>
  <c r="AB88" i="57"/>
  <c r="U88" i="57"/>
  <c r="Y88" i="57"/>
  <c r="AF88" i="57"/>
  <c r="S88" i="57"/>
  <c r="W88" i="57"/>
  <c r="AA88" i="57"/>
  <c r="V88" i="57"/>
  <c r="AG88" i="57"/>
  <c r="Z88" i="57"/>
  <c r="R115" i="57"/>
  <c r="S115" i="57"/>
  <c r="H126" i="27" s="1"/>
  <c r="AP126" i="27" s="1"/>
  <c r="W115" i="57"/>
  <c r="L126" i="27" s="1"/>
  <c r="AA115" i="57"/>
  <c r="T115" i="57"/>
  <c r="I126" i="27" s="1"/>
  <c r="AQ126" i="27" s="1"/>
  <c r="X115" i="57"/>
  <c r="M126" i="27" s="1"/>
  <c r="AB115" i="57"/>
  <c r="V115" i="57"/>
  <c r="K126" i="27" s="1"/>
  <c r="Z115" i="57"/>
  <c r="Y115" i="57"/>
  <c r="N126" i="27" s="1"/>
  <c r="U115" i="57"/>
  <c r="J126" i="27" s="1"/>
  <c r="R127" i="57"/>
  <c r="G138" i="27" s="1"/>
  <c r="AO138" i="27" s="1"/>
  <c r="U127" i="57"/>
  <c r="Y127" i="57"/>
  <c r="W127" i="57"/>
  <c r="AB127" i="57"/>
  <c r="S127" i="57"/>
  <c r="H138" i="27" s="1"/>
  <c r="AP138" i="27" s="1"/>
  <c r="X127" i="57"/>
  <c r="V127" i="57"/>
  <c r="AA127" i="57"/>
  <c r="T127" i="57"/>
  <c r="Z127" i="57"/>
  <c r="R116" i="57"/>
  <c r="U116" i="57"/>
  <c r="J127" i="27" s="1"/>
  <c r="Y116" i="57"/>
  <c r="N127" i="27" s="1"/>
  <c r="V116" i="57"/>
  <c r="K127" i="27" s="1"/>
  <c r="Z116" i="57"/>
  <c r="T116" i="57"/>
  <c r="I127" i="27" s="1"/>
  <c r="AQ127" i="27" s="1"/>
  <c r="X116" i="57"/>
  <c r="M127" i="27" s="1"/>
  <c r="AB116" i="57"/>
  <c r="S116" i="57"/>
  <c r="H127" i="27" s="1"/>
  <c r="AP127" i="27" s="1"/>
  <c r="AA116" i="57"/>
  <c r="W116" i="57"/>
  <c r="R182" i="57"/>
  <c r="S182" i="57"/>
  <c r="W182" i="57"/>
  <c r="AA182" i="57"/>
  <c r="U182" i="57"/>
  <c r="Z182" i="57"/>
  <c r="V182" i="57"/>
  <c r="AB182" i="57"/>
  <c r="T182" i="57"/>
  <c r="Y182" i="57"/>
  <c r="X182" i="57"/>
  <c r="R255" i="57"/>
  <c r="V255" i="57"/>
  <c r="Z255" i="57"/>
  <c r="W255" i="57"/>
  <c r="AB255" i="57"/>
  <c r="T255" i="57"/>
  <c r="S255" i="57"/>
  <c r="X255" i="57"/>
  <c r="U255" i="57"/>
  <c r="AA255" i="57"/>
  <c r="Y255" i="57"/>
  <c r="R220" i="57"/>
  <c r="T220" i="57"/>
  <c r="X220" i="57"/>
  <c r="AB220" i="57"/>
  <c r="U220" i="57"/>
  <c r="Y220" i="57"/>
  <c r="S220" i="57"/>
  <c r="W220" i="57"/>
  <c r="AA220" i="57"/>
  <c r="V220" i="57"/>
  <c r="Z220" i="57"/>
  <c r="R211" i="57"/>
  <c r="V211" i="57"/>
  <c r="Z211" i="57"/>
  <c r="S211" i="57"/>
  <c r="W211" i="57"/>
  <c r="AA211" i="57"/>
  <c r="U211" i="57"/>
  <c r="Y211" i="57"/>
  <c r="AB211" i="57"/>
  <c r="T211" i="57"/>
  <c r="X211" i="57"/>
  <c r="R145" i="57"/>
  <c r="U145" i="57"/>
  <c r="Y145" i="57"/>
  <c r="T145" i="57"/>
  <c r="Z145" i="57"/>
  <c r="V145" i="57"/>
  <c r="AA145" i="57"/>
  <c r="S145" i="57"/>
  <c r="X145" i="57"/>
  <c r="AB145" i="57"/>
  <c r="W145" i="57"/>
  <c r="R251" i="57"/>
  <c r="S251" i="57"/>
  <c r="W251" i="57"/>
  <c r="AA251" i="57"/>
  <c r="T251" i="57"/>
  <c r="Y251" i="57"/>
  <c r="U251" i="57"/>
  <c r="Z251" i="57"/>
  <c r="V251" i="57"/>
  <c r="X251" i="57"/>
  <c r="AB251" i="57"/>
  <c r="R193" i="57"/>
  <c r="U193" i="57"/>
  <c r="Y193" i="57"/>
  <c r="W193" i="57"/>
  <c r="AB193" i="57"/>
  <c r="S193" i="57"/>
  <c r="X193" i="57"/>
  <c r="V193" i="57"/>
  <c r="AA193" i="57"/>
  <c r="T193" i="57"/>
  <c r="Z193" i="57"/>
  <c r="R214" i="57"/>
  <c r="T214" i="57"/>
  <c r="X214" i="57"/>
  <c r="AB214" i="57"/>
  <c r="U214" i="57"/>
  <c r="Y214" i="57"/>
  <c r="S214" i="57"/>
  <c r="W214" i="57"/>
  <c r="AA214" i="57"/>
  <c r="Z214" i="57"/>
  <c r="V214" i="57"/>
  <c r="R245" i="57"/>
  <c r="U245" i="57"/>
  <c r="Y245" i="57"/>
  <c r="T245" i="57"/>
  <c r="X245" i="57"/>
  <c r="AB245" i="57"/>
  <c r="W245" i="57"/>
  <c r="Z245" i="57"/>
  <c r="AA245" i="57"/>
  <c r="V245" i="57"/>
  <c r="S245" i="57"/>
  <c r="R162" i="57"/>
  <c r="S162" i="57"/>
  <c r="W162" i="57"/>
  <c r="AA162" i="57"/>
  <c r="T162" i="57"/>
  <c r="X162" i="57"/>
  <c r="AB162" i="57"/>
  <c r="V162" i="57"/>
  <c r="Z162" i="57"/>
  <c r="U162" i="57"/>
  <c r="Y162" i="57"/>
  <c r="R192" i="57"/>
  <c r="S192" i="57"/>
  <c r="W192" i="57"/>
  <c r="AA192" i="57"/>
  <c r="V192" i="57"/>
  <c r="AB192" i="57"/>
  <c r="X192" i="57"/>
  <c r="U192" i="57"/>
  <c r="Z192" i="57"/>
  <c r="Y192" i="57"/>
  <c r="T192" i="57"/>
  <c r="R274" i="57"/>
  <c r="G285" i="27" s="1"/>
  <c r="T274" i="57"/>
  <c r="I285" i="27" s="1"/>
  <c r="X274" i="57"/>
  <c r="AB274" i="57"/>
  <c r="Q285" i="27" s="1"/>
  <c r="AF274" i="57"/>
  <c r="U285" i="27" s="1"/>
  <c r="V274" i="57"/>
  <c r="AA274" i="57"/>
  <c r="P285" i="27" s="1"/>
  <c r="AG274" i="57"/>
  <c r="V285" i="27" s="1"/>
  <c r="Y274" i="57"/>
  <c r="W274" i="57"/>
  <c r="AC274" i="57"/>
  <c r="R285" i="27" s="1"/>
  <c r="S274" i="57"/>
  <c r="H285" i="27" s="1"/>
  <c r="U274" i="57"/>
  <c r="Z274" i="57"/>
  <c r="AE274" i="57"/>
  <c r="AD274" i="57"/>
  <c r="R95" i="57"/>
  <c r="V95" i="57"/>
  <c r="Z95" i="57"/>
  <c r="S95" i="57"/>
  <c r="W95" i="57"/>
  <c r="AA95" i="57"/>
  <c r="U95" i="57"/>
  <c r="Y95" i="57"/>
  <c r="AG95" i="57"/>
  <c r="T95" i="57"/>
  <c r="AB95" i="57"/>
  <c r="X95" i="57"/>
  <c r="R133" i="57"/>
  <c r="U133" i="57"/>
  <c r="J144" i="27" s="1"/>
  <c r="AR144" i="27" s="1"/>
  <c r="Y133" i="57"/>
  <c r="V133" i="57"/>
  <c r="K144" i="27" s="1"/>
  <c r="AS144" i="27" s="1"/>
  <c r="AA133" i="57"/>
  <c r="W133" i="57"/>
  <c r="AB133" i="57"/>
  <c r="T133" i="57"/>
  <c r="I144" i="27" s="1"/>
  <c r="AQ144" i="27" s="1"/>
  <c r="Z133" i="57"/>
  <c r="X133" i="57"/>
  <c r="S133" i="57"/>
  <c r="H144" i="27" s="1"/>
  <c r="AP144" i="27" s="1"/>
  <c r="R125" i="57"/>
  <c r="U125" i="57"/>
  <c r="Y125" i="57"/>
  <c r="V125" i="57"/>
  <c r="AA125" i="57"/>
  <c r="W125" i="57"/>
  <c r="AB125" i="57"/>
  <c r="T125" i="57"/>
  <c r="Z125" i="57"/>
  <c r="S125" i="57"/>
  <c r="X125" i="57"/>
  <c r="R94" i="57"/>
  <c r="T94" i="57"/>
  <c r="X94" i="57"/>
  <c r="AB94" i="57"/>
  <c r="U94" i="57"/>
  <c r="Y94" i="57"/>
  <c r="S94" i="57"/>
  <c r="W94" i="57"/>
  <c r="AA94" i="57"/>
  <c r="Z94" i="57"/>
  <c r="V94" i="57"/>
  <c r="R178" i="57"/>
  <c r="S178" i="57"/>
  <c r="W178" i="57"/>
  <c r="AA178" i="57"/>
  <c r="X178" i="57"/>
  <c r="T178" i="57"/>
  <c r="Y178" i="57"/>
  <c r="V178" i="57"/>
  <c r="AB178" i="57"/>
  <c r="U178" i="57"/>
  <c r="Z178" i="57"/>
  <c r="R173" i="57"/>
  <c r="V173" i="57"/>
  <c r="Z173" i="57"/>
  <c r="T173" i="57"/>
  <c r="X173" i="57"/>
  <c r="AB173" i="57"/>
  <c r="S173" i="57"/>
  <c r="AA173" i="57"/>
  <c r="U173" i="57"/>
  <c r="Y173" i="57"/>
  <c r="W173" i="57"/>
  <c r="R261" i="57"/>
  <c r="U261" i="57"/>
  <c r="Y261" i="57"/>
  <c r="V261" i="57"/>
  <c r="AA261" i="57"/>
  <c r="W261" i="57"/>
  <c r="AB261" i="57"/>
  <c r="S261" i="57"/>
  <c r="T261" i="57"/>
  <c r="Z261" i="57"/>
  <c r="X261" i="57"/>
  <c r="R172" i="57"/>
  <c r="T172" i="57"/>
  <c r="X172" i="57"/>
  <c r="AB172" i="57"/>
  <c r="V172" i="57"/>
  <c r="Z172" i="57"/>
  <c r="U172" i="57"/>
  <c r="W172" i="57"/>
  <c r="S172" i="57"/>
  <c r="AA172" i="57"/>
  <c r="Y172" i="57"/>
  <c r="R107" i="57"/>
  <c r="U107" i="57"/>
  <c r="Y107" i="57"/>
  <c r="V107" i="57"/>
  <c r="Z107" i="57"/>
  <c r="T107" i="57"/>
  <c r="X107" i="57"/>
  <c r="AB107" i="57"/>
  <c r="S107" i="57"/>
  <c r="W107" i="57"/>
  <c r="AA107" i="57"/>
  <c r="R113" i="57"/>
  <c r="G124" i="27" s="1"/>
  <c r="AO124" i="27" s="1"/>
  <c r="T113" i="57"/>
  <c r="I124" i="27" s="1"/>
  <c r="X113" i="57"/>
  <c r="M124" i="27" s="1"/>
  <c r="AB113" i="57"/>
  <c r="Q124" i="27" s="1"/>
  <c r="AF113" i="57"/>
  <c r="U124" i="27" s="1"/>
  <c r="U113" i="57"/>
  <c r="J124" i="27" s="1"/>
  <c r="Y113" i="57"/>
  <c r="N124" i="27" s="1"/>
  <c r="AC113" i="57"/>
  <c r="R124" i="27" s="1"/>
  <c r="AG113" i="57"/>
  <c r="V124" i="27" s="1"/>
  <c r="S113" i="57"/>
  <c r="H124" i="27" s="1"/>
  <c r="AP124" i="27" s="1"/>
  <c r="W113" i="57"/>
  <c r="L124" i="27" s="1"/>
  <c r="AA113" i="57"/>
  <c r="P124" i="27" s="1"/>
  <c r="AE113" i="57"/>
  <c r="T124" i="27" s="1"/>
  <c r="V113" i="57"/>
  <c r="K124" i="27" s="1"/>
  <c r="AD113" i="57"/>
  <c r="Z113" i="57"/>
  <c r="O124" i="27" s="1"/>
  <c r="R91" i="57"/>
  <c r="V91" i="57"/>
  <c r="Z91" i="57"/>
  <c r="S91" i="57"/>
  <c r="W91" i="57"/>
  <c r="AA91" i="57"/>
  <c r="U91" i="57"/>
  <c r="Y91" i="57"/>
  <c r="X91" i="57"/>
  <c r="AB91" i="57"/>
  <c r="T91" i="57"/>
  <c r="R263" i="57"/>
  <c r="U263" i="57"/>
  <c r="Y263" i="57"/>
  <c r="N274" i="27" s="1"/>
  <c r="AC263" i="57"/>
  <c r="AG263" i="57"/>
  <c r="V274" i="27" s="1"/>
  <c r="S263" i="57"/>
  <c r="X263" i="57"/>
  <c r="AD263" i="57"/>
  <c r="S274" i="27" s="1"/>
  <c r="V263" i="57"/>
  <c r="T263" i="57"/>
  <c r="Z263" i="57"/>
  <c r="O274" i="27" s="1"/>
  <c r="AE263" i="57"/>
  <c r="T274" i="27" s="1"/>
  <c r="W263" i="57"/>
  <c r="AB263" i="57"/>
  <c r="Q274" i="27" s="1"/>
  <c r="AA263" i="57"/>
  <c r="P274" i="27" s="1"/>
  <c r="AF263" i="57"/>
  <c r="R201" i="57"/>
  <c r="T201" i="57"/>
  <c r="X201" i="57"/>
  <c r="AB201" i="57"/>
  <c r="W201" i="57"/>
  <c r="S201" i="57"/>
  <c r="Y201" i="57"/>
  <c r="V201" i="57"/>
  <c r="AA201" i="57"/>
  <c r="U201" i="57"/>
  <c r="Z201" i="57"/>
  <c r="R154" i="57"/>
  <c r="V154" i="57"/>
  <c r="Z154" i="57"/>
  <c r="O165" i="27" s="1"/>
  <c r="AD154" i="57"/>
  <c r="S154" i="57"/>
  <c r="W154" i="57"/>
  <c r="AA154" i="57"/>
  <c r="P165" i="27" s="1"/>
  <c r="AE154" i="57"/>
  <c r="T165" i="27" s="1"/>
  <c r="U154" i="57"/>
  <c r="Y154" i="57"/>
  <c r="N165" i="27" s="1"/>
  <c r="AC154" i="57"/>
  <c r="R165" i="27" s="1"/>
  <c r="AG154" i="57"/>
  <c r="V165" i="27" s="1"/>
  <c r="AF154" i="57"/>
  <c r="U165" i="27" s="1"/>
  <c r="T154" i="57"/>
  <c r="AB154" i="57"/>
  <c r="Q165" i="27" s="1"/>
  <c r="X154" i="57"/>
  <c r="M165" i="27" s="1"/>
  <c r="R279" i="57"/>
  <c r="T279" i="57"/>
  <c r="I290" i="27" s="1"/>
  <c r="X279" i="57"/>
  <c r="AB279" i="57"/>
  <c r="Q290" i="27" s="1"/>
  <c r="AF279" i="57"/>
  <c r="U290" i="27" s="1"/>
  <c r="S279" i="57"/>
  <c r="H290" i="27" s="1"/>
  <c r="Y279" i="57"/>
  <c r="AD279" i="57"/>
  <c r="S290" i="27" s="1"/>
  <c r="AG279" i="57"/>
  <c r="U279" i="57"/>
  <c r="J290" i="27" s="1"/>
  <c r="Z279" i="57"/>
  <c r="AE279" i="57"/>
  <c r="T290" i="27" s="1"/>
  <c r="AA279" i="57"/>
  <c r="W279" i="57"/>
  <c r="AC279" i="57"/>
  <c r="R290" i="27" s="1"/>
  <c r="V279" i="57"/>
  <c r="R205" i="57"/>
  <c r="S205" i="57"/>
  <c r="W205" i="57"/>
  <c r="AA205" i="57"/>
  <c r="U205" i="57"/>
  <c r="Z205" i="57"/>
  <c r="V205" i="57"/>
  <c r="AB205" i="57"/>
  <c r="T205" i="57"/>
  <c r="Y205" i="57"/>
  <c r="X205" i="57"/>
  <c r="R289" i="57"/>
  <c r="S289" i="57"/>
  <c r="H300" i="27" s="1"/>
  <c r="W289" i="57"/>
  <c r="AA289" i="57"/>
  <c r="U289" i="57"/>
  <c r="Z289" i="57"/>
  <c r="V289" i="57"/>
  <c r="AB289" i="57"/>
  <c r="T289" i="57"/>
  <c r="Y289" i="57"/>
  <c r="X289" i="57"/>
  <c r="R105" i="57"/>
  <c r="U105" i="57"/>
  <c r="Y105" i="57"/>
  <c r="V105" i="57"/>
  <c r="Z105" i="57"/>
  <c r="T105" i="57"/>
  <c r="X105" i="57"/>
  <c r="AB105" i="57"/>
  <c r="W105" i="57"/>
  <c r="AA105" i="57"/>
  <c r="S105" i="57"/>
  <c r="R106" i="57"/>
  <c r="S106" i="57"/>
  <c r="W106" i="57"/>
  <c r="AA106" i="57"/>
  <c r="T106" i="57"/>
  <c r="X106" i="57"/>
  <c r="AB106" i="57"/>
  <c r="V106" i="57"/>
  <c r="Z106" i="57"/>
  <c r="Y106" i="57"/>
  <c r="U106" i="57"/>
  <c r="R227" i="57"/>
  <c r="U227" i="57"/>
  <c r="J238" i="27" s="1"/>
  <c r="Y227" i="57"/>
  <c r="N238" i="27" s="1"/>
  <c r="AC227" i="57"/>
  <c r="R238" i="27" s="1"/>
  <c r="AG227" i="57"/>
  <c r="V238" i="27" s="1"/>
  <c r="V227" i="57"/>
  <c r="K238" i="27" s="1"/>
  <c r="Z227" i="57"/>
  <c r="O238" i="27" s="1"/>
  <c r="AD227" i="57"/>
  <c r="T227" i="57"/>
  <c r="I238" i="27" s="1"/>
  <c r="X227" i="57"/>
  <c r="M238" i="27" s="1"/>
  <c r="AB227" i="57"/>
  <c r="Q238" i="27" s="1"/>
  <c r="AF227" i="57"/>
  <c r="U238" i="27" s="1"/>
  <c r="W227" i="57"/>
  <c r="L238" i="27" s="1"/>
  <c r="AA227" i="57"/>
  <c r="P238" i="27" s="1"/>
  <c r="S227" i="57"/>
  <c r="H238" i="27" s="1"/>
  <c r="AE227" i="57"/>
  <c r="T238" i="27" s="1"/>
  <c r="R275" i="57"/>
  <c r="G286" i="27" s="1"/>
  <c r="U275" i="57"/>
  <c r="J286" i="27" s="1"/>
  <c r="Y275" i="57"/>
  <c r="W275" i="57"/>
  <c r="AB275" i="57"/>
  <c r="Z275" i="57"/>
  <c r="S275" i="57"/>
  <c r="H286" i="27" s="1"/>
  <c r="X275" i="57"/>
  <c r="T275" i="57"/>
  <c r="I286" i="27" s="1"/>
  <c r="V275" i="57"/>
  <c r="AA275" i="57"/>
  <c r="R233" i="57"/>
  <c r="S233" i="57"/>
  <c r="W233" i="57"/>
  <c r="AA233" i="57"/>
  <c r="T233" i="57"/>
  <c r="X233" i="57"/>
  <c r="AB233" i="57"/>
  <c r="V233" i="57"/>
  <c r="Z233" i="57"/>
  <c r="U233" i="57"/>
  <c r="Y233" i="57"/>
  <c r="R186" i="57"/>
  <c r="S186" i="57"/>
  <c r="W186" i="57"/>
  <c r="AA186" i="57"/>
  <c r="X186" i="57"/>
  <c r="T186" i="57"/>
  <c r="Y186" i="57"/>
  <c r="V186" i="57"/>
  <c r="AB186" i="57"/>
  <c r="U186" i="57"/>
  <c r="Z186" i="57"/>
  <c r="R189" i="57"/>
  <c r="U189" i="57"/>
  <c r="Y189" i="57"/>
  <c r="T189" i="57"/>
  <c r="Z189" i="57"/>
  <c r="V189" i="57"/>
  <c r="AA189" i="57"/>
  <c r="S189" i="57"/>
  <c r="X189" i="57"/>
  <c r="AB189" i="57"/>
  <c r="W189" i="57"/>
  <c r="R242" i="57"/>
  <c r="T242" i="57"/>
  <c r="X242" i="57"/>
  <c r="M253" i="27" s="1"/>
  <c r="AB242" i="57"/>
  <c r="Q253" i="27" s="1"/>
  <c r="AF242" i="57"/>
  <c r="U253" i="27" s="1"/>
  <c r="U242" i="57"/>
  <c r="J253" i="27" s="1"/>
  <c r="Y242" i="57"/>
  <c r="N253" i="27" s="1"/>
  <c r="AC242" i="57"/>
  <c r="R253" i="27" s="1"/>
  <c r="AG242" i="57"/>
  <c r="S242" i="57"/>
  <c r="W242" i="57"/>
  <c r="L253" i="27" s="1"/>
  <c r="AA242" i="57"/>
  <c r="P253" i="27" s="1"/>
  <c r="AE242" i="57"/>
  <c r="T253" i="27" s="1"/>
  <c r="V242" i="57"/>
  <c r="K253" i="27" s="1"/>
  <c r="AD242" i="57"/>
  <c r="S253" i="27" s="1"/>
  <c r="Z242" i="57"/>
  <c r="O253" i="27" s="1"/>
  <c r="R200" i="57"/>
  <c r="V200" i="57"/>
  <c r="Z200" i="57"/>
  <c r="W200" i="57"/>
  <c r="AB200" i="57"/>
  <c r="S200" i="57"/>
  <c r="X200" i="57"/>
  <c r="U200" i="57"/>
  <c r="AA200" i="57"/>
  <c r="Y200" i="57"/>
  <c r="T200" i="57"/>
  <c r="R212" i="57"/>
  <c r="T212" i="57"/>
  <c r="X212" i="57"/>
  <c r="AB212" i="57"/>
  <c r="U212" i="57"/>
  <c r="Y212" i="57"/>
  <c r="S212" i="57"/>
  <c r="W212" i="57"/>
  <c r="AA212" i="57"/>
  <c r="Z212" i="57"/>
  <c r="V212" i="57"/>
  <c r="R137" i="57"/>
  <c r="U137" i="57"/>
  <c r="J148" i="27" s="1"/>
  <c r="AR148" i="27" s="1"/>
  <c r="Y137" i="57"/>
  <c r="S137" i="57"/>
  <c r="H148" i="27" s="1"/>
  <c r="AP148" i="27" s="1"/>
  <c r="X137" i="57"/>
  <c r="M148" i="27" s="1"/>
  <c r="AU148" i="27" s="1"/>
  <c r="T137" i="57"/>
  <c r="I148" i="27" s="1"/>
  <c r="AQ148" i="27" s="1"/>
  <c r="Z137" i="57"/>
  <c r="W137" i="57"/>
  <c r="L148" i="27" s="1"/>
  <c r="AT148" i="27" s="1"/>
  <c r="AB137" i="57"/>
  <c r="AA137" i="57"/>
  <c r="V137" i="57"/>
  <c r="K148" i="27" s="1"/>
  <c r="AS148" i="27" s="1"/>
  <c r="R89" i="57"/>
  <c r="T89" i="57"/>
  <c r="X89" i="57"/>
  <c r="AB89" i="57"/>
  <c r="AF89" i="57"/>
  <c r="U89" i="57"/>
  <c r="Y89" i="57"/>
  <c r="AC89" i="57"/>
  <c r="AG89" i="57"/>
  <c r="S89" i="57"/>
  <c r="W89" i="57"/>
  <c r="AA89" i="57"/>
  <c r="AE89" i="57"/>
  <c r="V89" i="57"/>
  <c r="Z89" i="57"/>
  <c r="AD89" i="57"/>
  <c r="R123" i="57"/>
  <c r="U123" i="57"/>
  <c r="Y123" i="57"/>
  <c r="T123" i="57"/>
  <c r="Z123" i="57"/>
  <c r="V123" i="57"/>
  <c r="AA123" i="57"/>
  <c r="S123" i="57"/>
  <c r="X123" i="57"/>
  <c r="W123" i="57"/>
  <c r="AB123" i="57"/>
  <c r="R97" i="57"/>
  <c r="T97" i="57"/>
  <c r="X97" i="57"/>
  <c r="AB97" i="57"/>
  <c r="AF97" i="57"/>
  <c r="U97" i="57"/>
  <c r="Y97" i="57"/>
  <c r="AC97" i="57"/>
  <c r="AG97" i="57"/>
  <c r="S97" i="57"/>
  <c r="W97" i="57"/>
  <c r="AA97" i="57"/>
  <c r="AE97" i="57"/>
  <c r="V97" i="57"/>
  <c r="Z97" i="57"/>
  <c r="AD97" i="57"/>
  <c r="R108" i="57"/>
  <c r="S108" i="57"/>
  <c r="W108" i="57"/>
  <c r="AA108" i="57"/>
  <c r="AE108" i="57"/>
  <c r="T108" i="57"/>
  <c r="X108" i="57"/>
  <c r="AB108" i="57"/>
  <c r="AF108" i="57"/>
  <c r="V108" i="57"/>
  <c r="Z108" i="57"/>
  <c r="AD108" i="57"/>
  <c r="Y108" i="57"/>
  <c r="AC108" i="57"/>
  <c r="U108" i="57"/>
  <c r="AG108" i="57"/>
  <c r="R111" i="57"/>
  <c r="T111" i="57"/>
  <c r="X111" i="57"/>
  <c r="AB111" i="57"/>
  <c r="U111" i="57"/>
  <c r="Y111" i="57"/>
  <c r="S111" i="57"/>
  <c r="W111" i="57"/>
  <c r="AA111" i="57"/>
  <c r="V111" i="57"/>
  <c r="Z111" i="57"/>
  <c r="R100" i="57"/>
  <c r="U100" i="57"/>
  <c r="Y100" i="57"/>
  <c r="V100" i="57"/>
  <c r="Z100" i="57"/>
  <c r="T100" i="57"/>
  <c r="X100" i="57"/>
  <c r="AB100" i="57"/>
  <c r="S100" i="57"/>
  <c r="W100" i="57"/>
  <c r="AA100" i="57"/>
  <c r="R197" i="57"/>
  <c r="U197" i="57"/>
  <c r="Y197" i="57"/>
  <c r="T197" i="57"/>
  <c r="Z197" i="57"/>
  <c r="V197" i="57"/>
  <c r="AA197" i="57"/>
  <c r="S197" i="57"/>
  <c r="X197" i="57"/>
  <c r="W197" i="57"/>
  <c r="AB197" i="57"/>
  <c r="R190" i="57"/>
  <c r="S190" i="57"/>
  <c r="W190" i="57"/>
  <c r="AA190" i="57"/>
  <c r="U190" i="57"/>
  <c r="Z190" i="57"/>
  <c r="V190" i="57"/>
  <c r="AB190" i="57"/>
  <c r="T190" i="57"/>
  <c r="Y190" i="57"/>
  <c r="X190" i="57"/>
  <c r="R191" i="57"/>
  <c r="U191" i="57"/>
  <c r="Y191" i="57"/>
  <c r="V191" i="57"/>
  <c r="AA191" i="57"/>
  <c r="W191" i="57"/>
  <c r="AB191" i="57"/>
  <c r="T191" i="57"/>
  <c r="Z191" i="57"/>
  <c r="S191" i="57"/>
  <c r="X191" i="57"/>
  <c r="R284" i="57"/>
  <c r="U284" i="57"/>
  <c r="Y284" i="57"/>
  <c r="W284" i="57"/>
  <c r="AB284" i="57"/>
  <c r="Z284" i="57"/>
  <c r="S284" i="57"/>
  <c r="X284" i="57"/>
  <c r="V284" i="57"/>
  <c r="AA284" i="57"/>
  <c r="T284" i="57"/>
  <c r="R257" i="57"/>
  <c r="V257" i="57"/>
  <c r="Z257" i="57"/>
  <c r="O268" i="27" s="1"/>
  <c r="AD257" i="57"/>
  <c r="S268" i="27" s="1"/>
  <c r="S257" i="57"/>
  <c r="X257" i="57"/>
  <c r="M268" i="27" s="1"/>
  <c r="AC257" i="57"/>
  <c r="R268" i="27" s="1"/>
  <c r="U257" i="57"/>
  <c r="T257" i="57"/>
  <c r="Y257" i="57"/>
  <c r="N268" i="27" s="1"/>
  <c r="AE257" i="57"/>
  <c r="T268" i="27" s="1"/>
  <c r="AF257" i="57"/>
  <c r="U268" i="27" s="1"/>
  <c r="W257" i="57"/>
  <c r="AB257" i="57"/>
  <c r="Q268" i="27" s="1"/>
  <c r="AG257" i="57"/>
  <c r="V268" i="27" s="1"/>
  <c r="AA257" i="57"/>
  <c r="P268" i="27" s="1"/>
  <c r="R138" i="57"/>
  <c r="S138" i="57"/>
  <c r="H149" i="27" s="1"/>
  <c r="W138" i="57"/>
  <c r="AA138" i="57"/>
  <c r="T138" i="57"/>
  <c r="I149" i="27" s="1"/>
  <c r="Y138" i="57"/>
  <c r="U138" i="57"/>
  <c r="J149" i="27" s="1"/>
  <c r="Z138" i="57"/>
  <c r="X138" i="57"/>
  <c r="M149" i="27" s="1"/>
  <c r="V138" i="57"/>
  <c r="K149" i="27" s="1"/>
  <c r="AB138" i="57"/>
  <c r="R101" i="57"/>
  <c r="S101" i="57"/>
  <c r="W101" i="57"/>
  <c r="AA101" i="57"/>
  <c r="T101" i="57"/>
  <c r="X101" i="57"/>
  <c r="AB101" i="57"/>
  <c r="V101" i="57"/>
  <c r="Z101" i="57"/>
  <c r="Y101" i="57"/>
  <c r="U101" i="57"/>
  <c r="R119" i="57"/>
  <c r="V119" i="57"/>
  <c r="Z119" i="57"/>
  <c r="U119" i="57"/>
  <c r="Y119" i="57"/>
  <c r="S119" i="57"/>
  <c r="AA119" i="57"/>
  <c r="T119" i="57"/>
  <c r="AB119" i="57"/>
  <c r="X119" i="57"/>
  <c r="W119" i="57"/>
  <c r="R126" i="57"/>
  <c r="G137" i="27" s="1"/>
  <c r="AO137" i="27" s="1"/>
  <c r="S126" i="57"/>
  <c r="W126" i="57"/>
  <c r="AA126" i="57"/>
  <c r="V126" i="57"/>
  <c r="AB126" i="57"/>
  <c r="X126" i="57"/>
  <c r="U126" i="57"/>
  <c r="Z126" i="57"/>
  <c r="Y126" i="57"/>
  <c r="T126" i="57"/>
  <c r="R219" i="57"/>
  <c r="V219" i="57"/>
  <c r="Z219" i="57"/>
  <c r="S219" i="57"/>
  <c r="W219" i="57"/>
  <c r="AA219" i="57"/>
  <c r="U219" i="57"/>
  <c r="Y219" i="57"/>
  <c r="AB219" i="57"/>
  <c r="X219" i="57"/>
  <c r="T219" i="57"/>
  <c r="R147" i="57"/>
  <c r="U147" i="57"/>
  <c r="Y147" i="57"/>
  <c r="V147" i="57"/>
  <c r="AA147" i="57"/>
  <c r="W147" i="57"/>
  <c r="AB147" i="57"/>
  <c r="T147" i="57"/>
  <c r="Z147" i="57"/>
  <c r="X147" i="57"/>
  <c r="S147" i="57"/>
  <c r="R267" i="57"/>
  <c r="T267" i="57"/>
  <c r="X267" i="57"/>
  <c r="AB267" i="57"/>
  <c r="V267" i="57"/>
  <c r="AA267" i="57"/>
  <c r="Y267" i="57"/>
  <c r="W267" i="57"/>
  <c r="U267" i="57"/>
  <c r="Z267" i="57"/>
  <c r="S267" i="57"/>
  <c r="H278" i="27" s="1"/>
  <c r="R195" i="57"/>
  <c r="U195" i="57"/>
  <c r="Y195" i="57"/>
  <c r="S195" i="57"/>
  <c r="X195" i="57"/>
  <c r="T195" i="57"/>
  <c r="Z195" i="57"/>
  <c r="W195" i="57"/>
  <c r="AB195" i="57"/>
  <c r="V195" i="57"/>
  <c r="AA195" i="57"/>
  <c r="R291" i="57"/>
  <c r="G302" i="27" s="1"/>
  <c r="S291" i="57"/>
  <c r="H302" i="27" s="1"/>
  <c r="W291" i="57"/>
  <c r="AA291" i="57"/>
  <c r="V291" i="57"/>
  <c r="AB291" i="57"/>
  <c r="X291" i="57"/>
  <c r="U291" i="57"/>
  <c r="Z291" i="57"/>
  <c r="Y291" i="57"/>
  <c r="T291" i="57"/>
  <c r="I302" i="27" s="1"/>
  <c r="R241" i="57"/>
  <c r="V241" i="57"/>
  <c r="Z241" i="57"/>
  <c r="S241" i="57"/>
  <c r="W241" i="57"/>
  <c r="AA241" i="57"/>
  <c r="U241" i="57"/>
  <c r="Y241" i="57"/>
  <c r="AB241" i="57"/>
  <c r="T241" i="57"/>
  <c r="X241" i="57"/>
  <c r="R167" i="57"/>
  <c r="S167" i="57"/>
  <c r="W167" i="57"/>
  <c r="AA167" i="57"/>
  <c r="T167" i="57"/>
  <c r="X167" i="57"/>
  <c r="AB167" i="57"/>
  <c r="V167" i="57"/>
  <c r="Z167" i="57"/>
  <c r="U167" i="57"/>
  <c r="Y167" i="57"/>
  <c r="R235" i="57"/>
  <c r="S235" i="57"/>
  <c r="W235" i="57"/>
  <c r="AA235" i="57"/>
  <c r="T235" i="57"/>
  <c r="X235" i="57"/>
  <c r="AB235" i="57"/>
  <c r="V235" i="57"/>
  <c r="Z235" i="57"/>
  <c r="U235" i="57"/>
  <c r="Y235" i="57"/>
  <c r="R208" i="57"/>
  <c r="T208" i="57"/>
  <c r="X208" i="57"/>
  <c r="AB208" i="57"/>
  <c r="W208" i="57"/>
  <c r="S208" i="57"/>
  <c r="Y208" i="57"/>
  <c r="V208" i="57"/>
  <c r="AA208" i="57"/>
  <c r="U208" i="57"/>
  <c r="Z208" i="57"/>
  <c r="R194" i="57"/>
  <c r="S194" i="57"/>
  <c r="W194" i="57"/>
  <c r="AA194" i="57"/>
  <c r="X194" i="57"/>
  <c r="T194" i="57"/>
  <c r="Y194" i="57"/>
  <c r="V194" i="57"/>
  <c r="AB194" i="57"/>
  <c r="Z194" i="57"/>
  <c r="U194" i="57"/>
  <c r="R157" i="57"/>
  <c r="V157" i="57"/>
  <c r="Z157" i="57"/>
  <c r="S157" i="57"/>
  <c r="W157" i="57"/>
  <c r="AA157" i="57"/>
  <c r="U157" i="57"/>
  <c r="Y157" i="57"/>
  <c r="X157" i="57"/>
  <c r="AB157" i="57"/>
  <c r="T157" i="57"/>
  <c r="R121" i="57"/>
  <c r="U121" i="57"/>
  <c r="Y121" i="57"/>
  <c r="S121" i="57"/>
  <c r="X121" i="57"/>
  <c r="T121" i="57"/>
  <c r="Z121" i="57"/>
  <c r="W121" i="57"/>
  <c r="AB121" i="57"/>
  <c r="V121" i="57"/>
  <c r="AA121" i="57"/>
  <c r="R139" i="57"/>
  <c r="G150" i="27" s="1"/>
  <c r="U139" i="57"/>
  <c r="J150" i="27" s="1"/>
  <c r="Y139" i="57"/>
  <c r="T139" i="57"/>
  <c r="I150" i="27" s="1"/>
  <c r="Z139" i="57"/>
  <c r="V139" i="57"/>
  <c r="K150" i="27" s="1"/>
  <c r="AA139" i="57"/>
  <c r="S139" i="57"/>
  <c r="H150" i="27" s="1"/>
  <c r="X139" i="57"/>
  <c r="M150" i="27" s="1"/>
  <c r="AB139" i="57"/>
  <c r="W139" i="57"/>
  <c r="L150" i="27" s="1"/>
  <c r="R120" i="57"/>
  <c r="T120" i="57"/>
  <c r="S120" i="57"/>
  <c r="W120" i="57"/>
  <c r="AA120" i="57"/>
  <c r="X120" i="57"/>
  <c r="Y120" i="57"/>
  <c r="V120" i="57"/>
  <c r="AB120" i="57"/>
  <c r="Z120" i="57"/>
  <c r="U120" i="57"/>
  <c r="R131" i="57"/>
  <c r="U131" i="57"/>
  <c r="J142" i="27" s="1"/>
  <c r="AR142" i="27" s="1"/>
  <c r="Y131" i="57"/>
  <c r="T131" i="57"/>
  <c r="I142" i="27" s="1"/>
  <c r="AQ142" i="27" s="1"/>
  <c r="Z131" i="57"/>
  <c r="V131" i="57"/>
  <c r="AA131" i="57"/>
  <c r="S131" i="57"/>
  <c r="H142" i="27" s="1"/>
  <c r="AP142" i="27" s="1"/>
  <c r="X131" i="57"/>
  <c r="W131" i="57"/>
  <c r="AB131" i="57"/>
  <c r="R118" i="57"/>
  <c r="U118" i="57"/>
  <c r="J129" i="27" s="1"/>
  <c r="Y118" i="57"/>
  <c r="N129" i="27" s="1"/>
  <c r="AC118" i="57"/>
  <c r="R129" i="27" s="1"/>
  <c r="AG118" i="57"/>
  <c r="V129" i="27" s="1"/>
  <c r="V118" i="57"/>
  <c r="K129" i="27" s="1"/>
  <c r="T118" i="57"/>
  <c r="I129" i="27" s="1"/>
  <c r="AQ129" i="27" s="1"/>
  <c r="X118" i="57"/>
  <c r="M129" i="27" s="1"/>
  <c r="AB118" i="57"/>
  <c r="Q129" i="27" s="1"/>
  <c r="AF118" i="57"/>
  <c r="U129" i="27" s="1"/>
  <c r="Z118" i="57"/>
  <c r="O129" i="27" s="1"/>
  <c r="AA118" i="57"/>
  <c r="P129" i="27" s="1"/>
  <c r="W118" i="57"/>
  <c r="L129" i="27" s="1"/>
  <c r="AE118" i="57"/>
  <c r="T129" i="27" s="1"/>
  <c r="S118" i="57"/>
  <c r="H129" i="27" s="1"/>
  <c r="AP129" i="27" s="1"/>
  <c r="AD118" i="57"/>
  <c r="S129" i="27" s="1"/>
  <c r="R161" i="57"/>
  <c r="U161" i="57"/>
  <c r="Y161" i="57"/>
  <c r="V161" i="57"/>
  <c r="Z161" i="57"/>
  <c r="T161" i="57"/>
  <c r="X161" i="57"/>
  <c r="AB161" i="57"/>
  <c r="AA161" i="57"/>
  <c r="W161" i="57"/>
  <c r="S161" i="57"/>
  <c r="R254" i="57"/>
  <c r="T254" i="57"/>
  <c r="X254" i="57"/>
  <c r="AB254" i="57"/>
  <c r="V254" i="57"/>
  <c r="AA254" i="57"/>
  <c r="W254" i="57"/>
  <c r="Y254" i="57"/>
  <c r="U254" i="57"/>
  <c r="Z254" i="57"/>
  <c r="S254" i="57"/>
  <c r="R247" i="57"/>
  <c r="U247" i="57"/>
  <c r="Y247" i="57"/>
  <c r="N258" i="27" s="1"/>
  <c r="T247" i="57"/>
  <c r="X247" i="57"/>
  <c r="M258" i="27" s="1"/>
  <c r="AB247" i="57"/>
  <c r="Q258" i="27" s="1"/>
  <c r="AF247" i="57"/>
  <c r="U258" i="27" s="1"/>
  <c r="S247" i="57"/>
  <c r="AA247" i="57"/>
  <c r="P258" i="27" s="1"/>
  <c r="AG247" i="57"/>
  <c r="V258" i="27" s="1"/>
  <c r="V247" i="57"/>
  <c r="K258" i="27" s="1"/>
  <c r="AC247" i="57"/>
  <c r="R258" i="27" s="1"/>
  <c r="Z247" i="57"/>
  <c r="O258" i="27" s="1"/>
  <c r="AE247" i="57"/>
  <c r="T258" i="27" s="1"/>
  <c r="W247" i="57"/>
  <c r="L258" i="27" s="1"/>
  <c r="AD247" i="57"/>
  <c r="S258" i="27" s="1"/>
  <c r="R199" i="57"/>
  <c r="U199" i="57"/>
  <c r="J210" i="27" s="1"/>
  <c r="Y199" i="57"/>
  <c r="N210" i="27" s="1"/>
  <c r="AC199" i="57"/>
  <c r="R210" i="27" s="1"/>
  <c r="AG199" i="57"/>
  <c r="V210" i="27" s="1"/>
  <c r="V199" i="57"/>
  <c r="K210" i="27" s="1"/>
  <c r="AA199" i="57"/>
  <c r="P210" i="27" s="1"/>
  <c r="AF199" i="57"/>
  <c r="U210" i="27" s="1"/>
  <c r="W199" i="57"/>
  <c r="L210" i="27" s="1"/>
  <c r="AB199" i="57"/>
  <c r="Q210" i="27" s="1"/>
  <c r="T199" i="57"/>
  <c r="I210" i="27" s="1"/>
  <c r="Z199" i="57"/>
  <c r="AE199" i="57"/>
  <c r="T210" i="27" s="1"/>
  <c r="S199" i="57"/>
  <c r="AD199" i="57"/>
  <c r="S210" i="27" s="1"/>
  <c r="X199" i="57"/>
  <c r="M210" i="27" s="1"/>
  <c r="R181" i="57"/>
  <c r="U181" i="57"/>
  <c r="Y181" i="57"/>
  <c r="T181" i="57"/>
  <c r="Z181" i="57"/>
  <c r="V181" i="57"/>
  <c r="AA181" i="57"/>
  <c r="S181" i="57"/>
  <c r="X181" i="57"/>
  <c r="AB181" i="57"/>
  <c r="W181" i="57"/>
  <c r="R270" i="57"/>
  <c r="V270" i="57"/>
  <c r="Z270" i="57"/>
  <c r="U270" i="57"/>
  <c r="AA270" i="57"/>
  <c r="X270" i="57"/>
  <c r="W270" i="57"/>
  <c r="AB270" i="57"/>
  <c r="T270" i="57"/>
  <c r="I281" i="27" s="1"/>
  <c r="Y270" i="57"/>
  <c r="S270" i="57"/>
  <c r="H281" i="27" s="1"/>
  <c r="R281" i="57"/>
  <c r="S281" i="57"/>
  <c r="W281" i="57"/>
  <c r="AA281" i="57"/>
  <c r="U281" i="57"/>
  <c r="Z281" i="57"/>
  <c r="X281" i="57"/>
  <c r="V281" i="57"/>
  <c r="AB281" i="57"/>
  <c r="T281" i="57"/>
  <c r="Y281" i="57"/>
  <c r="R266" i="57"/>
  <c r="G277" i="27" s="1"/>
  <c r="V266" i="57"/>
  <c r="Z266" i="57"/>
  <c r="U266" i="57"/>
  <c r="AA266" i="57"/>
  <c r="S266" i="57"/>
  <c r="H277" i="27" s="1"/>
  <c r="W266" i="57"/>
  <c r="AB266" i="57"/>
  <c r="X266" i="57"/>
  <c r="T266" i="57"/>
  <c r="Y266" i="57"/>
  <c r="R196" i="57"/>
  <c r="S196" i="57"/>
  <c r="W196" i="57"/>
  <c r="AA196" i="57"/>
  <c r="T196" i="57"/>
  <c r="Y196" i="57"/>
  <c r="U196" i="57"/>
  <c r="Z196" i="57"/>
  <c r="X196" i="57"/>
  <c r="AB196" i="57"/>
  <c r="V196" i="57"/>
  <c r="R258" i="57"/>
  <c r="S258" i="57"/>
  <c r="W258" i="57"/>
  <c r="AA258" i="57"/>
  <c r="T258" i="57"/>
  <c r="Y258" i="57"/>
  <c r="V258" i="57"/>
  <c r="U258" i="57"/>
  <c r="Z258" i="57"/>
  <c r="X258" i="57"/>
  <c r="AB258" i="57"/>
  <c r="R280" i="57"/>
  <c r="U280" i="57"/>
  <c r="Y280" i="57"/>
  <c r="T280" i="57"/>
  <c r="Z280" i="57"/>
  <c r="V280" i="57"/>
  <c r="AA280" i="57"/>
  <c r="AB280" i="57"/>
  <c r="S280" i="57"/>
  <c r="X280" i="57"/>
  <c r="W280" i="57"/>
  <c r="R221" i="57"/>
  <c r="V221" i="57"/>
  <c r="Z221" i="57"/>
  <c r="S221" i="57"/>
  <c r="W221" i="57"/>
  <c r="AA221" i="57"/>
  <c r="U221" i="57"/>
  <c r="Y221" i="57"/>
  <c r="X221" i="57"/>
  <c r="AB221" i="57"/>
  <c r="T221" i="57"/>
  <c r="R156" i="57"/>
  <c r="T156" i="57"/>
  <c r="X156" i="57"/>
  <c r="AB156" i="57"/>
  <c r="U156" i="57"/>
  <c r="Y156" i="57"/>
  <c r="S156" i="57"/>
  <c r="W156" i="57"/>
  <c r="AA156" i="57"/>
  <c r="V156" i="57"/>
  <c r="Z156" i="57"/>
  <c r="R99" i="57"/>
  <c r="S99" i="57"/>
  <c r="W99" i="57"/>
  <c r="AA99" i="57"/>
  <c r="T99" i="57"/>
  <c r="X99" i="57"/>
  <c r="AB99" i="57"/>
  <c r="V99" i="57"/>
  <c r="Z99" i="57"/>
  <c r="Y99" i="57"/>
  <c r="U99" i="57"/>
  <c r="R128" i="57"/>
  <c r="S128" i="57"/>
  <c r="H139" i="27" s="1"/>
  <c r="AP139" i="27" s="1"/>
  <c r="W128" i="57"/>
  <c r="AA128" i="57"/>
  <c r="X128" i="57"/>
  <c r="T128" i="57"/>
  <c r="Y128" i="57"/>
  <c r="V128" i="57"/>
  <c r="AB128" i="57"/>
  <c r="Z128" i="57"/>
  <c r="U128" i="57"/>
  <c r="R306" i="57"/>
  <c r="U306" i="57"/>
  <c r="Y306" i="57"/>
  <c r="Z306" i="57"/>
  <c r="R155" i="57"/>
  <c r="S155" i="57"/>
  <c r="H166" i="27" s="1"/>
  <c r="W155" i="57"/>
  <c r="L166" i="27" s="1"/>
  <c r="AA155" i="57"/>
  <c r="P166" i="27" s="1"/>
  <c r="AE155" i="57"/>
  <c r="T166" i="27" s="1"/>
  <c r="T155" i="57"/>
  <c r="I166" i="27" s="1"/>
  <c r="X155" i="57"/>
  <c r="M166" i="27" s="1"/>
  <c r="AB155" i="57"/>
  <c r="Q166" i="27" s="1"/>
  <c r="AF155" i="57"/>
  <c r="U166" i="27" s="1"/>
  <c r="V155" i="57"/>
  <c r="K166" i="27" s="1"/>
  <c r="Z155" i="57"/>
  <c r="O166" i="27" s="1"/>
  <c r="AD155" i="57"/>
  <c r="S166" i="27" s="1"/>
  <c r="AG155" i="57"/>
  <c r="V166" i="27" s="1"/>
  <c r="U155" i="57"/>
  <c r="J166" i="27" s="1"/>
  <c r="AC155" i="57"/>
  <c r="R166" i="27" s="1"/>
  <c r="Y155" i="57"/>
  <c r="N166" i="27" s="1"/>
  <c r="R228" i="57"/>
  <c r="V228" i="57"/>
  <c r="Z228" i="57"/>
  <c r="S228" i="57"/>
  <c r="W228" i="57"/>
  <c r="AA228" i="57"/>
  <c r="U228" i="57"/>
  <c r="Y228" i="57"/>
  <c r="X228" i="57"/>
  <c r="AB228" i="57"/>
  <c r="T228" i="57"/>
  <c r="R183" i="57"/>
  <c r="U183" i="57"/>
  <c r="Y183" i="57"/>
  <c r="V183" i="57"/>
  <c r="AA183" i="57"/>
  <c r="W183" i="57"/>
  <c r="AB183" i="57"/>
  <c r="T183" i="57"/>
  <c r="Z183" i="57"/>
  <c r="X183" i="57"/>
  <c r="S183" i="57"/>
  <c r="R215" i="57"/>
  <c r="V215" i="57"/>
  <c r="Z215" i="57"/>
  <c r="S215" i="57"/>
  <c r="W215" i="57"/>
  <c r="AA215" i="57"/>
  <c r="U215" i="57"/>
  <c r="Y215" i="57"/>
  <c r="T215" i="57"/>
  <c r="X215" i="57"/>
  <c r="AB215" i="57"/>
  <c r="R287" i="57"/>
  <c r="G298" i="27" s="1"/>
  <c r="S287" i="57"/>
  <c r="W287" i="57"/>
  <c r="AA287" i="57"/>
  <c r="T287" i="57"/>
  <c r="Y287" i="57"/>
  <c r="V287" i="57"/>
  <c r="U287" i="57"/>
  <c r="Z287" i="57"/>
  <c r="AB287" i="57"/>
  <c r="X287" i="57"/>
  <c r="R209" i="57"/>
  <c r="V209" i="57"/>
  <c r="Z209" i="57"/>
  <c r="S209" i="57"/>
  <c r="X209" i="57"/>
  <c r="T209" i="57"/>
  <c r="Y209" i="57"/>
  <c r="W209" i="57"/>
  <c r="AB209" i="57"/>
  <c r="AA209" i="57"/>
  <c r="U209" i="57"/>
  <c r="R207" i="57"/>
  <c r="S207" i="57"/>
  <c r="W207" i="57"/>
  <c r="L218" i="27" s="1"/>
  <c r="AA207" i="57"/>
  <c r="P218" i="27" s="1"/>
  <c r="AE207" i="57"/>
  <c r="T218" i="27" s="1"/>
  <c r="V207" i="57"/>
  <c r="K218" i="27" s="1"/>
  <c r="AB207" i="57"/>
  <c r="Q218" i="27" s="1"/>
  <c r="AG207" i="57"/>
  <c r="V218" i="27" s="1"/>
  <c r="X207" i="57"/>
  <c r="M218" i="27" s="1"/>
  <c r="AC207" i="57"/>
  <c r="R218" i="27" s="1"/>
  <c r="U207" i="57"/>
  <c r="Z207" i="57"/>
  <c r="O218" i="27" s="1"/>
  <c r="AF207" i="57"/>
  <c r="Y207" i="57"/>
  <c r="N218" i="27" s="1"/>
  <c r="T207" i="57"/>
  <c r="AD207" i="57"/>
  <c r="S218" i="27" s="1"/>
  <c r="R273" i="57"/>
  <c r="T273" i="57"/>
  <c r="I284" i="27" s="1"/>
  <c r="X273" i="57"/>
  <c r="AB273" i="57"/>
  <c r="W273" i="57"/>
  <c r="AF273" i="57"/>
  <c r="U284" i="27" s="1"/>
  <c r="U273" i="57"/>
  <c r="S273" i="57"/>
  <c r="H284" i="27" s="1"/>
  <c r="Y273" i="57"/>
  <c r="AG273" i="57"/>
  <c r="V284" i="27" s="1"/>
  <c r="V273" i="57"/>
  <c r="AA273" i="57"/>
  <c r="Z273" i="57"/>
  <c r="R286" i="57"/>
  <c r="G297" i="27" s="1"/>
  <c r="U286" i="57"/>
  <c r="Y286" i="57"/>
  <c r="S286" i="57"/>
  <c r="X286" i="57"/>
  <c r="T286" i="57"/>
  <c r="Z286" i="57"/>
  <c r="V286" i="57"/>
  <c r="W286" i="57"/>
  <c r="AB286" i="57"/>
  <c r="AA286" i="57"/>
  <c r="R177" i="57"/>
  <c r="V177" i="57"/>
  <c r="K188" i="27" s="1"/>
  <c r="Z177" i="57"/>
  <c r="O188" i="27" s="1"/>
  <c r="AD177" i="57"/>
  <c r="S188" i="27" s="1"/>
  <c r="W177" i="57"/>
  <c r="L188" i="27" s="1"/>
  <c r="AB177" i="57"/>
  <c r="Q188" i="27" s="1"/>
  <c r="AG177" i="57"/>
  <c r="V188" i="27" s="1"/>
  <c r="S177" i="57"/>
  <c r="H188" i="27" s="1"/>
  <c r="X177" i="57"/>
  <c r="M188" i="27" s="1"/>
  <c r="AC177" i="57"/>
  <c r="R188" i="27" s="1"/>
  <c r="U177" i="57"/>
  <c r="J188" i="27" s="1"/>
  <c r="AA177" i="57"/>
  <c r="P188" i="27" s="1"/>
  <c r="AF177" i="57"/>
  <c r="U188" i="27" s="1"/>
  <c r="AE177" i="57"/>
  <c r="T188" i="27" s="1"/>
  <c r="Y177" i="57"/>
  <c r="N188" i="27" s="1"/>
  <c r="T177" i="57"/>
  <c r="I188" i="27" s="1"/>
  <c r="R222" i="57"/>
  <c r="T222" i="57"/>
  <c r="X222" i="57"/>
  <c r="AB222" i="57"/>
  <c r="U222" i="57"/>
  <c r="Y222" i="57"/>
  <c r="S222" i="57"/>
  <c r="W222" i="57"/>
  <c r="AA222" i="57"/>
  <c r="V222" i="57"/>
  <c r="Z222" i="57"/>
  <c r="R185" i="57"/>
  <c r="U185" i="57"/>
  <c r="Y185" i="57"/>
  <c r="W185" i="57"/>
  <c r="AB185" i="57"/>
  <c r="S185" i="57"/>
  <c r="X185" i="57"/>
  <c r="V185" i="57"/>
  <c r="AA185" i="57"/>
  <c r="Z185" i="57"/>
  <c r="T185" i="57"/>
  <c r="R92" i="57"/>
  <c r="T92" i="57"/>
  <c r="X92" i="57"/>
  <c r="AB92" i="57"/>
  <c r="U92" i="57"/>
  <c r="Y92" i="57"/>
  <c r="S92" i="57"/>
  <c r="W92" i="57"/>
  <c r="AA92" i="57"/>
  <c r="Z92" i="57"/>
  <c r="V92" i="57"/>
  <c r="R203" i="57"/>
  <c r="T203" i="57"/>
  <c r="X203" i="57"/>
  <c r="M214" i="27" s="1"/>
  <c r="AB203" i="57"/>
  <c r="Q214" i="27" s="1"/>
  <c r="AF203" i="57"/>
  <c r="U214" i="27" s="1"/>
  <c r="S203" i="57"/>
  <c r="Y203" i="57"/>
  <c r="N214" i="27" s="1"/>
  <c r="AD203" i="57"/>
  <c r="S214" i="27" s="1"/>
  <c r="U203" i="57"/>
  <c r="J214" i="27" s="1"/>
  <c r="Z203" i="57"/>
  <c r="O214" i="27" s="1"/>
  <c r="AE203" i="57"/>
  <c r="T214" i="27" s="1"/>
  <c r="W203" i="57"/>
  <c r="AC203" i="57"/>
  <c r="R214" i="27" s="1"/>
  <c r="V203" i="57"/>
  <c r="K214" i="27" s="1"/>
  <c r="AA203" i="57"/>
  <c r="P214" i="27" s="1"/>
  <c r="AG203" i="57"/>
  <c r="V214" i="27" s="1"/>
  <c r="R150" i="57"/>
  <c r="S150" i="57"/>
  <c r="H161" i="27" s="1"/>
  <c r="W150" i="57"/>
  <c r="L161" i="27" s="1"/>
  <c r="AA150" i="57"/>
  <c r="P161" i="27" s="1"/>
  <c r="AE150" i="57"/>
  <c r="T161" i="27" s="1"/>
  <c r="X150" i="57"/>
  <c r="M161" i="27" s="1"/>
  <c r="AC150" i="57"/>
  <c r="R161" i="27" s="1"/>
  <c r="T150" i="57"/>
  <c r="I161" i="27" s="1"/>
  <c r="Y150" i="57"/>
  <c r="N161" i="27" s="1"/>
  <c r="AD150" i="57"/>
  <c r="S161" i="27" s="1"/>
  <c r="V150" i="57"/>
  <c r="K161" i="27" s="1"/>
  <c r="AB150" i="57"/>
  <c r="Q161" i="27" s="1"/>
  <c r="AG150" i="57"/>
  <c r="V161" i="27" s="1"/>
  <c r="U150" i="57"/>
  <c r="J161" i="27" s="1"/>
  <c r="Z150" i="57"/>
  <c r="O161" i="27" s="1"/>
  <c r="AF150" i="57"/>
  <c r="R283" i="57"/>
  <c r="S283" i="57"/>
  <c r="W283" i="57"/>
  <c r="AA283" i="57"/>
  <c r="V283" i="57"/>
  <c r="AB283" i="57"/>
  <c r="T283" i="57"/>
  <c r="X283" i="57"/>
  <c r="Y283" i="57"/>
  <c r="U283" i="57"/>
  <c r="Z283" i="57"/>
  <c r="R184" i="57"/>
  <c r="S184" i="57"/>
  <c r="W184" i="57"/>
  <c r="AA184" i="57"/>
  <c r="V184" i="57"/>
  <c r="AB184" i="57"/>
  <c r="X184" i="57"/>
  <c r="U184" i="57"/>
  <c r="Z184" i="57"/>
  <c r="T184" i="57"/>
  <c r="Y184" i="57"/>
  <c r="R256" i="57"/>
  <c r="T256" i="57"/>
  <c r="X256" i="57"/>
  <c r="AB256" i="57"/>
  <c r="W256" i="57"/>
  <c r="U256" i="57"/>
  <c r="S256" i="57"/>
  <c r="Y256" i="57"/>
  <c r="Z256" i="57"/>
  <c r="V256" i="57"/>
  <c r="AA256" i="57"/>
  <c r="R171" i="57"/>
  <c r="U171" i="57"/>
  <c r="Y171" i="57"/>
  <c r="V171" i="57"/>
  <c r="Z171" i="57"/>
  <c r="T171" i="57"/>
  <c r="X171" i="57"/>
  <c r="AB171" i="57"/>
  <c r="S171" i="57"/>
  <c r="W171" i="57"/>
  <c r="AA171" i="57"/>
  <c r="R260" i="57"/>
  <c r="S260" i="57"/>
  <c r="W260" i="57"/>
  <c r="AA260" i="57"/>
  <c r="U260" i="57"/>
  <c r="Z260" i="57"/>
  <c r="X260" i="57"/>
  <c r="V260" i="57"/>
  <c r="AB260" i="57"/>
  <c r="T260" i="57"/>
  <c r="Y260" i="57"/>
  <c r="R206" i="57"/>
  <c r="U206" i="57"/>
  <c r="Y206" i="57"/>
  <c r="V206" i="57"/>
  <c r="AA206" i="57"/>
  <c r="W206" i="57"/>
  <c r="AB206" i="57"/>
  <c r="T206" i="57"/>
  <c r="Z206" i="57"/>
  <c r="X206" i="57"/>
  <c r="S206" i="57"/>
  <c r="R226" i="57"/>
  <c r="T226" i="57"/>
  <c r="X226" i="57"/>
  <c r="M237" i="27" s="1"/>
  <c r="AB226" i="57"/>
  <c r="Q237" i="27" s="1"/>
  <c r="AF226" i="57"/>
  <c r="U237" i="27" s="1"/>
  <c r="U226" i="57"/>
  <c r="Y226" i="57"/>
  <c r="N237" i="27" s="1"/>
  <c r="AC226" i="57"/>
  <c r="R237" i="27" s="1"/>
  <c r="AG226" i="57"/>
  <c r="V237" i="27" s="1"/>
  <c r="S226" i="57"/>
  <c r="W226" i="57"/>
  <c r="L237" i="27" s="1"/>
  <c r="AA226" i="57"/>
  <c r="P237" i="27" s="1"/>
  <c r="AE226" i="57"/>
  <c r="T237" i="27" s="1"/>
  <c r="V226" i="57"/>
  <c r="AD226" i="57"/>
  <c r="S237" i="27" s="1"/>
  <c r="Z226" i="57"/>
  <c r="O237" i="27" s="1"/>
  <c r="R288" i="57"/>
  <c r="U288" i="57"/>
  <c r="Y288" i="57"/>
  <c r="T288" i="57"/>
  <c r="Z288" i="57"/>
  <c r="AB288" i="57"/>
  <c r="V288" i="57"/>
  <c r="AA288" i="57"/>
  <c r="S288" i="57"/>
  <c r="H299" i="27" s="1"/>
  <c r="X288" i="57"/>
  <c r="W288" i="57"/>
  <c r="R265" i="57"/>
  <c r="G276" i="27" s="1"/>
  <c r="T265" i="57"/>
  <c r="X265" i="57"/>
  <c r="AB265" i="57"/>
  <c r="U265" i="57"/>
  <c r="Z265" i="57"/>
  <c r="V265" i="57"/>
  <c r="AA265" i="57"/>
  <c r="S265" i="57"/>
  <c r="H276" i="27" s="1"/>
  <c r="Y265" i="57"/>
  <c r="W265" i="57"/>
  <c r="R114" i="57"/>
  <c r="U114" i="57"/>
  <c r="J125" i="27" s="1"/>
  <c r="Y114" i="57"/>
  <c r="N125" i="27" s="1"/>
  <c r="V114" i="57"/>
  <c r="K125" i="27" s="1"/>
  <c r="Z114" i="57"/>
  <c r="T114" i="57"/>
  <c r="I125" i="27" s="1"/>
  <c r="AQ125" i="27" s="1"/>
  <c r="X114" i="57"/>
  <c r="M125" i="27" s="1"/>
  <c r="AB114" i="57"/>
  <c r="S114" i="57"/>
  <c r="H125" i="27" s="1"/>
  <c r="AP125" i="27" s="1"/>
  <c r="W114" i="57"/>
  <c r="L125" i="27" s="1"/>
  <c r="AA114" i="57"/>
  <c r="R124" i="57"/>
  <c r="S124" i="57"/>
  <c r="W124" i="57"/>
  <c r="AA124" i="57"/>
  <c r="U124" i="57"/>
  <c r="Z124" i="57"/>
  <c r="V124" i="57"/>
  <c r="AB124" i="57"/>
  <c r="T124" i="57"/>
  <c r="Y124" i="57"/>
  <c r="X124" i="57"/>
  <c r="R117" i="57"/>
  <c r="S117" i="57"/>
  <c r="H128" i="27" s="1"/>
  <c r="AP128" i="27" s="1"/>
  <c r="W117" i="57"/>
  <c r="L128" i="27" s="1"/>
  <c r="AA117" i="57"/>
  <c r="T117" i="57"/>
  <c r="I128" i="27" s="1"/>
  <c r="AQ128" i="27" s="1"/>
  <c r="X117" i="57"/>
  <c r="M128" i="27" s="1"/>
  <c r="AB117" i="57"/>
  <c r="V117" i="57"/>
  <c r="K128" i="27" s="1"/>
  <c r="Z117" i="57"/>
  <c r="U117" i="57"/>
  <c r="J128" i="27" s="1"/>
  <c r="Y117" i="57"/>
  <c r="N128" i="27" s="1"/>
  <c r="R93" i="57"/>
  <c r="V93" i="57"/>
  <c r="Z93" i="57"/>
  <c r="S93" i="57"/>
  <c r="W93" i="57"/>
  <c r="AA93" i="57"/>
  <c r="U93" i="57"/>
  <c r="Y93" i="57"/>
  <c r="T93" i="57"/>
  <c r="X93" i="57"/>
  <c r="AB93" i="57"/>
  <c r="R169" i="57"/>
  <c r="S169" i="57"/>
  <c r="W169" i="57"/>
  <c r="AA169" i="57"/>
  <c r="P180" i="27" s="1"/>
  <c r="AE169" i="57"/>
  <c r="T180" i="27" s="1"/>
  <c r="T169" i="57"/>
  <c r="X169" i="57"/>
  <c r="AB169" i="57"/>
  <c r="Q180" i="27" s="1"/>
  <c r="AF169" i="57"/>
  <c r="U180" i="27" s="1"/>
  <c r="V169" i="57"/>
  <c r="Z169" i="57"/>
  <c r="AD169" i="57"/>
  <c r="S180" i="27" s="1"/>
  <c r="AG169" i="57"/>
  <c r="V180" i="27" s="1"/>
  <c r="U169" i="57"/>
  <c r="AC169" i="57"/>
  <c r="R180" i="27" s="1"/>
  <c r="Y169" i="57"/>
  <c r="R174" i="57"/>
  <c r="T174" i="57"/>
  <c r="X174" i="57"/>
  <c r="V174" i="57"/>
  <c r="Z174" i="57"/>
  <c r="Y174" i="57"/>
  <c r="S174" i="57"/>
  <c r="AA174" i="57"/>
  <c r="W174" i="57"/>
  <c r="AB174" i="57"/>
  <c r="U174" i="57"/>
  <c r="R271" i="57"/>
  <c r="G282" i="27" s="1"/>
  <c r="T271" i="57"/>
  <c r="I282" i="27" s="1"/>
  <c r="X271" i="57"/>
  <c r="AB271" i="57"/>
  <c r="V271" i="57"/>
  <c r="AA271" i="57"/>
  <c r="W271" i="57"/>
  <c r="S271" i="57"/>
  <c r="H282" i="27" s="1"/>
  <c r="U271" i="57"/>
  <c r="Z271" i="57"/>
  <c r="Y271" i="57"/>
  <c r="R230" i="57"/>
  <c r="V230" i="57"/>
  <c r="Z230" i="57"/>
  <c r="S230" i="57"/>
  <c r="W230" i="57"/>
  <c r="AA230" i="57"/>
  <c r="U230" i="57"/>
  <c r="Y230" i="57"/>
  <c r="T230" i="57"/>
  <c r="AB230" i="57"/>
  <c r="X230" i="57"/>
  <c r="R163" i="57"/>
  <c r="U163" i="57"/>
  <c r="Y163" i="57"/>
  <c r="AC163" i="57"/>
  <c r="R174" i="27" s="1"/>
  <c r="AG163" i="57"/>
  <c r="V174" i="27" s="1"/>
  <c r="V163" i="57"/>
  <c r="Z163" i="57"/>
  <c r="O174" i="27" s="1"/>
  <c r="AD163" i="57"/>
  <c r="S174" i="27" s="1"/>
  <c r="T163" i="57"/>
  <c r="X163" i="57"/>
  <c r="AB163" i="57"/>
  <c r="Q174" i="27" s="1"/>
  <c r="AF163" i="57"/>
  <c r="U174" i="27" s="1"/>
  <c r="W163" i="57"/>
  <c r="AA163" i="57"/>
  <c r="P174" i="27" s="1"/>
  <c r="S163" i="57"/>
  <c r="AE163" i="57"/>
  <c r="T174" i="27" s="1"/>
  <c r="R285" i="57"/>
  <c r="S285" i="57"/>
  <c r="W285" i="57"/>
  <c r="AA285" i="57"/>
  <c r="X285" i="57"/>
  <c r="T285" i="57"/>
  <c r="Y285" i="57"/>
  <c r="U285" i="57"/>
  <c r="V285" i="57"/>
  <c r="AB285" i="57"/>
  <c r="Z285" i="57"/>
  <c r="R252" i="57"/>
  <c r="U252" i="57"/>
  <c r="Y252" i="57"/>
  <c r="N263" i="27" s="1"/>
  <c r="AC252" i="57"/>
  <c r="R263" i="27" s="1"/>
  <c r="AG252" i="57"/>
  <c r="V263" i="27" s="1"/>
  <c r="T252" i="57"/>
  <c r="Z252" i="57"/>
  <c r="O263" i="27" s="1"/>
  <c r="AE252" i="57"/>
  <c r="T263" i="27" s="1"/>
  <c r="W252" i="57"/>
  <c r="L263" i="27" s="1"/>
  <c r="V252" i="57"/>
  <c r="AA252" i="57"/>
  <c r="P263" i="27" s="1"/>
  <c r="AF252" i="57"/>
  <c r="AB252" i="57"/>
  <c r="Q263" i="27" s="1"/>
  <c r="S252" i="57"/>
  <c r="X252" i="57"/>
  <c r="M263" i="27" s="1"/>
  <c r="AD252" i="57"/>
  <c r="S263" i="27" s="1"/>
  <c r="R237" i="57"/>
  <c r="S237" i="57"/>
  <c r="W237" i="57"/>
  <c r="L248" i="27" s="1"/>
  <c r="AA237" i="57"/>
  <c r="P248" i="27" s="1"/>
  <c r="AE237" i="57"/>
  <c r="T248" i="27" s="1"/>
  <c r="T237" i="57"/>
  <c r="I248" i="27" s="1"/>
  <c r="X237" i="57"/>
  <c r="M248" i="27" s="1"/>
  <c r="AB237" i="57"/>
  <c r="Q248" i="27" s="1"/>
  <c r="AF237" i="57"/>
  <c r="U248" i="27" s="1"/>
  <c r="V237" i="57"/>
  <c r="K248" i="27" s="1"/>
  <c r="Z237" i="57"/>
  <c r="O248" i="27" s="1"/>
  <c r="AD237" i="57"/>
  <c r="S248" i="27" s="1"/>
  <c r="Y237" i="57"/>
  <c r="N248" i="27" s="1"/>
  <c r="AC237" i="57"/>
  <c r="R248" i="27" s="1"/>
  <c r="U237" i="57"/>
  <c r="J248" i="27" s="1"/>
  <c r="AG237" i="57"/>
  <c r="V248" i="27" s="1"/>
  <c r="R103" i="57"/>
  <c r="V103" i="57"/>
  <c r="Z103" i="57"/>
  <c r="AD103" i="57"/>
  <c r="S103" i="57"/>
  <c r="W103" i="57"/>
  <c r="AA103" i="57"/>
  <c r="AE103" i="57"/>
  <c r="U103" i="57"/>
  <c r="Y103" i="57"/>
  <c r="AC103" i="57"/>
  <c r="AG103" i="57"/>
  <c r="AF103" i="57"/>
  <c r="T103" i="57"/>
  <c r="AB103" i="57"/>
  <c r="X103" i="57"/>
  <c r="R130" i="57"/>
  <c r="S130" i="57"/>
  <c r="H141" i="27" s="1"/>
  <c r="AP141" i="27" s="1"/>
  <c r="W130" i="57"/>
  <c r="AA130" i="57"/>
  <c r="T130" i="57"/>
  <c r="I141" i="27" s="1"/>
  <c r="AQ141" i="27" s="1"/>
  <c r="Y130" i="57"/>
  <c r="U130" i="57"/>
  <c r="Z130" i="57"/>
  <c r="X130" i="57"/>
  <c r="AB130" i="57"/>
  <c r="V130" i="57"/>
  <c r="R277" i="57"/>
  <c r="G288" i="27" s="1"/>
  <c r="U277" i="57"/>
  <c r="J288" i="27" s="1"/>
  <c r="Y277" i="57"/>
  <c r="S277" i="57"/>
  <c r="H288" i="27" s="1"/>
  <c r="X277" i="57"/>
  <c r="V277" i="57"/>
  <c r="T277" i="57"/>
  <c r="I288" i="27" s="1"/>
  <c r="Z277" i="57"/>
  <c r="W277" i="57"/>
  <c r="AB277" i="57"/>
  <c r="AA277" i="57"/>
  <c r="R151" i="57"/>
  <c r="T151" i="57"/>
  <c r="X151" i="57"/>
  <c r="AB151" i="57"/>
  <c r="S151" i="57"/>
  <c r="Y151" i="57"/>
  <c r="U151" i="57"/>
  <c r="Z151" i="57"/>
  <c r="W151" i="57"/>
  <c r="AA151" i="57"/>
  <c r="V151" i="57"/>
  <c r="R164" i="57"/>
  <c r="V164" i="57"/>
  <c r="K175" i="27" s="1"/>
  <c r="Z164" i="57"/>
  <c r="O175" i="27" s="1"/>
  <c r="AD164" i="57"/>
  <c r="S175" i="27" s="1"/>
  <c r="S164" i="57"/>
  <c r="W164" i="57"/>
  <c r="L175" i="27" s="1"/>
  <c r="AA164" i="57"/>
  <c r="P175" i="27" s="1"/>
  <c r="AE164" i="57"/>
  <c r="T175" i="27" s="1"/>
  <c r="U164" i="57"/>
  <c r="J175" i="27" s="1"/>
  <c r="Y164" i="57"/>
  <c r="N175" i="27" s="1"/>
  <c r="AC164" i="57"/>
  <c r="R175" i="27" s="1"/>
  <c r="AG164" i="57"/>
  <c r="V175" i="27" s="1"/>
  <c r="X164" i="57"/>
  <c r="M175" i="27" s="1"/>
  <c r="AB164" i="57"/>
  <c r="Q175" i="27" s="1"/>
  <c r="T164" i="57"/>
  <c r="AF164" i="57"/>
  <c r="U175" i="27" s="1"/>
  <c r="R165" i="57"/>
  <c r="S165" i="57"/>
  <c r="W165" i="57"/>
  <c r="AA165" i="57"/>
  <c r="T165" i="57"/>
  <c r="X165" i="57"/>
  <c r="AB165" i="57"/>
  <c r="V165" i="57"/>
  <c r="Z165" i="57"/>
  <c r="Y165" i="57"/>
  <c r="U165" i="57"/>
  <c r="R160" i="57"/>
  <c r="S160" i="57"/>
  <c r="W160" i="57"/>
  <c r="AA160" i="57"/>
  <c r="T160" i="57"/>
  <c r="X160" i="57"/>
  <c r="AB160" i="57"/>
  <c r="V160" i="57"/>
  <c r="Z160" i="57"/>
  <c r="U160" i="57"/>
  <c r="Y160" i="57"/>
  <c r="R244" i="57"/>
  <c r="S244" i="57"/>
  <c r="W244" i="57"/>
  <c r="AA244" i="57"/>
  <c r="V244" i="57"/>
  <c r="Z244" i="57"/>
  <c r="Y244" i="57"/>
  <c r="U244" i="57"/>
  <c r="T244" i="57"/>
  <c r="AB244" i="57"/>
  <c r="X244" i="57"/>
  <c r="R238" i="57"/>
  <c r="T238" i="57"/>
  <c r="X238" i="57"/>
  <c r="AB238" i="57"/>
  <c r="U238" i="57"/>
  <c r="Y238" i="57"/>
  <c r="S238" i="57"/>
  <c r="W238" i="57"/>
  <c r="AA238" i="57"/>
  <c r="Z238" i="57"/>
  <c r="V238" i="57"/>
  <c r="R96" i="57"/>
  <c r="S96" i="57"/>
  <c r="W96" i="57"/>
  <c r="AA96" i="57"/>
  <c r="AE96" i="57"/>
  <c r="T96" i="57"/>
  <c r="X96" i="57"/>
  <c r="AB96" i="57"/>
  <c r="AF96" i="57"/>
  <c r="V96" i="57"/>
  <c r="Z96" i="57"/>
  <c r="AD96" i="57"/>
  <c r="U96" i="57"/>
  <c r="Y96" i="57"/>
  <c r="AG96" i="57"/>
  <c r="AC96" i="57"/>
  <c r="R104" i="57"/>
  <c r="S104" i="57"/>
  <c r="W104" i="57"/>
  <c r="AA104" i="57"/>
  <c r="T104" i="57"/>
  <c r="X104" i="57"/>
  <c r="AB104" i="57"/>
  <c r="V104" i="57"/>
  <c r="Z104" i="57"/>
  <c r="U104" i="57"/>
  <c r="Y104" i="57"/>
  <c r="O297" i="29"/>
  <c r="V253" i="27"/>
  <c r="N150" i="27"/>
  <c r="L214" i="27"/>
  <c r="U154" i="27"/>
  <c r="R187" i="27"/>
  <c r="V170" i="27"/>
  <c r="H147" i="27"/>
  <c r="AP147" i="27" s="1"/>
  <c r="I289" i="27"/>
  <c r="U161" i="27"/>
  <c r="I143" i="27"/>
  <c r="AQ143" i="27" s="1"/>
  <c r="G126" i="27"/>
  <c r="AO126" i="27" s="1"/>
  <c r="L127" i="27"/>
  <c r="S285" i="27"/>
  <c r="S124" i="27"/>
  <c r="U274" i="27"/>
  <c r="R274" i="27"/>
  <c r="S165" i="27"/>
  <c r="V290" i="27"/>
  <c r="S297" i="29"/>
  <c r="U294" i="29"/>
  <c r="X17" i="29"/>
  <c r="W21" i="29"/>
  <c r="S185" i="29"/>
  <c r="P185" i="29"/>
  <c r="N185" i="29"/>
  <c r="Z185" i="29"/>
  <c r="T185" i="29"/>
  <c r="X297" i="29"/>
  <c r="Y17" i="29"/>
  <c r="J188" i="57"/>
  <c r="K185" i="29"/>
  <c r="L185" i="29"/>
  <c r="X185" i="29"/>
  <c r="M185" i="29"/>
  <c r="W301" i="29"/>
  <c r="X301" i="29"/>
  <c r="W299" i="29"/>
  <c r="W297" i="29"/>
  <c r="T297" i="29"/>
  <c r="T302" i="29"/>
  <c r="R302" i="29"/>
  <c r="P17" i="29"/>
  <c r="Q17" i="29"/>
  <c r="R17" i="29"/>
  <c r="M17" i="29"/>
  <c r="U21" i="29"/>
  <c r="H140" i="27"/>
  <c r="AP140" i="27" s="1"/>
  <c r="K299" i="29"/>
  <c r="V299" i="29"/>
  <c r="Q294" i="29"/>
  <c r="V294" i="29"/>
  <c r="J297" i="57"/>
  <c r="S238" i="27"/>
  <c r="V17" i="29"/>
  <c r="O17" i="29"/>
  <c r="W17" i="29"/>
  <c r="U17" i="29"/>
  <c r="Q21" i="29"/>
  <c r="R299" i="29"/>
  <c r="J302" i="57"/>
  <c r="Y299" i="29"/>
  <c r="T294" i="29"/>
  <c r="L294" i="29"/>
  <c r="U218" i="27"/>
  <c r="N187" i="27"/>
  <c r="T17" i="29"/>
  <c r="N17" i="29"/>
  <c r="L17" i="29"/>
  <c r="Z17" i="29"/>
  <c r="L149" i="27"/>
  <c r="O210" i="27"/>
  <c r="N299" i="29"/>
  <c r="Q299" i="29"/>
  <c r="R294" i="29"/>
  <c r="X294" i="29"/>
  <c r="U297" i="29"/>
  <c r="N297" i="29"/>
  <c r="U296" i="29"/>
  <c r="V20" i="29"/>
  <c r="W307" i="29"/>
  <c r="L307" i="29"/>
  <c r="L20" i="29"/>
  <c r="W20" i="29"/>
  <c r="S18" i="29"/>
  <c r="K301" i="29"/>
  <c r="Q301" i="29"/>
  <c r="O301" i="29"/>
  <c r="Y301" i="29"/>
  <c r="L304" i="29"/>
  <c r="R296" i="29"/>
  <c r="R18" i="29"/>
  <c r="R301" i="29"/>
  <c r="J304" i="57"/>
  <c r="V301" i="29"/>
  <c r="N304" i="29"/>
  <c r="P296" i="29"/>
  <c r="P18" i="29"/>
  <c r="S301" i="29"/>
  <c r="T301" i="29"/>
  <c r="M301" i="29"/>
  <c r="L301" i="29"/>
  <c r="U301" i="29"/>
  <c r="P301" i="29"/>
  <c r="X295" i="29"/>
  <c r="X303" i="29"/>
  <c r="V303" i="29"/>
  <c r="W303" i="29"/>
  <c r="Q305" i="29"/>
  <c r="P305" i="29"/>
  <c r="V305" i="29"/>
  <c r="T305" i="29"/>
  <c r="Y298" i="29"/>
  <c r="J305" i="57"/>
  <c r="N294" i="29"/>
  <c r="P294" i="29"/>
  <c r="K294" i="29"/>
  <c r="S294" i="29"/>
  <c r="X296" i="29"/>
  <c r="L299" i="29"/>
  <c r="X299" i="29"/>
  <c r="P299" i="29"/>
  <c r="T299" i="29"/>
  <c r="S299" i="29"/>
  <c r="J300" i="57"/>
  <c r="L297" i="29"/>
  <c r="Y297" i="29"/>
  <c r="P297" i="29"/>
  <c r="M297" i="29"/>
  <c r="R297" i="29"/>
  <c r="Z299" i="29"/>
  <c r="M299" i="29"/>
  <c r="O299" i="29"/>
  <c r="K297" i="29"/>
  <c r="Q297" i="29"/>
  <c r="V297" i="29"/>
  <c r="Z297" i="29"/>
  <c r="K20" i="29"/>
  <c r="M20" i="29"/>
  <c r="O20" i="29"/>
  <c r="X20" i="29"/>
  <c r="O298" i="29"/>
  <c r="J301" i="57"/>
  <c r="Q298" i="29"/>
  <c r="T298" i="29"/>
  <c r="X298" i="29"/>
  <c r="Z307" i="29"/>
  <c r="J310" i="57"/>
  <c r="Y307" i="29"/>
  <c r="P292" i="29"/>
  <c r="V292" i="29"/>
  <c r="U20" i="29"/>
  <c r="Z20" i="29"/>
  <c r="T20" i="29"/>
  <c r="N20" i="29"/>
  <c r="O295" i="29"/>
  <c r="W295" i="29"/>
  <c r="P298" i="29"/>
  <c r="S298" i="29"/>
  <c r="V298" i="29"/>
  <c r="R298" i="29"/>
  <c r="U298" i="29"/>
  <c r="L298" i="29"/>
  <c r="O307" i="29"/>
  <c r="X307" i="29"/>
  <c r="V307" i="29"/>
  <c r="R307" i="29"/>
  <c r="U307" i="29"/>
  <c r="N307" i="29"/>
  <c r="P307" i="29"/>
  <c r="Q292" i="29"/>
  <c r="Q20" i="29"/>
  <c r="P20" i="29"/>
  <c r="S20" i="29"/>
  <c r="R20" i="29"/>
  <c r="P295" i="29"/>
  <c r="Z298" i="29"/>
  <c r="K298" i="29"/>
  <c r="N298" i="29"/>
  <c r="W298" i="29"/>
  <c r="M298" i="29"/>
  <c r="T307" i="29"/>
  <c r="K307" i="29"/>
  <c r="M307" i="29"/>
  <c r="Q307" i="29"/>
  <c r="N292" i="29"/>
  <c r="S306" i="29"/>
  <c r="T306" i="29"/>
  <c r="J309" i="57"/>
  <c r="Y306" i="29"/>
  <c r="V306" i="29"/>
  <c r="R300" i="29"/>
  <c r="N300" i="29"/>
  <c r="P300" i="29"/>
  <c r="U300" i="29"/>
  <c r="Z21" i="29"/>
  <c r="X21" i="29"/>
  <c r="S21" i="29"/>
  <c r="K21" i="29"/>
  <c r="V21" i="29"/>
  <c r="Q19" i="29"/>
  <c r="R19" i="29"/>
  <c r="L19" i="29"/>
  <c r="T19" i="29"/>
  <c r="O18" i="29"/>
  <c r="U18" i="29"/>
  <c r="N18" i="29"/>
  <c r="V18" i="29"/>
  <c r="Q18" i="29"/>
  <c r="Q306" i="29"/>
  <c r="P306" i="29"/>
  <c r="L306" i="29"/>
  <c r="Z306" i="29"/>
  <c r="O300" i="29"/>
  <c r="J303" i="57"/>
  <c r="V300" i="29"/>
  <c r="M300" i="29"/>
  <c r="L300" i="29"/>
  <c r="W304" i="29"/>
  <c r="Q304" i="29"/>
  <c r="Z304" i="29"/>
  <c r="Z296" i="29"/>
  <c r="S296" i="29"/>
  <c r="T296" i="29"/>
  <c r="I319" i="28"/>
  <c r="R21" i="29"/>
  <c r="L21" i="29"/>
  <c r="Y21" i="29"/>
  <c r="M21" i="29"/>
  <c r="N21" i="29"/>
  <c r="Z19" i="29"/>
  <c r="V19" i="29"/>
  <c r="W19" i="29"/>
  <c r="W18" i="29"/>
  <c r="M18" i="29"/>
  <c r="X18" i="29"/>
  <c r="Z18" i="29"/>
  <c r="M306" i="29"/>
  <c r="R306" i="29"/>
  <c r="U306" i="29"/>
  <c r="W306" i="29"/>
  <c r="K300" i="29"/>
  <c r="Z300" i="29"/>
  <c r="T300" i="29"/>
  <c r="Y300" i="29"/>
  <c r="T304" i="29"/>
  <c r="Y304" i="29"/>
  <c r="S304" i="29"/>
  <c r="V304" i="29"/>
  <c r="N296" i="29"/>
  <c r="M296" i="29"/>
  <c r="L296" i="29"/>
  <c r="T21" i="29"/>
  <c r="O21" i="29"/>
  <c r="P21" i="29"/>
  <c r="O19" i="29"/>
  <c r="Y19" i="29"/>
  <c r="X19" i="29"/>
  <c r="L18" i="29"/>
  <c r="Y18" i="29"/>
  <c r="K18" i="29"/>
  <c r="O306" i="29"/>
  <c r="X306" i="29"/>
  <c r="N306" i="29"/>
  <c r="K306" i="29"/>
  <c r="X300" i="29"/>
  <c r="S300" i="29"/>
  <c r="Q300" i="29"/>
  <c r="W300" i="29"/>
  <c r="J307" i="57"/>
  <c r="K304" i="29"/>
  <c r="R304" i="29"/>
  <c r="X304" i="29"/>
  <c r="O296" i="29"/>
  <c r="J299" i="57"/>
  <c r="Y296" i="29"/>
  <c r="N293" i="29"/>
  <c r="Q293" i="29"/>
  <c r="M293" i="29"/>
  <c r="Y293" i="29"/>
  <c r="K293" i="29"/>
  <c r="N295" i="29"/>
  <c r="L295" i="29"/>
  <c r="S295" i="29"/>
  <c r="U295" i="29"/>
  <c r="Y295" i="29"/>
  <c r="M295" i="29"/>
  <c r="V302" i="29"/>
  <c r="W302" i="29"/>
  <c r="S292" i="29"/>
  <c r="W292" i="29"/>
  <c r="I311" i="28"/>
  <c r="I314" i="28"/>
  <c r="V293" i="29"/>
  <c r="R293" i="29"/>
  <c r="J296" i="57"/>
  <c r="X293" i="29"/>
  <c r="O293" i="29"/>
  <c r="Z295" i="29"/>
  <c r="R295" i="29"/>
  <c r="T295" i="29"/>
  <c r="Y302" i="29"/>
  <c r="L302" i="29"/>
  <c r="M302" i="29"/>
  <c r="X302" i="29"/>
  <c r="L292" i="29"/>
  <c r="R292" i="29"/>
  <c r="T292" i="29"/>
  <c r="Z292" i="29"/>
  <c r="X292" i="29"/>
  <c r="T293" i="29"/>
  <c r="W293" i="29"/>
  <c r="P293" i="29"/>
  <c r="Z293" i="29"/>
  <c r="U293" i="29"/>
  <c r="V295" i="29"/>
  <c r="Q295" i="29"/>
  <c r="J298" i="57"/>
  <c r="Z302" i="29"/>
  <c r="N302" i="29"/>
  <c r="P302" i="29"/>
  <c r="S302" i="29"/>
  <c r="O292" i="29"/>
  <c r="M292" i="29"/>
  <c r="J295" i="57"/>
  <c r="U292" i="29"/>
  <c r="Y292" i="29"/>
  <c r="I151" i="27"/>
  <c r="Q280" i="27"/>
  <c r="J170" i="27"/>
  <c r="I321" i="28"/>
  <c r="I323" i="28"/>
  <c r="I313" i="28"/>
  <c r="I315" i="28"/>
  <c r="Q302" i="29"/>
  <c r="K302" i="29"/>
  <c r="O302" i="29"/>
  <c r="M304" i="29"/>
  <c r="U304" i="29"/>
  <c r="P304" i="29"/>
  <c r="W294" i="29"/>
  <c r="O294" i="29"/>
  <c r="Y294" i="29"/>
  <c r="M294" i="29"/>
  <c r="V296" i="29"/>
  <c r="Q296" i="29"/>
  <c r="K296" i="29"/>
  <c r="W296" i="29"/>
  <c r="T285" i="27"/>
  <c r="J303" i="27"/>
  <c r="I291" i="29"/>
  <c r="P146" i="29"/>
  <c r="K146" i="29"/>
  <c r="S146" i="29"/>
  <c r="W146" i="29"/>
  <c r="R146" i="29"/>
  <c r="K150" i="29"/>
  <c r="N150" i="29"/>
  <c r="Z150" i="29"/>
  <c r="Q150" i="29"/>
  <c r="J153" i="57"/>
  <c r="P221" i="29"/>
  <c r="O221" i="29"/>
  <c r="U221" i="29"/>
  <c r="I240" i="28"/>
  <c r="L32" i="29"/>
  <c r="V32" i="29"/>
  <c r="R217" i="29"/>
  <c r="L217" i="29"/>
  <c r="T217" i="29"/>
  <c r="S217" i="29"/>
  <c r="Q228" i="29"/>
  <c r="R228" i="29"/>
  <c r="S228" i="29"/>
  <c r="W228" i="29"/>
  <c r="W152" i="29"/>
  <c r="M152" i="29"/>
  <c r="L152" i="29"/>
  <c r="S152" i="29"/>
  <c r="R152" i="29"/>
  <c r="Y152" i="29"/>
  <c r="I171" i="28"/>
  <c r="N141" i="29"/>
  <c r="O141" i="29"/>
  <c r="Q141" i="29"/>
  <c r="T141" i="29"/>
  <c r="J144" i="57"/>
  <c r="N224" i="29"/>
  <c r="O224" i="29"/>
  <c r="Q224" i="29"/>
  <c r="M224" i="29"/>
  <c r="Y224" i="29"/>
  <c r="S224" i="29"/>
  <c r="N216" i="29"/>
  <c r="V216" i="29"/>
  <c r="K216" i="29"/>
  <c r="W26" i="29"/>
  <c r="M26" i="29"/>
  <c r="U26" i="29"/>
  <c r="N26" i="29"/>
  <c r="L26" i="29"/>
  <c r="V24" i="29"/>
  <c r="T24" i="29"/>
  <c r="P24" i="29"/>
  <c r="T146" i="29"/>
  <c r="N146" i="29"/>
  <c r="X146" i="29"/>
  <c r="Z146" i="29"/>
  <c r="J149" i="57"/>
  <c r="R150" i="29"/>
  <c r="L150" i="29"/>
  <c r="R221" i="29"/>
  <c r="N221" i="29"/>
  <c r="Z221" i="29"/>
  <c r="Y221" i="29"/>
  <c r="Q221" i="29"/>
  <c r="M32" i="29"/>
  <c r="W32" i="29"/>
  <c r="Y32" i="29"/>
  <c r="Z32" i="29"/>
  <c r="N217" i="29"/>
  <c r="P217" i="29"/>
  <c r="W217" i="29"/>
  <c r="I236" i="28"/>
  <c r="L228" i="29"/>
  <c r="T228" i="29"/>
  <c r="K228" i="29"/>
  <c r="J231" i="57"/>
  <c r="I247" i="28"/>
  <c r="V152" i="29"/>
  <c r="T152" i="29"/>
  <c r="U141" i="29"/>
  <c r="Z141" i="29"/>
  <c r="W141" i="29"/>
  <c r="X141" i="29"/>
  <c r="T224" i="29"/>
  <c r="Z224" i="29"/>
  <c r="V224" i="29"/>
  <c r="I243" i="28"/>
  <c r="M216" i="29"/>
  <c r="Q216" i="29"/>
  <c r="X216" i="29"/>
  <c r="L216" i="29"/>
  <c r="I235" i="28"/>
  <c r="R26" i="29"/>
  <c r="K26" i="29"/>
  <c r="P26" i="29"/>
  <c r="Y26" i="29"/>
  <c r="Q24" i="29"/>
  <c r="K24" i="29"/>
  <c r="R24" i="29"/>
  <c r="W24" i="29"/>
  <c r="L24" i="29"/>
  <c r="O24" i="29"/>
  <c r="M146" i="29"/>
  <c r="U146" i="29"/>
  <c r="Q146" i="29"/>
  <c r="V146" i="29"/>
  <c r="T150" i="29"/>
  <c r="S150" i="29"/>
  <c r="Y150" i="29"/>
  <c r="M150" i="29"/>
  <c r="P150" i="29"/>
  <c r="W221" i="29"/>
  <c r="S221" i="29"/>
  <c r="V221" i="29"/>
  <c r="O32" i="29"/>
  <c r="K32" i="29"/>
  <c r="S32" i="29"/>
  <c r="T32" i="29"/>
  <c r="X217" i="29"/>
  <c r="O217" i="29"/>
  <c r="U217" i="29"/>
  <c r="Z217" i="29"/>
  <c r="M217" i="29"/>
  <c r="X228" i="29"/>
  <c r="U228" i="29"/>
  <c r="Y228" i="29"/>
  <c r="M228" i="29"/>
  <c r="X152" i="29"/>
  <c r="O152" i="29"/>
  <c r="U152" i="29"/>
  <c r="K141" i="29"/>
  <c r="S141" i="29"/>
  <c r="W224" i="29"/>
  <c r="R224" i="29"/>
  <c r="Y216" i="29"/>
  <c r="R216" i="29"/>
  <c r="U216" i="29"/>
  <c r="S216" i="29"/>
  <c r="W216" i="29"/>
  <c r="V26" i="29"/>
  <c r="T26" i="29"/>
  <c r="O26" i="29"/>
  <c r="Y24" i="29"/>
  <c r="Z24" i="29"/>
  <c r="S24" i="29"/>
  <c r="X327" i="29"/>
  <c r="R327" i="29"/>
  <c r="Q327" i="29"/>
  <c r="N327" i="29"/>
  <c r="M327" i="29"/>
  <c r="V327" i="29"/>
  <c r="Y327" i="29"/>
  <c r="T327" i="29"/>
  <c r="P327" i="29"/>
  <c r="U327" i="29"/>
  <c r="L327" i="29"/>
  <c r="W327" i="29"/>
  <c r="S327" i="29"/>
  <c r="J330" i="57"/>
  <c r="K327" i="29"/>
  <c r="Z327" i="29"/>
  <c r="O327" i="29"/>
  <c r="Z348" i="29"/>
  <c r="X348" i="29"/>
  <c r="T348" i="29"/>
  <c r="U348" i="29"/>
  <c r="J351" i="57"/>
  <c r="W348" i="29"/>
  <c r="N348" i="29"/>
  <c r="O348" i="29"/>
  <c r="L348" i="29"/>
  <c r="S348" i="29"/>
  <c r="Q348" i="29"/>
  <c r="P348" i="29"/>
  <c r="V348" i="29"/>
  <c r="K348" i="29"/>
  <c r="Y348" i="29"/>
  <c r="M348" i="29"/>
  <c r="R348" i="29"/>
  <c r="X310" i="29"/>
  <c r="U310" i="29"/>
  <c r="O310" i="29"/>
  <c r="S310" i="29"/>
  <c r="T310" i="29"/>
  <c r="L310" i="29"/>
  <c r="K310" i="29"/>
  <c r="N310" i="29"/>
  <c r="R310" i="29"/>
  <c r="M310" i="29"/>
  <c r="P310" i="29"/>
  <c r="J313" i="57"/>
  <c r="Y310" i="29"/>
  <c r="Z310" i="29"/>
  <c r="V310" i="29"/>
  <c r="Q310" i="29"/>
  <c r="W310" i="29"/>
  <c r="Y336" i="29"/>
  <c r="X336" i="29"/>
  <c r="S336" i="29"/>
  <c r="V336" i="29"/>
  <c r="Q336" i="29"/>
  <c r="T336" i="29"/>
  <c r="Z336" i="29"/>
  <c r="J339" i="57"/>
  <c r="P336" i="29"/>
  <c r="W336" i="29"/>
  <c r="N336" i="29"/>
  <c r="O336" i="29"/>
  <c r="U336" i="29"/>
  <c r="L336" i="29"/>
  <c r="M336" i="29"/>
  <c r="K336" i="29"/>
  <c r="R336" i="29"/>
  <c r="M325" i="29"/>
  <c r="Q325" i="29"/>
  <c r="W325" i="29"/>
  <c r="L325" i="29"/>
  <c r="X325" i="29"/>
  <c r="P325" i="29"/>
  <c r="T325" i="29"/>
  <c r="N325" i="29"/>
  <c r="O325" i="29"/>
  <c r="J328" i="57"/>
  <c r="U325" i="29"/>
  <c r="Y325" i="29"/>
  <c r="Z325" i="29"/>
  <c r="R325" i="29"/>
  <c r="S325" i="29"/>
  <c r="K325" i="29"/>
  <c r="V325" i="29"/>
  <c r="V340" i="29"/>
  <c r="O340" i="29"/>
  <c r="X340" i="29"/>
  <c r="U340" i="29"/>
  <c r="Y340" i="29"/>
  <c r="K340" i="29"/>
  <c r="T340" i="29"/>
  <c r="W340" i="29"/>
  <c r="J343" i="57"/>
  <c r="Z340" i="29"/>
  <c r="S340" i="29"/>
  <c r="L340" i="29"/>
  <c r="Q340" i="29"/>
  <c r="P340" i="29"/>
  <c r="R340" i="29"/>
  <c r="M340" i="29"/>
  <c r="N340" i="29"/>
  <c r="S318" i="29"/>
  <c r="X318" i="29"/>
  <c r="N318" i="29"/>
  <c r="V318" i="29"/>
  <c r="W318" i="29"/>
  <c r="T318" i="29"/>
  <c r="Y318" i="29"/>
  <c r="Q318" i="29"/>
  <c r="R318" i="29"/>
  <c r="P318" i="29"/>
  <c r="O318" i="29"/>
  <c r="J321" i="57"/>
  <c r="Z318" i="29"/>
  <c r="M318" i="29"/>
  <c r="U318" i="29"/>
  <c r="K318" i="29"/>
  <c r="L318" i="29"/>
  <c r="Z320" i="29"/>
  <c r="Y320" i="29"/>
  <c r="O320" i="29"/>
  <c r="T320" i="29"/>
  <c r="X320" i="29"/>
  <c r="V320" i="29"/>
  <c r="S320" i="29"/>
  <c r="P320" i="29"/>
  <c r="M320" i="29"/>
  <c r="N320" i="29"/>
  <c r="R320" i="29"/>
  <c r="L320" i="29"/>
  <c r="U320" i="29"/>
  <c r="K320" i="29"/>
  <c r="J323" i="57"/>
  <c r="Q320" i="29"/>
  <c r="W320" i="29"/>
  <c r="J353" i="57"/>
  <c r="O350" i="29"/>
  <c r="X350" i="29"/>
  <c r="U350" i="29"/>
  <c r="L350" i="29"/>
  <c r="W350" i="29"/>
  <c r="N350" i="29"/>
  <c r="P350" i="29"/>
  <c r="Z350" i="29"/>
  <c r="S350" i="29"/>
  <c r="K350" i="29"/>
  <c r="Y350" i="29"/>
  <c r="Q350" i="29"/>
  <c r="T350" i="29"/>
  <c r="R350" i="29"/>
  <c r="M350" i="29"/>
  <c r="V350" i="29"/>
  <c r="S329" i="29"/>
  <c r="P329" i="29"/>
  <c r="K329" i="29"/>
  <c r="N329" i="29"/>
  <c r="Z329" i="29"/>
  <c r="Y329" i="29"/>
  <c r="O329" i="29"/>
  <c r="Q329" i="29"/>
  <c r="J332" i="57"/>
  <c r="V329" i="29"/>
  <c r="L329" i="29"/>
  <c r="T329" i="29"/>
  <c r="U329" i="29"/>
  <c r="W329" i="29"/>
  <c r="M329" i="29"/>
  <c r="R329" i="29"/>
  <c r="X329" i="29"/>
  <c r="Z322" i="29"/>
  <c r="X322" i="29"/>
  <c r="Q322" i="29"/>
  <c r="W322" i="29"/>
  <c r="J325" i="57"/>
  <c r="V322" i="29"/>
  <c r="U322" i="29"/>
  <c r="M322" i="29"/>
  <c r="S322" i="29"/>
  <c r="T322" i="29"/>
  <c r="N322" i="29"/>
  <c r="O322" i="29"/>
  <c r="K322" i="29"/>
  <c r="P322" i="29"/>
  <c r="R322" i="29"/>
  <c r="L322" i="29"/>
  <c r="Y322" i="29"/>
  <c r="J350" i="57"/>
  <c r="Q347" i="29"/>
  <c r="M347" i="29"/>
  <c r="Y347" i="29"/>
  <c r="U347" i="29"/>
  <c r="P347" i="29"/>
  <c r="N347" i="29"/>
  <c r="L347" i="29"/>
  <c r="O347" i="29"/>
  <c r="K347" i="29"/>
  <c r="Z347" i="29"/>
  <c r="S347" i="29"/>
  <c r="X347" i="29"/>
  <c r="W347" i="29"/>
  <c r="T347" i="29"/>
  <c r="V347" i="29"/>
  <c r="R347" i="29"/>
  <c r="N316" i="29"/>
  <c r="Y316" i="29"/>
  <c r="U316" i="29"/>
  <c r="K316" i="29"/>
  <c r="J319" i="57"/>
  <c r="V316" i="29"/>
  <c r="S316" i="29"/>
  <c r="W316" i="29"/>
  <c r="X316" i="29"/>
  <c r="R316" i="29"/>
  <c r="L316" i="29"/>
  <c r="T316" i="29"/>
  <c r="Q316" i="29"/>
  <c r="Z316" i="29"/>
  <c r="P316" i="29"/>
  <c r="M316" i="29"/>
  <c r="O316" i="29"/>
  <c r="P319" i="29"/>
  <c r="L319" i="29"/>
  <c r="V319" i="29"/>
  <c r="Y319" i="29"/>
  <c r="N319" i="29"/>
  <c r="O319" i="29"/>
  <c r="J322" i="57"/>
  <c r="U319" i="29"/>
  <c r="Z319" i="29"/>
  <c r="S319" i="29"/>
  <c r="M319" i="29"/>
  <c r="T319" i="29"/>
  <c r="K319" i="29"/>
  <c r="W319" i="29"/>
  <c r="R319" i="29"/>
  <c r="X319" i="29"/>
  <c r="Q319" i="29"/>
  <c r="T313" i="29"/>
  <c r="L313" i="29"/>
  <c r="M313" i="29"/>
  <c r="R313" i="29"/>
  <c r="Y313" i="29"/>
  <c r="S313" i="29"/>
  <c r="N313" i="29"/>
  <c r="W313" i="29"/>
  <c r="V313" i="29"/>
  <c r="O313" i="29"/>
  <c r="K313" i="29"/>
  <c r="X313" i="29"/>
  <c r="Q313" i="29"/>
  <c r="J316" i="57"/>
  <c r="U313" i="29"/>
  <c r="Z313" i="29"/>
  <c r="P313" i="29"/>
  <c r="J347" i="57"/>
  <c r="W344" i="29"/>
  <c r="R344" i="29"/>
  <c r="U344" i="29"/>
  <c r="L344" i="29"/>
  <c r="K344" i="29"/>
  <c r="Y344" i="29"/>
  <c r="O344" i="29"/>
  <c r="P344" i="29"/>
  <c r="Z344" i="29"/>
  <c r="Q344" i="29"/>
  <c r="X344" i="29"/>
  <c r="M344" i="29"/>
  <c r="S344" i="29"/>
  <c r="T344" i="29"/>
  <c r="V344" i="29"/>
  <c r="N344" i="29"/>
  <c r="P330" i="29"/>
  <c r="O330" i="29"/>
  <c r="K330" i="29"/>
  <c r="X330" i="29"/>
  <c r="T330" i="29"/>
  <c r="W330" i="29"/>
  <c r="S330" i="29"/>
  <c r="Q330" i="29"/>
  <c r="J333" i="57"/>
  <c r="U330" i="29"/>
  <c r="Y330" i="29"/>
  <c r="M330" i="29"/>
  <c r="Z330" i="29"/>
  <c r="L330" i="29"/>
  <c r="N330" i="29"/>
  <c r="V330" i="29"/>
  <c r="R330" i="29"/>
  <c r="P317" i="29"/>
  <c r="X317" i="29"/>
  <c r="U317" i="29"/>
  <c r="Z317" i="29"/>
  <c r="N317" i="29"/>
  <c r="O317" i="29"/>
  <c r="J320" i="57"/>
  <c r="K317" i="29"/>
  <c r="S317" i="29"/>
  <c r="Y317" i="29"/>
  <c r="M317" i="29"/>
  <c r="T317" i="29"/>
  <c r="L317" i="29"/>
  <c r="R317" i="29"/>
  <c r="W317" i="29"/>
  <c r="Q317" i="29"/>
  <c r="V317" i="29"/>
  <c r="O346" i="29"/>
  <c r="T346" i="29"/>
  <c r="P346" i="29"/>
  <c r="V346" i="29"/>
  <c r="Q346" i="29"/>
  <c r="J349" i="57"/>
  <c r="K346" i="29"/>
  <c r="Z346" i="29"/>
  <c r="R346" i="29"/>
  <c r="N346" i="29"/>
  <c r="M346" i="29"/>
  <c r="X346" i="29"/>
  <c r="S346" i="29"/>
  <c r="W346" i="29"/>
  <c r="Y346" i="29"/>
  <c r="U346" i="29"/>
  <c r="L346" i="29"/>
  <c r="R321" i="29"/>
  <c r="V321" i="29"/>
  <c r="N321" i="29"/>
  <c r="L321" i="29"/>
  <c r="X321" i="29"/>
  <c r="K321" i="29"/>
  <c r="W321" i="29"/>
  <c r="S321" i="29"/>
  <c r="J324" i="57"/>
  <c r="Y321" i="29"/>
  <c r="U321" i="29"/>
  <c r="Z321" i="29"/>
  <c r="Q321" i="29"/>
  <c r="P321" i="29"/>
  <c r="M321" i="29"/>
  <c r="T321" i="29"/>
  <c r="O321" i="29"/>
  <c r="Z315" i="29"/>
  <c r="K315" i="29"/>
  <c r="W315" i="29"/>
  <c r="L315" i="29"/>
  <c r="T315" i="29"/>
  <c r="O315" i="29"/>
  <c r="U315" i="29"/>
  <c r="V315" i="29"/>
  <c r="J318" i="57"/>
  <c r="N315" i="29"/>
  <c r="R315" i="29"/>
  <c r="M315" i="29"/>
  <c r="P315" i="29"/>
  <c r="S315" i="29"/>
  <c r="Y315" i="29"/>
  <c r="Q315" i="29"/>
  <c r="X315" i="29"/>
  <c r="R308" i="29"/>
  <c r="S308" i="29"/>
  <c r="V308" i="29"/>
  <c r="W308" i="29"/>
  <c r="L308" i="29"/>
  <c r="P308" i="29"/>
  <c r="M308" i="29"/>
  <c r="J311" i="57"/>
  <c r="K308" i="29"/>
  <c r="X308" i="29"/>
  <c r="U308" i="29"/>
  <c r="T308" i="29"/>
  <c r="Z308" i="29"/>
  <c r="N308" i="29"/>
  <c r="Q308" i="29"/>
  <c r="Y308" i="29"/>
  <c r="O308" i="29"/>
  <c r="O341" i="29"/>
  <c r="P341" i="29"/>
  <c r="Y341" i="29"/>
  <c r="U341" i="29"/>
  <c r="N341" i="29"/>
  <c r="S341" i="29"/>
  <c r="X341" i="29"/>
  <c r="R341" i="29"/>
  <c r="J344" i="57"/>
  <c r="V341" i="29"/>
  <c r="K341" i="29"/>
  <c r="L341" i="29"/>
  <c r="Z341" i="29"/>
  <c r="M341" i="29"/>
  <c r="T341" i="29"/>
  <c r="Q341" i="29"/>
  <c r="W341" i="29"/>
  <c r="S311" i="29"/>
  <c r="Y311" i="29"/>
  <c r="Q311" i="29"/>
  <c r="U311" i="29"/>
  <c r="P311" i="29"/>
  <c r="T311" i="29"/>
  <c r="J314" i="57"/>
  <c r="K311" i="29"/>
  <c r="R311" i="29"/>
  <c r="X311" i="29"/>
  <c r="O311" i="29"/>
  <c r="L311" i="29"/>
  <c r="V311" i="29"/>
  <c r="Z311" i="29"/>
  <c r="M311" i="29"/>
  <c r="N311" i="29"/>
  <c r="W311" i="29"/>
  <c r="W345" i="29"/>
  <c r="P345" i="29"/>
  <c r="L345" i="29"/>
  <c r="J348" i="57"/>
  <c r="V345" i="29"/>
  <c r="Q345" i="29"/>
  <c r="K345" i="29"/>
  <c r="T345" i="29"/>
  <c r="S345" i="29"/>
  <c r="O345" i="29"/>
  <c r="X345" i="29"/>
  <c r="U345" i="29"/>
  <c r="M345" i="29"/>
  <c r="Y345" i="29"/>
  <c r="Z345" i="29"/>
  <c r="N345" i="29"/>
  <c r="R345" i="29"/>
  <c r="J342" i="57"/>
  <c r="P339" i="29"/>
  <c r="Y339" i="29"/>
  <c r="K339" i="29"/>
  <c r="T339" i="29"/>
  <c r="X339" i="29"/>
  <c r="L339" i="29"/>
  <c r="O339" i="29"/>
  <c r="Z339" i="29"/>
  <c r="S339" i="29"/>
  <c r="V339" i="29"/>
  <c r="N339" i="29"/>
  <c r="M339" i="29"/>
  <c r="W339" i="29"/>
  <c r="Q339" i="29"/>
  <c r="U339" i="29"/>
  <c r="R339" i="29"/>
  <c r="Z326" i="29"/>
  <c r="Y326" i="29"/>
  <c r="L326" i="29"/>
  <c r="R326" i="29"/>
  <c r="M326" i="29"/>
  <c r="Q326" i="29"/>
  <c r="T326" i="29"/>
  <c r="K326" i="29"/>
  <c r="V326" i="29"/>
  <c r="U326" i="29"/>
  <c r="J329" i="57"/>
  <c r="P326" i="29"/>
  <c r="W326" i="29"/>
  <c r="N326" i="29"/>
  <c r="S326" i="29"/>
  <c r="X326" i="29"/>
  <c r="O326" i="29"/>
  <c r="J337" i="57"/>
  <c r="M334" i="29"/>
  <c r="W334" i="29"/>
  <c r="O334" i="29"/>
  <c r="Q334" i="29"/>
  <c r="L334" i="29"/>
  <c r="U334" i="29"/>
  <c r="N334" i="29"/>
  <c r="P334" i="29"/>
  <c r="X334" i="29"/>
  <c r="V334" i="29"/>
  <c r="S334" i="29"/>
  <c r="Y334" i="29"/>
  <c r="T334" i="29"/>
  <c r="Z334" i="29"/>
  <c r="K334" i="29"/>
  <c r="R334" i="29"/>
  <c r="U342" i="29"/>
  <c r="Q342" i="29"/>
  <c r="T342" i="29"/>
  <c r="K342" i="29"/>
  <c r="Y342" i="29"/>
  <c r="P342" i="29"/>
  <c r="M342" i="29"/>
  <c r="X342" i="29"/>
  <c r="J345" i="57"/>
  <c r="L342" i="29"/>
  <c r="S342" i="29"/>
  <c r="O342" i="29"/>
  <c r="W342" i="29"/>
  <c r="V342" i="29"/>
  <c r="Z342" i="29"/>
  <c r="N342" i="29"/>
  <c r="R342" i="29"/>
  <c r="V324" i="29"/>
  <c r="T324" i="29"/>
  <c r="U324" i="29"/>
  <c r="W324" i="29"/>
  <c r="J327" i="57"/>
  <c r="Z324" i="29"/>
  <c r="Q324" i="29"/>
  <c r="Y324" i="29"/>
  <c r="O324" i="29"/>
  <c r="S324" i="29"/>
  <c r="X324" i="29"/>
  <c r="K324" i="29"/>
  <c r="L324" i="29"/>
  <c r="P324" i="29"/>
  <c r="N324" i="29"/>
  <c r="R324" i="29"/>
  <c r="M324" i="29"/>
  <c r="U337" i="29"/>
  <c r="P337" i="29"/>
  <c r="K337" i="29"/>
  <c r="Y337" i="29"/>
  <c r="S337" i="29"/>
  <c r="O337" i="29"/>
  <c r="Z337" i="29"/>
  <c r="L337" i="29"/>
  <c r="V337" i="29"/>
  <c r="M337" i="29"/>
  <c r="X337" i="29"/>
  <c r="W337" i="29"/>
  <c r="Q337" i="29"/>
  <c r="N337" i="29"/>
  <c r="R337" i="29"/>
  <c r="T337" i="29"/>
  <c r="J340" i="57"/>
  <c r="N314" i="29"/>
  <c r="V314" i="29"/>
  <c r="J317" i="57"/>
  <c r="Y314" i="29"/>
  <c r="U314" i="29"/>
  <c r="W314" i="29"/>
  <c r="T314" i="29"/>
  <c r="R314" i="29"/>
  <c r="M314" i="29"/>
  <c r="X314" i="29"/>
  <c r="K314" i="29"/>
  <c r="S314" i="29"/>
  <c r="Q314" i="29"/>
  <c r="Z314" i="29"/>
  <c r="P314" i="29"/>
  <c r="O314" i="29"/>
  <c r="L314" i="29"/>
  <c r="Y349" i="29"/>
  <c r="R349" i="29"/>
  <c r="S349" i="29"/>
  <c r="V349" i="29"/>
  <c r="P349" i="29"/>
  <c r="O349" i="29"/>
  <c r="W349" i="29"/>
  <c r="J352" i="57"/>
  <c r="T349" i="29"/>
  <c r="K349" i="29"/>
  <c r="N349" i="29"/>
  <c r="Q349" i="29"/>
  <c r="U349" i="29"/>
  <c r="M349" i="29"/>
  <c r="L349" i="29"/>
  <c r="X349" i="29"/>
  <c r="Z349" i="29"/>
  <c r="U338" i="29"/>
  <c r="V338" i="29"/>
  <c r="P338" i="29"/>
  <c r="Q338" i="29"/>
  <c r="T338" i="29"/>
  <c r="W338" i="29"/>
  <c r="N338" i="29"/>
  <c r="X338" i="29"/>
  <c r="Y338" i="29"/>
  <c r="L338" i="29"/>
  <c r="R338" i="29"/>
  <c r="S338" i="29"/>
  <c r="J341" i="57"/>
  <c r="M338" i="29"/>
  <c r="Z338" i="29"/>
  <c r="O338" i="29"/>
  <c r="K338" i="29"/>
  <c r="U328" i="29"/>
  <c r="R328" i="29"/>
  <c r="M328" i="29"/>
  <c r="Q328" i="29"/>
  <c r="S328" i="29"/>
  <c r="L328" i="29"/>
  <c r="Y328" i="29"/>
  <c r="P328" i="29"/>
  <c r="K328" i="29"/>
  <c r="O328" i="29"/>
  <c r="T328" i="29"/>
  <c r="X328" i="29"/>
  <c r="N328" i="29"/>
  <c r="J331" i="57"/>
  <c r="V328" i="29"/>
  <c r="W328" i="29"/>
  <c r="Z328" i="29"/>
  <c r="J312" i="57"/>
  <c r="K309" i="29"/>
  <c r="O309" i="29"/>
  <c r="U309" i="29"/>
  <c r="Z309" i="29"/>
  <c r="T309" i="29"/>
  <c r="M309" i="29"/>
  <c r="P309" i="29"/>
  <c r="S309" i="29"/>
  <c r="L309" i="29"/>
  <c r="Q309" i="29"/>
  <c r="V309" i="29"/>
  <c r="X309" i="29"/>
  <c r="Y309" i="29"/>
  <c r="N309" i="29"/>
  <c r="R309" i="29"/>
  <c r="W309" i="29"/>
  <c r="J334" i="57"/>
  <c r="N331" i="29"/>
  <c r="L331" i="29"/>
  <c r="T331" i="29"/>
  <c r="M331" i="29"/>
  <c r="P331" i="29"/>
  <c r="Z331" i="29"/>
  <c r="U331" i="29"/>
  <c r="W331" i="29"/>
  <c r="K331" i="29"/>
  <c r="X331" i="29"/>
  <c r="S331" i="29"/>
  <c r="Y331" i="29"/>
  <c r="R331" i="29"/>
  <c r="O331" i="29"/>
  <c r="Q331" i="29"/>
  <c r="V331" i="29"/>
  <c r="R333" i="29"/>
  <c r="Z333" i="29"/>
  <c r="N333" i="29"/>
  <c r="S333" i="29"/>
  <c r="M333" i="29"/>
  <c r="J336" i="57"/>
  <c r="X333" i="29"/>
  <c r="P333" i="29"/>
  <c r="W333" i="29"/>
  <c r="U333" i="29"/>
  <c r="O333" i="29"/>
  <c r="Y333" i="29"/>
  <c r="Q333" i="29"/>
  <c r="L333" i="29"/>
  <c r="V333" i="29"/>
  <c r="K333" i="29"/>
  <c r="T333" i="29"/>
  <c r="L323" i="29"/>
  <c r="Q323" i="29"/>
  <c r="P323" i="29"/>
  <c r="W323" i="29"/>
  <c r="Z323" i="29"/>
  <c r="N323" i="29"/>
  <c r="K323" i="29"/>
  <c r="T323" i="29"/>
  <c r="O323" i="29"/>
  <c r="J326" i="57"/>
  <c r="M323" i="29"/>
  <c r="U323" i="29"/>
  <c r="S323" i="29"/>
  <c r="X323" i="29"/>
  <c r="Y323" i="29"/>
  <c r="R323" i="29"/>
  <c r="V323" i="29"/>
  <c r="U332" i="29"/>
  <c r="M332" i="29"/>
  <c r="Z332" i="29"/>
  <c r="N332" i="29"/>
  <c r="Q332" i="29"/>
  <c r="W332" i="29"/>
  <c r="S332" i="29"/>
  <c r="K332" i="29"/>
  <c r="J335" i="57"/>
  <c r="Y332" i="29"/>
  <c r="X332" i="29"/>
  <c r="T332" i="29"/>
  <c r="L332" i="29"/>
  <c r="V332" i="29"/>
  <c r="R332" i="29"/>
  <c r="P332" i="29"/>
  <c r="O332" i="29"/>
  <c r="L343" i="29"/>
  <c r="Q343" i="29"/>
  <c r="V343" i="29"/>
  <c r="O343" i="29"/>
  <c r="M343" i="29"/>
  <c r="R343" i="29"/>
  <c r="T343" i="29"/>
  <c r="X343" i="29"/>
  <c r="Y343" i="29"/>
  <c r="N343" i="29"/>
  <c r="S343" i="29"/>
  <c r="J346" i="57"/>
  <c r="P343" i="29"/>
  <c r="U343" i="29"/>
  <c r="Z343" i="29"/>
  <c r="K343" i="29"/>
  <c r="W343" i="29"/>
  <c r="S312" i="29"/>
  <c r="M312" i="29"/>
  <c r="V312" i="29"/>
  <c r="N312" i="29"/>
  <c r="U312" i="29"/>
  <c r="P312" i="29"/>
  <c r="T312" i="29"/>
  <c r="X312" i="29"/>
  <c r="R312" i="29"/>
  <c r="Y312" i="29"/>
  <c r="O312" i="29"/>
  <c r="W312" i="29"/>
  <c r="Z312" i="29"/>
  <c r="J315" i="57"/>
  <c r="L312" i="29"/>
  <c r="Q312" i="29"/>
  <c r="K312" i="29"/>
  <c r="Z335" i="29"/>
  <c r="L335" i="29"/>
  <c r="S335" i="29"/>
  <c r="O335" i="29"/>
  <c r="J338" i="57"/>
  <c r="V335" i="29"/>
  <c r="K335" i="29"/>
  <c r="Y335" i="29"/>
  <c r="P335" i="29"/>
  <c r="W335" i="29"/>
  <c r="M335" i="29"/>
  <c r="Q335" i="29"/>
  <c r="X335" i="29"/>
  <c r="N335" i="29"/>
  <c r="R335" i="29"/>
  <c r="U335" i="29"/>
  <c r="T335" i="29"/>
  <c r="U263" i="27"/>
  <c r="N213" i="29"/>
  <c r="Z213" i="29"/>
  <c r="P213" i="29"/>
  <c r="Y213" i="29"/>
  <c r="U213" i="29"/>
  <c r="O213" i="29"/>
  <c r="T213" i="29"/>
  <c r="I232" i="28"/>
  <c r="W213" i="29"/>
  <c r="M213" i="29"/>
  <c r="Q213" i="29"/>
  <c r="R213" i="29"/>
  <c r="L213" i="29"/>
  <c r="X213" i="29"/>
  <c r="J216" i="57"/>
  <c r="K213" i="29"/>
  <c r="V213" i="29"/>
  <c r="S213" i="29"/>
  <c r="J217" i="57"/>
  <c r="I233" i="28"/>
  <c r="S214" i="29"/>
  <c r="K214" i="29"/>
  <c r="L214" i="29"/>
  <c r="Y214" i="29"/>
  <c r="R214" i="29"/>
  <c r="P214" i="29"/>
  <c r="M214" i="29"/>
  <c r="V214" i="29"/>
  <c r="Q214" i="29"/>
  <c r="Z214" i="29"/>
  <c r="W214" i="29"/>
  <c r="T214" i="29"/>
  <c r="U214" i="29"/>
  <c r="N214" i="29"/>
  <c r="X214" i="29"/>
  <c r="O214" i="29"/>
  <c r="J141" i="57"/>
  <c r="O138" i="29"/>
  <c r="I157" i="28"/>
  <c r="R138" i="29"/>
  <c r="W138" i="29"/>
  <c r="Z138" i="29"/>
  <c r="M138" i="29"/>
  <c r="T138" i="29"/>
  <c r="Q138" i="29"/>
  <c r="X138" i="29"/>
  <c r="U138" i="29"/>
  <c r="L138" i="29"/>
  <c r="Y138" i="29"/>
  <c r="P138" i="29"/>
  <c r="V138" i="29"/>
  <c r="S138" i="29"/>
  <c r="N138" i="29"/>
  <c r="K138" i="29"/>
  <c r="I203" i="28"/>
  <c r="J187" i="57"/>
  <c r="O184" i="29"/>
  <c r="S184" i="29"/>
  <c r="W184" i="29"/>
  <c r="K184" i="29"/>
  <c r="M184" i="29"/>
  <c r="P184" i="29"/>
  <c r="V184" i="29"/>
  <c r="Y184" i="29"/>
  <c r="L184" i="29"/>
  <c r="R184" i="29"/>
  <c r="U184" i="29"/>
  <c r="X184" i="29"/>
  <c r="N184" i="29"/>
  <c r="Q184" i="29"/>
  <c r="T184" i="29"/>
  <c r="Z184" i="29"/>
  <c r="I158" i="28"/>
  <c r="P139" i="29"/>
  <c r="M139" i="29"/>
  <c r="U139" i="29"/>
  <c r="T139" i="29"/>
  <c r="J142" i="57"/>
  <c r="L139" i="29"/>
  <c r="X139" i="29"/>
  <c r="R139" i="29"/>
  <c r="Y139" i="29"/>
  <c r="K139" i="29"/>
  <c r="V139" i="29"/>
  <c r="Q139" i="29"/>
  <c r="O139" i="29"/>
  <c r="Z139" i="29"/>
  <c r="S139" i="29"/>
  <c r="N139" i="29"/>
  <c r="W139" i="29"/>
  <c r="AM386" i="28" l="1"/>
  <c r="AM387" i="28"/>
  <c r="AG381" i="28"/>
  <c r="AH381" i="28" s="1"/>
  <c r="AI381" i="28" s="1"/>
  <c r="AH383" i="28"/>
  <c r="AI383" i="28" s="1"/>
  <c r="AJ383" i="28" s="1"/>
  <c r="AK383" i="28" s="1"/>
  <c r="AL383" i="28" s="1"/>
  <c r="AM383" i="28" s="1"/>
  <c r="AN383" i="28" s="1"/>
  <c r="AO383" i="28" s="1"/>
  <c r="AP383" i="28" s="1"/>
  <c r="AQ383" i="28" s="1"/>
  <c r="AR383" i="28" s="1"/>
  <c r="AH378" i="28"/>
  <c r="AI378" i="28" s="1"/>
  <c r="AJ378" i="28" s="1"/>
  <c r="AK378" i="28" s="1"/>
  <c r="AL378" i="28" s="1"/>
  <c r="AM378" i="28" s="1"/>
  <c r="AI384" i="28"/>
  <c r="AJ384" i="28" s="1"/>
  <c r="AA306" i="57"/>
  <c r="AB306" i="57"/>
  <c r="AM390" i="28"/>
  <c r="W306" i="57"/>
  <c r="T306" i="57"/>
  <c r="AH377" i="28"/>
  <c r="AI377" i="28" s="1"/>
  <c r="AJ377" i="28" s="1"/>
  <c r="AK377" i="28" s="1"/>
  <c r="AL377" i="28" s="1"/>
  <c r="AM377" i="28" s="1"/>
  <c r="AI379" i="28"/>
  <c r="AJ379" i="28" s="1"/>
  <c r="AK379" i="28" s="1"/>
  <c r="AL379" i="28" s="1"/>
  <c r="AM379" i="28" s="1"/>
  <c r="AM389" i="28"/>
  <c r="AM388" i="28"/>
  <c r="AJ381" i="28"/>
  <c r="AK381" i="28" s="1"/>
  <c r="AL381" i="28" s="1"/>
  <c r="AM381" i="28" s="1"/>
  <c r="AN381" i="28" s="1"/>
  <c r="AO381" i="28" s="1"/>
  <c r="AP381" i="28" s="1"/>
  <c r="AQ381" i="28" s="1"/>
  <c r="AR381" i="28" s="1"/>
  <c r="AE380" i="28"/>
  <c r="AF380" i="28" s="1"/>
  <c r="AG380" i="28" s="1"/>
  <c r="AH380" i="28" s="1"/>
  <c r="AI380" i="28" s="1"/>
  <c r="AJ380" i="28" s="1"/>
  <c r="AK380" i="28" s="1"/>
  <c r="AL380" i="28" s="1"/>
  <c r="AM380" i="28" s="1"/>
  <c r="AN380" i="28" s="1"/>
  <c r="AO380" i="28" s="1"/>
  <c r="AP380" i="28" s="1"/>
  <c r="AQ380" i="28" s="1"/>
  <c r="AR380" i="28" s="1"/>
  <c r="AM391" i="28"/>
  <c r="AF376" i="28"/>
  <c r="AG376" i="28" s="1"/>
  <c r="AH376" i="28" s="1"/>
  <c r="AI376" i="28" s="1"/>
  <c r="AJ376" i="28" s="1"/>
  <c r="AK376" i="28" s="1"/>
  <c r="AL376" i="28" s="1"/>
  <c r="AM376" i="28" s="1"/>
  <c r="G379" i="27"/>
  <c r="AO379" i="27" s="1"/>
  <c r="K384" i="28" s="1"/>
  <c r="AC384" i="28" s="1"/>
  <c r="AD384" i="28" s="1"/>
  <c r="AE384" i="28" s="1"/>
  <c r="AF384" i="28" s="1"/>
  <c r="AG384" i="28" s="1"/>
  <c r="M368" i="57"/>
  <c r="G378" i="27"/>
  <c r="AO378" i="27" s="1"/>
  <c r="K383" i="28" s="1"/>
  <c r="AC383" i="28" s="1"/>
  <c r="M367" i="57"/>
  <c r="AE375" i="28"/>
  <c r="AF375" i="28" s="1"/>
  <c r="AG375" i="28" s="1"/>
  <c r="AH375" i="28" s="1"/>
  <c r="AI375" i="28" s="1"/>
  <c r="AJ375" i="28" s="1"/>
  <c r="AK375" i="28" s="1"/>
  <c r="AL375" i="28" s="1"/>
  <c r="AM375" i="28" s="1"/>
  <c r="AK384" i="28"/>
  <c r="AL384" i="28" s="1"/>
  <c r="AM384" i="28" s="1"/>
  <c r="AN384" i="28" s="1"/>
  <c r="AO384" i="28" s="1"/>
  <c r="AP384" i="28" s="1"/>
  <c r="AQ384" i="28" s="1"/>
  <c r="AR384" i="28" s="1"/>
  <c r="G374" i="27"/>
  <c r="AO374" i="27" s="1"/>
  <c r="K379" i="28" s="1"/>
  <c r="AC379" i="28" s="1"/>
  <c r="AD379" i="28" s="1"/>
  <c r="AE379" i="28" s="1"/>
  <c r="AF379" i="28" s="1"/>
  <c r="AG379" i="28" s="1"/>
  <c r="M363" i="57"/>
  <c r="G371" i="27"/>
  <c r="AO371" i="27" s="1"/>
  <c r="K376" i="28" s="1"/>
  <c r="AC376" i="28" s="1"/>
  <c r="AD376" i="28" s="1"/>
  <c r="M360" i="57"/>
  <c r="M371" i="57"/>
  <c r="G382" i="27"/>
  <c r="AO382" i="27" s="1"/>
  <c r="K387" i="28" s="1"/>
  <c r="AC387" i="28" s="1"/>
  <c r="AD387" i="28" s="1"/>
  <c r="AE387" i="28" s="1"/>
  <c r="AF387" i="28" s="1"/>
  <c r="AG387" i="28" s="1"/>
  <c r="AH387" i="28" s="1"/>
  <c r="AI387" i="28" s="1"/>
  <c r="AJ387" i="28" s="1"/>
  <c r="AK387" i="28" s="1"/>
  <c r="G373" i="27"/>
  <c r="AO373" i="27" s="1"/>
  <c r="K378" i="28" s="1"/>
  <c r="AC378" i="28" s="1"/>
  <c r="AD378" i="28" s="1"/>
  <c r="AE378" i="28" s="1"/>
  <c r="AF378" i="28" s="1"/>
  <c r="M362" i="57"/>
  <c r="M355" i="57"/>
  <c r="G366" i="27"/>
  <c r="AO366" i="27" s="1"/>
  <c r="K371" i="28" s="1"/>
  <c r="AC371" i="28" s="1"/>
  <c r="AD371" i="28" s="1"/>
  <c r="AE371" i="28" s="1"/>
  <c r="AF371" i="28" s="1"/>
  <c r="AG371" i="28" s="1"/>
  <c r="AH371" i="28" s="1"/>
  <c r="AI371" i="28" s="1"/>
  <c r="AJ371" i="28" s="1"/>
  <c r="AK371" i="28" s="1"/>
  <c r="AL371" i="28" s="1"/>
  <c r="AM371" i="28" s="1"/>
  <c r="AN371" i="28" s="1"/>
  <c r="AO371" i="28" s="1"/>
  <c r="AP371" i="28" s="1"/>
  <c r="AQ371" i="28" s="1"/>
  <c r="AR371" i="28" s="1"/>
  <c r="G376" i="27"/>
  <c r="AO376" i="27" s="1"/>
  <c r="K381" i="28" s="1"/>
  <c r="AC381" i="28" s="1"/>
  <c r="AD381" i="28" s="1"/>
  <c r="M365" i="57"/>
  <c r="G386" i="27"/>
  <c r="AO386" i="27" s="1"/>
  <c r="K391" i="28" s="1"/>
  <c r="AC391" i="28" s="1"/>
  <c r="AD391" i="28" s="1"/>
  <c r="AE391" i="28" s="1"/>
  <c r="AF391" i="28" s="1"/>
  <c r="AG391" i="28" s="1"/>
  <c r="AH391" i="28" s="1"/>
  <c r="AI391" i="28" s="1"/>
  <c r="AJ391" i="28" s="1"/>
  <c r="AK391" i="28" s="1"/>
  <c r="M375" i="57"/>
  <c r="M356" i="57"/>
  <c r="G367" i="27"/>
  <c r="AO367" i="27" s="1"/>
  <c r="K372" i="28" s="1"/>
  <c r="AC372" i="28" s="1"/>
  <c r="AD372" i="28" s="1"/>
  <c r="AE372" i="28" s="1"/>
  <c r="AF372" i="28" s="1"/>
  <c r="AG372" i="28" s="1"/>
  <c r="AH372" i="28" s="1"/>
  <c r="AI372" i="28" s="1"/>
  <c r="AJ372" i="28" s="1"/>
  <c r="AK372" i="28" s="1"/>
  <c r="AL372" i="28" s="1"/>
  <c r="AM372" i="28" s="1"/>
  <c r="AN372" i="28" s="1"/>
  <c r="AO372" i="28" s="1"/>
  <c r="AP372" i="28" s="1"/>
  <c r="AQ372" i="28" s="1"/>
  <c r="AR372" i="28" s="1"/>
  <c r="G372" i="27"/>
  <c r="AO372" i="27" s="1"/>
  <c r="K377" i="28" s="1"/>
  <c r="AC377" i="28" s="1"/>
  <c r="AD377" i="28" s="1"/>
  <c r="AE377" i="28" s="1"/>
  <c r="M361" i="57"/>
  <c r="G369" i="27"/>
  <c r="AO369" i="27" s="1"/>
  <c r="K374" i="28" s="1"/>
  <c r="AC374" i="28" s="1"/>
  <c r="AD374" i="28" s="1"/>
  <c r="AE374" i="28" s="1"/>
  <c r="AF374" i="28" s="1"/>
  <c r="AG374" i="28" s="1"/>
  <c r="AH374" i="28" s="1"/>
  <c r="AI374" i="28" s="1"/>
  <c r="AJ374" i="28" s="1"/>
  <c r="AK374" i="28" s="1"/>
  <c r="AL374" i="28" s="1"/>
  <c r="AM374" i="28" s="1"/>
  <c r="AN374" i="28" s="1"/>
  <c r="AO374" i="28" s="1"/>
  <c r="AP374" i="28" s="1"/>
  <c r="AQ374" i="28" s="1"/>
  <c r="AR374" i="28" s="1"/>
  <c r="M358" i="57"/>
  <c r="AD383" i="28"/>
  <c r="AE383" i="28" s="1"/>
  <c r="AF383" i="28" s="1"/>
  <c r="G377" i="27"/>
  <c r="AO377" i="27" s="1"/>
  <c r="K382" i="28" s="1"/>
  <c r="AC382" i="28" s="1"/>
  <c r="AD382" i="28" s="1"/>
  <c r="AE382" i="28" s="1"/>
  <c r="M366" i="57"/>
  <c r="G368" i="27"/>
  <c r="AO368" i="27" s="1"/>
  <c r="K373" i="28" s="1"/>
  <c r="AC373" i="28" s="1"/>
  <c r="AD373" i="28" s="1"/>
  <c r="AE373" i="28" s="1"/>
  <c r="AF373" i="28" s="1"/>
  <c r="AG373" i="28" s="1"/>
  <c r="AH373" i="28" s="1"/>
  <c r="AI373" i="28" s="1"/>
  <c r="AJ373" i="28" s="1"/>
  <c r="AK373" i="28" s="1"/>
  <c r="AL373" i="28" s="1"/>
  <c r="AM373" i="28" s="1"/>
  <c r="AN373" i="28" s="1"/>
  <c r="AO373" i="28" s="1"/>
  <c r="AP373" i="28" s="1"/>
  <c r="AQ373" i="28" s="1"/>
  <c r="AR373" i="28" s="1"/>
  <c r="M357" i="57"/>
  <c r="G375" i="27"/>
  <c r="AO375" i="27" s="1"/>
  <c r="K380" i="28" s="1"/>
  <c r="AC380" i="28" s="1"/>
  <c r="M364" i="57"/>
  <c r="M372" i="57"/>
  <c r="G383" i="27"/>
  <c r="AO383" i="27" s="1"/>
  <c r="K388" i="28" s="1"/>
  <c r="AC388" i="28" s="1"/>
  <c r="AD388" i="28" s="1"/>
  <c r="AE388" i="28" s="1"/>
  <c r="AF388" i="28" s="1"/>
  <c r="AG388" i="28" s="1"/>
  <c r="AH388" i="28" s="1"/>
  <c r="AI388" i="28" s="1"/>
  <c r="AJ388" i="28" s="1"/>
  <c r="AK388" i="28" s="1"/>
  <c r="G380" i="27"/>
  <c r="AO380" i="27" s="1"/>
  <c r="K385" i="28" s="1"/>
  <c r="AC385" i="28" s="1"/>
  <c r="AD385" i="28" s="1"/>
  <c r="AE385" i="28" s="1"/>
  <c r="AF385" i="28" s="1"/>
  <c r="AG385" i="28" s="1"/>
  <c r="AH385" i="28" s="1"/>
  <c r="AI385" i="28" s="1"/>
  <c r="AJ385" i="28" s="1"/>
  <c r="AK385" i="28" s="1"/>
  <c r="AL385" i="28" s="1"/>
  <c r="AM385" i="28" s="1"/>
  <c r="M369" i="57"/>
  <c r="G384" i="27"/>
  <c r="AO384" i="27" s="1"/>
  <c r="K389" i="28" s="1"/>
  <c r="AC389" i="28" s="1"/>
  <c r="AD389" i="28" s="1"/>
  <c r="AE389" i="28" s="1"/>
  <c r="AF389" i="28" s="1"/>
  <c r="AG389" i="28" s="1"/>
  <c r="AH389" i="28" s="1"/>
  <c r="AI389" i="28" s="1"/>
  <c r="AJ389" i="28" s="1"/>
  <c r="AK389" i="28" s="1"/>
  <c r="M373" i="57"/>
  <c r="G381" i="27"/>
  <c r="AO381" i="27" s="1"/>
  <c r="K386" i="28" s="1"/>
  <c r="AC386" i="28" s="1"/>
  <c r="AD386" i="28" s="1"/>
  <c r="AE386" i="28" s="1"/>
  <c r="AF386" i="28" s="1"/>
  <c r="AG386" i="28" s="1"/>
  <c r="AH386" i="28" s="1"/>
  <c r="AI386" i="28" s="1"/>
  <c r="AJ386" i="28" s="1"/>
  <c r="AK386" i="28" s="1"/>
  <c r="M370" i="57"/>
  <c r="G365" i="27"/>
  <c r="AO365" i="27" s="1"/>
  <c r="K370" i="28" s="1"/>
  <c r="AC370" i="28" s="1"/>
  <c r="AD370" i="28" s="1"/>
  <c r="AE370" i="28" s="1"/>
  <c r="AF370" i="28" s="1"/>
  <c r="AG370" i="28" s="1"/>
  <c r="AH370" i="28" s="1"/>
  <c r="AI370" i="28" s="1"/>
  <c r="AJ370" i="28" s="1"/>
  <c r="AK370" i="28" s="1"/>
  <c r="AL370" i="28" s="1"/>
  <c r="AM370" i="28" s="1"/>
  <c r="AN370" i="28" s="1"/>
  <c r="AO370" i="28" s="1"/>
  <c r="AP370" i="28" s="1"/>
  <c r="AQ370" i="28" s="1"/>
  <c r="AR370" i="28" s="1"/>
  <c r="M354" i="57"/>
  <c r="AG382" i="28"/>
  <c r="AH382" i="28" s="1"/>
  <c r="AI382" i="28" s="1"/>
  <c r="AJ382" i="28" s="1"/>
  <c r="AK382" i="28" s="1"/>
  <c r="AL382" i="28" s="1"/>
  <c r="AM382" i="28" s="1"/>
  <c r="AN382" i="28" s="1"/>
  <c r="AO382" i="28" s="1"/>
  <c r="AP382" i="28" s="1"/>
  <c r="AQ382" i="28" s="1"/>
  <c r="AR382" i="28" s="1"/>
  <c r="G385" i="27"/>
  <c r="AO385" i="27" s="1"/>
  <c r="K390" i="28" s="1"/>
  <c r="AC390" i="28" s="1"/>
  <c r="AD390" i="28" s="1"/>
  <c r="AE390" i="28" s="1"/>
  <c r="AF390" i="28" s="1"/>
  <c r="AG390" i="28" s="1"/>
  <c r="AH390" i="28" s="1"/>
  <c r="AI390" i="28" s="1"/>
  <c r="AJ390" i="28" s="1"/>
  <c r="AK390" i="28" s="1"/>
  <c r="M374" i="57"/>
  <c r="G370" i="27"/>
  <c r="AO370" i="27" s="1"/>
  <c r="K375" i="28" s="1"/>
  <c r="AC375" i="28" s="1"/>
  <c r="M359" i="57"/>
  <c r="AC359" i="57" s="1"/>
  <c r="R370" i="27" s="1"/>
  <c r="AZ370" i="27" s="1"/>
  <c r="V375" i="28" s="1"/>
  <c r="AN375" i="28" s="1"/>
  <c r="AO375" i="28" s="1"/>
  <c r="AP375" i="28" s="1"/>
  <c r="AQ375" i="28" s="1"/>
  <c r="AR375" i="28" s="1"/>
  <c r="V306" i="57"/>
  <c r="S306" i="57"/>
  <c r="R141" i="57"/>
  <c r="U141" i="57"/>
  <c r="Y141" i="57"/>
  <c r="V141" i="57"/>
  <c r="AA141" i="57"/>
  <c r="W141" i="57"/>
  <c r="AB141" i="57"/>
  <c r="T141" i="57"/>
  <c r="Z141" i="57"/>
  <c r="X141" i="57"/>
  <c r="S141" i="57"/>
  <c r="R217" i="57"/>
  <c r="V217" i="57"/>
  <c r="Z217" i="57"/>
  <c r="S217" i="57"/>
  <c r="W217" i="57"/>
  <c r="AA217" i="57"/>
  <c r="U217" i="57"/>
  <c r="Y217" i="57"/>
  <c r="X217" i="57"/>
  <c r="T217" i="57"/>
  <c r="AB217" i="57"/>
  <c r="R346" i="57"/>
  <c r="T346" i="57"/>
  <c r="U346" i="57"/>
  <c r="Y346" i="57"/>
  <c r="S346" i="57"/>
  <c r="H357" i="27" s="1"/>
  <c r="W346" i="57"/>
  <c r="AA346" i="57"/>
  <c r="X346" i="57"/>
  <c r="AB346" i="57"/>
  <c r="Z346" i="57"/>
  <c r="V346" i="57"/>
  <c r="R335" i="57"/>
  <c r="Z335" i="57"/>
  <c r="S335" i="57"/>
  <c r="W335" i="57"/>
  <c r="AA335" i="57"/>
  <c r="U335" i="57"/>
  <c r="Y335" i="57"/>
  <c r="V335" i="57"/>
  <c r="X335" i="57"/>
  <c r="AB335" i="57"/>
  <c r="T335" i="57"/>
  <c r="R326" i="57"/>
  <c r="AB326" i="57"/>
  <c r="U326" i="57"/>
  <c r="Y326" i="57"/>
  <c r="S326" i="57"/>
  <c r="W326" i="57"/>
  <c r="AA326" i="57"/>
  <c r="T326" i="57"/>
  <c r="I337" i="27" s="1"/>
  <c r="X326" i="57"/>
  <c r="Z326" i="57"/>
  <c r="V326" i="57"/>
  <c r="R312" i="57"/>
  <c r="T312" i="57"/>
  <c r="X312" i="57"/>
  <c r="AB312" i="57"/>
  <c r="U312" i="57"/>
  <c r="Y312" i="57"/>
  <c r="S312" i="57"/>
  <c r="W312" i="57"/>
  <c r="AA312" i="57"/>
  <c r="V312" i="57"/>
  <c r="Z312" i="57"/>
  <c r="R331" i="57"/>
  <c r="G342" i="27" s="1"/>
  <c r="Z331" i="57"/>
  <c r="S331" i="57"/>
  <c r="W331" i="57"/>
  <c r="AA331" i="57"/>
  <c r="U331" i="57"/>
  <c r="J342" i="27" s="1"/>
  <c r="Y331" i="57"/>
  <c r="V331" i="57"/>
  <c r="K342" i="27" s="1"/>
  <c r="T331" i="57"/>
  <c r="I342" i="27" s="1"/>
  <c r="X331" i="57"/>
  <c r="AB331" i="57"/>
  <c r="R352" i="57"/>
  <c r="X352" i="57"/>
  <c r="U352" i="57"/>
  <c r="J363" i="27" s="1"/>
  <c r="Y352" i="57"/>
  <c r="S352" i="57"/>
  <c r="H363" i="27" s="1"/>
  <c r="W352" i="57"/>
  <c r="AA352" i="57"/>
  <c r="T352" i="57"/>
  <c r="AB352" i="57"/>
  <c r="Z352" i="57"/>
  <c r="V352" i="57"/>
  <c r="R337" i="57"/>
  <c r="V337" i="57"/>
  <c r="S337" i="57"/>
  <c r="W337" i="57"/>
  <c r="AA337" i="57"/>
  <c r="U337" i="57"/>
  <c r="Y337" i="57"/>
  <c r="Z337" i="57"/>
  <c r="T337" i="57"/>
  <c r="X337" i="57"/>
  <c r="AB337" i="57"/>
  <c r="R348" i="57"/>
  <c r="AB348" i="57"/>
  <c r="U348" i="57"/>
  <c r="Y348" i="57"/>
  <c r="S348" i="57"/>
  <c r="H359" i="27" s="1"/>
  <c r="W348" i="57"/>
  <c r="AA348" i="57"/>
  <c r="T348" i="57"/>
  <c r="I359" i="27" s="1"/>
  <c r="X348" i="57"/>
  <c r="V348" i="57"/>
  <c r="Z348" i="57"/>
  <c r="R324" i="57"/>
  <c r="U324" i="57"/>
  <c r="Y324" i="57"/>
  <c r="S324" i="57"/>
  <c r="H335" i="27" s="1"/>
  <c r="W324" i="57"/>
  <c r="AA324" i="57"/>
  <c r="T324" i="57"/>
  <c r="X324" i="57"/>
  <c r="AB324" i="57"/>
  <c r="V324" i="57"/>
  <c r="Z324" i="57"/>
  <c r="R349" i="57"/>
  <c r="G360" i="27" s="1"/>
  <c r="S349" i="57"/>
  <c r="H360" i="27" s="1"/>
  <c r="W349" i="57"/>
  <c r="AA349" i="57"/>
  <c r="U349" i="57"/>
  <c r="J360" i="27" s="1"/>
  <c r="Y349" i="57"/>
  <c r="V349" i="57"/>
  <c r="Z349" i="57"/>
  <c r="AB349" i="57"/>
  <c r="X349" i="57"/>
  <c r="T349" i="57"/>
  <c r="R320" i="57"/>
  <c r="T320" i="57"/>
  <c r="X320" i="57"/>
  <c r="AB320" i="57"/>
  <c r="U320" i="57"/>
  <c r="Y320" i="57"/>
  <c r="S320" i="57"/>
  <c r="W320" i="57"/>
  <c r="AA320" i="57"/>
  <c r="V320" i="57"/>
  <c r="Z320" i="57"/>
  <c r="R347" i="57"/>
  <c r="Z347" i="57"/>
  <c r="S347" i="57"/>
  <c r="H358" i="27" s="1"/>
  <c r="W347" i="57"/>
  <c r="AA347" i="57"/>
  <c r="U347" i="57"/>
  <c r="Y347" i="57"/>
  <c r="V347" i="57"/>
  <c r="T347" i="57"/>
  <c r="I358" i="27" s="1"/>
  <c r="X347" i="57"/>
  <c r="AB347" i="57"/>
  <c r="R316" i="57"/>
  <c r="T316" i="57"/>
  <c r="X316" i="57"/>
  <c r="AB316" i="57"/>
  <c r="U316" i="57"/>
  <c r="Y316" i="57"/>
  <c r="S316" i="57"/>
  <c r="W316" i="57"/>
  <c r="AA316" i="57"/>
  <c r="V316" i="57"/>
  <c r="Z316" i="57"/>
  <c r="R322" i="57"/>
  <c r="X322" i="57"/>
  <c r="AB322" i="57"/>
  <c r="U322" i="57"/>
  <c r="Y322" i="57"/>
  <c r="S322" i="57"/>
  <c r="H333" i="27" s="1"/>
  <c r="W322" i="57"/>
  <c r="AA322" i="57"/>
  <c r="T322" i="57"/>
  <c r="Z322" i="57"/>
  <c r="V322" i="57"/>
  <c r="R350" i="57"/>
  <c r="T350" i="57"/>
  <c r="I361" i="27" s="1"/>
  <c r="U350" i="57"/>
  <c r="J361" i="27" s="1"/>
  <c r="Y350" i="57"/>
  <c r="S350" i="57"/>
  <c r="W350" i="57"/>
  <c r="AA350" i="57"/>
  <c r="X350" i="57"/>
  <c r="AB350" i="57"/>
  <c r="V350" i="57"/>
  <c r="Z350" i="57"/>
  <c r="R149" i="57"/>
  <c r="U149" i="57"/>
  <c r="Y149" i="57"/>
  <c r="W149" i="57"/>
  <c r="AB149" i="57"/>
  <c r="S149" i="57"/>
  <c r="X149" i="57"/>
  <c r="V149" i="57"/>
  <c r="AA149" i="57"/>
  <c r="Z149" i="57"/>
  <c r="T149" i="57"/>
  <c r="R153" i="57"/>
  <c r="T153" i="57"/>
  <c r="X153" i="57"/>
  <c r="AB153" i="57"/>
  <c r="U153" i="57"/>
  <c r="Y153" i="57"/>
  <c r="S153" i="57"/>
  <c r="W153" i="57"/>
  <c r="AA153" i="57"/>
  <c r="Z153" i="57"/>
  <c r="V153" i="57"/>
  <c r="R296" i="57"/>
  <c r="U296" i="57"/>
  <c r="Y296" i="57"/>
  <c r="V296" i="57"/>
  <c r="Z296" i="57"/>
  <c r="T296" i="57"/>
  <c r="X296" i="57"/>
  <c r="AB296" i="57"/>
  <c r="S296" i="57"/>
  <c r="AA296" i="57"/>
  <c r="W296" i="57"/>
  <c r="R310" i="57"/>
  <c r="T310" i="57"/>
  <c r="X310" i="57"/>
  <c r="AB310" i="57"/>
  <c r="U310" i="57"/>
  <c r="Y310" i="57"/>
  <c r="S310" i="57"/>
  <c r="W310" i="57"/>
  <c r="AA310" i="57"/>
  <c r="Z310" i="57"/>
  <c r="V310" i="57"/>
  <c r="R338" i="57"/>
  <c r="U338" i="57"/>
  <c r="Y338" i="57"/>
  <c r="S338" i="57"/>
  <c r="W338" i="57"/>
  <c r="AA338" i="57"/>
  <c r="T338" i="57"/>
  <c r="X338" i="57"/>
  <c r="AB338" i="57"/>
  <c r="Z338" i="57"/>
  <c r="V338" i="57"/>
  <c r="R315" i="57"/>
  <c r="V315" i="57"/>
  <c r="Z315" i="57"/>
  <c r="S315" i="57"/>
  <c r="W315" i="57"/>
  <c r="AA315" i="57"/>
  <c r="U315" i="57"/>
  <c r="Y315" i="57"/>
  <c r="X315" i="57"/>
  <c r="T315" i="57"/>
  <c r="AB315" i="57"/>
  <c r="R336" i="57"/>
  <c r="G347" i="27" s="1"/>
  <c r="U336" i="57"/>
  <c r="J347" i="27" s="1"/>
  <c r="Y336" i="57"/>
  <c r="S336" i="57"/>
  <c r="W336" i="57"/>
  <c r="L347" i="27" s="1"/>
  <c r="AA336" i="57"/>
  <c r="T336" i="57"/>
  <c r="I347" i="27" s="1"/>
  <c r="X336" i="57"/>
  <c r="AB336" i="57"/>
  <c r="V336" i="57"/>
  <c r="K347" i="27" s="1"/>
  <c r="Z336" i="57"/>
  <c r="R340" i="57"/>
  <c r="X340" i="57"/>
  <c r="U340" i="57"/>
  <c r="Y340" i="57"/>
  <c r="S340" i="57"/>
  <c r="W340" i="57"/>
  <c r="AA340" i="57"/>
  <c r="T340" i="57"/>
  <c r="AB340" i="57"/>
  <c r="V340" i="57"/>
  <c r="Z340" i="57"/>
  <c r="R344" i="57"/>
  <c r="T344" i="57"/>
  <c r="U344" i="57"/>
  <c r="Y344" i="57"/>
  <c r="S344" i="57"/>
  <c r="W344" i="57"/>
  <c r="AA344" i="57"/>
  <c r="X344" i="57"/>
  <c r="AB344" i="57"/>
  <c r="Z344" i="57"/>
  <c r="V344" i="57"/>
  <c r="R325" i="57"/>
  <c r="V325" i="57"/>
  <c r="S325" i="57"/>
  <c r="W325" i="57"/>
  <c r="AA325" i="57"/>
  <c r="U325" i="57"/>
  <c r="Y325" i="57"/>
  <c r="Z325" i="57"/>
  <c r="AB325" i="57"/>
  <c r="T325" i="57"/>
  <c r="X325" i="57"/>
  <c r="R339" i="57"/>
  <c r="V339" i="57"/>
  <c r="S339" i="57"/>
  <c r="W339" i="57"/>
  <c r="AA339" i="57"/>
  <c r="U339" i="57"/>
  <c r="Y339" i="57"/>
  <c r="Z339" i="57"/>
  <c r="T339" i="57"/>
  <c r="AB339" i="57"/>
  <c r="X339" i="57"/>
  <c r="R231" i="57"/>
  <c r="T231" i="57"/>
  <c r="X231" i="57"/>
  <c r="AB231" i="57"/>
  <c r="U231" i="57"/>
  <c r="Y231" i="57"/>
  <c r="S231" i="57"/>
  <c r="W231" i="57"/>
  <c r="AA231" i="57"/>
  <c r="Z231" i="57"/>
  <c r="V231" i="57"/>
  <c r="R299" i="57"/>
  <c r="S299" i="57"/>
  <c r="W299" i="57"/>
  <c r="AA299" i="57"/>
  <c r="T299" i="57"/>
  <c r="X299" i="57"/>
  <c r="AB299" i="57"/>
  <c r="V299" i="57"/>
  <c r="Z299" i="57"/>
  <c r="U299" i="57"/>
  <c r="Y299" i="57"/>
  <c r="R303" i="57"/>
  <c r="S303" i="57"/>
  <c r="W303" i="57"/>
  <c r="AA303" i="57"/>
  <c r="T303" i="57"/>
  <c r="X303" i="57"/>
  <c r="AB303" i="57"/>
  <c r="V303" i="57"/>
  <c r="Z303" i="57"/>
  <c r="U303" i="57"/>
  <c r="Y303" i="57"/>
  <c r="R301" i="57"/>
  <c r="S301" i="57"/>
  <c r="W301" i="57"/>
  <c r="AA301" i="57"/>
  <c r="T301" i="57"/>
  <c r="X301" i="57"/>
  <c r="AB301" i="57"/>
  <c r="V301" i="57"/>
  <c r="Z301" i="57"/>
  <c r="Y301" i="57"/>
  <c r="U301" i="57"/>
  <c r="R188" i="57"/>
  <c r="S188" i="57"/>
  <c r="W188" i="57"/>
  <c r="AA188" i="57"/>
  <c r="T188" i="57"/>
  <c r="Y188" i="57"/>
  <c r="U188" i="57"/>
  <c r="Z188" i="57"/>
  <c r="X188" i="57"/>
  <c r="V188" i="57"/>
  <c r="AB188" i="57"/>
  <c r="R187" i="57"/>
  <c r="U187" i="57"/>
  <c r="Y187" i="57"/>
  <c r="S187" i="57"/>
  <c r="X187" i="57"/>
  <c r="T187" i="57"/>
  <c r="Z187" i="57"/>
  <c r="W187" i="57"/>
  <c r="AB187" i="57"/>
  <c r="AA187" i="57"/>
  <c r="V187" i="57"/>
  <c r="R216" i="57"/>
  <c r="T216" i="57"/>
  <c r="X216" i="57"/>
  <c r="AB216" i="57"/>
  <c r="U216" i="57"/>
  <c r="Y216" i="57"/>
  <c r="S216" i="57"/>
  <c r="W216" i="57"/>
  <c r="AA216" i="57"/>
  <c r="Z216" i="57"/>
  <c r="V216" i="57"/>
  <c r="R341" i="57"/>
  <c r="S341" i="57"/>
  <c r="W341" i="57"/>
  <c r="AA341" i="57"/>
  <c r="U341" i="57"/>
  <c r="Y341" i="57"/>
  <c r="V341" i="57"/>
  <c r="Z341" i="57"/>
  <c r="AB341" i="57"/>
  <c r="T341" i="57"/>
  <c r="X341" i="57"/>
  <c r="R317" i="57"/>
  <c r="Z317" i="57"/>
  <c r="S317" i="57"/>
  <c r="W317" i="57"/>
  <c r="AA317" i="57"/>
  <c r="U317" i="57"/>
  <c r="Y317" i="57"/>
  <c r="V317" i="57"/>
  <c r="AB317" i="57"/>
  <c r="T317" i="57"/>
  <c r="X317" i="57"/>
  <c r="R327" i="57"/>
  <c r="S327" i="57"/>
  <c r="H338" i="27" s="1"/>
  <c r="W327" i="57"/>
  <c r="AA327" i="57"/>
  <c r="U327" i="57"/>
  <c r="Y327" i="57"/>
  <c r="V327" i="57"/>
  <c r="Z327" i="57"/>
  <c r="X327" i="57"/>
  <c r="AB327" i="57"/>
  <c r="T327" i="57"/>
  <c r="I338" i="27" s="1"/>
  <c r="R342" i="57"/>
  <c r="T342" i="57"/>
  <c r="U342" i="57"/>
  <c r="Y342" i="57"/>
  <c r="S342" i="57"/>
  <c r="W342" i="57"/>
  <c r="AA342" i="57"/>
  <c r="X342" i="57"/>
  <c r="AB342" i="57"/>
  <c r="V342" i="57"/>
  <c r="Z342" i="57"/>
  <c r="R314" i="57"/>
  <c r="T314" i="57"/>
  <c r="X314" i="57"/>
  <c r="AB314" i="57"/>
  <c r="U314" i="57"/>
  <c r="Y314" i="57"/>
  <c r="S314" i="57"/>
  <c r="W314" i="57"/>
  <c r="AA314" i="57"/>
  <c r="Z314" i="57"/>
  <c r="V314" i="57"/>
  <c r="R332" i="57"/>
  <c r="AB332" i="57"/>
  <c r="U332" i="57"/>
  <c r="J343" i="27" s="1"/>
  <c r="Y332" i="57"/>
  <c r="S332" i="57"/>
  <c r="H343" i="27" s="1"/>
  <c r="W332" i="57"/>
  <c r="AA332" i="57"/>
  <c r="T332" i="57"/>
  <c r="I343" i="27" s="1"/>
  <c r="X332" i="57"/>
  <c r="V332" i="57"/>
  <c r="K343" i="27" s="1"/>
  <c r="Z332" i="57"/>
  <c r="R323" i="57"/>
  <c r="Z323" i="57"/>
  <c r="S323" i="57"/>
  <c r="H334" i="27" s="1"/>
  <c r="W323" i="57"/>
  <c r="AA323" i="57"/>
  <c r="U323" i="57"/>
  <c r="Y323" i="57"/>
  <c r="V323" i="57"/>
  <c r="T323" i="57"/>
  <c r="X323" i="57"/>
  <c r="AB323" i="57"/>
  <c r="R321" i="57"/>
  <c r="V321" i="57"/>
  <c r="Z321" i="57"/>
  <c r="S321" i="57"/>
  <c r="W321" i="57"/>
  <c r="AA321" i="57"/>
  <c r="U321" i="57"/>
  <c r="Y321" i="57"/>
  <c r="T321" i="57"/>
  <c r="X321" i="57"/>
  <c r="AB321" i="57"/>
  <c r="R343" i="57"/>
  <c r="S343" i="57"/>
  <c r="W343" i="57"/>
  <c r="AA343" i="57"/>
  <c r="U343" i="57"/>
  <c r="Y343" i="57"/>
  <c r="V343" i="57"/>
  <c r="Z343" i="57"/>
  <c r="X343" i="57"/>
  <c r="AB343" i="57"/>
  <c r="T343" i="57"/>
  <c r="R328" i="57"/>
  <c r="AB328" i="57"/>
  <c r="U328" i="57"/>
  <c r="J339" i="27" s="1"/>
  <c r="Y328" i="57"/>
  <c r="S328" i="57"/>
  <c r="H339" i="27" s="1"/>
  <c r="W328" i="57"/>
  <c r="AA328" i="57"/>
  <c r="T328" i="57"/>
  <c r="I339" i="27" s="1"/>
  <c r="X328" i="57"/>
  <c r="V328" i="57"/>
  <c r="Z328" i="57"/>
  <c r="R313" i="57"/>
  <c r="V313" i="57"/>
  <c r="Z313" i="57"/>
  <c r="S313" i="57"/>
  <c r="W313" i="57"/>
  <c r="AA313" i="57"/>
  <c r="U313" i="57"/>
  <c r="Y313" i="57"/>
  <c r="T313" i="57"/>
  <c r="AB313" i="57"/>
  <c r="X313" i="57"/>
  <c r="R351" i="57"/>
  <c r="V351" i="57"/>
  <c r="K362" i="27" s="1"/>
  <c r="S351" i="57"/>
  <c r="H362" i="27" s="1"/>
  <c r="W351" i="57"/>
  <c r="AA351" i="57"/>
  <c r="U351" i="57"/>
  <c r="J362" i="27" s="1"/>
  <c r="Y351" i="57"/>
  <c r="Z351" i="57"/>
  <c r="X351" i="57"/>
  <c r="AB351" i="57"/>
  <c r="T351" i="57"/>
  <c r="I362" i="27" s="1"/>
  <c r="R330" i="57"/>
  <c r="X330" i="57"/>
  <c r="U330" i="57"/>
  <c r="J341" i="27" s="1"/>
  <c r="Y330" i="57"/>
  <c r="S330" i="57"/>
  <c r="H341" i="27" s="1"/>
  <c r="W330" i="57"/>
  <c r="AA330" i="57"/>
  <c r="T330" i="57"/>
  <c r="I341" i="27" s="1"/>
  <c r="AB330" i="57"/>
  <c r="Z330" i="57"/>
  <c r="V330" i="57"/>
  <c r="R144" i="57"/>
  <c r="S144" i="57"/>
  <c r="W144" i="57"/>
  <c r="AA144" i="57"/>
  <c r="T144" i="57"/>
  <c r="Y144" i="57"/>
  <c r="U144" i="57"/>
  <c r="Z144" i="57"/>
  <c r="X144" i="57"/>
  <c r="V144" i="57"/>
  <c r="AB144" i="57"/>
  <c r="R298" i="57"/>
  <c r="U298" i="57"/>
  <c r="Y298" i="57"/>
  <c r="V298" i="57"/>
  <c r="Z298" i="57"/>
  <c r="T298" i="57"/>
  <c r="X298" i="57"/>
  <c r="AB298" i="57"/>
  <c r="W298" i="57"/>
  <c r="S298" i="57"/>
  <c r="AA298" i="57"/>
  <c r="R307" i="57"/>
  <c r="V307" i="57"/>
  <c r="Z307" i="57"/>
  <c r="S307" i="57"/>
  <c r="W307" i="57"/>
  <c r="AA307" i="57"/>
  <c r="U307" i="57"/>
  <c r="Y307" i="57"/>
  <c r="X307" i="57"/>
  <c r="T307" i="57"/>
  <c r="AB307" i="57"/>
  <c r="R305" i="57"/>
  <c r="S305" i="57"/>
  <c r="H316" i="27" s="1"/>
  <c r="W305" i="57"/>
  <c r="L316" i="27" s="1"/>
  <c r="AA305" i="57"/>
  <c r="P316" i="27" s="1"/>
  <c r="AE305" i="57"/>
  <c r="T316" i="27" s="1"/>
  <c r="T305" i="57"/>
  <c r="I316" i="27" s="1"/>
  <c r="X305" i="57"/>
  <c r="AB305" i="57"/>
  <c r="Q316" i="27" s="1"/>
  <c r="AF305" i="57"/>
  <c r="U316" i="27" s="1"/>
  <c r="V305" i="57"/>
  <c r="K316" i="27" s="1"/>
  <c r="Z305" i="57"/>
  <c r="O316" i="27" s="1"/>
  <c r="AD305" i="57"/>
  <c r="S316" i="27" s="1"/>
  <c r="Y305" i="57"/>
  <c r="N316" i="27" s="1"/>
  <c r="AG305" i="57"/>
  <c r="V316" i="27" s="1"/>
  <c r="AC305" i="57"/>
  <c r="R316" i="27" s="1"/>
  <c r="U305" i="57"/>
  <c r="R304" i="57"/>
  <c r="U304" i="57"/>
  <c r="Y304" i="57"/>
  <c r="V304" i="57"/>
  <c r="Z304" i="57"/>
  <c r="T304" i="57"/>
  <c r="X304" i="57"/>
  <c r="AB304" i="57"/>
  <c r="S304" i="57"/>
  <c r="AA304" i="57"/>
  <c r="W304" i="57"/>
  <c r="R297" i="57"/>
  <c r="S297" i="57"/>
  <c r="W297" i="57"/>
  <c r="AA297" i="57"/>
  <c r="T297" i="57"/>
  <c r="X297" i="57"/>
  <c r="AB297" i="57"/>
  <c r="V297" i="57"/>
  <c r="Z297" i="57"/>
  <c r="Y297" i="57"/>
  <c r="U297" i="57"/>
  <c r="R142" i="57"/>
  <c r="S142" i="57"/>
  <c r="W142" i="57"/>
  <c r="AA142" i="57"/>
  <c r="V142" i="57"/>
  <c r="AB142" i="57"/>
  <c r="X142" i="57"/>
  <c r="U142" i="57"/>
  <c r="Z142" i="57"/>
  <c r="T142" i="57"/>
  <c r="Y142" i="57"/>
  <c r="R334" i="57"/>
  <c r="X334" i="57"/>
  <c r="U334" i="57"/>
  <c r="J345" i="27" s="1"/>
  <c r="Y334" i="57"/>
  <c r="S334" i="57"/>
  <c r="H345" i="27" s="1"/>
  <c r="W334" i="57"/>
  <c r="L345" i="27" s="1"/>
  <c r="AA334" i="57"/>
  <c r="T334" i="57"/>
  <c r="I345" i="27" s="1"/>
  <c r="AB334" i="57"/>
  <c r="V334" i="57"/>
  <c r="K345" i="27" s="1"/>
  <c r="Z334" i="57"/>
  <c r="R345" i="57"/>
  <c r="S345" i="57"/>
  <c r="H356" i="27" s="1"/>
  <c r="W345" i="57"/>
  <c r="AA345" i="57"/>
  <c r="U345" i="57"/>
  <c r="Y345" i="57"/>
  <c r="V345" i="57"/>
  <c r="Z345" i="57"/>
  <c r="T345" i="57"/>
  <c r="AB345" i="57"/>
  <c r="X345" i="57"/>
  <c r="R329" i="57"/>
  <c r="G340" i="27" s="1"/>
  <c r="S329" i="57"/>
  <c r="H340" i="27" s="1"/>
  <c r="W329" i="57"/>
  <c r="AA329" i="57"/>
  <c r="U329" i="57"/>
  <c r="J340" i="27" s="1"/>
  <c r="Y329" i="57"/>
  <c r="V329" i="57"/>
  <c r="Z329" i="57"/>
  <c r="T329" i="57"/>
  <c r="X329" i="57"/>
  <c r="AB329" i="57"/>
  <c r="R311" i="57"/>
  <c r="V311" i="57"/>
  <c r="Z311" i="57"/>
  <c r="S311" i="57"/>
  <c r="W311" i="57"/>
  <c r="AA311" i="57"/>
  <c r="U311" i="57"/>
  <c r="Y311" i="57"/>
  <c r="X311" i="57"/>
  <c r="AB311" i="57"/>
  <c r="T311" i="57"/>
  <c r="R318" i="57"/>
  <c r="T318" i="57"/>
  <c r="X318" i="57"/>
  <c r="AB318" i="57"/>
  <c r="U318" i="57"/>
  <c r="Y318" i="57"/>
  <c r="S318" i="57"/>
  <c r="W318" i="57"/>
  <c r="AA318" i="57"/>
  <c r="Z318" i="57"/>
  <c r="V318" i="57"/>
  <c r="R333" i="57"/>
  <c r="G344" i="27" s="1"/>
  <c r="S333" i="57"/>
  <c r="H344" i="27" s="1"/>
  <c r="W333" i="57"/>
  <c r="AA333" i="57"/>
  <c r="U333" i="57"/>
  <c r="J344" i="27" s="1"/>
  <c r="Y333" i="57"/>
  <c r="V333" i="57"/>
  <c r="K344" i="27" s="1"/>
  <c r="Z333" i="57"/>
  <c r="AB333" i="57"/>
  <c r="T333" i="57"/>
  <c r="I344" i="27" s="1"/>
  <c r="X333" i="57"/>
  <c r="R319" i="57"/>
  <c r="V319" i="57"/>
  <c r="Z319" i="57"/>
  <c r="S319" i="57"/>
  <c r="W319" i="57"/>
  <c r="AA319" i="57"/>
  <c r="U319" i="57"/>
  <c r="Y319" i="57"/>
  <c r="X319" i="57"/>
  <c r="AB319" i="57"/>
  <c r="T319" i="57"/>
  <c r="R353" i="57"/>
  <c r="G364" i="27" s="1"/>
  <c r="Z353" i="57"/>
  <c r="S353" i="57"/>
  <c r="H364" i="27" s="1"/>
  <c r="W353" i="57"/>
  <c r="L364" i="27" s="1"/>
  <c r="AA353" i="57"/>
  <c r="U353" i="57"/>
  <c r="J364" i="27" s="1"/>
  <c r="Y353" i="57"/>
  <c r="V353" i="57"/>
  <c r="K364" i="27" s="1"/>
  <c r="T353" i="57"/>
  <c r="I364" i="27" s="1"/>
  <c r="AB353" i="57"/>
  <c r="X353" i="57"/>
  <c r="R295" i="57"/>
  <c r="S295" i="57"/>
  <c r="W295" i="57"/>
  <c r="AA295" i="57"/>
  <c r="T295" i="57"/>
  <c r="X295" i="57"/>
  <c r="AB295" i="57"/>
  <c r="V295" i="57"/>
  <c r="Z295" i="57"/>
  <c r="Y295" i="57"/>
  <c r="U295" i="57"/>
  <c r="R309" i="57"/>
  <c r="V309" i="57"/>
  <c r="Z309" i="57"/>
  <c r="S309" i="57"/>
  <c r="W309" i="57"/>
  <c r="AA309" i="57"/>
  <c r="U309" i="57"/>
  <c r="Y309" i="57"/>
  <c r="AB309" i="57"/>
  <c r="T309" i="57"/>
  <c r="X309" i="57"/>
  <c r="R300" i="57"/>
  <c r="U300" i="57"/>
  <c r="Y300" i="57"/>
  <c r="V300" i="57"/>
  <c r="Z300" i="57"/>
  <c r="T300" i="57"/>
  <c r="X300" i="57"/>
  <c r="AB300" i="57"/>
  <c r="AA300" i="57"/>
  <c r="S300" i="57"/>
  <c r="W300" i="57"/>
  <c r="R302" i="57"/>
  <c r="U302" i="57"/>
  <c r="Y302" i="57"/>
  <c r="V302" i="57"/>
  <c r="Z302" i="57"/>
  <c r="T302" i="57"/>
  <c r="X302" i="57"/>
  <c r="AB302" i="57"/>
  <c r="W302" i="57"/>
  <c r="AA302" i="57"/>
  <c r="S302" i="57"/>
  <c r="J346" i="27"/>
  <c r="I346" i="27"/>
  <c r="I360" i="27"/>
  <c r="G272" i="27"/>
  <c r="G142" i="27"/>
  <c r="AO142" i="27" s="1"/>
  <c r="G125" i="27"/>
  <c r="AO125" i="27" s="1"/>
  <c r="G287" i="27"/>
  <c r="G141" i="27"/>
  <c r="AO141" i="27" s="1"/>
  <c r="G127" i="27"/>
  <c r="AO127" i="27" s="1"/>
  <c r="G274" i="27"/>
  <c r="I336" i="27"/>
  <c r="I340" i="27"/>
  <c r="K346" i="27"/>
  <c r="H337" i="27"/>
  <c r="H342" i="27"/>
  <c r="K363" i="27"/>
  <c r="I363" i="27"/>
  <c r="H361" i="27"/>
  <c r="G151" i="27"/>
  <c r="AO151" i="27" s="1"/>
  <c r="K156" i="28" s="1"/>
  <c r="G299" i="27"/>
  <c r="AO299" i="27" s="1"/>
  <c r="K304" i="28" s="1"/>
  <c r="G279" i="27"/>
  <c r="G270" i="27"/>
  <c r="G238" i="27"/>
  <c r="G304" i="27"/>
  <c r="AO304" i="27" s="1"/>
  <c r="K309" i="28" s="1"/>
  <c r="G290" i="27"/>
  <c r="G278" i="27"/>
  <c r="G145" i="27"/>
  <c r="AO145" i="27" s="1"/>
  <c r="G128" i="27"/>
  <c r="AO128" i="27" s="1"/>
  <c r="G148" i="27"/>
  <c r="AO148" i="27" s="1"/>
  <c r="G281" i="27"/>
  <c r="G271" i="27"/>
  <c r="G136" i="27"/>
  <c r="AO136" i="27" s="1"/>
  <c r="G300" i="27"/>
  <c r="AO300" i="27" s="1"/>
  <c r="K305" i="28" s="1"/>
  <c r="G143" i="27"/>
  <c r="AO143" i="27" s="1"/>
  <c r="G139" i="27"/>
  <c r="AO139" i="27" s="1"/>
  <c r="G188" i="27"/>
  <c r="G144" i="27"/>
  <c r="AO144" i="27" s="1"/>
  <c r="G269" i="27"/>
  <c r="G129" i="27"/>
  <c r="AO129" i="27" s="1"/>
  <c r="G149" i="27"/>
  <c r="AO149" i="27" s="1"/>
  <c r="K154" i="28" s="1"/>
  <c r="G161" i="27"/>
  <c r="G284" i="27"/>
  <c r="M106" i="57"/>
  <c r="M221" i="57"/>
  <c r="M164" i="57"/>
  <c r="M232" i="57"/>
  <c r="M151" i="57"/>
  <c r="M91" i="57"/>
  <c r="M107" i="57"/>
  <c r="M163" i="57"/>
  <c r="M235" i="57"/>
  <c r="M174" i="57"/>
  <c r="M125" i="57"/>
  <c r="M184" i="57"/>
  <c r="M202" i="57"/>
  <c r="M215" i="57"/>
  <c r="M93" i="57"/>
  <c r="M222" i="57"/>
  <c r="M205" i="57"/>
  <c r="M134" i="57"/>
  <c r="M237" i="57"/>
  <c r="M239" i="57"/>
  <c r="M267" i="57"/>
  <c r="M117" i="57"/>
  <c r="M288" i="57"/>
  <c r="M166" i="57"/>
  <c r="M145" i="57"/>
  <c r="M116" i="57"/>
  <c r="M175" i="57"/>
  <c r="M268" i="57"/>
  <c r="M293" i="57"/>
  <c r="M212" i="57"/>
  <c r="M218" i="57"/>
  <c r="M281" i="57"/>
  <c r="M90" i="57"/>
  <c r="M121" i="57"/>
  <c r="M230" i="57"/>
  <c r="M227" i="57"/>
  <c r="M140" i="57"/>
  <c r="M165" i="57"/>
  <c r="M279" i="57"/>
  <c r="M259" i="57"/>
  <c r="M252" i="57"/>
  <c r="M157" i="57"/>
  <c r="M261" i="57"/>
  <c r="M195" i="57"/>
  <c r="M265" i="57"/>
  <c r="M159" i="57"/>
  <c r="M182" i="57"/>
  <c r="M146" i="57"/>
  <c r="M275" i="57"/>
  <c r="M193" i="57"/>
  <c r="M257" i="57"/>
  <c r="M224" i="57"/>
  <c r="M308" i="57"/>
  <c r="M238" i="57"/>
  <c r="M258" i="57"/>
  <c r="M118" i="57"/>
  <c r="M131" i="57"/>
  <c r="M110" i="57"/>
  <c r="M272" i="57"/>
  <c r="M167" i="57"/>
  <c r="M138" i="57"/>
  <c r="M171" i="57"/>
  <c r="M150" i="57"/>
  <c r="M203" i="57"/>
  <c r="M123" i="57"/>
  <c r="M170" i="57"/>
  <c r="M176" i="57"/>
  <c r="M273" i="57"/>
  <c r="M207" i="57"/>
  <c r="M240" i="57"/>
  <c r="M126" i="57"/>
  <c r="M111" i="57"/>
  <c r="M96" i="57"/>
  <c r="M152" i="57"/>
  <c r="M247" i="57"/>
  <c r="M161" i="57"/>
  <c r="M103" i="57"/>
  <c r="M112" i="57"/>
  <c r="M173" i="57"/>
  <c r="M84" i="57"/>
  <c r="M114" i="57"/>
  <c r="M283" i="57"/>
  <c r="M190" i="57"/>
  <c r="M269" i="57"/>
  <c r="M185" i="57"/>
  <c r="M189" i="57"/>
  <c r="M219" i="57"/>
  <c r="M210" i="57"/>
  <c r="M266" i="57"/>
  <c r="M278" i="57"/>
  <c r="M109" i="57"/>
  <c r="M264" i="57"/>
  <c r="M179" i="57"/>
  <c r="M156" i="57"/>
  <c r="M196" i="57"/>
  <c r="M135" i="57"/>
  <c r="M241" i="57"/>
  <c r="M290" i="57"/>
  <c r="M129" i="57"/>
  <c r="M214" i="57"/>
  <c r="M108" i="57"/>
  <c r="M88" i="57"/>
  <c r="M286" i="57"/>
  <c r="M233" i="57"/>
  <c r="M274" i="57"/>
  <c r="M256" i="57"/>
  <c r="M148" i="57"/>
  <c r="M105" i="57"/>
  <c r="M243" i="57"/>
  <c r="M199" i="57"/>
  <c r="M254" i="57"/>
  <c r="M86" i="57"/>
  <c r="M204" i="57"/>
  <c r="M94" i="57"/>
  <c r="M236" i="57"/>
  <c r="M211" i="57"/>
  <c r="M92" i="57"/>
  <c r="M97" i="57"/>
  <c r="M132" i="57"/>
  <c r="M250" i="57"/>
  <c r="M143" i="57"/>
  <c r="AC143" i="57" s="1"/>
  <c r="M208" i="57"/>
  <c r="M95" i="57"/>
  <c r="M168" i="57"/>
  <c r="M128" i="57"/>
  <c r="M181" i="57"/>
  <c r="M130" i="57"/>
  <c r="M172" i="57"/>
  <c r="M282" i="57"/>
  <c r="M124" i="57"/>
  <c r="M245" i="57"/>
  <c r="M251" i="57"/>
  <c r="M255" i="57"/>
  <c r="M200" i="57"/>
  <c r="M276" i="57"/>
  <c r="M223" i="57"/>
  <c r="M155" i="57"/>
  <c r="M104" i="57"/>
  <c r="M280" i="57"/>
  <c r="M277" i="57"/>
  <c r="M98" i="57"/>
  <c r="M242" i="57"/>
  <c r="M287" i="57"/>
  <c r="M213" i="57"/>
  <c r="M198" i="57"/>
  <c r="M263" i="57"/>
  <c r="M139" i="57"/>
  <c r="M292" i="57"/>
  <c r="M291" i="57"/>
  <c r="M119" i="57"/>
  <c r="M226" i="57"/>
  <c r="M206" i="57"/>
  <c r="M115" i="57"/>
  <c r="M89" i="57"/>
  <c r="M249" i="57"/>
  <c r="M209" i="57"/>
  <c r="M271" i="57"/>
  <c r="M100" i="57"/>
  <c r="H346" i="27"/>
  <c r="L346" i="27"/>
  <c r="H336" i="27"/>
  <c r="M316" i="27"/>
  <c r="J316" i="27"/>
  <c r="M122" i="57"/>
  <c r="M244" i="57"/>
  <c r="M253" i="57"/>
  <c r="M120" i="57"/>
  <c r="M246" i="57"/>
  <c r="M234" i="57"/>
  <c r="M169" i="57"/>
  <c r="M158" i="57"/>
  <c r="M192" i="57"/>
  <c r="M191" i="57"/>
  <c r="M177" i="57"/>
  <c r="M225" i="57"/>
  <c r="M194" i="57"/>
  <c r="M133" i="57"/>
  <c r="M270" i="57"/>
  <c r="M113" i="57"/>
  <c r="M85" i="57"/>
  <c r="M285" i="57"/>
  <c r="M178" i="57"/>
  <c r="M87" i="57"/>
  <c r="M260" i="57"/>
  <c r="M284" i="57"/>
  <c r="M220" i="57"/>
  <c r="M102" i="57"/>
  <c r="M137" i="57"/>
  <c r="M248" i="57"/>
  <c r="M183" i="57"/>
  <c r="M160" i="57"/>
  <c r="M229" i="57"/>
  <c r="M136" i="57"/>
  <c r="M101" i="57"/>
  <c r="M99" i="57"/>
  <c r="M289" i="57"/>
  <c r="M154" i="57"/>
  <c r="M201" i="57"/>
  <c r="M180" i="57"/>
  <c r="M262" i="57"/>
  <c r="AC262" i="57" s="1"/>
  <c r="M147" i="57"/>
  <c r="M162" i="57"/>
  <c r="M127" i="57"/>
  <c r="M186" i="57"/>
  <c r="M228" i="57"/>
  <c r="M197" i="57"/>
  <c r="X291" i="29"/>
  <c r="J294" i="57"/>
  <c r="M291" i="29"/>
  <c r="V291" i="29"/>
  <c r="Z291" i="29"/>
  <c r="U291" i="29"/>
  <c r="W291" i="29"/>
  <c r="L291" i="29"/>
  <c r="N291" i="29"/>
  <c r="Q291" i="29"/>
  <c r="P291" i="29"/>
  <c r="O291" i="29"/>
  <c r="T291" i="29"/>
  <c r="Y291" i="29"/>
  <c r="R291" i="29"/>
  <c r="S291" i="29"/>
  <c r="K291" i="29"/>
  <c r="I310" i="28"/>
  <c r="H347" i="27"/>
  <c r="AP299" i="27"/>
  <c r="L304" i="28" s="1"/>
  <c r="AP300" i="27"/>
  <c r="L305" i="28" s="1"/>
  <c r="AR303" i="27"/>
  <c r="N308" i="28" s="1"/>
  <c r="AU151" i="27"/>
  <c r="Q156" i="28" s="1"/>
  <c r="AV151" i="27"/>
  <c r="R156" i="28" s="1"/>
  <c r="AU150" i="27"/>
  <c r="Q155" i="28" s="1"/>
  <c r="AQ150" i="27"/>
  <c r="M155" i="28" s="1"/>
  <c r="AP150" i="27"/>
  <c r="L155" i="28" s="1"/>
  <c r="AQ302" i="27"/>
  <c r="M307" i="28" s="1"/>
  <c r="AT149" i="27"/>
  <c r="P154" i="28" s="1"/>
  <c r="AO303" i="27"/>
  <c r="K308" i="28" s="1"/>
  <c r="AP303" i="27"/>
  <c r="L308" i="28" s="1"/>
  <c r="AQ303" i="27"/>
  <c r="M308" i="28" s="1"/>
  <c r="AT151" i="27"/>
  <c r="P156" i="28" s="1"/>
  <c r="AS150" i="27"/>
  <c r="O155" i="28" s="1"/>
  <c r="AR150" i="27"/>
  <c r="N155" i="28" s="1"/>
  <c r="AP301" i="27"/>
  <c r="L306" i="28" s="1"/>
  <c r="AO302" i="27"/>
  <c r="K307" i="28" s="1"/>
  <c r="AQ149" i="27"/>
  <c r="M154" i="28" s="1"/>
  <c r="AS149" i="27"/>
  <c r="O154" i="28" s="1"/>
  <c r="AP151" i="27"/>
  <c r="L156" i="28" s="1"/>
  <c r="AS151" i="27"/>
  <c r="O156" i="28" s="1"/>
  <c r="AQ151" i="27"/>
  <c r="M156" i="28" s="1"/>
  <c r="AO150" i="27"/>
  <c r="K155" i="28" s="1"/>
  <c r="AV150" i="27"/>
  <c r="R155" i="28" s="1"/>
  <c r="AO301" i="27"/>
  <c r="K306" i="28" s="1"/>
  <c r="AQ301" i="27"/>
  <c r="M306" i="28" s="1"/>
  <c r="AQ304" i="27"/>
  <c r="M309" i="28" s="1"/>
  <c r="AP149" i="27"/>
  <c r="L154" i="28" s="1"/>
  <c r="AU149" i="27"/>
  <c r="Q154" i="28" s="1"/>
  <c r="AR149" i="27"/>
  <c r="N154" i="28" s="1"/>
  <c r="AO297" i="27"/>
  <c r="K302" i="28" s="1"/>
  <c r="AR151" i="27"/>
  <c r="N156" i="28" s="1"/>
  <c r="AT150" i="27"/>
  <c r="P155" i="28" s="1"/>
  <c r="AP302" i="27"/>
  <c r="L307" i="28" s="1"/>
  <c r="AP304" i="27"/>
  <c r="L309" i="28" s="1"/>
  <c r="AR304" i="27"/>
  <c r="N309" i="28" s="1"/>
  <c r="AO298" i="27"/>
  <c r="K303" i="28" s="1"/>
  <c r="AD373" i="57" l="1"/>
  <c r="S384" i="27" s="1"/>
  <c r="BA384" i="27" s="1"/>
  <c r="W389" i="28" s="1"/>
  <c r="AG373" i="57"/>
  <c r="V384" i="27" s="1"/>
  <c r="BD384" i="27" s="1"/>
  <c r="Z389" i="28" s="1"/>
  <c r="AE373" i="57"/>
  <c r="T384" i="27" s="1"/>
  <c r="BB384" i="27" s="1"/>
  <c r="X389" i="28" s="1"/>
  <c r="AC373" i="57"/>
  <c r="R384" i="27" s="1"/>
  <c r="AZ384" i="27" s="1"/>
  <c r="V389" i="28" s="1"/>
  <c r="AN389" i="28" s="1"/>
  <c r="AO389" i="28" s="1"/>
  <c r="AP389" i="28" s="1"/>
  <c r="AQ389" i="28" s="1"/>
  <c r="AR389" i="28" s="1"/>
  <c r="AF373" i="57"/>
  <c r="U384" i="27" s="1"/>
  <c r="BC384" i="27" s="1"/>
  <c r="Y389" i="28" s="1"/>
  <c r="M306" i="57"/>
  <c r="AD374" i="57"/>
  <c r="S385" i="27" s="1"/>
  <c r="BA385" i="27" s="1"/>
  <c r="W390" i="28" s="1"/>
  <c r="AG374" i="57"/>
  <c r="V385" i="27" s="1"/>
  <c r="BD385" i="27" s="1"/>
  <c r="Z390" i="28" s="1"/>
  <c r="AF374" i="57"/>
  <c r="U385" i="27" s="1"/>
  <c r="BC385" i="27" s="1"/>
  <c r="Y390" i="28" s="1"/>
  <c r="AE374" i="57"/>
  <c r="T385" i="27" s="1"/>
  <c r="BB385" i="27" s="1"/>
  <c r="X390" i="28" s="1"/>
  <c r="AC374" i="57"/>
  <c r="R385" i="27" s="1"/>
  <c r="AZ385" i="27" s="1"/>
  <c r="V390" i="28" s="1"/>
  <c r="AN390" i="28" s="1"/>
  <c r="AO390" i="28" s="1"/>
  <c r="AE361" i="57"/>
  <c r="T372" i="27" s="1"/>
  <c r="BB372" i="27" s="1"/>
  <c r="X377" i="28" s="1"/>
  <c r="AC361" i="57"/>
  <c r="R372" i="27" s="1"/>
  <c r="AZ372" i="27" s="1"/>
  <c r="V377" i="28" s="1"/>
  <c r="AN377" i="28" s="1"/>
  <c r="AD361" i="57"/>
  <c r="S372" i="27" s="1"/>
  <c r="BA372" i="27" s="1"/>
  <c r="W377" i="28" s="1"/>
  <c r="AG375" i="57"/>
  <c r="V386" i="27" s="1"/>
  <c r="BD386" i="27" s="1"/>
  <c r="Z391" i="28" s="1"/>
  <c r="AD375" i="57"/>
  <c r="S386" i="27" s="1"/>
  <c r="BA386" i="27" s="1"/>
  <c r="W391" i="28" s="1"/>
  <c r="AF375" i="57"/>
  <c r="U386" i="27" s="1"/>
  <c r="BC386" i="27" s="1"/>
  <c r="Y391" i="28" s="1"/>
  <c r="AE375" i="57"/>
  <c r="T386" i="27" s="1"/>
  <c r="BB386" i="27" s="1"/>
  <c r="X391" i="28" s="1"/>
  <c r="AC375" i="57"/>
  <c r="R386" i="27" s="1"/>
  <c r="AZ386" i="27" s="1"/>
  <c r="V391" i="28" s="1"/>
  <c r="AN391" i="28" s="1"/>
  <c r="AF363" i="57"/>
  <c r="U374" i="27" s="1"/>
  <c r="BC374" i="27" s="1"/>
  <c r="Y379" i="28" s="1"/>
  <c r="AC363" i="57"/>
  <c r="R374" i="27" s="1"/>
  <c r="AZ374" i="27" s="1"/>
  <c r="V379" i="28" s="1"/>
  <c r="AN379" i="28" s="1"/>
  <c r="AE363" i="57"/>
  <c r="T374" i="27" s="1"/>
  <c r="BB374" i="27" s="1"/>
  <c r="X379" i="28" s="1"/>
  <c r="AG363" i="57"/>
  <c r="V374" i="27" s="1"/>
  <c r="BD374" i="27" s="1"/>
  <c r="Z379" i="28" s="1"/>
  <c r="AD363" i="57"/>
  <c r="S374" i="27" s="1"/>
  <c r="BA374" i="27" s="1"/>
  <c r="W379" i="28" s="1"/>
  <c r="AF371" i="57"/>
  <c r="U382" i="27" s="1"/>
  <c r="BC382" i="27" s="1"/>
  <c r="Y387" i="28" s="1"/>
  <c r="AC371" i="57"/>
  <c r="R382" i="27" s="1"/>
  <c r="AZ382" i="27" s="1"/>
  <c r="V387" i="28" s="1"/>
  <c r="AN387" i="28" s="1"/>
  <c r="AE371" i="57"/>
  <c r="T382" i="27" s="1"/>
  <c r="BB382" i="27" s="1"/>
  <c r="X387" i="28" s="1"/>
  <c r="AG371" i="57"/>
  <c r="V382" i="27" s="1"/>
  <c r="BD382" i="27" s="1"/>
  <c r="Z387" i="28" s="1"/>
  <c r="AD371" i="57"/>
  <c r="S382" i="27" s="1"/>
  <c r="BA382" i="27" s="1"/>
  <c r="W387" i="28" s="1"/>
  <c r="AG372" i="57"/>
  <c r="V383" i="27" s="1"/>
  <c r="BD383" i="27" s="1"/>
  <c r="Z388" i="28" s="1"/>
  <c r="AC372" i="57"/>
  <c r="R383" i="27" s="1"/>
  <c r="AZ383" i="27" s="1"/>
  <c r="V388" i="28" s="1"/>
  <c r="AN388" i="28" s="1"/>
  <c r="AD372" i="57"/>
  <c r="S383" i="27" s="1"/>
  <c r="BA383" i="27" s="1"/>
  <c r="W388" i="28" s="1"/>
  <c r="AE372" i="57"/>
  <c r="T383" i="27" s="1"/>
  <c r="BB383" i="27" s="1"/>
  <c r="X388" i="28" s="1"/>
  <c r="AF372" i="57"/>
  <c r="U383" i="27" s="1"/>
  <c r="BC383" i="27" s="1"/>
  <c r="Y388" i="28" s="1"/>
  <c r="AD362" i="57"/>
  <c r="S373" i="27" s="1"/>
  <c r="BA373" i="27" s="1"/>
  <c r="W378" i="28" s="1"/>
  <c r="AF362" i="57"/>
  <c r="U373" i="27" s="1"/>
  <c r="BC373" i="27" s="1"/>
  <c r="Y378" i="28" s="1"/>
  <c r="AE362" i="57"/>
  <c r="T373" i="27" s="1"/>
  <c r="BB373" i="27" s="1"/>
  <c r="X378" i="28" s="1"/>
  <c r="AC362" i="57"/>
  <c r="R373" i="27" s="1"/>
  <c r="AZ373" i="27" s="1"/>
  <c r="V378" i="28" s="1"/>
  <c r="AN378" i="28" s="1"/>
  <c r="AC360" i="57"/>
  <c r="R371" i="27" s="1"/>
  <c r="AZ371" i="27" s="1"/>
  <c r="V376" i="28" s="1"/>
  <c r="AN376" i="28" s="1"/>
  <c r="AD360" i="57"/>
  <c r="S371" i="27" s="1"/>
  <c r="BA371" i="27" s="1"/>
  <c r="W376" i="28" s="1"/>
  <c r="AF370" i="57"/>
  <c r="U381" i="27" s="1"/>
  <c r="BC381" i="27" s="1"/>
  <c r="Y386" i="28" s="1"/>
  <c r="AD370" i="57"/>
  <c r="S381" i="27" s="1"/>
  <c r="BA381" i="27" s="1"/>
  <c r="W386" i="28" s="1"/>
  <c r="AE370" i="57"/>
  <c r="T381" i="27" s="1"/>
  <c r="BB381" i="27" s="1"/>
  <c r="X386" i="28" s="1"/>
  <c r="AC370" i="57"/>
  <c r="R381" i="27" s="1"/>
  <c r="AZ381" i="27" s="1"/>
  <c r="V386" i="28" s="1"/>
  <c r="AN386" i="28" s="1"/>
  <c r="AG370" i="57"/>
  <c r="V381" i="27" s="1"/>
  <c r="BD381" i="27" s="1"/>
  <c r="Z386" i="28" s="1"/>
  <c r="AD369" i="57"/>
  <c r="S380" i="27" s="1"/>
  <c r="BA380" i="27" s="1"/>
  <c r="W385" i="28" s="1"/>
  <c r="AE369" i="57"/>
  <c r="T380" i="27" s="1"/>
  <c r="BB380" i="27" s="1"/>
  <c r="X385" i="28" s="1"/>
  <c r="AC369" i="57"/>
  <c r="R380" i="27" s="1"/>
  <c r="AZ380" i="27" s="1"/>
  <c r="V385" i="28" s="1"/>
  <c r="AN385" i="28" s="1"/>
  <c r="AG369" i="57"/>
  <c r="V380" i="27" s="1"/>
  <c r="BD380" i="27" s="1"/>
  <c r="Z385" i="28" s="1"/>
  <c r="AF369" i="57"/>
  <c r="U380" i="27" s="1"/>
  <c r="BC380" i="27" s="1"/>
  <c r="Y385" i="28" s="1"/>
  <c r="R294" i="57"/>
  <c r="U294" i="57"/>
  <c r="Y294" i="57"/>
  <c r="V294" i="57"/>
  <c r="Z294" i="57"/>
  <c r="T294" i="57"/>
  <c r="X294" i="57"/>
  <c r="AB294" i="57"/>
  <c r="W294" i="57"/>
  <c r="AA294" i="57"/>
  <c r="S294" i="57"/>
  <c r="AE197" i="57"/>
  <c r="AC197" i="57"/>
  <c r="AD197" i="57"/>
  <c r="AF197" i="57"/>
  <c r="AG197" i="57"/>
  <c r="AC162" i="57"/>
  <c r="AG162" i="57"/>
  <c r="AD162" i="57"/>
  <c r="AE162" i="57"/>
  <c r="AF162" i="57"/>
  <c r="AE201" i="57"/>
  <c r="AG201" i="57"/>
  <c r="AC201" i="57"/>
  <c r="AD201" i="57"/>
  <c r="AF201" i="57"/>
  <c r="AF101" i="57"/>
  <c r="AC101" i="57"/>
  <c r="AG101" i="57"/>
  <c r="AD101" i="57"/>
  <c r="AE101" i="57"/>
  <c r="AF183" i="57"/>
  <c r="AC183" i="57"/>
  <c r="AG183" i="57"/>
  <c r="AD183" i="57"/>
  <c r="AE183" i="57"/>
  <c r="AE220" i="57"/>
  <c r="AF220" i="57"/>
  <c r="AC220" i="57"/>
  <c r="AG220" i="57"/>
  <c r="AD220" i="57"/>
  <c r="AE178" i="57"/>
  <c r="AF178" i="57"/>
  <c r="AD178" i="57"/>
  <c r="AG178" i="57"/>
  <c r="AC178" i="57"/>
  <c r="AE270" i="57"/>
  <c r="AF270" i="57"/>
  <c r="AG270" i="57"/>
  <c r="AC270" i="57"/>
  <c r="AD270" i="57"/>
  <c r="AF253" i="57"/>
  <c r="AC253" i="57"/>
  <c r="AG253" i="57"/>
  <c r="AD253" i="57"/>
  <c r="AE253" i="57"/>
  <c r="AE100" i="57"/>
  <c r="AF100" i="57"/>
  <c r="AC100" i="57"/>
  <c r="AD100" i="57"/>
  <c r="AG100" i="57"/>
  <c r="AE119" i="57"/>
  <c r="AD119" i="57"/>
  <c r="AF119" i="57"/>
  <c r="AG119" i="57"/>
  <c r="AC119" i="57"/>
  <c r="AE104" i="57"/>
  <c r="AF104" i="57"/>
  <c r="AD104" i="57"/>
  <c r="AG104" i="57"/>
  <c r="AC104" i="57"/>
  <c r="AD200" i="57"/>
  <c r="AE200" i="57"/>
  <c r="AF200" i="57"/>
  <c r="AG200" i="57"/>
  <c r="AC200" i="57"/>
  <c r="AF124" i="57"/>
  <c r="AC124" i="57"/>
  <c r="AD124" i="57"/>
  <c r="AE124" i="57"/>
  <c r="AG124" i="57"/>
  <c r="AD181" i="57"/>
  <c r="AE181" i="57"/>
  <c r="AC181" i="57"/>
  <c r="AF181" i="57"/>
  <c r="AG181" i="57"/>
  <c r="AE208" i="57"/>
  <c r="AF208" i="57"/>
  <c r="AC208" i="57"/>
  <c r="AG208" i="57"/>
  <c r="AD208" i="57"/>
  <c r="AC94" i="57"/>
  <c r="AG94" i="57"/>
  <c r="AD94" i="57"/>
  <c r="AE94" i="57"/>
  <c r="AF94" i="57"/>
  <c r="AE148" i="57"/>
  <c r="AF148" i="57"/>
  <c r="AC148" i="57"/>
  <c r="AG148" i="57"/>
  <c r="AD148" i="57"/>
  <c r="AE286" i="57"/>
  <c r="AF286" i="57"/>
  <c r="AD286" i="57"/>
  <c r="AG286" i="57"/>
  <c r="AC286" i="57"/>
  <c r="AF129" i="57"/>
  <c r="AC129" i="57"/>
  <c r="AG129" i="57"/>
  <c r="AD129" i="57"/>
  <c r="AE129" i="57"/>
  <c r="AD196" i="57"/>
  <c r="AF196" i="57"/>
  <c r="AG196" i="57"/>
  <c r="AC196" i="57"/>
  <c r="AE196" i="57"/>
  <c r="AC264" i="57"/>
  <c r="AG264" i="57"/>
  <c r="AD264" i="57"/>
  <c r="AE264" i="57"/>
  <c r="AF264" i="57"/>
  <c r="AC210" i="57"/>
  <c r="AG210" i="57"/>
  <c r="AD210" i="57"/>
  <c r="AE210" i="57"/>
  <c r="AF210" i="57"/>
  <c r="AE84" i="57"/>
  <c r="AF84" i="57"/>
  <c r="AC84" i="57"/>
  <c r="AD84" i="57"/>
  <c r="AG84" i="57"/>
  <c r="AF161" i="57"/>
  <c r="AC161" i="57"/>
  <c r="AG161" i="57"/>
  <c r="AD161" i="57"/>
  <c r="AE161" i="57"/>
  <c r="AE111" i="57"/>
  <c r="AF111" i="57"/>
  <c r="AG111" i="57"/>
  <c r="AC111" i="57"/>
  <c r="AD111" i="57"/>
  <c r="AD273" i="57"/>
  <c r="AE273" i="57"/>
  <c r="AC273" i="57"/>
  <c r="AF167" i="57"/>
  <c r="AC167" i="57"/>
  <c r="AG167" i="57"/>
  <c r="AD167" i="57"/>
  <c r="AE167" i="57"/>
  <c r="AE224" i="57"/>
  <c r="AF224" i="57"/>
  <c r="AC224" i="57"/>
  <c r="AG224" i="57"/>
  <c r="AD224" i="57"/>
  <c r="AC146" i="57"/>
  <c r="AG146" i="57"/>
  <c r="AD146" i="57"/>
  <c r="AE146" i="57"/>
  <c r="AF146" i="57"/>
  <c r="AC195" i="57"/>
  <c r="AG195" i="57"/>
  <c r="AD195" i="57"/>
  <c r="AE195" i="57"/>
  <c r="AF195" i="57"/>
  <c r="AD259" i="57"/>
  <c r="AE259" i="57"/>
  <c r="AF259" i="57"/>
  <c r="AC259" i="57"/>
  <c r="AG259" i="57"/>
  <c r="AD281" i="57"/>
  <c r="AE281" i="57"/>
  <c r="AC281" i="57"/>
  <c r="AF281" i="57"/>
  <c r="AG281" i="57"/>
  <c r="AC268" i="57"/>
  <c r="AD268" i="57"/>
  <c r="AE166" i="57"/>
  <c r="AF166" i="57"/>
  <c r="AC166" i="57"/>
  <c r="AD166" i="57"/>
  <c r="AG166" i="57"/>
  <c r="AD239" i="57"/>
  <c r="AE239" i="57"/>
  <c r="AF239" i="57"/>
  <c r="AC239" i="57"/>
  <c r="AG239" i="57"/>
  <c r="AC222" i="57"/>
  <c r="AG222" i="57"/>
  <c r="AD222" i="57"/>
  <c r="AE222" i="57"/>
  <c r="AF222" i="57"/>
  <c r="AC184" i="57"/>
  <c r="AG184" i="57"/>
  <c r="AD184" i="57"/>
  <c r="AE184" i="57"/>
  <c r="AF184" i="57"/>
  <c r="AE228" i="57"/>
  <c r="AF228" i="57"/>
  <c r="AC228" i="57"/>
  <c r="AG228" i="57"/>
  <c r="AD228" i="57"/>
  <c r="AD147" i="57"/>
  <c r="AE147" i="57"/>
  <c r="AF147" i="57"/>
  <c r="AC147" i="57"/>
  <c r="AG147" i="57"/>
  <c r="AE136" i="57"/>
  <c r="AF136" i="57"/>
  <c r="AC136" i="57"/>
  <c r="AG136" i="57"/>
  <c r="AD136" i="57"/>
  <c r="AE248" i="57"/>
  <c r="AF248" i="57"/>
  <c r="AC248" i="57"/>
  <c r="AG248" i="57"/>
  <c r="AD248" i="57"/>
  <c r="AC284" i="57"/>
  <c r="AG284" i="57"/>
  <c r="AD284" i="57"/>
  <c r="AE284" i="57"/>
  <c r="AF284" i="57"/>
  <c r="AD285" i="57"/>
  <c r="AE285" i="57"/>
  <c r="AG285" i="57"/>
  <c r="AC285" i="57"/>
  <c r="AF285" i="57"/>
  <c r="AF133" i="57"/>
  <c r="AC133" i="57"/>
  <c r="AG133" i="57"/>
  <c r="AD133" i="57"/>
  <c r="AE133" i="57"/>
  <c r="AC191" i="57"/>
  <c r="AG191" i="57"/>
  <c r="AF191" i="57"/>
  <c r="AD191" i="57"/>
  <c r="AE191" i="57"/>
  <c r="AC234" i="57"/>
  <c r="AG234" i="57"/>
  <c r="AD234" i="57"/>
  <c r="AE234" i="57"/>
  <c r="AF234" i="57"/>
  <c r="AE244" i="57"/>
  <c r="AF244" i="57"/>
  <c r="AC244" i="57"/>
  <c r="AG244" i="57"/>
  <c r="AD244" i="57"/>
  <c r="AF271" i="57"/>
  <c r="AC271" i="57"/>
  <c r="AG271" i="57"/>
  <c r="AE271" i="57"/>
  <c r="AD271" i="57"/>
  <c r="AE115" i="57"/>
  <c r="AD115" i="57"/>
  <c r="AF115" i="57"/>
  <c r="AG115" i="57"/>
  <c r="AC115" i="57"/>
  <c r="AF291" i="57"/>
  <c r="AC291" i="57"/>
  <c r="AG291" i="57"/>
  <c r="AD291" i="57"/>
  <c r="AE291" i="57"/>
  <c r="AF198" i="57"/>
  <c r="AE198" i="57"/>
  <c r="AG198" i="57"/>
  <c r="AC198" i="57"/>
  <c r="AD198" i="57"/>
  <c r="AC98" i="57"/>
  <c r="AG98" i="57"/>
  <c r="AD98" i="57"/>
  <c r="AF98" i="57"/>
  <c r="AE98" i="57"/>
  <c r="AD255" i="57"/>
  <c r="AE255" i="57"/>
  <c r="AF255" i="57"/>
  <c r="AC255" i="57"/>
  <c r="AG255" i="57"/>
  <c r="AE282" i="57"/>
  <c r="AF282" i="57"/>
  <c r="AC282" i="57"/>
  <c r="AD282" i="57"/>
  <c r="AG282" i="57"/>
  <c r="AE128" i="57"/>
  <c r="AF128" i="57"/>
  <c r="AC128" i="57"/>
  <c r="AG128" i="57"/>
  <c r="AD128" i="57"/>
  <c r="AE92" i="57"/>
  <c r="AF92" i="57"/>
  <c r="AD92" i="57"/>
  <c r="AG92" i="57"/>
  <c r="AC92" i="57"/>
  <c r="AD204" i="57"/>
  <c r="AC204" i="57"/>
  <c r="AE204" i="57"/>
  <c r="AF204" i="57"/>
  <c r="AG204" i="57"/>
  <c r="AD243" i="57"/>
  <c r="AE243" i="57"/>
  <c r="AF243" i="57"/>
  <c r="AC243" i="57"/>
  <c r="AG243" i="57"/>
  <c r="AE256" i="57"/>
  <c r="AF256" i="57"/>
  <c r="AC256" i="57"/>
  <c r="AG256" i="57"/>
  <c r="AD256" i="57"/>
  <c r="AE88" i="57"/>
  <c r="AC88" i="57"/>
  <c r="AD88" i="57"/>
  <c r="AE290" i="57"/>
  <c r="AF290" i="57"/>
  <c r="AC290" i="57"/>
  <c r="AD290" i="57"/>
  <c r="AG290" i="57"/>
  <c r="AE156" i="57"/>
  <c r="AF156" i="57"/>
  <c r="AC156" i="57"/>
  <c r="AG156" i="57"/>
  <c r="AD156" i="57"/>
  <c r="AC109" i="57"/>
  <c r="AG109" i="57"/>
  <c r="AE109" i="57"/>
  <c r="AF109" i="57"/>
  <c r="AD109" i="57"/>
  <c r="AD219" i="57"/>
  <c r="AE219" i="57"/>
  <c r="AF219" i="57"/>
  <c r="AC219" i="57"/>
  <c r="AG219" i="57"/>
  <c r="AF190" i="57"/>
  <c r="AC190" i="57"/>
  <c r="AD190" i="57"/>
  <c r="AE190" i="57"/>
  <c r="AG190" i="57"/>
  <c r="AD173" i="57"/>
  <c r="AE173" i="57"/>
  <c r="AC173" i="57"/>
  <c r="AF173" i="57"/>
  <c r="AG173" i="57"/>
  <c r="AC126" i="57"/>
  <c r="AG126" i="57"/>
  <c r="AD126" i="57"/>
  <c r="AE126" i="57"/>
  <c r="AF126" i="57"/>
  <c r="AC272" i="57"/>
  <c r="AG272" i="57"/>
  <c r="AD272" i="57"/>
  <c r="AF272" i="57"/>
  <c r="AE272" i="57"/>
  <c r="AC258" i="57"/>
  <c r="AG258" i="57"/>
  <c r="AD258" i="57"/>
  <c r="AE258" i="57"/>
  <c r="AF258" i="57"/>
  <c r="AE182" i="57"/>
  <c r="AF182" i="57"/>
  <c r="AC182" i="57"/>
  <c r="AD182" i="57"/>
  <c r="AG182" i="57"/>
  <c r="AD261" i="57"/>
  <c r="AE261" i="57"/>
  <c r="AC261" i="57"/>
  <c r="AF261" i="57"/>
  <c r="AG261" i="57"/>
  <c r="AC230" i="57"/>
  <c r="AG230" i="57"/>
  <c r="AD230" i="57"/>
  <c r="AE230" i="57"/>
  <c r="AF230" i="57"/>
  <c r="AC218" i="57"/>
  <c r="AG218" i="57"/>
  <c r="AD218" i="57"/>
  <c r="AE218" i="57"/>
  <c r="AF218" i="57"/>
  <c r="AC288" i="57"/>
  <c r="AG288" i="57"/>
  <c r="AD288" i="57"/>
  <c r="AE288" i="57"/>
  <c r="AF288" i="57"/>
  <c r="AF93" i="57"/>
  <c r="AC93" i="57"/>
  <c r="AG93" i="57"/>
  <c r="AD93" i="57"/>
  <c r="AE93" i="57"/>
  <c r="AC125" i="57"/>
  <c r="AF125" i="57"/>
  <c r="AG125" i="57"/>
  <c r="AD125" i="57"/>
  <c r="AE125" i="57"/>
  <c r="AE107" i="57"/>
  <c r="AF107" i="57"/>
  <c r="AG107" i="57"/>
  <c r="AC107" i="57"/>
  <c r="AD107" i="57"/>
  <c r="AE186" i="57"/>
  <c r="AF186" i="57"/>
  <c r="AD186" i="57"/>
  <c r="AG186" i="57"/>
  <c r="AC186" i="57"/>
  <c r="AD289" i="57"/>
  <c r="AE289" i="57"/>
  <c r="AC289" i="57"/>
  <c r="AF289" i="57"/>
  <c r="AG289" i="57"/>
  <c r="AF229" i="57"/>
  <c r="AC229" i="57"/>
  <c r="AG229" i="57"/>
  <c r="AD229" i="57"/>
  <c r="AE229" i="57"/>
  <c r="AF137" i="57"/>
  <c r="AC137" i="57"/>
  <c r="AG137" i="57"/>
  <c r="AD137" i="57"/>
  <c r="AE137" i="57"/>
  <c r="AE260" i="57"/>
  <c r="AF260" i="57"/>
  <c r="AC260" i="57"/>
  <c r="AG260" i="57"/>
  <c r="AD260" i="57"/>
  <c r="AF85" i="57"/>
  <c r="AC85" i="57"/>
  <c r="AG85" i="57"/>
  <c r="AD85" i="57"/>
  <c r="AE85" i="57"/>
  <c r="AF194" i="57"/>
  <c r="AD194" i="57"/>
  <c r="AE194" i="57"/>
  <c r="AG194" i="57"/>
  <c r="AC194" i="57"/>
  <c r="AD192" i="57"/>
  <c r="AE192" i="57"/>
  <c r="AF192" i="57"/>
  <c r="AG192" i="57"/>
  <c r="AC192" i="57"/>
  <c r="AC246" i="57"/>
  <c r="AG246" i="57"/>
  <c r="AD246" i="57"/>
  <c r="AE246" i="57"/>
  <c r="AF246" i="57"/>
  <c r="AD122" i="57"/>
  <c r="AC122" i="57"/>
  <c r="AE122" i="57"/>
  <c r="AF122" i="57"/>
  <c r="AG122" i="57"/>
  <c r="AF209" i="57"/>
  <c r="AC209" i="57"/>
  <c r="AG209" i="57"/>
  <c r="AD209" i="57"/>
  <c r="AE209" i="57"/>
  <c r="AC206" i="57"/>
  <c r="AG206" i="57"/>
  <c r="AD206" i="57"/>
  <c r="AE206" i="57"/>
  <c r="AF206" i="57"/>
  <c r="AC292" i="57"/>
  <c r="AG292" i="57"/>
  <c r="AD292" i="57"/>
  <c r="AE292" i="57"/>
  <c r="AF292" i="57"/>
  <c r="AF213" i="57"/>
  <c r="AC213" i="57"/>
  <c r="AG213" i="57"/>
  <c r="AD213" i="57"/>
  <c r="AE213" i="57"/>
  <c r="AD277" i="57"/>
  <c r="AE277" i="57"/>
  <c r="AF277" i="57"/>
  <c r="AG277" i="57"/>
  <c r="AC277" i="57"/>
  <c r="AD223" i="57"/>
  <c r="AE223" i="57"/>
  <c r="AF223" i="57"/>
  <c r="AC223" i="57"/>
  <c r="AG223" i="57"/>
  <c r="AD251" i="57"/>
  <c r="AE251" i="57"/>
  <c r="AF251" i="57"/>
  <c r="AC251" i="57"/>
  <c r="AG251" i="57"/>
  <c r="AC172" i="57"/>
  <c r="AG172" i="57"/>
  <c r="AD172" i="57"/>
  <c r="AE172" i="57"/>
  <c r="AF172" i="57"/>
  <c r="AC168" i="57"/>
  <c r="AG168" i="57"/>
  <c r="AD168" i="57"/>
  <c r="AE168" i="57"/>
  <c r="AF168" i="57"/>
  <c r="AC250" i="57"/>
  <c r="AG250" i="57"/>
  <c r="AD250" i="57"/>
  <c r="AE250" i="57"/>
  <c r="AF250" i="57"/>
  <c r="AD211" i="57"/>
  <c r="AE211" i="57"/>
  <c r="AF211" i="57"/>
  <c r="AC211" i="57"/>
  <c r="AG211" i="57"/>
  <c r="AC86" i="57"/>
  <c r="AG86" i="57"/>
  <c r="AD86" i="57"/>
  <c r="AE86" i="57"/>
  <c r="AF86" i="57"/>
  <c r="AF105" i="57"/>
  <c r="AC105" i="57"/>
  <c r="AG105" i="57"/>
  <c r="AD105" i="57"/>
  <c r="AE105" i="57"/>
  <c r="AF241" i="57"/>
  <c r="AC241" i="57"/>
  <c r="AG241" i="57"/>
  <c r="AD241" i="57"/>
  <c r="AE241" i="57"/>
  <c r="AE306" i="57"/>
  <c r="AF306" i="57"/>
  <c r="AD306" i="57"/>
  <c r="AG306" i="57"/>
  <c r="AC306" i="57"/>
  <c r="AE278" i="57"/>
  <c r="AF278" i="57"/>
  <c r="AC278" i="57"/>
  <c r="AD278" i="57"/>
  <c r="AE189" i="57"/>
  <c r="AF189" i="57"/>
  <c r="AG189" i="57"/>
  <c r="AC189" i="57"/>
  <c r="AD189" i="57"/>
  <c r="AF283" i="57"/>
  <c r="AC283" i="57"/>
  <c r="AG283" i="57"/>
  <c r="AD283" i="57"/>
  <c r="AE283" i="57"/>
  <c r="AF112" i="57"/>
  <c r="AC112" i="57"/>
  <c r="AD112" i="57"/>
  <c r="AE112" i="57"/>
  <c r="AG112" i="57"/>
  <c r="AE152" i="57"/>
  <c r="AF152" i="57"/>
  <c r="AC152" i="57"/>
  <c r="AG152" i="57"/>
  <c r="AD152" i="57"/>
  <c r="AE240" i="57"/>
  <c r="AF240" i="57"/>
  <c r="AC240" i="57"/>
  <c r="AG240" i="57"/>
  <c r="AD240" i="57"/>
  <c r="AF171" i="57"/>
  <c r="AC171" i="57"/>
  <c r="AG171" i="57"/>
  <c r="AD171" i="57"/>
  <c r="AE171" i="57"/>
  <c r="AD110" i="57"/>
  <c r="AC110" i="57"/>
  <c r="AE110" i="57"/>
  <c r="AF110" i="57"/>
  <c r="AG110" i="57"/>
  <c r="AC238" i="57"/>
  <c r="AG238" i="57"/>
  <c r="AD238" i="57"/>
  <c r="AE238" i="57"/>
  <c r="AF238" i="57"/>
  <c r="AE193" i="57"/>
  <c r="AG193" i="57"/>
  <c r="AC193" i="57"/>
  <c r="AD193" i="57"/>
  <c r="AF193" i="57"/>
  <c r="AF157" i="57"/>
  <c r="AC157" i="57"/>
  <c r="AG157" i="57"/>
  <c r="AD157" i="57"/>
  <c r="AE157" i="57"/>
  <c r="AF165" i="57"/>
  <c r="AD165" i="57"/>
  <c r="AE165" i="57"/>
  <c r="AC165" i="57"/>
  <c r="AG165" i="57"/>
  <c r="AC121" i="57"/>
  <c r="AG121" i="57"/>
  <c r="AE121" i="57"/>
  <c r="AF121" i="57"/>
  <c r="AD121" i="57"/>
  <c r="AE212" i="57"/>
  <c r="AF212" i="57"/>
  <c r="AC212" i="57"/>
  <c r="AG212" i="57"/>
  <c r="AD212" i="57"/>
  <c r="AF116" i="57"/>
  <c r="AG116" i="57"/>
  <c r="AC116" i="57"/>
  <c r="AD116" i="57"/>
  <c r="AE116" i="57"/>
  <c r="AC117" i="57"/>
  <c r="AG117" i="57"/>
  <c r="AE117" i="57"/>
  <c r="AF117" i="57"/>
  <c r="AD117" i="57"/>
  <c r="AC134" i="57"/>
  <c r="AG134" i="57"/>
  <c r="AD134" i="57"/>
  <c r="AE134" i="57"/>
  <c r="AF134" i="57"/>
  <c r="AD215" i="57"/>
  <c r="AE215" i="57"/>
  <c r="AF215" i="57"/>
  <c r="AC215" i="57"/>
  <c r="AG215" i="57"/>
  <c r="AE174" i="57"/>
  <c r="AF174" i="57"/>
  <c r="AC174" i="57"/>
  <c r="AD174" i="57"/>
  <c r="AG174" i="57"/>
  <c r="AD91" i="57"/>
  <c r="AE91" i="57"/>
  <c r="AG91" i="57"/>
  <c r="AC91" i="57"/>
  <c r="AF91" i="57"/>
  <c r="AF221" i="57"/>
  <c r="AC221" i="57"/>
  <c r="AG221" i="57"/>
  <c r="AD221" i="57"/>
  <c r="AE221" i="57"/>
  <c r="AD127" i="57"/>
  <c r="AE127" i="57"/>
  <c r="AF127" i="57"/>
  <c r="AC127" i="57"/>
  <c r="AG127" i="57"/>
  <c r="AC180" i="57"/>
  <c r="AG180" i="57"/>
  <c r="AD180" i="57"/>
  <c r="AE180" i="57"/>
  <c r="AF180" i="57"/>
  <c r="AD99" i="57"/>
  <c r="AE99" i="57"/>
  <c r="AF99" i="57"/>
  <c r="AG99" i="57"/>
  <c r="AC99" i="57"/>
  <c r="AE160" i="57"/>
  <c r="AF160" i="57"/>
  <c r="AC160" i="57"/>
  <c r="AG160" i="57"/>
  <c r="AD160" i="57"/>
  <c r="AD87" i="57"/>
  <c r="AE87" i="57"/>
  <c r="AC87" i="57"/>
  <c r="AF87" i="57"/>
  <c r="AG87" i="57"/>
  <c r="AF225" i="57"/>
  <c r="AC225" i="57"/>
  <c r="AG225" i="57"/>
  <c r="AD225" i="57"/>
  <c r="AE225" i="57"/>
  <c r="AC158" i="57"/>
  <c r="AG158" i="57"/>
  <c r="AD158" i="57"/>
  <c r="AE158" i="57"/>
  <c r="AF158" i="57"/>
  <c r="AF120" i="57"/>
  <c r="AG120" i="57"/>
  <c r="AC120" i="57"/>
  <c r="AD120" i="57"/>
  <c r="AE120" i="57"/>
  <c r="AF249" i="57"/>
  <c r="AC249" i="57"/>
  <c r="AG249" i="57"/>
  <c r="AD249" i="57"/>
  <c r="AE249" i="57"/>
  <c r="AD139" i="57"/>
  <c r="AE139" i="57"/>
  <c r="AF139" i="57"/>
  <c r="AC139" i="57"/>
  <c r="AG139" i="57"/>
  <c r="AF287" i="57"/>
  <c r="AC287" i="57"/>
  <c r="AG287" i="57"/>
  <c r="AD287" i="57"/>
  <c r="AE287" i="57"/>
  <c r="AC280" i="57"/>
  <c r="AG280" i="57"/>
  <c r="AD280" i="57"/>
  <c r="AE280" i="57"/>
  <c r="AF280" i="57"/>
  <c r="AC276" i="57"/>
  <c r="AG276" i="57"/>
  <c r="AD276" i="57"/>
  <c r="AF276" i="57"/>
  <c r="AE276" i="57"/>
  <c r="AF245" i="57"/>
  <c r="AC245" i="57"/>
  <c r="AG245" i="57"/>
  <c r="AD245" i="57"/>
  <c r="AE245" i="57"/>
  <c r="AC130" i="57"/>
  <c r="AG130" i="57"/>
  <c r="AD130" i="57"/>
  <c r="AE130" i="57"/>
  <c r="AF130" i="57"/>
  <c r="AD95" i="57"/>
  <c r="AE95" i="57"/>
  <c r="AC95" i="57"/>
  <c r="AF95" i="57"/>
  <c r="AE132" i="57"/>
  <c r="AF132" i="57"/>
  <c r="AC132" i="57"/>
  <c r="AG132" i="57"/>
  <c r="AD132" i="57"/>
  <c r="AE236" i="57"/>
  <c r="AF236" i="57"/>
  <c r="AC236" i="57"/>
  <c r="AG236" i="57"/>
  <c r="AD236" i="57"/>
  <c r="AC254" i="57"/>
  <c r="AG254" i="57"/>
  <c r="AD254" i="57"/>
  <c r="AE254" i="57"/>
  <c r="AF254" i="57"/>
  <c r="AF233" i="57"/>
  <c r="AC233" i="57"/>
  <c r="AG233" i="57"/>
  <c r="AD233" i="57"/>
  <c r="AE233" i="57"/>
  <c r="AC214" i="57"/>
  <c r="AG214" i="57"/>
  <c r="AD214" i="57"/>
  <c r="AE214" i="57"/>
  <c r="AF214" i="57"/>
  <c r="AD135" i="57"/>
  <c r="AE135" i="57"/>
  <c r="AF135" i="57"/>
  <c r="AC135" i="57"/>
  <c r="AG135" i="57"/>
  <c r="AF179" i="57"/>
  <c r="AC179" i="57"/>
  <c r="AG179" i="57"/>
  <c r="AD179" i="57"/>
  <c r="AE179" i="57"/>
  <c r="AE266" i="57"/>
  <c r="AF266" i="57"/>
  <c r="AC266" i="57"/>
  <c r="AD266" i="57"/>
  <c r="AG266" i="57"/>
  <c r="AD185" i="57"/>
  <c r="AE185" i="57"/>
  <c r="AG185" i="57"/>
  <c r="AC185" i="57"/>
  <c r="AF185" i="57"/>
  <c r="AD114" i="57"/>
  <c r="AG114" i="57"/>
  <c r="AC114" i="57"/>
  <c r="AE114" i="57"/>
  <c r="AF114" i="57"/>
  <c r="AE123" i="57"/>
  <c r="AF123" i="57"/>
  <c r="AG123" i="57"/>
  <c r="AC123" i="57"/>
  <c r="AD123" i="57"/>
  <c r="AC138" i="57"/>
  <c r="AG138" i="57"/>
  <c r="AD138" i="57"/>
  <c r="AE138" i="57"/>
  <c r="AF138" i="57"/>
  <c r="AD131" i="57"/>
  <c r="AE131" i="57"/>
  <c r="AF131" i="57"/>
  <c r="AC131" i="57"/>
  <c r="AG131" i="57"/>
  <c r="AC308" i="57"/>
  <c r="AG308" i="57"/>
  <c r="AD308" i="57"/>
  <c r="AE308" i="57"/>
  <c r="AF308" i="57"/>
  <c r="AF275" i="57"/>
  <c r="AC275" i="57"/>
  <c r="AG275" i="57"/>
  <c r="AE275" i="57"/>
  <c r="AD275" i="57"/>
  <c r="AD265" i="57"/>
  <c r="AE265" i="57"/>
  <c r="AC265" i="57"/>
  <c r="AF265" i="57"/>
  <c r="AG265" i="57"/>
  <c r="AE140" i="57"/>
  <c r="AF140" i="57"/>
  <c r="AC140" i="57"/>
  <c r="AG140" i="57"/>
  <c r="AD140" i="57"/>
  <c r="AD293" i="57"/>
  <c r="AE293" i="57"/>
  <c r="AG293" i="57"/>
  <c r="AC293" i="57"/>
  <c r="AF293" i="57"/>
  <c r="AF145" i="57"/>
  <c r="AC145" i="57"/>
  <c r="AG145" i="57"/>
  <c r="AD145" i="57"/>
  <c r="AE145" i="57"/>
  <c r="AF267" i="57"/>
  <c r="AC267" i="57"/>
  <c r="AG267" i="57"/>
  <c r="AD267" i="57"/>
  <c r="AE267" i="57"/>
  <c r="AE205" i="57"/>
  <c r="AF205" i="57"/>
  <c r="AG205" i="57"/>
  <c r="AC205" i="57"/>
  <c r="AD205" i="57"/>
  <c r="AF202" i="57"/>
  <c r="AD202" i="57"/>
  <c r="AE202" i="57"/>
  <c r="AG202" i="57"/>
  <c r="AC202" i="57"/>
  <c r="AD235" i="57"/>
  <c r="AE235" i="57"/>
  <c r="AF235" i="57"/>
  <c r="AC235" i="57"/>
  <c r="AG235" i="57"/>
  <c r="AD151" i="57"/>
  <c r="AE151" i="57"/>
  <c r="AF151" i="57"/>
  <c r="AC151" i="57"/>
  <c r="AG151" i="57"/>
  <c r="AD106" i="57"/>
  <c r="AC106" i="57"/>
  <c r="AE106" i="57"/>
  <c r="AF106" i="57"/>
  <c r="AG106" i="57"/>
  <c r="G335" i="27"/>
  <c r="G333" i="27"/>
  <c r="G331" i="27"/>
  <c r="G354" i="27"/>
  <c r="AO354" i="27" s="1"/>
  <c r="K359" i="28" s="1"/>
  <c r="G361" i="27"/>
  <c r="AO361" i="27" s="1"/>
  <c r="K366" i="28" s="1"/>
  <c r="M188" i="57"/>
  <c r="G341" i="27"/>
  <c r="G334" i="27"/>
  <c r="G355" i="27"/>
  <c r="AO355" i="27" s="1"/>
  <c r="K360" i="28" s="1"/>
  <c r="G346" i="27"/>
  <c r="AO346" i="27" s="1"/>
  <c r="K351" i="28" s="1"/>
  <c r="G330" i="27"/>
  <c r="G363" i="27"/>
  <c r="AO363" i="27" s="1"/>
  <c r="K368" i="28" s="1"/>
  <c r="G337" i="27"/>
  <c r="G332" i="27"/>
  <c r="G343" i="27"/>
  <c r="G358" i="27"/>
  <c r="AO358" i="27" s="1"/>
  <c r="K363" i="28" s="1"/>
  <c r="G356" i="27"/>
  <c r="AO356" i="27" s="1"/>
  <c r="K361" i="28" s="1"/>
  <c r="G357" i="27"/>
  <c r="AO357" i="27" s="1"/>
  <c r="K362" i="28" s="1"/>
  <c r="G338" i="27"/>
  <c r="G362" i="27"/>
  <c r="AO362" i="27" s="1"/>
  <c r="K367" i="28" s="1"/>
  <c r="G359" i="27"/>
  <c r="AO359" i="27" s="1"/>
  <c r="K364" i="28" s="1"/>
  <c r="G339" i="27"/>
  <c r="M296" i="57"/>
  <c r="M153" i="57"/>
  <c r="M307" i="57"/>
  <c r="M337" i="57"/>
  <c r="M216" i="57"/>
  <c r="M318" i="57"/>
  <c r="M303" i="57"/>
  <c r="M338" i="57"/>
  <c r="M297" i="57"/>
  <c r="M328" i="57"/>
  <c r="M349" i="57"/>
  <c r="M333" i="57"/>
  <c r="M331" i="57"/>
  <c r="M144" i="57"/>
  <c r="M319" i="57"/>
  <c r="M340" i="57"/>
  <c r="M352" i="57"/>
  <c r="M326" i="57"/>
  <c r="M321" i="57"/>
  <c r="M332" i="57"/>
  <c r="M324" i="57"/>
  <c r="M217" i="57"/>
  <c r="M299" i="57"/>
  <c r="M353" i="57"/>
  <c r="M347" i="57"/>
  <c r="M311" i="57"/>
  <c r="M345" i="57"/>
  <c r="M336" i="57"/>
  <c r="M187" i="57"/>
  <c r="M302" i="57"/>
  <c r="M298" i="57"/>
  <c r="M334" i="57"/>
  <c r="M343" i="57"/>
  <c r="G345" i="27"/>
  <c r="AO345" i="27" s="1"/>
  <c r="K350" i="28" s="1"/>
  <c r="M305" i="57"/>
  <c r="G316" i="27"/>
  <c r="M309" i="57"/>
  <c r="M351" i="57"/>
  <c r="M348" i="57"/>
  <c r="M312" i="57"/>
  <c r="M142" i="57"/>
  <c r="M310" i="57"/>
  <c r="M320" i="57"/>
  <c r="M141" i="57"/>
  <c r="M339" i="57"/>
  <c r="M350" i="57"/>
  <c r="M329" i="57"/>
  <c r="M341" i="57"/>
  <c r="M315" i="57"/>
  <c r="M313" i="57"/>
  <c r="M301" i="57"/>
  <c r="M325" i="57"/>
  <c r="M327" i="57"/>
  <c r="M346" i="57"/>
  <c r="G336" i="27"/>
  <c r="M304" i="57"/>
  <c r="M149" i="57"/>
  <c r="M316" i="57"/>
  <c r="M335" i="57"/>
  <c r="M323" i="57"/>
  <c r="M322" i="57"/>
  <c r="M314" i="57"/>
  <c r="M231" i="57"/>
  <c r="M342" i="57"/>
  <c r="M317" i="57"/>
  <c r="M330" i="57"/>
  <c r="M300" i="57"/>
  <c r="M295" i="57"/>
  <c r="M344" i="57"/>
  <c r="AP359" i="27"/>
  <c r="L364" i="28" s="1"/>
  <c r="AQ362" i="27"/>
  <c r="M367" i="28" s="1"/>
  <c r="AP362" i="27"/>
  <c r="L367" i="28" s="1"/>
  <c r="AR360" i="27"/>
  <c r="N365" i="28" s="1"/>
  <c r="AQ363" i="27"/>
  <c r="M368" i="28" s="1"/>
  <c r="AR363" i="27"/>
  <c r="N368" i="28" s="1"/>
  <c r="AP361" i="27"/>
  <c r="L366" i="28" s="1"/>
  <c r="AQ359" i="27"/>
  <c r="M364" i="28" s="1"/>
  <c r="AR362" i="27"/>
  <c r="N367" i="28" s="1"/>
  <c r="AO360" i="27"/>
  <c r="K365" i="28" s="1"/>
  <c r="AP360" i="27"/>
  <c r="L365" i="28" s="1"/>
  <c r="AP357" i="27"/>
  <c r="L362" i="28" s="1"/>
  <c r="AQ361" i="27"/>
  <c r="M366" i="28" s="1"/>
  <c r="AQ364" i="27"/>
  <c r="M369" i="28" s="1"/>
  <c r="AP364" i="27"/>
  <c r="L369" i="28" s="1"/>
  <c r="AS364" i="27"/>
  <c r="O369" i="28" s="1"/>
  <c r="AQ360" i="27"/>
  <c r="M365" i="28" s="1"/>
  <c r="AO347" i="27"/>
  <c r="K352" i="28" s="1"/>
  <c r="AP358" i="27"/>
  <c r="L363" i="28" s="1"/>
  <c r="AS362" i="27"/>
  <c r="O367" i="28" s="1"/>
  <c r="AO364" i="27"/>
  <c r="K369" i="28" s="1"/>
  <c r="AR364" i="27"/>
  <c r="N369" i="28" s="1"/>
  <c r="AT364" i="27"/>
  <c r="P369" i="28" s="1"/>
  <c r="AS363" i="27"/>
  <c r="O368" i="28" s="1"/>
  <c r="AP363" i="27"/>
  <c r="L368" i="28" s="1"/>
  <c r="AR361" i="27"/>
  <c r="N366" i="28" s="1"/>
  <c r="AQ358" i="27"/>
  <c r="M363" i="28" s="1"/>
  <c r="AP356" i="27"/>
  <c r="L361" i="28" s="1"/>
  <c r="AO379" i="28" l="1"/>
  <c r="AO378" i="28"/>
  <c r="AP379" i="28"/>
  <c r="AQ379" i="28" s="1"/>
  <c r="AR379" i="28" s="1"/>
  <c r="AO377" i="28"/>
  <c r="AP377" i="28" s="1"/>
  <c r="AQ377" i="28" s="1"/>
  <c r="AR377" i="28" s="1"/>
  <c r="AO385" i="28"/>
  <c r="AP385" i="28" s="1"/>
  <c r="AQ385" i="28" s="1"/>
  <c r="AR385" i="28" s="1"/>
  <c r="AP378" i="28"/>
  <c r="AQ378" i="28" s="1"/>
  <c r="AR378" i="28" s="1"/>
  <c r="AO387" i="28"/>
  <c r="AP387" i="28" s="1"/>
  <c r="AQ387" i="28" s="1"/>
  <c r="AR387" i="28" s="1"/>
  <c r="AO386" i="28"/>
  <c r="AP386" i="28" s="1"/>
  <c r="AQ386" i="28" s="1"/>
  <c r="AR386" i="28" s="1"/>
  <c r="AO376" i="28"/>
  <c r="AP376" i="28" s="1"/>
  <c r="AQ376" i="28" s="1"/>
  <c r="AR376" i="28" s="1"/>
  <c r="AO388" i="28"/>
  <c r="AP388" i="28" s="1"/>
  <c r="AQ388" i="28" s="1"/>
  <c r="AR388" i="28" s="1"/>
  <c r="AO391" i="28"/>
  <c r="AP391" i="28" s="1"/>
  <c r="AQ391" i="28" s="1"/>
  <c r="AR391" i="28" s="1"/>
  <c r="AP390" i="28"/>
  <c r="AQ390" i="28" s="1"/>
  <c r="AR390" i="28" s="1"/>
  <c r="AF344" i="57"/>
  <c r="AC344" i="57"/>
  <c r="AG344" i="57"/>
  <c r="AD344" i="57"/>
  <c r="AE344" i="57"/>
  <c r="AF149" i="57"/>
  <c r="AC149" i="57"/>
  <c r="AG149" i="57"/>
  <c r="AD149" i="57"/>
  <c r="AE149" i="57"/>
  <c r="AC142" i="57"/>
  <c r="AG142" i="57"/>
  <c r="AD142" i="57"/>
  <c r="AE142" i="57"/>
  <c r="AF142" i="57"/>
  <c r="AE343" i="57"/>
  <c r="AF343" i="57"/>
  <c r="AD343" i="57"/>
  <c r="AC343" i="57"/>
  <c r="AG343" i="57"/>
  <c r="AF347" i="57"/>
  <c r="AC347" i="57"/>
  <c r="AG347" i="57"/>
  <c r="AD347" i="57"/>
  <c r="AE347" i="57"/>
  <c r="AE324" i="57"/>
  <c r="AF324" i="57"/>
  <c r="AC324" i="57"/>
  <c r="AG324" i="57"/>
  <c r="AD324" i="57"/>
  <c r="AE352" i="57"/>
  <c r="AF352" i="57"/>
  <c r="AC352" i="57"/>
  <c r="AG352" i="57"/>
  <c r="AD352" i="57"/>
  <c r="AE331" i="57"/>
  <c r="AF331" i="57"/>
  <c r="AC331" i="57"/>
  <c r="AG331" i="57"/>
  <c r="AD331" i="57"/>
  <c r="AD297" i="57"/>
  <c r="AE297" i="57"/>
  <c r="AC297" i="57"/>
  <c r="AF297" i="57"/>
  <c r="AG297" i="57"/>
  <c r="AE216" i="57"/>
  <c r="AF216" i="57"/>
  <c r="AC216" i="57"/>
  <c r="AG216" i="57"/>
  <c r="AD216" i="57"/>
  <c r="AC296" i="57"/>
  <c r="AG296" i="57"/>
  <c r="AD296" i="57"/>
  <c r="AE296" i="57"/>
  <c r="AF296" i="57"/>
  <c r="AF322" i="57"/>
  <c r="AG322" i="57"/>
  <c r="AC322" i="57"/>
  <c r="AD322" i="57"/>
  <c r="AE322" i="57"/>
  <c r="AD327" i="57"/>
  <c r="AE327" i="57"/>
  <c r="AF327" i="57"/>
  <c r="AC327" i="57"/>
  <c r="AG327" i="57"/>
  <c r="AD339" i="57"/>
  <c r="AE339" i="57"/>
  <c r="AF339" i="57"/>
  <c r="AC339" i="57"/>
  <c r="AG339" i="57"/>
  <c r="AF187" i="57"/>
  <c r="AC187" i="57"/>
  <c r="AG187" i="57"/>
  <c r="AD187" i="57"/>
  <c r="AE187" i="57"/>
  <c r="AF295" i="57"/>
  <c r="AC295" i="57"/>
  <c r="AG295" i="57"/>
  <c r="AD295" i="57"/>
  <c r="AE295" i="57"/>
  <c r="AC342" i="57"/>
  <c r="AE342" i="57"/>
  <c r="AF342" i="57"/>
  <c r="AG342" i="57"/>
  <c r="AD342" i="57"/>
  <c r="AD323" i="57"/>
  <c r="AE323" i="57"/>
  <c r="AF323" i="57"/>
  <c r="AC323" i="57"/>
  <c r="AG323" i="57"/>
  <c r="AC304" i="57"/>
  <c r="AG304" i="57"/>
  <c r="AD304" i="57"/>
  <c r="AE304" i="57"/>
  <c r="AF304" i="57"/>
  <c r="AF325" i="57"/>
  <c r="AC325" i="57"/>
  <c r="AG325" i="57"/>
  <c r="AD325" i="57"/>
  <c r="AE325" i="57"/>
  <c r="AF341" i="57"/>
  <c r="AD341" i="57"/>
  <c r="AE341" i="57"/>
  <c r="AC341" i="57"/>
  <c r="AG341" i="57"/>
  <c r="AF141" i="57"/>
  <c r="AC141" i="57"/>
  <c r="AG141" i="57"/>
  <c r="AD141" i="57"/>
  <c r="AE141" i="57"/>
  <c r="AC312" i="57"/>
  <c r="AG312" i="57"/>
  <c r="AD312" i="57"/>
  <c r="AE312" i="57"/>
  <c r="AF312" i="57"/>
  <c r="AG334" i="57"/>
  <c r="AD334" i="57"/>
  <c r="AE334" i="57"/>
  <c r="AF334" i="57"/>
  <c r="AC334" i="57"/>
  <c r="AF336" i="57"/>
  <c r="AC336" i="57"/>
  <c r="AG336" i="57"/>
  <c r="AE336" i="57"/>
  <c r="AD336" i="57"/>
  <c r="AG353" i="57"/>
  <c r="AD353" i="57"/>
  <c r="AC353" i="57"/>
  <c r="AE353" i="57"/>
  <c r="AF353" i="57"/>
  <c r="AF332" i="57"/>
  <c r="AC332" i="57"/>
  <c r="AG332" i="57"/>
  <c r="AE332" i="57"/>
  <c r="AD332" i="57"/>
  <c r="AC340" i="57"/>
  <c r="AG340" i="57"/>
  <c r="AF340" i="57"/>
  <c r="AD340" i="57"/>
  <c r="AE340" i="57"/>
  <c r="AF333" i="57"/>
  <c r="AC333" i="57"/>
  <c r="AG333" i="57"/>
  <c r="AD333" i="57"/>
  <c r="AE333" i="57"/>
  <c r="AD338" i="57"/>
  <c r="AE338" i="57"/>
  <c r="AC338" i="57"/>
  <c r="AG338" i="57"/>
  <c r="AF338" i="57"/>
  <c r="AC337" i="57"/>
  <c r="AG337" i="57"/>
  <c r="AD337" i="57"/>
  <c r="AF337" i="57"/>
  <c r="AE337" i="57"/>
  <c r="AD188" i="57"/>
  <c r="AC188" i="57"/>
  <c r="AE188" i="57"/>
  <c r="AF188" i="57"/>
  <c r="AG188" i="57"/>
  <c r="AE317" i="57"/>
  <c r="AC317" i="57"/>
  <c r="AD317" i="57"/>
  <c r="AF317" i="57"/>
  <c r="AG317" i="57"/>
  <c r="AC315" i="57"/>
  <c r="AG315" i="57"/>
  <c r="AD315" i="57"/>
  <c r="AE315" i="57"/>
  <c r="AF315" i="57"/>
  <c r="AD309" i="57"/>
  <c r="AE309" i="57"/>
  <c r="AC309" i="57"/>
  <c r="AF309" i="57"/>
  <c r="AG309" i="57"/>
  <c r="AC300" i="57"/>
  <c r="AG300" i="57"/>
  <c r="AD300" i="57"/>
  <c r="AE300" i="57"/>
  <c r="AF300" i="57"/>
  <c r="AD231" i="57"/>
  <c r="AE231" i="57"/>
  <c r="AF231" i="57"/>
  <c r="AC231" i="57"/>
  <c r="AG231" i="57"/>
  <c r="AE335" i="57"/>
  <c r="AF335" i="57"/>
  <c r="AC335" i="57"/>
  <c r="AG335" i="57"/>
  <c r="AD335" i="57"/>
  <c r="AD301" i="57"/>
  <c r="AE301" i="57"/>
  <c r="AG301" i="57"/>
  <c r="AC301" i="57"/>
  <c r="AF301" i="57"/>
  <c r="AC329" i="57"/>
  <c r="AG329" i="57"/>
  <c r="AD329" i="57"/>
  <c r="AF329" i="57"/>
  <c r="AE329" i="57"/>
  <c r="AD320" i="57"/>
  <c r="AG320" i="57"/>
  <c r="AC320" i="57"/>
  <c r="AE320" i="57"/>
  <c r="AF320" i="57"/>
  <c r="AE348" i="57"/>
  <c r="AF348" i="57"/>
  <c r="AC348" i="57"/>
  <c r="AG348" i="57"/>
  <c r="AD348" i="57"/>
  <c r="AE298" i="57"/>
  <c r="AF298" i="57"/>
  <c r="AC298" i="57"/>
  <c r="AD298" i="57"/>
  <c r="AG298" i="57"/>
  <c r="AC345" i="57"/>
  <c r="AD345" i="57"/>
  <c r="AE345" i="57"/>
  <c r="AF345" i="57"/>
  <c r="AG345" i="57"/>
  <c r="AF299" i="57"/>
  <c r="AC299" i="57"/>
  <c r="AG299" i="57"/>
  <c r="AD299" i="57"/>
  <c r="AE299" i="57"/>
  <c r="AE321" i="57"/>
  <c r="AD321" i="57"/>
  <c r="AF321" i="57"/>
  <c r="AG321" i="57"/>
  <c r="AC321" i="57"/>
  <c r="AC319" i="57"/>
  <c r="AG319" i="57"/>
  <c r="AD319" i="57"/>
  <c r="AE319" i="57"/>
  <c r="AF319" i="57"/>
  <c r="AF349" i="57"/>
  <c r="AC349" i="57"/>
  <c r="AD349" i="57"/>
  <c r="AE349" i="57"/>
  <c r="AG349" i="57"/>
  <c r="AF303" i="57"/>
  <c r="AC303" i="57"/>
  <c r="AG303" i="57"/>
  <c r="AD303" i="57"/>
  <c r="AE303" i="57"/>
  <c r="AF307" i="57"/>
  <c r="AC307" i="57"/>
  <c r="AG307" i="57"/>
  <c r="AD307" i="57"/>
  <c r="AE307" i="57"/>
  <c r="AG330" i="57"/>
  <c r="AD330" i="57"/>
  <c r="AE330" i="57"/>
  <c r="AF330" i="57"/>
  <c r="AC330" i="57"/>
  <c r="AF314" i="57"/>
  <c r="AD314" i="57"/>
  <c r="AE314" i="57"/>
  <c r="AG314" i="57"/>
  <c r="AC314" i="57"/>
  <c r="AD316" i="57"/>
  <c r="AF316" i="57"/>
  <c r="AG316" i="57"/>
  <c r="AC316" i="57"/>
  <c r="AE316" i="57"/>
  <c r="AD346" i="57"/>
  <c r="AE346" i="57"/>
  <c r="AF346" i="57"/>
  <c r="AC346" i="57"/>
  <c r="AG346" i="57"/>
  <c r="AD313" i="57"/>
  <c r="AE313" i="57"/>
  <c r="AG313" i="57"/>
  <c r="AC313" i="57"/>
  <c r="AF313" i="57"/>
  <c r="AE350" i="57"/>
  <c r="AC350" i="57"/>
  <c r="AD350" i="57"/>
  <c r="AF350" i="57"/>
  <c r="AG350" i="57"/>
  <c r="AE310" i="57"/>
  <c r="AF310" i="57"/>
  <c r="AC310" i="57"/>
  <c r="AD310" i="57"/>
  <c r="AG310" i="57"/>
  <c r="AF351" i="57"/>
  <c r="AC351" i="57"/>
  <c r="AD351" i="57"/>
  <c r="AG351" i="57"/>
  <c r="AE351" i="57"/>
  <c r="AE302" i="57"/>
  <c r="AF302" i="57"/>
  <c r="AD302" i="57"/>
  <c r="AG302" i="57"/>
  <c r="AC302" i="57"/>
  <c r="AF311" i="57"/>
  <c r="AC311" i="57"/>
  <c r="AG311" i="57"/>
  <c r="AD311" i="57"/>
  <c r="AE311" i="57"/>
  <c r="AF217" i="57"/>
  <c r="AC217" i="57"/>
  <c r="AG217" i="57"/>
  <c r="AD217" i="57"/>
  <c r="AE217" i="57"/>
  <c r="AC326" i="57"/>
  <c r="AG326" i="57"/>
  <c r="AD326" i="57"/>
  <c r="AE326" i="57"/>
  <c r="AF326" i="57"/>
  <c r="AE144" i="57"/>
  <c r="AF144" i="57"/>
  <c r="AC144" i="57"/>
  <c r="AG144" i="57"/>
  <c r="AD144" i="57"/>
  <c r="AE328" i="57"/>
  <c r="AF328" i="57"/>
  <c r="AC328" i="57"/>
  <c r="AG328" i="57"/>
  <c r="AD328" i="57"/>
  <c r="AF318" i="57"/>
  <c r="AE318" i="57"/>
  <c r="AG318" i="57"/>
  <c r="AC318" i="57"/>
  <c r="AD318" i="57"/>
  <c r="AF153" i="57"/>
  <c r="AC153" i="57"/>
  <c r="AG153" i="57"/>
  <c r="AD153" i="57"/>
  <c r="AE153" i="57"/>
  <c r="M294" i="57"/>
  <c r="B29" i="27"/>
  <c r="AE294" i="57" l="1"/>
  <c r="AF294" i="57"/>
  <c r="AD294" i="57"/>
  <c r="AG294" i="57"/>
  <c r="AC294" i="57"/>
  <c r="P141" i="27"/>
  <c r="N141" i="27"/>
  <c r="J137" i="27"/>
  <c r="K141" i="27"/>
  <c r="M141" i="27"/>
  <c r="O141" i="27"/>
  <c r="L141" i="27"/>
  <c r="Q141" i="27"/>
  <c r="M132" i="27"/>
  <c r="Q127" i="27"/>
  <c r="Q137" i="27"/>
  <c r="O137" i="27"/>
  <c r="P137" i="27"/>
  <c r="L137" i="27"/>
  <c r="I137" i="27"/>
  <c r="H137" i="27"/>
  <c r="K137" i="27"/>
  <c r="M137" i="27"/>
  <c r="N137" i="27"/>
  <c r="O125" i="27"/>
  <c r="J141" i="27"/>
  <c r="S137" i="27" l="1"/>
  <c r="T137" i="27"/>
  <c r="H269" i="27"/>
  <c r="Q269" i="27"/>
  <c r="N269" i="27"/>
  <c r="J298" i="27"/>
  <c r="I298" i="27"/>
  <c r="M221" i="27"/>
  <c r="K298" i="27"/>
  <c r="N280" i="27"/>
  <c r="Q279" i="27"/>
  <c r="M279" i="27"/>
  <c r="J280" i="27"/>
  <c r="L279" i="27"/>
  <c r="O221" i="27"/>
  <c r="Q221" i="27"/>
  <c r="L221" i="27"/>
  <c r="G221" i="27"/>
  <c r="J221" i="27"/>
  <c r="K279" i="27"/>
  <c r="I221" i="27"/>
  <c r="M280" i="27"/>
  <c r="L280" i="27"/>
  <c r="I280" i="27"/>
  <c r="K280" i="27"/>
  <c r="Q179" i="27"/>
  <c r="N267" i="27"/>
  <c r="N222" i="27"/>
  <c r="O184" i="27"/>
  <c r="O148" i="27"/>
  <c r="R137" i="27"/>
  <c r="V137" i="27"/>
  <c r="U137" i="27"/>
  <c r="Q185" i="27"/>
  <c r="J299" i="27"/>
  <c r="O185" i="27"/>
  <c r="K261" i="27"/>
  <c r="H223" i="27"/>
  <c r="J185" i="27"/>
  <c r="P286" i="27"/>
  <c r="Q299" i="27"/>
  <c r="K299" i="27"/>
  <c r="O299" i="27"/>
  <c r="M261" i="27"/>
  <c r="M264" i="27"/>
  <c r="K185" i="27"/>
  <c r="H193" i="27"/>
  <c r="M193" i="27"/>
  <c r="N287" i="27"/>
  <c r="O287" i="27"/>
  <c r="Q296" i="27"/>
  <c r="Q303" i="27"/>
  <c r="O223" i="27"/>
  <c r="P193" i="27"/>
  <c r="O303" i="27"/>
  <c r="I193" i="27"/>
  <c r="H297" i="27"/>
  <c r="K297" i="27"/>
  <c r="O297" i="27"/>
  <c r="L282" i="27"/>
  <c r="H274" i="27"/>
  <c r="K226" i="27"/>
  <c r="P226" i="27"/>
  <c r="L226" i="27"/>
  <c r="J274" i="27"/>
  <c r="O226" i="27"/>
  <c r="I269" i="27"/>
  <c r="J269" i="27"/>
  <c r="L297" i="27"/>
  <c r="J277" i="27"/>
  <c r="G132" i="27"/>
  <c r="M274" i="27"/>
  <c r="N277" i="27"/>
  <c r="L132" i="27"/>
  <c r="L296" i="27"/>
  <c r="K264" i="27"/>
  <c r="M254" i="27"/>
  <c r="Q223" i="27"/>
  <c r="Q128" i="27"/>
  <c r="N226" i="27"/>
  <c r="Q193" i="27"/>
  <c r="N303" i="27"/>
  <c r="N132" i="27"/>
  <c r="G130" i="27"/>
  <c r="I132" i="27"/>
  <c r="Q130" i="27"/>
  <c r="H195" i="27"/>
  <c r="N294" i="27"/>
  <c r="I294" i="27"/>
  <c r="L294" i="27"/>
  <c r="Q125" i="27"/>
  <c r="N195" i="27"/>
  <c r="G294" i="27"/>
  <c r="I195" i="27"/>
  <c r="O294" i="27"/>
  <c r="N298" i="27"/>
  <c r="I279" i="27"/>
  <c r="M270" i="27"/>
  <c r="O279" i="27"/>
  <c r="K270" i="27"/>
  <c r="Q294" i="27"/>
  <c r="M195" i="27"/>
  <c r="O298" i="27"/>
  <c r="Q195" i="27"/>
  <c r="P126" i="27"/>
  <c r="L298" i="27"/>
  <c r="I254" i="27"/>
  <c r="N299" i="27"/>
  <c r="O254" i="27"/>
  <c r="I261" i="27"/>
  <c r="H185" i="27"/>
  <c r="L286" i="27"/>
  <c r="L303" i="27"/>
  <c r="I223" i="27"/>
  <c r="G254" i="27"/>
  <c r="H261" i="27"/>
  <c r="J261" i="27"/>
  <c r="Q254" i="27"/>
  <c r="O286" i="27"/>
  <c r="P299" i="27"/>
  <c r="L254" i="27"/>
  <c r="P185" i="27"/>
  <c r="K221" i="27"/>
  <c r="O261" i="27"/>
  <c r="P261" i="27"/>
  <c r="N261" i="27"/>
  <c r="M303" i="27"/>
  <c r="K254" i="27"/>
  <c r="P264" i="27"/>
  <c r="K193" i="27"/>
  <c r="H221" i="27"/>
  <c r="L287" i="27"/>
  <c r="I296" i="27"/>
  <c r="J296" i="27"/>
  <c r="J223" i="27"/>
  <c r="G193" i="27"/>
  <c r="Q264" i="27"/>
  <c r="N297" i="27"/>
  <c r="J226" i="27"/>
  <c r="I274" i="27"/>
  <c r="M277" i="27"/>
  <c r="P297" i="27"/>
  <c r="Q277" i="27"/>
  <c r="P269" i="27"/>
  <c r="L269" i="27"/>
  <c r="O282" i="27"/>
  <c r="N282" i="27"/>
  <c r="I277" i="27"/>
  <c r="P277" i="27"/>
  <c r="P282" i="27"/>
  <c r="P128" i="27"/>
  <c r="L185" i="27"/>
  <c r="N130" i="27"/>
  <c r="O132" i="27"/>
  <c r="P130" i="27"/>
  <c r="O127" i="27"/>
  <c r="L130" i="27"/>
  <c r="J195" i="27"/>
  <c r="K132" i="27"/>
  <c r="J132" i="27"/>
  <c r="P132" i="27"/>
  <c r="J294" i="27"/>
  <c r="Q270" i="27"/>
  <c r="O270" i="27"/>
  <c r="N270" i="27"/>
  <c r="N279" i="27"/>
  <c r="H294" i="27"/>
  <c r="M298" i="27"/>
  <c r="Q298" i="27"/>
  <c r="N223" i="27"/>
  <c r="G261" i="27"/>
  <c r="P254" i="27"/>
  <c r="L264" i="27"/>
  <c r="G223" i="27"/>
  <c r="L223" i="27"/>
  <c r="N286" i="27"/>
  <c r="Q286" i="27"/>
  <c r="M286" i="27"/>
  <c r="M299" i="27"/>
  <c r="L299" i="27"/>
  <c r="N185" i="27"/>
  <c r="G185" i="27"/>
  <c r="J264" i="27"/>
  <c r="L261" i="27"/>
  <c r="Q261" i="27"/>
  <c r="H264" i="27"/>
  <c r="P223" i="27"/>
  <c r="M185" i="27"/>
  <c r="P303" i="27"/>
  <c r="N221" i="27"/>
  <c r="M296" i="27"/>
  <c r="M287" i="27"/>
  <c r="Q287" i="27"/>
  <c r="O296" i="27"/>
  <c r="N296" i="27"/>
  <c r="K296" i="27"/>
  <c r="O264" i="27"/>
  <c r="N193" i="27"/>
  <c r="J193" i="27"/>
  <c r="J297" i="27"/>
  <c r="Q297" i="27"/>
  <c r="K282" i="27"/>
  <c r="M226" i="27"/>
  <c r="L274" i="27"/>
  <c r="G226" i="27"/>
  <c r="K269" i="27"/>
  <c r="M269" i="27"/>
  <c r="I297" i="27"/>
  <c r="I226" i="27"/>
  <c r="J282" i="27"/>
  <c r="O277" i="27"/>
  <c r="Q132" i="27"/>
  <c r="O130" i="27"/>
  <c r="P127" i="27"/>
  <c r="M130" i="27"/>
  <c r="P125" i="27"/>
  <c r="L270" i="27"/>
  <c r="J130" i="27"/>
  <c r="J279" i="27"/>
  <c r="G195" i="27"/>
  <c r="I185" i="27"/>
  <c r="H254" i="27"/>
  <c r="K223" i="27"/>
  <c r="J254" i="27"/>
  <c r="I264" i="27"/>
  <c r="L193" i="27"/>
  <c r="P221" i="27"/>
  <c r="K286" i="27"/>
  <c r="P287" i="27"/>
  <c r="P296" i="27"/>
  <c r="G296" i="27"/>
  <c r="M223" i="27"/>
  <c r="O193" i="27"/>
  <c r="N254" i="27"/>
  <c r="M297" i="27"/>
  <c r="Q282" i="27"/>
  <c r="H226" i="27"/>
  <c r="K274" i="27"/>
  <c r="Q226" i="27"/>
  <c r="K277" i="27"/>
  <c r="L277" i="27"/>
  <c r="O269" i="27"/>
  <c r="N264" i="27"/>
  <c r="M282" i="27"/>
  <c r="I130" i="27"/>
  <c r="H132" i="27"/>
  <c r="H130" i="27"/>
  <c r="K130" i="27"/>
  <c r="H298" i="27"/>
  <c r="M294" i="27"/>
  <c r="P195" i="27"/>
  <c r="K195" i="27"/>
  <c r="O195" i="27"/>
  <c r="P294" i="27"/>
  <c r="H270" i="27"/>
  <c r="P270" i="27"/>
  <c r="I270" i="27"/>
  <c r="P279" i="27"/>
  <c r="J270" i="27"/>
  <c r="L195" i="27"/>
  <c r="P298" i="27"/>
  <c r="K294" i="27"/>
  <c r="O126" i="27"/>
  <c r="O128" i="27"/>
  <c r="K287" i="27"/>
  <c r="H296" i="27"/>
  <c r="I299" i="27"/>
  <c r="G264" i="27"/>
  <c r="K303" i="27"/>
  <c r="U223" i="27" l="1"/>
  <c r="R223" i="27"/>
  <c r="T303" i="27"/>
  <c r="V303" i="27"/>
  <c r="S254" i="27"/>
  <c r="R254" i="27"/>
  <c r="V254" i="27"/>
  <c r="R296" i="27"/>
  <c r="V296" i="27"/>
  <c r="T277" i="27"/>
  <c r="V277" i="27"/>
  <c r="R277" i="27"/>
  <c r="R132" i="27"/>
  <c r="V132" i="27"/>
  <c r="U195" i="27"/>
  <c r="S195" i="27"/>
  <c r="R294" i="27"/>
  <c r="V294" i="27"/>
  <c r="T264" i="27"/>
  <c r="S185" i="27"/>
  <c r="R286" i="27"/>
  <c r="U297" i="27"/>
  <c r="S297" i="27"/>
  <c r="T297" i="27"/>
  <c r="T130" i="27"/>
  <c r="R130" i="27"/>
  <c r="V127" i="27"/>
  <c r="S127" i="27"/>
  <c r="R141" i="27"/>
  <c r="V141" i="27"/>
  <c r="S141" i="27"/>
  <c r="T141" i="27"/>
  <c r="U141" i="27"/>
  <c r="R261" i="27"/>
  <c r="T261" i="27"/>
  <c r="U261" i="27"/>
  <c r="S287" i="27"/>
  <c r="T287" i="27"/>
  <c r="V193" i="27"/>
  <c r="S193" i="27"/>
  <c r="T193" i="27"/>
  <c r="S226" i="27"/>
  <c r="R226" i="27"/>
  <c r="V226" i="27"/>
  <c r="S269" i="27"/>
  <c r="U269" i="27"/>
  <c r="R269" i="27"/>
  <c r="V269" i="27"/>
  <c r="S128" i="27"/>
  <c r="U128" i="27"/>
  <c r="R128" i="27"/>
  <c r="V128" i="27"/>
  <c r="T128" i="27"/>
  <c r="S299" i="27"/>
  <c r="T299" i="27"/>
  <c r="U299" i="27"/>
  <c r="R299" i="27"/>
  <c r="V299" i="27"/>
  <c r="U282" i="27"/>
  <c r="R282" i="27"/>
  <c r="V282" i="27"/>
  <c r="S282" i="27"/>
  <c r="T282" i="27"/>
  <c r="T125" i="27"/>
  <c r="R125" i="27"/>
  <c r="V125" i="27"/>
  <c r="S125" i="27"/>
  <c r="U125" i="27"/>
  <c r="U126" i="27"/>
  <c r="S126" i="27"/>
  <c r="T126" i="27"/>
  <c r="R126" i="27"/>
  <c r="V126" i="27"/>
  <c r="Q215" i="27"/>
  <c r="N215" i="27"/>
  <c r="M215" i="27"/>
  <c r="O215" i="27"/>
  <c r="G268" i="27"/>
  <c r="J268" i="27"/>
  <c r="M251" i="27"/>
  <c r="I292" i="27"/>
  <c r="G218" i="27"/>
  <c r="H190" i="27"/>
  <c r="K275" i="27"/>
  <c r="L322" i="27"/>
  <c r="P271" i="27"/>
  <c r="L291" i="27"/>
  <c r="K251" i="27"/>
  <c r="N272" i="27"/>
  <c r="N257" i="27"/>
  <c r="O259" i="27"/>
  <c r="O251" i="27"/>
  <c r="G257" i="27"/>
  <c r="R303" i="27"/>
  <c r="S303" i="27"/>
  <c r="U303" i="27"/>
  <c r="T254" i="27"/>
  <c r="U254" i="27"/>
  <c r="T185" i="27"/>
  <c r="R185" i="27"/>
  <c r="U185" i="27"/>
  <c r="V185" i="27"/>
  <c r="U286" i="27"/>
  <c r="V286" i="27"/>
  <c r="S286" i="27"/>
  <c r="T286" i="27"/>
  <c r="V261" i="27"/>
  <c r="S261" i="27"/>
  <c r="R297" i="27"/>
  <c r="V297" i="27"/>
  <c r="T226" i="27"/>
  <c r="U226" i="27"/>
  <c r="U296" i="27"/>
  <c r="S296" i="27"/>
  <c r="T296" i="27"/>
  <c r="T269" i="27"/>
  <c r="R195" i="27"/>
  <c r="V195" i="27"/>
  <c r="T195" i="27"/>
  <c r="U264" i="27"/>
  <c r="V264" i="27"/>
  <c r="R264" i="27"/>
  <c r="S264" i="27"/>
  <c r="U294" i="27"/>
  <c r="S294" i="27"/>
  <c r="T294" i="27"/>
  <c r="V223" i="27"/>
  <c r="S223" i="27"/>
  <c r="T223" i="27"/>
  <c r="U287" i="27"/>
  <c r="R287" i="27"/>
  <c r="V287" i="27"/>
  <c r="R193" i="27"/>
  <c r="U193" i="27"/>
  <c r="U277" i="27"/>
  <c r="S277" i="27"/>
  <c r="S132" i="27"/>
  <c r="T132" i="27"/>
  <c r="U132" i="27"/>
  <c r="V130" i="27"/>
  <c r="S130" i="27"/>
  <c r="U130" i="27"/>
  <c r="R127" i="27"/>
  <c r="T127" i="27"/>
  <c r="U127" i="27"/>
  <c r="G211" i="27"/>
  <c r="N211" i="27"/>
  <c r="K211" i="27"/>
  <c r="Q211" i="27"/>
  <c r="H211" i="27"/>
  <c r="O211" i="27"/>
  <c r="L211" i="27"/>
  <c r="J212" i="27"/>
  <c r="Q212" i="27"/>
  <c r="M212" i="27"/>
  <c r="L212" i="27"/>
  <c r="I212" i="27"/>
  <c r="K212" i="27"/>
  <c r="G212" i="27"/>
  <c r="L251" i="27"/>
  <c r="J251" i="27"/>
  <c r="H251" i="27"/>
  <c r="G251" i="27"/>
  <c r="N251" i="27"/>
  <c r="P251" i="27"/>
  <c r="Q126" i="27"/>
  <c r="G131" i="27"/>
  <c r="L133" i="27"/>
  <c r="M260" i="27"/>
  <c r="J293" i="27"/>
  <c r="M278" i="27"/>
  <c r="J192" i="27"/>
  <c r="Q284" i="27"/>
  <c r="N283" i="27"/>
  <c r="Q224" i="27"/>
  <c r="H181" i="27"/>
  <c r="Q144" i="27"/>
  <c r="O289" i="27"/>
  <c r="L215" i="27"/>
  <c r="I258" i="27"/>
  <c r="P192" i="27"/>
  <c r="M266" i="27"/>
  <c r="M133" i="27"/>
  <c r="Q133" i="27"/>
  <c r="Q273" i="27"/>
  <c r="P266" i="27"/>
  <c r="Q266" i="27"/>
  <c r="H258" i="27"/>
  <c r="O260" i="27"/>
  <c r="I293" i="27"/>
  <c r="L278" i="27"/>
  <c r="J278" i="27"/>
  <c r="K278" i="27"/>
  <c r="K180" i="27"/>
  <c r="P131" i="27"/>
  <c r="J131" i="27"/>
  <c r="J284" i="27"/>
  <c r="O133" i="27"/>
  <c r="Q293" i="27"/>
  <c r="P135" i="27"/>
  <c r="N135" i="27"/>
  <c r="J283" i="27"/>
  <c r="L180" i="27"/>
  <c r="L183" i="27"/>
  <c r="O284" i="27"/>
  <c r="I183" i="27"/>
  <c r="K183" i="27"/>
  <c r="J183" i="27"/>
  <c r="P183" i="27"/>
  <c r="L224" i="27"/>
  <c r="J215" i="27"/>
  <c r="O144" i="27"/>
  <c r="G215" i="27"/>
  <c r="M284" i="27"/>
  <c r="Q145" i="27"/>
  <c r="O145" i="27"/>
  <c r="N281" i="27"/>
  <c r="P149" i="27"/>
  <c r="Q149" i="27"/>
  <c r="P144" i="27"/>
  <c r="Q143" i="27"/>
  <c r="N143" i="27"/>
  <c r="M143" i="27"/>
  <c r="M178" i="27"/>
  <c r="P289" i="27"/>
  <c r="Q178" i="27"/>
  <c r="J258" i="27"/>
  <c r="N184" i="27"/>
  <c r="O222" i="27"/>
  <c r="H179" i="27"/>
  <c r="G183" i="27"/>
  <c r="J135" i="27"/>
  <c r="Q131" i="27"/>
  <c r="J225" i="27"/>
  <c r="M176" i="27"/>
  <c r="N225" i="27"/>
  <c r="K176" i="27"/>
  <c r="Q176" i="27"/>
  <c r="Q197" i="27"/>
  <c r="L225" i="27"/>
  <c r="N176" i="27"/>
  <c r="J139" i="27"/>
  <c r="P191" i="27"/>
  <c r="N256" i="27"/>
  <c r="J191" i="27"/>
  <c r="G225" i="27"/>
  <c r="M179" i="27"/>
  <c r="J256" i="27"/>
  <c r="N191" i="27"/>
  <c r="O191" i="27"/>
  <c r="P288" i="27"/>
  <c r="K139" i="27"/>
  <c r="L213" i="27"/>
  <c r="M213" i="27"/>
  <c r="L288" i="27"/>
  <c r="Q288" i="27"/>
  <c r="H213" i="27"/>
  <c r="K268" i="27"/>
  <c r="N177" i="27"/>
  <c r="M194" i="27"/>
  <c r="K194" i="27"/>
  <c r="P194" i="27"/>
  <c r="Q148" i="27"/>
  <c r="J219" i="27"/>
  <c r="H219" i="27"/>
  <c r="K267" i="27"/>
  <c r="Q304" i="27"/>
  <c r="G219" i="27"/>
  <c r="I219" i="27"/>
  <c r="N219" i="27"/>
  <c r="Q256" i="27"/>
  <c r="P179" i="27"/>
  <c r="L177" i="27"/>
  <c r="N278" i="27"/>
  <c r="P283" i="27"/>
  <c r="G224" i="27"/>
  <c r="M289" i="27"/>
  <c r="K281" i="27"/>
  <c r="J281" i="27"/>
  <c r="L143" i="27"/>
  <c r="P143" i="27"/>
  <c r="J178" i="27"/>
  <c r="M222" i="27"/>
  <c r="P215" i="27"/>
  <c r="N284" i="27"/>
  <c r="G133" i="27"/>
  <c r="K133" i="27"/>
  <c r="Q260" i="27"/>
  <c r="O266" i="27"/>
  <c r="J266" i="27"/>
  <c r="G293" i="27"/>
  <c r="K260" i="27"/>
  <c r="O293" i="27"/>
  <c r="L293" i="27"/>
  <c r="O283" i="27"/>
  <c r="Q278" i="27"/>
  <c r="I180" i="27"/>
  <c r="G180" i="27"/>
  <c r="Q192" i="27"/>
  <c r="M180" i="27"/>
  <c r="K284" i="27"/>
  <c r="J133" i="27"/>
  <c r="H293" i="27"/>
  <c r="G260" i="27"/>
  <c r="L260" i="27"/>
  <c r="L135" i="27"/>
  <c r="K135" i="27"/>
  <c r="K283" i="27"/>
  <c r="Q289" i="27"/>
  <c r="H180" i="27"/>
  <c r="P224" i="27"/>
  <c r="L131" i="27"/>
  <c r="M183" i="27"/>
  <c r="I224" i="27"/>
  <c r="N131" i="27"/>
  <c r="K259" i="27"/>
  <c r="O131" i="27"/>
  <c r="N144" i="27"/>
  <c r="M131" i="27"/>
  <c r="M145" i="27"/>
  <c r="K289" i="27"/>
  <c r="P281" i="27"/>
  <c r="K143" i="27"/>
  <c r="K178" i="27"/>
  <c r="L178" i="27"/>
  <c r="P178" i="27"/>
  <c r="L222" i="27"/>
  <c r="Q222" i="27"/>
  <c r="M281" i="27"/>
  <c r="N289" i="27"/>
  <c r="L284" i="27"/>
  <c r="N260" i="27"/>
  <c r="H225" i="27"/>
  <c r="Q184" i="27"/>
  <c r="I197" i="27"/>
  <c r="Q225" i="27"/>
  <c r="I268" i="27"/>
  <c r="P184" i="27"/>
  <c r="J197" i="27"/>
  <c r="P225" i="27"/>
  <c r="K256" i="27"/>
  <c r="O256" i="27"/>
  <c r="H191" i="27"/>
  <c r="M139" i="27"/>
  <c r="L194" i="27"/>
  <c r="H256" i="27"/>
  <c r="P256" i="27"/>
  <c r="G191" i="27"/>
  <c r="L184" i="27"/>
  <c r="L256" i="27"/>
  <c r="N213" i="27"/>
  <c r="P213" i="27"/>
  <c r="N288" i="27"/>
  <c r="M288" i="27"/>
  <c r="I213" i="27"/>
  <c r="J177" i="27"/>
  <c r="I177" i="27"/>
  <c r="Q177" i="27"/>
  <c r="K177" i="27"/>
  <c r="O304" i="27"/>
  <c r="P219" i="27"/>
  <c r="Q219" i="27"/>
  <c r="K304" i="27"/>
  <c r="O213" i="27"/>
  <c r="G267" i="27"/>
  <c r="P304" i="27"/>
  <c r="H177" i="27"/>
  <c r="L267" i="27"/>
  <c r="N304" i="27"/>
  <c r="I222" i="27"/>
  <c r="L192" i="27"/>
  <c r="K192" i="27"/>
  <c r="P260" i="27"/>
  <c r="M135" i="27"/>
  <c r="N192" i="27"/>
  <c r="I135" i="27"/>
  <c r="H183" i="27"/>
  <c r="H224" i="27"/>
  <c r="K224" i="27"/>
  <c r="M144" i="27"/>
  <c r="L289" i="27"/>
  <c r="L281" i="27"/>
  <c r="H178" i="27"/>
  <c r="I266" i="27"/>
  <c r="Q283" i="27"/>
  <c r="K215" i="27"/>
  <c r="I215" i="27"/>
  <c r="M283" i="27"/>
  <c r="M192" i="27"/>
  <c r="N133" i="27"/>
  <c r="M293" i="27"/>
  <c r="I131" i="27"/>
  <c r="I133" i="27"/>
  <c r="L266" i="27"/>
  <c r="K293" i="27"/>
  <c r="O278" i="27"/>
  <c r="P278" i="27"/>
  <c r="N266" i="27"/>
  <c r="H266" i="27"/>
  <c r="K266" i="27"/>
  <c r="O180" i="27"/>
  <c r="H192" i="27"/>
  <c r="L144" i="27"/>
  <c r="P284" i="27"/>
  <c r="H133" i="27"/>
  <c r="P293" i="27"/>
  <c r="J260" i="27"/>
  <c r="I260" i="27"/>
  <c r="H135" i="27"/>
  <c r="O135" i="27"/>
  <c r="L283" i="27"/>
  <c r="N180" i="27"/>
  <c r="H260" i="27"/>
  <c r="N224" i="27"/>
  <c r="J181" i="27"/>
  <c r="O183" i="27"/>
  <c r="N183" i="27"/>
  <c r="K131" i="27"/>
  <c r="G181" i="27"/>
  <c r="J224" i="27"/>
  <c r="O192" i="27"/>
  <c r="H131" i="27"/>
  <c r="H215" i="27"/>
  <c r="Q183" i="27"/>
  <c r="N145" i="27"/>
  <c r="O281" i="27"/>
  <c r="Q281" i="27"/>
  <c r="N149" i="27"/>
  <c r="O149" i="27"/>
  <c r="O143" i="27"/>
  <c r="O178" i="27"/>
  <c r="N178" i="27"/>
  <c r="I178" i="27"/>
  <c r="G178" i="27"/>
  <c r="K222" i="27"/>
  <c r="P197" i="27"/>
  <c r="J180" i="27"/>
  <c r="N293" i="27"/>
  <c r="G184" i="27"/>
  <c r="N197" i="27"/>
  <c r="K184" i="27"/>
  <c r="K197" i="27"/>
  <c r="L197" i="27"/>
  <c r="I225" i="27"/>
  <c r="H184" i="27"/>
  <c r="J176" i="27"/>
  <c r="G176" i="27"/>
  <c r="I176" i="27"/>
  <c r="H268" i="27"/>
  <c r="M256" i="27"/>
  <c r="I256" i="27"/>
  <c r="I191" i="27"/>
  <c r="P139" i="27"/>
  <c r="I139" i="27"/>
  <c r="Q194" i="27"/>
  <c r="K179" i="27"/>
  <c r="N139" i="27"/>
  <c r="L191" i="27"/>
  <c r="M191" i="27"/>
  <c r="J179" i="27"/>
  <c r="Q213" i="27"/>
  <c r="K288" i="27"/>
  <c r="J213" i="27"/>
  <c r="O288" i="27"/>
  <c r="M225" i="27"/>
  <c r="O177" i="27"/>
  <c r="O194" i="27"/>
  <c r="P177" i="27"/>
  <c r="M177" i="27"/>
  <c r="J194" i="27"/>
  <c r="O267" i="27"/>
  <c r="M304" i="27"/>
  <c r="J267" i="27"/>
  <c r="H176" i="27"/>
  <c r="K219" i="27"/>
  <c r="H267" i="27"/>
  <c r="L304" i="27"/>
  <c r="O219" i="27"/>
  <c r="M267" i="27"/>
  <c r="P222" i="27"/>
  <c r="I192" i="27"/>
  <c r="G258" i="27"/>
  <c r="P133" i="27"/>
  <c r="Q135" i="27"/>
  <c r="O224" i="27"/>
  <c r="P145" i="27"/>
  <c r="J222" i="27"/>
  <c r="M224" i="27"/>
  <c r="I181" i="27"/>
  <c r="G192" i="27"/>
  <c r="P176" i="27"/>
  <c r="O197" i="27"/>
  <c r="L268" i="27"/>
  <c r="J184" i="27"/>
  <c r="M197" i="27"/>
  <c r="I184" i="27"/>
  <c r="M184" i="27"/>
  <c r="L176" i="27"/>
  <c r="K225" i="27"/>
  <c r="O225" i="27"/>
  <c r="K191" i="27"/>
  <c r="I179" i="27"/>
  <c r="H194" i="27"/>
  <c r="O179" i="27"/>
  <c r="L139" i="27"/>
  <c r="G256" i="27"/>
  <c r="G197" i="27"/>
  <c r="H197" i="27"/>
  <c r="L179" i="27"/>
  <c r="G213" i="27"/>
  <c r="G179" i="27"/>
  <c r="G222" i="27"/>
  <c r="H222" i="27"/>
  <c r="K213" i="27"/>
  <c r="Q191" i="27"/>
  <c r="I194" i="27"/>
  <c r="O176" i="27"/>
  <c r="G194" i="27"/>
  <c r="P267" i="27"/>
  <c r="P148" i="27"/>
  <c r="Q267" i="27"/>
  <c r="N148" i="27"/>
  <c r="L219" i="27"/>
  <c r="Q139" i="27"/>
  <c r="O139" i="27"/>
  <c r="N179" i="27"/>
  <c r="G265" i="27"/>
  <c r="L145" i="27"/>
  <c r="G135" i="27"/>
  <c r="I278" i="27"/>
  <c r="G266" i="27"/>
  <c r="C15" i="29"/>
  <c r="V184" i="27" l="1"/>
  <c r="S184" i="27"/>
  <c r="T179" i="27"/>
  <c r="R179" i="27"/>
  <c r="V179" i="27"/>
  <c r="S179" i="27"/>
  <c r="R215" i="27"/>
  <c r="V215" i="27"/>
  <c r="R279" i="27"/>
  <c r="R298" i="27"/>
  <c r="V298" i="27"/>
  <c r="S298" i="27"/>
  <c r="T298" i="27"/>
  <c r="U298" i="27"/>
  <c r="T304" i="27"/>
  <c r="U304" i="27"/>
  <c r="S304" i="27"/>
  <c r="U148" i="27"/>
  <c r="R148" i="27"/>
  <c r="V148" i="27"/>
  <c r="S148" i="27"/>
  <c r="T270" i="27"/>
  <c r="V270" i="27"/>
  <c r="S270" i="27"/>
  <c r="R149" i="27"/>
  <c r="V149" i="27"/>
  <c r="S149" i="27"/>
  <c r="T149" i="27"/>
  <c r="U149" i="27"/>
  <c r="S284" i="27"/>
  <c r="T284" i="27"/>
  <c r="R284" i="27"/>
  <c r="U176" i="27"/>
  <c r="R176" i="27"/>
  <c r="V176" i="27"/>
  <c r="S176" i="27"/>
  <c r="T176" i="27"/>
  <c r="R221" i="27"/>
  <c r="V221" i="27"/>
  <c r="S221" i="27"/>
  <c r="T221" i="27"/>
  <c r="U221" i="27"/>
  <c r="H210" i="27"/>
  <c r="L353" i="27"/>
  <c r="M341" i="27"/>
  <c r="Q335" i="27"/>
  <c r="M333" i="27"/>
  <c r="O152" i="27"/>
  <c r="L338" i="27"/>
  <c r="J323" i="27"/>
  <c r="N358" i="27"/>
  <c r="P332" i="27"/>
  <c r="L332" i="27"/>
  <c r="J332" i="27"/>
  <c r="O332" i="27"/>
  <c r="I317" i="27"/>
  <c r="S215" i="27"/>
  <c r="T215" i="27"/>
  <c r="U215" i="27"/>
  <c r="S279" i="27"/>
  <c r="I332" i="27"/>
  <c r="T184" i="27"/>
  <c r="R184" i="27"/>
  <c r="U184" i="27"/>
  <c r="R304" i="27"/>
  <c r="V304" i="27"/>
  <c r="U270" i="27"/>
  <c r="R270" i="27"/>
  <c r="U179" i="27"/>
  <c r="T148" i="27"/>
  <c r="P212" i="27"/>
  <c r="H212" i="27"/>
  <c r="J211" i="27"/>
  <c r="P211" i="27"/>
  <c r="Q251" i="27"/>
  <c r="O212" i="27"/>
  <c r="N212" i="27"/>
  <c r="I211" i="27"/>
  <c r="M211" i="27"/>
  <c r="I251" i="27"/>
  <c r="Q168" i="27"/>
  <c r="O168" i="27"/>
  <c r="L168" i="27"/>
  <c r="I168" i="27"/>
  <c r="M168" i="27"/>
  <c r="K168" i="27"/>
  <c r="P168" i="27"/>
  <c r="J168" i="27"/>
  <c r="G168" i="27"/>
  <c r="G169" i="27"/>
  <c r="M302" i="27"/>
  <c r="I247" i="27"/>
  <c r="L209" i="27"/>
  <c r="M171" i="27"/>
  <c r="J172" i="27"/>
  <c r="H174" i="27"/>
  <c r="N186" i="27"/>
  <c r="K134" i="27"/>
  <c r="G187" i="27"/>
  <c r="I187" i="27"/>
  <c r="J134" i="27"/>
  <c r="P216" i="27"/>
  <c r="P319" i="27"/>
  <c r="Q302" i="27"/>
  <c r="J263" i="27"/>
  <c r="O355" i="27"/>
  <c r="I275" i="27"/>
  <c r="J275" i="27"/>
  <c r="N182" i="27"/>
  <c r="N216" i="27"/>
  <c r="O295" i="27"/>
  <c r="J187" i="27"/>
  <c r="Q169" i="27"/>
  <c r="I169" i="27"/>
  <c r="M169" i="27"/>
  <c r="N138" i="27"/>
  <c r="Q216" i="27"/>
  <c r="J138" i="27"/>
  <c r="N189" i="27"/>
  <c r="P189" i="27"/>
  <c r="J216" i="27"/>
  <c r="M247" i="27"/>
  <c r="Q247" i="27"/>
  <c r="G247" i="27"/>
  <c r="K209" i="27"/>
  <c r="Q209" i="27"/>
  <c r="I209" i="27"/>
  <c r="I171" i="27"/>
  <c r="K186" i="27"/>
  <c r="O172" i="27"/>
  <c r="L172" i="27"/>
  <c r="G172" i="27"/>
  <c r="M276" i="27"/>
  <c r="N276" i="27"/>
  <c r="K174" i="27"/>
  <c r="N174" i="27"/>
  <c r="I174" i="27"/>
  <c r="P186" i="27"/>
  <c r="G210" i="27"/>
  <c r="O134" i="27"/>
  <c r="Q140" i="27"/>
  <c r="K138" i="27"/>
  <c r="K276" i="27"/>
  <c r="P134" i="27"/>
  <c r="Q300" i="27"/>
  <c r="N140" i="27"/>
  <c r="K140" i="27"/>
  <c r="N146" i="27"/>
  <c r="L134" i="27"/>
  <c r="L186" i="27"/>
  <c r="P276" i="27"/>
  <c r="O216" i="27"/>
  <c r="K301" i="27"/>
  <c r="P136" i="27"/>
  <c r="I324" i="27"/>
  <c r="Q319" i="27"/>
  <c r="I319" i="27"/>
  <c r="G319" i="27"/>
  <c r="K300" i="27"/>
  <c r="J324" i="27"/>
  <c r="J136" i="27"/>
  <c r="P324" i="27"/>
  <c r="Q324" i="27"/>
  <c r="O343" i="27"/>
  <c r="H331" i="27"/>
  <c r="P331" i="27"/>
  <c r="H263" i="27"/>
  <c r="H255" i="27"/>
  <c r="I255" i="27"/>
  <c r="J355" i="27"/>
  <c r="O364" i="27"/>
  <c r="N275" i="27"/>
  <c r="M196" i="27"/>
  <c r="L196" i="27"/>
  <c r="K196" i="27"/>
  <c r="K182" i="27"/>
  <c r="Q182" i="27"/>
  <c r="P182" i="27"/>
  <c r="H324" i="27"/>
  <c r="Q134" i="27"/>
  <c r="P272" i="27"/>
  <c r="I263" i="27"/>
  <c r="J186" i="27"/>
  <c r="K292" i="27"/>
  <c r="L140" i="27"/>
  <c r="K249" i="27"/>
  <c r="N249" i="27"/>
  <c r="G249" i="27"/>
  <c r="M147" i="27"/>
  <c r="P147" i="27"/>
  <c r="N364" i="27"/>
  <c r="N290" i="27"/>
  <c r="M321" i="27"/>
  <c r="M292" i="27"/>
  <c r="M290" i="27"/>
  <c r="M220" i="27"/>
  <c r="L220" i="27"/>
  <c r="H291" i="27"/>
  <c r="N322" i="27"/>
  <c r="I291" i="27"/>
  <c r="M271" i="27"/>
  <c r="P273" i="27"/>
  <c r="N321" i="27"/>
  <c r="J321" i="27"/>
  <c r="J322" i="27"/>
  <c r="J291" i="27"/>
  <c r="K322" i="27"/>
  <c r="O291" i="27"/>
  <c r="L292" i="27"/>
  <c r="L265" i="27"/>
  <c r="O265" i="27"/>
  <c r="Q265" i="27"/>
  <c r="I265" i="27"/>
  <c r="K265" i="27"/>
  <c r="N142" i="27"/>
  <c r="N285" i="27"/>
  <c r="L285" i="27"/>
  <c r="H217" i="27"/>
  <c r="M250" i="27"/>
  <c r="L272" i="27"/>
  <c r="G250" i="27"/>
  <c r="I257" i="27"/>
  <c r="Q257" i="27"/>
  <c r="O257" i="27"/>
  <c r="N259" i="27"/>
  <c r="M259" i="27"/>
  <c r="L257" i="27"/>
  <c r="P250" i="27"/>
  <c r="Q151" i="27"/>
  <c r="J220" i="27"/>
  <c r="H220" i="27"/>
  <c r="O272" i="27"/>
  <c r="N262" i="27"/>
  <c r="P262" i="27"/>
  <c r="K272" i="27"/>
  <c r="J262" i="27"/>
  <c r="O262" i="27"/>
  <c r="I267" i="27"/>
  <c r="N194" i="27"/>
  <c r="M219" i="27"/>
  <c r="G177" i="27"/>
  <c r="Q252" i="27"/>
  <c r="H252" i="27"/>
  <c r="J295" i="27"/>
  <c r="H247" i="27"/>
  <c r="J209" i="27"/>
  <c r="L171" i="27"/>
  <c r="P172" i="27"/>
  <c r="N172" i="27"/>
  <c r="L174" i="27"/>
  <c r="O301" i="27"/>
  <c r="P150" i="27"/>
  <c r="P138" i="27"/>
  <c r="L300" i="27"/>
  <c r="Q138" i="27"/>
  <c r="Q146" i="27"/>
  <c r="O136" i="27"/>
  <c r="H319" i="27"/>
  <c r="P300" i="27"/>
  <c r="I186" i="27"/>
  <c r="P301" i="27"/>
  <c r="N169" i="27"/>
  <c r="K169" i="27"/>
  <c r="O169" i="27"/>
  <c r="Q295" i="27"/>
  <c r="M295" i="27"/>
  <c r="J189" i="27"/>
  <c r="Q189" i="27"/>
  <c r="P247" i="27"/>
  <c r="N247" i="27"/>
  <c r="L247" i="27"/>
  <c r="K247" i="27"/>
  <c r="Q301" i="27"/>
  <c r="P209" i="27"/>
  <c r="G209" i="27"/>
  <c r="H209" i="27"/>
  <c r="G171" i="27"/>
  <c r="O171" i="27"/>
  <c r="Q171" i="27"/>
  <c r="H171" i="27"/>
  <c r="K172" i="27"/>
  <c r="I172" i="27"/>
  <c r="Q172" i="27"/>
  <c r="G174" i="27"/>
  <c r="M186" i="27"/>
  <c r="H186" i="27"/>
  <c r="N300" i="27"/>
  <c r="M140" i="27"/>
  <c r="N134" i="27"/>
  <c r="L216" i="27"/>
  <c r="L301" i="27"/>
  <c r="K216" i="27"/>
  <c r="O300" i="27"/>
  <c r="L276" i="27"/>
  <c r="I134" i="27"/>
  <c r="M189" i="27"/>
  <c r="K302" i="27"/>
  <c r="I136" i="27"/>
  <c r="K324" i="27"/>
  <c r="J319" i="27"/>
  <c r="L319" i="27"/>
  <c r="I189" i="27"/>
  <c r="J300" i="27"/>
  <c r="N324" i="27"/>
  <c r="I295" i="27"/>
  <c r="N343" i="27"/>
  <c r="N331" i="27"/>
  <c r="L331" i="27"/>
  <c r="J331" i="27"/>
  <c r="I331" i="27"/>
  <c r="K255" i="27"/>
  <c r="K263" i="27"/>
  <c r="G255" i="27"/>
  <c r="I300" i="27"/>
  <c r="Q331" i="27"/>
  <c r="K355" i="27"/>
  <c r="Q355" i="27"/>
  <c r="L355" i="27"/>
  <c r="Q275" i="27"/>
  <c r="M300" i="27"/>
  <c r="O189" i="27"/>
  <c r="O138" i="27"/>
  <c r="Q196" i="27"/>
  <c r="N196" i="27"/>
  <c r="H182" i="27"/>
  <c r="M182" i="27"/>
  <c r="I182" i="27"/>
  <c r="H249" i="27"/>
  <c r="Q249" i="27"/>
  <c r="L249" i="27"/>
  <c r="P321" i="27"/>
  <c r="Q147" i="27"/>
  <c r="P345" i="27"/>
  <c r="P364" i="27"/>
  <c r="O290" i="27"/>
  <c r="O321" i="27"/>
  <c r="O292" i="27"/>
  <c r="M322" i="27"/>
  <c r="G322" i="27"/>
  <c r="L190" i="27"/>
  <c r="H271" i="27"/>
  <c r="N271" i="27"/>
  <c r="N273" i="27"/>
  <c r="K273" i="27"/>
  <c r="I273" i="27"/>
  <c r="Q292" i="27"/>
  <c r="K190" i="27"/>
  <c r="Q322" i="27"/>
  <c r="L271" i="27"/>
  <c r="G190" i="27"/>
  <c r="Q271" i="27"/>
  <c r="M265" i="27"/>
  <c r="J250" i="27"/>
  <c r="G292" i="27"/>
  <c r="K142" i="27"/>
  <c r="N217" i="27"/>
  <c r="P217" i="27"/>
  <c r="M142" i="27"/>
  <c r="O217" i="27"/>
  <c r="O285" i="27"/>
  <c r="J285" i="27"/>
  <c r="O250" i="27"/>
  <c r="M272" i="27"/>
  <c r="J272" i="27"/>
  <c r="P151" i="27"/>
  <c r="H250" i="27"/>
  <c r="H272" i="27"/>
  <c r="M190" i="27"/>
  <c r="H257" i="27"/>
  <c r="M257" i="27"/>
  <c r="H259" i="27"/>
  <c r="H322" i="27"/>
  <c r="L259" i="27"/>
  <c r="K250" i="27"/>
  <c r="Q250" i="27"/>
  <c r="K220" i="27"/>
  <c r="J217" i="27"/>
  <c r="M262" i="27"/>
  <c r="G262" i="27"/>
  <c r="N252" i="27"/>
  <c r="P252" i="27"/>
  <c r="O276" i="27"/>
  <c r="P169" i="27"/>
  <c r="L169" i="27"/>
  <c r="P302" i="27"/>
  <c r="L295" i="27"/>
  <c r="L189" i="27"/>
  <c r="J247" i="27"/>
  <c r="O186" i="27"/>
  <c r="H187" i="27"/>
  <c r="P146" i="27"/>
  <c r="N136" i="27"/>
  <c r="O324" i="27"/>
  <c r="J276" i="27"/>
  <c r="L255" i="27"/>
  <c r="H169" i="27"/>
  <c r="J169" i="27"/>
  <c r="M138" i="27"/>
  <c r="O302" i="27"/>
  <c r="K295" i="27"/>
  <c r="P295" i="27"/>
  <c r="N295" i="27"/>
  <c r="H189" i="27"/>
  <c r="K189" i="27"/>
  <c r="I216" i="27"/>
  <c r="O247" i="27"/>
  <c r="O209" i="27"/>
  <c r="M209" i="27"/>
  <c r="N209" i="27"/>
  <c r="K171" i="27"/>
  <c r="N171" i="27"/>
  <c r="P171" i="27"/>
  <c r="M172" i="27"/>
  <c r="H172" i="27"/>
  <c r="M174" i="27"/>
  <c r="J174" i="27"/>
  <c r="H134" i="27"/>
  <c r="P140" i="27"/>
  <c r="M134" i="27"/>
  <c r="K187" i="27"/>
  <c r="M216" i="27"/>
  <c r="N301" i="27"/>
  <c r="Q150" i="27"/>
  <c r="G216" i="27"/>
  <c r="L138" i="27"/>
  <c r="O140" i="27"/>
  <c r="Q136" i="27"/>
  <c r="N302" i="27"/>
  <c r="K136" i="27"/>
  <c r="M136" i="27"/>
  <c r="G324" i="27"/>
  <c r="O319" i="27"/>
  <c r="N319" i="27"/>
  <c r="K319" i="27"/>
  <c r="M319" i="27"/>
  <c r="M324" i="27"/>
  <c r="L324" i="27"/>
  <c r="M343" i="27"/>
  <c r="O331" i="27"/>
  <c r="M331" i="27"/>
  <c r="M255" i="27"/>
  <c r="J255" i="27"/>
  <c r="G263" i="27"/>
  <c r="Q255" i="27"/>
  <c r="I355" i="27"/>
  <c r="H355" i="27"/>
  <c r="P355" i="27"/>
  <c r="N355" i="27"/>
  <c r="O275" i="27"/>
  <c r="M275" i="27"/>
  <c r="P196" i="27"/>
  <c r="O196" i="27"/>
  <c r="G182" i="27"/>
  <c r="J182" i="27"/>
  <c r="N255" i="27"/>
  <c r="H136" i="27"/>
  <c r="J301" i="27"/>
  <c r="L290" i="27"/>
  <c r="K285" i="27"/>
  <c r="O146" i="27"/>
  <c r="H216" i="27"/>
  <c r="J249" i="27"/>
  <c r="O249" i="27"/>
  <c r="M249" i="27"/>
  <c r="I321" i="27"/>
  <c r="Q364" i="27"/>
  <c r="Q321" i="27"/>
  <c r="H218" i="27"/>
  <c r="P292" i="27"/>
  <c r="Q190" i="27"/>
  <c r="O147" i="27"/>
  <c r="M291" i="27"/>
  <c r="N190" i="27"/>
  <c r="N147" i="27"/>
  <c r="P190" i="27"/>
  <c r="I271" i="27"/>
  <c r="N292" i="27"/>
  <c r="J292" i="27"/>
  <c r="P291" i="27"/>
  <c r="O190" i="27"/>
  <c r="G291" i="27"/>
  <c r="K291" i="27"/>
  <c r="N291" i="27"/>
  <c r="L321" i="27"/>
  <c r="J265" i="27"/>
  <c r="N265" i="27"/>
  <c r="I220" i="27"/>
  <c r="Q142" i="27"/>
  <c r="Q217" i="27"/>
  <c r="K217" i="27"/>
  <c r="G217" i="27"/>
  <c r="P142" i="27"/>
  <c r="O220" i="27"/>
  <c r="I250" i="27"/>
  <c r="N250" i="27"/>
  <c r="I272" i="27"/>
  <c r="K257" i="27"/>
  <c r="H273" i="27"/>
  <c r="J259" i="27"/>
  <c r="P259" i="27"/>
  <c r="J257" i="27"/>
  <c r="G259" i="27"/>
  <c r="G220" i="27"/>
  <c r="L142" i="27"/>
  <c r="Q220" i="27"/>
  <c r="Q262" i="27"/>
  <c r="L262" i="27"/>
  <c r="I262" i="27"/>
  <c r="Q272" i="27"/>
  <c r="K252" i="27"/>
  <c r="I252" i="27"/>
  <c r="O252" i="27"/>
  <c r="J171" i="27"/>
  <c r="L136" i="27"/>
  <c r="M301" i="27"/>
  <c r="Q343" i="27"/>
  <c r="P343" i="27"/>
  <c r="K331" i="27"/>
  <c r="P255" i="27"/>
  <c r="O255" i="27"/>
  <c r="M355" i="27"/>
  <c r="P275" i="27"/>
  <c r="L302" i="27"/>
  <c r="Q276" i="27"/>
  <c r="H295" i="27"/>
  <c r="H196" i="27"/>
  <c r="I196" i="27"/>
  <c r="J196" i="27"/>
  <c r="L182" i="27"/>
  <c r="O182" i="27"/>
  <c r="P249" i="27"/>
  <c r="I249" i="27"/>
  <c r="G321" i="27"/>
  <c r="N345" i="27"/>
  <c r="L275" i="27"/>
  <c r="H321" i="27"/>
  <c r="M345" i="27"/>
  <c r="P290" i="27"/>
  <c r="K321" i="27"/>
  <c r="O345" i="27"/>
  <c r="K290" i="27"/>
  <c r="O271" i="27"/>
  <c r="I190" i="27"/>
  <c r="I322" i="27"/>
  <c r="P220" i="27"/>
  <c r="O273" i="27"/>
  <c r="Q291" i="27"/>
  <c r="J190" i="27"/>
  <c r="J273" i="27"/>
  <c r="M364" i="27"/>
  <c r="O322" i="27"/>
  <c r="H292" i="27"/>
  <c r="P322" i="27"/>
  <c r="J271" i="27"/>
  <c r="K271" i="27"/>
  <c r="Q345" i="27"/>
  <c r="I218" i="27"/>
  <c r="J218" i="27"/>
  <c r="P265" i="27"/>
  <c r="H265" i="27"/>
  <c r="M285" i="27"/>
  <c r="M217" i="27"/>
  <c r="O142" i="27"/>
  <c r="L217" i="27"/>
  <c r="L250" i="27"/>
  <c r="I259" i="27"/>
  <c r="P257" i="27"/>
  <c r="M273" i="27"/>
  <c r="Q259" i="27"/>
  <c r="L273" i="27"/>
  <c r="O151" i="27"/>
  <c r="N220" i="27"/>
  <c r="I217" i="27"/>
  <c r="H262" i="27"/>
  <c r="K262" i="27"/>
  <c r="G252" i="27"/>
  <c r="M252" i="27"/>
  <c r="L252" i="27"/>
  <c r="J252" i="27"/>
  <c r="G196" i="27"/>
  <c r="L343" i="27"/>
  <c r="M146" i="27"/>
  <c r="O150" i="27"/>
  <c r="G134" i="27"/>
  <c r="J140" i="27"/>
  <c r="G295" i="27"/>
  <c r="G189" i="27"/>
  <c r="I138" i="27"/>
  <c r="J302" i="27"/>
  <c r="I276" i="27"/>
  <c r="R189" i="27" l="1"/>
  <c r="S189" i="27"/>
  <c r="T189" i="27"/>
  <c r="U189" i="27"/>
  <c r="U364" i="27"/>
  <c r="R364" i="27"/>
  <c r="V364" i="27"/>
  <c r="T364" i="27"/>
  <c r="S265" i="27"/>
  <c r="T265" i="27"/>
  <c r="U265" i="27"/>
  <c r="R265" i="27"/>
  <c r="V265" i="27"/>
  <c r="T139" i="27"/>
  <c r="V139" i="27"/>
  <c r="U281" i="27"/>
  <c r="R281" i="27"/>
  <c r="S281" i="27"/>
  <c r="V281" i="27"/>
  <c r="R135" i="27"/>
  <c r="V135" i="27"/>
  <c r="T135" i="27"/>
  <c r="U135" i="27"/>
  <c r="S135" i="27"/>
  <c r="T266" i="27"/>
  <c r="U266" i="27"/>
  <c r="S266" i="27"/>
  <c r="R288" i="27"/>
  <c r="U288" i="27"/>
  <c r="V288" i="27"/>
  <c r="V131" i="27"/>
  <c r="T131" i="27"/>
  <c r="U131" i="27"/>
  <c r="S131" i="27"/>
  <c r="T178" i="27"/>
  <c r="U178" i="27"/>
  <c r="V178" i="27"/>
  <c r="R283" i="27"/>
  <c r="V283" i="27"/>
  <c r="S283" i="27"/>
  <c r="T283" i="27"/>
  <c r="U283" i="27"/>
  <c r="U191" i="27"/>
  <c r="S191" i="27"/>
  <c r="R191" i="27"/>
  <c r="V191" i="27"/>
  <c r="U144" i="27"/>
  <c r="R144" i="27"/>
  <c r="V144" i="27"/>
  <c r="R260" i="27"/>
  <c r="T260" i="27"/>
  <c r="R213" i="27"/>
  <c r="V213" i="27"/>
  <c r="S213" i="27"/>
  <c r="U213" i="27"/>
  <c r="U211" i="27"/>
  <c r="S211" i="27"/>
  <c r="R211" i="27"/>
  <c r="V211" i="27"/>
  <c r="R143" i="27"/>
  <c r="V143" i="27"/>
  <c r="S143" i="27"/>
  <c r="R278" i="27"/>
  <c r="V278" i="27"/>
  <c r="S278" i="27"/>
  <c r="T278" i="27"/>
  <c r="R322" i="27"/>
  <c r="V322" i="27"/>
  <c r="T322" i="27"/>
  <c r="U322" i="27"/>
  <c r="U256" i="27"/>
  <c r="R256" i="27"/>
  <c r="S256" i="27"/>
  <c r="U267" i="27"/>
  <c r="R267" i="27"/>
  <c r="V267" i="27"/>
  <c r="S267" i="27"/>
  <c r="S194" i="27"/>
  <c r="T194" i="27"/>
  <c r="V194" i="27"/>
  <c r="T289" i="27"/>
  <c r="U289" i="27"/>
  <c r="R289" i="27"/>
  <c r="S289" i="27"/>
  <c r="S222" i="27"/>
  <c r="T222" i="27"/>
  <c r="U222" i="27"/>
  <c r="V222" i="27"/>
  <c r="U192" i="27"/>
  <c r="V192" i="27"/>
  <c r="T192" i="27"/>
  <c r="R224" i="27"/>
  <c r="V224" i="27"/>
  <c r="S224" i="27"/>
  <c r="T224" i="27"/>
  <c r="T133" i="27"/>
  <c r="R133" i="27"/>
  <c r="S133" i="27"/>
  <c r="U133" i="27"/>
  <c r="T146" i="27"/>
  <c r="U146" i="27"/>
  <c r="R146" i="27"/>
  <c r="V146" i="27"/>
  <c r="T171" i="27"/>
  <c r="R171" i="27"/>
  <c r="V171" i="27"/>
  <c r="S171" i="27"/>
  <c r="U216" i="27"/>
  <c r="R216" i="27"/>
  <c r="V216" i="27"/>
  <c r="T216" i="27"/>
  <c r="U140" i="27"/>
  <c r="R140" i="27"/>
  <c r="V140" i="27"/>
  <c r="S140" i="27"/>
  <c r="T140" i="27"/>
  <c r="S150" i="27"/>
  <c r="T150" i="27"/>
  <c r="U150" i="27"/>
  <c r="R150" i="27"/>
  <c r="V150" i="27"/>
  <c r="S182" i="27"/>
  <c r="T182" i="27"/>
  <c r="U182" i="27"/>
  <c r="R182" i="27"/>
  <c r="V182" i="27"/>
  <c r="R291" i="27"/>
  <c r="V291" i="27"/>
  <c r="S291" i="27"/>
  <c r="T291" i="27"/>
  <c r="U291" i="27"/>
  <c r="T259" i="27"/>
  <c r="R259" i="27"/>
  <c r="V259" i="27"/>
  <c r="S259" i="27"/>
  <c r="T219" i="27"/>
  <c r="U219" i="27"/>
  <c r="R219" i="27"/>
  <c r="V219" i="27"/>
  <c r="S219" i="27"/>
  <c r="R177" i="27"/>
  <c r="V177" i="27"/>
  <c r="S177" i="27"/>
  <c r="T177" i="27"/>
  <c r="U177" i="27"/>
  <c r="R197" i="27"/>
  <c r="V197" i="27"/>
  <c r="S197" i="27"/>
  <c r="U197" i="27"/>
  <c r="T197" i="27"/>
  <c r="T183" i="27"/>
  <c r="U183" i="27"/>
  <c r="V183" i="27"/>
  <c r="S183" i="27"/>
  <c r="U293" i="27"/>
  <c r="R293" i="27"/>
  <c r="V293" i="27"/>
  <c r="S293" i="27"/>
  <c r="T293" i="27"/>
  <c r="R212" i="27"/>
  <c r="V212" i="27"/>
  <c r="S212" i="27"/>
  <c r="T212" i="27"/>
  <c r="R145" i="27"/>
  <c r="V145" i="27"/>
  <c r="S145" i="27"/>
  <c r="T145" i="27"/>
  <c r="U145" i="27"/>
  <c r="R225" i="27"/>
  <c r="V225" i="27"/>
  <c r="T225" i="27"/>
  <c r="U225" i="27"/>
  <c r="P244" i="27"/>
  <c r="K244" i="27"/>
  <c r="M244" i="27"/>
  <c r="I253" i="27"/>
  <c r="G253" i="27"/>
  <c r="G175" i="27"/>
  <c r="I175" i="27"/>
  <c r="H253" i="27"/>
  <c r="I214" i="27"/>
  <c r="G214" i="27"/>
  <c r="S364" i="27"/>
  <c r="T267" i="27"/>
  <c r="U171" i="27"/>
  <c r="S216" i="27"/>
  <c r="S322" i="27"/>
  <c r="R139" i="27"/>
  <c r="S139" i="27"/>
  <c r="U139" i="27"/>
  <c r="T281" i="27"/>
  <c r="U212" i="27"/>
  <c r="T211" i="27"/>
  <c r="R178" i="27"/>
  <c r="S178" i="27"/>
  <c r="V133" i="27"/>
  <c r="T191" i="27"/>
  <c r="R266" i="27"/>
  <c r="V266" i="27"/>
  <c r="R192" i="27"/>
  <c r="S192" i="27"/>
  <c r="U278" i="27"/>
  <c r="U259" i="27"/>
  <c r="R194" i="27"/>
  <c r="U194" i="27"/>
  <c r="U260" i="27"/>
  <c r="V260" i="27"/>
  <c r="S260" i="27"/>
  <c r="T213" i="27"/>
  <c r="T144" i="27"/>
  <c r="S144" i="27"/>
  <c r="S288" i="27"/>
  <c r="T288" i="27"/>
  <c r="T143" i="27"/>
  <c r="U143" i="27"/>
  <c r="V189" i="27"/>
  <c r="S146" i="27"/>
  <c r="T256" i="27"/>
  <c r="V256" i="27"/>
  <c r="R183" i="27"/>
  <c r="R222" i="27"/>
  <c r="R131" i="27"/>
  <c r="S225" i="27"/>
  <c r="U224" i="27"/>
  <c r="H168" i="27"/>
  <c r="N168" i="27"/>
  <c r="G186" i="27"/>
  <c r="N227" i="27"/>
  <c r="G244" i="27"/>
  <c r="K227" i="27"/>
  <c r="J227" i="27"/>
  <c r="Q198" i="27"/>
  <c r="Q328" i="27"/>
  <c r="M328" i="27"/>
  <c r="L359" i="27"/>
  <c r="K336" i="27"/>
  <c r="O318" i="27"/>
  <c r="Q363" i="27"/>
  <c r="O328" i="27"/>
  <c r="K328" i="27"/>
  <c r="P352" i="27"/>
  <c r="O352" i="27"/>
  <c r="O347" i="27"/>
  <c r="O340" i="27"/>
  <c r="L356" i="27"/>
  <c r="I354" i="27"/>
  <c r="N354" i="27"/>
  <c r="M346" i="27"/>
  <c r="J326" i="27"/>
  <c r="G326" i="27"/>
  <c r="K326" i="27"/>
  <c r="M356" i="27"/>
  <c r="I350" i="27"/>
  <c r="K350" i="27"/>
  <c r="P337" i="27"/>
  <c r="Q350" i="27"/>
  <c r="Q340" i="27"/>
  <c r="P351" i="27"/>
  <c r="K348" i="27"/>
  <c r="Q349" i="27"/>
  <c r="H351" i="27"/>
  <c r="H348" i="27"/>
  <c r="O349" i="27"/>
  <c r="P356" i="27"/>
  <c r="N342" i="27"/>
  <c r="I351" i="27"/>
  <c r="O342" i="27"/>
  <c r="H325" i="27"/>
  <c r="P325" i="27"/>
  <c r="J329" i="27"/>
  <c r="J325" i="27"/>
  <c r="Q325" i="27"/>
  <c r="P329" i="27"/>
  <c r="K339" i="27"/>
  <c r="O339" i="27"/>
  <c r="H320" i="27"/>
  <c r="L333" i="27"/>
  <c r="Q339" i="27"/>
  <c r="H152" i="27"/>
  <c r="P152" i="27"/>
  <c r="L152" i="27"/>
  <c r="N152" i="27"/>
  <c r="P339" i="27"/>
  <c r="I325" i="27"/>
  <c r="P358" i="27"/>
  <c r="O338" i="27"/>
  <c r="Q330" i="27"/>
  <c r="I356" i="27"/>
  <c r="O358" i="27"/>
  <c r="J338" i="27"/>
  <c r="G353" i="27"/>
  <c r="O327" i="27"/>
  <c r="I327" i="27"/>
  <c r="K327" i="27"/>
  <c r="Q327" i="27"/>
  <c r="N338" i="27"/>
  <c r="H353" i="27"/>
  <c r="J353" i="27"/>
  <c r="O335" i="27"/>
  <c r="Q208" i="27"/>
  <c r="H323" i="27"/>
  <c r="H175" i="27"/>
  <c r="I323" i="27"/>
  <c r="G327" i="27"/>
  <c r="P323" i="27"/>
  <c r="I334" i="27"/>
  <c r="J334" i="27"/>
  <c r="H317" i="27"/>
  <c r="G317" i="27"/>
  <c r="Q317" i="27"/>
  <c r="Q332" i="27"/>
  <c r="J208" i="27"/>
  <c r="M208" i="27"/>
  <c r="N208" i="27"/>
  <c r="H170" i="27"/>
  <c r="I244" i="27"/>
  <c r="Q227" i="27"/>
  <c r="N244" i="27"/>
  <c r="H227" i="27"/>
  <c r="G227" i="27"/>
  <c r="O198" i="27"/>
  <c r="K198" i="27"/>
  <c r="J167" i="27"/>
  <c r="L167" i="27"/>
  <c r="Q167" i="27"/>
  <c r="L328" i="27"/>
  <c r="Q346" i="27"/>
  <c r="K318" i="27"/>
  <c r="J318" i="27"/>
  <c r="K349" i="27"/>
  <c r="Q360" i="27"/>
  <c r="Q244" i="27"/>
  <c r="L244" i="27"/>
  <c r="H244" i="27"/>
  <c r="J244" i="27"/>
  <c r="M227" i="27"/>
  <c r="I227" i="27"/>
  <c r="G198" i="27"/>
  <c r="H198" i="27"/>
  <c r="O167" i="27"/>
  <c r="P167" i="27"/>
  <c r="I167" i="27"/>
  <c r="K359" i="27"/>
  <c r="P328" i="27"/>
  <c r="J357" i="27"/>
  <c r="P359" i="27"/>
  <c r="L361" i="27"/>
  <c r="M361" i="27"/>
  <c r="O336" i="27"/>
  <c r="H318" i="27"/>
  <c r="Q318" i="27"/>
  <c r="I318" i="27"/>
  <c r="P363" i="27"/>
  <c r="N363" i="27"/>
  <c r="O363" i="27"/>
  <c r="L340" i="27"/>
  <c r="O360" i="27"/>
  <c r="I352" i="27"/>
  <c r="Q352" i="27"/>
  <c r="N360" i="27"/>
  <c r="P347" i="27"/>
  <c r="L354" i="27"/>
  <c r="O354" i="27"/>
  <c r="L360" i="27"/>
  <c r="M360" i="27"/>
  <c r="M326" i="27"/>
  <c r="H326" i="27"/>
  <c r="Q326" i="27"/>
  <c r="N326" i="27"/>
  <c r="N350" i="27"/>
  <c r="P350" i="27"/>
  <c r="H350" i="27"/>
  <c r="O350" i="27"/>
  <c r="L337" i="27"/>
  <c r="K337" i="27"/>
  <c r="P340" i="27"/>
  <c r="L349" i="27"/>
  <c r="N357" i="27"/>
  <c r="O351" i="27"/>
  <c r="G351" i="27"/>
  <c r="I348" i="27"/>
  <c r="K330" i="27"/>
  <c r="J348" i="27"/>
  <c r="P330" i="27"/>
  <c r="O330" i="27"/>
  <c r="N325" i="27"/>
  <c r="L325" i="27"/>
  <c r="I330" i="27"/>
  <c r="O348" i="27"/>
  <c r="K325" i="27"/>
  <c r="H329" i="27"/>
  <c r="G320" i="27"/>
  <c r="O320" i="27"/>
  <c r="L320" i="27"/>
  <c r="M339" i="27"/>
  <c r="M152" i="27"/>
  <c r="Q152" i="27"/>
  <c r="K358" i="27"/>
  <c r="K351" i="27"/>
  <c r="Q338" i="27"/>
  <c r="M338" i="27"/>
  <c r="M353" i="27"/>
  <c r="O344" i="27"/>
  <c r="K341" i="27"/>
  <c r="P341" i="27"/>
  <c r="P362" i="27"/>
  <c r="M358" i="27"/>
  <c r="M362" i="27"/>
  <c r="N327" i="27"/>
  <c r="O353" i="27"/>
  <c r="K353" i="27"/>
  <c r="I335" i="27"/>
  <c r="K335" i="27"/>
  <c r="N320" i="27"/>
  <c r="N323" i="27"/>
  <c r="K323" i="27"/>
  <c r="J335" i="27"/>
  <c r="P327" i="27"/>
  <c r="I173" i="27"/>
  <c r="L173" i="27"/>
  <c r="O173" i="27"/>
  <c r="G173" i="27"/>
  <c r="K173" i="27"/>
  <c r="K334" i="27"/>
  <c r="P317" i="27"/>
  <c r="K317" i="27"/>
  <c r="M317" i="27"/>
  <c r="M332" i="27"/>
  <c r="I208" i="27"/>
  <c r="O227" i="27"/>
  <c r="N198" i="27"/>
  <c r="P198" i="27"/>
  <c r="K167" i="27"/>
  <c r="H167" i="27"/>
  <c r="Q357" i="27"/>
  <c r="P361" i="27"/>
  <c r="O357" i="27"/>
  <c r="J359" i="27"/>
  <c r="O359" i="27"/>
  <c r="M336" i="27"/>
  <c r="Q361" i="27"/>
  <c r="N346" i="27"/>
  <c r="Q336" i="27"/>
  <c r="N318" i="27"/>
  <c r="L318" i="27"/>
  <c r="P349" i="27"/>
  <c r="K360" i="27"/>
  <c r="G328" i="27"/>
  <c r="P360" i="27"/>
  <c r="N352" i="27"/>
  <c r="H352" i="27"/>
  <c r="K352" i="27"/>
  <c r="N349" i="27"/>
  <c r="Q359" i="27"/>
  <c r="K354" i="27"/>
  <c r="J354" i="27"/>
  <c r="M359" i="27"/>
  <c r="I326" i="27"/>
  <c r="P326" i="27"/>
  <c r="L326" i="27"/>
  <c r="M350" i="27"/>
  <c r="M340" i="27"/>
  <c r="M337" i="27"/>
  <c r="N337" i="27"/>
  <c r="O337" i="27"/>
  <c r="N340" i="27"/>
  <c r="L357" i="27"/>
  <c r="I357" i="27"/>
  <c r="M351" i="27"/>
  <c r="J351" i="27"/>
  <c r="G348" i="27"/>
  <c r="N356" i="27"/>
  <c r="O356" i="27"/>
  <c r="P342" i="27"/>
  <c r="L342" i="27"/>
  <c r="N348" i="27"/>
  <c r="G325" i="27"/>
  <c r="M349" i="27"/>
  <c r="L348" i="27"/>
  <c r="K329" i="27"/>
  <c r="N329" i="27"/>
  <c r="L329" i="27"/>
  <c r="N339" i="27"/>
  <c r="M320" i="27"/>
  <c r="J320" i="27"/>
  <c r="Q320" i="27"/>
  <c r="P333" i="27"/>
  <c r="K333" i="27"/>
  <c r="Q333" i="27"/>
  <c r="I152" i="27"/>
  <c r="G152" i="27"/>
  <c r="L358" i="27"/>
  <c r="J350" i="27"/>
  <c r="H349" i="27"/>
  <c r="Q329" i="27"/>
  <c r="P338" i="27"/>
  <c r="K338" i="27"/>
  <c r="P353" i="27"/>
  <c r="H327" i="27"/>
  <c r="N341" i="27"/>
  <c r="L327" i="27"/>
  <c r="M327" i="27"/>
  <c r="G329" i="27"/>
  <c r="N362" i="27"/>
  <c r="J327" i="27"/>
  <c r="K152" i="27"/>
  <c r="K320" i="27"/>
  <c r="N353" i="27"/>
  <c r="L341" i="27"/>
  <c r="L335" i="27"/>
  <c r="O323" i="27"/>
  <c r="G323" i="27"/>
  <c r="L323" i="27"/>
  <c r="M323" i="27"/>
  <c r="P173" i="27"/>
  <c r="O334" i="27"/>
  <c r="L334" i="27"/>
  <c r="N334" i="27"/>
  <c r="L317" i="27"/>
  <c r="O317" i="27"/>
  <c r="K332" i="27"/>
  <c r="K208" i="27"/>
  <c r="M334" i="27"/>
  <c r="H208" i="27"/>
  <c r="G170" i="27"/>
  <c r="L198" i="27"/>
  <c r="O244" i="27"/>
  <c r="P227" i="27"/>
  <c r="L227" i="27"/>
  <c r="J198" i="27"/>
  <c r="I198" i="27"/>
  <c r="M198" i="27"/>
  <c r="N167" i="27"/>
  <c r="G167" i="27"/>
  <c r="M167" i="27"/>
  <c r="P336" i="27"/>
  <c r="M357" i="27"/>
  <c r="N336" i="27"/>
  <c r="P346" i="27"/>
  <c r="J328" i="27"/>
  <c r="O346" i="27"/>
  <c r="O361" i="27"/>
  <c r="L336" i="27"/>
  <c r="N361" i="27"/>
  <c r="K357" i="27"/>
  <c r="J336" i="27"/>
  <c r="P318" i="27"/>
  <c r="M318" i="27"/>
  <c r="G318" i="27"/>
  <c r="M363" i="27"/>
  <c r="L363" i="27"/>
  <c r="J349" i="27"/>
  <c r="N328" i="27"/>
  <c r="J352" i="27"/>
  <c r="L352" i="27"/>
  <c r="M352" i="27"/>
  <c r="Q347" i="27"/>
  <c r="N347" i="27"/>
  <c r="N359" i="27"/>
  <c r="P354" i="27"/>
  <c r="M354" i="27"/>
  <c r="Q354" i="27"/>
  <c r="H328" i="27"/>
  <c r="P357" i="27"/>
  <c r="O326" i="27"/>
  <c r="K356" i="27"/>
  <c r="G350" i="27"/>
  <c r="J356" i="27"/>
  <c r="L350" i="27"/>
  <c r="Q337" i="27"/>
  <c r="K340" i="27"/>
  <c r="L351" i="27"/>
  <c r="L330" i="27"/>
  <c r="G349" i="27"/>
  <c r="H330" i="27"/>
  <c r="M348" i="27"/>
  <c r="M330" i="27"/>
  <c r="I349" i="27"/>
  <c r="N330" i="27"/>
  <c r="J330" i="27"/>
  <c r="Q342" i="27"/>
  <c r="Q351" i="27"/>
  <c r="N351" i="27"/>
  <c r="O325" i="27"/>
  <c r="Q356" i="27"/>
  <c r="O329" i="27"/>
  <c r="I329" i="27"/>
  <c r="M325" i="27"/>
  <c r="M329" i="27"/>
  <c r="P348" i="27"/>
  <c r="L339" i="27"/>
  <c r="I320" i="27"/>
  <c r="P320" i="27"/>
  <c r="O333" i="27"/>
  <c r="N333" i="27"/>
  <c r="J333" i="27"/>
  <c r="I333" i="27"/>
  <c r="J152" i="27"/>
  <c r="J358" i="27"/>
  <c r="Q348" i="27"/>
  <c r="M342" i="27"/>
  <c r="Q353" i="27"/>
  <c r="Q358" i="27"/>
  <c r="P344" i="27"/>
  <c r="L362" i="27"/>
  <c r="Q344" i="27"/>
  <c r="Q362" i="27"/>
  <c r="O341" i="27"/>
  <c r="M344" i="27"/>
  <c r="O362" i="27"/>
  <c r="L344" i="27"/>
  <c r="I353" i="27"/>
  <c r="Q341" i="27"/>
  <c r="P335" i="27"/>
  <c r="N335" i="27"/>
  <c r="Q323" i="27"/>
  <c r="M173" i="27"/>
  <c r="Q173" i="27"/>
  <c r="Q334" i="27"/>
  <c r="J173" i="27"/>
  <c r="N173" i="27"/>
  <c r="P334" i="27"/>
  <c r="J317" i="27"/>
  <c r="N317" i="27"/>
  <c r="M335" i="27"/>
  <c r="G208" i="27"/>
  <c r="P208" i="27"/>
  <c r="O208" i="27"/>
  <c r="L208" i="27"/>
  <c r="H173" i="27"/>
  <c r="N332" i="27"/>
  <c r="J337" i="27"/>
  <c r="H354" i="27"/>
  <c r="M347" i="27"/>
  <c r="G352" i="27"/>
  <c r="I328" i="27"/>
  <c r="K361" i="27"/>
  <c r="R167" i="27" l="1"/>
  <c r="V167" i="27"/>
  <c r="T347" i="27"/>
  <c r="U347" i="27"/>
  <c r="U252" i="27"/>
  <c r="R252" i="27"/>
  <c r="T252" i="27"/>
  <c r="S351" i="27"/>
  <c r="R351" i="27"/>
  <c r="V351" i="27"/>
  <c r="R359" i="27"/>
  <c r="V359" i="27"/>
  <c r="T362" i="27"/>
  <c r="S198" i="27"/>
  <c r="T198" i="27"/>
  <c r="U198" i="27"/>
  <c r="U360" i="27"/>
  <c r="S360" i="27"/>
  <c r="T360" i="27"/>
  <c r="U358" i="27"/>
  <c r="R358" i="27"/>
  <c r="U344" i="27"/>
  <c r="R344" i="27"/>
  <c r="T151" i="27"/>
  <c r="U151" i="27"/>
  <c r="S151" i="27"/>
  <c r="R249" i="27"/>
  <c r="T249" i="27"/>
  <c r="U249" i="27"/>
  <c r="S257" i="27"/>
  <c r="T257" i="27"/>
  <c r="R275" i="27"/>
  <c r="V275" i="27"/>
  <c r="S295" i="27"/>
  <c r="T295" i="27"/>
  <c r="V295" i="27"/>
  <c r="S190" i="27"/>
  <c r="R190" i="27"/>
  <c r="R355" i="27"/>
  <c r="V355" i="27"/>
  <c r="T138" i="27"/>
  <c r="U138" i="27"/>
  <c r="T247" i="27"/>
  <c r="S247" i="27"/>
  <c r="R361" i="27"/>
  <c r="T361" i="27"/>
  <c r="U361" i="27"/>
  <c r="V196" i="27"/>
  <c r="T196" i="27"/>
  <c r="U255" i="27"/>
  <c r="R255" i="27"/>
  <c r="R272" i="27"/>
  <c r="U272" i="27"/>
  <c r="V251" i="27"/>
  <c r="S251" i="27"/>
  <c r="R348" i="27"/>
  <c r="V348" i="27"/>
  <c r="T142" i="27"/>
  <c r="U142" i="27"/>
  <c r="R217" i="27"/>
  <c r="U217" i="27"/>
  <c r="U172" i="27"/>
  <c r="S172" i="27"/>
  <c r="T172" i="27"/>
  <c r="R227" i="27"/>
  <c r="V227" i="27"/>
  <c r="U336" i="27"/>
  <c r="R336" i="27"/>
  <c r="R326" i="27"/>
  <c r="U326" i="27"/>
  <c r="R338" i="27"/>
  <c r="T338" i="27"/>
  <c r="U338" i="27"/>
  <c r="U250" i="27"/>
  <c r="R321" i="27"/>
  <c r="S331" i="27"/>
  <c r="V331" i="27"/>
  <c r="R169" i="27"/>
  <c r="S169" i="27"/>
  <c r="T169" i="27"/>
  <c r="U169" i="27"/>
  <c r="V271" i="27"/>
  <c r="S319" i="27"/>
  <c r="T319" i="27"/>
  <c r="U319" i="27"/>
  <c r="V319" i="27"/>
  <c r="R302" i="27"/>
  <c r="V302" i="27"/>
  <c r="T302" i="27"/>
  <c r="U302" i="27"/>
  <c r="T292" i="27"/>
  <c r="R292" i="27"/>
  <c r="V292" i="27"/>
  <c r="S292" i="27"/>
  <c r="U324" i="27"/>
  <c r="R324" i="27"/>
  <c r="V324" i="27"/>
  <c r="V209" i="27"/>
  <c r="S209" i="27"/>
  <c r="U209" i="27"/>
  <c r="T209" i="27"/>
  <c r="T340" i="27"/>
  <c r="U340" i="27"/>
  <c r="R340" i="27"/>
  <c r="V340" i="27"/>
  <c r="S340" i="27"/>
  <c r="T343" i="27"/>
  <c r="U343" i="27"/>
  <c r="R343" i="27"/>
  <c r="V343" i="27"/>
  <c r="R354" i="27"/>
  <c r="V354" i="27"/>
  <c r="S354" i="27"/>
  <c r="T354" i="27"/>
  <c r="U354" i="27"/>
  <c r="T262" i="27"/>
  <c r="U262" i="27"/>
  <c r="R262" i="27"/>
  <c r="S262" i="27"/>
  <c r="U220" i="27"/>
  <c r="R220" i="27"/>
  <c r="V220" i="27"/>
  <c r="S220" i="27"/>
  <c r="T220" i="27"/>
  <c r="R345" i="27"/>
  <c r="V345" i="27"/>
  <c r="S345" i="27"/>
  <c r="T345" i="27"/>
  <c r="U134" i="27"/>
  <c r="S134" i="27"/>
  <c r="T134" i="27"/>
  <c r="R134" i="27"/>
  <c r="V134" i="27"/>
  <c r="U168" i="27"/>
  <c r="R168" i="27"/>
  <c r="V168" i="27"/>
  <c r="S168" i="27"/>
  <c r="T168" i="27"/>
  <c r="U136" i="27"/>
  <c r="R136" i="27"/>
  <c r="V136" i="27"/>
  <c r="S136" i="27"/>
  <c r="T136" i="27"/>
  <c r="R276" i="27"/>
  <c r="V276" i="27"/>
  <c r="S276" i="27"/>
  <c r="T276" i="27"/>
  <c r="U276" i="27"/>
  <c r="T147" i="27"/>
  <c r="U147" i="27"/>
  <c r="R147" i="27"/>
  <c r="V147" i="27"/>
  <c r="S147" i="27"/>
  <c r="T300" i="27"/>
  <c r="U300" i="27"/>
  <c r="R300" i="27"/>
  <c r="V300" i="27"/>
  <c r="S300" i="27"/>
  <c r="U301" i="27"/>
  <c r="R301" i="27"/>
  <c r="V301" i="27"/>
  <c r="S301" i="27"/>
  <c r="T301" i="27"/>
  <c r="L305" i="27"/>
  <c r="N305" i="27"/>
  <c r="M305" i="27"/>
  <c r="G305" i="27"/>
  <c r="J305" i="27"/>
  <c r="Q305" i="27"/>
  <c r="I305" i="27"/>
  <c r="O305" i="27"/>
  <c r="H305" i="27"/>
  <c r="P305" i="27"/>
  <c r="K305" i="27"/>
  <c r="U345" i="27"/>
  <c r="S355" i="27"/>
  <c r="T355" i="27"/>
  <c r="U355" i="27"/>
  <c r="R360" i="27"/>
  <c r="V360" i="27"/>
  <c r="T351" i="27"/>
  <c r="U351" i="27"/>
  <c r="S359" i="27"/>
  <c r="T359" i="27"/>
  <c r="U359" i="27"/>
  <c r="S361" i="27"/>
  <c r="V361" i="27"/>
  <c r="S347" i="27"/>
  <c r="R347" i="27"/>
  <c r="V347" i="27"/>
  <c r="S348" i="27"/>
  <c r="T348" i="27"/>
  <c r="U348" i="27"/>
  <c r="S362" i="27"/>
  <c r="U362" i="27"/>
  <c r="R362" i="27"/>
  <c r="V362" i="27"/>
  <c r="S358" i="27"/>
  <c r="T358" i="27"/>
  <c r="V358" i="27"/>
  <c r="V169" i="27"/>
  <c r="U257" i="27"/>
  <c r="R257" i="27"/>
  <c r="V257" i="27"/>
  <c r="R138" i="27"/>
  <c r="V138" i="27"/>
  <c r="S138" i="27"/>
  <c r="R198" i="27"/>
  <c r="V198" i="27"/>
  <c r="S252" i="27"/>
  <c r="V252" i="27"/>
  <c r="S250" i="27"/>
  <c r="T250" i="27"/>
  <c r="R250" i="27"/>
  <c r="V250" i="27"/>
  <c r="R196" i="27"/>
  <c r="S196" i="27"/>
  <c r="U196" i="27"/>
  <c r="R319" i="27"/>
  <c r="S302" i="27"/>
  <c r="R151" i="27"/>
  <c r="V151" i="27"/>
  <c r="R331" i="27"/>
  <c r="T331" i="27"/>
  <c r="U331" i="27"/>
  <c r="S227" i="27"/>
  <c r="T227" i="27"/>
  <c r="U227" i="27"/>
  <c r="V336" i="27"/>
  <c r="S336" i="27"/>
  <c r="T336" i="27"/>
  <c r="R142" i="27"/>
  <c r="V142" i="27"/>
  <c r="S142" i="27"/>
  <c r="V217" i="27"/>
  <c r="S217" i="27"/>
  <c r="T217" i="27"/>
  <c r="S255" i="27"/>
  <c r="T255" i="27"/>
  <c r="V255" i="27"/>
  <c r="U295" i="27"/>
  <c r="R295" i="27"/>
  <c r="V272" i="27"/>
  <c r="S272" i="27"/>
  <c r="T272" i="27"/>
  <c r="S343" i="27"/>
  <c r="T251" i="27"/>
  <c r="U251" i="27"/>
  <c r="R251" i="27"/>
  <c r="T167" i="27"/>
  <c r="U167" i="27"/>
  <c r="S167" i="27"/>
  <c r="V338" i="27"/>
  <c r="S338" i="27"/>
  <c r="V262" i="27"/>
  <c r="V344" i="27"/>
  <c r="S344" i="27"/>
  <c r="T344" i="27"/>
  <c r="V321" i="27"/>
  <c r="S321" i="27"/>
  <c r="T321" i="27"/>
  <c r="U321" i="27"/>
  <c r="U275" i="27"/>
  <c r="S275" i="27"/>
  <c r="T275" i="27"/>
  <c r="T190" i="27"/>
  <c r="U190" i="27"/>
  <c r="V190" i="27"/>
  <c r="U247" i="27"/>
  <c r="R247" i="27"/>
  <c r="V247" i="27"/>
  <c r="V326" i="27"/>
  <c r="S326" i="27"/>
  <c r="T326" i="27"/>
  <c r="S249" i="27"/>
  <c r="V249" i="27"/>
  <c r="U271" i="27"/>
  <c r="R271" i="27"/>
  <c r="S271" i="27"/>
  <c r="T271" i="27"/>
  <c r="R172" i="27"/>
  <c r="V172" i="27"/>
  <c r="U292" i="27"/>
  <c r="S324" i="27"/>
  <c r="T324" i="27"/>
  <c r="R209" i="27"/>
  <c r="N344" i="27"/>
  <c r="I246" i="27"/>
  <c r="O246" i="27"/>
  <c r="G248" i="27"/>
  <c r="J314" i="27"/>
  <c r="M314" i="27"/>
  <c r="K313" i="27"/>
  <c r="I313" i="27"/>
  <c r="H313" i="27"/>
  <c r="N313" i="27"/>
  <c r="L207" i="27"/>
  <c r="G207" i="27"/>
  <c r="I207" i="27"/>
  <c r="Q246" i="27"/>
  <c r="L246" i="27"/>
  <c r="Q245" i="27"/>
  <c r="H248" i="27"/>
  <c r="L245" i="27"/>
  <c r="G245" i="27"/>
  <c r="Q314" i="27"/>
  <c r="I314" i="27"/>
  <c r="J313" i="27"/>
  <c r="G313" i="27"/>
  <c r="M313" i="27"/>
  <c r="M207" i="27"/>
  <c r="H207" i="27"/>
  <c r="P207" i="27"/>
  <c r="H332" i="27"/>
  <c r="H214" i="27"/>
  <c r="J245" i="27"/>
  <c r="M245" i="27"/>
  <c r="K246" i="27"/>
  <c r="G246" i="27"/>
  <c r="P245" i="27"/>
  <c r="I245" i="27"/>
  <c r="N246" i="27"/>
  <c r="P246" i="27"/>
  <c r="H245" i="27"/>
  <c r="N245" i="27"/>
  <c r="K314" i="27"/>
  <c r="P314" i="27"/>
  <c r="O314" i="27"/>
  <c r="P313" i="27"/>
  <c r="Q313" i="27"/>
  <c r="L313" i="27"/>
  <c r="O207" i="27"/>
  <c r="R273" i="27"/>
  <c r="J207" i="27"/>
  <c r="J246" i="27"/>
  <c r="H246" i="27"/>
  <c r="M246" i="27"/>
  <c r="K245" i="27"/>
  <c r="O245" i="27"/>
  <c r="N314" i="27"/>
  <c r="H314" i="27"/>
  <c r="L314" i="27"/>
  <c r="G314" i="27"/>
  <c r="O313" i="27"/>
  <c r="N207" i="27"/>
  <c r="Q207" i="27"/>
  <c r="K207" i="27"/>
  <c r="S173" i="27" l="1"/>
  <c r="U328" i="27"/>
  <c r="R328" i="27"/>
  <c r="R346" i="27"/>
  <c r="V346" i="27"/>
  <c r="U346" i="27"/>
  <c r="U313" i="27"/>
  <c r="S313" i="27"/>
  <c r="T313" i="27"/>
  <c r="S342" i="27"/>
  <c r="T342" i="27"/>
  <c r="T323" i="27"/>
  <c r="U317" i="27"/>
  <c r="R317" i="27"/>
  <c r="T317" i="27"/>
  <c r="S353" i="27"/>
  <c r="T353" i="27"/>
  <c r="V349" i="27"/>
  <c r="S349" i="27"/>
  <c r="V334" i="27"/>
  <c r="S334" i="27"/>
  <c r="U333" i="27"/>
  <c r="T333" i="27"/>
  <c r="R318" i="27"/>
  <c r="T318" i="27"/>
  <c r="U318" i="27"/>
  <c r="V337" i="27"/>
  <c r="S337" i="27"/>
  <c r="U244" i="27"/>
  <c r="R244" i="27"/>
  <c r="V244" i="27"/>
  <c r="S244" i="27"/>
  <c r="T244" i="27"/>
  <c r="U208" i="27"/>
  <c r="R208" i="27"/>
  <c r="S208" i="27"/>
  <c r="U152" i="27"/>
  <c r="S152" i="27"/>
  <c r="T152" i="27"/>
  <c r="U327" i="27"/>
  <c r="R327" i="27"/>
  <c r="T320" i="27"/>
  <c r="U320" i="27"/>
  <c r="R320" i="27"/>
  <c r="S320" i="27"/>
  <c r="U356" i="27"/>
  <c r="R356" i="27"/>
  <c r="S356" i="27"/>
  <c r="T356" i="27"/>
  <c r="S335" i="27"/>
  <c r="U335" i="27"/>
  <c r="R335" i="27"/>
  <c r="V325" i="27"/>
  <c r="S325" i="27"/>
  <c r="T325" i="27"/>
  <c r="S339" i="27"/>
  <c r="T339" i="27"/>
  <c r="R339" i="27"/>
  <c r="V339" i="27"/>
  <c r="T352" i="27"/>
  <c r="U352" i="27"/>
  <c r="R352" i="27"/>
  <c r="V352" i="27"/>
  <c r="S352" i="27"/>
  <c r="T332" i="27"/>
  <c r="U332" i="27"/>
  <c r="R332" i="27"/>
  <c r="V332" i="27"/>
  <c r="R329" i="27"/>
  <c r="V329" i="27"/>
  <c r="S329" i="27"/>
  <c r="T329" i="27"/>
  <c r="R350" i="27"/>
  <c r="V350" i="27"/>
  <c r="S350" i="27"/>
  <c r="U350" i="27"/>
  <c r="U341" i="27"/>
  <c r="R341" i="27"/>
  <c r="S341" i="27"/>
  <c r="T341" i="27"/>
  <c r="R357" i="27"/>
  <c r="V357" i="27"/>
  <c r="S357" i="27"/>
  <c r="T357" i="27"/>
  <c r="U357" i="27"/>
  <c r="R330" i="27"/>
  <c r="V330" i="27"/>
  <c r="S330" i="27"/>
  <c r="T330" i="27"/>
  <c r="U330" i="27"/>
  <c r="T363" i="27"/>
  <c r="U363" i="27"/>
  <c r="R363" i="27"/>
  <c r="V363" i="27"/>
  <c r="S363" i="27"/>
  <c r="V356" i="27"/>
  <c r="T350" i="27"/>
  <c r="S346" i="27"/>
  <c r="T346" i="27"/>
  <c r="U353" i="27"/>
  <c r="R353" i="27"/>
  <c r="V353" i="27"/>
  <c r="T349" i="27"/>
  <c r="U349" i="27"/>
  <c r="R349" i="27"/>
  <c r="V320" i="27"/>
  <c r="U329" i="27"/>
  <c r="R334" i="27"/>
  <c r="T334" i="27"/>
  <c r="U334" i="27"/>
  <c r="R333" i="27"/>
  <c r="V333" i="27"/>
  <c r="S333" i="27"/>
  <c r="V208" i="27"/>
  <c r="T208" i="27"/>
  <c r="V318" i="27"/>
  <c r="S318" i="27"/>
  <c r="R337" i="27"/>
  <c r="T337" i="27"/>
  <c r="U337" i="27"/>
  <c r="T173" i="27"/>
  <c r="U173" i="27"/>
  <c r="R173" i="27"/>
  <c r="V173" i="27"/>
  <c r="V317" i="27"/>
  <c r="S317" i="27"/>
  <c r="S332" i="27"/>
  <c r="V335" i="27"/>
  <c r="T335" i="27"/>
  <c r="R325" i="27"/>
  <c r="U325" i="27"/>
  <c r="V327" i="27"/>
  <c r="S327" i="27"/>
  <c r="T327" i="27"/>
  <c r="R313" i="27"/>
  <c r="V313" i="27"/>
  <c r="R342" i="27"/>
  <c r="V342" i="27"/>
  <c r="U342" i="27"/>
  <c r="R323" i="27"/>
  <c r="V323" i="27"/>
  <c r="S323" i="27"/>
  <c r="U323" i="27"/>
  <c r="R152" i="27"/>
  <c r="V152" i="27"/>
  <c r="V328" i="27"/>
  <c r="S328" i="27"/>
  <c r="T328" i="27"/>
  <c r="V341" i="27"/>
  <c r="U339" i="27"/>
  <c r="P315" i="27"/>
  <c r="N315" i="27"/>
  <c r="H315" i="27"/>
  <c r="G315" i="27"/>
  <c r="K315" i="27"/>
  <c r="J315" i="27"/>
  <c r="O315" i="27"/>
  <c r="M315" i="27"/>
  <c r="Q315" i="27"/>
  <c r="I315" i="27"/>
  <c r="L315" i="27"/>
  <c r="Z17" i="45"/>
  <c r="Z28" i="28" s="1"/>
  <c r="X17" i="45"/>
  <c r="X28" i="28" s="1"/>
  <c r="V17" i="45"/>
  <c r="V28" i="28" s="1"/>
  <c r="T17" i="45"/>
  <c r="T28" i="28" s="1"/>
  <c r="R17" i="45"/>
  <c r="R28" i="28" s="1"/>
  <c r="P17" i="45"/>
  <c r="P28" i="28" s="1"/>
  <c r="N17" i="45"/>
  <c r="N28" i="28" s="1"/>
  <c r="L17" i="45"/>
  <c r="L28" i="28" s="1"/>
  <c r="J17" i="45"/>
  <c r="Y17" i="45"/>
  <c r="Y28" i="28" s="1"/>
  <c r="W17" i="45"/>
  <c r="W28" i="28" s="1"/>
  <c r="U17" i="45"/>
  <c r="U28" i="28" s="1"/>
  <c r="S17" i="45"/>
  <c r="S28" i="28" s="1"/>
  <c r="Q17" i="45"/>
  <c r="Q28" i="28" s="1"/>
  <c r="O17" i="45"/>
  <c r="O28" i="28" s="1"/>
  <c r="M17" i="45"/>
  <c r="M28" i="28" s="1"/>
  <c r="K17" i="45"/>
  <c r="K28" i="28" s="1"/>
  <c r="AC350" i="28" l="1"/>
  <c r="AC352" i="28"/>
  <c r="AC303" i="28"/>
  <c r="AC359" i="28"/>
  <c r="AC309" i="28"/>
  <c r="AD309" i="28" s="1"/>
  <c r="AE309" i="28" s="1"/>
  <c r="AF309" i="28" s="1"/>
  <c r="AC306" i="28"/>
  <c r="AD306" i="28" s="1"/>
  <c r="AE306" i="28" s="1"/>
  <c r="AC154" i="28"/>
  <c r="AD154" i="28" s="1"/>
  <c r="AE154" i="28" s="1"/>
  <c r="AF154" i="28" s="1"/>
  <c r="AG154" i="28" s="1"/>
  <c r="AH154" i="28" s="1"/>
  <c r="AI154" i="28" s="1"/>
  <c r="AC366" i="28"/>
  <c r="AD366" i="28" s="1"/>
  <c r="AE366" i="28" s="1"/>
  <c r="AF366" i="28" s="1"/>
  <c r="AC304" i="28"/>
  <c r="AD304" i="28" s="1"/>
  <c r="AC360" i="28"/>
  <c r="AC307" i="28"/>
  <c r="AD307" i="28" s="1"/>
  <c r="AE307" i="28" s="1"/>
  <c r="AC368" i="28"/>
  <c r="AD368" i="28" s="1"/>
  <c r="AE368" i="28" s="1"/>
  <c r="AF368" i="28" s="1"/>
  <c r="AG368" i="28" s="1"/>
  <c r="AC369" i="28"/>
  <c r="AD369" i="28" s="1"/>
  <c r="AE369" i="28" s="1"/>
  <c r="AF369" i="28" s="1"/>
  <c r="AG369" i="28" s="1"/>
  <c r="AH369" i="28" s="1"/>
  <c r="AC308" i="28"/>
  <c r="AD308" i="28" s="1"/>
  <c r="AE308" i="28" s="1"/>
  <c r="AF308" i="28" s="1"/>
  <c r="AC365" i="28"/>
  <c r="AD365" i="28" s="1"/>
  <c r="AE365" i="28" s="1"/>
  <c r="AF365" i="28" s="1"/>
  <c r="AC305" i="28"/>
  <c r="AD305" i="28" s="1"/>
  <c r="AC364" i="28"/>
  <c r="AD364" i="28" s="1"/>
  <c r="AE364" i="28" s="1"/>
  <c r="AC361" i="28"/>
  <c r="AD361" i="28" s="1"/>
  <c r="AC302" i="28"/>
  <c r="AC156" i="28"/>
  <c r="AD156" i="28" s="1"/>
  <c r="AE156" i="28" s="1"/>
  <c r="AF156" i="28" s="1"/>
  <c r="AG156" i="28" s="1"/>
  <c r="AH156" i="28" s="1"/>
  <c r="AI156" i="28" s="1"/>
  <c r="AJ156" i="28" s="1"/>
  <c r="AC351" i="28"/>
  <c r="AC362" i="28"/>
  <c r="AD362" i="28" s="1"/>
  <c r="AC367" i="28"/>
  <c r="AD367" i="28" s="1"/>
  <c r="AE367" i="28" s="1"/>
  <c r="AF367" i="28" s="1"/>
  <c r="AG367" i="28" s="1"/>
  <c r="AC155" i="28"/>
  <c r="AD155" i="28" s="1"/>
  <c r="AE155" i="28" s="1"/>
  <c r="AF155" i="28" s="1"/>
  <c r="AG155" i="28" s="1"/>
  <c r="AH155" i="28" s="1"/>
  <c r="AI155" i="28" s="1"/>
  <c r="AJ155" i="28" s="1"/>
  <c r="AC363" i="28"/>
  <c r="AD363" i="28" s="1"/>
  <c r="AE363" i="28" s="1"/>
  <c r="J20" i="45"/>
  <c r="K20" i="45" s="1"/>
  <c r="L20" i="45" s="1"/>
  <c r="M20" i="45" s="1"/>
  <c r="N20" i="45" s="1"/>
  <c r="O20" i="45" s="1"/>
  <c r="P20" i="45" s="1"/>
  <c r="Q20" i="45" s="1"/>
  <c r="J24" i="45"/>
  <c r="K24" i="45" s="1"/>
  <c r="L24" i="45" s="1"/>
  <c r="M24" i="45" s="1"/>
  <c r="N24" i="45" s="1"/>
  <c r="O24" i="45" s="1"/>
  <c r="P24" i="45" s="1"/>
  <c r="Q24" i="45" s="1"/>
  <c r="R24" i="45" s="1"/>
  <c r="S24" i="45" s="1"/>
  <c r="T24" i="45" s="1"/>
  <c r="U24" i="45" s="1"/>
  <c r="J21" i="45"/>
  <c r="K21" i="45" s="1"/>
  <c r="L21" i="45" s="1"/>
  <c r="M21" i="45" s="1"/>
  <c r="N21" i="45" s="1"/>
  <c r="O21" i="45" s="1"/>
  <c r="P21" i="45" s="1"/>
  <c r="Q21" i="45" s="1"/>
  <c r="R21" i="45" s="1"/>
  <c r="S21" i="45" s="1"/>
  <c r="T21" i="45" s="1"/>
  <c r="U21" i="45" s="1"/>
  <c r="J25" i="45"/>
  <c r="K25" i="45" s="1"/>
  <c r="L25" i="45" s="1"/>
  <c r="M25" i="45" s="1"/>
  <c r="N25" i="45" s="1"/>
  <c r="O25" i="45" s="1"/>
  <c r="P25" i="45" s="1"/>
  <c r="Q25" i="45" s="1"/>
  <c r="R25" i="45" s="1"/>
  <c r="S25" i="45" s="1"/>
  <c r="T25" i="45" s="1"/>
  <c r="U25" i="45" s="1"/>
  <c r="J22" i="45"/>
  <c r="K22" i="45" s="1"/>
  <c r="L22" i="45" s="1"/>
  <c r="M22" i="45" s="1"/>
  <c r="N22" i="45" s="1"/>
  <c r="O22" i="45" s="1"/>
  <c r="P22" i="45" s="1"/>
  <c r="Q22" i="45" s="1"/>
  <c r="R22" i="45" s="1"/>
  <c r="S22" i="45" s="1"/>
  <c r="T22" i="45" s="1"/>
  <c r="U22" i="45" s="1"/>
  <c r="J23" i="45"/>
  <c r="K23" i="45" s="1"/>
  <c r="L23" i="45" s="1"/>
  <c r="M23" i="45" s="1"/>
  <c r="N23" i="45" s="1"/>
  <c r="O23" i="45" s="1"/>
  <c r="P23" i="45" s="1"/>
  <c r="Q23" i="45" s="1"/>
  <c r="R23" i="45" s="1"/>
  <c r="S23" i="45" s="1"/>
  <c r="T23" i="45" s="1"/>
  <c r="U23" i="45" s="1"/>
  <c r="S207" i="27"/>
  <c r="R207" i="27"/>
  <c r="R245" i="27"/>
  <c r="V245" i="27"/>
  <c r="S245" i="27"/>
  <c r="R314" i="27"/>
  <c r="V314" i="27"/>
  <c r="T314" i="27"/>
  <c r="U314" i="27"/>
  <c r="S246" i="27"/>
  <c r="T246" i="27"/>
  <c r="R246" i="27"/>
  <c r="V246" i="27"/>
  <c r="U305" i="27"/>
  <c r="V305" i="27"/>
  <c r="S305" i="27"/>
  <c r="T305" i="27"/>
  <c r="R305" i="27"/>
  <c r="G166" i="27"/>
  <c r="G309" i="27"/>
  <c r="I242" i="27"/>
  <c r="H242" i="27"/>
  <c r="P242" i="27"/>
  <c r="G242" i="27"/>
  <c r="K242" i="27"/>
  <c r="J242" i="27"/>
  <c r="O242" i="27"/>
  <c r="L242" i="27"/>
  <c r="M242" i="27"/>
  <c r="H309" i="27"/>
  <c r="L309" i="27"/>
  <c r="G310" i="27"/>
  <c r="H310" i="27"/>
  <c r="N310" i="27"/>
  <c r="P310" i="27"/>
  <c r="L310" i="27"/>
  <c r="I310" i="27"/>
  <c r="Q310" i="27"/>
  <c r="O310" i="27"/>
  <c r="K310" i="27"/>
  <c r="M310" i="27"/>
  <c r="J310" i="27"/>
  <c r="V207" i="27"/>
  <c r="T207" i="27"/>
  <c r="U207" i="27"/>
  <c r="U246" i="27"/>
  <c r="T245" i="27"/>
  <c r="U245" i="27"/>
  <c r="S314" i="27"/>
  <c r="Q309" i="27"/>
  <c r="O309" i="27"/>
  <c r="J309" i="27"/>
  <c r="N309" i="27"/>
  <c r="I309" i="27"/>
  <c r="P309" i="27"/>
  <c r="I162" i="27"/>
  <c r="G241" i="27"/>
  <c r="P240" i="27"/>
  <c r="L163" i="27"/>
  <c r="M154" i="27"/>
  <c r="I165" i="27"/>
  <c r="O306" i="27"/>
  <c r="J162" i="27"/>
  <c r="Q162" i="27"/>
  <c r="H162" i="27"/>
  <c r="K241" i="27"/>
  <c r="O241" i="27"/>
  <c r="L241" i="27"/>
  <c r="I240" i="27"/>
  <c r="M240" i="27"/>
  <c r="K240" i="27"/>
  <c r="H240" i="27"/>
  <c r="I199" i="27"/>
  <c r="O199" i="27"/>
  <c r="N199" i="27"/>
  <c r="L199" i="27"/>
  <c r="O164" i="27"/>
  <c r="K164" i="27"/>
  <c r="I164" i="27"/>
  <c r="J164" i="27"/>
  <c r="K163" i="27"/>
  <c r="H163" i="27"/>
  <c r="N163" i="27"/>
  <c r="L154" i="27"/>
  <c r="Q242" i="27"/>
  <c r="G165" i="27"/>
  <c r="K165" i="27"/>
  <c r="H165" i="27"/>
  <c r="K306" i="27"/>
  <c r="N306" i="27"/>
  <c r="L306" i="27"/>
  <c r="M312" i="27"/>
  <c r="L312" i="27"/>
  <c r="N312" i="27"/>
  <c r="O307" i="27"/>
  <c r="K307" i="27"/>
  <c r="Q307" i="27"/>
  <c r="O311" i="27"/>
  <c r="K311" i="27"/>
  <c r="P311" i="27"/>
  <c r="P308" i="27"/>
  <c r="I308" i="27"/>
  <c r="G308" i="27"/>
  <c r="M308" i="27"/>
  <c r="G162" i="27"/>
  <c r="O240" i="27"/>
  <c r="J154" i="27"/>
  <c r="L165" i="27"/>
  <c r="Q306" i="27"/>
  <c r="H312" i="27"/>
  <c r="O312" i="27"/>
  <c r="P307" i="27"/>
  <c r="N307" i="27"/>
  <c r="I307" i="27"/>
  <c r="H311" i="27"/>
  <c r="L311" i="27"/>
  <c r="G311" i="27"/>
  <c r="J308" i="27"/>
  <c r="N308" i="27"/>
  <c r="L308" i="27"/>
  <c r="N162" i="27"/>
  <c r="M241" i="27"/>
  <c r="L164" i="27"/>
  <c r="G164" i="27"/>
  <c r="O163" i="27"/>
  <c r="G154" i="27"/>
  <c r="J165" i="27"/>
  <c r="K162" i="27"/>
  <c r="M162" i="27"/>
  <c r="L162" i="27"/>
  <c r="J241" i="27"/>
  <c r="Q241" i="27"/>
  <c r="I241" i="27"/>
  <c r="J240" i="27"/>
  <c r="Q240" i="27"/>
  <c r="K199" i="27"/>
  <c r="J199" i="27"/>
  <c r="H199" i="27"/>
  <c r="M164" i="27"/>
  <c r="Q164" i="27"/>
  <c r="P163" i="27"/>
  <c r="G163" i="27"/>
  <c r="I154" i="27"/>
  <c r="P154" i="27"/>
  <c r="N154" i="27"/>
  <c r="P306" i="27"/>
  <c r="H306" i="27"/>
  <c r="J312" i="27"/>
  <c r="G312" i="27"/>
  <c r="K312" i="27"/>
  <c r="P312" i="27"/>
  <c r="M307" i="27"/>
  <c r="G307" i="27"/>
  <c r="H307" i="27"/>
  <c r="N311" i="27"/>
  <c r="M311" i="27"/>
  <c r="K308" i="27"/>
  <c r="O162" i="27"/>
  <c r="P241" i="27"/>
  <c r="M163" i="27"/>
  <c r="M306" i="27"/>
  <c r="P162" i="27"/>
  <c r="N241" i="27"/>
  <c r="H241" i="27"/>
  <c r="N240" i="27"/>
  <c r="L240" i="27"/>
  <c r="G240" i="27"/>
  <c r="M199" i="27"/>
  <c r="G199" i="27"/>
  <c r="P199" i="27"/>
  <c r="N164" i="27"/>
  <c r="H164" i="27"/>
  <c r="P164" i="27"/>
  <c r="G243" i="27"/>
  <c r="I163" i="27"/>
  <c r="J163" i="27"/>
  <c r="Q163" i="27"/>
  <c r="H154" i="27"/>
  <c r="O154" i="27"/>
  <c r="K154" i="27"/>
  <c r="N242" i="27"/>
  <c r="J306" i="27"/>
  <c r="G306" i="27"/>
  <c r="I306" i="27"/>
  <c r="Q312" i="27"/>
  <c r="I312" i="27"/>
  <c r="J307" i="27"/>
  <c r="L307" i="27"/>
  <c r="Q311" i="27"/>
  <c r="I311" i="27"/>
  <c r="J311" i="27"/>
  <c r="O308" i="27"/>
  <c r="H308" i="27"/>
  <c r="Q308" i="27"/>
  <c r="Q199" i="27"/>
  <c r="Q154" i="27"/>
  <c r="L27" i="45"/>
  <c r="Q32" i="45"/>
  <c r="Y40" i="45"/>
  <c r="N29" i="45"/>
  <c r="V37" i="45"/>
  <c r="W38" i="45"/>
  <c r="K26" i="45"/>
  <c r="X29" i="27" s="1"/>
  <c r="P31" i="45"/>
  <c r="O30" i="45"/>
  <c r="T35" i="45"/>
  <c r="S34" i="45"/>
  <c r="X39" i="45"/>
  <c r="M28" i="45"/>
  <c r="U36" i="45"/>
  <c r="R33" i="45"/>
  <c r="Z41" i="45"/>
  <c r="V25" i="45" l="1"/>
  <c r="AH322" i="27"/>
  <c r="AH321" i="27"/>
  <c r="AH323" i="27"/>
  <c r="AH180" i="27"/>
  <c r="AH177" i="27"/>
  <c r="AH218" i="27"/>
  <c r="AH256" i="27"/>
  <c r="AH216" i="27"/>
  <c r="AH181" i="27"/>
  <c r="AH178" i="27"/>
  <c r="AH254" i="27"/>
  <c r="AH257" i="27"/>
  <c r="AH215" i="27"/>
  <c r="AH258" i="27"/>
  <c r="AH179" i="27"/>
  <c r="AH176" i="27"/>
  <c r="AH217" i="27"/>
  <c r="AH255" i="27"/>
  <c r="AH66" i="27"/>
  <c r="AH67" i="27"/>
  <c r="AH68" i="27"/>
  <c r="AH65" i="27"/>
  <c r="AH63" i="27"/>
  <c r="AH64" i="27"/>
  <c r="AH62" i="27"/>
  <c r="V21" i="45"/>
  <c r="AH310" i="27"/>
  <c r="AH312" i="27"/>
  <c r="AH311" i="27"/>
  <c r="AH234" i="27"/>
  <c r="AH159" i="27"/>
  <c r="AH237" i="27"/>
  <c r="AH161" i="27"/>
  <c r="AH204" i="27"/>
  <c r="AH160" i="27"/>
  <c r="AH236" i="27"/>
  <c r="AH233" i="27"/>
  <c r="AH158" i="27"/>
  <c r="AH238" i="27"/>
  <c r="AH235" i="27"/>
  <c r="AH203" i="27"/>
  <c r="AH43" i="27"/>
  <c r="AH42" i="27"/>
  <c r="AH40" i="27"/>
  <c r="AH38" i="27"/>
  <c r="AH39" i="27"/>
  <c r="AH41" i="27"/>
  <c r="V23" i="45"/>
  <c r="AH317" i="27"/>
  <c r="AH318" i="27"/>
  <c r="AH247" i="27"/>
  <c r="AH244" i="27"/>
  <c r="AH168" i="27"/>
  <c r="AH208" i="27"/>
  <c r="AH245" i="27"/>
  <c r="AH169" i="27"/>
  <c r="AH248" i="27"/>
  <c r="AH246" i="27"/>
  <c r="AH170" i="27"/>
  <c r="AH209" i="27"/>
  <c r="AH207" i="27"/>
  <c r="AH167" i="27"/>
  <c r="AH210" i="27"/>
  <c r="AH54" i="27"/>
  <c r="AH52" i="27"/>
  <c r="AH51" i="27"/>
  <c r="AH55" i="27"/>
  <c r="AH53" i="27"/>
  <c r="AH50" i="27"/>
  <c r="V24" i="45"/>
  <c r="AH319" i="27"/>
  <c r="AH320" i="27"/>
  <c r="AH250" i="27"/>
  <c r="AH253" i="27"/>
  <c r="AH174" i="27"/>
  <c r="AH171" i="27"/>
  <c r="AH175" i="27"/>
  <c r="AH172" i="27"/>
  <c r="AH213" i="27"/>
  <c r="AH251" i="27"/>
  <c r="AH211" i="27"/>
  <c r="AH173" i="27"/>
  <c r="AH212" i="27"/>
  <c r="AH252" i="27"/>
  <c r="AH214" i="27"/>
  <c r="AH249" i="27"/>
  <c r="AH61" i="27"/>
  <c r="AH57" i="27"/>
  <c r="AH59" i="27"/>
  <c r="AH60" i="27"/>
  <c r="AH58" i="27"/>
  <c r="AH56" i="27"/>
  <c r="V22" i="45"/>
  <c r="AH315" i="27"/>
  <c r="AH313" i="27"/>
  <c r="AH316" i="27"/>
  <c r="AH314" i="27"/>
  <c r="AH240" i="27"/>
  <c r="AH165" i="27"/>
  <c r="AH162" i="27"/>
  <c r="AH166" i="27"/>
  <c r="AH243" i="27"/>
  <c r="AH164" i="27"/>
  <c r="AH241" i="27"/>
  <c r="AH239" i="27"/>
  <c r="AH163" i="27"/>
  <c r="AH205" i="27"/>
  <c r="AH242" i="27"/>
  <c r="AH206" i="27"/>
  <c r="AH48" i="27"/>
  <c r="AH47" i="27"/>
  <c r="AH49" i="27"/>
  <c r="AH45" i="27"/>
  <c r="AH46" i="27"/>
  <c r="AH44" i="27"/>
  <c r="R20" i="45"/>
  <c r="X30" i="27"/>
  <c r="Z124" i="27"/>
  <c r="AQ124" i="27" s="1"/>
  <c r="Z123" i="27"/>
  <c r="Z122" i="27"/>
  <c r="Z120" i="27"/>
  <c r="Z121" i="27"/>
  <c r="X344" i="27"/>
  <c r="AO344" i="27" s="1"/>
  <c r="K349" i="28" s="1"/>
  <c r="AC349" i="28" s="1"/>
  <c r="X342" i="27"/>
  <c r="AO342" i="27" s="1"/>
  <c r="K347" i="28" s="1"/>
  <c r="AC347" i="28" s="1"/>
  <c r="X343" i="27"/>
  <c r="AO343" i="27" s="1"/>
  <c r="K348" i="28" s="1"/>
  <c r="AC348" i="28" s="1"/>
  <c r="X114" i="27"/>
  <c r="X113" i="27"/>
  <c r="X111" i="27"/>
  <c r="X110" i="27"/>
  <c r="X109" i="27"/>
  <c r="X112" i="27"/>
  <c r="AA129" i="27"/>
  <c r="AR129" i="27" s="1"/>
  <c r="AA127" i="27"/>
  <c r="AR127" i="27" s="1"/>
  <c r="AA128" i="27"/>
  <c r="AR128" i="27" s="1"/>
  <c r="AA125" i="27"/>
  <c r="AR125" i="27" s="1"/>
  <c r="AA126" i="27"/>
  <c r="AR126" i="27" s="1"/>
  <c r="Y345" i="27"/>
  <c r="AP345" i="27" s="1"/>
  <c r="L350" i="28" s="1"/>
  <c r="AD350" i="28" s="1"/>
  <c r="Y347" i="27"/>
  <c r="AP347" i="27" s="1"/>
  <c r="L352" i="28" s="1"/>
  <c r="AD352" i="28" s="1"/>
  <c r="Y346" i="27"/>
  <c r="AP346" i="27" s="1"/>
  <c r="L351" i="28" s="1"/>
  <c r="AD351" i="28" s="1"/>
  <c r="Y119" i="27"/>
  <c r="Y118" i="27"/>
  <c r="Y116" i="27"/>
  <c r="Y115" i="27"/>
  <c r="Y117" i="27"/>
  <c r="U307" i="27"/>
  <c r="U240" i="27"/>
  <c r="R240" i="27"/>
  <c r="S162" i="27"/>
  <c r="V162" i="27"/>
  <c r="T241" i="27"/>
  <c r="R163" i="27"/>
  <c r="U199" i="27"/>
  <c r="V199" i="27"/>
  <c r="R306" i="27"/>
  <c r="U306" i="27"/>
  <c r="R312" i="27"/>
  <c r="V312" i="27"/>
  <c r="T315" i="27"/>
  <c r="U315" i="27"/>
  <c r="R164" i="27"/>
  <c r="S311" i="27"/>
  <c r="U311" i="27"/>
  <c r="R311" i="27"/>
  <c r="V311" i="27"/>
  <c r="R308" i="27"/>
  <c r="V308" i="27"/>
  <c r="T311" i="27"/>
  <c r="S308" i="27"/>
  <c r="T308" i="27"/>
  <c r="U308" i="27"/>
  <c r="S240" i="27"/>
  <c r="T240" i="27"/>
  <c r="V240" i="27"/>
  <c r="S241" i="27"/>
  <c r="U241" i="27"/>
  <c r="R241" i="27"/>
  <c r="V241" i="27"/>
  <c r="R307" i="27"/>
  <c r="V307" i="27"/>
  <c r="S307" i="27"/>
  <c r="T307" i="27"/>
  <c r="R315" i="27"/>
  <c r="V315" i="27"/>
  <c r="S315" i="27"/>
  <c r="K309" i="27"/>
  <c r="V306" i="27"/>
  <c r="S306" i="27"/>
  <c r="T306" i="27"/>
  <c r="T162" i="27"/>
  <c r="U162" i="27"/>
  <c r="R162" i="27"/>
  <c r="T163" i="27"/>
  <c r="U163" i="27"/>
  <c r="V163" i="27"/>
  <c r="S163" i="27"/>
  <c r="T164" i="27"/>
  <c r="U164" i="27"/>
  <c r="V164" i="27"/>
  <c r="S164" i="27"/>
  <c r="R199" i="27"/>
  <c r="S199" i="27"/>
  <c r="T199" i="27"/>
  <c r="S312" i="27"/>
  <c r="T312" i="27"/>
  <c r="U312" i="27"/>
  <c r="M309" i="27"/>
  <c r="S154" i="27"/>
  <c r="N228" i="27"/>
  <c r="O228" i="27"/>
  <c r="L228" i="27"/>
  <c r="P153" i="27"/>
  <c r="O153" i="27"/>
  <c r="G153" i="27"/>
  <c r="K228" i="27"/>
  <c r="H228" i="27"/>
  <c r="L153" i="27"/>
  <c r="M153" i="27"/>
  <c r="I228" i="27"/>
  <c r="G228" i="27"/>
  <c r="K153" i="27"/>
  <c r="J153" i="27"/>
  <c r="H153" i="27"/>
  <c r="M228" i="27"/>
  <c r="J228" i="27"/>
  <c r="P228" i="27"/>
  <c r="I153" i="27"/>
  <c r="N153" i="27"/>
  <c r="Q228" i="27"/>
  <c r="R154" i="27"/>
  <c r="Q153" i="27"/>
  <c r="Q31" i="45"/>
  <c r="O29" i="45"/>
  <c r="Y39" i="45"/>
  <c r="Z39" i="45" s="1"/>
  <c r="M27" i="45"/>
  <c r="S33" i="45"/>
  <c r="V36" i="45"/>
  <c r="X38" i="45"/>
  <c r="Z40" i="45"/>
  <c r="U35" i="45"/>
  <c r="W37" i="45"/>
  <c r="N28" i="45"/>
  <c r="R32" i="45"/>
  <c r="T34" i="45"/>
  <c r="P30" i="45"/>
  <c r="L26" i="45"/>
  <c r="W22" i="45" l="1"/>
  <c r="AI313" i="27"/>
  <c r="AI316" i="27"/>
  <c r="AI315" i="27"/>
  <c r="AI314" i="27"/>
  <c r="AI165" i="27"/>
  <c r="AI162" i="27"/>
  <c r="AI240" i="27"/>
  <c r="AI164" i="27"/>
  <c r="AI166" i="27"/>
  <c r="AI243" i="27"/>
  <c r="AI241" i="27"/>
  <c r="AI205" i="27"/>
  <c r="AI163" i="27"/>
  <c r="AI242" i="27"/>
  <c r="AI239" i="27"/>
  <c r="AI206" i="27"/>
  <c r="AI49" i="27"/>
  <c r="AI48" i="27"/>
  <c r="AI47" i="27"/>
  <c r="AI46" i="27"/>
  <c r="AI44" i="27"/>
  <c r="AI45" i="27"/>
  <c r="W24" i="45"/>
  <c r="AI320" i="27"/>
  <c r="AI319" i="27"/>
  <c r="AI174" i="27"/>
  <c r="AI171" i="27"/>
  <c r="AI250" i="27"/>
  <c r="AI213" i="27"/>
  <c r="AI253" i="27"/>
  <c r="AI251" i="27"/>
  <c r="AI211" i="27"/>
  <c r="AI175" i="27"/>
  <c r="AI172" i="27"/>
  <c r="AI212" i="27"/>
  <c r="AI252" i="27"/>
  <c r="AI249" i="27"/>
  <c r="AI173" i="27"/>
  <c r="AI214" i="27"/>
  <c r="AI61" i="27"/>
  <c r="AI60" i="27"/>
  <c r="AI58" i="27"/>
  <c r="AI57" i="27"/>
  <c r="AI56" i="27"/>
  <c r="AI59" i="27"/>
  <c r="W21" i="45"/>
  <c r="AI310" i="27"/>
  <c r="AI312" i="27"/>
  <c r="AI311" i="27"/>
  <c r="AI159" i="27"/>
  <c r="AI237" i="27"/>
  <c r="AI204" i="27"/>
  <c r="AI234" i="27"/>
  <c r="AI161" i="27"/>
  <c r="AI233" i="27"/>
  <c r="AI158" i="27"/>
  <c r="AI238" i="27"/>
  <c r="AI160" i="27"/>
  <c r="AI236" i="27"/>
  <c r="AI235" i="27"/>
  <c r="AI203" i="27"/>
  <c r="AI43" i="27"/>
  <c r="AI41" i="27"/>
  <c r="AI42" i="27"/>
  <c r="AI38" i="27"/>
  <c r="AI40" i="27"/>
  <c r="AI39" i="27"/>
  <c r="AH129" i="27"/>
  <c r="AH127" i="27"/>
  <c r="AH150" i="27"/>
  <c r="AH128" i="27"/>
  <c r="AH125" i="27"/>
  <c r="AH151" i="27"/>
  <c r="AH126" i="27"/>
  <c r="AY126" i="27" s="1"/>
  <c r="W23" i="45"/>
  <c r="AI318" i="27"/>
  <c r="AI317" i="27"/>
  <c r="AI168" i="27"/>
  <c r="AI247" i="27"/>
  <c r="AI244" i="27"/>
  <c r="AI248" i="27"/>
  <c r="AI245" i="27"/>
  <c r="AI208" i="27"/>
  <c r="AI169" i="27"/>
  <c r="AI209" i="27"/>
  <c r="AI170" i="27"/>
  <c r="AI167" i="27"/>
  <c r="AI246" i="27"/>
  <c r="AI207" i="27"/>
  <c r="AI210" i="27"/>
  <c r="AI55" i="27"/>
  <c r="AI54" i="27"/>
  <c r="AI53" i="27"/>
  <c r="AI52" i="27"/>
  <c r="AI51" i="27"/>
  <c r="AI50" i="27"/>
  <c r="W25" i="45"/>
  <c r="AI323" i="27"/>
  <c r="AI321" i="27"/>
  <c r="AI322" i="27"/>
  <c r="AI177" i="27"/>
  <c r="AI216" i="27"/>
  <c r="AI180" i="27"/>
  <c r="AI256" i="27"/>
  <c r="AI218" i="27"/>
  <c r="AI257" i="27"/>
  <c r="AI254" i="27"/>
  <c r="AI181" i="27"/>
  <c r="AI178" i="27"/>
  <c r="AI179" i="27"/>
  <c r="AI258" i="27"/>
  <c r="AI255" i="27"/>
  <c r="AI215" i="27"/>
  <c r="AI176" i="27"/>
  <c r="AI217" i="27"/>
  <c r="AI64" i="27"/>
  <c r="AI62" i="27"/>
  <c r="AI63" i="27"/>
  <c r="AI68" i="27"/>
  <c r="AI67" i="27"/>
  <c r="AI66" i="27"/>
  <c r="AI65" i="27"/>
  <c r="Y30" i="27"/>
  <c r="S20" i="45"/>
  <c r="T20" i="45" s="1"/>
  <c r="U20" i="45" s="1"/>
  <c r="X341" i="27"/>
  <c r="AO341" i="27" s="1"/>
  <c r="K346" i="28" s="1"/>
  <c r="AC346" i="28" s="1"/>
  <c r="X339" i="27"/>
  <c r="AO339" i="27" s="1"/>
  <c r="K344" i="28" s="1"/>
  <c r="AC344" i="28" s="1"/>
  <c r="X340" i="27"/>
  <c r="AO340" i="27" s="1"/>
  <c r="K345" i="28" s="1"/>
  <c r="AC345" i="28" s="1"/>
  <c r="X287" i="27"/>
  <c r="AO287" i="27" s="1"/>
  <c r="K292" i="28" s="1"/>
  <c r="AC292" i="28" s="1"/>
  <c r="X290" i="27"/>
  <c r="AO290" i="27" s="1"/>
  <c r="K295" i="28" s="1"/>
  <c r="AC295" i="28" s="1"/>
  <c r="X289" i="27"/>
  <c r="AO289" i="27" s="1"/>
  <c r="K294" i="28" s="1"/>
  <c r="AC294" i="28" s="1"/>
  <c r="X286" i="27"/>
  <c r="AO286" i="27" s="1"/>
  <c r="K291" i="28" s="1"/>
  <c r="AC291" i="28" s="1"/>
  <c r="X288" i="27"/>
  <c r="AO288" i="27" s="1"/>
  <c r="K293" i="28" s="1"/>
  <c r="AC293" i="28" s="1"/>
  <c r="X107" i="27"/>
  <c r="X106" i="27"/>
  <c r="X105" i="27"/>
  <c r="X104" i="27"/>
  <c r="X103" i="27"/>
  <c r="X102" i="27"/>
  <c r="X108" i="27"/>
  <c r="Y342" i="27"/>
  <c r="AP342" i="27" s="1"/>
  <c r="L347" i="28" s="1"/>
  <c r="AD347" i="28" s="1"/>
  <c r="Y344" i="27"/>
  <c r="AP344" i="27" s="1"/>
  <c r="L349" i="28" s="1"/>
  <c r="AD349" i="28" s="1"/>
  <c r="Y343" i="27"/>
  <c r="AP343" i="27" s="1"/>
  <c r="L348" i="28" s="1"/>
  <c r="AD348" i="28" s="1"/>
  <c r="Y114" i="27"/>
  <c r="Y113" i="27"/>
  <c r="Y112" i="27"/>
  <c r="Y111" i="27"/>
  <c r="Y110" i="27"/>
  <c r="Y109" i="27"/>
  <c r="AA124" i="27"/>
  <c r="AR124" i="27" s="1"/>
  <c r="AA123" i="27"/>
  <c r="AA121" i="27"/>
  <c r="AA122" i="27"/>
  <c r="AA120" i="27"/>
  <c r="AB127" i="27"/>
  <c r="AS127" i="27" s="1"/>
  <c r="AB129" i="27"/>
  <c r="AS129" i="27" s="1"/>
  <c r="AB128" i="27"/>
  <c r="AS128" i="27" s="1"/>
  <c r="AB125" i="27"/>
  <c r="AS125" i="27" s="1"/>
  <c r="AB126" i="27"/>
  <c r="AS126" i="27" s="1"/>
  <c r="Z347" i="27"/>
  <c r="AQ347" i="27" s="1"/>
  <c r="M352" i="28" s="1"/>
  <c r="AE352" i="28" s="1"/>
  <c r="Z345" i="27"/>
  <c r="AQ345" i="27" s="1"/>
  <c r="M350" i="28" s="1"/>
  <c r="AE350" i="28" s="1"/>
  <c r="Z346" i="27"/>
  <c r="AQ346" i="27" s="1"/>
  <c r="M351" i="28" s="1"/>
  <c r="AE351" i="28" s="1"/>
  <c r="Z117" i="27"/>
  <c r="Z116" i="27"/>
  <c r="Z115" i="27"/>
  <c r="Z118" i="27"/>
  <c r="Z119" i="27"/>
  <c r="R228" i="27"/>
  <c r="V228" i="27"/>
  <c r="S228" i="27"/>
  <c r="R153" i="27"/>
  <c r="V153" i="27"/>
  <c r="S153" i="27"/>
  <c r="U153" i="27"/>
  <c r="S242" i="27"/>
  <c r="T242" i="27"/>
  <c r="U242" i="27"/>
  <c r="R242" i="27"/>
  <c r="V242" i="27"/>
  <c r="R310" i="27"/>
  <c r="S310" i="27"/>
  <c r="T310" i="27"/>
  <c r="U310" i="27"/>
  <c r="V310" i="27"/>
  <c r="T153" i="27"/>
  <c r="T228" i="27"/>
  <c r="U228" i="27"/>
  <c r="Q239" i="27"/>
  <c r="H239" i="27"/>
  <c r="M239" i="27"/>
  <c r="G239" i="27"/>
  <c r="L239" i="27"/>
  <c r="P239" i="27"/>
  <c r="I239" i="27"/>
  <c r="N239" i="27"/>
  <c r="O239" i="27"/>
  <c r="K239" i="27"/>
  <c r="J239" i="27"/>
  <c r="P206" i="27"/>
  <c r="J206" i="27"/>
  <c r="N206" i="27"/>
  <c r="I206" i="27"/>
  <c r="K206" i="27"/>
  <c r="Q206" i="27"/>
  <c r="H206" i="27"/>
  <c r="L206" i="27"/>
  <c r="G206" i="27"/>
  <c r="O206" i="27"/>
  <c r="M206" i="27"/>
  <c r="AY125" i="27"/>
  <c r="AY129" i="27"/>
  <c r="AY128" i="27"/>
  <c r="AY127" i="27"/>
  <c r="N27" i="45"/>
  <c r="R31" i="45"/>
  <c r="T33" i="45"/>
  <c r="P29" i="45"/>
  <c r="V35" i="45"/>
  <c r="Y38" i="45"/>
  <c r="W36" i="45"/>
  <c r="X37" i="45"/>
  <c r="U34" i="45"/>
  <c r="S32" i="45"/>
  <c r="M26" i="45"/>
  <c r="Q30" i="45"/>
  <c r="O28" i="45"/>
  <c r="AH149" i="27" l="1"/>
  <c r="AH124" i="27"/>
  <c r="AH148" i="27"/>
  <c r="AY148" i="27" s="1"/>
  <c r="AH123" i="27"/>
  <c r="AH120" i="27"/>
  <c r="AH122" i="27"/>
  <c r="AH121" i="27"/>
  <c r="X25" i="45"/>
  <c r="AJ321" i="27"/>
  <c r="AJ323" i="27"/>
  <c r="AJ322" i="27"/>
  <c r="AJ177" i="27"/>
  <c r="AJ256" i="27"/>
  <c r="AJ218" i="27"/>
  <c r="AJ180" i="27"/>
  <c r="AJ178" i="27"/>
  <c r="AJ257" i="27"/>
  <c r="AJ216" i="27"/>
  <c r="AJ181" i="27"/>
  <c r="AJ254" i="27"/>
  <c r="AJ179" i="27"/>
  <c r="AJ176" i="27"/>
  <c r="AJ215" i="27"/>
  <c r="AJ258" i="27"/>
  <c r="AJ255" i="27"/>
  <c r="AJ217" i="27"/>
  <c r="AJ64" i="27"/>
  <c r="AJ63" i="27"/>
  <c r="AJ68" i="27"/>
  <c r="AJ65" i="27"/>
  <c r="AJ67" i="27"/>
  <c r="AJ66" i="27"/>
  <c r="AJ62" i="27"/>
  <c r="X23" i="45"/>
  <c r="AJ318" i="27"/>
  <c r="AJ317" i="27"/>
  <c r="AJ244" i="27"/>
  <c r="AJ168" i="27"/>
  <c r="AJ247" i="27"/>
  <c r="AJ208" i="27"/>
  <c r="AJ169" i="27"/>
  <c r="AJ248" i="27"/>
  <c r="AJ245" i="27"/>
  <c r="AJ207" i="27"/>
  <c r="AJ209" i="27"/>
  <c r="AJ167" i="27"/>
  <c r="AJ170" i="27"/>
  <c r="AJ246" i="27"/>
  <c r="AJ210" i="27"/>
  <c r="AJ55" i="27"/>
  <c r="AJ53" i="27"/>
  <c r="AJ50" i="27"/>
  <c r="AJ54" i="27"/>
  <c r="AJ52" i="27"/>
  <c r="AJ51" i="27"/>
  <c r="X24" i="45"/>
  <c r="AJ320" i="27"/>
  <c r="AJ319" i="27"/>
  <c r="AJ253" i="27"/>
  <c r="AJ171" i="27"/>
  <c r="AJ250" i="27"/>
  <c r="AJ174" i="27"/>
  <c r="AJ213" i="27"/>
  <c r="AJ172" i="27"/>
  <c r="AJ211" i="27"/>
  <c r="AJ175" i="27"/>
  <c r="AJ251" i="27"/>
  <c r="AJ212" i="27"/>
  <c r="AJ173" i="27"/>
  <c r="AJ252" i="27"/>
  <c r="AJ214" i="27"/>
  <c r="AJ249" i="27"/>
  <c r="AJ60" i="27"/>
  <c r="AJ59" i="27"/>
  <c r="AJ56" i="27"/>
  <c r="AJ61" i="27"/>
  <c r="AJ58" i="27"/>
  <c r="AJ57" i="27"/>
  <c r="AI129" i="27"/>
  <c r="AZ129" i="27" s="1"/>
  <c r="AI127" i="27"/>
  <c r="AZ127" i="27" s="1"/>
  <c r="AI150" i="27"/>
  <c r="AI128" i="27"/>
  <c r="AI125" i="27"/>
  <c r="AZ125" i="27" s="1"/>
  <c r="AI126" i="27"/>
  <c r="AZ126" i="27" s="1"/>
  <c r="AI151" i="27"/>
  <c r="X21" i="45"/>
  <c r="AJ312" i="27"/>
  <c r="AJ310" i="27"/>
  <c r="AJ311" i="27"/>
  <c r="AJ234" i="27"/>
  <c r="AJ159" i="27"/>
  <c r="AJ237" i="27"/>
  <c r="AJ204" i="27"/>
  <c r="AJ161" i="27"/>
  <c r="AJ233" i="27"/>
  <c r="AJ160" i="27"/>
  <c r="AJ238" i="27"/>
  <c r="AJ236" i="27"/>
  <c r="AJ158" i="27"/>
  <c r="AJ235" i="27"/>
  <c r="AJ203" i="27"/>
  <c r="AJ42" i="27"/>
  <c r="AJ38" i="27"/>
  <c r="AJ41" i="27"/>
  <c r="AJ40" i="27"/>
  <c r="AJ39" i="27"/>
  <c r="AJ43" i="27"/>
  <c r="V20" i="45"/>
  <c r="AH306" i="27"/>
  <c r="AH307" i="27"/>
  <c r="AH309" i="27"/>
  <c r="AH308" i="27"/>
  <c r="AH155" i="27"/>
  <c r="AH156" i="27"/>
  <c r="AH229" i="27"/>
  <c r="AH153" i="27"/>
  <c r="AH231" i="27"/>
  <c r="AH201" i="27"/>
  <c r="AH157" i="27"/>
  <c r="AH199" i="27"/>
  <c r="AH202" i="27"/>
  <c r="AH230" i="27"/>
  <c r="AH154" i="27"/>
  <c r="AH200" i="27"/>
  <c r="AH228" i="27"/>
  <c r="AH232" i="27"/>
  <c r="AH34" i="27"/>
  <c r="AH30" i="27"/>
  <c r="AH35" i="27"/>
  <c r="AH31" i="27"/>
  <c r="AH37" i="27"/>
  <c r="AH36" i="27"/>
  <c r="AH33" i="27"/>
  <c r="AH32" i="27"/>
  <c r="X22" i="45"/>
  <c r="AJ316" i="27"/>
  <c r="AJ313" i="27"/>
  <c r="AJ315" i="27"/>
  <c r="AJ314" i="27"/>
  <c r="AJ165" i="27"/>
  <c r="AJ162" i="27"/>
  <c r="AJ240" i="27"/>
  <c r="AJ166" i="27"/>
  <c r="AJ243" i="27"/>
  <c r="AJ164" i="27"/>
  <c r="AJ241" i="27"/>
  <c r="AJ163" i="27"/>
  <c r="AJ242" i="27"/>
  <c r="AJ239" i="27"/>
  <c r="AJ205" i="27"/>
  <c r="AJ206" i="27"/>
  <c r="AJ49" i="27"/>
  <c r="AJ46" i="27"/>
  <c r="AJ45" i="27"/>
  <c r="AJ48" i="27"/>
  <c r="AJ47" i="27"/>
  <c r="AJ44" i="27"/>
  <c r="Z342" i="27"/>
  <c r="AQ342" i="27" s="1"/>
  <c r="M347" i="28" s="1"/>
  <c r="AE347" i="28" s="1"/>
  <c r="Z344" i="27"/>
  <c r="AQ344" i="27" s="1"/>
  <c r="M349" i="28" s="1"/>
  <c r="AE349" i="28" s="1"/>
  <c r="Z343" i="27"/>
  <c r="AQ343" i="27" s="1"/>
  <c r="M348" i="28" s="1"/>
  <c r="AE348" i="28" s="1"/>
  <c r="Z113" i="27"/>
  <c r="Z112" i="27"/>
  <c r="Z111" i="27"/>
  <c r="Z109" i="27"/>
  <c r="Z110" i="27"/>
  <c r="Z114" i="27"/>
  <c r="U33" i="45"/>
  <c r="AA347" i="27"/>
  <c r="AR347" i="27" s="1"/>
  <c r="N352" i="28" s="1"/>
  <c r="AF352" i="28" s="1"/>
  <c r="AA345" i="27"/>
  <c r="AR345" i="27" s="1"/>
  <c r="N350" i="28" s="1"/>
  <c r="AF350" i="28" s="1"/>
  <c r="AA346" i="27"/>
  <c r="AR346" i="27" s="1"/>
  <c r="N351" i="28" s="1"/>
  <c r="AF351" i="28" s="1"/>
  <c r="AA118" i="27"/>
  <c r="AA117" i="27"/>
  <c r="AA116" i="27"/>
  <c r="AA115" i="27"/>
  <c r="AA119" i="27"/>
  <c r="X336" i="27"/>
  <c r="AO336" i="27" s="1"/>
  <c r="K341" i="28" s="1"/>
  <c r="AC341" i="28" s="1"/>
  <c r="X338" i="27"/>
  <c r="AO338" i="27" s="1"/>
  <c r="K343" i="28" s="1"/>
  <c r="AC343" i="28" s="1"/>
  <c r="X337" i="27"/>
  <c r="AO337" i="27" s="1"/>
  <c r="K342" i="28" s="1"/>
  <c r="AC342" i="28" s="1"/>
  <c r="X285" i="27"/>
  <c r="AO285" i="27" s="1"/>
  <c r="K290" i="28" s="1"/>
  <c r="AC290" i="28" s="1"/>
  <c r="X283" i="27"/>
  <c r="AO283" i="27" s="1"/>
  <c r="K288" i="28" s="1"/>
  <c r="AC288" i="28" s="1"/>
  <c r="X282" i="27"/>
  <c r="AO282" i="27" s="1"/>
  <c r="K287" i="28" s="1"/>
  <c r="AC287" i="28" s="1"/>
  <c r="X284" i="27"/>
  <c r="AO284" i="27" s="1"/>
  <c r="K289" i="28" s="1"/>
  <c r="AC289" i="28" s="1"/>
  <c r="X281" i="27"/>
  <c r="AO281" i="27" s="1"/>
  <c r="K286" i="28" s="1"/>
  <c r="AC286" i="28" s="1"/>
  <c r="X100" i="27"/>
  <c r="X99" i="27"/>
  <c r="X97" i="27"/>
  <c r="X96" i="27"/>
  <c r="X95" i="27"/>
  <c r="X101" i="27"/>
  <c r="X98" i="27"/>
  <c r="AB124" i="27"/>
  <c r="AS124" i="27" s="1"/>
  <c r="AB123" i="27"/>
  <c r="AB122" i="27"/>
  <c r="AB121" i="27"/>
  <c r="AB120" i="27"/>
  <c r="AC129" i="27"/>
  <c r="AT129" i="27" s="1"/>
  <c r="AC127" i="27"/>
  <c r="AT127" i="27" s="1"/>
  <c r="AC125" i="27"/>
  <c r="AT125" i="27" s="1"/>
  <c r="AC128" i="27"/>
  <c r="AT128" i="27" s="1"/>
  <c r="AC126" i="27"/>
  <c r="AT126" i="27" s="1"/>
  <c r="Y339" i="27"/>
  <c r="AP339" i="27" s="1"/>
  <c r="L344" i="28" s="1"/>
  <c r="AD344" i="28" s="1"/>
  <c r="Y341" i="27"/>
  <c r="AP341" i="27" s="1"/>
  <c r="L346" i="28" s="1"/>
  <c r="AD346" i="28" s="1"/>
  <c r="Y340" i="27"/>
  <c r="AP340" i="27" s="1"/>
  <c r="L345" i="28" s="1"/>
  <c r="AD345" i="28" s="1"/>
  <c r="Y290" i="27"/>
  <c r="AP290" i="27" s="1"/>
  <c r="L295" i="28" s="1"/>
  <c r="AD295" i="28" s="1"/>
  <c r="Y287" i="27"/>
  <c r="AP287" i="27" s="1"/>
  <c r="L292" i="28" s="1"/>
  <c r="AD292" i="28" s="1"/>
  <c r="Y289" i="27"/>
  <c r="AP289" i="27" s="1"/>
  <c r="L294" i="28" s="1"/>
  <c r="AD294" i="28" s="1"/>
  <c r="Y286" i="27"/>
  <c r="AP286" i="27" s="1"/>
  <c r="L291" i="28" s="1"/>
  <c r="AD291" i="28" s="1"/>
  <c r="Y288" i="27"/>
  <c r="AP288" i="27" s="1"/>
  <c r="L293" i="28" s="1"/>
  <c r="AD293" i="28" s="1"/>
  <c r="Y108" i="27"/>
  <c r="Y107" i="27"/>
  <c r="Y106" i="27"/>
  <c r="Y104" i="27"/>
  <c r="Y103" i="27"/>
  <c r="Y105" i="27"/>
  <c r="Y102" i="27"/>
  <c r="U309" i="27"/>
  <c r="R309" i="27"/>
  <c r="V309" i="27"/>
  <c r="S309" i="27"/>
  <c r="T309" i="27"/>
  <c r="O27" i="45"/>
  <c r="P27" i="45" s="1"/>
  <c r="Q29" i="45"/>
  <c r="R29" i="45" s="1"/>
  <c r="AY151" i="27"/>
  <c r="U156" i="28" s="1"/>
  <c r="AY150" i="27"/>
  <c r="U155" i="28" s="1"/>
  <c r="M205" i="27"/>
  <c r="O205" i="27"/>
  <c r="L205" i="27"/>
  <c r="P205" i="27"/>
  <c r="Q205" i="27"/>
  <c r="H205" i="27"/>
  <c r="J205" i="27"/>
  <c r="N205" i="27"/>
  <c r="K205" i="27"/>
  <c r="I205" i="27"/>
  <c r="AY124" i="27"/>
  <c r="AZ128" i="27"/>
  <c r="S31" i="45"/>
  <c r="X36" i="45"/>
  <c r="W35" i="45"/>
  <c r="Y37" i="45"/>
  <c r="Z38" i="45"/>
  <c r="R30" i="45"/>
  <c r="P28" i="45"/>
  <c r="N26" i="45"/>
  <c r="T32" i="45"/>
  <c r="V34" i="45"/>
  <c r="AI149" i="27" l="1"/>
  <c r="AI124" i="27"/>
  <c r="AI148" i="27"/>
  <c r="AI121" i="27"/>
  <c r="AI123" i="27"/>
  <c r="AI122" i="27"/>
  <c r="AI120" i="27"/>
  <c r="AJ129" i="27"/>
  <c r="BA129" i="27" s="1"/>
  <c r="AJ127" i="27"/>
  <c r="AJ150" i="27"/>
  <c r="AJ128" i="27"/>
  <c r="AJ125" i="27"/>
  <c r="BA125" i="27" s="1"/>
  <c r="AJ126" i="27"/>
  <c r="AJ151" i="27"/>
  <c r="V33" i="45"/>
  <c r="AH345" i="27"/>
  <c r="AY345" i="27" s="1"/>
  <c r="U350" i="28" s="1"/>
  <c r="AH347" i="27"/>
  <c r="AH346" i="27"/>
  <c r="AH364" i="27"/>
  <c r="AH147" i="27"/>
  <c r="AY147" i="27" s="1"/>
  <c r="AH146" i="27"/>
  <c r="AY146" i="27" s="1"/>
  <c r="AH119" i="27"/>
  <c r="AH118" i="27"/>
  <c r="AH116" i="27"/>
  <c r="AH115" i="27"/>
  <c r="AH117" i="27"/>
  <c r="W20" i="45"/>
  <c r="AI307" i="27"/>
  <c r="AI309" i="27"/>
  <c r="AI306" i="27"/>
  <c r="AI308" i="27"/>
  <c r="AI231" i="27"/>
  <c r="AI229" i="27"/>
  <c r="AI156" i="27"/>
  <c r="AI155" i="27"/>
  <c r="AI201" i="27"/>
  <c r="AI153" i="27"/>
  <c r="AI157" i="27"/>
  <c r="AI202" i="27"/>
  <c r="AI199" i="27"/>
  <c r="AI154" i="27"/>
  <c r="AI230" i="27"/>
  <c r="AI232" i="27"/>
  <c r="AI228" i="27"/>
  <c r="AI200" i="27"/>
  <c r="AI37" i="27"/>
  <c r="AI34" i="27"/>
  <c r="AI33" i="27"/>
  <c r="AI30" i="27"/>
  <c r="AI36" i="27"/>
  <c r="AI35" i="27"/>
  <c r="AI32" i="27"/>
  <c r="AI31" i="27"/>
  <c r="Y24" i="45"/>
  <c r="AK320" i="27"/>
  <c r="AK319" i="27"/>
  <c r="AK171" i="27"/>
  <c r="AK174" i="27"/>
  <c r="AK253" i="27"/>
  <c r="AK250" i="27"/>
  <c r="AK211" i="27"/>
  <c r="AK172" i="27"/>
  <c r="AK213" i="27"/>
  <c r="AK251" i="27"/>
  <c r="AK175" i="27"/>
  <c r="AK173" i="27"/>
  <c r="AK252" i="27"/>
  <c r="AK212" i="27"/>
  <c r="AK249" i="27"/>
  <c r="AK214" i="27"/>
  <c r="AK58" i="27"/>
  <c r="AK59" i="27"/>
  <c r="AK61" i="27"/>
  <c r="AK57" i="27"/>
  <c r="AK60" i="27"/>
  <c r="AK56" i="27"/>
  <c r="Y25" i="45"/>
  <c r="AK321" i="27"/>
  <c r="AK323" i="27"/>
  <c r="AK322" i="27"/>
  <c r="AK177" i="27"/>
  <c r="AK256" i="27"/>
  <c r="AK180" i="27"/>
  <c r="AK216" i="27"/>
  <c r="AK254" i="27"/>
  <c r="AK218" i="27"/>
  <c r="AK181" i="27"/>
  <c r="AK178" i="27"/>
  <c r="AK257" i="27"/>
  <c r="AK215" i="27"/>
  <c r="AK179" i="27"/>
  <c r="AK258" i="27"/>
  <c r="AK176" i="27"/>
  <c r="AK255" i="27"/>
  <c r="AK217" i="27"/>
  <c r="AK68" i="27"/>
  <c r="AK62" i="27"/>
  <c r="AK67" i="27"/>
  <c r="AK63" i="27"/>
  <c r="AK65" i="27"/>
  <c r="AK66" i="27"/>
  <c r="AK64" i="27"/>
  <c r="Y22" i="45"/>
  <c r="AK315" i="27"/>
  <c r="AK316" i="27"/>
  <c r="AK313" i="27"/>
  <c r="AK314" i="27"/>
  <c r="AK165" i="27"/>
  <c r="AK162" i="27"/>
  <c r="AK240" i="27"/>
  <c r="AK166" i="27"/>
  <c r="AK164" i="27"/>
  <c r="AK241" i="27"/>
  <c r="AK205" i="27"/>
  <c r="AK243" i="27"/>
  <c r="AK163" i="27"/>
  <c r="AK242" i="27"/>
  <c r="AK206" i="27"/>
  <c r="AK239" i="27"/>
  <c r="AK48" i="27"/>
  <c r="AK44" i="27"/>
  <c r="AK49" i="27"/>
  <c r="AK45" i="27"/>
  <c r="AK47" i="27"/>
  <c r="AK46" i="27"/>
  <c r="Y21" i="45"/>
  <c r="AK310" i="27"/>
  <c r="AK312" i="27"/>
  <c r="AK311" i="27"/>
  <c r="AK237" i="27"/>
  <c r="AK159" i="27"/>
  <c r="AK234" i="27"/>
  <c r="AK161" i="27"/>
  <c r="AK204" i="27"/>
  <c r="AK238" i="27"/>
  <c r="AK236" i="27"/>
  <c r="AK233" i="27"/>
  <c r="AK160" i="27"/>
  <c r="AK158" i="27"/>
  <c r="AK235" i="27"/>
  <c r="AK203" i="27"/>
  <c r="AK43" i="27"/>
  <c r="AK41" i="27"/>
  <c r="AK40" i="27"/>
  <c r="AK39" i="27"/>
  <c r="AK42" i="27"/>
  <c r="AK38" i="27"/>
  <c r="Y23" i="45"/>
  <c r="AK317" i="27"/>
  <c r="AK318" i="27"/>
  <c r="AK244" i="27"/>
  <c r="AK247" i="27"/>
  <c r="AK168" i="27"/>
  <c r="AK208" i="27"/>
  <c r="AK248" i="27"/>
  <c r="AK169" i="27"/>
  <c r="AK245" i="27"/>
  <c r="AK246" i="27"/>
  <c r="AK209" i="27"/>
  <c r="AK167" i="27"/>
  <c r="AK207" i="27"/>
  <c r="AK170" i="27"/>
  <c r="AK210" i="27"/>
  <c r="AK54" i="27"/>
  <c r="AK52" i="27"/>
  <c r="AK55" i="27"/>
  <c r="AK53" i="27"/>
  <c r="AK51" i="27"/>
  <c r="AK50" i="27"/>
  <c r="AC347" i="27"/>
  <c r="AT347" i="27" s="1"/>
  <c r="P352" i="28" s="1"/>
  <c r="AC345" i="27"/>
  <c r="AT345" i="27" s="1"/>
  <c r="P350" i="28" s="1"/>
  <c r="AC346" i="27"/>
  <c r="AT346" i="27" s="1"/>
  <c r="P351" i="28" s="1"/>
  <c r="AC117" i="27"/>
  <c r="AC119" i="27"/>
  <c r="AC118" i="27"/>
  <c r="AC116" i="27"/>
  <c r="AC115" i="27"/>
  <c r="AD129" i="27"/>
  <c r="AU129" i="27" s="1"/>
  <c r="AD127" i="27"/>
  <c r="AU127" i="27" s="1"/>
  <c r="AD128" i="27"/>
  <c r="AU128" i="27" s="1"/>
  <c r="AD125" i="27"/>
  <c r="AU125" i="27" s="1"/>
  <c r="AD126" i="27"/>
  <c r="AU126" i="27" s="1"/>
  <c r="X333" i="27"/>
  <c r="AO333" i="27" s="1"/>
  <c r="K338" i="28" s="1"/>
  <c r="AC338" i="28" s="1"/>
  <c r="X335" i="27"/>
  <c r="AO335" i="27" s="1"/>
  <c r="K340" i="28" s="1"/>
  <c r="AC340" i="28" s="1"/>
  <c r="X334" i="27"/>
  <c r="AO334" i="27" s="1"/>
  <c r="K339" i="28" s="1"/>
  <c r="AC339" i="28" s="1"/>
  <c r="X280" i="27"/>
  <c r="AO280" i="27" s="1"/>
  <c r="K285" i="28" s="1"/>
  <c r="AC285" i="28" s="1"/>
  <c r="X278" i="27"/>
  <c r="AO278" i="27" s="1"/>
  <c r="K283" i="28" s="1"/>
  <c r="AC283" i="28" s="1"/>
  <c r="X275" i="27"/>
  <c r="AO275" i="27" s="1"/>
  <c r="K280" i="28" s="1"/>
  <c r="AC280" i="28" s="1"/>
  <c r="X279" i="27"/>
  <c r="AO279" i="27" s="1"/>
  <c r="K284" i="28" s="1"/>
  <c r="AC284" i="28" s="1"/>
  <c r="X277" i="27"/>
  <c r="AO277" i="27" s="1"/>
  <c r="K282" i="28" s="1"/>
  <c r="AC282" i="28" s="1"/>
  <c r="X276" i="27"/>
  <c r="AO276" i="27" s="1"/>
  <c r="K281" i="28" s="1"/>
  <c r="AC281" i="28" s="1"/>
  <c r="X94" i="27"/>
  <c r="X92" i="27"/>
  <c r="X91" i="27"/>
  <c r="X89" i="27"/>
  <c r="X93" i="27"/>
  <c r="X90" i="27"/>
  <c r="X88" i="27"/>
  <c r="AC124" i="27"/>
  <c r="AT124" i="27" s="1"/>
  <c r="AC123" i="27"/>
  <c r="AC122" i="27"/>
  <c r="AC121" i="27"/>
  <c r="AC120" i="27"/>
  <c r="Y333" i="27"/>
  <c r="AP333" i="27" s="1"/>
  <c r="L338" i="28" s="1"/>
  <c r="Y335" i="27"/>
  <c r="AP335" i="27" s="1"/>
  <c r="L340" i="28" s="1"/>
  <c r="Y334" i="27"/>
  <c r="AP334" i="27" s="1"/>
  <c r="L339" i="28" s="1"/>
  <c r="Y280" i="27"/>
  <c r="AP280" i="27" s="1"/>
  <c r="L285" i="28" s="1"/>
  <c r="Y278" i="27"/>
  <c r="AP278" i="27" s="1"/>
  <c r="L283" i="28" s="1"/>
  <c r="Y275" i="27"/>
  <c r="AP275" i="27" s="1"/>
  <c r="L280" i="28" s="1"/>
  <c r="Y279" i="27"/>
  <c r="AP279" i="27" s="1"/>
  <c r="L284" i="28" s="1"/>
  <c r="Y277" i="27"/>
  <c r="AP277" i="27" s="1"/>
  <c r="L282" i="28" s="1"/>
  <c r="Y276" i="27"/>
  <c r="AP276" i="27" s="1"/>
  <c r="L281" i="28" s="1"/>
  <c r="Y93" i="27"/>
  <c r="Y92" i="27"/>
  <c r="Y90" i="27"/>
  <c r="Y89" i="27"/>
  <c r="Y88" i="27"/>
  <c r="Y94" i="27"/>
  <c r="Y91" i="27"/>
  <c r="AA344" i="27"/>
  <c r="AR344" i="27" s="1"/>
  <c r="N349" i="28" s="1"/>
  <c r="AF349" i="28" s="1"/>
  <c r="AA342" i="27"/>
  <c r="AR342" i="27" s="1"/>
  <c r="N347" i="28" s="1"/>
  <c r="AF347" i="28" s="1"/>
  <c r="AA343" i="27"/>
  <c r="AR343" i="27" s="1"/>
  <c r="N348" i="28" s="1"/>
  <c r="AF348" i="28" s="1"/>
  <c r="AA114" i="27"/>
  <c r="AA113" i="27"/>
  <c r="AA112" i="27"/>
  <c r="AA110" i="27"/>
  <c r="AA109" i="27"/>
  <c r="AA111" i="27"/>
  <c r="T31" i="45"/>
  <c r="Z339" i="27"/>
  <c r="AQ339" i="27" s="1"/>
  <c r="M344" i="28" s="1"/>
  <c r="AE344" i="28" s="1"/>
  <c r="Z341" i="27"/>
  <c r="AQ341" i="27" s="1"/>
  <c r="M346" i="28" s="1"/>
  <c r="AE346" i="28" s="1"/>
  <c r="Z340" i="27"/>
  <c r="AQ340" i="27" s="1"/>
  <c r="M345" i="28" s="1"/>
  <c r="AE345" i="28" s="1"/>
  <c r="Z290" i="27"/>
  <c r="AQ290" i="27" s="1"/>
  <c r="M295" i="28" s="1"/>
  <c r="AE295" i="28" s="1"/>
  <c r="Z287" i="27"/>
  <c r="AQ287" i="27" s="1"/>
  <c r="M292" i="28" s="1"/>
  <c r="AE292" i="28" s="1"/>
  <c r="Z286" i="27"/>
  <c r="AQ286" i="27" s="1"/>
  <c r="M291" i="28" s="1"/>
  <c r="AE291" i="28" s="1"/>
  <c r="Z289" i="27"/>
  <c r="AQ289" i="27" s="1"/>
  <c r="M294" i="28" s="1"/>
  <c r="AE294" i="28" s="1"/>
  <c r="Z288" i="27"/>
  <c r="AQ288" i="27" s="1"/>
  <c r="M293" i="28" s="1"/>
  <c r="AE293" i="28" s="1"/>
  <c r="Z108" i="27"/>
  <c r="Z107" i="27"/>
  <c r="Z106" i="27"/>
  <c r="Z105" i="27"/>
  <c r="Z104" i="27"/>
  <c r="Z103" i="27"/>
  <c r="Z102" i="27"/>
  <c r="AB345" i="27"/>
  <c r="AS345" i="27" s="1"/>
  <c r="O350" i="28" s="1"/>
  <c r="AG350" i="28" s="1"/>
  <c r="AB347" i="27"/>
  <c r="AS347" i="27" s="1"/>
  <c r="O352" i="28" s="1"/>
  <c r="AG352" i="28" s="1"/>
  <c r="AH352" i="28" s="1"/>
  <c r="AB346" i="27"/>
  <c r="AS346" i="27" s="1"/>
  <c r="O351" i="28" s="1"/>
  <c r="AG351" i="28" s="1"/>
  <c r="AB119" i="27"/>
  <c r="AB118" i="27"/>
  <c r="AB117" i="27"/>
  <c r="AB115" i="27"/>
  <c r="AB116" i="27"/>
  <c r="Y336" i="27"/>
  <c r="AP336" i="27" s="1"/>
  <c r="L341" i="28" s="1"/>
  <c r="AD341" i="28" s="1"/>
  <c r="Y338" i="27"/>
  <c r="AP338" i="27" s="1"/>
  <c r="L343" i="28" s="1"/>
  <c r="AD343" i="28" s="1"/>
  <c r="Y337" i="27"/>
  <c r="AP337" i="27" s="1"/>
  <c r="L342" i="28" s="1"/>
  <c r="AD342" i="28" s="1"/>
  <c r="Y285" i="27"/>
  <c r="AP285" i="27" s="1"/>
  <c r="L290" i="28" s="1"/>
  <c r="AD290" i="28" s="1"/>
  <c r="Y283" i="27"/>
  <c r="AP283" i="27" s="1"/>
  <c r="L288" i="28" s="1"/>
  <c r="AD288" i="28" s="1"/>
  <c r="Y282" i="27"/>
  <c r="AP282" i="27" s="1"/>
  <c r="L287" i="28" s="1"/>
  <c r="AD287" i="28" s="1"/>
  <c r="Y281" i="27"/>
  <c r="AP281" i="27" s="1"/>
  <c r="L286" i="28" s="1"/>
  <c r="AD286" i="28" s="1"/>
  <c r="Y284" i="27"/>
  <c r="AP284" i="27" s="1"/>
  <c r="L289" i="28" s="1"/>
  <c r="AD289" i="28" s="1"/>
  <c r="Y101" i="27"/>
  <c r="Y100" i="27"/>
  <c r="Y98" i="27"/>
  <c r="Y97" i="27"/>
  <c r="Y96" i="27"/>
  <c r="Y95" i="27"/>
  <c r="Y99" i="27"/>
  <c r="T239" i="27"/>
  <c r="U239" i="27"/>
  <c r="R239" i="27"/>
  <c r="U206" i="27"/>
  <c r="R205" i="27"/>
  <c r="U205" i="27"/>
  <c r="T205" i="27"/>
  <c r="AY346" i="27"/>
  <c r="U351" i="28" s="1"/>
  <c r="AZ151" i="27"/>
  <c r="V156" i="28" s="1"/>
  <c r="AZ150" i="27"/>
  <c r="V155" i="28" s="1"/>
  <c r="AY149" i="27"/>
  <c r="U154" i="28" s="1"/>
  <c r="AY364" i="27"/>
  <c r="U369" i="28" s="1"/>
  <c r="AY347" i="27"/>
  <c r="U352" i="28" s="1"/>
  <c r="R206" i="27"/>
  <c r="V206" i="27"/>
  <c r="S206" i="27"/>
  <c r="T206" i="27"/>
  <c r="V205" i="27"/>
  <c r="S205" i="27"/>
  <c r="S239" i="27"/>
  <c r="V239" i="27"/>
  <c r="G205" i="27"/>
  <c r="AZ148" i="27"/>
  <c r="AZ124" i="27"/>
  <c r="BA126" i="27"/>
  <c r="BA128" i="27"/>
  <c r="BA127" i="27"/>
  <c r="Z37" i="45"/>
  <c r="X35" i="45"/>
  <c r="Y36" i="45"/>
  <c r="U31" i="45"/>
  <c r="S30" i="45"/>
  <c r="O26" i="45"/>
  <c r="Q27" i="45"/>
  <c r="S29" i="45"/>
  <c r="W34" i="45"/>
  <c r="Q28" i="45"/>
  <c r="U32" i="45"/>
  <c r="W33" i="45"/>
  <c r="AH351" i="28" l="1"/>
  <c r="AH350" i="28"/>
  <c r="AD284" i="28"/>
  <c r="AD282" i="28"/>
  <c r="AD285" i="28"/>
  <c r="AD339" i="28"/>
  <c r="AD280" i="28"/>
  <c r="AD340" i="28"/>
  <c r="AD281" i="28"/>
  <c r="AD283" i="28"/>
  <c r="AD338" i="28"/>
  <c r="AH342" i="27"/>
  <c r="AH362" i="27"/>
  <c r="AH363" i="27"/>
  <c r="AH343" i="27"/>
  <c r="AH344" i="27"/>
  <c r="AH144" i="27"/>
  <c r="AH145" i="27"/>
  <c r="AH113" i="27"/>
  <c r="AH109" i="27"/>
  <c r="AH111" i="27"/>
  <c r="AH114" i="27"/>
  <c r="AH112" i="27"/>
  <c r="AH110" i="27"/>
  <c r="AJ364" i="27"/>
  <c r="AJ345" i="27"/>
  <c r="AJ346" i="27"/>
  <c r="AJ347" i="27"/>
  <c r="AJ147" i="27"/>
  <c r="AJ146" i="27"/>
  <c r="AJ118" i="27"/>
  <c r="AJ115" i="27"/>
  <c r="AJ117" i="27"/>
  <c r="AJ119" i="27"/>
  <c r="AJ116" i="27"/>
  <c r="AH360" i="27"/>
  <c r="AH339" i="27"/>
  <c r="AH341" i="27"/>
  <c r="AH361" i="27"/>
  <c r="AH340" i="27"/>
  <c r="AH287" i="27"/>
  <c r="AH290" i="27"/>
  <c r="AH142" i="27"/>
  <c r="AH304" i="27"/>
  <c r="AH286" i="27"/>
  <c r="AH289" i="27"/>
  <c r="AH143" i="27"/>
  <c r="AH303" i="27"/>
  <c r="AH288" i="27"/>
  <c r="AH106" i="27"/>
  <c r="AH105" i="27"/>
  <c r="AH107" i="27"/>
  <c r="AH103" i="27"/>
  <c r="AH108" i="27"/>
  <c r="AH104" i="27"/>
  <c r="AH102" i="27"/>
  <c r="Z23" i="45"/>
  <c r="AL318" i="27"/>
  <c r="AL317" i="27"/>
  <c r="AL168" i="27"/>
  <c r="AL247" i="27"/>
  <c r="AL244" i="27"/>
  <c r="AL169" i="27"/>
  <c r="AL248" i="27"/>
  <c r="AL208" i="27"/>
  <c r="AL245" i="27"/>
  <c r="AL209" i="27"/>
  <c r="AL207" i="27"/>
  <c r="AL167" i="27"/>
  <c r="AL170" i="27"/>
  <c r="AL210" i="27"/>
  <c r="AL246" i="27"/>
  <c r="AL50" i="27"/>
  <c r="AL51" i="27"/>
  <c r="AL55" i="27"/>
  <c r="AL54" i="27"/>
  <c r="AL53" i="27"/>
  <c r="AL52" i="27"/>
  <c r="X20" i="45"/>
  <c r="AJ309" i="27"/>
  <c r="AJ307" i="27"/>
  <c r="AJ306" i="27"/>
  <c r="AJ308" i="27"/>
  <c r="AJ231" i="27"/>
  <c r="AJ155" i="27"/>
  <c r="AJ156" i="27"/>
  <c r="AJ153" i="27"/>
  <c r="AJ229" i="27"/>
  <c r="AJ157" i="27"/>
  <c r="AJ201" i="27"/>
  <c r="AJ154" i="27"/>
  <c r="AJ232" i="27"/>
  <c r="AJ228" i="27"/>
  <c r="AJ230" i="27"/>
  <c r="AJ202" i="27"/>
  <c r="AJ199" i="27"/>
  <c r="AJ200" i="27"/>
  <c r="AJ34" i="27"/>
  <c r="AJ30" i="27"/>
  <c r="AJ37" i="27"/>
  <c r="AJ36" i="27"/>
  <c r="AJ35" i="27"/>
  <c r="AJ33" i="27"/>
  <c r="AJ32" i="27"/>
  <c r="AJ31" i="27"/>
  <c r="AI346" i="27"/>
  <c r="AI347" i="27"/>
  <c r="AI364" i="27"/>
  <c r="AZ364" i="27" s="1"/>
  <c r="V369" i="28" s="1"/>
  <c r="AI345" i="27"/>
  <c r="AI147" i="27"/>
  <c r="AZ147" i="27" s="1"/>
  <c r="AI146" i="27"/>
  <c r="AZ146" i="27" s="1"/>
  <c r="AI119" i="27"/>
  <c r="AI118" i="27"/>
  <c r="AI117" i="27"/>
  <c r="AI115" i="27"/>
  <c r="AI116" i="27"/>
  <c r="Z22" i="45"/>
  <c r="AL316" i="27"/>
  <c r="AL313" i="27"/>
  <c r="AL315" i="27"/>
  <c r="AL314" i="27"/>
  <c r="AL240" i="27"/>
  <c r="AL165" i="27"/>
  <c r="AL162" i="27"/>
  <c r="AL166" i="27"/>
  <c r="AL243" i="27"/>
  <c r="AL164" i="27"/>
  <c r="AL241" i="27"/>
  <c r="AL205" i="27"/>
  <c r="AL242" i="27"/>
  <c r="AL239" i="27"/>
  <c r="AL163" i="27"/>
  <c r="AL206" i="27"/>
  <c r="AL46" i="27"/>
  <c r="AL44" i="27"/>
  <c r="AL47" i="27"/>
  <c r="AL49" i="27"/>
  <c r="AL48" i="27"/>
  <c r="AL45" i="27"/>
  <c r="AK129" i="27"/>
  <c r="BB129" i="27" s="1"/>
  <c r="AK127" i="27"/>
  <c r="AK128" i="27"/>
  <c r="AK125" i="27"/>
  <c r="AK150" i="27"/>
  <c r="AK151" i="27"/>
  <c r="AK126" i="27"/>
  <c r="Z21" i="45"/>
  <c r="AL310" i="27"/>
  <c r="AL312" i="27"/>
  <c r="AL311" i="27"/>
  <c r="AL159" i="27"/>
  <c r="AL237" i="27"/>
  <c r="AL234" i="27"/>
  <c r="AL161" i="27"/>
  <c r="AL204" i="27"/>
  <c r="AL160" i="27"/>
  <c r="AL235" i="27"/>
  <c r="AL238" i="27"/>
  <c r="AL236" i="27"/>
  <c r="AL233" i="27"/>
  <c r="AL158" i="27"/>
  <c r="AL203" i="27"/>
  <c r="AL41" i="27"/>
  <c r="AL43" i="27"/>
  <c r="AL42" i="27"/>
  <c r="AL38" i="27"/>
  <c r="AL39" i="27"/>
  <c r="AL40" i="27"/>
  <c r="Z24" i="45"/>
  <c r="AL320" i="27"/>
  <c r="AL319" i="27"/>
  <c r="AL171" i="27"/>
  <c r="AL250" i="27"/>
  <c r="AL213" i="27"/>
  <c r="AL253" i="27"/>
  <c r="AL174" i="27"/>
  <c r="AL211" i="27"/>
  <c r="AL175" i="27"/>
  <c r="AL172" i="27"/>
  <c r="AL251" i="27"/>
  <c r="AL252" i="27"/>
  <c r="AL173" i="27"/>
  <c r="AL212" i="27"/>
  <c r="AL249" i="27"/>
  <c r="AL214" i="27"/>
  <c r="AL60" i="27"/>
  <c r="AL58" i="27"/>
  <c r="AL56" i="27"/>
  <c r="AL61" i="27"/>
  <c r="AL57" i="27"/>
  <c r="AL59" i="27"/>
  <c r="AJ149" i="27"/>
  <c r="AJ124" i="27"/>
  <c r="AJ148" i="27"/>
  <c r="AJ120" i="27"/>
  <c r="AJ122" i="27"/>
  <c r="AJ121" i="27"/>
  <c r="AJ123" i="27"/>
  <c r="Z25" i="45"/>
  <c r="AL322" i="27"/>
  <c r="AL321" i="27"/>
  <c r="AL323" i="27"/>
  <c r="AL180" i="27"/>
  <c r="AL177" i="27"/>
  <c r="AL256" i="27"/>
  <c r="AL218" i="27"/>
  <c r="AL216" i="27"/>
  <c r="AL178" i="27"/>
  <c r="AL257" i="27"/>
  <c r="AL254" i="27"/>
  <c r="AL181" i="27"/>
  <c r="AL215" i="27"/>
  <c r="AL176" i="27"/>
  <c r="AL179" i="27"/>
  <c r="AL255" i="27"/>
  <c r="AL258" i="27"/>
  <c r="AL217" i="27"/>
  <c r="AL64" i="27"/>
  <c r="AL62" i="27"/>
  <c r="AL66" i="27"/>
  <c r="AL65" i="27"/>
  <c r="AL67" i="27"/>
  <c r="AL68" i="27"/>
  <c r="AL63" i="27"/>
  <c r="X353" i="27"/>
  <c r="AO353" i="27" s="1"/>
  <c r="K358" i="28" s="1"/>
  <c r="AC358" i="28" s="1"/>
  <c r="X327" i="27"/>
  <c r="AO327" i="27" s="1"/>
  <c r="K332" i="28" s="1"/>
  <c r="AC332" i="28" s="1"/>
  <c r="X352" i="27"/>
  <c r="AO352" i="27" s="1"/>
  <c r="K357" i="28" s="1"/>
  <c r="AC357" i="28" s="1"/>
  <c r="X329" i="27"/>
  <c r="AO329" i="27" s="1"/>
  <c r="K334" i="28" s="1"/>
  <c r="AC334" i="28" s="1"/>
  <c r="X328" i="27"/>
  <c r="AO328" i="27" s="1"/>
  <c r="K333" i="28" s="1"/>
  <c r="AC333" i="28" s="1"/>
  <c r="X134" i="27"/>
  <c r="AO134" i="27" s="1"/>
  <c r="X296" i="27"/>
  <c r="AO296" i="27" s="1"/>
  <c r="K301" i="28" s="1"/>
  <c r="AC301" i="28" s="1"/>
  <c r="X266" i="27"/>
  <c r="AO266" i="27" s="1"/>
  <c r="K271" i="28" s="1"/>
  <c r="AC271" i="28" s="1"/>
  <c r="X196" i="27"/>
  <c r="AO196" i="27" s="1"/>
  <c r="K201" i="28" s="1"/>
  <c r="AC201" i="28" s="1"/>
  <c r="X190" i="27"/>
  <c r="AO190" i="27" s="1"/>
  <c r="K195" i="28" s="1"/>
  <c r="AC195" i="28" s="1"/>
  <c r="X295" i="27"/>
  <c r="AO295" i="27" s="1"/>
  <c r="K300" i="28" s="1"/>
  <c r="AC300" i="28" s="1"/>
  <c r="X267" i="27"/>
  <c r="AO267" i="27" s="1"/>
  <c r="K272" i="28" s="1"/>
  <c r="AC272" i="28" s="1"/>
  <c r="X264" i="27"/>
  <c r="AO264" i="27" s="1"/>
  <c r="K269" i="28" s="1"/>
  <c r="AC269" i="28" s="1"/>
  <c r="X189" i="27"/>
  <c r="AO189" i="27" s="1"/>
  <c r="K194" i="28" s="1"/>
  <c r="AC194" i="28" s="1"/>
  <c r="X135" i="27"/>
  <c r="AO135" i="27" s="1"/>
  <c r="X191" i="27"/>
  <c r="AO191" i="27" s="1"/>
  <c r="K196" i="28" s="1"/>
  <c r="AC196" i="28" s="1"/>
  <c r="X268" i="27"/>
  <c r="AO268" i="27" s="1"/>
  <c r="K273" i="28" s="1"/>
  <c r="AC273" i="28" s="1"/>
  <c r="X265" i="27"/>
  <c r="AO265" i="27" s="1"/>
  <c r="K270" i="28" s="1"/>
  <c r="AC270" i="28" s="1"/>
  <c r="X197" i="27"/>
  <c r="AO197" i="27" s="1"/>
  <c r="K202" i="28" s="1"/>
  <c r="AC202" i="28" s="1"/>
  <c r="X80" i="27"/>
  <c r="X79" i="27"/>
  <c r="X78" i="27"/>
  <c r="X77" i="27"/>
  <c r="X76" i="27"/>
  <c r="X75" i="27"/>
  <c r="AE129" i="27"/>
  <c r="AV129" i="27" s="1"/>
  <c r="AE127" i="27"/>
  <c r="AV127" i="27" s="1"/>
  <c r="AE128" i="27"/>
  <c r="AV128" i="27" s="1"/>
  <c r="AE125" i="27"/>
  <c r="AV125" i="27" s="1"/>
  <c r="AE126" i="27"/>
  <c r="AV126" i="27" s="1"/>
  <c r="Z336" i="27"/>
  <c r="AQ336" i="27" s="1"/>
  <c r="M341" i="28" s="1"/>
  <c r="AE341" i="28" s="1"/>
  <c r="Z338" i="27"/>
  <c r="AQ338" i="27" s="1"/>
  <c r="M343" i="28" s="1"/>
  <c r="AE343" i="28" s="1"/>
  <c r="Z337" i="27"/>
  <c r="AQ337" i="27" s="1"/>
  <c r="M342" i="28" s="1"/>
  <c r="AE342" i="28" s="1"/>
  <c r="Z285" i="27"/>
  <c r="AQ285" i="27" s="1"/>
  <c r="M290" i="28" s="1"/>
  <c r="AE290" i="28" s="1"/>
  <c r="Z283" i="27"/>
  <c r="AQ283" i="27" s="1"/>
  <c r="M288" i="28" s="1"/>
  <c r="AE288" i="28" s="1"/>
  <c r="Z282" i="27"/>
  <c r="AQ282" i="27" s="1"/>
  <c r="M287" i="28" s="1"/>
  <c r="AE287" i="28" s="1"/>
  <c r="Z284" i="27"/>
  <c r="AQ284" i="27" s="1"/>
  <c r="M289" i="28" s="1"/>
  <c r="AE289" i="28" s="1"/>
  <c r="Z281" i="27"/>
  <c r="AQ281" i="27" s="1"/>
  <c r="M286" i="28" s="1"/>
  <c r="AE286" i="28" s="1"/>
  <c r="Z101" i="27"/>
  <c r="Z99" i="27"/>
  <c r="Z98" i="27"/>
  <c r="Z97" i="27"/>
  <c r="Z96" i="27"/>
  <c r="Z100" i="27"/>
  <c r="Z95" i="27"/>
  <c r="AA339" i="27"/>
  <c r="AR339" i="27" s="1"/>
  <c r="N344" i="28" s="1"/>
  <c r="AF344" i="28" s="1"/>
  <c r="AA341" i="27"/>
  <c r="AR341" i="27" s="1"/>
  <c r="N346" i="28" s="1"/>
  <c r="AF346" i="28" s="1"/>
  <c r="AA340" i="27"/>
  <c r="AR340" i="27" s="1"/>
  <c r="N345" i="28" s="1"/>
  <c r="AF345" i="28" s="1"/>
  <c r="AA290" i="27"/>
  <c r="AR290" i="27" s="1"/>
  <c r="N295" i="28" s="1"/>
  <c r="AF295" i="28" s="1"/>
  <c r="AA287" i="27"/>
  <c r="AR287" i="27" s="1"/>
  <c r="N292" i="28" s="1"/>
  <c r="AF292" i="28" s="1"/>
  <c r="AA289" i="27"/>
  <c r="AR289" i="27" s="1"/>
  <c r="N294" i="28" s="1"/>
  <c r="AF294" i="28" s="1"/>
  <c r="AA286" i="27"/>
  <c r="AR286" i="27" s="1"/>
  <c r="N291" i="28" s="1"/>
  <c r="AF291" i="28" s="1"/>
  <c r="AA288" i="27"/>
  <c r="AR288" i="27" s="1"/>
  <c r="N293" i="28" s="1"/>
  <c r="AF293" i="28" s="1"/>
  <c r="AA108" i="27"/>
  <c r="AA106" i="27"/>
  <c r="AA105" i="27"/>
  <c r="AA104" i="27"/>
  <c r="AA103" i="27"/>
  <c r="AA107" i="27"/>
  <c r="AA102" i="27"/>
  <c r="AD347" i="27"/>
  <c r="AU347" i="27" s="1"/>
  <c r="Q352" i="28" s="1"/>
  <c r="AI352" i="28" s="1"/>
  <c r="AD345" i="27"/>
  <c r="AU345" i="27" s="1"/>
  <c r="Q350" i="28" s="1"/>
  <c r="AI350" i="28" s="1"/>
  <c r="AD346" i="27"/>
  <c r="AU346" i="27" s="1"/>
  <c r="Q351" i="28" s="1"/>
  <c r="AI351" i="28" s="1"/>
  <c r="AD364" i="27"/>
  <c r="AU364" i="27" s="1"/>
  <c r="Q369" i="28" s="1"/>
  <c r="AI369" i="28" s="1"/>
  <c r="AD147" i="27"/>
  <c r="AU147" i="27" s="1"/>
  <c r="AD146" i="27"/>
  <c r="AU146" i="27" s="1"/>
  <c r="AD119" i="27"/>
  <c r="AD117" i="27"/>
  <c r="AD116" i="27"/>
  <c r="AD115" i="27"/>
  <c r="AD118" i="27"/>
  <c r="X330" i="27"/>
  <c r="AO330" i="27" s="1"/>
  <c r="K335" i="28" s="1"/>
  <c r="AC335" i="28" s="1"/>
  <c r="X331" i="27"/>
  <c r="AO331" i="27" s="1"/>
  <c r="K336" i="28" s="1"/>
  <c r="AC336" i="28" s="1"/>
  <c r="X332" i="27"/>
  <c r="AO332" i="27" s="1"/>
  <c r="K337" i="28" s="1"/>
  <c r="AC337" i="28" s="1"/>
  <c r="X273" i="27"/>
  <c r="AO273" i="27" s="1"/>
  <c r="K278" i="28" s="1"/>
  <c r="AC278" i="28" s="1"/>
  <c r="X270" i="27"/>
  <c r="AO270" i="27" s="1"/>
  <c r="K275" i="28" s="1"/>
  <c r="AC275" i="28" s="1"/>
  <c r="X274" i="27"/>
  <c r="AO274" i="27" s="1"/>
  <c r="K279" i="28" s="1"/>
  <c r="AC279" i="28" s="1"/>
  <c r="X272" i="27"/>
  <c r="AO272" i="27" s="1"/>
  <c r="K277" i="28" s="1"/>
  <c r="AC277" i="28" s="1"/>
  <c r="X269" i="27"/>
  <c r="AO269" i="27" s="1"/>
  <c r="K274" i="28" s="1"/>
  <c r="AC274" i="28" s="1"/>
  <c r="X271" i="27"/>
  <c r="AO271" i="27" s="1"/>
  <c r="K276" i="28" s="1"/>
  <c r="AC276" i="28" s="1"/>
  <c r="X87" i="27"/>
  <c r="X86" i="27"/>
  <c r="X84" i="27"/>
  <c r="X83" i="27"/>
  <c r="X82" i="27"/>
  <c r="X81" i="27"/>
  <c r="X85" i="27"/>
  <c r="AB342" i="27"/>
  <c r="AS342" i="27" s="1"/>
  <c r="O347" i="28" s="1"/>
  <c r="AG347" i="28" s="1"/>
  <c r="AB344" i="27"/>
  <c r="AS344" i="27" s="1"/>
  <c r="O349" i="28" s="1"/>
  <c r="AG349" i="28" s="1"/>
  <c r="AB343" i="27"/>
  <c r="AS343" i="27" s="1"/>
  <c r="O348" i="28" s="1"/>
  <c r="AG348" i="28" s="1"/>
  <c r="AB114" i="27"/>
  <c r="AB113" i="27"/>
  <c r="AB111" i="27"/>
  <c r="AB110" i="27"/>
  <c r="AB109" i="27"/>
  <c r="AB112" i="27"/>
  <c r="AD124" i="27"/>
  <c r="AU124" i="27" s="1"/>
  <c r="AD123" i="27"/>
  <c r="AD122" i="27"/>
  <c r="AD120" i="27"/>
  <c r="AD121" i="27"/>
  <c r="AB339" i="27"/>
  <c r="AS339" i="27" s="1"/>
  <c r="O344" i="28" s="1"/>
  <c r="AG344" i="28" s="1"/>
  <c r="AB341" i="27"/>
  <c r="AS341" i="27" s="1"/>
  <c r="O346" i="28" s="1"/>
  <c r="AG346" i="28" s="1"/>
  <c r="AB360" i="27"/>
  <c r="AS360" i="27" s="1"/>
  <c r="O365" i="28" s="1"/>
  <c r="AG365" i="28" s="1"/>
  <c r="AB361" i="27"/>
  <c r="AS361" i="27" s="1"/>
  <c r="O366" i="28" s="1"/>
  <c r="AG366" i="28" s="1"/>
  <c r="AB340" i="27"/>
  <c r="AS340" i="27" s="1"/>
  <c r="O345" i="28" s="1"/>
  <c r="AG345" i="28" s="1"/>
  <c r="AB290" i="27"/>
  <c r="AS290" i="27" s="1"/>
  <c r="O295" i="28" s="1"/>
  <c r="AG295" i="28" s="1"/>
  <c r="AB287" i="27"/>
  <c r="AS287" i="27" s="1"/>
  <c r="O292" i="28" s="1"/>
  <c r="AG292" i="28" s="1"/>
  <c r="AB142" i="27"/>
  <c r="AS142" i="27" s="1"/>
  <c r="AB289" i="27"/>
  <c r="AS289" i="27" s="1"/>
  <c r="O294" i="28" s="1"/>
  <c r="AG294" i="28" s="1"/>
  <c r="AB286" i="27"/>
  <c r="AS286" i="27" s="1"/>
  <c r="O291" i="28" s="1"/>
  <c r="AG291" i="28" s="1"/>
  <c r="AB304" i="27"/>
  <c r="AS304" i="27" s="1"/>
  <c r="O309" i="28" s="1"/>
  <c r="AG309" i="28" s="1"/>
  <c r="AB288" i="27"/>
  <c r="AS288" i="27" s="1"/>
  <c r="O293" i="28" s="1"/>
  <c r="AG293" i="28" s="1"/>
  <c r="AB143" i="27"/>
  <c r="AS143" i="27" s="1"/>
  <c r="AB303" i="27"/>
  <c r="AS303" i="27" s="1"/>
  <c r="O308" i="28" s="1"/>
  <c r="AG308" i="28" s="1"/>
  <c r="AB108" i="27"/>
  <c r="AB107" i="27"/>
  <c r="AB106" i="27"/>
  <c r="AB105" i="27"/>
  <c r="AB104" i="27"/>
  <c r="AB103" i="27"/>
  <c r="AB102" i="27"/>
  <c r="Z333" i="27"/>
  <c r="AQ333" i="27" s="1"/>
  <c r="M338" i="28" s="1"/>
  <c r="AE338" i="28" s="1"/>
  <c r="Z357" i="27"/>
  <c r="AQ357" i="27" s="1"/>
  <c r="M362" i="28" s="1"/>
  <c r="AE362" i="28" s="1"/>
  <c r="Z356" i="27"/>
  <c r="AQ356" i="27" s="1"/>
  <c r="M361" i="28" s="1"/>
  <c r="AE361" i="28" s="1"/>
  <c r="Z335" i="27"/>
  <c r="AQ335" i="27" s="1"/>
  <c r="M340" i="28" s="1"/>
  <c r="AE340" i="28" s="1"/>
  <c r="Z334" i="27"/>
  <c r="AQ334" i="27" s="1"/>
  <c r="M339" i="28" s="1"/>
  <c r="AE339" i="28" s="1"/>
  <c r="Z278" i="27"/>
  <c r="AQ278" i="27" s="1"/>
  <c r="M283" i="28" s="1"/>
  <c r="AE283" i="28" s="1"/>
  <c r="Z280" i="27"/>
  <c r="AQ280" i="27" s="1"/>
  <c r="M285" i="28" s="1"/>
  <c r="AE285" i="28" s="1"/>
  <c r="Z275" i="27"/>
  <c r="AQ275" i="27" s="1"/>
  <c r="M280" i="28" s="1"/>
  <c r="AE280" i="28" s="1"/>
  <c r="Z139" i="27"/>
  <c r="AQ139" i="27" s="1"/>
  <c r="Z299" i="27"/>
  <c r="AQ299" i="27" s="1"/>
  <c r="M304" i="28" s="1"/>
  <c r="AE304" i="28" s="1"/>
  <c r="Z279" i="27"/>
  <c r="AQ279" i="27" s="1"/>
  <c r="M284" i="28" s="1"/>
  <c r="AE284" i="28" s="1"/>
  <c r="Z277" i="27"/>
  <c r="AQ277" i="27" s="1"/>
  <c r="M282" i="28" s="1"/>
  <c r="AE282" i="28" s="1"/>
  <c r="Z138" i="27"/>
  <c r="AQ138" i="27" s="1"/>
  <c r="Z300" i="27"/>
  <c r="AQ300" i="27" s="1"/>
  <c r="M305" i="28" s="1"/>
  <c r="AE305" i="28" s="1"/>
  <c r="Z276" i="27"/>
  <c r="AQ276" i="27" s="1"/>
  <c r="M281" i="28" s="1"/>
  <c r="AE281" i="28" s="1"/>
  <c r="Z94" i="27"/>
  <c r="Z93" i="27"/>
  <c r="Z91" i="27"/>
  <c r="Z90" i="27"/>
  <c r="Z89" i="27"/>
  <c r="Z92" i="27"/>
  <c r="Z88" i="27"/>
  <c r="BA151" i="27"/>
  <c r="W156" i="28" s="1"/>
  <c r="AZ346" i="27"/>
  <c r="V351" i="28" s="1"/>
  <c r="AZ149" i="27"/>
  <c r="V154" i="28" s="1"/>
  <c r="AZ345" i="27"/>
  <c r="V350" i="28" s="1"/>
  <c r="BA150" i="27"/>
  <c r="W155" i="28" s="1"/>
  <c r="AZ347" i="27"/>
  <c r="V352" i="28" s="1"/>
  <c r="BA146" i="27"/>
  <c r="BA147" i="27"/>
  <c r="BB127" i="27"/>
  <c r="BB125" i="27"/>
  <c r="BB126" i="27"/>
  <c r="BB128" i="27"/>
  <c r="AY145" i="27"/>
  <c r="AY144" i="27"/>
  <c r="BA148" i="27"/>
  <c r="BA124" i="27"/>
  <c r="AY143" i="27"/>
  <c r="AY142" i="27"/>
  <c r="Y35" i="45"/>
  <c r="Z36" i="45"/>
  <c r="T30" i="45"/>
  <c r="X33" i="45"/>
  <c r="R28" i="45"/>
  <c r="R27" i="45"/>
  <c r="P26" i="45"/>
  <c r="V32" i="45"/>
  <c r="X34" i="45"/>
  <c r="T29" i="45"/>
  <c r="V31" i="45"/>
  <c r="AI342" i="27" l="1"/>
  <c r="AI344" i="27"/>
  <c r="AI343" i="27"/>
  <c r="AI362" i="27"/>
  <c r="AI363" i="27"/>
  <c r="AI144" i="27"/>
  <c r="AI145" i="27"/>
  <c r="AI114" i="27"/>
  <c r="AI113" i="27"/>
  <c r="AI112" i="27"/>
  <c r="AI110" i="27"/>
  <c r="AI109" i="27"/>
  <c r="AI111" i="27"/>
  <c r="AM310" i="27"/>
  <c r="AM312" i="27"/>
  <c r="AM311" i="27"/>
  <c r="AM159" i="27"/>
  <c r="AM237" i="27"/>
  <c r="AM234" i="27"/>
  <c r="AM161" i="27"/>
  <c r="AM204" i="27"/>
  <c r="AM238" i="27"/>
  <c r="AM233" i="27"/>
  <c r="AM158" i="27"/>
  <c r="AM236" i="27"/>
  <c r="AM160" i="27"/>
  <c r="AM235" i="27"/>
  <c r="AM203" i="27"/>
  <c r="AM40" i="27"/>
  <c r="AM39" i="27"/>
  <c r="AM43" i="27"/>
  <c r="AM41" i="27"/>
  <c r="AM42" i="27"/>
  <c r="AM38" i="27"/>
  <c r="Y20" i="45"/>
  <c r="AK307" i="27"/>
  <c r="AK309" i="27"/>
  <c r="AK306" i="27"/>
  <c r="AK308" i="27"/>
  <c r="AK156" i="27"/>
  <c r="AK155" i="27"/>
  <c r="AK229" i="27"/>
  <c r="AK231" i="27"/>
  <c r="AK201" i="27"/>
  <c r="AK157" i="27"/>
  <c r="AK153" i="27"/>
  <c r="AK199" i="27"/>
  <c r="AK230" i="27"/>
  <c r="AK154" i="27"/>
  <c r="AK202" i="27"/>
  <c r="AK232" i="27"/>
  <c r="AK200" i="27"/>
  <c r="AK228" i="27"/>
  <c r="AK37" i="27"/>
  <c r="AK36" i="27"/>
  <c r="AK35" i="27"/>
  <c r="AK33" i="27"/>
  <c r="AK32" i="27"/>
  <c r="AK31" i="27"/>
  <c r="AK34" i="27"/>
  <c r="AK30" i="27"/>
  <c r="AL127" i="27"/>
  <c r="AL129" i="27"/>
  <c r="AL150" i="27"/>
  <c r="AL125" i="27"/>
  <c r="AL128" i="27"/>
  <c r="AL151" i="27"/>
  <c r="AL126" i="27"/>
  <c r="BC126" i="27" s="1"/>
  <c r="AI360" i="27"/>
  <c r="AI361" i="27"/>
  <c r="AI339" i="27"/>
  <c r="AI341" i="27"/>
  <c r="AI340" i="27"/>
  <c r="AI290" i="27"/>
  <c r="AI287" i="27"/>
  <c r="AI304" i="27"/>
  <c r="AI286" i="27"/>
  <c r="AI142" i="27"/>
  <c r="AI289" i="27"/>
  <c r="AI288" i="27"/>
  <c r="AI143" i="27"/>
  <c r="AI303" i="27"/>
  <c r="AI108" i="27"/>
  <c r="AI107" i="27"/>
  <c r="AI106" i="27"/>
  <c r="AI105" i="27"/>
  <c r="AI104" i="27"/>
  <c r="AI103" i="27"/>
  <c r="AI102" i="27"/>
  <c r="AK149" i="27"/>
  <c r="AK124" i="27"/>
  <c r="AK148" i="27"/>
  <c r="AK123" i="27"/>
  <c r="AK122" i="27"/>
  <c r="AK121" i="27"/>
  <c r="AK120" i="27"/>
  <c r="AK345" i="27"/>
  <c r="AK347" i="27"/>
  <c r="AK364" i="27"/>
  <c r="AK346" i="27"/>
  <c r="AK147" i="27"/>
  <c r="AK146" i="27"/>
  <c r="AK119" i="27"/>
  <c r="AK117" i="27"/>
  <c r="AK115" i="27"/>
  <c r="AK118" i="27"/>
  <c r="AK116" i="27"/>
  <c r="AM319" i="27"/>
  <c r="AM320" i="27"/>
  <c r="AM253" i="27"/>
  <c r="AM174" i="27"/>
  <c r="AM171" i="27"/>
  <c r="AM250" i="27"/>
  <c r="AM213" i="27"/>
  <c r="AM251" i="27"/>
  <c r="AM211" i="27"/>
  <c r="AM175" i="27"/>
  <c r="AM172" i="27"/>
  <c r="AM173" i="27"/>
  <c r="AM212" i="27"/>
  <c r="AM252" i="27"/>
  <c r="AM249" i="27"/>
  <c r="AM214" i="27"/>
  <c r="AM59" i="27"/>
  <c r="AM61" i="27"/>
  <c r="AM60" i="27"/>
  <c r="AM58" i="27"/>
  <c r="AM57" i="27"/>
  <c r="AM56" i="27"/>
  <c r="AM316" i="27"/>
  <c r="AM315" i="27"/>
  <c r="AM313" i="27"/>
  <c r="AM314" i="27"/>
  <c r="AM165" i="27"/>
  <c r="AM162" i="27"/>
  <c r="AM240" i="27"/>
  <c r="AM164" i="27"/>
  <c r="AM241" i="27"/>
  <c r="AM166" i="27"/>
  <c r="AM243" i="27"/>
  <c r="AM205" i="27"/>
  <c r="AM163" i="27"/>
  <c r="AM239" i="27"/>
  <c r="AM242" i="27"/>
  <c r="AM206" i="27"/>
  <c r="AM45" i="27"/>
  <c r="AM49" i="27"/>
  <c r="AM48" i="27"/>
  <c r="AM47" i="27"/>
  <c r="AM46" i="27"/>
  <c r="AM44" i="27"/>
  <c r="AM318" i="27"/>
  <c r="AM317" i="27"/>
  <c r="AM247" i="27"/>
  <c r="AM244" i="27"/>
  <c r="AM168" i="27"/>
  <c r="AM248" i="27"/>
  <c r="AM245" i="27"/>
  <c r="AM208" i="27"/>
  <c r="AM169" i="27"/>
  <c r="AM209" i="27"/>
  <c r="AM170" i="27"/>
  <c r="AM167" i="27"/>
  <c r="AM246" i="27"/>
  <c r="AM207" i="27"/>
  <c r="AM210" i="27"/>
  <c r="AM55" i="27"/>
  <c r="AM54" i="27"/>
  <c r="AM53" i="27"/>
  <c r="AM52" i="27"/>
  <c r="AM51" i="27"/>
  <c r="AM50" i="27"/>
  <c r="AM321" i="27"/>
  <c r="AM322" i="27"/>
  <c r="AM323" i="27"/>
  <c r="AM180" i="27"/>
  <c r="AM256" i="27"/>
  <c r="AM177" i="27"/>
  <c r="AM257" i="27"/>
  <c r="AM254" i="27"/>
  <c r="AM216" i="27"/>
  <c r="AM181" i="27"/>
  <c r="AM218" i="27"/>
  <c r="AM178" i="27"/>
  <c r="AM215" i="27"/>
  <c r="AM176" i="27"/>
  <c r="AM179" i="27"/>
  <c r="AM258" i="27"/>
  <c r="AM255" i="27"/>
  <c r="AM217" i="27"/>
  <c r="AM68" i="27"/>
  <c r="AM67" i="27"/>
  <c r="AM66" i="27"/>
  <c r="AM65" i="27"/>
  <c r="AM63" i="27"/>
  <c r="AM64" i="27"/>
  <c r="AM62" i="27"/>
  <c r="AA336" i="27"/>
  <c r="AR336" i="27" s="1"/>
  <c r="N341" i="28" s="1"/>
  <c r="AF341" i="28" s="1"/>
  <c r="AA359" i="27"/>
  <c r="AR359" i="27" s="1"/>
  <c r="N364" i="28" s="1"/>
  <c r="AF364" i="28" s="1"/>
  <c r="AA338" i="27"/>
  <c r="AR338" i="27" s="1"/>
  <c r="N343" i="28" s="1"/>
  <c r="AF343" i="28" s="1"/>
  <c r="AA358" i="27"/>
  <c r="AR358" i="27" s="1"/>
  <c r="N363" i="28" s="1"/>
  <c r="AF363" i="28" s="1"/>
  <c r="AA337" i="27"/>
  <c r="AR337" i="27" s="1"/>
  <c r="N342" i="28" s="1"/>
  <c r="AF342" i="28" s="1"/>
  <c r="AA141" i="27"/>
  <c r="AR141" i="27" s="1"/>
  <c r="AA140" i="27"/>
  <c r="AR140" i="27" s="1"/>
  <c r="AA301" i="27"/>
  <c r="AR301" i="27" s="1"/>
  <c r="N306" i="28" s="1"/>
  <c r="AF306" i="28" s="1"/>
  <c r="AA283" i="27"/>
  <c r="AR283" i="27" s="1"/>
  <c r="N288" i="28" s="1"/>
  <c r="AF288" i="28" s="1"/>
  <c r="AA285" i="27"/>
  <c r="AR285" i="27" s="1"/>
  <c r="N290" i="28" s="1"/>
  <c r="AF290" i="28" s="1"/>
  <c r="AA302" i="27"/>
  <c r="AR302" i="27" s="1"/>
  <c r="N307" i="28" s="1"/>
  <c r="AF307" i="28" s="1"/>
  <c r="AA282" i="27"/>
  <c r="AR282" i="27" s="1"/>
  <c r="N287" i="28" s="1"/>
  <c r="AF287" i="28" s="1"/>
  <c r="AA284" i="27"/>
  <c r="AR284" i="27" s="1"/>
  <c r="N289" i="28" s="1"/>
  <c r="AF289" i="28" s="1"/>
  <c r="AA281" i="27"/>
  <c r="AR281" i="27" s="1"/>
  <c r="N286" i="28" s="1"/>
  <c r="AF286" i="28" s="1"/>
  <c r="AA100" i="27"/>
  <c r="AA99" i="27"/>
  <c r="AA98" i="27"/>
  <c r="AA97" i="27"/>
  <c r="AA95" i="27"/>
  <c r="AA96" i="27"/>
  <c r="AA101" i="27"/>
  <c r="AC360" i="27"/>
  <c r="AT360" i="27" s="1"/>
  <c r="P365" i="28" s="1"/>
  <c r="AH365" i="28" s="1"/>
  <c r="AC339" i="27"/>
  <c r="AT339" i="27" s="1"/>
  <c r="P344" i="28" s="1"/>
  <c r="AH344" i="28" s="1"/>
  <c r="AC341" i="27"/>
  <c r="AT341" i="27" s="1"/>
  <c r="P346" i="28" s="1"/>
  <c r="AH346" i="28" s="1"/>
  <c r="AC340" i="27"/>
  <c r="AT340" i="27" s="1"/>
  <c r="P345" i="28" s="1"/>
  <c r="AH345" i="28" s="1"/>
  <c r="AC361" i="27"/>
  <c r="AT361" i="27" s="1"/>
  <c r="P366" i="28" s="1"/>
  <c r="AH366" i="28" s="1"/>
  <c r="AC290" i="27"/>
  <c r="AT290" i="27" s="1"/>
  <c r="P295" i="28" s="1"/>
  <c r="AH295" i="28" s="1"/>
  <c r="AC287" i="27"/>
  <c r="AT287" i="27" s="1"/>
  <c r="P292" i="28" s="1"/>
  <c r="AH292" i="28" s="1"/>
  <c r="AC142" i="27"/>
  <c r="AT142" i="27" s="1"/>
  <c r="AC289" i="27"/>
  <c r="AT289" i="27" s="1"/>
  <c r="P294" i="28" s="1"/>
  <c r="AH294" i="28" s="1"/>
  <c r="AC286" i="27"/>
  <c r="AT286" i="27" s="1"/>
  <c r="P291" i="28" s="1"/>
  <c r="AH291" i="28" s="1"/>
  <c r="AC304" i="27"/>
  <c r="AT304" i="27" s="1"/>
  <c r="P309" i="28" s="1"/>
  <c r="AH309" i="28" s="1"/>
  <c r="AC143" i="27"/>
  <c r="AT143" i="27" s="1"/>
  <c r="AC303" i="27"/>
  <c r="AT303" i="27" s="1"/>
  <c r="P308" i="28" s="1"/>
  <c r="AH308" i="28" s="1"/>
  <c r="AC288" i="27"/>
  <c r="AT288" i="27" s="1"/>
  <c r="P293" i="28" s="1"/>
  <c r="AH293" i="28" s="1"/>
  <c r="AC108" i="27"/>
  <c r="AC107" i="27"/>
  <c r="AC106" i="27"/>
  <c r="AC104" i="27"/>
  <c r="AC103" i="27"/>
  <c r="AC102" i="27"/>
  <c r="AC105" i="27"/>
  <c r="AC342" i="27"/>
  <c r="AT342" i="27" s="1"/>
  <c r="P347" i="28" s="1"/>
  <c r="AH347" i="28" s="1"/>
  <c r="AC362" i="27"/>
  <c r="AT362" i="27" s="1"/>
  <c r="P367" i="28" s="1"/>
  <c r="AH367" i="28" s="1"/>
  <c r="AC344" i="27"/>
  <c r="AT344" i="27" s="1"/>
  <c r="P349" i="28" s="1"/>
  <c r="AH349" i="28" s="1"/>
  <c r="AC363" i="27"/>
  <c r="AT363" i="27" s="1"/>
  <c r="P368" i="28" s="1"/>
  <c r="AH368" i="28" s="1"/>
  <c r="AC343" i="27"/>
  <c r="AT343" i="27" s="1"/>
  <c r="P348" i="28" s="1"/>
  <c r="AH348" i="28" s="1"/>
  <c r="AC144" i="27"/>
  <c r="AT144" i="27" s="1"/>
  <c r="AC145" i="27"/>
  <c r="AT145" i="27" s="1"/>
  <c r="AC114" i="27"/>
  <c r="AC113" i="27"/>
  <c r="AC112" i="27"/>
  <c r="AC111" i="27"/>
  <c r="AC110" i="27"/>
  <c r="AC109" i="27"/>
  <c r="Y354" i="27"/>
  <c r="AP354" i="27" s="1"/>
  <c r="L359" i="28" s="1"/>
  <c r="AD359" i="28" s="1"/>
  <c r="Y330" i="27"/>
  <c r="AP330" i="27" s="1"/>
  <c r="L335" i="28" s="1"/>
  <c r="AD335" i="28" s="1"/>
  <c r="Y332" i="27"/>
  <c r="AP332" i="27" s="1"/>
  <c r="L337" i="28" s="1"/>
  <c r="AD337" i="28" s="1"/>
  <c r="Y355" i="27"/>
  <c r="AP355" i="27" s="1"/>
  <c r="L360" i="28" s="1"/>
  <c r="AD360" i="28" s="1"/>
  <c r="Y331" i="27"/>
  <c r="AP331" i="27" s="1"/>
  <c r="L336" i="28" s="1"/>
  <c r="AD336" i="28" s="1"/>
  <c r="Y137" i="27"/>
  <c r="AP137" i="27" s="1"/>
  <c r="Y298" i="27"/>
  <c r="AP298" i="27" s="1"/>
  <c r="L303" i="28" s="1"/>
  <c r="AD303" i="28" s="1"/>
  <c r="Y273" i="27"/>
  <c r="AP273" i="27" s="1"/>
  <c r="L278" i="28" s="1"/>
  <c r="AD278" i="28" s="1"/>
  <c r="Y270" i="27"/>
  <c r="AP270" i="27" s="1"/>
  <c r="L275" i="28" s="1"/>
  <c r="AD275" i="28" s="1"/>
  <c r="Y136" i="27"/>
  <c r="AP136" i="27" s="1"/>
  <c r="Y272" i="27"/>
  <c r="AP272" i="27" s="1"/>
  <c r="L277" i="28" s="1"/>
  <c r="AD277" i="28" s="1"/>
  <c r="Y274" i="27"/>
  <c r="AP274" i="27" s="1"/>
  <c r="L279" i="28" s="1"/>
  <c r="AD279" i="28" s="1"/>
  <c r="Y269" i="27"/>
  <c r="AP269" i="27" s="1"/>
  <c r="L274" i="28" s="1"/>
  <c r="AD274" i="28" s="1"/>
  <c r="Y297" i="27"/>
  <c r="AP297" i="27" s="1"/>
  <c r="L302" i="28" s="1"/>
  <c r="AD302" i="28" s="1"/>
  <c r="Y271" i="27"/>
  <c r="AP271" i="27" s="1"/>
  <c r="L276" i="28" s="1"/>
  <c r="AD276" i="28" s="1"/>
  <c r="Y87" i="27"/>
  <c r="Y85" i="27"/>
  <c r="Y84" i="27"/>
  <c r="Y83" i="27"/>
  <c r="Y81" i="27"/>
  <c r="Y86" i="27"/>
  <c r="Y82" i="27"/>
  <c r="AF127" i="27"/>
  <c r="AW127" i="27" s="1"/>
  <c r="AF129" i="27"/>
  <c r="AW129" i="27" s="1"/>
  <c r="AF150" i="27"/>
  <c r="AW150" i="27" s="1"/>
  <c r="S155" i="28" s="1"/>
  <c r="AK155" i="28" s="1"/>
  <c r="AF128" i="27"/>
  <c r="AW128" i="27" s="1"/>
  <c r="AF125" i="27"/>
  <c r="AW125" i="27" s="1"/>
  <c r="AF151" i="27"/>
  <c r="AW151" i="27" s="1"/>
  <c r="S156" i="28" s="1"/>
  <c r="AK156" i="28" s="1"/>
  <c r="AF126" i="27"/>
  <c r="AW126" i="27" s="1"/>
  <c r="AE347" i="27"/>
  <c r="AV347" i="27" s="1"/>
  <c r="R352" i="28" s="1"/>
  <c r="AJ352" i="28" s="1"/>
  <c r="AE345" i="27"/>
  <c r="AV345" i="27" s="1"/>
  <c r="R350" i="28" s="1"/>
  <c r="AJ350" i="28" s="1"/>
  <c r="AE364" i="27"/>
  <c r="AV364" i="27" s="1"/>
  <c r="R369" i="28" s="1"/>
  <c r="AJ369" i="28" s="1"/>
  <c r="AE346" i="27"/>
  <c r="AV346" i="27" s="1"/>
  <c r="R351" i="28" s="1"/>
  <c r="AJ351" i="28" s="1"/>
  <c r="AE147" i="27"/>
  <c r="AV147" i="27" s="1"/>
  <c r="AE146" i="27"/>
  <c r="AV146" i="27" s="1"/>
  <c r="AE119" i="27"/>
  <c r="AE118" i="27"/>
  <c r="AE117" i="27"/>
  <c r="AE116" i="27"/>
  <c r="AE115" i="27"/>
  <c r="AA333" i="27"/>
  <c r="AR333" i="27" s="1"/>
  <c r="N338" i="28" s="1"/>
  <c r="AF338" i="28" s="1"/>
  <c r="AA356" i="27"/>
  <c r="AR356" i="27" s="1"/>
  <c r="N361" i="28" s="1"/>
  <c r="AF361" i="28" s="1"/>
  <c r="AA357" i="27"/>
  <c r="AR357" i="27" s="1"/>
  <c r="N362" i="28" s="1"/>
  <c r="AF362" i="28" s="1"/>
  <c r="AA334" i="27"/>
  <c r="AR334" i="27" s="1"/>
  <c r="N339" i="28" s="1"/>
  <c r="AF339" i="28" s="1"/>
  <c r="AA335" i="27"/>
  <c r="AR335" i="27" s="1"/>
  <c r="N340" i="28" s="1"/>
  <c r="AF340" i="28" s="1"/>
  <c r="AA280" i="27"/>
  <c r="AR280" i="27" s="1"/>
  <c r="N285" i="28" s="1"/>
  <c r="AF285" i="28" s="1"/>
  <c r="AA278" i="27"/>
  <c r="AR278" i="27" s="1"/>
  <c r="N283" i="28" s="1"/>
  <c r="AF283" i="28" s="1"/>
  <c r="AA275" i="27"/>
  <c r="AR275" i="27" s="1"/>
  <c r="N280" i="28" s="1"/>
  <c r="AF280" i="28" s="1"/>
  <c r="AA279" i="27"/>
  <c r="AR279" i="27" s="1"/>
  <c r="N284" i="28" s="1"/>
  <c r="AF284" i="28" s="1"/>
  <c r="AA299" i="27"/>
  <c r="AR299" i="27" s="1"/>
  <c r="N304" i="28" s="1"/>
  <c r="AF304" i="28" s="1"/>
  <c r="AA139" i="27"/>
  <c r="AR139" i="27" s="1"/>
  <c r="AA277" i="27"/>
  <c r="AR277" i="27" s="1"/>
  <c r="N282" i="28" s="1"/>
  <c r="AF282" i="28" s="1"/>
  <c r="AA138" i="27"/>
  <c r="AR138" i="27" s="1"/>
  <c r="AA300" i="27"/>
  <c r="AR300" i="27" s="1"/>
  <c r="N305" i="28" s="1"/>
  <c r="AF305" i="28" s="1"/>
  <c r="AA276" i="27"/>
  <c r="AR276" i="27" s="1"/>
  <c r="N281" i="28" s="1"/>
  <c r="AF281" i="28" s="1"/>
  <c r="AA94" i="27"/>
  <c r="AA92" i="27"/>
  <c r="AA91" i="27"/>
  <c r="AA90" i="27"/>
  <c r="AA89" i="27"/>
  <c r="AA93" i="27"/>
  <c r="AA88" i="27"/>
  <c r="AE149" i="27"/>
  <c r="AV149" i="27" s="1"/>
  <c r="R154" i="28" s="1"/>
  <c r="AJ154" i="28" s="1"/>
  <c r="AE124" i="27"/>
  <c r="AV124" i="27" s="1"/>
  <c r="AE148" i="27"/>
  <c r="AV148" i="27" s="1"/>
  <c r="AE122" i="27"/>
  <c r="AE120" i="27"/>
  <c r="AE123" i="27"/>
  <c r="AE121" i="27"/>
  <c r="Y327" i="27"/>
  <c r="AP327" i="27" s="1"/>
  <c r="L332" i="28" s="1"/>
  <c r="AD332" i="28" s="1"/>
  <c r="Y353" i="27"/>
  <c r="AP353" i="27" s="1"/>
  <c r="L358" i="28" s="1"/>
  <c r="AD358" i="28" s="1"/>
  <c r="Y352" i="27"/>
  <c r="AP352" i="27" s="1"/>
  <c r="L357" i="28" s="1"/>
  <c r="AD357" i="28" s="1"/>
  <c r="Y329" i="27"/>
  <c r="AP329" i="27" s="1"/>
  <c r="L334" i="28" s="1"/>
  <c r="AD334" i="28" s="1"/>
  <c r="Y328" i="27"/>
  <c r="AP328" i="27" s="1"/>
  <c r="L333" i="28" s="1"/>
  <c r="AD333" i="28" s="1"/>
  <c r="Y134" i="27"/>
  <c r="AP134" i="27" s="1"/>
  <c r="Y296" i="27"/>
  <c r="AP296" i="27" s="1"/>
  <c r="L301" i="28" s="1"/>
  <c r="AD301" i="28" s="1"/>
  <c r="Y266" i="27"/>
  <c r="AP266" i="27" s="1"/>
  <c r="L271" i="28" s="1"/>
  <c r="AD271" i="28" s="1"/>
  <c r="Y196" i="27"/>
  <c r="AP196" i="27" s="1"/>
  <c r="L201" i="28" s="1"/>
  <c r="AD201" i="28" s="1"/>
  <c r="Y190" i="27"/>
  <c r="AP190" i="27" s="1"/>
  <c r="L195" i="28" s="1"/>
  <c r="AD195" i="28" s="1"/>
  <c r="Y264" i="27"/>
  <c r="AP264" i="27" s="1"/>
  <c r="L269" i="28" s="1"/>
  <c r="AD269" i="28" s="1"/>
  <c r="Y295" i="27"/>
  <c r="AP295" i="27" s="1"/>
  <c r="L300" i="28" s="1"/>
  <c r="AD300" i="28" s="1"/>
  <c r="Y267" i="27"/>
  <c r="AP267" i="27" s="1"/>
  <c r="L272" i="28" s="1"/>
  <c r="AD272" i="28" s="1"/>
  <c r="Y189" i="27"/>
  <c r="AP189" i="27" s="1"/>
  <c r="L194" i="28" s="1"/>
  <c r="AD194" i="28" s="1"/>
  <c r="Y135" i="27"/>
  <c r="AP135" i="27" s="1"/>
  <c r="Y268" i="27"/>
  <c r="AP268" i="27" s="1"/>
  <c r="L273" i="28" s="1"/>
  <c r="AD273" i="28" s="1"/>
  <c r="Y265" i="27"/>
  <c r="AP265" i="27" s="1"/>
  <c r="L270" i="28" s="1"/>
  <c r="AD270" i="28" s="1"/>
  <c r="Y197" i="27"/>
  <c r="AP197" i="27" s="1"/>
  <c r="L202" i="28" s="1"/>
  <c r="AD202" i="28" s="1"/>
  <c r="Y191" i="27"/>
  <c r="AP191" i="27" s="1"/>
  <c r="L196" i="28" s="1"/>
  <c r="AD196" i="28" s="1"/>
  <c r="Y77" i="27"/>
  <c r="Y80" i="27"/>
  <c r="Y79" i="27"/>
  <c r="Y76" i="27"/>
  <c r="Y75" i="27"/>
  <c r="Y78" i="27"/>
  <c r="AY289" i="27"/>
  <c r="U294" i="28" s="1"/>
  <c r="AY290" i="27"/>
  <c r="U295" i="28" s="1"/>
  <c r="AY344" i="27"/>
  <c r="U349" i="28" s="1"/>
  <c r="AY362" i="27"/>
  <c r="U367" i="28" s="1"/>
  <c r="AY360" i="27"/>
  <c r="U365" i="28" s="1"/>
  <c r="BA149" i="27"/>
  <c r="W154" i="28" s="1"/>
  <c r="AY286" i="27"/>
  <c r="U291" i="28" s="1"/>
  <c r="AY288" i="27"/>
  <c r="U293" i="28" s="1"/>
  <c r="BB150" i="27"/>
  <c r="X155" i="28" s="1"/>
  <c r="AY343" i="27"/>
  <c r="U348" i="28" s="1"/>
  <c r="AY339" i="27"/>
  <c r="U344" i="28" s="1"/>
  <c r="AY340" i="27"/>
  <c r="U345" i="28" s="1"/>
  <c r="BA364" i="27"/>
  <c r="W369" i="28" s="1"/>
  <c r="AY303" i="27"/>
  <c r="U308" i="28" s="1"/>
  <c r="BB151" i="27"/>
  <c r="X156" i="28" s="1"/>
  <c r="AY363" i="27"/>
  <c r="U368" i="28" s="1"/>
  <c r="AY341" i="27"/>
  <c r="U346" i="28" s="1"/>
  <c r="BA345" i="27"/>
  <c r="W350" i="28" s="1"/>
  <c r="AY304" i="27"/>
  <c r="U309" i="28" s="1"/>
  <c r="AY287" i="27"/>
  <c r="U292" i="28" s="1"/>
  <c r="AY342" i="27"/>
  <c r="U347" i="28" s="1"/>
  <c r="AY361" i="27"/>
  <c r="U366" i="28" s="1"/>
  <c r="BA346" i="27"/>
  <c r="W351" i="28" s="1"/>
  <c r="BA347" i="27"/>
  <c r="W352" i="28" s="1"/>
  <c r="BB124" i="27"/>
  <c r="BB148" i="27"/>
  <c r="AZ143" i="27"/>
  <c r="AZ142" i="27"/>
  <c r="BC125" i="27"/>
  <c r="BC129" i="27"/>
  <c r="BC128" i="27"/>
  <c r="BC127" i="27"/>
  <c r="AZ145" i="27"/>
  <c r="AZ144" i="27"/>
  <c r="BB147" i="27"/>
  <c r="BB146" i="27"/>
  <c r="Z35" i="45"/>
  <c r="Y34" i="45"/>
  <c r="Q26" i="45"/>
  <c r="S27" i="45"/>
  <c r="U30" i="45"/>
  <c r="Y33" i="45"/>
  <c r="W31" i="45"/>
  <c r="W32" i="45"/>
  <c r="U29" i="45"/>
  <c r="S28" i="45"/>
  <c r="AH357" i="27" l="1"/>
  <c r="AH334" i="27"/>
  <c r="AH356" i="27"/>
  <c r="AH333" i="27"/>
  <c r="AH335" i="27"/>
  <c r="AH280" i="27"/>
  <c r="AH278" i="27"/>
  <c r="AH275" i="27"/>
  <c r="AH299" i="27"/>
  <c r="AH279" i="27"/>
  <c r="AH139" i="27"/>
  <c r="AH277" i="27"/>
  <c r="AH138" i="27"/>
  <c r="AH300" i="27"/>
  <c r="AH276" i="27"/>
  <c r="AH92" i="27"/>
  <c r="AH94" i="27"/>
  <c r="AH93" i="27"/>
  <c r="AH90" i="27"/>
  <c r="AH89" i="27"/>
  <c r="AH88" i="27"/>
  <c r="AH91" i="27"/>
  <c r="AH358" i="27"/>
  <c r="AH359" i="27"/>
  <c r="AH336" i="27"/>
  <c r="AH338" i="27"/>
  <c r="AH337" i="27"/>
  <c r="AH141" i="27"/>
  <c r="AH283" i="27"/>
  <c r="AH140" i="27"/>
  <c r="AH285" i="27"/>
  <c r="AH301" i="27"/>
  <c r="AH282" i="27"/>
  <c r="AH302" i="27"/>
  <c r="AH284" i="27"/>
  <c r="AH281" i="27"/>
  <c r="AH100" i="27"/>
  <c r="AH95" i="27"/>
  <c r="AH101" i="27"/>
  <c r="AH98" i="27"/>
  <c r="AH97" i="27"/>
  <c r="AH96" i="27"/>
  <c r="AH99" i="27"/>
  <c r="AM129" i="27"/>
  <c r="BD129" i="27" s="1"/>
  <c r="AM127" i="27"/>
  <c r="AM150" i="27"/>
  <c r="AM128" i="27"/>
  <c r="AM125" i="27"/>
  <c r="BD125" i="27" s="1"/>
  <c r="AM151" i="27"/>
  <c r="AM126" i="27"/>
  <c r="Z20" i="45"/>
  <c r="AL309" i="27"/>
  <c r="AL306" i="27"/>
  <c r="AL307" i="27"/>
  <c r="AL308" i="27"/>
  <c r="AL155" i="27"/>
  <c r="AL229" i="27"/>
  <c r="AL156" i="27"/>
  <c r="AL231" i="27"/>
  <c r="AL201" i="27"/>
  <c r="AL157" i="27"/>
  <c r="AL153" i="27"/>
  <c r="AL230" i="27"/>
  <c r="AL154" i="27"/>
  <c r="AL232" i="27"/>
  <c r="AL199" i="27"/>
  <c r="AL202" i="27"/>
  <c r="AL228" i="27"/>
  <c r="AL200" i="27"/>
  <c r="AL37" i="27"/>
  <c r="AL36" i="27"/>
  <c r="AL33" i="27"/>
  <c r="AL32" i="27"/>
  <c r="AL34" i="27"/>
  <c r="AL30" i="27"/>
  <c r="AL35" i="27"/>
  <c r="AL31" i="27"/>
  <c r="AJ363" i="27"/>
  <c r="AJ342" i="27"/>
  <c r="AJ344" i="27"/>
  <c r="AJ362" i="27"/>
  <c r="AJ343" i="27"/>
  <c r="AJ144" i="27"/>
  <c r="AJ145" i="27"/>
  <c r="BA145" i="27" s="1"/>
  <c r="AJ112" i="27"/>
  <c r="AJ111" i="27"/>
  <c r="AJ114" i="27"/>
  <c r="AJ113" i="27"/>
  <c r="AJ110" i="27"/>
  <c r="AJ109" i="27"/>
  <c r="AJ361" i="27"/>
  <c r="AJ340" i="27"/>
  <c r="AJ360" i="27"/>
  <c r="AJ339" i="27"/>
  <c r="AJ341" i="27"/>
  <c r="AJ290" i="27"/>
  <c r="AJ287" i="27"/>
  <c r="AJ286" i="27"/>
  <c r="AJ289" i="27"/>
  <c r="AJ142" i="27"/>
  <c r="AJ304" i="27"/>
  <c r="AJ303" i="27"/>
  <c r="AJ288" i="27"/>
  <c r="AJ143" i="27"/>
  <c r="BA143" i="27" s="1"/>
  <c r="AJ108" i="27"/>
  <c r="AJ107" i="27"/>
  <c r="AJ104" i="27"/>
  <c r="AJ103" i="27"/>
  <c r="AJ102" i="27"/>
  <c r="AJ106" i="27"/>
  <c r="AJ105" i="27"/>
  <c r="AL345" i="27"/>
  <c r="AL347" i="27"/>
  <c r="AL364" i="27"/>
  <c r="AL346" i="27"/>
  <c r="AL147" i="27"/>
  <c r="AL146" i="27"/>
  <c r="AL118" i="27"/>
  <c r="AL119" i="27"/>
  <c r="AL116" i="27"/>
  <c r="AL115" i="27"/>
  <c r="AL117" i="27"/>
  <c r="AL149" i="27"/>
  <c r="AL124" i="27"/>
  <c r="BC124" i="27" s="1"/>
  <c r="AL148" i="27"/>
  <c r="AL123" i="27"/>
  <c r="AL121" i="27"/>
  <c r="AL120" i="27"/>
  <c r="AL122" i="27"/>
  <c r="Z327" i="27"/>
  <c r="AQ327" i="27" s="1"/>
  <c r="M332" i="28" s="1"/>
  <c r="AE332" i="28" s="1"/>
  <c r="Z353" i="27"/>
  <c r="AQ353" i="27" s="1"/>
  <c r="M358" i="28" s="1"/>
  <c r="AE358" i="28" s="1"/>
  <c r="Z329" i="27"/>
  <c r="AQ329" i="27" s="1"/>
  <c r="M334" i="28" s="1"/>
  <c r="AE334" i="28" s="1"/>
  <c r="Z352" i="27"/>
  <c r="AQ352" i="27" s="1"/>
  <c r="M357" i="28" s="1"/>
  <c r="AE357" i="28" s="1"/>
  <c r="Z328" i="27"/>
  <c r="AQ328" i="27" s="1"/>
  <c r="M333" i="28" s="1"/>
  <c r="AE333" i="28" s="1"/>
  <c r="Z134" i="27"/>
  <c r="AQ134" i="27" s="1"/>
  <c r="Z196" i="27"/>
  <c r="AQ196" i="27" s="1"/>
  <c r="M201" i="28" s="1"/>
  <c r="AE201" i="28" s="1"/>
  <c r="Z296" i="27"/>
  <c r="AQ296" i="27" s="1"/>
  <c r="M301" i="28" s="1"/>
  <c r="AE301" i="28" s="1"/>
  <c r="Z266" i="27"/>
  <c r="AQ266" i="27" s="1"/>
  <c r="M271" i="28" s="1"/>
  <c r="AE271" i="28" s="1"/>
  <c r="Z190" i="27"/>
  <c r="AQ190" i="27" s="1"/>
  <c r="M195" i="28" s="1"/>
  <c r="AE195" i="28" s="1"/>
  <c r="Z295" i="27"/>
  <c r="AQ295" i="27" s="1"/>
  <c r="M300" i="28" s="1"/>
  <c r="AE300" i="28" s="1"/>
  <c r="Z267" i="27"/>
  <c r="AQ267" i="27" s="1"/>
  <c r="M272" i="28" s="1"/>
  <c r="AE272" i="28" s="1"/>
  <c r="Z264" i="27"/>
  <c r="AQ264" i="27" s="1"/>
  <c r="M269" i="28" s="1"/>
  <c r="AE269" i="28" s="1"/>
  <c r="Z189" i="27"/>
  <c r="AQ189" i="27" s="1"/>
  <c r="M194" i="28" s="1"/>
  <c r="AE194" i="28" s="1"/>
  <c r="Z265" i="27"/>
  <c r="AQ265" i="27" s="1"/>
  <c r="M270" i="28" s="1"/>
  <c r="AE270" i="28" s="1"/>
  <c r="Z135" i="27"/>
  <c r="AQ135" i="27" s="1"/>
  <c r="Z268" i="27"/>
  <c r="AQ268" i="27" s="1"/>
  <c r="M273" i="28" s="1"/>
  <c r="AE273" i="28" s="1"/>
  <c r="Z197" i="27"/>
  <c r="AQ197" i="27" s="1"/>
  <c r="M202" i="28" s="1"/>
  <c r="AE202" i="28" s="1"/>
  <c r="Z191" i="27"/>
  <c r="AQ191" i="27" s="1"/>
  <c r="M196" i="28" s="1"/>
  <c r="AE196" i="28" s="1"/>
  <c r="Z79" i="27"/>
  <c r="Z80" i="27"/>
  <c r="Z75" i="27"/>
  <c r="Z77" i="27"/>
  <c r="Z78" i="27"/>
  <c r="Z76" i="27"/>
  <c r="Z330" i="27"/>
  <c r="AQ330" i="27" s="1"/>
  <c r="M335" i="28" s="1"/>
  <c r="AE335" i="28" s="1"/>
  <c r="Z354" i="27"/>
  <c r="AQ354" i="27" s="1"/>
  <c r="M359" i="28" s="1"/>
  <c r="AE359" i="28" s="1"/>
  <c r="Z332" i="27"/>
  <c r="AQ332" i="27" s="1"/>
  <c r="M337" i="28" s="1"/>
  <c r="AE337" i="28" s="1"/>
  <c r="Z355" i="27"/>
  <c r="AQ355" i="27" s="1"/>
  <c r="M360" i="28" s="1"/>
  <c r="AE360" i="28" s="1"/>
  <c r="Z331" i="27"/>
  <c r="AQ331" i="27" s="1"/>
  <c r="M336" i="28" s="1"/>
  <c r="AE336" i="28" s="1"/>
  <c r="Z298" i="27"/>
  <c r="AQ298" i="27" s="1"/>
  <c r="M303" i="28" s="1"/>
  <c r="AE303" i="28" s="1"/>
  <c r="Z137" i="27"/>
  <c r="AQ137" i="27" s="1"/>
  <c r="Z273" i="27"/>
  <c r="AQ273" i="27" s="1"/>
  <c r="M278" i="28" s="1"/>
  <c r="AE278" i="28" s="1"/>
  <c r="Z270" i="27"/>
  <c r="AQ270" i="27" s="1"/>
  <c r="M275" i="28" s="1"/>
  <c r="AE275" i="28" s="1"/>
  <c r="Z269" i="27"/>
  <c r="AQ269" i="27" s="1"/>
  <c r="M274" i="28" s="1"/>
  <c r="AE274" i="28" s="1"/>
  <c r="Z136" i="27"/>
  <c r="AQ136" i="27" s="1"/>
  <c r="Z274" i="27"/>
  <c r="AQ274" i="27" s="1"/>
  <c r="M279" i="28" s="1"/>
  <c r="AE279" i="28" s="1"/>
  <c r="Z272" i="27"/>
  <c r="AQ272" i="27" s="1"/>
  <c r="M277" i="28" s="1"/>
  <c r="AE277" i="28" s="1"/>
  <c r="Z297" i="27"/>
  <c r="AQ297" i="27" s="1"/>
  <c r="M302" i="28" s="1"/>
  <c r="AE302" i="28" s="1"/>
  <c r="Z271" i="27"/>
  <c r="AQ271" i="27" s="1"/>
  <c r="M276" i="28" s="1"/>
  <c r="AE276" i="28" s="1"/>
  <c r="Z86" i="27"/>
  <c r="Z85" i="27"/>
  <c r="Z84" i="27"/>
  <c r="Z82" i="27"/>
  <c r="Z81" i="27"/>
  <c r="Z83" i="27"/>
  <c r="Z87" i="27"/>
  <c r="AB356" i="27"/>
  <c r="AS356" i="27" s="1"/>
  <c r="O361" i="28" s="1"/>
  <c r="AG361" i="28" s="1"/>
  <c r="AB357" i="27"/>
  <c r="AS357" i="27" s="1"/>
  <c r="O362" i="28" s="1"/>
  <c r="AG362" i="28" s="1"/>
  <c r="AB333" i="27"/>
  <c r="AS333" i="27" s="1"/>
  <c r="O338" i="28" s="1"/>
  <c r="AG338" i="28" s="1"/>
  <c r="AB335" i="27"/>
  <c r="AS335" i="27" s="1"/>
  <c r="O340" i="28" s="1"/>
  <c r="AG340" i="28" s="1"/>
  <c r="AB334" i="27"/>
  <c r="AS334" i="27" s="1"/>
  <c r="O339" i="28" s="1"/>
  <c r="AG339" i="28" s="1"/>
  <c r="AB280" i="27"/>
  <c r="AS280" i="27" s="1"/>
  <c r="O285" i="28" s="1"/>
  <c r="AG285" i="28" s="1"/>
  <c r="AB278" i="27"/>
  <c r="AS278" i="27" s="1"/>
  <c r="O283" i="28" s="1"/>
  <c r="AG283" i="28" s="1"/>
  <c r="AB275" i="27"/>
  <c r="AS275" i="27" s="1"/>
  <c r="O280" i="28" s="1"/>
  <c r="AG280" i="28" s="1"/>
  <c r="AB139" i="27"/>
  <c r="AS139" i="27" s="1"/>
  <c r="AB277" i="27"/>
  <c r="AS277" i="27" s="1"/>
  <c r="O282" i="28" s="1"/>
  <c r="AG282" i="28" s="1"/>
  <c r="AB299" i="27"/>
  <c r="AS299" i="27" s="1"/>
  <c r="O304" i="28" s="1"/>
  <c r="AG304" i="28" s="1"/>
  <c r="AB279" i="27"/>
  <c r="AS279" i="27" s="1"/>
  <c r="O284" i="28" s="1"/>
  <c r="AG284" i="28" s="1"/>
  <c r="AB138" i="27"/>
  <c r="AS138" i="27" s="1"/>
  <c r="AB276" i="27"/>
  <c r="AS276" i="27" s="1"/>
  <c r="O281" i="28" s="1"/>
  <c r="AG281" i="28" s="1"/>
  <c r="AB300" i="27"/>
  <c r="AS300" i="27" s="1"/>
  <c r="O305" i="28" s="1"/>
  <c r="AG305" i="28" s="1"/>
  <c r="AB93" i="27"/>
  <c r="AB90" i="27"/>
  <c r="AB92" i="27"/>
  <c r="AB91" i="27"/>
  <c r="AB89" i="27"/>
  <c r="AB94" i="27"/>
  <c r="AB88" i="27"/>
  <c r="X321" i="27"/>
  <c r="AO321" i="27" s="1"/>
  <c r="K326" i="28" s="1"/>
  <c r="AC326" i="28" s="1"/>
  <c r="X323" i="27"/>
  <c r="AO323" i="27" s="1"/>
  <c r="K328" i="28" s="1"/>
  <c r="AC328" i="28" s="1"/>
  <c r="X322" i="27"/>
  <c r="AO322" i="27" s="1"/>
  <c r="K327" i="28" s="1"/>
  <c r="AC327" i="28" s="1"/>
  <c r="X180" i="27"/>
  <c r="AO180" i="27" s="1"/>
  <c r="K185" i="28" s="1"/>
  <c r="AC185" i="28" s="1"/>
  <c r="X177" i="27"/>
  <c r="AO177" i="27" s="1"/>
  <c r="K182" i="28" s="1"/>
  <c r="AC182" i="28" s="1"/>
  <c r="X178" i="27"/>
  <c r="AO178" i="27" s="1"/>
  <c r="K183" i="28" s="1"/>
  <c r="AC183" i="28" s="1"/>
  <c r="X216" i="27"/>
  <c r="AO216" i="27" s="1"/>
  <c r="K221" i="28" s="1"/>
  <c r="AC221" i="28" s="1"/>
  <c r="X256" i="27"/>
  <c r="AO256" i="27" s="1"/>
  <c r="K261" i="28" s="1"/>
  <c r="AC261" i="28" s="1"/>
  <c r="X218" i="27"/>
  <c r="AO218" i="27" s="1"/>
  <c r="K223" i="28" s="1"/>
  <c r="AC223" i="28" s="1"/>
  <c r="X181" i="27"/>
  <c r="AO181" i="27" s="1"/>
  <c r="K186" i="28" s="1"/>
  <c r="AC186" i="28" s="1"/>
  <c r="X257" i="27"/>
  <c r="AO257" i="27" s="1"/>
  <c r="K262" i="28" s="1"/>
  <c r="AC262" i="28" s="1"/>
  <c r="X254" i="27"/>
  <c r="AO254" i="27" s="1"/>
  <c r="K259" i="28" s="1"/>
  <c r="AC259" i="28" s="1"/>
  <c r="X215" i="27"/>
  <c r="AO215" i="27" s="1"/>
  <c r="K220" i="28" s="1"/>
  <c r="AC220" i="28" s="1"/>
  <c r="X179" i="27"/>
  <c r="AO179" i="27" s="1"/>
  <c r="K184" i="28" s="1"/>
  <c r="AC184" i="28" s="1"/>
  <c r="X255" i="27"/>
  <c r="AO255" i="27" s="1"/>
  <c r="K260" i="28" s="1"/>
  <c r="AC260" i="28" s="1"/>
  <c r="X176" i="27"/>
  <c r="AO176" i="27" s="1"/>
  <c r="K181" i="28" s="1"/>
  <c r="AC181" i="28" s="1"/>
  <c r="X258" i="27"/>
  <c r="AO258" i="27" s="1"/>
  <c r="K263" i="28" s="1"/>
  <c r="AC263" i="28" s="1"/>
  <c r="X217" i="27"/>
  <c r="AO217" i="27" s="1"/>
  <c r="K222" i="28" s="1"/>
  <c r="AC222" i="28" s="1"/>
  <c r="X68" i="27"/>
  <c r="X66" i="27"/>
  <c r="X63" i="27"/>
  <c r="X62" i="27"/>
  <c r="X65" i="27"/>
  <c r="X64" i="27"/>
  <c r="X67" i="27"/>
  <c r="AB336" i="27"/>
  <c r="AS336" i="27" s="1"/>
  <c r="O341" i="28" s="1"/>
  <c r="AG341" i="28" s="1"/>
  <c r="AB359" i="27"/>
  <c r="AS359" i="27" s="1"/>
  <c r="O364" i="28" s="1"/>
  <c r="AG364" i="28" s="1"/>
  <c r="AB337" i="27"/>
  <c r="AS337" i="27" s="1"/>
  <c r="O342" i="28" s="1"/>
  <c r="AG342" i="28" s="1"/>
  <c r="AB338" i="27"/>
  <c r="AS338" i="27" s="1"/>
  <c r="O343" i="28" s="1"/>
  <c r="AG343" i="28" s="1"/>
  <c r="AB358" i="27"/>
  <c r="AS358" i="27" s="1"/>
  <c r="O363" i="28" s="1"/>
  <c r="AG363" i="28" s="1"/>
  <c r="AB301" i="27"/>
  <c r="AS301" i="27" s="1"/>
  <c r="O306" i="28" s="1"/>
  <c r="AG306" i="28" s="1"/>
  <c r="AB141" i="27"/>
  <c r="AS141" i="27" s="1"/>
  <c r="AB140" i="27"/>
  <c r="AS140" i="27" s="1"/>
  <c r="AB285" i="27"/>
  <c r="AS285" i="27" s="1"/>
  <c r="O290" i="28" s="1"/>
  <c r="AG290" i="28" s="1"/>
  <c r="AB283" i="27"/>
  <c r="AS283" i="27" s="1"/>
  <c r="O288" i="28" s="1"/>
  <c r="AG288" i="28" s="1"/>
  <c r="AB302" i="27"/>
  <c r="AS302" i="27" s="1"/>
  <c r="O307" i="28" s="1"/>
  <c r="AG307" i="28" s="1"/>
  <c r="AB282" i="27"/>
  <c r="AS282" i="27" s="1"/>
  <c r="O287" i="28" s="1"/>
  <c r="AG287" i="28" s="1"/>
  <c r="AB281" i="27"/>
  <c r="AS281" i="27" s="1"/>
  <c r="O286" i="28" s="1"/>
  <c r="AG286" i="28" s="1"/>
  <c r="AB284" i="27"/>
  <c r="AS284" i="27" s="1"/>
  <c r="O289" i="28" s="1"/>
  <c r="AG289" i="28" s="1"/>
  <c r="AB101" i="27"/>
  <c r="AB98" i="27"/>
  <c r="AB100" i="27"/>
  <c r="AB99" i="27"/>
  <c r="AB96" i="27"/>
  <c r="AB95" i="27"/>
  <c r="AB97" i="27"/>
  <c r="AG129" i="27"/>
  <c r="AX129" i="27" s="1"/>
  <c r="AG127" i="27"/>
  <c r="AX127" i="27" s="1"/>
  <c r="AG128" i="27"/>
  <c r="AX128" i="27" s="1"/>
  <c r="AG125" i="27"/>
  <c r="AX125" i="27" s="1"/>
  <c r="AG150" i="27"/>
  <c r="AX150" i="27" s="1"/>
  <c r="T155" i="28" s="1"/>
  <c r="AL155" i="28" s="1"/>
  <c r="AM155" i="28" s="1"/>
  <c r="AN155" i="28" s="1"/>
  <c r="AO155" i="28" s="1"/>
  <c r="AP155" i="28" s="1"/>
  <c r="AG151" i="27"/>
  <c r="AX151" i="27" s="1"/>
  <c r="T156" i="28" s="1"/>
  <c r="AL156" i="28" s="1"/>
  <c r="AM156" i="28" s="1"/>
  <c r="AN156" i="28" s="1"/>
  <c r="AO156" i="28" s="1"/>
  <c r="AP156" i="28" s="1"/>
  <c r="AG126" i="27"/>
  <c r="AX126" i="27" s="1"/>
  <c r="AF345" i="27"/>
  <c r="AW345" i="27" s="1"/>
  <c r="S350" i="28" s="1"/>
  <c r="AK350" i="28" s="1"/>
  <c r="AF347" i="27"/>
  <c r="AW347" i="27" s="1"/>
  <c r="S352" i="28" s="1"/>
  <c r="AK352" i="28" s="1"/>
  <c r="AF364" i="27"/>
  <c r="AW364" i="27" s="1"/>
  <c r="S369" i="28" s="1"/>
  <c r="AK369" i="28" s="1"/>
  <c r="AF346" i="27"/>
  <c r="AW346" i="27" s="1"/>
  <c r="S351" i="28" s="1"/>
  <c r="AK351" i="28" s="1"/>
  <c r="AF147" i="27"/>
  <c r="AW147" i="27" s="1"/>
  <c r="AF146" i="27"/>
  <c r="AW146" i="27" s="1"/>
  <c r="AF119" i="27"/>
  <c r="AF118" i="27"/>
  <c r="AF117" i="27"/>
  <c r="AF116" i="27"/>
  <c r="AF115" i="27"/>
  <c r="X351" i="27"/>
  <c r="AO351" i="27" s="1"/>
  <c r="K356" i="28" s="1"/>
  <c r="AC356" i="28" s="1"/>
  <c r="X348" i="27"/>
  <c r="AO348" i="27" s="1"/>
  <c r="K353" i="28" s="1"/>
  <c r="AC353" i="28" s="1"/>
  <c r="X324" i="27"/>
  <c r="AO324" i="27" s="1"/>
  <c r="K329" i="28" s="1"/>
  <c r="AC329" i="28" s="1"/>
  <c r="X305" i="27"/>
  <c r="AO305" i="27" s="1"/>
  <c r="K310" i="28" s="1"/>
  <c r="AC310" i="28" s="1"/>
  <c r="X350" i="27"/>
  <c r="AO350" i="27" s="1"/>
  <c r="K355" i="28" s="1"/>
  <c r="AC355" i="28" s="1"/>
  <c r="X326" i="27"/>
  <c r="AO326" i="27" s="1"/>
  <c r="K331" i="28" s="1"/>
  <c r="AC331" i="28" s="1"/>
  <c r="X349" i="27"/>
  <c r="AO349" i="27" s="1"/>
  <c r="K354" i="28" s="1"/>
  <c r="AC354" i="28" s="1"/>
  <c r="X325" i="27"/>
  <c r="AO325" i="27" s="1"/>
  <c r="K330" i="28" s="1"/>
  <c r="AC330" i="28" s="1"/>
  <c r="X188" i="27"/>
  <c r="AO188" i="27" s="1"/>
  <c r="K193" i="28" s="1"/>
  <c r="AC193" i="28" s="1"/>
  <c r="X132" i="27"/>
  <c r="AO132" i="27" s="1"/>
  <c r="X186" i="27"/>
  <c r="AO186" i="27" s="1"/>
  <c r="K191" i="28" s="1"/>
  <c r="AC191" i="28" s="1"/>
  <c r="X183" i="27"/>
  <c r="AO183" i="27" s="1"/>
  <c r="K188" i="28" s="1"/>
  <c r="AC188" i="28" s="1"/>
  <c r="X152" i="27"/>
  <c r="AO152" i="27" s="1"/>
  <c r="K157" i="28" s="1"/>
  <c r="AC157" i="28" s="1"/>
  <c r="X220" i="27"/>
  <c r="AO220" i="27" s="1"/>
  <c r="K225" i="28" s="1"/>
  <c r="AC225" i="28" s="1"/>
  <c r="X263" i="27"/>
  <c r="AO263" i="27" s="1"/>
  <c r="K268" i="28" s="1"/>
  <c r="AC268" i="28" s="1"/>
  <c r="X198" i="27"/>
  <c r="AO198" i="27" s="1"/>
  <c r="K203" i="28" s="1"/>
  <c r="AC203" i="28" s="1"/>
  <c r="X293" i="27"/>
  <c r="AO293" i="27" s="1"/>
  <c r="K298" i="28" s="1"/>
  <c r="AC298" i="28" s="1"/>
  <c r="X259" i="27"/>
  <c r="AO259" i="27" s="1"/>
  <c r="K264" i="28" s="1"/>
  <c r="AC264" i="28" s="1"/>
  <c r="X226" i="27"/>
  <c r="AO226" i="27" s="1"/>
  <c r="K231" i="28" s="1"/>
  <c r="AC231" i="28" s="1"/>
  <c r="X223" i="27"/>
  <c r="AO223" i="27" s="1"/>
  <c r="K228" i="28" s="1"/>
  <c r="AC228" i="28" s="1"/>
  <c r="X193" i="27"/>
  <c r="AO193" i="27" s="1"/>
  <c r="K198" i="28" s="1"/>
  <c r="AC198" i="28" s="1"/>
  <c r="X187" i="27"/>
  <c r="AO187" i="27" s="1"/>
  <c r="K192" i="28" s="1"/>
  <c r="AC192" i="28" s="1"/>
  <c r="X184" i="27"/>
  <c r="AO184" i="27" s="1"/>
  <c r="K189" i="28" s="1"/>
  <c r="AC189" i="28" s="1"/>
  <c r="X292" i="27"/>
  <c r="AO292" i="27" s="1"/>
  <c r="K297" i="28" s="1"/>
  <c r="AC297" i="28" s="1"/>
  <c r="X131" i="27"/>
  <c r="AO131" i="27" s="1"/>
  <c r="X133" i="27"/>
  <c r="AO133" i="27" s="1"/>
  <c r="X262" i="27"/>
  <c r="AO262" i="27" s="1"/>
  <c r="K267" i="28" s="1"/>
  <c r="AC267" i="28" s="1"/>
  <c r="X260" i="27"/>
  <c r="AO260" i="27" s="1"/>
  <c r="K265" i="28" s="1"/>
  <c r="AC265" i="28" s="1"/>
  <c r="X227" i="27"/>
  <c r="AO227" i="27" s="1"/>
  <c r="K232" i="28" s="1"/>
  <c r="AC232" i="28" s="1"/>
  <c r="X224" i="27"/>
  <c r="AO224" i="27" s="1"/>
  <c r="K229" i="28" s="1"/>
  <c r="AC229" i="28" s="1"/>
  <c r="X222" i="27"/>
  <c r="AO222" i="27" s="1"/>
  <c r="K227" i="28" s="1"/>
  <c r="AC227" i="28" s="1"/>
  <c r="X219" i="27"/>
  <c r="AO219" i="27" s="1"/>
  <c r="K224" i="28" s="1"/>
  <c r="AC224" i="28" s="1"/>
  <c r="X195" i="27"/>
  <c r="AO195" i="27" s="1"/>
  <c r="K200" i="28" s="1"/>
  <c r="AC200" i="28" s="1"/>
  <c r="X192" i="27"/>
  <c r="AO192" i="27" s="1"/>
  <c r="K197" i="28" s="1"/>
  <c r="AC197" i="28" s="1"/>
  <c r="X185" i="27"/>
  <c r="AO185" i="27" s="1"/>
  <c r="K190" i="28" s="1"/>
  <c r="AC190" i="28" s="1"/>
  <c r="X182" i="27"/>
  <c r="AO182" i="27" s="1"/>
  <c r="K187" i="28" s="1"/>
  <c r="AC187" i="28" s="1"/>
  <c r="X221" i="27"/>
  <c r="AO221" i="27" s="1"/>
  <c r="K226" i="28" s="1"/>
  <c r="AC226" i="28" s="1"/>
  <c r="X194" i="27"/>
  <c r="AO194" i="27" s="1"/>
  <c r="K199" i="28" s="1"/>
  <c r="AC199" i="28" s="1"/>
  <c r="X130" i="27"/>
  <c r="AO130" i="27" s="1"/>
  <c r="X294" i="27"/>
  <c r="AO294" i="27" s="1"/>
  <c r="K299" i="28" s="1"/>
  <c r="AC299" i="28" s="1"/>
  <c r="X291" i="27"/>
  <c r="AO291" i="27" s="1"/>
  <c r="K296" i="28" s="1"/>
  <c r="AC296" i="28" s="1"/>
  <c r="X261" i="27"/>
  <c r="AO261" i="27" s="1"/>
  <c r="K266" i="28" s="1"/>
  <c r="AC266" i="28" s="1"/>
  <c r="X225" i="27"/>
  <c r="AO225" i="27" s="1"/>
  <c r="K230" i="28" s="1"/>
  <c r="AC230" i="28" s="1"/>
  <c r="X71" i="27"/>
  <c r="X74" i="27"/>
  <c r="X73" i="27"/>
  <c r="X72" i="27"/>
  <c r="X70" i="27"/>
  <c r="X69" i="27"/>
  <c r="AD344" i="27"/>
  <c r="AU344" i="27" s="1"/>
  <c r="Q349" i="28" s="1"/>
  <c r="AI349" i="28" s="1"/>
  <c r="AD363" i="27"/>
  <c r="AU363" i="27" s="1"/>
  <c r="Q368" i="28" s="1"/>
  <c r="AI368" i="28" s="1"/>
  <c r="AD342" i="27"/>
  <c r="AU342" i="27" s="1"/>
  <c r="Q347" i="28" s="1"/>
  <c r="AI347" i="28" s="1"/>
  <c r="AD362" i="27"/>
  <c r="AU362" i="27" s="1"/>
  <c r="Q367" i="28" s="1"/>
  <c r="AI367" i="28" s="1"/>
  <c r="AD343" i="27"/>
  <c r="AU343" i="27" s="1"/>
  <c r="Q348" i="28" s="1"/>
  <c r="AI348" i="28" s="1"/>
  <c r="AD144" i="27"/>
  <c r="AU144" i="27" s="1"/>
  <c r="AD145" i="27"/>
  <c r="AU145" i="27" s="1"/>
  <c r="AD110" i="27"/>
  <c r="AD113" i="27"/>
  <c r="AD112" i="27"/>
  <c r="AD111" i="27"/>
  <c r="AD109" i="27"/>
  <c r="AD114" i="27"/>
  <c r="AD341" i="27"/>
  <c r="AU341" i="27" s="1"/>
  <c r="Q346" i="28" s="1"/>
  <c r="AI346" i="28" s="1"/>
  <c r="AD339" i="27"/>
  <c r="AU339" i="27" s="1"/>
  <c r="Q344" i="28" s="1"/>
  <c r="AI344" i="28" s="1"/>
  <c r="AD360" i="27"/>
  <c r="AU360" i="27" s="1"/>
  <c r="Q365" i="28" s="1"/>
  <c r="AI365" i="28" s="1"/>
  <c r="AD361" i="27"/>
  <c r="AU361" i="27" s="1"/>
  <c r="Q366" i="28" s="1"/>
  <c r="AI366" i="28" s="1"/>
  <c r="AD340" i="27"/>
  <c r="AU340" i="27" s="1"/>
  <c r="Q345" i="28" s="1"/>
  <c r="AI345" i="28" s="1"/>
  <c r="AD287" i="27"/>
  <c r="AU287" i="27" s="1"/>
  <c r="Q292" i="28" s="1"/>
  <c r="AI292" i="28" s="1"/>
  <c r="AD290" i="27"/>
  <c r="AU290" i="27" s="1"/>
  <c r="Q295" i="28" s="1"/>
  <c r="AI295" i="28" s="1"/>
  <c r="AD304" i="27"/>
  <c r="AU304" i="27" s="1"/>
  <c r="Q309" i="28" s="1"/>
  <c r="AI309" i="28" s="1"/>
  <c r="AD286" i="27"/>
  <c r="AU286" i="27" s="1"/>
  <c r="Q291" i="28" s="1"/>
  <c r="AI291" i="28" s="1"/>
  <c r="AD142" i="27"/>
  <c r="AU142" i="27" s="1"/>
  <c r="AD289" i="27"/>
  <c r="AU289" i="27" s="1"/>
  <c r="Q294" i="28" s="1"/>
  <c r="AI294" i="28" s="1"/>
  <c r="AD143" i="27"/>
  <c r="AU143" i="27" s="1"/>
  <c r="AD288" i="27"/>
  <c r="AU288" i="27" s="1"/>
  <c r="Q293" i="28" s="1"/>
  <c r="AI293" i="28" s="1"/>
  <c r="AD303" i="27"/>
  <c r="AU303" i="27" s="1"/>
  <c r="Q308" i="28" s="1"/>
  <c r="AI308" i="28" s="1"/>
  <c r="AD108" i="27"/>
  <c r="AD107" i="27"/>
  <c r="AD106" i="27"/>
  <c r="AD105" i="27"/>
  <c r="AD104" i="27"/>
  <c r="AD103" i="27"/>
  <c r="AD102" i="27"/>
  <c r="AF124" i="27"/>
  <c r="AW124" i="27" s="1"/>
  <c r="AF149" i="27"/>
  <c r="AW149" i="27" s="1"/>
  <c r="S154" i="28" s="1"/>
  <c r="AK154" i="28" s="1"/>
  <c r="AF148" i="27"/>
  <c r="AW148" i="27" s="1"/>
  <c r="AF120" i="27"/>
  <c r="AF122" i="27"/>
  <c r="AF121" i="27"/>
  <c r="AF123" i="27"/>
  <c r="BC150" i="27"/>
  <c r="Y155" i="28" s="1"/>
  <c r="AZ343" i="27"/>
  <c r="V348" i="28" s="1"/>
  <c r="BC151" i="27"/>
  <c r="Y156" i="28" s="1"/>
  <c r="AZ287" i="27"/>
  <c r="V292" i="28" s="1"/>
  <c r="BB149" i="27"/>
  <c r="X154" i="28" s="1"/>
  <c r="BB345" i="27"/>
  <c r="X350" i="28" s="1"/>
  <c r="AZ344" i="27"/>
  <c r="V349" i="28" s="1"/>
  <c r="AZ361" i="27"/>
  <c r="V366" i="28" s="1"/>
  <c r="AZ303" i="27"/>
  <c r="V308" i="28" s="1"/>
  <c r="BB346" i="27"/>
  <c r="X351" i="28" s="1"/>
  <c r="AZ362" i="27"/>
  <c r="V367" i="28" s="1"/>
  <c r="AZ340" i="27"/>
  <c r="V345" i="28" s="1"/>
  <c r="AZ290" i="27"/>
  <c r="V295" i="28" s="1"/>
  <c r="AZ288" i="27"/>
  <c r="V293" i="28" s="1"/>
  <c r="BB364" i="27"/>
  <c r="X369" i="28" s="1"/>
  <c r="AZ342" i="27"/>
  <c r="V347" i="28" s="1"/>
  <c r="AZ360" i="27"/>
  <c r="V365" i="28" s="1"/>
  <c r="AZ289" i="27"/>
  <c r="V294" i="28" s="1"/>
  <c r="AZ304" i="27"/>
  <c r="V309" i="28" s="1"/>
  <c r="AZ286" i="27"/>
  <c r="V291" i="28" s="1"/>
  <c r="BB347" i="27"/>
  <c r="X352" i="28" s="1"/>
  <c r="AZ363" i="27"/>
  <c r="V368" i="28" s="1"/>
  <c r="AZ341" i="27"/>
  <c r="V346" i="28" s="1"/>
  <c r="AZ339" i="27"/>
  <c r="V344" i="28" s="1"/>
  <c r="BA142" i="27"/>
  <c r="BC148" i="27"/>
  <c r="BA144" i="27"/>
  <c r="BC147" i="27"/>
  <c r="BC146" i="27"/>
  <c r="AY139" i="27"/>
  <c r="AY138" i="27"/>
  <c r="AY141" i="27"/>
  <c r="AY140" i="27"/>
  <c r="BD127" i="27"/>
  <c r="BD128" i="27"/>
  <c r="BD126" i="27"/>
  <c r="T28" i="45"/>
  <c r="V29" i="45"/>
  <c r="X31" i="45"/>
  <c r="Z34" i="45"/>
  <c r="V30" i="45"/>
  <c r="X32" i="45"/>
  <c r="Z33" i="45"/>
  <c r="T27" i="45"/>
  <c r="R26" i="45"/>
  <c r="Y29" i="27" s="1"/>
  <c r="C64" i="34"/>
  <c r="J64" i="34" s="1"/>
  <c r="D64" i="34"/>
  <c r="K64" i="34" s="1"/>
  <c r="N64" i="34"/>
  <c r="B64" i="34"/>
  <c r="AQ156" i="28" l="1"/>
  <c r="AQ155" i="28"/>
  <c r="AI335" i="27"/>
  <c r="AI356" i="27"/>
  <c r="AI357" i="27"/>
  <c r="AI333" i="27"/>
  <c r="AI334" i="27"/>
  <c r="AI275" i="27"/>
  <c r="AI280" i="27"/>
  <c r="AI278" i="27"/>
  <c r="AI139" i="27"/>
  <c r="AI277" i="27"/>
  <c r="AI299" i="27"/>
  <c r="AI279" i="27"/>
  <c r="AI138" i="27"/>
  <c r="AI300" i="27"/>
  <c r="AI276" i="27"/>
  <c r="AI89" i="27"/>
  <c r="AI93" i="27"/>
  <c r="AI91" i="27"/>
  <c r="AI88" i="27"/>
  <c r="AI94" i="27"/>
  <c r="AI92" i="27"/>
  <c r="AI90" i="27"/>
  <c r="AK363" i="27"/>
  <c r="AK344" i="27"/>
  <c r="AK343" i="27"/>
  <c r="AK362" i="27"/>
  <c r="AK342" i="27"/>
  <c r="AK144" i="27"/>
  <c r="BB144" i="27" s="1"/>
  <c r="AK145" i="27"/>
  <c r="AK114" i="27"/>
  <c r="AK110" i="27"/>
  <c r="AK111" i="27"/>
  <c r="AK113" i="27"/>
  <c r="AK109" i="27"/>
  <c r="AK112" i="27"/>
  <c r="AM307" i="27"/>
  <c r="AM309" i="27"/>
  <c r="AM306" i="27"/>
  <c r="AM308" i="27"/>
  <c r="AM156" i="27"/>
  <c r="AM231" i="27"/>
  <c r="AM155" i="27"/>
  <c r="AM229" i="27"/>
  <c r="AM201" i="27"/>
  <c r="AM153" i="27"/>
  <c r="AM157" i="27"/>
  <c r="AM230" i="27"/>
  <c r="AM199" i="27"/>
  <c r="AM154" i="27"/>
  <c r="AM202" i="27"/>
  <c r="AM228" i="27"/>
  <c r="AM232" i="27"/>
  <c r="AM200" i="27"/>
  <c r="AM36" i="27"/>
  <c r="AM35" i="27"/>
  <c r="AM32" i="27"/>
  <c r="AM31" i="27"/>
  <c r="AM37" i="27"/>
  <c r="AM33" i="27"/>
  <c r="AM34" i="27"/>
  <c r="AM30" i="27"/>
  <c r="AI338" i="27"/>
  <c r="AI336" i="27"/>
  <c r="AI359" i="27"/>
  <c r="AI337" i="27"/>
  <c r="AI358" i="27"/>
  <c r="AI141" i="27"/>
  <c r="AI285" i="27"/>
  <c r="AI140" i="27"/>
  <c r="AI283" i="27"/>
  <c r="AI301" i="27"/>
  <c r="AI302" i="27"/>
  <c r="AI282" i="27"/>
  <c r="AI281" i="27"/>
  <c r="AI284" i="27"/>
  <c r="AI97" i="27"/>
  <c r="AI101" i="27"/>
  <c r="AI99" i="27"/>
  <c r="AI96" i="27"/>
  <c r="AI95" i="27"/>
  <c r="AI100" i="27"/>
  <c r="AI98" i="27"/>
  <c r="AM124" i="27"/>
  <c r="AM149" i="27"/>
  <c r="AM148" i="27"/>
  <c r="AM121" i="27"/>
  <c r="AM123" i="27"/>
  <c r="AM122" i="27"/>
  <c r="AM120" i="27"/>
  <c r="AM345" i="27"/>
  <c r="AM347" i="27"/>
  <c r="AM346" i="27"/>
  <c r="AM364" i="27"/>
  <c r="AM147" i="27"/>
  <c r="BD147" i="27" s="1"/>
  <c r="AM146" i="27"/>
  <c r="AM116" i="27"/>
  <c r="AM115" i="27"/>
  <c r="AM119" i="27"/>
  <c r="AM118" i="27"/>
  <c r="AM117" i="27"/>
  <c r="AK360" i="27"/>
  <c r="AK340" i="27"/>
  <c r="AK339" i="27"/>
  <c r="AK341" i="27"/>
  <c r="AK361" i="27"/>
  <c r="AK290" i="27"/>
  <c r="AK287" i="27"/>
  <c r="AK286" i="27"/>
  <c r="AK142" i="27"/>
  <c r="AK304" i="27"/>
  <c r="AK289" i="27"/>
  <c r="AK143" i="27"/>
  <c r="BB143" i="27" s="1"/>
  <c r="AK303" i="27"/>
  <c r="AK288" i="27"/>
  <c r="AK106" i="27"/>
  <c r="AK102" i="27"/>
  <c r="AK107" i="27"/>
  <c r="AK103" i="27"/>
  <c r="AK105" i="27"/>
  <c r="AK108" i="27"/>
  <c r="AK104" i="27"/>
  <c r="Y350" i="27"/>
  <c r="AP350" i="27" s="1"/>
  <c r="L355" i="28" s="1"/>
  <c r="AD355" i="28" s="1"/>
  <c r="Y351" i="27"/>
  <c r="AP351" i="27" s="1"/>
  <c r="L356" i="28" s="1"/>
  <c r="AD356" i="28" s="1"/>
  <c r="Y324" i="27"/>
  <c r="AP324" i="27" s="1"/>
  <c r="L329" i="28" s="1"/>
  <c r="AD329" i="28" s="1"/>
  <c r="Y348" i="27"/>
  <c r="AP348" i="27" s="1"/>
  <c r="L353" i="28" s="1"/>
  <c r="AD353" i="28" s="1"/>
  <c r="Y305" i="27"/>
  <c r="AP305" i="27" s="1"/>
  <c r="L310" i="28" s="1"/>
  <c r="AD310" i="28" s="1"/>
  <c r="Y349" i="27"/>
  <c r="AP349" i="27" s="1"/>
  <c r="L354" i="28" s="1"/>
  <c r="AD354" i="28" s="1"/>
  <c r="Y326" i="27"/>
  <c r="AP326" i="27" s="1"/>
  <c r="L331" i="28" s="1"/>
  <c r="AD331" i="28" s="1"/>
  <c r="Y325" i="27"/>
  <c r="AP325" i="27" s="1"/>
  <c r="L330" i="28" s="1"/>
  <c r="AD330" i="28" s="1"/>
  <c r="Y188" i="27"/>
  <c r="AP188" i="27" s="1"/>
  <c r="L193" i="28" s="1"/>
  <c r="AD193" i="28" s="1"/>
  <c r="Y186" i="27"/>
  <c r="AP186" i="27" s="1"/>
  <c r="L191" i="28" s="1"/>
  <c r="AD191" i="28" s="1"/>
  <c r="Y183" i="27"/>
  <c r="AP183" i="27" s="1"/>
  <c r="L188" i="28" s="1"/>
  <c r="AD188" i="28" s="1"/>
  <c r="Y132" i="27"/>
  <c r="AP132" i="27" s="1"/>
  <c r="Y152" i="27"/>
  <c r="AP152" i="27" s="1"/>
  <c r="L157" i="28" s="1"/>
  <c r="AD157" i="28" s="1"/>
  <c r="Y293" i="27"/>
  <c r="AP293" i="27" s="1"/>
  <c r="L298" i="28" s="1"/>
  <c r="AD298" i="28" s="1"/>
  <c r="Y198" i="27"/>
  <c r="AP198" i="27" s="1"/>
  <c r="L203" i="28" s="1"/>
  <c r="AD203" i="28" s="1"/>
  <c r="Y187" i="27"/>
  <c r="AP187" i="27" s="1"/>
  <c r="L192" i="28" s="1"/>
  <c r="AD192" i="28" s="1"/>
  <c r="Y184" i="27"/>
  <c r="AP184" i="27" s="1"/>
  <c r="L189" i="28" s="1"/>
  <c r="AD189" i="28" s="1"/>
  <c r="Y263" i="27"/>
  <c r="AP263" i="27" s="1"/>
  <c r="L268" i="28" s="1"/>
  <c r="AD268" i="28" s="1"/>
  <c r="Y259" i="27"/>
  <c r="AP259" i="27" s="1"/>
  <c r="L264" i="28" s="1"/>
  <c r="AD264" i="28" s="1"/>
  <c r="Y226" i="27"/>
  <c r="AP226" i="27" s="1"/>
  <c r="L231" i="28" s="1"/>
  <c r="AD231" i="28" s="1"/>
  <c r="Y223" i="27"/>
  <c r="AP223" i="27" s="1"/>
  <c r="L228" i="28" s="1"/>
  <c r="AD228" i="28" s="1"/>
  <c r="Y220" i="27"/>
  <c r="AP220" i="27" s="1"/>
  <c r="L225" i="28" s="1"/>
  <c r="AD225" i="28" s="1"/>
  <c r="Y193" i="27"/>
  <c r="AP193" i="27" s="1"/>
  <c r="L198" i="28" s="1"/>
  <c r="AD198" i="28" s="1"/>
  <c r="Y260" i="27"/>
  <c r="AP260" i="27" s="1"/>
  <c r="L265" i="28" s="1"/>
  <c r="AD265" i="28" s="1"/>
  <c r="Y222" i="27"/>
  <c r="AP222" i="27" s="1"/>
  <c r="L227" i="28" s="1"/>
  <c r="AD227" i="28" s="1"/>
  <c r="Y195" i="27"/>
  <c r="AP195" i="27" s="1"/>
  <c r="L200" i="28" s="1"/>
  <c r="AD200" i="28" s="1"/>
  <c r="Y192" i="27"/>
  <c r="AP192" i="27" s="1"/>
  <c r="L197" i="28" s="1"/>
  <c r="AD197" i="28" s="1"/>
  <c r="Y133" i="27"/>
  <c r="AP133" i="27" s="1"/>
  <c r="Y131" i="27"/>
  <c r="AP131" i="27" s="1"/>
  <c r="Y292" i="27"/>
  <c r="AP292" i="27" s="1"/>
  <c r="L297" i="28" s="1"/>
  <c r="AD297" i="28" s="1"/>
  <c r="Y262" i="27"/>
  <c r="AP262" i="27" s="1"/>
  <c r="L267" i="28" s="1"/>
  <c r="AD267" i="28" s="1"/>
  <c r="Y227" i="27"/>
  <c r="AP227" i="27" s="1"/>
  <c r="L232" i="28" s="1"/>
  <c r="AD232" i="28" s="1"/>
  <c r="Y224" i="27"/>
  <c r="AP224" i="27" s="1"/>
  <c r="L229" i="28" s="1"/>
  <c r="AD229" i="28" s="1"/>
  <c r="Y219" i="27"/>
  <c r="AP219" i="27" s="1"/>
  <c r="L224" i="28" s="1"/>
  <c r="AD224" i="28" s="1"/>
  <c r="Y185" i="27"/>
  <c r="AP185" i="27" s="1"/>
  <c r="L190" i="28" s="1"/>
  <c r="AD190" i="28" s="1"/>
  <c r="Y182" i="27"/>
  <c r="AP182" i="27" s="1"/>
  <c r="L187" i="28" s="1"/>
  <c r="AD187" i="28" s="1"/>
  <c r="Y221" i="27"/>
  <c r="AP221" i="27" s="1"/>
  <c r="L226" i="28" s="1"/>
  <c r="AD226" i="28" s="1"/>
  <c r="Y130" i="27"/>
  <c r="AP130" i="27" s="1"/>
  <c r="Y294" i="27"/>
  <c r="AP294" i="27" s="1"/>
  <c r="L299" i="28" s="1"/>
  <c r="AD299" i="28" s="1"/>
  <c r="Y291" i="27"/>
  <c r="AP291" i="27" s="1"/>
  <c r="L296" i="28" s="1"/>
  <c r="AD296" i="28" s="1"/>
  <c r="Y261" i="27"/>
  <c r="AP261" i="27" s="1"/>
  <c r="L266" i="28" s="1"/>
  <c r="AD266" i="28" s="1"/>
  <c r="Y225" i="27"/>
  <c r="AP225" i="27" s="1"/>
  <c r="L230" i="28" s="1"/>
  <c r="AD230" i="28" s="1"/>
  <c r="Y194" i="27"/>
  <c r="AP194" i="27" s="1"/>
  <c r="L199" i="28" s="1"/>
  <c r="AD199" i="28" s="1"/>
  <c r="Y74" i="27"/>
  <c r="Y73" i="27"/>
  <c r="Y72" i="27"/>
  <c r="Y71" i="27"/>
  <c r="Y70" i="27"/>
  <c r="Y69" i="27"/>
  <c r="AA330" i="27"/>
  <c r="AR330" i="27" s="1"/>
  <c r="N335" i="28" s="1"/>
  <c r="AF335" i="28" s="1"/>
  <c r="AA354" i="27"/>
  <c r="AR354" i="27" s="1"/>
  <c r="N359" i="28" s="1"/>
  <c r="AF359" i="28" s="1"/>
  <c r="AA355" i="27"/>
  <c r="AR355" i="27" s="1"/>
  <c r="N360" i="28" s="1"/>
  <c r="AF360" i="28" s="1"/>
  <c r="AA332" i="27"/>
  <c r="AR332" i="27" s="1"/>
  <c r="N337" i="28" s="1"/>
  <c r="AF337" i="28" s="1"/>
  <c r="AA331" i="27"/>
  <c r="AR331" i="27" s="1"/>
  <c r="N336" i="28" s="1"/>
  <c r="AF336" i="28" s="1"/>
  <c r="AA137" i="27"/>
  <c r="AR137" i="27" s="1"/>
  <c r="AA298" i="27"/>
  <c r="AR298" i="27" s="1"/>
  <c r="N303" i="28" s="1"/>
  <c r="AF303" i="28" s="1"/>
  <c r="AA273" i="27"/>
  <c r="AR273" i="27" s="1"/>
  <c r="N278" i="28" s="1"/>
  <c r="AF278" i="28" s="1"/>
  <c r="AA270" i="27"/>
  <c r="AR270" i="27" s="1"/>
  <c r="N275" i="28" s="1"/>
  <c r="AF275" i="28" s="1"/>
  <c r="AA274" i="27"/>
  <c r="AR274" i="27" s="1"/>
  <c r="N279" i="28" s="1"/>
  <c r="AF279" i="28" s="1"/>
  <c r="AA136" i="27"/>
  <c r="AR136" i="27" s="1"/>
  <c r="AA272" i="27"/>
  <c r="AR272" i="27" s="1"/>
  <c r="N277" i="28" s="1"/>
  <c r="AF277" i="28" s="1"/>
  <c r="AA269" i="27"/>
  <c r="AR269" i="27" s="1"/>
  <c r="N274" i="28" s="1"/>
  <c r="AF274" i="28" s="1"/>
  <c r="AA297" i="27"/>
  <c r="AR297" i="27" s="1"/>
  <c r="N302" i="28" s="1"/>
  <c r="AF302" i="28" s="1"/>
  <c r="AA271" i="27"/>
  <c r="AR271" i="27" s="1"/>
  <c r="N276" i="28" s="1"/>
  <c r="AF276" i="28" s="1"/>
  <c r="AA87" i="27"/>
  <c r="AA86" i="27"/>
  <c r="AA83" i="27"/>
  <c r="AA82" i="27"/>
  <c r="AA81" i="27"/>
  <c r="AA85" i="27"/>
  <c r="AA84" i="27"/>
  <c r="AG345" i="27"/>
  <c r="AX345" i="27" s="1"/>
  <c r="T350" i="28" s="1"/>
  <c r="AL350" i="28" s="1"/>
  <c r="AM350" i="28" s="1"/>
  <c r="AN350" i="28" s="1"/>
  <c r="AO350" i="28" s="1"/>
  <c r="AP350" i="28" s="1"/>
  <c r="AG347" i="27"/>
  <c r="AX347" i="27" s="1"/>
  <c r="T352" i="28" s="1"/>
  <c r="AL352" i="28" s="1"/>
  <c r="AM352" i="28" s="1"/>
  <c r="AN352" i="28" s="1"/>
  <c r="AO352" i="28" s="1"/>
  <c r="AP352" i="28" s="1"/>
  <c r="AG364" i="27"/>
  <c r="AX364" i="27" s="1"/>
  <c r="T369" i="28" s="1"/>
  <c r="AL369" i="28" s="1"/>
  <c r="AM369" i="28" s="1"/>
  <c r="AN369" i="28" s="1"/>
  <c r="AO369" i="28" s="1"/>
  <c r="AP369" i="28" s="1"/>
  <c r="AG346" i="27"/>
  <c r="AX346" i="27" s="1"/>
  <c r="T351" i="28" s="1"/>
  <c r="AL351" i="28" s="1"/>
  <c r="AM351" i="28" s="1"/>
  <c r="AN351" i="28" s="1"/>
  <c r="AO351" i="28" s="1"/>
  <c r="AP351" i="28" s="1"/>
  <c r="AG147" i="27"/>
  <c r="AX147" i="27" s="1"/>
  <c r="AG146" i="27"/>
  <c r="AX146" i="27" s="1"/>
  <c r="AG117" i="27"/>
  <c r="AG119" i="27"/>
  <c r="AG118" i="27"/>
  <c r="AG116" i="27"/>
  <c r="AG115" i="27"/>
  <c r="AC338" i="27"/>
  <c r="AT338" i="27" s="1"/>
  <c r="P343" i="28" s="1"/>
  <c r="AH343" i="28" s="1"/>
  <c r="AC336" i="27"/>
  <c r="AT336" i="27" s="1"/>
  <c r="P341" i="28" s="1"/>
  <c r="AH341" i="28" s="1"/>
  <c r="AC359" i="27"/>
  <c r="AT359" i="27" s="1"/>
  <c r="P364" i="28" s="1"/>
  <c r="AH364" i="28" s="1"/>
  <c r="AC358" i="27"/>
  <c r="AT358" i="27" s="1"/>
  <c r="P363" i="28" s="1"/>
  <c r="AH363" i="28" s="1"/>
  <c r="AC337" i="27"/>
  <c r="AT337" i="27" s="1"/>
  <c r="P342" i="28" s="1"/>
  <c r="AH342" i="28" s="1"/>
  <c r="AC141" i="27"/>
  <c r="AT141" i="27" s="1"/>
  <c r="AC140" i="27"/>
  <c r="AT140" i="27" s="1"/>
  <c r="AC301" i="27"/>
  <c r="AT301" i="27" s="1"/>
  <c r="P306" i="28" s="1"/>
  <c r="AH306" i="28" s="1"/>
  <c r="AC283" i="27"/>
  <c r="AT283" i="27" s="1"/>
  <c r="P288" i="28" s="1"/>
  <c r="AH288" i="28" s="1"/>
  <c r="AC285" i="27"/>
  <c r="AT285" i="27" s="1"/>
  <c r="P290" i="28" s="1"/>
  <c r="AH290" i="28" s="1"/>
  <c r="AC282" i="27"/>
  <c r="AT282" i="27" s="1"/>
  <c r="P287" i="28" s="1"/>
  <c r="AH287" i="28" s="1"/>
  <c r="AC302" i="27"/>
  <c r="AT302" i="27" s="1"/>
  <c r="P307" i="28" s="1"/>
  <c r="AH307" i="28" s="1"/>
  <c r="AC281" i="27"/>
  <c r="AT281" i="27" s="1"/>
  <c r="P286" i="28" s="1"/>
  <c r="AH286" i="28" s="1"/>
  <c r="AC284" i="27"/>
  <c r="AT284" i="27" s="1"/>
  <c r="P289" i="28" s="1"/>
  <c r="AH289" i="28" s="1"/>
  <c r="AC99" i="27"/>
  <c r="AC101" i="27"/>
  <c r="AC100" i="27"/>
  <c r="AC97" i="27"/>
  <c r="AC96" i="27"/>
  <c r="AC98" i="27"/>
  <c r="AC95" i="27"/>
  <c r="Y321" i="27"/>
  <c r="AP321" i="27" s="1"/>
  <c r="L326" i="28" s="1"/>
  <c r="AD326" i="28" s="1"/>
  <c r="Y323" i="27"/>
  <c r="AP323" i="27" s="1"/>
  <c r="L328" i="28" s="1"/>
  <c r="AD328" i="28" s="1"/>
  <c r="Y322" i="27"/>
  <c r="AP322" i="27" s="1"/>
  <c r="L327" i="28" s="1"/>
  <c r="AD327" i="28" s="1"/>
  <c r="Y180" i="27"/>
  <c r="AP180" i="27" s="1"/>
  <c r="L185" i="28" s="1"/>
  <c r="AD185" i="28" s="1"/>
  <c r="Y177" i="27"/>
  <c r="AP177" i="27" s="1"/>
  <c r="L182" i="28" s="1"/>
  <c r="AD182" i="28" s="1"/>
  <c r="Y256" i="27"/>
  <c r="AP256" i="27" s="1"/>
  <c r="L261" i="28" s="1"/>
  <c r="AD261" i="28" s="1"/>
  <c r="Y218" i="27"/>
  <c r="AP218" i="27" s="1"/>
  <c r="L223" i="28" s="1"/>
  <c r="AD223" i="28" s="1"/>
  <c r="Y216" i="27"/>
  <c r="AP216" i="27" s="1"/>
  <c r="L221" i="28" s="1"/>
  <c r="AD221" i="28" s="1"/>
  <c r="Y181" i="27"/>
  <c r="AP181" i="27" s="1"/>
  <c r="L186" i="28" s="1"/>
  <c r="AD186" i="28" s="1"/>
  <c r="Y178" i="27"/>
  <c r="AP178" i="27" s="1"/>
  <c r="L183" i="28" s="1"/>
  <c r="AD183" i="28" s="1"/>
  <c r="Y179" i="27"/>
  <c r="AP179" i="27" s="1"/>
  <c r="L184" i="28" s="1"/>
  <c r="AD184" i="28" s="1"/>
  <c r="Y257" i="27"/>
  <c r="AP257" i="27" s="1"/>
  <c r="L262" i="28" s="1"/>
  <c r="AD262" i="28" s="1"/>
  <c r="Y254" i="27"/>
  <c r="AP254" i="27" s="1"/>
  <c r="L259" i="28" s="1"/>
  <c r="AD259" i="28" s="1"/>
  <c r="Y215" i="27"/>
  <c r="AP215" i="27" s="1"/>
  <c r="L220" i="28" s="1"/>
  <c r="AD220" i="28" s="1"/>
  <c r="Y176" i="27"/>
  <c r="AP176" i="27" s="1"/>
  <c r="L181" i="28" s="1"/>
  <c r="AD181" i="28" s="1"/>
  <c r="Y258" i="27"/>
  <c r="AP258" i="27" s="1"/>
  <c r="L263" i="28" s="1"/>
  <c r="AD263" i="28" s="1"/>
  <c r="Y255" i="27"/>
  <c r="AP255" i="27" s="1"/>
  <c r="L260" i="28" s="1"/>
  <c r="AD260" i="28" s="1"/>
  <c r="Y217" i="27"/>
  <c r="AP217" i="27" s="1"/>
  <c r="L222" i="28" s="1"/>
  <c r="AD222" i="28" s="1"/>
  <c r="Y67" i="27"/>
  <c r="Y66" i="27"/>
  <c r="Y64" i="27"/>
  <c r="Y63" i="27"/>
  <c r="Y62" i="27"/>
  <c r="Y68" i="27"/>
  <c r="Y65" i="27"/>
  <c r="AE360" i="27"/>
  <c r="AV360" i="27" s="1"/>
  <c r="R365" i="28" s="1"/>
  <c r="AJ365" i="28" s="1"/>
  <c r="AE339" i="27"/>
  <c r="AV339" i="27" s="1"/>
  <c r="R344" i="28" s="1"/>
  <c r="AJ344" i="28" s="1"/>
  <c r="AE341" i="27"/>
  <c r="AV341" i="27" s="1"/>
  <c r="R346" i="28" s="1"/>
  <c r="AJ346" i="28" s="1"/>
  <c r="AE340" i="27"/>
  <c r="AV340" i="27" s="1"/>
  <c r="R345" i="28" s="1"/>
  <c r="AJ345" i="28" s="1"/>
  <c r="AE361" i="27"/>
  <c r="AV361" i="27" s="1"/>
  <c r="R366" i="28" s="1"/>
  <c r="AJ366" i="28" s="1"/>
  <c r="AE287" i="27"/>
  <c r="AV287" i="27" s="1"/>
  <c r="R292" i="28" s="1"/>
  <c r="AJ292" i="28" s="1"/>
  <c r="AE290" i="27"/>
  <c r="AV290" i="27" s="1"/>
  <c r="R295" i="28" s="1"/>
  <c r="AJ295" i="28" s="1"/>
  <c r="AE304" i="27"/>
  <c r="AV304" i="27" s="1"/>
  <c r="R309" i="28" s="1"/>
  <c r="AJ309" i="28" s="1"/>
  <c r="AE289" i="27"/>
  <c r="AV289" i="27" s="1"/>
  <c r="R294" i="28" s="1"/>
  <c r="AJ294" i="28" s="1"/>
  <c r="AE142" i="27"/>
  <c r="AV142" i="27" s="1"/>
  <c r="AE286" i="27"/>
  <c r="AV286" i="27" s="1"/>
  <c r="R291" i="28" s="1"/>
  <c r="AJ291" i="28" s="1"/>
  <c r="AE288" i="27"/>
  <c r="AV288" i="27" s="1"/>
  <c r="R293" i="28" s="1"/>
  <c r="AJ293" i="28" s="1"/>
  <c r="AE303" i="27"/>
  <c r="AV303" i="27" s="1"/>
  <c r="R308" i="28" s="1"/>
  <c r="AJ308" i="28" s="1"/>
  <c r="AE143" i="27"/>
  <c r="AV143" i="27" s="1"/>
  <c r="AE103" i="27"/>
  <c r="AE102" i="27"/>
  <c r="AE108" i="27"/>
  <c r="AE106" i="27"/>
  <c r="AE105" i="27"/>
  <c r="AE104" i="27"/>
  <c r="AE107" i="27"/>
  <c r="AA327" i="27"/>
  <c r="AR327" i="27" s="1"/>
  <c r="N332" i="28" s="1"/>
  <c r="AF332" i="28" s="1"/>
  <c r="AA353" i="27"/>
  <c r="AR353" i="27" s="1"/>
  <c r="N358" i="28" s="1"/>
  <c r="AF358" i="28" s="1"/>
  <c r="AA329" i="27"/>
  <c r="AR329" i="27" s="1"/>
  <c r="N334" i="28" s="1"/>
  <c r="AF334" i="28" s="1"/>
  <c r="AA352" i="27"/>
  <c r="AR352" i="27" s="1"/>
  <c r="N357" i="28" s="1"/>
  <c r="AF357" i="28" s="1"/>
  <c r="AA328" i="27"/>
  <c r="AR328" i="27" s="1"/>
  <c r="N333" i="28" s="1"/>
  <c r="AF333" i="28" s="1"/>
  <c r="AA134" i="27"/>
  <c r="AR134" i="27" s="1"/>
  <c r="AA296" i="27"/>
  <c r="AR296" i="27" s="1"/>
  <c r="N301" i="28" s="1"/>
  <c r="AF301" i="28" s="1"/>
  <c r="AA266" i="27"/>
  <c r="AR266" i="27" s="1"/>
  <c r="N271" i="28" s="1"/>
  <c r="AF271" i="28" s="1"/>
  <c r="AA196" i="27"/>
  <c r="AR196" i="27" s="1"/>
  <c r="N201" i="28" s="1"/>
  <c r="AF201" i="28" s="1"/>
  <c r="AA190" i="27"/>
  <c r="AR190" i="27" s="1"/>
  <c r="N195" i="28" s="1"/>
  <c r="AF195" i="28" s="1"/>
  <c r="AA295" i="27"/>
  <c r="AR295" i="27" s="1"/>
  <c r="N300" i="28" s="1"/>
  <c r="AF300" i="28" s="1"/>
  <c r="AA189" i="27"/>
  <c r="AR189" i="27" s="1"/>
  <c r="N194" i="28" s="1"/>
  <c r="AF194" i="28" s="1"/>
  <c r="AA267" i="27"/>
  <c r="AR267" i="27" s="1"/>
  <c r="N272" i="28" s="1"/>
  <c r="AF272" i="28" s="1"/>
  <c r="AA264" i="27"/>
  <c r="AR264" i="27" s="1"/>
  <c r="N269" i="28" s="1"/>
  <c r="AF269" i="28" s="1"/>
  <c r="AA197" i="27"/>
  <c r="AR197" i="27" s="1"/>
  <c r="N202" i="28" s="1"/>
  <c r="AF202" i="28" s="1"/>
  <c r="AA135" i="27"/>
  <c r="AR135" i="27" s="1"/>
  <c r="AA268" i="27"/>
  <c r="AR268" i="27" s="1"/>
  <c r="N273" i="28" s="1"/>
  <c r="AF273" i="28" s="1"/>
  <c r="AA265" i="27"/>
  <c r="AR265" i="27" s="1"/>
  <c r="N270" i="28" s="1"/>
  <c r="AF270" i="28" s="1"/>
  <c r="AA191" i="27"/>
  <c r="AR191" i="27" s="1"/>
  <c r="N196" i="28" s="1"/>
  <c r="AF196" i="28" s="1"/>
  <c r="AA80" i="27"/>
  <c r="AA79" i="27"/>
  <c r="AA78" i="27"/>
  <c r="AA77" i="27"/>
  <c r="AA75" i="27"/>
  <c r="AA76" i="27"/>
  <c r="AE363" i="27"/>
  <c r="AV363" i="27" s="1"/>
  <c r="R368" i="28" s="1"/>
  <c r="AJ368" i="28" s="1"/>
  <c r="AE362" i="27"/>
  <c r="AV362" i="27" s="1"/>
  <c r="R367" i="28" s="1"/>
  <c r="AJ367" i="28" s="1"/>
  <c r="AE344" i="27"/>
  <c r="AV344" i="27" s="1"/>
  <c r="R349" i="28" s="1"/>
  <c r="AJ349" i="28" s="1"/>
  <c r="AE342" i="27"/>
  <c r="AV342" i="27" s="1"/>
  <c r="R347" i="28" s="1"/>
  <c r="AJ347" i="28" s="1"/>
  <c r="AE343" i="27"/>
  <c r="AV343" i="27" s="1"/>
  <c r="R348" i="28" s="1"/>
  <c r="AJ348" i="28" s="1"/>
  <c r="AE144" i="27"/>
  <c r="AV144" i="27" s="1"/>
  <c r="AE145" i="27"/>
  <c r="AV145" i="27" s="1"/>
  <c r="AE114" i="27"/>
  <c r="AE113" i="27"/>
  <c r="AE112" i="27"/>
  <c r="AE110" i="27"/>
  <c r="AE109" i="27"/>
  <c r="AE111" i="27"/>
  <c r="AG124" i="27"/>
  <c r="AX124" i="27" s="1"/>
  <c r="AG149" i="27"/>
  <c r="AX149" i="27" s="1"/>
  <c r="T154" i="28" s="1"/>
  <c r="AL154" i="28" s="1"/>
  <c r="AM154" i="28" s="1"/>
  <c r="AN154" i="28" s="1"/>
  <c r="AO154" i="28" s="1"/>
  <c r="AP154" i="28" s="1"/>
  <c r="AG148" i="27"/>
  <c r="AX148" i="27" s="1"/>
  <c r="AG123" i="27"/>
  <c r="AG122" i="27"/>
  <c r="AG121" i="27"/>
  <c r="AG120" i="27"/>
  <c r="AC357" i="27"/>
  <c r="AT357" i="27" s="1"/>
  <c r="P362" i="28" s="1"/>
  <c r="AH362" i="28" s="1"/>
  <c r="AC333" i="27"/>
  <c r="AT333" i="27" s="1"/>
  <c r="P338" i="28" s="1"/>
  <c r="AH338" i="28" s="1"/>
  <c r="AC356" i="27"/>
  <c r="AT356" i="27" s="1"/>
  <c r="P361" i="28" s="1"/>
  <c r="AH361" i="28" s="1"/>
  <c r="AC335" i="27"/>
  <c r="AT335" i="27" s="1"/>
  <c r="P340" i="28" s="1"/>
  <c r="AH340" i="28" s="1"/>
  <c r="AC334" i="27"/>
  <c r="AT334" i="27" s="1"/>
  <c r="P339" i="28" s="1"/>
  <c r="AH339" i="28" s="1"/>
  <c r="AC278" i="27"/>
  <c r="AT278" i="27" s="1"/>
  <c r="P283" i="28" s="1"/>
  <c r="AH283" i="28" s="1"/>
  <c r="AC275" i="27"/>
  <c r="AT275" i="27" s="1"/>
  <c r="P280" i="28" s="1"/>
  <c r="AH280" i="28" s="1"/>
  <c r="AC280" i="27"/>
  <c r="AT280" i="27" s="1"/>
  <c r="P285" i="28" s="1"/>
  <c r="AH285" i="28" s="1"/>
  <c r="AC139" i="27"/>
  <c r="AT139" i="27" s="1"/>
  <c r="AC299" i="27"/>
  <c r="AT299" i="27" s="1"/>
  <c r="P304" i="28" s="1"/>
  <c r="AH304" i="28" s="1"/>
  <c r="AC279" i="27"/>
  <c r="AT279" i="27" s="1"/>
  <c r="P284" i="28" s="1"/>
  <c r="AH284" i="28" s="1"/>
  <c r="AC277" i="27"/>
  <c r="AT277" i="27" s="1"/>
  <c r="P282" i="28" s="1"/>
  <c r="AH282" i="28" s="1"/>
  <c r="AC138" i="27"/>
  <c r="AT138" i="27" s="1"/>
  <c r="AC300" i="27"/>
  <c r="AT300" i="27" s="1"/>
  <c r="P305" i="28" s="1"/>
  <c r="AH305" i="28" s="1"/>
  <c r="AC276" i="27"/>
  <c r="AT276" i="27" s="1"/>
  <c r="P281" i="28" s="1"/>
  <c r="AH281" i="28" s="1"/>
  <c r="AC94" i="27"/>
  <c r="AC91" i="27"/>
  <c r="AC93" i="27"/>
  <c r="AC92" i="27"/>
  <c r="AC89" i="27"/>
  <c r="AC88" i="27"/>
  <c r="AC90" i="27"/>
  <c r="L86" i="21"/>
  <c r="BD148" i="27"/>
  <c r="BD124" i="27"/>
  <c r="AY281" i="27"/>
  <c r="U286" i="28" s="1"/>
  <c r="AY282" i="27"/>
  <c r="U287" i="28" s="1"/>
  <c r="AY276" i="27"/>
  <c r="U281" i="28" s="1"/>
  <c r="AY301" i="27"/>
  <c r="U306" i="28" s="1"/>
  <c r="AY299" i="27"/>
  <c r="U304" i="28" s="1"/>
  <c r="AY279" i="27"/>
  <c r="U284" i="28" s="1"/>
  <c r="BC149" i="27"/>
  <c r="Y154" i="28" s="1"/>
  <c r="BA287" i="27"/>
  <c r="W292" i="28" s="1"/>
  <c r="BA288" i="27"/>
  <c r="W293" i="28" s="1"/>
  <c r="BA340" i="27"/>
  <c r="W345" i="28" s="1"/>
  <c r="BC345" i="27"/>
  <c r="Y350" i="28" s="1"/>
  <c r="AY334" i="27"/>
  <c r="U339" i="28" s="1"/>
  <c r="BA362" i="27"/>
  <c r="W367" i="28" s="1"/>
  <c r="AY284" i="27"/>
  <c r="U289" i="28" s="1"/>
  <c r="AY300" i="27"/>
  <c r="U305" i="28" s="1"/>
  <c r="AY275" i="27"/>
  <c r="U280" i="28" s="1"/>
  <c r="BA304" i="27"/>
  <c r="W309" i="28" s="1"/>
  <c r="BA286" i="27"/>
  <c r="W291" i="28" s="1"/>
  <c r="BA360" i="27"/>
  <c r="W365" i="28" s="1"/>
  <c r="BC364" i="27"/>
  <c r="Y369" i="28" s="1"/>
  <c r="AY336" i="27"/>
  <c r="U341" i="28" s="1"/>
  <c r="AY356" i="27"/>
  <c r="U361" i="28" s="1"/>
  <c r="BA343" i="27"/>
  <c r="W348" i="28" s="1"/>
  <c r="BA342" i="27"/>
  <c r="W347" i="28" s="1"/>
  <c r="BD150" i="27"/>
  <c r="Z155" i="28" s="1"/>
  <c r="AY285" i="27"/>
  <c r="U290" i="28" s="1"/>
  <c r="AY283" i="27"/>
  <c r="U288" i="28" s="1"/>
  <c r="AY280" i="27"/>
  <c r="U285" i="28" s="1"/>
  <c r="AY278" i="27"/>
  <c r="U283" i="28" s="1"/>
  <c r="BA289" i="27"/>
  <c r="W294" i="28" s="1"/>
  <c r="BA290" i="27"/>
  <c r="W295" i="28" s="1"/>
  <c r="BA303" i="27"/>
  <c r="W308" i="28" s="1"/>
  <c r="BA361" i="27"/>
  <c r="W366" i="28" s="1"/>
  <c r="BA341" i="27"/>
  <c r="W346" i="28" s="1"/>
  <c r="BC347" i="27"/>
  <c r="Y352" i="28" s="1"/>
  <c r="AY358" i="27"/>
  <c r="U363" i="28" s="1"/>
  <c r="AY338" i="27"/>
  <c r="U343" i="28" s="1"/>
  <c r="AY333" i="27"/>
  <c r="U338" i="28" s="1"/>
  <c r="BA363" i="27"/>
  <c r="W368" i="28" s="1"/>
  <c r="BD151" i="27"/>
  <c r="Z156" i="28" s="1"/>
  <c r="AR156" i="28" s="1"/>
  <c r="AY302" i="27"/>
  <c r="U307" i="28" s="1"/>
  <c r="AY277" i="27"/>
  <c r="U282" i="28" s="1"/>
  <c r="BA339" i="27"/>
  <c r="W344" i="28" s="1"/>
  <c r="BC346" i="27"/>
  <c r="Y351" i="28" s="1"/>
  <c r="AY337" i="27"/>
  <c r="U342" i="28" s="1"/>
  <c r="AY359" i="27"/>
  <c r="U364" i="28" s="1"/>
  <c r="AY335" i="27"/>
  <c r="U340" i="28" s="1"/>
  <c r="AY357" i="27"/>
  <c r="U362" i="28" s="1"/>
  <c r="BA344" i="27"/>
  <c r="W349" i="28" s="1"/>
  <c r="BD146" i="27"/>
  <c r="AZ141" i="27"/>
  <c r="AZ140" i="27"/>
  <c r="BB142" i="27"/>
  <c r="BB145" i="27"/>
  <c r="AZ139" i="27"/>
  <c r="AZ138" i="27"/>
  <c r="Y32" i="45"/>
  <c r="S26" i="45"/>
  <c r="Z29" i="27" s="1"/>
  <c r="W30" i="45"/>
  <c r="U27" i="45"/>
  <c r="W29" i="45"/>
  <c r="Y31" i="45"/>
  <c r="U28" i="45"/>
  <c r="L87" i="21" l="1"/>
  <c r="AR155" i="28"/>
  <c r="AQ154" i="28"/>
  <c r="AQ352" i="28"/>
  <c r="AQ350" i="28"/>
  <c r="AQ351" i="28"/>
  <c r="AQ369" i="28"/>
  <c r="AJ333" i="27"/>
  <c r="AJ357" i="27"/>
  <c r="AJ356" i="27"/>
  <c r="AJ335" i="27"/>
  <c r="AJ334" i="27"/>
  <c r="AJ280" i="27"/>
  <c r="AJ275" i="27"/>
  <c r="AJ278" i="27"/>
  <c r="AJ139" i="27"/>
  <c r="AJ277" i="27"/>
  <c r="AJ299" i="27"/>
  <c r="AJ279" i="27"/>
  <c r="AJ276" i="27"/>
  <c r="AJ138" i="27"/>
  <c r="BA138" i="27" s="1"/>
  <c r="AJ300" i="27"/>
  <c r="AJ94" i="27"/>
  <c r="AJ92" i="27"/>
  <c r="AJ88" i="27"/>
  <c r="AJ93" i="27"/>
  <c r="AJ91" i="27"/>
  <c r="AJ89" i="27"/>
  <c r="AJ90" i="27"/>
  <c r="AL362" i="27"/>
  <c r="AL344" i="27"/>
  <c r="AL363" i="27"/>
  <c r="AL342" i="27"/>
  <c r="AL343" i="27"/>
  <c r="AL144" i="27"/>
  <c r="AL145" i="27"/>
  <c r="AL114" i="27"/>
  <c r="AL112" i="27"/>
  <c r="AL110" i="27"/>
  <c r="AL113" i="27"/>
  <c r="AL109" i="27"/>
  <c r="AL111" i="27"/>
  <c r="AH327" i="27"/>
  <c r="AH353" i="27"/>
  <c r="AH352" i="27"/>
  <c r="AH329" i="27"/>
  <c r="AH328" i="27"/>
  <c r="AH296" i="27"/>
  <c r="AH134" i="27"/>
  <c r="AY134" i="27" s="1"/>
  <c r="AH266" i="27"/>
  <c r="AH190" i="27"/>
  <c r="AH295" i="27"/>
  <c r="AH267" i="27"/>
  <c r="AH196" i="27"/>
  <c r="AH264" i="27"/>
  <c r="AH189" i="27"/>
  <c r="AH265" i="27"/>
  <c r="AH268" i="27"/>
  <c r="AH135" i="27"/>
  <c r="AH197" i="27"/>
  <c r="AH191" i="27"/>
  <c r="AH80" i="27"/>
  <c r="AH79" i="27"/>
  <c r="AH78" i="27"/>
  <c r="AH75" i="27"/>
  <c r="AH77" i="27"/>
  <c r="AH76" i="27"/>
  <c r="AH330" i="27"/>
  <c r="AH354" i="27"/>
  <c r="AH331" i="27"/>
  <c r="AH332" i="27"/>
  <c r="AH355" i="27"/>
  <c r="AH137" i="27"/>
  <c r="AH270" i="27"/>
  <c r="AH273" i="27"/>
  <c r="AH298" i="27"/>
  <c r="AH269" i="27"/>
  <c r="AH274" i="27"/>
  <c r="AH272" i="27"/>
  <c r="AH136" i="27"/>
  <c r="AH271" i="27"/>
  <c r="AH297" i="27"/>
  <c r="AH87" i="27"/>
  <c r="AH84" i="27"/>
  <c r="AH86" i="27"/>
  <c r="AH85" i="27"/>
  <c r="AH81" i="27"/>
  <c r="AH83" i="27"/>
  <c r="AH82" i="27"/>
  <c r="AJ336" i="27"/>
  <c r="AJ337" i="27"/>
  <c r="AJ338" i="27"/>
  <c r="AJ359" i="27"/>
  <c r="AJ358" i="27"/>
  <c r="AJ140" i="27"/>
  <c r="AJ283" i="27"/>
  <c r="AJ141" i="27"/>
  <c r="BA141" i="27" s="1"/>
  <c r="AJ301" i="27"/>
  <c r="AJ285" i="27"/>
  <c r="AJ302" i="27"/>
  <c r="AJ282" i="27"/>
  <c r="AJ281" i="27"/>
  <c r="AJ284" i="27"/>
  <c r="AJ100" i="27"/>
  <c r="AJ96" i="27"/>
  <c r="AJ101" i="27"/>
  <c r="AJ99" i="27"/>
  <c r="AJ97" i="27"/>
  <c r="AJ95" i="27"/>
  <c r="AJ98" i="27"/>
  <c r="AL361" i="27"/>
  <c r="AL360" i="27"/>
  <c r="AL339" i="27"/>
  <c r="AL341" i="27"/>
  <c r="AL340" i="27"/>
  <c r="AL290" i="27"/>
  <c r="AL287" i="27"/>
  <c r="AL142" i="27"/>
  <c r="BC142" i="27" s="1"/>
  <c r="AL304" i="27"/>
  <c r="AL289" i="27"/>
  <c r="AL286" i="27"/>
  <c r="AL303" i="27"/>
  <c r="AL143" i="27"/>
  <c r="AL288" i="27"/>
  <c r="AL108" i="27"/>
  <c r="AL104" i="27"/>
  <c r="AL102" i="27"/>
  <c r="AL105" i="27"/>
  <c r="AL107" i="27"/>
  <c r="AL106" i="27"/>
  <c r="AL103" i="27"/>
  <c r="AB353" i="27"/>
  <c r="AS353" i="27" s="1"/>
  <c r="O358" i="28" s="1"/>
  <c r="AG358" i="28" s="1"/>
  <c r="AB327" i="27"/>
  <c r="AS327" i="27" s="1"/>
  <c r="O332" i="28" s="1"/>
  <c r="AG332" i="28" s="1"/>
  <c r="AB329" i="27"/>
  <c r="AS329" i="27" s="1"/>
  <c r="O334" i="28" s="1"/>
  <c r="AG334" i="28" s="1"/>
  <c r="AB328" i="27"/>
  <c r="AS328" i="27" s="1"/>
  <c r="O333" i="28" s="1"/>
  <c r="AG333" i="28" s="1"/>
  <c r="AB352" i="27"/>
  <c r="AS352" i="27" s="1"/>
  <c r="O357" i="28" s="1"/>
  <c r="AG357" i="28" s="1"/>
  <c r="AB134" i="27"/>
  <c r="AS134" i="27" s="1"/>
  <c r="AB266" i="27"/>
  <c r="AS266" i="27" s="1"/>
  <c r="O271" i="28" s="1"/>
  <c r="AG271" i="28" s="1"/>
  <c r="AB196" i="27"/>
  <c r="AS196" i="27" s="1"/>
  <c r="O201" i="28" s="1"/>
  <c r="AG201" i="28" s="1"/>
  <c r="AB296" i="27"/>
  <c r="AS296" i="27" s="1"/>
  <c r="O301" i="28" s="1"/>
  <c r="AG301" i="28" s="1"/>
  <c r="AB190" i="27"/>
  <c r="AS190" i="27" s="1"/>
  <c r="O195" i="28" s="1"/>
  <c r="AG195" i="28" s="1"/>
  <c r="AB264" i="27"/>
  <c r="AS264" i="27" s="1"/>
  <c r="O269" i="28" s="1"/>
  <c r="AG269" i="28" s="1"/>
  <c r="AB189" i="27"/>
  <c r="AS189" i="27" s="1"/>
  <c r="O194" i="28" s="1"/>
  <c r="AG194" i="28" s="1"/>
  <c r="AB267" i="27"/>
  <c r="AS267" i="27" s="1"/>
  <c r="O272" i="28" s="1"/>
  <c r="AG272" i="28" s="1"/>
  <c r="AB295" i="27"/>
  <c r="AS295" i="27" s="1"/>
  <c r="O300" i="28" s="1"/>
  <c r="AG300" i="28" s="1"/>
  <c r="AB268" i="27"/>
  <c r="AS268" i="27" s="1"/>
  <c r="O273" i="28" s="1"/>
  <c r="AG273" i="28" s="1"/>
  <c r="AB265" i="27"/>
  <c r="AS265" i="27" s="1"/>
  <c r="O270" i="28" s="1"/>
  <c r="AG270" i="28" s="1"/>
  <c r="AB197" i="27"/>
  <c r="AS197" i="27" s="1"/>
  <c r="O202" i="28" s="1"/>
  <c r="AG202" i="28" s="1"/>
  <c r="AB135" i="27"/>
  <c r="AS135" i="27" s="1"/>
  <c r="AB191" i="27"/>
  <c r="AS191" i="27" s="1"/>
  <c r="O196" i="28" s="1"/>
  <c r="AG196" i="28" s="1"/>
  <c r="AB75" i="27"/>
  <c r="AB80" i="27"/>
  <c r="AB79" i="27"/>
  <c r="AB78" i="27"/>
  <c r="AB76" i="27"/>
  <c r="AB77" i="27"/>
  <c r="AD357" i="27"/>
  <c r="AU357" i="27" s="1"/>
  <c r="Q362" i="28" s="1"/>
  <c r="AI362" i="28" s="1"/>
  <c r="AD356" i="27"/>
  <c r="AU356" i="27" s="1"/>
  <c r="Q361" i="28" s="1"/>
  <c r="AI361" i="28" s="1"/>
  <c r="AD333" i="27"/>
  <c r="AU333" i="27" s="1"/>
  <c r="Q338" i="28" s="1"/>
  <c r="AI338" i="28" s="1"/>
  <c r="AD335" i="27"/>
  <c r="AU335" i="27" s="1"/>
  <c r="Q340" i="28" s="1"/>
  <c r="AI340" i="28" s="1"/>
  <c r="AD334" i="27"/>
  <c r="AU334" i="27" s="1"/>
  <c r="Q339" i="28" s="1"/>
  <c r="AI339" i="28" s="1"/>
  <c r="AD280" i="27"/>
  <c r="AU280" i="27" s="1"/>
  <c r="Q285" i="28" s="1"/>
  <c r="AI285" i="28" s="1"/>
  <c r="AD275" i="27"/>
  <c r="AU275" i="27" s="1"/>
  <c r="Q280" i="28" s="1"/>
  <c r="AI280" i="28" s="1"/>
  <c r="AD278" i="27"/>
  <c r="AU278" i="27" s="1"/>
  <c r="Q283" i="28" s="1"/>
  <c r="AI283" i="28" s="1"/>
  <c r="AD139" i="27"/>
  <c r="AU139" i="27" s="1"/>
  <c r="AD299" i="27"/>
  <c r="AU299" i="27" s="1"/>
  <c r="Q304" i="28" s="1"/>
  <c r="AI304" i="28" s="1"/>
  <c r="AD279" i="27"/>
  <c r="AU279" i="27" s="1"/>
  <c r="Q284" i="28" s="1"/>
  <c r="AI284" i="28" s="1"/>
  <c r="AD277" i="27"/>
  <c r="AU277" i="27" s="1"/>
  <c r="Q282" i="28" s="1"/>
  <c r="AI282" i="28" s="1"/>
  <c r="AD138" i="27"/>
  <c r="AU138" i="27" s="1"/>
  <c r="AD300" i="27"/>
  <c r="AU300" i="27" s="1"/>
  <c r="Q305" i="28" s="1"/>
  <c r="AI305" i="28" s="1"/>
  <c r="AD276" i="27"/>
  <c r="AU276" i="27" s="1"/>
  <c r="Q281" i="28" s="1"/>
  <c r="AI281" i="28" s="1"/>
  <c r="AD92" i="27"/>
  <c r="AD94" i="27"/>
  <c r="AD93" i="27"/>
  <c r="AD90" i="27"/>
  <c r="AD89" i="27"/>
  <c r="AD91" i="27"/>
  <c r="AD88" i="27"/>
  <c r="X320" i="27"/>
  <c r="AO320" i="27" s="1"/>
  <c r="K325" i="28" s="1"/>
  <c r="AC325" i="28" s="1"/>
  <c r="X319" i="27"/>
  <c r="AO319" i="27" s="1"/>
  <c r="K324" i="28" s="1"/>
  <c r="AC324" i="28" s="1"/>
  <c r="X171" i="27"/>
  <c r="AO171" i="27" s="1"/>
  <c r="K176" i="28" s="1"/>
  <c r="AC176" i="28" s="1"/>
  <c r="X174" i="27"/>
  <c r="AO174" i="27" s="1"/>
  <c r="K179" i="28" s="1"/>
  <c r="AC179" i="28" s="1"/>
  <c r="X253" i="27"/>
  <c r="AO253" i="27" s="1"/>
  <c r="K258" i="28" s="1"/>
  <c r="AC258" i="28" s="1"/>
  <c r="X250" i="27"/>
  <c r="AO250" i="27" s="1"/>
  <c r="K255" i="28" s="1"/>
  <c r="AC255" i="28" s="1"/>
  <c r="X213" i="27"/>
  <c r="AO213" i="27" s="1"/>
  <c r="K218" i="28" s="1"/>
  <c r="AC218" i="28" s="1"/>
  <c r="X211" i="27"/>
  <c r="AO211" i="27" s="1"/>
  <c r="K216" i="28" s="1"/>
  <c r="AC216" i="28" s="1"/>
  <c r="X175" i="27"/>
  <c r="AO175" i="27" s="1"/>
  <c r="K180" i="28" s="1"/>
  <c r="AC180" i="28" s="1"/>
  <c r="X172" i="27"/>
  <c r="AO172" i="27" s="1"/>
  <c r="K177" i="28" s="1"/>
  <c r="AC177" i="28" s="1"/>
  <c r="X251" i="27"/>
  <c r="AO251" i="27" s="1"/>
  <c r="K256" i="28" s="1"/>
  <c r="AC256" i="28" s="1"/>
  <c r="X212" i="27"/>
  <c r="AO212" i="27" s="1"/>
  <c r="K217" i="28" s="1"/>
  <c r="AC217" i="28" s="1"/>
  <c r="X173" i="27"/>
  <c r="AO173" i="27" s="1"/>
  <c r="K178" i="28" s="1"/>
  <c r="AC178" i="28" s="1"/>
  <c r="X252" i="27"/>
  <c r="AO252" i="27" s="1"/>
  <c r="K257" i="28" s="1"/>
  <c r="AC257" i="28" s="1"/>
  <c r="X249" i="27"/>
  <c r="AO249" i="27" s="1"/>
  <c r="K254" i="28" s="1"/>
  <c r="AC254" i="28" s="1"/>
  <c r="X214" i="27"/>
  <c r="AO214" i="27" s="1"/>
  <c r="K219" i="28" s="1"/>
  <c r="AC219" i="28" s="1"/>
  <c r="X60" i="27"/>
  <c r="X61" i="27"/>
  <c r="X59" i="27"/>
  <c r="X58" i="27"/>
  <c r="X57" i="27"/>
  <c r="X56" i="27"/>
  <c r="Z321" i="27"/>
  <c r="AQ321" i="27" s="1"/>
  <c r="M326" i="28" s="1"/>
  <c r="AE326" i="28" s="1"/>
  <c r="Z323" i="27"/>
  <c r="AQ323" i="27" s="1"/>
  <c r="M328" i="28" s="1"/>
  <c r="AE328" i="28" s="1"/>
  <c r="Z322" i="27"/>
  <c r="AQ322" i="27" s="1"/>
  <c r="M327" i="28" s="1"/>
  <c r="AE327" i="28" s="1"/>
  <c r="Z180" i="27"/>
  <c r="AQ180" i="27" s="1"/>
  <c r="M185" i="28" s="1"/>
  <c r="AE185" i="28" s="1"/>
  <c r="Z177" i="27"/>
  <c r="AQ177" i="27" s="1"/>
  <c r="M182" i="28" s="1"/>
  <c r="AE182" i="28" s="1"/>
  <c r="Z218" i="27"/>
  <c r="AQ218" i="27" s="1"/>
  <c r="M223" i="28" s="1"/>
  <c r="AE223" i="28" s="1"/>
  <c r="Z256" i="27"/>
  <c r="AQ256" i="27" s="1"/>
  <c r="M261" i="28" s="1"/>
  <c r="AE261" i="28" s="1"/>
  <c r="Z216" i="27"/>
  <c r="AQ216" i="27" s="1"/>
  <c r="M221" i="28" s="1"/>
  <c r="AE221" i="28" s="1"/>
  <c r="Z181" i="27"/>
  <c r="AQ181" i="27" s="1"/>
  <c r="M186" i="28" s="1"/>
  <c r="AE186" i="28" s="1"/>
  <c r="Z178" i="27"/>
  <c r="AQ178" i="27" s="1"/>
  <c r="M183" i="28" s="1"/>
  <c r="AE183" i="28" s="1"/>
  <c r="Z257" i="27"/>
  <c r="AQ257" i="27" s="1"/>
  <c r="M262" i="28" s="1"/>
  <c r="AE262" i="28" s="1"/>
  <c r="Z254" i="27"/>
  <c r="AQ254" i="27" s="1"/>
  <c r="M259" i="28" s="1"/>
  <c r="AE259" i="28" s="1"/>
  <c r="Z215" i="27"/>
  <c r="AQ215" i="27" s="1"/>
  <c r="M220" i="28" s="1"/>
  <c r="AE220" i="28" s="1"/>
  <c r="Z179" i="27"/>
  <c r="AQ179" i="27" s="1"/>
  <c r="M184" i="28" s="1"/>
  <c r="AE184" i="28" s="1"/>
  <c r="Z176" i="27"/>
  <c r="AQ176" i="27" s="1"/>
  <c r="M181" i="28" s="1"/>
  <c r="AE181" i="28" s="1"/>
  <c r="Z258" i="27"/>
  <c r="AQ258" i="27" s="1"/>
  <c r="M263" i="28" s="1"/>
  <c r="AE263" i="28" s="1"/>
  <c r="Z255" i="27"/>
  <c r="AQ255" i="27" s="1"/>
  <c r="M260" i="28" s="1"/>
  <c r="AE260" i="28" s="1"/>
  <c r="Z217" i="27"/>
  <c r="AQ217" i="27" s="1"/>
  <c r="M222" i="28" s="1"/>
  <c r="AE222" i="28" s="1"/>
  <c r="Z65" i="27"/>
  <c r="Z62" i="27"/>
  <c r="Z68" i="27"/>
  <c r="Z67" i="27"/>
  <c r="Z66" i="27"/>
  <c r="Z64" i="27"/>
  <c r="Z63" i="27"/>
  <c r="Z351" i="27"/>
  <c r="AQ351" i="27" s="1"/>
  <c r="M356" i="28" s="1"/>
  <c r="AE356" i="28" s="1"/>
  <c r="Z324" i="27"/>
  <c r="AQ324" i="27" s="1"/>
  <c r="M329" i="28" s="1"/>
  <c r="AE329" i="28" s="1"/>
  <c r="Z350" i="27"/>
  <c r="AQ350" i="27" s="1"/>
  <c r="M355" i="28" s="1"/>
  <c r="AE355" i="28" s="1"/>
  <c r="Z348" i="27"/>
  <c r="AQ348" i="27" s="1"/>
  <c r="M353" i="28" s="1"/>
  <c r="AE353" i="28" s="1"/>
  <c r="Z305" i="27"/>
  <c r="AQ305" i="27" s="1"/>
  <c r="M310" i="28" s="1"/>
  <c r="AE310" i="28" s="1"/>
  <c r="Z349" i="27"/>
  <c r="AQ349" i="27" s="1"/>
  <c r="M354" i="28" s="1"/>
  <c r="AE354" i="28" s="1"/>
  <c r="Z325" i="27"/>
  <c r="AQ325" i="27" s="1"/>
  <c r="M330" i="28" s="1"/>
  <c r="AE330" i="28" s="1"/>
  <c r="Z326" i="27"/>
  <c r="AQ326" i="27" s="1"/>
  <c r="M331" i="28" s="1"/>
  <c r="AE331" i="28" s="1"/>
  <c r="Z186" i="27"/>
  <c r="AQ186" i="27" s="1"/>
  <c r="M191" i="28" s="1"/>
  <c r="AE191" i="28" s="1"/>
  <c r="Z183" i="27"/>
  <c r="AQ183" i="27" s="1"/>
  <c r="M188" i="28" s="1"/>
  <c r="AE188" i="28" s="1"/>
  <c r="Z152" i="27"/>
  <c r="AQ152" i="27" s="1"/>
  <c r="M157" i="28" s="1"/>
  <c r="AE157" i="28" s="1"/>
  <c r="Z132" i="27"/>
  <c r="AQ132" i="27" s="1"/>
  <c r="Z188" i="27"/>
  <c r="AQ188" i="27" s="1"/>
  <c r="M193" i="28" s="1"/>
  <c r="AE193" i="28" s="1"/>
  <c r="Z223" i="27"/>
  <c r="AQ223" i="27" s="1"/>
  <c r="M228" i="28" s="1"/>
  <c r="AE228" i="28" s="1"/>
  <c r="Z193" i="27"/>
  <c r="AQ193" i="27" s="1"/>
  <c r="M198" i="28" s="1"/>
  <c r="AE198" i="28" s="1"/>
  <c r="Z293" i="27"/>
  <c r="AQ293" i="27" s="1"/>
  <c r="M298" i="28" s="1"/>
  <c r="AE298" i="28" s="1"/>
  <c r="Z263" i="27"/>
  <c r="AQ263" i="27" s="1"/>
  <c r="M268" i="28" s="1"/>
  <c r="AE268" i="28" s="1"/>
  <c r="Z259" i="27"/>
  <c r="AQ259" i="27" s="1"/>
  <c r="M264" i="28" s="1"/>
  <c r="AE264" i="28" s="1"/>
  <c r="Z226" i="27"/>
  <c r="AQ226" i="27" s="1"/>
  <c r="M231" i="28" s="1"/>
  <c r="AE231" i="28" s="1"/>
  <c r="Z220" i="27"/>
  <c r="AQ220" i="27" s="1"/>
  <c r="M225" i="28" s="1"/>
  <c r="AE225" i="28" s="1"/>
  <c r="Z198" i="27"/>
  <c r="AQ198" i="27" s="1"/>
  <c r="M203" i="28" s="1"/>
  <c r="AE203" i="28" s="1"/>
  <c r="Z187" i="27"/>
  <c r="AQ187" i="27" s="1"/>
  <c r="M192" i="28" s="1"/>
  <c r="AE192" i="28" s="1"/>
  <c r="Z184" i="27"/>
  <c r="AQ184" i="27" s="1"/>
  <c r="M189" i="28" s="1"/>
  <c r="AE189" i="28" s="1"/>
  <c r="Z133" i="27"/>
  <c r="AQ133" i="27" s="1"/>
  <c r="Z222" i="27"/>
  <c r="AQ222" i="27" s="1"/>
  <c r="M227" i="28" s="1"/>
  <c r="AE227" i="28" s="1"/>
  <c r="Z185" i="27"/>
  <c r="AQ185" i="27" s="1"/>
  <c r="M190" i="28" s="1"/>
  <c r="AE190" i="28" s="1"/>
  <c r="Z131" i="27"/>
  <c r="AQ131" i="27" s="1"/>
  <c r="Z292" i="27"/>
  <c r="AQ292" i="27" s="1"/>
  <c r="M297" i="28" s="1"/>
  <c r="AE297" i="28" s="1"/>
  <c r="Z262" i="27"/>
  <c r="AQ262" i="27" s="1"/>
  <c r="M267" i="28" s="1"/>
  <c r="AE267" i="28" s="1"/>
  <c r="Z260" i="27"/>
  <c r="AQ260" i="27" s="1"/>
  <c r="M265" i="28" s="1"/>
  <c r="AE265" i="28" s="1"/>
  <c r="Z227" i="27"/>
  <c r="AQ227" i="27" s="1"/>
  <c r="M232" i="28" s="1"/>
  <c r="AE232" i="28" s="1"/>
  <c r="Z224" i="27"/>
  <c r="AQ224" i="27" s="1"/>
  <c r="M229" i="28" s="1"/>
  <c r="AE229" i="28" s="1"/>
  <c r="Z219" i="27"/>
  <c r="AQ219" i="27" s="1"/>
  <c r="M224" i="28" s="1"/>
  <c r="AE224" i="28" s="1"/>
  <c r="Z195" i="27"/>
  <c r="AQ195" i="27" s="1"/>
  <c r="M200" i="28" s="1"/>
  <c r="AE200" i="28" s="1"/>
  <c r="Z192" i="27"/>
  <c r="AQ192" i="27" s="1"/>
  <c r="M197" i="28" s="1"/>
  <c r="AE197" i="28" s="1"/>
  <c r="Z182" i="27"/>
  <c r="AQ182" i="27" s="1"/>
  <c r="M187" i="28" s="1"/>
  <c r="AE187" i="28" s="1"/>
  <c r="Z294" i="27"/>
  <c r="AQ294" i="27" s="1"/>
  <c r="M299" i="28" s="1"/>
  <c r="AE299" i="28" s="1"/>
  <c r="Z130" i="27"/>
  <c r="AQ130" i="27" s="1"/>
  <c r="Z291" i="27"/>
  <c r="AQ291" i="27" s="1"/>
  <c r="M296" i="28" s="1"/>
  <c r="AE296" i="28" s="1"/>
  <c r="Z261" i="27"/>
  <c r="AQ261" i="27" s="1"/>
  <c r="M266" i="28" s="1"/>
  <c r="AE266" i="28" s="1"/>
  <c r="Z225" i="27"/>
  <c r="AQ225" i="27" s="1"/>
  <c r="M230" i="28" s="1"/>
  <c r="AE230" i="28" s="1"/>
  <c r="Z221" i="27"/>
  <c r="AQ221" i="27" s="1"/>
  <c r="M226" i="28" s="1"/>
  <c r="AE226" i="28" s="1"/>
  <c r="Z194" i="27"/>
  <c r="AQ194" i="27" s="1"/>
  <c r="M199" i="28" s="1"/>
  <c r="AE199" i="28" s="1"/>
  <c r="Z73" i="27"/>
  <c r="Z74" i="27"/>
  <c r="Z72" i="27"/>
  <c r="Z71" i="27"/>
  <c r="Z70" i="27"/>
  <c r="Z69" i="27"/>
  <c r="AB354" i="27"/>
  <c r="AS354" i="27" s="1"/>
  <c r="O359" i="28" s="1"/>
  <c r="AG359" i="28" s="1"/>
  <c r="AB330" i="27"/>
  <c r="AS330" i="27" s="1"/>
  <c r="O335" i="28" s="1"/>
  <c r="AG335" i="28" s="1"/>
  <c r="AB332" i="27"/>
  <c r="AS332" i="27" s="1"/>
  <c r="O337" i="28" s="1"/>
  <c r="AG337" i="28" s="1"/>
  <c r="AB331" i="27"/>
  <c r="AS331" i="27" s="1"/>
  <c r="O336" i="28" s="1"/>
  <c r="AG336" i="28" s="1"/>
  <c r="AB355" i="27"/>
  <c r="AS355" i="27" s="1"/>
  <c r="O360" i="28" s="1"/>
  <c r="AG360" i="28" s="1"/>
  <c r="AB137" i="27"/>
  <c r="AS137" i="27" s="1"/>
  <c r="AB298" i="27"/>
  <c r="AS298" i="27" s="1"/>
  <c r="O303" i="28" s="1"/>
  <c r="AG303" i="28" s="1"/>
  <c r="AB273" i="27"/>
  <c r="AS273" i="27" s="1"/>
  <c r="O278" i="28" s="1"/>
  <c r="AG278" i="28" s="1"/>
  <c r="AB270" i="27"/>
  <c r="AS270" i="27" s="1"/>
  <c r="O275" i="28" s="1"/>
  <c r="AG275" i="28" s="1"/>
  <c r="AB136" i="27"/>
  <c r="AS136" i="27" s="1"/>
  <c r="AB274" i="27"/>
  <c r="AS274" i="27" s="1"/>
  <c r="O279" i="28" s="1"/>
  <c r="AG279" i="28" s="1"/>
  <c r="AB272" i="27"/>
  <c r="AS272" i="27" s="1"/>
  <c r="O277" i="28" s="1"/>
  <c r="AG277" i="28" s="1"/>
  <c r="AB269" i="27"/>
  <c r="AS269" i="27" s="1"/>
  <c r="O274" i="28" s="1"/>
  <c r="AG274" i="28" s="1"/>
  <c r="AB297" i="27"/>
  <c r="AS297" i="27" s="1"/>
  <c r="O302" i="28" s="1"/>
  <c r="AG302" i="28" s="1"/>
  <c r="AB271" i="27"/>
  <c r="AS271" i="27" s="1"/>
  <c r="O276" i="28" s="1"/>
  <c r="AG276" i="28" s="1"/>
  <c r="AB81" i="27"/>
  <c r="AB85" i="27"/>
  <c r="AB87" i="27"/>
  <c r="AB84" i="27"/>
  <c r="AB83" i="27"/>
  <c r="AB82" i="27"/>
  <c r="AB86" i="27"/>
  <c r="AD336" i="27"/>
  <c r="AU336" i="27" s="1"/>
  <c r="Q341" i="28" s="1"/>
  <c r="AI341" i="28" s="1"/>
  <c r="AD359" i="27"/>
  <c r="AU359" i="27" s="1"/>
  <c r="Q364" i="28" s="1"/>
  <c r="AI364" i="28" s="1"/>
  <c r="AD338" i="27"/>
  <c r="AU338" i="27" s="1"/>
  <c r="Q343" i="28" s="1"/>
  <c r="AI343" i="28" s="1"/>
  <c r="AD337" i="27"/>
  <c r="AU337" i="27" s="1"/>
  <c r="Q342" i="28" s="1"/>
  <c r="AI342" i="28" s="1"/>
  <c r="AD358" i="27"/>
  <c r="AU358" i="27" s="1"/>
  <c r="Q363" i="28" s="1"/>
  <c r="AI363" i="28" s="1"/>
  <c r="AD141" i="27"/>
  <c r="AU141" i="27" s="1"/>
  <c r="AD140" i="27"/>
  <c r="AU140" i="27" s="1"/>
  <c r="AD301" i="27"/>
  <c r="AU301" i="27" s="1"/>
  <c r="Q306" i="28" s="1"/>
  <c r="AI306" i="28" s="1"/>
  <c r="AD283" i="27"/>
  <c r="AU283" i="27" s="1"/>
  <c r="Q288" i="28" s="1"/>
  <c r="AI288" i="28" s="1"/>
  <c r="AD285" i="27"/>
  <c r="AU285" i="27" s="1"/>
  <c r="Q290" i="28" s="1"/>
  <c r="AI290" i="28" s="1"/>
  <c r="AD302" i="27"/>
  <c r="AU302" i="27" s="1"/>
  <c r="Q307" i="28" s="1"/>
  <c r="AI307" i="28" s="1"/>
  <c r="AD282" i="27"/>
  <c r="AU282" i="27" s="1"/>
  <c r="Q287" i="28" s="1"/>
  <c r="AI287" i="28" s="1"/>
  <c r="AD284" i="27"/>
  <c r="AU284" i="27" s="1"/>
  <c r="Q289" i="28" s="1"/>
  <c r="AI289" i="28" s="1"/>
  <c r="AD281" i="27"/>
  <c r="AU281" i="27" s="1"/>
  <c r="Q286" i="28" s="1"/>
  <c r="AI286" i="28" s="1"/>
  <c r="AD100" i="27"/>
  <c r="AD95" i="27"/>
  <c r="AD101" i="27"/>
  <c r="AD98" i="27"/>
  <c r="AD97" i="27"/>
  <c r="AD99" i="27"/>
  <c r="AD96" i="27"/>
  <c r="AF342" i="27"/>
  <c r="AW342" i="27" s="1"/>
  <c r="S347" i="28" s="1"/>
  <c r="AK347" i="28" s="1"/>
  <c r="AF362" i="27"/>
  <c r="AW362" i="27" s="1"/>
  <c r="S367" i="28" s="1"/>
  <c r="AK367" i="28" s="1"/>
  <c r="AF363" i="27"/>
  <c r="AW363" i="27" s="1"/>
  <c r="S368" i="28" s="1"/>
  <c r="AK368" i="28" s="1"/>
  <c r="AF344" i="27"/>
  <c r="AW344" i="27" s="1"/>
  <c r="S349" i="28" s="1"/>
  <c r="AK349" i="28" s="1"/>
  <c r="AF343" i="27"/>
  <c r="AW343" i="27" s="1"/>
  <c r="S348" i="28" s="1"/>
  <c r="AK348" i="28" s="1"/>
  <c r="AF144" i="27"/>
  <c r="AW144" i="27" s="1"/>
  <c r="AF145" i="27"/>
  <c r="AW145" i="27" s="1"/>
  <c r="AF112" i="27"/>
  <c r="AF114" i="27"/>
  <c r="AF113" i="27"/>
  <c r="AF111" i="27"/>
  <c r="AF110" i="27"/>
  <c r="AF109" i="27"/>
  <c r="AF360" i="27"/>
  <c r="AW360" i="27" s="1"/>
  <c r="S365" i="28" s="1"/>
  <c r="AK365" i="28" s="1"/>
  <c r="AF339" i="27"/>
  <c r="AW339" i="27" s="1"/>
  <c r="S344" i="28" s="1"/>
  <c r="AK344" i="28" s="1"/>
  <c r="AF341" i="27"/>
  <c r="AW341" i="27" s="1"/>
  <c r="S346" i="28" s="1"/>
  <c r="AK346" i="28" s="1"/>
  <c r="AF361" i="27"/>
  <c r="AW361" i="27" s="1"/>
  <c r="S366" i="28" s="1"/>
  <c r="AK366" i="28" s="1"/>
  <c r="AF340" i="27"/>
  <c r="AW340" i="27" s="1"/>
  <c r="S345" i="28" s="1"/>
  <c r="AK345" i="28" s="1"/>
  <c r="AF290" i="27"/>
  <c r="AW290" i="27" s="1"/>
  <c r="S295" i="28" s="1"/>
  <c r="AK295" i="28" s="1"/>
  <c r="AF287" i="27"/>
  <c r="AW287" i="27" s="1"/>
  <c r="S292" i="28" s="1"/>
  <c r="AK292" i="28" s="1"/>
  <c r="AF304" i="27"/>
  <c r="AW304" i="27" s="1"/>
  <c r="S309" i="28" s="1"/>
  <c r="AK309" i="28" s="1"/>
  <c r="AF142" i="27"/>
  <c r="AW142" i="27" s="1"/>
  <c r="AF289" i="27"/>
  <c r="AW289" i="27" s="1"/>
  <c r="S294" i="28" s="1"/>
  <c r="AK294" i="28" s="1"/>
  <c r="AF286" i="27"/>
  <c r="AW286" i="27" s="1"/>
  <c r="S291" i="28" s="1"/>
  <c r="AK291" i="28" s="1"/>
  <c r="AF303" i="27"/>
  <c r="AW303" i="27" s="1"/>
  <c r="S308" i="28" s="1"/>
  <c r="AK308" i="28" s="1"/>
  <c r="AF143" i="27"/>
  <c r="AW143" i="27" s="1"/>
  <c r="AF288" i="27"/>
  <c r="AW288" i="27" s="1"/>
  <c r="S293" i="28" s="1"/>
  <c r="AK293" i="28" s="1"/>
  <c r="AF108" i="27"/>
  <c r="AF107" i="27"/>
  <c r="AF106" i="27"/>
  <c r="AF105" i="27"/>
  <c r="AF103" i="27"/>
  <c r="AF102" i="27"/>
  <c r="AF104" i="27"/>
  <c r="X318" i="27"/>
  <c r="AO318" i="27" s="1"/>
  <c r="K323" i="28" s="1"/>
  <c r="AC323" i="28" s="1"/>
  <c r="X317" i="27"/>
  <c r="AO317" i="27" s="1"/>
  <c r="K322" i="28" s="1"/>
  <c r="AC322" i="28" s="1"/>
  <c r="X168" i="27"/>
  <c r="AO168" i="27" s="1"/>
  <c r="K173" i="28" s="1"/>
  <c r="AC173" i="28" s="1"/>
  <c r="X247" i="27"/>
  <c r="AO247" i="27" s="1"/>
  <c r="K252" i="28" s="1"/>
  <c r="AC252" i="28" s="1"/>
  <c r="X244" i="27"/>
  <c r="AO244" i="27" s="1"/>
  <c r="K249" i="28" s="1"/>
  <c r="AC249" i="28" s="1"/>
  <c r="X208" i="27"/>
  <c r="AO208" i="27" s="1"/>
  <c r="K213" i="28" s="1"/>
  <c r="AC213" i="28" s="1"/>
  <c r="X169" i="27"/>
  <c r="AO169" i="27" s="1"/>
  <c r="K174" i="28" s="1"/>
  <c r="AC174" i="28" s="1"/>
  <c r="X248" i="27"/>
  <c r="AO248" i="27" s="1"/>
  <c r="K253" i="28" s="1"/>
  <c r="AC253" i="28" s="1"/>
  <c r="X245" i="27"/>
  <c r="AO245" i="27" s="1"/>
  <c r="K250" i="28" s="1"/>
  <c r="AC250" i="28" s="1"/>
  <c r="X209" i="27"/>
  <c r="AO209" i="27" s="1"/>
  <c r="K214" i="28" s="1"/>
  <c r="AC214" i="28" s="1"/>
  <c r="X207" i="27"/>
  <c r="AO207" i="27" s="1"/>
  <c r="K212" i="28" s="1"/>
  <c r="AC212" i="28" s="1"/>
  <c r="X170" i="27"/>
  <c r="AO170" i="27" s="1"/>
  <c r="K175" i="28" s="1"/>
  <c r="AC175" i="28" s="1"/>
  <c r="X167" i="27"/>
  <c r="AO167" i="27" s="1"/>
  <c r="K172" i="28" s="1"/>
  <c r="AC172" i="28" s="1"/>
  <c r="X246" i="27"/>
  <c r="AO246" i="27" s="1"/>
  <c r="K251" i="28" s="1"/>
  <c r="AC251" i="28" s="1"/>
  <c r="X210" i="27"/>
  <c r="AO210" i="27" s="1"/>
  <c r="K215" i="28" s="1"/>
  <c r="AC215" i="28" s="1"/>
  <c r="X55" i="27"/>
  <c r="X53" i="27"/>
  <c r="X52" i="27"/>
  <c r="X51" i="27"/>
  <c r="X50" i="27"/>
  <c r="X54" i="27"/>
  <c r="AY197" i="27"/>
  <c r="BB286" i="27"/>
  <c r="X291" i="28" s="1"/>
  <c r="AZ282" i="27"/>
  <c r="V287" i="28" s="1"/>
  <c r="AZ301" i="27"/>
  <c r="V306" i="28" s="1"/>
  <c r="BB339" i="27"/>
  <c r="X344" i="28" s="1"/>
  <c r="AZ359" i="27"/>
  <c r="V364" i="28" s="1"/>
  <c r="BD346" i="27"/>
  <c r="Z351" i="28" s="1"/>
  <c r="AZ357" i="27"/>
  <c r="V362" i="28" s="1"/>
  <c r="BB363" i="27"/>
  <c r="X368" i="28" s="1"/>
  <c r="AZ275" i="27"/>
  <c r="V280" i="28" s="1"/>
  <c r="BB289" i="27"/>
  <c r="X294" i="28" s="1"/>
  <c r="BB290" i="27"/>
  <c r="X295" i="28" s="1"/>
  <c r="AZ281" i="27"/>
  <c r="V286" i="28" s="1"/>
  <c r="AZ283" i="27"/>
  <c r="V288" i="28" s="1"/>
  <c r="BB340" i="27"/>
  <c r="X345" i="28" s="1"/>
  <c r="AZ336" i="27"/>
  <c r="V341" i="28" s="1"/>
  <c r="AZ338" i="27"/>
  <c r="V343" i="28" s="1"/>
  <c r="AZ333" i="27"/>
  <c r="V338" i="28" s="1"/>
  <c r="BB342" i="27"/>
  <c r="X347" i="28" s="1"/>
  <c r="BB344" i="27"/>
  <c r="X349" i="28" s="1"/>
  <c r="AZ278" i="27"/>
  <c r="V283" i="28" s="1"/>
  <c r="BB287" i="27"/>
  <c r="X292" i="28" s="1"/>
  <c r="AZ299" i="27"/>
  <c r="V304" i="28" s="1"/>
  <c r="AZ276" i="27"/>
  <c r="V281" i="28" s="1"/>
  <c r="BB303" i="27"/>
  <c r="X308" i="28" s="1"/>
  <c r="BB304" i="27"/>
  <c r="X309" i="28" s="1"/>
  <c r="AZ302" i="27"/>
  <c r="V307" i="28" s="1"/>
  <c r="AZ285" i="27"/>
  <c r="V290" i="28" s="1"/>
  <c r="AZ284" i="27"/>
  <c r="V289" i="28" s="1"/>
  <c r="BB341" i="27"/>
  <c r="X346" i="28" s="1"/>
  <c r="BB360" i="27"/>
  <c r="X365" i="28" s="1"/>
  <c r="AZ337" i="27"/>
  <c r="V342" i="28" s="1"/>
  <c r="AZ358" i="27"/>
  <c r="V363" i="28" s="1"/>
  <c r="BD347" i="27"/>
  <c r="Z352" i="28" s="1"/>
  <c r="AZ356" i="27"/>
  <c r="V361" i="28" s="1"/>
  <c r="BB343" i="27"/>
  <c r="X348" i="28" s="1"/>
  <c r="AZ280" i="27"/>
  <c r="V285" i="28" s="1"/>
  <c r="AZ300" i="27"/>
  <c r="V305" i="28" s="1"/>
  <c r="AZ277" i="27"/>
  <c r="V282" i="28" s="1"/>
  <c r="AZ279" i="27"/>
  <c r="V284" i="28" s="1"/>
  <c r="BB288" i="27"/>
  <c r="X293" i="28" s="1"/>
  <c r="BD149" i="27"/>
  <c r="Z154" i="28" s="1"/>
  <c r="AR154" i="28" s="1"/>
  <c r="BB361" i="27"/>
  <c r="X366" i="28" s="1"/>
  <c r="BD345" i="27"/>
  <c r="Z350" i="28" s="1"/>
  <c r="BD364" i="27"/>
  <c r="Z369" i="28" s="1"/>
  <c r="AR369" i="28" s="1"/>
  <c r="AZ335" i="27"/>
  <c r="V340" i="28" s="1"/>
  <c r="AZ334" i="27"/>
  <c r="V339" i="28" s="1"/>
  <c r="BB362" i="27"/>
  <c r="X367" i="28" s="1"/>
  <c r="BC143" i="27"/>
  <c r="AY135" i="27"/>
  <c r="AY137" i="27"/>
  <c r="AY136" i="27"/>
  <c r="BA140" i="27"/>
  <c r="BC144" i="27"/>
  <c r="BC145" i="27"/>
  <c r="BA139" i="27"/>
  <c r="Z31" i="45"/>
  <c r="V27" i="45"/>
  <c r="X30" i="45"/>
  <c r="T26" i="45"/>
  <c r="AA29" i="27" s="1"/>
  <c r="V28" i="45"/>
  <c r="X29" i="45"/>
  <c r="Z32" i="45"/>
  <c r="AR350" i="28" l="1"/>
  <c r="L88" i="21"/>
  <c r="AR352" i="28"/>
  <c r="AR351" i="28"/>
  <c r="AM344" i="27"/>
  <c r="AM363" i="27"/>
  <c r="AM342" i="27"/>
  <c r="AM362" i="27"/>
  <c r="AM343" i="27"/>
  <c r="AM144" i="27"/>
  <c r="BD144" i="27" s="1"/>
  <c r="AM145" i="27"/>
  <c r="BD145" i="27" s="1"/>
  <c r="AM111" i="27"/>
  <c r="AM114" i="27"/>
  <c r="AM113" i="27"/>
  <c r="AM112" i="27"/>
  <c r="AM110" i="27"/>
  <c r="AM109" i="27"/>
  <c r="AK336" i="27"/>
  <c r="AK338" i="27"/>
  <c r="AK359" i="27"/>
  <c r="AK358" i="27"/>
  <c r="AK337" i="27"/>
  <c r="AK140" i="27"/>
  <c r="BB140" i="27" s="1"/>
  <c r="AK301" i="27"/>
  <c r="AK141" i="27"/>
  <c r="AK285" i="27"/>
  <c r="AK283" i="27"/>
  <c r="AK302" i="27"/>
  <c r="AK282" i="27"/>
  <c r="AK281" i="27"/>
  <c r="AK284" i="27"/>
  <c r="AK99" i="27"/>
  <c r="AK98" i="27"/>
  <c r="AK95" i="27"/>
  <c r="AK101" i="27"/>
  <c r="AK100" i="27"/>
  <c r="AK97" i="27"/>
  <c r="AK96" i="27"/>
  <c r="AK357" i="27"/>
  <c r="AK333" i="27"/>
  <c r="AK335" i="27"/>
  <c r="AK356" i="27"/>
  <c r="AK334" i="27"/>
  <c r="AK278" i="27"/>
  <c r="AK280" i="27"/>
  <c r="AK275" i="27"/>
  <c r="AK279" i="27"/>
  <c r="AK139" i="27"/>
  <c r="AK299" i="27"/>
  <c r="AK277" i="27"/>
  <c r="AK300" i="27"/>
  <c r="AK138" i="27"/>
  <c r="AK276" i="27"/>
  <c r="AK91" i="27"/>
  <c r="AK90" i="27"/>
  <c r="AK94" i="27"/>
  <c r="AK93" i="27"/>
  <c r="AK92" i="27"/>
  <c r="AK89" i="27"/>
  <c r="AK88" i="27"/>
  <c r="AI329" i="27"/>
  <c r="AI353" i="27"/>
  <c r="AI327" i="27"/>
  <c r="AI328" i="27"/>
  <c r="AI352" i="27"/>
  <c r="AI134" i="27"/>
  <c r="AZ134" i="27" s="1"/>
  <c r="AI266" i="27"/>
  <c r="AI296" i="27"/>
  <c r="AI267" i="27"/>
  <c r="AI264" i="27"/>
  <c r="AI196" i="27"/>
  <c r="AI190" i="27"/>
  <c r="AI295" i="27"/>
  <c r="AI135" i="27"/>
  <c r="AZ135" i="27" s="1"/>
  <c r="AI189" i="27"/>
  <c r="AI268" i="27"/>
  <c r="AI197" i="27"/>
  <c r="AI265" i="27"/>
  <c r="AI191" i="27"/>
  <c r="AI80" i="27"/>
  <c r="AI78" i="27"/>
  <c r="AI77" i="27"/>
  <c r="AI79" i="27"/>
  <c r="AI76" i="27"/>
  <c r="AI75" i="27"/>
  <c r="AM339" i="27"/>
  <c r="AM341" i="27"/>
  <c r="AM340" i="27"/>
  <c r="AM360" i="27"/>
  <c r="AM361" i="27"/>
  <c r="AM290" i="27"/>
  <c r="AM287" i="27"/>
  <c r="AM304" i="27"/>
  <c r="AM289" i="27"/>
  <c r="AM286" i="27"/>
  <c r="AM142" i="27"/>
  <c r="BD142" i="27" s="1"/>
  <c r="AM143" i="27"/>
  <c r="AM288" i="27"/>
  <c r="AM303" i="27"/>
  <c r="AM108" i="27"/>
  <c r="AM107" i="27"/>
  <c r="AM106" i="27"/>
  <c r="AM105" i="27"/>
  <c r="AM104" i="27"/>
  <c r="AM103" i="27"/>
  <c r="AM102" i="27"/>
  <c r="AI332" i="27"/>
  <c r="AI355" i="27"/>
  <c r="AI354" i="27"/>
  <c r="AI330" i="27"/>
  <c r="AI331" i="27"/>
  <c r="AI137" i="27"/>
  <c r="AZ137" i="27" s="1"/>
  <c r="AI298" i="27"/>
  <c r="AI273" i="27"/>
  <c r="AI270" i="27"/>
  <c r="AI274" i="27"/>
  <c r="AI136" i="27"/>
  <c r="AI272" i="27"/>
  <c r="AI269" i="27"/>
  <c r="AI271" i="27"/>
  <c r="AI297" i="27"/>
  <c r="AI87" i="27"/>
  <c r="AI85" i="27"/>
  <c r="AI86" i="27"/>
  <c r="AI84" i="27"/>
  <c r="AI83" i="27"/>
  <c r="AI82" i="27"/>
  <c r="AI81" i="27"/>
  <c r="AC354" i="27"/>
  <c r="AT354" i="27" s="1"/>
  <c r="P359" i="28" s="1"/>
  <c r="AH359" i="28" s="1"/>
  <c r="AC330" i="27"/>
  <c r="AT330" i="27" s="1"/>
  <c r="P335" i="28" s="1"/>
  <c r="AH335" i="28" s="1"/>
  <c r="AC331" i="27"/>
  <c r="AT331" i="27" s="1"/>
  <c r="P336" i="28" s="1"/>
  <c r="AH336" i="28" s="1"/>
  <c r="AC355" i="27"/>
  <c r="AT355" i="27" s="1"/>
  <c r="P360" i="28" s="1"/>
  <c r="AH360" i="28" s="1"/>
  <c r="AC332" i="27"/>
  <c r="AT332" i="27" s="1"/>
  <c r="P337" i="28" s="1"/>
  <c r="AH337" i="28" s="1"/>
  <c r="AC137" i="27"/>
  <c r="AT137" i="27" s="1"/>
  <c r="AC298" i="27"/>
  <c r="AT298" i="27" s="1"/>
  <c r="P303" i="28" s="1"/>
  <c r="AH303" i="28" s="1"/>
  <c r="AC273" i="27"/>
  <c r="AT273" i="27" s="1"/>
  <c r="P278" i="28" s="1"/>
  <c r="AH278" i="28" s="1"/>
  <c r="AC270" i="27"/>
  <c r="AT270" i="27" s="1"/>
  <c r="P275" i="28" s="1"/>
  <c r="AH275" i="28" s="1"/>
  <c r="AC274" i="27"/>
  <c r="AT274" i="27" s="1"/>
  <c r="P279" i="28" s="1"/>
  <c r="AH279" i="28" s="1"/>
  <c r="AC269" i="27"/>
  <c r="AT269" i="27" s="1"/>
  <c r="P274" i="28" s="1"/>
  <c r="AH274" i="28" s="1"/>
  <c r="AC136" i="27"/>
  <c r="AT136" i="27" s="1"/>
  <c r="AC272" i="27"/>
  <c r="AT272" i="27" s="1"/>
  <c r="P277" i="28" s="1"/>
  <c r="AH277" i="28" s="1"/>
  <c r="AC271" i="27"/>
  <c r="AT271" i="27" s="1"/>
  <c r="P276" i="28" s="1"/>
  <c r="AH276" i="28" s="1"/>
  <c r="AC297" i="27"/>
  <c r="AT297" i="27" s="1"/>
  <c r="P302" i="28" s="1"/>
  <c r="AH302" i="28" s="1"/>
  <c r="AC87" i="27"/>
  <c r="AC86" i="27"/>
  <c r="AC82" i="27"/>
  <c r="AC85" i="27"/>
  <c r="AC84" i="27"/>
  <c r="AC83" i="27"/>
  <c r="AC81" i="27"/>
  <c r="Y318" i="27"/>
  <c r="AP318" i="27" s="1"/>
  <c r="L323" i="28" s="1"/>
  <c r="AD323" i="28" s="1"/>
  <c r="Y317" i="27"/>
  <c r="AP317" i="27" s="1"/>
  <c r="L322" i="28" s="1"/>
  <c r="AD322" i="28" s="1"/>
  <c r="Y168" i="27"/>
  <c r="AP168" i="27" s="1"/>
  <c r="L173" i="28" s="1"/>
  <c r="AD173" i="28" s="1"/>
  <c r="Y244" i="27"/>
  <c r="AP244" i="27" s="1"/>
  <c r="L249" i="28" s="1"/>
  <c r="AD249" i="28" s="1"/>
  <c r="Y247" i="27"/>
  <c r="AP247" i="27" s="1"/>
  <c r="L252" i="28" s="1"/>
  <c r="AD252" i="28" s="1"/>
  <c r="Y208" i="27"/>
  <c r="AP208" i="27" s="1"/>
  <c r="L213" i="28" s="1"/>
  <c r="AD213" i="28" s="1"/>
  <c r="Y169" i="27"/>
  <c r="AP169" i="27" s="1"/>
  <c r="L174" i="28" s="1"/>
  <c r="AD174" i="28" s="1"/>
  <c r="Y248" i="27"/>
  <c r="AP248" i="27" s="1"/>
  <c r="L253" i="28" s="1"/>
  <c r="AD253" i="28" s="1"/>
  <c r="Y209" i="27"/>
  <c r="AP209" i="27" s="1"/>
  <c r="L214" i="28" s="1"/>
  <c r="AD214" i="28" s="1"/>
  <c r="Y245" i="27"/>
  <c r="AP245" i="27" s="1"/>
  <c r="L250" i="28" s="1"/>
  <c r="AD250" i="28" s="1"/>
  <c r="Y207" i="27"/>
  <c r="AP207" i="27" s="1"/>
  <c r="L212" i="28" s="1"/>
  <c r="AD212" i="28" s="1"/>
  <c r="Y167" i="27"/>
  <c r="AP167" i="27" s="1"/>
  <c r="L172" i="28" s="1"/>
  <c r="AD172" i="28" s="1"/>
  <c r="Y170" i="27"/>
  <c r="AP170" i="27" s="1"/>
  <c r="L175" i="28" s="1"/>
  <c r="AD175" i="28" s="1"/>
  <c r="Y246" i="27"/>
  <c r="AP246" i="27" s="1"/>
  <c r="L251" i="28" s="1"/>
  <c r="AD251" i="28" s="1"/>
  <c r="Y210" i="27"/>
  <c r="AP210" i="27" s="1"/>
  <c r="L215" i="28" s="1"/>
  <c r="AD215" i="28" s="1"/>
  <c r="Y51" i="27"/>
  <c r="Y55" i="27"/>
  <c r="Y53" i="27"/>
  <c r="Y52" i="27"/>
  <c r="Y50" i="27"/>
  <c r="Y54" i="27"/>
  <c r="AG363" i="27"/>
  <c r="AX363" i="27" s="1"/>
  <c r="T368" i="28" s="1"/>
  <c r="AL368" i="28" s="1"/>
  <c r="AM368" i="28" s="1"/>
  <c r="AN368" i="28" s="1"/>
  <c r="AO368" i="28" s="1"/>
  <c r="AP368" i="28" s="1"/>
  <c r="AG342" i="27"/>
  <c r="AX342" i="27" s="1"/>
  <c r="T347" i="28" s="1"/>
  <c r="AL347" i="28" s="1"/>
  <c r="AM347" i="28" s="1"/>
  <c r="AN347" i="28" s="1"/>
  <c r="AO347" i="28" s="1"/>
  <c r="AP347" i="28" s="1"/>
  <c r="AG362" i="27"/>
  <c r="AX362" i="27" s="1"/>
  <c r="T367" i="28" s="1"/>
  <c r="AL367" i="28" s="1"/>
  <c r="AM367" i="28" s="1"/>
  <c r="AN367" i="28" s="1"/>
  <c r="AO367" i="28" s="1"/>
  <c r="AP367" i="28" s="1"/>
  <c r="AG344" i="27"/>
  <c r="AX344" i="27" s="1"/>
  <c r="T349" i="28" s="1"/>
  <c r="AL349" i="28" s="1"/>
  <c r="AM349" i="28" s="1"/>
  <c r="AN349" i="28" s="1"/>
  <c r="AO349" i="28" s="1"/>
  <c r="AP349" i="28" s="1"/>
  <c r="AG343" i="27"/>
  <c r="AX343" i="27" s="1"/>
  <c r="T348" i="28" s="1"/>
  <c r="AL348" i="28" s="1"/>
  <c r="AM348" i="28" s="1"/>
  <c r="AN348" i="28" s="1"/>
  <c r="AO348" i="28" s="1"/>
  <c r="AP348" i="28" s="1"/>
  <c r="AG144" i="27"/>
  <c r="AX144" i="27" s="1"/>
  <c r="AG145" i="27"/>
  <c r="AX145" i="27" s="1"/>
  <c r="AG114" i="27"/>
  <c r="AG112" i="27"/>
  <c r="AG111" i="27"/>
  <c r="AG110" i="27"/>
  <c r="AG109" i="27"/>
  <c r="AG113" i="27"/>
  <c r="AC327" i="27"/>
  <c r="AT327" i="27" s="1"/>
  <c r="P332" i="28" s="1"/>
  <c r="AH332" i="28" s="1"/>
  <c r="AC353" i="27"/>
  <c r="AT353" i="27" s="1"/>
  <c r="P358" i="28" s="1"/>
  <c r="AH358" i="28" s="1"/>
  <c r="AC329" i="27"/>
  <c r="AT329" i="27" s="1"/>
  <c r="P334" i="28" s="1"/>
  <c r="AH334" i="28" s="1"/>
  <c r="AC328" i="27"/>
  <c r="AT328" i="27" s="1"/>
  <c r="P333" i="28" s="1"/>
  <c r="AH333" i="28" s="1"/>
  <c r="AC352" i="27"/>
  <c r="AT352" i="27" s="1"/>
  <c r="P357" i="28" s="1"/>
  <c r="AH357" i="28" s="1"/>
  <c r="AC134" i="27"/>
  <c r="AT134" i="27" s="1"/>
  <c r="AC266" i="27"/>
  <c r="AT266" i="27" s="1"/>
  <c r="P271" i="28" s="1"/>
  <c r="AH271" i="28" s="1"/>
  <c r="AC190" i="27"/>
  <c r="AT190" i="27" s="1"/>
  <c r="P195" i="28" s="1"/>
  <c r="AH195" i="28" s="1"/>
  <c r="AC196" i="27"/>
  <c r="AT196" i="27" s="1"/>
  <c r="P201" i="28" s="1"/>
  <c r="AH201" i="28" s="1"/>
  <c r="AC296" i="27"/>
  <c r="AT296" i="27" s="1"/>
  <c r="P301" i="28" s="1"/>
  <c r="AH301" i="28" s="1"/>
  <c r="AC295" i="27"/>
  <c r="AT295" i="27" s="1"/>
  <c r="P300" i="28" s="1"/>
  <c r="AH300" i="28" s="1"/>
  <c r="AC267" i="27"/>
  <c r="AT267" i="27" s="1"/>
  <c r="P272" i="28" s="1"/>
  <c r="AH272" i="28" s="1"/>
  <c r="AC189" i="27"/>
  <c r="AT189" i="27" s="1"/>
  <c r="P194" i="28" s="1"/>
  <c r="AH194" i="28" s="1"/>
  <c r="AC264" i="27"/>
  <c r="AT264" i="27" s="1"/>
  <c r="P269" i="28" s="1"/>
  <c r="AH269" i="28" s="1"/>
  <c r="AC135" i="27"/>
  <c r="AT135" i="27" s="1"/>
  <c r="AC265" i="27"/>
  <c r="AT265" i="27" s="1"/>
  <c r="P270" i="28" s="1"/>
  <c r="AH270" i="28" s="1"/>
  <c r="AC197" i="27"/>
  <c r="AT197" i="27" s="1"/>
  <c r="P202" i="28" s="1"/>
  <c r="AH202" i="28" s="1"/>
  <c r="AC268" i="27"/>
  <c r="AT268" i="27" s="1"/>
  <c r="P273" i="28" s="1"/>
  <c r="AH273" i="28" s="1"/>
  <c r="AC191" i="27"/>
  <c r="AT191" i="27" s="1"/>
  <c r="P196" i="28" s="1"/>
  <c r="AH196" i="28" s="1"/>
  <c r="AC78" i="27"/>
  <c r="AC76" i="27"/>
  <c r="AC80" i="27"/>
  <c r="AC79" i="27"/>
  <c r="AC77" i="27"/>
  <c r="AC75" i="27"/>
  <c r="Y320" i="27"/>
  <c r="AP320" i="27" s="1"/>
  <c r="L325" i="28" s="1"/>
  <c r="AD325" i="28" s="1"/>
  <c r="Y319" i="27"/>
  <c r="AP319" i="27" s="1"/>
  <c r="L324" i="28" s="1"/>
  <c r="AD324" i="28" s="1"/>
  <c r="Y174" i="27"/>
  <c r="AP174" i="27" s="1"/>
  <c r="L179" i="28" s="1"/>
  <c r="AD179" i="28" s="1"/>
  <c r="Y171" i="27"/>
  <c r="AP171" i="27" s="1"/>
  <c r="L176" i="28" s="1"/>
  <c r="AD176" i="28" s="1"/>
  <c r="Y213" i="27"/>
  <c r="AP213" i="27" s="1"/>
  <c r="L218" i="28" s="1"/>
  <c r="AD218" i="28" s="1"/>
  <c r="Y175" i="27"/>
  <c r="AP175" i="27" s="1"/>
  <c r="L180" i="28" s="1"/>
  <c r="AD180" i="28" s="1"/>
  <c r="Y253" i="27"/>
  <c r="AP253" i="27" s="1"/>
  <c r="L258" i="28" s="1"/>
  <c r="AD258" i="28" s="1"/>
  <c r="Y250" i="27"/>
  <c r="AP250" i="27" s="1"/>
  <c r="L255" i="28" s="1"/>
  <c r="AD255" i="28" s="1"/>
  <c r="Y211" i="27"/>
  <c r="AP211" i="27" s="1"/>
  <c r="L216" i="28" s="1"/>
  <c r="AD216" i="28" s="1"/>
  <c r="Y172" i="27"/>
  <c r="AP172" i="27" s="1"/>
  <c r="L177" i="28" s="1"/>
  <c r="AD177" i="28" s="1"/>
  <c r="Y251" i="27"/>
  <c r="AP251" i="27" s="1"/>
  <c r="L256" i="28" s="1"/>
  <c r="AD256" i="28" s="1"/>
  <c r="Y212" i="27"/>
  <c r="AP212" i="27" s="1"/>
  <c r="L217" i="28" s="1"/>
  <c r="AD217" i="28" s="1"/>
  <c r="Y173" i="27"/>
  <c r="AP173" i="27" s="1"/>
  <c r="L178" i="28" s="1"/>
  <c r="AD178" i="28" s="1"/>
  <c r="Y252" i="27"/>
  <c r="AP252" i="27" s="1"/>
  <c r="L257" i="28" s="1"/>
  <c r="AD257" i="28" s="1"/>
  <c r="Y249" i="27"/>
  <c r="AP249" i="27" s="1"/>
  <c r="L254" i="28" s="1"/>
  <c r="AD254" i="28" s="1"/>
  <c r="Y214" i="27"/>
  <c r="AP214" i="27" s="1"/>
  <c r="L219" i="28" s="1"/>
  <c r="AD219" i="28" s="1"/>
  <c r="Y61" i="27"/>
  <c r="Y60" i="27"/>
  <c r="Y59" i="27"/>
  <c r="Y58" i="27"/>
  <c r="Y56" i="27"/>
  <c r="Y57" i="27"/>
  <c r="AA351" i="27"/>
  <c r="AR351" i="27" s="1"/>
  <c r="N356" i="28" s="1"/>
  <c r="AF356" i="28" s="1"/>
  <c r="AA348" i="27"/>
  <c r="AR348" i="27" s="1"/>
  <c r="N353" i="28" s="1"/>
  <c r="AF353" i="28" s="1"/>
  <c r="AA324" i="27"/>
  <c r="AR324" i="27" s="1"/>
  <c r="N329" i="28" s="1"/>
  <c r="AF329" i="28" s="1"/>
  <c r="AA305" i="27"/>
  <c r="AR305" i="27" s="1"/>
  <c r="N310" i="28" s="1"/>
  <c r="AF310" i="28" s="1"/>
  <c r="AA350" i="27"/>
  <c r="AR350" i="27" s="1"/>
  <c r="N355" i="28" s="1"/>
  <c r="AF355" i="28" s="1"/>
  <c r="AA326" i="27"/>
  <c r="AR326" i="27" s="1"/>
  <c r="N331" i="28" s="1"/>
  <c r="AF331" i="28" s="1"/>
  <c r="AA349" i="27"/>
  <c r="AR349" i="27" s="1"/>
  <c r="N354" i="28" s="1"/>
  <c r="AF354" i="28" s="1"/>
  <c r="AA325" i="27"/>
  <c r="AR325" i="27" s="1"/>
  <c r="N330" i="28" s="1"/>
  <c r="AF330" i="28" s="1"/>
  <c r="AA188" i="27"/>
  <c r="AR188" i="27" s="1"/>
  <c r="N193" i="28" s="1"/>
  <c r="AF193" i="28" s="1"/>
  <c r="AA183" i="27"/>
  <c r="AR183" i="27" s="1"/>
  <c r="N188" i="28" s="1"/>
  <c r="AF188" i="28" s="1"/>
  <c r="AA132" i="27"/>
  <c r="AR132" i="27" s="1"/>
  <c r="AA152" i="27"/>
  <c r="AR152" i="27" s="1"/>
  <c r="N157" i="28" s="1"/>
  <c r="AF157" i="28" s="1"/>
  <c r="AA186" i="27"/>
  <c r="AR186" i="27" s="1"/>
  <c r="N191" i="28" s="1"/>
  <c r="AF191" i="28" s="1"/>
  <c r="AA198" i="27"/>
  <c r="AR198" i="27" s="1"/>
  <c r="N203" i="28" s="1"/>
  <c r="AF203" i="28" s="1"/>
  <c r="AA223" i="27"/>
  <c r="AR223" i="27" s="1"/>
  <c r="N228" i="28" s="1"/>
  <c r="AF228" i="28" s="1"/>
  <c r="AA293" i="27"/>
  <c r="AR293" i="27" s="1"/>
  <c r="N298" i="28" s="1"/>
  <c r="AF298" i="28" s="1"/>
  <c r="AA263" i="27"/>
  <c r="AR263" i="27" s="1"/>
  <c r="N268" i="28" s="1"/>
  <c r="AF268" i="28" s="1"/>
  <c r="AA259" i="27"/>
  <c r="AR259" i="27" s="1"/>
  <c r="N264" i="28" s="1"/>
  <c r="AF264" i="28" s="1"/>
  <c r="AA226" i="27"/>
  <c r="AR226" i="27" s="1"/>
  <c r="N231" i="28" s="1"/>
  <c r="AF231" i="28" s="1"/>
  <c r="AA220" i="27"/>
  <c r="AR220" i="27" s="1"/>
  <c r="N225" i="28" s="1"/>
  <c r="AF225" i="28" s="1"/>
  <c r="AA193" i="27"/>
  <c r="AR193" i="27" s="1"/>
  <c r="N198" i="28" s="1"/>
  <c r="AF198" i="28" s="1"/>
  <c r="AA187" i="27"/>
  <c r="AR187" i="27" s="1"/>
  <c r="N192" i="28" s="1"/>
  <c r="AF192" i="28" s="1"/>
  <c r="AA184" i="27"/>
  <c r="AR184" i="27" s="1"/>
  <c r="N189" i="28" s="1"/>
  <c r="AF189" i="28" s="1"/>
  <c r="AA262" i="27"/>
  <c r="AR262" i="27" s="1"/>
  <c r="N267" i="28" s="1"/>
  <c r="AF267" i="28" s="1"/>
  <c r="AA224" i="27"/>
  <c r="AR224" i="27" s="1"/>
  <c r="N229" i="28" s="1"/>
  <c r="AF229" i="28" s="1"/>
  <c r="AA133" i="27"/>
  <c r="AR133" i="27" s="1"/>
  <c r="AA131" i="27"/>
  <c r="AR131" i="27" s="1"/>
  <c r="AA292" i="27"/>
  <c r="AR292" i="27" s="1"/>
  <c r="N297" i="28" s="1"/>
  <c r="AF297" i="28" s="1"/>
  <c r="AA260" i="27"/>
  <c r="AR260" i="27" s="1"/>
  <c r="N265" i="28" s="1"/>
  <c r="AF265" i="28" s="1"/>
  <c r="AA227" i="27"/>
  <c r="AR227" i="27" s="1"/>
  <c r="N232" i="28" s="1"/>
  <c r="AF232" i="28" s="1"/>
  <c r="AA222" i="27"/>
  <c r="AR222" i="27" s="1"/>
  <c r="N227" i="28" s="1"/>
  <c r="AF227" i="28" s="1"/>
  <c r="AA219" i="27"/>
  <c r="AR219" i="27" s="1"/>
  <c r="N224" i="28" s="1"/>
  <c r="AF224" i="28" s="1"/>
  <c r="AA195" i="27"/>
  <c r="AR195" i="27" s="1"/>
  <c r="N200" i="28" s="1"/>
  <c r="AF200" i="28" s="1"/>
  <c r="AA192" i="27"/>
  <c r="AR192" i="27" s="1"/>
  <c r="N197" i="28" s="1"/>
  <c r="AF197" i="28" s="1"/>
  <c r="AA185" i="27"/>
  <c r="AR185" i="27" s="1"/>
  <c r="N190" i="28" s="1"/>
  <c r="AF190" i="28" s="1"/>
  <c r="AA182" i="27"/>
  <c r="AR182" i="27" s="1"/>
  <c r="N187" i="28" s="1"/>
  <c r="AF187" i="28" s="1"/>
  <c r="AA130" i="27"/>
  <c r="AR130" i="27" s="1"/>
  <c r="AA291" i="27"/>
  <c r="AR291" i="27" s="1"/>
  <c r="N296" i="28" s="1"/>
  <c r="AF296" i="28" s="1"/>
  <c r="AA194" i="27"/>
  <c r="AR194" i="27" s="1"/>
  <c r="N199" i="28" s="1"/>
  <c r="AF199" i="28" s="1"/>
  <c r="AA294" i="27"/>
  <c r="AR294" i="27" s="1"/>
  <c r="N299" i="28" s="1"/>
  <c r="AF299" i="28" s="1"/>
  <c r="AA261" i="27"/>
  <c r="AR261" i="27" s="1"/>
  <c r="N266" i="28" s="1"/>
  <c r="AF266" i="28" s="1"/>
  <c r="AA225" i="27"/>
  <c r="AR225" i="27" s="1"/>
  <c r="N230" i="28" s="1"/>
  <c r="AF230" i="28" s="1"/>
  <c r="AA221" i="27"/>
  <c r="AR221" i="27" s="1"/>
  <c r="N226" i="28" s="1"/>
  <c r="AF226" i="28" s="1"/>
  <c r="AA74" i="27"/>
  <c r="AA73" i="27"/>
  <c r="AA72" i="27"/>
  <c r="AA71" i="27"/>
  <c r="AA69" i="27"/>
  <c r="AA70" i="27"/>
  <c r="AE333" i="27"/>
  <c r="AV333" i="27" s="1"/>
  <c r="R338" i="28" s="1"/>
  <c r="AJ338" i="28" s="1"/>
  <c r="AE356" i="27"/>
  <c r="AV356" i="27" s="1"/>
  <c r="R361" i="28" s="1"/>
  <c r="AJ361" i="28" s="1"/>
  <c r="AE357" i="27"/>
  <c r="AV357" i="27" s="1"/>
  <c r="R362" i="28" s="1"/>
  <c r="AJ362" i="28" s="1"/>
  <c r="AE335" i="27"/>
  <c r="AV335" i="27" s="1"/>
  <c r="R340" i="28" s="1"/>
  <c r="AJ340" i="28" s="1"/>
  <c r="AE334" i="27"/>
  <c r="AV334" i="27" s="1"/>
  <c r="R339" i="28" s="1"/>
  <c r="AJ339" i="28" s="1"/>
  <c r="AE280" i="27"/>
  <c r="AV280" i="27" s="1"/>
  <c r="R285" i="28" s="1"/>
  <c r="AJ285" i="28" s="1"/>
  <c r="AE275" i="27"/>
  <c r="AV275" i="27" s="1"/>
  <c r="R280" i="28" s="1"/>
  <c r="AJ280" i="28" s="1"/>
  <c r="AE278" i="27"/>
  <c r="AV278" i="27" s="1"/>
  <c r="R283" i="28" s="1"/>
  <c r="AJ283" i="28" s="1"/>
  <c r="AE139" i="27"/>
  <c r="AV139" i="27" s="1"/>
  <c r="AE299" i="27"/>
  <c r="AV299" i="27" s="1"/>
  <c r="R304" i="28" s="1"/>
  <c r="AJ304" i="28" s="1"/>
  <c r="AE277" i="27"/>
  <c r="AV277" i="27" s="1"/>
  <c r="R282" i="28" s="1"/>
  <c r="AJ282" i="28" s="1"/>
  <c r="AE279" i="27"/>
  <c r="AV279" i="27" s="1"/>
  <c r="R284" i="28" s="1"/>
  <c r="AJ284" i="28" s="1"/>
  <c r="AE276" i="27"/>
  <c r="AV276" i="27" s="1"/>
  <c r="R281" i="28" s="1"/>
  <c r="AJ281" i="28" s="1"/>
  <c r="AE300" i="27"/>
  <c r="AV300" i="27" s="1"/>
  <c r="R305" i="28" s="1"/>
  <c r="AJ305" i="28" s="1"/>
  <c r="AE138" i="27"/>
  <c r="AV138" i="27" s="1"/>
  <c r="AE93" i="27"/>
  <c r="AE94" i="27"/>
  <c r="AE91" i="27"/>
  <c r="AE90" i="27"/>
  <c r="AE92" i="27"/>
  <c r="AE89" i="27"/>
  <c r="AE88" i="27"/>
  <c r="AE336" i="27"/>
  <c r="AV336" i="27" s="1"/>
  <c r="R341" i="28" s="1"/>
  <c r="AJ341" i="28" s="1"/>
  <c r="AE359" i="27"/>
  <c r="AV359" i="27" s="1"/>
  <c r="R364" i="28" s="1"/>
  <c r="AJ364" i="28" s="1"/>
  <c r="AE337" i="27"/>
  <c r="AV337" i="27" s="1"/>
  <c r="R342" i="28" s="1"/>
  <c r="AJ342" i="28" s="1"/>
  <c r="AE358" i="27"/>
  <c r="AV358" i="27" s="1"/>
  <c r="R363" i="28" s="1"/>
  <c r="AJ363" i="28" s="1"/>
  <c r="AE338" i="27"/>
  <c r="AV338" i="27" s="1"/>
  <c r="R343" i="28" s="1"/>
  <c r="AJ343" i="28" s="1"/>
  <c r="AE141" i="27"/>
  <c r="AV141" i="27" s="1"/>
  <c r="AE140" i="27"/>
  <c r="AV140" i="27" s="1"/>
  <c r="AE301" i="27"/>
  <c r="AV301" i="27" s="1"/>
  <c r="R306" i="28" s="1"/>
  <c r="AJ306" i="28" s="1"/>
  <c r="AE285" i="27"/>
  <c r="AV285" i="27" s="1"/>
  <c r="R290" i="28" s="1"/>
  <c r="AJ290" i="28" s="1"/>
  <c r="AE283" i="27"/>
  <c r="AV283" i="27" s="1"/>
  <c r="R288" i="28" s="1"/>
  <c r="AJ288" i="28" s="1"/>
  <c r="AE302" i="27"/>
  <c r="AV302" i="27" s="1"/>
  <c r="R307" i="28" s="1"/>
  <c r="AJ307" i="28" s="1"/>
  <c r="AE282" i="27"/>
  <c r="AV282" i="27" s="1"/>
  <c r="R287" i="28" s="1"/>
  <c r="AJ287" i="28" s="1"/>
  <c r="AE284" i="27"/>
  <c r="AV284" i="27" s="1"/>
  <c r="R289" i="28" s="1"/>
  <c r="AJ289" i="28" s="1"/>
  <c r="AE281" i="27"/>
  <c r="AV281" i="27" s="1"/>
  <c r="R286" i="28" s="1"/>
  <c r="AJ286" i="28" s="1"/>
  <c r="AE101" i="27"/>
  <c r="AE96" i="27"/>
  <c r="AE99" i="27"/>
  <c r="AE98" i="27"/>
  <c r="AE95" i="27"/>
  <c r="AE100" i="27"/>
  <c r="AE97" i="27"/>
  <c r="AA321" i="27"/>
  <c r="AR321" i="27" s="1"/>
  <c r="N326" i="28" s="1"/>
  <c r="AF326" i="28" s="1"/>
  <c r="AA322" i="27"/>
  <c r="AR322" i="27" s="1"/>
  <c r="N327" i="28" s="1"/>
  <c r="AF327" i="28" s="1"/>
  <c r="AA323" i="27"/>
  <c r="AR323" i="27" s="1"/>
  <c r="N328" i="28" s="1"/>
  <c r="AF328" i="28" s="1"/>
  <c r="AA180" i="27"/>
  <c r="AR180" i="27" s="1"/>
  <c r="N185" i="28" s="1"/>
  <c r="AF185" i="28" s="1"/>
  <c r="AA177" i="27"/>
  <c r="AR177" i="27" s="1"/>
  <c r="N182" i="28" s="1"/>
  <c r="AF182" i="28" s="1"/>
  <c r="AA181" i="27"/>
  <c r="AR181" i="27" s="1"/>
  <c r="N186" i="28" s="1"/>
  <c r="AF186" i="28" s="1"/>
  <c r="AA178" i="27"/>
  <c r="AR178" i="27" s="1"/>
  <c r="N183" i="28" s="1"/>
  <c r="AF183" i="28" s="1"/>
  <c r="AA256" i="27"/>
  <c r="AR256" i="27" s="1"/>
  <c r="N261" i="28" s="1"/>
  <c r="AF261" i="28" s="1"/>
  <c r="AA218" i="27"/>
  <c r="AR218" i="27" s="1"/>
  <c r="N223" i="28" s="1"/>
  <c r="AF223" i="28" s="1"/>
  <c r="AA216" i="27"/>
  <c r="AR216" i="27" s="1"/>
  <c r="N221" i="28" s="1"/>
  <c r="AF221" i="28" s="1"/>
  <c r="AA215" i="27"/>
  <c r="AR215" i="27" s="1"/>
  <c r="N220" i="28" s="1"/>
  <c r="AF220" i="28" s="1"/>
  <c r="AA257" i="27"/>
  <c r="AR257" i="27" s="1"/>
  <c r="N262" i="28" s="1"/>
  <c r="AF262" i="28" s="1"/>
  <c r="AA254" i="27"/>
  <c r="AR254" i="27" s="1"/>
  <c r="N259" i="28" s="1"/>
  <c r="AF259" i="28" s="1"/>
  <c r="AA179" i="27"/>
  <c r="AR179" i="27" s="1"/>
  <c r="N184" i="28" s="1"/>
  <c r="AF184" i="28" s="1"/>
  <c r="AA258" i="27"/>
  <c r="AR258" i="27" s="1"/>
  <c r="N263" i="28" s="1"/>
  <c r="AF263" i="28" s="1"/>
  <c r="AA176" i="27"/>
  <c r="AR176" i="27" s="1"/>
  <c r="N181" i="28" s="1"/>
  <c r="AF181" i="28" s="1"/>
  <c r="AA255" i="27"/>
  <c r="AR255" i="27" s="1"/>
  <c r="N260" i="28" s="1"/>
  <c r="AF260" i="28" s="1"/>
  <c r="AA217" i="27"/>
  <c r="AR217" i="27" s="1"/>
  <c r="N222" i="28" s="1"/>
  <c r="AF222" i="28" s="1"/>
  <c r="AA66" i="27"/>
  <c r="AA68" i="27"/>
  <c r="AA67" i="27"/>
  <c r="AA65" i="27"/>
  <c r="AA64" i="27"/>
  <c r="AA63" i="27"/>
  <c r="AA62" i="27"/>
  <c r="AG341" i="27"/>
  <c r="AX341" i="27" s="1"/>
  <c r="T346" i="28" s="1"/>
  <c r="AL346" i="28" s="1"/>
  <c r="AM346" i="28" s="1"/>
  <c r="AN346" i="28" s="1"/>
  <c r="AO346" i="28" s="1"/>
  <c r="AP346" i="28" s="1"/>
  <c r="AG360" i="27"/>
  <c r="AX360" i="27" s="1"/>
  <c r="T365" i="28" s="1"/>
  <c r="AL365" i="28" s="1"/>
  <c r="AM365" i="28" s="1"/>
  <c r="AN365" i="28" s="1"/>
  <c r="AO365" i="28" s="1"/>
  <c r="AP365" i="28" s="1"/>
  <c r="AG339" i="27"/>
  <c r="AX339" i="27" s="1"/>
  <c r="T344" i="28" s="1"/>
  <c r="AL344" i="28" s="1"/>
  <c r="AM344" i="28" s="1"/>
  <c r="AN344" i="28" s="1"/>
  <c r="AO344" i="28" s="1"/>
  <c r="AP344" i="28" s="1"/>
  <c r="AG361" i="27"/>
  <c r="AX361" i="27" s="1"/>
  <c r="T366" i="28" s="1"/>
  <c r="AL366" i="28" s="1"/>
  <c r="AM366" i="28" s="1"/>
  <c r="AN366" i="28" s="1"/>
  <c r="AO366" i="28" s="1"/>
  <c r="AP366" i="28" s="1"/>
  <c r="AG340" i="27"/>
  <c r="AX340" i="27" s="1"/>
  <c r="T345" i="28" s="1"/>
  <c r="AL345" i="28" s="1"/>
  <c r="AM345" i="28" s="1"/>
  <c r="AN345" i="28" s="1"/>
  <c r="AO345" i="28" s="1"/>
  <c r="AP345" i="28" s="1"/>
  <c r="AG290" i="27"/>
  <c r="AX290" i="27" s="1"/>
  <c r="T295" i="28" s="1"/>
  <c r="AL295" i="28" s="1"/>
  <c r="AM295" i="28" s="1"/>
  <c r="AN295" i="28" s="1"/>
  <c r="AO295" i="28" s="1"/>
  <c r="AP295" i="28" s="1"/>
  <c r="AG287" i="27"/>
  <c r="AX287" i="27" s="1"/>
  <c r="T292" i="28" s="1"/>
  <c r="AL292" i="28" s="1"/>
  <c r="AM292" i="28" s="1"/>
  <c r="AN292" i="28" s="1"/>
  <c r="AO292" i="28" s="1"/>
  <c r="AP292" i="28" s="1"/>
  <c r="AG304" i="27"/>
  <c r="AX304" i="27" s="1"/>
  <c r="T309" i="28" s="1"/>
  <c r="AL309" i="28" s="1"/>
  <c r="AM309" i="28" s="1"/>
  <c r="AN309" i="28" s="1"/>
  <c r="AO309" i="28" s="1"/>
  <c r="AP309" i="28" s="1"/>
  <c r="AG142" i="27"/>
  <c r="AX142" i="27" s="1"/>
  <c r="AG286" i="27"/>
  <c r="AX286" i="27" s="1"/>
  <c r="T291" i="28" s="1"/>
  <c r="AL291" i="28" s="1"/>
  <c r="AM291" i="28" s="1"/>
  <c r="AN291" i="28" s="1"/>
  <c r="AO291" i="28" s="1"/>
  <c r="AP291" i="28" s="1"/>
  <c r="AG289" i="27"/>
  <c r="AX289" i="27" s="1"/>
  <c r="T294" i="28" s="1"/>
  <c r="AL294" i="28" s="1"/>
  <c r="AM294" i="28" s="1"/>
  <c r="AN294" i="28" s="1"/>
  <c r="AO294" i="28" s="1"/>
  <c r="AP294" i="28" s="1"/>
  <c r="AG143" i="27"/>
  <c r="AX143" i="27" s="1"/>
  <c r="AG303" i="27"/>
  <c r="AX303" i="27" s="1"/>
  <c r="T308" i="28" s="1"/>
  <c r="AL308" i="28" s="1"/>
  <c r="AM308" i="28" s="1"/>
  <c r="AN308" i="28" s="1"/>
  <c r="AO308" i="28" s="1"/>
  <c r="AP308" i="28" s="1"/>
  <c r="AG288" i="27"/>
  <c r="AX288" i="27" s="1"/>
  <c r="T293" i="28" s="1"/>
  <c r="AL293" i="28" s="1"/>
  <c r="AM293" i="28" s="1"/>
  <c r="AN293" i="28" s="1"/>
  <c r="AO293" i="28" s="1"/>
  <c r="AP293" i="28" s="1"/>
  <c r="AG105" i="27"/>
  <c r="AG108" i="27"/>
  <c r="AG107" i="27"/>
  <c r="AG106" i="27"/>
  <c r="AG104" i="27"/>
  <c r="AG103" i="27"/>
  <c r="AG102" i="27"/>
  <c r="BB139" i="27"/>
  <c r="BB141" i="27"/>
  <c r="AZ197" i="27"/>
  <c r="BA278" i="27"/>
  <c r="W283" i="28" s="1"/>
  <c r="BA281" i="27"/>
  <c r="W286" i="28" s="1"/>
  <c r="BA282" i="27"/>
  <c r="W287" i="28" s="1"/>
  <c r="AY297" i="27"/>
  <c r="U302" i="28" s="1"/>
  <c r="AY298" i="27"/>
  <c r="U303" i="28" s="1"/>
  <c r="AY191" i="27"/>
  <c r="U196" i="28" s="1"/>
  <c r="AY296" i="27"/>
  <c r="U301" i="28" s="1"/>
  <c r="AY268" i="27"/>
  <c r="U273" i="28" s="1"/>
  <c r="BC304" i="27"/>
  <c r="Y309" i="28" s="1"/>
  <c r="BC290" i="27"/>
  <c r="Y295" i="28" s="1"/>
  <c r="BC342" i="27"/>
  <c r="Y347" i="28" s="1"/>
  <c r="BA337" i="27"/>
  <c r="W342" i="28" s="1"/>
  <c r="BA359" i="27"/>
  <c r="W364" i="28" s="1"/>
  <c r="AY354" i="27"/>
  <c r="U359" i="28" s="1"/>
  <c r="BA334" i="27"/>
  <c r="W339" i="28" s="1"/>
  <c r="AY329" i="27"/>
  <c r="U334" i="28" s="1"/>
  <c r="BC340" i="27"/>
  <c r="Y345" i="28" s="1"/>
  <c r="BC341" i="27"/>
  <c r="Y346" i="28" s="1"/>
  <c r="BA299" i="27"/>
  <c r="W304" i="28" s="1"/>
  <c r="BA279" i="27"/>
  <c r="W284" i="28" s="1"/>
  <c r="BA285" i="27"/>
  <c r="W290" i="28" s="1"/>
  <c r="BA301" i="27"/>
  <c r="W306" i="28" s="1"/>
  <c r="AY273" i="27"/>
  <c r="U278" i="28" s="1"/>
  <c r="AY272" i="27"/>
  <c r="U277" i="28" s="1"/>
  <c r="AY270" i="27"/>
  <c r="U275" i="28" s="1"/>
  <c r="AY264" i="27"/>
  <c r="U269" i="28" s="1"/>
  <c r="AY295" i="27"/>
  <c r="U300" i="28" s="1"/>
  <c r="AY267" i="27"/>
  <c r="U272" i="28" s="1"/>
  <c r="BC286" i="27"/>
  <c r="Y291" i="28" s="1"/>
  <c r="BC363" i="27"/>
  <c r="Y368" i="28" s="1"/>
  <c r="BA358" i="27"/>
  <c r="W363" i="28" s="1"/>
  <c r="AY355" i="27"/>
  <c r="U360" i="28" s="1"/>
  <c r="BA356" i="27"/>
  <c r="W361" i="28" s="1"/>
  <c r="AY352" i="27"/>
  <c r="U357" i="28" s="1"/>
  <c r="BC360" i="27"/>
  <c r="Y365" i="28" s="1"/>
  <c r="BC361" i="27"/>
  <c r="Y366" i="28" s="1"/>
  <c r="BA300" i="27"/>
  <c r="W305" i="28" s="1"/>
  <c r="BA280" i="27"/>
  <c r="W285" i="28" s="1"/>
  <c r="BA283" i="27"/>
  <c r="W288" i="28" s="1"/>
  <c r="AY271" i="27"/>
  <c r="U276" i="28" s="1"/>
  <c r="AY266" i="27"/>
  <c r="U271" i="28" s="1"/>
  <c r="BC289" i="27"/>
  <c r="Y294" i="28" s="1"/>
  <c r="BC288" i="27"/>
  <c r="Y293" i="28" s="1"/>
  <c r="BC303" i="27"/>
  <c r="Y308" i="28" s="1"/>
  <c r="BC362" i="27"/>
  <c r="Y367" i="28" s="1"/>
  <c r="BC343" i="27"/>
  <c r="Y348" i="28" s="1"/>
  <c r="BA336" i="27"/>
  <c r="W341" i="28" s="1"/>
  <c r="AY331" i="27"/>
  <c r="U336" i="28" s="1"/>
  <c r="BA357" i="27"/>
  <c r="W362" i="28" s="1"/>
  <c r="AY353" i="27"/>
  <c r="U358" i="28" s="1"/>
  <c r="BC339" i="27"/>
  <c r="Y344" i="28" s="1"/>
  <c r="BA277" i="27"/>
  <c r="W282" i="28" s="1"/>
  <c r="BA276" i="27"/>
  <c r="W281" i="28" s="1"/>
  <c r="BA275" i="27"/>
  <c r="W280" i="28" s="1"/>
  <c r="BA302" i="27"/>
  <c r="W307" i="28" s="1"/>
  <c r="BA284" i="27"/>
  <c r="W289" i="28" s="1"/>
  <c r="AY269" i="27"/>
  <c r="U274" i="28" s="1"/>
  <c r="AY274" i="27"/>
  <c r="U279" i="28" s="1"/>
  <c r="AY190" i="27"/>
  <c r="U195" i="28" s="1"/>
  <c r="AY265" i="27"/>
  <c r="U270" i="28" s="1"/>
  <c r="AY196" i="27"/>
  <c r="U201" i="28" s="1"/>
  <c r="AY189" i="27"/>
  <c r="U194" i="28" s="1"/>
  <c r="BC287" i="27"/>
  <c r="Y292" i="28" s="1"/>
  <c r="BC344" i="27"/>
  <c r="Y349" i="28" s="1"/>
  <c r="BA338" i="27"/>
  <c r="W343" i="28" s="1"/>
  <c r="AY332" i="27"/>
  <c r="U337" i="28" s="1"/>
  <c r="AY330" i="27"/>
  <c r="U335" i="28" s="1"/>
  <c r="BA333" i="27"/>
  <c r="W338" i="28" s="1"/>
  <c r="BA335" i="27"/>
  <c r="W340" i="28" s="1"/>
  <c r="AY328" i="27"/>
  <c r="U333" i="28" s="1"/>
  <c r="AY327" i="27"/>
  <c r="U332" i="28" s="1"/>
  <c r="U202" i="28"/>
  <c r="BD143" i="27"/>
  <c r="BB138" i="27"/>
  <c r="AZ136" i="27"/>
  <c r="U26" i="45"/>
  <c r="Y30" i="45"/>
  <c r="Y29" i="45"/>
  <c r="W28" i="45"/>
  <c r="W27" i="45"/>
  <c r="L89" i="21" l="1"/>
  <c r="AQ366" i="28"/>
  <c r="AQ309" i="28"/>
  <c r="AQ294" i="28"/>
  <c r="AQ292" i="28"/>
  <c r="AQ344" i="28"/>
  <c r="AQ348" i="28"/>
  <c r="AQ368" i="28"/>
  <c r="AQ293" i="28"/>
  <c r="AQ291" i="28"/>
  <c r="AQ295" i="28"/>
  <c r="AQ365" i="28"/>
  <c r="AQ349" i="28"/>
  <c r="AQ308" i="28"/>
  <c r="AQ345" i="28"/>
  <c r="AQ346" i="28"/>
  <c r="AQ367" i="28"/>
  <c r="AQ347" i="28"/>
  <c r="AJ354" i="27"/>
  <c r="AJ355" i="27"/>
  <c r="AJ330" i="27"/>
  <c r="AJ332" i="27"/>
  <c r="AJ331" i="27"/>
  <c r="AJ298" i="27"/>
  <c r="AJ273" i="27"/>
  <c r="AJ270" i="27"/>
  <c r="AJ137" i="27"/>
  <c r="AJ272" i="27"/>
  <c r="AJ269" i="27"/>
  <c r="AJ136" i="27"/>
  <c r="BA136" i="27" s="1"/>
  <c r="AJ274" i="27"/>
  <c r="AJ271" i="27"/>
  <c r="AJ297" i="27"/>
  <c r="AJ86" i="27"/>
  <c r="AJ87" i="27"/>
  <c r="AJ85" i="27"/>
  <c r="AJ83" i="27"/>
  <c r="AJ82" i="27"/>
  <c r="AJ84" i="27"/>
  <c r="AJ81" i="27"/>
  <c r="AJ352" i="27"/>
  <c r="AJ353" i="27"/>
  <c r="AJ328" i="27"/>
  <c r="AJ327" i="27"/>
  <c r="AJ329" i="27"/>
  <c r="AJ134" i="27"/>
  <c r="AJ296" i="27"/>
  <c r="AJ266" i="27"/>
  <c r="AJ196" i="27"/>
  <c r="AJ190" i="27"/>
  <c r="AJ295" i="27"/>
  <c r="AJ264" i="27"/>
  <c r="AJ267" i="27"/>
  <c r="AJ268" i="27"/>
  <c r="AJ265" i="27"/>
  <c r="AJ189" i="27"/>
  <c r="AJ135" i="27"/>
  <c r="AJ191" i="27"/>
  <c r="AJ197" i="27"/>
  <c r="AJ77" i="27"/>
  <c r="AJ79" i="27"/>
  <c r="AJ76" i="27"/>
  <c r="AJ80" i="27"/>
  <c r="AJ75" i="27"/>
  <c r="AJ78" i="27"/>
  <c r="AB29" i="27"/>
  <c r="AH29" i="27"/>
  <c r="AH351" i="27"/>
  <c r="AH348" i="27"/>
  <c r="AH326" i="27"/>
  <c r="AH349" i="27"/>
  <c r="AH325" i="27"/>
  <c r="AH324" i="27"/>
  <c r="AH350" i="27"/>
  <c r="AH305" i="27"/>
  <c r="AH293" i="27"/>
  <c r="AH223" i="27"/>
  <c r="AH259" i="27"/>
  <c r="AH186" i="27"/>
  <c r="AH183" i="27"/>
  <c r="AH152" i="27"/>
  <c r="AH132" i="27"/>
  <c r="AH188" i="27"/>
  <c r="AH263" i="27"/>
  <c r="AH220" i="27"/>
  <c r="AH187" i="27"/>
  <c r="AH184" i="27"/>
  <c r="AH133" i="27"/>
  <c r="AH226" i="27"/>
  <c r="AH292" i="27"/>
  <c r="AH198" i="27"/>
  <c r="AH193" i="27"/>
  <c r="AH131" i="27"/>
  <c r="AH262" i="27"/>
  <c r="AH260" i="27"/>
  <c r="AH227" i="27"/>
  <c r="AH195" i="27"/>
  <c r="AH222" i="27"/>
  <c r="AH192" i="27"/>
  <c r="AH185" i="27"/>
  <c r="AH130" i="27"/>
  <c r="AH294" i="27"/>
  <c r="AH224" i="27"/>
  <c r="AH182" i="27"/>
  <c r="AH291" i="27"/>
  <c r="AH219" i="27"/>
  <c r="AH261" i="27"/>
  <c r="AH194" i="27"/>
  <c r="AH225" i="27"/>
  <c r="AH221" i="27"/>
  <c r="AH74" i="27"/>
  <c r="AH70" i="27"/>
  <c r="AH73" i="27"/>
  <c r="AH71" i="27"/>
  <c r="AH69" i="27"/>
  <c r="AH72" i="27"/>
  <c r="AL333" i="27"/>
  <c r="AL334" i="27"/>
  <c r="AL356" i="27"/>
  <c r="AL357" i="27"/>
  <c r="AL335" i="27"/>
  <c r="AL275" i="27"/>
  <c r="AL278" i="27"/>
  <c r="AL280" i="27"/>
  <c r="AL279" i="27"/>
  <c r="AL299" i="27"/>
  <c r="AL139" i="27"/>
  <c r="AL277" i="27"/>
  <c r="AL138" i="27"/>
  <c r="BC138" i="27" s="1"/>
  <c r="AL300" i="27"/>
  <c r="AL276" i="27"/>
  <c r="AL88" i="27"/>
  <c r="AL92" i="27"/>
  <c r="AL91" i="27"/>
  <c r="AL94" i="27"/>
  <c r="AL93" i="27"/>
  <c r="AL90" i="27"/>
  <c r="AL89" i="27"/>
  <c r="AL358" i="27"/>
  <c r="AL338" i="27"/>
  <c r="AL337" i="27"/>
  <c r="AL359" i="27"/>
  <c r="AL336" i="27"/>
  <c r="AL301" i="27"/>
  <c r="AL285" i="27"/>
  <c r="AL283" i="27"/>
  <c r="AL141" i="27"/>
  <c r="AL140" i="27"/>
  <c r="AL302" i="27"/>
  <c r="AL282" i="27"/>
  <c r="AL284" i="27"/>
  <c r="AL281" i="27"/>
  <c r="AL96" i="27"/>
  <c r="AL100" i="27"/>
  <c r="AL99" i="27"/>
  <c r="AL95" i="27"/>
  <c r="AL101" i="27"/>
  <c r="AL98" i="27"/>
  <c r="AL97" i="27"/>
  <c r="AF357" i="27"/>
  <c r="AW357" i="27" s="1"/>
  <c r="S362" i="28" s="1"/>
  <c r="AK362" i="28" s="1"/>
  <c r="AF333" i="27"/>
  <c r="AW333" i="27" s="1"/>
  <c r="S338" i="28" s="1"/>
  <c r="AK338" i="28" s="1"/>
  <c r="AF356" i="27"/>
  <c r="AW356" i="27" s="1"/>
  <c r="S361" i="28" s="1"/>
  <c r="AK361" i="28" s="1"/>
  <c r="AF335" i="27"/>
  <c r="AW335" i="27" s="1"/>
  <c r="S340" i="28" s="1"/>
  <c r="AK340" i="28" s="1"/>
  <c r="AF334" i="27"/>
  <c r="AW334" i="27" s="1"/>
  <c r="S339" i="28" s="1"/>
  <c r="AK339" i="28" s="1"/>
  <c r="AF275" i="27"/>
  <c r="AW275" i="27" s="1"/>
  <c r="S280" i="28" s="1"/>
  <c r="AK280" i="28" s="1"/>
  <c r="AF278" i="27"/>
  <c r="AW278" i="27" s="1"/>
  <c r="S283" i="28" s="1"/>
  <c r="AK283" i="28" s="1"/>
  <c r="AF280" i="27"/>
  <c r="AW280" i="27" s="1"/>
  <c r="S285" i="28" s="1"/>
  <c r="AK285" i="28" s="1"/>
  <c r="AF277" i="27"/>
  <c r="AW277" i="27" s="1"/>
  <c r="S282" i="28" s="1"/>
  <c r="AK282" i="28" s="1"/>
  <c r="AF139" i="27"/>
  <c r="AW139" i="27" s="1"/>
  <c r="AF299" i="27"/>
  <c r="AW299" i="27" s="1"/>
  <c r="S304" i="28" s="1"/>
  <c r="AK304" i="28" s="1"/>
  <c r="AF279" i="27"/>
  <c r="AW279" i="27" s="1"/>
  <c r="S284" i="28" s="1"/>
  <c r="AK284" i="28" s="1"/>
  <c r="AF300" i="27"/>
  <c r="AW300" i="27" s="1"/>
  <c r="S305" i="28" s="1"/>
  <c r="AK305" i="28" s="1"/>
  <c r="AF138" i="27"/>
  <c r="AW138" i="27" s="1"/>
  <c r="AF276" i="27"/>
  <c r="AW276" i="27" s="1"/>
  <c r="S281" i="28" s="1"/>
  <c r="AK281" i="28" s="1"/>
  <c r="AF94" i="27"/>
  <c r="AF89" i="27"/>
  <c r="AF92" i="27"/>
  <c r="AF91" i="27"/>
  <c r="AF90" i="27"/>
  <c r="AF93" i="27"/>
  <c r="AF88" i="27"/>
  <c r="Z320" i="27"/>
  <c r="AQ320" i="27" s="1"/>
  <c r="M325" i="28" s="1"/>
  <c r="AE325" i="28" s="1"/>
  <c r="Z319" i="27"/>
  <c r="AQ319" i="27" s="1"/>
  <c r="M324" i="28" s="1"/>
  <c r="AE324" i="28" s="1"/>
  <c r="Z174" i="27"/>
  <c r="AQ174" i="27" s="1"/>
  <c r="M179" i="28" s="1"/>
  <c r="AE179" i="28" s="1"/>
  <c r="Z171" i="27"/>
  <c r="AQ171" i="27" s="1"/>
  <c r="M176" i="28" s="1"/>
  <c r="AE176" i="28" s="1"/>
  <c r="Z175" i="27"/>
  <c r="AQ175" i="27" s="1"/>
  <c r="M180" i="28" s="1"/>
  <c r="AE180" i="28" s="1"/>
  <c r="Z172" i="27"/>
  <c r="AQ172" i="27" s="1"/>
  <c r="M177" i="28" s="1"/>
  <c r="AE177" i="28" s="1"/>
  <c r="Z253" i="27"/>
  <c r="AQ253" i="27" s="1"/>
  <c r="M258" i="28" s="1"/>
  <c r="AE258" i="28" s="1"/>
  <c r="Z250" i="27"/>
  <c r="AQ250" i="27" s="1"/>
  <c r="M255" i="28" s="1"/>
  <c r="AE255" i="28" s="1"/>
  <c r="Z213" i="27"/>
  <c r="AQ213" i="27" s="1"/>
  <c r="M218" i="28" s="1"/>
  <c r="AE218" i="28" s="1"/>
  <c r="Z211" i="27"/>
  <c r="AQ211" i="27" s="1"/>
  <c r="M216" i="28" s="1"/>
  <c r="AE216" i="28" s="1"/>
  <c r="Z251" i="27"/>
  <c r="AQ251" i="27" s="1"/>
  <c r="M256" i="28" s="1"/>
  <c r="AE256" i="28" s="1"/>
  <c r="Z212" i="27"/>
  <c r="AQ212" i="27" s="1"/>
  <c r="M217" i="28" s="1"/>
  <c r="AE217" i="28" s="1"/>
  <c r="Z249" i="27"/>
  <c r="AQ249" i="27" s="1"/>
  <c r="M254" i="28" s="1"/>
  <c r="AE254" i="28" s="1"/>
  <c r="Z214" i="27"/>
  <c r="AQ214" i="27" s="1"/>
  <c r="M219" i="28" s="1"/>
  <c r="AE219" i="28" s="1"/>
  <c r="Z173" i="27"/>
  <c r="AQ173" i="27" s="1"/>
  <c r="M178" i="28" s="1"/>
  <c r="AE178" i="28" s="1"/>
  <c r="Z252" i="27"/>
  <c r="AQ252" i="27" s="1"/>
  <c r="M257" i="28" s="1"/>
  <c r="AE257" i="28" s="1"/>
  <c r="Z61" i="27"/>
  <c r="Z60" i="27"/>
  <c r="Z59" i="27"/>
  <c r="Z57" i="27"/>
  <c r="Z56" i="27"/>
  <c r="Z58" i="27"/>
  <c r="AB321" i="27"/>
  <c r="AS321" i="27" s="1"/>
  <c r="O326" i="28" s="1"/>
  <c r="AG326" i="28" s="1"/>
  <c r="AB323" i="27"/>
  <c r="AS323" i="27" s="1"/>
  <c r="O328" i="28" s="1"/>
  <c r="AG328" i="28" s="1"/>
  <c r="AB322" i="27"/>
  <c r="AS322" i="27" s="1"/>
  <c r="O327" i="28" s="1"/>
  <c r="AG327" i="28" s="1"/>
  <c r="AB180" i="27"/>
  <c r="AS180" i="27" s="1"/>
  <c r="O185" i="28" s="1"/>
  <c r="AG185" i="28" s="1"/>
  <c r="AB177" i="27"/>
  <c r="AS177" i="27" s="1"/>
  <c r="O182" i="28" s="1"/>
  <c r="AG182" i="28" s="1"/>
  <c r="AB256" i="27"/>
  <c r="AS256" i="27" s="1"/>
  <c r="O261" i="28" s="1"/>
  <c r="AG261" i="28" s="1"/>
  <c r="AB218" i="27"/>
  <c r="AS218" i="27" s="1"/>
  <c r="O223" i="28" s="1"/>
  <c r="AG223" i="28" s="1"/>
  <c r="AB181" i="27"/>
  <c r="AS181" i="27" s="1"/>
  <c r="O186" i="28" s="1"/>
  <c r="AG186" i="28" s="1"/>
  <c r="AB216" i="27"/>
  <c r="AS216" i="27" s="1"/>
  <c r="O221" i="28" s="1"/>
  <c r="AG221" i="28" s="1"/>
  <c r="AB178" i="27"/>
  <c r="AS178" i="27" s="1"/>
  <c r="O183" i="28" s="1"/>
  <c r="AG183" i="28" s="1"/>
  <c r="AB257" i="27"/>
  <c r="AS257" i="27" s="1"/>
  <c r="O262" i="28" s="1"/>
  <c r="AG262" i="28" s="1"/>
  <c r="AB254" i="27"/>
  <c r="AS254" i="27" s="1"/>
  <c r="O259" i="28" s="1"/>
  <c r="AG259" i="28" s="1"/>
  <c r="AB215" i="27"/>
  <c r="AS215" i="27" s="1"/>
  <c r="O220" i="28" s="1"/>
  <c r="AG220" i="28" s="1"/>
  <c r="AB176" i="27"/>
  <c r="AS176" i="27" s="1"/>
  <c r="O181" i="28" s="1"/>
  <c r="AG181" i="28" s="1"/>
  <c r="AB258" i="27"/>
  <c r="AS258" i="27" s="1"/>
  <c r="O263" i="28" s="1"/>
  <c r="AG263" i="28" s="1"/>
  <c r="AB217" i="27"/>
  <c r="AS217" i="27" s="1"/>
  <c r="O222" i="28" s="1"/>
  <c r="AG222" i="28" s="1"/>
  <c r="AB179" i="27"/>
  <c r="AS179" i="27" s="1"/>
  <c r="O184" i="28" s="1"/>
  <c r="AG184" i="28" s="1"/>
  <c r="AB255" i="27"/>
  <c r="AS255" i="27" s="1"/>
  <c r="O260" i="28" s="1"/>
  <c r="AG260" i="28" s="1"/>
  <c r="AB64" i="27"/>
  <c r="AB67" i="27"/>
  <c r="AB68" i="27"/>
  <c r="AB66" i="27"/>
  <c r="AB63" i="27"/>
  <c r="AB62" i="27"/>
  <c r="AB65" i="27"/>
  <c r="Z317" i="27"/>
  <c r="AQ317" i="27" s="1"/>
  <c r="M322" i="28" s="1"/>
  <c r="AE322" i="28" s="1"/>
  <c r="Z318" i="27"/>
  <c r="AQ318" i="27" s="1"/>
  <c r="M323" i="28" s="1"/>
  <c r="AE323" i="28" s="1"/>
  <c r="Z168" i="27"/>
  <c r="AQ168" i="27" s="1"/>
  <c r="M173" i="28" s="1"/>
  <c r="AE173" i="28" s="1"/>
  <c r="Z247" i="27"/>
  <c r="AQ247" i="27" s="1"/>
  <c r="M252" i="28" s="1"/>
  <c r="AE252" i="28" s="1"/>
  <c r="Z244" i="27"/>
  <c r="AQ244" i="27" s="1"/>
  <c r="M249" i="28" s="1"/>
  <c r="AE249" i="28" s="1"/>
  <c r="Z208" i="27"/>
  <c r="AQ208" i="27" s="1"/>
  <c r="M213" i="28" s="1"/>
  <c r="AE213" i="28" s="1"/>
  <c r="Z169" i="27"/>
  <c r="AQ169" i="27" s="1"/>
  <c r="M174" i="28" s="1"/>
  <c r="AE174" i="28" s="1"/>
  <c r="Z248" i="27"/>
  <c r="AQ248" i="27" s="1"/>
  <c r="M253" i="28" s="1"/>
  <c r="AE253" i="28" s="1"/>
  <c r="Z245" i="27"/>
  <c r="AQ245" i="27" s="1"/>
  <c r="M250" i="28" s="1"/>
  <c r="AE250" i="28" s="1"/>
  <c r="Z209" i="27"/>
  <c r="AQ209" i="27" s="1"/>
  <c r="M214" i="28" s="1"/>
  <c r="AE214" i="28" s="1"/>
  <c r="Z207" i="27"/>
  <c r="AQ207" i="27" s="1"/>
  <c r="M212" i="28" s="1"/>
  <c r="AE212" i="28" s="1"/>
  <c r="Z170" i="27"/>
  <c r="AQ170" i="27" s="1"/>
  <c r="M175" i="28" s="1"/>
  <c r="AE175" i="28" s="1"/>
  <c r="Z167" i="27"/>
  <c r="AQ167" i="27" s="1"/>
  <c r="M172" i="28" s="1"/>
  <c r="AE172" i="28" s="1"/>
  <c r="Z246" i="27"/>
  <c r="AQ246" i="27" s="1"/>
  <c r="M251" i="28" s="1"/>
  <c r="AE251" i="28" s="1"/>
  <c r="Z210" i="27"/>
  <c r="AQ210" i="27" s="1"/>
  <c r="M215" i="28" s="1"/>
  <c r="AE215" i="28" s="1"/>
  <c r="Z54" i="27"/>
  <c r="Z55" i="27"/>
  <c r="Z53" i="27"/>
  <c r="Z52" i="27"/>
  <c r="Z51" i="27"/>
  <c r="Z50" i="27"/>
  <c r="X313" i="27"/>
  <c r="AO313" i="27" s="1"/>
  <c r="K318" i="28" s="1"/>
  <c r="AC318" i="28" s="1"/>
  <c r="X316" i="27"/>
  <c r="AO316" i="27" s="1"/>
  <c r="K321" i="28" s="1"/>
  <c r="AC321" i="28" s="1"/>
  <c r="X315" i="27"/>
  <c r="AO315" i="27" s="1"/>
  <c r="K320" i="28" s="1"/>
  <c r="AC320" i="28" s="1"/>
  <c r="X314" i="27"/>
  <c r="AO314" i="27" s="1"/>
  <c r="K319" i="28" s="1"/>
  <c r="AC319" i="28" s="1"/>
  <c r="X165" i="27"/>
  <c r="AO165" i="27" s="1"/>
  <c r="K170" i="28" s="1"/>
  <c r="AC170" i="28" s="1"/>
  <c r="X162" i="27"/>
  <c r="AO162" i="27" s="1"/>
  <c r="K167" i="28" s="1"/>
  <c r="AC167" i="28" s="1"/>
  <c r="X240" i="27"/>
  <c r="AO240" i="27" s="1"/>
  <c r="K245" i="28" s="1"/>
  <c r="AC245" i="28" s="1"/>
  <c r="X166" i="27"/>
  <c r="AO166" i="27" s="1"/>
  <c r="K171" i="28" s="1"/>
  <c r="AC171" i="28" s="1"/>
  <c r="X164" i="27"/>
  <c r="AO164" i="27" s="1"/>
  <c r="K169" i="28" s="1"/>
  <c r="AC169" i="28" s="1"/>
  <c r="X243" i="27"/>
  <c r="AO243" i="27" s="1"/>
  <c r="K248" i="28" s="1"/>
  <c r="AC248" i="28" s="1"/>
  <c r="X241" i="27"/>
  <c r="AO241" i="27" s="1"/>
  <c r="K246" i="28" s="1"/>
  <c r="AC246" i="28" s="1"/>
  <c r="X205" i="27"/>
  <c r="AO205" i="27" s="1"/>
  <c r="K210" i="28" s="1"/>
  <c r="AC210" i="28" s="1"/>
  <c r="X163" i="27"/>
  <c r="AO163" i="27" s="1"/>
  <c r="K168" i="28" s="1"/>
  <c r="AC168" i="28" s="1"/>
  <c r="X242" i="27"/>
  <c r="AO242" i="27" s="1"/>
  <c r="K247" i="28" s="1"/>
  <c r="AC247" i="28" s="1"/>
  <c r="X239" i="27"/>
  <c r="AO239" i="27" s="1"/>
  <c r="K244" i="28" s="1"/>
  <c r="AC244" i="28" s="1"/>
  <c r="X206" i="27"/>
  <c r="AO206" i="27" s="1"/>
  <c r="K211" i="28" s="1"/>
  <c r="AC211" i="28" s="1"/>
  <c r="X49" i="27"/>
  <c r="X48" i="27"/>
  <c r="X47" i="27"/>
  <c r="X45" i="27"/>
  <c r="X44" i="27"/>
  <c r="X46" i="27"/>
  <c r="AF359" i="27"/>
  <c r="AW359" i="27" s="1"/>
  <c r="S364" i="28" s="1"/>
  <c r="AK364" i="28" s="1"/>
  <c r="AF336" i="27"/>
  <c r="AW336" i="27" s="1"/>
  <c r="S341" i="28" s="1"/>
  <c r="AK341" i="28" s="1"/>
  <c r="AF338" i="27"/>
  <c r="AW338" i="27" s="1"/>
  <c r="S343" i="28" s="1"/>
  <c r="AK343" i="28" s="1"/>
  <c r="AF358" i="27"/>
  <c r="AW358" i="27" s="1"/>
  <c r="S363" i="28" s="1"/>
  <c r="AK363" i="28" s="1"/>
  <c r="AF337" i="27"/>
  <c r="AW337" i="27" s="1"/>
  <c r="S342" i="28" s="1"/>
  <c r="AK342" i="28" s="1"/>
  <c r="AF301" i="27"/>
  <c r="AW301" i="27" s="1"/>
  <c r="S306" i="28" s="1"/>
  <c r="AK306" i="28" s="1"/>
  <c r="AF141" i="27"/>
  <c r="AW141" i="27" s="1"/>
  <c r="AF140" i="27"/>
  <c r="AW140" i="27" s="1"/>
  <c r="AF283" i="27"/>
  <c r="AW283" i="27" s="1"/>
  <c r="S288" i="28" s="1"/>
  <c r="AK288" i="28" s="1"/>
  <c r="AF285" i="27"/>
  <c r="AW285" i="27" s="1"/>
  <c r="S290" i="28" s="1"/>
  <c r="AK290" i="28" s="1"/>
  <c r="AF302" i="27"/>
  <c r="AW302" i="27" s="1"/>
  <c r="S307" i="28" s="1"/>
  <c r="AK307" i="28" s="1"/>
  <c r="AF282" i="27"/>
  <c r="AW282" i="27" s="1"/>
  <c r="S287" i="28" s="1"/>
  <c r="AK287" i="28" s="1"/>
  <c r="AF284" i="27"/>
  <c r="AW284" i="27" s="1"/>
  <c r="S289" i="28" s="1"/>
  <c r="AK289" i="28" s="1"/>
  <c r="AF281" i="27"/>
  <c r="AW281" i="27" s="1"/>
  <c r="S286" i="28" s="1"/>
  <c r="AK286" i="28" s="1"/>
  <c r="AF97" i="27"/>
  <c r="AF100" i="27"/>
  <c r="AF99" i="27"/>
  <c r="AF98" i="27"/>
  <c r="AF96" i="27"/>
  <c r="AF95" i="27"/>
  <c r="AF101" i="27"/>
  <c r="AD327" i="27"/>
  <c r="AU327" i="27" s="1"/>
  <c r="Q332" i="28" s="1"/>
  <c r="AI332" i="28" s="1"/>
  <c r="AD353" i="27"/>
  <c r="AU353" i="27" s="1"/>
  <c r="Q358" i="28" s="1"/>
  <c r="AI358" i="28" s="1"/>
  <c r="AD328" i="27"/>
  <c r="AU328" i="27" s="1"/>
  <c r="Q333" i="28" s="1"/>
  <c r="AI333" i="28" s="1"/>
  <c r="AD329" i="27"/>
  <c r="AU329" i="27" s="1"/>
  <c r="Q334" i="28" s="1"/>
  <c r="AI334" i="28" s="1"/>
  <c r="AD352" i="27"/>
  <c r="AU352" i="27" s="1"/>
  <c r="Q357" i="28" s="1"/>
  <c r="AI357" i="28" s="1"/>
  <c r="AD134" i="27"/>
  <c r="AU134" i="27" s="1"/>
  <c r="AD296" i="27"/>
  <c r="AU296" i="27" s="1"/>
  <c r="Q301" i="28" s="1"/>
  <c r="AI301" i="28" s="1"/>
  <c r="AD266" i="27"/>
  <c r="AU266" i="27" s="1"/>
  <c r="Q271" i="28" s="1"/>
  <c r="AI271" i="28" s="1"/>
  <c r="AD190" i="27"/>
  <c r="AU190" i="27" s="1"/>
  <c r="Q195" i="28" s="1"/>
  <c r="AI195" i="28" s="1"/>
  <c r="AD196" i="27"/>
  <c r="AU196" i="27" s="1"/>
  <c r="Q201" i="28" s="1"/>
  <c r="AI201" i="28" s="1"/>
  <c r="AD295" i="27"/>
  <c r="AU295" i="27" s="1"/>
  <c r="Q300" i="28" s="1"/>
  <c r="AI300" i="28" s="1"/>
  <c r="AD267" i="27"/>
  <c r="AU267" i="27" s="1"/>
  <c r="Q272" i="28" s="1"/>
  <c r="AI272" i="28" s="1"/>
  <c r="AD264" i="27"/>
  <c r="AU264" i="27" s="1"/>
  <c r="Q269" i="28" s="1"/>
  <c r="AI269" i="28" s="1"/>
  <c r="AD189" i="27"/>
  <c r="AU189" i="27" s="1"/>
  <c r="Q194" i="28" s="1"/>
  <c r="AI194" i="28" s="1"/>
  <c r="AD135" i="27"/>
  <c r="AU135" i="27" s="1"/>
  <c r="AD268" i="27"/>
  <c r="AU268" i="27" s="1"/>
  <c r="Q273" i="28" s="1"/>
  <c r="AI273" i="28" s="1"/>
  <c r="AD191" i="27"/>
  <c r="AU191" i="27" s="1"/>
  <c r="Q196" i="28" s="1"/>
  <c r="AI196" i="28" s="1"/>
  <c r="AD197" i="27"/>
  <c r="AU197" i="27" s="1"/>
  <c r="Q202" i="28" s="1"/>
  <c r="AI202" i="28" s="1"/>
  <c r="AD265" i="27"/>
  <c r="AU265" i="27" s="1"/>
  <c r="Q270" i="28" s="1"/>
  <c r="AI270" i="28" s="1"/>
  <c r="AD78" i="27"/>
  <c r="AD76" i="27"/>
  <c r="AD77" i="27"/>
  <c r="AD80" i="27"/>
  <c r="AD75" i="27"/>
  <c r="AD79" i="27"/>
  <c r="X310" i="27"/>
  <c r="AO310" i="27" s="1"/>
  <c r="K315" i="28" s="1"/>
  <c r="AC315" i="28" s="1"/>
  <c r="X312" i="27"/>
  <c r="AO312" i="27" s="1"/>
  <c r="K317" i="28" s="1"/>
  <c r="AC317" i="28" s="1"/>
  <c r="X311" i="27"/>
  <c r="AO311" i="27" s="1"/>
  <c r="K316" i="28" s="1"/>
  <c r="AC316" i="28" s="1"/>
  <c r="X159" i="27"/>
  <c r="X204" i="27"/>
  <c r="X237" i="27"/>
  <c r="X234" i="27"/>
  <c r="X161" i="27"/>
  <c r="AO161" i="27" s="1"/>
  <c r="K166" i="28" s="1"/>
  <c r="AC166" i="28" s="1"/>
  <c r="X236" i="27"/>
  <c r="X238" i="27"/>
  <c r="AO238" i="27" s="1"/>
  <c r="K243" i="28" s="1"/>
  <c r="AC243" i="28" s="1"/>
  <c r="X233" i="27"/>
  <c r="X158" i="27"/>
  <c r="X160" i="27"/>
  <c r="X235" i="27"/>
  <c r="X203" i="27"/>
  <c r="X43" i="27"/>
  <c r="X42" i="27"/>
  <c r="X41" i="27"/>
  <c r="X40" i="27"/>
  <c r="X39" i="27"/>
  <c r="X38" i="27"/>
  <c r="AD354" i="27"/>
  <c r="AU354" i="27" s="1"/>
  <c r="Q359" i="28" s="1"/>
  <c r="AI359" i="28" s="1"/>
  <c r="AD330" i="27"/>
  <c r="AU330" i="27" s="1"/>
  <c r="Q335" i="28" s="1"/>
  <c r="AI335" i="28" s="1"/>
  <c r="AD332" i="27"/>
  <c r="AU332" i="27" s="1"/>
  <c r="Q337" i="28" s="1"/>
  <c r="AI337" i="28" s="1"/>
  <c r="AD355" i="27"/>
  <c r="AU355" i="27" s="1"/>
  <c r="Q360" i="28" s="1"/>
  <c r="AI360" i="28" s="1"/>
  <c r="AD331" i="27"/>
  <c r="AU331" i="27" s="1"/>
  <c r="Q336" i="28" s="1"/>
  <c r="AI336" i="28" s="1"/>
  <c r="AD137" i="27"/>
  <c r="AU137" i="27" s="1"/>
  <c r="AD273" i="27"/>
  <c r="AU273" i="27" s="1"/>
  <c r="Q278" i="28" s="1"/>
  <c r="AI278" i="28" s="1"/>
  <c r="AD270" i="27"/>
  <c r="AU270" i="27" s="1"/>
  <c r="Q275" i="28" s="1"/>
  <c r="AI275" i="28" s="1"/>
  <c r="AD298" i="27"/>
  <c r="AU298" i="27" s="1"/>
  <c r="Q303" i="28" s="1"/>
  <c r="AI303" i="28" s="1"/>
  <c r="AD136" i="27"/>
  <c r="AU136" i="27" s="1"/>
  <c r="AD274" i="27"/>
  <c r="AU274" i="27" s="1"/>
  <c r="Q279" i="28" s="1"/>
  <c r="AI279" i="28" s="1"/>
  <c r="AD272" i="27"/>
  <c r="AU272" i="27" s="1"/>
  <c r="Q277" i="28" s="1"/>
  <c r="AI277" i="28" s="1"/>
  <c r="AD269" i="27"/>
  <c r="AU269" i="27" s="1"/>
  <c r="Q274" i="28" s="1"/>
  <c r="AI274" i="28" s="1"/>
  <c r="AD271" i="27"/>
  <c r="AU271" i="27" s="1"/>
  <c r="Q276" i="28" s="1"/>
  <c r="AI276" i="28" s="1"/>
  <c r="AD297" i="27"/>
  <c r="AU297" i="27" s="1"/>
  <c r="Q302" i="28" s="1"/>
  <c r="AI302" i="28" s="1"/>
  <c r="AD83" i="27"/>
  <c r="AD87" i="27"/>
  <c r="AD86" i="27"/>
  <c r="AD85" i="27"/>
  <c r="AD84" i="27"/>
  <c r="AD82" i="27"/>
  <c r="AD81" i="27"/>
  <c r="AB350" i="27"/>
  <c r="AS350" i="27" s="1"/>
  <c r="O355" i="28" s="1"/>
  <c r="AG355" i="28" s="1"/>
  <c r="AB351" i="27"/>
  <c r="AS351" i="27" s="1"/>
  <c r="O356" i="28" s="1"/>
  <c r="AG356" i="28" s="1"/>
  <c r="AB324" i="27"/>
  <c r="AS324" i="27" s="1"/>
  <c r="O329" i="28" s="1"/>
  <c r="AG329" i="28" s="1"/>
  <c r="AB348" i="27"/>
  <c r="AS348" i="27" s="1"/>
  <c r="O353" i="28" s="1"/>
  <c r="AG353" i="28" s="1"/>
  <c r="AB305" i="27"/>
  <c r="AS305" i="27" s="1"/>
  <c r="O310" i="28" s="1"/>
  <c r="AG310" i="28" s="1"/>
  <c r="AB326" i="27"/>
  <c r="AS326" i="27" s="1"/>
  <c r="O331" i="28" s="1"/>
  <c r="AG331" i="28" s="1"/>
  <c r="AB349" i="27"/>
  <c r="AS349" i="27" s="1"/>
  <c r="O354" i="28" s="1"/>
  <c r="AG354" i="28" s="1"/>
  <c r="AB325" i="27"/>
  <c r="AS325" i="27" s="1"/>
  <c r="O330" i="28" s="1"/>
  <c r="AG330" i="28" s="1"/>
  <c r="AB186" i="27"/>
  <c r="AS186" i="27" s="1"/>
  <c r="O191" i="28" s="1"/>
  <c r="AG191" i="28" s="1"/>
  <c r="AB183" i="27"/>
  <c r="AS183" i="27" s="1"/>
  <c r="O188" i="28" s="1"/>
  <c r="AG188" i="28" s="1"/>
  <c r="AB152" i="27"/>
  <c r="AS152" i="27" s="1"/>
  <c r="O157" i="28" s="1"/>
  <c r="AG157" i="28" s="1"/>
  <c r="AB188" i="27"/>
  <c r="AS188" i="27" s="1"/>
  <c r="O193" i="28" s="1"/>
  <c r="AG193" i="28" s="1"/>
  <c r="AB132" i="27"/>
  <c r="AS132" i="27" s="1"/>
  <c r="AB293" i="27"/>
  <c r="AS293" i="27" s="1"/>
  <c r="O298" i="28" s="1"/>
  <c r="AG298" i="28" s="1"/>
  <c r="AB259" i="27"/>
  <c r="AS259" i="27" s="1"/>
  <c r="O264" i="28" s="1"/>
  <c r="AG264" i="28" s="1"/>
  <c r="AB226" i="27"/>
  <c r="AS226" i="27" s="1"/>
  <c r="O231" i="28" s="1"/>
  <c r="AG231" i="28" s="1"/>
  <c r="AB223" i="27"/>
  <c r="AS223" i="27" s="1"/>
  <c r="O228" i="28" s="1"/>
  <c r="AG228" i="28" s="1"/>
  <c r="AB198" i="27"/>
  <c r="AS198" i="27" s="1"/>
  <c r="O203" i="28" s="1"/>
  <c r="AG203" i="28" s="1"/>
  <c r="AB193" i="27"/>
  <c r="AS193" i="27" s="1"/>
  <c r="O198" i="28" s="1"/>
  <c r="AG198" i="28" s="1"/>
  <c r="AB184" i="27"/>
  <c r="AS184" i="27" s="1"/>
  <c r="O189" i="28" s="1"/>
  <c r="AG189" i="28" s="1"/>
  <c r="AB187" i="27"/>
  <c r="AS187" i="27" s="1"/>
  <c r="O192" i="28" s="1"/>
  <c r="AG192" i="28" s="1"/>
  <c r="AB263" i="27"/>
  <c r="AS263" i="27" s="1"/>
  <c r="O268" i="28" s="1"/>
  <c r="AG268" i="28" s="1"/>
  <c r="AB220" i="27"/>
  <c r="AS220" i="27" s="1"/>
  <c r="O225" i="28" s="1"/>
  <c r="AG225" i="28" s="1"/>
  <c r="AB133" i="27"/>
  <c r="AS133" i="27" s="1"/>
  <c r="AB262" i="27"/>
  <c r="AS262" i="27" s="1"/>
  <c r="O267" i="28" s="1"/>
  <c r="AG267" i="28" s="1"/>
  <c r="AB260" i="27"/>
  <c r="AS260" i="27" s="1"/>
  <c r="O265" i="28" s="1"/>
  <c r="AG265" i="28" s="1"/>
  <c r="AB227" i="27"/>
  <c r="AS227" i="27" s="1"/>
  <c r="O232" i="28" s="1"/>
  <c r="AG232" i="28" s="1"/>
  <c r="AB222" i="27"/>
  <c r="AS222" i="27" s="1"/>
  <c r="O227" i="28" s="1"/>
  <c r="AG227" i="28" s="1"/>
  <c r="AB219" i="27"/>
  <c r="AS219" i="27" s="1"/>
  <c r="O224" i="28" s="1"/>
  <c r="AG224" i="28" s="1"/>
  <c r="AB192" i="27"/>
  <c r="AS192" i="27" s="1"/>
  <c r="O197" i="28" s="1"/>
  <c r="AG197" i="28" s="1"/>
  <c r="AB185" i="27"/>
  <c r="AS185" i="27" s="1"/>
  <c r="O190" i="28" s="1"/>
  <c r="AG190" i="28" s="1"/>
  <c r="AB131" i="27"/>
  <c r="AS131" i="27" s="1"/>
  <c r="AB292" i="27"/>
  <c r="AS292" i="27" s="1"/>
  <c r="O297" i="28" s="1"/>
  <c r="AG297" i="28" s="1"/>
  <c r="AB224" i="27"/>
  <c r="AS224" i="27" s="1"/>
  <c r="O229" i="28" s="1"/>
  <c r="AG229" i="28" s="1"/>
  <c r="AB195" i="27"/>
  <c r="AS195" i="27" s="1"/>
  <c r="O200" i="28" s="1"/>
  <c r="AG200" i="28" s="1"/>
  <c r="AB182" i="27"/>
  <c r="AS182" i="27" s="1"/>
  <c r="O187" i="28" s="1"/>
  <c r="AG187" i="28" s="1"/>
  <c r="AB130" i="27"/>
  <c r="AS130" i="27" s="1"/>
  <c r="AB294" i="27"/>
  <c r="AS294" i="27" s="1"/>
  <c r="O299" i="28" s="1"/>
  <c r="AG299" i="28" s="1"/>
  <c r="AB261" i="27"/>
  <c r="AS261" i="27" s="1"/>
  <c r="O266" i="28" s="1"/>
  <c r="AG266" i="28" s="1"/>
  <c r="AB225" i="27"/>
  <c r="AS225" i="27" s="1"/>
  <c r="O230" i="28" s="1"/>
  <c r="AG230" i="28" s="1"/>
  <c r="AB291" i="27"/>
  <c r="AS291" i="27" s="1"/>
  <c r="O296" i="28" s="1"/>
  <c r="AG296" i="28" s="1"/>
  <c r="AB221" i="27"/>
  <c r="AS221" i="27" s="1"/>
  <c r="O226" i="28" s="1"/>
  <c r="AG226" i="28" s="1"/>
  <c r="AB194" i="27"/>
  <c r="AS194" i="27" s="1"/>
  <c r="O199" i="28" s="1"/>
  <c r="AG199" i="28" s="1"/>
  <c r="AB74" i="27"/>
  <c r="AB73" i="27"/>
  <c r="AB72" i="27"/>
  <c r="AB70" i="27"/>
  <c r="AB69" i="27"/>
  <c r="AB71" i="27"/>
  <c r="AZ271" i="27"/>
  <c r="V276" i="28" s="1"/>
  <c r="BB301" i="27"/>
  <c r="X306" i="28" s="1"/>
  <c r="BB299" i="27"/>
  <c r="X304" i="28" s="1"/>
  <c r="BD288" i="27"/>
  <c r="Z293" i="28" s="1"/>
  <c r="BD289" i="27"/>
  <c r="Z294" i="28" s="1"/>
  <c r="AZ190" i="27"/>
  <c r="V195" i="28" s="1"/>
  <c r="AZ265" i="27"/>
  <c r="V270" i="28" s="1"/>
  <c r="AZ189" i="27"/>
  <c r="V194" i="28" s="1"/>
  <c r="AZ196" i="27"/>
  <c r="V201" i="28" s="1"/>
  <c r="BB338" i="27"/>
  <c r="X343" i="28" s="1"/>
  <c r="BB335" i="27"/>
  <c r="X340" i="28" s="1"/>
  <c r="BD360" i="27"/>
  <c r="Z365" i="28" s="1"/>
  <c r="AZ353" i="27"/>
  <c r="V358" i="28" s="1"/>
  <c r="AZ329" i="27"/>
  <c r="V334" i="28" s="1"/>
  <c r="BD343" i="27"/>
  <c r="Z348" i="28" s="1"/>
  <c r="AZ354" i="27"/>
  <c r="V359" i="28" s="1"/>
  <c r="AZ331" i="27"/>
  <c r="V336" i="28" s="1"/>
  <c r="AZ297" i="27"/>
  <c r="V302" i="28" s="1"/>
  <c r="AZ269" i="27"/>
  <c r="V274" i="28" s="1"/>
  <c r="AZ272" i="27"/>
  <c r="V277" i="28" s="1"/>
  <c r="BB302" i="27"/>
  <c r="X307" i="28" s="1"/>
  <c r="BB282" i="27"/>
  <c r="X287" i="28" s="1"/>
  <c r="BB300" i="27"/>
  <c r="X305" i="28" s="1"/>
  <c r="BB278" i="27"/>
  <c r="X283" i="28" s="1"/>
  <c r="BD287" i="27"/>
  <c r="Z292" i="28" s="1"/>
  <c r="BD286" i="27"/>
  <c r="Z291" i="28" s="1"/>
  <c r="AR291" i="28" s="1"/>
  <c r="AZ273" i="27"/>
  <c r="V278" i="28" s="1"/>
  <c r="AZ298" i="27"/>
  <c r="V303" i="28" s="1"/>
  <c r="BB285" i="27"/>
  <c r="X290" i="28" s="1"/>
  <c r="BB283" i="27"/>
  <c r="X288" i="28" s="1"/>
  <c r="BB275" i="27"/>
  <c r="X280" i="28" s="1"/>
  <c r="BD303" i="27"/>
  <c r="Z308" i="28" s="1"/>
  <c r="AR308" i="28" s="1"/>
  <c r="AZ191" i="27"/>
  <c r="V196" i="28" s="1"/>
  <c r="AZ267" i="27"/>
  <c r="V272" i="28" s="1"/>
  <c r="BB337" i="27"/>
  <c r="X342" i="28" s="1"/>
  <c r="BB359" i="27"/>
  <c r="X364" i="28" s="1"/>
  <c r="BB356" i="27"/>
  <c r="X361" i="28" s="1"/>
  <c r="BD341" i="27"/>
  <c r="Z346" i="28" s="1"/>
  <c r="BD340" i="27"/>
  <c r="Z345" i="28" s="1"/>
  <c r="BD342" i="27"/>
  <c r="Z347" i="28" s="1"/>
  <c r="AR347" i="28" s="1"/>
  <c r="BD363" i="27"/>
  <c r="Z368" i="28" s="1"/>
  <c r="AZ355" i="27"/>
  <c r="V360" i="28" s="1"/>
  <c r="BD290" i="27"/>
  <c r="Z295" i="28" s="1"/>
  <c r="AZ264" i="27"/>
  <c r="V269" i="28" s="1"/>
  <c r="AZ266" i="27"/>
  <c r="V271" i="28" s="1"/>
  <c r="AZ296" i="27"/>
  <c r="V301" i="28" s="1"/>
  <c r="BB336" i="27"/>
  <c r="X341" i="28" s="1"/>
  <c r="BB357" i="27"/>
  <c r="X362" i="28" s="1"/>
  <c r="BD361" i="27"/>
  <c r="Z366" i="28" s="1"/>
  <c r="AR366" i="28" s="1"/>
  <c r="AZ328" i="27"/>
  <c r="V333" i="28" s="1"/>
  <c r="BD362" i="27"/>
  <c r="Z367" i="28" s="1"/>
  <c r="AR367" i="28" s="1"/>
  <c r="AZ330" i="27"/>
  <c r="V335" i="28" s="1"/>
  <c r="AZ274" i="27"/>
  <c r="V279" i="28" s="1"/>
  <c r="BB281" i="27"/>
  <c r="X286" i="28" s="1"/>
  <c r="BB279" i="27"/>
  <c r="X284" i="28" s="1"/>
  <c r="AZ270" i="27"/>
  <c r="V275" i="28" s="1"/>
  <c r="BB284" i="27"/>
  <c r="X289" i="28" s="1"/>
  <c r="BB277" i="27"/>
  <c r="X282" i="28" s="1"/>
  <c r="BB276" i="27"/>
  <c r="X281" i="28" s="1"/>
  <c r="BB280" i="27"/>
  <c r="X285" i="28" s="1"/>
  <c r="BD304" i="27"/>
  <c r="Z309" i="28" s="1"/>
  <c r="AR309" i="28" s="1"/>
  <c r="AZ295" i="27"/>
  <c r="V300" i="28" s="1"/>
  <c r="AZ268" i="27"/>
  <c r="V273" i="28" s="1"/>
  <c r="BB358" i="27"/>
  <c r="X363" i="28" s="1"/>
  <c r="BB334" i="27"/>
  <c r="X339" i="28" s="1"/>
  <c r="BB333" i="27"/>
  <c r="X338" i="28" s="1"/>
  <c r="BD339" i="27"/>
  <c r="Z344" i="28" s="1"/>
  <c r="AR344" i="28" s="1"/>
  <c r="AZ327" i="27"/>
  <c r="V332" i="28" s="1"/>
  <c r="AZ352" i="27"/>
  <c r="V357" i="28" s="1"/>
  <c r="BD344" i="27"/>
  <c r="Z349" i="28" s="1"/>
  <c r="AZ332" i="27"/>
  <c r="V337" i="28" s="1"/>
  <c r="V202" i="28"/>
  <c r="BA137" i="27"/>
  <c r="AY131" i="27"/>
  <c r="AY132" i="27"/>
  <c r="AY133" i="27"/>
  <c r="BC141" i="27"/>
  <c r="BC140" i="27"/>
  <c r="BA134" i="27"/>
  <c r="BA135" i="27"/>
  <c r="BA197" i="27"/>
  <c r="BC139" i="27"/>
  <c r="Z30" i="45"/>
  <c r="X27" i="45"/>
  <c r="V26" i="45"/>
  <c r="X28" i="45"/>
  <c r="Z29" i="45"/>
  <c r="AR346" i="28" l="1"/>
  <c r="L90" i="21"/>
  <c r="AR368" i="28"/>
  <c r="AR294" i="28"/>
  <c r="AR365" i="28"/>
  <c r="AR349" i="28"/>
  <c r="AR292" i="28"/>
  <c r="AR293" i="28"/>
  <c r="AR295" i="28"/>
  <c r="AR345" i="28"/>
  <c r="AR348" i="28"/>
  <c r="AM336" i="27"/>
  <c r="AM337" i="27"/>
  <c r="AM338" i="27"/>
  <c r="AM358" i="27"/>
  <c r="AM359" i="27"/>
  <c r="AM301" i="27"/>
  <c r="AM141" i="27"/>
  <c r="BD141" i="27" s="1"/>
  <c r="AM285" i="27"/>
  <c r="AM140" i="27"/>
  <c r="AM283" i="27"/>
  <c r="AM302" i="27"/>
  <c r="AM282" i="27"/>
  <c r="AM281" i="27"/>
  <c r="AM284" i="27"/>
  <c r="AM101" i="27"/>
  <c r="AM98" i="27"/>
  <c r="AM100" i="27"/>
  <c r="AM97" i="27"/>
  <c r="AM99" i="27"/>
  <c r="AM96" i="27"/>
  <c r="AM95" i="27"/>
  <c r="AC29" i="27"/>
  <c r="AI351" i="27"/>
  <c r="AI326" i="27"/>
  <c r="AI349" i="27"/>
  <c r="AI348" i="27"/>
  <c r="AI324" i="27"/>
  <c r="AI305" i="27"/>
  <c r="AI350" i="27"/>
  <c r="AI325" i="27"/>
  <c r="AI183" i="27"/>
  <c r="AI226" i="27"/>
  <c r="AI220" i="27"/>
  <c r="AI188" i="27"/>
  <c r="AI152" i="27"/>
  <c r="AI263" i="27"/>
  <c r="AI293" i="27"/>
  <c r="AI186" i="27"/>
  <c r="AI132" i="27"/>
  <c r="AZ132" i="27" s="1"/>
  <c r="AI259" i="27"/>
  <c r="AI223" i="27"/>
  <c r="AI292" i="27"/>
  <c r="AI260" i="27"/>
  <c r="AI198" i="27"/>
  <c r="AI184" i="27"/>
  <c r="AI131" i="27"/>
  <c r="AZ131" i="27" s="1"/>
  <c r="AI193" i="27"/>
  <c r="AI187" i="27"/>
  <c r="AI262" i="27"/>
  <c r="AI133" i="27"/>
  <c r="AZ133" i="27" s="1"/>
  <c r="AI185" i="27"/>
  <c r="AI261" i="27"/>
  <c r="AI224" i="27"/>
  <c r="AI222" i="27"/>
  <c r="AI192" i="27"/>
  <c r="AI182" i="27"/>
  <c r="AI130" i="27"/>
  <c r="AI291" i="27"/>
  <c r="AI227" i="27"/>
  <c r="AI195" i="27"/>
  <c r="AI294" i="27"/>
  <c r="AI219" i="27"/>
  <c r="AI221" i="27"/>
  <c r="AI225" i="27"/>
  <c r="AI194" i="27"/>
  <c r="AI74" i="27"/>
  <c r="AI70" i="27"/>
  <c r="AI73" i="27"/>
  <c r="AI72" i="27"/>
  <c r="AI71" i="27"/>
  <c r="AI69" i="27"/>
  <c r="AI29" i="27"/>
  <c r="AK353" i="27"/>
  <c r="AK328" i="27"/>
  <c r="AK327" i="27"/>
  <c r="AK329" i="27"/>
  <c r="AK352" i="27"/>
  <c r="AK134" i="27"/>
  <c r="BB134" i="27" s="1"/>
  <c r="AK266" i="27"/>
  <c r="AK296" i="27"/>
  <c r="AK295" i="27"/>
  <c r="AK196" i="27"/>
  <c r="AK264" i="27"/>
  <c r="AK190" i="27"/>
  <c r="AK267" i="27"/>
  <c r="AK265" i="27"/>
  <c r="AK189" i="27"/>
  <c r="AK135" i="27"/>
  <c r="AK268" i="27"/>
  <c r="AK197" i="27"/>
  <c r="BB197" i="27" s="1"/>
  <c r="AK191" i="27"/>
  <c r="AK75" i="27"/>
  <c r="AK79" i="27"/>
  <c r="AK77" i="27"/>
  <c r="AK76" i="27"/>
  <c r="AK80" i="27"/>
  <c r="AK78" i="27"/>
  <c r="AK354" i="27"/>
  <c r="AK332" i="27"/>
  <c r="AK331" i="27"/>
  <c r="AK330" i="27"/>
  <c r="AK355" i="27"/>
  <c r="AK137" i="27"/>
  <c r="BB137" i="27" s="1"/>
  <c r="AK298" i="27"/>
  <c r="AK273" i="27"/>
  <c r="AK270" i="27"/>
  <c r="AK136" i="27"/>
  <c r="BB136" i="27" s="1"/>
  <c r="AK274" i="27"/>
  <c r="AK269" i="27"/>
  <c r="AK272" i="27"/>
  <c r="AK271" i="27"/>
  <c r="AK297" i="27"/>
  <c r="AK82" i="27"/>
  <c r="AK81" i="27"/>
  <c r="AK87" i="27"/>
  <c r="AK83" i="27"/>
  <c r="AK86" i="27"/>
  <c r="AK85" i="27"/>
  <c r="AK84" i="27"/>
  <c r="AM357" i="27"/>
  <c r="AM333" i="27"/>
  <c r="AM334" i="27"/>
  <c r="AM335" i="27"/>
  <c r="AM356" i="27"/>
  <c r="AM280" i="27"/>
  <c r="AM278" i="27"/>
  <c r="AM275" i="27"/>
  <c r="AM279" i="27"/>
  <c r="AM139" i="27"/>
  <c r="BD139" i="27" s="1"/>
  <c r="AM299" i="27"/>
  <c r="AM277" i="27"/>
  <c r="AM138" i="27"/>
  <c r="BD138" i="27" s="1"/>
  <c r="AM300" i="27"/>
  <c r="AM276" i="27"/>
  <c r="AM94" i="27"/>
  <c r="AM93" i="27"/>
  <c r="AM90" i="27"/>
  <c r="AM92" i="27"/>
  <c r="AM89" i="27"/>
  <c r="AM91" i="27"/>
  <c r="AM88" i="27"/>
  <c r="AE330" i="27"/>
  <c r="AV330" i="27" s="1"/>
  <c r="R335" i="28" s="1"/>
  <c r="AJ335" i="28" s="1"/>
  <c r="AE354" i="27"/>
  <c r="AV354" i="27" s="1"/>
  <c r="R359" i="28" s="1"/>
  <c r="AJ359" i="28" s="1"/>
  <c r="AE332" i="27"/>
  <c r="AV332" i="27" s="1"/>
  <c r="R337" i="28" s="1"/>
  <c r="AJ337" i="28" s="1"/>
  <c r="AE331" i="27"/>
  <c r="AV331" i="27" s="1"/>
  <c r="R336" i="28" s="1"/>
  <c r="AJ336" i="28" s="1"/>
  <c r="AE355" i="27"/>
  <c r="AV355" i="27" s="1"/>
  <c r="R360" i="28" s="1"/>
  <c r="AJ360" i="28" s="1"/>
  <c r="AE137" i="27"/>
  <c r="AV137" i="27" s="1"/>
  <c r="AE298" i="27"/>
  <c r="AV298" i="27" s="1"/>
  <c r="R303" i="28" s="1"/>
  <c r="AJ303" i="28" s="1"/>
  <c r="AE273" i="27"/>
  <c r="AV273" i="27" s="1"/>
  <c r="R278" i="28" s="1"/>
  <c r="AJ278" i="28" s="1"/>
  <c r="AE270" i="27"/>
  <c r="AV270" i="27" s="1"/>
  <c r="R275" i="28" s="1"/>
  <c r="AJ275" i="28" s="1"/>
  <c r="AE136" i="27"/>
  <c r="AV136" i="27" s="1"/>
  <c r="AE272" i="27"/>
  <c r="AV272" i="27" s="1"/>
  <c r="R277" i="28" s="1"/>
  <c r="AJ277" i="28" s="1"/>
  <c r="AE269" i="27"/>
  <c r="AV269" i="27" s="1"/>
  <c r="R274" i="28" s="1"/>
  <c r="AJ274" i="28" s="1"/>
  <c r="AE274" i="27"/>
  <c r="AV274" i="27" s="1"/>
  <c r="R279" i="28" s="1"/>
  <c r="AJ279" i="28" s="1"/>
  <c r="AE297" i="27"/>
  <c r="AV297" i="27" s="1"/>
  <c r="R302" i="28" s="1"/>
  <c r="AJ302" i="28" s="1"/>
  <c r="AE271" i="27"/>
  <c r="AV271" i="27" s="1"/>
  <c r="R276" i="28" s="1"/>
  <c r="AJ276" i="28" s="1"/>
  <c r="AE85" i="27"/>
  <c r="AE84" i="27"/>
  <c r="AE87" i="27"/>
  <c r="AE86" i="27"/>
  <c r="AE83" i="27"/>
  <c r="AE82" i="27"/>
  <c r="AE81" i="27"/>
  <c r="AG336" i="27"/>
  <c r="AX336" i="27" s="1"/>
  <c r="T341" i="28" s="1"/>
  <c r="AL341" i="28" s="1"/>
  <c r="AM341" i="28" s="1"/>
  <c r="AN341" i="28" s="1"/>
  <c r="AO341" i="28" s="1"/>
  <c r="AP341" i="28" s="1"/>
  <c r="AG359" i="27"/>
  <c r="AX359" i="27" s="1"/>
  <c r="T364" i="28" s="1"/>
  <c r="AL364" i="28" s="1"/>
  <c r="AM364" i="28" s="1"/>
  <c r="AN364" i="28" s="1"/>
  <c r="AO364" i="28" s="1"/>
  <c r="AP364" i="28" s="1"/>
  <c r="AG338" i="27"/>
  <c r="AX338" i="27" s="1"/>
  <c r="T343" i="28" s="1"/>
  <c r="AL343" i="28" s="1"/>
  <c r="AM343" i="28" s="1"/>
  <c r="AN343" i="28" s="1"/>
  <c r="AO343" i="28" s="1"/>
  <c r="AP343" i="28" s="1"/>
  <c r="AG358" i="27"/>
  <c r="AX358" i="27" s="1"/>
  <c r="T363" i="28" s="1"/>
  <c r="AL363" i="28" s="1"/>
  <c r="AM363" i="28" s="1"/>
  <c r="AN363" i="28" s="1"/>
  <c r="AO363" i="28" s="1"/>
  <c r="AP363" i="28" s="1"/>
  <c r="AG337" i="27"/>
  <c r="AX337" i="27" s="1"/>
  <c r="T342" i="28" s="1"/>
  <c r="AL342" i="28" s="1"/>
  <c r="AM342" i="28" s="1"/>
  <c r="AN342" i="28" s="1"/>
  <c r="AO342" i="28" s="1"/>
  <c r="AP342" i="28" s="1"/>
  <c r="AG140" i="27"/>
  <c r="AX140" i="27" s="1"/>
  <c r="AG301" i="27"/>
  <c r="AX301" i="27" s="1"/>
  <c r="T306" i="28" s="1"/>
  <c r="AL306" i="28" s="1"/>
  <c r="AM306" i="28" s="1"/>
  <c r="AN306" i="28" s="1"/>
  <c r="AO306" i="28" s="1"/>
  <c r="AP306" i="28" s="1"/>
  <c r="AG141" i="27"/>
  <c r="AX141" i="27" s="1"/>
  <c r="AG285" i="27"/>
  <c r="AX285" i="27" s="1"/>
  <c r="T290" i="28" s="1"/>
  <c r="AL290" i="28" s="1"/>
  <c r="AM290" i="28" s="1"/>
  <c r="AN290" i="28" s="1"/>
  <c r="AO290" i="28" s="1"/>
  <c r="AP290" i="28" s="1"/>
  <c r="AG283" i="27"/>
  <c r="AX283" i="27" s="1"/>
  <c r="T288" i="28" s="1"/>
  <c r="AL288" i="28" s="1"/>
  <c r="AM288" i="28" s="1"/>
  <c r="AN288" i="28" s="1"/>
  <c r="AO288" i="28" s="1"/>
  <c r="AP288" i="28" s="1"/>
  <c r="AG282" i="27"/>
  <c r="AX282" i="27" s="1"/>
  <c r="T287" i="28" s="1"/>
  <c r="AL287" i="28" s="1"/>
  <c r="AM287" i="28" s="1"/>
  <c r="AN287" i="28" s="1"/>
  <c r="AO287" i="28" s="1"/>
  <c r="AP287" i="28" s="1"/>
  <c r="AG302" i="27"/>
  <c r="AX302" i="27" s="1"/>
  <c r="T307" i="28" s="1"/>
  <c r="AL307" i="28" s="1"/>
  <c r="AM307" i="28" s="1"/>
  <c r="AN307" i="28" s="1"/>
  <c r="AO307" i="28" s="1"/>
  <c r="AP307" i="28" s="1"/>
  <c r="AG284" i="27"/>
  <c r="AX284" i="27" s="1"/>
  <c r="T289" i="28" s="1"/>
  <c r="AL289" i="28" s="1"/>
  <c r="AM289" i="28" s="1"/>
  <c r="AN289" i="28" s="1"/>
  <c r="AO289" i="28" s="1"/>
  <c r="AP289" i="28" s="1"/>
  <c r="AG281" i="27"/>
  <c r="AX281" i="27" s="1"/>
  <c r="T286" i="28" s="1"/>
  <c r="AL286" i="28" s="1"/>
  <c r="AM286" i="28" s="1"/>
  <c r="AN286" i="28" s="1"/>
  <c r="AO286" i="28" s="1"/>
  <c r="AP286" i="28" s="1"/>
  <c r="AG98" i="27"/>
  <c r="AG95" i="27"/>
  <c r="AG101" i="27"/>
  <c r="AG100" i="27"/>
  <c r="AG97" i="27"/>
  <c r="AG96" i="27"/>
  <c r="AG99" i="27"/>
  <c r="AE327" i="27"/>
  <c r="AV327" i="27" s="1"/>
  <c r="R332" i="28" s="1"/>
  <c r="AJ332" i="28" s="1"/>
  <c r="AE353" i="27"/>
  <c r="AV353" i="27" s="1"/>
  <c r="R358" i="28" s="1"/>
  <c r="AJ358" i="28" s="1"/>
  <c r="AE329" i="27"/>
  <c r="AV329" i="27" s="1"/>
  <c r="R334" i="28" s="1"/>
  <c r="AJ334" i="28" s="1"/>
  <c r="AE352" i="27"/>
  <c r="AV352" i="27" s="1"/>
  <c r="R357" i="28" s="1"/>
  <c r="AJ357" i="28" s="1"/>
  <c r="AE328" i="27"/>
  <c r="AV328" i="27" s="1"/>
  <c r="R333" i="28" s="1"/>
  <c r="AJ333" i="28" s="1"/>
  <c r="AE134" i="27"/>
  <c r="AV134" i="27" s="1"/>
  <c r="AE296" i="27"/>
  <c r="AV296" i="27" s="1"/>
  <c r="R301" i="28" s="1"/>
  <c r="AJ301" i="28" s="1"/>
  <c r="AE266" i="27"/>
  <c r="AV266" i="27" s="1"/>
  <c r="R271" i="28" s="1"/>
  <c r="AJ271" i="28" s="1"/>
  <c r="AE196" i="27"/>
  <c r="AV196" i="27" s="1"/>
  <c r="R201" i="28" s="1"/>
  <c r="AJ201" i="28" s="1"/>
  <c r="AE190" i="27"/>
  <c r="AV190" i="27" s="1"/>
  <c r="R195" i="28" s="1"/>
  <c r="AJ195" i="28" s="1"/>
  <c r="AE267" i="27"/>
  <c r="AV267" i="27" s="1"/>
  <c r="R272" i="28" s="1"/>
  <c r="AJ272" i="28" s="1"/>
  <c r="AE264" i="27"/>
  <c r="AV264" i="27" s="1"/>
  <c r="R269" i="28" s="1"/>
  <c r="AJ269" i="28" s="1"/>
  <c r="AE295" i="27"/>
  <c r="AV295" i="27" s="1"/>
  <c r="R300" i="28" s="1"/>
  <c r="AJ300" i="28" s="1"/>
  <c r="AE189" i="27"/>
  <c r="AV189" i="27" s="1"/>
  <c r="R194" i="28" s="1"/>
  <c r="AJ194" i="28" s="1"/>
  <c r="AE135" i="27"/>
  <c r="AV135" i="27" s="1"/>
  <c r="AE268" i="27"/>
  <c r="AV268" i="27" s="1"/>
  <c r="R273" i="28" s="1"/>
  <c r="AJ273" i="28" s="1"/>
  <c r="AE265" i="27"/>
  <c r="AV265" i="27" s="1"/>
  <c r="R270" i="28" s="1"/>
  <c r="AJ270" i="28" s="1"/>
  <c r="AE191" i="27"/>
  <c r="AV191" i="27" s="1"/>
  <c r="R196" i="28" s="1"/>
  <c r="AJ196" i="28" s="1"/>
  <c r="AE197" i="27"/>
  <c r="AV197" i="27" s="1"/>
  <c r="R202" i="28" s="1"/>
  <c r="AJ202" i="28" s="1"/>
  <c r="AE78" i="27"/>
  <c r="AE80" i="27"/>
  <c r="AE79" i="27"/>
  <c r="AE77" i="27"/>
  <c r="AE75" i="27"/>
  <c r="AE76" i="27"/>
  <c r="Y316" i="27"/>
  <c r="AP316" i="27" s="1"/>
  <c r="L321" i="28" s="1"/>
  <c r="AD321" i="28" s="1"/>
  <c r="Y313" i="27"/>
  <c r="AP313" i="27" s="1"/>
  <c r="L318" i="28" s="1"/>
  <c r="AD318" i="28" s="1"/>
  <c r="Y315" i="27"/>
  <c r="AP315" i="27" s="1"/>
  <c r="L320" i="28" s="1"/>
  <c r="AD320" i="28" s="1"/>
  <c r="Y314" i="27"/>
  <c r="AP314" i="27" s="1"/>
  <c r="L319" i="28" s="1"/>
  <c r="AD319" i="28" s="1"/>
  <c r="Y165" i="27"/>
  <c r="AP165" i="27" s="1"/>
  <c r="L170" i="28" s="1"/>
  <c r="AD170" i="28" s="1"/>
  <c r="Y162" i="27"/>
  <c r="AP162" i="27" s="1"/>
  <c r="L167" i="28" s="1"/>
  <c r="AD167" i="28" s="1"/>
  <c r="Y240" i="27"/>
  <c r="AP240" i="27" s="1"/>
  <c r="L245" i="28" s="1"/>
  <c r="AD245" i="28" s="1"/>
  <c r="Y166" i="27"/>
  <c r="AP166" i="27" s="1"/>
  <c r="L171" i="28" s="1"/>
  <c r="AD171" i="28" s="1"/>
  <c r="Y164" i="27"/>
  <c r="AP164" i="27" s="1"/>
  <c r="L169" i="28" s="1"/>
  <c r="AD169" i="28" s="1"/>
  <c r="Y205" i="27"/>
  <c r="AP205" i="27" s="1"/>
  <c r="L210" i="28" s="1"/>
  <c r="AD210" i="28" s="1"/>
  <c r="Y243" i="27"/>
  <c r="AP243" i="27" s="1"/>
  <c r="L248" i="28" s="1"/>
  <c r="AD248" i="28" s="1"/>
  <c r="Y241" i="27"/>
  <c r="AP241" i="27" s="1"/>
  <c r="L246" i="28" s="1"/>
  <c r="AD246" i="28" s="1"/>
  <c r="Y239" i="27"/>
  <c r="AP239" i="27" s="1"/>
  <c r="L244" i="28" s="1"/>
  <c r="AD244" i="28" s="1"/>
  <c r="Y163" i="27"/>
  <c r="AP163" i="27" s="1"/>
  <c r="L168" i="28" s="1"/>
  <c r="AD168" i="28" s="1"/>
  <c r="Y242" i="27"/>
  <c r="AP242" i="27" s="1"/>
  <c r="L247" i="28" s="1"/>
  <c r="AD247" i="28" s="1"/>
  <c r="Y206" i="27"/>
  <c r="AP206" i="27" s="1"/>
  <c r="L211" i="28" s="1"/>
  <c r="AD211" i="28" s="1"/>
  <c r="Y49" i="27"/>
  <c r="Y48" i="27"/>
  <c r="Y46" i="27"/>
  <c r="Y45" i="27"/>
  <c r="Y44" i="27"/>
  <c r="Y47" i="27"/>
  <c r="AC321" i="27"/>
  <c r="AT321" i="27" s="1"/>
  <c r="P326" i="28" s="1"/>
  <c r="AH326" i="28" s="1"/>
  <c r="AC323" i="27"/>
  <c r="AT323" i="27" s="1"/>
  <c r="P328" i="28" s="1"/>
  <c r="AH328" i="28" s="1"/>
  <c r="AC322" i="27"/>
  <c r="AT322" i="27" s="1"/>
  <c r="P327" i="28" s="1"/>
  <c r="AH327" i="28" s="1"/>
  <c r="AC177" i="27"/>
  <c r="AT177" i="27" s="1"/>
  <c r="P182" i="28" s="1"/>
  <c r="AH182" i="28" s="1"/>
  <c r="AC180" i="27"/>
  <c r="AT180" i="27" s="1"/>
  <c r="P185" i="28" s="1"/>
  <c r="AH185" i="28" s="1"/>
  <c r="AC218" i="27"/>
  <c r="AT218" i="27" s="1"/>
  <c r="P223" i="28" s="1"/>
  <c r="AH223" i="28" s="1"/>
  <c r="AC216" i="27"/>
  <c r="AT216" i="27" s="1"/>
  <c r="P221" i="28" s="1"/>
  <c r="AH221" i="28" s="1"/>
  <c r="AC181" i="27"/>
  <c r="AT181" i="27" s="1"/>
  <c r="P186" i="28" s="1"/>
  <c r="AH186" i="28" s="1"/>
  <c r="AC178" i="27"/>
  <c r="AT178" i="27" s="1"/>
  <c r="P183" i="28" s="1"/>
  <c r="AH183" i="28" s="1"/>
  <c r="AC256" i="27"/>
  <c r="AT256" i="27" s="1"/>
  <c r="P261" i="28" s="1"/>
  <c r="AH261" i="28" s="1"/>
  <c r="AC257" i="27"/>
  <c r="AT257" i="27" s="1"/>
  <c r="P262" i="28" s="1"/>
  <c r="AH262" i="28" s="1"/>
  <c r="AC254" i="27"/>
  <c r="AT254" i="27" s="1"/>
  <c r="P259" i="28" s="1"/>
  <c r="AH259" i="28" s="1"/>
  <c r="AC215" i="27"/>
  <c r="AT215" i="27" s="1"/>
  <c r="P220" i="28" s="1"/>
  <c r="AH220" i="28" s="1"/>
  <c r="AC258" i="27"/>
  <c r="AT258" i="27" s="1"/>
  <c r="P263" i="28" s="1"/>
  <c r="AH263" i="28" s="1"/>
  <c r="AC255" i="27"/>
  <c r="AT255" i="27" s="1"/>
  <c r="P260" i="28" s="1"/>
  <c r="AH260" i="28" s="1"/>
  <c r="AC217" i="27"/>
  <c r="AT217" i="27" s="1"/>
  <c r="P222" i="28" s="1"/>
  <c r="AH222" i="28" s="1"/>
  <c r="AC179" i="27"/>
  <c r="AT179" i="27" s="1"/>
  <c r="P184" i="28" s="1"/>
  <c r="AH184" i="28" s="1"/>
  <c r="AC176" i="27"/>
  <c r="AT176" i="27" s="1"/>
  <c r="P181" i="28" s="1"/>
  <c r="AH181" i="28" s="1"/>
  <c r="AC68" i="27"/>
  <c r="AC67" i="27"/>
  <c r="AC66" i="27"/>
  <c r="AC64" i="27"/>
  <c r="AC63" i="27"/>
  <c r="AC62" i="27"/>
  <c r="AC65" i="27"/>
  <c r="AC348" i="27"/>
  <c r="AT348" i="27" s="1"/>
  <c r="P353" i="28" s="1"/>
  <c r="AH353" i="28" s="1"/>
  <c r="AC305" i="27"/>
  <c r="AT305" i="27" s="1"/>
  <c r="P310" i="28" s="1"/>
  <c r="AH310" i="28" s="1"/>
  <c r="AC324" i="27"/>
  <c r="AT324" i="27" s="1"/>
  <c r="P329" i="28" s="1"/>
  <c r="AH329" i="28" s="1"/>
  <c r="AC350" i="27"/>
  <c r="AT350" i="27" s="1"/>
  <c r="P355" i="28" s="1"/>
  <c r="AH355" i="28" s="1"/>
  <c r="AC351" i="27"/>
  <c r="AT351" i="27" s="1"/>
  <c r="P356" i="28" s="1"/>
  <c r="AH356" i="28" s="1"/>
  <c r="AC326" i="27"/>
  <c r="AT326" i="27" s="1"/>
  <c r="P331" i="28" s="1"/>
  <c r="AH331" i="28" s="1"/>
  <c r="AC349" i="27"/>
  <c r="AT349" i="27" s="1"/>
  <c r="P354" i="28" s="1"/>
  <c r="AH354" i="28" s="1"/>
  <c r="AC325" i="27"/>
  <c r="AT325" i="27" s="1"/>
  <c r="P330" i="28" s="1"/>
  <c r="AH330" i="28" s="1"/>
  <c r="AC152" i="27"/>
  <c r="AT152" i="27" s="1"/>
  <c r="P157" i="28" s="1"/>
  <c r="AH157" i="28" s="1"/>
  <c r="AC186" i="27"/>
  <c r="AT186" i="27" s="1"/>
  <c r="P191" i="28" s="1"/>
  <c r="AH191" i="28" s="1"/>
  <c r="AC132" i="27"/>
  <c r="AT132" i="27" s="1"/>
  <c r="AC188" i="27"/>
  <c r="AT188" i="27" s="1"/>
  <c r="P193" i="28" s="1"/>
  <c r="AH193" i="28" s="1"/>
  <c r="AC183" i="27"/>
  <c r="AT183" i="27" s="1"/>
  <c r="P188" i="28" s="1"/>
  <c r="AH188" i="28" s="1"/>
  <c r="AC263" i="27"/>
  <c r="AT263" i="27" s="1"/>
  <c r="P268" i="28" s="1"/>
  <c r="AH268" i="28" s="1"/>
  <c r="AC259" i="27"/>
  <c r="AT259" i="27" s="1"/>
  <c r="P264" i="28" s="1"/>
  <c r="AH264" i="28" s="1"/>
  <c r="AC223" i="27"/>
  <c r="AT223" i="27" s="1"/>
  <c r="P228" i="28" s="1"/>
  <c r="AH228" i="28" s="1"/>
  <c r="AC220" i="27"/>
  <c r="AT220" i="27" s="1"/>
  <c r="P225" i="28" s="1"/>
  <c r="AH225" i="28" s="1"/>
  <c r="AC193" i="27"/>
  <c r="AT193" i="27" s="1"/>
  <c r="P198" i="28" s="1"/>
  <c r="AH198" i="28" s="1"/>
  <c r="AC293" i="27"/>
  <c r="AT293" i="27" s="1"/>
  <c r="P298" i="28" s="1"/>
  <c r="AH298" i="28" s="1"/>
  <c r="AC226" i="27"/>
  <c r="AT226" i="27" s="1"/>
  <c r="P231" i="28" s="1"/>
  <c r="AH231" i="28" s="1"/>
  <c r="AC198" i="27"/>
  <c r="AT198" i="27" s="1"/>
  <c r="P203" i="28" s="1"/>
  <c r="AH203" i="28" s="1"/>
  <c r="AC187" i="27"/>
  <c r="AT187" i="27" s="1"/>
  <c r="P192" i="28" s="1"/>
  <c r="AH192" i="28" s="1"/>
  <c r="AC184" i="27"/>
  <c r="AT184" i="27" s="1"/>
  <c r="P189" i="28" s="1"/>
  <c r="AH189" i="28" s="1"/>
  <c r="AC133" i="27"/>
  <c r="AT133" i="27" s="1"/>
  <c r="AC131" i="27"/>
  <c r="AT131" i="27" s="1"/>
  <c r="AC262" i="27"/>
  <c r="AT262" i="27" s="1"/>
  <c r="P267" i="28" s="1"/>
  <c r="AH267" i="28" s="1"/>
  <c r="AC227" i="27"/>
  <c r="AT227" i="27" s="1"/>
  <c r="P232" i="28" s="1"/>
  <c r="AH232" i="28" s="1"/>
  <c r="AC224" i="27"/>
  <c r="AT224" i="27" s="1"/>
  <c r="P229" i="28" s="1"/>
  <c r="AH229" i="28" s="1"/>
  <c r="AC219" i="27"/>
  <c r="AT219" i="27" s="1"/>
  <c r="P224" i="28" s="1"/>
  <c r="AH224" i="28" s="1"/>
  <c r="AC185" i="27"/>
  <c r="AT185" i="27" s="1"/>
  <c r="P190" i="28" s="1"/>
  <c r="AH190" i="28" s="1"/>
  <c r="AC260" i="27"/>
  <c r="AT260" i="27" s="1"/>
  <c r="P265" i="28" s="1"/>
  <c r="AH265" i="28" s="1"/>
  <c r="AC292" i="27"/>
  <c r="AT292" i="27" s="1"/>
  <c r="P297" i="28" s="1"/>
  <c r="AH297" i="28" s="1"/>
  <c r="AC222" i="27"/>
  <c r="AT222" i="27" s="1"/>
  <c r="P227" i="28" s="1"/>
  <c r="AH227" i="28" s="1"/>
  <c r="AC195" i="27"/>
  <c r="AT195" i="27" s="1"/>
  <c r="P200" i="28" s="1"/>
  <c r="AH200" i="28" s="1"/>
  <c r="AC192" i="27"/>
  <c r="AT192" i="27" s="1"/>
  <c r="P197" i="28" s="1"/>
  <c r="AH197" i="28" s="1"/>
  <c r="AC130" i="27"/>
  <c r="AT130" i="27" s="1"/>
  <c r="AC294" i="27"/>
  <c r="AT294" i="27" s="1"/>
  <c r="P299" i="28" s="1"/>
  <c r="AH299" i="28" s="1"/>
  <c r="AC291" i="27"/>
  <c r="AT291" i="27" s="1"/>
  <c r="P296" i="28" s="1"/>
  <c r="AH296" i="28" s="1"/>
  <c r="AC261" i="27"/>
  <c r="AT261" i="27" s="1"/>
  <c r="P266" i="28" s="1"/>
  <c r="AH266" i="28" s="1"/>
  <c r="AC194" i="27"/>
  <c r="AT194" i="27" s="1"/>
  <c r="P199" i="28" s="1"/>
  <c r="AH199" i="28" s="1"/>
  <c r="AC182" i="27"/>
  <c r="AT182" i="27" s="1"/>
  <c r="P187" i="28" s="1"/>
  <c r="AH187" i="28" s="1"/>
  <c r="AC225" i="27"/>
  <c r="AT225" i="27" s="1"/>
  <c r="P230" i="28" s="1"/>
  <c r="AH230" i="28" s="1"/>
  <c r="AC221" i="27"/>
  <c r="AT221" i="27" s="1"/>
  <c r="P226" i="28" s="1"/>
  <c r="AH226" i="28" s="1"/>
  <c r="AC74" i="27"/>
  <c r="AC73" i="27"/>
  <c r="AC72" i="27"/>
  <c r="AC71" i="27"/>
  <c r="AC70" i="27"/>
  <c r="AC69" i="27"/>
  <c r="Y310" i="27"/>
  <c r="AP310" i="27" s="1"/>
  <c r="L315" i="28" s="1"/>
  <c r="AD315" i="28" s="1"/>
  <c r="Y312" i="27"/>
  <c r="AP312" i="27" s="1"/>
  <c r="L317" i="28" s="1"/>
  <c r="AD317" i="28" s="1"/>
  <c r="Y311" i="27"/>
  <c r="AP311" i="27" s="1"/>
  <c r="L316" i="28" s="1"/>
  <c r="AD316" i="28" s="1"/>
  <c r="Y159" i="27"/>
  <c r="Y237" i="27"/>
  <c r="Y234" i="27"/>
  <c r="Y204" i="27"/>
  <c r="Y161" i="27"/>
  <c r="AP161" i="27" s="1"/>
  <c r="L166" i="28" s="1"/>
  <c r="AD166" i="28" s="1"/>
  <c r="Y238" i="27"/>
  <c r="AP238" i="27" s="1"/>
  <c r="L243" i="28" s="1"/>
  <c r="AD243" i="28" s="1"/>
  <c r="Y236" i="27"/>
  <c r="Y233" i="27"/>
  <c r="Y160" i="27"/>
  <c r="Y158" i="27"/>
  <c r="Y235" i="27"/>
  <c r="Y203" i="27"/>
  <c r="Y43" i="27"/>
  <c r="Y42" i="27"/>
  <c r="Y41" i="27"/>
  <c r="Y40" i="27"/>
  <c r="Y38" i="27"/>
  <c r="Y39" i="27"/>
  <c r="AG357" i="27"/>
  <c r="AX357" i="27" s="1"/>
  <c r="T362" i="28" s="1"/>
  <c r="AL362" i="28" s="1"/>
  <c r="AM362" i="28" s="1"/>
  <c r="AN362" i="28" s="1"/>
  <c r="AO362" i="28" s="1"/>
  <c r="AP362" i="28" s="1"/>
  <c r="AG333" i="27"/>
  <c r="AX333" i="27" s="1"/>
  <c r="T338" i="28" s="1"/>
  <c r="AL338" i="28" s="1"/>
  <c r="AM338" i="28" s="1"/>
  <c r="AN338" i="28" s="1"/>
  <c r="AO338" i="28" s="1"/>
  <c r="AP338" i="28" s="1"/>
  <c r="AG356" i="27"/>
  <c r="AX356" i="27" s="1"/>
  <c r="T361" i="28" s="1"/>
  <c r="AL361" i="28" s="1"/>
  <c r="AM361" i="28" s="1"/>
  <c r="AN361" i="28" s="1"/>
  <c r="AO361" i="28" s="1"/>
  <c r="AP361" i="28" s="1"/>
  <c r="AG335" i="27"/>
  <c r="AX335" i="27" s="1"/>
  <c r="T340" i="28" s="1"/>
  <c r="AL340" i="28" s="1"/>
  <c r="AM340" i="28" s="1"/>
  <c r="AN340" i="28" s="1"/>
  <c r="AO340" i="28" s="1"/>
  <c r="AP340" i="28" s="1"/>
  <c r="AG334" i="27"/>
  <c r="AX334" i="27" s="1"/>
  <c r="T339" i="28" s="1"/>
  <c r="AL339" i="28" s="1"/>
  <c r="AM339" i="28" s="1"/>
  <c r="AN339" i="28" s="1"/>
  <c r="AO339" i="28" s="1"/>
  <c r="AP339" i="28" s="1"/>
  <c r="AG280" i="27"/>
  <c r="AX280" i="27" s="1"/>
  <c r="T285" i="28" s="1"/>
  <c r="AL285" i="28" s="1"/>
  <c r="AM285" i="28" s="1"/>
  <c r="AN285" i="28" s="1"/>
  <c r="AO285" i="28" s="1"/>
  <c r="AP285" i="28" s="1"/>
  <c r="AG278" i="27"/>
  <c r="AX278" i="27" s="1"/>
  <c r="T283" i="28" s="1"/>
  <c r="AL283" i="28" s="1"/>
  <c r="AM283" i="28" s="1"/>
  <c r="AN283" i="28" s="1"/>
  <c r="AO283" i="28" s="1"/>
  <c r="AP283" i="28" s="1"/>
  <c r="AG275" i="27"/>
  <c r="AX275" i="27" s="1"/>
  <c r="T280" i="28" s="1"/>
  <c r="AL280" i="28" s="1"/>
  <c r="AM280" i="28" s="1"/>
  <c r="AN280" i="28" s="1"/>
  <c r="AO280" i="28" s="1"/>
  <c r="AP280" i="28" s="1"/>
  <c r="AG139" i="27"/>
  <c r="AX139" i="27" s="1"/>
  <c r="AG299" i="27"/>
  <c r="AX299" i="27" s="1"/>
  <c r="T304" i="28" s="1"/>
  <c r="AL304" i="28" s="1"/>
  <c r="AM304" i="28" s="1"/>
  <c r="AN304" i="28" s="1"/>
  <c r="AO304" i="28" s="1"/>
  <c r="AP304" i="28" s="1"/>
  <c r="AG279" i="27"/>
  <c r="AX279" i="27" s="1"/>
  <c r="T284" i="28" s="1"/>
  <c r="AL284" i="28" s="1"/>
  <c r="AM284" i="28" s="1"/>
  <c r="AN284" i="28" s="1"/>
  <c r="AO284" i="28" s="1"/>
  <c r="AP284" i="28" s="1"/>
  <c r="AG277" i="27"/>
  <c r="AX277" i="27" s="1"/>
  <c r="T282" i="28" s="1"/>
  <c r="AL282" i="28" s="1"/>
  <c r="AM282" i="28" s="1"/>
  <c r="AN282" i="28" s="1"/>
  <c r="AO282" i="28" s="1"/>
  <c r="AP282" i="28" s="1"/>
  <c r="AG300" i="27"/>
  <c r="AX300" i="27" s="1"/>
  <c r="T305" i="28" s="1"/>
  <c r="AL305" i="28" s="1"/>
  <c r="AM305" i="28" s="1"/>
  <c r="AN305" i="28" s="1"/>
  <c r="AO305" i="28" s="1"/>
  <c r="AP305" i="28" s="1"/>
  <c r="AG138" i="27"/>
  <c r="AX138" i="27" s="1"/>
  <c r="AG276" i="27"/>
  <c r="AX276" i="27" s="1"/>
  <c r="T281" i="28" s="1"/>
  <c r="AL281" i="28" s="1"/>
  <c r="AM281" i="28" s="1"/>
  <c r="AN281" i="28" s="1"/>
  <c r="AO281" i="28" s="1"/>
  <c r="AP281" i="28" s="1"/>
  <c r="AG90" i="27"/>
  <c r="AG93" i="27"/>
  <c r="AG92" i="27"/>
  <c r="AG91" i="27"/>
  <c r="AG89" i="27"/>
  <c r="AG94" i="27"/>
  <c r="AG88" i="27"/>
  <c r="AA317" i="27"/>
  <c r="AR317" i="27" s="1"/>
  <c r="N322" i="28" s="1"/>
  <c r="AF322" i="28" s="1"/>
  <c r="AA318" i="27"/>
  <c r="AR318" i="27" s="1"/>
  <c r="N323" i="28" s="1"/>
  <c r="AF323" i="28" s="1"/>
  <c r="AA168" i="27"/>
  <c r="AR168" i="27" s="1"/>
  <c r="N173" i="28" s="1"/>
  <c r="AF173" i="28" s="1"/>
  <c r="AA169" i="27"/>
  <c r="AR169" i="27" s="1"/>
  <c r="N174" i="28" s="1"/>
  <c r="AF174" i="28" s="1"/>
  <c r="AA247" i="27"/>
  <c r="AR247" i="27" s="1"/>
  <c r="N252" i="28" s="1"/>
  <c r="AF252" i="28" s="1"/>
  <c r="AA244" i="27"/>
  <c r="AR244" i="27" s="1"/>
  <c r="N249" i="28" s="1"/>
  <c r="AF249" i="28" s="1"/>
  <c r="AA208" i="27"/>
  <c r="AR208" i="27" s="1"/>
  <c r="N213" i="28" s="1"/>
  <c r="AF213" i="28" s="1"/>
  <c r="AA207" i="27"/>
  <c r="AR207" i="27" s="1"/>
  <c r="N212" i="28" s="1"/>
  <c r="AF212" i="28" s="1"/>
  <c r="AA248" i="27"/>
  <c r="AR248" i="27" s="1"/>
  <c r="N253" i="28" s="1"/>
  <c r="AF253" i="28" s="1"/>
  <c r="AA245" i="27"/>
  <c r="AR245" i="27" s="1"/>
  <c r="N250" i="28" s="1"/>
  <c r="AF250" i="28" s="1"/>
  <c r="AA209" i="27"/>
  <c r="AR209" i="27" s="1"/>
  <c r="N214" i="28" s="1"/>
  <c r="AF214" i="28" s="1"/>
  <c r="AA246" i="27"/>
  <c r="AR246" i="27" s="1"/>
  <c r="N251" i="28" s="1"/>
  <c r="AF251" i="28" s="1"/>
  <c r="AA170" i="27"/>
  <c r="AR170" i="27" s="1"/>
  <c r="N175" i="28" s="1"/>
  <c r="AF175" i="28" s="1"/>
  <c r="AA167" i="27"/>
  <c r="AR167" i="27" s="1"/>
  <c r="N172" i="28" s="1"/>
  <c r="AF172" i="28" s="1"/>
  <c r="AA210" i="27"/>
  <c r="AR210" i="27" s="1"/>
  <c r="N215" i="28" s="1"/>
  <c r="AF215" i="28" s="1"/>
  <c r="AA55" i="27"/>
  <c r="AA53" i="27"/>
  <c r="AA54" i="27"/>
  <c r="AA52" i="27"/>
  <c r="AA51" i="27"/>
  <c r="AA50" i="27"/>
  <c r="AA320" i="27"/>
  <c r="AR320" i="27" s="1"/>
  <c r="N325" i="28" s="1"/>
  <c r="AF325" i="28" s="1"/>
  <c r="AA319" i="27"/>
  <c r="AR319" i="27" s="1"/>
  <c r="N324" i="28" s="1"/>
  <c r="AF324" i="28" s="1"/>
  <c r="AA174" i="27"/>
  <c r="AR174" i="27" s="1"/>
  <c r="N179" i="28" s="1"/>
  <c r="AF179" i="28" s="1"/>
  <c r="AA171" i="27"/>
  <c r="AR171" i="27" s="1"/>
  <c r="N176" i="28" s="1"/>
  <c r="AF176" i="28" s="1"/>
  <c r="AA250" i="27"/>
  <c r="AR250" i="27" s="1"/>
  <c r="N255" i="28" s="1"/>
  <c r="AF255" i="28" s="1"/>
  <c r="AA211" i="27"/>
  <c r="AR211" i="27" s="1"/>
  <c r="N216" i="28" s="1"/>
  <c r="AF216" i="28" s="1"/>
  <c r="AA253" i="27"/>
  <c r="AR253" i="27" s="1"/>
  <c r="N258" i="28" s="1"/>
  <c r="AF258" i="28" s="1"/>
  <c r="AA213" i="27"/>
  <c r="AR213" i="27" s="1"/>
  <c r="N218" i="28" s="1"/>
  <c r="AF218" i="28" s="1"/>
  <c r="AA175" i="27"/>
  <c r="AR175" i="27" s="1"/>
  <c r="N180" i="28" s="1"/>
  <c r="AF180" i="28" s="1"/>
  <c r="AA172" i="27"/>
  <c r="AR172" i="27" s="1"/>
  <c r="N177" i="28" s="1"/>
  <c r="AF177" i="28" s="1"/>
  <c r="AA251" i="27"/>
  <c r="AR251" i="27" s="1"/>
  <c r="N256" i="28" s="1"/>
  <c r="AF256" i="28" s="1"/>
  <c r="AA212" i="27"/>
  <c r="AR212" i="27" s="1"/>
  <c r="N217" i="28" s="1"/>
  <c r="AF217" i="28" s="1"/>
  <c r="AA173" i="27"/>
  <c r="AR173" i="27" s="1"/>
  <c r="N178" i="28" s="1"/>
  <c r="AF178" i="28" s="1"/>
  <c r="AA252" i="27"/>
  <c r="AR252" i="27" s="1"/>
  <c r="N257" i="28" s="1"/>
  <c r="AF257" i="28" s="1"/>
  <c r="AA249" i="27"/>
  <c r="AR249" i="27" s="1"/>
  <c r="N254" i="28" s="1"/>
  <c r="AF254" i="28" s="1"/>
  <c r="AA214" i="27"/>
  <c r="AR214" i="27" s="1"/>
  <c r="N219" i="28" s="1"/>
  <c r="AF219" i="28" s="1"/>
  <c r="AA61" i="27"/>
  <c r="AA60" i="27"/>
  <c r="AA58" i="27"/>
  <c r="AA57" i="27"/>
  <c r="AA56" i="27"/>
  <c r="AA59" i="27"/>
  <c r="AY130" i="27"/>
  <c r="AY255" i="27"/>
  <c r="U260" i="28" s="1"/>
  <c r="BC277" i="27"/>
  <c r="Y282" i="28" s="1"/>
  <c r="BA295" i="27"/>
  <c r="W300" i="28" s="1"/>
  <c r="BC281" i="27"/>
  <c r="Y286" i="28" s="1"/>
  <c r="AY261" i="27"/>
  <c r="U266" i="28" s="1"/>
  <c r="AY225" i="27"/>
  <c r="U230" i="28" s="1"/>
  <c r="AY186" i="27"/>
  <c r="U191" i="28" s="1"/>
  <c r="AY262" i="27"/>
  <c r="U267" i="28" s="1"/>
  <c r="AY194" i="27"/>
  <c r="U199" i="28" s="1"/>
  <c r="AY224" i="27"/>
  <c r="U229" i="28" s="1"/>
  <c r="BA298" i="27"/>
  <c r="W303" i="28" s="1"/>
  <c r="BA270" i="27"/>
  <c r="W275" i="28" s="1"/>
  <c r="BC334" i="27"/>
  <c r="Y339" i="28" s="1"/>
  <c r="BC356" i="27"/>
  <c r="Y361" i="28" s="1"/>
  <c r="BA352" i="27"/>
  <c r="W357" i="28" s="1"/>
  <c r="AY323" i="27"/>
  <c r="U328" i="28" s="1"/>
  <c r="AY326" i="27"/>
  <c r="U331" i="28" s="1"/>
  <c r="AY350" i="27"/>
  <c r="U355" i="28" s="1"/>
  <c r="BA354" i="27"/>
  <c r="W359" i="28" s="1"/>
  <c r="BC338" i="27"/>
  <c r="Y343" i="28" s="1"/>
  <c r="BC336" i="27"/>
  <c r="Y341" i="28" s="1"/>
  <c r="AY256" i="27"/>
  <c r="U261" i="28" s="1"/>
  <c r="AY181" i="27"/>
  <c r="U186" i="28" s="1"/>
  <c r="BC276" i="27"/>
  <c r="Y281" i="28" s="1"/>
  <c r="BA190" i="27"/>
  <c r="W195" i="28" s="1"/>
  <c r="BA191" i="27"/>
  <c r="W196" i="28" s="1"/>
  <c r="BA268" i="27"/>
  <c r="W273" i="28" s="1"/>
  <c r="BC301" i="27"/>
  <c r="Y306" i="28" s="1"/>
  <c r="AY219" i="27"/>
  <c r="U224" i="28" s="1"/>
  <c r="AY184" i="27"/>
  <c r="U189" i="28" s="1"/>
  <c r="AY291" i="27"/>
  <c r="U296" i="28" s="1"/>
  <c r="AY294" i="27"/>
  <c r="U299" i="28" s="1"/>
  <c r="AY180" i="27"/>
  <c r="U185" i="28" s="1"/>
  <c r="AY178" i="27"/>
  <c r="U183" i="28" s="1"/>
  <c r="AY177" i="27"/>
  <c r="U182" i="28" s="1"/>
  <c r="BC280" i="27"/>
  <c r="Y285" i="28" s="1"/>
  <c r="BA265" i="27"/>
  <c r="W270" i="28" s="1"/>
  <c r="BA189" i="27"/>
  <c r="W194" i="28" s="1"/>
  <c r="BA296" i="27"/>
  <c r="W301" i="28" s="1"/>
  <c r="BC302" i="27"/>
  <c r="Y307" i="28" s="1"/>
  <c r="BC283" i="27"/>
  <c r="Y288" i="28" s="1"/>
  <c r="AY182" i="27"/>
  <c r="U187" i="28" s="1"/>
  <c r="AY220" i="27"/>
  <c r="U225" i="28" s="1"/>
  <c r="AY222" i="27"/>
  <c r="U227" i="28" s="1"/>
  <c r="AY221" i="27"/>
  <c r="U226" i="28" s="1"/>
  <c r="AY227" i="27"/>
  <c r="U232" i="28" s="1"/>
  <c r="AY198" i="27"/>
  <c r="U203" i="28" s="1"/>
  <c r="AY192" i="27"/>
  <c r="U197" i="28" s="1"/>
  <c r="BA273" i="27"/>
  <c r="W278" i="28" s="1"/>
  <c r="BA272" i="27"/>
  <c r="W277" i="28" s="1"/>
  <c r="BC335" i="27"/>
  <c r="Y340" i="28" s="1"/>
  <c r="BA353" i="27"/>
  <c r="W358" i="28" s="1"/>
  <c r="AY321" i="27"/>
  <c r="U326" i="28" s="1"/>
  <c r="AY351" i="27"/>
  <c r="U356" i="28" s="1"/>
  <c r="BA355" i="27"/>
  <c r="W360" i="28" s="1"/>
  <c r="BC359" i="27"/>
  <c r="Y364" i="28" s="1"/>
  <c r="BC358" i="27"/>
  <c r="Y363" i="28" s="1"/>
  <c r="AY258" i="27"/>
  <c r="U263" i="28" s="1"/>
  <c r="AY176" i="27"/>
  <c r="U181" i="28" s="1"/>
  <c r="AY215" i="27"/>
  <c r="U220" i="28" s="1"/>
  <c r="AY217" i="27"/>
  <c r="U222" i="28" s="1"/>
  <c r="AY254" i="27"/>
  <c r="U259" i="28" s="1"/>
  <c r="AY179" i="27"/>
  <c r="U184" i="28" s="1"/>
  <c r="BC299" i="27"/>
  <c r="Y304" i="28" s="1"/>
  <c r="BC278" i="27"/>
  <c r="Y283" i="28" s="1"/>
  <c r="BA196" i="27"/>
  <c r="W201" i="28" s="1"/>
  <c r="BA267" i="27"/>
  <c r="W272" i="28" s="1"/>
  <c r="BC285" i="27"/>
  <c r="Y290" i="28" s="1"/>
  <c r="BC282" i="27"/>
  <c r="Y287" i="28" s="1"/>
  <c r="AY226" i="27"/>
  <c r="U231" i="28" s="1"/>
  <c r="AY260" i="27"/>
  <c r="U265" i="28" s="1"/>
  <c r="AY188" i="27"/>
  <c r="U193" i="28" s="1"/>
  <c r="AY223" i="27"/>
  <c r="U228" i="28" s="1"/>
  <c r="AY187" i="27"/>
  <c r="U192" i="28" s="1"/>
  <c r="AY263" i="27"/>
  <c r="U268" i="28" s="1"/>
  <c r="AY185" i="27"/>
  <c r="U190" i="28" s="1"/>
  <c r="BA274" i="27"/>
  <c r="W279" i="28" s="1"/>
  <c r="BC333" i="27"/>
  <c r="Y338" i="28" s="1"/>
  <c r="BA329" i="27"/>
  <c r="W334" i="28" s="1"/>
  <c r="BA328" i="27"/>
  <c r="W333" i="28" s="1"/>
  <c r="AY348" i="27"/>
  <c r="U353" i="28" s="1"/>
  <c r="AY305" i="27"/>
  <c r="U310" i="28" s="1"/>
  <c r="BA330" i="27"/>
  <c r="W335" i="28" s="1"/>
  <c r="BA332" i="27"/>
  <c r="W337" i="28" s="1"/>
  <c r="AY218" i="27"/>
  <c r="U223" i="28" s="1"/>
  <c r="AY216" i="27"/>
  <c r="U221" i="28" s="1"/>
  <c r="AY257" i="27"/>
  <c r="U262" i="28" s="1"/>
  <c r="BC300" i="27"/>
  <c r="Y305" i="28" s="1"/>
  <c r="BC275" i="27"/>
  <c r="Y280" i="28" s="1"/>
  <c r="BC279" i="27"/>
  <c r="Y284" i="28" s="1"/>
  <c r="BA264" i="27"/>
  <c r="W269" i="28" s="1"/>
  <c r="BA266" i="27"/>
  <c r="W271" i="28" s="1"/>
  <c r="BC284" i="27"/>
  <c r="Y289" i="28" s="1"/>
  <c r="AY183" i="27"/>
  <c r="U188" i="28" s="1"/>
  <c r="AY259" i="27"/>
  <c r="U264" i="28" s="1"/>
  <c r="AY293" i="27"/>
  <c r="U298" i="28" s="1"/>
  <c r="AY193" i="27"/>
  <c r="U198" i="28" s="1"/>
  <c r="AY195" i="27"/>
  <c r="U200" i="28" s="1"/>
  <c r="AY292" i="27"/>
  <c r="U297" i="28" s="1"/>
  <c r="AY152" i="27"/>
  <c r="U157" i="28" s="1"/>
  <c r="BA269" i="27"/>
  <c r="W274" i="28" s="1"/>
  <c r="BA297" i="27"/>
  <c r="W302" i="28" s="1"/>
  <c r="BA271" i="27"/>
  <c r="W276" i="28" s="1"/>
  <c r="BC357" i="27"/>
  <c r="Y362" i="28" s="1"/>
  <c r="BA327" i="27"/>
  <c r="W332" i="28" s="1"/>
  <c r="AY322" i="27"/>
  <c r="U327" i="28" s="1"/>
  <c r="AY324" i="27"/>
  <c r="U329" i="28" s="1"/>
  <c r="AY349" i="27"/>
  <c r="U354" i="28" s="1"/>
  <c r="AY325" i="27"/>
  <c r="U330" i="28" s="1"/>
  <c r="BA331" i="27"/>
  <c r="W336" i="28" s="1"/>
  <c r="BC337" i="27"/>
  <c r="Y342" i="28" s="1"/>
  <c r="W202" i="28"/>
  <c r="BB135" i="27"/>
  <c r="BD140" i="27"/>
  <c r="Y27" i="45"/>
  <c r="Y28" i="45"/>
  <c r="W26" i="45"/>
  <c r="L96" i="21" l="1"/>
  <c r="L91" i="21"/>
  <c r="AQ284" i="28"/>
  <c r="AQ361" i="28"/>
  <c r="AQ288" i="28"/>
  <c r="AQ283" i="28"/>
  <c r="AQ305" i="28"/>
  <c r="AQ339" i="28"/>
  <c r="AQ362" i="28"/>
  <c r="AQ307" i="28"/>
  <c r="AQ363" i="28"/>
  <c r="AQ281" i="28"/>
  <c r="AQ286" i="28"/>
  <c r="AQ282" i="28"/>
  <c r="AQ280" i="28"/>
  <c r="AQ340" i="28"/>
  <c r="AQ287" i="28"/>
  <c r="AQ306" i="28"/>
  <c r="AQ343" i="28"/>
  <c r="AQ364" i="28"/>
  <c r="AQ304" i="28"/>
  <c r="AQ285" i="28"/>
  <c r="AQ338" i="28"/>
  <c r="AQ289" i="28"/>
  <c r="AQ290" i="28"/>
  <c r="AQ342" i="28"/>
  <c r="AQ341" i="28"/>
  <c r="AL332" i="27"/>
  <c r="AL355" i="27"/>
  <c r="AL330" i="27"/>
  <c r="AL354" i="27"/>
  <c r="AL331" i="27"/>
  <c r="AL298" i="27"/>
  <c r="AL273" i="27"/>
  <c r="AL270" i="27"/>
  <c r="AL137" i="27"/>
  <c r="AL269" i="27"/>
  <c r="AL274" i="27"/>
  <c r="AL272" i="27"/>
  <c r="AL136" i="27"/>
  <c r="AL297" i="27"/>
  <c r="AL271" i="27"/>
  <c r="AL87" i="27"/>
  <c r="AL84" i="27"/>
  <c r="AL83" i="27"/>
  <c r="AL86" i="27"/>
  <c r="AL85" i="27"/>
  <c r="AL81" i="27"/>
  <c r="AL82" i="27"/>
  <c r="AL327" i="27"/>
  <c r="AL353" i="27"/>
  <c r="AL329" i="27"/>
  <c r="AL328" i="27"/>
  <c r="AL352" i="27"/>
  <c r="AL296" i="27"/>
  <c r="AL134" i="27"/>
  <c r="AL266" i="27"/>
  <c r="AL196" i="27"/>
  <c r="AL264" i="27"/>
  <c r="AL190" i="27"/>
  <c r="AL295" i="27"/>
  <c r="AL267" i="27"/>
  <c r="AL265" i="27"/>
  <c r="AL189" i="27"/>
  <c r="AL135" i="27"/>
  <c r="AL268" i="27"/>
  <c r="AL191" i="27"/>
  <c r="AL197" i="27"/>
  <c r="AL78" i="27"/>
  <c r="AL76" i="27"/>
  <c r="AL80" i="27"/>
  <c r="AL77" i="27"/>
  <c r="AL79" i="27"/>
  <c r="AL75" i="27"/>
  <c r="AD29" i="27"/>
  <c r="AJ348" i="27"/>
  <c r="AJ305" i="27"/>
  <c r="AJ349" i="27"/>
  <c r="AJ351" i="27"/>
  <c r="AJ324" i="27"/>
  <c r="AJ350" i="27"/>
  <c r="AJ325" i="27"/>
  <c r="AJ326" i="27"/>
  <c r="AJ188" i="27"/>
  <c r="AJ183" i="27"/>
  <c r="AJ263" i="27"/>
  <c r="AJ132" i="27"/>
  <c r="AJ293" i="27"/>
  <c r="AJ186" i="27"/>
  <c r="AJ259" i="27"/>
  <c r="AJ152" i="27"/>
  <c r="AJ226" i="27"/>
  <c r="AJ184" i="27"/>
  <c r="AJ131" i="27"/>
  <c r="BA131" i="27" s="1"/>
  <c r="AJ292" i="27"/>
  <c r="AJ220" i="27"/>
  <c r="AJ133" i="27"/>
  <c r="AJ262" i="27"/>
  <c r="AJ260" i="27"/>
  <c r="AJ223" i="27"/>
  <c r="AJ198" i="27"/>
  <c r="AJ193" i="27"/>
  <c r="AJ187" i="27"/>
  <c r="AJ222" i="27"/>
  <c r="AJ192" i="27"/>
  <c r="AJ227" i="27"/>
  <c r="AJ219" i="27"/>
  <c r="AJ185" i="27"/>
  <c r="AJ294" i="27"/>
  <c r="AJ182" i="27"/>
  <c r="AJ224" i="27"/>
  <c r="AJ195" i="27"/>
  <c r="AJ130" i="27"/>
  <c r="AJ291" i="27"/>
  <c r="AJ194" i="27"/>
  <c r="AJ221" i="27"/>
  <c r="AJ261" i="27"/>
  <c r="AJ225" i="27"/>
  <c r="AJ73" i="27"/>
  <c r="AJ72" i="27"/>
  <c r="AJ69" i="27"/>
  <c r="AJ74" i="27"/>
  <c r="AJ71" i="27"/>
  <c r="AJ70" i="27"/>
  <c r="AJ29" i="27"/>
  <c r="Z313" i="27"/>
  <c r="AQ313" i="27" s="1"/>
  <c r="M318" i="28" s="1"/>
  <c r="AE318" i="28" s="1"/>
  <c r="Z316" i="27"/>
  <c r="AQ316" i="27" s="1"/>
  <c r="M321" i="28" s="1"/>
  <c r="AE321" i="28" s="1"/>
  <c r="Z315" i="27"/>
  <c r="AQ315" i="27" s="1"/>
  <c r="M320" i="28" s="1"/>
  <c r="AE320" i="28" s="1"/>
  <c r="Z314" i="27"/>
  <c r="AQ314" i="27" s="1"/>
  <c r="M319" i="28" s="1"/>
  <c r="AE319" i="28" s="1"/>
  <c r="Z165" i="27"/>
  <c r="AQ165" i="27" s="1"/>
  <c r="M170" i="28" s="1"/>
  <c r="AE170" i="28" s="1"/>
  <c r="Z162" i="27"/>
  <c r="AQ162" i="27" s="1"/>
  <c r="M167" i="28" s="1"/>
  <c r="AE167" i="28" s="1"/>
  <c r="Z164" i="27"/>
  <c r="AQ164" i="27" s="1"/>
  <c r="M169" i="28" s="1"/>
  <c r="AE169" i="28" s="1"/>
  <c r="Z240" i="27"/>
  <c r="AQ240" i="27" s="1"/>
  <c r="M245" i="28" s="1"/>
  <c r="AE245" i="28" s="1"/>
  <c r="Z166" i="27"/>
  <c r="AQ166" i="27" s="1"/>
  <c r="M171" i="28" s="1"/>
  <c r="AE171" i="28" s="1"/>
  <c r="Z241" i="27"/>
  <c r="AQ241" i="27" s="1"/>
  <c r="M246" i="28" s="1"/>
  <c r="AE246" i="28" s="1"/>
  <c r="Z243" i="27"/>
  <c r="AQ243" i="27" s="1"/>
  <c r="M248" i="28" s="1"/>
  <c r="AE248" i="28" s="1"/>
  <c r="Z205" i="27"/>
  <c r="AQ205" i="27" s="1"/>
  <c r="M210" i="28" s="1"/>
  <c r="AE210" i="28" s="1"/>
  <c r="Z239" i="27"/>
  <c r="AQ239" i="27" s="1"/>
  <c r="M244" i="28" s="1"/>
  <c r="AE244" i="28" s="1"/>
  <c r="Z206" i="27"/>
  <c r="AQ206" i="27" s="1"/>
  <c r="M211" i="28" s="1"/>
  <c r="AE211" i="28" s="1"/>
  <c r="Z163" i="27"/>
  <c r="AQ163" i="27" s="1"/>
  <c r="M168" i="28" s="1"/>
  <c r="AE168" i="28" s="1"/>
  <c r="Z242" i="27"/>
  <c r="AQ242" i="27" s="1"/>
  <c r="M247" i="28" s="1"/>
  <c r="AE247" i="28" s="1"/>
  <c r="Z44" i="27"/>
  <c r="Z49" i="27"/>
  <c r="Z47" i="27"/>
  <c r="Z46" i="27"/>
  <c r="Z45" i="27"/>
  <c r="Z48" i="27"/>
  <c r="AB320" i="27"/>
  <c r="AS320" i="27" s="1"/>
  <c r="O325" i="28" s="1"/>
  <c r="AG325" i="28" s="1"/>
  <c r="AB319" i="27"/>
  <c r="AS319" i="27" s="1"/>
  <c r="O324" i="28" s="1"/>
  <c r="AG324" i="28" s="1"/>
  <c r="AB171" i="27"/>
  <c r="AS171" i="27" s="1"/>
  <c r="O176" i="28" s="1"/>
  <c r="AG176" i="28" s="1"/>
  <c r="AB174" i="27"/>
  <c r="AS174" i="27" s="1"/>
  <c r="O179" i="28" s="1"/>
  <c r="AG179" i="28" s="1"/>
  <c r="AB253" i="27"/>
  <c r="AS253" i="27" s="1"/>
  <c r="O258" i="28" s="1"/>
  <c r="AG258" i="28" s="1"/>
  <c r="AB250" i="27"/>
  <c r="AS250" i="27" s="1"/>
  <c r="O255" i="28" s="1"/>
  <c r="AG255" i="28" s="1"/>
  <c r="AB213" i="27"/>
  <c r="AS213" i="27" s="1"/>
  <c r="O218" i="28" s="1"/>
  <c r="AG218" i="28" s="1"/>
  <c r="AB211" i="27"/>
  <c r="AS211" i="27" s="1"/>
  <c r="O216" i="28" s="1"/>
  <c r="AG216" i="28" s="1"/>
  <c r="AB175" i="27"/>
  <c r="AS175" i="27" s="1"/>
  <c r="O180" i="28" s="1"/>
  <c r="AG180" i="28" s="1"/>
  <c r="AB172" i="27"/>
  <c r="AS172" i="27" s="1"/>
  <c r="O177" i="28" s="1"/>
  <c r="AG177" i="28" s="1"/>
  <c r="AB251" i="27"/>
  <c r="AS251" i="27" s="1"/>
  <c r="O256" i="28" s="1"/>
  <c r="AG256" i="28" s="1"/>
  <c r="AB212" i="27"/>
  <c r="AS212" i="27" s="1"/>
  <c r="O217" i="28" s="1"/>
  <c r="AG217" i="28" s="1"/>
  <c r="AB173" i="27"/>
  <c r="AS173" i="27" s="1"/>
  <c r="O178" i="28" s="1"/>
  <c r="AG178" i="28" s="1"/>
  <c r="AB252" i="27"/>
  <c r="AS252" i="27" s="1"/>
  <c r="O257" i="28" s="1"/>
  <c r="AG257" i="28" s="1"/>
  <c r="AB249" i="27"/>
  <c r="AS249" i="27" s="1"/>
  <c r="O254" i="28" s="1"/>
  <c r="AG254" i="28" s="1"/>
  <c r="AB214" i="27"/>
  <c r="AS214" i="27" s="1"/>
  <c r="O219" i="28" s="1"/>
  <c r="AG219" i="28" s="1"/>
  <c r="AB56" i="27"/>
  <c r="AB61" i="27"/>
  <c r="AB59" i="27"/>
  <c r="AB58" i="27"/>
  <c r="AB57" i="27"/>
  <c r="AB60" i="27"/>
  <c r="AD321" i="27"/>
  <c r="AU321" i="27" s="1"/>
  <c r="Q326" i="28" s="1"/>
  <c r="AI326" i="28" s="1"/>
  <c r="AD323" i="27"/>
  <c r="AU323" i="27" s="1"/>
  <c r="Q328" i="28" s="1"/>
  <c r="AI328" i="28" s="1"/>
  <c r="AD322" i="27"/>
  <c r="AU322" i="27" s="1"/>
  <c r="Q327" i="28" s="1"/>
  <c r="AI327" i="28" s="1"/>
  <c r="AD180" i="27"/>
  <c r="AU180" i="27" s="1"/>
  <c r="Q185" i="28" s="1"/>
  <c r="AI185" i="28" s="1"/>
  <c r="AD177" i="27"/>
  <c r="AU177" i="27" s="1"/>
  <c r="Q182" i="28" s="1"/>
  <c r="AI182" i="28" s="1"/>
  <c r="AD256" i="27"/>
  <c r="AU256" i="27" s="1"/>
  <c r="Q261" i="28" s="1"/>
  <c r="AI261" i="28" s="1"/>
  <c r="AD216" i="27"/>
  <c r="AU216" i="27" s="1"/>
  <c r="Q221" i="28" s="1"/>
  <c r="AI221" i="28" s="1"/>
  <c r="AD178" i="27"/>
  <c r="AU178" i="27" s="1"/>
  <c r="Q183" i="28" s="1"/>
  <c r="AI183" i="28" s="1"/>
  <c r="AD218" i="27"/>
  <c r="AU218" i="27" s="1"/>
  <c r="Q223" i="28" s="1"/>
  <c r="AI223" i="28" s="1"/>
  <c r="AD181" i="27"/>
  <c r="AU181" i="27" s="1"/>
  <c r="Q186" i="28" s="1"/>
  <c r="AI186" i="28" s="1"/>
  <c r="AD254" i="27"/>
  <c r="AU254" i="27" s="1"/>
  <c r="Q259" i="28" s="1"/>
  <c r="AI259" i="28" s="1"/>
  <c r="AD215" i="27"/>
  <c r="AU215" i="27" s="1"/>
  <c r="Q220" i="28" s="1"/>
  <c r="AI220" i="28" s="1"/>
  <c r="AD257" i="27"/>
  <c r="AU257" i="27" s="1"/>
  <c r="Q262" i="28" s="1"/>
  <c r="AI262" i="28" s="1"/>
  <c r="AD258" i="27"/>
  <c r="AU258" i="27" s="1"/>
  <c r="Q263" i="28" s="1"/>
  <c r="AI263" i="28" s="1"/>
  <c r="AD255" i="27"/>
  <c r="AU255" i="27" s="1"/>
  <c r="Q260" i="28" s="1"/>
  <c r="AI260" i="28" s="1"/>
  <c r="AD217" i="27"/>
  <c r="AU217" i="27" s="1"/>
  <c r="Q222" i="28" s="1"/>
  <c r="AI222" i="28" s="1"/>
  <c r="AD176" i="27"/>
  <c r="AU176" i="27" s="1"/>
  <c r="Q181" i="28" s="1"/>
  <c r="AI181" i="28" s="1"/>
  <c r="AD179" i="27"/>
  <c r="AU179" i="27" s="1"/>
  <c r="Q184" i="28" s="1"/>
  <c r="AI184" i="28" s="1"/>
  <c r="AD68" i="27"/>
  <c r="AD67" i="27"/>
  <c r="AD66" i="27"/>
  <c r="AD65" i="27"/>
  <c r="AD64" i="27"/>
  <c r="AD63" i="27"/>
  <c r="AD62" i="27"/>
  <c r="AF354" i="27"/>
  <c r="AW354" i="27" s="1"/>
  <c r="S359" i="28" s="1"/>
  <c r="AK359" i="28" s="1"/>
  <c r="AF330" i="27"/>
  <c r="AW330" i="27" s="1"/>
  <c r="S335" i="28" s="1"/>
  <c r="AK335" i="28" s="1"/>
  <c r="AF355" i="27"/>
  <c r="AW355" i="27" s="1"/>
  <c r="S360" i="28" s="1"/>
  <c r="AK360" i="28" s="1"/>
  <c r="AF332" i="27"/>
  <c r="AW332" i="27" s="1"/>
  <c r="S337" i="28" s="1"/>
  <c r="AK337" i="28" s="1"/>
  <c r="AF331" i="27"/>
  <c r="AW331" i="27" s="1"/>
  <c r="S336" i="28" s="1"/>
  <c r="AK336" i="28" s="1"/>
  <c r="AF137" i="27"/>
  <c r="AW137" i="27" s="1"/>
  <c r="AF298" i="27"/>
  <c r="AW298" i="27" s="1"/>
  <c r="S303" i="28" s="1"/>
  <c r="AK303" i="28" s="1"/>
  <c r="AF273" i="27"/>
  <c r="AW273" i="27" s="1"/>
  <c r="S278" i="28" s="1"/>
  <c r="AK278" i="28" s="1"/>
  <c r="AF270" i="27"/>
  <c r="AW270" i="27" s="1"/>
  <c r="S275" i="28" s="1"/>
  <c r="AK275" i="28" s="1"/>
  <c r="AF136" i="27"/>
  <c r="AW136" i="27" s="1"/>
  <c r="AF274" i="27"/>
  <c r="AW274" i="27" s="1"/>
  <c r="S279" i="28" s="1"/>
  <c r="AK279" i="28" s="1"/>
  <c r="AF272" i="27"/>
  <c r="AW272" i="27" s="1"/>
  <c r="S277" i="28" s="1"/>
  <c r="AK277" i="28" s="1"/>
  <c r="AF269" i="27"/>
  <c r="AW269" i="27" s="1"/>
  <c r="S274" i="28" s="1"/>
  <c r="AK274" i="28" s="1"/>
  <c r="AF297" i="27"/>
  <c r="AW297" i="27" s="1"/>
  <c r="S302" i="28" s="1"/>
  <c r="AK302" i="28" s="1"/>
  <c r="AF271" i="27"/>
  <c r="AW271" i="27" s="1"/>
  <c r="S276" i="28" s="1"/>
  <c r="AK276" i="28" s="1"/>
  <c r="AF85" i="27"/>
  <c r="AF86" i="27"/>
  <c r="AF87" i="27"/>
  <c r="AF84" i="27"/>
  <c r="AF83" i="27"/>
  <c r="AF82" i="27"/>
  <c r="AF81" i="27"/>
  <c r="AD348" i="27"/>
  <c r="AU348" i="27" s="1"/>
  <c r="Q353" i="28" s="1"/>
  <c r="AI353" i="28" s="1"/>
  <c r="AD305" i="27"/>
  <c r="AU305" i="27" s="1"/>
  <c r="Q310" i="28" s="1"/>
  <c r="AI310" i="28" s="1"/>
  <c r="AD350" i="27"/>
  <c r="AU350" i="27" s="1"/>
  <c r="Q355" i="28" s="1"/>
  <c r="AI355" i="28" s="1"/>
  <c r="AD351" i="27"/>
  <c r="AU351" i="27" s="1"/>
  <c r="Q356" i="28" s="1"/>
  <c r="AI356" i="28" s="1"/>
  <c r="AD324" i="27"/>
  <c r="AU324" i="27" s="1"/>
  <c r="Q329" i="28" s="1"/>
  <c r="AI329" i="28" s="1"/>
  <c r="AD326" i="27"/>
  <c r="AU326" i="27" s="1"/>
  <c r="Q331" i="28" s="1"/>
  <c r="AI331" i="28" s="1"/>
  <c r="AD349" i="27"/>
  <c r="AU349" i="27" s="1"/>
  <c r="Q354" i="28" s="1"/>
  <c r="AI354" i="28" s="1"/>
  <c r="AD325" i="27"/>
  <c r="AU325" i="27" s="1"/>
  <c r="Q330" i="28" s="1"/>
  <c r="AI330" i="28" s="1"/>
  <c r="AD188" i="27"/>
  <c r="AU188" i="27" s="1"/>
  <c r="Q193" i="28" s="1"/>
  <c r="AI193" i="28" s="1"/>
  <c r="AD186" i="27"/>
  <c r="AU186" i="27" s="1"/>
  <c r="Q191" i="28" s="1"/>
  <c r="AI191" i="28" s="1"/>
  <c r="AD183" i="27"/>
  <c r="AU183" i="27" s="1"/>
  <c r="Q188" i="28" s="1"/>
  <c r="AI188" i="28" s="1"/>
  <c r="AD152" i="27"/>
  <c r="AU152" i="27" s="1"/>
  <c r="Q157" i="28" s="1"/>
  <c r="AI157" i="28" s="1"/>
  <c r="AD132" i="27"/>
  <c r="AU132" i="27" s="1"/>
  <c r="AD263" i="27"/>
  <c r="AU263" i="27" s="1"/>
  <c r="Q268" i="28" s="1"/>
  <c r="AI268" i="28" s="1"/>
  <c r="AD259" i="27"/>
  <c r="AU259" i="27" s="1"/>
  <c r="Q264" i="28" s="1"/>
  <c r="AI264" i="28" s="1"/>
  <c r="AD220" i="27"/>
  <c r="AU220" i="27" s="1"/>
  <c r="Q225" i="28" s="1"/>
  <c r="AI225" i="28" s="1"/>
  <c r="AD198" i="27"/>
  <c r="AU198" i="27" s="1"/>
  <c r="Q203" i="28" s="1"/>
  <c r="AI203" i="28" s="1"/>
  <c r="AD187" i="27"/>
  <c r="AU187" i="27" s="1"/>
  <c r="Q192" i="28" s="1"/>
  <c r="AI192" i="28" s="1"/>
  <c r="AD226" i="27"/>
  <c r="AU226" i="27" s="1"/>
  <c r="Q231" i="28" s="1"/>
  <c r="AI231" i="28" s="1"/>
  <c r="AD184" i="27"/>
  <c r="AU184" i="27" s="1"/>
  <c r="Q189" i="28" s="1"/>
  <c r="AI189" i="28" s="1"/>
  <c r="AD293" i="27"/>
  <c r="AU293" i="27" s="1"/>
  <c r="Q298" i="28" s="1"/>
  <c r="AI298" i="28" s="1"/>
  <c r="AD223" i="27"/>
  <c r="AU223" i="27" s="1"/>
  <c r="Q228" i="28" s="1"/>
  <c r="AI228" i="28" s="1"/>
  <c r="AD193" i="27"/>
  <c r="AU193" i="27" s="1"/>
  <c r="Q198" i="28" s="1"/>
  <c r="AI198" i="28" s="1"/>
  <c r="AD131" i="27"/>
  <c r="AU131" i="27" s="1"/>
  <c r="AD292" i="27"/>
  <c r="AU292" i="27" s="1"/>
  <c r="Q297" i="28" s="1"/>
  <c r="AI297" i="28" s="1"/>
  <c r="AD262" i="27"/>
  <c r="AU262" i="27" s="1"/>
  <c r="Q267" i="28" s="1"/>
  <c r="AI267" i="28" s="1"/>
  <c r="AD260" i="27"/>
  <c r="AU260" i="27" s="1"/>
  <c r="Q265" i="28" s="1"/>
  <c r="AI265" i="28" s="1"/>
  <c r="AD224" i="27"/>
  <c r="AU224" i="27" s="1"/>
  <c r="Q229" i="28" s="1"/>
  <c r="AI229" i="28" s="1"/>
  <c r="AD219" i="27"/>
  <c r="AU219" i="27" s="1"/>
  <c r="Q224" i="28" s="1"/>
  <c r="AI224" i="28" s="1"/>
  <c r="AD195" i="27"/>
  <c r="AU195" i="27" s="1"/>
  <c r="Q200" i="28" s="1"/>
  <c r="AI200" i="28" s="1"/>
  <c r="AD133" i="27"/>
  <c r="AU133" i="27" s="1"/>
  <c r="AD227" i="27"/>
  <c r="AU227" i="27" s="1"/>
  <c r="Q232" i="28" s="1"/>
  <c r="AI232" i="28" s="1"/>
  <c r="AD192" i="27"/>
  <c r="AU192" i="27" s="1"/>
  <c r="Q197" i="28" s="1"/>
  <c r="AI197" i="28" s="1"/>
  <c r="AD222" i="27"/>
  <c r="AU222" i="27" s="1"/>
  <c r="Q227" i="28" s="1"/>
  <c r="AI227" i="28" s="1"/>
  <c r="AD185" i="27"/>
  <c r="AU185" i="27" s="1"/>
  <c r="Q190" i="28" s="1"/>
  <c r="AI190" i="28" s="1"/>
  <c r="AD130" i="27"/>
  <c r="AU130" i="27" s="1"/>
  <c r="AD291" i="27"/>
  <c r="AU291" i="27" s="1"/>
  <c r="Q296" i="28" s="1"/>
  <c r="AI296" i="28" s="1"/>
  <c r="AD225" i="27"/>
  <c r="AU225" i="27" s="1"/>
  <c r="Q230" i="28" s="1"/>
  <c r="AI230" i="28" s="1"/>
  <c r="AD221" i="27"/>
  <c r="AU221" i="27" s="1"/>
  <c r="Q226" i="28" s="1"/>
  <c r="AI226" i="28" s="1"/>
  <c r="AD194" i="27"/>
  <c r="AU194" i="27" s="1"/>
  <c r="Q199" i="28" s="1"/>
  <c r="AI199" i="28" s="1"/>
  <c r="AD294" i="27"/>
  <c r="AU294" i="27" s="1"/>
  <c r="Q299" i="28" s="1"/>
  <c r="AI299" i="28" s="1"/>
  <c r="AD261" i="27"/>
  <c r="AU261" i="27" s="1"/>
  <c r="Q266" i="28" s="1"/>
  <c r="AI266" i="28" s="1"/>
  <c r="AD182" i="27"/>
  <c r="AU182" i="27" s="1"/>
  <c r="Q187" i="28" s="1"/>
  <c r="AI187" i="28" s="1"/>
  <c r="AD69" i="27"/>
  <c r="AD74" i="27"/>
  <c r="AD72" i="27"/>
  <c r="AD71" i="27"/>
  <c r="AD70" i="27"/>
  <c r="AD73" i="27"/>
  <c r="Z310" i="27"/>
  <c r="AQ310" i="27" s="1"/>
  <c r="M315" i="28" s="1"/>
  <c r="AE315" i="28" s="1"/>
  <c r="Z312" i="27"/>
  <c r="AQ312" i="27" s="1"/>
  <c r="M317" i="28" s="1"/>
  <c r="AE317" i="28" s="1"/>
  <c r="Z311" i="27"/>
  <c r="AQ311" i="27" s="1"/>
  <c r="M316" i="28" s="1"/>
  <c r="AE316" i="28" s="1"/>
  <c r="Z159" i="27"/>
  <c r="Z237" i="27"/>
  <c r="Z234" i="27"/>
  <c r="Z204" i="27"/>
  <c r="Z238" i="27"/>
  <c r="AQ238" i="27" s="1"/>
  <c r="M243" i="28" s="1"/>
  <c r="AE243" i="28" s="1"/>
  <c r="Z161" i="27"/>
  <c r="AQ161" i="27" s="1"/>
  <c r="M166" i="28" s="1"/>
  <c r="AE166" i="28" s="1"/>
  <c r="Z236" i="27"/>
  <c r="Z233" i="27"/>
  <c r="Z160" i="27"/>
  <c r="Z158" i="27"/>
  <c r="Z235" i="27"/>
  <c r="Z203" i="27"/>
  <c r="Z43" i="27"/>
  <c r="Z42" i="27"/>
  <c r="Z41" i="27"/>
  <c r="Z39" i="27"/>
  <c r="Z40" i="27"/>
  <c r="Z38" i="27"/>
  <c r="X307" i="27"/>
  <c r="AO307" i="27" s="1"/>
  <c r="K312" i="28" s="1"/>
  <c r="AC312" i="28" s="1"/>
  <c r="X306" i="27"/>
  <c r="AO306" i="27" s="1"/>
  <c r="K311" i="28" s="1"/>
  <c r="AC311" i="28" s="1"/>
  <c r="X309" i="27"/>
  <c r="AO309" i="27" s="1"/>
  <c r="K314" i="28" s="1"/>
  <c r="AC314" i="28" s="1"/>
  <c r="X308" i="27"/>
  <c r="AO308" i="27" s="1"/>
  <c r="K313" i="28" s="1"/>
  <c r="AC313" i="28" s="1"/>
  <c r="X156" i="27"/>
  <c r="X155" i="27"/>
  <c r="X229" i="27"/>
  <c r="X231" i="27"/>
  <c r="X201" i="27"/>
  <c r="X153" i="27"/>
  <c r="AO153" i="27" s="1"/>
  <c r="K158" i="28" s="1"/>
  <c r="AC158" i="28" s="1"/>
  <c r="X157" i="27"/>
  <c r="X230" i="27"/>
  <c r="X202" i="27"/>
  <c r="X199" i="27"/>
  <c r="AO199" i="27" s="1"/>
  <c r="K204" i="28" s="1"/>
  <c r="AC204" i="28" s="1"/>
  <c r="X228" i="27"/>
  <c r="AO228" i="27" s="1"/>
  <c r="K233" i="28" s="1"/>
  <c r="AC233" i="28" s="1"/>
  <c r="X200" i="27"/>
  <c r="X154" i="27"/>
  <c r="AO154" i="27" s="1"/>
  <c r="X232" i="27"/>
  <c r="X37" i="27"/>
  <c r="X36" i="27"/>
  <c r="X35" i="27"/>
  <c r="X33" i="27"/>
  <c r="X32" i="27"/>
  <c r="X31" i="27"/>
  <c r="X34" i="27"/>
  <c r="AF327" i="27"/>
  <c r="AW327" i="27" s="1"/>
  <c r="S332" i="28" s="1"/>
  <c r="AK332" i="28" s="1"/>
  <c r="AF353" i="27"/>
  <c r="AW353" i="27" s="1"/>
  <c r="S358" i="28" s="1"/>
  <c r="AK358" i="28" s="1"/>
  <c r="AF329" i="27"/>
  <c r="AW329" i="27" s="1"/>
  <c r="S334" i="28" s="1"/>
  <c r="AK334" i="28" s="1"/>
  <c r="AF328" i="27"/>
  <c r="AW328" i="27" s="1"/>
  <c r="S333" i="28" s="1"/>
  <c r="AK333" i="28" s="1"/>
  <c r="AF352" i="27"/>
  <c r="AW352" i="27" s="1"/>
  <c r="S357" i="28" s="1"/>
  <c r="AK357" i="28" s="1"/>
  <c r="AF134" i="27"/>
  <c r="AW134" i="27" s="1"/>
  <c r="AF190" i="27"/>
  <c r="AW190" i="27" s="1"/>
  <c r="S195" i="28" s="1"/>
  <c r="AK195" i="28" s="1"/>
  <c r="AF266" i="27"/>
  <c r="AW266" i="27" s="1"/>
  <c r="S271" i="28" s="1"/>
  <c r="AK271" i="28" s="1"/>
  <c r="AF196" i="27"/>
  <c r="AW196" i="27" s="1"/>
  <c r="S201" i="28" s="1"/>
  <c r="AK201" i="28" s="1"/>
  <c r="AF296" i="27"/>
  <c r="AW296" i="27" s="1"/>
  <c r="S301" i="28" s="1"/>
  <c r="AK301" i="28" s="1"/>
  <c r="AF264" i="27"/>
  <c r="AW264" i="27" s="1"/>
  <c r="S269" i="28" s="1"/>
  <c r="AK269" i="28" s="1"/>
  <c r="AF189" i="27"/>
  <c r="AW189" i="27" s="1"/>
  <c r="S194" i="28" s="1"/>
  <c r="AK194" i="28" s="1"/>
  <c r="AF295" i="27"/>
  <c r="AW295" i="27" s="1"/>
  <c r="S300" i="28" s="1"/>
  <c r="AK300" i="28" s="1"/>
  <c r="AF267" i="27"/>
  <c r="AW267" i="27" s="1"/>
  <c r="S272" i="28" s="1"/>
  <c r="AK272" i="28" s="1"/>
  <c r="AF135" i="27"/>
  <c r="AW135" i="27" s="1"/>
  <c r="AF268" i="27"/>
  <c r="AW268" i="27" s="1"/>
  <c r="S273" i="28" s="1"/>
  <c r="AK273" i="28" s="1"/>
  <c r="AF265" i="27"/>
  <c r="AW265" i="27" s="1"/>
  <c r="S270" i="28" s="1"/>
  <c r="AK270" i="28" s="1"/>
  <c r="AF197" i="27"/>
  <c r="AW197" i="27" s="1"/>
  <c r="S202" i="28" s="1"/>
  <c r="AK202" i="28" s="1"/>
  <c r="AF191" i="27"/>
  <c r="AW191" i="27" s="1"/>
  <c r="S196" i="28" s="1"/>
  <c r="AK196" i="28" s="1"/>
  <c r="AF77" i="27"/>
  <c r="AF76" i="27"/>
  <c r="AF80" i="27"/>
  <c r="AF79" i="27"/>
  <c r="AF78" i="27"/>
  <c r="AF75" i="27"/>
  <c r="AB318" i="27"/>
  <c r="AS318" i="27" s="1"/>
  <c r="O323" i="28" s="1"/>
  <c r="AG323" i="28" s="1"/>
  <c r="AB317" i="27"/>
  <c r="AS317" i="27" s="1"/>
  <c r="O322" i="28" s="1"/>
  <c r="AG322" i="28" s="1"/>
  <c r="AB168" i="27"/>
  <c r="AS168" i="27" s="1"/>
  <c r="O173" i="28" s="1"/>
  <c r="AG173" i="28" s="1"/>
  <c r="AB244" i="27"/>
  <c r="AS244" i="27" s="1"/>
  <c r="O249" i="28" s="1"/>
  <c r="AG249" i="28" s="1"/>
  <c r="AB208" i="27"/>
  <c r="AS208" i="27" s="1"/>
  <c r="O213" i="28" s="1"/>
  <c r="AG213" i="28" s="1"/>
  <c r="AB169" i="27"/>
  <c r="AS169" i="27" s="1"/>
  <c r="O174" i="28" s="1"/>
  <c r="AG174" i="28" s="1"/>
  <c r="AB247" i="27"/>
  <c r="AS247" i="27" s="1"/>
  <c r="O252" i="28" s="1"/>
  <c r="AG252" i="28" s="1"/>
  <c r="AB248" i="27"/>
  <c r="AS248" i="27" s="1"/>
  <c r="O253" i="28" s="1"/>
  <c r="AG253" i="28" s="1"/>
  <c r="AB245" i="27"/>
  <c r="AS245" i="27" s="1"/>
  <c r="O250" i="28" s="1"/>
  <c r="AG250" i="28" s="1"/>
  <c r="AB209" i="27"/>
  <c r="AS209" i="27" s="1"/>
  <c r="O214" i="28" s="1"/>
  <c r="AG214" i="28" s="1"/>
  <c r="AB207" i="27"/>
  <c r="AS207" i="27" s="1"/>
  <c r="O212" i="28" s="1"/>
  <c r="AG212" i="28" s="1"/>
  <c r="AB167" i="27"/>
  <c r="AS167" i="27" s="1"/>
  <c r="O172" i="28" s="1"/>
  <c r="AG172" i="28" s="1"/>
  <c r="AB246" i="27"/>
  <c r="AS246" i="27" s="1"/>
  <c r="O251" i="28" s="1"/>
  <c r="AG251" i="28" s="1"/>
  <c r="AB210" i="27"/>
  <c r="AS210" i="27" s="1"/>
  <c r="O215" i="28" s="1"/>
  <c r="AG215" i="28" s="1"/>
  <c r="AB170" i="27"/>
  <c r="AS170" i="27" s="1"/>
  <c r="O175" i="28" s="1"/>
  <c r="AG175" i="28" s="1"/>
  <c r="AB55" i="27"/>
  <c r="AB53" i="27"/>
  <c r="AB52" i="27"/>
  <c r="AB51" i="27"/>
  <c r="AB50" i="27"/>
  <c r="AB54" i="27"/>
  <c r="AZ130" i="27"/>
  <c r="BD282" i="27"/>
  <c r="Z287" i="28" s="1"/>
  <c r="BD284" i="27"/>
  <c r="Z289" i="28" s="1"/>
  <c r="AZ182" i="27"/>
  <c r="V187" i="28" s="1"/>
  <c r="AZ186" i="27"/>
  <c r="V191" i="28" s="1"/>
  <c r="AZ291" i="27"/>
  <c r="V296" i="28" s="1"/>
  <c r="AZ292" i="27"/>
  <c r="V297" i="28" s="1"/>
  <c r="BB264" i="27"/>
  <c r="X269" i="28" s="1"/>
  <c r="BB265" i="27"/>
  <c r="X270" i="28" s="1"/>
  <c r="BB296" i="27"/>
  <c r="X301" i="28" s="1"/>
  <c r="BD302" i="27"/>
  <c r="Z307" i="28" s="1"/>
  <c r="AR307" i="28" s="1"/>
  <c r="BD283" i="27"/>
  <c r="Z288" i="28" s="1"/>
  <c r="AZ226" i="27"/>
  <c r="V231" i="28" s="1"/>
  <c r="AZ220" i="27"/>
  <c r="V225" i="28" s="1"/>
  <c r="AZ221" i="27"/>
  <c r="V226" i="28" s="1"/>
  <c r="AZ185" i="27"/>
  <c r="V190" i="28" s="1"/>
  <c r="AZ263" i="27"/>
  <c r="V268" i="28" s="1"/>
  <c r="AZ193" i="27"/>
  <c r="V198" i="28" s="1"/>
  <c r="AZ192" i="27"/>
  <c r="V197" i="28" s="1"/>
  <c r="BB297" i="27"/>
  <c r="X302" i="28" s="1"/>
  <c r="BB298" i="27"/>
  <c r="X303" i="28" s="1"/>
  <c r="BB190" i="27"/>
  <c r="X195" i="28" s="1"/>
  <c r="BB295" i="27"/>
  <c r="X300" i="28" s="1"/>
  <c r="BB196" i="27"/>
  <c r="X201" i="28" s="1"/>
  <c r="BB268" i="27"/>
  <c r="X273" i="28" s="1"/>
  <c r="AZ178" i="27"/>
  <c r="V183" i="28" s="1"/>
  <c r="AZ257" i="27"/>
  <c r="V262" i="28" s="1"/>
  <c r="BD275" i="27"/>
  <c r="Z280" i="28" s="1"/>
  <c r="AR280" i="28" s="1"/>
  <c r="BD359" i="27"/>
  <c r="Z364" i="28" s="1"/>
  <c r="AZ326" i="27"/>
  <c r="V331" i="28" s="1"/>
  <c r="AZ321" i="27"/>
  <c r="V326" i="28" s="1"/>
  <c r="BB331" i="27"/>
  <c r="X336" i="28" s="1"/>
  <c r="BB354" i="27"/>
  <c r="X359" i="28" s="1"/>
  <c r="BB332" i="27"/>
  <c r="X337" i="28" s="1"/>
  <c r="BB327" i="27"/>
  <c r="X332" i="28" s="1"/>
  <c r="BB329" i="27"/>
  <c r="X334" i="28" s="1"/>
  <c r="BD285" i="27"/>
  <c r="Z290" i="28" s="1"/>
  <c r="BD301" i="27"/>
  <c r="Z306" i="28" s="1"/>
  <c r="AZ222" i="27"/>
  <c r="V227" i="28" s="1"/>
  <c r="AZ225" i="27"/>
  <c r="V230" i="28" s="1"/>
  <c r="AZ188" i="27"/>
  <c r="V193" i="28" s="1"/>
  <c r="AZ227" i="27"/>
  <c r="V232" i="28" s="1"/>
  <c r="AZ195" i="27"/>
  <c r="V200" i="28" s="1"/>
  <c r="AZ262" i="27"/>
  <c r="V267" i="28" s="1"/>
  <c r="AZ224" i="27"/>
  <c r="V229" i="28" s="1"/>
  <c r="BB269" i="27"/>
  <c r="X274" i="28" s="1"/>
  <c r="BB271" i="27"/>
  <c r="X276" i="28" s="1"/>
  <c r="BB270" i="27"/>
  <c r="X275" i="28" s="1"/>
  <c r="BB267" i="27"/>
  <c r="X272" i="28" s="1"/>
  <c r="AZ258" i="27"/>
  <c r="V263" i="28" s="1"/>
  <c r="AZ216" i="27"/>
  <c r="V221" i="28" s="1"/>
  <c r="AZ180" i="27"/>
  <c r="V185" i="28" s="1"/>
  <c r="AZ217" i="27"/>
  <c r="V222" i="28" s="1"/>
  <c r="AZ179" i="27"/>
  <c r="V184" i="28" s="1"/>
  <c r="BD299" i="27"/>
  <c r="Z304" i="28" s="1"/>
  <c r="AR304" i="28" s="1"/>
  <c r="BD300" i="27"/>
  <c r="Z305" i="28" s="1"/>
  <c r="AR305" i="28" s="1"/>
  <c r="BD280" i="27"/>
  <c r="Z285" i="28" s="1"/>
  <c r="BD336" i="27"/>
  <c r="Z341" i="28" s="1"/>
  <c r="AR341" i="28" s="1"/>
  <c r="AZ305" i="27"/>
  <c r="V310" i="28" s="1"/>
  <c r="AZ348" i="27"/>
  <c r="V353" i="28" s="1"/>
  <c r="AZ322" i="27"/>
  <c r="V327" i="28" s="1"/>
  <c r="BD334" i="27"/>
  <c r="Z339" i="28" s="1"/>
  <c r="AR339" i="28" s="1"/>
  <c r="BD356" i="27"/>
  <c r="Z361" i="28" s="1"/>
  <c r="BB352" i="27"/>
  <c r="X357" i="28" s="1"/>
  <c r="AZ261" i="27"/>
  <c r="V266" i="28" s="1"/>
  <c r="AZ219" i="27"/>
  <c r="V224" i="28" s="1"/>
  <c r="AZ184" i="27"/>
  <c r="V189" i="28" s="1"/>
  <c r="AZ183" i="27"/>
  <c r="V188" i="28" s="1"/>
  <c r="AZ152" i="27"/>
  <c r="V157" i="28" s="1"/>
  <c r="AZ223" i="27"/>
  <c r="V228" i="28" s="1"/>
  <c r="AZ194" i="27"/>
  <c r="V199" i="28" s="1"/>
  <c r="AZ198" i="27"/>
  <c r="V203" i="28" s="1"/>
  <c r="AZ294" i="27"/>
  <c r="V299" i="28" s="1"/>
  <c r="BB273" i="27"/>
  <c r="X278" i="28" s="1"/>
  <c r="BB274" i="27"/>
  <c r="X279" i="28" s="1"/>
  <c r="BB191" i="27"/>
  <c r="X196" i="28" s="1"/>
  <c r="BB266" i="27"/>
  <c r="X271" i="28" s="1"/>
  <c r="AZ256" i="27"/>
  <c r="V261" i="28" s="1"/>
  <c r="AZ176" i="27"/>
  <c r="V181" i="28" s="1"/>
  <c r="AZ255" i="27"/>
  <c r="V260" i="28" s="1"/>
  <c r="AZ215" i="27"/>
  <c r="V220" i="28" s="1"/>
  <c r="AZ181" i="27"/>
  <c r="V186" i="28" s="1"/>
  <c r="BD277" i="27"/>
  <c r="Z282" i="28" s="1"/>
  <c r="AR282" i="28" s="1"/>
  <c r="BD276" i="27"/>
  <c r="Z281" i="28" s="1"/>
  <c r="BD338" i="27"/>
  <c r="Z343" i="28" s="1"/>
  <c r="AR343" i="28" s="1"/>
  <c r="AZ325" i="27"/>
  <c r="V330" i="28" s="1"/>
  <c r="AZ349" i="27"/>
  <c r="V354" i="28" s="1"/>
  <c r="BD333" i="27"/>
  <c r="Z338" i="28" s="1"/>
  <c r="AR338" i="28" s="1"/>
  <c r="BD335" i="27"/>
  <c r="Z340" i="28" s="1"/>
  <c r="BD281" i="27"/>
  <c r="Z286" i="28" s="1"/>
  <c r="AR286" i="28" s="1"/>
  <c r="AZ260" i="27"/>
  <c r="V265" i="28" s="1"/>
  <c r="AZ259" i="27"/>
  <c r="V264" i="28" s="1"/>
  <c r="AZ187" i="27"/>
  <c r="V192" i="28" s="1"/>
  <c r="AZ293" i="27"/>
  <c r="V298" i="28" s="1"/>
  <c r="BB272" i="27"/>
  <c r="X277" i="28" s="1"/>
  <c r="BB189" i="27"/>
  <c r="X194" i="28" s="1"/>
  <c r="AZ218" i="27"/>
  <c r="V223" i="28" s="1"/>
  <c r="AZ254" i="27"/>
  <c r="V259" i="28" s="1"/>
  <c r="AZ177" i="27"/>
  <c r="V182" i="28" s="1"/>
  <c r="BD278" i="27"/>
  <c r="Z283" i="28" s="1"/>
  <c r="BD279" i="27"/>
  <c r="Z284" i="28" s="1"/>
  <c r="AR284" i="28" s="1"/>
  <c r="BD337" i="27"/>
  <c r="Z342" i="28" s="1"/>
  <c r="BD358" i="27"/>
  <c r="Z363" i="28" s="1"/>
  <c r="AR363" i="28" s="1"/>
  <c r="AZ324" i="27"/>
  <c r="V329" i="28" s="1"/>
  <c r="AZ350" i="27"/>
  <c r="V355" i="28" s="1"/>
  <c r="AZ351" i="27"/>
  <c r="V356" i="28" s="1"/>
  <c r="AZ323" i="27"/>
  <c r="V328" i="28" s="1"/>
  <c r="BB330" i="27"/>
  <c r="X335" i="28" s="1"/>
  <c r="BB355" i="27"/>
  <c r="X360" i="28" s="1"/>
  <c r="BD357" i="27"/>
  <c r="Z362" i="28" s="1"/>
  <c r="AR362" i="28" s="1"/>
  <c r="BB328" i="27"/>
  <c r="X333" i="28" s="1"/>
  <c r="BB353" i="27"/>
  <c r="X358" i="28" s="1"/>
  <c r="X202" i="28"/>
  <c r="BC137" i="27"/>
  <c r="BC136" i="27"/>
  <c r="BA133" i="27"/>
  <c r="BA132" i="27"/>
  <c r="BC134" i="27"/>
  <c r="BC135" i="27"/>
  <c r="BC197" i="27"/>
  <c r="Z28" i="45"/>
  <c r="X26" i="45"/>
  <c r="Z27" i="45"/>
  <c r="G15" i="29"/>
  <c r="B15" i="29"/>
  <c r="AR340" i="28" l="1"/>
  <c r="AR364" i="28"/>
  <c r="AR361" i="28"/>
  <c r="AR289" i="28"/>
  <c r="AR287" i="28"/>
  <c r="L97" i="21"/>
  <c r="L92" i="21"/>
  <c r="AR283" i="28"/>
  <c r="AR281" i="28"/>
  <c r="AR288" i="28"/>
  <c r="AR342" i="28"/>
  <c r="AR306" i="28"/>
  <c r="AR285" i="28"/>
  <c r="AR290" i="28"/>
  <c r="AM330" i="27"/>
  <c r="AM331" i="27"/>
  <c r="AM332" i="27"/>
  <c r="AM354" i="27"/>
  <c r="AM355" i="27"/>
  <c r="AM273" i="27"/>
  <c r="AM270" i="27"/>
  <c r="AM137" i="27"/>
  <c r="AM298" i="27"/>
  <c r="AM274" i="27"/>
  <c r="AM136" i="27"/>
  <c r="AM272" i="27"/>
  <c r="AM269" i="27"/>
  <c r="AM297" i="27"/>
  <c r="AM271" i="27"/>
  <c r="AM86" i="27"/>
  <c r="AM85" i="27"/>
  <c r="AM84" i="27"/>
  <c r="AM83" i="27"/>
  <c r="AM82" i="27"/>
  <c r="AM81" i="27"/>
  <c r="AM87" i="27"/>
  <c r="AM327" i="27"/>
  <c r="AM328" i="27"/>
  <c r="AM329" i="27"/>
  <c r="AM353" i="27"/>
  <c r="AM352" i="27"/>
  <c r="AM296" i="27"/>
  <c r="AM134" i="27"/>
  <c r="BD134" i="27" s="1"/>
  <c r="AM266" i="27"/>
  <c r="AM190" i="27"/>
  <c r="AM267" i="27"/>
  <c r="AM264" i="27"/>
  <c r="AM196" i="27"/>
  <c r="AM295" i="27"/>
  <c r="AM135" i="27"/>
  <c r="AM189" i="27"/>
  <c r="AM268" i="27"/>
  <c r="AM265" i="27"/>
  <c r="AM197" i="27"/>
  <c r="AM191" i="27"/>
  <c r="AM79" i="27"/>
  <c r="AM76" i="27"/>
  <c r="AM75" i="27"/>
  <c r="AM78" i="27"/>
  <c r="AM77" i="27"/>
  <c r="AM80" i="27"/>
  <c r="AE29" i="27"/>
  <c r="AK324" i="27"/>
  <c r="AK326" i="27"/>
  <c r="AK305" i="27"/>
  <c r="AK351" i="27"/>
  <c r="AK348" i="27"/>
  <c r="AK350" i="27"/>
  <c r="AK349" i="27"/>
  <c r="AK325" i="27"/>
  <c r="AK186" i="27"/>
  <c r="AK132" i="27"/>
  <c r="AK188" i="27"/>
  <c r="AK183" i="27"/>
  <c r="AK293" i="27"/>
  <c r="AK259" i="27"/>
  <c r="AK223" i="27"/>
  <c r="AK220" i="27"/>
  <c r="AK152" i="27"/>
  <c r="AK263" i="27"/>
  <c r="AK226" i="27"/>
  <c r="AK292" i="27"/>
  <c r="AK260" i="27"/>
  <c r="AK198" i="27"/>
  <c r="AK193" i="27"/>
  <c r="AK187" i="27"/>
  <c r="AK133" i="27"/>
  <c r="AK262" i="27"/>
  <c r="AK184" i="27"/>
  <c r="AK131" i="27"/>
  <c r="AK227" i="27"/>
  <c r="AK224" i="27"/>
  <c r="AK222" i="27"/>
  <c r="AK185" i="27"/>
  <c r="AK182" i="27"/>
  <c r="AK130" i="27"/>
  <c r="AK294" i="27"/>
  <c r="AK291" i="27"/>
  <c r="AK225" i="27"/>
  <c r="AK219" i="27"/>
  <c r="AK195" i="27"/>
  <c r="AK192" i="27"/>
  <c r="AK261" i="27"/>
  <c r="AK221" i="27"/>
  <c r="AK194" i="27"/>
  <c r="AK72" i="27"/>
  <c r="AK71" i="27"/>
  <c r="AK73" i="27"/>
  <c r="AK69" i="27"/>
  <c r="AK74" i="27"/>
  <c r="AK70" i="27"/>
  <c r="AK29" i="27"/>
  <c r="AG353" i="27"/>
  <c r="AX353" i="27" s="1"/>
  <c r="T358" i="28" s="1"/>
  <c r="AL358" i="28" s="1"/>
  <c r="AM358" i="28" s="1"/>
  <c r="AN358" i="28" s="1"/>
  <c r="AO358" i="28" s="1"/>
  <c r="AP358" i="28" s="1"/>
  <c r="AG327" i="27"/>
  <c r="AX327" i="27" s="1"/>
  <c r="T332" i="28" s="1"/>
  <c r="AL332" i="28" s="1"/>
  <c r="AM332" i="28" s="1"/>
  <c r="AN332" i="28" s="1"/>
  <c r="AO332" i="28" s="1"/>
  <c r="AP332" i="28" s="1"/>
  <c r="AG329" i="27"/>
  <c r="AX329" i="27" s="1"/>
  <c r="T334" i="28" s="1"/>
  <c r="AL334" i="28" s="1"/>
  <c r="AM334" i="28" s="1"/>
  <c r="AN334" i="28" s="1"/>
  <c r="AO334" i="28" s="1"/>
  <c r="AP334" i="28" s="1"/>
  <c r="AG328" i="27"/>
  <c r="AX328" i="27" s="1"/>
  <c r="T333" i="28" s="1"/>
  <c r="AL333" i="28" s="1"/>
  <c r="AM333" i="28" s="1"/>
  <c r="AN333" i="28" s="1"/>
  <c r="AO333" i="28" s="1"/>
  <c r="AP333" i="28" s="1"/>
  <c r="AG352" i="27"/>
  <c r="AX352" i="27" s="1"/>
  <c r="T357" i="28" s="1"/>
  <c r="AL357" i="28" s="1"/>
  <c r="AM357" i="28" s="1"/>
  <c r="AN357" i="28" s="1"/>
  <c r="AO357" i="28" s="1"/>
  <c r="AP357" i="28" s="1"/>
  <c r="AG134" i="27"/>
  <c r="AX134" i="27" s="1"/>
  <c r="AG196" i="27"/>
  <c r="AX196" i="27" s="1"/>
  <c r="T201" i="28" s="1"/>
  <c r="AL201" i="28" s="1"/>
  <c r="AM201" i="28" s="1"/>
  <c r="AN201" i="28" s="1"/>
  <c r="AO201" i="28" s="1"/>
  <c r="AP201" i="28" s="1"/>
  <c r="AG296" i="27"/>
  <c r="AX296" i="27" s="1"/>
  <c r="T301" i="28" s="1"/>
  <c r="AL301" i="28" s="1"/>
  <c r="AM301" i="28" s="1"/>
  <c r="AN301" i="28" s="1"/>
  <c r="AO301" i="28" s="1"/>
  <c r="AP301" i="28" s="1"/>
  <c r="AG266" i="27"/>
  <c r="AX266" i="27" s="1"/>
  <c r="T271" i="28" s="1"/>
  <c r="AL271" i="28" s="1"/>
  <c r="AM271" i="28" s="1"/>
  <c r="AN271" i="28" s="1"/>
  <c r="AO271" i="28" s="1"/>
  <c r="AP271" i="28" s="1"/>
  <c r="AG190" i="27"/>
  <c r="AX190" i="27" s="1"/>
  <c r="T195" i="28" s="1"/>
  <c r="AL195" i="28" s="1"/>
  <c r="AM195" i="28" s="1"/>
  <c r="AN195" i="28" s="1"/>
  <c r="AO195" i="28" s="1"/>
  <c r="AP195" i="28" s="1"/>
  <c r="AG295" i="27"/>
  <c r="AX295" i="27" s="1"/>
  <c r="T300" i="28" s="1"/>
  <c r="AL300" i="28" s="1"/>
  <c r="AM300" i="28" s="1"/>
  <c r="AN300" i="28" s="1"/>
  <c r="AO300" i="28" s="1"/>
  <c r="AP300" i="28" s="1"/>
  <c r="AG267" i="27"/>
  <c r="AX267" i="27" s="1"/>
  <c r="T272" i="28" s="1"/>
  <c r="AL272" i="28" s="1"/>
  <c r="AM272" i="28" s="1"/>
  <c r="AN272" i="28" s="1"/>
  <c r="AO272" i="28" s="1"/>
  <c r="AP272" i="28" s="1"/>
  <c r="AG264" i="27"/>
  <c r="AX264" i="27" s="1"/>
  <c r="T269" i="28" s="1"/>
  <c r="AL269" i="28" s="1"/>
  <c r="AM269" i="28" s="1"/>
  <c r="AN269" i="28" s="1"/>
  <c r="AO269" i="28" s="1"/>
  <c r="AP269" i="28" s="1"/>
  <c r="AG189" i="27"/>
  <c r="AX189" i="27" s="1"/>
  <c r="T194" i="28" s="1"/>
  <c r="AL194" i="28" s="1"/>
  <c r="AM194" i="28" s="1"/>
  <c r="AN194" i="28" s="1"/>
  <c r="AO194" i="28" s="1"/>
  <c r="AP194" i="28" s="1"/>
  <c r="AG268" i="27"/>
  <c r="AX268" i="27" s="1"/>
  <c r="T273" i="28" s="1"/>
  <c r="AL273" i="28" s="1"/>
  <c r="AM273" i="28" s="1"/>
  <c r="AN273" i="28" s="1"/>
  <c r="AO273" i="28" s="1"/>
  <c r="AP273" i="28" s="1"/>
  <c r="AG191" i="27"/>
  <c r="AX191" i="27" s="1"/>
  <c r="T196" i="28" s="1"/>
  <c r="AL196" i="28" s="1"/>
  <c r="AM196" i="28" s="1"/>
  <c r="AN196" i="28" s="1"/>
  <c r="AO196" i="28" s="1"/>
  <c r="AP196" i="28" s="1"/>
  <c r="AG135" i="27"/>
  <c r="AX135" i="27" s="1"/>
  <c r="AG265" i="27"/>
  <c r="AX265" i="27" s="1"/>
  <c r="T270" i="28" s="1"/>
  <c r="AL270" i="28" s="1"/>
  <c r="AM270" i="28" s="1"/>
  <c r="AN270" i="28" s="1"/>
  <c r="AO270" i="28" s="1"/>
  <c r="AP270" i="28" s="1"/>
  <c r="AG197" i="27"/>
  <c r="AX197" i="27" s="1"/>
  <c r="T202" i="28" s="1"/>
  <c r="AL202" i="28" s="1"/>
  <c r="AM202" i="28" s="1"/>
  <c r="AN202" i="28" s="1"/>
  <c r="AO202" i="28" s="1"/>
  <c r="AP202" i="28" s="1"/>
  <c r="AG77" i="27"/>
  <c r="AG76" i="27"/>
  <c r="AG78" i="27"/>
  <c r="AG80" i="27"/>
  <c r="AG79" i="27"/>
  <c r="AG75" i="27"/>
  <c r="AA316" i="27"/>
  <c r="AR316" i="27" s="1"/>
  <c r="N321" i="28" s="1"/>
  <c r="AF321" i="28" s="1"/>
  <c r="AA313" i="27"/>
  <c r="AR313" i="27" s="1"/>
  <c r="N318" i="28" s="1"/>
  <c r="AF318" i="28" s="1"/>
  <c r="AA315" i="27"/>
  <c r="AR315" i="27" s="1"/>
  <c r="N320" i="28" s="1"/>
  <c r="AF320" i="28" s="1"/>
  <c r="AA314" i="27"/>
  <c r="AR314" i="27" s="1"/>
  <c r="N319" i="28" s="1"/>
  <c r="AF319" i="28" s="1"/>
  <c r="AA162" i="27"/>
  <c r="AR162" i="27" s="1"/>
  <c r="N167" i="28" s="1"/>
  <c r="AF167" i="28" s="1"/>
  <c r="AA165" i="27"/>
  <c r="AR165" i="27" s="1"/>
  <c r="N170" i="28" s="1"/>
  <c r="AF170" i="28" s="1"/>
  <c r="AA240" i="27"/>
  <c r="AR240" i="27" s="1"/>
  <c r="N245" i="28" s="1"/>
  <c r="AF245" i="28" s="1"/>
  <c r="AA166" i="27"/>
  <c r="AR166" i="27" s="1"/>
  <c r="N171" i="28" s="1"/>
  <c r="AF171" i="28" s="1"/>
  <c r="AA164" i="27"/>
  <c r="AR164" i="27" s="1"/>
  <c r="N169" i="28" s="1"/>
  <c r="AF169" i="28" s="1"/>
  <c r="AA243" i="27"/>
  <c r="AR243" i="27" s="1"/>
  <c r="N248" i="28" s="1"/>
  <c r="AF248" i="28" s="1"/>
  <c r="AA241" i="27"/>
  <c r="AR241" i="27" s="1"/>
  <c r="N246" i="28" s="1"/>
  <c r="AF246" i="28" s="1"/>
  <c r="AA205" i="27"/>
  <c r="AR205" i="27" s="1"/>
  <c r="N210" i="28" s="1"/>
  <c r="AF210" i="28" s="1"/>
  <c r="AA239" i="27"/>
  <c r="AR239" i="27" s="1"/>
  <c r="N244" i="28" s="1"/>
  <c r="AF244" i="28" s="1"/>
  <c r="AA242" i="27"/>
  <c r="AR242" i="27" s="1"/>
  <c r="N247" i="28" s="1"/>
  <c r="AF247" i="28" s="1"/>
  <c r="AA163" i="27"/>
  <c r="AR163" i="27" s="1"/>
  <c r="N168" i="28" s="1"/>
  <c r="AF168" i="28" s="1"/>
  <c r="AA206" i="27"/>
  <c r="AR206" i="27" s="1"/>
  <c r="N211" i="28" s="1"/>
  <c r="AF211" i="28" s="1"/>
  <c r="AA48" i="27"/>
  <c r="AA47" i="27"/>
  <c r="AA46" i="27"/>
  <c r="AA45" i="27"/>
  <c r="AA44" i="27"/>
  <c r="AA49" i="27"/>
  <c r="AC318" i="27"/>
  <c r="AT318" i="27" s="1"/>
  <c r="P323" i="28" s="1"/>
  <c r="AH323" i="28" s="1"/>
  <c r="AC317" i="27"/>
  <c r="AT317" i="27" s="1"/>
  <c r="P322" i="28" s="1"/>
  <c r="AH322" i="28" s="1"/>
  <c r="AC168" i="27"/>
  <c r="AT168" i="27" s="1"/>
  <c r="P173" i="28" s="1"/>
  <c r="AH173" i="28" s="1"/>
  <c r="AC247" i="27"/>
  <c r="AT247" i="27" s="1"/>
  <c r="P252" i="28" s="1"/>
  <c r="AH252" i="28" s="1"/>
  <c r="AC208" i="27"/>
  <c r="AT208" i="27" s="1"/>
  <c r="P213" i="28" s="1"/>
  <c r="AH213" i="28" s="1"/>
  <c r="AC169" i="27"/>
  <c r="AT169" i="27" s="1"/>
  <c r="P174" i="28" s="1"/>
  <c r="AH174" i="28" s="1"/>
  <c r="AC244" i="27"/>
  <c r="AT244" i="27" s="1"/>
  <c r="P249" i="28" s="1"/>
  <c r="AH249" i="28" s="1"/>
  <c r="AC245" i="27"/>
  <c r="AT245" i="27" s="1"/>
  <c r="P250" i="28" s="1"/>
  <c r="AH250" i="28" s="1"/>
  <c r="AC207" i="27"/>
  <c r="AT207" i="27" s="1"/>
  <c r="P212" i="28" s="1"/>
  <c r="AH212" i="28" s="1"/>
  <c r="AC248" i="27"/>
  <c r="AT248" i="27" s="1"/>
  <c r="P253" i="28" s="1"/>
  <c r="AH253" i="28" s="1"/>
  <c r="AC209" i="27"/>
  <c r="AT209" i="27" s="1"/>
  <c r="P214" i="28" s="1"/>
  <c r="AH214" i="28" s="1"/>
  <c r="AC170" i="27"/>
  <c r="AT170" i="27" s="1"/>
  <c r="P175" i="28" s="1"/>
  <c r="AH175" i="28" s="1"/>
  <c r="AC246" i="27"/>
  <c r="AT246" i="27" s="1"/>
  <c r="P251" i="28" s="1"/>
  <c r="AH251" i="28" s="1"/>
  <c r="AC210" i="27"/>
  <c r="AT210" i="27" s="1"/>
  <c r="P215" i="28" s="1"/>
  <c r="AH215" i="28" s="1"/>
  <c r="AC167" i="27"/>
  <c r="AT167" i="27" s="1"/>
  <c r="P172" i="28" s="1"/>
  <c r="AH172" i="28" s="1"/>
  <c r="AC55" i="27"/>
  <c r="AC53" i="27"/>
  <c r="AC52" i="27"/>
  <c r="AC50" i="27"/>
  <c r="AC54" i="27"/>
  <c r="AC51" i="27"/>
  <c r="Y307" i="27"/>
  <c r="AP307" i="27" s="1"/>
  <c r="L312" i="28" s="1"/>
  <c r="AD312" i="28" s="1"/>
  <c r="Y309" i="27"/>
  <c r="AP309" i="27" s="1"/>
  <c r="L314" i="28" s="1"/>
  <c r="AD314" i="28" s="1"/>
  <c r="Y306" i="27"/>
  <c r="AP306" i="27" s="1"/>
  <c r="L311" i="28" s="1"/>
  <c r="AD311" i="28" s="1"/>
  <c r="Y308" i="27"/>
  <c r="AP308" i="27" s="1"/>
  <c r="L313" i="28" s="1"/>
  <c r="AD313" i="28" s="1"/>
  <c r="Y155" i="27"/>
  <c r="Y156" i="27"/>
  <c r="Y229" i="27"/>
  <c r="Y231" i="27"/>
  <c r="Y201" i="27"/>
  <c r="Y153" i="27"/>
  <c r="AP153" i="27" s="1"/>
  <c r="L158" i="28" s="1"/>
  <c r="AD158" i="28" s="1"/>
  <c r="Y230" i="27"/>
  <c r="Y157" i="27"/>
  <c r="Y202" i="27"/>
  <c r="Y199" i="27"/>
  <c r="AP199" i="27" s="1"/>
  <c r="L204" i="28" s="1"/>
  <c r="AD204" i="28" s="1"/>
  <c r="Y154" i="27"/>
  <c r="AP154" i="27" s="1"/>
  <c r="Y232" i="27"/>
  <c r="Y228" i="27"/>
  <c r="AP228" i="27" s="1"/>
  <c r="L233" i="28" s="1"/>
  <c r="AD233" i="28" s="1"/>
  <c r="Y200" i="27"/>
  <c r="Y37" i="27"/>
  <c r="Y36" i="27"/>
  <c r="Y35" i="27"/>
  <c r="Y34" i="27"/>
  <c r="Y33" i="27"/>
  <c r="Y32" i="27"/>
  <c r="Y31" i="27"/>
  <c r="AG354" i="27"/>
  <c r="AX354" i="27" s="1"/>
  <c r="T359" i="28" s="1"/>
  <c r="AL359" i="28" s="1"/>
  <c r="AM359" i="28" s="1"/>
  <c r="AN359" i="28" s="1"/>
  <c r="AO359" i="28" s="1"/>
  <c r="AP359" i="28" s="1"/>
  <c r="AG330" i="27"/>
  <c r="AX330" i="27" s="1"/>
  <c r="T335" i="28" s="1"/>
  <c r="AL335" i="28" s="1"/>
  <c r="AM335" i="28" s="1"/>
  <c r="AN335" i="28" s="1"/>
  <c r="AO335" i="28" s="1"/>
  <c r="AP335" i="28" s="1"/>
  <c r="AG332" i="27"/>
  <c r="AX332" i="27" s="1"/>
  <c r="T337" i="28" s="1"/>
  <c r="AL337" i="28" s="1"/>
  <c r="AM337" i="28" s="1"/>
  <c r="AN337" i="28" s="1"/>
  <c r="AO337" i="28" s="1"/>
  <c r="AP337" i="28" s="1"/>
  <c r="AG331" i="27"/>
  <c r="AX331" i="27" s="1"/>
  <c r="T336" i="28" s="1"/>
  <c r="AL336" i="28" s="1"/>
  <c r="AM336" i="28" s="1"/>
  <c r="AN336" i="28" s="1"/>
  <c r="AO336" i="28" s="1"/>
  <c r="AP336" i="28" s="1"/>
  <c r="AG355" i="27"/>
  <c r="AX355" i="27" s="1"/>
  <c r="T360" i="28" s="1"/>
  <c r="AL360" i="28" s="1"/>
  <c r="AM360" i="28" s="1"/>
  <c r="AN360" i="28" s="1"/>
  <c r="AO360" i="28" s="1"/>
  <c r="AP360" i="28" s="1"/>
  <c r="AG298" i="27"/>
  <c r="AX298" i="27" s="1"/>
  <c r="T303" i="28" s="1"/>
  <c r="AL303" i="28" s="1"/>
  <c r="AM303" i="28" s="1"/>
  <c r="AN303" i="28" s="1"/>
  <c r="AO303" i="28" s="1"/>
  <c r="AP303" i="28" s="1"/>
  <c r="AG137" i="27"/>
  <c r="AX137" i="27" s="1"/>
  <c r="AG273" i="27"/>
  <c r="AX273" i="27" s="1"/>
  <c r="T278" i="28" s="1"/>
  <c r="AL278" i="28" s="1"/>
  <c r="AM278" i="28" s="1"/>
  <c r="AN278" i="28" s="1"/>
  <c r="AO278" i="28" s="1"/>
  <c r="AP278" i="28" s="1"/>
  <c r="AG270" i="27"/>
  <c r="AX270" i="27" s="1"/>
  <c r="T275" i="28" s="1"/>
  <c r="AL275" i="28" s="1"/>
  <c r="AM275" i="28" s="1"/>
  <c r="AN275" i="28" s="1"/>
  <c r="AO275" i="28" s="1"/>
  <c r="AP275" i="28" s="1"/>
  <c r="AG136" i="27"/>
  <c r="AX136" i="27" s="1"/>
  <c r="AG272" i="27"/>
  <c r="AX272" i="27" s="1"/>
  <c r="T277" i="28" s="1"/>
  <c r="AL277" i="28" s="1"/>
  <c r="AM277" i="28" s="1"/>
  <c r="AN277" i="28" s="1"/>
  <c r="AO277" i="28" s="1"/>
  <c r="AP277" i="28" s="1"/>
  <c r="AG274" i="27"/>
  <c r="AX274" i="27" s="1"/>
  <c r="T279" i="28" s="1"/>
  <c r="AL279" i="28" s="1"/>
  <c r="AM279" i="28" s="1"/>
  <c r="AN279" i="28" s="1"/>
  <c r="AO279" i="28" s="1"/>
  <c r="AP279" i="28" s="1"/>
  <c r="AG269" i="27"/>
  <c r="AX269" i="27" s="1"/>
  <c r="T274" i="28" s="1"/>
  <c r="AL274" i="28" s="1"/>
  <c r="AM274" i="28" s="1"/>
  <c r="AN274" i="28" s="1"/>
  <c r="AO274" i="28" s="1"/>
  <c r="AP274" i="28" s="1"/>
  <c r="AG271" i="27"/>
  <c r="AX271" i="27" s="1"/>
  <c r="T276" i="28" s="1"/>
  <c r="AL276" i="28" s="1"/>
  <c r="AM276" i="28" s="1"/>
  <c r="AN276" i="28" s="1"/>
  <c r="AO276" i="28" s="1"/>
  <c r="AP276" i="28" s="1"/>
  <c r="AG297" i="27"/>
  <c r="AX297" i="27" s="1"/>
  <c r="T302" i="28" s="1"/>
  <c r="AL302" i="28" s="1"/>
  <c r="AM302" i="28" s="1"/>
  <c r="AN302" i="28" s="1"/>
  <c r="AO302" i="28" s="1"/>
  <c r="AP302" i="28" s="1"/>
  <c r="AG86" i="27"/>
  <c r="AG87" i="27"/>
  <c r="AG82" i="27"/>
  <c r="AG85" i="27"/>
  <c r="AG84" i="27"/>
  <c r="AG83" i="27"/>
  <c r="AG81" i="27"/>
  <c r="AE321" i="27"/>
  <c r="AV321" i="27" s="1"/>
  <c r="R326" i="28" s="1"/>
  <c r="AJ326" i="28" s="1"/>
  <c r="AE323" i="27"/>
  <c r="AV323" i="27" s="1"/>
  <c r="R328" i="28" s="1"/>
  <c r="AJ328" i="28" s="1"/>
  <c r="AE322" i="27"/>
  <c r="AV322" i="27" s="1"/>
  <c r="R327" i="28" s="1"/>
  <c r="AJ327" i="28" s="1"/>
  <c r="AE180" i="27"/>
  <c r="AV180" i="27" s="1"/>
  <c r="R185" i="28" s="1"/>
  <c r="AJ185" i="28" s="1"/>
  <c r="AE177" i="27"/>
  <c r="AV177" i="27" s="1"/>
  <c r="R182" i="28" s="1"/>
  <c r="AJ182" i="28" s="1"/>
  <c r="AE256" i="27"/>
  <c r="AV256" i="27" s="1"/>
  <c r="R261" i="28" s="1"/>
  <c r="AJ261" i="28" s="1"/>
  <c r="AE218" i="27"/>
  <c r="AV218" i="27" s="1"/>
  <c r="R223" i="28" s="1"/>
  <c r="AJ223" i="28" s="1"/>
  <c r="AE216" i="27"/>
  <c r="AV216" i="27" s="1"/>
  <c r="R221" i="28" s="1"/>
  <c r="AJ221" i="28" s="1"/>
  <c r="AE181" i="27"/>
  <c r="AV181" i="27" s="1"/>
  <c r="R186" i="28" s="1"/>
  <c r="AJ186" i="28" s="1"/>
  <c r="AE178" i="27"/>
  <c r="AV178" i="27" s="1"/>
  <c r="R183" i="28" s="1"/>
  <c r="AJ183" i="28" s="1"/>
  <c r="AE257" i="27"/>
  <c r="AV257" i="27" s="1"/>
  <c r="R262" i="28" s="1"/>
  <c r="AJ262" i="28" s="1"/>
  <c r="AE254" i="27"/>
  <c r="AV254" i="27" s="1"/>
  <c r="R259" i="28" s="1"/>
  <c r="AJ259" i="28" s="1"/>
  <c r="AE215" i="27"/>
  <c r="AV215" i="27" s="1"/>
  <c r="R220" i="28" s="1"/>
  <c r="AJ220" i="28" s="1"/>
  <c r="AE179" i="27"/>
  <c r="AV179" i="27" s="1"/>
  <c r="R184" i="28" s="1"/>
  <c r="AJ184" i="28" s="1"/>
  <c r="AE176" i="27"/>
  <c r="AV176" i="27" s="1"/>
  <c r="R181" i="28" s="1"/>
  <c r="AJ181" i="28" s="1"/>
  <c r="AE255" i="27"/>
  <c r="AV255" i="27" s="1"/>
  <c r="R260" i="28" s="1"/>
  <c r="AJ260" i="28" s="1"/>
  <c r="AE217" i="27"/>
  <c r="AV217" i="27" s="1"/>
  <c r="R222" i="28" s="1"/>
  <c r="AJ222" i="28" s="1"/>
  <c r="AE258" i="27"/>
  <c r="AV258" i="27" s="1"/>
  <c r="R263" i="28" s="1"/>
  <c r="AJ263" i="28" s="1"/>
  <c r="AE68" i="27"/>
  <c r="AE67" i="27"/>
  <c r="AE64" i="27"/>
  <c r="AE63" i="27"/>
  <c r="AE62" i="27"/>
  <c r="AE66" i="27"/>
  <c r="AE65" i="27"/>
  <c r="AE350" i="27"/>
  <c r="AV350" i="27" s="1"/>
  <c r="R355" i="28" s="1"/>
  <c r="AJ355" i="28" s="1"/>
  <c r="AE348" i="27"/>
  <c r="AV348" i="27" s="1"/>
  <c r="R353" i="28" s="1"/>
  <c r="AJ353" i="28" s="1"/>
  <c r="AE324" i="27"/>
  <c r="AV324" i="27" s="1"/>
  <c r="R329" i="28" s="1"/>
  <c r="AJ329" i="28" s="1"/>
  <c r="AE305" i="27"/>
  <c r="AV305" i="27" s="1"/>
  <c r="R310" i="28" s="1"/>
  <c r="AJ310" i="28" s="1"/>
  <c r="AE351" i="27"/>
  <c r="AV351" i="27" s="1"/>
  <c r="R356" i="28" s="1"/>
  <c r="AJ356" i="28" s="1"/>
  <c r="AE326" i="27"/>
  <c r="AV326" i="27" s="1"/>
  <c r="R331" i="28" s="1"/>
  <c r="AJ331" i="28" s="1"/>
  <c r="AE349" i="27"/>
  <c r="AV349" i="27" s="1"/>
  <c r="R354" i="28" s="1"/>
  <c r="AJ354" i="28" s="1"/>
  <c r="AE325" i="27"/>
  <c r="AV325" i="27" s="1"/>
  <c r="R330" i="28" s="1"/>
  <c r="AJ330" i="28" s="1"/>
  <c r="AE186" i="27"/>
  <c r="AV186" i="27" s="1"/>
  <c r="R191" i="28" s="1"/>
  <c r="AJ191" i="28" s="1"/>
  <c r="AE188" i="27"/>
  <c r="AV188" i="27" s="1"/>
  <c r="R193" i="28" s="1"/>
  <c r="AJ193" i="28" s="1"/>
  <c r="AE183" i="27"/>
  <c r="AV183" i="27" s="1"/>
  <c r="R188" i="28" s="1"/>
  <c r="AJ188" i="28" s="1"/>
  <c r="AE152" i="27"/>
  <c r="AV152" i="27" s="1"/>
  <c r="R157" i="28" s="1"/>
  <c r="AJ157" i="28" s="1"/>
  <c r="AE132" i="27"/>
  <c r="AV132" i="27" s="1"/>
  <c r="AE293" i="27"/>
  <c r="AV293" i="27" s="1"/>
  <c r="R298" i="28" s="1"/>
  <c r="AJ298" i="28" s="1"/>
  <c r="AE263" i="27"/>
  <c r="AV263" i="27" s="1"/>
  <c r="R268" i="28" s="1"/>
  <c r="AJ268" i="28" s="1"/>
  <c r="AE259" i="27"/>
  <c r="AV259" i="27" s="1"/>
  <c r="R264" i="28" s="1"/>
  <c r="AJ264" i="28" s="1"/>
  <c r="AE226" i="27"/>
  <c r="AV226" i="27" s="1"/>
  <c r="R231" i="28" s="1"/>
  <c r="AJ231" i="28" s="1"/>
  <c r="AE187" i="27"/>
  <c r="AV187" i="27" s="1"/>
  <c r="R192" i="28" s="1"/>
  <c r="AJ192" i="28" s="1"/>
  <c r="AE184" i="27"/>
  <c r="AV184" i="27" s="1"/>
  <c r="R189" i="28" s="1"/>
  <c r="AJ189" i="28" s="1"/>
  <c r="AE220" i="27"/>
  <c r="AV220" i="27" s="1"/>
  <c r="R225" i="28" s="1"/>
  <c r="AJ225" i="28" s="1"/>
  <c r="AE198" i="27"/>
  <c r="AV198" i="27" s="1"/>
  <c r="R203" i="28" s="1"/>
  <c r="AJ203" i="28" s="1"/>
  <c r="AE193" i="27"/>
  <c r="AV193" i="27" s="1"/>
  <c r="R198" i="28" s="1"/>
  <c r="AJ198" i="28" s="1"/>
  <c r="AE223" i="27"/>
  <c r="AV223" i="27" s="1"/>
  <c r="R228" i="28" s="1"/>
  <c r="AJ228" i="28" s="1"/>
  <c r="AE133" i="27"/>
  <c r="AV133" i="27" s="1"/>
  <c r="AE131" i="27"/>
  <c r="AV131" i="27" s="1"/>
  <c r="AE292" i="27"/>
  <c r="AV292" i="27" s="1"/>
  <c r="R297" i="28" s="1"/>
  <c r="AJ297" i="28" s="1"/>
  <c r="AE260" i="27"/>
  <c r="AV260" i="27" s="1"/>
  <c r="R265" i="28" s="1"/>
  <c r="AJ265" i="28" s="1"/>
  <c r="AE222" i="27"/>
  <c r="AV222" i="27" s="1"/>
  <c r="R227" i="28" s="1"/>
  <c r="AJ227" i="28" s="1"/>
  <c r="AE219" i="27"/>
  <c r="AV219" i="27" s="1"/>
  <c r="R224" i="28" s="1"/>
  <c r="AJ224" i="28" s="1"/>
  <c r="AE195" i="27"/>
  <c r="AV195" i="27" s="1"/>
  <c r="R200" i="28" s="1"/>
  <c r="AJ200" i="28" s="1"/>
  <c r="AE192" i="27"/>
  <c r="AV192" i="27" s="1"/>
  <c r="R197" i="28" s="1"/>
  <c r="AJ197" i="28" s="1"/>
  <c r="AE185" i="27"/>
  <c r="AV185" i="27" s="1"/>
  <c r="R190" i="28" s="1"/>
  <c r="AJ190" i="28" s="1"/>
  <c r="AE262" i="27"/>
  <c r="AV262" i="27" s="1"/>
  <c r="R267" i="28" s="1"/>
  <c r="AJ267" i="28" s="1"/>
  <c r="AE227" i="27"/>
  <c r="AV227" i="27" s="1"/>
  <c r="R232" i="28" s="1"/>
  <c r="AJ232" i="28" s="1"/>
  <c r="AE182" i="27"/>
  <c r="AV182" i="27" s="1"/>
  <c r="R187" i="28" s="1"/>
  <c r="AJ187" i="28" s="1"/>
  <c r="AE224" i="27"/>
  <c r="AV224" i="27" s="1"/>
  <c r="R229" i="28" s="1"/>
  <c r="AJ229" i="28" s="1"/>
  <c r="AE291" i="27"/>
  <c r="AV291" i="27" s="1"/>
  <c r="R296" i="28" s="1"/>
  <c r="AJ296" i="28" s="1"/>
  <c r="AE261" i="27"/>
  <c r="AV261" i="27" s="1"/>
  <c r="R266" i="28" s="1"/>
  <c r="AJ266" i="28" s="1"/>
  <c r="AE225" i="27"/>
  <c r="AV225" i="27" s="1"/>
  <c r="R230" i="28" s="1"/>
  <c r="AJ230" i="28" s="1"/>
  <c r="AE221" i="27"/>
  <c r="AV221" i="27" s="1"/>
  <c r="R226" i="28" s="1"/>
  <c r="AJ226" i="28" s="1"/>
  <c r="AE130" i="27"/>
  <c r="AV130" i="27" s="1"/>
  <c r="AE294" i="27"/>
  <c r="AV294" i="27" s="1"/>
  <c r="R299" i="28" s="1"/>
  <c r="AJ299" i="28" s="1"/>
  <c r="AE194" i="27"/>
  <c r="AV194" i="27" s="1"/>
  <c r="R199" i="28" s="1"/>
  <c r="AJ199" i="28" s="1"/>
  <c r="AE70" i="27"/>
  <c r="AE74" i="27"/>
  <c r="AE73" i="27"/>
  <c r="AE72" i="27"/>
  <c r="AE71" i="27"/>
  <c r="AE69" i="27"/>
  <c r="AC320" i="27"/>
  <c r="AT320" i="27" s="1"/>
  <c r="P325" i="28" s="1"/>
  <c r="AH325" i="28" s="1"/>
  <c r="AC319" i="27"/>
  <c r="AT319" i="27" s="1"/>
  <c r="P324" i="28" s="1"/>
  <c r="AH324" i="28" s="1"/>
  <c r="AC174" i="27"/>
  <c r="AT174" i="27" s="1"/>
  <c r="P179" i="28" s="1"/>
  <c r="AH179" i="28" s="1"/>
  <c r="AC171" i="27"/>
  <c r="AT171" i="27" s="1"/>
  <c r="P176" i="28" s="1"/>
  <c r="AH176" i="28" s="1"/>
  <c r="AC253" i="27"/>
  <c r="AT253" i="27" s="1"/>
  <c r="P258" i="28" s="1"/>
  <c r="AH258" i="28" s="1"/>
  <c r="AC250" i="27"/>
  <c r="AT250" i="27" s="1"/>
  <c r="P255" i="28" s="1"/>
  <c r="AH255" i="28" s="1"/>
  <c r="AC211" i="27"/>
  <c r="AT211" i="27" s="1"/>
  <c r="P216" i="28" s="1"/>
  <c r="AH216" i="28" s="1"/>
  <c r="AC172" i="27"/>
  <c r="AT172" i="27" s="1"/>
  <c r="P177" i="28" s="1"/>
  <c r="AH177" i="28" s="1"/>
  <c r="AC213" i="27"/>
  <c r="AT213" i="27" s="1"/>
  <c r="P218" i="28" s="1"/>
  <c r="AH218" i="28" s="1"/>
  <c r="AC175" i="27"/>
  <c r="AT175" i="27" s="1"/>
  <c r="P180" i="28" s="1"/>
  <c r="AH180" i="28" s="1"/>
  <c r="AC251" i="27"/>
  <c r="AT251" i="27" s="1"/>
  <c r="P256" i="28" s="1"/>
  <c r="AH256" i="28" s="1"/>
  <c r="AC212" i="27"/>
  <c r="AT212" i="27" s="1"/>
  <c r="P217" i="28" s="1"/>
  <c r="AH217" i="28" s="1"/>
  <c r="AC173" i="27"/>
  <c r="AT173" i="27" s="1"/>
  <c r="P178" i="28" s="1"/>
  <c r="AH178" i="28" s="1"/>
  <c r="AC249" i="27"/>
  <c r="AT249" i="27" s="1"/>
  <c r="P254" i="28" s="1"/>
  <c r="AH254" i="28" s="1"/>
  <c r="AC214" i="27"/>
  <c r="AT214" i="27" s="1"/>
  <c r="P219" i="28" s="1"/>
  <c r="AH219" i="28" s="1"/>
  <c r="AC252" i="27"/>
  <c r="AT252" i="27" s="1"/>
  <c r="P257" i="28" s="1"/>
  <c r="AH257" i="28" s="1"/>
  <c r="AC57" i="27"/>
  <c r="AC61" i="27"/>
  <c r="AC60" i="27"/>
  <c r="AC59" i="27"/>
  <c r="AC58" i="27"/>
  <c r="AC56" i="27"/>
  <c r="O65" i="21"/>
  <c r="K159" i="28"/>
  <c r="AA310" i="27"/>
  <c r="AR310" i="27" s="1"/>
  <c r="N315" i="28" s="1"/>
  <c r="AF315" i="28" s="1"/>
  <c r="AA312" i="27"/>
  <c r="AR312" i="27" s="1"/>
  <c r="N317" i="28" s="1"/>
  <c r="AF317" i="28" s="1"/>
  <c r="AA311" i="27"/>
  <c r="AR311" i="27" s="1"/>
  <c r="N316" i="28" s="1"/>
  <c r="AF316" i="28" s="1"/>
  <c r="AA159" i="27"/>
  <c r="AA237" i="27"/>
  <c r="AA234" i="27"/>
  <c r="AA204" i="27"/>
  <c r="AA161" i="27"/>
  <c r="AR161" i="27" s="1"/>
  <c r="N166" i="28" s="1"/>
  <c r="AF166" i="28" s="1"/>
  <c r="AA238" i="27"/>
  <c r="AR238" i="27" s="1"/>
  <c r="N243" i="28" s="1"/>
  <c r="AF243" i="28" s="1"/>
  <c r="AA236" i="27"/>
  <c r="AA233" i="27"/>
  <c r="AA160" i="27"/>
  <c r="AA158" i="27"/>
  <c r="AA235" i="27"/>
  <c r="AA203" i="27"/>
  <c r="AA42" i="27"/>
  <c r="AA40" i="27"/>
  <c r="AA39" i="27"/>
  <c r="AA43" i="27"/>
  <c r="AA41" i="27"/>
  <c r="AA38" i="27"/>
  <c r="BD136" i="27"/>
  <c r="BD137" i="27"/>
  <c r="BA130" i="27"/>
  <c r="AY172" i="27"/>
  <c r="U177" i="28" s="1"/>
  <c r="BC196" i="27"/>
  <c r="Y201" i="28" s="1"/>
  <c r="BA218" i="27"/>
  <c r="W223" i="28" s="1"/>
  <c r="BA181" i="27"/>
  <c r="W186" i="28" s="1"/>
  <c r="BA226" i="27"/>
  <c r="W231" i="28" s="1"/>
  <c r="BA195" i="27"/>
  <c r="W200" i="28" s="1"/>
  <c r="BA294" i="27"/>
  <c r="W299" i="28" s="1"/>
  <c r="BC272" i="27"/>
  <c r="Y277" i="28" s="1"/>
  <c r="AY247" i="27"/>
  <c r="U252" i="28" s="1"/>
  <c r="BA305" i="27"/>
  <c r="W310" i="28" s="1"/>
  <c r="AY214" i="27"/>
  <c r="U219" i="28" s="1"/>
  <c r="AY213" i="27"/>
  <c r="U218" i="28" s="1"/>
  <c r="BC264" i="27"/>
  <c r="Y269" i="28" s="1"/>
  <c r="BC295" i="27"/>
  <c r="Y300" i="28" s="1"/>
  <c r="BC268" i="27"/>
  <c r="Y273" i="28" s="1"/>
  <c r="BA258" i="27"/>
  <c r="W263" i="28" s="1"/>
  <c r="BA254" i="27"/>
  <c r="W259" i="28" s="1"/>
  <c r="BA177" i="27"/>
  <c r="W182" i="28" s="1"/>
  <c r="BA184" i="27"/>
  <c r="W189" i="28" s="1"/>
  <c r="BA192" i="27"/>
  <c r="W197" i="28" s="1"/>
  <c r="BA227" i="27"/>
  <c r="W232" i="28" s="1"/>
  <c r="BA187" i="27"/>
  <c r="W192" i="28" s="1"/>
  <c r="BA263" i="27"/>
  <c r="W268" i="28" s="1"/>
  <c r="BC273" i="27"/>
  <c r="Y278" i="28" s="1"/>
  <c r="BC298" i="27"/>
  <c r="Y303" i="28" s="1"/>
  <c r="AY246" i="27"/>
  <c r="U251" i="28" s="1"/>
  <c r="AY248" i="27"/>
  <c r="U253" i="28" s="1"/>
  <c r="AY209" i="27"/>
  <c r="U214" i="28" s="1"/>
  <c r="BC328" i="27"/>
  <c r="Y333" i="28" s="1"/>
  <c r="BA322" i="27"/>
  <c r="W327" i="28" s="1"/>
  <c r="BA326" i="27"/>
  <c r="W331" i="28" s="1"/>
  <c r="BA348" i="27"/>
  <c r="W353" i="28" s="1"/>
  <c r="BA324" i="27"/>
  <c r="W329" i="28" s="1"/>
  <c r="BC331" i="27"/>
  <c r="Y336" i="28" s="1"/>
  <c r="AY319" i="27"/>
  <c r="U324" i="28" s="1"/>
  <c r="AY318" i="27"/>
  <c r="U323" i="28" s="1"/>
  <c r="AY175" i="27"/>
  <c r="U180" i="28" s="1"/>
  <c r="BA178" i="27"/>
  <c r="W183" i="28" s="1"/>
  <c r="BA259" i="27"/>
  <c r="W264" i="28" s="1"/>
  <c r="BA221" i="27"/>
  <c r="W226" i="28" s="1"/>
  <c r="BA193" i="27"/>
  <c r="W198" i="28" s="1"/>
  <c r="AY169" i="27"/>
  <c r="U174" i="28" s="1"/>
  <c r="AY207" i="27"/>
  <c r="U212" i="28" s="1"/>
  <c r="BA349" i="27"/>
  <c r="W354" i="28" s="1"/>
  <c r="AY249" i="27"/>
  <c r="U254" i="28" s="1"/>
  <c r="AY252" i="27"/>
  <c r="U257" i="28" s="1"/>
  <c r="AY173" i="27"/>
  <c r="U178" i="28" s="1"/>
  <c r="AY171" i="27"/>
  <c r="U176" i="28" s="1"/>
  <c r="AY251" i="27"/>
  <c r="U256" i="28" s="1"/>
  <c r="BC190" i="27"/>
  <c r="Y195" i="28" s="1"/>
  <c r="BC191" i="27"/>
  <c r="Y196" i="28" s="1"/>
  <c r="BC296" i="27"/>
  <c r="Y301" i="28" s="1"/>
  <c r="BC266" i="27"/>
  <c r="Y271" i="28" s="1"/>
  <c r="BA176" i="27"/>
  <c r="W181" i="28" s="1"/>
  <c r="BA256" i="27"/>
  <c r="W261" i="28" s="1"/>
  <c r="BA180" i="27"/>
  <c r="W185" i="28" s="1"/>
  <c r="BA179" i="27"/>
  <c r="W184" i="28" s="1"/>
  <c r="BA260" i="27"/>
  <c r="W265" i="28" s="1"/>
  <c r="BA182" i="27"/>
  <c r="W187" i="28" s="1"/>
  <c r="BA186" i="27"/>
  <c r="W191" i="28" s="1"/>
  <c r="BA225" i="27"/>
  <c r="W230" i="28" s="1"/>
  <c r="BA222" i="27"/>
  <c r="W227" i="28" s="1"/>
  <c r="BA152" i="27"/>
  <c r="W157" i="28" s="1"/>
  <c r="BA194" i="27"/>
  <c r="W199" i="28" s="1"/>
  <c r="BA292" i="27"/>
  <c r="W297" i="28" s="1"/>
  <c r="BA262" i="27"/>
  <c r="W267" i="28" s="1"/>
  <c r="BA223" i="27"/>
  <c r="W228" i="28" s="1"/>
  <c r="BC270" i="27"/>
  <c r="Y275" i="28" s="1"/>
  <c r="BC329" i="27"/>
  <c r="Y334" i="28" s="1"/>
  <c r="BC353" i="27"/>
  <c r="Y358" i="28" s="1"/>
  <c r="BA321" i="27"/>
  <c r="W326" i="28" s="1"/>
  <c r="BA351" i="27"/>
  <c r="W356" i="28" s="1"/>
  <c r="BC330" i="27"/>
  <c r="Y335" i="28" s="1"/>
  <c r="BC354" i="27"/>
  <c r="Y359" i="28" s="1"/>
  <c r="AY253" i="27"/>
  <c r="U258" i="28" s="1"/>
  <c r="BC267" i="27"/>
  <c r="Y272" i="28" s="1"/>
  <c r="BA216" i="27"/>
  <c r="W221" i="28" s="1"/>
  <c r="BA255" i="27"/>
  <c r="W260" i="28" s="1"/>
  <c r="BA291" i="27"/>
  <c r="W296" i="28" s="1"/>
  <c r="AY168" i="27"/>
  <c r="U173" i="28" s="1"/>
  <c r="AY167" i="27"/>
  <c r="U172" i="28" s="1"/>
  <c r="AY244" i="27"/>
  <c r="U249" i="28" s="1"/>
  <c r="BC327" i="27"/>
  <c r="Y332" i="28" s="1"/>
  <c r="BC355" i="27"/>
  <c r="Y360" i="28" s="1"/>
  <c r="AY212" i="27"/>
  <c r="U217" i="28" s="1"/>
  <c r="AY250" i="27"/>
  <c r="U255" i="28" s="1"/>
  <c r="AY211" i="27"/>
  <c r="U216" i="28" s="1"/>
  <c r="AY174" i="27"/>
  <c r="U179" i="28" s="1"/>
  <c r="BC265" i="27"/>
  <c r="Y270" i="28" s="1"/>
  <c r="BC189" i="27"/>
  <c r="Y194" i="28" s="1"/>
  <c r="BA215" i="27"/>
  <c r="W220" i="28" s="1"/>
  <c r="BA217" i="27"/>
  <c r="W222" i="28" s="1"/>
  <c r="BA257" i="27"/>
  <c r="W262" i="28" s="1"/>
  <c r="BA261" i="27"/>
  <c r="W266" i="28" s="1"/>
  <c r="BA219" i="27"/>
  <c r="W224" i="28" s="1"/>
  <c r="BA220" i="27"/>
  <c r="W225" i="28" s="1"/>
  <c r="BA188" i="27"/>
  <c r="W193" i="28" s="1"/>
  <c r="BA183" i="27"/>
  <c r="W188" i="28" s="1"/>
  <c r="BA224" i="27"/>
  <c r="W229" i="28" s="1"/>
  <c r="BA185" i="27"/>
  <c r="W190" i="28" s="1"/>
  <c r="BA293" i="27"/>
  <c r="W298" i="28" s="1"/>
  <c r="BA198" i="27"/>
  <c r="W203" i="28" s="1"/>
  <c r="BC269" i="27"/>
  <c r="Y274" i="28" s="1"/>
  <c r="BC297" i="27"/>
  <c r="Y302" i="28" s="1"/>
  <c r="BC271" i="27"/>
  <c r="Y276" i="28" s="1"/>
  <c r="BC274" i="27"/>
  <c r="Y279" i="28" s="1"/>
  <c r="AY245" i="27"/>
  <c r="U250" i="28" s="1"/>
  <c r="AY170" i="27"/>
  <c r="U175" i="28" s="1"/>
  <c r="AY208" i="27"/>
  <c r="U213" i="28" s="1"/>
  <c r="AY210" i="27"/>
  <c r="U215" i="28" s="1"/>
  <c r="BC352" i="27"/>
  <c r="Y357" i="28" s="1"/>
  <c r="BA323" i="27"/>
  <c r="W328" i="28" s="1"/>
  <c r="BA325" i="27"/>
  <c r="W330" i="28" s="1"/>
  <c r="BA350" i="27"/>
  <c r="W355" i="28" s="1"/>
  <c r="BC332" i="27"/>
  <c r="Y337" i="28" s="1"/>
  <c r="AY320" i="27"/>
  <c r="U325" i="28" s="1"/>
  <c r="AY317" i="27"/>
  <c r="U322" i="28" s="1"/>
  <c r="Y202" i="28"/>
  <c r="BB131" i="27"/>
  <c r="BB133" i="27"/>
  <c r="BB132" i="27"/>
  <c r="BD135" i="27"/>
  <c r="BD197" i="27"/>
  <c r="Y26" i="45"/>
  <c r="L93" i="21" l="1"/>
  <c r="L98" i="21"/>
  <c r="AQ274" i="28"/>
  <c r="AQ275" i="28"/>
  <c r="AQ360" i="28"/>
  <c r="AQ359" i="28"/>
  <c r="AQ270" i="28"/>
  <c r="AQ194" i="28"/>
  <c r="AQ195" i="28"/>
  <c r="AQ332" i="28"/>
  <c r="AQ279" i="28"/>
  <c r="AQ278" i="28"/>
  <c r="AQ336" i="28"/>
  <c r="AQ269" i="28"/>
  <c r="AQ271" i="28"/>
  <c r="AQ357" i="28"/>
  <c r="AQ358" i="28"/>
  <c r="AQ302" i="28"/>
  <c r="AQ277" i="28"/>
  <c r="AQ337" i="28"/>
  <c r="AQ196" i="28"/>
  <c r="AQ272" i="28"/>
  <c r="AQ301" i="28"/>
  <c r="AQ333" i="28"/>
  <c r="AQ276" i="28"/>
  <c r="AQ303" i="28"/>
  <c r="AQ335" i="28"/>
  <c r="AQ202" i="28"/>
  <c r="AQ273" i="28"/>
  <c r="AQ300" i="28"/>
  <c r="AQ201" i="28"/>
  <c r="AQ334" i="28"/>
  <c r="AC159" i="28"/>
  <c r="AF29" i="27"/>
  <c r="AL350" i="27"/>
  <c r="AL349" i="27"/>
  <c r="AL351" i="27"/>
  <c r="AL305" i="27"/>
  <c r="AL348" i="27"/>
  <c r="AL326" i="27"/>
  <c r="AL324" i="27"/>
  <c r="AL325" i="27"/>
  <c r="AL188" i="27"/>
  <c r="AL263" i="27"/>
  <c r="AL226" i="27"/>
  <c r="AL220" i="27"/>
  <c r="AL223" i="27"/>
  <c r="AL293" i="27"/>
  <c r="AL259" i="27"/>
  <c r="AL186" i="27"/>
  <c r="AL183" i="27"/>
  <c r="AL152" i="27"/>
  <c r="AL132" i="27"/>
  <c r="BC132" i="27" s="1"/>
  <c r="AL193" i="27"/>
  <c r="AL184" i="27"/>
  <c r="AL131" i="27"/>
  <c r="AL262" i="27"/>
  <c r="AL260" i="27"/>
  <c r="AL187" i="27"/>
  <c r="AL198" i="27"/>
  <c r="AL133" i="27"/>
  <c r="BC133" i="27" s="1"/>
  <c r="AL292" i="27"/>
  <c r="AL219" i="27"/>
  <c r="AL192" i="27"/>
  <c r="AL195" i="27"/>
  <c r="AL185" i="27"/>
  <c r="AL130" i="27"/>
  <c r="AL227" i="27"/>
  <c r="AL224" i="27"/>
  <c r="AL222" i="27"/>
  <c r="AL182" i="27"/>
  <c r="AL294" i="27"/>
  <c r="AL291" i="27"/>
  <c r="AL261" i="27"/>
  <c r="AL225" i="27"/>
  <c r="AL194" i="27"/>
  <c r="AL221" i="27"/>
  <c r="AL74" i="27"/>
  <c r="AL70" i="27"/>
  <c r="AL73" i="27"/>
  <c r="AL71" i="27"/>
  <c r="AL69" i="27"/>
  <c r="AL72" i="27"/>
  <c r="AL29" i="27"/>
  <c r="AF321" i="27"/>
  <c r="AW321" i="27" s="1"/>
  <c r="S326" i="28" s="1"/>
  <c r="AK326" i="28" s="1"/>
  <c r="AF323" i="27"/>
  <c r="AW323" i="27" s="1"/>
  <c r="S328" i="28" s="1"/>
  <c r="AK328" i="28" s="1"/>
  <c r="AF322" i="27"/>
  <c r="AW322" i="27" s="1"/>
  <c r="S327" i="28" s="1"/>
  <c r="AK327" i="28" s="1"/>
  <c r="AF180" i="27"/>
  <c r="AW180" i="27" s="1"/>
  <c r="S185" i="28" s="1"/>
  <c r="AK185" i="28" s="1"/>
  <c r="AF177" i="27"/>
  <c r="AW177" i="27" s="1"/>
  <c r="S182" i="28" s="1"/>
  <c r="AK182" i="28" s="1"/>
  <c r="AF256" i="27"/>
  <c r="AW256" i="27" s="1"/>
  <c r="S261" i="28" s="1"/>
  <c r="AK261" i="28" s="1"/>
  <c r="AF218" i="27"/>
  <c r="AW218" i="27" s="1"/>
  <c r="S223" i="28" s="1"/>
  <c r="AK223" i="28" s="1"/>
  <c r="AF181" i="27"/>
  <c r="AW181" i="27" s="1"/>
  <c r="S186" i="28" s="1"/>
  <c r="AK186" i="28" s="1"/>
  <c r="AF178" i="27"/>
  <c r="AW178" i="27" s="1"/>
  <c r="S183" i="28" s="1"/>
  <c r="AK183" i="28" s="1"/>
  <c r="AF216" i="27"/>
  <c r="AW216" i="27" s="1"/>
  <c r="S221" i="28" s="1"/>
  <c r="AK221" i="28" s="1"/>
  <c r="AF257" i="27"/>
  <c r="AW257" i="27" s="1"/>
  <c r="S262" i="28" s="1"/>
  <c r="AK262" i="28" s="1"/>
  <c r="AF254" i="27"/>
  <c r="AW254" i="27" s="1"/>
  <c r="S259" i="28" s="1"/>
  <c r="AK259" i="28" s="1"/>
  <c r="AF215" i="27"/>
  <c r="AW215" i="27" s="1"/>
  <c r="S220" i="28" s="1"/>
  <c r="AK220" i="28" s="1"/>
  <c r="AF176" i="27"/>
  <c r="AW176" i="27" s="1"/>
  <c r="S181" i="28" s="1"/>
  <c r="AK181" i="28" s="1"/>
  <c r="AF258" i="27"/>
  <c r="AW258" i="27" s="1"/>
  <c r="S263" i="28" s="1"/>
  <c r="AK263" i="28" s="1"/>
  <c r="AF255" i="27"/>
  <c r="AW255" i="27" s="1"/>
  <c r="S260" i="28" s="1"/>
  <c r="AK260" i="28" s="1"/>
  <c r="AF217" i="27"/>
  <c r="AW217" i="27" s="1"/>
  <c r="S222" i="28" s="1"/>
  <c r="AK222" i="28" s="1"/>
  <c r="AF179" i="27"/>
  <c r="AW179" i="27" s="1"/>
  <c r="S184" i="28" s="1"/>
  <c r="AK184" i="28" s="1"/>
  <c r="AF65" i="27"/>
  <c r="AF67" i="27"/>
  <c r="AF68" i="27"/>
  <c r="AF66" i="27"/>
  <c r="AF64" i="27"/>
  <c r="AF63" i="27"/>
  <c r="AF62" i="27"/>
  <c r="AB310" i="27"/>
  <c r="AS310" i="27" s="1"/>
  <c r="O315" i="28" s="1"/>
  <c r="AG315" i="28" s="1"/>
  <c r="AB312" i="27"/>
  <c r="AS312" i="27" s="1"/>
  <c r="O317" i="28" s="1"/>
  <c r="AG317" i="28" s="1"/>
  <c r="AB311" i="27"/>
  <c r="AS311" i="27" s="1"/>
  <c r="O316" i="28" s="1"/>
  <c r="AG316" i="28" s="1"/>
  <c r="AB159" i="27"/>
  <c r="AB234" i="27"/>
  <c r="AB161" i="27"/>
  <c r="AS161" i="27" s="1"/>
  <c r="O166" i="28" s="1"/>
  <c r="AG166" i="28" s="1"/>
  <c r="AB237" i="27"/>
  <c r="AB204" i="27"/>
  <c r="AB233" i="27"/>
  <c r="AB238" i="27"/>
  <c r="AS238" i="27" s="1"/>
  <c r="O243" i="28" s="1"/>
  <c r="AG243" i="28" s="1"/>
  <c r="AB236" i="27"/>
  <c r="AB160" i="27"/>
  <c r="AB235" i="27"/>
  <c r="AB203" i="27"/>
  <c r="AB158" i="27"/>
  <c r="AB43" i="27"/>
  <c r="AB42" i="27"/>
  <c r="AB41" i="27"/>
  <c r="AB40" i="27"/>
  <c r="AB39" i="27"/>
  <c r="AB38" i="27"/>
  <c r="O66" i="21"/>
  <c r="L159" i="28"/>
  <c r="AF305" i="27"/>
  <c r="AW305" i="27" s="1"/>
  <c r="S310" i="28" s="1"/>
  <c r="AK310" i="28" s="1"/>
  <c r="AF350" i="27"/>
  <c r="AW350" i="27" s="1"/>
  <c r="S355" i="28" s="1"/>
  <c r="AK355" i="28" s="1"/>
  <c r="AF324" i="27"/>
  <c r="AW324" i="27" s="1"/>
  <c r="S329" i="28" s="1"/>
  <c r="AK329" i="28" s="1"/>
  <c r="AF351" i="27"/>
  <c r="AW351" i="27" s="1"/>
  <c r="S356" i="28" s="1"/>
  <c r="AK356" i="28" s="1"/>
  <c r="AF348" i="27"/>
  <c r="AW348" i="27" s="1"/>
  <c r="S353" i="28" s="1"/>
  <c r="AK353" i="28" s="1"/>
  <c r="AF326" i="27"/>
  <c r="AW326" i="27" s="1"/>
  <c r="S331" i="28" s="1"/>
  <c r="AK331" i="28" s="1"/>
  <c r="AF349" i="27"/>
  <c r="AW349" i="27" s="1"/>
  <c r="S354" i="28" s="1"/>
  <c r="AK354" i="28" s="1"/>
  <c r="AF325" i="27"/>
  <c r="AW325" i="27" s="1"/>
  <c r="S330" i="28" s="1"/>
  <c r="AK330" i="28" s="1"/>
  <c r="AF188" i="27"/>
  <c r="AW188" i="27" s="1"/>
  <c r="S193" i="28" s="1"/>
  <c r="AK193" i="28" s="1"/>
  <c r="AF132" i="27"/>
  <c r="AW132" i="27" s="1"/>
  <c r="AF186" i="27"/>
  <c r="AW186" i="27" s="1"/>
  <c r="S191" i="28" s="1"/>
  <c r="AK191" i="28" s="1"/>
  <c r="AF183" i="27"/>
  <c r="AW183" i="27" s="1"/>
  <c r="S188" i="28" s="1"/>
  <c r="AK188" i="28" s="1"/>
  <c r="AF152" i="27"/>
  <c r="AW152" i="27" s="1"/>
  <c r="S157" i="28" s="1"/>
  <c r="AK157" i="28" s="1"/>
  <c r="AF187" i="27"/>
  <c r="AW187" i="27" s="1"/>
  <c r="S192" i="28" s="1"/>
  <c r="AK192" i="28" s="1"/>
  <c r="AF293" i="27"/>
  <c r="AW293" i="27" s="1"/>
  <c r="S298" i="28" s="1"/>
  <c r="AK298" i="28" s="1"/>
  <c r="AF263" i="27"/>
  <c r="AW263" i="27" s="1"/>
  <c r="S268" i="28" s="1"/>
  <c r="AK268" i="28" s="1"/>
  <c r="AF259" i="27"/>
  <c r="AW259" i="27" s="1"/>
  <c r="S264" i="28" s="1"/>
  <c r="AK264" i="28" s="1"/>
  <c r="AF226" i="27"/>
  <c r="AW226" i="27" s="1"/>
  <c r="S231" i="28" s="1"/>
  <c r="AK231" i="28" s="1"/>
  <c r="AF223" i="27"/>
  <c r="AW223" i="27" s="1"/>
  <c r="S228" i="28" s="1"/>
  <c r="AK228" i="28" s="1"/>
  <c r="AF193" i="27"/>
  <c r="AW193" i="27" s="1"/>
  <c r="S198" i="28" s="1"/>
  <c r="AK198" i="28" s="1"/>
  <c r="AF184" i="27"/>
  <c r="AW184" i="27" s="1"/>
  <c r="S189" i="28" s="1"/>
  <c r="AK189" i="28" s="1"/>
  <c r="AF220" i="27"/>
  <c r="AW220" i="27" s="1"/>
  <c r="S225" i="28" s="1"/>
  <c r="AK225" i="28" s="1"/>
  <c r="AF198" i="27"/>
  <c r="AW198" i="27" s="1"/>
  <c r="S203" i="28" s="1"/>
  <c r="AK203" i="28" s="1"/>
  <c r="AF224" i="27"/>
  <c r="AW224" i="27" s="1"/>
  <c r="S229" i="28" s="1"/>
  <c r="AK229" i="28" s="1"/>
  <c r="AF195" i="27"/>
  <c r="AW195" i="27" s="1"/>
  <c r="S200" i="28" s="1"/>
  <c r="AK200" i="28" s="1"/>
  <c r="AF133" i="27"/>
  <c r="AW133" i="27" s="1"/>
  <c r="AF292" i="27"/>
  <c r="AW292" i="27" s="1"/>
  <c r="S297" i="28" s="1"/>
  <c r="AK297" i="28" s="1"/>
  <c r="AF262" i="27"/>
  <c r="AW262" i="27" s="1"/>
  <c r="S267" i="28" s="1"/>
  <c r="AK267" i="28" s="1"/>
  <c r="AF260" i="27"/>
  <c r="AW260" i="27" s="1"/>
  <c r="S265" i="28" s="1"/>
  <c r="AK265" i="28" s="1"/>
  <c r="AF227" i="27"/>
  <c r="AW227" i="27" s="1"/>
  <c r="S232" i="28" s="1"/>
  <c r="AK232" i="28" s="1"/>
  <c r="AF222" i="27"/>
  <c r="AW222" i="27" s="1"/>
  <c r="S227" i="28" s="1"/>
  <c r="AK227" i="28" s="1"/>
  <c r="AF219" i="27"/>
  <c r="AW219" i="27" s="1"/>
  <c r="S224" i="28" s="1"/>
  <c r="AK224" i="28" s="1"/>
  <c r="AF192" i="27"/>
  <c r="AW192" i="27" s="1"/>
  <c r="S197" i="28" s="1"/>
  <c r="AK197" i="28" s="1"/>
  <c r="AF185" i="27"/>
  <c r="AW185" i="27" s="1"/>
  <c r="S190" i="28" s="1"/>
  <c r="AK190" i="28" s="1"/>
  <c r="AF131" i="27"/>
  <c r="AW131" i="27" s="1"/>
  <c r="AF291" i="27"/>
  <c r="AW291" i="27" s="1"/>
  <c r="S296" i="28" s="1"/>
  <c r="AK296" i="28" s="1"/>
  <c r="AF225" i="27"/>
  <c r="AW225" i="27" s="1"/>
  <c r="S230" i="28" s="1"/>
  <c r="AK230" i="28" s="1"/>
  <c r="AF130" i="27"/>
  <c r="AW130" i="27" s="1"/>
  <c r="AF294" i="27"/>
  <c r="AW294" i="27" s="1"/>
  <c r="S299" i="28" s="1"/>
  <c r="AK299" i="28" s="1"/>
  <c r="AF261" i="27"/>
  <c r="AW261" i="27" s="1"/>
  <c r="S266" i="28" s="1"/>
  <c r="AK266" i="28" s="1"/>
  <c r="AF182" i="27"/>
  <c r="AW182" i="27" s="1"/>
  <c r="S187" i="28" s="1"/>
  <c r="AK187" i="28" s="1"/>
  <c r="AF221" i="27"/>
  <c r="AW221" i="27" s="1"/>
  <c r="S226" i="28" s="1"/>
  <c r="AK226" i="28" s="1"/>
  <c r="AF194" i="27"/>
  <c r="AW194" i="27" s="1"/>
  <c r="S199" i="28" s="1"/>
  <c r="AK199" i="28" s="1"/>
  <c r="AF71" i="27"/>
  <c r="AF74" i="27"/>
  <c r="AF73" i="27"/>
  <c r="AF72" i="27"/>
  <c r="AF70" i="27"/>
  <c r="AF69" i="27"/>
  <c r="Z307" i="27"/>
  <c r="AQ307" i="27" s="1"/>
  <c r="M312" i="28" s="1"/>
  <c r="AE312" i="28" s="1"/>
  <c r="Z306" i="27"/>
  <c r="AQ306" i="27" s="1"/>
  <c r="M311" i="28" s="1"/>
  <c r="AE311" i="28" s="1"/>
  <c r="Z309" i="27"/>
  <c r="AQ309" i="27" s="1"/>
  <c r="M314" i="28" s="1"/>
  <c r="AE314" i="28" s="1"/>
  <c r="Z308" i="27"/>
  <c r="AQ308" i="27" s="1"/>
  <c r="M313" i="28" s="1"/>
  <c r="AE313" i="28" s="1"/>
  <c r="Z156" i="27"/>
  <c r="Z155" i="27"/>
  <c r="Z231" i="27"/>
  <c r="Z229" i="27"/>
  <c r="Z201" i="27"/>
  <c r="Z230" i="27"/>
  <c r="Z202" i="27"/>
  <c r="Z157" i="27"/>
  <c r="Z153" i="27"/>
  <c r="AQ153" i="27" s="1"/>
  <c r="M158" i="28" s="1"/>
  <c r="AE158" i="28" s="1"/>
  <c r="Z199" i="27"/>
  <c r="AQ199" i="27" s="1"/>
  <c r="M204" i="28" s="1"/>
  <c r="AE204" i="28" s="1"/>
  <c r="Z154" i="27"/>
  <c r="AQ154" i="27" s="1"/>
  <c r="Z232" i="27"/>
  <c r="Z228" i="27"/>
  <c r="AQ228" i="27" s="1"/>
  <c r="M233" i="28" s="1"/>
  <c r="AE233" i="28" s="1"/>
  <c r="Z200" i="27"/>
  <c r="Z37" i="27"/>
  <c r="Z35" i="27"/>
  <c r="Z34" i="27"/>
  <c r="Z33" i="27"/>
  <c r="Z31" i="27"/>
  <c r="Z30" i="27"/>
  <c r="Z32" i="27"/>
  <c r="Z36" i="27"/>
  <c r="AD320" i="27"/>
  <c r="AU320" i="27" s="1"/>
  <c r="Q325" i="28" s="1"/>
  <c r="AI325" i="28" s="1"/>
  <c r="AD319" i="27"/>
  <c r="AU319" i="27" s="1"/>
  <c r="Q324" i="28" s="1"/>
  <c r="AI324" i="28" s="1"/>
  <c r="AD174" i="27"/>
  <c r="AU174" i="27" s="1"/>
  <c r="Q179" i="28" s="1"/>
  <c r="AI179" i="28" s="1"/>
  <c r="AD171" i="27"/>
  <c r="AU171" i="27" s="1"/>
  <c r="Q176" i="28" s="1"/>
  <c r="AI176" i="28" s="1"/>
  <c r="AD250" i="27"/>
  <c r="AU250" i="27" s="1"/>
  <c r="Q255" i="28" s="1"/>
  <c r="AI255" i="28" s="1"/>
  <c r="AD213" i="27"/>
  <c r="AU213" i="27" s="1"/>
  <c r="Q218" i="28" s="1"/>
  <c r="AI218" i="28" s="1"/>
  <c r="AD211" i="27"/>
  <c r="AU211" i="27" s="1"/>
  <c r="Q216" i="28" s="1"/>
  <c r="AI216" i="28" s="1"/>
  <c r="AD253" i="27"/>
  <c r="AU253" i="27" s="1"/>
  <c r="Q258" i="28" s="1"/>
  <c r="AI258" i="28" s="1"/>
  <c r="AD175" i="27"/>
  <c r="AU175" i="27" s="1"/>
  <c r="Q180" i="28" s="1"/>
  <c r="AI180" i="28" s="1"/>
  <c r="AD172" i="27"/>
  <c r="AU172" i="27" s="1"/>
  <c r="Q177" i="28" s="1"/>
  <c r="AI177" i="28" s="1"/>
  <c r="AD251" i="27"/>
  <c r="AU251" i="27" s="1"/>
  <c r="Q256" i="28" s="1"/>
  <c r="AI256" i="28" s="1"/>
  <c r="AD212" i="27"/>
  <c r="AU212" i="27" s="1"/>
  <c r="Q217" i="28" s="1"/>
  <c r="AI217" i="28" s="1"/>
  <c r="AD173" i="27"/>
  <c r="AU173" i="27" s="1"/>
  <c r="Q178" i="28" s="1"/>
  <c r="AI178" i="28" s="1"/>
  <c r="AD252" i="27"/>
  <c r="AU252" i="27" s="1"/>
  <c r="Q257" i="28" s="1"/>
  <c r="AI257" i="28" s="1"/>
  <c r="AD249" i="27"/>
  <c r="AU249" i="27" s="1"/>
  <c r="Q254" i="28" s="1"/>
  <c r="AI254" i="28" s="1"/>
  <c r="AD214" i="27"/>
  <c r="AU214" i="27" s="1"/>
  <c r="Q219" i="28" s="1"/>
  <c r="AI219" i="28" s="1"/>
  <c r="AD58" i="27"/>
  <c r="AD61" i="27"/>
  <c r="AD60" i="27"/>
  <c r="AD59" i="27"/>
  <c r="AD57" i="27"/>
  <c r="AD56" i="27"/>
  <c r="AB313" i="27"/>
  <c r="AS313" i="27" s="1"/>
  <c r="O318" i="28" s="1"/>
  <c r="AG318" i="28" s="1"/>
  <c r="AB316" i="27"/>
  <c r="AS316" i="27" s="1"/>
  <c r="O321" i="28" s="1"/>
  <c r="AG321" i="28" s="1"/>
  <c r="AB315" i="27"/>
  <c r="AS315" i="27" s="1"/>
  <c r="O320" i="28" s="1"/>
  <c r="AG320" i="28" s="1"/>
  <c r="AB314" i="27"/>
  <c r="AS314" i="27" s="1"/>
  <c r="O319" i="28" s="1"/>
  <c r="AG319" i="28" s="1"/>
  <c r="AB165" i="27"/>
  <c r="AS165" i="27" s="1"/>
  <c r="O170" i="28" s="1"/>
  <c r="AG170" i="28" s="1"/>
  <c r="AB162" i="27"/>
  <c r="AS162" i="27" s="1"/>
  <c r="O167" i="28" s="1"/>
  <c r="AG167" i="28" s="1"/>
  <c r="AB240" i="27"/>
  <c r="AS240" i="27" s="1"/>
  <c r="O245" i="28" s="1"/>
  <c r="AG245" i="28" s="1"/>
  <c r="AB166" i="27"/>
  <c r="AS166" i="27" s="1"/>
  <c r="O171" i="28" s="1"/>
  <c r="AG171" i="28" s="1"/>
  <c r="AB164" i="27"/>
  <c r="AS164" i="27" s="1"/>
  <c r="O169" i="28" s="1"/>
  <c r="AG169" i="28" s="1"/>
  <c r="AB243" i="27"/>
  <c r="AS243" i="27" s="1"/>
  <c r="O248" i="28" s="1"/>
  <c r="AG248" i="28" s="1"/>
  <c r="AB241" i="27"/>
  <c r="AS241" i="27" s="1"/>
  <c r="O246" i="28" s="1"/>
  <c r="AG246" i="28" s="1"/>
  <c r="AB205" i="27"/>
  <c r="AS205" i="27" s="1"/>
  <c r="O210" i="28" s="1"/>
  <c r="AG210" i="28" s="1"/>
  <c r="AB163" i="27"/>
  <c r="AS163" i="27" s="1"/>
  <c r="O168" i="28" s="1"/>
  <c r="AG168" i="28" s="1"/>
  <c r="AB242" i="27"/>
  <c r="AS242" i="27" s="1"/>
  <c r="O247" i="28" s="1"/>
  <c r="AG247" i="28" s="1"/>
  <c r="AB206" i="27"/>
  <c r="AS206" i="27" s="1"/>
  <c r="O211" i="28" s="1"/>
  <c r="AG211" i="28" s="1"/>
  <c r="AB239" i="27"/>
  <c r="AS239" i="27" s="1"/>
  <c r="O244" i="28" s="1"/>
  <c r="AG244" i="28" s="1"/>
  <c r="AB46" i="27"/>
  <c r="AB49" i="27"/>
  <c r="AB48" i="27"/>
  <c r="AB47" i="27"/>
  <c r="AB45" i="27"/>
  <c r="AB44" i="27"/>
  <c r="AD318" i="27"/>
  <c r="AU318" i="27" s="1"/>
  <c r="Q323" i="28" s="1"/>
  <c r="AI323" i="28" s="1"/>
  <c r="AD317" i="27"/>
  <c r="AU317" i="27" s="1"/>
  <c r="Q322" i="28" s="1"/>
  <c r="AI322" i="28" s="1"/>
  <c r="AD168" i="27"/>
  <c r="AU168" i="27" s="1"/>
  <c r="Q173" i="28" s="1"/>
  <c r="AI173" i="28" s="1"/>
  <c r="AD247" i="27"/>
  <c r="AU247" i="27" s="1"/>
  <c r="Q252" i="28" s="1"/>
  <c r="AI252" i="28" s="1"/>
  <c r="AD244" i="27"/>
  <c r="AU244" i="27" s="1"/>
  <c r="Q249" i="28" s="1"/>
  <c r="AI249" i="28" s="1"/>
  <c r="AD208" i="27"/>
  <c r="AU208" i="27" s="1"/>
  <c r="Q213" i="28" s="1"/>
  <c r="AI213" i="28" s="1"/>
  <c r="AD169" i="27"/>
  <c r="AU169" i="27" s="1"/>
  <c r="Q174" i="28" s="1"/>
  <c r="AI174" i="28" s="1"/>
  <c r="AD248" i="27"/>
  <c r="AU248" i="27" s="1"/>
  <c r="Q253" i="28" s="1"/>
  <c r="AI253" i="28" s="1"/>
  <c r="AD209" i="27"/>
  <c r="AU209" i="27" s="1"/>
  <c r="Q214" i="28" s="1"/>
  <c r="AI214" i="28" s="1"/>
  <c r="AD207" i="27"/>
  <c r="AU207" i="27" s="1"/>
  <c r="Q212" i="28" s="1"/>
  <c r="AI212" i="28" s="1"/>
  <c r="AD245" i="27"/>
  <c r="AU245" i="27" s="1"/>
  <c r="Q250" i="28" s="1"/>
  <c r="AI250" i="28" s="1"/>
  <c r="AD170" i="27"/>
  <c r="AU170" i="27" s="1"/>
  <c r="Q175" i="28" s="1"/>
  <c r="AI175" i="28" s="1"/>
  <c r="AD167" i="27"/>
  <c r="AU167" i="27" s="1"/>
  <c r="Q172" i="28" s="1"/>
  <c r="AI172" i="28" s="1"/>
  <c r="AD246" i="27"/>
  <c r="AU246" i="27" s="1"/>
  <c r="Q251" i="28" s="1"/>
  <c r="AI251" i="28" s="1"/>
  <c r="AD210" i="27"/>
  <c r="AU210" i="27" s="1"/>
  <c r="Q215" i="28" s="1"/>
  <c r="AI215" i="28" s="1"/>
  <c r="AD55" i="27"/>
  <c r="AD54" i="27"/>
  <c r="AD53" i="27"/>
  <c r="AD52" i="27"/>
  <c r="AD51" i="27"/>
  <c r="AD50" i="27"/>
  <c r="BB130" i="27"/>
  <c r="BD191" i="27"/>
  <c r="Z196" i="28" s="1"/>
  <c r="BD267" i="27"/>
  <c r="Z272" i="28" s="1"/>
  <c r="AZ214" i="27"/>
  <c r="V219" i="28" s="1"/>
  <c r="AZ250" i="27"/>
  <c r="V255" i="28" s="1"/>
  <c r="AZ173" i="27"/>
  <c r="V178" i="28" s="1"/>
  <c r="BB186" i="27"/>
  <c r="X191" i="28" s="1"/>
  <c r="BB195" i="27"/>
  <c r="X200" i="28" s="1"/>
  <c r="BB227" i="27"/>
  <c r="X232" i="28" s="1"/>
  <c r="BB216" i="27"/>
  <c r="X221" i="28" s="1"/>
  <c r="BB178" i="27"/>
  <c r="X183" i="28" s="1"/>
  <c r="BB177" i="27"/>
  <c r="X182" i="28" s="1"/>
  <c r="AZ245" i="27"/>
  <c r="V250" i="28" s="1"/>
  <c r="AZ247" i="27"/>
  <c r="V252" i="28" s="1"/>
  <c r="AZ248" i="27"/>
  <c r="V253" i="28" s="1"/>
  <c r="AZ207" i="27"/>
  <c r="V212" i="28" s="1"/>
  <c r="BD295" i="27"/>
  <c r="Z300" i="28" s="1"/>
  <c r="BD266" i="27"/>
  <c r="Z271" i="28" s="1"/>
  <c r="BD268" i="27"/>
  <c r="Z273" i="28" s="1"/>
  <c r="AR273" i="28" s="1"/>
  <c r="BD273" i="27"/>
  <c r="Z278" i="28" s="1"/>
  <c r="AR278" i="28" s="1"/>
  <c r="BD297" i="27"/>
  <c r="Z302" i="28" s="1"/>
  <c r="BD272" i="27"/>
  <c r="Z277" i="28" s="1"/>
  <c r="BD189" i="27"/>
  <c r="Z194" i="28" s="1"/>
  <c r="AR194" i="28" s="1"/>
  <c r="BD296" i="27"/>
  <c r="Z301" i="28" s="1"/>
  <c r="AR301" i="28" s="1"/>
  <c r="BD269" i="27"/>
  <c r="Z274" i="28" s="1"/>
  <c r="AR274" i="28" s="1"/>
  <c r="BD271" i="27"/>
  <c r="Z276" i="28" s="1"/>
  <c r="AZ175" i="27"/>
  <c r="V180" i="28" s="1"/>
  <c r="AZ252" i="27"/>
  <c r="V257" i="28" s="1"/>
  <c r="AZ171" i="27"/>
  <c r="V176" i="28" s="1"/>
  <c r="AZ174" i="27"/>
  <c r="V179" i="28" s="1"/>
  <c r="BB182" i="27"/>
  <c r="X187" i="28" s="1"/>
  <c r="BB188" i="27"/>
  <c r="X193" i="28" s="1"/>
  <c r="BB294" i="27"/>
  <c r="X299" i="28" s="1"/>
  <c r="BB152" i="27"/>
  <c r="X157" i="28" s="1"/>
  <c r="BB185" i="27"/>
  <c r="X190" i="28" s="1"/>
  <c r="BB194" i="27"/>
  <c r="X199" i="28" s="1"/>
  <c r="BB263" i="27"/>
  <c r="X268" i="28" s="1"/>
  <c r="BB198" i="27"/>
  <c r="X203" i="28" s="1"/>
  <c r="BB176" i="27"/>
  <c r="X181" i="28" s="1"/>
  <c r="BB254" i="27"/>
  <c r="X259" i="28" s="1"/>
  <c r="BB179" i="27"/>
  <c r="X184" i="28" s="1"/>
  <c r="AZ168" i="27"/>
  <c r="V173" i="28" s="1"/>
  <c r="AZ170" i="27"/>
  <c r="V175" i="28" s="1"/>
  <c r="AZ244" i="27"/>
  <c r="V249" i="28" s="1"/>
  <c r="AZ209" i="27"/>
  <c r="V214" i="28" s="1"/>
  <c r="AZ319" i="27"/>
  <c r="V324" i="28" s="1"/>
  <c r="BB305" i="27"/>
  <c r="X310" i="28" s="1"/>
  <c r="BB324" i="27"/>
  <c r="X329" i="28" s="1"/>
  <c r="BB350" i="27"/>
  <c r="X355" i="28" s="1"/>
  <c r="BB323" i="27"/>
  <c r="X328" i="28" s="1"/>
  <c r="BD354" i="27"/>
  <c r="Z359" i="28" s="1"/>
  <c r="BD352" i="27"/>
  <c r="Z357" i="28" s="1"/>
  <c r="AR357" i="28" s="1"/>
  <c r="AZ318" i="27"/>
  <c r="V323" i="28" s="1"/>
  <c r="BD265" i="27"/>
  <c r="Z270" i="28" s="1"/>
  <c r="AR270" i="28" s="1"/>
  <c r="BD196" i="27"/>
  <c r="Z201" i="28" s="1"/>
  <c r="BD274" i="27"/>
  <c r="Z279" i="28" s="1"/>
  <c r="AZ212" i="27"/>
  <c r="V217" i="28" s="1"/>
  <c r="AZ211" i="27"/>
  <c r="V216" i="28" s="1"/>
  <c r="BB261" i="27"/>
  <c r="X266" i="28" s="1"/>
  <c r="BB192" i="27"/>
  <c r="X197" i="28" s="1"/>
  <c r="BB221" i="27"/>
  <c r="X226" i="28" s="1"/>
  <c r="BB292" i="27"/>
  <c r="X297" i="28" s="1"/>
  <c r="BB258" i="27"/>
  <c r="X263" i="28" s="1"/>
  <c r="BB180" i="27"/>
  <c r="X185" i="28" s="1"/>
  <c r="BB325" i="27"/>
  <c r="X330" i="28" s="1"/>
  <c r="BD332" i="27"/>
  <c r="Z337" i="28" s="1"/>
  <c r="BD331" i="27"/>
  <c r="Z336" i="28" s="1"/>
  <c r="AR336" i="28" s="1"/>
  <c r="BD353" i="27"/>
  <c r="Z358" i="28" s="1"/>
  <c r="AR358" i="28" s="1"/>
  <c r="AZ317" i="27"/>
  <c r="V322" i="28" s="1"/>
  <c r="BD190" i="27"/>
  <c r="Z195" i="28" s="1"/>
  <c r="BD270" i="27"/>
  <c r="Z275" i="28" s="1"/>
  <c r="AR275" i="28" s="1"/>
  <c r="BD298" i="27"/>
  <c r="Z303" i="28" s="1"/>
  <c r="AR303" i="28" s="1"/>
  <c r="AZ249" i="27"/>
  <c r="V254" i="28" s="1"/>
  <c r="AZ213" i="27"/>
  <c r="V218" i="28" s="1"/>
  <c r="AZ251" i="27"/>
  <c r="V256" i="28" s="1"/>
  <c r="BB219" i="27"/>
  <c r="X224" i="28" s="1"/>
  <c r="BB226" i="27"/>
  <c r="X231" i="28" s="1"/>
  <c r="BB183" i="27"/>
  <c r="X188" i="28" s="1"/>
  <c r="BB220" i="27"/>
  <c r="X225" i="28" s="1"/>
  <c r="BB222" i="27"/>
  <c r="X227" i="28" s="1"/>
  <c r="BB224" i="27"/>
  <c r="X229" i="28" s="1"/>
  <c r="BB187" i="27"/>
  <c r="X192" i="28" s="1"/>
  <c r="BB291" i="27"/>
  <c r="X296" i="28" s="1"/>
  <c r="BB293" i="27"/>
  <c r="X298" i="28" s="1"/>
  <c r="BB255" i="27"/>
  <c r="X260" i="28" s="1"/>
  <c r="BB217" i="27"/>
  <c r="X222" i="28" s="1"/>
  <c r="BB181" i="27"/>
  <c r="X186" i="28" s="1"/>
  <c r="AZ169" i="27"/>
  <c r="V174" i="28" s="1"/>
  <c r="AZ210" i="27"/>
  <c r="V215" i="28" s="1"/>
  <c r="BB351" i="27"/>
  <c r="X356" i="28" s="1"/>
  <c r="BB322" i="27"/>
  <c r="X327" i="28" s="1"/>
  <c r="BD355" i="27"/>
  <c r="Z360" i="28" s="1"/>
  <c r="AR360" i="28" s="1"/>
  <c r="BD327" i="27"/>
  <c r="Z332" i="28" s="1"/>
  <c r="BD264" i="27"/>
  <c r="Z269" i="28" s="1"/>
  <c r="AZ172" i="27"/>
  <c r="V177" i="28" s="1"/>
  <c r="AZ253" i="27"/>
  <c r="V258" i="28" s="1"/>
  <c r="BB260" i="27"/>
  <c r="X265" i="28" s="1"/>
  <c r="BB259" i="27"/>
  <c r="X264" i="28" s="1"/>
  <c r="BB184" i="27"/>
  <c r="X189" i="28" s="1"/>
  <c r="BB225" i="27"/>
  <c r="X230" i="28" s="1"/>
  <c r="BB223" i="27"/>
  <c r="X228" i="28" s="1"/>
  <c r="BB193" i="27"/>
  <c r="X198" i="28" s="1"/>
  <c r="BB262" i="27"/>
  <c r="X267" i="28" s="1"/>
  <c r="BB256" i="27"/>
  <c r="X261" i="28" s="1"/>
  <c r="BB215" i="27"/>
  <c r="X220" i="28" s="1"/>
  <c r="BB218" i="27"/>
  <c r="X223" i="28" s="1"/>
  <c r="BB257" i="27"/>
  <c r="X262" i="28" s="1"/>
  <c r="AZ208" i="27"/>
  <c r="V213" i="28" s="1"/>
  <c r="AZ246" i="27"/>
  <c r="V251" i="28" s="1"/>
  <c r="AZ167" i="27"/>
  <c r="V172" i="28" s="1"/>
  <c r="AZ320" i="27"/>
  <c r="V325" i="28" s="1"/>
  <c r="BB326" i="27"/>
  <c r="X331" i="28" s="1"/>
  <c r="BB348" i="27"/>
  <c r="X353" i="28" s="1"/>
  <c r="BB349" i="27"/>
  <c r="X354" i="28" s="1"/>
  <c r="BB321" i="27"/>
  <c r="X326" i="28" s="1"/>
  <c r="BD330" i="27"/>
  <c r="Z335" i="28" s="1"/>
  <c r="AR335" i="28" s="1"/>
  <c r="BD328" i="27"/>
  <c r="Z333" i="28" s="1"/>
  <c r="BD329" i="27"/>
  <c r="Z334" i="28" s="1"/>
  <c r="Z202" i="28"/>
  <c r="AR202" i="28" s="1"/>
  <c r="BC131" i="27"/>
  <c r="Z26" i="45"/>
  <c r="AR334" i="28" l="1"/>
  <c r="AR337" i="28"/>
  <c r="P65" i="21"/>
  <c r="L99" i="21"/>
  <c r="L94" i="21"/>
  <c r="AR333" i="28"/>
  <c r="AR269" i="28"/>
  <c r="AR195" i="28"/>
  <c r="AR276" i="28"/>
  <c r="AR196" i="28"/>
  <c r="AR359" i="28"/>
  <c r="AR272" i="28"/>
  <c r="AR332" i="28"/>
  <c r="AR302" i="28"/>
  <c r="AR300" i="28"/>
  <c r="AR279" i="28"/>
  <c r="AR201" i="28"/>
  <c r="AR277" i="28"/>
  <c r="AR271" i="28"/>
  <c r="AD159" i="28"/>
  <c r="AG29" i="27"/>
  <c r="AM324" i="27"/>
  <c r="AM305" i="27"/>
  <c r="AM350" i="27"/>
  <c r="AM326" i="27"/>
  <c r="AM325" i="27"/>
  <c r="AM351" i="27"/>
  <c r="AM348" i="27"/>
  <c r="AM349" i="27"/>
  <c r="AM152" i="27"/>
  <c r="AM132" i="27"/>
  <c r="BD132" i="27" s="1"/>
  <c r="AM259" i="27"/>
  <c r="AM186" i="27"/>
  <c r="AM183" i="27"/>
  <c r="AM226" i="27"/>
  <c r="AM188" i="27"/>
  <c r="AM263" i="27"/>
  <c r="AM293" i="27"/>
  <c r="AM223" i="27"/>
  <c r="AM220" i="27"/>
  <c r="AM198" i="27"/>
  <c r="AM133" i="27"/>
  <c r="AM193" i="27"/>
  <c r="AM292" i="27"/>
  <c r="AM260" i="27"/>
  <c r="AM184" i="27"/>
  <c r="AM131" i="27"/>
  <c r="BD131" i="27" s="1"/>
  <c r="AM187" i="27"/>
  <c r="AM262" i="27"/>
  <c r="AM130" i="27"/>
  <c r="AM294" i="27"/>
  <c r="AM227" i="27"/>
  <c r="AM261" i="27"/>
  <c r="AM225" i="27"/>
  <c r="AM224" i="27"/>
  <c r="AM222" i="27"/>
  <c r="AM219" i="27"/>
  <c r="AM192" i="27"/>
  <c r="AM291" i="27"/>
  <c r="AM195" i="27"/>
  <c r="AM185" i="27"/>
  <c r="AM182" i="27"/>
  <c r="AM221" i="27"/>
  <c r="AM194" i="27"/>
  <c r="AM73" i="27"/>
  <c r="AM72" i="27"/>
  <c r="AM71" i="27"/>
  <c r="AM69" i="27"/>
  <c r="AM74" i="27"/>
  <c r="AM70" i="27"/>
  <c r="AM29" i="27"/>
  <c r="AC313" i="27"/>
  <c r="AT313" i="27" s="1"/>
  <c r="P318" i="28" s="1"/>
  <c r="AH318" i="28" s="1"/>
  <c r="AC316" i="27"/>
  <c r="AT316" i="27" s="1"/>
  <c r="P321" i="28" s="1"/>
  <c r="AH321" i="28" s="1"/>
  <c r="AC315" i="27"/>
  <c r="AT315" i="27" s="1"/>
  <c r="P320" i="28" s="1"/>
  <c r="AH320" i="28" s="1"/>
  <c r="AC314" i="27"/>
  <c r="AT314" i="27" s="1"/>
  <c r="P319" i="28" s="1"/>
  <c r="AH319" i="28" s="1"/>
  <c r="AC165" i="27"/>
  <c r="AT165" i="27" s="1"/>
  <c r="P170" i="28" s="1"/>
  <c r="AH170" i="28" s="1"/>
  <c r="AC162" i="27"/>
  <c r="AT162" i="27" s="1"/>
  <c r="P167" i="28" s="1"/>
  <c r="AH167" i="28" s="1"/>
  <c r="AC166" i="27"/>
  <c r="AT166" i="27" s="1"/>
  <c r="P171" i="28" s="1"/>
  <c r="AH171" i="28" s="1"/>
  <c r="AC164" i="27"/>
  <c r="AT164" i="27" s="1"/>
  <c r="P169" i="28" s="1"/>
  <c r="AH169" i="28" s="1"/>
  <c r="AC240" i="27"/>
  <c r="AT240" i="27" s="1"/>
  <c r="P245" i="28" s="1"/>
  <c r="AH245" i="28" s="1"/>
  <c r="AC243" i="27"/>
  <c r="AT243" i="27" s="1"/>
  <c r="P248" i="28" s="1"/>
  <c r="AH248" i="28" s="1"/>
  <c r="AC241" i="27"/>
  <c r="AT241" i="27" s="1"/>
  <c r="P246" i="28" s="1"/>
  <c r="AH246" i="28" s="1"/>
  <c r="AC205" i="27"/>
  <c r="AT205" i="27" s="1"/>
  <c r="P210" i="28" s="1"/>
  <c r="AH210" i="28" s="1"/>
  <c r="AC242" i="27"/>
  <c r="AT242" i="27" s="1"/>
  <c r="P247" i="28" s="1"/>
  <c r="AH247" i="28" s="1"/>
  <c r="AC206" i="27"/>
  <c r="AT206" i="27" s="1"/>
  <c r="P211" i="28" s="1"/>
  <c r="AH211" i="28" s="1"/>
  <c r="AC239" i="27"/>
  <c r="AT239" i="27" s="1"/>
  <c r="P244" i="28" s="1"/>
  <c r="AH244" i="28" s="1"/>
  <c r="AC163" i="27"/>
  <c r="AT163" i="27" s="1"/>
  <c r="P168" i="28" s="1"/>
  <c r="AH168" i="28" s="1"/>
  <c r="AC47" i="27"/>
  <c r="AC49" i="27"/>
  <c r="AC48" i="27"/>
  <c r="AC46" i="27"/>
  <c r="AC45" i="27"/>
  <c r="AC44" i="27"/>
  <c r="AG321" i="27"/>
  <c r="AX321" i="27" s="1"/>
  <c r="T326" i="28" s="1"/>
  <c r="AL326" i="28" s="1"/>
  <c r="AM326" i="28" s="1"/>
  <c r="AN326" i="28" s="1"/>
  <c r="AO326" i="28" s="1"/>
  <c r="AP326" i="28" s="1"/>
  <c r="AG323" i="27"/>
  <c r="AX323" i="27" s="1"/>
  <c r="T328" i="28" s="1"/>
  <c r="AL328" i="28" s="1"/>
  <c r="AM328" i="28" s="1"/>
  <c r="AN328" i="28" s="1"/>
  <c r="AO328" i="28" s="1"/>
  <c r="AP328" i="28" s="1"/>
  <c r="AG322" i="27"/>
  <c r="AX322" i="27" s="1"/>
  <c r="T327" i="28" s="1"/>
  <c r="AL327" i="28" s="1"/>
  <c r="AM327" i="28" s="1"/>
  <c r="AN327" i="28" s="1"/>
  <c r="AO327" i="28" s="1"/>
  <c r="AP327" i="28" s="1"/>
  <c r="AG180" i="27"/>
  <c r="AX180" i="27" s="1"/>
  <c r="T185" i="28" s="1"/>
  <c r="AL185" i="28" s="1"/>
  <c r="AM185" i="28" s="1"/>
  <c r="AN185" i="28" s="1"/>
  <c r="AO185" i="28" s="1"/>
  <c r="AP185" i="28" s="1"/>
  <c r="AG177" i="27"/>
  <c r="AX177" i="27" s="1"/>
  <c r="T182" i="28" s="1"/>
  <c r="AL182" i="28" s="1"/>
  <c r="AM182" i="28" s="1"/>
  <c r="AN182" i="28" s="1"/>
  <c r="AO182" i="28" s="1"/>
  <c r="AP182" i="28" s="1"/>
  <c r="AG256" i="27"/>
  <c r="AX256" i="27" s="1"/>
  <c r="T261" i="28" s="1"/>
  <c r="AL261" i="28" s="1"/>
  <c r="AM261" i="28" s="1"/>
  <c r="AN261" i="28" s="1"/>
  <c r="AO261" i="28" s="1"/>
  <c r="AP261" i="28" s="1"/>
  <c r="AG218" i="27"/>
  <c r="AX218" i="27" s="1"/>
  <c r="T223" i="28" s="1"/>
  <c r="AL223" i="28" s="1"/>
  <c r="AM223" i="28" s="1"/>
  <c r="AN223" i="28" s="1"/>
  <c r="AO223" i="28" s="1"/>
  <c r="AP223" i="28" s="1"/>
  <c r="AG216" i="27"/>
  <c r="AX216" i="27" s="1"/>
  <c r="T221" i="28" s="1"/>
  <c r="AL221" i="28" s="1"/>
  <c r="AM221" i="28" s="1"/>
  <c r="AN221" i="28" s="1"/>
  <c r="AO221" i="28" s="1"/>
  <c r="AP221" i="28" s="1"/>
  <c r="AG181" i="27"/>
  <c r="AX181" i="27" s="1"/>
  <c r="T186" i="28" s="1"/>
  <c r="AL186" i="28" s="1"/>
  <c r="AM186" i="28" s="1"/>
  <c r="AN186" i="28" s="1"/>
  <c r="AO186" i="28" s="1"/>
  <c r="AP186" i="28" s="1"/>
  <c r="AG178" i="27"/>
  <c r="AX178" i="27" s="1"/>
  <c r="T183" i="28" s="1"/>
  <c r="AL183" i="28" s="1"/>
  <c r="AM183" i="28" s="1"/>
  <c r="AN183" i="28" s="1"/>
  <c r="AO183" i="28" s="1"/>
  <c r="AP183" i="28" s="1"/>
  <c r="AG257" i="27"/>
  <c r="AX257" i="27" s="1"/>
  <c r="T262" i="28" s="1"/>
  <c r="AL262" i="28" s="1"/>
  <c r="AM262" i="28" s="1"/>
  <c r="AN262" i="28" s="1"/>
  <c r="AO262" i="28" s="1"/>
  <c r="AP262" i="28" s="1"/>
  <c r="AG254" i="27"/>
  <c r="AX254" i="27" s="1"/>
  <c r="T259" i="28" s="1"/>
  <c r="AL259" i="28" s="1"/>
  <c r="AM259" i="28" s="1"/>
  <c r="AN259" i="28" s="1"/>
  <c r="AO259" i="28" s="1"/>
  <c r="AP259" i="28" s="1"/>
  <c r="AG215" i="27"/>
  <c r="AX215" i="27" s="1"/>
  <c r="T220" i="28" s="1"/>
  <c r="AL220" i="28" s="1"/>
  <c r="AM220" i="28" s="1"/>
  <c r="AN220" i="28" s="1"/>
  <c r="AO220" i="28" s="1"/>
  <c r="AP220" i="28" s="1"/>
  <c r="AG179" i="27"/>
  <c r="AX179" i="27" s="1"/>
  <c r="T184" i="28" s="1"/>
  <c r="AL184" i="28" s="1"/>
  <c r="AM184" i="28" s="1"/>
  <c r="AN184" i="28" s="1"/>
  <c r="AO184" i="28" s="1"/>
  <c r="AP184" i="28" s="1"/>
  <c r="AG258" i="27"/>
  <c r="AX258" i="27" s="1"/>
  <c r="T263" i="28" s="1"/>
  <c r="AL263" i="28" s="1"/>
  <c r="AM263" i="28" s="1"/>
  <c r="AN263" i="28" s="1"/>
  <c r="AO263" i="28" s="1"/>
  <c r="AP263" i="28" s="1"/>
  <c r="AG255" i="27"/>
  <c r="AX255" i="27" s="1"/>
  <c r="T260" i="28" s="1"/>
  <c r="AL260" i="28" s="1"/>
  <c r="AM260" i="28" s="1"/>
  <c r="AN260" i="28" s="1"/>
  <c r="AO260" i="28" s="1"/>
  <c r="AP260" i="28" s="1"/>
  <c r="AG176" i="27"/>
  <c r="AX176" i="27" s="1"/>
  <c r="T181" i="28" s="1"/>
  <c r="AL181" i="28" s="1"/>
  <c r="AM181" i="28" s="1"/>
  <c r="AN181" i="28" s="1"/>
  <c r="AO181" i="28" s="1"/>
  <c r="AP181" i="28" s="1"/>
  <c r="AG217" i="27"/>
  <c r="AX217" i="27" s="1"/>
  <c r="T222" i="28" s="1"/>
  <c r="AL222" i="28" s="1"/>
  <c r="AM222" i="28" s="1"/>
  <c r="AN222" i="28" s="1"/>
  <c r="AO222" i="28" s="1"/>
  <c r="AP222" i="28" s="1"/>
  <c r="AG65" i="27"/>
  <c r="AG68" i="27"/>
  <c r="AG67" i="27"/>
  <c r="AG66" i="27"/>
  <c r="AG64" i="27"/>
  <c r="AG63" i="27"/>
  <c r="AG62" i="27"/>
  <c r="AA307" i="27"/>
  <c r="AR307" i="27" s="1"/>
  <c r="N312" i="28" s="1"/>
  <c r="AF312" i="28" s="1"/>
  <c r="AA309" i="27"/>
  <c r="AR309" i="27" s="1"/>
  <c r="N314" i="28" s="1"/>
  <c r="AF314" i="28" s="1"/>
  <c r="AA306" i="27"/>
  <c r="AR306" i="27" s="1"/>
  <c r="N311" i="28" s="1"/>
  <c r="AF311" i="28" s="1"/>
  <c r="AA308" i="27"/>
  <c r="AR308" i="27" s="1"/>
  <c r="N313" i="28" s="1"/>
  <c r="AF313" i="28" s="1"/>
  <c r="AA156" i="27"/>
  <c r="AA155" i="27"/>
  <c r="AA231" i="27"/>
  <c r="AA229" i="27"/>
  <c r="AA201" i="27"/>
  <c r="AA157" i="27"/>
  <c r="AA199" i="27"/>
  <c r="AR199" i="27" s="1"/>
  <c r="N204" i="28" s="1"/>
  <c r="AF204" i="28" s="1"/>
  <c r="AA153" i="27"/>
  <c r="AR153" i="27" s="1"/>
  <c r="N158" i="28" s="1"/>
  <c r="AF158" i="28" s="1"/>
  <c r="AA230" i="27"/>
  <c r="AA202" i="27"/>
  <c r="AA154" i="27"/>
  <c r="AR154" i="27" s="1"/>
  <c r="AA232" i="27"/>
  <c r="AA228" i="27"/>
  <c r="AR228" i="27" s="1"/>
  <c r="N233" i="28" s="1"/>
  <c r="AF233" i="28" s="1"/>
  <c r="AA200" i="27"/>
  <c r="AA37" i="27"/>
  <c r="AA36" i="27"/>
  <c r="AA35" i="27"/>
  <c r="AA34" i="27"/>
  <c r="AA32" i="27"/>
  <c r="AA31" i="27"/>
  <c r="AA30" i="27"/>
  <c r="AA33" i="27"/>
  <c r="AC310" i="27"/>
  <c r="AT310" i="27" s="1"/>
  <c r="P315" i="28" s="1"/>
  <c r="AH315" i="28" s="1"/>
  <c r="AC312" i="27"/>
  <c r="AT312" i="27" s="1"/>
  <c r="P317" i="28" s="1"/>
  <c r="AH317" i="28" s="1"/>
  <c r="AC311" i="27"/>
  <c r="AT311" i="27" s="1"/>
  <c r="P316" i="28" s="1"/>
  <c r="AH316" i="28" s="1"/>
  <c r="AC159" i="27"/>
  <c r="AC237" i="27"/>
  <c r="AT237" i="27" s="1"/>
  <c r="P242" i="28" s="1"/>
  <c r="AC204" i="27"/>
  <c r="AC161" i="27"/>
  <c r="AT161" i="27" s="1"/>
  <c r="P166" i="28" s="1"/>
  <c r="AH166" i="28" s="1"/>
  <c r="AC234" i="27"/>
  <c r="AC236" i="27"/>
  <c r="AC233" i="27"/>
  <c r="AC238" i="27"/>
  <c r="AT238" i="27" s="1"/>
  <c r="P243" i="28" s="1"/>
  <c r="AH243" i="28" s="1"/>
  <c r="AC160" i="27"/>
  <c r="AC158" i="27"/>
  <c r="AC235" i="27"/>
  <c r="AC203" i="27"/>
  <c r="AC42" i="27"/>
  <c r="AC41" i="27"/>
  <c r="AC40" i="27"/>
  <c r="AC43" i="27"/>
  <c r="AC39" i="27"/>
  <c r="AC38" i="27"/>
  <c r="AE318" i="27"/>
  <c r="AV318" i="27" s="1"/>
  <c r="R323" i="28" s="1"/>
  <c r="AJ323" i="28" s="1"/>
  <c r="AE317" i="27"/>
  <c r="AV317" i="27" s="1"/>
  <c r="R322" i="28" s="1"/>
  <c r="AJ322" i="28" s="1"/>
  <c r="AE168" i="27"/>
  <c r="AV168" i="27" s="1"/>
  <c r="R173" i="28" s="1"/>
  <c r="AJ173" i="28" s="1"/>
  <c r="AE247" i="27"/>
  <c r="AV247" i="27" s="1"/>
  <c r="R252" i="28" s="1"/>
  <c r="AJ252" i="28" s="1"/>
  <c r="AE244" i="27"/>
  <c r="AV244" i="27" s="1"/>
  <c r="R249" i="28" s="1"/>
  <c r="AJ249" i="28" s="1"/>
  <c r="AE208" i="27"/>
  <c r="AV208" i="27" s="1"/>
  <c r="R213" i="28" s="1"/>
  <c r="AJ213" i="28" s="1"/>
  <c r="AE169" i="27"/>
  <c r="AV169" i="27" s="1"/>
  <c r="R174" i="28" s="1"/>
  <c r="AJ174" i="28" s="1"/>
  <c r="AE248" i="27"/>
  <c r="AV248" i="27" s="1"/>
  <c r="R253" i="28" s="1"/>
  <c r="AJ253" i="28" s="1"/>
  <c r="AE245" i="27"/>
  <c r="AV245" i="27" s="1"/>
  <c r="R250" i="28" s="1"/>
  <c r="AJ250" i="28" s="1"/>
  <c r="AE209" i="27"/>
  <c r="AV209" i="27" s="1"/>
  <c r="R214" i="28" s="1"/>
  <c r="AJ214" i="28" s="1"/>
  <c r="AE207" i="27"/>
  <c r="AV207" i="27" s="1"/>
  <c r="R212" i="28" s="1"/>
  <c r="AJ212" i="28" s="1"/>
  <c r="AE170" i="27"/>
  <c r="AV170" i="27" s="1"/>
  <c r="R175" i="28" s="1"/>
  <c r="AJ175" i="28" s="1"/>
  <c r="AE167" i="27"/>
  <c r="AV167" i="27" s="1"/>
  <c r="R172" i="28" s="1"/>
  <c r="AJ172" i="28" s="1"/>
  <c r="AE210" i="27"/>
  <c r="AV210" i="27" s="1"/>
  <c r="R215" i="28" s="1"/>
  <c r="AJ215" i="28" s="1"/>
  <c r="AE246" i="27"/>
  <c r="AV246" i="27" s="1"/>
  <c r="R251" i="28" s="1"/>
  <c r="AJ251" i="28" s="1"/>
  <c r="AE52" i="27"/>
  <c r="AE51" i="27"/>
  <c r="AE50" i="27"/>
  <c r="AE55" i="27"/>
  <c r="AE54" i="27"/>
  <c r="AE53" i="27"/>
  <c r="AG351" i="27"/>
  <c r="AX351" i="27" s="1"/>
  <c r="T356" i="28" s="1"/>
  <c r="AL356" i="28" s="1"/>
  <c r="AM356" i="28" s="1"/>
  <c r="AN356" i="28" s="1"/>
  <c r="AO356" i="28" s="1"/>
  <c r="AP356" i="28" s="1"/>
  <c r="AG348" i="27"/>
  <c r="AX348" i="27" s="1"/>
  <c r="T353" i="28" s="1"/>
  <c r="AL353" i="28" s="1"/>
  <c r="AM353" i="28" s="1"/>
  <c r="AN353" i="28" s="1"/>
  <c r="AO353" i="28" s="1"/>
  <c r="AP353" i="28" s="1"/>
  <c r="AG305" i="27"/>
  <c r="AX305" i="27" s="1"/>
  <c r="T310" i="28" s="1"/>
  <c r="AL310" i="28" s="1"/>
  <c r="AM310" i="28" s="1"/>
  <c r="AN310" i="28" s="1"/>
  <c r="AO310" i="28" s="1"/>
  <c r="AP310" i="28" s="1"/>
  <c r="AG350" i="27"/>
  <c r="AX350" i="27" s="1"/>
  <c r="T355" i="28" s="1"/>
  <c r="AL355" i="28" s="1"/>
  <c r="AM355" i="28" s="1"/>
  <c r="AN355" i="28" s="1"/>
  <c r="AO355" i="28" s="1"/>
  <c r="AP355" i="28" s="1"/>
  <c r="AG324" i="27"/>
  <c r="AX324" i="27" s="1"/>
  <c r="T329" i="28" s="1"/>
  <c r="AL329" i="28" s="1"/>
  <c r="AM329" i="28" s="1"/>
  <c r="AN329" i="28" s="1"/>
  <c r="AO329" i="28" s="1"/>
  <c r="AP329" i="28" s="1"/>
  <c r="AG326" i="27"/>
  <c r="AX326" i="27" s="1"/>
  <c r="T331" i="28" s="1"/>
  <c r="AL331" i="28" s="1"/>
  <c r="AM331" i="28" s="1"/>
  <c r="AN331" i="28" s="1"/>
  <c r="AO331" i="28" s="1"/>
  <c r="AP331" i="28" s="1"/>
  <c r="AG325" i="27"/>
  <c r="AX325" i="27" s="1"/>
  <c r="T330" i="28" s="1"/>
  <c r="AL330" i="28" s="1"/>
  <c r="AM330" i="28" s="1"/>
  <c r="AN330" i="28" s="1"/>
  <c r="AO330" i="28" s="1"/>
  <c r="AP330" i="28" s="1"/>
  <c r="AG349" i="27"/>
  <c r="AX349" i="27" s="1"/>
  <c r="T354" i="28" s="1"/>
  <c r="AL354" i="28" s="1"/>
  <c r="AM354" i="28" s="1"/>
  <c r="AN354" i="28" s="1"/>
  <c r="AO354" i="28" s="1"/>
  <c r="AP354" i="28" s="1"/>
  <c r="AG188" i="27"/>
  <c r="AX188" i="27" s="1"/>
  <c r="T193" i="28" s="1"/>
  <c r="AL193" i="28" s="1"/>
  <c r="AM193" i="28" s="1"/>
  <c r="AN193" i="28" s="1"/>
  <c r="AO193" i="28" s="1"/>
  <c r="AP193" i="28" s="1"/>
  <c r="AG183" i="27"/>
  <c r="AX183" i="27" s="1"/>
  <c r="T188" i="28" s="1"/>
  <c r="AL188" i="28" s="1"/>
  <c r="AM188" i="28" s="1"/>
  <c r="AN188" i="28" s="1"/>
  <c r="AO188" i="28" s="1"/>
  <c r="AP188" i="28" s="1"/>
  <c r="AG152" i="27"/>
  <c r="AX152" i="27" s="1"/>
  <c r="T157" i="28" s="1"/>
  <c r="AL157" i="28" s="1"/>
  <c r="AM157" i="28" s="1"/>
  <c r="AN157" i="28" s="1"/>
  <c r="AO157" i="28" s="1"/>
  <c r="AP157" i="28" s="1"/>
  <c r="AG186" i="27"/>
  <c r="AX186" i="27" s="1"/>
  <c r="T191" i="28" s="1"/>
  <c r="AL191" i="28" s="1"/>
  <c r="AM191" i="28" s="1"/>
  <c r="AN191" i="28" s="1"/>
  <c r="AO191" i="28" s="1"/>
  <c r="AP191" i="28" s="1"/>
  <c r="AG132" i="27"/>
  <c r="AX132" i="27" s="1"/>
  <c r="AG226" i="27"/>
  <c r="AX226" i="27" s="1"/>
  <c r="T231" i="28" s="1"/>
  <c r="AL231" i="28" s="1"/>
  <c r="AM231" i="28" s="1"/>
  <c r="AN231" i="28" s="1"/>
  <c r="AO231" i="28" s="1"/>
  <c r="AP231" i="28" s="1"/>
  <c r="AG293" i="27"/>
  <c r="AX293" i="27" s="1"/>
  <c r="T298" i="28" s="1"/>
  <c r="AL298" i="28" s="1"/>
  <c r="AM298" i="28" s="1"/>
  <c r="AN298" i="28" s="1"/>
  <c r="AO298" i="28" s="1"/>
  <c r="AP298" i="28" s="1"/>
  <c r="AG263" i="27"/>
  <c r="AX263" i="27" s="1"/>
  <c r="T268" i="28" s="1"/>
  <c r="AL268" i="28" s="1"/>
  <c r="AM268" i="28" s="1"/>
  <c r="AN268" i="28" s="1"/>
  <c r="AO268" i="28" s="1"/>
  <c r="AP268" i="28" s="1"/>
  <c r="AG259" i="27"/>
  <c r="AX259" i="27" s="1"/>
  <c r="T264" i="28" s="1"/>
  <c r="AL264" i="28" s="1"/>
  <c r="AM264" i="28" s="1"/>
  <c r="AN264" i="28" s="1"/>
  <c r="AO264" i="28" s="1"/>
  <c r="AP264" i="28" s="1"/>
  <c r="AG223" i="27"/>
  <c r="AX223" i="27" s="1"/>
  <c r="T228" i="28" s="1"/>
  <c r="AL228" i="28" s="1"/>
  <c r="AM228" i="28" s="1"/>
  <c r="AN228" i="28" s="1"/>
  <c r="AO228" i="28" s="1"/>
  <c r="AP228" i="28" s="1"/>
  <c r="AG220" i="27"/>
  <c r="AX220" i="27" s="1"/>
  <c r="T225" i="28" s="1"/>
  <c r="AL225" i="28" s="1"/>
  <c r="AM225" i="28" s="1"/>
  <c r="AN225" i="28" s="1"/>
  <c r="AO225" i="28" s="1"/>
  <c r="AP225" i="28" s="1"/>
  <c r="AG193" i="27"/>
  <c r="AX193" i="27" s="1"/>
  <c r="T198" i="28" s="1"/>
  <c r="AL198" i="28" s="1"/>
  <c r="AM198" i="28" s="1"/>
  <c r="AN198" i="28" s="1"/>
  <c r="AO198" i="28" s="1"/>
  <c r="AP198" i="28" s="1"/>
  <c r="AG187" i="27"/>
  <c r="AX187" i="27" s="1"/>
  <c r="T192" i="28" s="1"/>
  <c r="AL192" i="28" s="1"/>
  <c r="AM192" i="28" s="1"/>
  <c r="AN192" i="28" s="1"/>
  <c r="AO192" i="28" s="1"/>
  <c r="AP192" i="28" s="1"/>
  <c r="AG184" i="27"/>
  <c r="AX184" i="27" s="1"/>
  <c r="T189" i="28" s="1"/>
  <c r="AL189" i="28" s="1"/>
  <c r="AM189" i="28" s="1"/>
  <c r="AN189" i="28" s="1"/>
  <c r="AO189" i="28" s="1"/>
  <c r="AP189" i="28" s="1"/>
  <c r="AG198" i="27"/>
  <c r="AX198" i="27" s="1"/>
  <c r="T203" i="28" s="1"/>
  <c r="AL203" i="28" s="1"/>
  <c r="AM203" i="28" s="1"/>
  <c r="AN203" i="28" s="1"/>
  <c r="AO203" i="28" s="1"/>
  <c r="AP203" i="28" s="1"/>
  <c r="AG292" i="27"/>
  <c r="AX292" i="27" s="1"/>
  <c r="T297" i="28" s="1"/>
  <c r="AL297" i="28" s="1"/>
  <c r="AM297" i="28" s="1"/>
  <c r="AN297" i="28" s="1"/>
  <c r="AO297" i="28" s="1"/>
  <c r="AP297" i="28" s="1"/>
  <c r="AG133" i="27"/>
  <c r="AX133" i="27" s="1"/>
  <c r="AG131" i="27"/>
  <c r="AX131" i="27" s="1"/>
  <c r="AG262" i="27"/>
  <c r="AX262" i="27" s="1"/>
  <c r="T267" i="28" s="1"/>
  <c r="AL267" i="28" s="1"/>
  <c r="AM267" i="28" s="1"/>
  <c r="AN267" i="28" s="1"/>
  <c r="AO267" i="28" s="1"/>
  <c r="AP267" i="28" s="1"/>
  <c r="AG227" i="27"/>
  <c r="AX227" i="27" s="1"/>
  <c r="T232" i="28" s="1"/>
  <c r="AL232" i="28" s="1"/>
  <c r="AM232" i="28" s="1"/>
  <c r="AN232" i="28" s="1"/>
  <c r="AO232" i="28" s="1"/>
  <c r="AP232" i="28" s="1"/>
  <c r="AG224" i="27"/>
  <c r="AX224" i="27" s="1"/>
  <c r="T229" i="28" s="1"/>
  <c r="AL229" i="28" s="1"/>
  <c r="AM229" i="28" s="1"/>
  <c r="AN229" i="28" s="1"/>
  <c r="AO229" i="28" s="1"/>
  <c r="AP229" i="28" s="1"/>
  <c r="AG219" i="27"/>
  <c r="AX219" i="27" s="1"/>
  <c r="T224" i="28" s="1"/>
  <c r="AL224" i="28" s="1"/>
  <c r="AM224" i="28" s="1"/>
  <c r="AN224" i="28" s="1"/>
  <c r="AO224" i="28" s="1"/>
  <c r="AP224" i="28" s="1"/>
  <c r="AG192" i="27"/>
  <c r="AX192" i="27" s="1"/>
  <c r="T197" i="28" s="1"/>
  <c r="AL197" i="28" s="1"/>
  <c r="AM197" i="28" s="1"/>
  <c r="AN197" i="28" s="1"/>
  <c r="AO197" i="28" s="1"/>
  <c r="AP197" i="28" s="1"/>
  <c r="AG185" i="27"/>
  <c r="AX185" i="27" s="1"/>
  <c r="T190" i="28" s="1"/>
  <c r="AL190" i="28" s="1"/>
  <c r="AM190" i="28" s="1"/>
  <c r="AN190" i="28" s="1"/>
  <c r="AO190" i="28" s="1"/>
  <c r="AP190" i="28" s="1"/>
  <c r="AG182" i="27"/>
  <c r="AX182" i="27" s="1"/>
  <c r="T187" i="28" s="1"/>
  <c r="AL187" i="28" s="1"/>
  <c r="AM187" i="28" s="1"/>
  <c r="AN187" i="28" s="1"/>
  <c r="AO187" i="28" s="1"/>
  <c r="AP187" i="28" s="1"/>
  <c r="AG222" i="27"/>
  <c r="AX222" i="27" s="1"/>
  <c r="T227" i="28" s="1"/>
  <c r="AL227" i="28" s="1"/>
  <c r="AM227" i="28" s="1"/>
  <c r="AN227" i="28" s="1"/>
  <c r="AO227" i="28" s="1"/>
  <c r="AP227" i="28" s="1"/>
  <c r="AG195" i="27"/>
  <c r="AX195" i="27" s="1"/>
  <c r="T200" i="28" s="1"/>
  <c r="AL200" i="28" s="1"/>
  <c r="AM200" i="28" s="1"/>
  <c r="AN200" i="28" s="1"/>
  <c r="AO200" i="28" s="1"/>
  <c r="AP200" i="28" s="1"/>
  <c r="AG260" i="27"/>
  <c r="AX260" i="27" s="1"/>
  <c r="T265" i="28" s="1"/>
  <c r="AL265" i="28" s="1"/>
  <c r="AM265" i="28" s="1"/>
  <c r="AN265" i="28" s="1"/>
  <c r="AO265" i="28" s="1"/>
  <c r="AP265" i="28" s="1"/>
  <c r="AG225" i="27"/>
  <c r="AX225" i="27" s="1"/>
  <c r="T230" i="28" s="1"/>
  <c r="AL230" i="28" s="1"/>
  <c r="AM230" i="28" s="1"/>
  <c r="AN230" i="28" s="1"/>
  <c r="AO230" i="28" s="1"/>
  <c r="AP230" i="28" s="1"/>
  <c r="AG130" i="27"/>
  <c r="AX130" i="27" s="1"/>
  <c r="AG294" i="27"/>
  <c r="AX294" i="27" s="1"/>
  <c r="T299" i="28" s="1"/>
  <c r="AL299" i="28" s="1"/>
  <c r="AM299" i="28" s="1"/>
  <c r="AN299" i="28" s="1"/>
  <c r="AO299" i="28" s="1"/>
  <c r="AP299" i="28" s="1"/>
  <c r="AG291" i="27"/>
  <c r="AX291" i="27" s="1"/>
  <c r="T296" i="28" s="1"/>
  <c r="AL296" i="28" s="1"/>
  <c r="AM296" i="28" s="1"/>
  <c r="AN296" i="28" s="1"/>
  <c r="AO296" i="28" s="1"/>
  <c r="AP296" i="28" s="1"/>
  <c r="AG261" i="27"/>
  <c r="AX261" i="27" s="1"/>
  <c r="T266" i="28" s="1"/>
  <c r="AL266" i="28" s="1"/>
  <c r="AM266" i="28" s="1"/>
  <c r="AN266" i="28" s="1"/>
  <c r="AO266" i="28" s="1"/>
  <c r="AP266" i="28" s="1"/>
  <c r="AG221" i="27"/>
  <c r="AX221" i="27" s="1"/>
  <c r="T226" i="28" s="1"/>
  <c r="AL226" i="28" s="1"/>
  <c r="AM226" i="28" s="1"/>
  <c r="AN226" i="28" s="1"/>
  <c r="AO226" i="28" s="1"/>
  <c r="AP226" i="28" s="1"/>
  <c r="AG194" i="27"/>
  <c r="AX194" i="27" s="1"/>
  <c r="T199" i="28" s="1"/>
  <c r="AL199" i="28" s="1"/>
  <c r="AM199" i="28" s="1"/>
  <c r="AN199" i="28" s="1"/>
  <c r="AO199" i="28" s="1"/>
  <c r="AP199" i="28" s="1"/>
  <c r="AG72" i="27"/>
  <c r="AG74" i="27"/>
  <c r="AG73" i="27"/>
  <c r="AG71" i="27"/>
  <c r="AG70" i="27"/>
  <c r="AG69" i="27"/>
  <c r="M159" i="28"/>
  <c r="O67" i="21"/>
  <c r="AE320" i="27"/>
  <c r="AV320" i="27" s="1"/>
  <c r="R325" i="28" s="1"/>
  <c r="AJ325" i="28" s="1"/>
  <c r="AE319" i="27"/>
  <c r="AV319" i="27" s="1"/>
  <c r="R324" i="28" s="1"/>
  <c r="AJ324" i="28" s="1"/>
  <c r="AE174" i="27"/>
  <c r="AV174" i="27" s="1"/>
  <c r="R179" i="28" s="1"/>
  <c r="AJ179" i="28" s="1"/>
  <c r="AE171" i="27"/>
  <c r="AV171" i="27" s="1"/>
  <c r="R176" i="28" s="1"/>
  <c r="AJ176" i="28" s="1"/>
  <c r="AE253" i="27"/>
  <c r="AV253" i="27" s="1"/>
  <c r="R258" i="28" s="1"/>
  <c r="AJ258" i="28" s="1"/>
  <c r="AE250" i="27"/>
  <c r="AV250" i="27" s="1"/>
  <c r="R255" i="28" s="1"/>
  <c r="AJ255" i="28" s="1"/>
  <c r="AE213" i="27"/>
  <c r="AV213" i="27" s="1"/>
  <c r="R218" i="28" s="1"/>
  <c r="AJ218" i="28" s="1"/>
  <c r="AE175" i="27"/>
  <c r="AV175" i="27" s="1"/>
  <c r="R180" i="28" s="1"/>
  <c r="AJ180" i="28" s="1"/>
  <c r="AE172" i="27"/>
  <c r="AV172" i="27" s="1"/>
  <c r="R177" i="28" s="1"/>
  <c r="AJ177" i="28" s="1"/>
  <c r="AE211" i="27"/>
  <c r="AV211" i="27" s="1"/>
  <c r="R216" i="28" s="1"/>
  <c r="AJ216" i="28" s="1"/>
  <c r="AE251" i="27"/>
  <c r="AV251" i="27" s="1"/>
  <c r="R256" i="28" s="1"/>
  <c r="AJ256" i="28" s="1"/>
  <c r="AE212" i="27"/>
  <c r="AV212" i="27" s="1"/>
  <c r="R217" i="28" s="1"/>
  <c r="AJ217" i="28" s="1"/>
  <c r="AE252" i="27"/>
  <c r="AV252" i="27" s="1"/>
  <c r="R257" i="28" s="1"/>
  <c r="AJ257" i="28" s="1"/>
  <c r="AE249" i="27"/>
  <c r="AV249" i="27" s="1"/>
  <c r="R254" i="28" s="1"/>
  <c r="AJ254" i="28" s="1"/>
  <c r="AE214" i="27"/>
  <c r="AV214" i="27" s="1"/>
  <c r="R219" i="28" s="1"/>
  <c r="AJ219" i="28" s="1"/>
  <c r="AE173" i="27"/>
  <c r="AV173" i="27" s="1"/>
  <c r="R178" i="28" s="1"/>
  <c r="AJ178" i="28" s="1"/>
  <c r="AE59" i="27"/>
  <c r="AE61" i="27"/>
  <c r="AE60" i="27"/>
  <c r="AE58" i="27"/>
  <c r="AE57" i="27"/>
  <c r="AE56" i="27"/>
  <c r="BC130" i="27"/>
  <c r="BA170" i="27"/>
  <c r="W175" i="28" s="1"/>
  <c r="BA247" i="27"/>
  <c r="W252" i="28" s="1"/>
  <c r="BA209" i="27"/>
  <c r="W214" i="28" s="1"/>
  <c r="AY163" i="27"/>
  <c r="U168" i="28" s="1"/>
  <c r="AY205" i="27"/>
  <c r="U210" i="28" s="1"/>
  <c r="AY166" i="27"/>
  <c r="U171" i="28" s="1"/>
  <c r="BC182" i="27"/>
  <c r="Y187" i="28" s="1"/>
  <c r="BC220" i="27"/>
  <c r="Y225" i="28" s="1"/>
  <c r="BC221" i="27"/>
  <c r="Y226" i="28" s="1"/>
  <c r="BC187" i="27"/>
  <c r="Y192" i="28" s="1"/>
  <c r="BC262" i="27"/>
  <c r="Y267" i="28" s="1"/>
  <c r="BC192" i="27"/>
  <c r="Y197" i="28" s="1"/>
  <c r="BA249" i="27"/>
  <c r="W254" i="28" s="1"/>
  <c r="BA252" i="27"/>
  <c r="W257" i="28" s="1"/>
  <c r="BA211" i="27"/>
  <c r="W216" i="28" s="1"/>
  <c r="BA168" i="27"/>
  <c r="W173" i="28" s="1"/>
  <c r="BA167" i="27"/>
  <c r="W172" i="28" s="1"/>
  <c r="BA246" i="27"/>
  <c r="W251" i="28" s="1"/>
  <c r="AY164" i="27"/>
  <c r="U169" i="28" s="1"/>
  <c r="AY240" i="27"/>
  <c r="U245" i="28" s="1"/>
  <c r="AY243" i="27"/>
  <c r="U248" i="28" s="1"/>
  <c r="BC260" i="27"/>
  <c r="Y265" i="28" s="1"/>
  <c r="BC188" i="27"/>
  <c r="Y193" i="28" s="1"/>
  <c r="BC184" i="27"/>
  <c r="Y189" i="28" s="1"/>
  <c r="BC193" i="27"/>
  <c r="Y198" i="28" s="1"/>
  <c r="BC263" i="27"/>
  <c r="Y268" i="28" s="1"/>
  <c r="BC185" i="27"/>
  <c r="Y190" i="28" s="1"/>
  <c r="BC293" i="27"/>
  <c r="Y298" i="28" s="1"/>
  <c r="BA172" i="27"/>
  <c r="W177" i="28" s="1"/>
  <c r="BA251" i="27"/>
  <c r="W256" i="28" s="1"/>
  <c r="BC176" i="27"/>
  <c r="Y181" i="28" s="1"/>
  <c r="BC218" i="27"/>
  <c r="Y223" i="28" s="1"/>
  <c r="BC181" i="27"/>
  <c r="Y186" i="28" s="1"/>
  <c r="BC177" i="27"/>
  <c r="Y182" i="28" s="1"/>
  <c r="AY237" i="27"/>
  <c r="U242" i="28" s="1"/>
  <c r="BC326" i="27"/>
  <c r="Y331" i="28" s="1"/>
  <c r="AY313" i="27"/>
  <c r="U318" i="28" s="1"/>
  <c r="AY310" i="27"/>
  <c r="U315" i="28" s="1"/>
  <c r="BA245" i="27"/>
  <c r="W250" i="28" s="1"/>
  <c r="AY242" i="27"/>
  <c r="U247" i="28" s="1"/>
  <c r="AY165" i="27"/>
  <c r="U170" i="28" s="1"/>
  <c r="BC186" i="27"/>
  <c r="Y191" i="28" s="1"/>
  <c r="BC222" i="27"/>
  <c r="Y227" i="28" s="1"/>
  <c r="BC194" i="27"/>
  <c r="Y199" i="28" s="1"/>
  <c r="BC291" i="27"/>
  <c r="Y296" i="28" s="1"/>
  <c r="BA213" i="27"/>
  <c r="W218" i="28" s="1"/>
  <c r="BA253" i="27"/>
  <c r="W258" i="28" s="1"/>
  <c r="BC258" i="27"/>
  <c r="Y263" i="28" s="1"/>
  <c r="BC254" i="27"/>
  <c r="Y259" i="28" s="1"/>
  <c r="BC215" i="27"/>
  <c r="Y220" i="28" s="1"/>
  <c r="AY161" i="27"/>
  <c r="U166" i="28" s="1"/>
  <c r="BC348" i="27"/>
  <c r="Y353" i="28" s="1"/>
  <c r="BC325" i="27"/>
  <c r="Y330" i="28" s="1"/>
  <c r="BC350" i="27"/>
  <c r="Y355" i="28" s="1"/>
  <c r="AY314" i="27"/>
  <c r="U319" i="28" s="1"/>
  <c r="AY312" i="27"/>
  <c r="U317" i="28" s="1"/>
  <c r="BC323" i="27"/>
  <c r="Y328" i="28" s="1"/>
  <c r="BA210" i="27"/>
  <c r="W215" i="28" s="1"/>
  <c r="AY206" i="27"/>
  <c r="U211" i="28" s="1"/>
  <c r="AY239" i="27"/>
  <c r="U244" i="28" s="1"/>
  <c r="BC219" i="27"/>
  <c r="Y224" i="28" s="1"/>
  <c r="BC152" i="27"/>
  <c r="Y157" i="28" s="1"/>
  <c r="BC294" i="27"/>
  <c r="Y299" i="28" s="1"/>
  <c r="BA212" i="27"/>
  <c r="W217" i="28" s="1"/>
  <c r="BA250" i="27"/>
  <c r="W255" i="28" s="1"/>
  <c r="BC256" i="27"/>
  <c r="Y261" i="28" s="1"/>
  <c r="BC178" i="27"/>
  <c r="Y183" i="28" s="1"/>
  <c r="BC217" i="27"/>
  <c r="Y222" i="28" s="1"/>
  <c r="BC179" i="27"/>
  <c r="Y184" i="28" s="1"/>
  <c r="BA169" i="27"/>
  <c r="W174" i="28" s="1"/>
  <c r="BA248" i="27"/>
  <c r="W253" i="28" s="1"/>
  <c r="BA207" i="27"/>
  <c r="W212" i="28" s="1"/>
  <c r="BA208" i="27"/>
  <c r="W213" i="28" s="1"/>
  <c r="BA244" i="27"/>
  <c r="W249" i="28" s="1"/>
  <c r="AY241" i="27"/>
  <c r="U246" i="28" s="1"/>
  <c r="AY162" i="27"/>
  <c r="U167" i="28" s="1"/>
  <c r="BC226" i="27"/>
  <c r="Y231" i="28" s="1"/>
  <c r="BC261" i="27"/>
  <c r="Y266" i="28" s="1"/>
  <c r="BC259" i="27"/>
  <c r="Y264" i="28" s="1"/>
  <c r="BC195" i="27"/>
  <c r="Y200" i="28" s="1"/>
  <c r="BC227" i="27"/>
  <c r="Y232" i="28" s="1"/>
  <c r="BC224" i="27"/>
  <c r="Y229" i="28" s="1"/>
  <c r="BC223" i="27"/>
  <c r="Y228" i="28" s="1"/>
  <c r="BA214" i="27"/>
  <c r="W219" i="28" s="1"/>
  <c r="BA173" i="27"/>
  <c r="W178" i="28" s="1"/>
  <c r="BA171" i="27"/>
  <c r="W176" i="28" s="1"/>
  <c r="BC180" i="27"/>
  <c r="Y185" i="28" s="1"/>
  <c r="BC216" i="27"/>
  <c r="Y221" i="28" s="1"/>
  <c r="BC257" i="27"/>
  <c r="Y262" i="28" s="1"/>
  <c r="AY238" i="27"/>
  <c r="U243" i="28" s="1"/>
  <c r="BC305" i="27"/>
  <c r="Y310" i="28" s="1"/>
  <c r="BC351" i="27"/>
  <c r="Y356" i="28" s="1"/>
  <c r="BA319" i="27"/>
  <c r="W324" i="28" s="1"/>
  <c r="BA317" i="27"/>
  <c r="W322" i="28" s="1"/>
  <c r="AY316" i="27"/>
  <c r="U321" i="28" s="1"/>
  <c r="BC322" i="27"/>
  <c r="Y327" i="28" s="1"/>
  <c r="BC183" i="27"/>
  <c r="Y188" i="28" s="1"/>
  <c r="BC225" i="27"/>
  <c r="Y230" i="28" s="1"/>
  <c r="BC198" i="27"/>
  <c r="Y203" i="28" s="1"/>
  <c r="BC292" i="27"/>
  <c r="Y297" i="28" s="1"/>
  <c r="BA175" i="27"/>
  <c r="W180" i="28" s="1"/>
  <c r="BA174" i="27"/>
  <c r="W179" i="28" s="1"/>
  <c r="BC255" i="27"/>
  <c r="Y260" i="28" s="1"/>
  <c r="BC324" i="27"/>
  <c r="Y329" i="28" s="1"/>
  <c r="BC349" i="27"/>
  <c r="Y354" i="28" s="1"/>
  <c r="BA320" i="27"/>
  <c r="W325" i="28" s="1"/>
  <c r="BA318" i="27"/>
  <c r="W323" i="28" s="1"/>
  <c r="AY315" i="27"/>
  <c r="U320" i="28" s="1"/>
  <c r="AY311" i="27"/>
  <c r="U316" i="28" s="1"/>
  <c r="BC321" i="27"/>
  <c r="Y326" i="28" s="1"/>
  <c r="BD133" i="27"/>
  <c r="L95" i="21" l="1"/>
  <c r="P66" i="21"/>
  <c r="L100" i="21"/>
  <c r="AQ265" i="28"/>
  <c r="AQ266" i="28"/>
  <c r="AQ230" i="28"/>
  <c r="AQ229" i="28"/>
  <c r="AQ192" i="28"/>
  <c r="AQ261" i="28"/>
  <c r="AQ187" i="28"/>
  <c r="AQ264" i="28"/>
  <c r="AQ193" i="28"/>
  <c r="AQ329" i="28"/>
  <c r="AQ356" i="28"/>
  <c r="AQ222" i="28"/>
  <c r="AQ183" i="28"/>
  <c r="AQ296" i="28"/>
  <c r="AQ190" i="28"/>
  <c r="AQ232" i="28"/>
  <c r="AQ297" i="28"/>
  <c r="AQ198" i="28"/>
  <c r="AQ268" i="28"/>
  <c r="AQ191" i="28"/>
  <c r="AQ354" i="28"/>
  <c r="AQ355" i="28"/>
  <c r="AQ181" i="28"/>
  <c r="AQ220" i="28"/>
  <c r="AQ186" i="28"/>
  <c r="AQ182" i="28"/>
  <c r="AQ326" i="28"/>
  <c r="AQ184" i="28"/>
  <c r="AQ199" i="28"/>
  <c r="AQ299" i="28"/>
  <c r="AQ200" i="28"/>
  <c r="AQ197" i="28"/>
  <c r="AQ267" i="28"/>
  <c r="AQ203" i="28"/>
  <c r="AQ225" i="28"/>
  <c r="AQ298" i="28"/>
  <c r="AQ157" i="28"/>
  <c r="AQ330" i="28"/>
  <c r="AQ310" i="28"/>
  <c r="AQ260" i="28"/>
  <c r="AQ259" i="28"/>
  <c r="AQ221" i="28"/>
  <c r="AQ185" i="28"/>
  <c r="AQ226" i="28"/>
  <c r="AQ227" i="28"/>
  <c r="AQ224" i="28"/>
  <c r="AQ189" i="28"/>
  <c r="AQ228" i="28"/>
  <c r="AQ231" i="28"/>
  <c r="AQ188" i="28"/>
  <c r="AQ331" i="28"/>
  <c r="AQ353" i="28"/>
  <c r="AQ263" i="28"/>
  <c r="AQ262" i="28"/>
  <c r="AQ223" i="28"/>
  <c r="AQ327" i="28"/>
  <c r="AQ328" i="28"/>
  <c r="AE159" i="28"/>
  <c r="AF320" i="27"/>
  <c r="AW320" i="27" s="1"/>
  <c r="S325" i="28" s="1"/>
  <c r="AK325" i="28" s="1"/>
  <c r="AF319" i="27"/>
  <c r="AW319" i="27" s="1"/>
  <c r="S324" i="28" s="1"/>
  <c r="AK324" i="28" s="1"/>
  <c r="AF174" i="27"/>
  <c r="AW174" i="27" s="1"/>
  <c r="S179" i="28" s="1"/>
  <c r="AK179" i="28" s="1"/>
  <c r="AF171" i="27"/>
  <c r="AW171" i="27" s="1"/>
  <c r="S176" i="28" s="1"/>
  <c r="AK176" i="28" s="1"/>
  <c r="AF253" i="27"/>
  <c r="AW253" i="27" s="1"/>
  <c r="S258" i="28" s="1"/>
  <c r="AK258" i="28" s="1"/>
  <c r="AF250" i="27"/>
  <c r="AW250" i="27" s="1"/>
  <c r="S255" i="28" s="1"/>
  <c r="AK255" i="28" s="1"/>
  <c r="AF213" i="27"/>
  <c r="AW213" i="27" s="1"/>
  <c r="S218" i="28" s="1"/>
  <c r="AK218" i="28" s="1"/>
  <c r="AF211" i="27"/>
  <c r="AW211" i="27" s="1"/>
  <c r="S216" i="28" s="1"/>
  <c r="AK216" i="28" s="1"/>
  <c r="AF172" i="27"/>
  <c r="AW172" i="27" s="1"/>
  <c r="S177" i="28" s="1"/>
  <c r="AK177" i="28" s="1"/>
  <c r="AF175" i="27"/>
  <c r="AW175" i="27" s="1"/>
  <c r="S180" i="28" s="1"/>
  <c r="AK180" i="28" s="1"/>
  <c r="AF212" i="27"/>
  <c r="AW212" i="27" s="1"/>
  <c r="S217" i="28" s="1"/>
  <c r="AK217" i="28" s="1"/>
  <c r="AF251" i="27"/>
  <c r="AW251" i="27" s="1"/>
  <c r="S256" i="28" s="1"/>
  <c r="AK256" i="28" s="1"/>
  <c r="AF173" i="27"/>
  <c r="AW173" i="27" s="1"/>
  <c r="S178" i="28" s="1"/>
  <c r="AK178" i="28" s="1"/>
  <c r="AF252" i="27"/>
  <c r="AW252" i="27" s="1"/>
  <c r="S257" i="28" s="1"/>
  <c r="AK257" i="28" s="1"/>
  <c r="AF249" i="27"/>
  <c r="AW249" i="27" s="1"/>
  <c r="S254" i="28" s="1"/>
  <c r="AK254" i="28" s="1"/>
  <c r="AF214" i="27"/>
  <c r="AW214" i="27" s="1"/>
  <c r="S219" i="28" s="1"/>
  <c r="AK219" i="28" s="1"/>
  <c r="AF60" i="27"/>
  <c r="AF56" i="27"/>
  <c r="AF61" i="27"/>
  <c r="AF59" i="27"/>
  <c r="AF58" i="27"/>
  <c r="AF57" i="27"/>
  <c r="O68" i="21"/>
  <c r="N159" i="28"/>
  <c r="AD310" i="27"/>
  <c r="AU310" i="27" s="1"/>
  <c r="Q315" i="28" s="1"/>
  <c r="AI315" i="28" s="1"/>
  <c r="AD312" i="27"/>
  <c r="AU312" i="27" s="1"/>
  <c r="Q317" i="28" s="1"/>
  <c r="AI317" i="28" s="1"/>
  <c r="AD311" i="27"/>
  <c r="AU311" i="27" s="1"/>
  <c r="Q316" i="28" s="1"/>
  <c r="AI316" i="28" s="1"/>
  <c r="AD159" i="27"/>
  <c r="AD204" i="27"/>
  <c r="AD161" i="27"/>
  <c r="AU161" i="27" s="1"/>
  <c r="Q166" i="28" s="1"/>
  <c r="AI166" i="28" s="1"/>
  <c r="AD237" i="27"/>
  <c r="AU237" i="27" s="1"/>
  <c r="Q242" i="28" s="1"/>
  <c r="AD234" i="27"/>
  <c r="AD238" i="27"/>
  <c r="AU238" i="27" s="1"/>
  <c r="Q243" i="28" s="1"/>
  <c r="AI243" i="28" s="1"/>
  <c r="AD236" i="27"/>
  <c r="AD233" i="27"/>
  <c r="AD158" i="27"/>
  <c r="AD203" i="27"/>
  <c r="AD160" i="27"/>
  <c r="AD235" i="27"/>
  <c r="AD43" i="27"/>
  <c r="AD42" i="27"/>
  <c r="AD41" i="27"/>
  <c r="AD38" i="27"/>
  <c r="AD40" i="27"/>
  <c r="AD39" i="27"/>
  <c r="AD316" i="27"/>
  <c r="AU316" i="27" s="1"/>
  <c r="Q321" i="28" s="1"/>
  <c r="AI321" i="28" s="1"/>
  <c r="AD313" i="27"/>
  <c r="AU313" i="27" s="1"/>
  <c r="Q318" i="28" s="1"/>
  <c r="AI318" i="28" s="1"/>
  <c r="AD315" i="27"/>
  <c r="AU315" i="27" s="1"/>
  <c r="Q320" i="28" s="1"/>
  <c r="AI320" i="28" s="1"/>
  <c r="AD314" i="27"/>
  <c r="AU314" i="27" s="1"/>
  <c r="Q319" i="28" s="1"/>
  <c r="AI319" i="28" s="1"/>
  <c r="AD165" i="27"/>
  <c r="AU165" i="27" s="1"/>
  <c r="Q170" i="28" s="1"/>
  <c r="AI170" i="28" s="1"/>
  <c r="AD162" i="27"/>
  <c r="AU162" i="27" s="1"/>
  <c r="Q167" i="28" s="1"/>
  <c r="AI167" i="28" s="1"/>
  <c r="AD240" i="27"/>
  <c r="AU240" i="27" s="1"/>
  <c r="Q245" i="28" s="1"/>
  <c r="AI245" i="28" s="1"/>
  <c r="AD166" i="27"/>
  <c r="AU166" i="27" s="1"/>
  <c r="Q171" i="28" s="1"/>
  <c r="AI171" i="28" s="1"/>
  <c r="AD164" i="27"/>
  <c r="AU164" i="27" s="1"/>
  <c r="Q169" i="28" s="1"/>
  <c r="AI169" i="28" s="1"/>
  <c r="AD243" i="27"/>
  <c r="AU243" i="27" s="1"/>
  <c r="Q248" i="28" s="1"/>
  <c r="AI248" i="28" s="1"/>
  <c r="AD205" i="27"/>
  <c r="AU205" i="27" s="1"/>
  <c r="Q210" i="28" s="1"/>
  <c r="AI210" i="28" s="1"/>
  <c r="AD241" i="27"/>
  <c r="AU241" i="27" s="1"/>
  <c r="Q246" i="28" s="1"/>
  <c r="AI246" i="28" s="1"/>
  <c r="AD163" i="27"/>
  <c r="AU163" i="27" s="1"/>
  <c r="Q168" i="28" s="1"/>
  <c r="AI168" i="28" s="1"/>
  <c r="AD242" i="27"/>
  <c r="AU242" i="27" s="1"/>
  <c r="Q247" i="28" s="1"/>
  <c r="AI247" i="28" s="1"/>
  <c r="AD239" i="27"/>
  <c r="AU239" i="27" s="1"/>
  <c r="Q244" i="28" s="1"/>
  <c r="AI244" i="28" s="1"/>
  <c r="AD206" i="27"/>
  <c r="AU206" i="27" s="1"/>
  <c r="Q211" i="28" s="1"/>
  <c r="AI211" i="28" s="1"/>
  <c r="AD48" i="27"/>
  <c r="AD49" i="27"/>
  <c r="AD47" i="27"/>
  <c r="AD46" i="27"/>
  <c r="AD45" i="27"/>
  <c r="AD44" i="27"/>
  <c r="AB307" i="27"/>
  <c r="AS307" i="27" s="1"/>
  <c r="O312" i="28" s="1"/>
  <c r="AG312" i="28" s="1"/>
  <c r="AB309" i="27"/>
  <c r="AS309" i="27" s="1"/>
  <c r="O314" i="28" s="1"/>
  <c r="AG314" i="28" s="1"/>
  <c r="AB306" i="27"/>
  <c r="AS306" i="27" s="1"/>
  <c r="O311" i="28" s="1"/>
  <c r="AG311" i="28" s="1"/>
  <c r="AB308" i="27"/>
  <c r="AS308" i="27" s="1"/>
  <c r="O313" i="28" s="1"/>
  <c r="AG313" i="28" s="1"/>
  <c r="AB155" i="27"/>
  <c r="AB156" i="27"/>
  <c r="AB231" i="27"/>
  <c r="AB201" i="27"/>
  <c r="AB229" i="27"/>
  <c r="AB157" i="27"/>
  <c r="AB230" i="27"/>
  <c r="AB202" i="27"/>
  <c r="AB199" i="27"/>
  <c r="AS199" i="27" s="1"/>
  <c r="O204" i="28" s="1"/>
  <c r="AG204" i="28" s="1"/>
  <c r="AB153" i="27"/>
  <c r="AS153" i="27" s="1"/>
  <c r="O158" i="28" s="1"/>
  <c r="AG158" i="28" s="1"/>
  <c r="AB154" i="27"/>
  <c r="AS154" i="27" s="1"/>
  <c r="AB200" i="27"/>
  <c r="AB232" i="27"/>
  <c r="AB228" i="27"/>
  <c r="AS228" i="27" s="1"/>
  <c r="O233" i="28" s="1"/>
  <c r="AG233" i="28" s="1"/>
  <c r="AB30" i="27"/>
  <c r="AB37" i="27"/>
  <c r="AB36" i="27"/>
  <c r="AB35" i="27"/>
  <c r="AB33" i="27"/>
  <c r="AB32" i="27"/>
  <c r="AB31" i="27"/>
  <c r="AB34" i="27"/>
  <c r="AF317" i="27"/>
  <c r="AW317" i="27" s="1"/>
  <c r="S322" i="28" s="1"/>
  <c r="AK322" i="28" s="1"/>
  <c r="AF318" i="27"/>
  <c r="AW318" i="27" s="1"/>
  <c r="S323" i="28" s="1"/>
  <c r="AK323" i="28" s="1"/>
  <c r="AF168" i="27"/>
  <c r="AW168" i="27" s="1"/>
  <c r="S173" i="28" s="1"/>
  <c r="AK173" i="28" s="1"/>
  <c r="AF247" i="27"/>
  <c r="AW247" i="27" s="1"/>
  <c r="S252" i="28" s="1"/>
  <c r="AK252" i="28" s="1"/>
  <c r="AF244" i="27"/>
  <c r="AW244" i="27" s="1"/>
  <c r="S249" i="28" s="1"/>
  <c r="AK249" i="28" s="1"/>
  <c r="AF169" i="27"/>
  <c r="AW169" i="27" s="1"/>
  <c r="S174" i="28" s="1"/>
  <c r="AK174" i="28" s="1"/>
  <c r="AF208" i="27"/>
  <c r="AW208" i="27" s="1"/>
  <c r="S213" i="28" s="1"/>
  <c r="AK213" i="28" s="1"/>
  <c r="AF248" i="27"/>
  <c r="AW248" i="27" s="1"/>
  <c r="S253" i="28" s="1"/>
  <c r="AK253" i="28" s="1"/>
  <c r="AF245" i="27"/>
  <c r="AW245" i="27" s="1"/>
  <c r="S250" i="28" s="1"/>
  <c r="AK250" i="28" s="1"/>
  <c r="AF209" i="27"/>
  <c r="AW209" i="27" s="1"/>
  <c r="S214" i="28" s="1"/>
  <c r="AK214" i="28" s="1"/>
  <c r="AF207" i="27"/>
  <c r="AW207" i="27" s="1"/>
  <c r="S212" i="28" s="1"/>
  <c r="AK212" i="28" s="1"/>
  <c r="AF170" i="27"/>
  <c r="AW170" i="27" s="1"/>
  <c r="S175" i="28" s="1"/>
  <c r="AK175" i="28" s="1"/>
  <c r="AF167" i="27"/>
  <c r="AW167" i="27" s="1"/>
  <c r="S172" i="28" s="1"/>
  <c r="AK172" i="28" s="1"/>
  <c r="AF246" i="27"/>
  <c r="AW246" i="27" s="1"/>
  <c r="S251" i="28" s="1"/>
  <c r="AK251" i="28" s="1"/>
  <c r="AF210" i="27"/>
  <c r="AW210" i="27" s="1"/>
  <c r="S215" i="28" s="1"/>
  <c r="AK215" i="28" s="1"/>
  <c r="AF50" i="27"/>
  <c r="AF54" i="27"/>
  <c r="AF55" i="27"/>
  <c r="AF53" i="27"/>
  <c r="AF52" i="27"/>
  <c r="AF51" i="27"/>
  <c r="BD130" i="27"/>
  <c r="BB175" i="27"/>
  <c r="X180" i="28" s="1"/>
  <c r="BD254" i="27"/>
  <c r="Z259" i="28" s="1"/>
  <c r="BD186" i="27"/>
  <c r="Z191" i="28" s="1"/>
  <c r="BD183" i="27"/>
  <c r="Z188" i="28" s="1"/>
  <c r="AR188" i="28" s="1"/>
  <c r="BD193" i="27"/>
  <c r="Z198" i="28" s="1"/>
  <c r="AZ205" i="27"/>
  <c r="V210" i="28" s="1"/>
  <c r="BD322" i="27"/>
  <c r="Z327" i="28" s="1"/>
  <c r="BB214" i="27"/>
  <c r="X219" i="28" s="1"/>
  <c r="BB249" i="27"/>
  <c r="X254" i="28" s="1"/>
  <c r="BB250" i="27"/>
  <c r="X255" i="28" s="1"/>
  <c r="BB211" i="27"/>
  <c r="X216" i="28" s="1"/>
  <c r="BB173" i="27"/>
  <c r="X178" i="28" s="1"/>
  <c r="BB245" i="27"/>
  <c r="X250" i="28" s="1"/>
  <c r="BB246" i="27"/>
  <c r="X251" i="28" s="1"/>
  <c r="BD218" i="27"/>
  <c r="Z223" i="28" s="1"/>
  <c r="BD178" i="27"/>
  <c r="Z183" i="28" s="1"/>
  <c r="BD179" i="27"/>
  <c r="Z184" i="28" s="1"/>
  <c r="BD219" i="27"/>
  <c r="Z224" i="28" s="1"/>
  <c r="BD259" i="27"/>
  <c r="Z264" i="28" s="1"/>
  <c r="BD225" i="27"/>
  <c r="Z230" i="28" s="1"/>
  <c r="BD227" i="27"/>
  <c r="Z232" i="28" s="1"/>
  <c r="BD291" i="27"/>
  <c r="Z296" i="28" s="1"/>
  <c r="BD262" i="27"/>
  <c r="Z267" i="28" s="1"/>
  <c r="BD152" i="27"/>
  <c r="Z157" i="28" s="1"/>
  <c r="BD224" i="27"/>
  <c r="Z229" i="28" s="1"/>
  <c r="AZ241" i="27"/>
  <c r="V246" i="28" s="1"/>
  <c r="AZ166" i="27"/>
  <c r="V171" i="28" s="1"/>
  <c r="AZ311" i="27"/>
  <c r="V316" i="28" s="1"/>
  <c r="AZ316" i="27"/>
  <c r="V321" i="28" s="1"/>
  <c r="BD325" i="27"/>
  <c r="Z330" i="28" s="1"/>
  <c r="BB210" i="27"/>
  <c r="X215" i="28" s="1"/>
  <c r="AZ161" i="27"/>
  <c r="V166" i="28" s="1"/>
  <c r="BD223" i="27"/>
  <c r="Z228" i="28" s="1"/>
  <c r="BD305" i="27"/>
  <c r="Z310" i="28" s="1"/>
  <c r="BB169" i="27"/>
  <c r="X174" i="28" s="1"/>
  <c r="BD177" i="27"/>
  <c r="Z182" i="28" s="1"/>
  <c r="AR182" i="28" s="1"/>
  <c r="BD260" i="27"/>
  <c r="Z265" i="28" s="1"/>
  <c r="BD220" i="27"/>
  <c r="Z225" i="28" s="1"/>
  <c r="BD187" i="27"/>
  <c r="Z192" i="28" s="1"/>
  <c r="AZ243" i="27"/>
  <c r="V248" i="28" s="1"/>
  <c r="BD323" i="27"/>
  <c r="Z328" i="28" s="1"/>
  <c r="BB213" i="27"/>
  <c r="X218" i="28" s="1"/>
  <c r="BB172" i="27"/>
  <c r="X177" i="28" s="1"/>
  <c r="BB252" i="27"/>
  <c r="X257" i="28" s="1"/>
  <c r="BB174" i="27"/>
  <c r="X179" i="28" s="1"/>
  <c r="BB168" i="27"/>
  <c r="X173" i="28" s="1"/>
  <c r="BB207" i="27"/>
  <c r="X212" i="28" s="1"/>
  <c r="BB167" i="27"/>
  <c r="X172" i="28" s="1"/>
  <c r="BB208" i="27"/>
  <c r="X213" i="28" s="1"/>
  <c r="BB209" i="27"/>
  <c r="X214" i="28" s="1"/>
  <c r="AZ237" i="27"/>
  <c r="V242" i="28" s="1"/>
  <c r="BD258" i="27"/>
  <c r="Z263" i="28" s="1"/>
  <c r="BD215" i="27"/>
  <c r="Z220" i="28" s="1"/>
  <c r="BD180" i="27"/>
  <c r="Z185" i="28" s="1"/>
  <c r="BD216" i="27"/>
  <c r="Z221" i="28" s="1"/>
  <c r="AR221" i="28" s="1"/>
  <c r="BD217" i="27"/>
  <c r="Z222" i="28" s="1"/>
  <c r="BD257" i="27"/>
  <c r="Z262" i="28" s="1"/>
  <c r="BD182" i="27"/>
  <c r="Z187" i="28" s="1"/>
  <c r="BD261" i="27"/>
  <c r="Z266" i="28" s="1"/>
  <c r="AR266" i="28" s="1"/>
  <c r="BD222" i="27"/>
  <c r="Z227" i="28" s="1"/>
  <c r="BD185" i="27"/>
  <c r="Z190" i="28" s="1"/>
  <c r="BD195" i="27"/>
  <c r="Z200" i="28" s="1"/>
  <c r="BD263" i="27"/>
  <c r="Z268" i="28" s="1"/>
  <c r="BD198" i="27"/>
  <c r="Z203" i="28" s="1"/>
  <c r="AR203" i="28" s="1"/>
  <c r="BD292" i="27"/>
  <c r="Z297" i="28" s="1"/>
  <c r="AZ164" i="27"/>
  <c r="V169" i="28" s="1"/>
  <c r="AZ163" i="27"/>
  <c r="V168" i="28" s="1"/>
  <c r="AZ165" i="27"/>
  <c r="V170" i="28" s="1"/>
  <c r="BB318" i="27"/>
  <c r="X323" i="28" s="1"/>
  <c r="BD321" i="27"/>
  <c r="Z326" i="28" s="1"/>
  <c r="AZ313" i="27"/>
  <c r="V318" i="28" s="1"/>
  <c r="BB320" i="27"/>
  <c r="X325" i="28" s="1"/>
  <c r="BD324" i="27"/>
  <c r="Z329" i="28" s="1"/>
  <c r="AR329" i="28" s="1"/>
  <c r="BD349" i="27"/>
  <c r="Z354" i="28" s="1"/>
  <c r="BB251" i="27"/>
  <c r="X256" i="28" s="1"/>
  <c r="BB244" i="27"/>
  <c r="X249" i="28" s="1"/>
  <c r="AZ206" i="27"/>
  <c r="V211" i="28" s="1"/>
  <c r="AZ310" i="27"/>
  <c r="V315" i="28" s="1"/>
  <c r="AZ314" i="27"/>
  <c r="V319" i="28" s="1"/>
  <c r="BB319" i="27"/>
  <c r="X324" i="28" s="1"/>
  <c r="BD350" i="27"/>
  <c r="Z355" i="28" s="1"/>
  <c r="AR355" i="28" s="1"/>
  <c r="BB212" i="27"/>
  <c r="X217" i="28" s="1"/>
  <c r="BB171" i="27"/>
  <c r="X176" i="28" s="1"/>
  <c r="BB253" i="27"/>
  <c r="X258" i="28" s="1"/>
  <c r="BB247" i="27"/>
  <c r="X252" i="28" s="1"/>
  <c r="BB170" i="27"/>
  <c r="X175" i="28" s="1"/>
  <c r="BB248" i="27"/>
  <c r="X253" i="28" s="1"/>
  <c r="AZ238" i="27"/>
  <c r="V243" i="28" s="1"/>
  <c r="BD256" i="27"/>
  <c r="Z261" i="28" s="1"/>
  <c r="AR261" i="28" s="1"/>
  <c r="BD176" i="27"/>
  <c r="Z181" i="28" s="1"/>
  <c r="BD255" i="27"/>
  <c r="Z260" i="28" s="1"/>
  <c r="BD181" i="27"/>
  <c r="Z186" i="28" s="1"/>
  <c r="BD226" i="27"/>
  <c r="Z231" i="28" s="1"/>
  <c r="BD184" i="27"/>
  <c r="Z189" i="28" s="1"/>
  <c r="BD188" i="27"/>
  <c r="Z193" i="28" s="1"/>
  <c r="BD221" i="27"/>
  <c r="Z226" i="28" s="1"/>
  <c r="BD194" i="27"/>
  <c r="Z199" i="28" s="1"/>
  <c r="BD294" i="27"/>
  <c r="Z299" i="28" s="1"/>
  <c r="BD293" i="27"/>
  <c r="Z298" i="28" s="1"/>
  <c r="BD192" i="27"/>
  <c r="Z197" i="28" s="1"/>
  <c r="AZ239" i="27"/>
  <c r="V244" i="28" s="1"/>
  <c r="AZ242" i="27"/>
  <c r="V247" i="28" s="1"/>
  <c r="AZ240" i="27"/>
  <c r="V245" i="28" s="1"/>
  <c r="AZ162" i="27"/>
  <c r="V167" i="28" s="1"/>
  <c r="BB317" i="27"/>
  <c r="X322" i="28" s="1"/>
  <c r="AZ312" i="27"/>
  <c r="V317" i="28" s="1"/>
  <c r="AZ315" i="27"/>
  <c r="V320" i="28" s="1"/>
  <c r="BD326" i="27"/>
  <c r="Z331" i="28" s="1"/>
  <c r="BD348" i="27"/>
  <c r="Z353" i="28" s="1"/>
  <c r="BD351" i="27"/>
  <c r="Z356" i="28" s="1"/>
  <c r="B34" i="28"/>
  <c r="I57" i="21" s="1"/>
  <c r="AR262" i="28" l="1"/>
  <c r="AR198" i="28"/>
  <c r="AR354" i="28"/>
  <c r="AR259" i="28"/>
  <c r="AR265" i="28"/>
  <c r="AR186" i="28"/>
  <c r="AR227" i="28"/>
  <c r="AR263" i="28"/>
  <c r="AR157" i="28"/>
  <c r="AR183" i="28"/>
  <c r="AR353" i="28"/>
  <c r="AR220" i="28"/>
  <c r="AR229" i="28"/>
  <c r="AR184" i="28"/>
  <c r="AR228" i="28"/>
  <c r="AR232" i="28"/>
  <c r="AR331" i="28"/>
  <c r="AR230" i="28"/>
  <c r="L101" i="21"/>
  <c r="AR192" i="28"/>
  <c r="AR267" i="28"/>
  <c r="P67" i="21"/>
  <c r="AR299" i="28"/>
  <c r="AR330" i="28"/>
  <c r="AR296" i="28"/>
  <c r="AR224" i="28"/>
  <c r="AR268" i="28"/>
  <c r="AR199" i="28"/>
  <c r="AR231" i="28"/>
  <c r="AR297" i="28"/>
  <c r="AR328" i="28"/>
  <c r="AR193" i="28"/>
  <c r="AR197" i="28"/>
  <c r="AR226" i="28"/>
  <c r="AR222" i="28"/>
  <c r="AR298" i="28"/>
  <c r="AR260" i="28"/>
  <c r="AR264" i="28"/>
  <c r="AR327" i="28"/>
  <c r="AR191" i="28"/>
  <c r="AR190" i="28"/>
  <c r="AR223" i="28"/>
  <c r="AR356" i="28"/>
  <c r="AR189" i="28"/>
  <c r="AR181" i="28"/>
  <c r="AR326" i="28"/>
  <c r="AR200" i="28"/>
  <c r="AR187" i="28"/>
  <c r="AR185" i="28"/>
  <c r="AR225" i="28"/>
  <c r="AR310" i="28"/>
  <c r="AF159" i="28"/>
  <c r="AE313" i="27"/>
  <c r="AV313" i="27" s="1"/>
  <c r="R318" i="28" s="1"/>
  <c r="AJ318" i="28" s="1"/>
  <c r="AE316" i="27"/>
  <c r="AV316" i="27" s="1"/>
  <c r="R321" i="28" s="1"/>
  <c r="AJ321" i="28" s="1"/>
  <c r="AE315" i="27"/>
  <c r="AV315" i="27" s="1"/>
  <c r="R320" i="28" s="1"/>
  <c r="AJ320" i="28" s="1"/>
  <c r="AE314" i="27"/>
  <c r="AV314" i="27" s="1"/>
  <c r="R319" i="28" s="1"/>
  <c r="AJ319" i="28" s="1"/>
  <c r="AE165" i="27"/>
  <c r="AV165" i="27" s="1"/>
  <c r="R170" i="28" s="1"/>
  <c r="AJ170" i="28" s="1"/>
  <c r="AE162" i="27"/>
  <c r="AV162" i="27" s="1"/>
  <c r="R167" i="28" s="1"/>
  <c r="AJ167" i="28" s="1"/>
  <c r="AE240" i="27"/>
  <c r="AV240" i="27" s="1"/>
  <c r="R245" i="28" s="1"/>
  <c r="AJ245" i="28" s="1"/>
  <c r="AE166" i="27"/>
  <c r="AV166" i="27" s="1"/>
  <c r="R171" i="28" s="1"/>
  <c r="AJ171" i="28" s="1"/>
  <c r="AE164" i="27"/>
  <c r="AV164" i="27" s="1"/>
  <c r="R169" i="28" s="1"/>
  <c r="AJ169" i="28" s="1"/>
  <c r="AE243" i="27"/>
  <c r="AV243" i="27" s="1"/>
  <c r="R248" i="28" s="1"/>
  <c r="AJ248" i="28" s="1"/>
  <c r="AE241" i="27"/>
  <c r="AV241" i="27" s="1"/>
  <c r="R246" i="28" s="1"/>
  <c r="AJ246" i="28" s="1"/>
  <c r="AE205" i="27"/>
  <c r="AV205" i="27" s="1"/>
  <c r="R210" i="28" s="1"/>
  <c r="AJ210" i="28" s="1"/>
  <c r="AE163" i="27"/>
  <c r="AV163" i="27" s="1"/>
  <c r="R168" i="28" s="1"/>
  <c r="AJ168" i="28" s="1"/>
  <c r="AE206" i="27"/>
  <c r="AV206" i="27" s="1"/>
  <c r="R211" i="28" s="1"/>
  <c r="AJ211" i="28" s="1"/>
  <c r="AE239" i="27"/>
  <c r="AV239" i="27" s="1"/>
  <c r="R244" i="28" s="1"/>
  <c r="AJ244" i="28" s="1"/>
  <c r="AE242" i="27"/>
  <c r="AV242" i="27" s="1"/>
  <c r="R247" i="28" s="1"/>
  <c r="AJ247" i="28" s="1"/>
  <c r="AE49" i="27"/>
  <c r="AE48" i="27"/>
  <c r="AE47" i="27"/>
  <c r="AE46" i="27"/>
  <c r="AE45" i="27"/>
  <c r="AE44" i="27"/>
  <c r="AG318" i="27"/>
  <c r="AX318" i="27" s="1"/>
  <c r="T323" i="28" s="1"/>
  <c r="AL323" i="28" s="1"/>
  <c r="AM323" i="28" s="1"/>
  <c r="AN323" i="28" s="1"/>
  <c r="AO323" i="28" s="1"/>
  <c r="AP323" i="28" s="1"/>
  <c r="AG317" i="27"/>
  <c r="AX317" i="27" s="1"/>
  <c r="T322" i="28" s="1"/>
  <c r="AL322" i="28" s="1"/>
  <c r="AM322" i="28" s="1"/>
  <c r="AN322" i="28" s="1"/>
  <c r="AO322" i="28" s="1"/>
  <c r="AP322" i="28" s="1"/>
  <c r="AG168" i="27"/>
  <c r="AX168" i="27" s="1"/>
  <c r="T173" i="28" s="1"/>
  <c r="AL173" i="28" s="1"/>
  <c r="AM173" i="28" s="1"/>
  <c r="AN173" i="28" s="1"/>
  <c r="AO173" i="28" s="1"/>
  <c r="AP173" i="28" s="1"/>
  <c r="AG247" i="27"/>
  <c r="AX247" i="27" s="1"/>
  <c r="T252" i="28" s="1"/>
  <c r="AL252" i="28" s="1"/>
  <c r="AM252" i="28" s="1"/>
  <c r="AN252" i="28" s="1"/>
  <c r="AO252" i="28" s="1"/>
  <c r="AP252" i="28" s="1"/>
  <c r="AG208" i="27"/>
  <c r="AX208" i="27" s="1"/>
  <c r="T213" i="28" s="1"/>
  <c r="AL213" i="28" s="1"/>
  <c r="AM213" i="28" s="1"/>
  <c r="AN213" i="28" s="1"/>
  <c r="AO213" i="28" s="1"/>
  <c r="AP213" i="28" s="1"/>
  <c r="AG169" i="27"/>
  <c r="AX169" i="27" s="1"/>
  <c r="T174" i="28" s="1"/>
  <c r="AL174" i="28" s="1"/>
  <c r="AM174" i="28" s="1"/>
  <c r="AN174" i="28" s="1"/>
  <c r="AO174" i="28" s="1"/>
  <c r="AP174" i="28" s="1"/>
  <c r="AG244" i="27"/>
  <c r="AX244" i="27" s="1"/>
  <c r="T249" i="28" s="1"/>
  <c r="AL249" i="28" s="1"/>
  <c r="AM249" i="28" s="1"/>
  <c r="AN249" i="28" s="1"/>
  <c r="AO249" i="28" s="1"/>
  <c r="AP249" i="28" s="1"/>
  <c r="AG245" i="27"/>
  <c r="AX245" i="27" s="1"/>
  <c r="T250" i="28" s="1"/>
  <c r="AL250" i="28" s="1"/>
  <c r="AM250" i="28" s="1"/>
  <c r="AN250" i="28" s="1"/>
  <c r="AO250" i="28" s="1"/>
  <c r="AP250" i="28" s="1"/>
  <c r="AG207" i="27"/>
  <c r="AX207" i="27" s="1"/>
  <c r="T212" i="28" s="1"/>
  <c r="AL212" i="28" s="1"/>
  <c r="AM212" i="28" s="1"/>
  <c r="AN212" i="28" s="1"/>
  <c r="AO212" i="28" s="1"/>
  <c r="AP212" i="28" s="1"/>
  <c r="AG248" i="27"/>
  <c r="AX248" i="27" s="1"/>
  <c r="T253" i="28" s="1"/>
  <c r="AL253" i="28" s="1"/>
  <c r="AM253" i="28" s="1"/>
  <c r="AN253" i="28" s="1"/>
  <c r="AO253" i="28" s="1"/>
  <c r="AP253" i="28" s="1"/>
  <c r="AG209" i="27"/>
  <c r="AX209" i="27" s="1"/>
  <c r="T214" i="28" s="1"/>
  <c r="AL214" i="28" s="1"/>
  <c r="AM214" i="28" s="1"/>
  <c r="AN214" i="28" s="1"/>
  <c r="AO214" i="28" s="1"/>
  <c r="AP214" i="28" s="1"/>
  <c r="AG170" i="27"/>
  <c r="AX170" i="27" s="1"/>
  <c r="T175" i="28" s="1"/>
  <c r="AL175" i="28" s="1"/>
  <c r="AM175" i="28" s="1"/>
  <c r="AN175" i="28" s="1"/>
  <c r="AO175" i="28" s="1"/>
  <c r="AP175" i="28" s="1"/>
  <c r="AG246" i="27"/>
  <c r="AX246" i="27" s="1"/>
  <c r="T251" i="28" s="1"/>
  <c r="AL251" i="28" s="1"/>
  <c r="AM251" i="28" s="1"/>
  <c r="AN251" i="28" s="1"/>
  <c r="AO251" i="28" s="1"/>
  <c r="AP251" i="28" s="1"/>
  <c r="AG210" i="27"/>
  <c r="AX210" i="27" s="1"/>
  <c r="T215" i="28" s="1"/>
  <c r="AL215" i="28" s="1"/>
  <c r="AM215" i="28" s="1"/>
  <c r="AN215" i="28" s="1"/>
  <c r="AO215" i="28" s="1"/>
  <c r="AP215" i="28" s="1"/>
  <c r="AG167" i="27"/>
  <c r="AX167" i="27" s="1"/>
  <c r="T172" i="28" s="1"/>
  <c r="AL172" i="28" s="1"/>
  <c r="AM172" i="28" s="1"/>
  <c r="AN172" i="28" s="1"/>
  <c r="AO172" i="28" s="1"/>
  <c r="AP172" i="28" s="1"/>
  <c r="AG54" i="27"/>
  <c r="AG51" i="27"/>
  <c r="AG55" i="27"/>
  <c r="AG53" i="27"/>
  <c r="AG52" i="27"/>
  <c r="AG50" i="27"/>
  <c r="AC307" i="27"/>
  <c r="AT307" i="27" s="1"/>
  <c r="P312" i="28" s="1"/>
  <c r="AH312" i="28" s="1"/>
  <c r="AC306" i="27"/>
  <c r="AT306" i="27" s="1"/>
  <c r="P311" i="28" s="1"/>
  <c r="AH311" i="28" s="1"/>
  <c r="AC309" i="27"/>
  <c r="AT309" i="27" s="1"/>
  <c r="P314" i="28" s="1"/>
  <c r="AH314" i="28" s="1"/>
  <c r="AC308" i="27"/>
  <c r="AT308" i="27" s="1"/>
  <c r="P313" i="28" s="1"/>
  <c r="AH313" i="28" s="1"/>
  <c r="AC155" i="27"/>
  <c r="AC156" i="27"/>
  <c r="AC231" i="27"/>
  <c r="AC201" i="27"/>
  <c r="AC229" i="27"/>
  <c r="AC157" i="27"/>
  <c r="AC153" i="27"/>
  <c r="AT153" i="27" s="1"/>
  <c r="P158" i="28" s="1"/>
  <c r="AH158" i="28" s="1"/>
  <c r="AC202" i="27"/>
  <c r="AC199" i="27"/>
  <c r="AT199" i="27" s="1"/>
  <c r="P204" i="28" s="1"/>
  <c r="AH204" i="28" s="1"/>
  <c r="AC230" i="27"/>
  <c r="AC232" i="27"/>
  <c r="AC228" i="27"/>
  <c r="AT228" i="27" s="1"/>
  <c r="P233" i="28" s="1"/>
  <c r="AH233" i="28" s="1"/>
  <c r="AC200" i="27"/>
  <c r="AC154" i="27"/>
  <c r="AT154" i="27" s="1"/>
  <c r="AC37" i="27"/>
  <c r="AC36" i="27"/>
  <c r="AC35" i="27"/>
  <c r="AC34" i="27"/>
  <c r="AC33" i="27"/>
  <c r="AC32" i="27"/>
  <c r="AC30" i="27"/>
  <c r="AC31" i="27"/>
  <c r="AE310" i="27"/>
  <c r="AV310" i="27" s="1"/>
  <c r="R315" i="28" s="1"/>
  <c r="AJ315" i="28" s="1"/>
  <c r="AE312" i="27"/>
  <c r="AV312" i="27" s="1"/>
  <c r="R317" i="28" s="1"/>
  <c r="AJ317" i="28" s="1"/>
  <c r="AE311" i="27"/>
  <c r="AV311" i="27" s="1"/>
  <c r="R316" i="28" s="1"/>
  <c r="AJ316" i="28" s="1"/>
  <c r="AE159" i="27"/>
  <c r="AE234" i="27"/>
  <c r="AE204" i="27"/>
  <c r="AE237" i="27"/>
  <c r="AV237" i="27" s="1"/>
  <c r="R242" i="28" s="1"/>
  <c r="AE161" i="27"/>
  <c r="AV161" i="27" s="1"/>
  <c r="R166" i="28" s="1"/>
  <c r="AJ166" i="28" s="1"/>
  <c r="AE238" i="27"/>
  <c r="AV238" i="27" s="1"/>
  <c r="R243" i="28" s="1"/>
  <c r="AJ243" i="28" s="1"/>
  <c r="AE233" i="27"/>
  <c r="AE236" i="27"/>
  <c r="AE160" i="27"/>
  <c r="AE158" i="27"/>
  <c r="AE203" i="27"/>
  <c r="AE235" i="27"/>
  <c r="AE43" i="27"/>
  <c r="AE41" i="27"/>
  <c r="AE42" i="27"/>
  <c r="AE40" i="27"/>
  <c r="AE38" i="27"/>
  <c r="AE39" i="27"/>
  <c r="AG319" i="27"/>
  <c r="AX319" i="27" s="1"/>
  <c r="T324" i="28" s="1"/>
  <c r="AL324" i="28" s="1"/>
  <c r="AM324" i="28" s="1"/>
  <c r="AN324" i="28" s="1"/>
  <c r="AO324" i="28" s="1"/>
  <c r="AP324" i="28" s="1"/>
  <c r="AG320" i="27"/>
  <c r="AX320" i="27" s="1"/>
  <c r="T325" i="28" s="1"/>
  <c r="AL325" i="28" s="1"/>
  <c r="AM325" i="28" s="1"/>
  <c r="AN325" i="28" s="1"/>
  <c r="AO325" i="28" s="1"/>
  <c r="AP325" i="28" s="1"/>
  <c r="AG174" i="27"/>
  <c r="AX174" i="27" s="1"/>
  <c r="T179" i="28" s="1"/>
  <c r="AL179" i="28" s="1"/>
  <c r="AM179" i="28" s="1"/>
  <c r="AN179" i="28" s="1"/>
  <c r="AO179" i="28" s="1"/>
  <c r="AP179" i="28" s="1"/>
  <c r="AG171" i="27"/>
  <c r="AX171" i="27" s="1"/>
  <c r="T176" i="28" s="1"/>
  <c r="AL176" i="28" s="1"/>
  <c r="AM176" i="28" s="1"/>
  <c r="AN176" i="28" s="1"/>
  <c r="AO176" i="28" s="1"/>
  <c r="AP176" i="28" s="1"/>
  <c r="AG253" i="27"/>
  <c r="AX253" i="27" s="1"/>
  <c r="T258" i="28" s="1"/>
  <c r="AL258" i="28" s="1"/>
  <c r="AM258" i="28" s="1"/>
  <c r="AN258" i="28" s="1"/>
  <c r="AO258" i="28" s="1"/>
  <c r="AP258" i="28" s="1"/>
  <c r="AG250" i="27"/>
  <c r="AX250" i="27" s="1"/>
  <c r="T255" i="28" s="1"/>
  <c r="AL255" i="28" s="1"/>
  <c r="AM255" i="28" s="1"/>
  <c r="AN255" i="28" s="1"/>
  <c r="AO255" i="28" s="1"/>
  <c r="AP255" i="28" s="1"/>
  <c r="AG213" i="27"/>
  <c r="AX213" i="27" s="1"/>
  <c r="T218" i="28" s="1"/>
  <c r="AL218" i="28" s="1"/>
  <c r="AM218" i="28" s="1"/>
  <c r="AN218" i="28" s="1"/>
  <c r="AO218" i="28" s="1"/>
  <c r="AP218" i="28" s="1"/>
  <c r="AG211" i="27"/>
  <c r="AX211" i="27" s="1"/>
  <c r="T216" i="28" s="1"/>
  <c r="AL216" i="28" s="1"/>
  <c r="AM216" i="28" s="1"/>
  <c r="AN216" i="28" s="1"/>
  <c r="AO216" i="28" s="1"/>
  <c r="AP216" i="28" s="1"/>
  <c r="AG175" i="27"/>
  <c r="AX175" i="27" s="1"/>
  <c r="T180" i="28" s="1"/>
  <c r="AL180" i="28" s="1"/>
  <c r="AM180" i="28" s="1"/>
  <c r="AN180" i="28" s="1"/>
  <c r="AO180" i="28" s="1"/>
  <c r="AP180" i="28" s="1"/>
  <c r="AG172" i="27"/>
  <c r="AX172" i="27" s="1"/>
  <c r="T177" i="28" s="1"/>
  <c r="AL177" i="28" s="1"/>
  <c r="AM177" i="28" s="1"/>
  <c r="AN177" i="28" s="1"/>
  <c r="AO177" i="28" s="1"/>
  <c r="AP177" i="28" s="1"/>
  <c r="AG251" i="27"/>
  <c r="AX251" i="27" s="1"/>
  <c r="T256" i="28" s="1"/>
  <c r="AL256" i="28" s="1"/>
  <c r="AM256" i="28" s="1"/>
  <c r="AN256" i="28" s="1"/>
  <c r="AO256" i="28" s="1"/>
  <c r="AP256" i="28" s="1"/>
  <c r="AG212" i="27"/>
  <c r="AX212" i="27" s="1"/>
  <c r="T217" i="28" s="1"/>
  <c r="AL217" i="28" s="1"/>
  <c r="AM217" i="28" s="1"/>
  <c r="AN217" i="28" s="1"/>
  <c r="AO217" i="28" s="1"/>
  <c r="AP217" i="28" s="1"/>
  <c r="AG252" i="27"/>
  <c r="AX252" i="27" s="1"/>
  <c r="T257" i="28" s="1"/>
  <c r="AL257" i="28" s="1"/>
  <c r="AM257" i="28" s="1"/>
  <c r="AN257" i="28" s="1"/>
  <c r="AO257" i="28" s="1"/>
  <c r="AP257" i="28" s="1"/>
  <c r="AG173" i="27"/>
  <c r="AX173" i="27" s="1"/>
  <c r="T178" i="28" s="1"/>
  <c r="AL178" i="28" s="1"/>
  <c r="AM178" i="28" s="1"/>
  <c r="AN178" i="28" s="1"/>
  <c r="AO178" i="28" s="1"/>
  <c r="AP178" i="28" s="1"/>
  <c r="AG249" i="27"/>
  <c r="AX249" i="27" s="1"/>
  <c r="T254" i="28" s="1"/>
  <c r="AL254" i="28" s="1"/>
  <c r="AM254" i="28" s="1"/>
  <c r="AN254" i="28" s="1"/>
  <c r="AO254" i="28" s="1"/>
  <c r="AP254" i="28" s="1"/>
  <c r="AG214" i="27"/>
  <c r="AX214" i="27" s="1"/>
  <c r="T219" i="28" s="1"/>
  <c r="AL219" i="28" s="1"/>
  <c r="AM219" i="28" s="1"/>
  <c r="AN219" i="28" s="1"/>
  <c r="AO219" i="28" s="1"/>
  <c r="AP219" i="28" s="1"/>
  <c r="AG61" i="27"/>
  <c r="AG60" i="27"/>
  <c r="AG59" i="27"/>
  <c r="AG58" i="27"/>
  <c r="AG57" i="27"/>
  <c r="AG56" i="27"/>
  <c r="O69" i="21"/>
  <c r="O159" i="28"/>
  <c r="BC175" i="27"/>
  <c r="Y180" i="28" s="1"/>
  <c r="BC250" i="27"/>
  <c r="Y255" i="28" s="1"/>
  <c r="BC245" i="27"/>
  <c r="Y250" i="28" s="1"/>
  <c r="BC167" i="27"/>
  <c r="Y172" i="28" s="1"/>
  <c r="BA205" i="27"/>
  <c r="W210" i="28" s="1"/>
  <c r="AY307" i="27"/>
  <c r="U312" i="28" s="1"/>
  <c r="BA238" i="27"/>
  <c r="W243" i="28" s="1"/>
  <c r="AY153" i="27"/>
  <c r="U158" i="28" s="1"/>
  <c r="BA164" i="27"/>
  <c r="W169" i="28" s="1"/>
  <c r="BA206" i="27"/>
  <c r="W211" i="28" s="1"/>
  <c r="BA240" i="27"/>
  <c r="W245" i="28" s="1"/>
  <c r="BA162" i="27"/>
  <c r="W167" i="28" s="1"/>
  <c r="BC320" i="27"/>
  <c r="Y325" i="28" s="1"/>
  <c r="BC317" i="27"/>
  <c r="Y322" i="28" s="1"/>
  <c r="AY308" i="27"/>
  <c r="U313" i="28" s="1"/>
  <c r="BA316" i="27"/>
  <c r="W321" i="28" s="1"/>
  <c r="BA312" i="27"/>
  <c r="W317" i="28" s="1"/>
  <c r="BC214" i="27"/>
  <c r="Y219" i="28" s="1"/>
  <c r="BC252" i="27"/>
  <c r="Y257" i="28" s="1"/>
  <c r="BC253" i="27"/>
  <c r="Y258" i="28" s="1"/>
  <c r="BC208" i="27"/>
  <c r="Y213" i="28" s="1"/>
  <c r="BC173" i="27"/>
  <c r="Y178" i="28" s="1"/>
  <c r="BC247" i="27"/>
  <c r="Y252" i="28" s="1"/>
  <c r="BA163" i="27"/>
  <c r="W168" i="28" s="1"/>
  <c r="BA314" i="27"/>
  <c r="W319" i="28" s="1"/>
  <c r="BC172" i="27"/>
  <c r="Y177" i="28" s="1"/>
  <c r="BC174" i="27"/>
  <c r="Y179" i="28" s="1"/>
  <c r="BC170" i="27"/>
  <c r="Y175" i="28" s="1"/>
  <c r="BC246" i="27"/>
  <c r="Y251" i="28" s="1"/>
  <c r="BA161" i="27"/>
  <c r="W166" i="28" s="1"/>
  <c r="AY199" i="27"/>
  <c r="U204" i="28" s="1"/>
  <c r="AY154" i="27"/>
  <c r="BA242" i="27"/>
  <c r="W247" i="28" s="1"/>
  <c r="BA166" i="27"/>
  <c r="W171" i="28" s="1"/>
  <c r="BA315" i="27"/>
  <c r="W320" i="28" s="1"/>
  <c r="BC212" i="27"/>
  <c r="Y217" i="28" s="1"/>
  <c r="BC211" i="27"/>
  <c r="Y216" i="28" s="1"/>
  <c r="BC169" i="27"/>
  <c r="Y174" i="28" s="1"/>
  <c r="BC207" i="27"/>
  <c r="Y212" i="28" s="1"/>
  <c r="BC249" i="27"/>
  <c r="Y254" i="28" s="1"/>
  <c r="BC248" i="27"/>
  <c r="Y253" i="28" s="1"/>
  <c r="BC244" i="27"/>
  <c r="Y249" i="28" s="1"/>
  <c r="BA243" i="27"/>
  <c r="W248" i="28" s="1"/>
  <c r="BC319" i="27"/>
  <c r="Y324" i="28" s="1"/>
  <c r="BC318" i="27"/>
  <c r="Y323" i="28" s="1"/>
  <c r="BA310" i="27"/>
  <c r="W315" i="28" s="1"/>
  <c r="BC213" i="27"/>
  <c r="Y218" i="28" s="1"/>
  <c r="BC171" i="27"/>
  <c r="Y176" i="28" s="1"/>
  <c r="BC251" i="27"/>
  <c r="Y256" i="28" s="1"/>
  <c r="BC168" i="27"/>
  <c r="Y173" i="28" s="1"/>
  <c r="BC210" i="27"/>
  <c r="Y215" i="28" s="1"/>
  <c r="BC209" i="27"/>
  <c r="Y214" i="28" s="1"/>
  <c r="BA237" i="27"/>
  <c r="W242" i="28" s="1"/>
  <c r="AY228" i="27"/>
  <c r="U233" i="28" s="1"/>
  <c r="BA241" i="27"/>
  <c r="W246" i="28" s="1"/>
  <c r="BA239" i="27"/>
  <c r="W244" i="28" s="1"/>
  <c r="BA165" i="27"/>
  <c r="W170" i="28" s="1"/>
  <c r="AY306" i="27"/>
  <c r="U311" i="28" s="1"/>
  <c r="AY309" i="27"/>
  <c r="U314" i="28" s="1"/>
  <c r="BA313" i="27"/>
  <c r="W318" i="28" s="1"/>
  <c r="BA311" i="27"/>
  <c r="W316" i="28" s="1"/>
  <c r="P68" i="21" l="1"/>
  <c r="O75" i="21"/>
  <c r="AQ215" i="28"/>
  <c r="AQ178" i="28"/>
  <c r="AQ177" i="28"/>
  <c r="AQ255" i="28"/>
  <c r="AQ174" i="28"/>
  <c r="AQ322" i="28"/>
  <c r="AQ253" i="28"/>
  <c r="AQ219" i="28"/>
  <c r="AQ217" i="28"/>
  <c r="AQ216" i="28"/>
  <c r="AQ176" i="28"/>
  <c r="AQ175" i="28"/>
  <c r="AQ250" i="28"/>
  <c r="AQ252" i="28"/>
  <c r="AQ325" i="28"/>
  <c r="AQ254" i="28"/>
  <c r="AQ256" i="28"/>
  <c r="AQ218" i="28"/>
  <c r="AQ179" i="28"/>
  <c r="AQ172" i="28"/>
  <c r="AQ214" i="28"/>
  <c r="AQ249" i="28"/>
  <c r="AQ173" i="28"/>
  <c r="AQ257" i="28"/>
  <c r="AQ180" i="28"/>
  <c r="AQ258" i="28"/>
  <c r="AQ324" i="28"/>
  <c r="AQ251" i="28"/>
  <c r="AQ212" i="28"/>
  <c r="AQ213" i="28"/>
  <c r="AQ323" i="28"/>
  <c r="AG159" i="28"/>
  <c r="AF316" i="27"/>
  <c r="AW316" i="27" s="1"/>
  <c r="S321" i="28" s="1"/>
  <c r="AK321" i="28" s="1"/>
  <c r="AF313" i="27"/>
  <c r="AW313" i="27" s="1"/>
  <c r="S318" i="28" s="1"/>
  <c r="AK318" i="28" s="1"/>
  <c r="AF315" i="27"/>
  <c r="AW315" i="27" s="1"/>
  <c r="S320" i="28" s="1"/>
  <c r="AK320" i="28" s="1"/>
  <c r="AF314" i="27"/>
  <c r="AW314" i="27" s="1"/>
  <c r="S319" i="28" s="1"/>
  <c r="AK319" i="28" s="1"/>
  <c r="AF165" i="27"/>
  <c r="AW165" i="27" s="1"/>
  <c r="S170" i="28" s="1"/>
  <c r="AK170" i="28" s="1"/>
  <c r="AF162" i="27"/>
  <c r="AW162" i="27" s="1"/>
  <c r="S167" i="28" s="1"/>
  <c r="AK167" i="28" s="1"/>
  <c r="AF240" i="27"/>
  <c r="AW240" i="27" s="1"/>
  <c r="S245" i="28" s="1"/>
  <c r="AK245" i="28" s="1"/>
  <c r="AF164" i="27"/>
  <c r="AW164" i="27" s="1"/>
  <c r="S169" i="28" s="1"/>
  <c r="AK169" i="28" s="1"/>
  <c r="AF166" i="27"/>
  <c r="AW166" i="27" s="1"/>
  <c r="S171" i="28" s="1"/>
  <c r="AK171" i="28" s="1"/>
  <c r="AF241" i="27"/>
  <c r="AW241" i="27" s="1"/>
  <c r="S246" i="28" s="1"/>
  <c r="AK246" i="28" s="1"/>
  <c r="AF205" i="27"/>
  <c r="AW205" i="27" s="1"/>
  <c r="S210" i="28" s="1"/>
  <c r="AK210" i="28" s="1"/>
  <c r="AF243" i="27"/>
  <c r="AW243" i="27" s="1"/>
  <c r="S248" i="28" s="1"/>
  <c r="AK248" i="28" s="1"/>
  <c r="AF163" i="27"/>
  <c r="AW163" i="27" s="1"/>
  <c r="S168" i="28" s="1"/>
  <c r="AK168" i="28" s="1"/>
  <c r="AF242" i="27"/>
  <c r="AW242" i="27" s="1"/>
  <c r="S247" i="28" s="1"/>
  <c r="AK247" i="28" s="1"/>
  <c r="AF206" i="27"/>
  <c r="AW206" i="27" s="1"/>
  <c r="S211" i="28" s="1"/>
  <c r="AK211" i="28" s="1"/>
  <c r="AF239" i="27"/>
  <c r="AW239" i="27" s="1"/>
  <c r="S244" i="28" s="1"/>
  <c r="AK244" i="28" s="1"/>
  <c r="AF49" i="27"/>
  <c r="AF48" i="27"/>
  <c r="AF47" i="27"/>
  <c r="AF46" i="27"/>
  <c r="AF45" i="27"/>
  <c r="AF44" i="27"/>
  <c r="AD307" i="27"/>
  <c r="AU307" i="27" s="1"/>
  <c r="Q312" i="28" s="1"/>
  <c r="AI312" i="28" s="1"/>
  <c r="AD309" i="27"/>
  <c r="AU309" i="27" s="1"/>
  <c r="Q314" i="28" s="1"/>
  <c r="AI314" i="28" s="1"/>
  <c r="AD306" i="27"/>
  <c r="AU306" i="27" s="1"/>
  <c r="Q311" i="28" s="1"/>
  <c r="AI311" i="28" s="1"/>
  <c r="AD308" i="27"/>
  <c r="AU308" i="27" s="1"/>
  <c r="Q313" i="28" s="1"/>
  <c r="AI313" i="28" s="1"/>
  <c r="AD155" i="27"/>
  <c r="AD156" i="27"/>
  <c r="AD229" i="27"/>
  <c r="AD201" i="27"/>
  <c r="AD231" i="27"/>
  <c r="AD157" i="27"/>
  <c r="AD199" i="27"/>
  <c r="AU199" i="27" s="1"/>
  <c r="Q204" i="28" s="1"/>
  <c r="AI204" i="28" s="1"/>
  <c r="AD202" i="27"/>
  <c r="AD153" i="27"/>
  <c r="AU153" i="27" s="1"/>
  <c r="Q158" i="28" s="1"/>
  <c r="AI158" i="28" s="1"/>
  <c r="AD230" i="27"/>
  <c r="AD154" i="27"/>
  <c r="AU154" i="27" s="1"/>
  <c r="AD232" i="27"/>
  <c r="AD228" i="27"/>
  <c r="AU228" i="27" s="1"/>
  <c r="Q233" i="28" s="1"/>
  <c r="AI233" i="28" s="1"/>
  <c r="AD200" i="27"/>
  <c r="AD32" i="27"/>
  <c r="AD37" i="27"/>
  <c r="AD35" i="27"/>
  <c r="AD34" i="27"/>
  <c r="AD33" i="27"/>
  <c r="AD31" i="27"/>
  <c r="AD30" i="27"/>
  <c r="AD36" i="27"/>
  <c r="AF310" i="27"/>
  <c r="AW310" i="27" s="1"/>
  <c r="S315" i="28" s="1"/>
  <c r="AK315" i="28" s="1"/>
  <c r="AF312" i="27"/>
  <c r="AW312" i="27" s="1"/>
  <c r="S317" i="28" s="1"/>
  <c r="AK317" i="28" s="1"/>
  <c r="AF311" i="27"/>
  <c r="AW311" i="27" s="1"/>
  <c r="S316" i="28" s="1"/>
  <c r="AK316" i="28" s="1"/>
  <c r="AF159" i="27"/>
  <c r="AF234" i="27"/>
  <c r="AF204" i="27"/>
  <c r="AF161" i="27"/>
  <c r="AW161" i="27" s="1"/>
  <c r="S166" i="28" s="1"/>
  <c r="AK166" i="28" s="1"/>
  <c r="AF237" i="27"/>
  <c r="AW237" i="27" s="1"/>
  <c r="S242" i="28" s="1"/>
  <c r="AF233" i="27"/>
  <c r="AF238" i="27"/>
  <c r="AW238" i="27" s="1"/>
  <c r="S243" i="28" s="1"/>
  <c r="AK243" i="28" s="1"/>
  <c r="AF236" i="27"/>
  <c r="AF160" i="27"/>
  <c r="AF235" i="27"/>
  <c r="AF203" i="27"/>
  <c r="AF158" i="27"/>
  <c r="AF42" i="27"/>
  <c r="AF43" i="27"/>
  <c r="AF41" i="27"/>
  <c r="AF40" i="27"/>
  <c r="AF39" i="27"/>
  <c r="AF38" i="27"/>
  <c r="O70" i="21"/>
  <c r="P159" i="28"/>
  <c r="U159" i="28"/>
  <c r="BD246" i="27"/>
  <c r="Z251" i="28" s="1"/>
  <c r="BD172" i="27"/>
  <c r="Z177" i="28" s="1"/>
  <c r="BD173" i="27"/>
  <c r="Z178" i="28" s="1"/>
  <c r="BD245" i="27"/>
  <c r="Z250" i="28" s="1"/>
  <c r="BD169" i="27"/>
  <c r="Z174" i="28" s="1"/>
  <c r="AR174" i="28" s="1"/>
  <c r="BD247" i="27"/>
  <c r="Z252" i="28" s="1"/>
  <c r="AR252" i="28" s="1"/>
  <c r="BD244" i="27"/>
  <c r="Z249" i="28" s="1"/>
  <c r="BD207" i="27"/>
  <c r="Z212" i="28" s="1"/>
  <c r="BD208" i="27"/>
  <c r="Z213" i="28" s="1"/>
  <c r="BD209" i="27"/>
  <c r="Z214" i="28" s="1"/>
  <c r="AR214" i="28" s="1"/>
  <c r="BD175" i="27"/>
  <c r="Z180" i="28" s="1"/>
  <c r="BD253" i="27"/>
  <c r="Z258" i="28" s="1"/>
  <c r="BB161" i="27"/>
  <c r="X166" i="28" s="1"/>
  <c r="BB241" i="27"/>
  <c r="X246" i="28" s="1"/>
  <c r="BB164" i="27"/>
  <c r="X169" i="28" s="1"/>
  <c r="BB205" i="27"/>
  <c r="X210" i="28" s="1"/>
  <c r="BB243" i="27"/>
  <c r="X248" i="28" s="1"/>
  <c r="AZ199" i="27"/>
  <c r="V204" i="28" s="1"/>
  <c r="BB311" i="27"/>
  <c r="X316" i="28" s="1"/>
  <c r="BB316" i="27"/>
  <c r="X321" i="28" s="1"/>
  <c r="AZ308" i="27"/>
  <c r="V313" i="28" s="1"/>
  <c r="BD318" i="27"/>
  <c r="Z323" i="28" s="1"/>
  <c r="BD213" i="27"/>
  <c r="Z218" i="28" s="1"/>
  <c r="BB237" i="27"/>
  <c r="X242" i="28" s="1"/>
  <c r="BB240" i="27"/>
  <c r="X245" i="28" s="1"/>
  <c r="BB165" i="27"/>
  <c r="X170" i="28" s="1"/>
  <c r="AZ153" i="27"/>
  <c r="V158" i="28" s="1"/>
  <c r="AZ228" i="27"/>
  <c r="V233" i="28" s="1"/>
  <c r="AZ154" i="27"/>
  <c r="BB312" i="27"/>
  <c r="X317" i="28" s="1"/>
  <c r="BB313" i="27"/>
  <c r="X318" i="28" s="1"/>
  <c r="AZ309" i="27"/>
  <c r="V314" i="28" s="1"/>
  <c r="BD170" i="27"/>
  <c r="Z175" i="28" s="1"/>
  <c r="BD214" i="27"/>
  <c r="Z219" i="28" s="1"/>
  <c r="BD252" i="27"/>
  <c r="Z257" i="28" s="1"/>
  <c r="BD171" i="27"/>
  <c r="Z176" i="28" s="1"/>
  <c r="BB238" i="27"/>
  <c r="X243" i="28" s="1"/>
  <c r="BB206" i="27"/>
  <c r="X211" i="28" s="1"/>
  <c r="BB239" i="27"/>
  <c r="X244" i="28" s="1"/>
  <c r="BB162" i="27"/>
  <c r="X167" i="28" s="1"/>
  <c r="BB315" i="27"/>
  <c r="X320" i="28" s="1"/>
  <c r="AZ306" i="27"/>
  <c r="V311" i="28" s="1"/>
  <c r="AZ307" i="27"/>
  <c r="V312" i="28" s="1"/>
  <c r="BD317" i="27"/>
  <c r="Z322" i="28" s="1"/>
  <c r="BD320" i="27"/>
  <c r="Z325" i="28" s="1"/>
  <c r="BD248" i="27"/>
  <c r="Z253" i="28" s="1"/>
  <c r="BD249" i="27"/>
  <c r="Z254" i="28" s="1"/>
  <c r="BD211" i="27"/>
  <c r="Z216" i="28" s="1"/>
  <c r="BD168" i="27"/>
  <c r="Z173" i="28" s="1"/>
  <c r="BD210" i="27"/>
  <c r="Z215" i="28" s="1"/>
  <c r="AR215" i="28" s="1"/>
  <c r="BD167" i="27"/>
  <c r="Z172" i="28" s="1"/>
  <c r="BD212" i="27"/>
  <c r="Z217" i="28" s="1"/>
  <c r="BD250" i="27"/>
  <c r="Z255" i="28" s="1"/>
  <c r="BD174" i="27"/>
  <c r="Z179" i="28" s="1"/>
  <c r="BD251" i="27"/>
  <c r="Z256" i="28" s="1"/>
  <c r="BB242" i="27"/>
  <c r="X247" i="28" s="1"/>
  <c r="BB163" i="27"/>
  <c r="X168" i="28" s="1"/>
  <c r="BB166" i="27"/>
  <c r="X171" i="28" s="1"/>
  <c r="BB310" i="27"/>
  <c r="X315" i="28" s="1"/>
  <c r="BB314" i="27"/>
  <c r="X319" i="28" s="1"/>
  <c r="BD319" i="27"/>
  <c r="Z324" i="28" s="1"/>
  <c r="AR216" i="28" l="1"/>
  <c r="AR322" i="28"/>
  <c r="O76" i="21"/>
  <c r="AR258" i="28"/>
  <c r="P69" i="21"/>
  <c r="AR218" i="28"/>
  <c r="AR249" i="28"/>
  <c r="AR178" i="28"/>
  <c r="AR172" i="28"/>
  <c r="AR254" i="28"/>
  <c r="AR257" i="28"/>
  <c r="AR219" i="28"/>
  <c r="AR213" i="28"/>
  <c r="AR324" i="28"/>
  <c r="AR173" i="28"/>
  <c r="AR325" i="28"/>
  <c r="AR176" i="28"/>
  <c r="AR179" i="28"/>
  <c r="AR253" i="28"/>
  <c r="AR323" i="28"/>
  <c r="AR177" i="28"/>
  <c r="AR217" i="28"/>
  <c r="AR212" i="28"/>
  <c r="AR250" i="28"/>
  <c r="AR256" i="28"/>
  <c r="AR180" i="28"/>
  <c r="AR255" i="28"/>
  <c r="AR175" i="28"/>
  <c r="AR251" i="28"/>
  <c r="AH159" i="28"/>
  <c r="O71" i="21"/>
  <c r="Q159" i="28"/>
  <c r="AG310" i="27"/>
  <c r="AX310" i="27" s="1"/>
  <c r="T315" i="28" s="1"/>
  <c r="AL315" i="28" s="1"/>
  <c r="AM315" i="28" s="1"/>
  <c r="AN315" i="28" s="1"/>
  <c r="AO315" i="28" s="1"/>
  <c r="AP315" i="28" s="1"/>
  <c r="AG312" i="27"/>
  <c r="AX312" i="27" s="1"/>
  <c r="T317" i="28" s="1"/>
  <c r="AL317" i="28" s="1"/>
  <c r="AM317" i="28" s="1"/>
  <c r="AN317" i="28" s="1"/>
  <c r="AO317" i="28" s="1"/>
  <c r="AP317" i="28" s="1"/>
  <c r="AG311" i="27"/>
  <c r="AX311" i="27" s="1"/>
  <c r="T316" i="28" s="1"/>
  <c r="AL316" i="28" s="1"/>
  <c r="AM316" i="28" s="1"/>
  <c r="AN316" i="28" s="1"/>
  <c r="AO316" i="28" s="1"/>
  <c r="AP316" i="28" s="1"/>
  <c r="AG159" i="27"/>
  <c r="AG234" i="27"/>
  <c r="AG204" i="27"/>
  <c r="AG161" i="27"/>
  <c r="AX161" i="27" s="1"/>
  <c r="T166" i="28" s="1"/>
  <c r="AL166" i="28" s="1"/>
  <c r="AM166" i="28" s="1"/>
  <c r="AN166" i="28" s="1"/>
  <c r="AO166" i="28" s="1"/>
  <c r="AP166" i="28" s="1"/>
  <c r="AG237" i="27"/>
  <c r="AX237" i="27" s="1"/>
  <c r="T242" i="28" s="1"/>
  <c r="AG238" i="27"/>
  <c r="AX238" i="27" s="1"/>
  <c r="T243" i="28" s="1"/>
  <c r="AL243" i="28" s="1"/>
  <c r="AM243" i="28" s="1"/>
  <c r="AN243" i="28" s="1"/>
  <c r="AO243" i="28" s="1"/>
  <c r="AP243" i="28" s="1"/>
  <c r="AG233" i="27"/>
  <c r="AG236" i="27"/>
  <c r="AG160" i="27"/>
  <c r="AG158" i="27"/>
  <c r="AG235" i="27"/>
  <c r="AG203" i="27"/>
  <c r="AG43" i="27"/>
  <c r="AG42" i="27"/>
  <c r="AG41" i="27"/>
  <c r="AG40" i="27"/>
  <c r="AG39" i="27"/>
  <c r="AG38" i="27"/>
  <c r="AG316" i="27"/>
  <c r="AX316" i="27" s="1"/>
  <c r="T321" i="28" s="1"/>
  <c r="AL321" i="28" s="1"/>
  <c r="AM321" i="28" s="1"/>
  <c r="AN321" i="28" s="1"/>
  <c r="AO321" i="28" s="1"/>
  <c r="AP321" i="28" s="1"/>
  <c r="AG313" i="27"/>
  <c r="AX313" i="27" s="1"/>
  <c r="T318" i="28" s="1"/>
  <c r="AL318" i="28" s="1"/>
  <c r="AM318" i="28" s="1"/>
  <c r="AN318" i="28" s="1"/>
  <c r="AO318" i="28" s="1"/>
  <c r="AP318" i="28" s="1"/>
  <c r="AG315" i="27"/>
  <c r="AX315" i="27" s="1"/>
  <c r="T320" i="28" s="1"/>
  <c r="AL320" i="28" s="1"/>
  <c r="AM320" i="28" s="1"/>
  <c r="AN320" i="28" s="1"/>
  <c r="AO320" i="28" s="1"/>
  <c r="AP320" i="28" s="1"/>
  <c r="AG314" i="27"/>
  <c r="AX314" i="27" s="1"/>
  <c r="T319" i="28" s="1"/>
  <c r="AL319" i="28" s="1"/>
  <c r="AM319" i="28" s="1"/>
  <c r="AN319" i="28" s="1"/>
  <c r="AO319" i="28" s="1"/>
  <c r="AP319" i="28" s="1"/>
  <c r="AG165" i="27"/>
  <c r="AX165" i="27" s="1"/>
  <c r="T170" i="28" s="1"/>
  <c r="AL170" i="28" s="1"/>
  <c r="AM170" i="28" s="1"/>
  <c r="AN170" i="28" s="1"/>
  <c r="AO170" i="28" s="1"/>
  <c r="AP170" i="28" s="1"/>
  <c r="AG162" i="27"/>
  <c r="AX162" i="27" s="1"/>
  <c r="T167" i="28" s="1"/>
  <c r="AL167" i="28" s="1"/>
  <c r="AM167" i="28" s="1"/>
  <c r="AN167" i="28" s="1"/>
  <c r="AO167" i="28" s="1"/>
  <c r="AP167" i="28" s="1"/>
  <c r="AG240" i="27"/>
  <c r="AX240" i="27" s="1"/>
  <c r="T245" i="28" s="1"/>
  <c r="AL245" i="28" s="1"/>
  <c r="AM245" i="28" s="1"/>
  <c r="AN245" i="28" s="1"/>
  <c r="AO245" i="28" s="1"/>
  <c r="AP245" i="28" s="1"/>
  <c r="AG166" i="27"/>
  <c r="AX166" i="27" s="1"/>
  <c r="T171" i="28" s="1"/>
  <c r="AL171" i="28" s="1"/>
  <c r="AM171" i="28" s="1"/>
  <c r="AN171" i="28" s="1"/>
  <c r="AO171" i="28" s="1"/>
  <c r="AP171" i="28" s="1"/>
  <c r="AG164" i="27"/>
  <c r="AX164" i="27" s="1"/>
  <c r="T169" i="28" s="1"/>
  <c r="AL169" i="28" s="1"/>
  <c r="AM169" i="28" s="1"/>
  <c r="AN169" i="28" s="1"/>
  <c r="AO169" i="28" s="1"/>
  <c r="AP169" i="28" s="1"/>
  <c r="AG205" i="27"/>
  <c r="AX205" i="27" s="1"/>
  <c r="T210" i="28" s="1"/>
  <c r="AL210" i="28" s="1"/>
  <c r="AM210" i="28" s="1"/>
  <c r="AN210" i="28" s="1"/>
  <c r="AO210" i="28" s="1"/>
  <c r="AP210" i="28" s="1"/>
  <c r="AG243" i="27"/>
  <c r="AX243" i="27" s="1"/>
  <c r="T248" i="28" s="1"/>
  <c r="AL248" i="28" s="1"/>
  <c r="AM248" i="28" s="1"/>
  <c r="AN248" i="28" s="1"/>
  <c r="AO248" i="28" s="1"/>
  <c r="AP248" i="28" s="1"/>
  <c r="AG241" i="27"/>
  <c r="AX241" i="27" s="1"/>
  <c r="T246" i="28" s="1"/>
  <c r="AL246" i="28" s="1"/>
  <c r="AM246" i="28" s="1"/>
  <c r="AN246" i="28" s="1"/>
  <c r="AO246" i="28" s="1"/>
  <c r="AP246" i="28" s="1"/>
  <c r="AG163" i="27"/>
  <c r="AX163" i="27" s="1"/>
  <c r="T168" i="28" s="1"/>
  <c r="AL168" i="28" s="1"/>
  <c r="AM168" i="28" s="1"/>
  <c r="AN168" i="28" s="1"/>
  <c r="AO168" i="28" s="1"/>
  <c r="AP168" i="28" s="1"/>
  <c r="AG242" i="27"/>
  <c r="AX242" i="27" s="1"/>
  <c r="T247" i="28" s="1"/>
  <c r="AL247" i="28" s="1"/>
  <c r="AM247" i="28" s="1"/>
  <c r="AN247" i="28" s="1"/>
  <c r="AO247" i="28" s="1"/>
  <c r="AP247" i="28" s="1"/>
  <c r="AG206" i="27"/>
  <c r="AX206" i="27" s="1"/>
  <c r="T211" i="28" s="1"/>
  <c r="AL211" i="28" s="1"/>
  <c r="AM211" i="28" s="1"/>
  <c r="AN211" i="28" s="1"/>
  <c r="AO211" i="28" s="1"/>
  <c r="AP211" i="28" s="1"/>
  <c r="AG239" i="27"/>
  <c r="AX239" i="27" s="1"/>
  <c r="T244" i="28" s="1"/>
  <c r="AL244" i="28" s="1"/>
  <c r="AM244" i="28" s="1"/>
  <c r="AN244" i="28" s="1"/>
  <c r="AO244" i="28" s="1"/>
  <c r="AP244" i="28" s="1"/>
  <c r="AG47" i="27"/>
  <c r="AG49" i="27"/>
  <c r="AG48" i="27"/>
  <c r="AG46" i="27"/>
  <c r="AG45" i="27"/>
  <c r="AG44" i="27"/>
  <c r="AE307" i="27"/>
  <c r="AV307" i="27" s="1"/>
  <c r="R312" i="28" s="1"/>
  <c r="AJ312" i="28" s="1"/>
  <c r="AE306" i="27"/>
  <c r="AV306" i="27" s="1"/>
  <c r="R311" i="28" s="1"/>
  <c r="AJ311" i="28" s="1"/>
  <c r="AE309" i="27"/>
  <c r="AV309" i="27" s="1"/>
  <c r="R314" i="28" s="1"/>
  <c r="AJ314" i="28" s="1"/>
  <c r="AE308" i="27"/>
  <c r="AV308" i="27" s="1"/>
  <c r="R313" i="28" s="1"/>
  <c r="AJ313" i="28" s="1"/>
  <c r="AE155" i="27"/>
  <c r="AE156" i="27"/>
  <c r="AE229" i="27"/>
  <c r="AE201" i="27"/>
  <c r="AE231" i="27"/>
  <c r="AE153" i="27"/>
  <c r="AV153" i="27" s="1"/>
  <c r="R158" i="28" s="1"/>
  <c r="AJ158" i="28" s="1"/>
  <c r="AE230" i="27"/>
  <c r="AE202" i="27"/>
  <c r="AE157" i="27"/>
  <c r="AE199" i="27"/>
  <c r="AV199" i="27" s="1"/>
  <c r="R204" i="28" s="1"/>
  <c r="AJ204" i="28" s="1"/>
  <c r="AE200" i="27"/>
  <c r="AE228" i="27"/>
  <c r="AV228" i="27" s="1"/>
  <c r="R233" i="28" s="1"/>
  <c r="AJ233" i="28" s="1"/>
  <c r="AE154" i="27"/>
  <c r="AV154" i="27" s="1"/>
  <c r="AE232" i="27"/>
  <c r="AE37" i="27"/>
  <c r="AE36" i="27"/>
  <c r="AE35" i="27"/>
  <c r="AE34" i="27"/>
  <c r="AE32" i="27"/>
  <c r="AE31" i="27"/>
  <c r="AE30" i="27"/>
  <c r="AE33" i="27"/>
  <c r="BC239" i="27"/>
  <c r="Y244" i="28" s="1"/>
  <c r="BC205" i="27"/>
  <c r="Y210" i="28" s="1"/>
  <c r="BA153" i="27"/>
  <c r="W158" i="28" s="1"/>
  <c r="BA154" i="27"/>
  <c r="BC242" i="27"/>
  <c r="Y247" i="28" s="1"/>
  <c r="BC165" i="27"/>
  <c r="Y170" i="28" s="1"/>
  <c r="BC316" i="27"/>
  <c r="Y321" i="28" s="1"/>
  <c r="BC313" i="27"/>
  <c r="Y318" i="28" s="1"/>
  <c r="BC310" i="27"/>
  <c r="Y315" i="28" s="1"/>
  <c r="BA308" i="27"/>
  <c r="W313" i="28" s="1"/>
  <c r="BA307" i="27"/>
  <c r="W312" i="28" s="1"/>
  <c r="BC161" i="27"/>
  <c r="Y166" i="28" s="1"/>
  <c r="BC243" i="27"/>
  <c r="Y248" i="28" s="1"/>
  <c r="BA228" i="27"/>
  <c r="W233" i="28" s="1"/>
  <c r="V159" i="28"/>
  <c r="BC206" i="27"/>
  <c r="Y211" i="28" s="1"/>
  <c r="BC240" i="27"/>
  <c r="Y245" i="28" s="1"/>
  <c r="BC312" i="27"/>
  <c r="Y317" i="28" s="1"/>
  <c r="BC241" i="27"/>
  <c r="Y246" i="28" s="1"/>
  <c r="BA306" i="27"/>
  <c r="W311" i="28" s="1"/>
  <c r="BA199" i="27"/>
  <c r="W204" i="28" s="1"/>
  <c r="BC237" i="27"/>
  <c r="Y242" i="28" s="1"/>
  <c r="BC164" i="27"/>
  <c r="Y169" i="28" s="1"/>
  <c r="BC162" i="27"/>
  <c r="Y167" i="28" s="1"/>
  <c r="BC238" i="27"/>
  <c r="Y243" i="28" s="1"/>
  <c r="BC163" i="27"/>
  <c r="Y168" i="28" s="1"/>
  <c r="BC166" i="27"/>
  <c r="Y171" i="28" s="1"/>
  <c r="BC315" i="27"/>
  <c r="Y320" i="28" s="1"/>
  <c r="BC314" i="27"/>
  <c r="Y319" i="28" s="1"/>
  <c r="BC311" i="27"/>
  <c r="Y316" i="28" s="1"/>
  <c r="BA309" i="27"/>
  <c r="W314" i="28" s="1"/>
  <c r="W159" i="28"/>
  <c r="O77" i="21" l="1"/>
  <c r="P70" i="21"/>
  <c r="AQ247" i="28"/>
  <c r="AQ246" i="28"/>
  <c r="AQ244" i="28"/>
  <c r="AQ319" i="28"/>
  <c r="AQ243" i="28"/>
  <c r="AQ315" i="28"/>
  <c r="AQ167" i="28"/>
  <c r="AQ211" i="28"/>
  <c r="AQ248" i="28"/>
  <c r="AQ245" i="28"/>
  <c r="AQ320" i="28"/>
  <c r="AQ210" i="28"/>
  <c r="AQ318" i="28"/>
  <c r="AQ166" i="28"/>
  <c r="AQ316" i="28"/>
  <c r="AQ168" i="28"/>
  <c r="AQ169" i="28"/>
  <c r="AQ170" i="28"/>
  <c r="AQ321" i="28"/>
  <c r="AQ317" i="28"/>
  <c r="AQ171" i="28"/>
  <c r="AI159" i="28"/>
  <c r="P71" i="21" s="1"/>
  <c r="AF307" i="27"/>
  <c r="AW307" i="27" s="1"/>
  <c r="S312" i="28" s="1"/>
  <c r="AK312" i="28" s="1"/>
  <c r="AF309" i="27"/>
  <c r="AW309" i="27" s="1"/>
  <c r="S314" i="28" s="1"/>
  <c r="AK314" i="28" s="1"/>
  <c r="AF306" i="27"/>
  <c r="AW306" i="27" s="1"/>
  <c r="S311" i="28" s="1"/>
  <c r="AK311" i="28" s="1"/>
  <c r="AF308" i="27"/>
  <c r="AW308" i="27" s="1"/>
  <c r="S313" i="28" s="1"/>
  <c r="AK313" i="28" s="1"/>
  <c r="AF156" i="27"/>
  <c r="AF155" i="27"/>
  <c r="AF231" i="27"/>
  <c r="AF201" i="27"/>
  <c r="AF229" i="27"/>
  <c r="AF153" i="27"/>
  <c r="AW153" i="27" s="1"/>
  <c r="S158" i="28" s="1"/>
  <c r="AK158" i="28" s="1"/>
  <c r="AF157" i="27"/>
  <c r="AF230" i="27"/>
  <c r="AF202" i="27"/>
  <c r="AF199" i="27"/>
  <c r="AW199" i="27" s="1"/>
  <c r="S204" i="28" s="1"/>
  <c r="AK204" i="28" s="1"/>
  <c r="AF232" i="27"/>
  <c r="AF154" i="27"/>
  <c r="AW154" i="27" s="1"/>
  <c r="AF228" i="27"/>
  <c r="AW228" i="27" s="1"/>
  <c r="S233" i="28" s="1"/>
  <c r="AK233" i="28" s="1"/>
  <c r="AF200" i="27"/>
  <c r="AF34" i="27"/>
  <c r="AF37" i="27"/>
  <c r="AF36" i="27"/>
  <c r="AF35" i="27"/>
  <c r="AF33" i="27"/>
  <c r="AF32" i="27"/>
  <c r="AF31" i="27"/>
  <c r="AF30" i="27"/>
  <c r="O72" i="21"/>
  <c r="R159" i="28"/>
  <c r="BD241" i="27"/>
  <c r="Z246" i="28" s="1"/>
  <c r="BB307" i="27"/>
  <c r="X312" i="28" s="1"/>
  <c r="BD237" i="27"/>
  <c r="Z242" i="28" s="1"/>
  <c r="BD242" i="27"/>
  <c r="Z247" i="28" s="1"/>
  <c r="AR247" i="28" s="1"/>
  <c r="BD163" i="27"/>
  <c r="Z168" i="28" s="1"/>
  <c r="BD162" i="27"/>
  <c r="Z167" i="28" s="1"/>
  <c r="BD312" i="27"/>
  <c r="Z317" i="28" s="1"/>
  <c r="BD313" i="27"/>
  <c r="Z318" i="28" s="1"/>
  <c r="BB228" i="27"/>
  <c r="X233" i="28" s="1"/>
  <c r="BB154" i="27"/>
  <c r="BD164" i="27"/>
  <c r="Z169" i="28" s="1"/>
  <c r="BD166" i="27"/>
  <c r="Z171" i="28" s="1"/>
  <c r="BB306" i="27"/>
  <c r="X311" i="28" s="1"/>
  <c r="BD311" i="27"/>
  <c r="Z316" i="28" s="1"/>
  <c r="BD310" i="27"/>
  <c r="Z315" i="28" s="1"/>
  <c r="BD316" i="27"/>
  <c r="Z321" i="28" s="1"/>
  <c r="BD239" i="27"/>
  <c r="Z244" i="28" s="1"/>
  <c r="AR244" i="28" s="1"/>
  <c r="BD314" i="27"/>
  <c r="Z319" i="28" s="1"/>
  <c r="BD161" i="27"/>
  <c r="Z166" i="28" s="1"/>
  <c r="BB153" i="27"/>
  <c r="X158" i="28" s="1"/>
  <c r="BD240" i="27"/>
  <c r="Z245" i="28" s="1"/>
  <c r="BD205" i="27"/>
  <c r="Z210" i="28" s="1"/>
  <c r="BD165" i="27"/>
  <c r="Z170" i="28" s="1"/>
  <c r="BB308" i="27"/>
  <c r="X313" i="28" s="1"/>
  <c r="BB309" i="27"/>
  <c r="X314" i="28" s="1"/>
  <c r="BD315" i="27"/>
  <c r="Z320" i="28" s="1"/>
  <c r="BB199" i="27"/>
  <c r="X204" i="28" s="1"/>
  <c r="BD243" i="27"/>
  <c r="Z248" i="28" s="1"/>
  <c r="BD238" i="27"/>
  <c r="Z243" i="28" s="1"/>
  <c r="BD206" i="27"/>
  <c r="Z211" i="28" s="1"/>
  <c r="AR170" i="28" l="1"/>
  <c r="AR166" i="28"/>
  <c r="AR315" i="28"/>
  <c r="AR168" i="28"/>
  <c r="AR321" i="28"/>
  <c r="AR320" i="28"/>
  <c r="AR211" i="28"/>
  <c r="AR210" i="28"/>
  <c r="AR319" i="28"/>
  <c r="AR316" i="28"/>
  <c r="X159" i="28"/>
  <c r="O78" i="21"/>
  <c r="AR167" i="28"/>
  <c r="AR243" i="28"/>
  <c r="AR169" i="28"/>
  <c r="AR317" i="28"/>
  <c r="AR246" i="28"/>
  <c r="AR245" i="28"/>
  <c r="AR248" i="28"/>
  <c r="AR318" i="28"/>
  <c r="AR171" i="28"/>
  <c r="AJ159" i="28"/>
  <c r="P72" i="21" s="1"/>
  <c r="S159" i="28"/>
  <c r="O73" i="21"/>
  <c r="AG307" i="27"/>
  <c r="AX307" i="27" s="1"/>
  <c r="T312" i="28" s="1"/>
  <c r="AL312" i="28" s="1"/>
  <c r="AM312" i="28" s="1"/>
  <c r="AN312" i="28" s="1"/>
  <c r="AO312" i="28" s="1"/>
  <c r="AP312" i="28" s="1"/>
  <c r="AG306" i="27"/>
  <c r="AX306" i="27" s="1"/>
  <c r="T311" i="28" s="1"/>
  <c r="AL311" i="28" s="1"/>
  <c r="AM311" i="28" s="1"/>
  <c r="AN311" i="28" s="1"/>
  <c r="AO311" i="28" s="1"/>
  <c r="AP311" i="28" s="1"/>
  <c r="AG309" i="27"/>
  <c r="AX309" i="27" s="1"/>
  <c r="T314" i="28" s="1"/>
  <c r="AL314" i="28" s="1"/>
  <c r="AM314" i="28" s="1"/>
  <c r="AN314" i="28" s="1"/>
  <c r="AO314" i="28" s="1"/>
  <c r="AP314" i="28" s="1"/>
  <c r="AG308" i="27"/>
  <c r="AX308" i="27" s="1"/>
  <c r="T313" i="28" s="1"/>
  <c r="AL313" i="28" s="1"/>
  <c r="AM313" i="28" s="1"/>
  <c r="AN313" i="28" s="1"/>
  <c r="AO313" i="28" s="1"/>
  <c r="AP313" i="28" s="1"/>
  <c r="AG156" i="27"/>
  <c r="AG155" i="27"/>
  <c r="AG231" i="27"/>
  <c r="AG229" i="27"/>
  <c r="AG201" i="27"/>
  <c r="AG157" i="27"/>
  <c r="AG202" i="27"/>
  <c r="AG199" i="27"/>
  <c r="AX199" i="27" s="1"/>
  <c r="T204" i="28" s="1"/>
  <c r="AL204" i="28" s="1"/>
  <c r="AM204" i="28" s="1"/>
  <c r="AN204" i="28" s="1"/>
  <c r="AO204" i="28" s="1"/>
  <c r="AP204" i="28" s="1"/>
  <c r="AG230" i="27"/>
  <c r="AG153" i="27"/>
  <c r="AX153" i="27" s="1"/>
  <c r="T158" i="28" s="1"/>
  <c r="AL158" i="28" s="1"/>
  <c r="AM158" i="28" s="1"/>
  <c r="AN158" i="28" s="1"/>
  <c r="AO158" i="28" s="1"/>
  <c r="AP158" i="28" s="1"/>
  <c r="AG154" i="27"/>
  <c r="AX154" i="27" s="1"/>
  <c r="AG232" i="27"/>
  <c r="AG228" i="27"/>
  <c r="AX228" i="27" s="1"/>
  <c r="T233" i="28" s="1"/>
  <c r="AL233" i="28" s="1"/>
  <c r="AM233" i="28" s="1"/>
  <c r="AN233" i="28" s="1"/>
  <c r="AO233" i="28" s="1"/>
  <c r="AP233" i="28" s="1"/>
  <c r="AG200" i="27"/>
  <c r="AG37" i="27"/>
  <c r="AG36" i="27"/>
  <c r="AG34" i="27"/>
  <c r="AG33" i="27"/>
  <c r="AG32" i="27"/>
  <c r="AG31" i="27"/>
  <c r="AG30" i="27"/>
  <c r="AG35" i="27"/>
  <c r="BC228" i="27"/>
  <c r="Y233" i="28" s="1"/>
  <c r="BC154" i="27"/>
  <c r="BC307" i="27"/>
  <c r="Y312" i="28" s="1"/>
  <c r="BC309" i="27"/>
  <c r="Y314" i="28" s="1"/>
  <c r="BC153" i="27"/>
  <c r="Y158" i="28" s="1"/>
  <c r="BC199" i="27"/>
  <c r="Y204" i="28" s="1"/>
  <c r="BC306" i="27"/>
  <c r="Y311" i="28" s="1"/>
  <c r="BC308" i="27"/>
  <c r="Y313" i="28" s="1"/>
  <c r="Y159" i="28" l="1"/>
  <c r="O79" i="21"/>
  <c r="AQ233" i="28"/>
  <c r="AQ312" i="28"/>
  <c r="AQ204" i="28"/>
  <c r="AQ313" i="28"/>
  <c r="AQ314" i="28"/>
  <c r="AQ311" i="28"/>
  <c r="AQ158" i="28"/>
  <c r="AK159" i="28"/>
  <c r="O74" i="21"/>
  <c r="T159" i="28"/>
  <c r="BD153" i="27"/>
  <c r="Z158" i="28" s="1"/>
  <c r="BD154" i="27"/>
  <c r="BD306" i="27"/>
  <c r="Z311" i="28" s="1"/>
  <c r="BD228" i="27"/>
  <c r="Z233" i="28" s="1"/>
  <c r="BD308" i="27"/>
  <c r="Z313" i="28" s="1"/>
  <c r="BD199" i="27"/>
  <c r="Z204" i="28" s="1"/>
  <c r="BD309" i="27"/>
  <c r="Z314" i="28" s="1"/>
  <c r="BD307" i="27"/>
  <c r="Z312" i="28" s="1"/>
  <c r="G64" i="34"/>
  <c r="F64" i="34"/>
  <c r="D15" i="29"/>
  <c r="Z159" i="28" l="1"/>
  <c r="O80" i="21"/>
  <c r="P73" i="21"/>
  <c r="AR312" i="28"/>
  <c r="AR233" i="28"/>
  <c r="AR204" i="28"/>
  <c r="AR314" i="28"/>
  <c r="AR313" i="28"/>
  <c r="AR158" i="28"/>
  <c r="AR311" i="28"/>
  <c r="AL159" i="28"/>
  <c r="L64" i="34"/>
  <c r="P64" i="34" s="1"/>
  <c r="I15" i="29" s="1"/>
  <c r="M15" i="29" s="1"/>
  <c r="M9" i="29" s="1"/>
  <c r="I123" i="28"/>
  <c r="I119" i="28"/>
  <c r="I117" i="28"/>
  <c r="I121" i="28"/>
  <c r="I118" i="28"/>
  <c r="I120" i="28"/>
  <c r="I122" i="28"/>
  <c r="I116" i="28"/>
  <c r="I112" i="28"/>
  <c r="I110" i="28"/>
  <c r="I115" i="28"/>
  <c r="I111" i="28"/>
  <c r="I113" i="28"/>
  <c r="I114" i="28"/>
  <c r="I109" i="28"/>
  <c r="AM159" i="28" l="1"/>
  <c r="P74" i="21"/>
  <c r="K15" i="29"/>
  <c r="K9" i="29" s="1"/>
  <c r="S15" i="29"/>
  <c r="S9" i="29" s="1"/>
  <c r="Q15" i="29"/>
  <c r="Q9" i="29" s="1"/>
  <c r="P15" i="29"/>
  <c r="P9" i="29" s="1"/>
  <c r="G117" i="27"/>
  <c r="AO117" i="27" s="1"/>
  <c r="K117" i="27"/>
  <c r="AS117" i="27" s="1"/>
  <c r="I117" i="27"/>
  <c r="AQ117" i="27" s="1"/>
  <c r="L117" i="27"/>
  <c r="AT117" i="27" s="1"/>
  <c r="H117" i="27"/>
  <c r="AP117" i="27" s="1"/>
  <c r="J117" i="27"/>
  <c r="AR117" i="27" s="1"/>
  <c r="J118" i="27"/>
  <c r="AR118" i="27" s="1"/>
  <c r="L118" i="27"/>
  <c r="AT118" i="27" s="1"/>
  <c r="K118" i="27"/>
  <c r="AS118" i="27" s="1"/>
  <c r="I118" i="27"/>
  <c r="AQ118" i="27" s="1"/>
  <c r="H118" i="27"/>
  <c r="AP118" i="27" s="1"/>
  <c r="G118" i="27"/>
  <c r="AO118" i="27" s="1"/>
  <c r="I115" i="27"/>
  <c r="AQ115" i="27" s="1"/>
  <c r="K115" i="27"/>
  <c r="AS115" i="27" s="1"/>
  <c r="J115" i="27"/>
  <c r="AR115" i="27" s="1"/>
  <c r="L115" i="27"/>
  <c r="AT115" i="27" s="1"/>
  <c r="H115" i="27"/>
  <c r="AP115" i="27" s="1"/>
  <c r="G115" i="27"/>
  <c r="AO115" i="27" s="1"/>
  <c r="T113" i="27"/>
  <c r="BB113" i="27" s="1"/>
  <c r="U113" i="27"/>
  <c r="BC113" i="27" s="1"/>
  <c r="S113" i="27"/>
  <c r="BA113" i="27" s="1"/>
  <c r="H113" i="27"/>
  <c r="AP113" i="27" s="1"/>
  <c r="V113" i="27"/>
  <c r="BD113" i="27" s="1"/>
  <c r="J113" i="27"/>
  <c r="AR113" i="27" s="1"/>
  <c r="I113" i="27"/>
  <c r="AQ113" i="27" s="1"/>
  <c r="G113" i="27"/>
  <c r="AO113" i="27" s="1"/>
  <c r="R113" i="27"/>
  <c r="AZ113" i="27" s="1"/>
  <c r="K113" i="27"/>
  <c r="AS113" i="27" s="1"/>
  <c r="L116" i="27"/>
  <c r="AT116" i="27" s="1"/>
  <c r="K116" i="27"/>
  <c r="AS116" i="27" s="1"/>
  <c r="G116" i="27"/>
  <c r="AO116" i="27" s="1"/>
  <c r="H116" i="27"/>
  <c r="AP116" i="27" s="1"/>
  <c r="J116" i="27"/>
  <c r="AR116" i="27" s="1"/>
  <c r="I116" i="27"/>
  <c r="AQ116" i="27" s="1"/>
  <c r="H112" i="27"/>
  <c r="AP112" i="27" s="1"/>
  <c r="G112" i="27"/>
  <c r="AO112" i="27" s="1"/>
  <c r="J112" i="27"/>
  <c r="AR112" i="27" s="1"/>
  <c r="K112" i="27"/>
  <c r="AS112" i="27" s="1"/>
  <c r="I112" i="27"/>
  <c r="AQ112" i="27" s="1"/>
  <c r="S114" i="27"/>
  <c r="BA114" i="27" s="1"/>
  <c r="N114" i="27"/>
  <c r="AV114" i="27" s="1"/>
  <c r="M114" i="27"/>
  <c r="AU114" i="27" s="1"/>
  <c r="J114" i="27"/>
  <c r="AR114" i="27" s="1"/>
  <c r="U114" i="27"/>
  <c r="BC114" i="27" s="1"/>
  <c r="P114" i="27"/>
  <c r="AX114" i="27" s="1"/>
  <c r="O114" i="27"/>
  <c r="AW114" i="27" s="1"/>
  <c r="R114" i="27"/>
  <c r="AZ114" i="27" s="1"/>
  <c r="T114" i="27"/>
  <c r="BB114" i="27" s="1"/>
  <c r="H114" i="27"/>
  <c r="AP114" i="27" s="1"/>
  <c r="K114" i="27"/>
  <c r="AS114" i="27" s="1"/>
  <c r="Q114" i="27"/>
  <c r="AY114" i="27" s="1"/>
  <c r="L114" i="27"/>
  <c r="AT114" i="27" s="1"/>
  <c r="G114" i="27"/>
  <c r="AO114" i="27" s="1"/>
  <c r="I114" i="27"/>
  <c r="AQ114" i="27" s="1"/>
  <c r="V114" i="27"/>
  <c r="BD114" i="27" s="1"/>
  <c r="AN159" i="28" l="1"/>
  <c r="P75" i="21"/>
  <c r="Z119" i="28"/>
  <c r="P119" i="28"/>
  <c r="AH119" i="28" s="1"/>
  <c r="T119" i="28"/>
  <c r="N117" i="28"/>
  <c r="L121" i="28"/>
  <c r="O121" i="28"/>
  <c r="K118" i="28"/>
  <c r="AC118" i="28" s="1"/>
  <c r="Z118" i="28"/>
  <c r="W118" i="28"/>
  <c r="X118" i="28"/>
  <c r="K120" i="28"/>
  <c r="AC120" i="28" s="1"/>
  <c r="P120" i="28"/>
  <c r="O120" i="28"/>
  <c r="L123" i="28"/>
  <c r="O123" i="28"/>
  <c r="N122" i="28"/>
  <c r="U119" i="28"/>
  <c r="L119" i="28"/>
  <c r="S119" i="28"/>
  <c r="Y119" i="28"/>
  <c r="R119" i="28"/>
  <c r="K117" i="28"/>
  <c r="AC117" i="28" s="1"/>
  <c r="N121" i="28"/>
  <c r="O118" i="28"/>
  <c r="M118" i="28"/>
  <c r="Y118" i="28"/>
  <c r="N120" i="28"/>
  <c r="M120" i="28"/>
  <c r="N123" i="28"/>
  <c r="M119" i="28"/>
  <c r="O119" i="28"/>
  <c r="X119" i="28"/>
  <c r="N119" i="28"/>
  <c r="W119" i="28"/>
  <c r="M117" i="28"/>
  <c r="K121" i="28"/>
  <c r="AC121" i="28" s="1"/>
  <c r="P121" i="28"/>
  <c r="V118" i="28"/>
  <c r="N118" i="28"/>
  <c r="L122" i="28"/>
  <c r="O122" i="28"/>
  <c r="K119" i="28"/>
  <c r="AC119" i="28" s="1"/>
  <c r="AD119" i="28" s="1"/>
  <c r="AE119" i="28" s="1"/>
  <c r="V119" i="28"/>
  <c r="Q119" i="28"/>
  <c r="O117" i="28"/>
  <c r="L117" i="28"/>
  <c r="M121" i="28"/>
  <c r="L118" i="28"/>
  <c r="L120" i="28"/>
  <c r="K123" i="28"/>
  <c r="AC123" i="28" s="1"/>
  <c r="AD123" i="28" s="1"/>
  <c r="M123" i="28"/>
  <c r="P123" i="28"/>
  <c r="P122" i="28"/>
  <c r="M122" i="28"/>
  <c r="K122" i="28"/>
  <c r="AC122" i="28" s="1"/>
  <c r="H105" i="27"/>
  <c r="K109" i="27"/>
  <c r="S107" i="27"/>
  <c r="U108" i="27"/>
  <c r="P108" i="27"/>
  <c r="Q108" i="27"/>
  <c r="H108" i="27"/>
  <c r="G108" i="27"/>
  <c r="G111" i="27"/>
  <c r="I111" i="27"/>
  <c r="J106" i="27"/>
  <c r="K110" i="27"/>
  <c r="I104" i="27"/>
  <c r="J107" i="27"/>
  <c r="T108" i="27"/>
  <c r="M108" i="27"/>
  <c r="N108" i="27"/>
  <c r="J108" i="27"/>
  <c r="J111" i="27"/>
  <c r="H111" i="27"/>
  <c r="K111" i="27"/>
  <c r="H106" i="27"/>
  <c r="G106" i="27"/>
  <c r="J110" i="27"/>
  <c r="G110" i="27"/>
  <c r="J104" i="27"/>
  <c r="V107" i="27"/>
  <c r="I107" i="27"/>
  <c r="J105" i="27"/>
  <c r="J109" i="27"/>
  <c r="T107" i="27"/>
  <c r="Q107" i="27"/>
  <c r="V108" i="27"/>
  <c r="L108" i="27"/>
  <c r="I108" i="27"/>
  <c r="I106" i="27"/>
  <c r="I110" i="27"/>
  <c r="H110" i="27"/>
  <c r="G104" i="27"/>
  <c r="H109" i="27"/>
  <c r="G105" i="27"/>
  <c r="I105" i="27"/>
  <c r="I109" i="27"/>
  <c r="G109" i="27"/>
  <c r="U107" i="27"/>
  <c r="H107" i="27"/>
  <c r="G107" i="27"/>
  <c r="S108" i="27"/>
  <c r="O108" i="27"/>
  <c r="K108" i="27"/>
  <c r="AS108" i="27" s="1"/>
  <c r="V106" i="27"/>
  <c r="H104" i="27"/>
  <c r="AO159" i="28" l="1"/>
  <c r="P76" i="21"/>
  <c r="AD121" i="28"/>
  <c r="AE121" i="28" s="1"/>
  <c r="AF121" i="28" s="1"/>
  <c r="AG121" i="28" s="1"/>
  <c r="AH121" i="28" s="1"/>
  <c r="AF119" i="28"/>
  <c r="AG119" i="28" s="1"/>
  <c r="AE123" i="28"/>
  <c r="AF123" i="28" s="1"/>
  <c r="AG123" i="28" s="1"/>
  <c r="AH123" i="28" s="1"/>
  <c r="AD120" i="28"/>
  <c r="AE120" i="28" s="1"/>
  <c r="AF120" i="28" s="1"/>
  <c r="AG120" i="28" s="1"/>
  <c r="AH120" i="28" s="1"/>
  <c r="AD122" i="28"/>
  <c r="AE122" i="28" s="1"/>
  <c r="AF122" i="28" s="1"/>
  <c r="AG122" i="28" s="1"/>
  <c r="AH122" i="28" s="1"/>
  <c r="AD118" i="28"/>
  <c r="AE118" i="28" s="1"/>
  <c r="AF118" i="28" s="1"/>
  <c r="AG118" i="28" s="1"/>
  <c r="AD117" i="28"/>
  <c r="AE117" i="28" s="1"/>
  <c r="AF117" i="28" s="1"/>
  <c r="AG117" i="28" s="1"/>
  <c r="AI119" i="28"/>
  <c r="AJ119" i="28" s="1"/>
  <c r="AK119" i="28" s="1"/>
  <c r="AL119" i="28" s="1"/>
  <c r="AM119" i="28" s="1"/>
  <c r="AN119" i="28" s="1"/>
  <c r="AO119" i="28" s="1"/>
  <c r="AP119" i="28" s="1"/>
  <c r="AQ119" i="28" s="1"/>
  <c r="AR119" i="28" s="1"/>
  <c r="AQ105" i="27"/>
  <c r="M110" i="28" s="1"/>
  <c r="AQ106" i="27"/>
  <c r="M111" i="28" s="1"/>
  <c r="AT108" i="27"/>
  <c r="P113" i="28" s="1"/>
  <c r="AY107" i="27"/>
  <c r="U112" i="28" s="1"/>
  <c r="AR109" i="27"/>
  <c r="N114" i="28" s="1"/>
  <c r="AQ107" i="27"/>
  <c r="M112" i="28" s="1"/>
  <c r="AR104" i="27"/>
  <c r="N109" i="28" s="1"/>
  <c r="AP111" i="27"/>
  <c r="L116" i="28" s="1"/>
  <c r="AR108" i="27"/>
  <c r="N113" i="28" s="1"/>
  <c r="AR107" i="27"/>
  <c r="N112" i="28" s="1"/>
  <c r="AO111" i="27"/>
  <c r="K116" i="28" s="1"/>
  <c r="AC116" i="28" s="1"/>
  <c r="AY108" i="27"/>
  <c r="U113" i="28" s="1"/>
  <c r="AS109" i="27"/>
  <c r="O114" i="28" s="1"/>
  <c r="AP105" i="27"/>
  <c r="L110" i="28" s="1"/>
  <c r="AP104" i="27"/>
  <c r="L109" i="28" s="1"/>
  <c r="AO107" i="27"/>
  <c r="K112" i="28" s="1"/>
  <c r="AC112" i="28" s="1"/>
  <c r="AO109" i="27"/>
  <c r="K114" i="28" s="1"/>
  <c r="AC114" i="28" s="1"/>
  <c r="AO105" i="27"/>
  <c r="K110" i="28" s="1"/>
  <c r="AC110" i="28" s="1"/>
  <c r="AD110" i="28" s="1"/>
  <c r="AP110" i="27"/>
  <c r="L115" i="28" s="1"/>
  <c r="BD108" i="27"/>
  <c r="Z113" i="28" s="1"/>
  <c r="BB107" i="27"/>
  <c r="X112" i="28" s="1"/>
  <c r="BD107" i="27"/>
  <c r="Z112" i="28" s="1"/>
  <c r="AO110" i="27"/>
  <c r="K115" i="28" s="1"/>
  <c r="AC115" i="28" s="1"/>
  <c r="AD115" i="28" s="1"/>
  <c r="AO106" i="27"/>
  <c r="K111" i="28" s="1"/>
  <c r="AC111" i="28" s="1"/>
  <c r="AR111" i="27"/>
  <c r="N116" i="28" s="1"/>
  <c r="AV108" i="27"/>
  <c r="R113" i="28" s="1"/>
  <c r="AS110" i="27"/>
  <c r="O115" i="28" s="1"/>
  <c r="AR106" i="27"/>
  <c r="N111" i="28" s="1"/>
  <c r="AX108" i="27"/>
  <c r="T113" i="28" s="1"/>
  <c r="AW108" i="27"/>
  <c r="S113" i="28" s="1"/>
  <c r="AP107" i="27"/>
  <c r="L112" i="28" s="1"/>
  <c r="AQ109" i="27"/>
  <c r="M114" i="28" s="1"/>
  <c r="AO104" i="27"/>
  <c r="K109" i="28" s="1"/>
  <c r="AC109" i="28" s="1"/>
  <c r="AQ110" i="27"/>
  <c r="M115" i="28" s="1"/>
  <c r="AQ108" i="27"/>
  <c r="M113" i="28" s="1"/>
  <c r="AP106" i="27"/>
  <c r="L111" i="28" s="1"/>
  <c r="AU108" i="27"/>
  <c r="Q113" i="28" s="1"/>
  <c r="AO108" i="27"/>
  <c r="K113" i="28" s="1"/>
  <c r="AC113" i="28" s="1"/>
  <c r="BC108" i="27"/>
  <c r="Y113" i="28" s="1"/>
  <c r="BA107" i="27"/>
  <c r="W112" i="28" s="1"/>
  <c r="BD106" i="27"/>
  <c r="Z111" i="28" s="1"/>
  <c r="BA108" i="27"/>
  <c r="W113" i="28" s="1"/>
  <c r="BC107" i="27"/>
  <c r="Y112" i="28" s="1"/>
  <c r="AP109" i="27"/>
  <c r="L114" i="28" s="1"/>
  <c r="AR105" i="27"/>
  <c r="N110" i="28" s="1"/>
  <c r="AR110" i="27"/>
  <c r="N115" i="28" s="1"/>
  <c r="AS111" i="27"/>
  <c r="O116" i="28" s="1"/>
  <c r="BB108" i="27"/>
  <c r="X113" i="28" s="1"/>
  <c r="AQ104" i="27"/>
  <c r="M109" i="28" s="1"/>
  <c r="AQ111" i="27"/>
  <c r="M116" i="28" s="1"/>
  <c r="AP108" i="27"/>
  <c r="L113" i="28" s="1"/>
  <c r="O113" i="28"/>
  <c r="AG113" i="28" s="1"/>
  <c r="AH113" i="28" s="1"/>
  <c r="AD112" i="28" l="1"/>
  <c r="AE112" i="28" s="1"/>
  <c r="AF112" i="28" s="1"/>
  <c r="AP159" i="28"/>
  <c r="P77" i="21"/>
  <c r="AI113" i="28"/>
  <c r="AJ113" i="28" s="1"/>
  <c r="AK113" i="28" s="1"/>
  <c r="AL113" i="28" s="1"/>
  <c r="AM113" i="28" s="1"/>
  <c r="AE110" i="28"/>
  <c r="AF110" i="28" s="1"/>
  <c r="AE115" i="28"/>
  <c r="AF115" i="28" s="1"/>
  <c r="AG115" i="28" s="1"/>
  <c r="AD111" i="28"/>
  <c r="AE111" i="28" s="1"/>
  <c r="AF111" i="28" s="1"/>
  <c r="AD109" i="28"/>
  <c r="AE109" i="28" s="1"/>
  <c r="AF109" i="28" s="1"/>
  <c r="AD114" i="28"/>
  <c r="AE114" i="28" s="1"/>
  <c r="AF114" i="28" s="1"/>
  <c r="AG114" i="28" s="1"/>
  <c r="AD116" i="28"/>
  <c r="AE116" i="28" s="1"/>
  <c r="AF116" i="28" s="1"/>
  <c r="AG116" i="28" s="1"/>
  <c r="AD113" i="28"/>
  <c r="AE113" i="28" s="1"/>
  <c r="AF113" i="28" s="1"/>
  <c r="I131" i="28"/>
  <c r="I124" i="28"/>
  <c r="I134" i="28"/>
  <c r="I132" i="28"/>
  <c r="I125" i="28"/>
  <c r="I128" i="28"/>
  <c r="I130" i="28"/>
  <c r="I133" i="28"/>
  <c r="I126" i="28"/>
  <c r="I129" i="28"/>
  <c r="I127" i="28"/>
  <c r="AQ159" i="28" l="1"/>
  <c r="P78" i="21"/>
  <c r="M121" i="27"/>
  <c r="I121" i="27"/>
  <c r="L121" i="27"/>
  <c r="G121" i="27"/>
  <c r="J121" i="27"/>
  <c r="K121" i="27"/>
  <c r="H121" i="27"/>
  <c r="L123" i="27"/>
  <c r="G123" i="27"/>
  <c r="I123" i="27"/>
  <c r="M123" i="27"/>
  <c r="K123" i="27"/>
  <c r="H123" i="27"/>
  <c r="J123" i="27"/>
  <c r="V129" i="28"/>
  <c r="Y129" i="28"/>
  <c r="O129" i="28"/>
  <c r="W129" i="28"/>
  <c r="K129" i="28"/>
  <c r="AC129" i="28" s="1"/>
  <c r="R129" i="28"/>
  <c r="AJ129" i="28" s="1"/>
  <c r="U129" i="28"/>
  <c r="Z129" i="28"/>
  <c r="P129" i="28"/>
  <c r="N129" i="28"/>
  <c r="T129" i="28"/>
  <c r="M129" i="28"/>
  <c r="Q129" i="28"/>
  <c r="L129" i="28"/>
  <c r="S129" i="28"/>
  <c r="X129" i="28"/>
  <c r="R133" i="28"/>
  <c r="L133" i="28"/>
  <c r="P133" i="28"/>
  <c r="N133" i="28"/>
  <c r="K133" i="28"/>
  <c r="AC133" i="28" s="1"/>
  <c r="O133" i="28"/>
  <c r="M133" i="28"/>
  <c r="Q133" i="28"/>
  <c r="M120" i="27"/>
  <c r="H120" i="27"/>
  <c r="L120" i="27"/>
  <c r="J120" i="27"/>
  <c r="I120" i="27"/>
  <c r="G120" i="27"/>
  <c r="K120" i="27"/>
  <c r="M119" i="27"/>
  <c r="O119" i="27"/>
  <c r="L119" i="27"/>
  <c r="S119" i="27"/>
  <c r="Q119" i="27"/>
  <c r="N119" i="27"/>
  <c r="U119" i="27"/>
  <c r="R119" i="27"/>
  <c r="I119" i="27"/>
  <c r="J119" i="27"/>
  <c r="H119" i="27"/>
  <c r="K119" i="27"/>
  <c r="P119" i="27"/>
  <c r="V119" i="27"/>
  <c r="T119" i="27"/>
  <c r="G119" i="27"/>
  <c r="M130" i="28"/>
  <c r="L130" i="28"/>
  <c r="K130" i="28"/>
  <c r="AC130" i="28" s="1"/>
  <c r="N130" i="28"/>
  <c r="P130" i="28"/>
  <c r="Q130" i="28"/>
  <c r="R130" i="28"/>
  <c r="O130" i="28"/>
  <c r="K132" i="28"/>
  <c r="AC132" i="28" s="1"/>
  <c r="M132" i="28"/>
  <c r="P132" i="28"/>
  <c r="O132" i="28"/>
  <c r="N132" i="28"/>
  <c r="R132" i="28"/>
  <c r="Q132" i="28"/>
  <c r="L132" i="28"/>
  <c r="G122" i="27"/>
  <c r="L122" i="27"/>
  <c r="K122" i="27"/>
  <c r="H122" i="27"/>
  <c r="I122" i="27"/>
  <c r="M122" i="27"/>
  <c r="J122" i="27"/>
  <c r="X134" i="28"/>
  <c r="R134" i="28"/>
  <c r="N134" i="28"/>
  <c r="W134" i="28"/>
  <c r="L134" i="28"/>
  <c r="S134" i="28"/>
  <c r="AK134" i="28" s="1"/>
  <c r="Y134" i="28"/>
  <c r="T134" i="28"/>
  <c r="P134" i="28"/>
  <c r="U134" i="28"/>
  <c r="Q134" i="28"/>
  <c r="O134" i="28"/>
  <c r="V134" i="28"/>
  <c r="Z134" i="28"/>
  <c r="M134" i="28"/>
  <c r="K134" i="28"/>
  <c r="AC134" i="28" s="1"/>
  <c r="M131" i="28"/>
  <c r="K131" i="28"/>
  <c r="AC131" i="28" s="1"/>
  <c r="N131" i="28"/>
  <c r="Q131" i="28"/>
  <c r="R131" i="28"/>
  <c r="O131" i="28"/>
  <c r="L131" i="28"/>
  <c r="P131" i="28"/>
  <c r="AD130" i="28" l="1"/>
  <c r="AE130" i="28" s="1"/>
  <c r="AR159" i="28"/>
  <c r="P80" i="21" s="1"/>
  <c r="P79" i="21"/>
  <c r="AD134" i="28"/>
  <c r="AE134" i="28" s="1"/>
  <c r="AF134" i="28" s="1"/>
  <c r="AG134" i="28" s="1"/>
  <c r="AH134" i="28" s="1"/>
  <c r="AI134" i="28" s="1"/>
  <c r="AJ134" i="28" s="1"/>
  <c r="AF130" i="28"/>
  <c r="AG130" i="28" s="1"/>
  <c r="AH130" i="28" s="1"/>
  <c r="AI130" i="28" s="1"/>
  <c r="AJ130" i="28" s="1"/>
  <c r="AK129" i="28"/>
  <c r="AL129" i="28" s="1"/>
  <c r="AM129" i="28" s="1"/>
  <c r="AN129" i="28" s="1"/>
  <c r="AO129" i="28" s="1"/>
  <c r="AP129" i="28" s="1"/>
  <c r="AQ129" i="28" s="1"/>
  <c r="AR129" i="28" s="1"/>
  <c r="AD132" i="28"/>
  <c r="AE132" i="28" s="1"/>
  <c r="AF132" i="28" s="1"/>
  <c r="AG132" i="28" s="1"/>
  <c r="AH132" i="28" s="1"/>
  <c r="AI132" i="28" s="1"/>
  <c r="AJ132" i="28" s="1"/>
  <c r="AD129" i="28"/>
  <c r="AE129" i="28" s="1"/>
  <c r="AF129" i="28" s="1"/>
  <c r="AG129" i="28" s="1"/>
  <c r="AH129" i="28" s="1"/>
  <c r="AI129" i="28" s="1"/>
  <c r="AL134" i="28"/>
  <c r="AM134" i="28" s="1"/>
  <c r="AN134" i="28" s="1"/>
  <c r="AO134" i="28" s="1"/>
  <c r="AP134" i="28" s="1"/>
  <c r="AQ134" i="28" s="1"/>
  <c r="AR134" i="28" s="1"/>
  <c r="AD133" i="28"/>
  <c r="AE133" i="28" s="1"/>
  <c r="AF133" i="28" s="1"/>
  <c r="AG133" i="28" s="1"/>
  <c r="AH133" i="28" s="1"/>
  <c r="AI133" i="28" s="1"/>
  <c r="AJ133" i="28" s="1"/>
  <c r="AD131" i="28"/>
  <c r="AE131" i="28" s="1"/>
  <c r="AF131" i="28" s="1"/>
  <c r="AG131" i="28" s="1"/>
  <c r="AH131" i="28" s="1"/>
  <c r="AI131" i="28" s="1"/>
  <c r="AJ131" i="28" s="1"/>
  <c r="AQ122" i="27"/>
  <c r="M127" i="28" s="1"/>
  <c r="AT122" i="27"/>
  <c r="P127" i="28" s="1"/>
  <c r="BB119" i="27"/>
  <c r="X124" i="28" s="1"/>
  <c r="AS119" i="27"/>
  <c r="O124" i="28" s="1"/>
  <c r="AQ119" i="27"/>
  <c r="M124" i="28" s="1"/>
  <c r="AY119" i="27"/>
  <c r="U124" i="28" s="1"/>
  <c r="AR120" i="27"/>
  <c r="N125" i="28" s="1"/>
  <c r="AU120" i="27"/>
  <c r="Q125" i="28" s="1"/>
  <c r="AR123" i="27"/>
  <c r="N128" i="28" s="1"/>
  <c r="AO123" i="27"/>
  <c r="K128" i="28" s="1"/>
  <c r="AC128" i="28" s="1"/>
  <c r="AS121" i="27"/>
  <c r="O126" i="28" s="1"/>
  <c r="AO121" i="27"/>
  <c r="K126" i="28" s="1"/>
  <c r="AC126" i="28" s="1"/>
  <c r="AQ121" i="27"/>
  <c r="M126" i="28" s="1"/>
  <c r="AU122" i="27"/>
  <c r="Q127" i="28" s="1"/>
  <c r="AO122" i="27"/>
  <c r="K127" i="28" s="1"/>
  <c r="AC127" i="28" s="1"/>
  <c r="BD119" i="27"/>
  <c r="Z124" i="28" s="1"/>
  <c r="AZ119" i="27"/>
  <c r="V124" i="28" s="1"/>
  <c r="AT119" i="27"/>
  <c r="P124" i="28" s="1"/>
  <c r="AS120" i="27"/>
  <c r="O125" i="28" s="1"/>
  <c r="AP123" i="27"/>
  <c r="L128" i="28" s="1"/>
  <c r="AS123" i="27"/>
  <c r="O128" i="28" s="1"/>
  <c r="AT123" i="27"/>
  <c r="P128" i="28" s="1"/>
  <c r="AT121" i="27"/>
  <c r="P126" i="28" s="1"/>
  <c r="AU121" i="27"/>
  <c r="Q126" i="28" s="1"/>
  <c r="AP122" i="27"/>
  <c r="L127" i="28" s="1"/>
  <c r="AO119" i="27"/>
  <c r="K124" i="28" s="1"/>
  <c r="AC124" i="28" s="1"/>
  <c r="AX119" i="27"/>
  <c r="T124" i="28" s="1"/>
  <c r="AP119" i="27"/>
  <c r="L124" i="28" s="1"/>
  <c r="BC119" i="27"/>
  <c r="Y124" i="28" s="1"/>
  <c r="AW119" i="27"/>
  <c r="S124" i="28" s="1"/>
  <c r="AO120" i="27"/>
  <c r="K125" i="28" s="1"/>
  <c r="AC125" i="28" s="1"/>
  <c r="AT120" i="27"/>
  <c r="P125" i="28" s="1"/>
  <c r="AU123" i="27"/>
  <c r="Q128" i="28" s="1"/>
  <c r="AR121" i="27"/>
  <c r="N126" i="28" s="1"/>
  <c r="AR122" i="27"/>
  <c r="N127" i="28" s="1"/>
  <c r="AS122" i="27"/>
  <c r="O127" i="28" s="1"/>
  <c r="AR119" i="27"/>
  <c r="N124" i="28" s="1"/>
  <c r="AV119" i="27"/>
  <c r="R124" i="28" s="1"/>
  <c r="BA119" i="27"/>
  <c r="W124" i="28" s="1"/>
  <c r="AU119" i="27"/>
  <c r="Q124" i="28" s="1"/>
  <c r="AI124" i="28" s="1"/>
  <c r="AQ120" i="27"/>
  <c r="M125" i="28" s="1"/>
  <c r="AP120" i="27"/>
  <c r="L125" i="28" s="1"/>
  <c r="AQ123" i="27"/>
  <c r="M128" i="28" s="1"/>
  <c r="AP121" i="27"/>
  <c r="L126" i="28" s="1"/>
  <c r="R108" i="27"/>
  <c r="R107" i="27"/>
  <c r="AJ124" i="28" l="1"/>
  <c r="AK124" i="28" s="1"/>
  <c r="AL124" i="28" s="1"/>
  <c r="AM124" i="28" s="1"/>
  <c r="AN124" i="28" s="1"/>
  <c r="AO124" i="28" s="1"/>
  <c r="AP124" i="28" s="1"/>
  <c r="AQ124" i="28" s="1"/>
  <c r="AR124" i="28" s="1"/>
  <c r="AD125" i="28"/>
  <c r="AE125" i="28" s="1"/>
  <c r="AF125" i="28" s="1"/>
  <c r="AG125" i="28" s="1"/>
  <c r="AH125" i="28" s="1"/>
  <c r="AI125" i="28" s="1"/>
  <c r="AD127" i="28"/>
  <c r="AE127" i="28" s="1"/>
  <c r="AF127" i="28" s="1"/>
  <c r="AG127" i="28" s="1"/>
  <c r="AH127" i="28" s="1"/>
  <c r="AI127" i="28" s="1"/>
  <c r="AD126" i="28"/>
  <c r="AE126" i="28" s="1"/>
  <c r="AF126" i="28" s="1"/>
  <c r="AG126" i="28" s="1"/>
  <c r="AH126" i="28" s="1"/>
  <c r="AI126" i="28" s="1"/>
  <c r="AD124" i="28"/>
  <c r="AE124" i="28" s="1"/>
  <c r="AF124" i="28" s="1"/>
  <c r="AG124" i="28" s="1"/>
  <c r="AH124" i="28" s="1"/>
  <c r="AD128" i="28"/>
  <c r="AE128" i="28" s="1"/>
  <c r="AF128" i="28" s="1"/>
  <c r="AG128" i="28" s="1"/>
  <c r="AH128" i="28" s="1"/>
  <c r="AI128" i="28" s="1"/>
  <c r="AZ108" i="27"/>
  <c r="V113" i="28" s="1"/>
  <c r="AN113" i="28" s="1"/>
  <c r="AO113" i="28" s="1"/>
  <c r="AP113" i="28" s="1"/>
  <c r="AQ113" i="28" s="1"/>
  <c r="AR113" i="28" s="1"/>
  <c r="AZ107" i="27"/>
  <c r="V112" i="28" s="1"/>
  <c r="I148" i="28" l="1"/>
  <c r="I140" i="28"/>
  <c r="I152" i="28"/>
  <c r="I138" i="28"/>
  <c r="I145" i="28"/>
  <c r="I139" i="28"/>
  <c r="I136" i="28"/>
  <c r="I147" i="28"/>
  <c r="I146" i="28"/>
  <c r="I149" i="28"/>
  <c r="I150" i="28"/>
  <c r="I143" i="28"/>
  <c r="I135" i="28"/>
  <c r="I142" i="28"/>
  <c r="I137" i="28"/>
  <c r="I141" i="28"/>
  <c r="I144" i="28"/>
  <c r="I151" i="28"/>
  <c r="L146" i="28" l="1"/>
  <c r="O150" i="28"/>
  <c r="M148" i="28"/>
  <c r="N148" i="28"/>
  <c r="P153" i="28"/>
  <c r="L153" i="28"/>
  <c r="K153" i="28"/>
  <c r="M151" i="28"/>
  <c r="L145" i="28"/>
  <c r="N149" i="28"/>
  <c r="K149" i="28"/>
  <c r="AC149" i="28" s="1"/>
  <c r="P152" i="28"/>
  <c r="N152" i="28"/>
  <c r="K152" i="28"/>
  <c r="AC152" i="28" s="1"/>
  <c r="L147" i="28"/>
  <c r="L143" i="28"/>
  <c r="K141" i="28"/>
  <c r="AC141" i="28" s="1"/>
  <c r="K146" i="28"/>
  <c r="AC146" i="28" s="1"/>
  <c r="AD146" i="28" s="1"/>
  <c r="M150" i="28"/>
  <c r="L150" i="28"/>
  <c r="K150" i="28"/>
  <c r="AC150" i="28" s="1"/>
  <c r="K148" i="28"/>
  <c r="AC148" i="28" s="1"/>
  <c r="L151" i="28"/>
  <c r="K145" i="28"/>
  <c r="AC145" i="28" s="1"/>
  <c r="O149" i="28"/>
  <c r="K142" i="28"/>
  <c r="AC142" i="28" s="1"/>
  <c r="L144" i="28"/>
  <c r="K147" i="28"/>
  <c r="AC147" i="28" s="1"/>
  <c r="M147" i="28"/>
  <c r="M146" i="28"/>
  <c r="N150" i="28"/>
  <c r="Q153" i="28"/>
  <c r="L149" i="28"/>
  <c r="M149" i="28"/>
  <c r="L152" i="28"/>
  <c r="K143" i="28"/>
  <c r="AC143" i="28" s="1"/>
  <c r="AD143" i="28" s="1"/>
  <c r="L148" i="28"/>
  <c r="M153" i="28"/>
  <c r="O153" i="28"/>
  <c r="N153" i="28"/>
  <c r="O151" i="28"/>
  <c r="P151" i="28"/>
  <c r="K151" i="28"/>
  <c r="AC151" i="28" s="1"/>
  <c r="AD151" i="28" s="1"/>
  <c r="N151" i="28"/>
  <c r="M145" i="28"/>
  <c r="K144" i="28"/>
  <c r="AC144" i="28" s="1"/>
  <c r="O152" i="28"/>
  <c r="M152" i="28"/>
  <c r="N147" i="28"/>
  <c r="AD148" i="28" l="1"/>
  <c r="AE148" i="28" s="1"/>
  <c r="AF148" i="28" s="1"/>
  <c r="AE151" i="28"/>
  <c r="AF151" i="28" s="1"/>
  <c r="AG151" i="28" s="1"/>
  <c r="AH151" i="28" s="1"/>
  <c r="AD144" i="28"/>
  <c r="AD152" i="28"/>
  <c r="AE152" i="28" s="1"/>
  <c r="AF152" i="28" s="1"/>
  <c r="AG152" i="28" s="1"/>
  <c r="AH152" i="28" s="1"/>
  <c r="AD150" i="28"/>
  <c r="AE150" i="28" s="1"/>
  <c r="AF150" i="28" s="1"/>
  <c r="AG150" i="28" s="1"/>
  <c r="AE146" i="28"/>
  <c r="AD147" i="28"/>
  <c r="AE147" i="28" s="1"/>
  <c r="AF147" i="28" s="1"/>
  <c r="AD145" i="28"/>
  <c r="AE145" i="28" s="1"/>
  <c r="AD149" i="28"/>
  <c r="AE149" i="28" s="1"/>
  <c r="AF149" i="28" s="1"/>
  <c r="AG149" i="28" s="1"/>
  <c r="I153" i="28"/>
  <c r="AC153" i="28" l="1"/>
  <c r="AD153" i="28" s="1"/>
  <c r="AE153" i="28" s="1"/>
  <c r="AF153" i="28" s="1"/>
  <c r="AG153" i="28" s="1"/>
  <c r="AH153" i="28" s="1"/>
  <c r="AI153" i="28" s="1"/>
  <c r="I105" i="28"/>
  <c r="I106" i="28"/>
  <c r="J83" i="57"/>
  <c r="I99" i="28"/>
  <c r="J22" i="57"/>
  <c r="I38" i="28"/>
  <c r="J49" i="57"/>
  <c r="I65" i="28"/>
  <c r="J51" i="57"/>
  <c r="I67" i="28"/>
  <c r="J35" i="57"/>
  <c r="I51" i="28"/>
  <c r="J38" i="57"/>
  <c r="I54" i="28"/>
  <c r="J67" i="57"/>
  <c r="I83" i="28"/>
  <c r="J53" i="57"/>
  <c r="I69" i="28"/>
  <c r="J24" i="57"/>
  <c r="I40" i="28"/>
  <c r="J48" i="57"/>
  <c r="I64" i="28"/>
  <c r="I103" i="28"/>
  <c r="I101" i="28"/>
  <c r="J57" i="57"/>
  <c r="I73" i="28"/>
  <c r="J41" i="57"/>
  <c r="I57" i="28"/>
  <c r="J64" i="57"/>
  <c r="I80" i="28"/>
  <c r="J76" i="57"/>
  <c r="I92" i="28"/>
  <c r="J42" i="57"/>
  <c r="I58" i="28"/>
  <c r="J50" i="57"/>
  <c r="I66" i="28"/>
  <c r="J47" i="57"/>
  <c r="I63" i="28"/>
  <c r="J27" i="57"/>
  <c r="I43" i="28"/>
  <c r="J62" i="57"/>
  <c r="I78" i="28"/>
  <c r="J82" i="57"/>
  <c r="I98" i="28"/>
  <c r="I104" i="28"/>
  <c r="J61" i="57"/>
  <c r="I77" i="28"/>
  <c r="J37" i="57"/>
  <c r="I53" i="28"/>
  <c r="I108" i="28"/>
  <c r="I100" i="28"/>
  <c r="I107" i="28"/>
  <c r="J65" i="57"/>
  <c r="I81" i="28"/>
  <c r="J30" i="57"/>
  <c r="I46" i="28"/>
  <c r="J66" i="57"/>
  <c r="I82" i="28"/>
  <c r="J52" i="57"/>
  <c r="I68" i="28"/>
  <c r="J63" i="57"/>
  <c r="I79" i="28"/>
  <c r="J60" i="57"/>
  <c r="I76" i="28"/>
  <c r="J18" i="57"/>
  <c r="J77" i="57"/>
  <c r="I93" i="28"/>
  <c r="J46" i="57"/>
  <c r="I62" i="28"/>
  <c r="J26" i="57"/>
  <c r="I42" i="28"/>
  <c r="J31" i="57"/>
  <c r="I47" i="28"/>
  <c r="J44" i="57"/>
  <c r="I60" i="28"/>
  <c r="J55" i="57"/>
  <c r="I71" i="28"/>
  <c r="J40" i="57"/>
  <c r="I56" i="28"/>
  <c r="J32" i="57"/>
  <c r="I48" i="28"/>
  <c r="I102" i="28"/>
  <c r="J72" i="57"/>
  <c r="I88" i="28"/>
  <c r="J19" i="57"/>
  <c r="I35" i="28"/>
  <c r="J29" i="57"/>
  <c r="I45" i="28"/>
  <c r="J68" i="57"/>
  <c r="I84" i="28"/>
  <c r="J28" i="57"/>
  <c r="I44" i="28"/>
  <c r="J74" i="57"/>
  <c r="I90" i="28"/>
  <c r="J81" i="57"/>
  <c r="I97" i="28"/>
  <c r="J80" i="57"/>
  <c r="I96" i="28"/>
  <c r="J25" i="57"/>
  <c r="I41" i="28"/>
  <c r="J34" i="57"/>
  <c r="I50" i="28"/>
  <c r="J70" i="57"/>
  <c r="I86" i="28"/>
  <c r="J54" i="57"/>
  <c r="I70" i="28"/>
  <c r="J36" i="57"/>
  <c r="I52" i="28"/>
  <c r="J33" i="57"/>
  <c r="I49" i="28"/>
  <c r="J79" i="57"/>
  <c r="I95" i="28"/>
  <c r="J75" i="57"/>
  <c r="I91" i="28"/>
  <c r="J45" i="57"/>
  <c r="I61" i="28"/>
  <c r="J56" i="57"/>
  <c r="I72" i="28"/>
  <c r="J39" i="57"/>
  <c r="I55" i="28"/>
  <c r="J73" i="57"/>
  <c r="I89" i="28"/>
  <c r="J43" i="57"/>
  <c r="I59" i="28"/>
  <c r="J21" i="57"/>
  <c r="I37" i="28"/>
  <c r="J69" i="57"/>
  <c r="I85" i="28"/>
  <c r="J20" i="57"/>
  <c r="I36" i="28"/>
  <c r="J71" i="57"/>
  <c r="I87" i="28"/>
  <c r="J59" i="57"/>
  <c r="I75" i="28"/>
  <c r="J78" i="57"/>
  <c r="I94" i="28"/>
  <c r="J58" i="57"/>
  <c r="I74" i="28"/>
  <c r="J23" i="57"/>
  <c r="I39" i="28"/>
  <c r="U15" i="29"/>
  <c r="U9" i="29" s="1"/>
  <c r="W15" i="29"/>
  <c r="W9" i="29" s="1"/>
  <c r="R15" i="29"/>
  <c r="R9" i="29" s="1"/>
  <c r="Z15" i="29"/>
  <c r="Z9" i="29" s="1"/>
  <c r="O15" i="29"/>
  <c r="O9" i="29" s="1"/>
  <c r="Y15" i="29"/>
  <c r="Y9" i="29" s="1"/>
  <c r="L15" i="29"/>
  <c r="L9" i="29" s="1"/>
  <c r="X15" i="29"/>
  <c r="X9" i="29" s="1"/>
  <c r="N15" i="29"/>
  <c r="N9" i="29" s="1"/>
  <c r="V15" i="29"/>
  <c r="V9" i="29" s="1"/>
  <c r="T15" i="29"/>
  <c r="T9" i="29" s="1"/>
  <c r="I34" i="28"/>
  <c r="R23" i="57" l="1"/>
  <c r="U23" i="57"/>
  <c r="Y23" i="57"/>
  <c r="V23" i="57"/>
  <c r="Z23" i="57"/>
  <c r="T23" i="57"/>
  <c r="X23" i="57"/>
  <c r="AB23" i="57"/>
  <c r="S23" i="57"/>
  <c r="W23" i="57"/>
  <c r="AA23" i="57"/>
  <c r="R71" i="57"/>
  <c r="G82" i="27" s="1"/>
  <c r="AO82" i="27" s="1"/>
  <c r="T71" i="57"/>
  <c r="X71" i="57"/>
  <c r="AB71" i="57"/>
  <c r="S71" i="57"/>
  <c r="W71" i="57"/>
  <c r="AA71" i="57"/>
  <c r="V71" i="57"/>
  <c r="Y71" i="57"/>
  <c r="U71" i="57"/>
  <c r="Z71" i="57"/>
  <c r="R39" i="57"/>
  <c r="S39" i="57"/>
  <c r="W39" i="57"/>
  <c r="V39" i="57"/>
  <c r="AA39" i="57"/>
  <c r="X39" i="57"/>
  <c r="AB39" i="57"/>
  <c r="U39" i="57"/>
  <c r="Z39" i="57"/>
  <c r="T39" i="57"/>
  <c r="Y39" i="57"/>
  <c r="R36" i="57"/>
  <c r="U36" i="57"/>
  <c r="Y36" i="57"/>
  <c r="N47" i="27" s="1"/>
  <c r="AV47" i="27" s="1"/>
  <c r="AC36" i="57"/>
  <c r="T36" i="57"/>
  <c r="X36" i="57"/>
  <c r="M47" i="27" s="1"/>
  <c r="AU47" i="27" s="1"/>
  <c r="AB36" i="57"/>
  <c r="Q47" i="27" s="1"/>
  <c r="AY47" i="27" s="1"/>
  <c r="AF36" i="57"/>
  <c r="V36" i="57"/>
  <c r="AD36" i="57"/>
  <c r="S47" i="27" s="1"/>
  <c r="BA47" i="27" s="1"/>
  <c r="W36" i="57"/>
  <c r="AE36" i="57"/>
  <c r="S36" i="57"/>
  <c r="AA36" i="57"/>
  <c r="P47" i="27" s="1"/>
  <c r="AX47" i="27" s="1"/>
  <c r="AG36" i="57"/>
  <c r="V47" i="27" s="1"/>
  <c r="BD47" i="27" s="1"/>
  <c r="Z36" i="57"/>
  <c r="T25" i="57"/>
  <c r="X25" i="57"/>
  <c r="AB25" i="57"/>
  <c r="AF25" i="57"/>
  <c r="R25" i="57"/>
  <c r="U25" i="57"/>
  <c r="Y25" i="57"/>
  <c r="AC25" i="57"/>
  <c r="S25" i="57"/>
  <c r="W25" i="57"/>
  <c r="AA25" i="57"/>
  <c r="AE25" i="57"/>
  <c r="Z25" i="57"/>
  <c r="AD25" i="57"/>
  <c r="V25" i="57"/>
  <c r="AG25" i="57"/>
  <c r="V29" i="57"/>
  <c r="Z29" i="57"/>
  <c r="U29" i="57"/>
  <c r="Y29" i="57"/>
  <c r="R29" i="57"/>
  <c r="S29" i="57"/>
  <c r="AA29" i="57"/>
  <c r="T29" i="57"/>
  <c r="AB29" i="57"/>
  <c r="X29" i="57"/>
  <c r="W29" i="57"/>
  <c r="R40" i="57"/>
  <c r="U40" i="57"/>
  <c r="Y40" i="57"/>
  <c r="V40" i="57"/>
  <c r="Z40" i="57"/>
  <c r="T40" i="57"/>
  <c r="X40" i="57"/>
  <c r="AB40" i="57"/>
  <c r="W40" i="57"/>
  <c r="AA40" i="57"/>
  <c r="S40" i="57"/>
  <c r="R44" i="57"/>
  <c r="S44" i="57"/>
  <c r="W44" i="57"/>
  <c r="L55" i="27" s="1"/>
  <c r="AT55" i="27" s="1"/>
  <c r="AA44" i="57"/>
  <c r="P55" i="27" s="1"/>
  <c r="AX55" i="27" s="1"/>
  <c r="AE44" i="57"/>
  <c r="T55" i="27" s="1"/>
  <c r="BB55" i="27" s="1"/>
  <c r="T44" i="57"/>
  <c r="X44" i="57"/>
  <c r="AB44" i="57"/>
  <c r="Q55" i="27" s="1"/>
  <c r="AY55" i="27" s="1"/>
  <c r="AF44" i="57"/>
  <c r="U55" i="27" s="1"/>
  <c r="BC55" i="27" s="1"/>
  <c r="V44" i="57"/>
  <c r="Z44" i="57"/>
  <c r="AD44" i="57"/>
  <c r="S55" i="27" s="1"/>
  <c r="BA55" i="27" s="1"/>
  <c r="U44" i="57"/>
  <c r="J55" i="27" s="1"/>
  <c r="AR55" i="27" s="1"/>
  <c r="Y44" i="57"/>
  <c r="AG44" i="57"/>
  <c r="V55" i="27" s="1"/>
  <c r="BD55" i="27" s="1"/>
  <c r="AC44" i="57"/>
  <c r="R26" i="57"/>
  <c r="U26" i="57"/>
  <c r="Y26" i="57"/>
  <c r="AC26" i="57"/>
  <c r="AG26" i="57"/>
  <c r="T26" i="57"/>
  <c r="X26" i="57"/>
  <c r="AB26" i="57"/>
  <c r="AF26" i="57"/>
  <c r="V26" i="57"/>
  <c r="AD26" i="57"/>
  <c r="W26" i="57"/>
  <c r="AE26" i="57"/>
  <c r="S26" i="57"/>
  <c r="AA26" i="57"/>
  <c r="Z26" i="57"/>
  <c r="R77" i="57"/>
  <c r="G88" i="27" s="1"/>
  <c r="AO88" i="27" s="1"/>
  <c r="U77" i="57"/>
  <c r="Y77" i="57"/>
  <c r="S77" i="57"/>
  <c r="H88" i="27" s="1"/>
  <c r="AP88" i="27" s="1"/>
  <c r="X77" i="57"/>
  <c r="T77" i="57"/>
  <c r="Z77" i="57"/>
  <c r="W77" i="57"/>
  <c r="AB77" i="57"/>
  <c r="AA77" i="57"/>
  <c r="V77" i="57"/>
  <c r="V61" i="57"/>
  <c r="Z61" i="57"/>
  <c r="AD61" i="57"/>
  <c r="S61" i="57"/>
  <c r="W61" i="57"/>
  <c r="AA61" i="57"/>
  <c r="AE61" i="57"/>
  <c r="U61" i="57"/>
  <c r="Y61" i="57"/>
  <c r="AC61" i="57"/>
  <c r="R72" i="27" s="1"/>
  <c r="AZ72" i="27" s="1"/>
  <c r="AG61" i="57"/>
  <c r="R61" i="57"/>
  <c r="X61" i="57"/>
  <c r="AB61" i="57"/>
  <c r="Q72" i="27" s="1"/>
  <c r="AY72" i="27" s="1"/>
  <c r="T61" i="57"/>
  <c r="AF61" i="57"/>
  <c r="R69" i="57"/>
  <c r="U69" i="57"/>
  <c r="J80" i="27" s="1"/>
  <c r="AR80" i="27" s="1"/>
  <c r="Y69" i="57"/>
  <c r="AC69" i="57"/>
  <c r="AG69" i="57"/>
  <c r="V80" i="27" s="1"/>
  <c r="BD80" i="27" s="1"/>
  <c r="T69" i="57"/>
  <c r="I80" i="27" s="1"/>
  <c r="AQ80" i="27" s="1"/>
  <c r="X69" i="57"/>
  <c r="AB69" i="57"/>
  <c r="AF69" i="57"/>
  <c r="U80" i="27" s="1"/>
  <c r="BC80" i="27" s="1"/>
  <c r="W69" i="57"/>
  <c r="L80" i="27" s="1"/>
  <c r="AT80" i="27" s="1"/>
  <c r="AE69" i="57"/>
  <c r="Z69" i="57"/>
  <c r="V69" i="57"/>
  <c r="K80" i="27" s="1"/>
  <c r="AS80" i="27" s="1"/>
  <c r="AD69" i="57"/>
  <c r="S80" i="27" s="1"/>
  <c r="BA80" i="27" s="1"/>
  <c r="S69" i="57"/>
  <c r="AA69" i="57"/>
  <c r="R79" i="57"/>
  <c r="G90" i="27" s="1"/>
  <c r="AO90" i="27" s="1"/>
  <c r="U79" i="57"/>
  <c r="Y79" i="57"/>
  <c r="T79" i="57"/>
  <c r="Z79" i="57"/>
  <c r="V79" i="57"/>
  <c r="AA79" i="57"/>
  <c r="S79" i="57"/>
  <c r="H90" i="27" s="1"/>
  <c r="AP90" i="27" s="1"/>
  <c r="X79" i="57"/>
  <c r="AB79" i="57"/>
  <c r="W79" i="57"/>
  <c r="R28" i="57"/>
  <c r="T28" i="57"/>
  <c r="X28" i="57"/>
  <c r="AB28" i="57"/>
  <c r="S28" i="57"/>
  <c r="W28" i="57"/>
  <c r="AA28" i="57"/>
  <c r="U28" i="57"/>
  <c r="V28" i="57"/>
  <c r="Z28" i="57"/>
  <c r="Y28" i="57"/>
  <c r="R76" i="57"/>
  <c r="T76" i="57"/>
  <c r="X76" i="57"/>
  <c r="M87" i="27" s="1"/>
  <c r="AU87" i="27" s="1"/>
  <c r="AB76" i="57"/>
  <c r="Q87" i="27" s="1"/>
  <c r="AY87" i="27" s="1"/>
  <c r="AF76" i="57"/>
  <c r="W76" i="57"/>
  <c r="L87" i="27" s="1"/>
  <c r="AT87" i="27" s="1"/>
  <c r="AC76" i="57"/>
  <c r="R87" i="27" s="1"/>
  <c r="AZ87" i="27" s="1"/>
  <c r="S76" i="57"/>
  <c r="Y76" i="57"/>
  <c r="AD76" i="57"/>
  <c r="S87" i="27" s="1"/>
  <c r="BA87" i="27" s="1"/>
  <c r="V76" i="57"/>
  <c r="K87" i="27" s="1"/>
  <c r="AS87" i="27" s="1"/>
  <c r="AA76" i="57"/>
  <c r="P87" i="27" s="1"/>
  <c r="AX87" i="27" s="1"/>
  <c r="AG76" i="57"/>
  <c r="U76" i="57"/>
  <c r="Z76" i="57"/>
  <c r="O87" i="27" s="1"/>
  <c r="AW87" i="27" s="1"/>
  <c r="AE76" i="57"/>
  <c r="T87" i="27" s="1"/>
  <c r="BB87" i="27" s="1"/>
  <c r="R58" i="57"/>
  <c r="T58" i="57"/>
  <c r="X58" i="57"/>
  <c r="AB58" i="57"/>
  <c r="U58" i="57"/>
  <c r="Y58" i="57"/>
  <c r="S58" i="57"/>
  <c r="W58" i="57"/>
  <c r="AA58" i="57"/>
  <c r="V58" i="57"/>
  <c r="Z58" i="57"/>
  <c r="R59" i="57"/>
  <c r="V59" i="57"/>
  <c r="Z59" i="57"/>
  <c r="S59" i="57"/>
  <c r="W59" i="57"/>
  <c r="AA59" i="57"/>
  <c r="U59" i="57"/>
  <c r="Y59" i="57"/>
  <c r="AB59" i="57"/>
  <c r="X59" i="57"/>
  <c r="T59" i="57"/>
  <c r="R20" i="57"/>
  <c r="S20" i="57"/>
  <c r="W20" i="57"/>
  <c r="AA20" i="57"/>
  <c r="T20" i="57"/>
  <c r="X20" i="57"/>
  <c r="AB20" i="57"/>
  <c r="V20" i="57"/>
  <c r="Z20" i="57"/>
  <c r="U20" i="57"/>
  <c r="Y20" i="57"/>
  <c r="R21" i="57"/>
  <c r="U21" i="57"/>
  <c r="Y21" i="57"/>
  <c r="V21" i="57"/>
  <c r="Z21" i="57"/>
  <c r="T21" i="57"/>
  <c r="X21" i="57"/>
  <c r="AB21" i="57"/>
  <c r="W21" i="57"/>
  <c r="AA21" i="57"/>
  <c r="S21" i="57"/>
  <c r="R73" i="57"/>
  <c r="T73" i="57"/>
  <c r="X73" i="57"/>
  <c r="AB73" i="57"/>
  <c r="S73" i="57"/>
  <c r="W73" i="57"/>
  <c r="AA73" i="57"/>
  <c r="Z73" i="57"/>
  <c r="U73" i="57"/>
  <c r="Y73" i="57"/>
  <c r="V73" i="57"/>
  <c r="R56" i="57"/>
  <c r="V56" i="57"/>
  <c r="Z56" i="57"/>
  <c r="AD56" i="57"/>
  <c r="S67" i="27" s="1"/>
  <c r="BA67" i="27" s="1"/>
  <c r="S56" i="57"/>
  <c r="W56" i="57"/>
  <c r="AA56" i="57"/>
  <c r="P67" i="27" s="1"/>
  <c r="AX67" i="27" s="1"/>
  <c r="AE56" i="57"/>
  <c r="U56" i="57"/>
  <c r="Y56" i="57"/>
  <c r="AC56" i="57"/>
  <c r="AG56" i="57"/>
  <c r="V67" i="27" s="1"/>
  <c r="BD67" i="27" s="1"/>
  <c r="T56" i="57"/>
  <c r="X56" i="57"/>
  <c r="AF56" i="57"/>
  <c r="AB56" i="57"/>
  <c r="Q67" i="27" s="1"/>
  <c r="AY67" i="27" s="1"/>
  <c r="R75" i="57"/>
  <c r="S75" i="57"/>
  <c r="W75" i="57"/>
  <c r="AA75" i="57"/>
  <c r="P86" i="27" s="1"/>
  <c r="AX86" i="27" s="1"/>
  <c r="AE75" i="57"/>
  <c r="T86" i="27" s="1"/>
  <c r="BB86" i="27" s="1"/>
  <c r="V75" i="57"/>
  <c r="AB75" i="57"/>
  <c r="AG75" i="57"/>
  <c r="X75" i="57"/>
  <c r="AC75" i="57"/>
  <c r="U75" i="57"/>
  <c r="Z75" i="57"/>
  <c r="AF75" i="57"/>
  <c r="T75" i="57"/>
  <c r="AD75" i="57"/>
  <c r="Y75" i="57"/>
  <c r="N86" i="27" s="1"/>
  <c r="AV86" i="27" s="1"/>
  <c r="S33" i="57"/>
  <c r="W33" i="57"/>
  <c r="AA33" i="57"/>
  <c r="R33" i="57"/>
  <c r="V33" i="57"/>
  <c r="Z33" i="57"/>
  <c r="T33" i="57"/>
  <c r="AB33" i="57"/>
  <c r="U33" i="57"/>
  <c r="Y33" i="57"/>
  <c r="X33" i="57"/>
  <c r="R54" i="57"/>
  <c r="S54" i="57"/>
  <c r="W54" i="57"/>
  <c r="AA54" i="57"/>
  <c r="T54" i="57"/>
  <c r="X54" i="57"/>
  <c r="AB54" i="57"/>
  <c r="V54" i="57"/>
  <c r="Z54" i="57"/>
  <c r="Y54" i="57"/>
  <c r="U54" i="57"/>
  <c r="R34" i="57"/>
  <c r="U34" i="57"/>
  <c r="Y34" i="57"/>
  <c r="T34" i="57"/>
  <c r="X34" i="57"/>
  <c r="AB34" i="57"/>
  <c r="Z34" i="57"/>
  <c r="S34" i="57"/>
  <c r="AA34" i="57"/>
  <c r="W34" i="57"/>
  <c r="V34" i="57"/>
  <c r="R80" i="57"/>
  <c r="S80" i="57"/>
  <c r="W80" i="57"/>
  <c r="AA80" i="57"/>
  <c r="U80" i="57"/>
  <c r="Z80" i="57"/>
  <c r="V80" i="57"/>
  <c r="AB80" i="57"/>
  <c r="T80" i="57"/>
  <c r="Y80" i="57"/>
  <c r="X80" i="57"/>
  <c r="R74" i="57"/>
  <c r="G85" i="27" s="1"/>
  <c r="AO85" i="27" s="1"/>
  <c r="V74" i="57"/>
  <c r="Z74" i="57"/>
  <c r="U74" i="57"/>
  <c r="Y74" i="57"/>
  <c r="AD74" i="57"/>
  <c r="X74" i="57"/>
  <c r="AF74" i="57"/>
  <c r="U85" i="27" s="1"/>
  <c r="BC85" i="27" s="1"/>
  <c r="S74" i="57"/>
  <c r="AA74" i="57"/>
  <c r="AG74" i="57"/>
  <c r="V85" i="27" s="1"/>
  <c r="BD85" i="27" s="1"/>
  <c r="W74" i="57"/>
  <c r="AE74" i="57"/>
  <c r="T85" i="27" s="1"/>
  <c r="BB85" i="27" s="1"/>
  <c r="AB74" i="57"/>
  <c r="T74" i="57"/>
  <c r="R68" i="57"/>
  <c r="T68" i="57"/>
  <c r="X68" i="57"/>
  <c r="AB68" i="57"/>
  <c r="Q79" i="27" s="1"/>
  <c r="AY79" i="27" s="1"/>
  <c r="AF68" i="57"/>
  <c r="U79" i="27" s="1"/>
  <c r="BC79" i="27" s="1"/>
  <c r="S68" i="57"/>
  <c r="W68" i="57"/>
  <c r="AA68" i="57"/>
  <c r="AE68" i="57"/>
  <c r="T79" i="27" s="1"/>
  <c r="BB79" i="27" s="1"/>
  <c r="V68" i="57"/>
  <c r="AD68" i="57"/>
  <c r="Y68" i="57"/>
  <c r="AG68" i="57"/>
  <c r="V79" i="27" s="1"/>
  <c r="BD79" i="27" s="1"/>
  <c r="U68" i="57"/>
  <c r="AC68" i="57"/>
  <c r="Z68" i="57"/>
  <c r="R19" i="57"/>
  <c r="U19" i="57"/>
  <c r="Y19" i="57"/>
  <c r="V19" i="57"/>
  <c r="Z19" i="57"/>
  <c r="T19" i="57"/>
  <c r="X19" i="57"/>
  <c r="AB19" i="57"/>
  <c r="AA19" i="57"/>
  <c r="W19" i="57"/>
  <c r="S19" i="57"/>
  <c r="T18" i="57"/>
  <c r="U18" i="57"/>
  <c r="S18" i="57"/>
  <c r="W18" i="57"/>
  <c r="V18" i="57"/>
  <c r="AA18" i="57"/>
  <c r="X18" i="57"/>
  <c r="AB18" i="57"/>
  <c r="Z18" i="57"/>
  <c r="Y18" i="57"/>
  <c r="R63" i="57"/>
  <c r="G74" i="27" s="1"/>
  <c r="AO74" i="27" s="1"/>
  <c r="T63" i="57"/>
  <c r="X63" i="57"/>
  <c r="AB63" i="57"/>
  <c r="Q74" i="27" s="1"/>
  <c r="AY74" i="27" s="1"/>
  <c r="AF63" i="57"/>
  <c r="U74" i="27" s="1"/>
  <c r="BC74" i="27" s="1"/>
  <c r="S63" i="57"/>
  <c r="W63" i="57"/>
  <c r="AA63" i="57"/>
  <c r="P74" i="27" s="1"/>
  <c r="AX74" i="27" s="1"/>
  <c r="AE63" i="57"/>
  <c r="T74" i="27" s="1"/>
  <c r="BB74" i="27" s="1"/>
  <c r="Z63" i="57"/>
  <c r="U63" i="57"/>
  <c r="AC63" i="57"/>
  <c r="R74" i="27" s="1"/>
  <c r="AZ74" i="27" s="1"/>
  <c r="Y63" i="57"/>
  <c r="N74" i="27" s="1"/>
  <c r="AV74" i="27" s="1"/>
  <c r="AG63" i="57"/>
  <c r="AD63" i="57"/>
  <c r="V63" i="57"/>
  <c r="R66" i="57"/>
  <c r="U66" i="57"/>
  <c r="Y66" i="57"/>
  <c r="T66" i="57"/>
  <c r="X66" i="57"/>
  <c r="AB66" i="57"/>
  <c r="W66" i="57"/>
  <c r="Z66" i="57"/>
  <c r="V66" i="57"/>
  <c r="AA66" i="57"/>
  <c r="S66" i="57"/>
  <c r="R65" i="57"/>
  <c r="S65" i="57"/>
  <c r="W65" i="57"/>
  <c r="AA65" i="57"/>
  <c r="V65" i="57"/>
  <c r="Z65" i="57"/>
  <c r="Y65" i="57"/>
  <c r="T65" i="57"/>
  <c r="AB65" i="57"/>
  <c r="X65" i="57"/>
  <c r="U65" i="57"/>
  <c r="R62" i="57"/>
  <c r="S62" i="57"/>
  <c r="W62" i="57"/>
  <c r="L73" i="27" s="1"/>
  <c r="AT73" i="27" s="1"/>
  <c r="AA62" i="57"/>
  <c r="AE62" i="57"/>
  <c r="T73" i="27" s="1"/>
  <c r="BB73" i="27" s="1"/>
  <c r="T62" i="57"/>
  <c r="X62" i="57"/>
  <c r="M73" i="27" s="1"/>
  <c r="AU73" i="27" s="1"/>
  <c r="V62" i="57"/>
  <c r="Z62" i="57"/>
  <c r="AD62" i="57"/>
  <c r="S73" i="27" s="1"/>
  <c r="BA73" i="27" s="1"/>
  <c r="Y62" i="57"/>
  <c r="N73" i="27" s="1"/>
  <c r="AV73" i="27" s="1"/>
  <c r="AG62" i="57"/>
  <c r="AB62" i="57"/>
  <c r="U62" i="57"/>
  <c r="AF62" i="57"/>
  <c r="U73" i="27" s="1"/>
  <c r="BC73" i="27" s="1"/>
  <c r="AC62" i="57"/>
  <c r="R47" i="57"/>
  <c r="T47" i="57"/>
  <c r="X47" i="57"/>
  <c r="AB47" i="57"/>
  <c r="U47" i="57"/>
  <c r="Y47" i="57"/>
  <c r="S47" i="57"/>
  <c r="W47" i="57"/>
  <c r="AA47" i="57"/>
  <c r="V47" i="57"/>
  <c r="Z47" i="57"/>
  <c r="R42" i="57"/>
  <c r="U42" i="57"/>
  <c r="Y42" i="57"/>
  <c r="N53" i="27" s="1"/>
  <c r="AV53" i="27" s="1"/>
  <c r="AC42" i="57"/>
  <c r="R53" i="27" s="1"/>
  <c r="AZ53" i="27" s="1"/>
  <c r="AG42" i="57"/>
  <c r="V42" i="57"/>
  <c r="Z42" i="57"/>
  <c r="O53" i="27" s="1"/>
  <c r="AW53" i="27" s="1"/>
  <c r="AD42" i="57"/>
  <c r="S53" i="27" s="1"/>
  <c r="BA53" i="27" s="1"/>
  <c r="T42" i="57"/>
  <c r="X42" i="57"/>
  <c r="AB42" i="57"/>
  <c r="Q53" i="27" s="1"/>
  <c r="AY53" i="27" s="1"/>
  <c r="AF42" i="57"/>
  <c r="U53" i="27" s="1"/>
  <c r="BC53" i="27" s="1"/>
  <c r="S42" i="57"/>
  <c r="W42" i="57"/>
  <c r="AE42" i="57"/>
  <c r="T53" i="27" s="1"/>
  <c r="BB53" i="27" s="1"/>
  <c r="AA42" i="57"/>
  <c r="P53" i="27" s="1"/>
  <c r="AX53" i="27" s="1"/>
  <c r="R64" i="57"/>
  <c r="U64" i="57"/>
  <c r="Y64" i="57"/>
  <c r="T64" i="57"/>
  <c r="X64" i="57"/>
  <c r="AB64" i="57"/>
  <c r="S64" i="57"/>
  <c r="AA64" i="57"/>
  <c r="V64" i="57"/>
  <c r="Z64" i="57"/>
  <c r="W64" i="57"/>
  <c r="R57" i="57"/>
  <c r="G68" i="27" s="1"/>
  <c r="AO68" i="27" s="1"/>
  <c r="S57" i="57"/>
  <c r="W57" i="57"/>
  <c r="L68" i="27" s="1"/>
  <c r="AT68" i="27" s="1"/>
  <c r="AA57" i="57"/>
  <c r="AE57" i="57"/>
  <c r="T57" i="57"/>
  <c r="X57" i="57"/>
  <c r="M68" i="27" s="1"/>
  <c r="AU68" i="27" s="1"/>
  <c r="AB57" i="57"/>
  <c r="Q68" i="27" s="1"/>
  <c r="AY68" i="27" s="1"/>
  <c r="AF57" i="57"/>
  <c r="U68" i="27" s="1"/>
  <c r="BC68" i="27" s="1"/>
  <c r="V57" i="57"/>
  <c r="Z57" i="57"/>
  <c r="O68" i="27" s="1"/>
  <c r="AW68" i="27" s="1"/>
  <c r="AD57" i="57"/>
  <c r="S68" i="27" s="1"/>
  <c r="BA68" i="27" s="1"/>
  <c r="U57" i="57"/>
  <c r="J68" i="27" s="1"/>
  <c r="AR68" i="27" s="1"/>
  <c r="Y57" i="57"/>
  <c r="AG57" i="57"/>
  <c r="AC57" i="57"/>
  <c r="R68" i="27" s="1"/>
  <c r="AZ68" i="27" s="1"/>
  <c r="R48" i="57"/>
  <c r="V48" i="57"/>
  <c r="Z48" i="57"/>
  <c r="O59" i="27" s="1"/>
  <c r="AW59" i="27" s="1"/>
  <c r="AD48" i="57"/>
  <c r="S48" i="57"/>
  <c r="W48" i="57"/>
  <c r="AA48" i="57"/>
  <c r="P59" i="27" s="1"/>
  <c r="AX59" i="27" s="1"/>
  <c r="AE48" i="57"/>
  <c r="T59" i="27" s="1"/>
  <c r="BB59" i="27" s="1"/>
  <c r="U48" i="57"/>
  <c r="Y48" i="57"/>
  <c r="AC48" i="57"/>
  <c r="R59" i="27" s="1"/>
  <c r="AZ59" i="27" s="1"/>
  <c r="AG48" i="57"/>
  <c r="V59" i="27" s="1"/>
  <c r="BD59" i="27" s="1"/>
  <c r="X48" i="57"/>
  <c r="AB48" i="57"/>
  <c r="T48" i="57"/>
  <c r="AF48" i="57"/>
  <c r="U59" i="27" s="1"/>
  <c r="BC59" i="27" s="1"/>
  <c r="R53" i="57"/>
  <c r="U53" i="57"/>
  <c r="Y53" i="57"/>
  <c r="V53" i="57"/>
  <c r="Z53" i="57"/>
  <c r="T53" i="57"/>
  <c r="X53" i="57"/>
  <c r="AB53" i="57"/>
  <c r="W53" i="57"/>
  <c r="AA53" i="57"/>
  <c r="S53" i="57"/>
  <c r="R38" i="57"/>
  <c r="V38" i="57"/>
  <c r="K49" i="27" s="1"/>
  <c r="AS49" i="27" s="1"/>
  <c r="Z38" i="57"/>
  <c r="AD38" i="57"/>
  <c r="U38" i="57"/>
  <c r="J49" i="27" s="1"/>
  <c r="AR49" i="27" s="1"/>
  <c r="AA38" i="57"/>
  <c r="P49" i="27" s="1"/>
  <c r="AX49" i="27" s="1"/>
  <c r="AF38" i="57"/>
  <c r="W38" i="57"/>
  <c r="AB38" i="57"/>
  <c r="Q49" i="27" s="1"/>
  <c r="AY49" i="27" s="1"/>
  <c r="AG38" i="57"/>
  <c r="V49" i="27" s="1"/>
  <c r="BD49" i="27" s="1"/>
  <c r="T38" i="57"/>
  <c r="Y38" i="57"/>
  <c r="AE38" i="57"/>
  <c r="AC38" i="57"/>
  <c r="R49" i="27" s="1"/>
  <c r="AZ49" i="27" s="1"/>
  <c r="X38" i="57"/>
  <c r="S38" i="57"/>
  <c r="R51" i="57"/>
  <c r="U51" i="57"/>
  <c r="Y51" i="57"/>
  <c r="V51" i="57"/>
  <c r="Z51" i="57"/>
  <c r="T51" i="57"/>
  <c r="X51" i="57"/>
  <c r="AB51" i="57"/>
  <c r="AA51" i="57"/>
  <c r="W51" i="57"/>
  <c r="S51" i="57"/>
  <c r="R22" i="57"/>
  <c r="S22" i="57"/>
  <c r="W22" i="57"/>
  <c r="AA22" i="57"/>
  <c r="T22" i="57"/>
  <c r="X22" i="57"/>
  <c r="AB22" i="57"/>
  <c r="V22" i="57"/>
  <c r="Z22" i="57"/>
  <c r="Y22" i="57"/>
  <c r="U22" i="57"/>
  <c r="R78" i="57"/>
  <c r="S78" i="57"/>
  <c r="W78" i="57"/>
  <c r="AA78" i="57"/>
  <c r="T78" i="57"/>
  <c r="Y78" i="57"/>
  <c r="U78" i="57"/>
  <c r="Z78" i="57"/>
  <c r="X78" i="57"/>
  <c r="V78" i="57"/>
  <c r="AB78" i="57"/>
  <c r="R43" i="57"/>
  <c r="V43" i="57"/>
  <c r="Z43" i="57"/>
  <c r="AD43" i="57"/>
  <c r="S54" i="27" s="1"/>
  <c r="BA54" i="27" s="1"/>
  <c r="S43" i="57"/>
  <c r="W43" i="57"/>
  <c r="L54" i="27" s="1"/>
  <c r="AT54" i="27" s="1"/>
  <c r="AA43" i="57"/>
  <c r="AE43" i="57"/>
  <c r="T54" i="27" s="1"/>
  <c r="BB54" i="27" s="1"/>
  <c r="U43" i="57"/>
  <c r="J54" i="27" s="1"/>
  <c r="AR54" i="27" s="1"/>
  <c r="Y43" i="57"/>
  <c r="N54" i="27" s="1"/>
  <c r="AV54" i="27" s="1"/>
  <c r="AC43" i="57"/>
  <c r="AG43" i="57"/>
  <c r="V54" i="27" s="1"/>
  <c r="BD54" i="27" s="1"/>
  <c r="T43" i="57"/>
  <c r="I54" i="27" s="1"/>
  <c r="AQ54" i="27" s="1"/>
  <c r="X43" i="57"/>
  <c r="M54" i="27" s="1"/>
  <c r="AU54" i="27" s="1"/>
  <c r="AF43" i="57"/>
  <c r="AB43" i="57"/>
  <c r="Q54" i="27" s="1"/>
  <c r="AY54" i="27" s="1"/>
  <c r="T45" i="57"/>
  <c r="X45" i="57"/>
  <c r="AB45" i="57"/>
  <c r="R45" i="57"/>
  <c r="U45" i="57"/>
  <c r="Y45" i="57"/>
  <c r="S45" i="57"/>
  <c r="W45" i="57"/>
  <c r="AA45" i="57"/>
  <c r="V45" i="57"/>
  <c r="Z45" i="57"/>
  <c r="R70" i="57"/>
  <c r="G81" i="27" s="1"/>
  <c r="AO81" i="27" s="1"/>
  <c r="V70" i="57"/>
  <c r="Z70" i="57"/>
  <c r="U70" i="57"/>
  <c r="Y70" i="57"/>
  <c r="X70" i="57"/>
  <c r="S70" i="57"/>
  <c r="AA70" i="57"/>
  <c r="W70" i="57"/>
  <c r="AB70" i="57"/>
  <c r="T70" i="57"/>
  <c r="R81" i="57"/>
  <c r="G92" i="27" s="1"/>
  <c r="AO92" i="27" s="1"/>
  <c r="U81" i="57"/>
  <c r="Y81" i="57"/>
  <c r="AE81" i="57"/>
  <c r="T92" i="27" s="1"/>
  <c r="BB92" i="27" s="1"/>
  <c r="V81" i="57"/>
  <c r="AA81" i="57"/>
  <c r="W81" i="57"/>
  <c r="AB81" i="57"/>
  <c r="T81" i="57"/>
  <c r="Z81" i="57"/>
  <c r="AG81" i="57"/>
  <c r="V92" i="27" s="1"/>
  <c r="BD92" i="27" s="1"/>
  <c r="AF81" i="57"/>
  <c r="U92" i="27" s="1"/>
  <c r="BC92" i="27" s="1"/>
  <c r="X81" i="57"/>
  <c r="S81" i="57"/>
  <c r="H92" i="27" s="1"/>
  <c r="AP92" i="27" s="1"/>
  <c r="R72" i="57"/>
  <c r="G83" i="27" s="1"/>
  <c r="AO83" i="27" s="1"/>
  <c r="V72" i="57"/>
  <c r="Z72" i="57"/>
  <c r="U72" i="57"/>
  <c r="Y72" i="57"/>
  <c r="T72" i="57"/>
  <c r="AB72" i="57"/>
  <c r="W72" i="57"/>
  <c r="S72" i="57"/>
  <c r="AA72" i="57"/>
  <c r="X72" i="57"/>
  <c r="R60" i="57"/>
  <c r="T60" i="57"/>
  <c r="X60" i="57"/>
  <c r="AB60" i="57"/>
  <c r="U60" i="57"/>
  <c r="Y60" i="57"/>
  <c r="S60" i="57"/>
  <c r="W60" i="57"/>
  <c r="AA60" i="57"/>
  <c r="V60" i="57"/>
  <c r="Z60" i="57"/>
  <c r="R52" i="57"/>
  <c r="S52" i="57"/>
  <c r="W52" i="57"/>
  <c r="AA52" i="57"/>
  <c r="T52" i="57"/>
  <c r="X52" i="57"/>
  <c r="AB52" i="57"/>
  <c r="V52" i="57"/>
  <c r="Z52" i="57"/>
  <c r="U52" i="57"/>
  <c r="Y52" i="57"/>
  <c r="R30" i="57"/>
  <c r="T30" i="57"/>
  <c r="X30" i="57"/>
  <c r="AB30" i="57"/>
  <c r="AF30" i="57"/>
  <c r="S30" i="57"/>
  <c r="W30" i="57"/>
  <c r="AA30" i="57"/>
  <c r="AE30" i="57"/>
  <c r="Y30" i="57"/>
  <c r="AG30" i="57"/>
  <c r="Z30" i="57"/>
  <c r="V30" i="57"/>
  <c r="AD30" i="57"/>
  <c r="U30" i="57"/>
  <c r="AC30" i="57"/>
  <c r="R82" i="57"/>
  <c r="T82" i="57"/>
  <c r="X82" i="57"/>
  <c r="AB82" i="57"/>
  <c r="Q93" i="27" s="1"/>
  <c r="AY93" i="27" s="1"/>
  <c r="AF82" i="57"/>
  <c r="S82" i="57"/>
  <c r="Y82" i="57"/>
  <c r="AD82" i="57"/>
  <c r="S93" i="27" s="1"/>
  <c r="BA93" i="27" s="1"/>
  <c r="U82" i="57"/>
  <c r="Z82" i="57"/>
  <c r="O93" i="27" s="1"/>
  <c r="AW93" i="27" s="1"/>
  <c r="AE82" i="57"/>
  <c r="T93" i="27" s="1"/>
  <c r="BB93" i="27" s="1"/>
  <c r="W82" i="57"/>
  <c r="AC82" i="57"/>
  <c r="R93" i="27" s="1"/>
  <c r="AZ93" i="27" s="1"/>
  <c r="V82" i="57"/>
  <c r="AG82" i="57"/>
  <c r="V93" i="27" s="1"/>
  <c r="BD93" i="27" s="1"/>
  <c r="AA82" i="57"/>
  <c r="P93" i="27" s="1"/>
  <c r="AX93" i="27" s="1"/>
  <c r="R27" i="57"/>
  <c r="V27" i="57"/>
  <c r="Z27" i="57"/>
  <c r="U27" i="57"/>
  <c r="Y27" i="57"/>
  <c r="W27" i="57"/>
  <c r="X27" i="57"/>
  <c r="T27" i="57"/>
  <c r="AB27" i="57"/>
  <c r="S27" i="57"/>
  <c r="AA27" i="57"/>
  <c r="R50" i="57"/>
  <c r="T50" i="57"/>
  <c r="I61" i="27" s="1"/>
  <c r="AQ61" i="27" s="1"/>
  <c r="X50" i="57"/>
  <c r="M61" i="27" s="1"/>
  <c r="AU61" i="27" s="1"/>
  <c r="AB50" i="57"/>
  <c r="Q61" i="27" s="1"/>
  <c r="AY61" i="27" s="1"/>
  <c r="AF50" i="57"/>
  <c r="U61" i="27" s="1"/>
  <c r="BC61" i="27" s="1"/>
  <c r="U50" i="57"/>
  <c r="J61" i="27" s="1"/>
  <c r="AR61" i="27" s="1"/>
  <c r="Y50" i="57"/>
  <c r="AC50" i="57"/>
  <c r="R61" i="27" s="1"/>
  <c r="AZ61" i="27" s="1"/>
  <c r="AG50" i="57"/>
  <c r="V61" i="27" s="1"/>
  <c r="BD61" i="27" s="1"/>
  <c r="S50" i="57"/>
  <c r="H61" i="27" s="1"/>
  <c r="AP61" i="27" s="1"/>
  <c r="W50" i="57"/>
  <c r="L61" i="27" s="1"/>
  <c r="AT61" i="27" s="1"/>
  <c r="AA50" i="57"/>
  <c r="P61" i="27" s="1"/>
  <c r="AX61" i="27" s="1"/>
  <c r="AE50" i="57"/>
  <c r="T61" i="27" s="1"/>
  <c r="BB61" i="27" s="1"/>
  <c r="Z50" i="57"/>
  <c r="O61" i="27" s="1"/>
  <c r="AW61" i="27" s="1"/>
  <c r="AD50" i="57"/>
  <c r="S61" i="27" s="1"/>
  <c r="BA61" i="27" s="1"/>
  <c r="V50" i="57"/>
  <c r="K61" i="27" s="1"/>
  <c r="AS61" i="27" s="1"/>
  <c r="R41" i="57"/>
  <c r="S41" i="57"/>
  <c r="W41" i="57"/>
  <c r="AA41" i="57"/>
  <c r="T41" i="57"/>
  <c r="X41" i="57"/>
  <c r="AB41" i="57"/>
  <c r="V41" i="57"/>
  <c r="Z41" i="57"/>
  <c r="Y41" i="57"/>
  <c r="U41" i="57"/>
  <c r="R24" i="57"/>
  <c r="S24" i="57"/>
  <c r="W24" i="57"/>
  <c r="AA24" i="57"/>
  <c r="AE24" i="57"/>
  <c r="T24" i="57"/>
  <c r="X24" i="57"/>
  <c r="AB24" i="57"/>
  <c r="AF24" i="57"/>
  <c r="V24" i="57"/>
  <c r="Z24" i="57"/>
  <c r="AD24" i="57"/>
  <c r="Y24" i="57"/>
  <c r="AC24" i="57"/>
  <c r="U24" i="57"/>
  <c r="AG24" i="57"/>
  <c r="R67" i="57"/>
  <c r="S67" i="57"/>
  <c r="W67" i="57"/>
  <c r="AA67" i="57"/>
  <c r="AE67" i="57"/>
  <c r="T78" i="27" s="1"/>
  <c r="BB78" i="27" s="1"/>
  <c r="V67" i="57"/>
  <c r="Z67" i="57"/>
  <c r="AD67" i="57"/>
  <c r="S78" i="27" s="1"/>
  <c r="BA78" i="27" s="1"/>
  <c r="U67" i="57"/>
  <c r="AC67" i="57"/>
  <c r="R78" i="27" s="1"/>
  <c r="AZ78" i="27" s="1"/>
  <c r="X67" i="57"/>
  <c r="AF67" i="57"/>
  <c r="U78" i="27" s="1"/>
  <c r="BC78" i="27" s="1"/>
  <c r="T67" i="57"/>
  <c r="AB67" i="57"/>
  <c r="Y67" i="57"/>
  <c r="AG67" i="57"/>
  <c r="V78" i="27" s="1"/>
  <c r="BD78" i="27" s="1"/>
  <c r="R35" i="57"/>
  <c r="S35" i="57"/>
  <c r="W35" i="57"/>
  <c r="AA35" i="57"/>
  <c r="V35" i="57"/>
  <c r="Z35" i="57"/>
  <c r="X35" i="57"/>
  <c r="Y35" i="57"/>
  <c r="U35" i="57"/>
  <c r="T35" i="57"/>
  <c r="AB35" i="57"/>
  <c r="R49" i="57"/>
  <c r="S49" i="57"/>
  <c r="W49" i="57"/>
  <c r="L60" i="27" s="1"/>
  <c r="AT60" i="27" s="1"/>
  <c r="AA49" i="57"/>
  <c r="P60" i="27" s="1"/>
  <c r="AX60" i="27" s="1"/>
  <c r="AE49" i="57"/>
  <c r="T60" i="27" s="1"/>
  <c r="BB60" i="27" s="1"/>
  <c r="T49" i="57"/>
  <c r="X49" i="57"/>
  <c r="M60" i="27" s="1"/>
  <c r="AU60" i="27" s="1"/>
  <c r="AB49" i="57"/>
  <c r="Q60" i="27" s="1"/>
  <c r="AY60" i="27" s="1"/>
  <c r="AF49" i="57"/>
  <c r="U60" i="27" s="1"/>
  <c r="BC60" i="27" s="1"/>
  <c r="V49" i="57"/>
  <c r="K60" i="27" s="1"/>
  <c r="AS60" i="27" s="1"/>
  <c r="Z49" i="57"/>
  <c r="O60" i="27" s="1"/>
  <c r="AW60" i="27" s="1"/>
  <c r="AD49" i="57"/>
  <c r="S60" i="27" s="1"/>
  <c r="BA60" i="27" s="1"/>
  <c r="Y49" i="57"/>
  <c r="N60" i="27" s="1"/>
  <c r="AV60" i="27" s="1"/>
  <c r="AC49" i="57"/>
  <c r="U49" i="57"/>
  <c r="J60" i="27" s="1"/>
  <c r="AR60" i="27" s="1"/>
  <c r="AG49" i="57"/>
  <c r="V60" i="27" s="1"/>
  <c r="BD60" i="27" s="1"/>
  <c r="R83" i="57"/>
  <c r="U83" i="57"/>
  <c r="J94" i="27" s="1"/>
  <c r="AR94" i="27" s="1"/>
  <c r="Y83" i="57"/>
  <c r="N94" i="27" s="1"/>
  <c r="AV94" i="27" s="1"/>
  <c r="AC83" i="57"/>
  <c r="R94" i="27" s="1"/>
  <c r="AZ94" i="27" s="1"/>
  <c r="T83" i="57"/>
  <c r="I94" i="27" s="1"/>
  <c r="AQ94" i="27" s="1"/>
  <c r="Z83" i="57"/>
  <c r="O94" i="27" s="1"/>
  <c r="AW94" i="27" s="1"/>
  <c r="AE83" i="57"/>
  <c r="T94" i="27" s="1"/>
  <c r="BB94" i="27" s="1"/>
  <c r="V83" i="57"/>
  <c r="K94" i="27" s="1"/>
  <c r="AS94" i="27" s="1"/>
  <c r="AA83" i="57"/>
  <c r="P94" i="27" s="1"/>
  <c r="AX94" i="27" s="1"/>
  <c r="AF83" i="57"/>
  <c r="U94" i="27" s="1"/>
  <c r="BC94" i="27" s="1"/>
  <c r="S83" i="57"/>
  <c r="H94" i="27" s="1"/>
  <c r="AP94" i="27" s="1"/>
  <c r="X83" i="57"/>
  <c r="M94" i="27" s="1"/>
  <c r="AU94" i="27" s="1"/>
  <c r="AD83" i="57"/>
  <c r="S94" i="27" s="1"/>
  <c r="BA94" i="27" s="1"/>
  <c r="W83" i="57"/>
  <c r="L94" i="27" s="1"/>
  <c r="AT94" i="27" s="1"/>
  <c r="AB83" i="57"/>
  <c r="Q94" i="27" s="1"/>
  <c r="AY94" i="27" s="1"/>
  <c r="AG83" i="57"/>
  <c r="V94" i="27" s="1"/>
  <c r="BD94" i="27" s="1"/>
  <c r="R32" i="57"/>
  <c r="G43" i="27" s="1"/>
  <c r="AO43" i="27" s="1"/>
  <c r="V32" i="57"/>
  <c r="K43" i="27" s="1"/>
  <c r="AS43" i="27" s="1"/>
  <c r="Z32" i="57"/>
  <c r="O43" i="27" s="1"/>
  <c r="AW43" i="27" s="1"/>
  <c r="AD32" i="57"/>
  <c r="S43" i="27" s="1"/>
  <c r="BA43" i="27" s="1"/>
  <c r="U32" i="57"/>
  <c r="J43" i="27" s="1"/>
  <c r="AR43" i="27" s="1"/>
  <c r="Y32" i="57"/>
  <c r="N43" i="27" s="1"/>
  <c r="AV43" i="27" s="1"/>
  <c r="AC32" i="57"/>
  <c r="AG32" i="57"/>
  <c r="V43" i="27" s="1"/>
  <c r="BD43" i="27" s="1"/>
  <c r="S32" i="57"/>
  <c r="H43" i="27" s="1"/>
  <c r="AP43" i="27" s="1"/>
  <c r="AA32" i="57"/>
  <c r="P43" i="27" s="1"/>
  <c r="AX43" i="27" s="1"/>
  <c r="T32" i="57"/>
  <c r="I43" i="27" s="1"/>
  <c r="AQ43" i="27" s="1"/>
  <c r="AB32" i="57"/>
  <c r="X32" i="57"/>
  <c r="M43" i="27" s="1"/>
  <c r="AU43" i="27" s="1"/>
  <c r="AF32" i="57"/>
  <c r="U43" i="27" s="1"/>
  <c r="BC43" i="27" s="1"/>
  <c r="W32" i="57"/>
  <c r="L43" i="27" s="1"/>
  <c r="AT43" i="27" s="1"/>
  <c r="AE32" i="57"/>
  <c r="T43" i="27" s="1"/>
  <c r="BB43" i="27" s="1"/>
  <c r="R55" i="57"/>
  <c r="U55" i="57"/>
  <c r="Y55" i="57"/>
  <c r="AC55" i="57"/>
  <c r="R66" i="27" s="1"/>
  <c r="AZ66" i="27" s="1"/>
  <c r="AG55" i="57"/>
  <c r="V66" i="27" s="1"/>
  <c r="BD66" i="27" s="1"/>
  <c r="V55" i="57"/>
  <c r="Z55" i="57"/>
  <c r="AD55" i="57"/>
  <c r="T55" i="57"/>
  <c r="X55" i="57"/>
  <c r="AB55" i="57"/>
  <c r="Q66" i="27" s="1"/>
  <c r="AY66" i="27" s="1"/>
  <c r="AF55" i="57"/>
  <c r="U66" i="27" s="1"/>
  <c r="BC66" i="27" s="1"/>
  <c r="S55" i="57"/>
  <c r="W55" i="57"/>
  <c r="AE55" i="57"/>
  <c r="T66" i="27" s="1"/>
  <c r="BB66" i="27" s="1"/>
  <c r="AA55" i="57"/>
  <c r="P66" i="27" s="1"/>
  <c r="AX66" i="27" s="1"/>
  <c r="R31" i="57"/>
  <c r="G42" i="27" s="1"/>
  <c r="AO42" i="27" s="1"/>
  <c r="U31" i="57"/>
  <c r="J42" i="27" s="1"/>
  <c r="AR42" i="27" s="1"/>
  <c r="Y31" i="57"/>
  <c r="N42" i="27" s="1"/>
  <c r="AV42" i="27" s="1"/>
  <c r="AC31" i="57"/>
  <c r="R42" i="27" s="1"/>
  <c r="AZ42" i="27" s="1"/>
  <c r="AG31" i="57"/>
  <c r="V42" i="27" s="1"/>
  <c r="BD42" i="27" s="1"/>
  <c r="T31" i="57"/>
  <c r="I42" i="27" s="1"/>
  <c r="AQ42" i="27" s="1"/>
  <c r="X31" i="57"/>
  <c r="M42" i="27" s="1"/>
  <c r="AU42" i="27" s="1"/>
  <c r="AB31" i="57"/>
  <c r="Q42" i="27" s="1"/>
  <c r="AY42" i="27" s="1"/>
  <c r="AF31" i="57"/>
  <c r="U42" i="27" s="1"/>
  <c r="BC42" i="27" s="1"/>
  <c r="Z31" i="57"/>
  <c r="O42" i="27" s="1"/>
  <c r="AW42" i="27" s="1"/>
  <c r="S31" i="57"/>
  <c r="H42" i="27" s="1"/>
  <c r="AP42" i="27" s="1"/>
  <c r="AA31" i="57"/>
  <c r="P42" i="27" s="1"/>
  <c r="AX42" i="27" s="1"/>
  <c r="W31" i="57"/>
  <c r="L42" i="27" s="1"/>
  <c r="AT42" i="27" s="1"/>
  <c r="AE31" i="57"/>
  <c r="T42" i="27" s="1"/>
  <c r="BB42" i="27" s="1"/>
  <c r="AD31" i="57"/>
  <c r="S42" i="27" s="1"/>
  <c r="BA42" i="27" s="1"/>
  <c r="V31" i="57"/>
  <c r="K42" i="27" s="1"/>
  <c r="AS42" i="27" s="1"/>
  <c r="R46" i="57"/>
  <c r="V46" i="57"/>
  <c r="Z46" i="57"/>
  <c r="S46" i="57"/>
  <c r="W46" i="57"/>
  <c r="AA46" i="57"/>
  <c r="U46" i="57"/>
  <c r="Y46" i="57"/>
  <c r="AB46" i="57"/>
  <c r="X46" i="57"/>
  <c r="T46" i="57"/>
  <c r="R37" i="57"/>
  <c r="U37" i="57"/>
  <c r="J48" i="27" s="1"/>
  <c r="AR48" i="27" s="1"/>
  <c r="Y37" i="57"/>
  <c r="N48" i="27" s="1"/>
  <c r="AV48" i="27" s="1"/>
  <c r="AC37" i="57"/>
  <c r="R48" i="27" s="1"/>
  <c r="AZ48" i="27" s="1"/>
  <c r="AG37" i="57"/>
  <c r="V48" i="27" s="1"/>
  <c r="BD48" i="27" s="1"/>
  <c r="T37" i="57"/>
  <c r="I48" i="27" s="1"/>
  <c r="AQ48" i="27" s="1"/>
  <c r="Z37" i="57"/>
  <c r="O48" i="27" s="1"/>
  <c r="AW48" i="27" s="1"/>
  <c r="AE37" i="57"/>
  <c r="T48" i="27" s="1"/>
  <c r="BB48" i="27" s="1"/>
  <c r="V37" i="57"/>
  <c r="K48" i="27" s="1"/>
  <c r="AS48" i="27" s="1"/>
  <c r="AA37" i="57"/>
  <c r="P48" i="27" s="1"/>
  <c r="AX48" i="27" s="1"/>
  <c r="AF37" i="57"/>
  <c r="U48" i="27" s="1"/>
  <c r="BC48" i="27" s="1"/>
  <c r="S37" i="57"/>
  <c r="H48" i="27" s="1"/>
  <c r="AP48" i="27" s="1"/>
  <c r="X37" i="57"/>
  <c r="M48" i="27" s="1"/>
  <c r="AU48" i="27" s="1"/>
  <c r="AD37" i="57"/>
  <c r="W37" i="57"/>
  <c r="L48" i="27" s="1"/>
  <c r="AT48" i="27" s="1"/>
  <c r="AB37" i="57"/>
  <c r="Q48" i="27" s="1"/>
  <c r="AY48" i="27" s="1"/>
  <c r="P73" i="27"/>
  <c r="AX73" i="27" s="1"/>
  <c r="Q73" i="27"/>
  <c r="AY73" i="27" s="1"/>
  <c r="H68" i="27"/>
  <c r="AP68" i="27" s="1"/>
  <c r="P68" i="27"/>
  <c r="AX68" i="27" s="1"/>
  <c r="I68" i="27"/>
  <c r="AQ68" i="27" s="1"/>
  <c r="Q59" i="27"/>
  <c r="AY59" i="27" s="1"/>
  <c r="S49" i="27"/>
  <c r="BA49" i="27" s="1"/>
  <c r="Q43" i="27"/>
  <c r="AY43" i="27" s="1"/>
  <c r="T67" i="27"/>
  <c r="BB67" i="27" s="1"/>
  <c r="M67" i="27"/>
  <c r="AU67" i="27" s="1"/>
  <c r="R67" i="27"/>
  <c r="AZ67" i="27" s="1"/>
  <c r="K67" i="27"/>
  <c r="AS67" i="27" s="1"/>
  <c r="R86" i="27"/>
  <c r="AZ86" i="27" s="1"/>
  <c r="N79" i="27"/>
  <c r="AV79" i="27" s="1"/>
  <c r="R18" i="57"/>
  <c r="I74" i="27"/>
  <c r="AQ74" i="27" s="1"/>
  <c r="V74" i="27"/>
  <c r="BD74" i="27" s="1"/>
  <c r="M74" i="27"/>
  <c r="AU74" i="27" s="1"/>
  <c r="V53" i="27"/>
  <c r="BD53" i="27" s="1"/>
  <c r="V68" i="27"/>
  <c r="BD68" i="27" s="1"/>
  <c r="N68" i="27"/>
  <c r="AV68" i="27" s="1"/>
  <c r="T49" i="27"/>
  <c r="BB49" i="27" s="1"/>
  <c r="N49" i="27"/>
  <c r="AV49" i="27" s="1"/>
  <c r="U49" i="27"/>
  <c r="BC49" i="27" s="1"/>
  <c r="H89" i="27"/>
  <c r="AP89" i="27" s="1"/>
  <c r="M80" i="27"/>
  <c r="AU80" i="27" s="1"/>
  <c r="H80" i="27"/>
  <c r="AP80" i="27" s="1"/>
  <c r="N80" i="27"/>
  <c r="AV80" i="27" s="1"/>
  <c r="O80" i="27"/>
  <c r="AW80" i="27" s="1"/>
  <c r="P54" i="27"/>
  <c r="AX54" i="27" s="1"/>
  <c r="K54" i="27"/>
  <c r="AS54" i="27" s="1"/>
  <c r="R54" i="27"/>
  <c r="AZ54" i="27" s="1"/>
  <c r="O47" i="27"/>
  <c r="AW47" i="27" s="1"/>
  <c r="H93" i="27"/>
  <c r="AP93" i="27" s="1"/>
  <c r="N61" i="27"/>
  <c r="AV61" i="27" s="1"/>
  <c r="I87" i="27"/>
  <c r="AQ87" i="27" s="1"/>
  <c r="U87" i="27"/>
  <c r="BC87" i="27" s="1"/>
  <c r="H87" i="27"/>
  <c r="AP87" i="27" s="1"/>
  <c r="J87" i="27"/>
  <c r="AR87" i="27" s="1"/>
  <c r="N87" i="27"/>
  <c r="AV87" i="27" s="1"/>
  <c r="I55" i="27"/>
  <c r="AQ55" i="27" s="1"/>
  <c r="M55" i="27"/>
  <c r="AU55" i="27" s="1"/>
  <c r="H55" i="27"/>
  <c r="AP55" i="27" s="1"/>
  <c r="K55" i="27"/>
  <c r="AS55" i="27" s="1"/>
  <c r="N55" i="27"/>
  <c r="AV55" i="27" s="1"/>
  <c r="O55" i="27"/>
  <c r="AW55" i="27" s="1"/>
  <c r="R55" i="27"/>
  <c r="AZ55" i="27" s="1"/>
  <c r="V72" i="27"/>
  <c r="BD72" i="27" s="1"/>
  <c r="U72" i="27"/>
  <c r="BC72" i="27" s="1"/>
  <c r="T72" i="27"/>
  <c r="BB72" i="27" s="1"/>
  <c r="S72" i="27"/>
  <c r="BA72" i="27" s="1"/>
  <c r="O86" i="27"/>
  <c r="AW86" i="27" s="1"/>
  <c r="P79" i="27"/>
  <c r="AX79" i="27" s="1"/>
  <c r="R79" i="27"/>
  <c r="AZ79" i="27" s="1"/>
  <c r="M79" i="27"/>
  <c r="AU79" i="27" s="1"/>
  <c r="K74" i="27"/>
  <c r="AS74" i="27" s="1"/>
  <c r="V73" i="27"/>
  <c r="BD73" i="27" s="1"/>
  <c r="R47" i="27"/>
  <c r="AZ47" i="27" s="1"/>
  <c r="T47" i="27"/>
  <c r="BB47" i="27" s="1"/>
  <c r="U93" i="27"/>
  <c r="BC93" i="27" s="1"/>
  <c r="V87" i="27"/>
  <c r="BD87" i="27" s="1"/>
  <c r="P80" i="27"/>
  <c r="AX80" i="27" s="1"/>
  <c r="T80" i="27"/>
  <c r="BB80" i="27" s="1"/>
  <c r="Q80" i="27"/>
  <c r="AY80" i="27" s="1"/>
  <c r="J74" i="27"/>
  <c r="AR74" i="27" s="1"/>
  <c r="R73" i="27"/>
  <c r="AZ73" i="27" s="1"/>
  <c r="M49" i="27"/>
  <c r="AU49" i="27" s="1"/>
  <c r="O49" i="27"/>
  <c r="AW49" i="27" s="1"/>
  <c r="O67" i="27"/>
  <c r="AW67" i="27" s="1"/>
  <c r="S86" i="27"/>
  <c r="BA86" i="27" s="1"/>
  <c r="S85" i="27"/>
  <c r="BA85" i="27" s="1"/>
  <c r="S79" i="27"/>
  <c r="BA79" i="27" s="1"/>
  <c r="Q86" i="27"/>
  <c r="AY86" i="27" s="1"/>
  <c r="P101" i="27"/>
  <c r="AX101" i="27" s="1"/>
  <c r="T101" i="27"/>
  <c r="BB101" i="27" s="1"/>
  <c r="Q101" i="27"/>
  <c r="AY101" i="27" s="1"/>
  <c r="R101" i="27"/>
  <c r="AZ101" i="27" s="1"/>
  <c r="Q100" i="27"/>
  <c r="AY100" i="27" s="1"/>
  <c r="R100" i="27"/>
  <c r="AZ100" i="27" s="1"/>
  <c r="O79" i="27"/>
  <c r="AW79" i="27" s="1"/>
  <c r="O54" i="27"/>
  <c r="AW54" i="27" s="1"/>
  <c r="N67" i="27"/>
  <c r="AV67" i="27" s="1"/>
  <c r="O74" i="27"/>
  <c r="AW74" i="27" s="1"/>
  <c r="O73" i="27"/>
  <c r="AW73" i="27" s="1"/>
  <c r="N101" i="27"/>
  <c r="AV101" i="27" s="1"/>
  <c r="O101" i="27"/>
  <c r="AW101" i="27" s="1"/>
  <c r="G97" i="27"/>
  <c r="AO97" i="27" s="1"/>
  <c r="H97" i="27"/>
  <c r="AP97" i="27" s="1"/>
  <c r="I97" i="27"/>
  <c r="AQ97" i="27" s="1"/>
  <c r="L67" i="27"/>
  <c r="AT67" i="27" s="1"/>
  <c r="V86" i="27"/>
  <c r="BD86" i="27" s="1"/>
  <c r="H91" i="27"/>
  <c r="AP91" i="27" s="1"/>
  <c r="K68" i="27"/>
  <c r="AS68" i="27" s="1"/>
  <c r="H96" i="27"/>
  <c r="AP96" i="27" s="1"/>
  <c r="G96" i="27"/>
  <c r="AO96" i="27" s="1"/>
  <c r="I96" i="27"/>
  <c r="AQ96" i="27" s="1"/>
  <c r="I98" i="27"/>
  <c r="AQ98" i="27" s="1"/>
  <c r="H98" i="27"/>
  <c r="AP98" i="27" s="1"/>
  <c r="G98" i="27"/>
  <c r="AO98" i="27" s="1"/>
  <c r="U54" i="27"/>
  <c r="BC54" i="27" s="1"/>
  <c r="H74" i="27"/>
  <c r="AP74" i="27" s="1"/>
  <c r="L74" i="27"/>
  <c r="AT74" i="27" s="1"/>
  <c r="H102" i="27"/>
  <c r="AP102" i="27" s="1"/>
  <c r="G102" i="27"/>
  <c r="AO102" i="27" s="1"/>
  <c r="I102" i="27"/>
  <c r="AQ102" i="27" s="1"/>
  <c r="J102" i="27"/>
  <c r="AR102" i="27" s="1"/>
  <c r="I95" i="27"/>
  <c r="AQ95" i="27" s="1"/>
  <c r="H95" i="27"/>
  <c r="AP95" i="27" s="1"/>
  <c r="G95" i="27"/>
  <c r="AO95" i="27" s="1"/>
  <c r="G99" i="27"/>
  <c r="AO99" i="27" s="1"/>
  <c r="H99" i="27"/>
  <c r="AP99" i="27" s="1"/>
  <c r="I99" i="27"/>
  <c r="AQ99" i="27" s="1"/>
  <c r="V99" i="27"/>
  <c r="BD99" i="27" s="1"/>
  <c r="H49" i="27"/>
  <c r="AP49" i="27" s="1"/>
  <c r="I49" i="27"/>
  <c r="AQ49" i="27" s="1"/>
  <c r="L49" i="27"/>
  <c r="AT49" i="27" s="1"/>
  <c r="G101" i="27"/>
  <c r="AO101" i="27" s="1"/>
  <c r="J101" i="27"/>
  <c r="AR101" i="27" s="1"/>
  <c r="I101" i="27"/>
  <c r="AQ101" i="27" s="1"/>
  <c r="H101" i="27"/>
  <c r="AP101" i="27" s="1"/>
  <c r="M101" i="27"/>
  <c r="AU101" i="27" s="1"/>
  <c r="K101" i="27"/>
  <c r="AS101" i="27" s="1"/>
  <c r="L101" i="27"/>
  <c r="AT101" i="27" s="1"/>
  <c r="V101" i="27"/>
  <c r="BD101" i="27" s="1"/>
  <c r="U101" i="27"/>
  <c r="BC101" i="27" s="1"/>
  <c r="G100" i="27"/>
  <c r="AO100" i="27" s="1"/>
  <c r="P100" i="27"/>
  <c r="AX100" i="27" s="1"/>
  <c r="H100" i="27"/>
  <c r="AP100" i="27" s="1"/>
  <c r="I100" i="27"/>
  <c r="AQ100" i="27" s="1"/>
  <c r="V100" i="27"/>
  <c r="BD100" i="27" s="1"/>
  <c r="U100" i="27"/>
  <c r="BC100" i="27" s="1"/>
  <c r="S100" i="27"/>
  <c r="BA100" i="27" s="1"/>
  <c r="T100" i="27"/>
  <c r="BB100" i="27" s="1"/>
  <c r="G94" i="27" l="1"/>
  <c r="AO94" i="27" s="1"/>
  <c r="K99" i="28" s="1"/>
  <c r="AC99" i="28" s="1"/>
  <c r="G86" i="27"/>
  <c r="AO86" i="27" s="1"/>
  <c r="K91" i="28" s="1"/>
  <c r="AC91" i="28" s="1"/>
  <c r="G91" i="27"/>
  <c r="AO91" i="27" s="1"/>
  <c r="K96" i="28" s="1"/>
  <c r="AC96" i="28" s="1"/>
  <c r="G80" i="27"/>
  <c r="AO80" i="27" s="1"/>
  <c r="G84" i="27"/>
  <c r="AO84" i="27" s="1"/>
  <c r="K89" i="28" s="1"/>
  <c r="AC89" i="28" s="1"/>
  <c r="G49" i="27"/>
  <c r="AO49" i="27" s="1"/>
  <c r="K54" i="28" s="1"/>
  <c r="AC54" i="28" s="1"/>
  <c r="G61" i="27"/>
  <c r="AO61" i="27" s="1"/>
  <c r="K66" i="28" s="1"/>
  <c r="AC66" i="28" s="1"/>
  <c r="G55" i="27"/>
  <c r="AO55" i="27" s="1"/>
  <c r="K60" i="28" s="1"/>
  <c r="AC60" i="28" s="1"/>
  <c r="G87" i="27"/>
  <c r="AO87" i="27" s="1"/>
  <c r="G89" i="27"/>
  <c r="AO89" i="27" s="1"/>
  <c r="K94" i="28" s="1"/>
  <c r="AC94" i="28" s="1"/>
  <c r="G93" i="27"/>
  <c r="AO93" i="27" s="1"/>
  <c r="K98" i="28" s="1"/>
  <c r="AC98" i="28" s="1"/>
  <c r="M29" i="57"/>
  <c r="M25" i="57"/>
  <c r="M70" i="57"/>
  <c r="M43" i="57"/>
  <c r="M71" i="57"/>
  <c r="M51" i="57"/>
  <c r="M62" i="57"/>
  <c r="M65" i="57"/>
  <c r="M68" i="57"/>
  <c r="M33" i="57"/>
  <c r="M58" i="57"/>
  <c r="M26" i="57"/>
  <c r="M76" i="57"/>
  <c r="M50" i="57"/>
  <c r="M27" i="57"/>
  <c r="M44" i="57"/>
  <c r="M40" i="57"/>
  <c r="M73" i="57"/>
  <c r="M30" i="57"/>
  <c r="M36" i="57"/>
  <c r="M66" i="57"/>
  <c r="M75" i="57"/>
  <c r="M56" i="57"/>
  <c r="M83" i="57"/>
  <c r="M49" i="57"/>
  <c r="M35" i="57"/>
  <c r="M60" i="57"/>
  <c r="M81" i="57"/>
  <c r="M45" i="57"/>
  <c r="M37" i="57"/>
  <c r="M46" i="57"/>
  <c r="M48" i="57"/>
  <c r="M57" i="57"/>
  <c r="M64" i="57"/>
  <c r="M63" i="57"/>
  <c r="M34" i="57"/>
  <c r="M21" i="57"/>
  <c r="M69" i="57"/>
  <c r="M78" i="57"/>
  <c r="M82" i="57"/>
  <c r="M52" i="57"/>
  <c r="M28" i="57"/>
  <c r="M79" i="57"/>
  <c r="M23" i="57"/>
  <c r="M38" i="57"/>
  <c r="M53" i="57"/>
  <c r="M80" i="57"/>
  <c r="M74" i="57"/>
  <c r="AC74" i="57" s="1"/>
  <c r="M59" i="57"/>
  <c r="M61" i="57"/>
  <c r="M77" i="57"/>
  <c r="M67" i="57"/>
  <c r="M24" i="57"/>
  <c r="M41" i="57"/>
  <c r="M72" i="57"/>
  <c r="M39" i="57"/>
  <c r="M31" i="57"/>
  <c r="M55" i="57"/>
  <c r="M32" i="57"/>
  <c r="M22" i="57"/>
  <c r="M42" i="57"/>
  <c r="M47" i="57"/>
  <c r="M19" i="57"/>
  <c r="M54" i="57"/>
  <c r="M20" i="57"/>
  <c r="H103" i="27"/>
  <c r="I103" i="27"/>
  <c r="G103" i="27"/>
  <c r="J103" i="27"/>
  <c r="N60" i="28"/>
  <c r="M60" i="28"/>
  <c r="L60" i="28"/>
  <c r="S60" i="28"/>
  <c r="T60" i="28"/>
  <c r="U78" i="28"/>
  <c r="M85" i="28"/>
  <c r="S78" i="28"/>
  <c r="M103" i="28"/>
  <c r="T64" i="28"/>
  <c r="L73" i="28"/>
  <c r="K73" i="28"/>
  <c r="AC73" i="28" s="1"/>
  <c r="K97" i="28"/>
  <c r="AC97" i="28" s="1"/>
  <c r="M106" i="28"/>
  <c r="U47" i="28"/>
  <c r="Q54" i="28"/>
  <c r="P54" i="28"/>
  <c r="N54" i="28"/>
  <c r="R58" i="28"/>
  <c r="T53" i="28"/>
  <c r="S53" i="28"/>
  <c r="K100" i="28"/>
  <c r="AC100" i="28" s="1"/>
  <c r="S48" i="28"/>
  <c r="M102" i="28"/>
  <c r="L102" i="28"/>
  <c r="M92" i="28"/>
  <c r="U66" i="28"/>
  <c r="T59" i="28"/>
  <c r="R59" i="28"/>
  <c r="P60" i="28"/>
  <c r="R84" i="28"/>
  <c r="T84" i="28"/>
  <c r="S98" i="28"/>
  <c r="L98" i="28"/>
  <c r="N107" i="28"/>
  <c r="T52" i="28"/>
  <c r="T85" i="28"/>
  <c r="N85" i="28"/>
  <c r="T71" i="28"/>
  <c r="N106" i="28"/>
  <c r="AF106" i="28" s="1"/>
  <c r="N99" i="28"/>
  <c r="L94" i="28"/>
  <c r="N47" i="28"/>
  <c r="Q47" i="28"/>
  <c r="T47" i="28"/>
  <c r="S47" i="28"/>
  <c r="U58" i="28"/>
  <c r="M100" i="28"/>
  <c r="L100" i="28"/>
  <c r="S79" i="28"/>
  <c r="T79" i="28"/>
  <c r="T92" i="28"/>
  <c r="L66" i="28"/>
  <c r="S66" i="28"/>
  <c r="N59" i="28"/>
  <c r="K93" i="28"/>
  <c r="AC93" i="28" s="1"/>
  <c r="U84" i="28"/>
  <c r="K86" i="28"/>
  <c r="AC86" i="28" s="1"/>
  <c r="R78" i="28"/>
  <c r="T78" i="28"/>
  <c r="P85" i="28"/>
  <c r="O85" i="28"/>
  <c r="L95" i="28"/>
  <c r="K95" i="28"/>
  <c r="AC95" i="28" s="1"/>
  <c r="S65" i="28"/>
  <c r="T105" i="28"/>
  <c r="R73" i="28"/>
  <c r="S106" i="28"/>
  <c r="T99" i="28"/>
  <c r="S99" i="28"/>
  <c r="M47" i="28"/>
  <c r="P47" i="28"/>
  <c r="O47" i="28"/>
  <c r="K88" i="28"/>
  <c r="AC88" i="28" s="1"/>
  <c r="O54" i="28"/>
  <c r="N53" i="28"/>
  <c r="S72" i="28"/>
  <c r="K79" i="28"/>
  <c r="AC79" i="28" s="1"/>
  <c r="M79" i="28"/>
  <c r="L79" i="28"/>
  <c r="N48" i="28"/>
  <c r="T48" i="28"/>
  <c r="K102" i="28"/>
  <c r="AC102" i="28" s="1"/>
  <c r="P92" i="28"/>
  <c r="S92" i="28"/>
  <c r="R92" i="28"/>
  <c r="Q66" i="28"/>
  <c r="R66" i="28"/>
  <c r="O66" i="28"/>
  <c r="S84" i="28"/>
  <c r="Q84" i="28"/>
  <c r="T98" i="28"/>
  <c r="L107" i="28"/>
  <c r="K107" i="28"/>
  <c r="AC107" i="28" s="1"/>
  <c r="S52" i="28"/>
  <c r="P78" i="28"/>
  <c r="L85" i="28"/>
  <c r="T65" i="28"/>
  <c r="N65" i="28"/>
  <c r="M105" i="28"/>
  <c r="K105" i="28"/>
  <c r="AC105" i="28" s="1"/>
  <c r="T73" i="28"/>
  <c r="S73" i="28"/>
  <c r="N73" i="28"/>
  <c r="K106" i="28"/>
  <c r="AC106" i="28" s="1"/>
  <c r="T106" i="28"/>
  <c r="L47" i="28"/>
  <c r="K47" i="28"/>
  <c r="AC47" i="28" s="1"/>
  <c r="U54" i="28"/>
  <c r="R54" i="28"/>
  <c r="S58" i="28"/>
  <c r="S91" i="28"/>
  <c r="R91" i="28"/>
  <c r="T91" i="28"/>
  <c r="L53" i="28"/>
  <c r="M104" i="28"/>
  <c r="L104" i="28"/>
  <c r="N79" i="28"/>
  <c r="L48" i="28"/>
  <c r="M101" i="28"/>
  <c r="L101" i="28"/>
  <c r="K101" i="28"/>
  <c r="AC101" i="28" s="1"/>
  <c r="Q92" i="28"/>
  <c r="O92" i="28"/>
  <c r="N92" i="28"/>
  <c r="M66" i="28"/>
  <c r="N66" i="28"/>
  <c r="K87" i="28"/>
  <c r="AC87" i="28" s="1"/>
  <c r="P66" i="28"/>
  <c r="K48" i="28"/>
  <c r="AC48" i="28" s="1"/>
  <c r="K90" i="28"/>
  <c r="AC90" i="28" s="1"/>
  <c r="M54" i="28"/>
  <c r="T54" i="28"/>
  <c r="S85" i="28"/>
  <c r="Q78" i="28"/>
  <c r="M73" i="28"/>
  <c r="M48" i="28"/>
  <c r="S64" i="28"/>
  <c r="T72" i="28"/>
  <c r="L93" i="28"/>
  <c r="L54" i="28"/>
  <c r="M99" i="28"/>
  <c r="AE99" i="28" s="1"/>
  <c r="L103" i="28"/>
  <c r="L96" i="28"/>
  <c r="K92" i="28"/>
  <c r="AC92" i="28" s="1"/>
  <c r="T66" i="28"/>
  <c r="M53" i="28"/>
  <c r="S54" i="28"/>
  <c r="L99" i="28"/>
  <c r="S59" i="28"/>
  <c r="M59" i="28"/>
  <c r="T58" i="28"/>
  <c r="L97" i="28"/>
  <c r="R47" i="28"/>
  <c r="AC20" i="57" l="1"/>
  <c r="AG20" i="57"/>
  <c r="AD20" i="57"/>
  <c r="AE20" i="57"/>
  <c r="AF20" i="57"/>
  <c r="AF59" i="57"/>
  <c r="AC59" i="57"/>
  <c r="AG59" i="57"/>
  <c r="AD59" i="57"/>
  <c r="AE59" i="57"/>
  <c r="AC52" i="57"/>
  <c r="AG52" i="57"/>
  <c r="AD52" i="57"/>
  <c r="AE52" i="57"/>
  <c r="AF52" i="57"/>
  <c r="AD21" i="57"/>
  <c r="AE21" i="57"/>
  <c r="AF21" i="57"/>
  <c r="AC21" i="57"/>
  <c r="AG21" i="57"/>
  <c r="AD45" i="57"/>
  <c r="AE45" i="57"/>
  <c r="AF45" i="57"/>
  <c r="AC45" i="57"/>
  <c r="AG45" i="57"/>
  <c r="AE66" i="57"/>
  <c r="AF66" i="57"/>
  <c r="AC66" i="57"/>
  <c r="AG66" i="57"/>
  <c r="AD66" i="57"/>
  <c r="AC40" i="57"/>
  <c r="AG40" i="57"/>
  <c r="AD40" i="57"/>
  <c r="AE40" i="57"/>
  <c r="AF40" i="57"/>
  <c r="AF71" i="57"/>
  <c r="AC71" i="57"/>
  <c r="AG71" i="57"/>
  <c r="AD71" i="57"/>
  <c r="AE71" i="57"/>
  <c r="AD29" i="57"/>
  <c r="AE29" i="57"/>
  <c r="AF29" i="57"/>
  <c r="AC29" i="57"/>
  <c r="AG29" i="57"/>
  <c r="AE54" i="57"/>
  <c r="AF54" i="57"/>
  <c r="AC54" i="57"/>
  <c r="AG54" i="57"/>
  <c r="AD54" i="57"/>
  <c r="AE22" i="57"/>
  <c r="AF22" i="57"/>
  <c r="AC22" i="57"/>
  <c r="AG22" i="57"/>
  <c r="AD22" i="57"/>
  <c r="AF39" i="57"/>
  <c r="AC39" i="57"/>
  <c r="AG39" i="57"/>
  <c r="AD39" i="57"/>
  <c r="AE39" i="57"/>
  <c r="AF23" i="57"/>
  <c r="AC23" i="57"/>
  <c r="AG23" i="57"/>
  <c r="AD23" i="57"/>
  <c r="AE23" i="57"/>
  <c r="AE34" i="57"/>
  <c r="AF34" i="57"/>
  <c r="AC34" i="57"/>
  <c r="AG34" i="57"/>
  <c r="AD34" i="57"/>
  <c r="AC81" i="57"/>
  <c r="AD81" i="57"/>
  <c r="AD65" i="57"/>
  <c r="AE65" i="57"/>
  <c r="AF65" i="57"/>
  <c r="AC65" i="57"/>
  <c r="AG65" i="57"/>
  <c r="AF19" i="57"/>
  <c r="AC19" i="57"/>
  <c r="AG19" i="57"/>
  <c r="AD19" i="57"/>
  <c r="AE19" i="57"/>
  <c r="AC72" i="57"/>
  <c r="AG72" i="57"/>
  <c r="AD72" i="57"/>
  <c r="AE72" i="57"/>
  <c r="AF72" i="57"/>
  <c r="AD77" i="57"/>
  <c r="AE77" i="57"/>
  <c r="AF77" i="57"/>
  <c r="AC77" i="57"/>
  <c r="AG77" i="57"/>
  <c r="AD80" i="57"/>
  <c r="AE80" i="57"/>
  <c r="AF80" i="57"/>
  <c r="AC80" i="57"/>
  <c r="AG80" i="57"/>
  <c r="AF79" i="57"/>
  <c r="AC79" i="57"/>
  <c r="AG79" i="57"/>
  <c r="AD79" i="57"/>
  <c r="AE79" i="57"/>
  <c r="AE78" i="57"/>
  <c r="AF78" i="57"/>
  <c r="AC78" i="57"/>
  <c r="AG78" i="57"/>
  <c r="AD78" i="57"/>
  <c r="AE46" i="57"/>
  <c r="AF46" i="57"/>
  <c r="AC46" i="57"/>
  <c r="AG46" i="57"/>
  <c r="AD46" i="57"/>
  <c r="AC60" i="57"/>
  <c r="AG60" i="57"/>
  <c r="AD60" i="57"/>
  <c r="AE60" i="57"/>
  <c r="AF60" i="57"/>
  <c r="AF27" i="57"/>
  <c r="AC27" i="57"/>
  <c r="AG27" i="57"/>
  <c r="AD27" i="57"/>
  <c r="AE27" i="57"/>
  <c r="AE58" i="57"/>
  <c r="AF58" i="57"/>
  <c r="AC58" i="57"/>
  <c r="AG58" i="57"/>
  <c r="AD58" i="57"/>
  <c r="AE70" i="57"/>
  <c r="AF70" i="57"/>
  <c r="AC70" i="57"/>
  <c r="AG70" i="57"/>
  <c r="AD70" i="57"/>
  <c r="AF47" i="57"/>
  <c r="AC47" i="57"/>
  <c r="AG47" i="57"/>
  <c r="AD47" i="57"/>
  <c r="AE47" i="57"/>
  <c r="AD41" i="57"/>
  <c r="AE41" i="57"/>
  <c r="AF41" i="57"/>
  <c r="AC41" i="57"/>
  <c r="AG41" i="57"/>
  <c r="AD53" i="57"/>
  <c r="AE53" i="57"/>
  <c r="AF53" i="57"/>
  <c r="AC53" i="57"/>
  <c r="AG53" i="57"/>
  <c r="AC28" i="57"/>
  <c r="AG28" i="57"/>
  <c r="AD28" i="57"/>
  <c r="AE28" i="57"/>
  <c r="AF28" i="57"/>
  <c r="AC64" i="57"/>
  <c r="AG64" i="57"/>
  <c r="AD64" i="57"/>
  <c r="AE64" i="57"/>
  <c r="AF64" i="57"/>
  <c r="AF35" i="57"/>
  <c r="AC35" i="57"/>
  <c r="AG35" i="57"/>
  <c r="AD35" i="57"/>
  <c r="AE35" i="57"/>
  <c r="AD73" i="57"/>
  <c r="AE73" i="57"/>
  <c r="AF73" i="57"/>
  <c r="AC73" i="57"/>
  <c r="AG73" i="57"/>
  <c r="AD33" i="57"/>
  <c r="AE33" i="57"/>
  <c r="AF33" i="57"/>
  <c r="AC33" i="57"/>
  <c r="AG33" i="57"/>
  <c r="AF51" i="57"/>
  <c r="AC51" i="57"/>
  <c r="AG51" i="57"/>
  <c r="AD51" i="57"/>
  <c r="AE51" i="57"/>
  <c r="AD102" i="28"/>
  <c r="AE102" i="28" s="1"/>
  <c r="AF99" i="28"/>
  <c r="AD101" i="28"/>
  <c r="AE101" i="28" s="1"/>
  <c r="AD107" i="28"/>
  <c r="AD48" i="28"/>
  <c r="AE48" i="28" s="1"/>
  <c r="AF48" i="28" s="1"/>
  <c r="AD100" i="28"/>
  <c r="AE100" i="28" s="1"/>
  <c r="AD47" i="28"/>
  <c r="AE47" i="28" s="1"/>
  <c r="AF47" i="28" s="1"/>
  <c r="AG47" i="28" s="1"/>
  <c r="AH47" i="28" s="1"/>
  <c r="AI47" i="28" s="1"/>
  <c r="AJ47" i="28" s="1"/>
  <c r="AK47" i="28" s="1"/>
  <c r="AL47" i="28" s="1"/>
  <c r="AM47" i="28" s="1"/>
  <c r="AD95" i="28"/>
  <c r="AD93" i="28"/>
  <c r="AD73" i="28"/>
  <c r="AE73" i="28" s="1"/>
  <c r="AF73" i="28" s="1"/>
  <c r="AD60" i="28"/>
  <c r="AE60" i="28" s="1"/>
  <c r="AF60" i="28" s="1"/>
  <c r="AD98" i="28"/>
  <c r="AD66" i="28"/>
  <c r="AE66" i="28" s="1"/>
  <c r="AF66" i="28" s="1"/>
  <c r="AG66" i="28" s="1"/>
  <c r="AH66" i="28" s="1"/>
  <c r="AI66" i="28" s="1"/>
  <c r="AJ66" i="28" s="1"/>
  <c r="AK66" i="28" s="1"/>
  <c r="AL66" i="28" s="1"/>
  <c r="AM66" i="28" s="1"/>
  <c r="AD96" i="28"/>
  <c r="AD79" i="28"/>
  <c r="AE79" i="28" s="1"/>
  <c r="AF79" i="28" s="1"/>
  <c r="AD94" i="28"/>
  <c r="AD54" i="28"/>
  <c r="AE54" i="28" s="1"/>
  <c r="AF54" i="28" s="1"/>
  <c r="AG54" i="28" s="1"/>
  <c r="AH54" i="28" s="1"/>
  <c r="AI54" i="28" s="1"/>
  <c r="AJ54" i="28" s="1"/>
  <c r="AK54" i="28" s="1"/>
  <c r="AL54" i="28" s="1"/>
  <c r="AM54" i="28" s="1"/>
  <c r="AD97" i="28"/>
  <c r="AD99" i="28"/>
  <c r="AR103" i="27"/>
  <c r="N108" i="28" s="1"/>
  <c r="AP103" i="27"/>
  <c r="L108" i="28" s="1"/>
  <c r="AO103" i="27"/>
  <c r="K108" i="28" s="1"/>
  <c r="AC108" i="28" s="1"/>
  <c r="AQ103" i="27"/>
  <c r="M108" i="28" s="1"/>
  <c r="L106" i="28"/>
  <c r="AD106" i="28" s="1"/>
  <c r="AE106" i="28" s="1"/>
  <c r="L92" i="28"/>
  <c r="AD92" i="28" s="1"/>
  <c r="AE92" i="28" s="1"/>
  <c r="AF92" i="28" s="1"/>
  <c r="AG92" i="28" s="1"/>
  <c r="AH92" i="28" s="1"/>
  <c r="AI92" i="28" s="1"/>
  <c r="AJ92" i="28" s="1"/>
  <c r="AK92" i="28" s="1"/>
  <c r="AL92" i="28" s="1"/>
  <c r="M107" i="28"/>
  <c r="K103" i="28"/>
  <c r="AC103" i="28" s="1"/>
  <c r="AD103" i="28" s="1"/>
  <c r="AE103" i="28" s="1"/>
  <c r="L105" i="28"/>
  <c r="AD105" i="28" s="1"/>
  <c r="AE105" i="28" s="1"/>
  <c r="K85" i="28"/>
  <c r="AC85" i="28" s="1"/>
  <c r="AD85" i="28" s="1"/>
  <c r="AE85" i="28" s="1"/>
  <c r="AF85" i="28" s="1"/>
  <c r="AG85" i="28" s="1"/>
  <c r="AH85" i="28" s="1"/>
  <c r="K104" i="28"/>
  <c r="AC104" i="28" s="1"/>
  <c r="AD104" i="28" s="1"/>
  <c r="AE104" i="28" s="1"/>
  <c r="Q60" i="28"/>
  <c r="R60" i="28"/>
  <c r="O60" i="28"/>
  <c r="Q59" i="28"/>
  <c r="O53" i="28"/>
  <c r="O59" i="28"/>
  <c r="P65" i="28"/>
  <c r="AE107" i="28" l="1"/>
  <c r="AF107" i="28" s="1"/>
  <c r="AD108" i="28"/>
  <c r="AE108" i="28" s="1"/>
  <c r="AF108" i="28" s="1"/>
  <c r="AG60" i="28"/>
  <c r="AH60" i="28" s="1"/>
  <c r="AI60" i="28" s="1"/>
  <c r="AJ60" i="28" s="1"/>
  <c r="AK60" i="28" s="1"/>
  <c r="AL60" i="28" s="1"/>
  <c r="P53" i="28"/>
  <c r="O65" i="28"/>
  <c r="O73" i="28"/>
  <c r="AG73" i="28" s="1"/>
  <c r="P59" i="28"/>
  <c r="Q52" i="28"/>
  <c r="Q65" i="28"/>
  <c r="Q73" i="28"/>
  <c r="R52" i="28"/>
  <c r="R53" i="28"/>
  <c r="R99" i="28"/>
  <c r="R106" i="28"/>
  <c r="P48" i="28"/>
  <c r="Q99" i="28"/>
  <c r="R48" i="28"/>
  <c r="O72" i="28"/>
  <c r="R65" i="28"/>
  <c r="O99" i="28"/>
  <c r="AG99" i="28" s="1"/>
  <c r="Q72" i="28"/>
  <c r="Q106" i="28"/>
  <c r="P72" i="28"/>
  <c r="O48" i="28"/>
  <c r="AG48" i="28" s="1"/>
  <c r="P106" i="28"/>
  <c r="P73" i="28"/>
  <c r="P99" i="28"/>
  <c r="Q53" i="28"/>
  <c r="Q48" i="28"/>
  <c r="R72" i="28"/>
  <c r="X54" i="28"/>
  <c r="Y54" i="28"/>
  <c r="V54" i="28"/>
  <c r="AN54" i="28" s="1"/>
  <c r="W54" i="28"/>
  <c r="Z54" i="28"/>
  <c r="W78" i="28"/>
  <c r="Z47" i="28"/>
  <c r="Y58" i="28"/>
  <c r="Z66" i="28"/>
  <c r="V78" i="28"/>
  <c r="W47" i="28"/>
  <c r="V47" i="28"/>
  <c r="AN47" i="28" s="1"/>
  <c r="Z58" i="28"/>
  <c r="X58" i="28"/>
  <c r="X66" i="28"/>
  <c r="X78" i="28"/>
  <c r="Z78" i="28"/>
  <c r="Y47" i="28"/>
  <c r="V58" i="28"/>
  <c r="W66" i="28"/>
  <c r="Y78" i="28"/>
  <c r="X47" i="28"/>
  <c r="W58" i="28"/>
  <c r="Y66" i="28"/>
  <c r="V66" i="28"/>
  <c r="AN66" i="28" s="1"/>
  <c r="AO66" i="28" l="1"/>
  <c r="AO54" i="28"/>
  <c r="AP54" i="28" s="1"/>
  <c r="AQ54" i="28" s="1"/>
  <c r="AR54" i="28" s="1"/>
  <c r="AH48" i="28"/>
  <c r="AI48" i="28" s="1"/>
  <c r="AJ48" i="28" s="1"/>
  <c r="AK48" i="28" s="1"/>
  <c r="AL48" i="28" s="1"/>
  <c r="AH99" i="28"/>
  <c r="AI99" i="28" s="1"/>
  <c r="AJ99" i="28" s="1"/>
  <c r="AK99" i="28" s="1"/>
  <c r="AL99" i="28" s="1"/>
  <c r="AP66" i="28"/>
  <c r="AQ66" i="28" s="1"/>
  <c r="AR66" i="28" s="1"/>
  <c r="AO47" i="28"/>
  <c r="AP47" i="28" s="1"/>
  <c r="AQ47" i="28" s="1"/>
  <c r="AR47" i="28" s="1"/>
  <c r="AH73" i="28"/>
  <c r="AI73" i="28" s="1"/>
  <c r="AJ73" i="28" s="1"/>
  <c r="AK73" i="28" s="1"/>
  <c r="AL73" i="28" s="1"/>
  <c r="O106" i="28"/>
  <c r="AG106" i="28" s="1"/>
  <c r="AH106" i="28" s="1"/>
  <c r="AI106" i="28" s="1"/>
  <c r="AJ106" i="28" s="1"/>
  <c r="AK106" i="28" s="1"/>
  <c r="AL106" i="28" s="1"/>
  <c r="S74" i="27"/>
  <c r="BA74" i="27" s="1"/>
  <c r="V84" i="28"/>
  <c r="X84" i="28"/>
  <c r="W84" i="28"/>
  <c r="Z84" i="28"/>
  <c r="Y84" i="28"/>
  <c r="T68" i="27" l="1"/>
  <c r="BB68" i="27" s="1"/>
  <c r="R80" i="27"/>
  <c r="AZ80" i="27" s="1"/>
  <c r="R43" i="27"/>
  <c r="AZ43" i="27" s="1"/>
  <c r="S101" i="27"/>
  <c r="BA101" i="27" s="1"/>
  <c r="U86" i="27" l="1"/>
  <c r="BC86" i="27" s="1"/>
  <c r="S66" i="27"/>
  <c r="BA66" i="27" s="1"/>
  <c r="U67" i="27"/>
  <c r="BC67" i="27" s="1"/>
  <c r="R60" i="27" l="1"/>
  <c r="AZ60" i="27" s="1"/>
  <c r="S59" i="27"/>
  <c r="BA59" i="27" s="1"/>
  <c r="U99" i="27"/>
  <c r="BC99" i="27" s="1"/>
  <c r="S48" i="27" l="1"/>
  <c r="BA48" i="27" s="1"/>
  <c r="U47" i="27"/>
  <c r="BC47" i="27" s="1"/>
  <c r="P79" i="28" l="1"/>
  <c r="R85" i="28"/>
  <c r="U85" i="28"/>
  <c r="U79" i="28"/>
  <c r="R79" i="28"/>
  <c r="Q79" i="28"/>
  <c r="O79" i="28" l="1"/>
  <c r="AG79" i="28" s="1"/>
  <c r="AH79" i="28" s="1"/>
  <c r="AI79" i="28" s="1"/>
  <c r="AJ79" i="28" s="1"/>
  <c r="AK79" i="28" s="1"/>
  <c r="AL79" i="28" s="1"/>
  <c r="AM79" i="28" s="1"/>
  <c r="U106" i="28"/>
  <c r="AM106" i="28" s="1"/>
  <c r="U72" i="28"/>
  <c r="U98" i="28"/>
  <c r="U99" i="28"/>
  <c r="AM99" i="28" s="1"/>
  <c r="U60" i="28"/>
  <c r="AM60" i="28" s="1"/>
  <c r="U92" i="28"/>
  <c r="AM92" i="28" s="1"/>
  <c r="U73" i="28"/>
  <c r="AM73" i="28" s="1"/>
  <c r="U77" i="28"/>
  <c r="Q85" i="28"/>
  <c r="AI85" i="28" s="1"/>
  <c r="AJ85" i="28" s="1"/>
  <c r="AK85" i="28" s="1"/>
  <c r="AL85" i="28" s="1"/>
  <c r="AM85" i="28" s="1"/>
  <c r="U52" i="28"/>
  <c r="U64" i="28"/>
  <c r="U48" i="28"/>
  <c r="AM48" i="28" s="1"/>
  <c r="U105" i="28"/>
  <c r="U65" i="28"/>
  <c r="U53" i="28"/>
  <c r="U71" i="28"/>
  <c r="U91" i="28"/>
  <c r="U59" i="28"/>
  <c r="W106" i="28"/>
  <c r="X106" i="28"/>
  <c r="X91" i="28"/>
  <c r="Z104" i="28"/>
  <c r="Z106" i="28"/>
  <c r="Z53" i="28"/>
  <c r="X99" i="28"/>
  <c r="X98" i="28"/>
  <c r="X52" i="28"/>
  <c r="Z48" i="28"/>
  <c r="Y52" i="28"/>
  <c r="Z99" i="28"/>
  <c r="X65" i="28"/>
  <c r="Y106" i="28"/>
  <c r="Z91" i="28"/>
  <c r="X77" i="28"/>
  <c r="W77" i="28"/>
  <c r="W53" i="28"/>
  <c r="W98" i="28"/>
  <c r="Z52" i="28"/>
  <c r="W91" i="28"/>
  <c r="W65" i="28"/>
  <c r="Y104" i="28"/>
  <c r="W52" i="28"/>
  <c r="Y53" i="28"/>
  <c r="Z98" i="28"/>
  <c r="Z65" i="28"/>
  <c r="Y98" i="28"/>
  <c r="Y97" i="28"/>
  <c r="V98" i="28" l="1"/>
  <c r="V77" i="28"/>
  <c r="V106" i="28"/>
  <c r="AN106" i="28" s="1"/>
  <c r="AO106" i="28" s="1"/>
  <c r="AP106" i="28" s="1"/>
  <c r="AQ106" i="28" s="1"/>
  <c r="AR106" i="28" s="1"/>
  <c r="V52" i="28"/>
  <c r="V53" i="28"/>
  <c r="V99" i="28"/>
  <c r="AN99" i="28" s="1"/>
  <c r="V65" i="28"/>
  <c r="Y99" i="28"/>
  <c r="Z97" i="28"/>
  <c r="V91" i="28"/>
  <c r="X48" i="28"/>
  <c r="Y91" i="28"/>
  <c r="Y65" i="28"/>
  <c r="X53" i="28"/>
  <c r="X97" i="28"/>
  <c r="Z77" i="28"/>
  <c r="Y77" i="28"/>
  <c r="Z92" i="28"/>
  <c r="W59" i="28"/>
  <c r="X71" i="28"/>
  <c r="W64" i="28"/>
  <c r="Z60" i="28"/>
  <c r="W90" i="28"/>
  <c r="Y48" i="28"/>
  <c r="Z59" i="28"/>
  <c r="X59" i="28"/>
  <c r="W71" i="28"/>
  <c r="X64" i="28"/>
  <c r="W105" i="28"/>
  <c r="Y90" i="28"/>
  <c r="Y73" i="28"/>
  <c r="Z71" i="28"/>
  <c r="X83" i="28"/>
  <c r="Y64" i="28"/>
  <c r="Z64" i="28"/>
  <c r="X105" i="28"/>
  <c r="Z105" i="28"/>
  <c r="X72" i="28"/>
  <c r="Z72" i="28"/>
  <c r="X60" i="28"/>
  <c r="Z85" i="28"/>
  <c r="W48" i="28"/>
  <c r="Y92" i="28"/>
  <c r="X73" i="28"/>
  <c r="Y59" i="28"/>
  <c r="Y71" i="28"/>
  <c r="Y105" i="28"/>
  <c r="Y72" i="28"/>
  <c r="Y60" i="28"/>
  <c r="Z90" i="28"/>
  <c r="W79" i="28"/>
  <c r="Z73" i="28"/>
  <c r="W60" i="28"/>
  <c r="X92" i="28"/>
  <c r="W73" i="28"/>
  <c r="W72" i="28"/>
  <c r="X90" i="28"/>
  <c r="W92" i="28"/>
  <c r="Z83" i="28"/>
  <c r="X79" i="28"/>
  <c r="V73" i="28" l="1"/>
  <c r="AN73" i="28" s="1"/>
  <c r="AO73" i="28" s="1"/>
  <c r="AP73" i="28" s="1"/>
  <c r="AQ73" i="28" s="1"/>
  <c r="AR73" i="28" s="1"/>
  <c r="V71" i="28"/>
  <c r="V105" i="28"/>
  <c r="V64" i="28"/>
  <c r="V48" i="28"/>
  <c r="AN48" i="28" s="1"/>
  <c r="AO48" i="28" s="1"/>
  <c r="AP48" i="28" s="1"/>
  <c r="AQ48" i="28" s="1"/>
  <c r="AR48" i="28" s="1"/>
  <c r="V59" i="28"/>
  <c r="V60" i="28"/>
  <c r="AN60" i="28" s="1"/>
  <c r="AO60" i="28" s="1"/>
  <c r="AP60" i="28" s="1"/>
  <c r="AQ60" i="28" s="1"/>
  <c r="AR60" i="28" s="1"/>
  <c r="V79" i="28"/>
  <c r="AN79" i="28" s="1"/>
  <c r="AO79" i="28" s="1"/>
  <c r="AP79" i="28" s="1"/>
  <c r="V92" i="28"/>
  <c r="AN92" i="28" s="1"/>
  <c r="AO92" i="28" s="1"/>
  <c r="AP92" i="28" s="1"/>
  <c r="AQ92" i="28" s="1"/>
  <c r="AR92" i="28" s="1"/>
  <c r="V72" i="28"/>
  <c r="W99" i="28"/>
  <c r="AO99" i="28" s="1"/>
  <c r="AP99" i="28" s="1"/>
  <c r="AQ99" i="28" s="1"/>
  <c r="AR99" i="28" s="1"/>
  <c r="X85" i="28"/>
  <c r="Y85" i="28"/>
  <c r="Z79" i="28"/>
  <c r="W85" i="28"/>
  <c r="Y79" i="28"/>
  <c r="Y83" i="28"/>
  <c r="W83" i="28"/>
  <c r="AQ79" i="28" l="1"/>
  <c r="AR79" i="28" s="1"/>
  <c r="V85" i="28"/>
  <c r="AN85" i="28" s="1"/>
  <c r="AO85" i="28" s="1"/>
  <c r="AP85" i="28" s="1"/>
  <c r="AQ85" i="28" s="1"/>
  <c r="AR85" i="28" s="1"/>
  <c r="V83" i="28"/>
  <c r="O41" i="27" l="1"/>
  <c r="AW41" i="27" s="1"/>
  <c r="P41" i="27"/>
  <c r="AX41" i="27" s="1"/>
  <c r="Q41" i="27"/>
  <c r="AY41" i="27" s="1"/>
  <c r="L41" i="27"/>
  <c r="AT41" i="27" s="1"/>
  <c r="N41" i="27"/>
  <c r="AV41" i="27" s="1"/>
  <c r="M41" i="27" l="1"/>
  <c r="AU41" i="27" s="1"/>
  <c r="T46" i="28"/>
  <c r="S46" i="28"/>
  <c r="P46" i="28"/>
  <c r="R46" i="28"/>
  <c r="U46" i="28"/>
  <c r="Q46" i="28" l="1"/>
  <c r="T41" i="27"/>
  <c r="BB41" i="27" s="1"/>
  <c r="V41" i="27"/>
  <c r="BD41" i="27" s="1"/>
  <c r="U41" i="27"/>
  <c r="BC41" i="27" s="1"/>
  <c r="R41" i="27"/>
  <c r="AZ41" i="27" s="1"/>
  <c r="S41" i="27"/>
  <c r="BA41" i="27" s="1"/>
  <c r="O37" i="27" l="1"/>
  <c r="AW37" i="27" s="1"/>
  <c r="P37" i="27"/>
  <c r="AX37" i="27" s="1"/>
  <c r="M36" i="27"/>
  <c r="AU36" i="27" s="1"/>
  <c r="P36" i="27"/>
  <c r="AX36" i="27" s="1"/>
  <c r="P35" i="27"/>
  <c r="AX35" i="27" s="1"/>
  <c r="O35" i="27"/>
  <c r="AW35" i="27" s="1"/>
  <c r="Q35" i="27"/>
  <c r="AY35" i="27" s="1"/>
  <c r="K35" i="27"/>
  <c r="AS35" i="27" s="1"/>
  <c r="L35" i="27"/>
  <c r="AT35" i="27" s="1"/>
  <c r="M35" i="27"/>
  <c r="AU35" i="27" s="1"/>
  <c r="N35" i="27"/>
  <c r="AV35" i="27" s="1"/>
  <c r="I36" i="27"/>
  <c r="AQ36" i="27" s="1"/>
  <c r="G36" i="27"/>
  <c r="AO36" i="27" s="1"/>
  <c r="H36" i="27"/>
  <c r="AP36" i="27" s="1"/>
  <c r="K36" i="27"/>
  <c r="AS36" i="27" s="1"/>
  <c r="Q36" i="27"/>
  <c r="AY36" i="27" s="1"/>
  <c r="N36" i="27"/>
  <c r="AV36" i="27" s="1"/>
  <c r="O36" i="27"/>
  <c r="AW36" i="27" s="1"/>
  <c r="J36" i="27"/>
  <c r="AR36" i="27" s="1"/>
  <c r="L36" i="27"/>
  <c r="AT36" i="27" s="1"/>
  <c r="Y46" i="28"/>
  <c r="I37" i="27"/>
  <c r="AQ37" i="27" s="1"/>
  <c r="J37" i="27"/>
  <c r="AR37" i="27" s="1"/>
  <c r="G37" i="27"/>
  <c r="AO37" i="27" s="1"/>
  <c r="H37" i="27"/>
  <c r="AP37" i="27" s="1"/>
  <c r="K37" i="27"/>
  <c r="AS37" i="27" s="1"/>
  <c r="L37" i="27"/>
  <c r="AT37" i="27" s="1"/>
  <c r="N37" i="27"/>
  <c r="AV37" i="27" s="1"/>
  <c r="Q37" i="27"/>
  <c r="AY37" i="27" s="1"/>
  <c r="Z46" i="28"/>
  <c r="W46" i="28"/>
  <c r="X46" i="28"/>
  <c r="M37" i="27" l="1"/>
  <c r="V46" i="28"/>
  <c r="S42" i="28"/>
  <c r="O42" i="28"/>
  <c r="T42" i="28"/>
  <c r="S41" i="28"/>
  <c r="Q41" i="28"/>
  <c r="K41" i="28"/>
  <c r="AC41" i="28" s="1"/>
  <c r="P40" i="28"/>
  <c r="U42" i="28"/>
  <c r="P41" i="28"/>
  <c r="L41" i="28"/>
  <c r="T41" i="28"/>
  <c r="O40" i="28"/>
  <c r="N42" i="28"/>
  <c r="R41" i="28"/>
  <c r="R42" i="28"/>
  <c r="K42" i="28"/>
  <c r="AC42" i="28" s="1"/>
  <c r="N41" i="28"/>
  <c r="U41" i="28"/>
  <c r="M41" i="28"/>
  <c r="U40" i="28"/>
  <c r="T40" i="28"/>
  <c r="S40" i="28"/>
  <c r="L42" i="28"/>
  <c r="P42" i="28"/>
  <c r="M42" i="28"/>
  <c r="O41" i="28"/>
  <c r="R40" i="28"/>
  <c r="Q40" i="28"/>
  <c r="AD42" i="28" l="1"/>
  <c r="AD41" i="28"/>
  <c r="AE41" i="28" s="1"/>
  <c r="AF41" i="28" s="1"/>
  <c r="AG41" i="28" s="1"/>
  <c r="AH41" i="28" s="1"/>
  <c r="AI41" i="28" s="1"/>
  <c r="AJ41" i="28" s="1"/>
  <c r="AK41" i="28" s="1"/>
  <c r="AL41" i="28" s="1"/>
  <c r="AM41" i="28" s="1"/>
  <c r="AE42" i="28"/>
  <c r="AF42" i="28" s="1"/>
  <c r="AG42" i="28" s="1"/>
  <c r="AH42" i="28" s="1"/>
  <c r="AU37" i="27"/>
  <c r="Q42" i="28" s="1"/>
  <c r="S35" i="27"/>
  <c r="BA35" i="27" s="1"/>
  <c r="U35" i="27"/>
  <c r="BC35" i="27" s="1"/>
  <c r="T35" i="27"/>
  <c r="BB35" i="27" s="1"/>
  <c r="R35" i="27"/>
  <c r="AZ35" i="27" s="1"/>
  <c r="V35" i="27"/>
  <c r="BD35" i="27" s="1"/>
  <c r="S37" i="27"/>
  <c r="BA37" i="27" s="1"/>
  <c r="U37" i="27"/>
  <c r="BC37" i="27" s="1"/>
  <c r="V37" i="27"/>
  <c r="BD37" i="27" s="1"/>
  <c r="R37" i="27"/>
  <c r="AZ37" i="27" s="1"/>
  <c r="T37" i="27"/>
  <c r="BB37" i="27" s="1"/>
  <c r="S36" i="27"/>
  <c r="BA36" i="27" s="1"/>
  <c r="V36" i="27"/>
  <c r="BD36" i="27" s="1"/>
  <c r="U36" i="27"/>
  <c r="BC36" i="27" s="1"/>
  <c r="T36" i="27"/>
  <c r="BB36" i="27" s="1"/>
  <c r="R36" i="27"/>
  <c r="AZ36" i="27" s="1"/>
  <c r="AI42" i="28" l="1"/>
  <c r="AJ42" i="28" s="1"/>
  <c r="AK42" i="28" s="1"/>
  <c r="AL42" i="28" s="1"/>
  <c r="AM42" i="28" s="1"/>
  <c r="Z41" i="28"/>
  <c r="Z40" i="28"/>
  <c r="W40" i="28"/>
  <c r="Z42" i="28"/>
  <c r="V40" i="28"/>
  <c r="X41" i="28"/>
  <c r="Y42" i="28"/>
  <c r="X40" i="28"/>
  <c r="W41" i="28"/>
  <c r="Y41" i="28"/>
  <c r="X42" i="28"/>
  <c r="W42" i="28"/>
  <c r="Y40" i="28"/>
  <c r="V41" i="28" l="1"/>
  <c r="AN41" i="28" s="1"/>
  <c r="AO41" i="28" s="1"/>
  <c r="AP41" i="28" s="1"/>
  <c r="AQ41" i="28" s="1"/>
  <c r="AR41" i="28" s="1"/>
  <c r="V42" i="28"/>
  <c r="AN42" i="28" s="1"/>
  <c r="AO42" i="28" s="1"/>
  <c r="AP42" i="28" s="1"/>
  <c r="AQ42" i="28" s="1"/>
  <c r="AR42" i="28" s="1"/>
  <c r="O97" i="27" l="1"/>
  <c r="AW97" i="27" s="1"/>
  <c r="M110" i="27"/>
  <c r="AU110" i="27" s="1"/>
  <c r="O110" i="27"/>
  <c r="AW110" i="27" s="1"/>
  <c r="N110" i="27"/>
  <c r="AV110" i="27" s="1"/>
  <c r="M106" i="27"/>
  <c r="AU106" i="27" s="1"/>
  <c r="P144" i="28" l="1"/>
  <c r="P148" i="28"/>
  <c r="M105" i="27"/>
  <c r="N121" i="27"/>
  <c r="AV121" i="27" s="1"/>
  <c r="O144" i="28"/>
  <c r="Q149" i="28"/>
  <c r="M97" i="27"/>
  <c r="U149" i="28"/>
  <c r="P97" i="27"/>
  <c r="AX97" i="27" s="1"/>
  <c r="Q144" i="28"/>
  <c r="O105" i="27"/>
  <c r="N105" i="27"/>
  <c r="L105" i="27"/>
  <c r="P105" i="27"/>
  <c r="AX105" i="27" s="1"/>
  <c r="Q105" i="27"/>
  <c r="R146" i="28"/>
  <c r="K98" i="27"/>
  <c r="Q146" i="28"/>
  <c r="K97" i="27"/>
  <c r="O107" i="27"/>
  <c r="Q121" i="27"/>
  <c r="R149" i="28"/>
  <c r="O121" i="27"/>
  <c r="P110" i="27"/>
  <c r="AX110" i="27" s="1"/>
  <c r="P121" i="27"/>
  <c r="AX121" i="27" s="1"/>
  <c r="Q110" i="27"/>
  <c r="U130" i="28"/>
  <c r="Q97" i="27"/>
  <c r="O117" i="27"/>
  <c r="P138" i="28"/>
  <c r="K138" i="28"/>
  <c r="AC138" i="28" s="1"/>
  <c r="S144" i="28"/>
  <c r="L106" i="27"/>
  <c r="O106" i="27"/>
  <c r="N106" i="27"/>
  <c r="Q111" i="28"/>
  <c r="M102" i="27"/>
  <c r="AU102" i="27" s="1"/>
  <c r="O102" i="27"/>
  <c r="AW102" i="27" s="1"/>
  <c r="S102" i="28"/>
  <c r="R115" i="28"/>
  <c r="M111" i="27"/>
  <c r="AU111" i="27" s="1"/>
  <c r="N97" i="27"/>
  <c r="AV97" i="27" s="1"/>
  <c r="M117" i="27"/>
  <c r="AU117" i="27" s="1"/>
  <c r="M103" i="27"/>
  <c r="AU103" i="27" s="1"/>
  <c r="O103" i="27"/>
  <c r="AW103" i="27" s="1"/>
  <c r="L103" i="27"/>
  <c r="AT103" i="27" s="1"/>
  <c r="S149" i="28"/>
  <c r="S146" i="28"/>
  <c r="N111" i="27"/>
  <c r="AV111" i="27" s="1"/>
  <c r="M107" i="27"/>
  <c r="AU107" i="27" s="1"/>
  <c r="S115" i="28"/>
  <c r="N96" i="27"/>
  <c r="AV96" i="27" s="1"/>
  <c r="L107" i="27"/>
  <c r="AT107" i="27" s="1"/>
  <c r="Q115" i="28"/>
  <c r="N103" i="27"/>
  <c r="AV103" i="27" s="1"/>
  <c r="O115" i="27"/>
  <c r="AW115" i="27" s="1"/>
  <c r="O111" i="27"/>
  <c r="AW111" i="27" s="1"/>
  <c r="N104" i="27"/>
  <c r="AV104" i="27" s="1"/>
  <c r="N117" i="27"/>
  <c r="AV117" i="27" s="1"/>
  <c r="O96" i="27"/>
  <c r="AW96" i="27" s="1"/>
  <c r="L110" i="27"/>
  <c r="AT110" i="27" s="1"/>
  <c r="N107" i="27"/>
  <c r="AV107" i="27" s="1"/>
  <c r="L102" i="27"/>
  <c r="AT102" i="27" s="1"/>
  <c r="N102" i="27"/>
  <c r="AV102" i="27" s="1"/>
  <c r="L97" i="27"/>
  <c r="AT97" i="27" s="1"/>
  <c r="P82" i="27" l="1"/>
  <c r="AX82" i="27" s="1"/>
  <c r="L91" i="27"/>
  <c r="J86" i="27"/>
  <c r="J77" i="27"/>
  <c r="O64" i="27"/>
  <c r="J85" i="27"/>
  <c r="M70" i="27"/>
  <c r="O88" i="27"/>
  <c r="H75" i="27"/>
  <c r="Q71" i="27"/>
  <c r="AV106" i="27"/>
  <c r="R111" i="28" s="1"/>
  <c r="AS98" i="27"/>
  <c r="O103" i="28" s="1"/>
  <c r="AY97" i="27"/>
  <c r="U102" i="28" s="1"/>
  <c r="AW107" i="27"/>
  <c r="S112" i="28" s="1"/>
  <c r="AU97" i="27"/>
  <c r="Q102" i="28" s="1"/>
  <c r="AS97" i="27"/>
  <c r="O102" i="28" s="1"/>
  <c r="AY105" i="27"/>
  <c r="U110" i="28" s="1"/>
  <c r="AV105" i="27"/>
  <c r="R110" i="28" s="1"/>
  <c r="AT106" i="27"/>
  <c r="P111" i="28" s="1"/>
  <c r="AW117" i="27"/>
  <c r="S122" i="28" s="1"/>
  <c r="AW121" i="27"/>
  <c r="S126" i="28" s="1"/>
  <c r="AT105" i="27"/>
  <c r="P110" i="28" s="1"/>
  <c r="AW106" i="27"/>
  <c r="S111" i="28" s="1"/>
  <c r="AY110" i="27"/>
  <c r="U115" i="28" s="1"/>
  <c r="AY121" i="27"/>
  <c r="U126" i="28" s="1"/>
  <c r="AW105" i="27"/>
  <c r="S110" i="28" s="1"/>
  <c r="AU105" i="27"/>
  <c r="Q110" i="28" s="1"/>
  <c r="N91" i="27"/>
  <c r="Q91" i="27"/>
  <c r="M91" i="27"/>
  <c r="P91" i="27"/>
  <c r="AX91" i="27" s="1"/>
  <c r="Q29" i="27"/>
  <c r="AY29" i="27" s="1"/>
  <c r="Q85" i="27"/>
  <c r="Q64" i="27"/>
  <c r="J29" i="27"/>
  <c r="AR29" i="27" s="1"/>
  <c r="N29" i="27"/>
  <c r="AV29" i="27" s="1"/>
  <c r="P29" i="27"/>
  <c r="AX29" i="27" s="1"/>
  <c r="O29" i="27"/>
  <c r="AW29" i="27" s="1"/>
  <c r="G29" i="27"/>
  <c r="AO29" i="27" s="1"/>
  <c r="M29" i="27"/>
  <c r="AU29" i="27" s="1"/>
  <c r="N115" i="27"/>
  <c r="S142" i="28"/>
  <c r="R152" i="28"/>
  <c r="M115" i="27"/>
  <c r="Q98" i="27"/>
  <c r="M96" i="27"/>
  <c r="N112" i="27"/>
  <c r="L96" i="27"/>
  <c r="N98" i="27"/>
  <c r="O98" i="27"/>
  <c r="M98" i="27"/>
  <c r="M112" i="27"/>
  <c r="O112" i="27"/>
  <c r="R142" i="28"/>
  <c r="M142" i="28"/>
  <c r="L98" i="27"/>
  <c r="Q96" i="27"/>
  <c r="N99" i="27"/>
  <c r="L100" i="27"/>
  <c r="O100" i="27"/>
  <c r="P122" i="27"/>
  <c r="AX122" i="27" s="1"/>
  <c r="L104" i="27"/>
  <c r="U152" i="28"/>
  <c r="S152" i="28"/>
  <c r="Q99" i="27"/>
  <c r="P96" i="27"/>
  <c r="AX96" i="27" s="1"/>
  <c r="L138" i="28"/>
  <c r="AD138" i="28" s="1"/>
  <c r="P99" i="27"/>
  <c r="AX99" i="27" s="1"/>
  <c r="Q137" i="28"/>
  <c r="O137" i="28"/>
  <c r="O99" i="27"/>
  <c r="L137" i="28"/>
  <c r="R144" i="28"/>
  <c r="S137" i="28"/>
  <c r="O138" i="28"/>
  <c r="K99" i="27"/>
  <c r="M99" i="27"/>
  <c r="P137" i="28"/>
  <c r="V121" i="27"/>
  <c r="BD121" i="27" s="1"/>
  <c r="V110" i="27"/>
  <c r="BD110" i="27" s="1"/>
  <c r="T102" i="28"/>
  <c r="T126" i="28"/>
  <c r="T146" i="28"/>
  <c r="T115" i="28"/>
  <c r="T149" i="28"/>
  <c r="T110" i="28"/>
  <c r="T130" i="28"/>
  <c r="P112" i="27"/>
  <c r="AX112" i="27" s="1"/>
  <c r="P111" i="27"/>
  <c r="AX111" i="27" s="1"/>
  <c r="P115" i="27"/>
  <c r="AX115" i="27" s="1"/>
  <c r="P117" i="27"/>
  <c r="AX117" i="27" s="1"/>
  <c r="P98" i="27"/>
  <c r="AX98" i="27" s="1"/>
  <c r="P102" i="27"/>
  <c r="AX102" i="27" s="1"/>
  <c r="P107" i="27"/>
  <c r="AX107" i="27" s="1"/>
  <c r="P106" i="27"/>
  <c r="AX106" i="27" s="1"/>
  <c r="P103" i="27"/>
  <c r="AX103" i="27" s="1"/>
  <c r="U131" i="28"/>
  <c r="U142" i="28"/>
  <c r="U144" i="28"/>
  <c r="Q106" i="27"/>
  <c r="U151" i="28"/>
  <c r="Q102" i="27"/>
  <c r="AY102" i="27" s="1"/>
  <c r="Q115" i="27"/>
  <c r="AY115" i="27" s="1"/>
  <c r="Q103" i="27"/>
  <c r="U148" i="28"/>
  <c r="Q117" i="27"/>
  <c r="AY117" i="27" s="1"/>
  <c r="O122" i="27"/>
  <c r="Q111" i="27"/>
  <c r="Q112" i="27"/>
  <c r="Q142" i="28"/>
  <c r="N143" i="28"/>
  <c r="P143" i="28"/>
  <c r="M109" i="27"/>
  <c r="O143" i="28"/>
  <c r="J96" i="27"/>
  <c r="AR96" i="27" s="1"/>
  <c r="R109" i="28"/>
  <c r="O113" i="27"/>
  <c r="AW113" i="27" s="1"/>
  <c r="N113" i="27"/>
  <c r="AV113" i="27" s="1"/>
  <c r="M113" i="27"/>
  <c r="AU113" i="27" s="1"/>
  <c r="J97" i="27"/>
  <c r="AR97" i="27" s="1"/>
  <c r="S148" i="28"/>
  <c r="K106" i="27"/>
  <c r="AS106" i="27" s="1"/>
  <c r="N109" i="27"/>
  <c r="AV109" i="27" s="1"/>
  <c r="S116" i="28"/>
  <c r="S138" i="28"/>
  <c r="K100" i="27"/>
  <c r="AS100" i="27" s="1"/>
  <c r="N100" i="27"/>
  <c r="AV100" i="27" s="1"/>
  <c r="M100" i="27"/>
  <c r="AU100" i="27" s="1"/>
  <c r="R126" i="28"/>
  <c r="AJ126" i="28" s="1"/>
  <c r="AK126" i="28" s="1"/>
  <c r="O109" i="27"/>
  <c r="AW109" i="27" s="1"/>
  <c r="P107" i="28"/>
  <c r="S101" i="28"/>
  <c r="R122" i="28"/>
  <c r="S120" i="28"/>
  <c r="R108" i="28"/>
  <c r="M138" i="28"/>
  <c r="Q112" i="28"/>
  <c r="R116" i="28"/>
  <c r="P108" i="28"/>
  <c r="R151" i="28"/>
  <c r="S107" i="28"/>
  <c r="P102" i="28"/>
  <c r="R112" i="28"/>
  <c r="P115" i="28"/>
  <c r="AH115" i="28" s="1"/>
  <c r="AI115" i="28" s="1"/>
  <c r="AJ115" i="28" s="1"/>
  <c r="AK115" i="28" s="1"/>
  <c r="AL115" i="28" s="1"/>
  <c r="AM115" i="28" s="1"/>
  <c r="O116" i="27"/>
  <c r="AW116" i="27" s="1"/>
  <c r="O104" i="27"/>
  <c r="AW104" i="27" s="1"/>
  <c r="M104" i="27"/>
  <c r="AU104" i="27" s="1"/>
  <c r="K107" i="27"/>
  <c r="AS107" i="27" s="1"/>
  <c r="O120" i="27"/>
  <c r="AW120" i="27" s="1"/>
  <c r="N146" i="28"/>
  <c r="AF146" i="28" s="1"/>
  <c r="K103" i="27"/>
  <c r="AS103" i="27" s="1"/>
  <c r="S108" i="28"/>
  <c r="R148" i="28"/>
  <c r="N138" i="28"/>
  <c r="K105" i="27"/>
  <c r="AS105" i="27" s="1"/>
  <c r="O146" i="28"/>
  <c r="P146" i="28"/>
  <c r="Q148" i="28"/>
  <c r="K96" i="27"/>
  <c r="AS96" i="27" s="1"/>
  <c r="O95" i="27"/>
  <c r="AW95" i="27" s="1"/>
  <c r="J98" i="27"/>
  <c r="AR98" i="27" s="1"/>
  <c r="M95" i="27"/>
  <c r="AU95" i="27" s="1"/>
  <c r="L95" i="27"/>
  <c r="AT95" i="27" s="1"/>
  <c r="L112" i="27"/>
  <c r="AT112" i="27" s="1"/>
  <c r="R138" i="28"/>
  <c r="L111" i="27"/>
  <c r="AT111" i="27" s="1"/>
  <c r="O142" i="28"/>
  <c r="R107" i="28"/>
  <c r="N118" i="27"/>
  <c r="AV118" i="27" s="1"/>
  <c r="P112" i="28"/>
  <c r="N116" i="27"/>
  <c r="AV116" i="27" s="1"/>
  <c r="R101" i="28"/>
  <c r="O118" i="27"/>
  <c r="AW118" i="27" s="1"/>
  <c r="N137" i="28"/>
  <c r="P149" i="28"/>
  <c r="AH149" i="28" s="1"/>
  <c r="AI149" i="28" s="1"/>
  <c r="AJ149" i="28" s="1"/>
  <c r="AK149" i="28" s="1"/>
  <c r="Q108" i="28"/>
  <c r="Q122" i="28"/>
  <c r="AI122" i="28" s="1"/>
  <c r="AJ122" i="28" s="1"/>
  <c r="R102" i="28"/>
  <c r="S151" i="28"/>
  <c r="Q116" i="28"/>
  <c r="N144" i="28"/>
  <c r="Q138" i="28"/>
  <c r="N95" i="27"/>
  <c r="AV95" i="27" s="1"/>
  <c r="K95" i="27"/>
  <c r="AS95" i="27" s="1"/>
  <c r="L99" i="27"/>
  <c r="AT99" i="27" s="1"/>
  <c r="Q107" i="28"/>
  <c r="K102" i="27"/>
  <c r="AS102" i="27" s="1"/>
  <c r="AL149" i="28" l="1"/>
  <c r="AM149" i="28" s="1"/>
  <c r="AK122" i="28"/>
  <c r="AL126" i="28"/>
  <c r="AM126" i="28" s="1"/>
  <c r="AE138" i="28"/>
  <c r="AF138" i="28" s="1"/>
  <c r="AG138" i="28" s="1"/>
  <c r="AH138" i="28" s="1"/>
  <c r="AI138" i="28" s="1"/>
  <c r="AJ138" i="28" s="1"/>
  <c r="AK138" i="28" s="1"/>
  <c r="AG146" i="28"/>
  <c r="AH146" i="28" s="1"/>
  <c r="AI146" i="28" s="1"/>
  <c r="AJ146" i="28" s="1"/>
  <c r="AK146" i="28" s="1"/>
  <c r="AL146" i="28" s="1"/>
  <c r="I92" i="21"/>
  <c r="I86" i="21"/>
  <c r="I94" i="21"/>
  <c r="I95" i="21"/>
  <c r="I93" i="21"/>
  <c r="I89" i="21"/>
  <c r="I96" i="21"/>
  <c r="K65" i="27"/>
  <c r="AR77" i="27"/>
  <c r="N82" i="28" s="1"/>
  <c r="AY71" i="27"/>
  <c r="U76" i="28" s="1"/>
  <c r="AW122" i="27"/>
  <c r="S127" i="28" s="1"/>
  <c r="AT100" i="27"/>
  <c r="P105" i="28" s="1"/>
  <c r="AW112" i="27"/>
  <c r="S117" i="28" s="1"/>
  <c r="AU112" i="27"/>
  <c r="Q117" i="28" s="1"/>
  <c r="AU115" i="27"/>
  <c r="Q120" i="28" s="1"/>
  <c r="AI120" i="28" s="1"/>
  <c r="AU99" i="27"/>
  <c r="Q104" i="28" s="1"/>
  <c r="AY99" i="27"/>
  <c r="U104" i="28" s="1"/>
  <c r="AV99" i="27"/>
  <c r="R104" i="28" s="1"/>
  <c r="AT98" i="27"/>
  <c r="P103" i="28" s="1"/>
  <c r="AU98" i="27"/>
  <c r="Q103" i="28" s="1"/>
  <c r="AV112" i="27"/>
  <c r="R117" i="28" s="1"/>
  <c r="AP75" i="27"/>
  <c r="L80" i="28" s="1"/>
  <c r="AT91" i="27"/>
  <c r="P96" i="28" s="1"/>
  <c r="AT104" i="27"/>
  <c r="P109" i="28" s="1"/>
  <c r="AT96" i="27"/>
  <c r="P101" i="28" s="1"/>
  <c r="AY64" i="27"/>
  <c r="U69" i="28" s="1"/>
  <c r="AY85" i="27"/>
  <c r="U90" i="28" s="1"/>
  <c r="AR85" i="27"/>
  <c r="N90" i="28" s="1"/>
  <c r="AW88" i="27"/>
  <c r="S93" i="28" s="1"/>
  <c r="AU91" i="27"/>
  <c r="Q96" i="28" s="1"/>
  <c r="AY91" i="27"/>
  <c r="U96" i="28" s="1"/>
  <c r="AY112" i="27"/>
  <c r="U117" i="28" s="1"/>
  <c r="AS99" i="27"/>
  <c r="O104" i="28" s="1"/>
  <c r="AY96" i="27"/>
  <c r="U101" i="28" s="1"/>
  <c r="AW98" i="27"/>
  <c r="S103" i="28" s="1"/>
  <c r="AU96" i="27"/>
  <c r="Q101" i="28" s="1"/>
  <c r="AU109" i="27"/>
  <c r="Q114" i="28" s="1"/>
  <c r="AY111" i="27"/>
  <c r="U116" i="28" s="1"/>
  <c r="AY103" i="27"/>
  <c r="U108" i="28" s="1"/>
  <c r="AY106" i="27"/>
  <c r="U111" i="28" s="1"/>
  <c r="AW99" i="27"/>
  <c r="S104" i="28" s="1"/>
  <c r="AW100" i="27"/>
  <c r="S105" i="28" s="1"/>
  <c r="AV98" i="27"/>
  <c r="R103" i="28" s="1"/>
  <c r="AY98" i="27"/>
  <c r="U103" i="28" s="1"/>
  <c r="AV115" i="27"/>
  <c r="R120" i="28" s="1"/>
  <c r="AR86" i="27"/>
  <c r="N91" i="28" s="1"/>
  <c r="AW64" i="27"/>
  <c r="S69" i="28" s="1"/>
  <c r="AU70" i="27"/>
  <c r="Q75" i="28" s="1"/>
  <c r="AV91" i="27"/>
  <c r="R96" i="28" s="1"/>
  <c r="Q81" i="27"/>
  <c r="N66" i="27"/>
  <c r="M81" i="27"/>
  <c r="M66" i="27"/>
  <c r="I66" i="27"/>
  <c r="K66" i="27"/>
  <c r="N81" i="27"/>
  <c r="L66" i="27"/>
  <c r="G66" i="27"/>
  <c r="P81" i="27"/>
  <c r="AX81" i="27" s="1"/>
  <c r="H66" i="27"/>
  <c r="J81" i="27"/>
  <c r="L81" i="27"/>
  <c r="O66" i="27"/>
  <c r="J66" i="27"/>
  <c r="H86" i="27"/>
  <c r="G79" i="27"/>
  <c r="Q58" i="27"/>
  <c r="M89" i="27"/>
  <c r="H78" i="27"/>
  <c r="N72" i="27"/>
  <c r="P70" i="27"/>
  <c r="I70" i="27"/>
  <c r="J71" i="27"/>
  <c r="M71" i="27"/>
  <c r="M85" i="27"/>
  <c r="K70" i="27"/>
  <c r="I85" i="27"/>
  <c r="J79" i="27"/>
  <c r="L72" i="27"/>
  <c r="M76" i="27"/>
  <c r="H76" i="27"/>
  <c r="L70" i="27"/>
  <c r="M72" i="27"/>
  <c r="J72" i="27"/>
  <c r="P76" i="27"/>
  <c r="Q76" i="27"/>
  <c r="K76" i="27"/>
  <c r="K88" i="27"/>
  <c r="P64" i="27"/>
  <c r="L78" i="27"/>
  <c r="J89" i="27"/>
  <c r="Q78" i="27"/>
  <c r="K77" i="27"/>
  <c r="M78" i="27"/>
  <c r="K85" i="27"/>
  <c r="N70" i="27"/>
  <c r="N82" i="27"/>
  <c r="O82" i="27"/>
  <c r="M82" i="27"/>
  <c r="J64" i="27"/>
  <c r="P71" i="27"/>
  <c r="I71" i="27"/>
  <c r="O71" i="27"/>
  <c r="I64" i="27"/>
  <c r="L64" i="27"/>
  <c r="O70" i="27"/>
  <c r="Q75" i="27"/>
  <c r="Q70" i="27"/>
  <c r="I75" i="27"/>
  <c r="L86" i="27"/>
  <c r="I77" i="27"/>
  <c r="I86" i="27"/>
  <c r="O91" i="27"/>
  <c r="L92" i="27"/>
  <c r="N89" i="27"/>
  <c r="J92" i="27"/>
  <c r="H72" i="27"/>
  <c r="P72" i="27"/>
  <c r="L76" i="27"/>
  <c r="N76" i="27"/>
  <c r="Q77" i="27"/>
  <c r="M77" i="27"/>
  <c r="O78" i="27"/>
  <c r="K78" i="27"/>
  <c r="J70" i="27"/>
  <c r="G77" i="27"/>
  <c r="L77" i="27"/>
  <c r="I78" i="27"/>
  <c r="G64" i="27"/>
  <c r="L79" i="27"/>
  <c r="N78" i="27"/>
  <c r="P78" i="27"/>
  <c r="J75" i="27"/>
  <c r="N92" i="27"/>
  <c r="K89" i="27"/>
  <c r="P92" i="27"/>
  <c r="J88" i="27"/>
  <c r="O77" i="27"/>
  <c r="I88" i="27"/>
  <c r="M64" i="27"/>
  <c r="K82" i="27"/>
  <c r="Q82" i="27"/>
  <c r="I82" i="27"/>
  <c r="N71" i="27"/>
  <c r="L71" i="27"/>
  <c r="L85" i="27"/>
  <c r="N64" i="27"/>
  <c r="H85" i="27"/>
  <c r="K75" i="27"/>
  <c r="K86" i="27"/>
  <c r="L75" i="27"/>
  <c r="H71" i="27"/>
  <c r="N85" i="27"/>
  <c r="J82" i="27"/>
  <c r="K79" i="27"/>
  <c r="J91" i="27"/>
  <c r="M75" i="27"/>
  <c r="I91" i="27"/>
  <c r="G72" i="27"/>
  <c r="O89" i="27"/>
  <c r="K92" i="27"/>
  <c r="K72" i="27"/>
  <c r="I72" i="27"/>
  <c r="O92" i="27"/>
  <c r="O72" i="27"/>
  <c r="L89" i="27"/>
  <c r="J76" i="27"/>
  <c r="O76" i="27"/>
  <c r="G76" i="27"/>
  <c r="N88" i="27"/>
  <c r="H77" i="27"/>
  <c r="M92" i="27"/>
  <c r="H70" i="27"/>
  <c r="G78" i="27"/>
  <c r="L88" i="27"/>
  <c r="I76" i="27"/>
  <c r="P88" i="27"/>
  <c r="M88" i="27"/>
  <c r="P77" i="27"/>
  <c r="N77" i="27"/>
  <c r="Q88" i="27"/>
  <c r="P85" i="27"/>
  <c r="H82" i="27"/>
  <c r="L82" i="27"/>
  <c r="G70" i="27"/>
  <c r="H64" i="27"/>
  <c r="G71" i="27"/>
  <c r="K71" i="27"/>
  <c r="K64" i="27"/>
  <c r="G75" i="27"/>
  <c r="P75" i="27"/>
  <c r="I79" i="27"/>
  <c r="N75" i="27"/>
  <c r="J78" i="27"/>
  <c r="O85" i="27"/>
  <c r="H79" i="27"/>
  <c r="O75" i="27"/>
  <c r="K91" i="27"/>
  <c r="P90" i="27"/>
  <c r="AX90" i="27" s="1"/>
  <c r="H81" i="27"/>
  <c r="AP81" i="27" s="1"/>
  <c r="Q34" i="28"/>
  <c r="S34" i="28"/>
  <c r="N34" i="28"/>
  <c r="T34" i="28"/>
  <c r="K34" i="28"/>
  <c r="AC34" i="28" s="1"/>
  <c r="P147" i="28"/>
  <c r="Q147" i="28"/>
  <c r="R147" i="28"/>
  <c r="U147" i="28"/>
  <c r="O147" i="28"/>
  <c r="AG147" i="28" s="1"/>
  <c r="AH147" i="28" s="1"/>
  <c r="S147" i="28"/>
  <c r="U150" i="28"/>
  <c r="S150" i="28"/>
  <c r="R150" i="28"/>
  <c r="Q150" i="28"/>
  <c r="S131" i="28"/>
  <c r="AK131" i="28" s="1"/>
  <c r="T131" i="28"/>
  <c r="Y149" i="28"/>
  <c r="U121" i="27"/>
  <c r="U110" i="27"/>
  <c r="M137" i="28"/>
  <c r="U107" i="28"/>
  <c r="U120" i="28"/>
  <c r="R137" i="28"/>
  <c r="K137" i="28"/>
  <c r="AC137" i="28" s="1"/>
  <c r="AD137" i="28" s="1"/>
  <c r="AE137" i="28" s="1"/>
  <c r="AF137" i="28" s="1"/>
  <c r="AG137" i="28" s="1"/>
  <c r="AH137" i="28" s="1"/>
  <c r="AI137" i="28" s="1"/>
  <c r="U112" i="27"/>
  <c r="BC112" i="27" s="1"/>
  <c r="U115" i="27"/>
  <c r="BC115" i="27" s="1"/>
  <c r="M116" i="27"/>
  <c r="AU116" i="27" s="1"/>
  <c r="O140" i="28"/>
  <c r="U98" i="27"/>
  <c r="BC98" i="27" s="1"/>
  <c r="V111" i="27"/>
  <c r="BD111" i="27" s="1"/>
  <c r="V102" i="27"/>
  <c r="BD102" i="27" s="1"/>
  <c r="T108" i="28"/>
  <c r="T144" i="28"/>
  <c r="T122" i="28"/>
  <c r="AL122" i="28" s="1"/>
  <c r="T120" i="28"/>
  <c r="T87" i="28"/>
  <c r="T96" i="28"/>
  <c r="T112" i="28"/>
  <c r="T103" i="28"/>
  <c r="T138" i="28"/>
  <c r="T116" i="28"/>
  <c r="T117" i="28"/>
  <c r="T137" i="28"/>
  <c r="T142" i="28"/>
  <c r="T127" i="28"/>
  <c r="T104" i="28"/>
  <c r="T101" i="28"/>
  <c r="T150" i="28"/>
  <c r="T151" i="28"/>
  <c r="T111" i="28"/>
  <c r="T107" i="28"/>
  <c r="T147" i="28"/>
  <c r="T136" i="28"/>
  <c r="T152" i="28"/>
  <c r="P123" i="27"/>
  <c r="AX123" i="27" s="1"/>
  <c r="P118" i="27"/>
  <c r="AX118" i="27" s="1"/>
  <c r="P104" i="27"/>
  <c r="AX104" i="27" s="1"/>
  <c r="P113" i="27"/>
  <c r="AX113" i="27" s="1"/>
  <c r="T110" i="27"/>
  <c r="R110" i="27"/>
  <c r="S110" i="27"/>
  <c r="P89" i="27"/>
  <c r="AX89" i="27" s="1"/>
  <c r="R121" i="27"/>
  <c r="S121" i="27"/>
  <c r="T121" i="27"/>
  <c r="V130" i="28"/>
  <c r="X130" i="28"/>
  <c r="P95" i="27"/>
  <c r="AX95" i="27" s="1"/>
  <c r="V149" i="28"/>
  <c r="AN149" i="28" s="1"/>
  <c r="W149" i="28"/>
  <c r="R97" i="27"/>
  <c r="AZ97" i="27" s="1"/>
  <c r="T97" i="27"/>
  <c r="BB97" i="27" s="1"/>
  <c r="S130" i="28"/>
  <c r="AK130" i="28" s="1"/>
  <c r="AL130" i="28" s="1"/>
  <c r="AM130" i="28" s="1"/>
  <c r="U140" i="28"/>
  <c r="Q109" i="27"/>
  <c r="Q116" i="27"/>
  <c r="Q113" i="27"/>
  <c r="U132" i="28"/>
  <c r="Q120" i="27"/>
  <c r="AY120" i="27" s="1"/>
  <c r="U146" i="28"/>
  <c r="Q118" i="27"/>
  <c r="AY118" i="27" s="1"/>
  <c r="Q95" i="27"/>
  <c r="Q92" i="27"/>
  <c r="AY92" i="27" s="1"/>
  <c r="U138" i="28"/>
  <c r="U122" i="28"/>
  <c r="U145" i="28"/>
  <c r="U133" i="28"/>
  <c r="Q123" i="27"/>
  <c r="Q89" i="27"/>
  <c r="U143" i="28"/>
  <c r="U136" i="28"/>
  <c r="Q122" i="27"/>
  <c r="AY122" i="27" s="1"/>
  <c r="Q104" i="27"/>
  <c r="AY104" i="27" s="1"/>
  <c r="N141" i="28"/>
  <c r="P136" i="28"/>
  <c r="M140" i="28"/>
  <c r="O148" i="28"/>
  <c r="AG148" i="28" s="1"/>
  <c r="AH148" i="28" s="1"/>
  <c r="AI148" i="28" s="1"/>
  <c r="AJ148" i="28" s="1"/>
  <c r="AK148" i="28" s="1"/>
  <c r="N120" i="27"/>
  <c r="AV120" i="27" s="1"/>
  <c r="R34" i="28"/>
  <c r="S136" i="28"/>
  <c r="L142" i="28"/>
  <c r="AD142" i="28" s="1"/>
  <c r="AE142" i="28" s="1"/>
  <c r="P116" i="28"/>
  <c r="AH116" i="28" s="1"/>
  <c r="AI116" i="28" s="1"/>
  <c r="AJ116" i="28" s="1"/>
  <c r="AK116" i="28" s="1"/>
  <c r="P117" i="28"/>
  <c r="AH117" i="28" s="1"/>
  <c r="N142" i="28"/>
  <c r="P100" i="28"/>
  <c r="O101" i="28"/>
  <c r="N140" i="28"/>
  <c r="Q109" i="28"/>
  <c r="K136" i="28"/>
  <c r="AC136" i="28" s="1"/>
  <c r="N139" i="28"/>
  <c r="Z130" i="28"/>
  <c r="P150" i="28"/>
  <c r="AH150" i="28" s="1"/>
  <c r="Z115" i="28"/>
  <c r="R105" i="28"/>
  <c r="Q145" i="28"/>
  <c r="O145" i="28"/>
  <c r="L113" i="27"/>
  <c r="AT113" i="27" s="1"/>
  <c r="O107" i="28"/>
  <c r="AG107" i="28" s="1"/>
  <c r="AH107" i="28" s="1"/>
  <c r="AI107" i="28" s="1"/>
  <c r="AJ107" i="28" s="1"/>
  <c r="AK107" i="28" s="1"/>
  <c r="O100" i="28"/>
  <c r="L139" i="28"/>
  <c r="R100" i="28"/>
  <c r="L136" i="28"/>
  <c r="M118" i="27"/>
  <c r="AU118" i="27" s="1"/>
  <c r="O136" i="28"/>
  <c r="Q100" i="28"/>
  <c r="M136" i="28"/>
  <c r="P142" i="28"/>
  <c r="S140" i="28"/>
  <c r="V103" i="27"/>
  <c r="BD103" i="27" s="1"/>
  <c r="U103" i="27"/>
  <c r="BC103" i="27" s="1"/>
  <c r="I89" i="27"/>
  <c r="AQ89" i="27" s="1"/>
  <c r="Z149" i="28"/>
  <c r="K104" i="27"/>
  <c r="AS104" i="27" s="1"/>
  <c r="Q136" i="28"/>
  <c r="N122" i="27"/>
  <c r="AV122" i="27" s="1"/>
  <c r="J95" i="27"/>
  <c r="AR95" i="27" s="1"/>
  <c r="S114" i="28"/>
  <c r="O105" i="28"/>
  <c r="P139" i="28"/>
  <c r="R136" i="28"/>
  <c r="M139" i="28"/>
  <c r="O111" i="28"/>
  <c r="AG111" i="28" s="1"/>
  <c r="AH111" i="28" s="1"/>
  <c r="AI111" i="28" s="1"/>
  <c r="AJ111" i="28" s="1"/>
  <c r="AK111" i="28" s="1"/>
  <c r="AL111" i="28" s="1"/>
  <c r="N102" i="28"/>
  <c r="AF102" i="28" s="1"/>
  <c r="AG102" i="28" s="1"/>
  <c r="AH102" i="28" s="1"/>
  <c r="AI102" i="28" s="1"/>
  <c r="AJ102" i="28" s="1"/>
  <c r="AK102" i="28" s="1"/>
  <c r="AL102" i="28" s="1"/>
  <c r="AM102" i="28" s="1"/>
  <c r="N101" i="28"/>
  <c r="AF101" i="28" s="1"/>
  <c r="P104" i="28"/>
  <c r="R123" i="28"/>
  <c r="S153" i="28"/>
  <c r="N103" i="28"/>
  <c r="AF103" i="28" s="1"/>
  <c r="AG103" i="28" s="1"/>
  <c r="S143" i="28"/>
  <c r="R143" i="28"/>
  <c r="R105" i="27"/>
  <c r="AZ105" i="27" s="1"/>
  <c r="V105" i="27"/>
  <c r="BD105" i="27" s="1"/>
  <c r="U105" i="27"/>
  <c r="BC105" i="27" s="1"/>
  <c r="T105" i="27"/>
  <c r="BB105" i="27" s="1"/>
  <c r="S105" i="27"/>
  <c r="BA105" i="27" s="1"/>
  <c r="L140" i="28"/>
  <c r="U117" i="27"/>
  <c r="BC117" i="27" s="1"/>
  <c r="V117" i="27"/>
  <c r="BD117" i="27" s="1"/>
  <c r="O108" i="28"/>
  <c r="AG108" i="28" s="1"/>
  <c r="AH108" i="28" s="1"/>
  <c r="AI108" i="28" s="1"/>
  <c r="AJ108" i="28" s="1"/>
  <c r="AK108" i="28" s="1"/>
  <c r="X149" i="28"/>
  <c r="Q139" i="28"/>
  <c r="O112" i="28"/>
  <c r="AG112" i="28" s="1"/>
  <c r="AH112" i="28" s="1"/>
  <c r="AI112" i="28" s="1"/>
  <c r="AJ112" i="28" s="1"/>
  <c r="AK112" i="28" s="1"/>
  <c r="AL112" i="28" s="1"/>
  <c r="AM112" i="28" s="1"/>
  <c r="AN112" i="28" s="1"/>
  <c r="AO112" i="28" s="1"/>
  <c r="AP112" i="28" s="1"/>
  <c r="AQ112" i="28" s="1"/>
  <c r="AR112" i="28" s="1"/>
  <c r="S109" i="28"/>
  <c r="R145" i="28"/>
  <c r="Z126" i="28"/>
  <c r="W130" i="28"/>
  <c r="J99" i="27"/>
  <c r="AR99" i="27" s="1"/>
  <c r="P145" i="28"/>
  <c r="S139" i="28"/>
  <c r="O123" i="27"/>
  <c r="AW123" i="27" s="1"/>
  <c r="J100" i="27"/>
  <c r="AR100" i="27" s="1"/>
  <c r="R140" i="28"/>
  <c r="Q151" i="28"/>
  <c r="AI151" i="28" s="1"/>
  <c r="AJ151" i="28" s="1"/>
  <c r="AK151" i="28" s="1"/>
  <c r="AL151" i="28" s="1"/>
  <c r="AM151" i="28" s="1"/>
  <c r="M144" i="28"/>
  <c r="AE144" i="28" s="1"/>
  <c r="AF144" i="28" s="1"/>
  <c r="AG144" i="28" s="1"/>
  <c r="AH144" i="28" s="1"/>
  <c r="AI144" i="28" s="1"/>
  <c r="AJ144" i="28" s="1"/>
  <c r="AK144" i="28" s="1"/>
  <c r="U106" i="27"/>
  <c r="BC106" i="27" s="1"/>
  <c r="V97" i="27"/>
  <c r="BD97" i="27" s="1"/>
  <c r="U97" i="27"/>
  <c r="BC97" i="27" s="1"/>
  <c r="S97" i="27"/>
  <c r="BA97" i="27" s="1"/>
  <c r="Q118" i="28"/>
  <c r="R139" i="28"/>
  <c r="R121" i="28"/>
  <c r="O139" i="28"/>
  <c r="S123" i="28"/>
  <c r="N136" i="28"/>
  <c r="L109" i="27"/>
  <c r="AT109" i="27" s="1"/>
  <c r="S100" i="28"/>
  <c r="Q143" i="28"/>
  <c r="O110" i="28"/>
  <c r="AG110" i="28" s="1"/>
  <c r="AH110" i="28" s="1"/>
  <c r="AI110" i="28" s="1"/>
  <c r="AJ110" i="28" s="1"/>
  <c r="AK110" i="28" s="1"/>
  <c r="AL110" i="28" s="1"/>
  <c r="AM110" i="28" s="1"/>
  <c r="S125" i="28"/>
  <c r="S121" i="28"/>
  <c r="U34" i="28"/>
  <c r="Y130" i="28"/>
  <c r="P140" i="28"/>
  <c r="S145" i="28"/>
  <c r="Q105" i="28"/>
  <c r="Q140" i="28"/>
  <c r="R114" i="28"/>
  <c r="Q152" i="28"/>
  <c r="AI152" i="28" s="1"/>
  <c r="AJ152" i="28" s="1"/>
  <c r="AK152" i="28" s="1"/>
  <c r="AL152" i="28" s="1"/>
  <c r="AM152" i="28" s="1"/>
  <c r="U153" i="28"/>
  <c r="R118" i="28"/>
  <c r="S118" i="28"/>
  <c r="AL138" i="28" l="1"/>
  <c r="AF142" i="28"/>
  <c r="AG142" i="28" s="1"/>
  <c r="AH142" i="28" s="1"/>
  <c r="AI142" i="28" s="1"/>
  <c r="AJ142" i="28" s="1"/>
  <c r="AK142" i="28" s="1"/>
  <c r="AL142" i="28" s="1"/>
  <c r="AM142" i="28" s="1"/>
  <c r="AJ137" i="28"/>
  <c r="AK137" i="28" s="1"/>
  <c r="AL137" i="28" s="1"/>
  <c r="AM111" i="28"/>
  <c r="AL107" i="28"/>
  <c r="AM107" i="28" s="1"/>
  <c r="AL144" i="28"/>
  <c r="AM144" i="28" s="1"/>
  <c r="AN130" i="28"/>
  <c r="AO130" i="28" s="1"/>
  <c r="AP130" i="28" s="1"/>
  <c r="AQ130" i="28" s="1"/>
  <c r="AR130" i="28" s="1"/>
  <c r="AH103" i="28"/>
  <c r="AI103" i="28" s="1"/>
  <c r="AJ103" i="28" s="1"/>
  <c r="AK103" i="28" s="1"/>
  <c r="AL103" i="28" s="1"/>
  <c r="AM103" i="28" s="1"/>
  <c r="AI150" i="28"/>
  <c r="AJ150" i="28" s="1"/>
  <c r="AK150" i="28" s="1"/>
  <c r="AL150" i="28" s="1"/>
  <c r="AM150" i="28" s="1"/>
  <c r="AD136" i="28"/>
  <c r="AE136" i="28" s="1"/>
  <c r="AF136" i="28" s="1"/>
  <c r="AG136" i="28" s="1"/>
  <c r="AH136" i="28" s="1"/>
  <c r="AI136" i="28" s="1"/>
  <c r="AJ136" i="28" s="1"/>
  <c r="AK136" i="28" s="1"/>
  <c r="AL136" i="28" s="1"/>
  <c r="AM136" i="28" s="1"/>
  <c r="AO149" i="28"/>
  <c r="AP149" i="28" s="1"/>
  <c r="AQ149" i="28" s="1"/>
  <c r="AR149" i="28" s="1"/>
  <c r="AI147" i="28"/>
  <c r="AJ147" i="28" s="1"/>
  <c r="AK147" i="28" s="1"/>
  <c r="AL147" i="28" s="1"/>
  <c r="AM147" i="28" s="1"/>
  <c r="AG101" i="28"/>
  <c r="AH101" i="28" s="1"/>
  <c r="AI101" i="28" s="1"/>
  <c r="AJ101" i="28" s="1"/>
  <c r="AK101" i="28" s="1"/>
  <c r="AL101" i="28" s="1"/>
  <c r="AM101" i="28" s="1"/>
  <c r="AM138" i="28"/>
  <c r="AM122" i="28"/>
  <c r="AM146" i="28"/>
  <c r="AL108" i="28"/>
  <c r="AM108" i="28" s="1"/>
  <c r="AI117" i="28"/>
  <c r="AJ117" i="28" s="1"/>
  <c r="AK117" i="28" s="1"/>
  <c r="AL117" i="28" s="1"/>
  <c r="AM117" i="28" s="1"/>
  <c r="AL131" i="28"/>
  <c r="AM131" i="28" s="1"/>
  <c r="AL116" i="28"/>
  <c r="AM116" i="28" s="1"/>
  <c r="AJ120" i="28"/>
  <c r="AK120" i="28" s="1"/>
  <c r="AL120" i="28" s="1"/>
  <c r="AM120" i="28" s="1"/>
  <c r="U88" i="27"/>
  <c r="V75" i="27"/>
  <c r="R91" i="27"/>
  <c r="BC121" i="27"/>
  <c r="Y126" i="28" s="1"/>
  <c r="AY109" i="27"/>
  <c r="U114" i="28" s="1"/>
  <c r="AZ121" i="27"/>
  <c r="V126" i="28" s="1"/>
  <c r="AN126" i="28" s="1"/>
  <c r="AZ110" i="27"/>
  <c r="V115" i="28" s="1"/>
  <c r="AN115" i="28" s="1"/>
  <c r="AW75" i="27"/>
  <c r="S80" i="28" s="1"/>
  <c r="AV75" i="27"/>
  <c r="R80" i="28" s="1"/>
  <c r="AO75" i="27"/>
  <c r="K80" i="28" s="1"/>
  <c r="AC80" i="28" s="1"/>
  <c r="AD80" i="28" s="1"/>
  <c r="AO71" i="27"/>
  <c r="K76" i="28" s="1"/>
  <c r="AC76" i="28" s="1"/>
  <c r="AP82" i="27"/>
  <c r="L87" i="28" s="1"/>
  <c r="AD87" i="28" s="1"/>
  <c r="AX77" i="27"/>
  <c r="T82" i="28" s="1"/>
  <c r="AT88" i="27"/>
  <c r="P93" i="28" s="1"/>
  <c r="AP77" i="27"/>
  <c r="L82" i="28" s="1"/>
  <c r="AR76" i="27"/>
  <c r="N81" i="28" s="1"/>
  <c r="AQ72" i="27"/>
  <c r="M77" i="28" s="1"/>
  <c r="AW89" i="27"/>
  <c r="S94" i="28" s="1"/>
  <c r="AR91" i="27"/>
  <c r="N96" i="28" s="1"/>
  <c r="AP71" i="27"/>
  <c r="L76" i="28" s="1"/>
  <c r="AP85" i="27"/>
  <c r="L90" i="28" s="1"/>
  <c r="AD90" i="28" s="1"/>
  <c r="AV71" i="27"/>
  <c r="R76" i="28" s="1"/>
  <c r="AY82" i="27"/>
  <c r="U87" i="28" s="1"/>
  <c r="AW77" i="27"/>
  <c r="S82" i="28" s="1"/>
  <c r="AV92" i="27"/>
  <c r="R97" i="28" s="1"/>
  <c r="AV78" i="27"/>
  <c r="R83" i="28" s="1"/>
  <c r="AR70" i="27"/>
  <c r="N75" i="28" s="1"/>
  <c r="AY77" i="27"/>
  <c r="U82" i="28" s="1"/>
  <c r="AX72" i="27"/>
  <c r="T77" i="28" s="1"/>
  <c r="AT92" i="27"/>
  <c r="P97" i="28" s="1"/>
  <c r="AQ77" i="27"/>
  <c r="M82" i="28" s="1"/>
  <c r="AY70" i="27"/>
  <c r="U75" i="28" s="1"/>
  <c r="AQ64" i="27"/>
  <c r="M69" i="28" s="1"/>
  <c r="AR64" i="27"/>
  <c r="N69" i="28" s="1"/>
  <c r="AV70" i="27"/>
  <c r="R75" i="28" s="1"/>
  <c r="AY78" i="27"/>
  <c r="U83" i="28" s="1"/>
  <c r="AS88" i="27"/>
  <c r="O93" i="28" s="1"/>
  <c r="AT70" i="27"/>
  <c r="P75" i="28" s="1"/>
  <c r="AT72" i="27"/>
  <c r="P77" i="28" s="1"/>
  <c r="AU85" i="27"/>
  <c r="Q90" i="28" s="1"/>
  <c r="AX70" i="27"/>
  <c r="T75" i="28" s="1"/>
  <c r="AU89" i="27"/>
  <c r="Q94" i="28" s="1"/>
  <c r="AR66" i="27"/>
  <c r="N71" i="28" s="1"/>
  <c r="AT81" i="27"/>
  <c r="P86" i="28" s="1"/>
  <c r="AT66" i="27"/>
  <c r="P71" i="28" s="1"/>
  <c r="BC110" i="27"/>
  <c r="Y115" i="28" s="1"/>
  <c r="AP79" i="27"/>
  <c r="L84" i="28" s="1"/>
  <c r="AQ79" i="27"/>
  <c r="M84" i="28" s="1"/>
  <c r="AS64" i="27"/>
  <c r="O69" i="28" s="1"/>
  <c r="AP64" i="27"/>
  <c r="L69" i="28" s="1"/>
  <c r="AX85" i="27"/>
  <c r="T90" i="28" s="1"/>
  <c r="AU88" i="27"/>
  <c r="Q93" i="28" s="1"/>
  <c r="AO78" i="27"/>
  <c r="K83" i="28" s="1"/>
  <c r="AC83" i="28" s="1"/>
  <c r="AV88" i="27"/>
  <c r="R93" i="28" s="1"/>
  <c r="AT89" i="27"/>
  <c r="P94" i="28" s="1"/>
  <c r="AS72" i="27"/>
  <c r="O77" i="28" s="1"/>
  <c r="AO72" i="27"/>
  <c r="K77" i="28" s="1"/>
  <c r="AC77" i="28" s="1"/>
  <c r="AS79" i="27"/>
  <c r="O84" i="28" s="1"/>
  <c r="AT75" i="27"/>
  <c r="P80" i="28" s="1"/>
  <c r="AV64" i="27"/>
  <c r="R69" i="28" s="1"/>
  <c r="AS82" i="27"/>
  <c r="O87" i="28" s="1"/>
  <c r="AR88" i="27"/>
  <c r="N93" i="28" s="1"/>
  <c r="AQ66" i="27"/>
  <c r="M71" i="28" s="1"/>
  <c r="AT79" i="27"/>
  <c r="P84" i="28" s="1"/>
  <c r="AQ78" i="27"/>
  <c r="M83" i="28" s="1"/>
  <c r="AS78" i="27"/>
  <c r="O83" i="28" s="1"/>
  <c r="AS65" i="27"/>
  <c r="O70" i="28" s="1"/>
  <c r="AP72" i="27"/>
  <c r="L77" i="28" s="1"/>
  <c r="AT86" i="27"/>
  <c r="P91" i="28" s="1"/>
  <c r="AY75" i="27"/>
  <c r="U80" i="28" s="1"/>
  <c r="AW71" i="27"/>
  <c r="S76" i="28" s="1"/>
  <c r="AU82" i="27"/>
  <c r="Q87" i="28" s="1"/>
  <c r="AS85" i="27"/>
  <c r="O90" i="28" s="1"/>
  <c r="AR89" i="27"/>
  <c r="N94" i="28" s="1"/>
  <c r="AS76" i="27"/>
  <c r="O81" i="28" s="1"/>
  <c r="AR72" i="27"/>
  <c r="N77" i="28" s="1"/>
  <c r="AP76" i="27"/>
  <c r="L81" i="28" s="1"/>
  <c r="AR79" i="27"/>
  <c r="N84" i="28" s="1"/>
  <c r="AU71" i="27"/>
  <c r="Q76" i="28" s="1"/>
  <c r="AV72" i="27"/>
  <c r="R77" i="28" s="1"/>
  <c r="AO79" i="27"/>
  <c r="K84" i="28" s="1"/>
  <c r="AC84" i="28" s="1"/>
  <c r="AP66" i="27"/>
  <c r="L71" i="28" s="1"/>
  <c r="AV81" i="27"/>
  <c r="R86" i="28" s="1"/>
  <c r="AU66" i="27"/>
  <c r="Q71" i="28" s="1"/>
  <c r="AW85" i="27"/>
  <c r="S90" i="28" s="1"/>
  <c r="AO70" i="27"/>
  <c r="K75" i="28" s="1"/>
  <c r="AC75" i="28" s="1"/>
  <c r="AY88" i="27"/>
  <c r="U93" i="28" s="1"/>
  <c r="AX88" i="27"/>
  <c r="T93" i="28" s="1"/>
  <c r="AP70" i="27"/>
  <c r="L75" i="28" s="1"/>
  <c r="AO76" i="27"/>
  <c r="K81" i="28" s="1"/>
  <c r="AC81" i="28" s="1"/>
  <c r="AW72" i="27"/>
  <c r="S77" i="28" s="1"/>
  <c r="AS92" i="27"/>
  <c r="O97" i="28" s="1"/>
  <c r="AQ91" i="27"/>
  <c r="M96" i="28" s="1"/>
  <c r="AE96" i="28" s="1"/>
  <c r="AR82" i="27"/>
  <c r="N87" i="28" s="1"/>
  <c r="AS86" i="27"/>
  <c r="O91" i="28" s="1"/>
  <c r="AT85" i="27"/>
  <c r="P90" i="28" s="1"/>
  <c r="AU64" i="27"/>
  <c r="Q69" i="28" s="1"/>
  <c r="AX92" i="27"/>
  <c r="T97" i="28" s="1"/>
  <c r="AR75" i="27"/>
  <c r="N80" i="28" s="1"/>
  <c r="AT77" i="27"/>
  <c r="P82" i="28" s="1"/>
  <c r="AW78" i="27"/>
  <c r="S83" i="28" s="1"/>
  <c r="AV76" i="27"/>
  <c r="R81" i="28" s="1"/>
  <c r="AR92" i="27"/>
  <c r="N97" i="28" s="1"/>
  <c r="AW91" i="27"/>
  <c r="S96" i="28" s="1"/>
  <c r="AW70" i="27"/>
  <c r="S75" i="28" s="1"/>
  <c r="AQ71" i="27"/>
  <c r="M76" i="28" s="1"/>
  <c r="AW82" i="27"/>
  <c r="S87" i="28" s="1"/>
  <c r="AU78" i="27"/>
  <c r="Q83" i="28" s="1"/>
  <c r="AT78" i="27"/>
  <c r="P83" i="28" s="1"/>
  <c r="AY76" i="27"/>
  <c r="U81" i="28" s="1"/>
  <c r="AU72" i="27"/>
  <c r="Q77" i="28" s="1"/>
  <c r="AU76" i="27"/>
  <c r="Q81" i="28" s="1"/>
  <c r="AQ85" i="27"/>
  <c r="M90" i="28" s="1"/>
  <c r="AR71" i="27"/>
  <c r="N76" i="28" s="1"/>
  <c r="AP78" i="27"/>
  <c r="L83" i="28" s="1"/>
  <c r="AP86" i="27"/>
  <c r="L91" i="28" s="1"/>
  <c r="AD91" i="28" s="1"/>
  <c r="AU81" i="27"/>
  <c r="Q86" i="28" s="1"/>
  <c r="AY95" i="27"/>
  <c r="U100" i="28" s="1"/>
  <c r="BB110" i="27"/>
  <c r="X115" i="28" s="1"/>
  <c r="AY89" i="27"/>
  <c r="U94" i="28" s="1"/>
  <c r="AY113" i="27"/>
  <c r="U118" i="28" s="1"/>
  <c r="BB121" i="27"/>
  <c r="X126" i="28" s="1"/>
  <c r="AY81" i="27"/>
  <c r="U86" i="28" s="1"/>
  <c r="AY123" i="27"/>
  <c r="U128" i="28" s="1"/>
  <c r="AY116" i="27"/>
  <c r="U121" i="28" s="1"/>
  <c r="BA121" i="27"/>
  <c r="W126" i="28" s="1"/>
  <c r="BA110" i="27"/>
  <c r="W115" i="28" s="1"/>
  <c r="AS91" i="27"/>
  <c r="O96" i="28" s="1"/>
  <c r="AR78" i="27"/>
  <c r="N83" i="28" s="1"/>
  <c r="AX75" i="27"/>
  <c r="T80" i="28" s="1"/>
  <c r="AS71" i="27"/>
  <c r="O76" i="28" s="1"/>
  <c r="AT82" i="27"/>
  <c r="P87" i="28" s="1"/>
  <c r="AV77" i="27"/>
  <c r="R82" i="28" s="1"/>
  <c r="AQ76" i="27"/>
  <c r="M81" i="28" s="1"/>
  <c r="AU92" i="27"/>
  <c r="Q97" i="28" s="1"/>
  <c r="AW76" i="27"/>
  <c r="S81" i="28" s="1"/>
  <c r="AW92" i="27"/>
  <c r="S97" i="28" s="1"/>
  <c r="AS66" i="27"/>
  <c r="O71" i="28" s="1"/>
  <c r="AU75" i="27"/>
  <c r="Q80" i="28" s="1"/>
  <c r="AV85" i="27"/>
  <c r="R90" i="28" s="1"/>
  <c r="AS75" i="27"/>
  <c r="O80" i="28" s="1"/>
  <c r="AT71" i="27"/>
  <c r="P76" i="28" s="1"/>
  <c r="AQ82" i="27"/>
  <c r="M87" i="28" s="1"/>
  <c r="AQ88" i="27"/>
  <c r="M93" i="28" s="1"/>
  <c r="AE93" i="28" s="1"/>
  <c r="AS89" i="27"/>
  <c r="O94" i="28" s="1"/>
  <c r="AX78" i="27"/>
  <c r="T83" i="28" s="1"/>
  <c r="AO64" i="27"/>
  <c r="K69" i="28" s="1"/>
  <c r="AC69" i="28" s="1"/>
  <c r="AO77" i="27"/>
  <c r="K82" i="28" s="1"/>
  <c r="AC82" i="28" s="1"/>
  <c r="AU77" i="27"/>
  <c r="Q82" i="28" s="1"/>
  <c r="AT76" i="27"/>
  <c r="P81" i="28" s="1"/>
  <c r="AV89" i="27"/>
  <c r="R94" i="28" s="1"/>
  <c r="AQ86" i="27"/>
  <c r="M91" i="28" s="1"/>
  <c r="AQ75" i="27"/>
  <c r="M80" i="28" s="1"/>
  <c r="AT64" i="27"/>
  <c r="P69" i="28" s="1"/>
  <c r="AX71" i="27"/>
  <c r="T76" i="28" s="1"/>
  <c r="AV82" i="27"/>
  <c r="R87" i="28" s="1"/>
  <c r="AS77" i="27"/>
  <c r="O82" i="28" s="1"/>
  <c r="AX64" i="27"/>
  <c r="T69" i="28" s="1"/>
  <c r="AX76" i="27"/>
  <c r="T81" i="28" s="1"/>
  <c r="AS70" i="27"/>
  <c r="O75" i="28" s="1"/>
  <c r="AQ70" i="27"/>
  <c r="M75" i="28" s="1"/>
  <c r="AY58" i="27"/>
  <c r="U63" i="28" s="1"/>
  <c r="AW66" i="27"/>
  <c r="S71" i="28" s="1"/>
  <c r="AR81" i="27"/>
  <c r="N86" i="28" s="1"/>
  <c r="AO66" i="27"/>
  <c r="K71" i="28" s="1"/>
  <c r="AC71" i="28" s="1"/>
  <c r="AV66" i="27"/>
  <c r="R71" i="28" s="1"/>
  <c r="T91" i="27"/>
  <c r="U91" i="27"/>
  <c r="V91" i="27"/>
  <c r="S91" i="27"/>
  <c r="T88" i="27"/>
  <c r="R88" i="27"/>
  <c r="V88" i="27"/>
  <c r="S88" i="27"/>
  <c r="U75" i="27"/>
  <c r="R75" i="27"/>
  <c r="S75" i="27"/>
  <c r="T75" i="27"/>
  <c r="I90" i="27"/>
  <c r="P58" i="27"/>
  <c r="M59" i="27"/>
  <c r="N69" i="27"/>
  <c r="H69" i="27"/>
  <c r="O83" i="27"/>
  <c r="G60" i="27"/>
  <c r="N84" i="27"/>
  <c r="L62" i="27"/>
  <c r="I84" i="27"/>
  <c r="Q65" i="27"/>
  <c r="K59" i="27"/>
  <c r="L59" i="27"/>
  <c r="G67" i="27"/>
  <c r="G69" i="27"/>
  <c r="K83" i="27"/>
  <c r="K56" i="27"/>
  <c r="J56" i="27"/>
  <c r="J69" i="27"/>
  <c r="H67" i="27"/>
  <c r="L69" i="27"/>
  <c r="H60" i="27"/>
  <c r="M65" i="27"/>
  <c r="O84" i="27"/>
  <c r="O65" i="27"/>
  <c r="K63" i="27"/>
  <c r="G62" i="27"/>
  <c r="Q62" i="27"/>
  <c r="J73" i="27"/>
  <c r="O81" i="27"/>
  <c r="G73" i="27"/>
  <c r="L90" i="27"/>
  <c r="I92" i="27"/>
  <c r="N90" i="27"/>
  <c r="M86" i="27"/>
  <c r="J58" i="27"/>
  <c r="O69" i="27"/>
  <c r="M83" i="27"/>
  <c r="J59" i="27"/>
  <c r="H59" i="27"/>
  <c r="G59" i="27"/>
  <c r="O56" i="27"/>
  <c r="L56" i="27"/>
  <c r="I67" i="27"/>
  <c r="H83" i="27"/>
  <c r="Q69" i="27"/>
  <c r="M62" i="27"/>
  <c r="I83" i="27"/>
  <c r="J65" i="27"/>
  <c r="N65" i="27"/>
  <c r="M84" i="27"/>
  <c r="K84" i="27"/>
  <c r="Q63" i="27"/>
  <c r="N63" i="27"/>
  <c r="L93" i="27"/>
  <c r="N62" i="27"/>
  <c r="K73" i="27"/>
  <c r="I81" i="27"/>
  <c r="K93" i="27"/>
  <c r="O90" i="27"/>
  <c r="J90" i="27"/>
  <c r="L58" i="27"/>
  <c r="G58" i="27"/>
  <c r="I59" i="27"/>
  <c r="N56" i="27"/>
  <c r="H56" i="27"/>
  <c r="G56" i="27"/>
  <c r="I60" i="27"/>
  <c r="P84" i="27"/>
  <c r="H84" i="27"/>
  <c r="L65" i="27"/>
  <c r="L63" i="27"/>
  <c r="N93" i="27"/>
  <c r="K62" i="27"/>
  <c r="M93" i="27"/>
  <c r="K81" i="27"/>
  <c r="H62" i="27"/>
  <c r="H73" i="27"/>
  <c r="M90" i="27"/>
  <c r="N58" i="27"/>
  <c r="I58" i="27"/>
  <c r="O58" i="27"/>
  <c r="J84" i="27"/>
  <c r="L84" i="27"/>
  <c r="M63" i="27"/>
  <c r="O63" i="27"/>
  <c r="P62" i="27"/>
  <c r="J62" i="27"/>
  <c r="G65" i="27"/>
  <c r="K90" i="27"/>
  <c r="K58" i="27"/>
  <c r="H58" i="27"/>
  <c r="N59" i="27"/>
  <c r="J83" i="27"/>
  <c r="I56" i="27"/>
  <c r="M56" i="27"/>
  <c r="I69" i="27"/>
  <c r="K69" i="27"/>
  <c r="M69" i="27"/>
  <c r="L83" i="27"/>
  <c r="N83" i="27"/>
  <c r="Q84" i="27"/>
  <c r="I73" i="27"/>
  <c r="I65" i="27"/>
  <c r="H63" i="27"/>
  <c r="J63" i="27"/>
  <c r="G63" i="27"/>
  <c r="P63" i="27"/>
  <c r="J93" i="27"/>
  <c r="I62" i="27"/>
  <c r="O62" i="27"/>
  <c r="I93" i="27"/>
  <c r="H65" i="27"/>
  <c r="I63" i="27"/>
  <c r="Q90" i="27"/>
  <c r="M58" i="27"/>
  <c r="V112" i="27"/>
  <c r="U102" i="27"/>
  <c r="Z147" i="28"/>
  <c r="V115" i="27"/>
  <c r="U111" i="27"/>
  <c r="Y144" i="28"/>
  <c r="T148" i="28"/>
  <c r="AL148" i="28" s="1"/>
  <c r="AM148" i="28" s="1"/>
  <c r="P65" i="27"/>
  <c r="AX65" i="27" s="1"/>
  <c r="V98" i="27"/>
  <c r="P109" i="27"/>
  <c r="AX109" i="27" s="1"/>
  <c r="P120" i="27"/>
  <c r="AX120" i="27" s="1"/>
  <c r="U104" i="27"/>
  <c r="BC104" i="27" s="1"/>
  <c r="U95" i="27"/>
  <c r="BC95" i="27" s="1"/>
  <c r="U118" i="27"/>
  <c r="BC118" i="27" s="1"/>
  <c r="T140" i="28"/>
  <c r="T153" i="28"/>
  <c r="T145" i="28"/>
  <c r="T109" i="28"/>
  <c r="T135" i="28"/>
  <c r="T132" i="28"/>
  <c r="T139" i="28"/>
  <c r="T133" i="28"/>
  <c r="T118" i="28"/>
  <c r="T128" i="28"/>
  <c r="T86" i="28"/>
  <c r="T95" i="28"/>
  <c r="T143" i="28"/>
  <c r="T123" i="28"/>
  <c r="T100" i="28"/>
  <c r="T94" i="28"/>
  <c r="T98" i="27"/>
  <c r="R98" i="27"/>
  <c r="S98" i="27"/>
  <c r="X138" i="28"/>
  <c r="W152" i="28"/>
  <c r="T106" i="27"/>
  <c r="R106" i="27"/>
  <c r="S106" i="27"/>
  <c r="BA106" i="27" s="1"/>
  <c r="P69" i="27"/>
  <c r="AX69" i="27" s="1"/>
  <c r="P116" i="27"/>
  <c r="AX116" i="27" s="1"/>
  <c r="S111" i="27"/>
  <c r="T111" i="27"/>
  <c r="R111" i="27"/>
  <c r="V137" i="28"/>
  <c r="X137" i="28"/>
  <c r="S103" i="27"/>
  <c r="T103" i="27"/>
  <c r="R103" i="27"/>
  <c r="X151" i="28"/>
  <c r="V151" i="28"/>
  <c r="AN151" i="28" s="1"/>
  <c r="W148" i="28"/>
  <c r="V148" i="28"/>
  <c r="T102" i="27"/>
  <c r="R102" i="27"/>
  <c r="S102" i="27"/>
  <c r="R117" i="27"/>
  <c r="S117" i="27"/>
  <c r="T117" i="27"/>
  <c r="P56" i="27"/>
  <c r="AX56" i="27" s="1"/>
  <c r="R96" i="27"/>
  <c r="AZ96" i="27" s="1"/>
  <c r="S96" i="27"/>
  <c r="BA96" i="27" s="1"/>
  <c r="T96" i="27"/>
  <c r="BB96" i="27" s="1"/>
  <c r="V147" i="28"/>
  <c r="W147" i="28"/>
  <c r="S99" i="27"/>
  <c r="BA99" i="27" s="1"/>
  <c r="R99" i="27"/>
  <c r="AZ99" i="27" s="1"/>
  <c r="R112" i="27"/>
  <c r="S112" i="27"/>
  <c r="BA112" i="27" s="1"/>
  <c r="T112" i="27"/>
  <c r="S115" i="27"/>
  <c r="T115" i="27"/>
  <c r="R115" i="27"/>
  <c r="W144" i="28"/>
  <c r="V144" i="28"/>
  <c r="AN144" i="28" s="1"/>
  <c r="U137" i="28"/>
  <c r="Q83" i="27"/>
  <c r="U109" i="28"/>
  <c r="Q56" i="27"/>
  <c r="U139" i="28"/>
  <c r="U127" i="28"/>
  <c r="U97" i="28"/>
  <c r="U123" i="28"/>
  <c r="U125" i="28"/>
  <c r="Y151" i="28"/>
  <c r="Z144" i="28"/>
  <c r="M135" i="28"/>
  <c r="P114" i="28"/>
  <c r="AH114" i="28" s="1"/>
  <c r="AI114" i="28" s="1"/>
  <c r="AJ114" i="28" s="1"/>
  <c r="AK114" i="28" s="1"/>
  <c r="W102" i="28"/>
  <c r="Y111" i="28"/>
  <c r="P141" i="28"/>
  <c r="Q141" i="28"/>
  <c r="S133" i="28"/>
  <c r="AK133" i="28" s="1"/>
  <c r="Z122" i="28"/>
  <c r="X110" i="28"/>
  <c r="Q135" i="28"/>
  <c r="V122" i="27"/>
  <c r="BD122" i="27" s="1"/>
  <c r="U122" i="27"/>
  <c r="BC122" i="27" s="1"/>
  <c r="Z150" i="28"/>
  <c r="V150" i="28"/>
  <c r="O109" i="28"/>
  <c r="AG109" i="28" s="1"/>
  <c r="AH109" i="28" s="1"/>
  <c r="AI109" i="28" s="1"/>
  <c r="AJ109" i="28" s="1"/>
  <c r="AK109" i="28" s="1"/>
  <c r="M94" i="28"/>
  <c r="AE94" i="28" s="1"/>
  <c r="Z152" i="28"/>
  <c r="W131" i="28"/>
  <c r="S135" i="28"/>
  <c r="S132" i="28"/>
  <c r="AK132" i="28" s="1"/>
  <c r="X144" i="28"/>
  <c r="K140" i="28"/>
  <c r="AC140" i="28" s="1"/>
  <c r="AD140" i="28" s="1"/>
  <c r="AE140" i="28" s="1"/>
  <c r="AF140" i="28" s="1"/>
  <c r="AG140" i="28" s="1"/>
  <c r="AH140" i="28" s="1"/>
  <c r="AI140" i="28" s="1"/>
  <c r="AJ140" i="28" s="1"/>
  <c r="AK140" i="28" s="1"/>
  <c r="AL140" i="28" s="1"/>
  <c r="AM140" i="28" s="1"/>
  <c r="S141" i="28"/>
  <c r="U109" i="27"/>
  <c r="BC109" i="27" s="1"/>
  <c r="V109" i="27"/>
  <c r="BD109" i="27" s="1"/>
  <c r="L141" i="28"/>
  <c r="AD141" i="28" s="1"/>
  <c r="U96" i="27"/>
  <c r="BC96" i="27" s="1"/>
  <c r="V96" i="27"/>
  <c r="BD96" i="27" s="1"/>
  <c r="Y102" i="28"/>
  <c r="S128" i="28"/>
  <c r="Y138" i="28"/>
  <c r="N104" i="28"/>
  <c r="AF104" i="28" s="1"/>
  <c r="AG104" i="28" s="1"/>
  <c r="AH104" i="28" s="1"/>
  <c r="AI104" i="28" s="1"/>
  <c r="AJ104" i="28" s="1"/>
  <c r="AK104" i="28" s="1"/>
  <c r="AL104" i="28" s="1"/>
  <c r="AM104" i="28" s="1"/>
  <c r="L86" i="28"/>
  <c r="AD86" i="28" s="1"/>
  <c r="Y122" i="28"/>
  <c r="Y110" i="28"/>
  <c r="L135" i="28"/>
  <c r="V95" i="27"/>
  <c r="BD95" i="27" s="1"/>
  <c r="Y150" i="28"/>
  <c r="W137" i="28"/>
  <c r="Y148" i="28"/>
  <c r="X152" i="28"/>
  <c r="Y147" i="28"/>
  <c r="M143" i="28"/>
  <c r="AE143" i="28" s="1"/>
  <c r="AF143" i="28" s="1"/>
  <c r="AG143" i="28" s="1"/>
  <c r="AH143" i="28" s="1"/>
  <c r="AI143" i="28" s="1"/>
  <c r="AJ143" i="28" s="1"/>
  <c r="AK143" i="28" s="1"/>
  <c r="R125" i="28"/>
  <c r="AJ125" i="28" s="1"/>
  <c r="AK125" i="28" s="1"/>
  <c r="Z151" i="28"/>
  <c r="N145" i="28"/>
  <c r="AF145" i="28" s="1"/>
  <c r="AG145" i="28" s="1"/>
  <c r="AH145" i="28" s="1"/>
  <c r="AI145" i="28" s="1"/>
  <c r="AJ145" i="28" s="1"/>
  <c r="AK145" i="28" s="1"/>
  <c r="Y120" i="28"/>
  <c r="X102" i="28"/>
  <c r="K135" i="28"/>
  <c r="AC135" i="28" s="1"/>
  <c r="V138" i="28"/>
  <c r="AN138" i="28" s="1"/>
  <c r="Z138" i="28"/>
  <c r="T99" i="27"/>
  <c r="BB99" i="27" s="1"/>
  <c r="O135" i="28"/>
  <c r="M141" i="28"/>
  <c r="Z110" i="28"/>
  <c r="O141" i="28"/>
  <c r="R141" i="28"/>
  <c r="N100" i="28"/>
  <c r="AF100" i="28" s="1"/>
  <c r="AG100" i="28" s="1"/>
  <c r="AH100" i="28" s="1"/>
  <c r="AI100" i="28" s="1"/>
  <c r="AJ100" i="28" s="1"/>
  <c r="AK100" i="28" s="1"/>
  <c r="W150" i="28"/>
  <c r="Z108" i="28"/>
  <c r="Y137" i="28"/>
  <c r="Y103" i="28"/>
  <c r="Y117" i="28"/>
  <c r="Z116" i="28"/>
  <c r="X148" i="28"/>
  <c r="Z107" i="28"/>
  <c r="K139" i="28"/>
  <c r="AC139" i="28" s="1"/>
  <c r="AD139" i="28" s="1"/>
  <c r="AE139" i="28" s="1"/>
  <c r="AF139" i="28" s="1"/>
  <c r="AG139" i="28" s="1"/>
  <c r="AH139" i="28" s="1"/>
  <c r="AI139" i="28" s="1"/>
  <c r="AJ139" i="28" s="1"/>
  <c r="AK139" i="28" s="1"/>
  <c r="P118" i="28"/>
  <c r="AH118" i="28" s="1"/>
  <c r="AI118" i="28" s="1"/>
  <c r="AJ118" i="28" s="1"/>
  <c r="AK118" i="28" s="1"/>
  <c r="R153" i="28"/>
  <c r="AJ153" i="28" s="1"/>
  <c r="AK153" i="28" s="1"/>
  <c r="V131" i="28"/>
  <c r="U120" i="27"/>
  <c r="BC120" i="27" s="1"/>
  <c r="V120" i="27"/>
  <c r="BD120" i="27" s="1"/>
  <c r="Q121" i="28"/>
  <c r="AI121" i="28" s="1"/>
  <c r="AJ121" i="28" s="1"/>
  <c r="AK121" i="28" s="1"/>
  <c r="U135" i="28"/>
  <c r="P135" i="28"/>
  <c r="V102" i="28"/>
  <c r="AN102" i="28" s="1"/>
  <c r="Z102" i="28"/>
  <c r="N105" i="28"/>
  <c r="AF105" i="28" s="1"/>
  <c r="AG105" i="28" s="1"/>
  <c r="AH105" i="28" s="1"/>
  <c r="AI105" i="28" s="1"/>
  <c r="AJ105" i="28" s="1"/>
  <c r="AK105" i="28" s="1"/>
  <c r="AL105" i="28" s="1"/>
  <c r="AM105" i="28" s="1"/>
  <c r="AN105" i="28" s="1"/>
  <c r="AO105" i="28" s="1"/>
  <c r="AP105" i="28" s="1"/>
  <c r="AQ105" i="28" s="1"/>
  <c r="AR105" i="28" s="1"/>
  <c r="W138" i="28"/>
  <c r="N135" i="28"/>
  <c r="W110" i="28"/>
  <c r="V110" i="28"/>
  <c r="AN110" i="28" s="1"/>
  <c r="R127" i="28"/>
  <c r="AJ127" i="28" s="1"/>
  <c r="AK127" i="28" s="1"/>
  <c r="AL127" i="28" s="1"/>
  <c r="AM127" i="28" s="1"/>
  <c r="X150" i="28"/>
  <c r="Y108" i="28"/>
  <c r="Z137" i="28"/>
  <c r="Q123" i="28"/>
  <c r="AI123" i="28" s="1"/>
  <c r="AJ123" i="28" s="1"/>
  <c r="AK123" i="28" s="1"/>
  <c r="AL123" i="28" s="1"/>
  <c r="Z148" i="28"/>
  <c r="Y152" i="28"/>
  <c r="X147" i="28"/>
  <c r="N123" i="27"/>
  <c r="AV123" i="27" s="1"/>
  <c r="X131" i="28"/>
  <c r="Y131" i="28"/>
  <c r="R135" i="28"/>
  <c r="AL139" i="28" l="1"/>
  <c r="AL145" i="28"/>
  <c r="AM145" i="28" s="1"/>
  <c r="AN147" i="28"/>
  <c r="AO147" i="28" s="1"/>
  <c r="AP147" i="28" s="1"/>
  <c r="AQ147" i="28" s="1"/>
  <c r="AR147" i="28" s="1"/>
  <c r="AL100" i="28"/>
  <c r="AM100" i="28" s="1"/>
  <c r="AD82" i="28"/>
  <c r="AE82" i="28" s="1"/>
  <c r="AF82" i="28" s="1"/>
  <c r="AF94" i="28"/>
  <c r="AD69" i="28"/>
  <c r="AE69" i="28" s="1"/>
  <c r="AF69" i="28" s="1"/>
  <c r="AG69" i="28" s="1"/>
  <c r="AH69" i="28" s="1"/>
  <c r="AI69" i="28" s="1"/>
  <c r="AJ69" i="28" s="1"/>
  <c r="AK69" i="28" s="1"/>
  <c r="AL69" i="28" s="1"/>
  <c r="AM69" i="28" s="1"/>
  <c r="AM137" i="28"/>
  <c r="AN137" i="28" s="1"/>
  <c r="AO137" i="28" s="1"/>
  <c r="AP137" i="28" s="1"/>
  <c r="AQ137" i="28" s="1"/>
  <c r="AR137" i="28" s="1"/>
  <c r="AD71" i="28"/>
  <c r="AE71" i="28" s="1"/>
  <c r="AF71" i="28" s="1"/>
  <c r="AO102" i="28"/>
  <c r="AP102" i="28" s="1"/>
  <c r="AQ102" i="28" s="1"/>
  <c r="AR102" i="28" s="1"/>
  <c r="AL153" i="28"/>
  <c r="AM153" i="28" s="1"/>
  <c r="AF93" i="28"/>
  <c r="AG93" i="28" s="1"/>
  <c r="AH93" i="28" s="1"/>
  <c r="AI93" i="28" s="1"/>
  <c r="AJ93" i="28" s="1"/>
  <c r="AK93" i="28" s="1"/>
  <c r="AL93" i="28" s="1"/>
  <c r="AM93" i="28" s="1"/>
  <c r="AF96" i="28"/>
  <c r="AD84" i="28"/>
  <c r="AE84" i="28" s="1"/>
  <c r="AF84" i="28" s="1"/>
  <c r="AG84" i="28" s="1"/>
  <c r="AH84" i="28" s="1"/>
  <c r="AI84" i="28" s="1"/>
  <c r="AJ84" i="28" s="1"/>
  <c r="AK84" i="28" s="1"/>
  <c r="AL84" i="28" s="1"/>
  <c r="AM84" i="28" s="1"/>
  <c r="AN84" i="28" s="1"/>
  <c r="AO84" i="28" s="1"/>
  <c r="AP84" i="28" s="1"/>
  <c r="AQ84" i="28" s="1"/>
  <c r="AR84" i="28" s="1"/>
  <c r="AN150" i="28"/>
  <c r="AO150" i="28" s="1"/>
  <c r="AP150" i="28" s="1"/>
  <c r="AQ150" i="28" s="1"/>
  <c r="AR150" i="28" s="1"/>
  <c r="AL132" i="28"/>
  <c r="AM132" i="28" s="1"/>
  <c r="AG71" i="28"/>
  <c r="AH71" i="28" s="1"/>
  <c r="AI71" i="28" s="1"/>
  <c r="AJ71" i="28" s="1"/>
  <c r="AK71" i="28" s="1"/>
  <c r="AL71" i="28" s="1"/>
  <c r="AM71" i="28" s="1"/>
  <c r="AN71" i="28" s="1"/>
  <c r="AO71" i="28" s="1"/>
  <c r="AP71" i="28" s="1"/>
  <c r="AQ71" i="28" s="1"/>
  <c r="AR71" i="28" s="1"/>
  <c r="AN148" i="28"/>
  <c r="AO148" i="28" s="1"/>
  <c r="AP148" i="28" s="1"/>
  <c r="AQ148" i="28" s="1"/>
  <c r="AR148" i="28" s="1"/>
  <c r="AO138" i="28"/>
  <c r="AP138" i="28" s="1"/>
  <c r="AQ138" i="28" s="1"/>
  <c r="AR138" i="28" s="1"/>
  <c r="AM123" i="28"/>
  <c r="AL109" i="28"/>
  <c r="AM109" i="28" s="1"/>
  <c r="AO110" i="28"/>
  <c r="AP110" i="28" s="1"/>
  <c r="AQ110" i="28" s="1"/>
  <c r="AR110" i="28" s="1"/>
  <c r="AG96" i="28"/>
  <c r="AH96" i="28" s="1"/>
  <c r="AI96" i="28" s="1"/>
  <c r="AJ96" i="28" s="1"/>
  <c r="AK96" i="28" s="1"/>
  <c r="AL96" i="28" s="1"/>
  <c r="AM96" i="28" s="1"/>
  <c r="AD77" i="28"/>
  <c r="AE77" i="28" s="1"/>
  <c r="AF77" i="28" s="1"/>
  <c r="AG77" i="28" s="1"/>
  <c r="AH77" i="28" s="1"/>
  <c r="AI77" i="28" s="1"/>
  <c r="AJ77" i="28" s="1"/>
  <c r="AK77" i="28" s="1"/>
  <c r="AL77" i="28" s="1"/>
  <c r="AM77" i="28" s="1"/>
  <c r="AN77" i="28" s="1"/>
  <c r="AO77" i="28" s="1"/>
  <c r="AP77" i="28" s="1"/>
  <c r="AQ77" i="28" s="1"/>
  <c r="AR77" i="28" s="1"/>
  <c r="AO144" i="28"/>
  <c r="AP144" i="28" s="1"/>
  <c r="AQ144" i="28" s="1"/>
  <c r="AR144" i="28" s="1"/>
  <c r="AD83" i="28"/>
  <c r="AE83" i="28" s="1"/>
  <c r="AF83" i="28" s="1"/>
  <c r="AG83" i="28" s="1"/>
  <c r="AH83" i="28" s="1"/>
  <c r="AI83" i="28" s="1"/>
  <c r="AJ83" i="28" s="1"/>
  <c r="AK83" i="28" s="1"/>
  <c r="AL83" i="28" s="1"/>
  <c r="AM83" i="28" s="1"/>
  <c r="AN83" i="28" s="1"/>
  <c r="AO83" i="28" s="1"/>
  <c r="AP83" i="28" s="1"/>
  <c r="AQ83" i="28" s="1"/>
  <c r="AR83" i="28" s="1"/>
  <c r="AD135" i="28"/>
  <c r="AM139" i="28"/>
  <c r="AL143" i="28"/>
  <c r="AM143" i="28" s="1"/>
  <c r="AL133" i="28"/>
  <c r="AM133" i="28" s="1"/>
  <c r="AD81" i="28"/>
  <c r="AE81" i="28" s="1"/>
  <c r="AF81" i="28" s="1"/>
  <c r="AG81" i="28" s="1"/>
  <c r="AH81" i="28" s="1"/>
  <c r="AI81" i="28" s="1"/>
  <c r="AJ81" i="28" s="1"/>
  <c r="AK81" i="28" s="1"/>
  <c r="AL81" i="28" s="1"/>
  <c r="AM81" i="28" s="1"/>
  <c r="AD75" i="28"/>
  <c r="AE75" i="28" s="1"/>
  <c r="AF75" i="28" s="1"/>
  <c r="AG75" i="28" s="1"/>
  <c r="AH75" i="28" s="1"/>
  <c r="AI75" i="28" s="1"/>
  <c r="AJ75" i="28" s="1"/>
  <c r="AK75" i="28" s="1"/>
  <c r="AL75" i="28" s="1"/>
  <c r="AM75" i="28" s="1"/>
  <c r="AE80" i="28"/>
  <c r="AF80" i="28" s="1"/>
  <c r="AG80" i="28" s="1"/>
  <c r="AH80" i="28" s="1"/>
  <c r="AI80" i="28" s="1"/>
  <c r="AJ80" i="28" s="1"/>
  <c r="AK80" i="28" s="1"/>
  <c r="AL80" i="28" s="1"/>
  <c r="AM80" i="28" s="1"/>
  <c r="AO126" i="28"/>
  <c r="AP126" i="28" s="1"/>
  <c r="AQ126" i="28" s="1"/>
  <c r="AR126" i="28" s="1"/>
  <c r="AE90" i="28"/>
  <c r="AF90" i="28" s="1"/>
  <c r="AG90" i="28" s="1"/>
  <c r="AH90" i="28" s="1"/>
  <c r="AI90" i="28" s="1"/>
  <c r="AJ90" i="28" s="1"/>
  <c r="AK90" i="28" s="1"/>
  <c r="AL90" i="28" s="1"/>
  <c r="AM90" i="28" s="1"/>
  <c r="AE141" i="28"/>
  <c r="AF141" i="28" s="1"/>
  <c r="AG141" i="28" s="1"/>
  <c r="AH141" i="28" s="1"/>
  <c r="AI141" i="28" s="1"/>
  <c r="AJ141" i="28" s="1"/>
  <c r="AK141" i="28" s="1"/>
  <c r="AG82" i="28"/>
  <c r="AH82" i="28" s="1"/>
  <c r="AI82" i="28" s="1"/>
  <c r="AJ82" i="28" s="1"/>
  <c r="AK82" i="28" s="1"/>
  <c r="AL82" i="28" s="1"/>
  <c r="AM82" i="28" s="1"/>
  <c r="AE91" i="28"/>
  <c r="AF91" i="28" s="1"/>
  <c r="AG91" i="28" s="1"/>
  <c r="AH91" i="28" s="1"/>
  <c r="AE87" i="28"/>
  <c r="AF87" i="28" s="1"/>
  <c r="AG87" i="28" s="1"/>
  <c r="AH87" i="28" s="1"/>
  <c r="AI87" i="28" s="1"/>
  <c r="AJ87" i="28" s="1"/>
  <c r="AK87" i="28" s="1"/>
  <c r="AL87" i="28" s="1"/>
  <c r="AM87" i="28" s="1"/>
  <c r="AL118" i="28"/>
  <c r="AM118" i="28" s="1"/>
  <c r="AN118" i="28" s="1"/>
  <c r="AO118" i="28" s="1"/>
  <c r="AP118" i="28" s="1"/>
  <c r="AQ118" i="28" s="1"/>
  <c r="AR118" i="28" s="1"/>
  <c r="AG94" i="28"/>
  <c r="AH94" i="28" s="1"/>
  <c r="AI94" i="28" s="1"/>
  <c r="AJ94" i="28" s="1"/>
  <c r="AK94" i="28" s="1"/>
  <c r="AL94" i="28" s="1"/>
  <c r="AM94" i="28" s="1"/>
  <c r="AD76" i="28"/>
  <c r="AE76" i="28" s="1"/>
  <c r="AF76" i="28" s="1"/>
  <c r="AG76" i="28" s="1"/>
  <c r="AH76" i="28" s="1"/>
  <c r="AI76" i="28" s="1"/>
  <c r="AJ76" i="28" s="1"/>
  <c r="AK76" i="28" s="1"/>
  <c r="AL76" i="28" s="1"/>
  <c r="AM76" i="28" s="1"/>
  <c r="AO115" i="28"/>
  <c r="AP115" i="28" s="1"/>
  <c r="AQ115" i="28" s="1"/>
  <c r="AR115" i="28" s="1"/>
  <c r="AN131" i="28"/>
  <c r="AO131" i="28" s="1"/>
  <c r="AP131" i="28" s="1"/>
  <c r="AQ131" i="28" s="1"/>
  <c r="R81" i="27"/>
  <c r="R92" i="27"/>
  <c r="AZ92" i="27" s="1"/>
  <c r="R76" i="27"/>
  <c r="R65" i="27"/>
  <c r="V71" i="27"/>
  <c r="S64" i="27"/>
  <c r="V64" i="27"/>
  <c r="S70" i="27"/>
  <c r="R77" i="27"/>
  <c r="U89" i="27"/>
  <c r="U82" i="27"/>
  <c r="T82" i="27"/>
  <c r="N51" i="27"/>
  <c r="AY83" i="27"/>
  <c r="U88" i="28" s="1"/>
  <c r="AZ115" i="27"/>
  <c r="V120" i="28" s="1"/>
  <c r="AN120" i="28" s="1"/>
  <c r="AZ117" i="27"/>
  <c r="V122" i="28" s="1"/>
  <c r="AN122" i="28" s="1"/>
  <c r="AZ103" i="27"/>
  <c r="V108" i="28" s="1"/>
  <c r="AN108" i="28" s="1"/>
  <c r="BB106" i="27"/>
  <c r="X111" i="28" s="1"/>
  <c r="AZ98" i="27"/>
  <c r="V103" i="28" s="1"/>
  <c r="AN103" i="28" s="1"/>
  <c r="BC102" i="27"/>
  <c r="Y107" i="28" s="1"/>
  <c r="AQ63" i="27"/>
  <c r="M68" i="28" s="1"/>
  <c r="AW62" i="27"/>
  <c r="S67" i="28" s="1"/>
  <c r="AO63" i="27"/>
  <c r="K68" i="28" s="1"/>
  <c r="AC68" i="28" s="1"/>
  <c r="AQ73" i="27"/>
  <c r="M78" i="28" s="1"/>
  <c r="AT83" i="27"/>
  <c r="P88" i="28" s="1"/>
  <c r="AQ69" i="27"/>
  <c r="M74" i="28" s="1"/>
  <c r="AR83" i="27"/>
  <c r="N88" i="28" s="1"/>
  <c r="AS58" i="27"/>
  <c r="O63" i="28" s="1"/>
  <c r="AR62" i="27"/>
  <c r="N67" i="28" s="1"/>
  <c r="AT84" i="27"/>
  <c r="P89" i="28" s="1"/>
  <c r="AQ58" i="27"/>
  <c r="M63" i="28" s="1"/>
  <c r="AP73" i="27"/>
  <c r="L78" i="28" s="1"/>
  <c r="AS62" i="27"/>
  <c r="O67" i="28" s="1"/>
  <c r="AP84" i="27"/>
  <c r="L89" i="28" s="1"/>
  <c r="AD89" i="28" s="1"/>
  <c r="AO56" i="27"/>
  <c r="K61" i="28" s="1"/>
  <c r="AC61" i="28" s="1"/>
  <c r="AO58" i="27"/>
  <c r="K63" i="28" s="1"/>
  <c r="AC63" i="28" s="1"/>
  <c r="AV62" i="27"/>
  <c r="R67" i="28" s="1"/>
  <c r="AV63" i="27"/>
  <c r="R68" i="28" s="1"/>
  <c r="AV65" i="27"/>
  <c r="R70" i="28" s="1"/>
  <c r="AT56" i="27"/>
  <c r="P61" i="28" s="1"/>
  <c r="AP59" i="27"/>
  <c r="L64" i="28" s="1"/>
  <c r="AR58" i="27"/>
  <c r="N63" i="28" s="1"/>
  <c r="AT90" i="27"/>
  <c r="P95" i="28" s="1"/>
  <c r="AY62" i="27"/>
  <c r="U67" i="28" s="1"/>
  <c r="AW84" i="27"/>
  <c r="S89" i="28" s="1"/>
  <c r="AR69" i="27"/>
  <c r="N74" i="28" s="1"/>
  <c r="AO69" i="27"/>
  <c r="K74" i="28" s="1"/>
  <c r="AC74" i="28" s="1"/>
  <c r="AY65" i="27"/>
  <c r="U70" i="28" s="1"/>
  <c r="AV84" i="27"/>
  <c r="R89" i="28" s="1"/>
  <c r="AP69" i="27"/>
  <c r="L74" i="28" s="1"/>
  <c r="BD88" i="27"/>
  <c r="Z93" i="28" s="1"/>
  <c r="BD75" i="27"/>
  <c r="Z80" i="28" s="1"/>
  <c r="BA91" i="27"/>
  <c r="W96" i="28" s="1"/>
  <c r="BB91" i="27"/>
  <c r="X96" i="28" s="1"/>
  <c r="BB115" i="27"/>
  <c r="X120" i="28" s="1"/>
  <c r="AZ112" i="27"/>
  <c r="V117" i="28" s="1"/>
  <c r="AN117" i="28" s="1"/>
  <c r="BA102" i="27"/>
  <c r="W107" i="28" s="1"/>
  <c r="BB103" i="27"/>
  <c r="X108" i="28" s="1"/>
  <c r="AZ111" i="27"/>
  <c r="V116" i="28" s="1"/>
  <c r="AN116" i="28" s="1"/>
  <c r="BB98" i="27"/>
  <c r="X103" i="28" s="1"/>
  <c r="AU58" i="27"/>
  <c r="Q63" i="28" s="1"/>
  <c r="AP65" i="27"/>
  <c r="L70" i="28" s="1"/>
  <c r="AQ62" i="27"/>
  <c r="M67" i="28" s="1"/>
  <c r="AR63" i="27"/>
  <c r="N68" i="28" s="1"/>
  <c r="AY84" i="27"/>
  <c r="U89" i="28" s="1"/>
  <c r="AU56" i="27"/>
  <c r="Q61" i="28" s="1"/>
  <c r="AX62" i="27"/>
  <c r="T67" i="28" s="1"/>
  <c r="AR84" i="27"/>
  <c r="N89" i="28" s="1"/>
  <c r="AV58" i="27"/>
  <c r="R63" i="28" s="1"/>
  <c r="AP62" i="27"/>
  <c r="L67" i="28" s="1"/>
  <c r="AV93" i="27"/>
  <c r="R98" i="28" s="1"/>
  <c r="AX84" i="27"/>
  <c r="T89" i="28" s="1"/>
  <c r="AP56" i="27"/>
  <c r="L61" i="28" s="1"/>
  <c r="AT58" i="27"/>
  <c r="P63" i="28" s="1"/>
  <c r="AS93" i="27"/>
  <c r="O98" i="28" s="1"/>
  <c r="AY63" i="27"/>
  <c r="U68" i="28" s="1"/>
  <c r="AR65" i="27"/>
  <c r="N70" i="28" s="1"/>
  <c r="AY69" i="27"/>
  <c r="U74" i="28" s="1"/>
  <c r="AW56" i="27"/>
  <c r="S61" i="28" s="1"/>
  <c r="AR59" i="27"/>
  <c r="N64" i="28" s="1"/>
  <c r="AU86" i="27"/>
  <c r="Q91" i="28" s="1"/>
  <c r="AO73" i="27"/>
  <c r="K78" i="28" s="1"/>
  <c r="AC78" i="28" s="1"/>
  <c r="AO62" i="27"/>
  <c r="K67" i="28" s="1"/>
  <c r="AC67" i="28" s="1"/>
  <c r="AU65" i="27"/>
  <c r="Q70" i="28" s="1"/>
  <c r="AR56" i="27"/>
  <c r="N61" i="28" s="1"/>
  <c r="AO67" i="27"/>
  <c r="K72" i="28" s="1"/>
  <c r="AC72" i="28" s="1"/>
  <c r="AQ84" i="27"/>
  <c r="M89" i="28" s="1"/>
  <c r="AO60" i="27"/>
  <c r="K65" i="28" s="1"/>
  <c r="AC65" i="28" s="1"/>
  <c r="AX58" i="27"/>
  <c r="T63" i="28" s="1"/>
  <c r="AZ88" i="27"/>
  <c r="V93" i="28" s="1"/>
  <c r="AZ75" i="27"/>
  <c r="V80" i="28" s="1"/>
  <c r="BD91" i="27"/>
  <c r="Z96" i="28" s="1"/>
  <c r="BD98" i="27"/>
  <c r="Z103" i="28" s="1"/>
  <c r="BC111" i="27"/>
  <c r="Y116" i="28" s="1"/>
  <c r="BD112" i="27"/>
  <c r="Z117" i="28" s="1"/>
  <c r="AY90" i="27"/>
  <c r="U95" i="28" s="1"/>
  <c r="AR93" i="27"/>
  <c r="N98" i="28" s="1"/>
  <c r="AP63" i="27"/>
  <c r="L68" i="28" s="1"/>
  <c r="AV83" i="27"/>
  <c r="R88" i="28" s="1"/>
  <c r="AU69" i="27"/>
  <c r="Q74" i="28" s="1"/>
  <c r="AV59" i="27"/>
  <c r="R64" i="28" s="1"/>
  <c r="AS90" i="27"/>
  <c r="O95" i="28" s="1"/>
  <c r="AW63" i="27"/>
  <c r="S68" i="28" s="1"/>
  <c r="AU90" i="27"/>
  <c r="Q95" i="28" s="1"/>
  <c r="AS81" i="27"/>
  <c r="O86" i="28" s="1"/>
  <c r="AT63" i="27"/>
  <c r="P68" i="28" s="1"/>
  <c r="AQ60" i="27"/>
  <c r="M65" i="28" s="1"/>
  <c r="AV56" i="27"/>
  <c r="R61" i="28" s="1"/>
  <c r="AR90" i="27"/>
  <c r="N95" i="28" s="1"/>
  <c r="AQ81" i="27"/>
  <c r="M86" i="28" s="1"/>
  <c r="AE86" i="28" s="1"/>
  <c r="AF86" i="28" s="1"/>
  <c r="AT93" i="27"/>
  <c r="P98" i="28" s="1"/>
  <c r="AS84" i="27"/>
  <c r="O89" i="28" s="1"/>
  <c r="AQ83" i="27"/>
  <c r="M88" i="28" s="1"/>
  <c r="AP83" i="27"/>
  <c r="L88" i="28" s="1"/>
  <c r="AD88" i="28" s="1"/>
  <c r="AU83" i="27"/>
  <c r="Q88" i="28" s="1"/>
  <c r="AV90" i="27"/>
  <c r="R95" i="28" s="1"/>
  <c r="AW81" i="27"/>
  <c r="S86" i="28" s="1"/>
  <c r="AS63" i="27"/>
  <c r="O68" i="28" s="1"/>
  <c r="AP60" i="27"/>
  <c r="L65" i="28" s="1"/>
  <c r="AS56" i="27"/>
  <c r="O61" i="28" s="1"/>
  <c r="AT59" i="27"/>
  <c r="P64" i="28" s="1"/>
  <c r="AT62" i="27"/>
  <c r="P67" i="28" s="1"/>
  <c r="AW83" i="27"/>
  <c r="S88" i="28" s="1"/>
  <c r="AV69" i="27"/>
  <c r="R74" i="28" s="1"/>
  <c r="AQ90" i="27"/>
  <c r="M95" i="28" s="1"/>
  <c r="AE95" i="28" s="1"/>
  <c r="AF95" i="28" s="1"/>
  <c r="BB75" i="27"/>
  <c r="X80" i="28" s="1"/>
  <c r="BC75" i="27"/>
  <c r="Y80" i="28" s="1"/>
  <c r="BC88" i="27"/>
  <c r="Y93" i="28" s="1"/>
  <c r="AZ91" i="27"/>
  <c r="V96" i="28" s="1"/>
  <c r="AY56" i="27"/>
  <c r="U61" i="28" s="1"/>
  <c r="BA115" i="27"/>
  <c r="W120" i="28" s="1"/>
  <c r="BB117" i="27"/>
  <c r="X122" i="28" s="1"/>
  <c r="AZ102" i="27"/>
  <c r="V107" i="28" s="1"/>
  <c r="AN107" i="28" s="1"/>
  <c r="AO107" i="28" s="1"/>
  <c r="BA103" i="27"/>
  <c r="W108" i="28" s="1"/>
  <c r="BB111" i="27"/>
  <c r="X116" i="28" s="1"/>
  <c r="BB112" i="27"/>
  <c r="X117" i="28" s="1"/>
  <c r="BA117" i="27"/>
  <c r="W122" i="28" s="1"/>
  <c r="BB102" i="27"/>
  <c r="X107" i="28" s="1"/>
  <c r="BA111" i="27"/>
  <c r="W116" i="28" s="1"/>
  <c r="AZ106" i="27"/>
  <c r="V111" i="28" s="1"/>
  <c r="AN111" i="28" s="1"/>
  <c r="BA98" i="27"/>
  <c r="W103" i="28" s="1"/>
  <c r="BD115" i="27"/>
  <c r="Z120" i="28" s="1"/>
  <c r="AQ93" i="27"/>
  <c r="M98" i="28" s="1"/>
  <c r="AE98" i="28" s="1"/>
  <c r="AX63" i="27"/>
  <c r="T68" i="28" s="1"/>
  <c r="AQ65" i="27"/>
  <c r="M70" i="28" s="1"/>
  <c r="AS69" i="27"/>
  <c r="O74" i="28" s="1"/>
  <c r="AQ56" i="27"/>
  <c r="M61" i="28" s="1"/>
  <c r="AP58" i="27"/>
  <c r="L63" i="28" s="1"/>
  <c r="AO65" i="27"/>
  <c r="K70" i="28" s="1"/>
  <c r="AC70" i="28" s="1"/>
  <c r="AU63" i="27"/>
  <c r="Q68" i="28" s="1"/>
  <c r="AW58" i="27"/>
  <c r="S63" i="28" s="1"/>
  <c r="AU93" i="27"/>
  <c r="Q98" i="28" s="1"/>
  <c r="AT65" i="27"/>
  <c r="P70" i="28" s="1"/>
  <c r="AQ59" i="27"/>
  <c r="M64" i="28" s="1"/>
  <c r="AW90" i="27"/>
  <c r="S95" i="28" s="1"/>
  <c r="AS73" i="27"/>
  <c r="O78" i="28" s="1"/>
  <c r="AU84" i="27"/>
  <c r="Q89" i="28" s="1"/>
  <c r="AU62" i="27"/>
  <c r="Q67" i="28" s="1"/>
  <c r="AQ67" i="27"/>
  <c r="M72" i="28" s="1"/>
  <c r="AO59" i="27"/>
  <c r="K64" i="28" s="1"/>
  <c r="AC64" i="28" s="1"/>
  <c r="AW69" i="27"/>
  <c r="S74" i="28" s="1"/>
  <c r="AQ92" i="27"/>
  <c r="M97" i="28" s="1"/>
  <c r="AE97" i="28" s="1"/>
  <c r="AF97" i="28" s="1"/>
  <c r="AG97" i="28" s="1"/>
  <c r="AH97" i="28" s="1"/>
  <c r="AI97" i="28" s="1"/>
  <c r="AJ97" i="28" s="1"/>
  <c r="AK97" i="28" s="1"/>
  <c r="AL97" i="28" s="1"/>
  <c r="AM97" i="28" s="1"/>
  <c r="AR73" i="27"/>
  <c r="N78" i="28" s="1"/>
  <c r="AW65" i="27"/>
  <c r="S70" i="28" s="1"/>
  <c r="AT69" i="27"/>
  <c r="P74" i="28" s="1"/>
  <c r="AP67" i="27"/>
  <c r="L72" i="28" s="1"/>
  <c r="AS83" i="27"/>
  <c r="O88" i="28" s="1"/>
  <c r="AS59" i="27"/>
  <c r="O64" i="28" s="1"/>
  <c r="AU59" i="27"/>
  <c r="Q64" i="28" s="1"/>
  <c r="BA75" i="27"/>
  <c r="W80" i="28" s="1"/>
  <c r="BA88" i="27"/>
  <c r="W93" i="28" s="1"/>
  <c r="BB88" i="27"/>
  <c r="X93" i="28" s="1"/>
  <c r="BC91" i="27"/>
  <c r="Y96" i="28" s="1"/>
  <c r="U77" i="27"/>
  <c r="V77" i="27"/>
  <c r="S77" i="27"/>
  <c r="T77" i="27"/>
  <c r="U81" i="27"/>
  <c r="V81" i="27"/>
  <c r="S81" i="27"/>
  <c r="BA81" i="27" s="1"/>
  <c r="T81" i="27"/>
  <c r="U70" i="27"/>
  <c r="R70" i="27"/>
  <c r="V70" i="27"/>
  <c r="T70" i="27"/>
  <c r="R82" i="27"/>
  <c r="V82" i="27"/>
  <c r="S82" i="27"/>
  <c r="T89" i="27"/>
  <c r="BB89" i="27" s="1"/>
  <c r="R89" i="27"/>
  <c r="AZ89" i="27" s="1"/>
  <c r="V89" i="27"/>
  <c r="S89" i="27"/>
  <c r="U65" i="27"/>
  <c r="V65" i="27"/>
  <c r="S65" i="27"/>
  <c r="BA65" i="27" s="1"/>
  <c r="T65" i="27"/>
  <c r="U71" i="27"/>
  <c r="R71" i="27"/>
  <c r="S71" i="27"/>
  <c r="T71" i="27"/>
  <c r="U64" i="27"/>
  <c r="R64" i="27"/>
  <c r="T64" i="27"/>
  <c r="S92" i="27"/>
  <c r="BA92" i="27" s="1"/>
  <c r="U76" i="27"/>
  <c r="V76" i="27"/>
  <c r="S76" i="27"/>
  <c r="T76" i="27"/>
  <c r="I51" i="27"/>
  <c r="H51" i="27"/>
  <c r="J51" i="27"/>
  <c r="L51" i="27"/>
  <c r="R85" i="27"/>
  <c r="K51" i="27"/>
  <c r="J67" i="27"/>
  <c r="L52" i="27"/>
  <c r="M52" i="27"/>
  <c r="G50" i="27"/>
  <c r="J53" i="27"/>
  <c r="I52" i="27"/>
  <c r="G52" i="27"/>
  <c r="K50" i="27"/>
  <c r="H50" i="27"/>
  <c r="N50" i="27"/>
  <c r="I53" i="27"/>
  <c r="G57" i="27"/>
  <c r="H57" i="27"/>
  <c r="H52" i="27"/>
  <c r="I50" i="27"/>
  <c r="G53" i="27"/>
  <c r="G54" i="27"/>
  <c r="K57" i="27"/>
  <c r="P57" i="27"/>
  <c r="L57" i="27"/>
  <c r="I57" i="27"/>
  <c r="K52" i="27"/>
  <c r="M50" i="27"/>
  <c r="N57" i="27"/>
  <c r="Q57" i="27"/>
  <c r="J57" i="27"/>
  <c r="N52" i="27"/>
  <c r="J52" i="27"/>
  <c r="O52" i="27"/>
  <c r="L50" i="27"/>
  <c r="J50" i="27"/>
  <c r="O50" i="27"/>
  <c r="K53" i="27"/>
  <c r="L53" i="27"/>
  <c r="H53" i="27"/>
  <c r="O57" i="27"/>
  <c r="M57" i="27"/>
  <c r="H54" i="27"/>
  <c r="Z131" i="28"/>
  <c r="V118" i="27"/>
  <c r="Z139" i="28"/>
  <c r="T125" i="28"/>
  <c r="AL125" i="28" s="1"/>
  <c r="AM125" i="28" s="1"/>
  <c r="T70" i="28"/>
  <c r="V152" i="28"/>
  <c r="AN152" i="28" s="1"/>
  <c r="AO152" i="28" s="1"/>
  <c r="AP152" i="28" s="1"/>
  <c r="AQ152" i="28" s="1"/>
  <c r="AR152" i="28" s="1"/>
  <c r="T61" i="28"/>
  <c r="P83" i="27"/>
  <c r="AX83" i="27" s="1"/>
  <c r="T114" i="28"/>
  <c r="AL114" i="28" s="1"/>
  <c r="AM114" i="28" s="1"/>
  <c r="R116" i="27"/>
  <c r="AZ116" i="27" s="1"/>
  <c r="T121" i="28"/>
  <c r="AL121" i="28" s="1"/>
  <c r="AM121" i="28" s="1"/>
  <c r="T74" i="28"/>
  <c r="P52" i="27"/>
  <c r="AX52" i="27" s="1"/>
  <c r="V145" i="28"/>
  <c r="AN145" i="28" s="1"/>
  <c r="W145" i="28"/>
  <c r="X145" i="28"/>
  <c r="Y145" i="28"/>
  <c r="W151" i="28"/>
  <c r="AO151" i="28" s="1"/>
  <c r="AP151" i="28" s="1"/>
  <c r="AQ151" i="28" s="1"/>
  <c r="AR151" i="28" s="1"/>
  <c r="V140" i="28"/>
  <c r="AN140" i="28" s="1"/>
  <c r="W140" i="28"/>
  <c r="X140" i="28"/>
  <c r="W133" i="28"/>
  <c r="X133" i="28"/>
  <c r="W132" i="28"/>
  <c r="V132" i="28"/>
  <c r="P50" i="27"/>
  <c r="AX50" i="27" s="1"/>
  <c r="R104" i="27"/>
  <c r="S104" i="27"/>
  <c r="T104" i="27"/>
  <c r="BB104" i="27" s="1"/>
  <c r="V153" i="28"/>
  <c r="W153" i="28"/>
  <c r="X153" i="28"/>
  <c r="W139" i="28"/>
  <c r="V139" i="28"/>
  <c r="Y153" i="28"/>
  <c r="V104" i="27"/>
  <c r="W111" i="28"/>
  <c r="Z145" i="28"/>
  <c r="W117" i="28"/>
  <c r="R109" i="27"/>
  <c r="AZ109" i="27" s="1"/>
  <c r="S109" i="27"/>
  <c r="T109" i="27"/>
  <c r="R120" i="27"/>
  <c r="S120" i="27"/>
  <c r="T120" i="27"/>
  <c r="X143" i="28"/>
  <c r="V143" i="28"/>
  <c r="W143" i="28"/>
  <c r="S95" i="27"/>
  <c r="T95" i="27"/>
  <c r="R95" i="27"/>
  <c r="AZ95" i="27" s="1"/>
  <c r="T123" i="27"/>
  <c r="BB123" i="27" s="1"/>
  <c r="R123" i="27"/>
  <c r="AZ123" i="27" s="1"/>
  <c r="T122" i="27"/>
  <c r="R122" i="27"/>
  <c r="S122" i="27"/>
  <c r="V136" i="28"/>
  <c r="AN136" i="28" s="1"/>
  <c r="W136" i="28"/>
  <c r="X136" i="28"/>
  <c r="T118" i="27"/>
  <c r="BB118" i="27" s="1"/>
  <c r="R118" i="27"/>
  <c r="S118" i="27"/>
  <c r="V146" i="28"/>
  <c r="AN146" i="28" s="1"/>
  <c r="W146" i="28"/>
  <c r="X146" i="28"/>
  <c r="Z146" i="28"/>
  <c r="M53" i="27"/>
  <c r="Y146" i="28"/>
  <c r="Z136" i="28"/>
  <c r="Z142" i="28"/>
  <c r="Y142" i="28"/>
  <c r="W142" i="28"/>
  <c r="X104" i="28"/>
  <c r="Y100" i="28"/>
  <c r="V101" i="28"/>
  <c r="AN101" i="28" s="1"/>
  <c r="Y114" i="28"/>
  <c r="X142" i="28"/>
  <c r="Z125" i="28"/>
  <c r="Z133" i="28"/>
  <c r="Z101" i="28"/>
  <c r="Y101" i="28"/>
  <c r="Y140" i="28"/>
  <c r="Z153" i="28"/>
  <c r="Y132" i="28"/>
  <c r="Y143" i="28"/>
  <c r="W104" i="28"/>
  <c r="Y109" i="28"/>
  <c r="Y133" i="28"/>
  <c r="W101" i="28"/>
  <c r="Z127" i="28"/>
  <c r="V123" i="27"/>
  <c r="BD123" i="27" s="1"/>
  <c r="S123" i="27"/>
  <c r="BA123" i="27" s="1"/>
  <c r="U123" i="27"/>
  <c r="BC123" i="27" s="1"/>
  <c r="Y136" i="28"/>
  <c r="R128" i="28"/>
  <c r="AJ128" i="28" s="1"/>
  <c r="AK128" i="28" s="1"/>
  <c r="AL128" i="28" s="1"/>
  <c r="AM128" i="28" s="1"/>
  <c r="V142" i="28"/>
  <c r="AN142" i="28" s="1"/>
  <c r="Z132" i="28"/>
  <c r="Y125" i="28"/>
  <c r="Z143" i="28"/>
  <c r="V104" i="28"/>
  <c r="AN104" i="28" s="1"/>
  <c r="Y139" i="28"/>
  <c r="Z100" i="28"/>
  <c r="X101" i="28"/>
  <c r="Z114" i="28"/>
  <c r="Y123" i="28"/>
  <c r="Y127" i="28"/>
  <c r="Z140" i="28"/>
  <c r="AE135" i="28" l="1"/>
  <c r="AN132" i="28"/>
  <c r="AN153" i="28"/>
  <c r="AN93" i="28"/>
  <c r="AO142" i="28"/>
  <c r="AP142" i="28" s="1"/>
  <c r="AQ142" i="28" s="1"/>
  <c r="AR142" i="28" s="1"/>
  <c r="AG86" i="28"/>
  <c r="AH86" i="28" s="1"/>
  <c r="AI86" i="28" s="1"/>
  <c r="AJ86" i="28" s="1"/>
  <c r="AK86" i="28" s="1"/>
  <c r="AL86" i="28" s="1"/>
  <c r="AM86" i="28" s="1"/>
  <c r="AO153" i="28"/>
  <c r="AP153" i="28" s="1"/>
  <c r="AQ153" i="28" s="1"/>
  <c r="AR153" i="28" s="1"/>
  <c r="AO145" i="28"/>
  <c r="AP145" i="28" s="1"/>
  <c r="AQ145" i="28" s="1"/>
  <c r="AD78" i="28"/>
  <c r="AE78" i="28" s="1"/>
  <c r="AF78" i="28" s="1"/>
  <c r="AG78" i="28" s="1"/>
  <c r="AH78" i="28" s="1"/>
  <c r="AI78" i="28" s="1"/>
  <c r="AJ78" i="28" s="1"/>
  <c r="AK78" i="28" s="1"/>
  <c r="AL78" i="28" s="1"/>
  <c r="AM78" i="28" s="1"/>
  <c r="AN78" i="28" s="1"/>
  <c r="AO78" i="28" s="1"/>
  <c r="AP78" i="28" s="1"/>
  <c r="AQ78" i="28" s="1"/>
  <c r="AR78" i="28" s="1"/>
  <c r="AO132" i="28"/>
  <c r="AN96" i="28"/>
  <c r="AO96" i="28" s="1"/>
  <c r="AP96" i="28" s="1"/>
  <c r="AQ96" i="28" s="1"/>
  <c r="AR96" i="28" s="1"/>
  <c r="AF98" i="28"/>
  <c r="AG98" i="28" s="1"/>
  <c r="AH98" i="28" s="1"/>
  <c r="AO146" i="28"/>
  <c r="AP146" i="28" s="1"/>
  <c r="AQ146" i="28" s="1"/>
  <c r="AR146" i="28" s="1"/>
  <c r="AO101" i="28"/>
  <c r="AP101" i="28" s="1"/>
  <c r="AQ101" i="28" s="1"/>
  <c r="AR101" i="28" s="1"/>
  <c r="AO140" i="28"/>
  <c r="AP140" i="28" s="1"/>
  <c r="AQ140" i="28" s="1"/>
  <c r="AR140" i="28" s="1"/>
  <c r="AI98" i="28"/>
  <c r="AJ98" i="28" s="1"/>
  <c r="AK98" i="28" s="1"/>
  <c r="AL98" i="28" s="1"/>
  <c r="AM98" i="28" s="1"/>
  <c r="AN98" i="28" s="1"/>
  <c r="AO98" i="28" s="1"/>
  <c r="AP98" i="28" s="1"/>
  <c r="AQ98" i="28" s="1"/>
  <c r="AR98" i="28" s="1"/>
  <c r="AD67" i="28"/>
  <c r="AE67" i="28" s="1"/>
  <c r="AF67" i="28" s="1"/>
  <c r="AG67" i="28" s="1"/>
  <c r="AH67" i="28" s="1"/>
  <c r="AI67" i="28" s="1"/>
  <c r="AJ67" i="28" s="1"/>
  <c r="AK67" i="28" s="1"/>
  <c r="AL67" i="28" s="1"/>
  <c r="AM67" i="28" s="1"/>
  <c r="AD74" i="28"/>
  <c r="AE74" i="28" s="1"/>
  <c r="AF74" i="28" s="1"/>
  <c r="AG74" i="28" s="1"/>
  <c r="AH74" i="28" s="1"/>
  <c r="AI74" i="28" s="1"/>
  <c r="AJ74" i="28" s="1"/>
  <c r="AK74" i="28" s="1"/>
  <c r="AL74" i="28" s="1"/>
  <c r="AM74" i="28" s="1"/>
  <c r="AD70" i="28"/>
  <c r="AE70" i="28" s="1"/>
  <c r="AF70" i="28" s="1"/>
  <c r="AG70" i="28" s="1"/>
  <c r="AH70" i="28" s="1"/>
  <c r="AI70" i="28" s="1"/>
  <c r="AJ70" i="28" s="1"/>
  <c r="AK70" i="28" s="1"/>
  <c r="AL70" i="28" s="1"/>
  <c r="AM70" i="28" s="1"/>
  <c r="AG95" i="28"/>
  <c r="AH95" i="28" s="1"/>
  <c r="AI95" i="28" s="1"/>
  <c r="AJ95" i="28" s="1"/>
  <c r="AK95" i="28" s="1"/>
  <c r="AL95" i="28" s="1"/>
  <c r="AM95" i="28" s="1"/>
  <c r="AO136" i="28"/>
  <c r="AP136" i="28" s="1"/>
  <c r="AQ136" i="28" s="1"/>
  <c r="AR136" i="28" s="1"/>
  <c r="AP107" i="28"/>
  <c r="AQ107" i="28" s="1"/>
  <c r="AR107" i="28" s="1"/>
  <c r="AO108" i="28"/>
  <c r="AP108" i="28" s="1"/>
  <c r="AQ108" i="28" s="1"/>
  <c r="AR108" i="28" s="1"/>
  <c r="AO104" i="28"/>
  <c r="AP104" i="28" s="1"/>
  <c r="AQ104" i="28" s="1"/>
  <c r="AR104" i="28" s="1"/>
  <c r="AO117" i="28"/>
  <c r="AP117" i="28" s="1"/>
  <c r="AQ117" i="28" s="1"/>
  <c r="AR117" i="28" s="1"/>
  <c r="AO116" i="28"/>
  <c r="AP116" i="28" s="1"/>
  <c r="AQ116" i="28" s="1"/>
  <c r="AR116" i="28" s="1"/>
  <c r="AO120" i="28"/>
  <c r="AP120" i="28" s="1"/>
  <c r="AQ120" i="28" s="1"/>
  <c r="AR120" i="28" s="1"/>
  <c r="AR145" i="28"/>
  <c r="AO93" i="28"/>
  <c r="AP93" i="28" s="1"/>
  <c r="AQ93" i="28" s="1"/>
  <c r="AR93" i="28" s="1"/>
  <c r="AD61" i="28"/>
  <c r="AE61" i="28" s="1"/>
  <c r="AF61" i="28" s="1"/>
  <c r="AG61" i="28" s="1"/>
  <c r="AH61" i="28" s="1"/>
  <c r="AI61" i="28" s="1"/>
  <c r="AJ61" i="28" s="1"/>
  <c r="AK61" i="28" s="1"/>
  <c r="AL61" i="28" s="1"/>
  <c r="AM61" i="28" s="1"/>
  <c r="AD68" i="28"/>
  <c r="AE68" i="28" s="1"/>
  <c r="AF68" i="28" s="1"/>
  <c r="AG68" i="28" s="1"/>
  <c r="AH68" i="28" s="1"/>
  <c r="AI68" i="28" s="1"/>
  <c r="AJ68" i="28" s="1"/>
  <c r="AK68" i="28" s="1"/>
  <c r="AL68" i="28" s="1"/>
  <c r="AM68" i="28" s="1"/>
  <c r="AO103" i="28"/>
  <c r="AP103" i="28" s="1"/>
  <c r="AQ103" i="28" s="1"/>
  <c r="AR103" i="28" s="1"/>
  <c r="AN80" i="28"/>
  <c r="AO80" i="28" s="1"/>
  <c r="AP80" i="28" s="1"/>
  <c r="AQ80" i="28" s="1"/>
  <c r="AR80" i="28" s="1"/>
  <c r="AE88" i="28"/>
  <c r="AF88" i="28" s="1"/>
  <c r="AG88" i="28" s="1"/>
  <c r="AH88" i="28" s="1"/>
  <c r="AI88" i="28" s="1"/>
  <c r="AJ88" i="28" s="1"/>
  <c r="AK88" i="28" s="1"/>
  <c r="AD72" i="28"/>
  <c r="AE72" i="28" s="1"/>
  <c r="AE89" i="28"/>
  <c r="AF89" i="28" s="1"/>
  <c r="AG89" i="28" s="1"/>
  <c r="AH89" i="28" s="1"/>
  <c r="AI89" i="28" s="1"/>
  <c r="AJ89" i="28" s="1"/>
  <c r="AK89" i="28" s="1"/>
  <c r="AL89" i="28" s="1"/>
  <c r="AM89" i="28" s="1"/>
  <c r="AN143" i="28"/>
  <c r="AO143" i="28" s="1"/>
  <c r="AP143" i="28" s="1"/>
  <c r="AQ143" i="28" s="1"/>
  <c r="AR143" i="28" s="1"/>
  <c r="AI91" i="28"/>
  <c r="AJ91" i="28" s="1"/>
  <c r="AK91" i="28" s="1"/>
  <c r="AL91" i="28" s="1"/>
  <c r="AM91" i="28" s="1"/>
  <c r="AN91" i="28" s="1"/>
  <c r="AO91" i="28" s="1"/>
  <c r="AP91" i="28" s="1"/>
  <c r="AQ91" i="28" s="1"/>
  <c r="AR91" i="28" s="1"/>
  <c r="AN139" i="28"/>
  <c r="AO139" i="28" s="1"/>
  <c r="AD64" i="28"/>
  <c r="AE64" i="28" s="1"/>
  <c r="AF64" i="28" s="1"/>
  <c r="AG64" i="28" s="1"/>
  <c r="AH64" i="28" s="1"/>
  <c r="AI64" i="28" s="1"/>
  <c r="AJ64" i="28" s="1"/>
  <c r="AK64" i="28" s="1"/>
  <c r="AL64" i="28" s="1"/>
  <c r="AM64" i="28" s="1"/>
  <c r="AN64" i="28" s="1"/>
  <c r="AO64" i="28" s="1"/>
  <c r="AP64" i="28" s="1"/>
  <c r="AQ64" i="28" s="1"/>
  <c r="AR64" i="28" s="1"/>
  <c r="AO111" i="28"/>
  <c r="AP111" i="28" s="1"/>
  <c r="AQ111" i="28" s="1"/>
  <c r="AR111" i="28" s="1"/>
  <c r="AD65" i="28"/>
  <c r="AE65" i="28" s="1"/>
  <c r="AF65" i="28" s="1"/>
  <c r="AG65" i="28" s="1"/>
  <c r="AH65" i="28" s="1"/>
  <c r="AI65" i="28" s="1"/>
  <c r="AJ65" i="28" s="1"/>
  <c r="AK65" i="28" s="1"/>
  <c r="AL65" i="28" s="1"/>
  <c r="AM65" i="28" s="1"/>
  <c r="AN65" i="28" s="1"/>
  <c r="AO65" i="28" s="1"/>
  <c r="AP65" i="28" s="1"/>
  <c r="AQ65" i="28" s="1"/>
  <c r="AR65" i="28" s="1"/>
  <c r="AD63" i="28"/>
  <c r="AE63" i="28" s="1"/>
  <c r="AF63" i="28" s="1"/>
  <c r="AG63" i="28" s="1"/>
  <c r="AH63" i="28" s="1"/>
  <c r="AI63" i="28" s="1"/>
  <c r="AJ63" i="28" s="1"/>
  <c r="AK63" i="28" s="1"/>
  <c r="AL63" i="28" s="1"/>
  <c r="AM63" i="28" s="1"/>
  <c r="AO122" i="28"/>
  <c r="AP122" i="28" s="1"/>
  <c r="AQ122" i="28" s="1"/>
  <c r="AR122" i="28" s="1"/>
  <c r="AR131" i="28"/>
  <c r="U90" i="27"/>
  <c r="R90" i="27"/>
  <c r="V90" i="27"/>
  <c r="S90" i="27"/>
  <c r="T90" i="27"/>
  <c r="V83" i="27"/>
  <c r="S83" i="27"/>
  <c r="T83" i="27"/>
  <c r="S56" i="27"/>
  <c r="U56" i="27"/>
  <c r="V56" i="27"/>
  <c r="U58" i="27"/>
  <c r="V58" i="27"/>
  <c r="S58" i="27"/>
  <c r="T58" i="27"/>
  <c r="S63" i="27"/>
  <c r="U63" i="27"/>
  <c r="T69" i="27"/>
  <c r="R69" i="27"/>
  <c r="AZ69" i="27" s="1"/>
  <c r="V69" i="27"/>
  <c r="S84" i="27"/>
  <c r="U84" i="27"/>
  <c r="U62" i="27"/>
  <c r="R62" i="27"/>
  <c r="S62" i="27"/>
  <c r="AZ118" i="27"/>
  <c r="V123" i="28" s="1"/>
  <c r="AN123" i="28" s="1"/>
  <c r="BA95" i="27"/>
  <c r="W100" i="28" s="1"/>
  <c r="BB120" i="27"/>
  <c r="X125" i="28" s="1"/>
  <c r="BB109" i="27"/>
  <c r="X114" i="28" s="1"/>
  <c r="BA89" i="27"/>
  <c r="W94" i="28" s="1"/>
  <c r="BA122" i="27"/>
  <c r="W127" i="28" s="1"/>
  <c r="BA120" i="27"/>
  <c r="W125" i="28" s="1"/>
  <c r="BA109" i="27"/>
  <c r="W114" i="28" s="1"/>
  <c r="AZ81" i="27"/>
  <c r="V86" i="28" s="1"/>
  <c r="BD89" i="27"/>
  <c r="Z94" i="28" s="1"/>
  <c r="AU53" i="27"/>
  <c r="Q58" i="28" s="1"/>
  <c r="AZ122" i="27"/>
  <c r="V127" i="28" s="1"/>
  <c r="AN127" i="28" s="1"/>
  <c r="AZ120" i="27"/>
  <c r="V125" i="28" s="1"/>
  <c r="AN125" i="28" s="1"/>
  <c r="BD104" i="27"/>
  <c r="Z109" i="28" s="1"/>
  <c r="BA104" i="27"/>
  <c r="W109" i="28" s="1"/>
  <c r="AZ65" i="27"/>
  <c r="V70" i="28" s="1"/>
  <c r="BD118" i="27"/>
  <c r="Z123" i="28" s="1"/>
  <c r="AP54" i="27"/>
  <c r="L59" i="28" s="1"/>
  <c r="AP53" i="27"/>
  <c r="L58" i="28" s="1"/>
  <c r="AR50" i="27"/>
  <c r="N55" i="28" s="1"/>
  <c r="AV52" i="27"/>
  <c r="R57" i="28" s="1"/>
  <c r="AQ51" i="27"/>
  <c r="M56" i="28" s="1"/>
  <c r="AT57" i="27"/>
  <c r="P62" i="28" s="1"/>
  <c r="BC70" i="27"/>
  <c r="Y75" i="28" s="1"/>
  <c r="BC82" i="27"/>
  <c r="Y87" i="28" s="1"/>
  <c r="AR53" i="27"/>
  <c r="N58" i="28" s="1"/>
  <c r="AS51" i="27"/>
  <c r="O56" i="28" s="1"/>
  <c r="AZ77" i="27"/>
  <c r="V82" i="28" s="1"/>
  <c r="AN82" i="28" s="1"/>
  <c r="BD71" i="27"/>
  <c r="Z76" i="28" s="1"/>
  <c r="BD76" i="27"/>
  <c r="Z81" i="28" s="1"/>
  <c r="AZ64" i="27"/>
  <c r="V69" i="28" s="1"/>
  <c r="AN69" i="28" s="1"/>
  <c r="BA118" i="27"/>
  <c r="W123" i="28" s="1"/>
  <c r="BB122" i="27"/>
  <c r="X127" i="28" s="1"/>
  <c r="AZ104" i="27"/>
  <c r="V109" i="28" s="1"/>
  <c r="AN109" i="28" s="1"/>
  <c r="AU57" i="27"/>
  <c r="Q62" i="28" s="1"/>
  <c r="AT53" i="27"/>
  <c r="P58" i="28" s="1"/>
  <c r="AT50" i="27"/>
  <c r="P55" i="28" s="1"/>
  <c r="AR57" i="27"/>
  <c r="N62" i="28" s="1"/>
  <c r="AU50" i="27"/>
  <c r="Q55" i="28" s="1"/>
  <c r="AX57" i="27"/>
  <c r="T62" i="28" s="1"/>
  <c r="BB70" i="27"/>
  <c r="X75" i="28" s="1"/>
  <c r="AO53" i="27"/>
  <c r="K58" i="28" s="1"/>
  <c r="AC58" i="28" s="1"/>
  <c r="AP52" i="27"/>
  <c r="L57" i="28" s="1"/>
  <c r="AR51" i="27"/>
  <c r="N56" i="28" s="1"/>
  <c r="AV50" i="27"/>
  <c r="R55" i="28" s="1"/>
  <c r="AO52" i="27"/>
  <c r="K57" i="28" s="1"/>
  <c r="AC57" i="28" s="1"/>
  <c r="AO50" i="27"/>
  <c r="K55" i="28" s="1"/>
  <c r="AC55" i="28" s="1"/>
  <c r="AR67" i="27"/>
  <c r="N72" i="28" s="1"/>
  <c r="AZ70" i="27"/>
  <c r="V75" i="28" s="1"/>
  <c r="AN75" i="28" s="1"/>
  <c r="AZ76" i="27"/>
  <c r="V81" i="28" s="1"/>
  <c r="AN81" i="28" s="1"/>
  <c r="BB64" i="27"/>
  <c r="X69" i="28" s="1"/>
  <c r="BC64" i="27"/>
  <c r="Y69" i="28" s="1"/>
  <c r="AZ71" i="27"/>
  <c r="V76" i="28" s="1"/>
  <c r="AN76" i="28" s="1"/>
  <c r="BD65" i="27"/>
  <c r="Z70" i="28" s="1"/>
  <c r="BA82" i="27"/>
  <c r="W87" i="28" s="1"/>
  <c r="BB82" i="27"/>
  <c r="X87" i="28" s="1"/>
  <c r="BD81" i="27"/>
  <c r="Z86" i="28" s="1"/>
  <c r="BB77" i="27"/>
  <c r="X82" i="28" s="1"/>
  <c r="BC77" i="27"/>
  <c r="Y82" i="28" s="1"/>
  <c r="AW57" i="27"/>
  <c r="S62" i="28" s="1"/>
  <c r="AS53" i="27"/>
  <c r="O58" i="28" s="1"/>
  <c r="AW52" i="27"/>
  <c r="S57" i="28" s="1"/>
  <c r="AY57" i="27"/>
  <c r="U62" i="28" s="1"/>
  <c r="AS52" i="27"/>
  <c r="O57" i="28" s="1"/>
  <c r="AS57" i="27"/>
  <c r="O62" i="28" s="1"/>
  <c r="AO54" i="27"/>
  <c r="K59" i="28" s="1"/>
  <c r="AC59" i="28" s="1"/>
  <c r="AD59" i="28" s="1"/>
  <c r="AE59" i="28" s="1"/>
  <c r="AF59" i="28" s="1"/>
  <c r="AG59" i="28" s="1"/>
  <c r="AH59" i="28" s="1"/>
  <c r="AI59" i="28" s="1"/>
  <c r="AJ59" i="28" s="1"/>
  <c r="AK59" i="28" s="1"/>
  <c r="AL59" i="28" s="1"/>
  <c r="AM59" i="28" s="1"/>
  <c r="AN59" i="28" s="1"/>
  <c r="AO59" i="28" s="1"/>
  <c r="AP59" i="28" s="1"/>
  <c r="AQ59" i="28" s="1"/>
  <c r="AR59" i="28" s="1"/>
  <c r="AP57" i="27"/>
  <c r="L62" i="28" s="1"/>
  <c r="AP50" i="27"/>
  <c r="L55" i="28" s="1"/>
  <c r="AU52" i="27"/>
  <c r="Q57" i="28" s="1"/>
  <c r="BB76" i="27"/>
  <c r="X81" i="28" s="1"/>
  <c r="BC76" i="27"/>
  <c r="Y81" i="28" s="1"/>
  <c r="BA64" i="27"/>
  <c r="W69" i="28" s="1"/>
  <c r="BC71" i="27"/>
  <c r="Y76" i="28" s="1"/>
  <c r="BA77" i="27"/>
  <c r="W82" i="28" s="1"/>
  <c r="BB95" i="27"/>
  <c r="X100" i="28" s="1"/>
  <c r="BB71" i="27"/>
  <c r="X76" i="28" s="1"/>
  <c r="AV51" i="27"/>
  <c r="R56" i="28" s="1"/>
  <c r="AW50" i="27"/>
  <c r="S55" i="28" s="1"/>
  <c r="AR52" i="27"/>
  <c r="N57" i="28" s="1"/>
  <c r="AV57" i="27"/>
  <c r="R62" i="28" s="1"/>
  <c r="AQ57" i="27"/>
  <c r="M62" i="28" s="1"/>
  <c r="BD70" i="27"/>
  <c r="Z75" i="28" s="1"/>
  <c r="BD82" i="27"/>
  <c r="Z87" i="28" s="1"/>
  <c r="AQ50" i="27"/>
  <c r="M55" i="28" s="1"/>
  <c r="AO57" i="27"/>
  <c r="K62" i="28" s="1"/>
  <c r="AC62" i="28" s="1"/>
  <c r="AQ53" i="27"/>
  <c r="M58" i="28" s="1"/>
  <c r="AS50" i="27"/>
  <c r="O55" i="28" s="1"/>
  <c r="AQ52" i="27"/>
  <c r="M57" i="28" s="1"/>
  <c r="AT52" i="27"/>
  <c r="P57" i="28" s="1"/>
  <c r="AZ85" i="27"/>
  <c r="V90" i="28" s="1"/>
  <c r="AN90" i="28" s="1"/>
  <c r="AO90" i="28" s="1"/>
  <c r="AP90" i="28" s="1"/>
  <c r="AQ90" i="28" s="1"/>
  <c r="AR90" i="28" s="1"/>
  <c r="AT51" i="27"/>
  <c r="P56" i="28" s="1"/>
  <c r="AP51" i="27"/>
  <c r="L56" i="28" s="1"/>
  <c r="BA76" i="27"/>
  <c r="W81" i="28" s="1"/>
  <c r="BD64" i="27"/>
  <c r="Z69" i="28" s="1"/>
  <c r="BA71" i="27"/>
  <c r="W76" i="28" s="1"/>
  <c r="BB65" i="27"/>
  <c r="X70" i="28" s="1"/>
  <c r="BC65" i="27"/>
  <c r="Y70" i="28" s="1"/>
  <c r="BC89" i="27"/>
  <c r="Y94" i="28" s="1"/>
  <c r="AZ82" i="27"/>
  <c r="V87" i="28" s="1"/>
  <c r="AN87" i="28" s="1"/>
  <c r="AO87" i="28" s="1"/>
  <c r="BA70" i="27"/>
  <c r="W75" i="28" s="1"/>
  <c r="BB81" i="27"/>
  <c r="X86" i="28" s="1"/>
  <c r="BC81" i="27"/>
  <c r="Y86" i="28" s="1"/>
  <c r="BD77" i="27"/>
  <c r="Z82" i="28" s="1"/>
  <c r="S69" i="27"/>
  <c r="R56" i="27"/>
  <c r="AZ56" i="27" s="1"/>
  <c r="T56" i="27"/>
  <c r="V62" i="27"/>
  <c r="T62" i="27"/>
  <c r="G51" i="27"/>
  <c r="R63" i="27"/>
  <c r="V63" i="27"/>
  <c r="T63" i="27"/>
  <c r="R58" i="27"/>
  <c r="T84" i="27"/>
  <c r="R84" i="27"/>
  <c r="V84" i="27"/>
  <c r="U83" i="27"/>
  <c r="R83" i="27"/>
  <c r="O51" i="27"/>
  <c r="Q51" i="27"/>
  <c r="P51" i="27"/>
  <c r="M51" i="27"/>
  <c r="U69" i="27"/>
  <c r="S116" i="27"/>
  <c r="V121" i="28"/>
  <c r="AN121" i="28" s="1"/>
  <c r="X94" i="28"/>
  <c r="V100" i="28"/>
  <c r="AN100" i="28" s="1"/>
  <c r="T116" i="27"/>
  <c r="BB116" i="27" s="1"/>
  <c r="X132" i="28"/>
  <c r="V114" i="28"/>
  <c r="AN114" i="28" s="1"/>
  <c r="W70" i="28"/>
  <c r="T55" i="28"/>
  <c r="T88" i="28"/>
  <c r="V116" i="27"/>
  <c r="BD116" i="27" s="1"/>
  <c r="U116" i="27"/>
  <c r="BC116" i="27" s="1"/>
  <c r="T57" i="28"/>
  <c r="X123" i="28"/>
  <c r="V94" i="28"/>
  <c r="AN94" i="28" s="1"/>
  <c r="X139" i="28"/>
  <c r="W86" i="28"/>
  <c r="V133" i="28"/>
  <c r="AN133" i="28" s="1"/>
  <c r="AO133" i="28" s="1"/>
  <c r="AP133" i="28" s="1"/>
  <c r="AQ133" i="28" s="1"/>
  <c r="AR133" i="28" s="1"/>
  <c r="X109" i="28"/>
  <c r="W141" i="28"/>
  <c r="T141" i="28"/>
  <c r="AL141" i="28" s="1"/>
  <c r="V97" i="28"/>
  <c r="AN97" i="28" s="1"/>
  <c r="Q50" i="27"/>
  <c r="AY50" i="27" s="1"/>
  <c r="Q52" i="27"/>
  <c r="AY52" i="27" s="1"/>
  <c r="W97" i="28"/>
  <c r="U141" i="28"/>
  <c r="W135" i="28"/>
  <c r="X135" i="28"/>
  <c r="W128" i="28"/>
  <c r="V135" i="28"/>
  <c r="M86" i="21"/>
  <c r="V128" i="28"/>
  <c r="AN128" i="28" s="1"/>
  <c r="Z135" i="28"/>
  <c r="X128" i="28"/>
  <c r="Z141" i="28"/>
  <c r="Y135" i="28"/>
  <c r="Y128" i="28"/>
  <c r="Z128" i="28"/>
  <c r="Y141" i="28"/>
  <c r="AF135" i="28" l="1"/>
  <c r="AP132" i="28"/>
  <c r="AQ132" i="28" s="1"/>
  <c r="AR132" i="28" s="1"/>
  <c r="AN86" i="28"/>
  <c r="AO94" i="28"/>
  <c r="AP94" i="28" s="1"/>
  <c r="AQ94" i="28" s="1"/>
  <c r="AR94" i="28" s="1"/>
  <c r="AO100" i="28"/>
  <c r="AP100" i="28" s="1"/>
  <c r="AQ100" i="28" s="1"/>
  <c r="AR100" i="28" s="1"/>
  <c r="AO97" i="28"/>
  <c r="AP97" i="28" s="1"/>
  <c r="AQ97" i="28" s="1"/>
  <c r="AR97" i="28" s="1"/>
  <c r="AO114" i="28"/>
  <c r="AP114" i="28" s="1"/>
  <c r="AQ114" i="28" s="1"/>
  <c r="AR114" i="28" s="1"/>
  <c r="AO128" i="28"/>
  <c r="AP128" i="28" s="1"/>
  <c r="AQ128" i="28" s="1"/>
  <c r="AR128" i="28" s="1"/>
  <c r="AP87" i="28"/>
  <c r="AQ87" i="28" s="1"/>
  <c r="AR87" i="28" s="1"/>
  <c r="AD55" i="28"/>
  <c r="AE55" i="28" s="1"/>
  <c r="AF55" i="28" s="1"/>
  <c r="AG55" i="28" s="1"/>
  <c r="AH55" i="28" s="1"/>
  <c r="AI55" i="28" s="1"/>
  <c r="AJ55" i="28" s="1"/>
  <c r="AK55" i="28" s="1"/>
  <c r="AL55" i="28" s="1"/>
  <c r="AO127" i="28"/>
  <c r="AP127" i="28" s="1"/>
  <c r="AQ127" i="28" s="1"/>
  <c r="AR127" i="28" s="1"/>
  <c r="AM141" i="28"/>
  <c r="AO82" i="28"/>
  <c r="AP82" i="28" s="1"/>
  <c r="AQ82" i="28" s="1"/>
  <c r="AR82" i="28" s="1"/>
  <c r="AO69" i="28"/>
  <c r="AP69" i="28" s="1"/>
  <c r="AQ69" i="28" s="1"/>
  <c r="AR69" i="28" s="1"/>
  <c r="AO81" i="28"/>
  <c r="AP81" i="28" s="1"/>
  <c r="AQ81" i="28" s="1"/>
  <c r="AR81" i="28" s="1"/>
  <c r="AO76" i="28"/>
  <c r="AP76" i="28" s="1"/>
  <c r="AQ76" i="28" s="1"/>
  <c r="AR76" i="28" s="1"/>
  <c r="AO75" i="28"/>
  <c r="AP75" i="28" s="1"/>
  <c r="AQ75" i="28" s="1"/>
  <c r="AR75" i="28" s="1"/>
  <c r="AO125" i="28"/>
  <c r="AP125" i="28" s="1"/>
  <c r="AQ125" i="28" s="1"/>
  <c r="AR125" i="28" s="1"/>
  <c r="AO86" i="28"/>
  <c r="AP86" i="28" s="1"/>
  <c r="AQ86" i="28" s="1"/>
  <c r="AR86" i="28" s="1"/>
  <c r="AO123" i="28"/>
  <c r="AP123" i="28" s="1"/>
  <c r="AQ123" i="28" s="1"/>
  <c r="AR123" i="28" s="1"/>
  <c r="AD62" i="28"/>
  <c r="AE62" i="28" s="1"/>
  <c r="AF62" i="28" s="1"/>
  <c r="AG62" i="28" s="1"/>
  <c r="AH62" i="28" s="1"/>
  <c r="AI62" i="28" s="1"/>
  <c r="AJ62" i="28" s="1"/>
  <c r="AK62" i="28" s="1"/>
  <c r="AL62" i="28" s="1"/>
  <c r="AM62" i="28" s="1"/>
  <c r="AL88" i="28"/>
  <c r="AM88" i="28" s="1"/>
  <c r="AN70" i="28"/>
  <c r="AO70" i="28" s="1"/>
  <c r="AP70" i="28" s="1"/>
  <c r="AQ70" i="28" s="1"/>
  <c r="AR70" i="28" s="1"/>
  <c r="AD57" i="28"/>
  <c r="AE57" i="28" s="1"/>
  <c r="AF57" i="28" s="1"/>
  <c r="AG57" i="28" s="1"/>
  <c r="AH57" i="28" s="1"/>
  <c r="AI57" i="28" s="1"/>
  <c r="AJ57" i="28" s="1"/>
  <c r="AK57" i="28" s="1"/>
  <c r="AL57" i="28" s="1"/>
  <c r="AD58" i="28"/>
  <c r="AE58" i="28" s="1"/>
  <c r="AF58" i="28" s="1"/>
  <c r="AG58" i="28" s="1"/>
  <c r="AH58" i="28" s="1"/>
  <c r="AI58" i="28" s="1"/>
  <c r="AJ58" i="28" s="1"/>
  <c r="AK58" i="28" s="1"/>
  <c r="AL58" i="28" s="1"/>
  <c r="AM58" i="28" s="1"/>
  <c r="AN58" i="28" s="1"/>
  <c r="AO58" i="28" s="1"/>
  <c r="AP58" i="28" s="1"/>
  <c r="AQ58" i="28" s="1"/>
  <c r="AR58" i="28" s="1"/>
  <c r="AO109" i="28"/>
  <c r="AP109" i="28" s="1"/>
  <c r="AQ109" i="28" s="1"/>
  <c r="AR109" i="28" s="1"/>
  <c r="AP139" i="28"/>
  <c r="AQ139" i="28" s="1"/>
  <c r="AR139" i="28" s="1"/>
  <c r="AF72" i="28"/>
  <c r="AG72" i="28" s="1"/>
  <c r="AH72" i="28" s="1"/>
  <c r="AI72" i="28" s="1"/>
  <c r="AJ72" i="28" s="1"/>
  <c r="AK72" i="28" s="1"/>
  <c r="AL72" i="28" s="1"/>
  <c r="AM72" i="28" s="1"/>
  <c r="AN72" i="28" s="1"/>
  <c r="AO72" i="28" s="1"/>
  <c r="AP72" i="28" s="1"/>
  <c r="AQ72" i="28" s="1"/>
  <c r="AR72" i="28" s="1"/>
  <c r="S50" i="27"/>
  <c r="T50" i="27"/>
  <c r="BB50" i="27" s="1"/>
  <c r="T52" i="27"/>
  <c r="R52" i="27"/>
  <c r="S57" i="27"/>
  <c r="J86" i="21"/>
  <c r="BB69" i="27"/>
  <c r="X74" i="28" s="1"/>
  <c r="BC69" i="27"/>
  <c r="Y74" i="28" s="1"/>
  <c r="BA63" i="27"/>
  <c r="W68" i="28" s="1"/>
  <c r="BA83" i="27"/>
  <c r="W88" i="28" s="1"/>
  <c r="BB83" i="27"/>
  <c r="X88" i="28" s="1"/>
  <c r="BC84" i="27"/>
  <c r="Y89" i="28" s="1"/>
  <c r="BD58" i="27"/>
  <c r="Z63" i="28" s="1"/>
  <c r="BB63" i="27"/>
  <c r="X68" i="28" s="1"/>
  <c r="BC63" i="27"/>
  <c r="Y68" i="28" s="1"/>
  <c r="BD62" i="27"/>
  <c r="Z67" i="28" s="1"/>
  <c r="BD90" i="27"/>
  <c r="Z95" i="28" s="1"/>
  <c r="BB56" i="27"/>
  <c r="X61" i="28" s="1"/>
  <c r="BC56" i="27"/>
  <c r="Y61" i="28" s="1"/>
  <c r="BA56" i="27"/>
  <c r="W61" i="28" s="1"/>
  <c r="BA69" i="27"/>
  <c r="W74" i="28" s="1"/>
  <c r="AX51" i="27"/>
  <c r="T56" i="28" s="1"/>
  <c r="BD83" i="27"/>
  <c r="Z88" i="28" s="1"/>
  <c r="AZ58" i="27"/>
  <c r="V63" i="28" s="1"/>
  <c r="AN63" i="28" s="1"/>
  <c r="AZ90" i="27"/>
  <c r="V95" i="28" s="1"/>
  <c r="AN95" i="28" s="1"/>
  <c r="AZ83" i="27"/>
  <c r="V88" i="28" s="1"/>
  <c r="AU51" i="27"/>
  <c r="Q56" i="28" s="1"/>
  <c r="AW51" i="27"/>
  <c r="S56" i="28" s="1"/>
  <c r="BA84" i="27"/>
  <c r="W89" i="28" s="1"/>
  <c r="BB84" i="27"/>
  <c r="X89" i="28" s="1"/>
  <c r="AO51" i="27"/>
  <c r="K56" i="28" s="1"/>
  <c r="AC56" i="28" s="1"/>
  <c r="AD56" i="28" s="1"/>
  <c r="AE56" i="28" s="1"/>
  <c r="AF56" i="28" s="1"/>
  <c r="AG56" i="28" s="1"/>
  <c r="AH56" i="28" s="1"/>
  <c r="AI56" i="28" s="1"/>
  <c r="AJ56" i="28" s="1"/>
  <c r="AZ62" i="27"/>
  <c r="V67" i="28" s="1"/>
  <c r="AN67" i="28" s="1"/>
  <c r="BB62" i="27"/>
  <c r="X67" i="28" s="1"/>
  <c r="BD84" i="27"/>
  <c r="Z89" i="28" s="1"/>
  <c r="BB58" i="27"/>
  <c r="X63" i="28" s="1"/>
  <c r="BC58" i="27"/>
  <c r="Y63" i="28" s="1"/>
  <c r="BD63" i="27"/>
  <c r="Z68" i="28" s="1"/>
  <c r="BC62" i="27"/>
  <c r="Y67" i="28" s="1"/>
  <c r="BA116" i="27"/>
  <c r="W121" i="28" s="1"/>
  <c r="AO121" i="28" s="1"/>
  <c r="BC90" i="27"/>
  <c r="Y95" i="28" s="1"/>
  <c r="AY51" i="27"/>
  <c r="U56" i="28" s="1"/>
  <c r="BD56" i="27"/>
  <c r="Z61" i="28" s="1"/>
  <c r="BC83" i="27"/>
  <c r="Y88" i="28" s="1"/>
  <c r="AZ84" i="27"/>
  <c r="V89" i="28" s="1"/>
  <c r="AN89" i="28" s="1"/>
  <c r="BA58" i="27"/>
  <c r="W63" i="28" s="1"/>
  <c r="AZ63" i="27"/>
  <c r="V68" i="28" s="1"/>
  <c r="AN68" i="28" s="1"/>
  <c r="BA62" i="27"/>
  <c r="W67" i="28" s="1"/>
  <c r="BA90" i="27"/>
  <c r="W95" i="28" s="1"/>
  <c r="BB90" i="27"/>
  <c r="X95" i="28" s="1"/>
  <c r="BD69" i="27"/>
  <c r="Z74" i="28" s="1"/>
  <c r="U50" i="27"/>
  <c r="R50" i="27"/>
  <c r="V50" i="27"/>
  <c r="S52" i="27"/>
  <c r="U52" i="27"/>
  <c r="V52" i="27"/>
  <c r="U57" i="27"/>
  <c r="R57" i="27"/>
  <c r="V57" i="27"/>
  <c r="T57" i="27"/>
  <c r="X141" i="28"/>
  <c r="X121" i="28"/>
  <c r="V141" i="28"/>
  <c r="Z121" i="28"/>
  <c r="Y121" i="28"/>
  <c r="V61" i="28"/>
  <c r="AN61" i="28" s="1"/>
  <c r="V74" i="28"/>
  <c r="AN74" i="28" s="1"/>
  <c r="U57" i="28"/>
  <c r="U55" i="28"/>
  <c r="M87" i="21"/>
  <c r="AG135" i="28" l="1"/>
  <c r="AO68" i="28"/>
  <c r="AP68" i="28" s="1"/>
  <c r="AQ68" i="28" s="1"/>
  <c r="AR68" i="28" s="1"/>
  <c r="AN141" i="28"/>
  <c r="AO141" i="28" s="1"/>
  <c r="AP141" i="28" s="1"/>
  <c r="AQ141" i="28" s="1"/>
  <c r="AR141" i="28" s="1"/>
  <c r="AO61" i="28"/>
  <c r="AP61" i="28" s="1"/>
  <c r="AQ61" i="28" s="1"/>
  <c r="AR61" i="28" s="1"/>
  <c r="AO89" i="28"/>
  <c r="AO74" i="28"/>
  <c r="AP74" i="28" s="1"/>
  <c r="AQ74" i="28" s="1"/>
  <c r="AR74" i="28" s="1"/>
  <c r="AO95" i="28"/>
  <c r="AP95" i="28" s="1"/>
  <c r="AQ95" i="28" s="1"/>
  <c r="AR95" i="28" s="1"/>
  <c r="AO63" i="28"/>
  <c r="AP63" i="28" s="1"/>
  <c r="AQ63" i="28" s="1"/>
  <c r="AR63" i="28" s="1"/>
  <c r="AP89" i="28"/>
  <c r="AQ89" i="28" s="1"/>
  <c r="AR89" i="28" s="1"/>
  <c r="AP121" i="28"/>
  <c r="AQ121" i="28" s="1"/>
  <c r="AR121" i="28" s="1"/>
  <c r="AK56" i="28"/>
  <c r="AL56" i="28" s="1"/>
  <c r="AM56" i="28" s="1"/>
  <c r="AM55" i="28"/>
  <c r="AO67" i="28"/>
  <c r="AP67" i="28" s="1"/>
  <c r="AQ67" i="28" s="1"/>
  <c r="AR67" i="28" s="1"/>
  <c r="AN88" i="28"/>
  <c r="AO88" i="28" s="1"/>
  <c r="AP88" i="28" s="1"/>
  <c r="AQ88" i="28" s="1"/>
  <c r="AR88" i="28" s="1"/>
  <c r="AM57" i="28"/>
  <c r="S51" i="27"/>
  <c r="I45" i="27"/>
  <c r="K45" i="27"/>
  <c r="N45" i="27"/>
  <c r="L45" i="27"/>
  <c r="P45" i="27"/>
  <c r="AX45" i="27" s="1"/>
  <c r="H45" i="27"/>
  <c r="O45" i="27"/>
  <c r="M45" i="27"/>
  <c r="J45" i="27"/>
  <c r="G45" i="27"/>
  <c r="BA57" i="27"/>
  <c r="W62" i="28" s="1"/>
  <c r="BD52" i="27"/>
  <c r="Z57" i="28" s="1"/>
  <c r="BA52" i="27"/>
  <c r="W57" i="28" s="1"/>
  <c r="AZ57" i="27"/>
  <c r="V62" i="28" s="1"/>
  <c r="AN62" i="28" s="1"/>
  <c r="AZ50" i="27"/>
  <c r="V55" i="28" s="1"/>
  <c r="BC52" i="27"/>
  <c r="Y57" i="28" s="1"/>
  <c r="BA50" i="27"/>
  <c r="W55" i="28" s="1"/>
  <c r="BD57" i="27"/>
  <c r="Z62" i="28" s="1"/>
  <c r="AZ52" i="27"/>
  <c r="V57" i="28" s="1"/>
  <c r="BD50" i="27"/>
  <c r="Z55" i="28" s="1"/>
  <c r="BB57" i="27"/>
  <c r="X62" i="28" s="1"/>
  <c r="BC57" i="27"/>
  <c r="Y62" i="28" s="1"/>
  <c r="BB52" i="27"/>
  <c r="X57" i="28" s="1"/>
  <c r="BC50" i="27"/>
  <c r="Y55" i="28" s="1"/>
  <c r="T51" i="27"/>
  <c r="U51" i="27"/>
  <c r="R51" i="27"/>
  <c r="V51" i="27"/>
  <c r="X55" i="28"/>
  <c r="H30" i="27"/>
  <c r="AP30" i="27" s="1"/>
  <c r="K30" i="27"/>
  <c r="AS30" i="27" s="1"/>
  <c r="M88" i="21"/>
  <c r="J30" i="27"/>
  <c r="AR30" i="27" s="1"/>
  <c r="P30" i="27"/>
  <c r="AX30" i="27" s="1"/>
  <c r="L30" i="27"/>
  <c r="AT30" i="27" s="1"/>
  <c r="O30" i="27"/>
  <c r="AW30" i="27" s="1"/>
  <c r="I30" i="27"/>
  <c r="AQ30" i="27" s="1"/>
  <c r="M30" i="27"/>
  <c r="AU30" i="27" s="1"/>
  <c r="N30" i="27"/>
  <c r="AV30" i="27" s="1"/>
  <c r="G30" i="27"/>
  <c r="AO30" i="27" s="1"/>
  <c r="AH135" i="28" l="1"/>
  <c r="AO62" i="28"/>
  <c r="AP62" i="28" s="1"/>
  <c r="AQ62" i="28" s="1"/>
  <c r="AR62" i="28" s="1"/>
  <c r="AN57" i="28"/>
  <c r="AO57" i="28" s="1"/>
  <c r="AP57" i="28" s="1"/>
  <c r="AQ57" i="28" s="1"/>
  <c r="AR57" i="28" s="1"/>
  <c r="AN55" i="28"/>
  <c r="AO55" i="28" s="1"/>
  <c r="AP55" i="28" s="1"/>
  <c r="AQ55" i="28" s="1"/>
  <c r="AR55" i="28" s="1"/>
  <c r="AS45" i="27"/>
  <c r="O50" i="28" s="1"/>
  <c r="AU45" i="27"/>
  <c r="Q50" i="28" s="1"/>
  <c r="AW45" i="27"/>
  <c r="S50" i="28" s="1"/>
  <c r="BB51" i="27"/>
  <c r="X56" i="28" s="1"/>
  <c r="AV45" i="27"/>
  <c r="R50" i="28" s="1"/>
  <c r="AP45" i="27"/>
  <c r="L50" i="28" s="1"/>
  <c r="BD51" i="27"/>
  <c r="Z56" i="28" s="1"/>
  <c r="BA51" i="27"/>
  <c r="W56" i="28" s="1"/>
  <c r="AT45" i="27"/>
  <c r="P50" i="28" s="1"/>
  <c r="AO45" i="27"/>
  <c r="K50" i="28" s="1"/>
  <c r="AC50" i="28" s="1"/>
  <c r="AD50" i="28" s="1"/>
  <c r="AZ51" i="27"/>
  <c r="V56" i="28" s="1"/>
  <c r="AN56" i="28" s="1"/>
  <c r="AQ45" i="27"/>
  <c r="M50" i="28" s="1"/>
  <c r="AR45" i="27"/>
  <c r="N50" i="28" s="1"/>
  <c r="BC51" i="27"/>
  <c r="Y56" i="28" s="1"/>
  <c r="O46" i="27"/>
  <c r="N46" i="27"/>
  <c r="J46" i="27"/>
  <c r="I46" i="27"/>
  <c r="K46" i="27"/>
  <c r="G46" i="27"/>
  <c r="H46" i="27"/>
  <c r="P46" i="27"/>
  <c r="AX46" i="27" s="1"/>
  <c r="T50" i="28"/>
  <c r="Q30" i="27"/>
  <c r="Q45" i="27"/>
  <c r="AY45" i="27" s="1"/>
  <c r="I67" i="21"/>
  <c r="I66" i="21"/>
  <c r="I72" i="21"/>
  <c r="I73" i="21"/>
  <c r="I68" i="21"/>
  <c r="M89" i="21"/>
  <c r="I65" i="21"/>
  <c r="I71" i="21"/>
  <c r="I70" i="21"/>
  <c r="I74" i="21"/>
  <c r="I69" i="21" l="1"/>
  <c r="AI135" i="28"/>
  <c r="AE50" i="28"/>
  <c r="AF50" i="28" s="1"/>
  <c r="AG50" i="28" s="1"/>
  <c r="AH50" i="28" s="1"/>
  <c r="AI50" i="28" s="1"/>
  <c r="AJ50" i="28" s="1"/>
  <c r="AK50" i="28" s="1"/>
  <c r="AL50" i="28" s="1"/>
  <c r="AO56" i="28"/>
  <c r="AP56" i="28" s="1"/>
  <c r="AQ56" i="28" s="1"/>
  <c r="AR56" i="28" s="1"/>
  <c r="R30" i="27"/>
  <c r="AZ30" i="27" s="1"/>
  <c r="V30" i="27"/>
  <c r="BD30" i="27" s="1"/>
  <c r="T30" i="27"/>
  <c r="BB30" i="27" s="1"/>
  <c r="L44" i="27"/>
  <c r="AS46" i="27"/>
  <c r="O51" i="28" s="1"/>
  <c r="AV46" i="27"/>
  <c r="R51" i="28" s="1"/>
  <c r="AO46" i="27"/>
  <c r="K51" i="28" s="1"/>
  <c r="AC51" i="28" s="1"/>
  <c r="AP46" i="27"/>
  <c r="L51" i="28" s="1"/>
  <c r="AR46" i="27"/>
  <c r="N51" i="28" s="1"/>
  <c r="AW46" i="27"/>
  <c r="S51" i="28" s="1"/>
  <c r="AY30" i="27"/>
  <c r="AQ46" i="27"/>
  <c r="M51" i="28" s="1"/>
  <c r="P44" i="27"/>
  <c r="AX44" i="27" s="1"/>
  <c r="I44" i="27"/>
  <c r="K44" i="27"/>
  <c r="N44" i="27"/>
  <c r="J44" i="27"/>
  <c r="M44" i="27"/>
  <c r="H44" i="27"/>
  <c r="G44" i="27"/>
  <c r="O44" i="27"/>
  <c r="L46" i="27"/>
  <c r="M46" i="27"/>
  <c r="S30" i="27"/>
  <c r="BA30" i="27" s="1"/>
  <c r="U30" i="27"/>
  <c r="BC30" i="27" s="1"/>
  <c r="S45" i="27"/>
  <c r="T45" i="27"/>
  <c r="U45" i="27"/>
  <c r="R45" i="27"/>
  <c r="V45" i="27"/>
  <c r="G48" i="27"/>
  <c r="T51" i="28"/>
  <c r="Q44" i="27"/>
  <c r="AY44" i="27" s="1"/>
  <c r="Q46" i="27"/>
  <c r="AY46" i="27" s="1"/>
  <c r="U50" i="28"/>
  <c r="M90" i="21"/>
  <c r="Q35" i="28"/>
  <c r="R35" i="28"/>
  <c r="L35" i="28"/>
  <c r="O35" i="28"/>
  <c r="M35" i="28"/>
  <c r="K35" i="28"/>
  <c r="AC35" i="28" s="1"/>
  <c r="T35" i="28"/>
  <c r="P35" i="28"/>
  <c r="N35" i="28"/>
  <c r="S35" i="28"/>
  <c r="AJ135" i="28" l="1"/>
  <c r="AM50" i="28"/>
  <c r="AD35" i="28"/>
  <c r="AD51" i="28"/>
  <c r="AE51" i="28" s="1"/>
  <c r="AF51" i="28" s="1"/>
  <c r="AG51" i="28" s="1"/>
  <c r="I75" i="21"/>
  <c r="U35" i="28"/>
  <c r="AT44" i="27"/>
  <c r="P49" i="28" s="1"/>
  <c r="AQ44" i="27"/>
  <c r="M49" i="28" s="1"/>
  <c r="AO48" i="27"/>
  <c r="K53" i="28" s="1"/>
  <c r="AC53" i="28" s="1"/>
  <c r="AD53" i="28" s="1"/>
  <c r="AE53" i="28" s="1"/>
  <c r="AF53" i="28" s="1"/>
  <c r="AG53" i="28" s="1"/>
  <c r="AH53" i="28" s="1"/>
  <c r="AI53" i="28" s="1"/>
  <c r="AJ53" i="28" s="1"/>
  <c r="AK53" i="28" s="1"/>
  <c r="AL53" i="28" s="1"/>
  <c r="AM53" i="28" s="1"/>
  <c r="AN53" i="28" s="1"/>
  <c r="AO53" i="28" s="1"/>
  <c r="AP53" i="28" s="1"/>
  <c r="AQ53" i="28" s="1"/>
  <c r="AR53" i="28" s="1"/>
  <c r="BB45" i="27"/>
  <c r="X50" i="28" s="1"/>
  <c r="AT46" i="27"/>
  <c r="P51" i="28" s="1"/>
  <c r="AR44" i="27"/>
  <c r="N49" i="28" s="1"/>
  <c r="AP44" i="27"/>
  <c r="L49" i="28" s="1"/>
  <c r="AV44" i="27"/>
  <c r="R49" i="28" s="1"/>
  <c r="AZ45" i="27"/>
  <c r="V50" i="28" s="1"/>
  <c r="AU44" i="27"/>
  <c r="Q49" i="28" s="1"/>
  <c r="AO44" i="27"/>
  <c r="K49" i="28" s="1"/>
  <c r="AC49" i="28" s="1"/>
  <c r="AD49" i="28" s="1"/>
  <c r="AE49" i="28" s="1"/>
  <c r="AF49" i="28" s="1"/>
  <c r="BD45" i="27"/>
  <c r="Z50" i="28" s="1"/>
  <c r="BA45" i="27"/>
  <c r="W50" i="28" s="1"/>
  <c r="BC45" i="27"/>
  <c r="Y50" i="28" s="1"/>
  <c r="AU46" i="27"/>
  <c r="Q51" i="28" s="1"/>
  <c r="AW44" i="27"/>
  <c r="S49" i="28" s="1"/>
  <c r="AS44" i="27"/>
  <c r="O49" i="28" s="1"/>
  <c r="L47" i="27"/>
  <c r="G47" i="27"/>
  <c r="J47" i="27"/>
  <c r="I47" i="27"/>
  <c r="K47" i="27"/>
  <c r="H47" i="27"/>
  <c r="U51" i="28"/>
  <c r="I76" i="21"/>
  <c r="I77" i="21"/>
  <c r="M91" i="21"/>
  <c r="I78" i="21"/>
  <c r="I80" i="21"/>
  <c r="I79" i="21"/>
  <c r="AG49" i="28" l="1"/>
  <c r="AH49" i="28" s="1"/>
  <c r="AI49" i="28" s="1"/>
  <c r="AE35" i="28"/>
  <c r="AK135" i="28"/>
  <c r="AJ49" i="28"/>
  <c r="AK49" i="28" s="1"/>
  <c r="AN50" i="28"/>
  <c r="AO50" i="28" s="1"/>
  <c r="AP50" i="28" s="1"/>
  <c r="AQ50" i="28" s="1"/>
  <c r="AR50" i="28" s="1"/>
  <c r="AH51" i="28"/>
  <c r="AI51" i="28" s="1"/>
  <c r="AJ51" i="28" s="1"/>
  <c r="AK51" i="28" s="1"/>
  <c r="AL51" i="28" s="1"/>
  <c r="AM51" i="28" s="1"/>
  <c r="U46" i="27"/>
  <c r="BC46" i="27" s="1"/>
  <c r="Y51" i="28" s="1"/>
  <c r="V46" i="27"/>
  <c r="BD46" i="27" s="1"/>
  <c r="Z51" i="28" s="1"/>
  <c r="S46" i="27"/>
  <c r="BA46" i="27" s="1"/>
  <c r="W51" i="28" s="1"/>
  <c r="T46" i="27"/>
  <c r="BB46" i="27" s="1"/>
  <c r="X51" i="28" s="1"/>
  <c r="S44" i="27"/>
  <c r="T44" i="27"/>
  <c r="U44" i="27"/>
  <c r="R44" i="27"/>
  <c r="AZ44" i="27" s="1"/>
  <c r="R46" i="27"/>
  <c r="AZ46" i="27" s="1"/>
  <c r="V51" i="28" s="1"/>
  <c r="AR47" i="27"/>
  <c r="N52" i="28" s="1"/>
  <c r="AS47" i="27"/>
  <c r="O52" i="28" s="1"/>
  <c r="AO47" i="27"/>
  <c r="K52" i="28" s="1"/>
  <c r="AC52" i="28" s="1"/>
  <c r="AP47" i="27"/>
  <c r="L52" i="28" s="1"/>
  <c r="AQ47" i="27"/>
  <c r="M52" i="28" s="1"/>
  <c r="AT47" i="27"/>
  <c r="P52" i="28" s="1"/>
  <c r="V44" i="27"/>
  <c r="U49" i="28"/>
  <c r="T49" i="28"/>
  <c r="AL49" i="28" s="1"/>
  <c r="W35" i="28"/>
  <c r="Y35" i="28"/>
  <c r="Z35" i="28"/>
  <c r="X35" i="28"/>
  <c r="M92" i="21"/>
  <c r="V35" i="28"/>
  <c r="AL135" i="28" l="1"/>
  <c r="AF35" i="28"/>
  <c r="AM49" i="28"/>
  <c r="AD52" i="28"/>
  <c r="AE52" i="28" s="1"/>
  <c r="AF52" i="28" s="1"/>
  <c r="AG52" i="28" s="1"/>
  <c r="AH52" i="28" s="1"/>
  <c r="AI52" i="28" s="1"/>
  <c r="AJ52" i="28" s="1"/>
  <c r="AK52" i="28" s="1"/>
  <c r="AL52" i="28" s="1"/>
  <c r="AM52" i="28" s="1"/>
  <c r="AN52" i="28" s="1"/>
  <c r="AO52" i="28" s="1"/>
  <c r="AP52" i="28" s="1"/>
  <c r="AQ52" i="28" s="1"/>
  <c r="AR52" i="28" s="1"/>
  <c r="AN51" i="28"/>
  <c r="AO51" i="28" s="1"/>
  <c r="AP51" i="28" s="1"/>
  <c r="AQ51" i="28" s="1"/>
  <c r="AR51" i="28" s="1"/>
  <c r="J65" i="21"/>
  <c r="BC44" i="27"/>
  <c r="Y49" i="28" s="1"/>
  <c r="BB44" i="27"/>
  <c r="X49" i="28" s="1"/>
  <c r="BD44" i="27"/>
  <c r="Z49" i="28" s="1"/>
  <c r="BA44" i="27"/>
  <c r="W49" i="28" s="1"/>
  <c r="V49" i="28"/>
  <c r="AN49" i="28" s="1"/>
  <c r="M93" i="21"/>
  <c r="J66" i="21"/>
  <c r="AG35" i="28" l="1"/>
  <c r="AM135" i="28"/>
  <c r="AO49" i="28"/>
  <c r="AP49" i="28" s="1"/>
  <c r="AQ49" i="28" s="1"/>
  <c r="AR49" i="28" s="1"/>
  <c r="M94" i="21"/>
  <c r="J67" i="21"/>
  <c r="AN135" i="28" l="1"/>
  <c r="AH35" i="28"/>
  <c r="J68" i="21"/>
  <c r="M95" i="21"/>
  <c r="AI35" i="28" l="1"/>
  <c r="AO135" i="28"/>
  <c r="J69" i="21"/>
  <c r="M96" i="21"/>
  <c r="AP135" i="28" l="1"/>
  <c r="AJ35" i="28"/>
  <c r="J70" i="21"/>
  <c r="M97" i="21"/>
  <c r="AK35" i="28" l="1"/>
  <c r="AQ135" i="28"/>
  <c r="M98" i="21"/>
  <c r="J71" i="21"/>
  <c r="AR135" i="28" l="1"/>
  <c r="AL35" i="28"/>
  <c r="M99" i="21"/>
  <c r="J72" i="21"/>
  <c r="AM35" i="28" l="1"/>
  <c r="J73" i="21"/>
  <c r="M100" i="21"/>
  <c r="AN35" i="28" l="1"/>
  <c r="M101" i="21"/>
  <c r="J74" i="21"/>
  <c r="AO35" i="28" l="1"/>
  <c r="J75" i="21"/>
  <c r="AP35" i="28" l="1"/>
  <c r="J76" i="21"/>
  <c r="AQ35" i="28" l="1"/>
  <c r="J77" i="21"/>
  <c r="AR35" i="28" l="1"/>
  <c r="J78" i="21"/>
  <c r="J79" i="21" l="1"/>
  <c r="J80" i="21" l="1"/>
  <c r="L29" i="27" l="1"/>
  <c r="AT29" i="27" s="1"/>
  <c r="K29" i="27" l="1"/>
  <c r="AS29" i="27" s="1"/>
  <c r="M18" i="57"/>
  <c r="I29" i="27"/>
  <c r="AQ29" i="27" s="1"/>
  <c r="I91" i="21"/>
  <c r="P34" i="28"/>
  <c r="AE18" i="57" l="1"/>
  <c r="AF18" i="57"/>
  <c r="AC18" i="57"/>
  <c r="AG18" i="57"/>
  <c r="AD18" i="57"/>
  <c r="H29" i="27"/>
  <c r="AP29" i="27" s="1"/>
  <c r="I88" i="21"/>
  <c r="M34" i="28"/>
  <c r="I90" i="21"/>
  <c r="O34" i="28"/>
  <c r="I87" i="21" l="1"/>
  <c r="L34" i="28"/>
  <c r="AD34" i="28" s="1"/>
  <c r="R29" i="27"/>
  <c r="AZ29" i="27" s="1"/>
  <c r="V29" i="27"/>
  <c r="BD29" i="27" s="1"/>
  <c r="S29" i="27"/>
  <c r="BA29" i="27" s="1"/>
  <c r="U29" i="27"/>
  <c r="BC29" i="27" s="1"/>
  <c r="T29" i="27"/>
  <c r="BB29" i="27" s="1"/>
  <c r="AE34" i="28" l="1"/>
  <c r="J88" i="21" s="1"/>
  <c r="J87" i="21"/>
  <c r="I100" i="21"/>
  <c r="I101" i="21"/>
  <c r="I97" i="21"/>
  <c r="Z34" i="28"/>
  <c r="V34" i="28"/>
  <c r="Y34" i="28"/>
  <c r="X34" i="28"/>
  <c r="I99" i="21"/>
  <c r="I98" i="21"/>
  <c r="W34" i="28"/>
  <c r="AF34" i="28" l="1"/>
  <c r="J89" i="21" s="1"/>
  <c r="AG34" i="28" l="1"/>
  <c r="J90" i="21" s="1"/>
  <c r="AH34" i="28" l="1"/>
  <c r="J91" i="21" s="1"/>
  <c r="AI34" i="28" l="1"/>
  <c r="J92" i="21" s="1"/>
  <c r="AJ34" i="28" l="1"/>
  <c r="J93" i="21" s="1"/>
  <c r="AK34" i="28" l="1"/>
  <c r="J94" i="21" s="1"/>
  <c r="AL34" i="28" l="1"/>
  <c r="J95" i="21" s="1"/>
  <c r="AM34" i="28" l="1"/>
  <c r="J96" i="21" s="1"/>
  <c r="AN34" i="28" l="1"/>
  <c r="J97" i="21" s="1"/>
  <c r="AO34" i="28" l="1"/>
  <c r="J98" i="21" s="1"/>
  <c r="AP34" i="28" l="1"/>
  <c r="J99" i="21" s="1"/>
  <c r="AQ34" i="28" l="1"/>
  <c r="J100" i="21" s="1"/>
  <c r="AR34" i="28" l="1"/>
  <c r="J101" i="21" s="1"/>
  <c r="G35" i="27" l="1"/>
  <c r="AO35" i="27" s="1"/>
  <c r="K40" i="28" s="1"/>
  <c r="AC40" i="28" s="1"/>
  <c r="I35" i="27"/>
  <c r="AQ35" i="27" s="1"/>
  <c r="M40" i="28" s="1"/>
  <c r="H35" i="27"/>
  <c r="AP35" i="27" s="1"/>
  <c r="L40" i="28" s="1"/>
  <c r="J35" i="27"/>
  <c r="AR35" i="27" s="1"/>
  <c r="N40" i="28" s="1"/>
  <c r="O40" i="27"/>
  <c r="AW40" i="27" s="1"/>
  <c r="S45" i="28" s="1"/>
  <c r="G40" i="27"/>
  <c r="AO40" i="27" s="1"/>
  <c r="K45" i="28" s="1"/>
  <c r="AC45" i="28" s="1"/>
  <c r="M40" i="27"/>
  <c r="AU40" i="27" s="1"/>
  <c r="Q45" i="28" s="1"/>
  <c r="J40" i="27"/>
  <c r="AR40" i="27" s="1"/>
  <c r="N45" i="28" s="1"/>
  <c r="Q40" i="27"/>
  <c r="AY40" i="27" s="1"/>
  <c r="U45" i="28" s="1"/>
  <c r="L40" i="27"/>
  <c r="AT40" i="27" s="1"/>
  <c r="P45" i="28" s="1"/>
  <c r="I40" i="27"/>
  <c r="AQ40" i="27" s="1"/>
  <c r="M45" i="28" s="1"/>
  <c r="H40" i="27"/>
  <c r="AP40" i="27" s="1"/>
  <c r="L45" i="28" s="1"/>
  <c r="K40" i="27"/>
  <c r="AS40" i="27" s="1"/>
  <c r="O45" i="28" s="1"/>
  <c r="N40" i="27"/>
  <c r="AV40" i="27" s="1"/>
  <c r="R45" i="28" s="1"/>
  <c r="P40" i="27"/>
  <c r="AX40" i="27" s="1"/>
  <c r="T45" i="28" s="1"/>
  <c r="AD45" i="28" l="1"/>
  <c r="AE45" i="28" s="1"/>
  <c r="AF45" i="28" s="1"/>
  <c r="AG45" i="28" s="1"/>
  <c r="AH45" i="28" s="1"/>
  <c r="AI45" i="28" s="1"/>
  <c r="AJ45" i="28" s="1"/>
  <c r="AK45" i="28" s="1"/>
  <c r="AL45" i="28" s="1"/>
  <c r="AM45" i="28" s="1"/>
  <c r="AD40" i="28"/>
  <c r="AE40" i="28" s="1"/>
  <c r="AF40" i="28" s="1"/>
  <c r="AG40" i="28" s="1"/>
  <c r="AH40" i="28" s="1"/>
  <c r="AI40" i="28" s="1"/>
  <c r="AJ40" i="28" s="1"/>
  <c r="AK40" i="28" s="1"/>
  <c r="AL40" i="28" s="1"/>
  <c r="AM40" i="28" s="1"/>
  <c r="AN40" i="28" s="1"/>
  <c r="AO40" i="28" s="1"/>
  <c r="AP40" i="28" s="1"/>
  <c r="AQ40" i="28" s="1"/>
  <c r="AR40" i="28" s="1"/>
  <c r="K160" i="27"/>
  <c r="AS160" i="27" s="1"/>
  <c r="O165" i="28" s="1"/>
  <c r="I160" i="27"/>
  <c r="AQ160" i="27" s="1"/>
  <c r="M165" i="28" s="1"/>
  <c r="Q160" i="27"/>
  <c r="AY160" i="27" s="1"/>
  <c r="U165" i="28" s="1"/>
  <c r="M160" i="27"/>
  <c r="AU160" i="27" s="1"/>
  <c r="Q165" i="28" s="1"/>
  <c r="J160" i="27"/>
  <c r="AR160" i="27" s="1"/>
  <c r="N165" i="28" s="1"/>
  <c r="L160" i="27"/>
  <c r="AT160" i="27" s="1"/>
  <c r="P165" i="28" s="1"/>
  <c r="H160" i="27"/>
  <c r="AP160" i="27" s="1"/>
  <c r="L165" i="28" s="1"/>
  <c r="G160" i="27"/>
  <c r="AO160" i="27" s="1"/>
  <c r="K165" i="28" s="1"/>
  <c r="AC165" i="28" s="1"/>
  <c r="N160" i="27"/>
  <c r="AV160" i="27" s="1"/>
  <c r="R165" i="28" s="1"/>
  <c r="O160" i="27"/>
  <c r="AW160" i="27" s="1"/>
  <c r="S165" i="28" s="1"/>
  <c r="P160" i="27"/>
  <c r="AX160" i="27" s="1"/>
  <c r="T165" i="28" s="1"/>
  <c r="J39" i="27"/>
  <c r="AR39" i="27" s="1"/>
  <c r="N44" i="28" s="1"/>
  <c r="G39" i="27"/>
  <c r="AO39" i="27" s="1"/>
  <c r="K44" i="28" s="1"/>
  <c r="AC44" i="28" s="1"/>
  <c r="P39" i="27"/>
  <c r="AX39" i="27" s="1"/>
  <c r="T44" i="28" s="1"/>
  <c r="L39" i="27"/>
  <c r="AT39" i="27" s="1"/>
  <c r="P44" i="28" s="1"/>
  <c r="I39" i="27"/>
  <c r="AQ39" i="27" s="1"/>
  <c r="M44" i="28" s="1"/>
  <c r="H39" i="27"/>
  <c r="AP39" i="27" s="1"/>
  <c r="L44" i="28" s="1"/>
  <c r="O39" i="27"/>
  <c r="AW39" i="27" s="1"/>
  <c r="S44" i="28" s="1"/>
  <c r="M39" i="27"/>
  <c r="AU39" i="27" s="1"/>
  <c r="Q44" i="28" s="1"/>
  <c r="K39" i="27"/>
  <c r="AS39" i="27" s="1"/>
  <c r="O44" i="28" s="1"/>
  <c r="N39" i="27"/>
  <c r="AV39" i="27" s="1"/>
  <c r="R44" i="28" s="1"/>
  <c r="Q39" i="27"/>
  <c r="AY39" i="27" s="1"/>
  <c r="U44" i="28" s="1"/>
  <c r="L159" i="27"/>
  <c r="AT159" i="27" s="1"/>
  <c r="P164" i="28" s="1"/>
  <c r="K159" i="27"/>
  <c r="AS159" i="27" s="1"/>
  <c r="O164" i="28" s="1"/>
  <c r="O159" i="27"/>
  <c r="AW159" i="27" s="1"/>
  <c r="S164" i="28" s="1"/>
  <c r="N159" i="27"/>
  <c r="AV159" i="27" s="1"/>
  <c r="R164" i="28" s="1"/>
  <c r="P159" i="27"/>
  <c r="AX159" i="27" s="1"/>
  <c r="T164" i="28" s="1"/>
  <c r="G159" i="27"/>
  <c r="AO159" i="27" s="1"/>
  <c r="K164" i="28" s="1"/>
  <c r="AC164" i="28" s="1"/>
  <c r="I159" i="27"/>
  <c r="AQ159" i="27" s="1"/>
  <c r="M164" i="28" s="1"/>
  <c r="J159" i="27"/>
  <c r="AR159" i="27" s="1"/>
  <c r="N164" i="28" s="1"/>
  <c r="M159" i="27"/>
  <c r="AU159" i="27" s="1"/>
  <c r="Q164" i="28" s="1"/>
  <c r="Q159" i="27"/>
  <c r="AY159" i="27" s="1"/>
  <c r="U164" i="28" s="1"/>
  <c r="H159" i="27"/>
  <c r="AP159" i="27" s="1"/>
  <c r="L164" i="28" s="1"/>
  <c r="P234" i="27"/>
  <c r="AX234" i="27" s="1"/>
  <c r="T239" i="28" s="1"/>
  <c r="L234" i="27"/>
  <c r="AT234" i="27" s="1"/>
  <c r="P239" i="28" s="1"/>
  <c r="Q234" i="27"/>
  <c r="AY234" i="27" s="1"/>
  <c r="U239" i="28" s="1"/>
  <c r="O234" i="27"/>
  <c r="AW234" i="27" s="1"/>
  <c r="S239" i="28" s="1"/>
  <c r="H234" i="27"/>
  <c r="AP234" i="27" s="1"/>
  <c r="L239" i="28" s="1"/>
  <c r="K234" i="27"/>
  <c r="AS234" i="27" s="1"/>
  <c r="O239" i="28" s="1"/>
  <c r="J234" i="27"/>
  <c r="AR234" i="27" s="1"/>
  <c r="N239" i="28" s="1"/>
  <c r="I234" i="27"/>
  <c r="AQ234" i="27" s="1"/>
  <c r="M239" i="28" s="1"/>
  <c r="M234" i="27"/>
  <c r="AU234" i="27" s="1"/>
  <c r="Q239" i="28" s="1"/>
  <c r="N234" i="27"/>
  <c r="AV234" i="27" s="1"/>
  <c r="R239" i="28" s="1"/>
  <c r="G234" i="27"/>
  <c r="AO234" i="27" s="1"/>
  <c r="K239" i="28" s="1"/>
  <c r="AC239" i="28" s="1"/>
  <c r="H237" i="27"/>
  <c r="AP237" i="27" s="1"/>
  <c r="L242" i="28" s="1"/>
  <c r="J237" i="27"/>
  <c r="AR237" i="27" s="1"/>
  <c r="N242" i="28" s="1"/>
  <c r="K237" i="27"/>
  <c r="AS237" i="27" s="1"/>
  <c r="O242" i="28" s="1"/>
  <c r="I237" i="27"/>
  <c r="AQ237" i="27" s="1"/>
  <c r="M242" i="28" s="1"/>
  <c r="G237" i="27"/>
  <c r="AO237" i="27" s="1"/>
  <c r="K242" i="28" s="1"/>
  <c r="AC242" i="28" s="1"/>
  <c r="AD242" i="28" s="1"/>
  <c r="P235" i="27"/>
  <c r="AX235" i="27" s="1"/>
  <c r="T240" i="28" s="1"/>
  <c r="H235" i="27"/>
  <c r="AP235" i="27" s="1"/>
  <c r="L240" i="28" s="1"/>
  <c r="Q235" i="27"/>
  <c r="AY235" i="27" s="1"/>
  <c r="U240" i="28" s="1"/>
  <c r="G235" i="27"/>
  <c r="AO235" i="27" s="1"/>
  <c r="K240" i="28" s="1"/>
  <c r="AC240" i="28" s="1"/>
  <c r="L235" i="27"/>
  <c r="AT235" i="27" s="1"/>
  <c r="P240" i="28" s="1"/>
  <c r="M235" i="27"/>
  <c r="AU235" i="27" s="1"/>
  <c r="Q240" i="28" s="1"/>
  <c r="I235" i="27"/>
  <c r="AQ235" i="27" s="1"/>
  <c r="M240" i="28" s="1"/>
  <c r="N235" i="27"/>
  <c r="AV235" i="27" s="1"/>
  <c r="R240" i="28" s="1"/>
  <c r="K235" i="27"/>
  <c r="AS235" i="27" s="1"/>
  <c r="O240" i="28" s="1"/>
  <c r="J235" i="27"/>
  <c r="AR235" i="27" s="1"/>
  <c r="N240" i="28" s="1"/>
  <c r="O235" i="27"/>
  <c r="AW235" i="27" s="1"/>
  <c r="S240" i="28" s="1"/>
  <c r="G204" i="27"/>
  <c r="AO204" i="27" s="1"/>
  <c r="K209" i="28" s="1"/>
  <c r="AC209" i="28" s="1"/>
  <c r="H204" i="27"/>
  <c r="AP204" i="27" s="1"/>
  <c r="L209" i="28" s="1"/>
  <c r="O204" i="27"/>
  <c r="AW204" i="27" s="1"/>
  <c r="S209" i="28" s="1"/>
  <c r="J204" i="27"/>
  <c r="AR204" i="27" s="1"/>
  <c r="N209" i="28" s="1"/>
  <c r="I204" i="27"/>
  <c r="AQ204" i="27" s="1"/>
  <c r="M209" i="28" s="1"/>
  <c r="L204" i="27"/>
  <c r="AT204" i="27" s="1"/>
  <c r="P209" i="28" s="1"/>
  <c r="N204" i="27"/>
  <c r="AV204" i="27" s="1"/>
  <c r="R209" i="28" s="1"/>
  <c r="K204" i="27"/>
  <c r="AS204" i="27" s="1"/>
  <c r="O209" i="28" s="1"/>
  <c r="P204" i="27"/>
  <c r="AX204" i="27" s="1"/>
  <c r="T209" i="28" s="1"/>
  <c r="Q204" i="27"/>
  <c r="AY204" i="27" s="1"/>
  <c r="U209" i="28" s="1"/>
  <c r="M204" i="27"/>
  <c r="AU204" i="27" s="1"/>
  <c r="Q209" i="28" s="1"/>
  <c r="AD209" i="28" l="1"/>
  <c r="AD239" i="28"/>
  <c r="AE239" i="28" s="1"/>
  <c r="AF239" i="28" s="1"/>
  <c r="AG239" i="28" s="1"/>
  <c r="AH239" i="28" s="1"/>
  <c r="AI239" i="28" s="1"/>
  <c r="AJ239" i="28" s="1"/>
  <c r="AK239" i="28" s="1"/>
  <c r="AL239" i="28" s="1"/>
  <c r="AM239" i="28" s="1"/>
  <c r="AD164" i="28"/>
  <c r="AE164" i="28" s="1"/>
  <c r="AF164" i="28" s="1"/>
  <c r="AG164" i="28" s="1"/>
  <c r="AH164" i="28" s="1"/>
  <c r="AI164" i="28" s="1"/>
  <c r="AJ164" i="28" s="1"/>
  <c r="AK164" i="28" s="1"/>
  <c r="AL164" i="28" s="1"/>
  <c r="AM164" i="28" s="1"/>
  <c r="AD165" i="28"/>
  <c r="AE165" i="28" s="1"/>
  <c r="AF165" i="28" s="1"/>
  <c r="AG165" i="28" s="1"/>
  <c r="AH165" i="28" s="1"/>
  <c r="AI165" i="28" s="1"/>
  <c r="AJ165" i="28" s="1"/>
  <c r="AK165" i="28" s="1"/>
  <c r="AL165" i="28" s="1"/>
  <c r="AM165" i="28" s="1"/>
  <c r="AD240" i="28"/>
  <c r="AE240" i="28" s="1"/>
  <c r="AF240" i="28" s="1"/>
  <c r="AG240" i="28" s="1"/>
  <c r="AH240" i="28" s="1"/>
  <c r="AI240" i="28" s="1"/>
  <c r="AJ240" i="28" s="1"/>
  <c r="AK240" i="28" s="1"/>
  <c r="AL240" i="28" s="1"/>
  <c r="AM240" i="28" s="1"/>
  <c r="AE209" i="28"/>
  <c r="AF209" i="28" s="1"/>
  <c r="AG209" i="28" s="1"/>
  <c r="AH209" i="28" s="1"/>
  <c r="AI209" i="28" s="1"/>
  <c r="AJ209" i="28" s="1"/>
  <c r="AK209" i="28" s="1"/>
  <c r="AL209" i="28" s="1"/>
  <c r="AM209" i="28" s="1"/>
  <c r="AE242" i="28"/>
  <c r="AF242" i="28" s="1"/>
  <c r="AG242" i="28" s="1"/>
  <c r="AH242" i="28" s="1"/>
  <c r="AI242" i="28" s="1"/>
  <c r="AJ242" i="28" s="1"/>
  <c r="AK242" i="28" s="1"/>
  <c r="AL242" i="28" s="1"/>
  <c r="AM242" i="28" s="1"/>
  <c r="AN242" i="28" s="1"/>
  <c r="AO242" i="28" s="1"/>
  <c r="AP242" i="28" s="1"/>
  <c r="AQ242" i="28" s="1"/>
  <c r="AR242" i="28" s="1"/>
  <c r="AD44" i="28"/>
  <c r="AE44" i="28" s="1"/>
  <c r="AF44" i="28" s="1"/>
  <c r="AG44" i="28" s="1"/>
  <c r="AH44" i="28" s="1"/>
  <c r="AI44" i="28" s="1"/>
  <c r="AJ44" i="28" s="1"/>
  <c r="AK44" i="28" s="1"/>
  <c r="AL44" i="28" s="1"/>
  <c r="AM44" i="28" s="1"/>
  <c r="U40" i="27"/>
  <c r="BC40" i="27" s="1"/>
  <c r="Y45" i="28" s="1"/>
  <c r="R40" i="27"/>
  <c r="AZ40" i="27" s="1"/>
  <c r="V45" i="28" s="1"/>
  <c r="AN45" i="28" s="1"/>
  <c r="V40" i="27"/>
  <c r="BD40" i="27" s="1"/>
  <c r="Z45" i="28" s="1"/>
  <c r="M158" i="27"/>
  <c r="AU158" i="27" s="1"/>
  <c r="Q163" i="28" s="1"/>
  <c r="H158" i="27"/>
  <c r="AP158" i="27" s="1"/>
  <c r="L163" i="28" s="1"/>
  <c r="N158" i="27"/>
  <c r="AV158" i="27" s="1"/>
  <c r="R163" i="28" s="1"/>
  <c r="P158" i="27"/>
  <c r="AX158" i="27" s="1"/>
  <c r="T163" i="28" s="1"/>
  <c r="O158" i="27"/>
  <c r="AW158" i="27" s="1"/>
  <c r="S163" i="28" s="1"/>
  <c r="Q158" i="27"/>
  <c r="AY158" i="27" s="1"/>
  <c r="U163" i="28" s="1"/>
  <c r="L158" i="27"/>
  <c r="AT158" i="27" s="1"/>
  <c r="P163" i="28" s="1"/>
  <c r="J158" i="27"/>
  <c r="AR158" i="27" s="1"/>
  <c r="N163" i="28" s="1"/>
  <c r="K158" i="27"/>
  <c r="AS158" i="27" s="1"/>
  <c r="O163" i="28" s="1"/>
  <c r="I158" i="27"/>
  <c r="AQ158" i="27" s="1"/>
  <c r="M163" i="28" s="1"/>
  <c r="G158" i="27"/>
  <c r="AO158" i="27" s="1"/>
  <c r="K163" i="28" s="1"/>
  <c r="AC163" i="28" s="1"/>
  <c r="H41" i="27"/>
  <c r="AP41" i="27" s="1"/>
  <c r="L46" i="28" s="1"/>
  <c r="I41" i="27"/>
  <c r="AQ41" i="27" s="1"/>
  <c r="M46" i="28" s="1"/>
  <c r="K41" i="27"/>
  <c r="AS41" i="27" s="1"/>
  <c r="O46" i="28" s="1"/>
  <c r="J41" i="27"/>
  <c r="AR41" i="27" s="1"/>
  <c r="N46" i="28" s="1"/>
  <c r="G41" i="27"/>
  <c r="AO41" i="27" s="1"/>
  <c r="K46" i="28" s="1"/>
  <c r="AC46" i="28" s="1"/>
  <c r="AD46" i="28" s="1"/>
  <c r="T40" i="27"/>
  <c r="BB40" i="27" s="1"/>
  <c r="X45" i="28" s="1"/>
  <c r="S40" i="27"/>
  <c r="BA40" i="27" s="1"/>
  <c r="W45" i="28" s="1"/>
  <c r="J236" i="27"/>
  <c r="AR236" i="27" s="1"/>
  <c r="N241" i="28" s="1"/>
  <c r="I236" i="27"/>
  <c r="AQ236" i="27" s="1"/>
  <c r="M241" i="28" s="1"/>
  <c r="H236" i="27"/>
  <c r="AP236" i="27" s="1"/>
  <c r="L241" i="28" s="1"/>
  <c r="Q236" i="27"/>
  <c r="AY236" i="27" s="1"/>
  <c r="U241" i="28" s="1"/>
  <c r="N236" i="27"/>
  <c r="AV236" i="27" s="1"/>
  <c r="R241" i="28" s="1"/>
  <c r="P236" i="27"/>
  <c r="AX236" i="27" s="1"/>
  <c r="T241" i="28" s="1"/>
  <c r="M236" i="27"/>
  <c r="AU236" i="27" s="1"/>
  <c r="Q241" i="28" s="1"/>
  <c r="L236" i="27"/>
  <c r="AT236" i="27" s="1"/>
  <c r="P241" i="28" s="1"/>
  <c r="G236" i="27"/>
  <c r="AO236" i="27" s="1"/>
  <c r="K241" i="28" s="1"/>
  <c r="AC241" i="28" s="1"/>
  <c r="O236" i="27"/>
  <c r="AW236" i="27" s="1"/>
  <c r="S241" i="28" s="1"/>
  <c r="K236" i="27"/>
  <c r="AS236" i="27" s="1"/>
  <c r="O241" i="28" s="1"/>
  <c r="P38" i="27"/>
  <c r="AX38" i="27" s="1"/>
  <c r="T43" i="28" s="1"/>
  <c r="J38" i="27"/>
  <c r="AR38" i="27" s="1"/>
  <c r="N43" i="28" s="1"/>
  <c r="L38" i="27"/>
  <c r="AT38" i="27" s="1"/>
  <c r="P43" i="28" s="1"/>
  <c r="G38" i="27"/>
  <c r="AO38" i="27" s="1"/>
  <c r="K43" i="28" s="1"/>
  <c r="AC43" i="28" s="1"/>
  <c r="Q38" i="27"/>
  <c r="AY38" i="27" s="1"/>
  <c r="U43" i="28" s="1"/>
  <c r="O38" i="27"/>
  <c r="AW38" i="27" s="1"/>
  <c r="S43" i="28" s="1"/>
  <c r="N38" i="27"/>
  <c r="AV38" i="27" s="1"/>
  <c r="R43" i="28" s="1"/>
  <c r="M38" i="27"/>
  <c r="AU38" i="27" s="1"/>
  <c r="Q43" i="28" s="1"/>
  <c r="H38" i="27"/>
  <c r="AP38" i="27" s="1"/>
  <c r="L43" i="28" s="1"/>
  <c r="K38" i="27"/>
  <c r="AS38" i="27" s="1"/>
  <c r="O43" i="28" s="1"/>
  <c r="I38" i="27"/>
  <c r="AQ38" i="27" s="1"/>
  <c r="M43" i="28" s="1"/>
  <c r="M203" i="27"/>
  <c r="AU203" i="27" s="1"/>
  <c r="Q208" i="28" s="1"/>
  <c r="N203" i="27"/>
  <c r="AV203" i="27" s="1"/>
  <c r="R208" i="28" s="1"/>
  <c r="L203" i="27"/>
  <c r="AT203" i="27" s="1"/>
  <c r="P208" i="28" s="1"/>
  <c r="K203" i="27"/>
  <c r="AS203" i="27" s="1"/>
  <c r="O208" i="28" s="1"/>
  <c r="Q203" i="27"/>
  <c r="AY203" i="27" s="1"/>
  <c r="U208" i="28" s="1"/>
  <c r="I203" i="27"/>
  <c r="AQ203" i="27" s="1"/>
  <c r="M208" i="28" s="1"/>
  <c r="O203" i="27"/>
  <c r="AW203" i="27" s="1"/>
  <c r="S208" i="28" s="1"/>
  <c r="P203" i="27"/>
  <c r="AX203" i="27" s="1"/>
  <c r="T208" i="28" s="1"/>
  <c r="G203" i="27"/>
  <c r="AO203" i="27" s="1"/>
  <c r="K208" i="28" s="1"/>
  <c r="AC208" i="28" s="1"/>
  <c r="H203" i="27"/>
  <c r="AP203" i="27" s="1"/>
  <c r="L208" i="28" s="1"/>
  <c r="J203" i="27"/>
  <c r="AR203" i="27" s="1"/>
  <c r="N208" i="28" s="1"/>
  <c r="K233" i="27"/>
  <c r="AS233" i="27" s="1"/>
  <c r="O238" i="28" s="1"/>
  <c r="Q233" i="27"/>
  <c r="AY233" i="27" s="1"/>
  <c r="U238" i="28" s="1"/>
  <c r="H233" i="27"/>
  <c r="AP233" i="27" s="1"/>
  <c r="L238" i="28" s="1"/>
  <c r="J233" i="27"/>
  <c r="AR233" i="27" s="1"/>
  <c r="N238" i="28" s="1"/>
  <c r="P233" i="27"/>
  <c r="AX233" i="27" s="1"/>
  <c r="T238" i="28" s="1"/>
  <c r="G233" i="27"/>
  <c r="AO233" i="27" s="1"/>
  <c r="K238" i="28" s="1"/>
  <c r="AC238" i="28" s="1"/>
  <c r="M233" i="27"/>
  <c r="AU233" i="27" s="1"/>
  <c r="Q238" i="28" s="1"/>
  <c r="I233" i="27"/>
  <c r="AQ233" i="27" s="1"/>
  <c r="M238" i="28" s="1"/>
  <c r="L233" i="27"/>
  <c r="AT233" i="27" s="1"/>
  <c r="P238" i="28" s="1"/>
  <c r="N233" i="27"/>
  <c r="AV233" i="27" s="1"/>
  <c r="R238" i="28" s="1"/>
  <c r="O233" i="27"/>
  <c r="AW233" i="27" s="1"/>
  <c r="S238" i="28" s="1"/>
  <c r="AD163" i="28" l="1"/>
  <c r="AE163" i="28" s="1"/>
  <c r="AF163" i="28" s="1"/>
  <c r="AG163" i="28" s="1"/>
  <c r="AH163" i="28" s="1"/>
  <c r="AI163" i="28" s="1"/>
  <c r="AJ163" i="28" s="1"/>
  <c r="AK163" i="28" s="1"/>
  <c r="AL163" i="28" s="1"/>
  <c r="AM163" i="28" s="1"/>
  <c r="AD238" i="28"/>
  <c r="AE238" i="28" s="1"/>
  <c r="AF238" i="28" s="1"/>
  <c r="AG238" i="28" s="1"/>
  <c r="AH238" i="28" s="1"/>
  <c r="AI238" i="28" s="1"/>
  <c r="AJ238" i="28" s="1"/>
  <c r="AK238" i="28" s="1"/>
  <c r="AL238" i="28" s="1"/>
  <c r="AM238" i="28" s="1"/>
  <c r="AO45" i="28"/>
  <c r="AP45" i="28" s="1"/>
  <c r="AQ45" i="28" s="1"/>
  <c r="AR45" i="28" s="1"/>
  <c r="AD208" i="28"/>
  <c r="AE208" i="28" s="1"/>
  <c r="AF208" i="28" s="1"/>
  <c r="AG208" i="28" s="1"/>
  <c r="AH208" i="28" s="1"/>
  <c r="AI208" i="28" s="1"/>
  <c r="AJ208" i="28" s="1"/>
  <c r="AK208" i="28" s="1"/>
  <c r="AL208" i="28" s="1"/>
  <c r="AM208" i="28" s="1"/>
  <c r="AD43" i="28"/>
  <c r="AE43" i="28" s="1"/>
  <c r="AF43" i="28" s="1"/>
  <c r="AG43" i="28" s="1"/>
  <c r="AH43" i="28" s="1"/>
  <c r="AI43" i="28" s="1"/>
  <c r="AJ43" i="28" s="1"/>
  <c r="AK43" i="28" s="1"/>
  <c r="AL43" i="28" s="1"/>
  <c r="AM43" i="28" s="1"/>
  <c r="AE46" i="28"/>
  <c r="AF46" i="28" s="1"/>
  <c r="AG46" i="28" s="1"/>
  <c r="AH46" i="28" s="1"/>
  <c r="AI46" i="28" s="1"/>
  <c r="AJ46" i="28" s="1"/>
  <c r="AK46" i="28" s="1"/>
  <c r="AL46" i="28" s="1"/>
  <c r="AM46" i="28" s="1"/>
  <c r="AN46" i="28" s="1"/>
  <c r="AO46" i="28" s="1"/>
  <c r="AP46" i="28" s="1"/>
  <c r="AQ46" i="28" s="1"/>
  <c r="AR46" i="28" s="1"/>
  <c r="AD241" i="28"/>
  <c r="AE241" i="28" s="1"/>
  <c r="AF241" i="28" s="1"/>
  <c r="AG241" i="28" s="1"/>
  <c r="AH241" i="28" s="1"/>
  <c r="AI241" i="28" s="1"/>
  <c r="AJ241" i="28" s="1"/>
  <c r="AK241" i="28" s="1"/>
  <c r="AL241" i="28" s="1"/>
  <c r="AM241" i="28" s="1"/>
  <c r="U234" i="27"/>
  <c r="BC234" i="27" s="1"/>
  <c r="Y239" i="28" s="1"/>
  <c r="U235" i="27"/>
  <c r="BC235" i="27" s="1"/>
  <c r="Y240" i="28" s="1"/>
  <c r="R235" i="27"/>
  <c r="AZ235" i="27" s="1"/>
  <c r="V240" i="28" s="1"/>
  <c r="AN240" i="28" s="1"/>
  <c r="U204" i="27"/>
  <c r="BC204" i="27" s="1"/>
  <c r="Y209" i="28" s="1"/>
  <c r="R204" i="27"/>
  <c r="AZ204" i="27" s="1"/>
  <c r="V209" i="28" s="1"/>
  <c r="AN209" i="28" s="1"/>
  <c r="S204" i="27"/>
  <c r="BA204" i="27" s="1"/>
  <c r="W209" i="28" s="1"/>
  <c r="R39" i="27"/>
  <c r="AZ39" i="27" s="1"/>
  <c r="V44" i="28" s="1"/>
  <c r="AN44" i="28" s="1"/>
  <c r="T39" i="27"/>
  <c r="BB39" i="27" s="1"/>
  <c r="X44" i="28" s="1"/>
  <c r="U39" i="27"/>
  <c r="BC39" i="27" s="1"/>
  <c r="Y44" i="28" s="1"/>
  <c r="V160" i="27"/>
  <c r="BD160" i="27" s="1"/>
  <c r="Z165" i="28" s="1"/>
  <c r="S160" i="27"/>
  <c r="BA160" i="27" s="1"/>
  <c r="W165" i="28" s="1"/>
  <c r="T160" i="27"/>
  <c r="BB160" i="27" s="1"/>
  <c r="X165" i="28" s="1"/>
  <c r="U159" i="27"/>
  <c r="BC159" i="27" s="1"/>
  <c r="Y164" i="28" s="1"/>
  <c r="R159" i="27"/>
  <c r="AZ159" i="27" s="1"/>
  <c r="V164" i="28" s="1"/>
  <c r="AN164" i="28" s="1"/>
  <c r="S159" i="27"/>
  <c r="BA159" i="27" s="1"/>
  <c r="W164" i="28" s="1"/>
  <c r="S39" i="27"/>
  <c r="BA39" i="27" s="1"/>
  <c r="W44" i="28" s="1"/>
  <c r="V234" i="27"/>
  <c r="BD234" i="27" s="1"/>
  <c r="Z239" i="28" s="1"/>
  <c r="T234" i="27"/>
  <c r="BB234" i="27" s="1"/>
  <c r="X239" i="28" s="1"/>
  <c r="S234" i="27"/>
  <c r="BA234" i="27" s="1"/>
  <c r="W239" i="28" s="1"/>
  <c r="R234" i="27"/>
  <c r="AZ234" i="27" s="1"/>
  <c r="V239" i="28" s="1"/>
  <c r="AN239" i="28" s="1"/>
  <c r="V204" i="27"/>
  <c r="BD204" i="27" s="1"/>
  <c r="Z209" i="28" s="1"/>
  <c r="T204" i="27"/>
  <c r="BB204" i="27" s="1"/>
  <c r="X209" i="28" s="1"/>
  <c r="V39" i="27"/>
  <c r="BD39" i="27" s="1"/>
  <c r="Z44" i="28" s="1"/>
  <c r="T159" i="27"/>
  <c r="BB159" i="27" s="1"/>
  <c r="X164" i="28" s="1"/>
  <c r="V159" i="27"/>
  <c r="BD159" i="27" s="1"/>
  <c r="Z164" i="28" s="1"/>
  <c r="S235" i="27"/>
  <c r="BA235" i="27" s="1"/>
  <c r="W240" i="28" s="1"/>
  <c r="V235" i="27"/>
  <c r="BD235" i="27" s="1"/>
  <c r="Z240" i="28" s="1"/>
  <c r="T235" i="27"/>
  <c r="BB235" i="27" s="1"/>
  <c r="X240" i="28" s="1"/>
  <c r="R160" i="27"/>
  <c r="AZ160" i="27" s="1"/>
  <c r="V165" i="28" s="1"/>
  <c r="AN165" i="28" s="1"/>
  <c r="U160" i="27"/>
  <c r="BC160" i="27" s="1"/>
  <c r="Y165" i="28" s="1"/>
  <c r="AO240" i="28" l="1"/>
  <c r="AP240" i="28" s="1"/>
  <c r="AQ240" i="28" s="1"/>
  <c r="AR240" i="28" s="1"/>
  <c r="AO44" i="28"/>
  <c r="AP44" i="28" s="1"/>
  <c r="AQ44" i="28" s="1"/>
  <c r="AR44" i="28" s="1"/>
  <c r="AO164" i="28"/>
  <c r="AP164" i="28" s="1"/>
  <c r="AQ164" i="28" s="1"/>
  <c r="AR164" i="28" s="1"/>
  <c r="AO239" i="28"/>
  <c r="AP239" i="28" s="1"/>
  <c r="AQ239" i="28" s="1"/>
  <c r="AR239" i="28" s="1"/>
  <c r="AO209" i="28"/>
  <c r="AP209" i="28" s="1"/>
  <c r="AQ209" i="28" s="1"/>
  <c r="AR209" i="28" s="1"/>
  <c r="AO165" i="28"/>
  <c r="AP165" i="28" s="1"/>
  <c r="AQ165" i="28" s="1"/>
  <c r="AR165" i="28" s="1"/>
  <c r="V236" i="27"/>
  <c r="BD236" i="27" s="1"/>
  <c r="Z241" i="28" s="1"/>
  <c r="U158" i="27"/>
  <c r="BC158" i="27" s="1"/>
  <c r="Y163" i="28" s="1"/>
  <c r="U38" i="27"/>
  <c r="BC38" i="27" s="1"/>
  <c r="Y43" i="28" s="1"/>
  <c r="R38" i="27"/>
  <c r="AZ38" i="27" s="1"/>
  <c r="V43" i="28" s="1"/>
  <c r="AN43" i="28" s="1"/>
  <c r="T38" i="27"/>
  <c r="BB38" i="27" s="1"/>
  <c r="X43" i="28" s="1"/>
  <c r="V203" i="27"/>
  <c r="BD203" i="27" s="1"/>
  <c r="Z208" i="28" s="1"/>
  <c r="R203" i="27"/>
  <c r="AZ203" i="27" s="1"/>
  <c r="V208" i="28" s="1"/>
  <c r="AN208" i="28" s="1"/>
  <c r="S233" i="27"/>
  <c r="BA233" i="27" s="1"/>
  <c r="W238" i="28" s="1"/>
  <c r="I32" i="27"/>
  <c r="AQ32" i="27" s="1"/>
  <c r="M37" i="28" s="1"/>
  <c r="J32" i="27"/>
  <c r="AR32" i="27" s="1"/>
  <c r="N37" i="28" s="1"/>
  <c r="G32" i="27"/>
  <c r="AO32" i="27" s="1"/>
  <c r="K37" i="28" s="1"/>
  <c r="AC37" i="28" s="1"/>
  <c r="O32" i="27"/>
  <c r="AW32" i="27" s="1"/>
  <c r="S37" i="28" s="1"/>
  <c r="H32" i="27"/>
  <c r="AP32" i="27" s="1"/>
  <c r="L37" i="28" s="1"/>
  <c r="L32" i="27"/>
  <c r="AT32" i="27" s="1"/>
  <c r="P37" i="28" s="1"/>
  <c r="K32" i="27"/>
  <c r="AS32" i="27" s="1"/>
  <c r="O37" i="28" s="1"/>
  <c r="P32" i="27"/>
  <c r="AX32" i="27" s="1"/>
  <c r="T37" i="28" s="1"/>
  <c r="M32" i="27"/>
  <c r="AU32" i="27" s="1"/>
  <c r="Q37" i="28" s="1"/>
  <c r="N32" i="27"/>
  <c r="AV32" i="27" s="1"/>
  <c r="R37" i="28" s="1"/>
  <c r="L33" i="27"/>
  <c r="AT33" i="27" s="1"/>
  <c r="P38" i="28" s="1"/>
  <c r="P33" i="27"/>
  <c r="AX33" i="27" s="1"/>
  <c r="T38" i="28" s="1"/>
  <c r="H33" i="27"/>
  <c r="AP33" i="27" s="1"/>
  <c r="L38" i="28" s="1"/>
  <c r="I33" i="27"/>
  <c r="AQ33" i="27" s="1"/>
  <c r="M38" i="28" s="1"/>
  <c r="M33" i="27"/>
  <c r="AU33" i="27" s="1"/>
  <c r="Q38" i="28" s="1"/>
  <c r="J33" i="27"/>
  <c r="AR33" i="27" s="1"/>
  <c r="N38" i="28" s="1"/>
  <c r="N33" i="27"/>
  <c r="AV33" i="27" s="1"/>
  <c r="R38" i="28" s="1"/>
  <c r="K33" i="27"/>
  <c r="AS33" i="27" s="1"/>
  <c r="O38" i="28" s="1"/>
  <c r="O33" i="27"/>
  <c r="AW33" i="27" s="1"/>
  <c r="S38" i="28" s="1"/>
  <c r="G33" i="27"/>
  <c r="AO33" i="27" s="1"/>
  <c r="K38" i="28" s="1"/>
  <c r="AC38" i="28" s="1"/>
  <c r="R158" i="27"/>
  <c r="AZ158" i="27" s="1"/>
  <c r="V163" i="28" s="1"/>
  <c r="AN163" i="28" s="1"/>
  <c r="V158" i="27"/>
  <c r="BD158" i="27" s="1"/>
  <c r="Z163" i="28" s="1"/>
  <c r="S158" i="27"/>
  <c r="BA158" i="27" s="1"/>
  <c r="W163" i="28" s="1"/>
  <c r="T158" i="27"/>
  <c r="BB158" i="27" s="1"/>
  <c r="X163" i="28" s="1"/>
  <c r="L157" i="27"/>
  <c r="AT157" i="27" s="1"/>
  <c r="P162" i="28" s="1"/>
  <c r="J157" i="27"/>
  <c r="AR157" i="27" s="1"/>
  <c r="N162" i="28" s="1"/>
  <c r="I157" i="27"/>
  <c r="AQ157" i="27" s="1"/>
  <c r="M162" i="28" s="1"/>
  <c r="O157" i="27"/>
  <c r="AW157" i="27" s="1"/>
  <c r="S162" i="28" s="1"/>
  <c r="N157" i="27"/>
  <c r="AV157" i="27" s="1"/>
  <c r="R162" i="28" s="1"/>
  <c r="M157" i="27"/>
  <c r="AU157" i="27" s="1"/>
  <c r="Q162" i="28" s="1"/>
  <c r="G157" i="27"/>
  <c r="AO157" i="27" s="1"/>
  <c r="K162" i="28" s="1"/>
  <c r="AC162" i="28" s="1"/>
  <c r="P157" i="27"/>
  <c r="AX157" i="27" s="1"/>
  <c r="T162" i="28" s="1"/>
  <c r="K157" i="27"/>
  <c r="AS157" i="27" s="1"/>
  <c r="O162" i="28" s="1"/>
  <c r="H157" i="27"/>
  <c r="AP157" i="27" s="1"/>
  <c r="L162" i="28" s="1"/>
  <c r="S203" i="27"/>
  <c r="BA203" i="27" s="1"/>
  <c r="W208" i="28" s="1"/>
  <c r="T203" i="27"/>
  <c r="BB203" i="27" s="1"/>
  <c r="X208" i="28" s="1"/>
  <c r="U203" i="27"/>
  <c r="BC203" i="27" s="1"/>
  <c r="Y208" i="28" s="1"/>
  <c r="I156" i="27"/>
  <c r="AQ156" i="27" s="1"/>
  <c r="M161" i="28" s="1"/>
  <c r="K156" i="27"/>
  <c r="AS156" i="27" s="1"/>
  <c r="O161" i="28" s="1"/>
  <c r="J156" i="27"/>
  <c r="AR156" i="27" s="1"/>
  <c r="N161" i="28" s="1"/>
  <c r="L156" i="27"/>
  <c r="AT156" i="27" s="1"/>
  <c r="P161" i="28" s="1"/>
  <c r="N156" i="27"/>
  <c r="AV156" i="27" s="1"/>
  <c r="R161" i="28" s="1"/>
  <c r="H156" i="27"/>
  <c r="AP156" i="27" s="1"/>
  <c r="L161" i="28" s="1"/>
  <c r="G156" i="27"/>
  <c r="AO156" i="27" s="1"/>
  <c r="K161" i="28" s="1"/>
  <c r="AC161" i="28" s="1"/>
  <c r="P156" i="27"/>
  <c r="AX156" i="27" s="1"/>
  <c r="T161" i="28" s="1"/>
  <c r="M156" i="27"/>
  <c r="AU156" i="27" s="1"/>
  <c r="Q161" i="28" s="1"/>
  <c r="O156" i="27"/>
  <c r="AW156" i="27" s="1"/>
  <c r="S161" i="28" s="1"/>
  <c r="T236" i="27"/>
  <c r="BB236" i="27" s="1"/>
  <c r="X241" i="28" s="1"/>
  <c r="U236" i="27"/>
  <c r="BC236" i="27" s="1"/>
  <c r="Y241" i="28" s="1"/>
  <c r="R236" i="27"/>
  <c r="AZ236" i="27" s="1"/>
  <c r="V241" i="28" s="1"/>
  <c r="AN241" i="28" s="1"/>
  <c r="S236" i="27"/>
  <c r="BA236" i="27" s="1"/>
  <c r="W241" i="28" s="1"/>
  <c r="P229" i="27"/>
  <c r="AX229" i="27" s="1"/>
  <c r="T234" i="28" s="1"/>
  <c r="O229" i="27"/>
  <c r="AW229" i="27" s="1"/>
  <c r="S234" i="28" s="1"/>
  <c r="H229" i="27"/>
  <c r="AP229" i="27" s="1"/>
  <c r="L234" i="28" s="1"/>
  <c r="J229" i="27"/>
  <c r="AR229" i="27" s="1"/>
  <c r="N234" i="28" s="1"/>
  <c r="M229" i="27"/>
  <c r="AU229" i="27" s="1"/>
  <c r="Q234" i="28" s="1"/>
  <c r="G229" i="27"/>
  <c r="AO229" i="27" s="1"/>
  <c r="K234" i="28" s="1"/>
  <c r="AC234" i="28" s="1"/>
  <c r="N229" i="27"/>
  <c r="AV229" i="27" s="1"/>
  <c r="R234" i="28" s="1"/>
  <c r="K229" i="27"/>
  <c r="AS229" i="27" s="1"/>
  <c r="O234" i="28" s="1"/>
  <c r="I229" i="27"/>
  <c r="AQ229" i="27" s="1"/>
  <c r="M234" i="28" s="1"/>
  <c r="L229" i="27"/>
  <c r="AT229" i="27" s="1"/>
  <c r="P234" i="28" s="1"/>
  <c r="S38" i="27"/>
  <c r="BA38" i="27" s="1"/>
  <c r="W43" i="28" s="1"/>
  <c r="V38" i="27"/>
  <c r="BD38" i="27" s="1"/>
  <c r="Z43" i="28" s="1"/>
  <c r="V233" i="27"/>
  <c r="BD233" i="27" s="1"/>
  <c r="Z238" i="28" s="1"/>
  <c r="U233" i="27"/>
  <c r="BC233" i="27" s="1"/>
  <c r="Y238" i="28" s="1"/>
  <c r="T233" i="27"/>
  <c r="BB233" i="27" s="1"/>
  <c r="X238" i="28" s="1"/>
  <c r="R233" i="27"/>
  <c r="AZ233" i="27" s="1"/>
  <c r="V238" i="28" s="1"/>
  <c r="AN238" i="28" s="1"/>
  <c r="AO238" i="28" l="1"/>
  <c r="AD234" i="28"/>
  <c r="AE234" i="28" s="1"/>
  <c r="AF234" i="28" s="1"/>
  <c r="AG234" i="28" s="1"/>
  <c r="AH234" i="28" s="1"/>
  <c r="AI234" i="28" s="1"/>
  <c r="AJ234" i="28" s="1"/>
  <c r="AK234" i="28" s="1"/>
  <c r="AL234" i="28" s="1"/>
  <c r="AO163" i="28"/>
  <c r="AP238" i="28"/>
  <c r="AQ238" i="28" s="1"/>
  <c r="AR238" i="28" s="1"/>
  <c r="AD162" i="28"/>
  <c r="AE162" i="28" s="1"/>
  <c r="AF162" i="28" s="1"/>
  <c r="AG162" i="28" s="1"/>
  <c r="AH162" i="28" s="1"/>
  <c r="AI162" i="28" s="1"/>
  <c r="AJ162" i="28" s="1"/>
  <c r="AK162" i="28" s="1"/>
  <c r="AL162" i="28" s="1"/>
  <c r="AD38" i="28"/>
  <c r="AE38" i="28" s="1"/>
  <c r="AF38" i="28" s="1"/>
  <c r="AG38" i="28" s="1"/>
  <c r="AH38" i="28" s="1"/>
  <c r="AI38" i="28" s="1"/>
  <c r="AJ38" i="28" s="1"/>
  <c r="AK38" i="28" s="1"/>
  <c r="AL38" i="28" s="1"/>
  <c r="AP163" i="28"/>
  <c r="AQ163" i="28" s="1"/>
  <c r="AR163" i="28" s="1"/>
  <c r="AD37" i="28"/>
  <c r="AE37" i="28" s="1"/>
  <c r="AF37" i="28" s="1"/>
  <c r="AG37" i="28" s="1"/>
  <c r="AH37" i="28" s="1"/>
  <c r="AI37" i="28" s="1"/>
  <c r="AJ37" i="28" s="1"/>
  <c r="AK37" i="28" s="1"/>
  <c r="AL37" i="28" s="1"/>
  <c r="AD161" i="28"/>
  <c r="AE161" i="28" s="1"/>
  <c r="AF161" i="28" s="1"/>
  <c r="AG161" i="28" s="1"/>
  <c r="AH161" i="28" s="1"/>
  <c r="AI161" i="28" s="1"/>
  <c r="AJ161" i="28" s="1"/>
  <c r="AK161" i="28" s="1"/>
  <c r="AL161" i="28" s="1"/>
  <c r="AO43" i="28"/>
  <c r="AP43" i="28" s="1"/>
  <c r="AQ43" i="28" s="1"/>
  <c r="AR43" i="28" s="1"/>
  <c r="AO208" i="28"/>
  <c r="AP208" i="28" s="1"/>
  <c r="AQ208" i="28" s="1"/>
  <c r="AR208" i="28" s="1"/>
  <c r="AO241" i="28"/>
  <c r="AP241" i="28" s="1"/>
  <c r="AQ241" i="28" s="1"/>
  <c r="AR241" i="28" s="1"/>
  <c r="L34" i="27"/>
  <c r="AT34" i="27" s="1"/>
  <c r="P39" i="28" s="1"/>
  <c r="P34" i="27"/>
  <c r="AX34" i="27" s="1"/>
  <c r="T39" i="28" s="1"/>
  <c r="M34" i="27"/>
  <c r="AU34" i="27" s="1"/>
  <c r="Q39" i="28" s="1"/>
  <c r="Q34" i="27"/>
  <c r="AY34" i="27" s="1"/>
  <c r="U39" i="28" s="1"/>
  <c r="G34" i="27"/>
  <c r="AO34" i="27" s="1"/>
  <c r="K39" i="28" s="1"/>
  <c r="AC39" i="28" s="1"/>
  <c r="N34" i="27"/>
  <c r="AV34" i="27" s="1"/>
  <c r="R39" i="28" s="1"/>
  <c r="J34" i="27"/>
  <c r="AR34" i="27" s="1"/>
  <c r="N39" i="28" s="1"/>
  <c r="K34" i="27"/>
  <c r="AS34" i="27" s="1"/>
  <c r="O39" i="28" s="1"/>
  <c r="O34" i="27"/>
  <c r="AW34" i="27" s="1"/>
  <c r="S39" i="28" s="1"/>
  <c r="I34" i="27"/>
  <c r="AQ34" i="27" s="1"/>
  <c r="M39" i="28" s="1"/>
  <c r="H34" i="27"/>
  <c r="AP34" i="27" s="1"/>
  <c r="L39" i="28" s="1"/>
  <c r="N231" i="27"/>
  <c r="AV231" i="27" s="1"/>
  <c r="R236" i="28" s="1"/>
  <c r="O231" i="27"/>
  <c r="AW231" i="27" s="1"/>
  <c r="S236" i="28" s="1"/>
  <c r="P231" i="27"/>
  <c r="AX231" i="27" s="1"/>
  <c r="T236" i="28" s="1"/>
  <c r="M231" i="27"/>
  <c r="AU231" i="27" s="1"/>
  <c r="Q236" i="28" s="1"/>
  <c r="G231" i="27"/>
  <c r="AO231" i="27" s="1"/>
  <c r="K236" i="28" s="1"/>
  <c r="AC236" i="28" s="1"/>
  <c r="H231" i="27"/>
  <c r="AP231" i="27" s="1"/>
  <c r="L236" i="28" s="1"/>
  <c r="L231" i="27"/>
  <c r="AT231" i="27" s="1"/>
  <c r="P236" i="28" s="1"/>
  <c r="I231" i="27"/>
  <c r="AQ231" i="27" s="1"/>
  <c r="M236" i="28" s="1"/>
  <c r="K231" i="27"/>
  <c r="AS231" i="27" s="1"/>
  <c r="O236" i="28" s="1"/>
  <c r="J231" i="27"/>
  <c r="AR231" i="27" s="1"/>
  <c r="N236" i="28" s="1"/>
  <c r="I200" i="27"/>
  <c r="AQ200" i="27" s="1"/>
  <c r="M205" i="28" s="1"/>
  <c r="G200" i="27"/>
  <c r="AO200" i="27" s="1"/>
  <c r="K205" i="28" s="1"/>
  <c r="AC205" i="28" s="1"/>
  <c r="P200" i="27"/>
  <c r="AX200" i="27" s="1"/>
  <c r="T205" i="28" s="1"/>
  <c r="J200" i="27"/>
  <c r="AR200" i="27" s="1"/>
  <c r="N205" i="28" s="1"/>
  <c r="H200" i="27"/>
  <c r="AP200" i="27" s="1"/>
  <c r="L205" i="28" s="1"/>
  <c r="K200" i="27"/>
  <c r="AS200" i="27" s="1"/>
  <c r="O205" i="28" s="1"/>
  <c r="N200" i="27"/>
  <c r="AV200" i="27" s="1"/>
  <c r="R205" i="28" s="1"/>
  <c r="M200" i="27"/>
  <c r="AU200" i="27" s="1"/>
  <c r="Q205" i="28" s="1"/>
  <c r="L200" i="27"/>
  <c r="AT200" i="27" s="1"/>
  <c r="P205" i="28" s="1"/>
  <c r="O200" i="27"/>
  <c r="AW200" i="27" s="1"/>
  <c r="S205" i="28" s="1"/>
  <c r="O202" i="27"/>
  <c r="AW202" i="27" s="1"/>
  <c r="S207" i="28" s="1"/>
  <c r="M202" i="27"/>
  <c r="AU202" i="27" s="1"/>
  <c r="Q207" i="28" s="1"/>
  <c r="I202" i="27"/>
  <c r="AQ202" i="27" s="1"/>
  <c r="M207" i="28" s="1"/>
  <c r="J202" i="27"/>
  <c r="AR202" i="27" s="1"/>
  <c r="N207" i="28" s="1"/>
  <c r="K202" i="27"/>
  <c r="AS202" i="27" s="1"/>
  <c r="O207" i="28" s="1"/>
  <c r="G202" i="27"/>
  <c r="AO202" i="27" s="1"/>
  <c r="K207" i="28" s="1"/>
  <c r="AC207" i="28" s="1"/>
  <c r="N202" i="27"/>
  <c r="AV202" i="27" s="1"/>
  <c r="R207" i="28" s="1"/>
  <c r="L202" i="27"/>
  <c r="AT202" i="27" s="1"/>
  <c r="P207" i="28" s="1"/>
  <c r="H202" i="27"/>
  <c r="AP202" i="27" s="1"/>
  <c r="L207" i="28" s="1"/>
  <c r="P202" i="27"/>
  <c r="AX202" i="27" s="1"/>
  <c r="T207" i="28" s="1"/>
  <c r="J201" i="27"/>
  <c r="AR201" i="27" s="1"/>
  <c r="N206" i="28" s="1"/>
  <c r="H201" i="27"/>
  <c r="AP201" i="27" s="1"/>
  <c r="L206" i="28" s="1"/>
  <c r="G201" i="27"/>
  <c r="AO201" i="27" s="1"/>
  <c r="K206" i="28" s="1"/>
  <c r="AC206" i="28" s="1"/>
  <c r="I201" i="27"/>
  <c r="AQ201" i="27" s="1"/>
  <c r="M206" i="28" s="1"/>
  <c r="P201" i="27"/>
  <c r="AX201" i="27" s="1"/>
  <c r="T206" i="28" s="1"/>
  <c r="M201" i="27"/>
  <c r="AU201" i="27" s="1"/>
  <c r="Q206" i="28" s="1"/>
  <c r="N201" i="27"/>
  <c r="AV201" i="27" s="1"/>
  <c r="R206" i="28" s="1"/>
  <c r="K201" i="27"/>
  <c r="AS201" i="27" s="1"/>
  <c r="O206" i="28" s="1"/>
  <c r="O201" i="27"/>
  <c r="AW201" i="27" s="1"/>
  <c r="S206" i="28" s="1"/>
  <c r="L201" i="27"/>
  <c r="AT201" i="27" s="1"/>
  <c r="P206" i="28" s="1"/>
  <c r="Q32" i="27"/>
  <c r="AY32" i="27" s="1"/>
  <c r="U37" i="28" s="1"/>
  <c r="Q33" i="27"/>
  <c r="AY33" i="27" s="1"/>
  <c r="U38" i="28" s="1"/>
  <c r="P230" i="27"/>
  <c r="AX230" i="27" s="1"/>
  <c r="T235" i="28" s="1"/>
  <c r="M230" i="27"/>
  <c r="AU230" i="27" s="1"/>
  <c r="Q235" i="28" s="1"/>
  <c r="L230" i="27"/>
  <c r="AT230" i="27" s="1"/>
  <c r="P235" i="28" s="1"/>
  <c r="N230" i="27"/>
  <c r="AV230" i="27" s="1"/>
  <c r="R235" i="28" s="1"/>
  <c r="H230" i="27"/>
  <c r="AP230" i="27" s="1"/>
  <c r="L235" i="28" s="1"/>
  <c r="G230" i="27"/>
  <c r="AO230" i="27" s="1"/>
  <c r="K235" i="28" s="1"/>
  <c r="AC235" i="28" s="1"/>
  <c r="I230" i="27"/>
  <c r="AQ230" i="27" s="1"/>
  <c r="M235" i="28" s="1"/>
  <c r="J230" i="27"/>
  <c r="AR230" i="27" s="1"/>
  <c r="N235" i="28" s="1"/>
  <c r="O230" i="27"/>
  <c r="AW230" i="27" s="1"/>
  <c r="S235" i="28" s="1"/>
  <c r="K230" i="27"/>
  <c r="AS230" i="27" s="1"/>
  <c r="O235" i="28" s="1"/>
  <c r="I155" i="27"/>
  <c r="AQ155" i="27" s="1"/>
  <c r="M160" i="28" s="1"/>
  <c r="M155" i="27"/>
  <c r="AU155" i="27" s="1"/>
  <c r="Q160" i="28" s="1"/>
  <c r="P155" i="27"/>
  <c r="AX155" i="27" s="1"/>
  <c r="T160" i="28" s="1"/>
  <c r="K155" i="27"/>
  <c r="AS155" i="27" s="1"/>
  <c r="O160" i="28" s="1"/>
  <c r="L155" i="27"/>
  <c r="AT155" i="27" s="1"/>
  <c r="P160" i="28" s="1"/>
  <c r="N155" i="27"/>
  <c r="AV155" i="27" s="1"/>
  <c r="R160" i="28" s="1"/>
  <c r="O155" i="27"/>
  <c r="AW155" i="27" s="1"/>
  <c r="S160" i="28" s="1"/>
  <c r="J155" i="27"/>
  <c r="AR155" i="27" s="1"/>
  <c r="N160" i="28" s="1"/>
  <c r="H155" i="27"/>
  <c r="AP155" i="27" s="1"/>
  <c r="L160" i="28" s="1"/>
  <c r="G155" i="27"/>
  <c r="AO155" i="27" s="1"/>
  <c r="K160" i="28" s="1"/>
  <c r="AC160" i="28" s="1"/>
  <c r="Q229" i="27"/>
  <c r="AY229" i="27" s="1"/>
  <c r="U234" i="28" s="1"/>
  <c r="N232" i="27"/>
  <c r="AV232" i="27" s="1"/>
  <c r="R237" i="28" s="1"/>
  <c r="M232" i="27"/>
  <c r="AU232" i="27" s="1"/>
  <c r="Q237" i="28" s="1"/>
  <c r="I232" i="27"/>
  <c r="AQ232" i="27" s="1"/>
  <c r="M237" i="28" s="1"/>
  <c r="P232" i="27"/>
  <c r="AX232" i="27" s="1"/>
  <c r="T237" i="28" s="1"/>
  <c r="J232" i="27"/>
  <c r="AR232" i="27" s="1"/>
  <c r="N237" i="28" s="1"/>
  <c r="H232" i="27"/>
  <c r="AP232" i="27" s="1"/>
  <c r="L237" i="28" s="1"/>
  <c r="O232" i="27"/>
  <c r="AW232" i="27" s="1"/>
  <c r="S237" i="28" s="1"/>
  <c r="G232" i="27"/>
  <c r="AO232" i="27" s="1"/>
  <c r="K237" i="28" s="1"/>
  <c r="AC237" i="28" s="1"/>
  <c r="K232" i="27"/>
  <c r="AS232" i="27" s="1"/>
  <c r="O237" i="28" s="1"/>
  <c r="L232" i="27"/>
  <c r="AT232" i="27" s="1"/>
  <c r="P237" i="28" s="1"/>
  <c r="Q156" i="27"/>
  <c r="AY156" i="27" s="1"/>
  <c r="U161" i="28" s="1"/>
  <c r="Q157" i="27"/>
  <c r="AY157" i="27" s="1"/>
  <c r="U162" i="28" s="1"/>
  <c r="AM162" i="28" l="1"/>
  <c r="AM37" i="28"/>
  <c r="AD236" i="28"/>
  <c r="AE236" i="28" s="1"/>
  <c r="AF236" i="28" s="1"/>
  <c r="AG236" i="28" s="1"/>
  <c r="AH236" i="28" s="1"/>
  <c r="AI236" i="28" s="1"/>
  <c r="AJ236" i="28" s="1"/>
  <c r="AK236" i="28" s="1"/>
  <c r="AL236" i="28" s="1"/>
  <c r="AD206" i="28"/>
  <c r="AE206" i="28" s="1"/>
  <c r="AF206" i="28" s="1"/>
  <c r="AG206" i="28" s="1"/>
  <c r="AH206" i="28" s="1"/>
  <c r="AI206" i="28" s="1"/>
  <c r="AJ206" i="28" s="1"/>
  <c r="AK206" i="28" s="1"/>
  <c r="AL206" i="28" s="1"/>
  <c r="AD39" i="28"/>
  <c r="AE39" i="28" s="1"/>
  <c r="AF39" i="28" s="1"/>
  <c r="AG39" i="28" s="1"/>
  <c r="AH39" i="28" s="1"/>
  <c r="AI39" i="28" s="1"/>
  <c r="AJ39" i="28" s="1"/>
  <c r="AK39" i="28" s="1"/>
  <c r="AL39" i="28" s="1"/>
  <c r="AM39" i="28" s="1"/>
  <c r="AM234" i="28"/>
  <c r="AD235" i="28"/>
  <c r="AE235" i="28" s="1"/>
  <c r="AF235" i="28" s="1"/>
  <c r="AG235" i="28" s="1"/>
  <c r="AH235" i="28" s="1"/>
  <c r="AI235" i="28" s="1"/>
  <c r="AJ235" i="28" s="1"/>
  <c r="AK235" i="28" s="1"/>
  <c r="AL235" i="28" s="1"/>
  <c r="AD205" i="28"/>
  <c r="AE205" i="28" s="1"/>
  <c r="AF205" i="28" s="1"/>
  <c r="AG205" i="28" s="1"/>
  <c r="AH205" i="28" s="1"/>
  <c r="AI205" i="28" s="1"/>
  <c r="AJ205" i="28" s="1"/>
  <c r="AK205" i="28" s="1"/>
  <c r="AL205" i="28" s="1"/>
  <c r="AD237" i="28"/>
  <c r="AE237" i="28" s="1"/>
  <c r="AF237" i="28" s="1"/>
  <c r="AG237" i="28" s="1"/>
  <c r="AH237" i="28" s="1"/>
  <c r="AI237" i="28" s="1"/>
  <c r="AJ237" i="28" s="1"/>
  <c r="AK237" i="28" s="1"/>
  <c r="AL237" i="28" s="1"/>
  <c r="AM38" i="28"/>
  <c r="AD160" i="28"/>
  <c r="AE160" i="28" s="1"/>
  <c r="AF160" i="28" s="1"/>
  <c r="AG160" i="28" s="1"/>
  <c r="AH160" i="28" s="1"/>
  <c r="AI160" i="28" s="1"/>
  <c r="AJ160" i="28" s="1"/>
  <c r="AK160" i="28" s="1"/>
  <c r="AL160" i="28" s="1"/>
  <c r="AD207" i="28"/>
  <c r="AE207" i="28" s="1"/>
  <c r="AF207" i="28" s="1"/>
  <c r="AG207" i="28" s="1"/>
  <c r="AH207" i="28" s="1"/>
  <c r="AI207" i="28" s="1"/>
  <c r="AJ207" i="28" s="1"/>
  <c r="AK207" i="28" s="1"/>
  <c r="AL207" i="28" s="1"/>
  <c r="AM161" i="28"/>
  <c r="U32" i="27"/>
  <c r="BC32" i="27" s="1"/>
  <c r="Y37" i="28" s="1"/>
  <c r="R32" i="27"/>
  <c r="AZ32" i="27" s="1"/>
  <c r="V37" i="28" s="1"/>
  <c r="V157" i="27"/>
  <c r="BD157" i="27" s="1"/>
  <c r="Z162" i="28" s="1"/>
  <c r="R229" i="27"/>
  <c r="AZ229" i="27" s="1"/>
  <c r="V234" i="28" s="1"/>
  <c r="U229" i="27"/>
  <c r="BC229" i="27" s="1"/>
  <c r="Y234" i="28" s="1"/>
  <c r="V33" i="27"/>
  <c r="BD33" i="27" s="1"/>
  <c r="Z38" i="28" s="1"/>
  <c r="S33" i="27"/>
  <c r="BA33" i="27" s="1"/>
  <c r="W38" i="28" s="1"/>
  <c r="V156" i="27"/>
  <c r="BD156" i="27" s="1"/>
  <c r="Z161" i="28" s="1"/>
  <c r="S156" i="27"/>
  <c r="BA156" i="27" s="1"/>
  <c r="W161" i="28" s="1"/>
  <c r="Q232" i="27"/>
  <c r="AY232" i="27" s="1"/>
  <c r="U237" i="28" s="1"/>
  <c r="X12" i="57"/>
  <c r="M31" i="27"/>
  <c r="AU31" i="27" s="1"/>
  <c r="Q202" i="27"/>
  <c r="AY202" i="27" s="1"/>
  <c r="U207" i="28" s="1"/>
  <c r="S12" i="57"/>
  <c r="H31" i="27"/>
  <c r="AP31" i="27" s="1"/>
  <c r="U12" i="57"/>
  <c r="J31" i="27"/>
  <c r="AR31" i="27" s="1"/>
  <c r="U33" i="27"/>
  <c r="BC33" i="27" s="1"/>
  <c r="Y38" i="28" s="1"/>
  <c r="T33" i="27"/>
  <c r="BB33" i="27" s="1"/>
  <c r="X38" i="28" s="1"/>
  <c r="R33" i="27"/>
  <c r="AZ33" i="27" s="1"/>
  <c r="V38" i="28" s="1"/>
  <c r="T156" i="27"/>
  <c r="BB156" i="27" s="1"/>
  <c r="X161" i="28" s="1"/>
  <c r="R156" i="27"/>
  <c r="AZ156" i="27" s="1"/>
  <c r="V161" i="28" s="1"/>
  <c r="U156" i="27"/>
  <c r="BC156" i="27" s="1"/>
  <c r="Y161" i="28" s="1"/>
  <c r="AB12" i="57"/>
  <c r="Q31" i="27"/>
  <c r="AY31" i="27" s="1"/>
  <c r="V12" i="57"/>
  <c r="K31" i="27"/>
  <c r="AS31" i="27" s="1"/>
  <c r="AA12" i="57"/>
  <c r="P31" i="27"/>
  <c r="AX31" i="27" s="1"/>
  <c r="Q231" i="27"/>
  <c r="AY231" i="27" s="1"/>
  <c r="U236" i="28" s="1"/>
  <c r="U157" i="27"/>
  <c r="BC157" i="27" s="1"/>
  <c r="Y162" i="28" s="1"/>
  <c r="R157" i="27"/>
  <c r="AZ157" i="27" s="1"/>
  <c r="V162" i="28" s="1"/>
  <c r="AN162" i="28" s="1"/>
  <c r="S157" i="27"/>
  <c r="BA157" i="27" s="1"/>
  <c r="W162" i="28" s="1"/>
  <c r="T157" i="27"/>
  <c r="BB157" i="27" s="1"/>
  <c r="X162" i="28" s="1"/>
  <c r="W12" i="57"/>
  <c r="L31" i="27"/>
  <c r="AT31" i="27" s="1"/>
  <c r="Q200" i="27"/>
  <c r="AY200" i="27" s="1"/>
  <c r="U205" i="28" s="1"/>
  <c r="Z12" i="57"/>
  <c r="O31" i="27"/>
  <c r="AW31" i="27" s="1"/>
  <c r="V229" i="27"/>
  <c r="BD229" i="27" s="1"/>
  <c r="Z234" i="28" s="1"/>
  <c r="T229" i="27"/>
  <c r="BB229" i="27" s="1"/>
  <c r="X234" i="28" s="1"/>
  <c r="S229" i="27"/>
  <c r="BA229" i="27" s="1"/>
  <c r="W234" i="28" s="1"/>
  <c r="Q155" i="27"/>
  <c r="AY155" i="27" s="1"/>
  <c r="U160" i="28" s="1"/>
  <c r="Q230" i="27"/>
  <c r="AY230" i="27" s="1"/>
  <c r="U235" i="28" s="1"/>
  <c r="T12" i="57"/>
  <c r="I31" i="27"/>
  <c r="AQ31" i="27" s="1"/>
  <c r="Y12" i="57"/>
  <c r="N31" i="27"/>
  <c r="AV31" i="27" s="1"/>
  <c r="G31" i="27"/>
  <c r="AO31" i="27" s="1"/>
  <c r="R12" i="57"/>
  <c r="T32" i="27"/>
  <c r="BB32" i="27" s="1"/>
  <c r="X37" i="28" s="1"/>
  <c r="V32" i="27"/>
  <c r="BD32" i="27" s="1"/>
  <c r="Z37" i="28" s="1"/>
  <c r="S32" i="27"/>
  <c r="BA32" i="27" s="1"/>
  <c r="W37" i="28" s="1"/>
  <c r="Q201" i="27"/>
  <c r="AY201" i="27" s="1"/>
  <c r="U206" i="28" s="1"/>
  <c r="AV12" i="27" l="1"/>
  <c r="AT12" i="27"/>
  <c r="L70" i="21"/>
  <c r="AW12" i="27"/>
  <c r="AS12" i="27"/>
  <c r="L69" i="21"/>
  <c r="AP12" i="27"/>
  <c r="AQ12" i="27"/>
  <c r="L67" i="21"/>
  <c r="AO12" i="27"/>
  <c r="L65" i="21"/>
  <c r="AX12" i="27"/>
  <c r="L74" i="21"/>
  <c r="L75" i="21"/>
  <c r="AR12" i="27"/>
  <c r="L68" i="21"/>
  <c r="AU12" i="27"/>
  <c r="L71" i="21"/>
  <c r="AM206" i="28"/>
  <c r="AN37" i="28"/>
  <c r="AO37" i="28" s="1"/>
  <c r="AP37" i="28" s="1"/>
  <c r="AQ37" i="28" s="1"/>
  <c r="AR37" i="28" s="1"/>
  <c r="AM207" i="28"/>
  <c r="AY12" i="27"/>
  <c r="AM205" i="28"/>
  <c r="AM235" i="28"/>
  <c r="AO162" i="28"/>
  <c r="AP162" i="28" s="1"/>
  <c r="AQ162" i="28" s="1"/>
  <c r="AR162" i="28" s="1"/>
  <c r="AM237" i="28"/>
  <c r="AM236" i="28"/>
  <c r="AM160" i="28"/>
  <c r="AN161" i="28"/>
  <c r="AO161" i="28" s="1"/>
  <c r="AP161" i="28" s="1"/>
  <c r="AQ161" i="28" s="1"/>
  <c r="AR161" i="28" s="1"/>
  <c r="AN38" i="28"/>
  <c r="AO38" i="28" s="1"/>
  <c r="AP38" i="28" s="1"/>
  <c r="AQ38" i="28" s="1"/>
  <c r="AR38" i="28" s="1"/>
  <c r="AN234" i="28"/>
  <c r="AO234" i="28" s="1"/>
  <c r="AP234" i="28" s="1"/>
  <c r="AQ234" i="28" s="1"/>
  <c r="AR234" i="28" s="1"/>
  <c r="T231" i="27"/>
  <c r="BB231" i="27" s="1"/>
  <c r="X236" i="28" s="1"/>
  <c r="V231" i="27"/>
  <c r="BD231" i="27" s="1"/>
  <c r="Z236" i="28" s="1"/>
  <c r="R34" i="27"/>
  <c r="AZ34" i="27" s="1"/>
  <c r="V39" i="28" s="1"/>
  <c r="AN39" i="28" s="1"/>
  <c r="V34" i="27"/>
  <c r="BD34" i="27" s="1"/>
  <c r="Z39" i="28" s="1"/>
  <c r="S34" i="27"/>
  <c r="BA34" i="27" s="1"/>
  <c r="W39" i="28" s="1"/>
  <c r="T155" i="27"/>
  <c r="BB155" i="27" s="1"/>
  <c r="X160" i="28" s="1"/>
  <c r="U155" i="27"/>
  <c r="BC155" i="27" s="1"/>
  <c r="Y160" i="28" s="1"/>
  <c r="R155" i="27"/>
  <c r="AZ155" i="27" s="1"/>
  <c r="V160" i="28" s="1"/>
  <c r="S155" i="27"/>
  <c r="BA155" i="27" s="1"/>
  <c r="W160" i="28" s="1"/>
  <c r="R201" i="27"/>
  <c r="AZ201" i="27" s="1"/>
  <c r="V206" i="28" s="1"/>
  <c r="V201" i="27"/>
  <c r="BD201" i="27" s="1"/>
  <c r="Z206" i="28" s="1"/>
  <c r="U201" i="27"/>
  <c r="BC201" i="27" s="1"/>
  <c r="Y206" i="28" s="1"/>
  <c r="V200" i="27"/>
  <c r="BD200" i="27" s="1"/>
  <c r="Z205" i="28" s="1"/>
  <c r="S200" i="27"/>
  <c r="BA200" i="27" s="1"/>
  <c r="W205" i="28" s="1"/>
  <c r="T202" i="27"/>
  <c r="BB202" i="27" s="1"/>
  <c r="X207" i="28" s="1"/>
  <c r="R202" i="27"/>
  <c r="AZ202" i="27" s="1"/>
  <c r="V207" i="28" s="1"/>
  <c r="V202" i="27"/>
  <c r="BD202" i="27" s="1"/>
  <c r="Z207" i="28" s="1"/>
  <c r="S230" i="27"/>
  <c r="BA230" i="27" s="1"/>
  <c r="W235" i="28" s="1"/>
  <c r="U230" i="27"/>
  <c r="BC230" i="27" s="1"/>
  <c r="Y235" i="28" s="1"/>
  <c r="V230" i="27"/>
  <c r="BD230" i="27" s="1"/>
  <c r="Z235" i="28" s="1"/>
  <c r="U232" i="27"/>
  <c r="BC232" i="27" s="1"/>
  <c r="Y237" i="28" s="1"/>
  <c r="V232" i="27"/>
  <c r="BD232" i="27" s="1"/>
  <c r="Z237" i="28" s="1"/>
  <c r="S232" i="27"/>
  <c r="BA232" i="27" s="1"/>
  <c r="W237" i="28" s="1"/>
  <c r="U34" i="27"/>
  <c r="BC34" i="27" s="1"/>
  <c r="Y39" i="28" s="1"/>
  <c r="T34" i="27"/>
  <c r="BB34" i="27" s="1"/>
  <c r="X39" i="28" s="1"/>
  <c r="M36" i="28"/>
  <c r="V155" i="27"/>
  <c r="BD155" i="27" s="1"/>
  <c r="Z160" i="28" s="1"/>
  <c r="Q36" i="28"/>
  <c r="T232" i="27"/>
  <c r="BB232" i="27" s="1"/>
  <c r="X237" i="28" s="1"/>
  <c r="R232" i="27"/>
  <c r="AZ232" i="27" s="1"/>
  <c r="V237" i="28" s="1"/>
  <c r="T201" i="27"/>
  <c r="BB201" i="27" s="1"/>
  <c r="X206" i="28" s="1"/>
  <c r="S201" i="27"/>
  <c r="BA201" i="27" s="1"/>
  <c r="W206" i="28" s="1"/>
  <c r="K36" i="28"/>
  <c r="AC36" i="28" s="1"/>
  <c r="S36" i="28"/>
  <c r="L73" i="21"/>
  <c r="P36" i="28"/>
  <c r="O36" i="28"/>
  <c r="U36" i="28"/>
  <c r="L36" i="28"/>
  <c r="L66" i="21"/>
  <c r="R36" i="28"/>
  <c r="L72" i="21"/>
  <c r="R230" i="27"/>
  <c r="AZ230" i="27" s="1"/>
  <c r="V235" i="28" s="1"/>
  <c r="T230" i="27"/>
  <c r="BB230" i="27" s="1"/>
  <c r="X235" i="28" s="1"/>
  <c r="R231" i="27"/>
  <c r="AZ231" i="27" s="1"/>
  <c r="V236" i="28" s="1"/>
  <c r="S231" i="27"/>
  <c r="BA231" i="27" s="1"/>
  <c r="W236" i="28" s="1"/>
  <c r="U231" i="27"/>
  <c r="BC231" i="27" s="1"/>
  <c r="Y236" i="28" s="1"/>
  <c r="N36" i="28"/>
  <c r="U202" i="27"/>
  <c r="BC202" i="27" s="1"/>
  <c r="Y207" i="28" s="1"/>
  <c r="S202" i="27"/>
  <c r="BA202" i="27" s="1"/>
  <c r="W207" i="28" s="1"/>
  <c r="U200" i="27"/>
  <c r="BC200" i="27" s="1"/>
  <c r="Y205" i="28" s="1"/>
  <c r="R200" i="27"/>
  <c r="AZ200" i="27" s="1"/>
  <c r="V205" i="28" s="1"/>
  <c r="T200" i="27"/>
  <c r="BB200" i="27" s="1"/>
  <c r="X205" i="28" s="1"/>
  <c r="T36" i="28"/>
  <c r="AN206" i="28" l="1"/>
  <c r="AN205" i="28"/>
  <c r="AN207" i="28"/>
  <c r="AO207" i="28" s="1"/>
  <c r="AP207" i="28" s="1"/>
  <c r="AQ207" i="28" s="1"/>
  <c r="AR207" i="28" s="1"/>
  <c r="AN235" i="28"/>
  <c r="AO235" i="28" s="1"/>
  <c r="AP235" i="28" s="1"/>
  <c r="AQ235" i="28" s="1"/>
  <c r="AR235" i="28" s="1"/>
  <c r="AO206" i="28"/>
  <c r="AP206" i="28" s="1"/>
  <c r="AQ206" i="28" s="1"/>
  <c r="AR206" i="28" s="1"/>
  <c r="AO205" i="28"/>
  <c r="AP205" i="28" s="1"/>
  <c r="AQ205" i="28" s="1"/>
  <c r="AR205" i="28" s="1"/>
  <c r="AO39" i="28"/>
  <c r="AP39" i="28" s="1"/>
  <c r="AQ39" i="28" s="1"/>
  <c r="AR39" i="28" s="1"/>
  <c r="AN236" i="28"/>
  <c r="AO236" i="28" s="1"/>
  <c r="AP236" i="28" s="1"/>
  <c r="AQ236" i="28" s="1"/>
  <c r="AR236" i="28" s="1"/>
  <c r="AN237" i="28"/>
  <c r="AO237" i="28" s="1"/>
  <c r="AP237" i="28" s="1"/>
  <c r="AQ237" i="28" s="1"/>
  <c r="AR237" i="28" s="1"/>
  <c r="AD36" i="28"/>
  <c r="AC13" i="28"/>
  <c r="AN160" i="28"/>
  <c r="AO160" i="28" s="1"/>
  <c r="AP160" i="28" s="1"/>
  <c r="AQ160" i="28" s="1"/>
  <c r="AR160" i="28" s="1"/>
  <c r="AD12" i="57"/>
  <c r="S31" i="27"/>
  <c r="BA31" i="27" s="1"/>
  <c r="V31" i="27"/>
  <c r="BD31" i="27" s="1"/>
  <c r="AG12" i="57"/>
  <c r="AF12" i="57"/>
  <c r="U31" i="27"/>
  <c r="BC31" i="27" s="1"/>
  <c r="AE12" i="57"/>
  <c r="T31" i="27"/>
  <c r="BB31" i="27" s="1"/>
  <c r="R31" i="27"/>
  <c r="AZ31" i="27" s="1"/>
  <c r="AC12" i="57"/>
  <c r="BB12" i="27" l="1"/>
  <c r="L78" i="21"/>
  <c r="BD12" i="27"/>
  <c r="L80" i="21"/>
  <c r="BC12" i="27"/>
  <c r="L79" i="21"/>
  <c r="BA12" i="27"/>
  <c r="L77" i="21"/>
  <c r="AZ12" i="27"/>
  <c r="L76" i="21"/>
  <c r="AE36" i="28"/>
  <c r="AD13" i="28"/>
  <c r="Z36" i="28"/>
  <c r="V36" i="28"/>
  <c r="X36" i="28"/>
  <c r="Y36" i="28"/>
  <c r="W36" i="28"/>
  <c r="AF36" i="28" l="1"/>
  <c r="AE13" i="28"/>
  <c r="I58" i="21"/>
  <c r="M65" i="21"/>
  <c r="AG36" i="28" l="1"/>
  <c r="AF13" i="28"/>
  <c r="M66" i="21"/>
  <c r="AH36" i="28" l="1"/>
  <c r="AG13" i="28"/>
  <c r="M67" i="21"/>
  <c r="AI36" i="28" l="1"/>
  <c r="AH13" i="28"/>
  <c r="M68" i="21"/>
  <c r="AJ36" i="28" l="1"/>
  <c r="AI13" i="28"/>
  <c r="M69" i="21"/>
  <c r="AK36" i="28" l="1"/>
  <c r="AJ13" i="28"/>
  <c r="M70" i="21"/>
  <c r="AL36" i="28" l="1"/>
  <c r="AK13" i="28"/>
  <c r="M71" i="21"/>
  <c r="AM36" i="28" l="1"/>
  <c r="AL13" i="28"/>
  <c r="M72" i="21"/>
  <c r="AN36" i="28" l="1"/>
  <c r="AM13" i="28"/>
  <c r="M73" i="21"/>
  <c r="AO36" i="28" l="1"/>
  <c r="AN13" i="28"/>
  <c r="M74" i="21"/>
  <c r="AP36" i="28" l="1"/>
  <c r="AO13" i="28"/>
  <c r="M75" i="21"/>
  <c r="AQ36" i="28" l="1"/>
  <c r="AP13" i="28"/>
  <c r="M76" i="21"/>
  <c r="AR36" i="28" l="1"/>
  <c r="AQ13" i="28"/>
  <c r="M77" i="21"/>
  <c r="AR13" i="28" l="1"/>
  <c r="M78" i="21"/>
  <c r="M79" i="21" l="1"/>
  <c r="M80" i="21" l="1"/>
  <c r="I59"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71" authorId="0" shapeId="0" xr:uid="{00000000-0006-0000-0100-000001000000}">
      <text>
        <r>
          <rPr>
            <sz val="8"/>
            <color indexed="81"/>
            <rFont val="Tahoma"/>
            <family val="2"/>
          </rPr>
          <t xml:space="preserve">In alle gevallen wordt een (groep van) roze cel(len) voorzien van een opmerking die uitlegt wat er bijzonder is aan de betreffende gegevens of berekening
</t>
        </r>
      </text>
    </comment>
  </commentList>
</comments>
</file>

<file path=xl/sharedStrings.xml><?xml version="1.0" encoding="utf-8"?>
<sst xmlns="http://schemas.openxmlformats.org/spreadsheetml/2006/main" count="1734" uniqueCount="236">
  <si>
    <t>Titelblad</t>
  </si>
  <si>
    <t>Over dit bestand</t>
  </si>
  <si>
    <t>Zaaknummer</t>
  </si>
  <si>
    <t>Titel</t>
  </si>
  <si>
    <t>Ondertitel</t>
  </si>
  <si>
    <t>Hoort bij besluit(en):</t>
  </si>
  <si>
    <t>Hoort bij onderzoek/publicatie ACM:</t>
  </si>
  <si>
    <t>Kenmerk besluit(en)</t>
  </si>
  <si>
    <t>Samenhang met andere rekenbestanden</t>
  </si>
  <si>
    <t>Overig opmerkingen</t>
  </si>
  <si>
    <t>Over de status van dit bestand</t>
  </si>
  <si>
    <t>Definitief? (j/n)</t>
  </si>
  <si>
    <t>Juridisch integraal onderdeel van bovenstaande besluit(en) (j/n)?</t>
  </si>
  <si>
    <t>Opmerkingen openbare versiegeschiedenis</t>
  </si>
  <si>
    <t>Toelichting bij de werking van dit model</t>
  </si>
  <si>
    <t>Legenda voor gebruik van celkleuren en tabkleuren</t>
  </si>
  <si>
    <t>Beschrijving</t>
  </si>
  <si>
    <t>Waarde die zonder berekening wordt overgenomen uit een andere cel</t>
  </si>
  <si>
    <t>Berekende waarde</t>
  </si>
  <si>
    <t>Cel is niet van toepassing (dus leeg, niet nul), maar er wordt door een formule wel naar verwezen</t>
  </si>
  <si>
    <t>Bijzonderheden:</t>
  </si>
  <si>
    <t>Ingevoerde waarde of berekening die nog niet juist is (indien van toepassing)</t>
  </si>
  <si>
    <t>Eventueel te gebruiken:</t>
  </si>
  <si>
    <t>Bronnenoverzicht en specifieke toepassingen</t>
  </si>
  <si>
    <t>Bronnenoverzicht</t>
  </si>
  <si>
    <t>Exacte bestandsnaam</t>
  </si>
  <si>
    <t>Beschrijving gegevens</t>
  </si>
  <si>
    <t>Toelichting bij bijzonderheden</t>
  </si>
  <si>
    <t>Opmerkingen</t>
  </si>
  <si>
    <t>Data</t>
  </si>
  <si>
    <t>Berekening</t>
  </si>
  <si>
    <t>Resultaat</t>
  </si>
  <si>
    <t>Tabkleur</t>
  </si>
  <si>
    <t>Tabblad met input</t>
  </si>
  <si>
    <t>Tabblad met berekeningen</t>
  </si>
  <si>
    <t>Input --&gt;</t>
  </si>
  <si>
    <t>Tabblad dat als geheel nog onjuist of niet up to date is</t>
  </si>
  <si>
    <t>Celkleur getallen</t>
  </si>
  <si>
    <t>Tabbladen die het model vormen</t>
  </si>
  <si>
    <t>Toelichting</t>
  </si>
  <si>
    <t>Tabbladen ten behoeve van begrip</t>
  </si>
  <si>
    <t>Tabblad met resultaten/output</t>
  </si>
  <si>
    <t>Leeg tabblad dat wordt gebruikt als index/markering voor een serie tabbladen (kleur: licht grijs)</t>
  </si>
  <si>
    <t>In rekenmodellen probeert ACM zoveel mogelijk eenvoudige navolgbare berekeningen te maken en geen ingewikkelde functies of toepassingen te gebruiken.</t>
  </si>
  <si>
    <t>Wanneer toch gebruik wordt gemaakt van cel- en rangenamen, macro's of andere bijzondere functies in Excel wordt de werking ervan hier toegelicht</t>
  </si>
  <si>
    <t>Duiding van specifieke Excel-toepassingen en overige bijzonderheden</t>
  </si>
  <si>
    <t>Toelichting bij dit bestand</t>
  </si>
  <si>
    <t>Nr.</t>
  </si>
  <si>
    <t xml:space="preserve">Verkorte naam </t>
  </si>
  <si>
    <t>Naam bestand extern</t>
  </si>
  <si>
    <t>Beschrijving resultaat</t>
  </si>
  <si>
    <t>Grijze cijfers geven de uitkomt van een check berekening; dit is geen resultaat waarmee verder wordt gerekend</t>
  </si>
  <si>
    <t>Schematische weergave en/of inhoudsopgave van de werking van dit model</t>
  </si>
  <si>
    <t>Aanvullende gegevens bestand extern</t>
  </si>
  <si>
    <t>Datum ontvangst, versie nr., opmerkingen</t>
  </si>
  <si>
    <t>Zoals gebruikt in dit bestand</t>
  </si>
  <si>
    <t>Zaaknummer en/of kenmerk ACM</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</si>
  <si>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</si>
  <si>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</si>
  <si>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Indien van toepassing</t>
  </si>
  <si>
    <t>Bevat bedrijfsvertrouwelijke gegevens? (j/n)</t>
  </si>
  <si>
    <t>Is of wordt gepubliceerd? (j/n)</t>
  </si>
  <si>
    <t>Data en input (bron wordt vermeld)</t>
  </si>
  <si>
    <t>Berekende waarde die wordt opgehaald op een ander tabblad, incl. (eind)resultaat van berekening</t>
  </si>
  <si>
    <t>Waarde of berekening die speciale aandacht vraagt (zie toelichting in opmerking)</t>
  </si>
  <si>
    <t>Deze kleur wordt uitsluitend gebruikt bij een informatieverzoek: cellen die door de ontvanger van het dataverzoek moeten worden ingevuld</t>
  </si>
  <si>
    <t>Gestandaardiseerde tabbladen, omvat tenminste: 'Titelblad', 'Toelichting' en 'Bronnen en toepassingen' (kleur: ACM-lichtpaars)</t>
  </si>
  <si>
    <t>Een kader kan worden gebruikt om aan te geven dat een bepaald veld input bevat, maar deze input automatisch wordt ingeladen, bijvoorbeeld door middel van een macro (dus niet handmatig in te vullen)</t>
  </si>
  <si>
    <t>CBS</t>
  </si>
  <si>
    <t>Activacategorie</t>
  </si>
  <si>
    <t xml:space="preserve"> </t>
  </si>
  <si>
    <t>CPI</t>
  </si>
  <si>
    <t xml:space="preserve">CPI van … naar … </t>
  </si>
  <si>
    <t>Ophalen investeringen</t>
  </si>
  <si>
    <t>Aan/uit</t>
  </si>
  <si>
    <t>Aan = 1 / Uit = 0</t>
  </si>
  <si>
    <t>Selectie van investeringen</t>
  </si>
  <si>
    <t>Van jaar … t/m jaar …</t>
  </si>
  <si>
    <t>Activeringen vanaf jaar</t>
  </si>
  <si>
    <t>Activeringen tot en met jaar</t>
  </si>
  <si>
    <t>Volgnummer</t>
  </si>
  <si>
    <t>Totaal</t>
  </si>
  <si>
    <t>Laatste jaar afschrijving</t>
  </si>
  <si>
    <t xml:space="preserve">                                                                                                                                                                                                                                                                                                                                                                                                                                                                                                                                                                                                                                                                                                                                                                                                                     </t>
  </si>
  <si>
    <t>Afschrijvingstermijn</t>
  </si>
  <si>
    <t>Jaar begin afschrijven</t>
  </si>
  <si>
    <t>Van jaar… t/m jaar ….</t>
  </si>
  <si>
    <t>Totaal nominale afschrijvingen per jaar</t>
  </si>
  <si>
    <t>Totaal investeringen per jaar</t>
  </si>
  <si>
    <t>Berekening nominale afschrijvingen per jaar</t>
  </si>
  <si>
    <t>Berekening investeringen per jaar</t>
  </si>
  <si>
    <t>Ophalen input voor selectie van investeringen</t>
  </si>
  <si>
    <t>Berekening parameter "aan/uit" voor selectie van investeringen</t>
  </si>
  <si>
    <t>Volgnummer ACM</t>
  </si>
  <si>
    <t>Ophalen benodigde inputs</t>
  </si>
  <si>
    <t>Hulpkolommen voor berekening afschrijving</t>
  </si>
  <si>
    <t>Ophalen selectie</t>
  </si>
  <si>
    <t>StatLine</t>
  </si>
  <si>
    <t>N.v.t.</t>
  </si>
  <si>
    <t>Dataset investeringen uit investeringsbestand</t>
  </si>
  <si>
    <t>Activaklasse</t>
  </si>
  <si>
    <t>Taak</t>
  </si>
  <si>
    <t>04 Terreinen</t>
  </si>
  <si>
    <t>Taken voor selectie</t>
  </si>
  <si>
    <t>Wettelijke taak</t>
  </si>
  <si>
    <t xml:space="preserve">In het tabblad  Selectie gebruikt meerdere keren de ACM de "Vergelijken" functie, in combinatie met de "Index" functie. De vergelijken functie neemt een matrix, en kijkt welke rij in die functie overeenkomt met de input. Met de index functie kan je een  matrix aangeven, en daar dan een waarde uit een specifieke rij en kolom selecteren. In cel M100 wordt bijvoorbeeld een matrix met alle mogelijke bijzonderheden geselecteer (Normaal, desinvestering, etcetera). Met de vergelijken functie wordt gekeken welk van deze bijzonderheden voor die specifieke regel relevant is. De index functie zorgt dan dat de relevante 1 of 0 geselecteerd wordt. </t>
  </si>
  <si>
    <t>Totale afschrijvingen</t>
  </si>
  <si>
    <t>Totale GAW</t>
  </si>
  <si>
    <t>Versnellingsfactor vanaf 2022</t>
  </si>
  <si>
    <t>Factor versneld afschrijven</t>
  </si>
  <si>
    <t>Versnellingsfactor</t>
  </si>
  <si>
    <t>Negatief investeringsbedrag?</t>
  </si>
  <si>
    <t>Totale reëele activawaarde ultimo jaar</t>
  </si>
  <si>
    <t>Investeringsjaar</t>
  </si>
  <si>
    <t>Totale reële activawaarde ultimo jaar</t>
  </si>
  <si>
    <t>Berekening gestandaardiseerde activawaarde ultimo jaar</t>
  </si>
  <si>
    <t>Totaal afschrijvingen voor GAW per jaar</t>
  </si>
  <si>
    <t>Berekening afschrijvingen voor GAW per jaar</t>
  </si>
  <si>
    <t>CPI jaar t</t>
  </si>
  <si>
    <t>Ophalen CPI</t>
  </si>
  <si>
    <t>1+CPI</t>
  </si>
  <si>
    <t>Beschrijving berekening</t>
  </si>
  <si>
    <t>Berekening CPI-tabel</t>
  </si>
  <si>
    <t xml:space="preserve">Op dit tabblad haalt de ACM de input voor de selectie op van het tabblad "Resultaat". Aan de hand van deze selectie berekent de ACM voor elke regel in de dataset met investeringen of deze regel mee moet in de berekening van het resultaat. Dit komt tot uitdrukking in de parameter "aan/uit", waarbij een 1 betekent dat de regel mee gaat in de berekening en een 0 dat de regel niet mee gaat in de berekening. Een regel krijgt een 1 dan en slechts dan als de regel aan alle selectiecriteria voldoet. </t>
  </si>
  <si>
    <t>TD</t>
  </si>
  <si>
    <t>AD</t>
  </si>
  <si>
    <t>Type</t>
  </si>
  <si>
    <t>Precario</t>
  </si>
  <si>
    <t>Aansluitdienst (AD)</t>
  </si>
  <si>
    <t>Transportdienst (TD)</t>
  </si>
  <si>
    <t>01 Software</t>
  </si>
  <si>
    <t>02 Overige immateriële vaste activa</t>
  </si>
  <si>
    <t>03 Gebouwen en magazijnen</t>
  </si>
  <si>
    <t>05 Procesondersteunende informatie systemen</t>
  </si>
  <si>
    <t>06 Andere vaste bedrijfsmiddelen</t>
  </si>
  <si>
    <t>07 MVA hoge druk (30 jaar)</t>
  </si>
  <si>
    <t>08 MVA hoge druk (55 jaar)</t>
  </si>
  <si>
    <t>09 MVA lage druk (30 jaar)</t>
  </si>
  <si>
    <t>10 MVA lage druk (55 jaar)</t>
  </si>
  <si>
    <t>11 Overige netwerk activa</t>
  </si>
  <si>
    <t>12 Gasmeters t.b.v. bedrijfsgebruik en EVHI</t>
  </si>
  <si>
    <t>13 Initiële aanleg aansluitingen =&lt; 40 m3(n)/h</t>
  </si>
  <si>
    <t>14 Initiële aanleg aansluitingen &gt; 40 m3(n)/h</t>
  </si>
  <si>
    <t>15 Wijziging en sanering aansluitingen =&lt; 40 m3(n)/h</t>
  </si>
  <si>
    <t>16 Wijziging en sanering aansluitingen &gt; 40 m3(n)/h</t>
  </si>
  <si>
    <t>Op dit tabblad berekent de ACM de afschrijvingen voor de gestandaardiseerde activawaarde (GAW) van [netbeheerder]. Tot en met 2021 worden de afschrijvingen geïnfleerd. Vanaf 2022 worden de afschrijvingen niet meer geïnfleerd vanwege de implementatie van het nominale stelsel in de reguleringsperiode 2022-2026.</t>
  </si>
  <si>
    <t>Nieuwe investeringen</t>
  </si>
  <si>
    <t>Uitzonderlijke investeringen</t>
  </si>
  <si>
    <t>Overgenomen netten</t>
  </si>
  <si>
    <t>Combinatie type en taak</t>
  </si>
  <si>
    <t>Transportdienst</t>
  </si>
  <si>
    <t>Aansluitdienst</t>
  </si>
  <si>
    <t>Correctiefactoren</t>
  </si>
  <si>
    <t>Correctie startmoment</t>
  </si>
  <si>
    <t>Start-GAW excl. bijzonderheden</t>
  </si>
  <si>
    <t>19 Onbekend</t>
  </si>
  <si>
    <t>17 Start-GAW (TD)</t>
  </si>
  <si>
    <t>18 Start-GAW (AD)</t>
  </si>
  <si>
    <t>10 MVA lage druk (45 jaar)</t>
  </si>
  <si>
    <t>Overgenomen van [naam netbeheerder]</t>
  </si>
  <si>
    <t>Groeifactor (1+CPI)</t>
  </si>
  <si>
    <t>Groeifactor</t>
  </si>
  <si>
    <t>Resterende termijn 2022</t>
  </si>
  <si>
    <t>31-12-2008 / gem. investeringsjaar 1995</t>
  </si>
  <si>
    <t>Overgenomen netbeheerders</t>
  </si>
  <si>
    <t>Intergas</t>
  </si>
  <si>
    <t>Obragas</t>
  </si>
  <si>
    <t>Endinet</t>
  </si>
  <si>
    <t>Overgenomen netbeheerder</t>
  </si>
  <si>
    <t>Dit model berekent de jaarlijkse gestandaardiseerde activawaarde en de afschrijvingen voor een netbeheerder</t>
  </si>
  <si>
    <t>ACM/19/035362</t>
  </si>
  <si>
    <t xml:space="preserve">Op dit tabblad worden de investeringen weergegeven. Het gaat om de geaggregeerde investeringen per jaarlaag met een specifieke afschrijvingstermijn. Deze investeringen krijgen ieder een volgnummer. Op basis van dit volgnummer kun je de investering gedurende het gehele bestand volgen. </t>
  </si>
  <si>
    <t xml:space="preserve">Op dit tabblad haalt de ACM de selectie op en de jaarlijkse investeringsbedragen.  Vervolgens vermenigvuldigt de ACM de selectie met de investeringsbedragen. Op basis van deze investeringsbedragen berekent de ACM de afschrijvingen op de volgende tabbladen. </t>
  </si>
  <si>
    <t>Op dit tabblad berekent de ACM de nominale afschrijvingen van jaarlijkse investeringen van regels die in de dataset die geselecteerd zijn (zie tabblad 'Selectie') en corrigeert hierbij voor de correcties op de opgegeven afschrijftermijnen en de desinvesteringen. 
Per regel wordt daartoe onder meer het investeringsbedrag, de afschrijvingstermijn en het jaar van begin van afschrijven opgehaald van het tabblad "Investeringen per jaar".
De nominale afschrijvingen komen terug op het tabblad "Afschrijvingen voor GAW".</t>
  </si>
  <si>
    <t>Weert</t>
  </si>
  <si>
    <t>Omschrijving</t>
  </si>
  <si>
    <t>Bronverwijzing</t>
  </si>
  <si>
    <t>Methodebesluit RNB's</t>
  </si>
  <si>
    <t xml:space="preserve">De ACM neemt voor de precario aan dat deze investering destijds in het begin van het jaar is gedaan. Daarom wordt een correctiefactor met waarde 0 toegepast. </t>
  </si>
  <si>
    <t xml:space="preserve">De ACM neemt voor de start-GAW aansluitdienst aan dat deze investering destijds aan het eind van het jaar is gedaan. Daarom wordt een correctiefactor met waarde 1 toegepast. De ACM neemt voor de start-GAW transportdienst aan dat deze investering destijds in het begin van het jaar is gedaan. Daarom wordt een correctiefactor met waarde 0 toegepast. </t>
  </si>
  <si>
    <t>Tot en met 2021: CBS, vanaf 2022: methodebesluit RNB's</t>
  </si>
  <si>
    <t>Reguleringsdata modules; vaststelling afschrijvingstermijn start-GAW RNB's</t>
  </si>
  <si>
    <t xml:space="preserve">Op dit tabblad staat een overzicht van de gegevens voor de activaklassen met de bijbehorende afschrijvingstermijn. Daarnaast staat op dit tabblad de versnellingsfactor, de correctiefactor voor het moment van investeren en de CPI. De parameters worden gebruikt bij de berekening van de GAW-waarde en de afschrijvingen van de regionale netbeheerders. De bron van de parameters staat naast de parameter vermeld. </t>
  </si>
  <si>
    <t>(Veronderstelde) investeringsdatum</t>
  </si>
  <si>
    <t>Tabel 2 - Reguleringsparameters</t>
  </si>
  <si>
    <t>Tabel 3 - investeringen</t>
  </si>
  <si>
    <t>Tabel 4 - CPI tabel</t>
  </si>
  <si>
    <t>Tabel 5 - Selectie van investeringen</t>
  </si>
  <si>
    <t>Tabel 6 - Investeringen per jaar</t>
  </si>
  <si>
    <t>Tabel 7 - Berekening nominale afschrijvingen</t>
  </si>
  <si>
    <t>Tabel 8 - Berekening afschrijvingen voor GAW</t>
  </si>
  <si>
    <t>Tabel 9 - Berekening gestandaardiseerde activawaarde</t>
  </si>
  <si>
    <t>Vooruitverwijzing naar 'Investeringen'</t>
  </si>
  <si>
    <t>Afschrijvingstermijn vanaf 2011</t>
  </si>
  <si>
    <t>Herijkt (veronderstelde) investeringsdatum</t>
  </si>
  <si>
    <t>(Verondersteld) investeringsjaar</t>
  </si>
  <si>
    <t>Herijkt (verondersteld) investeringsjaar</t>
  </si>
  <si>
    <t xml:space="preserve">Tabblad 1 - Resultaat </t>
  </si>
  <si>
    <t>Ophalen nominale afschrijvingen (in euro's)</t>
  </si>
  <si>
    <t>Nominale afschrijvingen (in euro's)</t>
  </si>
  <si>
    <t>Afschrijvingen voor GAW (in euro's)</t>
  </si>
  <si>
    <t>Gestandaardiseerde activawaarde (in euro's)</t>
  </si>
  <si>
    <t>Investeringen per jaar (in euro's)</t>
  </si>
  <si>
    <t>Op dit tabblad berekent de ACM de gestandaardiseerde activawaarde (GAW) van [netbeheerder]. Tot en met 2021 wordt de GAW geïnfleerd. Vanaf 2022 wordt de GAW niet meer geïnfleerd vanwege de implementatie van het nominale stelsel in de reguleringsperiode 2022-2026. De GAW wordt berekend door voor iedere investering de jaarlijkse afschrijvingen voor de GAW in mindering te brengen op het investeringsbedrag. De jaarlijkse som van activawaarden vormt de GAW.</t>
  </si>
  <si>
    <t>GAW ultimo 2010 (in euro's)</t>
  </si>
  <si>
    <t>Resterende boekwaarde ultimo 2021 (in euro's)</t>
  </si>
  <si>
    <t xml:space="preserve">Totaal </t>
  </si>
  <si>
    <t>Ophalen 1+CPI per jaar</t>
  </si>
  <si>
    <t>Controle</t>
  </si>
  <si>
    <t>Controle op aantal investeringen</t>
  </si>
  <si>
    <t>Controle op afschrijvingen</t>
  </si>
  <si>
    <t>Controle op gestandaardiseerde activawaarde</t>
  </si>
  <si>
    <t>Op dit tabblad worden controles weergegeven op basis van het aantal investeringen en het totaal van de afschrijvingen (in euro's) en de GAW (in euro's). Deze controles voorkomen dat een additionele investering niet juist wordt opgenomen in de uitkomsten.</t>
  </si>
  <si>
    <t>Dit model is gemaakt in 2020 vanwege de implementatie van een nieuw afschrijvingssysteem die om een nieuwe manier van berekenen van de afschrijvingen vraagt.</t>
  </si>
  <si>
    <t>De ACM neemt voor nieuwe investeringen aan dat deze halverwege het jaar worden gedaan. Daarom wordt een correctiefactor met waarde 0,5 toegepast.</t>
  </si>
  <si>
    <t xml:space="preserve">De ACM neemt voor de uitzonderlijke investering aan dat deze in het begin van het jaar is gedaan. Daarom wordt een correctiefactor met waarde 0 toegepast. </t>
  </si>
  <si>
    <t>De ACM neemt voor overgenomen netten aan dat deze halverwege het jaar wordt gedaan. Daarom wordt een correctiefactor met waarde 0,5 toegepast.</t>
  </si>
  <si>
    <t>De VDB-formule werkt als volgt: 
Veronderstel een investering van 1000 met een afschrijvingstermijn van 20 jaar en een versnellingsfactor van 1,2. 
1. De formule berekent in het eerste jaar een afschrijving die 20% hóger is dan de afschrijving in dat jaar volgens de lineaire methode.
2. Vervolgens berekent de formule een percentage van de afschrijving van het totale inversteringsbedrag.
In dit geval is dat percentage 6% ( (60/1000) * 100%).
3. Dit percentage wordt gebruikt om in de jaren ná het eerste jaar de correcte afschrijving te berekenen.
Bijvoorbeeld, in het tweede jaar geldt in dit voorbeeld een afschrijving van 56,4 ( (1000-60) * 6%).
4. Omdat de VDB formule een percentage gebruikt voor het berekenen van de jaarlijkse afschrijvingen, is het noodzakelijk dat de formule op enig moment overschakelt naar een lineair afschrijvingspad.
Gebeurt dit niet, dan zal het totale investeringsbedrag nooit volledig (restwaarde 0) worden afgeschreven.
De VDB formule schakelt over naar een lineair afschrijvingspad wanneer de afschrijving in een gegeven jaar láger is dan dat de afschrijving zou zijn volgens de lineaire methode.
In het voorbeeld schakelt de formule in het vijfde jaar over naar een lineair afschrijvingpad.
In dat jaar is de afschrijving o.b.v. berekening met het percentage van 6% namelijk 47 (781 * 6%), terwijl de afschrijving in dat jaar o.b.v. de lineaire methodiek 49 is (781 / 16).</t>
  </si>
  <si>
    <t>Uitleg "Vergelijken" functie</t>
  </si>
  <si>
    <t>De ACM kiest ervoor om voor de investeringen tot en met 2010 de boekwaarde na 2010 op te nemen om het model te simplificeren voor correcties in het verleden. In de formule voor de gestandaardiseerde activawaarde wordt er om deze reden onderscheid gemaakt tussen investeringen die zijn gedaan vóór 2011 en vanaf 2011.</t>
  </si>
  <si>
    <t>Hieronder wordt het resultaat weergegeven voor de GAW voor de geselecteerde selectie van investeringen en voor de activeringen van de geselecteerde jaren.</t>
  </si>
  <si>
    <t>Per afzonderlijke netbeheerder is in het begin van de regulering een afschrijvingstermijn vastgesteld voor de start-GAW van de aansluitdienst en de transportdienst. Deze afschrijvingstermijn verschilt daarom per netbeheerder en wordt opgehaald uit het tabblad 'Investeringen'. Op dit moment wordt er geen gebruik gemaakt van het onderscheid naar de activacategorieën. Vanwege de mogelijke specificatie in de toekomst zijn deze activacategorieën toegevoegd.</t>
  </si>
  <si>
    <t>Herijkt (verondersteld) investeringsbedrag (in euro's)</t>
  </si>
  <si>
    <t>Dit tabblad toont het consumentenprijsindexcijfer (CPI) per jaar en de factor waarmee de CPI tussen verschillende jaren verschilt. Alle CPI's worden opgehaald van het tabblad 'Parameters'. Vanaf 2022 staat het CPI op 0 vanwege de implementatie van het nominale stelsel in de reguleringsperiode 2022-2026.</t>
  </si>
  <si>
    <t>Zie het tabblad "Bronnen en toepassingen" voor een uitleg van de Excel-functies "Index" en "Vergelijken".
De investeringen van [netbeheerder] kunnen niet worden uitgezet, enkel de investeringen van de overgenomen netten.
Op dit moment wordt er geen gebruik gemaakt van het onderscheid naar de activacategorieën. Vanwege de mogelijke specificatie in de toekomst zijn deze activacategorieën toegevoegd.</t>
  </si>
  <si>
    <t>De selectie van investeringen per jaar is reeds toegepast bij de berekening van de nominale afschrijvingen. Dit werkt door in de berekening van de reële afschrijvingen. Daarom wordt de selectie niet apart opgehaald van het tabblad "Selectie". 
Omdat de gasaansluitdienst per 2011 is gereguleerd kent de ACM indexatie toe op de aansluitdienst vanaf 2011. De berekening van de groeifactor is hiervoor aangepast.</t>
  </si>
  <si>
    <t>Van 2004 tot en met 2009 hebben netbeheerders afschrijvingen en desinvesteringen op kunnen geven. Deze opgegeven afschrijvingen en desinvesteringen rekenen door in de opvolgende jaren, en maken de berekening van de GAW onnodig ingewikkeld. De ACM heeft er daarom voor gekozen om voor de investeringen tot en met 2010 de boekwaarde na 2010 op te nemen. In deze boekwaarde zitten de correctie voor de opgegeven afschrijvingen en desinvestering verwerkt. Er is daardoor geen jaarlijkse correctie meer nodig. Op dit tabblad zijn vanwege de boekwaarde na 2010 additionele rijen opgenomen, namelijk 'Herijkt (verondersteld) investeringsbedrag', 'Correctie startmoment', 'Afschrijvingstermijn vanaf 2011', 'Herijkt begin jaar van afschrijven' en 'GAW ultimo 2010'. 
De boekwaarde na 2010 is als volgt berekend: Oorspronkelijk investeringsbedrag - afschrijvingen tot en met 2010 - opgegeven desinvesteringen + opgegeven afschrijvingen op desinvesteringen.
De afschrijvingstermijnen van de start-GAW voor de aansluitdienst en transportdienst worden als gegeven beschouwd.
De afschrijvingstermijn van nul relateert aan investeringen in terreinen.
Op dit moment wordt er geen gebruik gemaakt van het onderscheid naar de activacategorieën. Vanwege de mogelijke specificatie in de toekomst zijn deze activacategorieën toegevoegd.</t>
  </si>
  <si>
    <t>Uitleg "VDB" formule</t>
  </si>
  <si>
    <t>In het methodebesluit 2022 - 2026 is er gekozen om een versnellingsfactor toe te passen op het afschrijvingspad van gas vanaf het jaar 2022. Het afschrijvingspad wordt berekend met behulp van de Excel-formule Variable Declining Balance (VDB). Het afschrijvingspad in de jaren vóór 2022 is - conform de huidige methode - lineair, de versnellingsfactor in de VDB formule voor de jaren vóór 2022 staat daarom op "1". 
De werking van de VDB-formule staat uitgelegd op het tabblad "Bronnen en toepassingen".</t>
  </si>
  <si>
    <t>n</t>
  </si>
  <si>
    <t>j</t>
  </si>
  <si>
    <t>Personeel BV</t>
  </si>
  <si>
    <t>n.v.t.</t>
  </si>
  <si>
    <t>GAW-bestand RNB-G 2022-2026 Enexis</t>
  </si>
  <si>
    <t>Kostenbestand RNB Gas, x-factormodel RNB Gas, Correctie kapitaalkosten RNB Gas</t>
  </si>
  <si>
    <t>X-factorbesluiten regionale netbeheerders gas 2022-2026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</si>
</sst>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_ * #,##0_ ;_ * \-#,##0_ ;_ * &quot;-&quot;??_ ;_ @_ "/>
    <numFmt numFmtId="170" formatCode="0_ ;\-0\ "/>
    <numFmt numFmtId="171" formatCode="_(* #,##0_);_(* \(#,##0\);_(* &quot;-&quot;??_);_(@_)"/>
    <numFmt numFmtId="172" formatCode="_(* #,##0.000_);_(* \(#,##0.000\);_(* &quot;-&quot;??_);_(@_)"/>
    <numFmt numFmtId="173" formatCode="_ * #,##0.0_ ;_ * \-#,##0.0_ ;_ * &quot;-&quot;_ ;_ @_ "/>
    <numFmt numFmtId="174" formatCode="_ * #,##0.000_ ;_ * \-#,##0.000_ ;_ * &quot;-&quot;_ ;_ @_ "/>
    <numFmt numFmtId="175" formatCode="_ * #,##0.00_ ;_ * \-#,##0.00_ ;_ * &quot;-&quot;_ ;_ @_ "/>
  </numFmts>
  <fonts count="41" x14ac:knownFonts="1">
    <font>
      <sz val="10"/>
      <color theme="1"/>
      <name val="Arial"/>
      <family val="2"/>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sz val="10"/>
      <name val="Arial"/>
      <family val="2"/>
    </font>
    <font>
      <b/>
      <sz val="14"/>
      <name val="Arial"/>
      <family val="2"/>
    </font>
    <font>
      <b/>
      <sz val="14"/>
      <color theme="0"/>
      <name val="Arial"/>
      <family val="2"/>
    </font>
    <font>
      <i/>
      <sz val="10"/>
      <name val="Arial"/>
      <family val="2"/>
    </font>
    <font>
      <b/>
      <sz val="10"/>
      <color rgb="FFFF0000"/>
      <name val="Arial"/>
      <family val="2"/>
    </font>
    <font>
      <sz val="8"/>
      <color indexed="81"/>
      <name val="Tahoma"/>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i/>
      <sz val="10"/>
      <color theme="1"/>
      <name val="Arial"/>
      <family val="2"/>
    </font>
    <font>
      <b/>
      <u/>
      <sz val="10"/>
      <name val="Arial"/>
      <family val="2"/>
    </font>
    <font>
      <sz val="8"/>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theme="0" tint="-0.14999847407452621"/>
        <bgColor indexed="64"/>
      </patternFill>
    </fill>
    <fill>
      <patternFill patternType="solid">
        <fgColor indexed="41"/>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1FFE1"/>
        <bgColor indexed="64"/>
      </patternFill>
    </fill>
    <fill>
      <patternFill patternType="solid">
        <fgColor theme="0"/>
        <bgColor indexed="64"/>
      </patternFill>
    </fill>
    <fill>
      <patternFill patternType="solid">
        <fgColor rgb="FFFF00FF"/>
        <bgColor indexed="64"/>
      </patternFill>
    </fill>
    <fill>
      <patternFill patternType="solid">
        <fgColor rgb="FF99FF99"/>
        <bgColor indexed="64"/>
      </patternFill>
    </fill>
    <fill>
      <patternFill patternType="solid">
        <fgColor theme="0" tint="-0.14996795556505021"/>
        <bgColor indexed="64"/>
      </patternFill>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76">
    <xf numFmtId="0" fontId="0" fillId="0" borderId="0">
      <alignment vertical="top"/>
    </xf>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17" fillId="14" borderId="3" applyNumberFormat="0" applyAlignment="0" applyProtection="0"/>
    <xf numFmtId="0" fontId="18" fillId="15" borderId="4" applyNumberFormat="0" applyAlignment="0" applyProtection="0"/>
    <xf numFmtId="0" fontId="19" fillId="15" borderId="3" applyNumberFormat="0" applyAlignment="0" applyProtection="0"/>
    <xf numFmtId="0" fontId="20" fillId="0" borderId="5" applyNumberFormat="0" applyFill="0" applyAlignment="0" applyProtection="0"/>
    <xf numFmtId="0" fontId="14" fillId="16" borderId="6" applyNumberFormat="0" applyAlignment="0" applyProtection="0"/>
    <xf numFmtId="0" fontId="16" fillId="17" borderId="7" applyNumberFormat="0" applyFont="0" applyAlignment="0" applyProtection="0"/>
    <xf numFmtId="0" fontId="21" fillId="0" borderId="0" applyNumberFormat="0" applyFill="0" applyBorder="0" applyAlignment="0" applyProtection="0"/>
    <xf numFmtId="167"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23" fillId="0" borderId="0" applyNumberFormat="0" applyFill="0" applyBorder="0" applyAlignment="0" applyProtection="0"/>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9" fillId="42" borderId="0" applyNumberFormat="0" applyBorder="0" applyAlignment="0" applyProtection="0"/>
    <xf numFmtId="0" fontId="30" fillId="0" borderId="0" applyNumberFormat="0" applyFill="0" applyBorder="0" applyAlignment="0" applyProtection="0"/>
    <xf numFmtId="49" fontId="22" fillId="0" borderId="0" applyFill="0" applyBorder="0" applyAlignment="0" applyProtection="0"/>
    <xf numFmtId="167" fontId="5" fillId="10" borderId="0" applyFont="0" applyFill="0" applyBorder="0" applyAlignment="0" applyProtection="0">
      <alignment vertical="top"/>
    </xf>
    <xf numFmtId="10" fontId="5" fillId="0" borderId="0" applyFont="0" applyFill="0" applyBorder="0" applyAlignment="0" applyProtection="0">
      <alignment vertical="top"/>
    </xf>
    <xf numFmtId="0" fontId="31" fillId="0" borderId="8"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0" applyNumberFormat="0" applyFill="0" applyBorder="0" applyAlignment="0" applyProtection="0"/>
    <xf numFmtId="0" fontId="3" fillId="3" borderId="0" applyNumberFormat="0" applyBorder="0" applyAlignment="0" applyProtection="0"/>
    <xf numFmtId="0" fontId="34" fillId="14" borderId="3" applyNumberFormat="0" applyAlignment="0" applyProtection="0"/>
    <xf numFmtId="0" fontId="35" fillId="15" borderId="4" applyNumberFormat="0" applyAlignment="0" applyProtection="0"/>
    <xf numFmtId="0" fontId="36" fillId="16" borderId="6" applyNumberFormat="0" applyAlignment="0" applyProtection="0"/>
    <xf numFmtId="0" fontId="1" fillId="17" borderId="7" applyNumberFormat="0" applyFont="0" applyAlignment="0" applyProtection="0"/>
    <xf numFmtId="0" fontId="37" fillId="0" borderId="0" applyNumberFormat="0" applyFill="0" applyBorder="0" applyAlignment="0" applyProtection="0"/>
    <xf numFmtId="49" fontId="9" fillId="5" borderId="1">
      <alignment vertical="top"/>
    </xf>
    <xf numFmtId="49" fontId="6" fillId="18" borderId="1">
      <alignment vertical="top"/>
    </xf>
    <xf numFmtId="0" fontId="5" fillId="0" borderId="0">
      <alignment vertical="top"/>
    </xf>
    <xf numFmtId="49" fontId="6" fillId="0" borderId="0">
      <alignment vertical="top"/>
    </xf>
    <xf numFmtId="41" fontId="5" fillId="43" borderId="0">
      <alignment vertical="top"/>
    </xf>
    <xf numFmtId="41" fontId="5" fillId="12" borderId="0">
      <alignment vertical="top"/>
    </xf>
    <xf numFmtId="41" fontId="5" fillId="10" borderId="0">
      <alignment vertical="top"/>
    </xf>
    <xf numFmtId="41" fontId="5" fillId="11" borderId="0">
      <alignment vertical="top"/>
    </xf>
    <xf numFmtId="49" fontId="10" fillId="0" borderId="0">
      <alignment vertical="top"/>
    </xf>
    <xf numFmtId="41" fontId="5" fillId="8" borderId="0">
      <alignment vertical="top"/>
    </xf>
    <xf numFmtId="41" fontId="5" fillId="45" borderId="0">
      <alignment vertical="top"/>
    </xf>
    <xf numFmtId="41" fontId="5" fillId="46" borderId="0">
      <alignment vertical="top"/>
    </xf>
    <xf numFmtId="43" fontId="5" fillId="47" borderId="0" applyNumberFormat="0">
      <alignment vertical="top"/>
    </xf>
    <xf numFmtId="49" fontId="11" fillId="0" borderId="0">
      <alignment vertical="top"/>
    </xf>
  </cellStyleXfs>
  <cellXfs count="183">
    <xf numFmtId="0" fontId="0" fillId="0" borderId="0" xfId="0">
      <alignment vertical="top"/>
    </xf>
    <xf numFmtId="0" fontId="6" fillId="0" borderId="0" xfId="0" applyFont="1">
      <alignment vertical="top"/>
    </xf>
    <xf numFmtId="0" fontId="0" fillId="0" borderId="0" xfId="0">
      <alignment vertical="top"/>
    </xf>
    <xf numFmtId="0" fontId="7" fillId="0" borderId="0" xfId="0" applyFont="1">
      <alignment vertical="top"/>
    </xf>
    <xf numFmtId="0" fontId="11" fillId="0" borderId="0" xfId="0" applyFont="1">
      <alignment vertical="top"/>
    </xf>
    <xf numFmtId="0" fontId="0" fillId="0" borderId="0" xfId="0" applyFill="1">
      <alignment vertical="top"/>
    </xf>
    <xf numFmtId="0" fontId="7" fillId="0" borderId="2" xfId="0" applyFont="1" applyBorder="1" applyAlignment="1">
      <alignment horizontal="left" vertical="top" wrapText="1"/>
    </xf>
    <xf numFmtId="0" fontId="0" fillId="0" borderId="2" xfId="0" applyBorder="1" applyAlignment="1">
      <alignment horizontal="left" vertical="top" wrapText="1"/>
    </xf>
    <xf numFmtId="0" fontId="15" fillId="0" borderId="0" xfId="0" applyFont="1">
      <alignment vertical="top"/>
    </xf>
    <xf numFmtId="0" fontId="0" fillId="0" borderId="0" xfId="0" applyAlignment="1">
      <alignment horizontal="center" vertical="top"/>
    </xf>
    <xf numFmtId="0" fontId="0" fillId="13" borderId="0" xfId="0" applyFill="1">
      <alignment vertical="top"/>
    </xf>
    <xf numFmtId="0" fontId="5" fillId="0" borderId="0" xfId="0" applyFont="1">
      <alignment vertical="top"/>
    </xf>
    <xf numFmtId="0" fontId="5" fillId="0" borderId="2" xfId="0" applyFont="1" applyBorder="1">
      <alignment vertical="top"/>
    </xf>
    <xf numFmtId="0" fontId="5" fillId="0" borderId="2" xfId="0" applyFont="1" applyBorder="1" applyAlignment="1">
      <alignment horizontal="left" vertical="top" wrapText="1"/>
    </xf>
    <xf numFmtId="0" fontId="0" fillId="0" borderId="2" xfId="0" applyBorder="1">
      <alignment vertical="top"/>
    </xf>
    <xf numFmtId="0" fontId="5" fillId="0" borderId="2" xfId="0" applyFont="1" applyBorder="1" applyAlignment="1">
      <alignment horizontal="left" vertical="top" wrapText="1"/>
    </xf>
    <xf numFmtId="0" fontId="0" fillId="0" borderId="0" xfId="0" applyFill="1" applyBorder="1">
      <alignment vertical="top"/>
    </xf>
    <xf numFmtId="168" fontId="0" fillId="6" borderId="0" xfId="0" applyNumberFormat="1" applyFill="1">
      <alignment vertical="top"/>
    </xf>
    <xf numFmtId="0" fontId="5" fillId="0" borderId="0" xfId="0" applyNumberFormat="1" applyFont="1" applyFill="1" applyBorder="1" applyAlignment="1">
      <alignment horizontal="center" vertical="top"/>
    </xf>
    <xf numFmtId="3" fontId="0" fillId="0" borderId="0" xfId="0" applyNumberFormat="1">
      <alignment vertical="top"/>
    </xf>
    <xf numFmtId="0" fontId="0" fillId="0" borderId="0" xfId="0" applyBorder="1">
      <alignment vertical="top"/>
    </xf>
    <xf numFmtId="0" fontId="0" fillId="0" borderId="0" xfId="0" applyProtection="1">
      <alignment vertical="top"/>
      <protection locked="0"/>
    </xf>
    <xf numFmtId="0" fontId="5" fillId="0" borderId="0" xfId="0" applyFont="1" applyProtection="1">
      <alignment vertical="top"/>
      <protection locked="0"/>
    </xf>
    <xf numFmtId="0" fontId="5" fillId="0" borderId="0" xfId="0" applyFont="1" applyFill="1" applyBorder="1" applyAlignment="1" applyProtection="1">
      <alignment horizontal="left"/>
      <protection locked="0"/>
    </xf>
    <xf numFmtId="0" fontId="0" fillId="0" borderId="0" xfId="0" applyFill="1" applyProtection="1">
      <alignment vertical="top"/>
      <protection locked="0"/>
    </xf>
    <xf numFmtId="0" fontId="0" fillId="0" borderId="0" xfId="0" applyFill="1" applyAlignment="1" applyProtection="1">
      <alignment horizontal="left" vertical="top"/>
      <protection locked="0"/>
    </xf>
    <xf numFmtId="168" fontId="0" fillId="0" borderId="0" xfId="0" applyNumberFormat="1" applyFill="1" applyProtection="1">
      <alignment vertical="top"/>
      <protection locked="0"/>
    </xf>
    <xf numFmtId="168" fontId="0" fillId="0" borderId="0" xfId="0" applyNumberFormat="1" applyFill="1" applyAlignment="1" applyProtection="1">
      <alignment horizontal="center" vertical="top"/>
      <protection locked="0"/>
    </xf>
    <xf numFmtId="0" fontId="5" fillId="0" borderId="0" xfId="0" applyFont="1" applyFill="1" applyProtection="1">
      <alignment vertical="top"/>
      <protection locked="0"/>
    </xf>
    <xf numFmtId="0" fontId="0" fillId="0" borderId="0" xfId="0" applyNumberFormat="1" applyFill="1" applyBorder="1" applyAlignment="1">
      <alignment horizontal="center" vertical="top"/>
    </xf>
    <xf numFmtId="0" fontId="6" fillId="0" borderId="0" xfId="0" applyFont="1" applyAlignment="1">
      <alignment horizontal="right" vertical="top"/>
    </xf>
    <xf numFmtId="3" fontId="0" fillId="0" borderId="0" xfId="0" applyNumberFormat="1" applyFill="1">
      <alignment vertical="top"/>
    </xf>
    <xf numFmtId="0" fontId="6" fillId="0" borderId="0" xfId="0" applyFont="1" applyFill="1" applyBorder="1">
      <alignment vertical="top"/>
    </xf>
    <xf numFmtId="0" fontId="9" fillId="5" borderId="1" xfId="0" applyFont="1" applyFill="1" applyBorder="1">
      <alignment vertical="top"/>
    </xf>
    <xf numFmtId="0" fontId="8" fillId="5" borderId="1" xfId="0" applyFont="1" applyFill="1" applyBorder="1">
      <alignment vertical="top"/>
    </xf>
    <xf numFmtId="0" fontId="14" fillId="5" borderId="1" xfId="0" applyFont="1" applyFill="1" applyBorder="1">
      <alignment vertical="top"/>
    </xf>
    <xf numFmtId="0" fontId="5" fillId="0" borderId="0" xfId="0" applyFont="1" applyFill="1" applyProtection="1">
      <alignment vertical="top"/>
      <protection locked="0"/>
    </xf>
    <xf numFmtId="0" fontId="0" fillId="43" borderId="0" xfId="0" applyFill="1" applyProtection="1">
      <alignment vertical="top"/>
      <protection locked="0"/>
    </xf>
    <xf numFmtId="0" fontId="5" fillId="0" borderId="0" xfId="0" applyFont="1">
      <alignment vertical="top"/>
    </xf>
    <xf numFmtId="0" fontId="0" fillId="0" borderId="0" xfId="0" applyProtection="1">
      <alignment vertical="top"/>
      <protection locked="0"/>
    </xf>
    <xf numFmtId="0" fontId="0" fillId="0" borderId="0" xfId="0">
      <alignment vertical="top"/>
    </xf>
    <xf numFmtId="0" fontId="0" fillId="0" borderId="0" xfId="0" applyFill="1" applyBorder="1">
      <alignment vertical="top"/>
    </xf>
    <xf numFmtId="0" fontId="5" fillId="0" borderId="0" xfId="0" applyFont="1" applyFill="1" applyBorder="1">
      <alignment vertical="top"/>
    </xf>
    <xf numFmtId="0" fontId="5" fillId="0" borderId="0" xfId="0" applyFont="1" applyAlignment="1">
      <alignment vertical="top" wrapText="1"/>
    </xf>
    <xf numFmtId="0" fontId="0" fillId="44" borderId="0" xfId="0" applyFill="1" applyProtection="1">
      <alignment vertical="top"/>
      <protection locked="0"/>
    </xf>
    <xf numFmtId="0" fontId="5" fillId="44" borderId="0" xfId="0" applyFont="1" applyFill="1" applyProtection="1">
      <alignment vertical="top"/>
      <protection locked="0"/>
    </xf>
    <xf numFmtId="0" fontId="5" fillId="44" borderId="0" xfId="0" applyFont="1" applyFill="1" applyBorder="1" applyAlignment="1">
      <alignment vertical="top" wrapText="1"/>
    </xf>
    <xf numFmtId="169" fontId="0" fillId="44" borderId="0" xfId="0" applyNumberFormat="1" applyFill="1" applyProtection="1">
      <alignment vertical="top"/>
      <protection locked="0"/>
    </xf>
    <xf numFmtId="0" fontId="0" fillId="44" borderId="0" xfId="0" applyFill="1">
      <alignment vertical="top"/>
    </xf>
    <xf numFmtId="0" fontId="6" fillId="44" borderId="0" xfId="0" applyFont="1" applyFill="1" applyProtection="1">
      <alignment vertical="top"/>
      <protection locked="0"/>
    </xf>
    <xf numFmtId="0" fontId="0" fillId="44" borderId="0" xfId="0" applyFill="1" applyBorder="1">
      <alignment vertical="top"/>
    </xf>
    <xf numFmtId="0" fontId="5" fillId="0" borderId="0" xfId="0" applyFont="1" applyFill="1" applyBorder="1" applyAlignment="1">
      <alignment horizontal="center"/>
    </xf>
    <xf numFmtId="0" fontId="0" fillId="44" borderId="0" xfId="0" applyFill="1" applyBorder="1" applyProtection="1">
      <alignment vertical="top"/>
      <protection locked="0"/>
    </xf>
    <xf numFmtId="0" fontId="5" fillId="0" borderId="0" xfId="0" applyFont="1" applyAlignment="1" applyProtection="1">
      <alignment vertical="top" wrapText="1"/>
      <protection locked="0"/>
    </xf>
    <xf numFmtId="169" fontId="0" fillId="44" borderId="0" xfId="0" applyNumberFormat="1" applyFill="1">
      <alignment vertical="top"/>
    </xf>
    <xf numFmtId="3" fontId="0" fillId="44" borderId="0" xfId="0" applyNumberFormat="1" applyFill="1">
      <alignment vertical="top"/>
    </xf>
    <xf numFmtId="0" fontId="5" fillId="0" borderId="0" xfId="0" applyFont="1" applyFill="1" applyBorder="1" applyAlignment="1">
      <alignment horizontal="left" vertical="center"/>
    </xf>
    <xf numFmtId="0" fontId="5" fillId="0" borderId="0" xfId="0" applyFont="1" applyAlignment="1">
      <alignment horizontal="left" vertical="top" wrapText="1"/>
    </xf>
    <xf numFmtId="0" fontId="0" fillId="0" borderId="0" xfId="0" applyAlignment="1">
      <alignment horizontal="left" vertical="top"/>
    </xf>
    <xf numFmtId="0" fontId="0" fillId="0" borderId="0" xfId="0" applyFont="1">
      <alignment vertical="top"/>
    </xf>
    <xf numFmtId="0" fontId="5" fillId="0" borderId="0" xfId="0" applyFont="1" applyAlignment="1">
      <alignment vertical="top"/>
    </xf>
    <xf numFmtId="0" fontId="0" fillId="44" borderId="0" xfId="0" applyFill="1" applyAlignment="1">
      <alignment horizontal="left" vertical="top"/>
    </xf>
    <xf numFmtId="171" fontId="0" fillId="44" borderId="0" xfId="0" applyNumberFormat="1" applyFill="1" applyAlignment="1">
      <alignment horizontal="center" vertical="top"/>
    </xf>
    <xf numFmtId="0" fontId="6" fillId="44" borderId="0" xfId="0" applyFont="1" applyFill="1">
      <alignment vertical="top"/>
    </xf>
    <xf numFmtId="0" fontId="0" fillId="44" borderId="0" xfId="0" applyFill="1" applyAlignment="1">
      <alignment horizontal="center" vertical="top"/>
    </xf>
    <xf numFmtId="0" fontId="0" fillId="0" borderId="0" xfId="0">
      <alignment vertical="top"/>
    </xf>
    <xf numFmtId="0" fontId="0" fillId="44" borderId="0" xfId="0" applyFill="1">
      <alignment vertical="top"/>
    </xf>
    <xf numFmtId="0" fontId="5" fillId="0" borderId="0" xfId="0" applyFont="1" applyFill="1" applyBorder="1" applyAlignment="1">
      <alignment horizontal="left"/>
    </xf>
    <xf numFmtId="0" fontId="0" fillId="0" borderId="0" xfId="0" applyFill="1">
      <alignment vertical="top"/>
    </xf>
    <xf numFmtId="0" fontId="5" fillId="0" borderId="0" xfId="0" applyFont="1" applyFill="1">
      <alignment vertical="top"/>
    </xf>
    <xf numFmtId="3" fontId="0" fillId="0" borderId="0" xfId="0" applyNumberFormat="1" applyFill="1" applyBorder="1">
      <alignment vertical="top"/>
    </xf>
    <xf numFmtId="171" fontId="0" fillId="0" borderId="0" xfId="0" applyNumberFormat="1">
      <alignment vertical="top"/>
    </xf>
    <xf numFmtId="0" fontId="0" fillId="0" borderId="0" xfId="0" applyAlignment="1">
      <alignment horizontal="left" vertical="top" wrapText="1"/>
    </xf>
    <xf numFmtId="0" fontId="0" fillId="44" borderId="0" xfId="0" applyNumberFormat="1" applyFill="1" applyAlignment="1">
      <alignment horizontal="right" vertical="top"/>
    </xf>
    <xf numFmtId="172" fontId="0" fillId="0" borderId="0" xfId="0" applyNumberFormat="1" applyFill="1">
      <alignment vertical="top"/>
    </xf>
    <xf numFmtId="0" fontId="0" fillId="0" borderId="0" xfId="0" applyFill="1" applyBorder="1">
      <alignment vertical="top"/>
    </xf>
    <xf numFmtId="49" fontId="9" fillId="5" borderId="1" xfId="62">
      <alignment vertical="top"/>
    </xf>
    <xf numFmtId="49" fontId="6" fillId="18" borderId="1" xfId="63">
      <alignment vertical="top"/>
    </xf>
    <xf numFmtId="0" fontId="5" fillId="0" borderId="0" xfId="64" applyFont="1">
      <alignment vertical="top"/>
    </xf>
    <xf numFmtId="0" fontId="5" fillId="0" borderId="0" xfId="64">
      <alignment vertical="top"/>
    </xf>
    <xf numFmtId="9" fontId="5" fillId="0" borderId="0" xfId="64" applyNumberFormat="1">
      <alignment vertical="top"/>
    </xf>
    <xf numFmtId="0" fontId="11" fillId="0" borderId="0" xfId="64" applyFont="1">
      <alignment vertical="top"/>
    </xf>
    <xf numFmtId="0" fontId="5" fillId="0" borderId="0" xfId="64" applyFill="1">
      <alignment vertical="top"/>
    </xf>
    <xf numFmtId="49" fontId="6" fillId="0" borderId="0" xfId="65">
      <alignment vertical="top"/>
    </xf>
    <xf numFmtId="0" fontId="11" fillId="0" borderId="0" xfId="64" applyFont="1" applyFill="1">
      <alignment vertical="top"/>
    </xf>
    <xf numFmtId="41" fontId="5" fillId="43" borderId="0" xfId="66">
      <alignment vertical="top"/>
    </xf>
    <xf numFmtId="41" fontId="5" fillId="12" borderId="0" xfId="67">
      <alignment vertical="top"/>
    </xf>
    <xf numFmtId="41" fontId="5" fillId="10" borderId="0" xfId="68">
      <alignment vertical="top"/>
    </xf>
    <xf numFmtId="41" fontId="5" fillId="11" borderId="0" xfId="69">
      <alignment vertical="top"/>
    </xf>
    <xf numFmtId="0" fontId="5" fillId="6" borderId="0" xfId="64" applyFill="1">
      <alignment vertical="top"/>
    </xf>
    <xf numFmtId="49" fontId="10" fillId="0" borderId="0" xfId="70">
      <alignment vertical="top"/>
    </xf>
    <xf numFmtId="41" fontId="5" fillId="8" borderId="0" xfId="71">
      <alignment vertical="top"/>
    </xf>
    <xf numFmtId="41" fontId="5" fillId="45" borderId="0" xfId="72">
      <alignment vertical="top"/>
    </xf>
    <xf numFmtId="1" fontId="5" fillId="0" borderId="0" xfId="64" applyNumberFormat="1" applyFill="1">
      <alignment vertical="top"/>
    </xf>
    <xf numFmtId="1" fontId="10" fillId="0" borderId="0" xfId="64" applyNumberFormat="1" applyFont="1" applyFill="1">
      <alignment vertical="top"/>
    </xf>
    <xf numFmtId="41" fontId="5" fillId="46" borderId="0" xfId="73">
      <alignment vertical="top"/>
    </xf>
    <xf numFmtId="41" fontId="5" fillId="43" borderId="2" xfId="66" applyBorder="1">
      <alignment vertical="top"/>
    </xf>
    <xf numFmtId="0" fontId="13" fillId="0" borderId="0" xfId="0" applyFont="1" applyFill="1">
      <alignment vertical="top"/>
    </xf>
    <xf numFmtId="0" fontId="13" fillId="0" borderId="0" xfId="64" applyFont="1" applyFill="1">
      <alignment vertical="top"/>
    </xf>
    <xf numFmtId="0" fontId="6" fillId="0" borderId="0" xfId="64" applyFont="1">
      <alignment vertical="top"/>
    </xf>
    <xf numFmtId="0" fontId="5" fillId="7" borderId="0" xfId="64" applyFont="1" applyFill="1">
      <alignment vertical="top"/>
    </xf>
    <xf numFmtId="0" fontId="5" fillId="10" borderId="0" xfId="64" applyFont="1" applyFill="1">
      <alignment vertical="top"/>
    </xf>
    <xf numFmtId="2" fontId="5" fillId="9" borderId="0" xfId="64" applyNumberFormat="1" applyFill="1">
      <alignment vertical="top"/>
    </xf>
    <xf numFmtId="0" fontId="5" fillId="13" borderId="0" xfId="64" applyFill="1">
      <alignment vertical="top"/>
    </xf>
    <xf numFmtId="49" fontId="5" fillId="18" borderId="0" xfId="63" applyFont="1" applyBorder="1">
      <alignment vertical="top"/>
    </xf>
    <xf numFmtId="0" fontId="5" fillId="47" borderId="0" xfId="74" applyNumberFormat="1">
      <alignment vertical="top"/>
    </xf>
    <xf numFmtId="0" fontId="14" fillId="5" borderId="12" xfId="0" applyFont="1" applyFill="1" applyBorder="1">
      <alignment vertical="top"/>
    </xf>
    <xf numFmtId="0" fontId="14" fillId="5" borderId="13" xfId="0" applyFont="1" applyFill="1" applyBorder="1">
      <alignment vertical="top"/>
    </xf>
    <xf numFmtId="49" fontId="5" fillId="18" borderId="1" xfId="63" applyFont="1" applyBorder="1">
      <alignment vertical="top"/>
    </xf>
    <xf numFmtId="49" fontId="5" fillId="18" borderId="13" xfId="63" applyFont="1" applyBorder="1">
      <alignment vertical="top"/>
    </xf>
    <xf numFmtId="49" fontId="5" fillId="18" borderId="2" xfId="63" applyFont="1" applyBorder="1">
      <alignment vertical="top"/>
    </xf>
    <xf numFmtId="173" fontId="5" fillId="43" borderId="0" xfId="66" applyNumberFormat="1">
      <alignment vertical="top"/>
    </xf>
    <xf numFmtId="10" fontId="5" fillId="43" borderId="0" xfId="66" applyNumberFormat="1">
      <alignment vertical="top"/>
    </xf>
    <xf numFmtId="49" fontId="11" fillId="0" borderId="0" xfId="75">
      <alignment vertical="top"/>
    </xf>
    <xf numFmtId="170" fontId="5" fillId="43" borderId="0" xfId="66" applyNumberFormat="1">
      <alignment vertical="top"/>
    </xf>
    <xf numFmtId="14" fontId="0" fillId="44" borderId="0" xfId="0" applyNumberFormat="1" applyFill="1" applyBorder="1" applyAlignment="1">
      <alignment horizontal="right" vertical="top"/>
    </xf>
    <xf numFmtId="0" fontId="5" fillId="47" borderId="0" xfId="74" applyNumberFormat="1" applyBorder="1">
      <alignment vertical="top"/>
    </xf>
    <xf numFmtId="173" fontId="5" fillId="10" borderId="0" xfId="68" applyNumberFormat="1">
      <alignment vertical="top"/>
    </xf>
    <xf numFmtId="174" fontId="5" fillId="10" borderId="0" xfId="68" applyNumberFormat="1">
      <alignment vertical="top"/>
    </xf>
    <xf numFmtId="174" fontId="5" fillId="12" borderId="0" xfId="67" applyNumberFormat="1">
      <alignment vertical="top"/>
    </xf>
    <xf numFmtId="10" fontId="5" fillId="12" borderId="0" xfId="0" applyNumberFormat="1" applyFont="1" applyFill="1" applyBorder="1">
      <alignment vertical="top"/>
    </xf>
    <xf numFmtId="1" fontId="5" fillId="12" borderId="0" xfId="67" applyNumberFormat="1">
      <alignment vertical="top"/>
    </xf>
    <xf numFmtId="3" fontId="5" fillId="47" borderId="0" xfId="74" applyNumberFormat="1">
      <alignment vertical="top"/>
    </xf>
    <xf numFmtId="1" fontId="5" fillId="10" borderId="0" xfId="68" applyNumberFormat="1">
      <alignment vertical="top"/>
    </xf>
    <xf numFmtId="0" fontId="5" fillId="0" borderId="0" xfId="64" applyAlignment="1">
      <alignment vertical="top"/>
    </xf>
    <xf numFmtId="0" fontId="0" fillId="0" borderId="0" xfId="0" applyAlignment="1">
      <alignment vertical="top" wrapText="1"/>
    </xf>
    <xf numFmtId="0" fontId="5" fillId="0" borderId="0" xfId="64">
      <alignment vertical="top"/>
    </xf>
    <xf numFmtId="0" fontId="5" fillId="0" borderId="0" xfId="74" applyNumberFormat="1" applyFill="1">
      <alignment vertical="top"/>
    </xf>
    <xf numFmtId="41" fontId="5" fillId="0" borderId="0" xfId="67" applyFill="1">
      <alignment vertical="top"/>
    </xf>
    <xf numFmtId="41" fontId="5" fillId="11" borderId="0" xfId="69" applyNumberFormat="1">
      <alignment vertical="top"/>
    </xf>
    <xf numFmtId="0" fontId="5" fillId="0" borderId="0" xfId="0" applyFont="1" applyAlignment="1">
      <alignment horizontal="left" vertical="top" wrapText="1"/>
    </xf>
    <xf numFmtId="0" fontId="5" fillId="0" borderId="0" xfId="64">
      <alignment vertical="top"/>
    </xf>
    <xf numFmtId="0" fontId="5" fillId="0" borderId="0" xfId="64">
      <alignment vertical="top"/>
    </xf>
    <xf numFmtId="0" fontId="28" fillId="0" borderId="0" xfId="0" applyFont="1">
      <alignment vertical="top"/>
    </xf>
    <xf numFmtId="0" fontId="5" fillId="0" borderId="0" xfId="64">
      <alignment vertical="top"/>
    </xf>
    <xf numFmtId="41" fontId="5" fillId="0" borderId="0" xfId="69" applyFill="1">
      <alignment vertical="top"/>
    </xf>
    <xf numFmtId="0" fontId="5" fillId="0" borderId="0" xfId="64">
      <alignment vertical="top"/>
    </xf>
    <xf numFmtId="0" fontId="5" fillId="0" borderId="0" xfId="64">
      <alignment vertical="top"/>
    </xf>
    <xf numFmtId="41" fontId="5" fillId="12" borderId="0" xfId="68" applyFill="1">
      <alignment vertical="top"/>
    </xf>
    <xf numFmtId="0" fontId="5" fillId="44" borderId="0" xfId="0" applyFont="1" applyFill="1" applyAlignment="1">
      <alignment vertical="top" wrapText="1"/>
    </xf>
    <xf numFmtId="0" fontId="6" fillId="18" borderId="0" xfId="74" applyNumberFormat="1" applyFont="1" applyFill="1">
      <alignment vertical="top"/>
    </xf>
    <xf numFmtId="0" fontId="5" fillId="18" borderId="0" xfId="74" applyNumberFormat="1" applyFill="1">
      <alignment vertical="top"/>
    </xf>
    <xf numFmtId="0" fontId="5" fillId="18" borderId="0" xfId="74" applyNumberFormat="1" applyFill="1" applyAlignment="1">
      <alignment vertical="top" wrapText="1"/>
    </xf>
    <xf numFmtId="0" fontId="5" fillId="44" borderId="0" xfId="0" applyFont="1" applyFill="1" applyAlignment="1">
      <alignment horizontal="left" vertical="top" wrapText="1"/>
    </xf>
    <xf numFmtId="0" fontId="5" fillId="0" borderId="0" xfId="0" applyFont="1" applyAlignment="1">
      <alignment horizontal="left" vertical="top" wrapText="1"/>
    </xf>
    <xf numFmtId="0" fontId="5" fillId="0" borderId="0" xfId="64">
      <alignment vertical="top"/>
    </xf>
    <xf numFmtId="175" fontId="5" fillId="12" borderId="0" xfId="67" applyNumberFormat="1">
      <alignment vertical="top"/>
    </xf>
    <xf numFmtId="49" fontId="10" fillId="0" borderId="0" xfId="70" applyAlignment="1">
      <alignment vertical="top" wrapText="1"/>
    </xf>
    <xf numFmtId="175" fontId="5" fillId="8" borderId="0" xfId="71" applyNumberFormat="1">
      <alignment vertical="top"/>
    </xf>
    <xf numFmtId="41" fontId="5" fillId="0" borderId="0" xfId="72" applyFill="1">
      <alignment vertical="top"/>
    </xf>
    <xf numFmtId="49" fontId="6" fillId="18" borderId="0" xfId="63" applyBorder="1">
      <alignment vertical="top"/>
    </xf>
    <xf numFmtId="49" fontId="6" fillId="0" borderId="0" xfId="63" applyFill="1" applyBorder="1">
      <alignment vertical="top"/>
    </xf>
    <xf numFmtId="49" fontId="10" fillId="18" borderId="0" xfId="63" applyFont="1" applyBorder="1">
      <alignment vertical="top"/>
    </xf>
    <xf numFmtId="49" fontId="5" fillId="18" borderId="14" xfId="63" applyFont="1" applyBorder="1">
      <alignment vertical="top"/>
    </xf>
    <xf numFmtId="49" fontId="5" fillId="18" borderId="14" xfId="63" applyFont="1" applyBorder="1" applyAlignment="1">
      <alignment vertical="top" wrapText="1"/>
    </xf>
    <xf numFmtId="49" fontId="10" fillId="0" borderId="0" xfId="70" applyAlignment="1" applyProtection="1">
      <alignment vertical="top"/>
      <protection locked="0"/>
    </xf>
    <xf numFmtId="0" fontId="5" fillId="0" borderId="0" xfId="64" applyFont="1" applyAlignment="1" applyProtection="1">
      <alignment vertical="top"/>
      <protection locked="0"/>
    </xf>
    <xf numFmtId="0" fontId="5" fillId="0" borderId="0" xfId="64" applyAlignment="1" applyProtection="1">
      <alignment vertical="top"/>
      <protection locked="0"/>
    </xf>
    <xf numFmtId="41" fontId="5" fillId="12" borderId="0" xfId="67" applyNumberFormat="1">
      <alignment vertical="top"/>
    </xf>
    <xf numFmtId="0" fontId="5" fillId="0" borderId="0" xfId="64" applyFont="1" applyAlignment="1" applyProtection="1">
      <alignment horizontal="left" vertical="top" wrapText="1"/>
      <protection locked="0"/>
    </xf>
    <xf numFmtId="49" fontId="6" fillId="0" borderId="0" xfId="65" applyAlignment="1">
      <alignment vertical="top" wrapText="1"/>
    </xf>
    <xf numFmtId="0" fontId="11" fillId="0" borderId="0" xfId="0" applyFont="1" applyAlignment="1">
      <alignment vertical="top" wrapText="1"/>
    </xf>
    <xf numFmtId="0" fontId="5" fillId="18" borderId="0" xfId="74" applyNumberFormat="1" applyFill="1" applyAlignment="1">
      <alignment horizontal="left" vertical="top" wrapText="1"/>
    </xf>
    <xf numFmtId="0" fontId="5" fillId="0" borderId="0" xfId="64">
      <alignment vertical="top"/>
    </xf>
    <xf numFmtId="0" fontId="0" fillId="0" borderId="0" xfId="0" applyAlignment="1">
      <alignment vertical="top"/>
    </xf>
    <xf numFmtId="0" fontId="5" fillId="0" borderId="0" xfId="64" applyAlignment="1">
      <alignment vertical="top" wrapText="1"/>
    </xf>
    <xf numFmtId="0" fontId="38" fillId="0" borderId="0" xfId="0" applyFont="1">
      <alignment vertical="top"/>
    </xf>
    <xf numFmtId="49" fontId="5" fillId="0" borderId="0" xfId="70" applyFont="1" applyAlignment="1">
      <alignment vertical="top" wrapText="1"/>
    </xf>
    <xf numFmtId="0" fontId="0" fillId="0" borderId="0" xfId="0" applyAlignment="1" applyProtection="1">
      <alignment vertical="top"/>
      <protection locked="0"/>
    </xf>
    <xf numFmtId="2" fontId="0" fillId="43" borderId="0" xfId="0" applyNumberFormat="1" applyFill="1">
      <alignment vertical="top"/>
    </xf>
    <xf numFmtId="49" fontId="10" fillId="0" borderId="0" xfId="70" applyAlignment="1">
      <alignment vertical="top"/>
    </xf>
    <xf numFmtId="0" fontId="10" fillId="0" borderId="0" xfId="64" applyFont="1">
      <alignment vertical="top"/>
    </xf>
    <xf numFmtId="0" fontId="5" fillId="10" borderId="0" xfId="68" applyNumberFormat="1">
      <alignment vertical="top"/>
    </xf>
    <xf numFmtId="173" fontId="5" fillId="12" borderId="0" xfId="67" applyNumberFormat="1">
      <alignment vertical="top"/>
    </xf>
    <xf numFmtId="0" fontId="39" fillId="44" borderId="0" xfId="0" applyFont="1" applyFill="1" applyAlignment="1">
      <alignment horizontal="left" vertical="top"/>
    </xf>
    <xf numFmtId="0" fontId="0" fillId="0" borderId="0" xfId="0" applyAlignment="1">
      <alignment horizontal="left" vertical="top" wrapText="1"/>
    </xf>
    <xf numFmtId="0" fontId="5" fillId="44" borderId="0" xfId="0" applyFont="1" applyFill="1" applyAlignment="1">
      <alignment horizontal="left" vertical="top" wrapText="1"/>
    </xf>
    <xf numFmtId="0" fontId="5" fillId="0" borderId="0" xfId="0" applyFont="1" applyAlignment="1">
      <alignment horizontal="left" vertical="top" wrapText="1"/>
    </xf>
    <xf numFmtId="49" fontId="5" fillId="0" borderId="0" xfId="70" applyFont="1" applyAlignment="1">
      <alignment horizontal="left" vertical="top" wrapText="1"/>
    </xf>
    <xf numFmtId="0" fontId="5" fillId="0" borderId="0" xfId="64">
      <alignment vertical="top"/>
    </xf>
    <xf numFmtId="0" fontId="5" fillId="0" borderId="0" xfId="64" applyFont="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0" xfId="64" applyAlignment="1">
      <alignment horizontal="left" vertical="top" wrapText="1"/>
    </xf>
  </cellXfs>
  <cellStyles count="76">
    <cellStyle name="_kop1 Bladtitel" xfId="62" xr:uid="{00000000-0005-0000-0000-000000000000}"/>
    <cellStyle name="_kop2 Bloktitel" xfId="63" xr:uid="{00000000-0005-0000-0000-000001000000}"/>
    <cellStyle name="_kop3 Subkop" xfId="65" xr:uid="{00000000-0005-0000-0000-000002000000}"/>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2" hidden="1" xr:uid="{00000000-0005-0000-0000-00001B000000}"/>
    <cellStyle name="Berekening" xfId="6" builtinId="22" hidden="1"/>
    <cellStyle name="Cel (tussen)resultaat" xfId="69" xr:uid="{00000000-0005-0000-0000-00001D000000}"/>
    <cellStyle name="Cel Berekening" xfId="68" xr:uid="{00000000-0005-0000-0000-00001E000000}"/>
    <cellStyle name="Cel Bijzonderheid" xfId="71" xr:uid="{00000000-0005-0000-0000-00001F000000}"/>
    <cellStyle name="Cel Dataverzoek" xfId="73" xr:uid="{00000000-0005-0000-0000-000020000000}"/>
    <cellStyle name="Cel Input" xfId="66" xr:uid="{00000000-0005-0000-0000-000021000000}"/>
    <cellStyle name="Cel n.v.t. (leeg)" xfId="74" xr:uid="{00000000-0005-0000-0000-000022000000}"/>
    <cellStyle name="Cel PM extern" xfId="72" xr:uid="{00000000-0005-0000-0000-000023000000}"/>
    <cellStyle name="Cel Verwijzing" xfId="67" xr:uid="{00000000-0005-0000-0000-000024000000}"/>
    <cellStyle name="Check Cell" xfId="8" hidden="1" xr:uid="{00000000-0005-0000-0000-000025000000}"/>
    <cellStyle name="Controlecel" xfId="59" builtinId="23" hidden="1"/>
    <cellStyle name="Explanatory Text" xfId="22" hidden="1" xr:uid="{00000000-0005-0000-0000-000027000000}"/>
    <cellStyle name="Gekoppelde cel" xfId="7" builtinId="24" hidden="1"/>
    <cellStyle name="Gevolgde hyperlink" xfId="48" builtinId="9" hidden="1"/>
    <cellStyle name="Goed" xfId="1" builtinId="26" hidden="1"/>
    <cellStyle name="Heading 1" xfId="17" hidden="1" xr:uid="{00000000-0005-0000-0000-00002B000000}"/>
    <cellStyle name="Heading 2" xfId="18" hidden="1" xr:uid="{00000000-0005-0000-0000-00002C000000}"/>
    <cellStyle name="Heading 3" xfId="19" hidden="1" xr:uid="{00000000-0005-0000-0000-00002D000000}"/>
    <cellStyle name="Heading 4" xfId="20" hidden="1" xr:uid="{00000000-0005-0000-0000-00002E000000}"/>
    <cellStyle name="Hyperlink" xfId="10" builtinId="8" hidden="1"/>
    <cellStyle name="Hyperlink" xfId="49" builtinId="8" customBuiltin="1"/>
    <cellStyle name="Input" xfId="4" hidden="1" xr:uid="{00000000-0005-0000-0000-000031000000}"/>
    <cellStyle name="Invoer" xfId="57" builtinId="20" hidden="1"/>
    <cellStyle name="Komma" xfId="11" builtinId="3" hidden="1"/>
    <cellStyle name="Komma" xfId="50" builtinId="3" hidden="1"/>
    <cellStyle name="Komma [0]" xfId="12" builtinId="6" hidden="1"/>
    <cellStyle name="Kop 1" xfId="52" builtinId="16" hidden="1"/>
    <cellStyle name="Kop 2" xfId="53" builtinId="17" hidden="1"/>
    <cellStyle name="Kop 3" xfId="54" builtinId="18" hidden="1"/>
    <cellStyle name="Kop 4" xfId="55" builtinId="19" hidden="1"/>
    <cellStyle name="Neutraal" xfId="3" builtinId="28" hidden="1"/>
    <cellStyle name="Note" xfId="9" hidden="1" xr:uid="{00000000-0005-0000-0000-00003B000000}"/>
    <cellStyle name="Notitie" xfId="60" builtinId="10" hidden="1"/>
    <cellStyle name="Ongeldig" xfId="56" builtinId="27" hidden="1"/>
    <cellStyle name="Opm. INTERN" xfId="75" xr:uid="{00000000-0005-0000-0000-00003E000000}"/>
    <cellStyle name="Output" xfId="5" hidden="1" xr:uid="{00000000-0005-0000-0000-00003F000000}"/>
    <cellStyle name="Procent" xfId="15" builtinId="5" hidden="1"/>
    <cellStyle name="Procent" xfId="51" builtinId="5" hidden="1"/>
    <cellStyle name="Standaard" xfId="0" builtinId="0" customBuiltin="1"/>
    <cellStyle name="Standaard ACM-DE" xfId="64" xr:uid="{00000000-0005-0000-0000-000043000000}"/>
    <cellStyle name="Titel" xfId="16" builtinId="15" hidden="1"/>
    <cellStyle name="Toelichting" xfId="70" xr:uid="{00000000-0005-0000-0000-000045000000}"/>
    <cellStyle name="Totaal" xfId="23" builtinId="25" hidden="1"/>
    <cellStyle name="Uitvoer" xfId="58" builtinId="21" hidden="1"/>
    <cellStyle name="Valuta" xfId="13" builtinId="4" hidden="1"/>
    <cellStyle name="Valuta [0]" xfId="14" builtinId="7" hidden="1"/>
    <cellStyle name="Verklarende tekst" xfId="61" builtinId="53" hidden="1"/>
    <cellStyle name="Waarschuwingstekst" xfId="21" builtinId="11" hidde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CCC8D9"/>
      <color rgb="FFFFCCFF"/>
      <color rgb="FFFFCC99"/>
      <color rgb="FFE1FFE1"/>
      <color rgb="FFCCFFCC"/>
      <color rgb="FFFFFFCC"/>
      <color rgb="FFFF66FF"/>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046CBCC-7FE1-4592-BBC7-9554698DFB06}" type="doc">
      <dgm:prSet loTypeId="urn:microsoft.com/office/officeart/2005/8/layout/lProcess2" loCatId="list" qsTypeId="urn:microsoft.com/office/officeart/2005/8/quickstyle/simple1" qsCatId="simple" csTypeId="urn:microsoft.com/office/officeart/2005/8/colors/accent1_2" csCatId="accent1" phldr="1"/>
      <dgm:spPr/>
      <dgm:t>
        <a:bodyPr/>
        <a:lstStyle/>
        <a:p>
          <a:endParaRPr lang="nl-NL"/>
        </a:p>
      </dgm:t>
    </dgm:pt>
    <dgm:pt modelId="{A27E4F1D-2D62-4946-931D-9282BE3CCE64}">
      <dgm:prSet phldrT="[Tekst]" custT="1"/>
      <dgm:spPr>
        <a:solidFill>
          <a:srgbClr val="CCFFCC"/>
        </a:solidFill>
      </dgm:spPr>
      <dgm:t>
        <a:bodyPr/>
        <a:lstStyle/>
        <a:p>
          <a:r>
            <a:rPr lang="nl-NL" sz="2800">
              <a:latin typeface="Arial" panose="020B0604020202020204" pitchFamily="34" charset="0"/>
              <a:cs typeface="Arial" panose="020B0604020202020204" pitchFamily="34" charset="0"/>
            </a:rPr>
            <a:t>Input</a:t>
          </a:r>
        </a:p>
      </dgm:t>
    </dgm:pt>
    <dgm:pt modelId="{68460B2E-E031-4C40-88E2-2BDC83310B48}" type="parTrans" cxnId="{D8B17A76-74F6-439D-814F-B388C24305BA}">
      <dgm:prSet/>
      <dgm:spPr/>
      <dgm:t>
        <a:bodyPr/>
        <a:lstStyle/>
        <a:p>
          <a:endParaRPr lang="nl-NL"/>
        </a:p>
      </dgm:t>
    </dgm:pt>
    <dgm:pt modelId="{208276C0-7CE2-405A-A47C-A90736B27C02}" type="sibTrans" cxnId="{D8B17A76-74F6-439D-814F-B388C24305BA}">
      <dgm:prSet/>
      <dgm:spPr/>
      <dgm:t>
        <a:bodyPr/>
        <a:lstStyle/>
        <a:p>
          <a:endParaRPr lang="nl-NL"/>
        </a:p>
      </dgm:t>
    </dgm:pt>
    <dgm:pt modelId="{340B64A2-29E2-4F46-A838-F8FD3E334346}">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Parameters</a:t>
          </a:r>
        </a:p>
      </dgm:t>
    </dgm:pt>
    <dgm:pt modelId="{4239A92A-CAF2-4BCE-806F-1B6005E10255}" type="parTrans" cxnId="{8B6CD04E-AE00-4FFC-96E9-F792676C4157}">
      <dgm:prSet/>
      <dgm:spPr/>
      <dgm:t>
        <a:bodyPr/>
        <a:lstStyle/>
        <a:p>
          <a:endParaRPr lang="nl-NL"/>
        </a:p>
      </dgm:t>
    </dgm:pt>
    <dgm:pt modelId="{0325C855-7AED-41C8-8AC1-2B61E9215BC8}" type="sibTrans" cxnId="{8B6CD04E-AE00-4FFC-96E9-F792676C4157}">
      <dgm:prSet/>
      <dgm:spPr/>
      <dgm:t>
        <a:bodyPr/>
        <a:lstStyle/>
        <a:p>
          <a:endParaRPr lang="nl-NL"/>
        </a:p>
      </dgm:t>
    </dgm:pt>
    <dgm:pt modelId="{E5DC41FD-1CE1-4F49-9A61-55DAA3EE1E09}">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Investeringen</a:t>
          </a:r>
        </a:p>
      </dgm:t>
    </dgm:pt>
    <dgm:pt modelId="{469A1179-1B96-45CF-9040-DAABFF7B68D8}" type="parTrans" cxnId="{7E1603E2-2B00-4F44-9318-37BE9111B486}">
      <dgm:prSet/>
      <dgm:spPr/>
      <dgm:t>
        <a:bodyPr/>
        <a:lstStyle/>
        <a:p>
          <a:endParaRPr lang="nl-NL"/>
        </a:p>
      </dgm:t>
    </dgm:pt>
    <dgm:pt modelId="{59E80610-5E91-44E1-9B07-0016565D86F9}" type="sibTrans" cxnId="{7E1603E2-2B00-4F44-9318-37BE9111B486}">
      <dgm:prSet/>
      <dgm:spPr/>
      <dgm:t>
        <a:bodyPr/>
        <a:lstStyle/>
        <a:p>
          <a:endParaRPr lang="nl-NL"/>
        </a:p>
      </dgm:t>
    </dgm:pt>
    <dgm:pt modelId="{BAFA86B5-3661-4321-ABBB-029D972A9563}">
      <dgm:prSet phldrT="[Tekst]" custT="1"/>
      <dgm:spPr>
        <a:solidFill>
          <a:srgbClr val="FFFFCC"/>
        </a:solidFill>
      </dgm:spPr>
      <dgm:t>
        <a:bodyPr/>
        <a:lstStyle/>
        <a:p>
          <a:r>
            <a:rPr lang="nl-NL" sz="2400">
              <a:latin typeface="Arial" panose="020B0604020202020204" pitchFamily="34" charset="0"/>
              <a:cs typeface="Arial" panose="020B0604020202020204" pitchFamily="34" charset="0"/>
            </a:rPr>
            <a:t>berekeningen</a:t>
          </a:r>
        </a:p>
      </dgm:t>
    </dgm:pt>
    <dgm:pt modelId="{79D59C99-BE88-4216-AB91-8AD0E79ACE22}" type="parTrans" cxnId="{9C8162B8-B908-46CA-A7CD-621D6794545F}">
      <dgm:prSet/>
      <dgm:spPr/>
      <dgm:t>
        <a:bodyPr/>
        <a:lstStyle/>
        <a:p>
          <a:endParaRPr lang="nl-NL"/>
        </a:p>
      </dgm:t>
    </dgm:pt>
    <dgm:pt modelId="{2A68F433-BF18-421C-845C-5F8288C49435}" type="sibTrans" cxnId="{9C8162B8-B908-46CA-A7CD-621D6794545F}">
      <dgm:prSet/>
      <dgm:spPr/>
      <dgm:t>
        <a:bodyPr/>
        <a:lstStyle/>
        <a:p>
          <a:endParaRPr lang="nl-NL"/>
        </a:p>
      </dgm:t>
    </dgm:pt>
    <dgm:pt modelId="{FA45EB2C-6A78-49CF-A4E5-EC1DA7214B35}">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CPI-tabel (nominaal)</a:t>
          </a:r>
        </a:p>
      </dgm:t>
    </dgm:pt>
    <dgm:pt modelId="{9F425CA6-EDA6-47C3-A306-76B96CCE5411}" type="parTrans" cxnId="{199EC6E5-76DD-4449-9362-2BFFDEA29EF4}">
      <dgm:prSet/>
      <dgm:spPr/>
      <dgm:t>
        <a:bodyPr/>
        <a:lstStyle/>
        <a:p>
          <a:endParaRPr lang="nl-NL"/>
        </a:p>
      </dgm:t>
    </dgm:pt>
    <dgm:pt modelId="{CA5286F9-8C1E-4F54-AF4C-A73D8ACCAF5F}" type="sibTrans" cxnId="{199EC6E5-76DD-4449-9362-2BFFDEA29EF4}">
      <dgm:prSet/>
      <dgm:spPr/>
      <dgm:t>
        <a:bodyPr/>
        <a:lstStyle/>
        <a:p>
          <a:endParaRPr lang="nl-NL"/>
        </a:p>
      </dgm:t>
    </dgm:pt>
    <dgm:pt modelId="{A7AD5F1E-C220-4CE5-9224-5CF1EE222B09}">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Selectie</a:t>
          </a:r>
        </a:p>
      </dgm:t>
    </dgm:pt>
    <dgm:pt modelId="{960AE0B7-41B8-4235-8EBD-48F9F57AF2F1}" type="parTrans" cxnId="{DD5A8E30-9DD0-4CD8-9925-ADC2192CFBC0}">
      <dgm:prSet/>
      <dgm:spPr/>
      <dgm:t>
        <a:bodyPr/>
        <a:lstStyle/>
        <a:p>
          <a:endParaRPr lang="nl-NL"/>
        </a:p>
      </dgm:t>
    </dgm:pt>
    <dgm:pt modelId="{1E79A0BD-A11A-406C-9043-15350931E2B9}" type="sibTrans" cxnId="{DD5A8E30-9DD0-4CD8-9925-ADC2192CFBC0}">
      <dgm:prSet/>
      <dgm:spPr/>
      <dgm:t>
        <a:bodyPr/>
        <a:lstStyle/>
        <a:p>
          <a:endParaRPr lang="nl-NL"/>
        </a:p>
      </dgm:t>
    </dgm:pt>
    <dgm:pt modelId="{761B8084-E6B6-425B-BC34-79B5CFAF82DF}">
      <dgm:prSet phldrT="[Tekst]" custT="1"/>
      <dgm:spPr>
        <a:solidFill>
          <a:srgbClr val="CCFFFF"/>
        </a:solidFill>
      </dgm:spPr>
      <dgm:t>
        <a:bodyPr/>
        <a:lstStyle/>
        <a:p>
          <a:r>
            <a:rPr lang="nl-NL" sz="2800">
              <a:latin typeface="Arial" panose="020B0604020202020204" pitchFamily="34" charset="0"/>
              <a:cs typeface="Arial" panose="020B0604020202020204" pitchFamily="34" charset="0"/>
            </a:rPr>
            <a:t>Resultaat</a:t>
          </a:r>
        </a:p>
      </dgm:t>
    </dgm:pt>
    <dgm:pt modelId="{41A6B724-32E7-4D53-ACB9-7F1B7C87BF1D}" type="parTrans" cxnId="{AC9ECF18-8394-4AEC-AF42-649E7B3F0B29}">
      <dgm:prSet/>
      <dgm:spPr/>
      <dgm:t>
        <a:bodyPr/>
        <a:lstStyle/>
        <a:p>
          <a:endParaRPr lang="nl-NL"/>
        </a:p>
      </dgm:t>
    </dgm:pt>
    <dgm:pt modelId="{EDA25606-7DF6-4BF0-AA05-CC8C0CC835EA}" type="sibTrans" cxnId="{AC9ECF18-8394-4AEC-AF42-649E7B3F0B29}">
      <dgm:prSet/>
      <dgm:spPr/>
      <dgm:t>
        <a:bodyPr/>
        <a:lstStyle/>
        <a:p>
          <a:endParaRPr lang="nl-NL"/>
        </a:p>
      </dgm:t>
    </dgm:pt>
    <dgm:pt modelId="{05809CF6-C8F3-4213-B5B4-4603A8FAD98E}">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GAW</a:t>
          </a:r>
        </a:p>
      </dgm:t>
    </dgm:pt>
    <dgm:pt modelId="{D1AF8265-CD2A-473A-BD52-7D123FDF1D2F}" type="parTrans" cxnId="{7D2578B7-F424-4593-9217-028D42AE0DBA}">
      <dgm:prSet/>
      <dgm:spPr/>
      <dgm:t>
        <a:bodyPr/>
        <a:lstStyle/>
        <a:p>
          <a:endParaRPr lang="nl-NL"/>
        </a:p>
      </dgm:t>
    </dgm:pt>
    <dgm:pt modelId="{AF05F495-5A7B-4501-919E-9DEC33135666}" type="sibTrans" cxnId="{7D2578B7-F424-4593-9217-028D42AE0DBA}">
      <dgm:prSet/>
      <dgm:spPr/>
      <dgm:t>
        <a:bodyPr/>
        <a:lstStyle/>
        <a:p>
          <a:endParaRPr lang="nl-NL"/>
        </a:p>
      </dgm:t>
    </dgm:pt>
    <dgm:pt modelId="{B2EBF8AE-9683-4EB4-8207-7FB2963739E4}">
      <dgm:prSet phldrT="[Teks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Afschrijvingen</a:t>
          </a:r>
        </a:p>
      </dgm:t>
    </dgm:pt>
    <dgm:pt modelId="{8A9A29E9-AF90-471E-8CA8-B75084654522}" type="parTrans" cxnId="{D1D0EDCA-28DE-45CA-9563-7114264FF864}">
      <dgm:prSet/>
      <dgm:spPr/>
      <dgm:t>
        <a:bodyPr/>
        <a:lstStyle/>
        <a:p>
          <a:endParaRPr lang="nl-NL"/>
        </a:p>
      </dgm:t>
    </dgm:pt>
    <dgm:pt modelId="{5E0330FB-2D31-4139-B39E-AD4F2A9181AC}" type="sibTrans" cxnId="{D1D0EDCA-28DE-45CA-9563-7114264FF864}">
      <dgm:prSet/>
      <dgm:spPr/>
      <dgm:t>
        <a:bodyPr/>
        <a:lstStyle/>
        <a:p>
          <a:endParaRPr lang="nl-NL"/>
        </a:p>
      </dgm:t>
    </dgm:pt>
    <dgm:pt modelId="{88CE4B75-3BD6-4156-8BC0-8CE44C66EC0A}">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Investeringen per jaar</a:t>
          </a:r>
        </a:p>
      </dgm:t>
    </dgm:pt>
    <dgm:pt modelId="{B4593AE9-08EF-4030-950E-5AD4B03B9F7B}" type="parTrans" cxnId="{DCD6AFF2-13A2-4793-A1D3-D18BFDD35A41}">
      <dgm:prSet/>
      <dgm:spPr/>
      <dgm:t>
        <a:bodyPr/>
        <a:lstStyle/>
        <a:p>
          <a:endParaRPr lang="nl-NL"/>
        </a:p>
      </dgm:t>
    </dgm:pt>
    <dgm:pt modelId="{5E664574-828C-42E1-B0A6-E7703C346157}" type="sibTrans" cxnId="{DCD6AFF2-13A2-4793-A1D3-D18BFDD35A41}">
      <dgm:prSet/>
      <dgm:spPr/>
      <dgm:t>
        <a:bodyPr/>
        <a:lstStyle/>
        <a:p>
          <a:endParaRPr lang="nl-NL"/>
        </a:p>
      </dgm:t>
    </dgm:pt>
    <dgm:pt modelId="{E7774BE9-5449-40BA-BBB2-A60135468E75}">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Nominale afschrijvingen</a:t>
          </a:r>
        </a:p>
      </dgm:t>
    </dgm:pt>
    <dgm:pt modelId="{12340814-C39E-4A88-9E11-A9E1CBDB79B4}" type="parTrans" cxnId="{F51C886F-8F87-44E6-8C80-007F3040B424}">
      <dgm:prSet/>
      <dgm:spPr/>
      <dgm:t>
        <a:bodyPr/>
        <a:lstStyle/>
        <a:p>
          <a:endParaRPr lang="nl-NL"/>
        </a:p>
      </dgm:t>
    </dgm:pt>
    <dgm:pt modelId="{D2023989-C57F-4730-A99B-67FEAC89BF41}" type="sibTrans" cxnId="{F51C886F-8F87-44E6-8C80-007F3040B424}">
      <dgm:prSet/>
      <dgm:spPr/>
      <dgm:t>
        <a:bodyPr/>
        <a:lstStyle/>
        <a:p>
          <a:endParaRPr lang="nl-NL"/>
        </a:p>
      </dgm:t>
    </dgm:pt>
    <dgm:pt modelId="{F41A9410-5ECE-4949-BFCB-6E7598898AB0}">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Afschrijvingen voor GAW</a:t>
          </a:r>
        </a:p>
      </dgm:t>
    </dgm:pt>
    <dgm:pt modelId="{BF3D71BE-C13E-4B8B-AA35-8E133A535563}" type="parTrans" cxnId="{B62C1632-1165-42B8-A25F-708B157E0357}">
      <dgm:prSet/>
      <dgm:spPr/>
      <dgm:t>
        <a:bodyPr/>
        <a:lstStyle/>
        <a:p>
          <a:endParaRPr lang="nl-NL"/>
        </a:p>
      </dgm:t>
    </dgm:pt>
    <dgm:pt modelId="{9995EAE9-C679-4C36-B48F-53F8251E359F}" type="sibTrans" cxnId="{B62C1632-1165-42B8-A25F-708B157E0357}">
      <dgm:prSet/>
      <dgm:spPr/>
      <dgm:t>
        <a:bodyPr/>
        <a:lstStyle/>
        <a:p>
          <a:endParaRPr lang="nl-NL"/>
        </a:p>
      </dgm:t>
    </dgm:pt>
    <dgm:pt modelId="{EB0C5800-4216-4BF5-BC2F-FDEC4320645D}">
      <dgm:prSet/>
      <dgm:spPr>
        <a:noFill/>
        <a:ln>
          <a:solidFill>
            <a:sysClr val="windowText" lastClr="000000"/>
          </a:solidFill>
        </a:ln>
      </dgm:spPr>
      <dgm:t>
        <a:bodyPr/>
        <a:lstStyle/>
        <a:p>
          <a:r>
            <a:rPr lang="nl-NL">
              <a:solidFill>
                <a:sysClr val="windowText" lastClr="000000"/>
              </a:solidFill>
              <a:latin typeface="Arial" panose="020B0604020202020204" pitchFamily="34" charset="0"/>
              <a:cs typeface="Arial" panose="020B0604020202020204" pitchFamily="34" charset="0"/>
            </a:rPr>
            <a:t>Gestandaardiseerde activawaarde</a:t>
          </a:r>
        </a:p>
      </dgm:t>
    </dgm:pt>
    <dgm:pt modelId="{80859F2C-2D24-4B39-8E41-CBAB0C9E34A7}" type="parTrans" cxnId="{EF3EB92F-3074-43B8-8B75-CEE05DF5335C}">
      <dgm:prSet/>
      <dgm:spPr/>
      <dgm:t>
        <a:bodyPr/>
        <a:lstStyle/>
        <a:p>
          <a:endParaRPr lang="nl-NL"/>
        </a:p>
      </dgm:t>
    </dgm:pt>
    <dgm:pt modelId="{7BFA4068-CAC9-46EA-BF2F-408798334E9D}" type="sibTrans" cxnId="{EF3EB92F-3074-43B8-8B75-CEE05DF5335C}">
      <dgm:prSet/>
      <dgm:spPr/>
      <dgm:t>
        <a:bodyPr/>
        <a:lstStyle/>
        <a:p>
          <a:endParaRPr lang="nl-NL"/>
        </a:p>
      </dgm:t>
    </dgm:pt>
    <dgm:pt modelId="{071524E6-6F2B-4B93-BDCF-49C8DD17AB8E}" type="pres">
      <dgm:prSet presAssocID="{B046CBCC-7FE1-4592-BBC7-9554698DFB06}" presName="theList" presStyleCnt="0">
        <dgm:presLayoutVars>
          <dgm:dir/>
          <dgm:animLvl val="lvl"/>
          <dgm:resizeHandles val="exact"/>
        </dgm:presLayoutVars>
      </dgm:prSet>
      <dgm:spPr/>
    </dgm:pt>
    <dgm:pt modelId="{7AB03C6F-AA27-4E1C-84CB-F81FA1659FC9}" type="pres">
      <dgm:prSet presAssocID="{A27E4F1D-2D62-4946-931D-9282BE3CCE64}" presName="compNode" presStyleCnt="0"/>
      <dgm:spPr/>
    </dgm:pt>
    <dgm:pt modelId="{038A287B-4721-4F49-99DD-FF0635010317}" type="pres">
      <dgm:prSet presAssocID="{A27E4F1D-2D62-4946-931D-9282BE3CCE64}" presName="aNode" presStyleLbl="bgShp" presStyleIdx="0" presStyleCnt="3" custLinFactNeighborX="-3956" custLinFactNeighborY="-355"/>
      <dgm:spPr/>
    </dgm:pt>
    <dgm:pt modelId="{47A01D2E-EC2B-4023-B064-6C9D56EA1D2E}" type="pres">
      <dgm:prSet presAssocID="{A27E4F1D-2D62-4946-931D-9282BE3CCE64}" presName="textNode" presStyleLbl="bgShp" presStyleIdx="0" presStyleCnt="3"/>
      <dgm:spPr/>
    </dgm:pt>
    <dgm:pt modelId="{24F8631D-290B-4705-98AD-348E8BBE55B6}" type="pres">
      <dgm:prSet presAssocID="{A27E4F1D-2D62-4946-931D-9282BE3CCE64}" presName="compChildNode" presStyleCnt="0"/>
      <dgm:spPr/>
    </dgm:pt>
    <dgm:pt modelId="{93553E5F-DAC2-4B40-9A72-23C5877FFBD2}" type="pres">
      <dgm:prSet presAssocID="{A27E4F1D-2D62-4946-931D-9282BE3CCE64}" presName="theInnerList" presStyleCnt="0"/>
      <dgm:spPr/>
    </dgm:pt>
    <dgm:pt modelId="{2EF4ED38-4857-484E-A80F-415CE129D34D}" type="pres">
      <dgm:prSet presAssocID="{340B64A2-29E2-4F46-A838-F8FD3E334346}" presName="childNode" presStyleLbl="node1" presStyleIdx="0" presStyleCnt="10">
        <dgm:presLayoutVars>
          <dgm:bulletEnabled val="1"/>
        </dgm:presLayoutVars>
      </dgm:prSet>
      <dgm:spPr/>
    </dgm:pt>
    <dgm:pt modelId="{936A37AB-B605-4AC9-97FA-FDE1A6981D48}" type="pres">
      <dgm:prSet presAssocID="{340B64A2-29E2-4F46-A838-F8FD3E334346}" presName="aSpace2" presStyleCnt="0"/>
      <dgm:spPr/>
    </dgm:pt>
    <dgm:pt modelId="{7F1C7F81-87EC-4AE0-8D0A-FEF21A5CEBE9}" type="pres">
      <dgm:prSet presAssocID="{E5DC41FD-1CE1-4F49-9A61-55DAA3EE1E09}" presName="childNode" presStyleLbl="node1" presStyleIdx="1" presStyleCnt="10">
        <dgm:presLayoutVars>
          <dgm:bulletEnabled val="1"/>
        </dgm:presLayoutVars>
      </dgm:prSet>
      <dgm:spPr/>
    </dgm:pt>
    <dgm:pt modelId="{9170AC88-FBBC-46B6-8277-FF00B20E9800}" type="pres">
      <dgm:prSet presAssocID="{A27E4F1D-2D62-4946-931D-9282BE3CCE64}" presName="aSpace" presStyleCnt="0"/>
      <dgm:spPr/>
    </dgm:pt>
    <dgm:pt modelId="{7572EBC9-B121-4C74-BD48-6ED90A07B76D}" type="pres">
      <dgm:prSet presAssocID="{BAFA86B5-3661-4321-ABBB-029D972A9563}" presName="compNode" presStyleCnt="0"/>
      <dgm:spPr/>
    </dgm:pt>
    <dgm:pt modelId="{631919B6-8229-48E3-A3CC-ACECA377971A}" type="pres">
      <dgm:prSet presAssocID="{BAFA86B5-3661-4321-ABBB-029D972A9563}" presName="aNode" presStyleLbl="bgShp" presStyleIdx="1" presStyleCnt="3"/>
      <dgm:spPr/>
    </dgm:pt>
    <dgm:pt modelId="{C1CC9A0D-D489-4845-8206-C47995E4296A}" type="pres">
      <dgm:prSet presAssocID="{BAFA86B5-3661-4321-ABBB-029D972A9563}" presName="textNode" presStyleLbl="bgShp" presStyleIdx="1" presStyleCnt="3"/>
      <dgm:spPr/>
    </dgm:pt>
    <dgm:pt modelId="{AC733C79-2A31-4388-85CF-A2054D37E141}" type="pres">
      <dgm:prSet presAssocID="{BAFA86B5-3661-4321-ABBB-029D972A9563}" presName="compChildNode" presStyleCnt="0"/>
      <dgm:spPr/>
    </dgm:pt>
    <dgm:pt modelId="{1BC2A90F-9CBE-4E68-A5EA-C4C783A6900B}" type="pres">
      <dgm:prSet presAssocID="{BAFA86B5-3661-4321-ABBB-029D972A9563}" presName="theInnerList" presStyleCnt="0"/>
      <dgm:spPr/>
    </dgm:pt>
    <dgm:pt modelId="{AE9D82BA-F2C7-4E1B-A456-4A836512489E}" type="pres">
      <dgm:prSet presAssocID="{FA45EB2C-6A78-49CF-A4E5-EC1DA7214B35}" presName="childNode" presStyleLbl="node1" presStyleIdx="2" presStyleCnt="10">
        <dgm:presLayoutVars>
          <dgm:bulletEnabled val="1"/>
        </dgm:presLayoutVars>
      </dgm:prSet>
      <dgm:spPr/>
    </dgm:pt>
    <dgm:pt modelId="{C59D50FA-81A1-4AA5-9CED-43159CCD3EAB}" type="pres">
      <dgm:prSet presAssocID="{FA45EB2C-6A78-49CF-A4E5-EC1DA7214B35}" presName="aSpace2" presStyleCnt="0"/>
      <dgm:spPr/>
    </dgm:pt>
    <dgm:pt modelId="{F7EB0721-F863-41CF-A2A2-CE0CC80C2AB7}" type="pres">
      <dgm:prSet presAssocID="{A7AD5F1E-C220-4CE5-9224-5CF1EE222B09}" presName="childNode" presStyleLbl="node1" presStyleIdx="3" presStyleCnt="10" custScaleY="104467">
        <dgm:presLayoutVars>
          <dgm:bulletEnabled val="1"/>
        </dgm:presLayoutVars>
      </dgm:prSet>
      <dgm:spPr/>
    </dgm:pt>
    <dgm:pt modelId="{35C9EE3F-F0AD-4F10-A482-3338356F9011}" type="pres">
      <dgm:prSet presAssocID="{A7AD5F1E-C220-4CE5-9224-5CF1EE222B09}" presName="aSpace2" presStyleCnt="0"/>
      <dgm:spPr/>
    </dgm:pt>
    <dgm:pt modelId="{A481EE56-1279-4BE1-9014-1EA2620632FD}" type="pres">
      <dgm:prSet presAssocID="{88CE4B75-3BD6-4156-8BC0-8CE44C66EC0A}" presName="childNode" presStyleLbl="node1" presStyleIdx="4" presStyleCnt="10">
        <dgm:presLayoutVars>
          <dgm:bulletEnabled val="1"/>
        </dgm:presLayoutVars>
      </dgm:prSet>
      <dgm:spPr/>
    </dgm:pt>
    <dgm:pt modelId="{0BFE0038-E115-414F-99A4-123866472B30}" type="pres">
      <dgm:prSet presAssocID="{88CE4B75-3BD6-4156-8BC0-8CE44C66EC0A}" presName="aSpace2" presStyleCnt="0"/>
      <dgm:spPr/>
    </dgm:pt>
    <dgm:pt modelId="{2C7CDE2B-E023-468C-A3D1-4095E8195116}" type="pres">
      <dgm:prSet presAssocID="{E7774BE9-5449-40BA-BBB2-A60135468E75}" presName="childNode" presStyleLbl="node1" presStyleIdx="5" presStyleCnt="10">
        <dgm:presLayoutVars>
          <dgm:bulletEnabled val="1"/>
        </dgm:presLayoutVars>
      </dgm:prSet>
      <dgm:spPr/>
    </dgm:pt>
    <dgm:pt modelId="{59978496-834F-484A-9932-3784D1742109}" type="pres">
      <dgm:prSet presAssocID="{E7774BE9-5449-40BA-BBB2-A60135468E75}" presName="aSpace2" presStyleCnt="0"/>
      <dgm:spPr/>
    </dgm:pt>
    <dgm:pt modelId="{C014A798-9856-4DD4-9DF2-D655CE8C2068}" type="pres">
      <dgm:prSet presAssocID="{F41A9410-5ECE-4949-BFCB-6E7598898AB0}" presName="childNode" presStyleLbl="node1" presStyleIdx="6" presStyleCnt="10">
        <dgm:presLayoutVars>
          <dgm:bulletEnabled val="1"/>
        </dgm:presLayoutVars>
      </dgm:prSet>
      <dgm:spPr/>
    </dgm:pt>
    <dgm:pt modelId="{DB80D3CA-3989-43C6-94C4-A7E2E3A453BF}" type="pres">
      <dgm:prSet presAssocID="{F41A9410-5ECE-4949-BFCB-6E7598898AB0}" presName="aSpace2" presStyleCnt="0"/>
      <dgm:spPr/>
    </dgm:pt>
    <dgm:pt modelId="{3701CC6B-656C-41D9-8441-D0194343511D}" type="pres">
      <dgm:prSet presAssocID="{EB0C5800-4216-4BF5-BC2F-FDEC4320645D}" presName="childNode" presStyleLbl="node1" presStyleIdx="7" presStyleCnt="10">
        <dgm:presLayoutVars>
          <dgm:bulletEnabled val="1"/>
        </dgm:presLayoutVars>
      </dgm:prSet>
      <dgm:spPr/>
    </dgm:pt>
    <dgm:pt modelId="{3501F203-317D-4099-A330-7C9036C4AFAC}" type="pres">
      <dgm:prSet presAssocID="{BAFA86B5-3661-4321-ABBB-029D972A9563}" presName="aSpace" presStyleCnt="0"/>
      <dgm:spPr/>
    </dgm:pt>
    <dgm:pt modelId="{9F9923CA-731C-40A1-8B28-492E540A1717}" type="pres">
      <dgm:prSet presAssocID="{761B8084-E6B6-425B-BC34-79B5CFAF82DF}" presName="compNode" presStyleCnt="0"/>
      <dgm:spPr/>
    </dgm:pt>
    <dgm:pt modelId="{891E498A-EFE9-4A08-AA5B-7D919C9B028F}" type="pres">
      <dgm:prSet presAssocID="{761B8084-E6B6-425B-BC34-79B5CFAF82DF}" presName="aNode" presStyleLbl="bgShp" presStyleIdx="2" presStyleCnt="3" custLinFactNeighborX="-1769" custLinFactNeighborY="-9296"/>
      <dgm:spPr/>
    </dgm:pt>
    <dgm:pt modelId="{400C17E0-2866-4F71-B0AA-92045D4E215B}" type="pres">
      <dgm:prSet presAssocID="{761B8084-E6B6-425B-BC34-79B5CFAF82DF}" presName="textNode" presStyleLbl="bgShp" presStyleIdx="2" presStyleCnt="3"/>
      <dgm:spPr/>
    </dgm:pt>
    <dgm:pt modelId="{3CA8EEA6-5407-4ED2-BB4B-074B6A5A534C}" type="pres">
      <dgm:prSet presAssocID="{761B8084-E6B6-425B-BC34-79B5CFAF82DF}" presName="compChildNode" presStyleCnt="0"/>
      <dgm:spPr/>
    </dgm:pt>
    <dgm:pt modelId="{780FE349-3711-4E5A-9952-C22F244045DC}" type="pres">
      <dgm:prSet presAssocID="{761B8084-E6B6-425B-BC34-79B5CFAF82DF}" presName="theInnerList" presStyleCnt="0"/>
      <dgm:spPr/>
    </dgm:pt>
    <dgm:pt modelId="{CE405643-9ED4-461C-8771-437A3CA9F75D}" type="pres">
      <dgm:prSet presAssocID="{05809CF6-C8F3-4213-B5B4-4603A8FAD98E}" presName="childNode" presStyleLbl="node1" presStyleIdx="8" presStyleCnt="10" custScaleY="19354" custLinFactY="20965" custLinFactNeighborX="-2528" custLinFactNeighborY="100000">
        <dgm:presLayoutVars>
          <dgm:bulletEnabled val="1"/>
        </dgm:presLayoutVars>
      </dgm:prSet>
      <dgm:spPr/>
    </dgm:pt>
    <dgm:pt modelId="{B52DBA1A-BDB0-4734-A2E0-37986D17F63E}" type="pres">
      <dgm:prSet presAssocID="{05809CF6-C8F3-4213-B5B4-4603A8FAD98E}" presName="aSpace2" presStyleCnt="0"/>
      <dgm:spPr/>
    </dgm:pt>
    <dgm:pt modelId="{EB7F7131-0CA3-4166-91DA-C948CE003669}" type="pres">
      <dgm:prSet presAssocID="{B2EBF8AE-9683-4EB4-8207-7FB2963739E4}" presName="childNode" presStyleLbl="node1" presStyleIdx="9" presStyleCnt="10" custScaleY="21413" custLinFactY="-29711" custLinFactNeighborX="-2844" custLinFactNeighborY="-100000">
        <dgm:presLayoutVars>
          <dgm:bulletEnabled val="1"/>
        </dgm:presLayoutVars>
      </dgm:prSet>
      <dgm:spPr/>
    </dgm:pt>
  </dgm:ptLst>
  <dgm:cxnLst>
    <dgm:cxn modelId="{42348200-8717-4910-92D4-A3A9E4DE1184}" type="presOf" srcId="{EB0C5800-4216-4BF5-BC2F-FDEC4320645D}" destId="{3701CC6B-656C-41D9-8441-D0194343511D}" srcOrd="0" destOrd="0" presId="urn:microsoft.com/office/officeart/2005/8/layout/lProcess2"/>
    <dgm:cxn modelId="{95BB4F17-00B1-4BB3-A210-FAB8E3E51BBA}" type="presOf" srcId="{FA45EB2C-6A78-49CF-A4E5-EC1DA7214B35}" destId="{AE9D82BA-F2C7-4E1B-A456-4A836512489E}" srcOrd="0" destOrd="0" presId="urn:microsoft.com/office/officeart/2005/8/layout/lProcess2"/>
    <dgm:cxn modelId="{AC9ECF18-8394-4AEC-AF42-649E7B3F0B29}" srcId="{B046CBCC-7FE1-4592-BBC7-9554698DFB06}" destId="{761B8084-E6B6-425B-BC34-79B5CFAF82DF}" srcOrd="2" destOrd="0" parTransId="{41A6B724-32E7-4D53-ACB9-7F1B7C87BF1D}" sibTransId="{EDA25606-7DF6-4BF0-AA05-CC8C0CC835EA}"/>
    <dgm:cxn modelId="{8060CA21-18F7-4707-B28D-50132FA98B8D}" type="presOf" srcId="{05809CF6-C8F3-4213-B5B4-4603A8FAD98E}" destId="{CE405643-9ED4-461C-8771-437A3CA9F75D}" srcOrd="0" destOrd="0" presId="urn:microsoft.com/office/officeart/2005/8/layout/lProcess2"/>
    <dgm:cxn modelId="{01DB1824-0A6C-4913-BC93-36776DDC6740}" type="presOf" srcId="{BAFA86B5-3661-4321-ABBB-029D972A9563}" destId="{631919B6-8229-48E3-A3CC-ACECA377971A}" srcOrd="0" destOrd="0" presId="urn:microsoft.com/office/officeart/2005/8/layout/lProcess2"/>
    <dgm:cxn modelId="{43D53E25-6786-42CF-A1C6-634F7216941D}" type="presOf" srcId="{B2EBF8AE-9683-4EB4-8207-7FB2963739E4}" destId="{EB7F7131-0CA3-4166-91DA-C948CE003669}" srcOrd="0" destOrd="0" presId="urn:microsoft.com/office/officeart/2005/8/layout/lProcess2"/>
    <dgm:cxn modelId="{CAE2E727-315C-42EB-88F4-ADB2CD36E9D2}" type="presOf" srcId="{A7AD5F1E-C220-4CE5-9224-5CF1EE222B09}" destId="{F7EB0721-F863-41CF-A2A2-CE0CC80C2AB7}" srcOrd="0" destOrd="0" presId="urn:microsoft.com/office/officeart/2005/8/layout/lProcess2"/>
    <dgm:cxn modelId="{EF3EB92F-3074-43B8-8B75-CEE05DF5335C}" srcId="{BAFA86B5-3661-4321-ABBB-029D972A9563}" destId="{EB0C5800-4216-4BF5-BC2F-FDEC4320645D}" srcOrd="5" destOrd="0" parTransId="{80859F2C-2D24-4B39-8E41-CBAB0C9E34A7}" sibTransId="{7BFA4068-CAC9-46EA-BF2F-408798334E9D}"/>
    <dgm:cxn modelId="{DD5A8E30-9DD0-4CD8-9925-ADC2192CFBC0}" srcId="{BAFA86B5-3661-4321-ABBB-029D972A9563}" destId="{A7AD5F1E-C220-4CE5-9224-5CF1EE222B09}" srcOrd="1" destOrd="0" parTransId="{960AE0B7-41B8-4235-8EBD-48F9F57AF2F1}" sibTransId="{1E79A0BD-A11A-406C-9043-15350931E2B9}"/>
    <dgm:cxn modelId="{B62C1632-1165-42B8-A25F-708B157E0357}" srcId="{BAFA86B5-3661-4321-ABBB-029D972A9563}" destId="{F41A9410-5ECE-4949-BFCB-6E7598898AB0}" srcOrd="4" destOrd="0" parTransId="{BF3D71BE-C13E-4B8B-AA35-8E133A535563}" sibTransId="{9995EAE9-C679-4C36-B48F-53F8251E359F}"/>
    <dgm:cxn modelId="{4522D03B-A5CA-4357-A4D3-2A08BAA2DDBA}" type="presOf" srcId="{E5DC41FD-1CE1-4F49-9A61-55DAA3EE1E09}" destId="{7F1C7F81-87EC-4AE0-8D0A-FEF21A5CEBE9}" srcOrd="0" destOrd="0" presId="urn:microsoft.com/office/officeart/2005/8/layout/lProcess2"/>
    <dgm:cxn modelId="{7F1A633F-7615-4696-B9CD-7BE32B0AF1B2}" type="presOf" srcId="{E7774BE9-5449-40BA-BBB2-A60135468E75}" destId="{2C7CDE2B-E023-468C-A3D1-4095E8195116}" srcOrd="0" destOrd="0" presId="urn:microsoft.com/office/officeart/2005/8/layout/lProcess2"/>
    <dgm:cxn modelId="{0EFE5F42-A453-40A1-BB8C-569FA7DF70AB}" type="presOf" srcId="{BAFA86B5-3661-4321-ABBB-029D972A9563}" destId="{C1CC9A0D-D489-4845-8206-C47995E4296A}" srcOrd="1" destOrd="0" presId="urn:microsoft.com/office/officeart/2005/8/layout/lProcess2"/>
    <dgm:cxn modelId="{F908D143-FF09-458E-8E7D-C6DCE5F82AC4}" type="presOf" srcId="{340B64A2-29E2-4F46-A838-F8FD3E334346}" destId="{2EF4ED38-4857-484E-A80F-415CE129D34D}" srcOrd="0" destOrd="0" presId="urn:microsoft.com/office/officeart/2005/8/layout/lProcess2"/>
    <dgm:cxn modelId="{C2F1F143-E73D-4501-A392-AAFBC8E1A4B7}" type="presOf" srcId="{761B8084-E6B6-425B-BC34-79B5CFAF82DF}" destId="{891E498A-EFE9-4A08-AA5B-7D919C9B028F}" srcOrd="0" destOrd="0" presId="urn:microsoft.com/office/officeart/2005/8/layout/lProcess2"/>
    <dgm:cxn modelId="{8B6CD04E-AE00-4FFC-96E9-F792676C4157}" srcId="{A27E4F1D-2D62-4946-931D-9282BE3CCE64}" destId="{340B64A2-29E2-4F46-A838-F8FD3E334346}" srcOrd="0" destOrd="0" parTransId="{4239A92A-CAF2-4BCE-806F-1B6005E10255}" sibTransId="{0325C855-7AED-41C8-8AC1-2B61E9215BC8}"/>
    <dgm:cxn modelId="{F51C886F-8F87-44E6-8C80-007F3040B424}" srcId="{BAFA86B5-3661-4321-ABBB-029D972A9563}" destId="{E7774BE9-5449-40BA-BBB2-A60135468E75}" srcOrd="3" destOrd="0" parTransId="{12340814-C39E-4A88-9E11-A9E1CBDB79B4}" sibTransId="{D2023989-C57F-4730-A99B-67FEAC89BF41}"/>
    <dgm:cxn modelId="{D8B17A76-74F6-439D-814F-B388C24305BA}" srcId="{B046CBCC-7FE1-4592-BBC7-9554698DFB06}" destId="{A27E4F1D-2D62-4946-931D-9282BE3CCE64}" srcOrd="0" destOrd="0" parTransId="{68460B2E-E031-4C40-88E2-2BDC83310B48}" sibTransId="{208276C0-7CE2-405A-A47C-A90736B27C02}"/>
    <dgm:cxn modelId="{9190BB57-F954-415D-950E-9CEC5CD7C983}" type="presOf" srcId="{761B8084-E6B6-425B-BC34-79B5CFAF82DF}" destId="{400C17E0-2866-4F71-B0AA-92045D4E215B}" srcOrd="1" destOrd="0" presId="urn:microsoft.com/office/officeart/2005/8/layout/lProcess2"/>
    <dgm:cxn modelId="{01964880-9AC1-43E7-B395-2D2ACB379801}" type="presOf" srcId="{A27E4F1D-2D62-4946-931D-9282BE3CCE64}" destId="{47A01D2E-EC2B-4023-B064-6C9D56EA1D2E}" srcOrd="1" destOrd="0" presId="urn:microsoft.com/office/officeart/2005/8/layout/lProcess2"/>
    <dgm:cxn modelId="{B3A65B98-D442-42C4-87AE-CF83B2603998}" type="presOf" srcId="{A27E4F1D-2D62-4946-931D-9282BE3CCE64}" destId="{038A287B-4721-4F49-99DD-FF0635010317}" srcOrd="0" destOrd="0" presId="urn:microsoft.com/office/officeart/2005/8/layout/lProcess2"/>
    <dgm:cxn modelId="{54F3D999-AB9E-4D10-B51B-7909B5FF31C8}" type="presOf" srcId="{F41A9410-5ECE-4949-BFCB-6E7598898AB0}" destId="{C014A798-9856-4DD4-9DF2-D655CE8C2068}" srcOrd="0" destOrd="0" presId="urn:microsoft.com/office/officeart/2005/8/layout/lProcess2"/>
    <dgm:cxn modelId="{CC29DAAE-6DC8-4AFA-9049-C907ED66F88F}" type="presOf" srcId="{88CE4B75-3BD6-4156-8BC0-8CE44C66EC0A}" destId="{A481EE56-1279-4BE1-9014-1EA2620632FD}" srcOrd="0" destOrd="0" presId="urn:microsoft.com/office/officeart/2005/8/layout/lProcess2"/>
    <dgm:cxn modelId="{7D2578B7-F424-4593-9217-028D42AE0DBA}" srcId="{761B8084-E6B6-425B-BC34-79B5CFAF82DF}" destId="{05809CF6-C8F3-4213-B5B4-4603A8FAD98E}" srcOrd="0" destOrd="0" parTransId="{D1AF8265-CD2A-473A-BD52-7D123FDF1D2F}" sibTransId="{AF05F495-5A7B-4501-919E-9DEC33135666}"/>
    <dgm:cxn modelId="{9C8162B8-B908-46CA-A7CD-621D6794545F}" srcId="{B046CBCC-7FE1-4592-BBC7-9554698DFB06}" destId="{BAFA86B5-3661-4321-ABBB-029D972A9563}" srcOrd="1" destOrd="0" parTransId="{79D59C99-BE88-4216-AB91-8AD0E79ACE22}" sibTransId="{2A68F433-BF18-421C-845C-5F8288C49435}"/>
    <dgm:cxn modelId="{85D320BF-90B4-445E-8C8E-E8B1A8EB446F}" type="presOf" srcId="{B046CBCC-7FE1-4592-BBC7-9554698DFB06}" destId="{071524E6-6F2B-4B93-BDCF-49C8DD17AB8E}" srcOrd="0" destOrd="0" presId="urn:microsoft.com/office/officeart/2005/8/layout/lProcess2"/>
    <dgm:cxn modelId="{D1D0EDCA-28DE-45CA-9563-7114264FF864}" srcId="{761B8084-E6B6-425B-BC34-79B5CFAF82DF}" destId="{B2EBF8AE-9683-4EB4-8207-7FB2963739E4}" srcOrd="1" destOrd="0" parTransId="{8A9A29E9-AF90-471E-8CA8-B75084654522}" sibTransId="{5E0330FB-2D31-4139-B39E-AD4F2A9181AC}"/>
    <dgm:cxn modelId="{7E1603E2-2B00-4F44-9318-37BE9111B486}" srcId="{A27E4F1D-2D62-4946-931D-9282BE3CCE64}" destId="{E5DC41FD-1CE1-4F49-9A61-55DAA3EE1E09}" srcOrd="1" destOrd="0" parTransId="{469A1179-1B96-45CF-9040-DAABFF7B68D8}" sibTransId="{59E80610-5E91-44E1-9B07-0016565D86F9}"/>
    <dgm:cxn modelId="{199EC6E5-76DD-4449-9362-2BFFDEA29EF4}" srcId="{BAFA86B5-3661-4321-ABBB-029D972A9563}" destId="{FA45EB2C-6A78-49CF-A4E5-EC1DA7214B35}" srcOrd="0" destOrd="0" parTransId="{9F425CA6-EDA6-47C3-A306-76B96CCE5411}" sibTransId="{CA5286F9-8C1E-4F54-AF4C-A73D8ACCAF5F}"/>
    <dgm:cxn modelId="{DCD6AFF2-13A2-4793-A1D3-D18BFDD35A41}" srcId="{BAFA86B5-3661-4321-ABBB-029D972A9563}" destId="{88CE4B75-3BD6-4156-8BC0-8CE44C66EC0A}" srcOrd="2" destOrd="0" parTransId="{B4593AE9-08EF-4030-950E-5AD4B03B9F7B}" sibTransId="{5E664574-828C-42E1-B0A6-E7703C346157}"/>
    <dgm:cxn modelId="{ED4FDA11-CC8C-4A4B-A7D0-F76748311ACB}" type="presParOf" srcId="{071524E6-6F2B-4B93-BDCF-49C8DD17AB8E}" destId="{7AB03C6F-AA27-4E1C-84CB-F81FA1659FC9}" srcOrd="0" destOrd="0" presId="urn:microsoft.com/office/officeart/2005/8/layout/lProcess2"/>
    <dgm:cxn modelId="{AFBFD96D-2D93-4AE9-81C0-75873D18085F}" type="presParOf" srcId="{7AB03C6F-AA27-4E1C-84CB-F81FA1659FC9}" destId="{038A287B-4721-4F49-99DD-FF0635010317}" srcOrd="0" destOrd="0" presId="urn:microsoft.com/office/officeart/2005/8/layout/lProcess2"/>
    <dgm:cxn modelId="{41DB5B51-32A3-4289-83B6-385E87C93877}" type="presParOf" srcId="{7AB03C6F-AA27-4E1C-84CB-F81FA1659FC9}" destId="{47A01D2E-EC2B-4023-B064-6C9D56EA1D2E}" srcOrd="1" destOrd="0" presId="urn:microsoft.com/office/officeart/2005/8/layout/lProcess2"/>
    <dgm:cxn modelId="{DFAAB76A-8AC6-48DE-8CCF-19D1826F1A35}" type="presParOf" srcId="{7AB03C6F-AA27-4E1C-84CB-F81FA1659FC9}" destId="{24F8631D-290B-4705-98AD-348E8BBE55B6}" srcOrd="2" destOrd="0" presId="urn:microsoft.com/office/officeart/2005/8/layout/lProcess2"/>
    <dgm:cxn modelId="{5C837178-9545-4548-A8D4-9FC73D3F5379}" type="presParOf" srcId="{24F8631D-290B-4705-98AD-348E8BBE55B6}" destId="{93553E5F-DAC2-4B40-9A72-23C5877FFBD2}" srcOrd="0" destOrd="0" presId="urn:microsoft.com/office/officeart/2005/8/layout/lProcess2"/>
    <dgm:cxn modelId="{B0A85C37-0109-484D-8271-E1383896BC1F}" type="presParOf" srcId="{93553E5F-DAC2-4B40-9A72-23C5877FFBD2}" destId="{2EF4ED38-4857-484E-A80F-415CE129D34D}" srcOrd="0" destOrd="0" presId="urn:microsoft.com/office/officeart/2005/8/layout/lProcess2"/>
    <dgm:cxn modelId="{1F36761E-EA1E-4637-AA5B-A6C8BD0FF02C}" type="presParOf" srcId="{93553E5F-DAC2-4B40-9A72-23C5877FFBD2}" destId="{936A37AB-B605-4AC9-97FA-FDE1A6981D48}" srcOrd="1" destOrd="0" presId="urn:microsoft.com/office/officeart/2005/8/layout/lProcess2"/>
    <dgm:cxn modelId="{EBBE70BE-A608-48C7-B03C-72FA93C61A90}" type="presParOf" srcId="{93553E5F-DAC2-4B40-9A72-23C5877FFBD2}" destId="{7F1C7F81-87EC-4AE0-8D0A-FEF21A5CEBE9}" srcOrd="2" destOrd="0" presId="urn:microsoft.com/office/officeart/2005/8/layout/lProcess2"/>
    <dgm:cxn modelId="{672A0828-6C1B-401C-88EA-81966BF2ECAE}" type="presParOf" srcId="{071524E6-6F2B-4B93-BDCF-49C8DD17AB8E}" destId="{9170AC88-FBBC-46B6-8277-FF00B20E9800}" srcOrd="1" destOrd="0" presId="urn:microsoft.com/office/officeart/2005/8/layout/lProcess2"/>
    <dgm:cxn modelId="{491AAC79-9425-431E-909B-478D4CD781AE}" type="presParOf" srcId="{071524E6-6F2B-4B93-BDCF-49C8DD17AB8E}" destId="{7572EBC9-B121-4C74-BD48-6ED90A07B76D}" srcOrd="2" destOrd="0" presId="urn:microsoft.com/office/officeart/2005/8/layout/lProcess2"/>
    <dgm:cxn modelId="{21117716-5E3D-4F24-8ECA-EFF93FA2127C}" type="presParOf" srcId="{7572EBC9-B121-4C74-BD48-6ED90A07B76D}" destId="{631919B6-8229-48E3-A3CC-ACECA377971A}" srcOrd="0" destOrd="0" presId="urn:microsoft.com/office/officeart/2005/8/layout/lProcess2"/>
    <dgm:cxn modelId="{A2216277-70BB-4C4F-8FA7-01455DD149DB}" type="presParOf" srcId="{7572EBC9-B121-4C74-BD48-6ED90A07B76D}" destId="{C1CC9A0D-D489-4845-8206-C47995E4296A}" srcOrd="1" destOrd="0" presId="urn:microsoft.com/office/officeart/2005/8/layout/lProcess2"/>
    <dgm:cxn modelId="{FEE566FB-9D16-4C22-BB7E-D384A9D60A03}" type="presParOf" srcId="{7572EBC9-B121-4C74-BD48-6ED90A07B76D}" destId="{AC733C79-2A31-4388-85CF-A2054D37E141}" srcOrd="2" destOrd="0" presId="urn:microsoft.com/office/officeart/2005/8/layout/lProcess2"/>
    <dgm:cxn modelId="{D279C8EF-7157-43AA-ADDE-F0F21393B02A}" type="presParOf" srcId="{AC733C79-2A31-4388-85CF-A2054D37E141}" destId="{1BC2A90F-9CBE-4E68-A5EA-C4C783A6900B}" srcOrd="0" destOrd="0" presId="urn:microsoft.com/office/officeart/2005/8/layout/lProcess2"/>
    <dgm:cxn modelId="{AE6B48CF-A7F6-488B-896A-C7C07C434636}" type="presParOf" srcId="{1BC2A90F-9CBE-4E68-A5EA-C4C783A6900B}" destId="{AE9D82BA-F2C7-4E1B-A456-4A836512489E}" srcOrd="0" destOrd="0" presId="urn:microsoft.com/office/officeart/2005/8/layout/lProcess2"/>
    <dgm:cxn modelId="{4A079A2F-7159-4708-87A4-0E36BBE8ABBA}" type="presParOf" srcId="{1BC2A90F-9CBE-4E68-A5EA-C4C783A6900B}" destId="{C59D50FA-81A1-4AA5-9CED-43159CCD3EAB}" srcOrd="1" destOrd="0" presId="urn:microsoft.com/office/officeart/2005/8/layout/lProcess2"/>
    <dgm:cxn modelId="{23601226-A4DC-4D20-82A4-D41243195899}" type="presParOf" srcId="{1BC2A90F-9CBE-4E68-A5EA-C4C783A6900B}" destId="{F7EB0721-F863-41CF-A2A2-CE0CC80C2AB7}" srcOrd="2" destOrd="0" presId="urn:microsoft.com/office/officeart/2005/8/layout/lProcess2"/>
    <dgm:cxn modelId="{AB7807F3-5C05-4509-B766-032F318B3205}" type="presParOf" srcId="{1BC2A90F-9CBE-4E68-A5EA-C4C783A6900B}" destId="{35C9EE3F-F0AD-4F10-A482-3338356F9011}" srcOrd="3" destOrd="0" presId="urn:microsoft.com/office/officeart/2005/8/layout/lProcess2"/>
    <dgm:cxn modelId="{7A5FD7E0-0BE8-4C70-9CC7-51AD169A5F76}" type="presParOf" srcId="{1BC2A90F-9CBE-4E68-A5EA-C4C783A6900B}" destId="{A481EE56-1279-4BE1-9014-1EA2620632FD}" srcOrd="4" destOrd="0" presId="urn:microsoft.com/office/officeart/2005/8/layout/lProcess2"/>
    <dgm:cxn modelId="{22789440-FDC7-44A0-9F79-A8F59508CDC5}" type="presParOf" srcId="{1BC2A90F-9CBE-4E68-A5EA-C4C783A6900B}" destId="{0BFE0038-E115-414F-99A4-123866472B30}" srcOrd="5" destOrd="0" presId="urn:microsoft.com/office/officeart/2005/8/layout/lProcess2"/>
    <dgm:cxn modelId="{112F66BA-4216-4F21-86A6-1D2488DECFC0}" type="presParOf" srcId="{1BC2A90F-9CBE-4E68-A5EA-C4C783A6900B}" destId="{2C7CDE2B-E023-468C-A3D1-4095E8195116}" srcOrd="6" destOrd="0" presId="urn:microsoft.com/office/officeart/2005/8/layout/lProcess2"/>
    <dgm:cxn modelId="{27407DB8-95F7-41C9-B00A-D7A2080436AF}" type="presParOf" srcId="{1BC2A90F-9CBE-4E68-A5EA-C4C783A6900B}" destId="{59978496-834F-484A-9932-3784D1742109}" srcOrd="7" destOrd="0" presId="urn:microsoft.com/office/officeart/2005/8/layout/lProcess2"/>
    <dgm:cxn modelId="{F665473C-3ACA-45B4-9748-3BAFD96B6E01}" type="presParOf" srcId="{1BC2A90F-9CBE-4E68-A5EA-C4C783A6900B}" destId="{C014A798-9856-4DD4-9DF2-D655CE8C2068}" srcOrd="8" destOrd="0" presId="urn:microsoft.com/office/officeart/2005/8/layout/lProcess2"/>
    <dgm:cxn modelId="{332498DE-D51E-4586-9844-A586B7EDC45F}" type="presParOf" srcId="{1BC2A90F-9CBE-4E68-A5EA-C4C783A6900B}" destId="{DB80D3CA-3989-43C6-94C4-A7E2E3A453BF}" srcOrd="9" destOrd="0" presId="urn:microsoft.com/office/officeart/2005/8/layout/lProcess2"/>
    <dgm:cxn modelId="{E574F2A5-3031-4F68-9F13-3FEA17EBA05C}" type="presParOf" srcId="{1BC2A90F-9CBE-4E68-A5EA-C4C783A6900B}" destId="{3701CC6B-656C-41D9-8441-D0194343511D}" srcOrd="10" destOrd="0" presId="urn:microsoft.com/office/officeart/2005/8/layout/lProcess2"/>
    <dgm:cxn modelId="{9419F316-F386-4ACB-9624-E10084217A7E}" type="presParOf" srcId="{071524E6-6F2B-4B93-BDCF-49C8DD17AB8E}" destId="{3501F203-317D-4099-A330-7C9036C4AFAC}" srcOrd="3" destOrd="0" presId="urn:microsoft.com/office/officeart/2005/8/layout/lProcess2"/>
    <dgm:cxn modelId="{B8E8D9C2-57A5-494E-A4A0-8AE2C3AB9ECD}" type="presParOf" srcId="{071524E6-6F2B-4B93-BDCF-49C8DD17AB8E}" destId="{9F9923CA-731C-40A1-8B28-492E540A1717}" srcOrd="4" destOrd="0" presId="urn:microsoft.com/office/officeart/2005/8/layout/lProcess2"/>
    <dgm:cxn modelId="{680C24C7-2F39-4DB8-88F9-6A44B43FF100}" type="presParOf" srcId="{9F9923CA-731C-40A1-8B28-492E540A1717}" destId="{891E498A-EFE9-4A08-AA5B-7D919C9B028F}" srcOrd="0" destOrd="0" presId="urn:microsoft.com/office/officeart/2005/8/layout/lProcess2"/>
    <dgm:cxn modelId="{6E6CF786-AE88-4ADF-9D1A-E6B63F170D73}" type="presParOf" srcId="{9F9923CA-731C-40A1-8B28-492E540A1717}" destId="{400C17E0-2866-4F71-B0AA-92045D4E215B}" srcOrd="1" destOrd="0" presId="urn:microsoft.com/office/officeart/2005/8/layout/lProcess2"/>
    <dgm:cxn modelId="{D3279445-E296-4CE7-9A19-9556BD80726D}" type="presParOf" srcId="{9F9923CA-731C-40A1-8B28-492E540A1717}" destId="{3CA8EEA6-5407-4ED2-BB4B-074B6A5A534C}" srcOrd="2" destOrd="0" presId="urn:microsoft.com/office/officeart/2005/8/layout/lProcess2"/>
    <dgm:cxn modelId="{5C735F11-A23D-4998-8761-7EB0CC97021C}" type="presParOf" srcId="{3CA8EEA6-5407-4ED2-BB4B-074B6A5A534C}" destId="{780FE349-3711-4E5A-9952-C22F244045DC}" srcOrd="0" destOrd="0" presId="urn:microsoft.com/office/officeart/2005/8/layout/lProcess2"/>
    <dgm:cxn modelId="{58AB0D6A-3336-439A-9481-A2D5F811004B}" type="presParOf" srcId="{780FE349-3711-4E5A-9952-C22F244045DC}" destId="{CE405643-9ED4-461C-8771-437A3CA9F75D}" srcOrd="0" destOrd="0" presId="urn:microsoft.com/office/officeart/2005/8/layout/lProcess2"/>
    <dgm:cxn modelId="{FA859C17-EB5B-4546-90AF-3C290B6ABD07}" type="presParOf" srcId="{780FE349-3711-4E5A-9952-C22F244045DC}" destId="{B52DBA1A-BDB0-4734-A2E0-37986D17F63E}" srcOrd="1" destOrd="0" presId="urn:microsoft.com/office/officeart/2005/8/layout/lProcess2"/>
    <dgm:cxn modelId="{D334D63F-8C45-4AF7-89A5-3381FF62C763}" type="presParOf" srcId="{780FE349-3711-4E5A-9952-C22F244045DC}" destId="{EB7F7131-0CA3-4166-91DA-C948CE003669}" srcOrd="2" destOrd="0" presId="urn:microsoft.com/office/officeart/2005/8/layout/l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38A287B-4721-4F49-99DD-FF0635010317}">
      <dsp:nvSpPr>
        <dsp:cNvPr id="0" name=""/>
        <dsp:cNvSpPr/>
      </dsp:nvSpPr>
      <dsp:spPr>
        <a:xfrm>
          <a:off x="0" y="0"/>
          <a:ext cx="4436268" cy="6509498"/>
        </a:xfrm>
        <a:prstGeom prst="roundRect">
          <a:avLst>
            <a:gd name="adj" fmla="val 10000"/>
          </a:avLst>
        </a:prstGeom>
        <a:solidFill>
          <a:srgbClr val="CCFFCC"/>
        </a:solidFill>
        <a:ln>
          <a:noFill/>
        </a:ln>
        <a:effectLst/>
      </dsp:spPr>
      <dsp:style>
        <a:lnRef idx="0">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nl-NL" sz="2800" kern="1200">
              <a:latin typeface="Arial" panose="020B0604020202020204" pitchFamily="34" charset="0"/>
              <a:cs typeface="Arial" panose="020B0604020202020204" pitchFamily="34" charset="0"/>
            </a:rPr>
            <a:t>Input</a:t>
          </a:r>
        </a:p>
      </dsp:txBody>
      <dsp:txXfrm>
        <a:off x="0" y="0"/>
        <a:ext cx="4436268" cy="1952849"/>
      </dsp:txXfrm>
    </dsp:sp>
    <dsp:sp modelId="{2EF4ED38-4857-484E-A80F-415CE129D34D}">
      <dsp:nvSpPr>
        <dsp:cNvPr id="0" name=""/>
        <dsp:cNvSpPr/>
      </dsp:nvSpPr>
      <dsp:spPr>
        <a:xfrm>
          <a:off x="445333" y="1954756"/>
          <a:ext cx="3549014" cy="1962702"/>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Parameters</a:t>
          </a:r>
        </a:p>
      </dsp:txBody>
      <dsp:txXfrm>
        <a:off x="502819" y="2012242"/>
        <a:ext cx="3434042" cy="1847730"/>
      </dsp:txXfrm>
    </dsp:sp>
    <dsp:sp modelId="{7F1C7F81-87EC-4AE0-8D0A-FEF21A5CEBE9}">
      <dsp:nvSpPr>
        <dsp:cNvPr id="0" name=""/>
        <dsp:cNvSpPr/>
      </dsp:nvSpPr>
      <dsp:spPr>
        <a:xfrm>
          <a:off x="445333" y="4219413"/>
          <a:ext cx="3549014" cy="1962702"/>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Investeringen</a:t>
          </a:r>
        </a:p>
      </dsp:txBody>
      <dsp:txXfrm>
        <a:off x="502819" y="4276899"/>
        <a:ext cx="3434042" cy="1847730"/>
      </dsp:txXfrm>
    </dsp:sp>
    <dsp:sp modelId="{631919B6-8229-48E3-A3CC-ACECA377971A}">
      <dsp:nvSpPr>
        <dsp:cNvPr id="0" name=""/>
        <dsp:cNvSpPr/>
      </dsp:nvSpPr>
      <dsp:spPr>
        <a:xfrm>
          <a:off x="4770695" y="0"/>
          <a:ext cx="4436268" cy="6509498"/>
        </a:xfrm>
        <a:prstGeom prst="roundRect">
          <a:avLst>
            <a:gd name="adj" fmla="val 10000"/>
          </a:avLst>
        </a:prstGeom>
        <a:solidFill>
          <a:srgbClr val="FFFFCC"/>
        </a:solidFill>
        <a:ln>
          <a:noFill/>
        </a:ln>
        <a:effectLst/>
      </dsp:spPr>
      <dsp:style>
        <a:lnRef idx="0">
          <a:scrgbClr r="0" g="0" b="0"/>
        </a:lnRef>
        <a:fillRef idx="1">
          <a:scrgbClr r="0" g="0" b="0"/>
        </a:fillRef>
        <a:effectRef idx="0">
          <a:scrgbClr r="0" g="0" b="0"/>
        </a:effectRef>
        <a:fontRef idx="minor"/>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nl-NL" sz="2400" kern="1200">
              <a:latin typeface="Arial" panose="020B0604020202020204" pitchFamily="34" charset="0"/>
              <a:cs typeface="Arial" panose="020B0604020202020204" pitchFamily="34" charset="0"/>
            </a:rPr>
            <a:t>berekeningen</a:t>
          </a:r>
        </a:p>
      </dsp:txBody>
      <dsp:txXfrm>
        <a:off x="4770695" y="0"/>
        <a:ext cx="4436268" cy="1952849"/>
      </dsp:txXfrm>
    </dsp:sp>
    <dsp:sp modelId="{AE9D82BA-F2C7-4E1B-A456-4A836512489E}">
      <dsp:nvSpPr>
        <dsp:cNvPr id="0" name=""/>
        <dsp:cNvSpPr/>
      </dsp:nvSpPr>
      <dsp:spPr>
        <a:xfrm>
          <a:off x="5214322" y="1953286"/>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CPI-tabel (nominaal)</a:t>
          </a:r>
        </a:p>
      </dsp:txBody>
      <dsp:txXfrm>
        <a:off x="5232506" y="1971470"/>
        <a:ext cx="3512646" cy="584465"/>
      </dsp:txXfrm>
    </dsp:sp>
    <dsp:sp modelId="{F7EB0721-F863-41CF-A2A2-CE0CC80C2AB7}">
      <dsp:nvSpPr>
        <dsp:cNvPr id="0" name=""/>
        <dsp:cNvSpPr/>
      </dsp:nvSpPr>
      <dsp:spPr>
        <a:xfrm>
          <a:off x="5214322" y="2669632"/>
          <a:ext cx="3549014" cy="648566"/>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Selectie</a:t>
          </a:r>
        </a:p>
      </dsp:txBody>
      <dsp:txXfrm>
        <a:off x="5233318" y="2688628"/>
        <a:ext cx="3511022" cy="610574"/>
      </dsp:txXfrm>
    </dsp:sp>
    <dsp:sp modelId="{A481EE56-1279-4BE1-9014-1EA2620632FD}">
      <dsp:nvSpPr>
        <dsp:cNvPr id="0" name=""/>
        <dsp:cNvSpPr/>
      </dsp:nvSpPr>
      <dsp:spPr>
        <a:xfrm>
          <a:off x="5214322" y="3413712"/>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Investeringen per jaar</a:t>
          </a:r>
        </a:p>
      </dsp:txBody>
      <dsp:txXfrm>
        <a:off x="5232506" y="3431896"/>
        <a:ext cx="3512646" cy="584465"/>
      </dsp:txXfrm>
    </dsp:sp>
    <dsp:sp modelId="{2C7CDE2B-E023-468C-A3D1-4095E8195116}">
      <dsp:nvSpPr>
        <dsp:cNvPr id="0" name=""/>
        <dsp:cNvSpPr/>
      </dsp:nvSpPr>
      <dsp:spPr>
        <a:xfrm>
          <a:off x="5214322" y="4130059"/>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Nominale afschrijvingen</a:t>
          </a:r>
        </a:p>
      </dsp:txBody>
      <dsp:txXfrm>
        <a:off x="5232506" y="4148243"/>
        <a:ext cx="3512646" cy="584465"/>
      </dsp:txXfrm>
    </dsp:sp>
    <dsp:sp modelId="{C014A798-9856-4DD4-9DF2-D655CE8C2068}">
      <dsp:nvSpPr>
        <dsp:cNvPr id="0" name=""/>
        <dsp:cNvSpPr/>
      </dsp:nvSpPr>
      <dsp:spPr>
        <a:xfrm>
          <a:off x="5214322" y="4846405"/>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Afschrijvingen voor GAW</a:t>
          </a:r>
        </a:p>
      </dsp:txBody>
      <dsp:txXfrm>
        <a:off x="5232506" y="4864589"/>
        <a:ext cx="3512646" cy="584465"/>
      </dsp:txXfrm>
    </dsp:sp>
    <dsp:sp modelId="{3701CC6B-656C-41D9-8441-D0194343511D}">
      <dsp:nvSpPr>
        <dsp:cNvPr id="0" name=""/>
        <dsp:cNvSpPr/>
      </dsp:nvSpPr>
      <dsp:spPr>
        <a:xfrm>
          <a:off x="5214322" y="5562752"/>
          <a:ext cx="3549014" cy="620833"/>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Gestandaardiseerde activawaarde</a:t>
          </a:r>
        </a:p>
      </dsp:txBody>
      <dsp:txXfrm>
        <a:off x="5232506" y="5580936"/>
        <a:ext cx="3512646" cy="584465"/>
      </dsp:txXfrm>
    </dsp:sp>
    <dsp:sp modelId="{891E498A-EFE9-4A08-AA5B-7D919C9B028F}">
      <dsp:nvSpPr>
        <dsp:cNvPr id="0" name=""/>
        <dsp:cNvSpPr/>
      </dsp:nvSpPr>
      <dsp:spPr>
        <a:xfrm>
          <a:off x="9461206" y="0"/>
          <a:ext cx="4436268" cy="6509498"/>
        </a:xfrm>
        <a:prstGeom prst="roundRect">
          <a:avLst>
            <a:gd name="adj" fmla="val 10000"/>
          </a:avLst>
        </a:prstGeom>
        <a:solidFill>
          <a:srgbClr val="CCFFFF"/>
        </a:solidFill>
        <a:ln>
          <a:noFill/>
        </a:ln>
        <a:effectLst/>
      </dsp:spPr>
      <dsp:style>
        <a:lnRef idx="0">
          <a:scrgbClr r="0" g="0" b="0"/>
        </a:lnRef>
        <a:fillRef idx="1">
          <a:scrgbClr r="0" g="0" b="0"/>
        </a:fillRef>
        <a:effectRef idx="0">
          <a:scrgbClr r="0" g="0" b="0"/>
        </a:effectRef>
        <a:fontRef idx="minor"/>
      </dsp:style>
      <dsp:txBody>
        <a:bodyPr spcFirstLastPara="0" vert="horz" wrap="square" lIns="106680" tIns="106680" rIns="106680" bIns="106680" numCol="1" spcCol="1270" anchor="ctr" anchorCtr="0">
          <a:noAutofit/>
        </a:bodyPr>
        <a:lstStyle/>
        <a:p>
          <a:pPr marL="0" lvl="0" indent="0" algn="ctr" defTabSz="1244600">
            <a:lnSpc>
              <a:spcPct val="90000"/>
            </a:lnSpc>
            <a:spcBef>
              <a:spcPct val="0"/>
            </a:spcBef>
            <a:spcAft>
              <a:spcPct val="35000"/>
            </a:spcAft>
            <a:buNone/>
          </a:pPr>
          <a:r>
            <a:rPr lang="nl-NL" sz="2800" kern="1200">
              <a:latin typeface="Arial" panose="020B0604020202020204" pitchFamily="34" charset="0"/>
              <a:cs typeface="Arial" panose="020B0604020202020204" pitchFamily="34" charset="0"/>
            </a:rPr>
            <a:t>Resultaat</a:t>
          </a:r>
        </a:p>
      </dsp:txBody>
      <dsp:txXfrm>
        <a:off x="9461206" y="0"/>
        <a:ext cx="4436268" cy="1952849"/>
      </dsp:txXfrm>
    </dsp:sp>
    <dsp:sp modelId="{CE405643-9ED4-461C-8771-437A3CA9F75D}">
      <dsp:nvSpPr>
        <dsp:cNvPr id="0" name=""/>
        <dsp:cNvSpPr/>
      </dsp:nvSpPr>
      <dsp:spPr>
        <a:xfrm>
          <a:off x="9893591" y="4418515"/>
          <a:ext cx="3549014" cy="818901"/>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GAW</a:t>
          </a:r>
        </a:p>
      </dsp:txBody>
      <dsp:txXfrm>
        <a:off x="9917576" y="4442500"/>
        <a:ext cx="3501044" cy="770931"/>
      </dsp:txXfrm>
    </dsp:sp>
    <dsp:sp modelId="{EB7F7131-0CA3-4166-91DA-C948CE003669}">
      <dsp:nvSpPr>
        <dsp:cNvPr id="0" name=""/>
        <dsp:cNvSpPr/>
      </dsp:nvSpPr>
      <dsp:spPr>
        <a:xfrm>
          <a:off x="9882376" y="2442277"/>
          <a:ext cx="3549014" cy="906021"/>
        </a:xfrm>
        <a:prstGeom prst="roundRect">
          <a:avLst>
            <a:gd name="adj" fmla="val 10000"/>
          </a:avLst>
        </a:prstGeom>
        <a:noFill/>
        <a:ln w="25400" cap="flat" cmpd="sng" algn="ctr">
          <a:solidFill>
            <a:sysClr val="windowText" lastClr="00000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8260" tIns="36195" rIns="48260" bIns="36195" numCol="1" spcCol="1270" anchor="ctr" anchorCtr="0">
          <a:noAutofit/>
        </a:bodyPr>
        <a:lstStyle/>
        <a:p>
          <a:pPr marL="0" lvl="0" indent="0" algn="ctr" defTabSz="844550">
            <a:lnSpc>
              <a:spcPct val="90000"/>
            </a:lnSpc>
            <a:spcBef>
              <a:spcPct val="0"/>
            </a:spcBef>
            <a:spcAft>
              <a:spcPct val="35000"/>
            </a:spcAft>
            <a:buNone/>
          </a:pPr>
          <a:r>
            <a:rPr lang="nl-NL" sz="1900" kern="1200">
              <a:solidFill>
                <a:sysClr val="windowText" lastClr="000000"/>
              </a:solidFill>
              <a:latin typeface="Arial" panose="020B0604020202020204" pitchFamily="34" charset="0"/>
              <a:cs typeface="Arial" panose="020B0604020202020204" pitchFamily="34" charset="0"/>
            </a:rPr>
            <a:t>Afschrijvingen</a:t>
          </a:r>
        </a:p>
      </dsp:txBody>
      <dsp:txXfrm>
        <a:off x="9908912" y="2468813"/>
        <a:ext cx="3495942" cy="852949"/>
      </dsp:txXfrm>
    </dsp:sp>
  </dsp:spTree>
</dsp:drawing>
</file>

<file path=xl/diagrams/layout1.xml><?xml version="1.0" encoding="utf-8"?>
<dgm:layoutDef xmlns:dgm="http://schemas.openxmlformats.org/drawingml/2006/diagram" xmlns:a="http://schemas.openxmlformats.org/drawingml/2006/main" uniqueId="urn:microsoft.com/office/officeart/2005/8/layout/lProcess2">
  <dgm:title val=""/>
  <dgm:desc val=""/>
  <dgm:catLst>
    <dgm:cat type="list" pri="10000"/>
    <dgm:cat type="relationship" pri="13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useDef="1">
    <dgm:dataModel>
      <dgm:ptLst/>
      <dgm:bg/>
      <dgm:whole/>
    </dgm:dataModel>
  </dgm:styleData>
  <dgm:clrData useDef="1">
    <dgm:dataModel>
      <dgm:ptLst/>
      <dgm:bg/>
      <dgm:whole/>
    </dgm:dataModel>
  </dgm:clrData>
  <dgm:layoutNode name="theList">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forName="aSpace" refType="w" fact="0.075"/>
      <dgm:constr type="h" for="des" forName="aSpace2" refType="h" fact="0.1"/>
      <dgm:constr type="primFontSz" for="des" forName="textNode" op="equ"/>
      <dgm:constr type="primFontSz" for="des" forName="childNode" op="equ"/>
    </dgm:constrLst>
    <dgm:ruleLst/>
    <dgm:forEach name="aNodeForEach" axis="ch" ptType="node">
      <dgm:layoutNode name="compNode">
        <dgm:alg type="composite"/>
        <dgm:shape xmlns:r="http://schemas.openxmlformats.org/officeDocument/2006/relationships" r:blip="">
          <dgm:adjLst/>
        </dgm:shape>
        <dgm:presOf/>
        <dgm:constrLst>
          <dgm:constr type="w" for="ch" forName="aNode" refType="w"/>
          <dgm:constr type="h" for="ch" forName="aNode" refType="h"/>
          <dgm:constr type="w" for="ch" forName="textNode" refType="w"/>
          <dgm:constr type="h" for="ch" forName="textNode" refType="h" fact="0.3"/>
          <dgm:constr type="ctrX" for="ch" forName="textNode" refType="w" fact="0.5"/>
          <dgm:constr type="w" for="ch" forName="compChildNode" refType="w" fact="0.8"/>
          <dgm:constr type="h" for="ch" forName="compChildNode" refType="h" fact="0.65"/>
          <dgm:constr type="t" for="ch" forName="compChildNode" refType="h" fact="0.3"/>
          <dgm:constr type="ctrX" for="ch" forName="compChildNode" refType="w" fact="0.5"/>
        </dgm:constrLst>
        <dgm:ruleLst/>
        <dgm:layoutNode name="aNode" styleLbl="bgShp">
          <dgm:alg type="sp"/>
          <dgm:shape xmlns:r="http://schemas.openxmlformats.org/officeDocument/2006/relationships" type="roundRect" r:blip="">
            <dgm:adjLst>
              <dgm:adj idx="1" val="0.1"/>
            </dgm:adjLst>
          </dgm:shape>
          <dgm:presOf axis="self"/>
          <dgm:constrLst/>
          <dgm:ruleLst/>
        </dgm:layoutNode>
        <dgm:layoutNode name="textNode" styleLbl="bgShp">
          <dgm:alg type="tx"/>
          <dgm:shape xmlns:r="http://schemas.openxmlformats.org/officeDocument/2006/relationships" type="rect" r:blip="" hideGeom="1">
            <dgm:adjLst>
              <dgm:adj idx="1" val="0.1"/>
            </dgm:adjLst>
          </dgm:shape>
          <dgm:presOf axis="self"/>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compChildNode">
          <dgm:alg type="composite"/>
          <dgm:shape xmlns:r="http://schemas.openxmlformats.org/officeDocument/2006/relationships" r:blip="">
            <dgm:adjLst/>
          </dgm:shape>
          <dgm:presOf/>
          <dgm:constrLst>
            <dgm:constr type="w" for="des" forName="childNode" refType="w"/>
            <dgm:constr type="h" for="des" forName="childNode" refType="h"/>
          </dgm:constrLst>
          <dgm:ruleLst/>
          <dgm:layoutNode name="theInnerList">
            <dgm:alg type="lin">
              <dgm:param type="linDir" val="fromT"/>
            </dgm:alg>
            <dgm:shape xmlns:r="http://schemas.openxmlformats.org/officeDocument/2006/relationships" r:blip="">
              <dgm:adjLst/>
            </dgm:shape>
            <dgm:presOf/>
            <dgm:constrLst/>
            <dgm:ruleLst/>
            <dgm:forEach name="childNodeForEach" axis="ch" ptType="node">
              <dgm:layoutNode name="childNode" styleLbl="node1">
                <dgm:varLst>
                  <dgm:bulletEnabled val="1"/>
                </dgm:varLst>
                <dgm:alg type="tx"/>
                <dgm:shape xmlns:r="http://schemas.openxmlformats.org/officeDocument/2006/relationships" type="roundRect" r:blip="">
                  <dgm:adjLst>
                    <dgm:adj idx="1" val="0.1"/>
                  </dgm:adjLst>
                </dgm:shape>
                <dgm:presOf axis="desOrSelf" ptType="node"/>
                <dgm:constrLst>
                  <dgm:constr type="primFontSz" val="65"/>
                  <dgm:constr type="tMarg" refType="primFontSz" fact="0.15"/>
                  <dgm:constr type="bMarg" refType="primFontSz" fact="0.15"/>
                  <dgm:constr type="lMarg" refType="primFontSz" fact="0.2"/>
                  <dgm:constr type="rMarg" refType="primFontSz" fact="0.2"/>
                </dgm:constrLst>
                <dgm:ruleLst>
                  <dgm:rule type="primFontSz" val="5" fact="NaN" max="NaN"/>
                </dgm:ruleLst>
              </dgm:layoutNode>
              <dgm:choose name="Name3">
                <dgm:if name="Name4" axis="self" ptType="node" func="revPos" op="equ" val="1"/>
                <dgm:else name="Name5">
                  <dgm:layoutNode name="aSpace2">
                    <dgm:alg type="sp"/>
                    <dgm:shape xmlns:r="http://schemas.openxmlformats.org/officeDocument/2006/relationships" r:blip="">
                      <dgm:adjLst/>
                    </dgm:shape>
                    <dgm:presOf/>
                    <dgm:constrLst/>
                    <dgm:ruleLst/>
                  </dgm:layoutNode>
                </dgm:else>
              </dgm:choose>
            </dgm:forEach>
          </dgm:layoutNode>
        </dgm:layoutNode>
      </dgm:layoutNode>
      <dgm:choose name="Name6">
        <dgm:if name="Name7" axis="self" ptType="node" func="revPos" op="equ" val="1"/>
        <dgm:else name="Name8">
          <dgm:layoutNode name="aSpace">
            <dgm:alg type="sp"/>
            <dgm:shape xmlns:r="http://schemas.openxmlformats.org/officeDocument/2006/relationships" r:blip="">
              <dgm:adjLst/>
            </dgm:shape>
            <dgm:presOf/>
            <dgm:constrLst/>
            <dgm:ruleLst/>
          </dgm:layoutNod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173690</xdr:colOff>
      <xdr:row>10</xdr:row>
      <xdr:rowOff>45943</xdr:rowOff>
    </xdr:from>
    <xdr:to>
      <xdr:col>9</xdr:col>
      <xdr:colOff>44824</xdr:colOff>
      <xdr:row>50</xdr:row>
      <xdr:rowOff>78441</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1512794</xdr:colOff>
      <xdr:row>29</xdr:row>
      <xdr:rowOff>78441</xdr:rowOff>
    </xdr:from>
    <xdr:to>
      <xdr:col>3</xdr:col>
      <xdr:colOff>2185147</xdr:colOff>
      <xdr:row>32</xdr:row>
      <xdr:rowOff>0</xdr:rowOff>
    </xdr:to>
    <xdr:sp macro="" textlink="">
      <xdr:nvSpPr>
        <xdr:cNvPr id="4" name="PIJL-RECHTS 3">
          <a:extLst>
            <a:ext uri="{FF2B5EF4-FFF2-40B4-BE49-F238E27FC236}">
              <a16:creationId xmlns:a16="http://schemas.microsoft.com/office/drawing/2014/main" id="{00000000-0008-0000-0100-000004000000}"/>
            </a:ext>
          </a:extLst>
        </xdr:cNvPr>
        <xdr:cNvSpPr/>
      </xdr:nvSpPr>
      <xdr:spPr>
        <a:xfrm>
          <a:off x="4484594" y="4840941"/>
          <a:ext cx="672353" cy="407334"/>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532279</xdr:colOff>
      <xdr:row>30</xdr:row>
      <xdr:rowOff>23531</xdr:rowOff>
    </xdr:from>
    <xdr:to>
      <xdr:col>5</xdr:col>
      <xdr:colOff>1075766</xdr:colOff>
      <xdr:row>32</xdr:row>
      <xdr:rowOff>56029</xdr:rowOff>
    </xdr:to>
    <xdr:sp macro="" textlink="">
      <xdr:nvSpPr>
        <xdr:cNvPr id="5" name="PIJL-RECHTS 4">
          <a:extLst>
            <a:ext uri="{FF2B5EF4-FFF2-40B4-BE49-F238E27FC236}">
              <a16:creationId xmlns:a16="http://schemas.microsoft.com/office/drawing/2014/main" id="{00000000-0008-0000-0100-000005000000}"/>
            </a:ext>
          </a:extLst>
        </xdr:cNvPr>
        <xdr:cNvSpPr/>
      </xdr:nvSpPr>
      <xdr:spPr>
        <a:xfrm>
          <a:off x="9285754" y="4947956"/>
          <a:ext cx="543487" cy="356348"/>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 val="Resultaat"/>
      <sheetName val="Parameters"/>
      <sheetName val="Selectie"/>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CC8D9"/>
  </sheetPr>
  <dimension ref="B2:C32"/>
  <sheetViews>
    <sheetView showGridLines="0" tabSelected="1" zoomScale="85" zoomScaleNormal="85" workbookViewId="0">
      <pane ySplit="3" topLeftCell="A4" activePane="bottomLeft" state="frozen"/>
      <selection activeCell="A25" sqref="A25:XFD25"/>
      <selection pane="bottomLeft" activeCell="A4" sqref="A4"/>
    </sheetView>
  </sheetViews>
  <sheetFormatPr defaultRowHeight="12.75" x14ac:dyDescent="0.2"/>
  <cols>
    <col min="1" max="1" width="4.7109375" style="2" customWidth="1"/>
    <col min="2" max="2" width="39.85546875" style="2" customWidth="1"/>
    <col min="3" max="3" width="91.85546875" style="2" customWidth="1"/>
    <col min="4" max="16384" width="9.140625" style="2"/>
  </cols>
  <sheetData>
    <row r="2" spans="2:3" s="76" customFormat="1" ht="18" x14ac:dyDescent="0.2">
      <c r="B2" s="76" t="s">
        <v>0</v>
      </c>
    </row>
    <row r="6" spans="2:3" x14ac:dyDescent="0.2">
      <c r="B6" s="3"/>
    </row>
    <row r="13" spans="2:3" s="77" customFormat="1" x14ac:dyDescent="0.2">
      <c r="B13" s="77" t="s">
        <v>1</v>
      </c>
    </row>
    <row r="14" spans="2:3" s="5" customFormat="1" x14ac:dyDescent="0.2"/>
    <row r="15" spans="2:3" x14ac:dyDescent="0.2">
      <c r="B15" s="6" t="s">
        <v>2</v>
      </c>
      <c r="C15" s="15" t="s">
        <v>170</v>
      </c>
    </row>
    <row r="16" spans="2:3" x14ac:dyDescent="0.2">
      <c r="B16" s="6" t="s">
        <v>3</v>
      </c>
      <c r="C16" s="7" t="s">
        <v>233</v>
      </c>
    </row>
    <row r="17" spans="2:3" x14ac:dyDescent="0.2">
      <c r="B17" s="6" t="s">
        <v>4</v>
      </c>
      <c r="C17" s="7" t="s">
        <v>232</v>
      </c>
    </row>
    <row r="18" spans="2:3" x14ac:dyDescent="0.2">
      <c r="B18" s="6" t="s">
        <v>5</v>
      </c>
      <c r="C18" s="7" t="s">
        <v>235</v>
      </c>
    </row>
    <row r="19" spans="2:3" x14ac:dyDescent="0.2">
      <c r="B19" s="6" t="s">
        <v>6</v>
      </c>
      <c r="C19" s="7" t="s">
        <v>232</v>
      </c>
    </row>
    <row r="20" spans="2:3" x14ac:dyDescent="0.2">
      <c r="B20" s="6" t="s">
        <v>7</v>
      </c>
      <c r="C20" s="7" t="s">
        <v>232</v>
      </c>
    </row>
    <row r="21" spans="2:3" x14ac:dyDescent="0.2">
      <c r="B21" s="6" t="s">
        <v>8</v>
      </c>
      <c r="C21" s="7" t="s">
        <v>234</v>
      </c>
    </row>
    <row r="22" spans="2:3" x14ac:dyDescent="0.2">
      <c r="B22" s="6" t="s">
        <v>9</v>
      </c>
      <c r="C22" s="7" t="s">
        <v>232</v>
      </c>
    </row>
    <row r="25" spans="2:3" s="77" customFormat="1" x14ac:dyDescent="0.2">
      <c r="B25" s="77" t="s">
        <v>10</v>
      </c>
    </row>
    <row r="27" spans="2:3" x14ac:dyDescent="0.2">
      <c r="B27" s="6" t="s">
        <v>11</v>
      </c>
      <c r="C27" s="7" t="s">
        <v>230</v>
      </c>
    </row>
    <row r="28" spans="2:3" x14ac:dyDescent="0.2">
      <c r="B28" s="15" t="s">
        <v>61</v>
      </c>
      <c r="C28" s="7" t="s">
        <v>230</v>
      </c>
    </row>
    <row r="29" spans="2:3" ht="25.5" x14ac:dyDescent="0.2">
      <c r="B29" s="6" t="s">
        <v>12</v>
      </c>
      <c r="C29" s="7" t="s">
        <v>230</v>
      </c>
    </row>
    <row r="30" spans="2:3" x14ac:dyDescent="0.2">
      <c r="B30" s="13" t="s">
        <v>60</v>
      </c>
      <c r="C30" s="7" t="s">
        <v>229</v>
      </c>
    </row>
    <row r="31" spans="2:3" x14ac:dyDescent="0.2">
      <c r="B31" s="6" t="s">
        <v>13</v>
      </c>
      <c r="C31" s="7" t="s">
        <v>232</v>
      </c>
    </row>
    <row r="32" spans="2:3" x14ac:dyDescent="0.2">
      <c r="B32" s="6" t="s">
        <v>9</v>
      </c>
      <c r="C32" s="7" t="s">
        <v>232</v>
      </c>
    </row>
  </sheetData>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CC"/>
  </sheetPr>
  <dimension ref="A1:X9022"/>
  <sheetViews>
    <sheetView showGridLines="0" zoomScale="85" zoomScaleNormal="85" workbookViewId="0">
      <pane xSplit="2" ySplit="13" topLeftCell="C14" activePane="bottomRight" state="frozen"/>
      <selection pane="topRight" activeCell="C1" sqref="C1"/>
      <selection pane="bottomLeft" activeCell="A14" sqref="A14"/>
      <selection pane="bottomRight" activeCell="C14" sqref="C14"/>
    </sheetView>
  </sheetViews>
  <sheetFormatPr defaultRowHeight="12.75" x14ac:dyDescent="0.2"/>
  <cols>
    <col min="1" max="1" width="4.7109375" style="21" customWidth="1"/>
    <col min="2" max="2" width="47.7109375" style="21" customWidth="1"/>
    <col min="3" max="3" width="30.7109375" style="21" customWidth="1"/>
    <col min="4" max="4" width="18.42578125" style="39" bestFit="1" customWidth="1"/>
    <col min="5" max="5" width="34" style="39" bestFit="1" customWidth="1"/>
    <col min="6" max="7" width="4.7109375" style="39" customWidth="1"/>
    <col min="8" max="8" width="24.140625" style="21" customWidth="1"/>
    <col min="9" max="9" width="5.140625" style="21" customWidth="1"/>
    <col min="10" max="12" width="14.7109375" style="21" customWidth="1"/>
    <col min="13" max="13" width="14.7109375" style="39" customWidth="1"/>
    <col min="14" max="14" width="14.7109375" style="21" customWidth="1"/>
    <col min="15" max="15" width="5.7109375" style="21" customWidth="1"/>
    <col min="16" max="16" width="15.140625" style="21" customWidth="1"/>
    <col min="17" max="24" width="5.7109375" style="21" customWidth="1"/>
    <col min="25" max="16384" width="9.140625" style="21"/>
  </cols>
  <sheetData>
    <row r="1" spans="1:9" x14ac:dyDescent="0.2">
      <c r="A1" s="24"/>
    </row>
    <row r="2" spans="1:9" s="76" customFormat="1" ht="18" x14ac:dyDescent="0.2">
      <c r="B2" s="76" t="s">
        <v>187</v>
      </c>
    </row>
    <row r="4" spans="1:9" s="83" customFormat="1" x14ac:dyDescent="0.2">
      <c r="B4" s="83" t="s">
        <v>121</v>
      </c>
    </row>
    <row r="5" spans="1:9" ht="30.75" customHeight="1" x14ac:dyDescent="0.2">
      <c r="B5" s="181" t="s">
        <v>123</v>
      </c>
      <c r="C5" s="181"/>
      <c r="D5" s="181"/>
      <c r="E5" s="181"/>
      <c r="F5" s="53"/>
      <c r="G5" s="53"/>
      <c r="H5" s="53"/>
      <c r="I5" s="53"/>
    </row>
    <row r="6" spans="1:9" s="168" customFormat="1" x14ac:dyDescent="0.2">
      <c r="B6" s="181"/>
      <c r="C6" s="181"/>
      <c r="D6" s="181"/>
      <c r="E6" s="181"/>
    </row>
    <row r="7" spans="1:9" s="168" customFormat="1" x14ac:dyDescent="0.2">
      <c r="B7" s="181"/>
      <c r="C7" s="181"/>
      <c r="D7" s="181"/>
      <c r="E7" s="181"/>
    </row>
    <row r="8" spans="1:9" s="168" customFormat="1" x14ac:dyDescent="0.2"/>
    <row r="9" spans="1:9" s="39" customFormat="1" x14ac:dyDescent="0.2">
      <c r="B9" s="155" t="s">
        <v>27</v>
      </c>
      <c r="C9" s="156"/>
      <c r="D9" s="157"/>
      <c r="E9" s="157"/>
      <c r="F9" s="157"/>
      <c r="G9" s="157"/>
      <c r="H9" s="157"/>
    </row>
    <row r="10" spans="1:9" s="39" customFormat="1" ht="39.75" customHeight="1" x14ac:dyDescent="0.2">
      <c r="B10" s="180" t="s">
        <v>224</v>
      </c>
      <c r="C10" s="180"/>
      <c r="D10" s="180"/>
      <c r="E10" s="180"/>
      <c r="F10" s="180"/>
      <c r="G10" s="180"/>
      <c r="H10" s="180"/>
    </row>
    <row r="11" spans="1:9" s="39" customFormat="1" x14ac:dyDescent="0.2">
      <c r="B11" s="159"/>
      <c r="C11" s="159"/>
      <c r="D11" s="159"/>
      <c r="E11" s="159"/>
      <c r="F11" s="159"/>
      <c r="G11" s="159"/>
      <c r="H11" s="159"/>
    </row>
    <row r="12" spans="1:9" s="77" customFormat="1" x14ac:dyDescent="0.2"/>
    <row r="13" spans="1:9" s="39" customFormat="1" x14ac:dyDescent="0.2">
      <c r="B13" s="159"/>
      <c r="C13" s="159"/>
      <c r="D13" s="159"/>
      <c r="E13" s="159"/>
      <c r="F13" s="159"/>
      <c r="G13" s="159"/>
      <c r="H13" s="159"/>
    </row>
    <row r="14" spans="1:9" x14ac:dyDescent="0.2">
      <c r="B14" s="22"/>
    </row>
    <row r="15" spans="1:9" s="77" customFormat="1" x14ac:dyDescent="0.2">
      <c r="B15" s="77" t="s">
        <v>91</v>
      </c>
    </row>
    <row r="16" spans="1:9" x14ac:dyDescent="0.2">
      <c r="B16" s="23"/>
    </row>
    <row r="17" spans="1:3" s="83" customFormat="1" x14ac:dyDescent="0.2">
      <c r="B17" s="83" t="s">
        <v>77</v>
      </c>
    </row>
    <row r="18" spans="1:3" x14ac:dyDescent="0.2">
      <c r="B18" s="28" t="s">
        <v>78</v>
      </c>
      <c r="C18" s="121">
        <f>'1. Resultaat'!C13</f>
        <v>2004</v>
      </c>
    </row>
    <row r="19" spans="1:3" x14ac:dyDescent="0.2">
      <c r="A19" s="21" t="s">
        <v>70</v>
      </c>
      <c r="B19" s="24" t="s">
        <v>79</v>
      </c>
      <c r="C19" s="121">
        <f>'1. Resultaat'!C14</f>
        <v>2020</v>
      </c>
    </row>
    <row r="20" spans="1:3" s="44" customFormat="1" x14ac:dyDescent="0.2"/>
    <row r="21" spans="1:3" s="83" customFormat="1" x14ac:dyDescent="0.2">
      <c r="B21" s="83" t="s">
        <v>126</v>
      </c>
    </row>
    <row r="22" spans="1:3" x14ac:dyDescent="0.2">
      <c r="B22" s="36" t="s">
        <v>154</v>
      </c>
      <c r="C22" s="86">
        <f>'1. Resultaat'!C17</f>
        <v>1</v>
      </c>
    </row>
    <row r="23" spans="1:3" x14ac:dyDescent="0.2">
      <c r="B23" s="39" t="s">
        <v>146</v>
      </c>
      <c r="C23" s="86">
        <f>'1. Resultaat'!C18</f>
        <v>1</v>
      </c>
    </row>
    <row r="24" spans="1:3" x14ac:dyDescent="0.2">
      <c r="B24" s="36" t="s">
        <v>127</v>
      </c>
      <c r="C24" s="86">
        <f>'1. Resultaat'!C19</f>
        <v>1</v>
      </c>
    </row>
    <row r="25" spans="1:3" s="39" customFormat="1" x14ac:dyDescent="0.2">
      <c r="B25" s="36" t="s">
        <v>147</v>
      </c>
      <c r="C25" s="86">
        <f>'1. Resultaat'!C20</f>
        <v>1</v>
      </c>
    </row>
    <row r="26" spans="1:3" s="39" customFormat="1" x14ac:dyDescent="0.2">
      <c r="B26" s="40" t="s">
        <v>148</v>
      </c>
      <c r="C26" s="158">
        <f>'1. Resultaat'!C21</f>
        <v>1</v>
      </c>
    </row>
    <row r="27" spans="1:3" s="39" customFormat="1" x14ac:dyDescent="0.2">
      <c r="B27" s="65"/>
      <c r="C27" s="128"/>
    </row>
    <row r="28" spans="1:3" s="39" customFormat="1" x14ac:dyDescent="0.2">
      <c r="B28" s="133" t="s">
        <v>148</v>
      </c>
      <c r="C28" s="128"/>
    </row>
    <row r="29" spans="1:3" s="39" customFormat="1" x14ac:dyDescent="0.2">
      <c r="B29" s="59" t="s">
        <v>165</v>
      </c>
      <c r="C29" s="86">
        <f>'1. Resultaat'!C24</f>
        <v>1</v>
      </c>
    </row>
    <row r="30" spans="1:3" s="39" customFormat="1" x14ac:dyDescent="0.2">
      <c r="B30" s="59" t="s">
        <v>166</v>
      </c>
      <c r="C30" s="86">
        <f>'1. Resultaat'!C25</f>
        <v>1</v>
      </c>
    </row>
    <row r="31" spans="1:3" s="39" customFormat="1" x14ac:dyDescent="0.2">
      <c r="B31" s="59" t="s">
        <v>167</v>
      </c>
      <c r="C31" s="86">
        <f>'1. Resultaat'!C26</f>
        <v>1</v>
      </c>
    </row>
    <row r="32" spans="1:3" s="39" customFormat="1" x14ac:dyDescent="0.2">
      <c r="B32" s="59" t="s">
        <v>174</v>
      </c>
      <c r="C32" s="86">
        <f>'1. Resultaat'!C27</f>
        <v>1</v>
      </c>
    </row>
    <row r="33" spans="2:3" s="39" customFormat="1" x14ac:dyDescent="0.2">
      <c r="B33" s="59" t="s">
        <v>231</v>
      </c>
      <c r="C33" s="86">
        <f>'1. Resultaat'!C28</f>
        <v>1</v>
      </c>
    </row>
    <row r="34" spans="2:3" s="44" customFormat="1" x14ac:dyDescent="0.2">
      <c r="B34" s="45"/>
      <c r="C34" s="39"/>
    </row>
    <row r="35" spans="2:3" s="83" customFormat="1" x14ac:dyDescent="0.2">
      <c r="B35" s="83" t="s">
        <v>101</v>
      </c>
    </row>
    <row r="36" spans="2:3" s="39" customFormat="1" x14ac:dyDescent="0.2">
      <c r="B36" s="36" t="s">
        <v>129</v>
      </c>
      <c r="C36" s="86">
        <f>'1. Resultaat'!C31</f>
        <v>1</v>
      </c>
    </row>
    <row r="37" spans="2:3" s="39" customFormat="1" x14ac:dyDescent="0.2">
      <c r="B37" s="36" t="s">
        <v>128</v>
      </c>
      <c r="C37" s="86">
        <f>'1. Resultaat'!C32</f>
        <v>1</v>
      </c>
    </row>
    <row r="38" spans="2:3" s="44" customFormat="1" x14ac:dyDescent="0.2">
      <c r="B38" s="46"/>
      <c r="C38" s="39"/>
    </row>
    <row r="39" spans="2:3" s="83" customFormat="1" x14ac:dyDescent="0.2">
      <c r="B39" s="83" t="s">
        <v>69</v>
      </c>
    </row>
    <row r="40" spans="2:3" x14ac:dyDescent="0.2">
      <c r="B40" s="38" t="s">
        <v>130</v>
      </c>
      <c r="C40" s="86">
        <f>'1. Resultaat'!C35</f>
        <v>1</v>
      </c>
    </row>
    <row r="41" spans="2:3" x14ac:dyDescent="0.2">
      <c r="B41" s="38" t="s">
        <v>131</v>
      </c>
      <c r="C41" s="86">
        <f>'1. Resultaat'!C36</f>
        <v>1</v>
      </c>
    </row>
    <row r="42" spans="2:3" x14ac:dyDescent="0.2">
      <c r="B42" s="38" t="s">
        <v>132</v>
      </c>
      <c r="C42" s="86">
        <f>'1. Resultaat'!C37</f>
        <v>1</v>
      </c>
    </row>
    <row r="43" spans="2:3" x14ac:dyDescent="0.2">
      <c r="B43" s="38" t="s">
        <v>102</v>
      </c>
      <c r="C43" s="86">
        <f>'1. Resultaat'!C38</f>
        <v>1</v>
      </c>
    </row>
    <row r="44" spans="2:3" x14ac:dyDescent="0.2">
      <c r="B44" s="38" t="s">
        <v>133</v>
      </c>
      <c r="C44" s="86">
        <f>'1. Resultaat'!C39</f>
        <v>1</v>
      </c>
    </row>
    <row r="45" spans="2:3" x14ac:dyDescent="0.2">
      <c r="B45" s="38" t="s">
        <v>134</v>
      </c>
      <c r="C45" s="86">
        <f>'1. Resultaat'!C40</f>
        <v>1</v>
      </c>
    </row>
    <row r="46" spans="2:3" x14ac:dyDescent="0.2">
      <c r="B46" s="38" t="s">
        <v>135</v>
      </c>
      <c r="C46" s="86">
        <f>'1. Resultaat'!C41</f>
        <v>1</v>
      </c>
    </row>
    <row r="47" spans="2:3" x14ac:dyDescent="0.2">
      <c r="B47" s="38" t="s">
        <v>136</v>
      </c>
      <c r="C47" s="86">
        <f>'1. Resultaat'!C42</f>
        <v>1</v>
      </c>
    </row>
    <row r="48" spans="2:3" x14ac:dyDescent="0.2">
      <c r="B48" s="38" t="s">
        <v>137</v>
      </c>
      <c r="C48" s="86">
        <f>'1. Resultaat'!C43</f>
        <v>1</v>
      </c>
    </row>
    <row r="49" spans="1:24" x14ac:dyDescent="0.2">
      <c r="B49" s="38" t="s">
        <v>158</v>
      </c>
      <c r="C49" s="86">
        <f>'1. Resultaat'!C44</f>
        <v>1</v>
      </c>
    </row>
    <row r="50" spans="1:24" x14ac:dyDescent="0.2">
      <c r="B50" s="38" t="s">
        <v>139</v>
      </c>
      <c r="C50" s="86">
        <f>'1. Resultaat'!C45</f>
        <v>1</v>
      </c>
    </row>
    <row r="51" spans="1:24" x14ac:dyDescent="0.2">
      <c r="B51" s="38" t="s">
        <v>140</v>
      </c>
      <c r="C51" s="86">
        <f>'1. Resultaat'!C46</f>
        <v>1</v>
      </c>
    </row>
    <row r="52" spans="1:24" x14ac:dyDescent="0.2">
      <c r="B52" s="38" t="s">
        <v>141</v>
      </c>
      <c r="C52" s="86">
        <f>'1. Resultaat'!C47</f>
        <v>1</v>
      </c>
    </row>
    <row r="53" spans="1:24" x14ac:dyDescent="0.2">
      <c r="B53" s="38" t="s">
        <v>142</v>
      </c>
      <c r="C53" s="86">
        <f>'1. Resultaat'!C48</f>
        <v>1</v>
      </c>
    </row>
    <row r="54" spans="1:24" x14ac:dyDescent="0.2">
      <c r="B54" s="38" t="s">
        <v>143</v>
      </c>
      <c r="C54" s="86">
        <f>'1. Resultaat'!C49</f>
        <v>1</v>
      </c>
    </row>
    <row r="55" spans="1:24" x14ac:dyDescent="0.2">
      <c r="B55" s="38" t="s">
        <v>144</v>
      </c>
      <c r="C55" s="86">
        <f>'1. Resultaat'!C50</f>
        <v>1</v>
      </c>
    </row>
    <row r="56" spans="1:24" s="39" customFormat="1" x14ac:dyDescent="0.2">
      <c r="B56" s="38" t="s">
        <v>156</v>
      </c>
      <c r="C56" s="86">
        <f>'1. Resultaat'!C51</f>
        <v>1</v>
      </c>
    </row>
    <row r="57" spans="1:24" s="39" customFormat="1" x14ac:dyDescent="0.2">
      <c r="B57" s="38" t="s">
        <v>157</v>
      </c>
      <c r="C57" s="86">
        <f>'1. Resultaat'!C52</f>
        <v>1</v>
      </c>
    </row>
    <row r="58" spans="1:24" s="39" customFormat="1" x14ac:dyDescent="0.2">
      <c r="B58" s="38" t="s">
        <v>155</v>
      </c>
      <c r="C58" s="86">
        <f>'1. Resultaat'!C53</f>
        <v>1</v>
      </c>
    </row>
    <row r="60" spans="1:24" s="77" customFormat="1" x14ac:dyDescent="0.2">
      <c r="B60" s="77" t="s">
        <v>92</v>
      </c>
    </row>
    <row r="61" spans="1:24" x14ac:dyDescent="0.2">
      <c r="A61" s="24"/>
      <c r="B61" s="25"/>
      <c r="C61" s="24"/>
      <c r="D61" s="24"/>
      <c r="E61" s="24"/>
      <c r="F61" s="24"/>
      <c r="G61" s="24"/>
      <c r="H61" s="24"/>
      <c r="I61" s="24"/>
      <c r="J61" s="24"/>
      <c r="K61" s="24"/>
      <c r="L61" s="24"/>
      <c r="M61" s="24"/>
      <c r="N61" s="24"/>
      <c r="O61" s="24"/>
      <c r="P61" s="26"/>
      <c r="Q61" s="26"/>
      <c r="R61" s="26"/>
      <c r="S61" s="26"/>
      <c r="T61" s="26"/>
      <c r="U61" s="26"/>
      <c r="V61" s="26"/>
      <c r="W61" s="26"/>
      <c r="X61" s="26"/>
    </row>
    <row r="62" spans="1:24" s="39" customFormat="1" x14ac:dyDescent="0.2">
      <c r="A62" s="24"/>
      <c r="B62" s="140" t="s">
        <v>94</v>
      </c>
      <c r="C62" s="141"/>
      <c r="D62" s="141"/>
      <c r="E62" s="141"/>
      <c r="F62" s="141"/>
      <c r="G62" s="141"/>
      <c r="H62" s="141"/>
      <c r="I62" s="79"/>
      <c r="J62" s="141"/>
      <c r="K62" s="141"/>
      <c r="L62" s="141"/>
      <c r="M62" s="141"/>
      <c r="N62" s="141"/>
      <c r="O62" s="79"/>
      <c r="P62" s="141" t="s">
        <v>74</v>
      </c>
      <c r="Q62" s="26"/>
      <c r="R62" s="26"/>
      <c r="S62" s="26"/>
      <c r="T62" s="26"/>
      <c r="U62" s="26"/>
      <c r="V62" s="26"/>
      <c r="W62" s="26"/>
      <c r="X62" s="26"/>
    </row>
    <row r="63" spans="1:24" ht="25.5" x14ac:dyDescent="0.2">
      <c r="A63" s="24"/>
      <c r="B63" s="141" t="s">
        <v>80</v>
      </c>
      <c r="C63" s="141" t="s">
        <v>126</v>
      </c>
      <c r="D63" s="141" t="s">
        <v>69</v>
      </c>
      <c r="E63" s="141" t="s">
        <v>159</v>
      </c>
      <c r="F63" s="141" t="s">
        <v>124</v>
      </c>
      <c r="G63" s="141" t="s">
        <v>125</v>
      </c>
      <c r="H63" s="141" t="s">
        <v>85</v>
      </c>
      <c r="I63" s="79"/>
      <c r="J63" s="141" t="s">
        <v>126</v>
      </c>
      <c r="K63" s="141" t="s">
        <v>69</v>
      </c>
      <c r="L63" s="141" t="s">
        <v>101</v>
      </c>
      <c r="M63" s="142" t="s">
        <v>168</v>
      </c>
      <c r="N63" s="142" t="s">
        <v>86</v>
      </c>
      <c r="O63" s="79"/>
      <c r="P63" s="141"/>
      <c r="Q63" s="26"/>
      <c r="R63" s="26"/>
      <c r="S63" s="26"/>
      <c r="T63" s="26"/>
      <c r="U63" s="26"/>
      <c r="V63" s="26"/>
      <c r="W63" s="26"/>
      <c r="X63" s="26"/>
    </row>
    <row r="64" spans="1:24" x14ac:dyDescent="0.2">
      <c r="A64" s="24"/>
      <c r="B64" s="86">
        <f>'3. Investeringen'!B15</f>
        <v>1</v>
      </c>
      <c r="C64" s="86" t="str">
        <f>'3. Investeringen'!C15</f>
        <v>Start-GAW excl. bijzonderheden</v>
      </c>
      <c r="D64" s="86" t="str">
        <f>'3. Investeringen'!D15</f>
        <v>18 Start-GAW (AD)</v>
      </c>
      <c r="E64" s="86">
        <f>'3. Investeringen'!E15</f>
        <v>0</v>
      </c>
      <c r="F64" s="86">
        <f>'3. Investeringen'!H15</f>
        <v>0</v>
      </c>
      <c r="G64" s="86">
        <f>'3. Investeringen'!I15</f>
        <v>1</v>
      </c>
      <c r="H64" s="121">
        <f>'3. Investeringen'!N15</f>
        <v>2011</v>
      </c>
      <c r="I64" s="26"/>
      <c r="J64" s="87">
        <f>INDEX($B$22:$C$26, MATCH(C64,$B$22:$B$26,0),2)</f>
        <v>1</v>
      </c>
      <c r="K64" s="87">
        <f>IF(D64=0,1,INDEX($B$40:$C$58, MATCH(D64,$B$40:$B$58,0),2))</f>
        <v>1</v>
      </c>
      <c r="L64" s="87">
        <f xml:space="preserve"> F64 * $C$36 + G64 * $C$37</f>
        <v>1</v>
      </c>
      <c r="M64" s="87">
        <f>IF(E64=0,1,INDEX($B$29:$C$33, MATCH(E64,$B$29:$B$33,0),2))</f>
        <v>1</v>
      </c>
      <c r="N64" s="87">
        <f>(H64&gt;=$C$18)*(H64&lt;=$C$19)</f>
        <v>1</v>
      </c>
      <c r="O64" s="27"/>
      <c r="P64" s="87">
        <f>PRODUCT(J64:N64)</f>
        <v>1</v>
      </c>
      <c r="Q64" s="26"/>
      <c r="R64" s="26"/>
      <c r="S64" s="26"/>
      <c r="T64" s="26"/>
      <c r="U64" s="26"/>
      <c r="V64" s="26"/>
      <c r="W64" s="26"/>
      <c r="X64" s="26"/>
    </row>
    <row r="65" spans="1:16" x14ac:dyDescent="0.2">
      <c r="A65" s="24"/>
      <c r="B65" s="86">
        <f>'3. Investeringen'!B16</f>
        <v>2</v>
      </c>
      <c r="C65" s="86" t="str">
        <f>'3. Investeringen'!C16</f>
        <v>Start-GAW excl. bijzonderheden</v>
      </c>
      <c r="D65" s="86" t="str">
        <f>'3. Investeringen'!D16</f>
        <v>17 Start-GAW (TD)</v>
      </c>
      <c r="E65" s="86">
        <f>'3. Investeringen'!E16</f>
        <v>0</v>
      </c>
      <c r="F65" s="86">
        <f>'3. Investeringen'!H16</f>
        <v>1</v>
      </c>
      <c r="G65" s="86">
        <f>'3. Investeringen'!I16</f>
        <v>0</v>
      </c>
      <c r="H65" s="121">
        <f>'3. Investeringen'!N16</f>
        <v>2011</v>
      </c>
      <c r="I65" s="26"/>
      <c r="J65" s="87">
        <f t="shared" ref="J65:J128" si="0">INDEX($B$22:$C$26, MATCH(C65,$B$22:$B$26,0),2)</f>
        <v>1</v>
      </c>
      <c r="K65" s="87">
        <f t="shared" ref="K65:K128" si="1">IF(D65=0,1,INDEX($B$40:$C$58, MATCH(D65,$B$40:$B$58,0),2))</f>
        <v>1</v>
      </c>
      <c r="L65" s="87">
        <f t="shared" ref="L65:L128" si="2" xml:space="preserve"> F65 * $C$36 + G65 * $C$37</f>
        <v>1</v>
      </c>
      <c r="M65" s="87">
        <f t="shared" ref="M65:M128" si="3">IF(E65=0,1,INDEX($B$29:$C$33, MATCH(E65,$B$29:$B$33,0),2))</f>
        <v>1</v>
      </c>
      <c r="N65" s="87">
        <f t="shared" ref="N65:N128" si="4">(H65&gt;=$C$18)*(H65&lt;=$C$19)</f>
        <v>1</v>
      </c>
      <c r="O65" s="27"/>
      <c r="P65" s="87">
        <f t="shared" ref="P65:P127" si="5">PRODUCT(J65:N65)</f>
        <v>1</v>
      </c>
    </row>
    <row r="66" spans="1:16" x14ac:dyDescent="0.2">
      <c r="A66" s="24"/>
      <c r="B66" s="86">
        <f>'3. Investeringen'!B17</f>
        <v>3</v>
      </c>
      <c r="C66" s="86" t="str">
        <f>'3. Investeringen'!C17</f>
        <v>Nieuwe investeringen</v>
      </c>
      <c r="D66" s="86" t="str">
        <f>'3. Investeringen'!D17</f>
        <v>19 Onbekend</v>
      </c>
      <c r="E66" s="86">
        <f>'3. Investeringen'!E17</f>
        <v>0</v>
      </c>
      <c r="F66" s="86">
        <f>'3. Investeringen'!H17</f>
        <v>1</v>
      </c>
      <c r="G66" s="86">
        <f>'3. Investeringen'!I17</f>
        <v>0</v>
      </c>
      <c r="H66" s="121">
        <f>'3. Investeringen'!N17</f>
        <v>2011</v>
      </c>
      <c r="I66" s="26"/>
      <c r="J66" s="87">
        <f t="shared" si="0"/>
        <v>1</v>
      </c>
      <c r="K66" s="87">
        <f t="shared" si="1"/>
        <v>1</v>
      </c>
      <c r="L66" s="87">
        <f t="shared" si="2"/>
        <v>1</v>
      </c>
      <c r="M66" s="87">
        <f t="shared" si="3"/>
        <v>1</v>
      </c>
      <c r="N66" s="87">
        <f t="shared" si="4"/>
        <v>1</v>
      </c>
      <c r="O66" s="27"/>
      <c r="P66" s="87">
        <f t="shared" si="5"/>
        <v>1</v>
      </c>
    </row>
    <row r="67" spans="1:16" x14ac:dyDescent="0.2">
      <c r="A67" s="24"/>
      <c r="B67" s="86">
        <f>'3. Investeringen'!B18</f>
        <v>4</v>
      </c>
      <c r="C67" s="86" t="str">
        <f>'3. Investeringen'!C18</f>
        <v>Nieuwe investeringen</v>
      </c>
      <c r="D67" s="86" t="str">
        <f>'3. Investeringen'!D18</f>
        <v>19 Onbekend</v>
      </c>
      <c r="E67" s="86">
        <f>'3. Investeringen'!E18</f>
        <v>0</v>
      </c>
      <c r="F67" s="86">
        <f>'3. Investeringen'!H18</f>
        <v>1</v>
      </c>
      <c r="G67" s="86">
        <f>'3. Investeringen'!I18</f>
        <v>0</v>
      </c>
      <c r="H67" s="121">
        <f>'3. Investeringen'!N18</f>
        <v>2011</v>
      </c>
      <c r="I67" s="26"/>
      <c r="J67" s="87">
        <f t="shared" si="0"/>
        <v>1</v>
      </c>
      <c r="K67" s="87">
        <f t="shared" si="1"/>
        <v>1</v>
      </c>
      <c r="L67" s="87">
        <f t="shared" si="2"/>
        <v>1</v>
      </c>
      <c r="M67" s="87">
        <f t="shared" si="3"/>
        <v>1</v>
      </c>
      <c r="N67" s="87">
        <f t="shared" si="4"/>
        <v>1</v>
      </c>
      <c r="O67" s="27"/>
      <c r="P67" s="87">
        <f t="shared" si="5"/>
        <v>1</v>
      </c>
    </row>
    <row r="68" spans="1:16" x14ac:dyDescent="0.2">
      <c r="A68" s="24"/>
      <c r="B68" s="86">
        <f>'3. Investeringen'!B19</f>
        <v>5</v>
      </c>
      <c r="C68" s="86" t="str">
        <f>'3. Investeringen'!C19</f>
        <v>Nieuwe investeringen</v>
      </c>
      <c r="D68" s="86" t="str">
        <f>'3. Investeringen'!D19</f>
        <v>19 Onbekend</v>
      </c>
      <c r="E68" s="86">
        <f>'3. Investeringen'!E19</f>
        <v>0</v>
      </c>
      <c r="F68" s="86">
        <f>'3. Investeringen'!H19</f>
        <v>1</v>
      </c>
      <c r="G68" s="86">
        <f>'3. Investeringen'!I19</f>
        <v>0</v>
      </c>
      <c r="H68" s="121">
        <f>'3. Investeringen'!N19</f>
        <v>2011</v>
      </c>
      <c r="I68" s="26"/>
      <c r="J68" s="87">
        <f t="shared" si="0"/>
        <v>1</v>
      </c>
      <c r="K68" s="87">
        <f t="shared" si="1"/>
        <v>1</v>
      </c>
      <c r="L68" s="87">
        <f t="shared" si="2"/>
        <v>1</v>
      </c>
      <c r="M68" s="87">
        <f t="shared" si="3"/>
        <v>1</v>
      </c>
      <c r="N68" s="87">
        <f t="shared" si="4"/>
        <v>1</v>
      </c>
      <c r="O68" s="27"/>
      <c r="P68" s="87">
        <f t="shared" si="5"/>
        <v>1</v>
      </c>
    </row>
    <row r="69" spans="1:16" x14ac:dyDescent="0.2">
      <c r="A69" s="24"/>
      <c r="B69" s="86">
        <f>'3. Investeringen'!B20</f>
        <v>6</v>
      </c>
      <c r="C69" s="86" t="str">
        <f>'3. Investeringen'!C20</f>
        <v>Nieuwe investeringen</v>
      </c>
      <c r="D69" s="86" t="str">
        <f>'3. Investeringen'!D20</f>
        <v>19 Onbekend</v>
      </c>
      <c r="E69" s="86">
        <f>'3. Investeringen'!E20</f>
        <v>0</v>
      </c>
      <c r="F69" s="86">
        <f>'3. Investeringen'!H20</f>
        <v>1</v>
      </c>
      <c r="G69" s="86">
        <f>'3. Investeringen'!I20</f>
        <v>0</v>
      </c>
      <c r="H69" s="121">
        <f>'3. Investeringen'!N20</f>
        <v>2011</v>
      </c>
      <c r="I69" s="26"/>
      <c r="J69" s="87">
        <f t="shared" si="0"/>
        <v>1</v>
      </c>
      <c r="K69" s="87">
        <f t="shared" si="1"/>
        <v>1</v>
      </c>
      <c r="L69" s="87">
        <f t="shared" si="2"/>
        <v>1</v>
      </c>
      <c r="M69" s="87">
        <f t="shared" si="3"/>
        <v>1</v>
      </c>
      <c r="N69" s="87">
        <f t="shared" si="4"/>
        <v>1</v>
      </c>
      <c r="O69" s="27"/>
      <c r="P69" s="87">
        <f t="shared" si="5"/>
        <v>1</v>
      </c>
    </row>
    <row r="70" spans="1:16" x14ac:dyDescent="0.2">
      <c r="A70" s="24"/>
      <c r="B70" s="86">
        <f>'3. Investeringen'!B21</f>
        <v>7</v>
      </c>
      <c r="C70" s="86" t="str">
        <f>'3. Investeringen'!C21</f>
        <v>Nieuwe investeringen</v>
      </c>
      <c r="D70" s="86" t="str">
        <f>'3. Investeringen'!D21</f>
        <v>19 Onbekend</v>
      </c>
      <c r="E70" s="86">
        <f>'3. Investeringen'!E21</f>
        <v>0</v>
      </c>
      <c r="F70" s="86">
        <f>'3. Investeringen'!H21</f>
        <v>1</v>
      </c>
      <c r="G70" s="86">
        <f>'3. Investeringen'!I21</f>
        <v>0</v>
      </c>
      <c r="H70" s="121">
        <f>'3. Investeringen'!N21</f>
        <v>2011</v>
      </c>
      <c r="I70" s="26"/>
      <c r="J70" s="87">
        <f t="shared" si="0"/>
        <v>1</v>
      </c>
      <c r="K70" s="87">
        <f t="shared" si="1"/>
        <v>1</v>
      </c>
      <c r="L70" s="87">
        <f t="shared" si="2"/>
        <v>1</v>
      </c>
      <c r="M70" s="87">
        <f t="shared" si="3"/>
        <v>1</v>
      </c>
      <c r="N70" s="87">
        <f t="shared" si="4"/>
        <v>1</v>
      </c>
      <c r="O70" s="27"/>
      <c r="P70" s="87">
        <f t="shared" si="5"/>
        <v>1</v>
      </c>
    </row>
    <row r="71" spans="1:16" x14ac:dyDescent="0.2">
      <c r="A71" s="24"/>
      <c r="B71" s="86">
        <f>'3. Investeringen'!B22</f>
        <v>8</v>
      </c>
      <c r="C71" s="86" t="str">
        <f>'3. Investeringen'!C22</f>
        <v>Nieuwe investeringen</v>
      </c>
      <c r="D71" s="86" t="str">
        <f>'3. Investeringen'!D22</f>
        <v>19 Onbekend</v>
      </c>
      <c r="E71" s="86">
        <f>'3. Investeringen'!E22</f>
        <v>0</v>
      </c>
      <c r="F71" s="86">
        <f>'3. Investeringen'!H22</f>
        <v>1</v>
      </c>
      <c r="G71" s="86">
        <f>'3. Investeringen'!I22</f>
        <v>0</v>
      </c>
      <c r="H71" s="121">
        <f>'3. Investeringen'!N22</f>
        <v>2011</v>
      </c>
      <c r="I71" s="26"/>
      <c r="J71" s="87">
        <f t="shared" si="0"/>
        <v>1</v>
      </c>
      <c r="K71" s="87">
        <f t="shared" si="1"/>
        <v>1</v>
      </c>
      <c r="L71" s="87">
        <f t="shared" si="2"/>
        <v>1</v>
      </c>
      <c r="M71" s="87">
        <f t="shared" si="3"/>
        <v>1</v>
      </c>
      <c r="N71" s="87">
        <f t="shared" si="4"/>
        <v>1</v>
      </c>
      <c r="O71" s="27"/>
      <c r="P71" s="87">
        <f t="shared" si="5"/>
        <v>1</v>
      </c>
    </row>
    <row r="72" spans="1:16" x14ac:dyDescent="0.2">
      <c r="A72" s="24"/>
      <c r="B72" s="86">
        <f>'3. Investeringen'!B23</f>
        <v>9</v>
      </c>
      <c r="C72" s="86" t="str">
        <f>'3. Investeringen'!C23</f>
        <v>Nieuwe investeringen</v>
      </c>
      <c r="D72" s="86" t="str">
        <f>'3. Investeringen'!D23</f>
        <v>19 Onbekend</v>
      </c>
      <c r="E72" s="86">
        <f>'3. Investeringen'!E23</f>
        <v>0</v>
      </c>
      <c r="F72" s="86">
        <f>'3. Investeringen'!H23</f>
        <v>1</v>
      </c>
      <c r="G72" s="86">
        <f>'3. Investeringen'!I23</f>
        <v>0</v>
      </c>
      <c r="H72" s="121">
        <f>'3. Investeringen'!N23</f>
        <v>2011</v>
      </c>
      <c r="I72" s="26"/>
      <c r="J72" s="87">
        <f t="shared" si="0"/>
        <v>1</v>
      </c>
      <c r="K72" s="87">
        <f t="shared" si="1"/>
        <v>1</v>
      </c>
      <c r="L72" s="87">
        <f t="shared" si="2"/>
        <v>1</v>
      </c>
      <c r="M72" s="87">
        <f t="shared" si="3"/>
        <v>1</v>
      </c>
      <c r="N72" s="87">
        <f t="shared" si="4"/>
        <v>1</v>
      </c>
      <c r="O72" s="27"/>
      <c r="P72" s="87">
        <f t="shared" si="5"/>
        <v>1</v>
      </c>
    </row>
    <row r="73" spans="1:16" x14ac:dyDescent="0.2">
      <c r="A73" s="24"/>
      <c r="B73" s="86">
        <f>'3. Investeringen'!B24</f>
        <v>10</v>
      </c>
      <c r="C73" s="86" t="str">
        <f>'3. Investeringen'!C24</f>
        <v>Nieuwe investeringen</v>
      </c>
      <c r="D73" s="86" t="str">
        <f>'3. Investeringen'!D24</f>
        <v>19 Onbekend</v>
      </c>
      <c r="E73" s="86">
        <f>'3. Investeringen'!E24</f>
        <v>0</v>
      </c>
      <c r="F73" s="86">
        <f>'3. Investeringen'!H24</f>
        <v>1</v>
      </c>
      <c r="G73" s="86">
        <f>'3. Investeringen'!I24</f>
        <v>0</v>
      </c>
      <c r="H73" s="121">
        <f>'3. Investeringen'!N24</f>
        <v>2011</v>
      </c>
      <c r="I73" s="26"/>
      <c r="J73" s="87">
        <f t="shared" si="0"/>
        <v>1</v>
      </c>
      <c r="K73" s="87">
        <f t="shared" si="1"/>
        <v>1</v>
      </c>
      <c r="L73" s="87">
        <f t="shared" si="2"/>
        <v>1</v>
      </c>
      <c r="M73" s="87">
        <f t="shared" si="3"/>
        <v>1</v>
      </c>
      <c r="N73" s="87">
        <f t="shared" si="4"/>
        <v>1</v>
      </c>
      <c r="O73" s="27"/>
      <c r="P73" s="87">
        <f t="shared" si="5"/>
        <v>1</v>
      </c>
    </row>
    <row r="74" spans="1:16" x14ac:dyDescent="0.2">
      <c r="A74" s="24"/>
      <c r="B74" s="86">
        <f>'3. Investeringen'!B25</f>
        <v>11</v>
      </c>
      <c r="C74" s="86" t="str">
        <f>'3. Investeringen'!C25</f>
        <v>Nieuwe investeringen</v>
      </c>
      <c r="D74" s="86" t="str">
        <f>'3. Investeringen'!D25</f>
        <v>19 Onbekend</v>
      </c>
      <c r="E74" s="86">
        <f>'3. Investeringen'!E25</f>
        <v>0</v>
      </c>
      <c r="F74" s="86">
        <f>'3. Investeringen'!H25</f>
        <v>1</v>
      </c>
      <c r="G74" s="86">
        <f>'3. Investeringen'!I25</f>
        <v>0</v>
      </c>
      <c r="H74" s="121">
        <f>'3. Investeringen'!N25</f>
        <v>2011</v>
      </c>
      <c r="I74" s="26"/>
      <c r="J74" s="87">
        <f t="shared" si="0"/>
        <v>1</v>
      </c>
      <c r="K74" s="87">
        <f t="shared" si="1"/>
        <v>1</v>
      </c>
      <c r="L74" s="87">
        <f t="shared" si="2"/>
        <v>1</v>
      </c>
      <c r="M74" s="87">
        <f t="shared" si="3"/>
        <v>1</v>
      </c>
      <c r="N74" s="87">
        <f t="shared" si="4"/>
        <v>1</v>
      </c>
      <c r="O74" s="27"/>
      <c r="P74" s="87">
        <f t="shared" si="5"/>
        <v>1</v>
      </c>
    </row>
    <row r="75" spans="1:16" x14ac:dyDescent="0.2">
      <c r="A75" s="24"/>
      <c r="B75" s="86">
        <f>'3. Investeringen'!B26</f>
        <v>12</v>
      </c>
      <c r="C75" s="86" t="str">
        <f>'3. Investeringen'!C26</f>
        <v>Nieuwe investeringen</v>
      </c>
      <c r="D75" s="86" t="str">
        <f>'3. Investeringen'!D26</f>
        <v>19 Onbekend</v>
      </c>
      <c r="E75" s="86">
        <f>'3. Investeringen'!E26</f>
        <v>0</v>
      </c>
      <c r="F75" s="86">
        <f>'3. Investeringen'!H26</f>
        <v>1</v>
      </c>
      <c r="G75" s="86">
        <f>'3. Investeringen'!I26</f>
        <v>0</v>
      </c>
      <c r="H75" s="121">
        <f>'3. Investeringen'!N26</f>
        <v>2011</v>
      </c>
      <c r="I75" s="26"/>
      <c r="J75" s="87">
        <f t="shared" si="0"/>
        <v>1</v>
      </c>
      <c r="K75" s="87">
        <f t="shared" si="1"/>
        <v>1</v>
      </c>
      <c r="L75" s="87">
        <f t="shared" si="2"/>
        <v>1</v>
      </c>
      <c r="M75" s="87">
        <f t="shared" si="3"/>
        <v>1</v>
      </c>
      <c r="N75" s="87">
        <f t="shared" si="4"/>
        <v>1</v>
      </c>
      <c r="O75" s="27"/>
      <c r="P75" s="87">
        <f t="shared" si="5"/>
        <v>1</v>
      </c>
    </row>
    <row r="76" spans="1:16" x14ac:dyDescent="0.2">
      <c r="A76" s="24"/>
      <c r="B76" s="86">
        <f>'3. Investeringen'!B27</f>
        <v>13</v>
      </c>
      <c r="C76" s="86" t="str">
        <f>'3. Investeringen'!C27</f>
        <v>Nieuwe investeringen</v>
      </c>
      <c r="D76" s="86" t="str">
        <f>'3. Investeringen'!D27</f>
        <v>19 Onbekend</v>
      </c>
      <c r="E76" s="86">
        <f>'3. Investeringen'!E27</f>
        <v>0</v>
      </c>
      <c r="F76" s="86">
        <f>'3. Investeringen'!H27</f>
        <v>1</v>
      </c>
      <c r="G76" s="86">
        <f>'3. Investeringen'!I27</f>
        <v>0</v>
      </c>
      <c r="H76" s="121">
        <f>'3. Investeringen'!N27</f>
        <v>2011</v>
      </c>
      <c r="I76" s="26"/>
      <c r="J76" s="87">
        <f t="shared" si="0"/>
        <v>1</v>
      </c>
      <c r="K76" s="87">
        <f t="shared" si="1"/>
        <v>1</v>
      </c>
      <c r="L76" s="87">
        <f t="shared" si="2"/>
        <v>1</v>
      </c>
      <c r="M76" s="87">
        <f t="shared" si="3"/>
        <v>1</v>
      </c>
      <c r="N76" s="87">
        <f t="shared" si="4"/>
        <v>1</v>
      </c>
      <c r="O76" s="27"/>
      <c r="P76" s="87">
        <f t="shared" si="5"/>
        <v>1</v>
      </c>
    </row>
    <row r="77" spans="1:16" x14ac:dyDescent="0.2">
      <c r="A77" s="24"/>
      <c r="B77" s="86">
        <f>'3. Investeringen'!B28</f>
        <v>14</v>
      </c>
      <c r="C77" s="86" t="str">
        <f>'3. Investeringen'!C28</f>
        <v>Nieuwe investeringen</v>
      </c>
      <c r="D77" s="86" t="str">
        <f>'3. Investeringen'!D28</f>
        <v>19 Onbekend</v>
      </c>
      <c r="E77" s="86">
        <f>'3. Investeringen'!E28</f>
        <v>0</v>
      </c>
      <c r="F77" s="86">
        <f>'3. Investeringen'!H28</f>
        <v>1</v>
      </c>
      <c r="G77" s="86">
        <f>'3. Investeringen'!I28</f>
        <v>0</v>
      </c>
      <c r="H77" s="121">
        <f>'3. Investeringen'!N28</f>
        <v>2011</v>
      </c>
      <c r="I77" s="26"/>
      <c r="J77" s="87">
        <f t="shared" si="0"/>
        <v>1</v>
      </c>
      <c r="K77" s="87">
        <f t="shared" si="1"/>
        <v>1</v>
      </c>
      <c r="L77" s="87">
        <f t="shared" si="2"/>
        <v>1</v>
      </c>
      <c r="M77" s="87">
        <f t="shared" si="3"/>
        <v>1</v>
      </c>
      <c r="N77" s="87">
        <f t="shared" si="4"/>
        <v>1</v>
      </c>
      <c r="O77" s="27"/>
      <c r="P77" s="87">
        <f t="shared" si="5"/>
        <v>1</v>
      </c>
    </row>
    <row r="78" spans="1:16" x14ac:dyDescent="0.2">
      <c r="A78" s="24"/>
      <c r="B78" s="86">
        <f>'3. Investeringen'!B29</f>
        <v>15</v>
      </c>
      <c r="C78" s="86" t="str">
        <f>'3. Investeringen'!C29</f>
        <v>Nieuwe investeringen</v>
      </c>
      <c r="D78" s="86" t="str">
        <f>'3. Investeringen'!D29</f>
        <v>19 Onbekend</v>
      </c>
      <c r="E78" s="86">
        <f>'3. Investeringen'!E29</f>
        <v>0</v>
      </c>
      <c r="F78" s="86">
        <f>'3. Investeringen'!H29</f>
        <v>1</v>
      </c>
      <c r="G78" s="86">
        <f>'3. Investeringen'!I29</f>
        <v>0</v>
      </c>
      <c r="H78" s="121">
        <f>'3. Investeringen'!N29</f>
        <v>2011</v>
      </c>
      <c r="I78" s="26"/>
      <c r="J78" s="87">
        <f t="shared" si="0"/>
        <v>1</v>
      </c>
      <c r="K78" s="87">
        <f t="shared" si="1"/>
        <v>1</v>
      </c>
      <c r="L78" s="87">
        <f t="shared" si="2"/>
        <v>1</v>
      </c>
      <c r="M78" s="87">
        <f t="shared" si="3"/>
        <v>1</v>
      </c>
      <c r="N78" s="87">
        <f t="shared" si="4"/>
        <v>1</v>
      </c>
      <c r="O78" s="27"/>
      <c r="P78" s="87">
        <f t="shared" si="5"/>
        <v>1</v>
      </c>
    </row>
    <row r="79" spans="1:16" x14ac:dyDescent="0.2">
      <c r="A79" s="24"/>
      <c r="B79" s="86">
        <f>'3. Investeringen'!B30</f>
        <v>16</v>
      </c>
      <c r="C79" s="86" t="str">
        <f>'3. Investeringen'!C30</f>
        <v>Nieuwe investeringen</v>
      </c>
      <c r="D79" s="86" t="str">
        <f>'3. Investeringen'!D30</f>
        <v>19 Onbekend</v>
      </c>
      <c r="E79" s="86">
        <f>'3. Investeringen'!E30</f>
        <v>0</v>
      </c>
      <c r="F79" s="86">
        <f>'3. Investeringen'!H30</f>
        <v>1</v>
      </c>
      <c r="G79" s="86">
        <f>'3. Investeringen'!I30</f>
        <v>0</v>
      </c>
      <c r="H79" s="121">
        <f>'3. Investeringen'!N30</f>
        <v>2011</v>
      </c>
      <c r="I79" s="26"/>
      <c r="J79" s="87">
        <f t="shared" si="0"/>
        <v>1</v>
      </c>
      <c r="K79" s="87">
        <f t="shared" si="1"/>
        <v>1</v>
      </c>
      <c r="L79" s="87">
        <f t="shared" si="2"/>
        <v>1</v>
      </c>
      <c r="M79" s="87">
        <f t="shared" si="3"/>
        <v>1</v>
      </c>
      <c r="N79" s="87">
        <f t="shared" si="4"/>
        <v>1</v>
      </c>
      <c r="O79" s="27"/>
      <c r="P79" s="87">
        <f t="shared" si="5"/>
        <v>1</v>
      </c>
    </row>
    <row r="80" spans="1:16" x14ac:dyDescent="0.2">
      <c r="A80" s="24"/>
      <c r="B80" s="86">
        <f>'3. Investeringen'!B31</f>
        <v>17</v>
      </c>
      <c r="C80" s="86" t="str">
        <f>'3. Investeringen'!C31</f>
        <v>Nieuwe investeringen</v>
      </c>
      <c r="D80" s="86" t="str">
        <f>'3. Investeringen'!D31</f>
        <v>19 Onbekend</v>
      </c>
      <c r="E80" s="86">
        <f>'3. Investeringen'!E31</f>
        <v>0</v>
      </c>
      <c r="F80" s="86">
        <f>'3. Investeringen'!H31</f>
        <v>1</v>
      </c>
      <c r="G80" s="86">
        <f>'3. Investeringen'!I31</f>
        <v>0</v>
      </c>
      <c r="H80" s="121">
        <f>'3. Investeringen'!N31</f>
        <v>2011</v>
      </c>
      <c r="I80" s="26"/>
      <c r="J80" s="87">
        <f t="shared" si="0"/>
        <v>1</v>
      </c>
      <c r="K80" s="87">
        <f t="shared" si="1"/>
        <v>1</v>
      </c>
      <c r="L80" s="87">
        <f t="shared" si="2"/>
        <v>1</v>
      </c>
      <c r="M80" s="87">
        <f t="shared" si="3"/>
        <v>1</v>
      </c>
      <c r="N80" s="87">
        <f t="shared" si="4"/>
        <v>1</v>
      </c>
      <c r="O80" s="27"/>
      <c r="P80" s="87">
        <f t="shared" si="5"/>
        <v>1</v>
      </c>
    </row>
    <row r="81" spans="1:16" x14ac:dyDescent="0.2">
      <c r="A81" s="24"/>
      <c r="B81" s="86">
        <f>'3. Investeringen'!B32</f>
        <v>18</v>
      </c>
      <c r="C81" s="86" t="str">
        <f>'3. Investeringen'!C32</f>
        <v>Nieuwe investeringen</v>
      </c>
      <c r="D81" s="86" t="str">
        <f>'3. Investeringen'!D32</f>
        <v>19 Onbekend</v>
      </c>
      <c r="E81" s="86">
        <f>'3. Investeringen'!E32</f>
        <v>0</v>
      </c>
      <c r="F81" s="86">
        <f>'3. Investeringen'!H32</f>
        <v>1</v>
      </c>
      <c r="G81" s="86">
        <f>'3. Investeringen'!I32</f>
        <v>0</v>
      </c>
      <c r="H81" s="121">
        <f>'3. Investeringen'!N32</f>
        <v>2011</v>
      </c>
      <c r="I81" s="26"/>
      <c r="J81" s="87">
        <f t="shared" si="0"/>
        <v>1</v>
      </c>
      <c r="K81" s="87">
        <f t="shared" si="1"/>
        <v>1</v>
      </c>
      <c r="L81" s="87">
        <f t="shared" si="2"/>
        <v>1</v>
      </c>
      <c r="M81" s="87">
        <f t="shared" si="3"/>
        <v>1</v>
      </c>
      <c r="N81" s="87">
        <f t="shared" si="4"/>
        <v>1</v>
      </c>
      <c r="O81" s="27"/>
      <c r="P81" s="87">
        <f t="shared" si="5"/>
        <v>1</v>
      </c>
    </row>
    <row r="82" spans="1:16" x14ac:dyDescent="0.2">
      <c r="A82" s="24"/>
      <c r="B82" s="86">
        <f>'3. Investeringen'!B33</f>
        <v>19</v>
      </c>
      <c r="C82" s="86" t="str">
        <f>'3. Investeringen'!C33</f>
        <v>Nieuwe investeringen</v>
      </c>
      <c r="D82" s="86" t="str">
        <f>'3. Investeringen'!D33</f>
        <v>19 Onbekend</v>
      </c>
      <c r="E82" s="86">
        <f>'3. Investeringen'!E33</f>
        <v>0</v>
      </c>
      <c r="F82" s="86">
        <f>'3. Investeringen'!H33</f>
        <v>1</v>
      </c>
      <c r="G82" s="86">
        <f>'3. Investeringen'!I33</f>
        <v>0</v>
      </c>
      <c r="H82" s="121">
        <f>'3. Investeringen'!N33</f>
        <v>2011</v>
      </c>
      <c r="I82" s="26"/>
      <c r="J82" s="87">
        <f t="shared" si="0"/>
        <v>1</v>
      </c>
      <c r="K82" s="87">
        <f t="shared" si="1"/>
        <v>1</v>
      </c>
      <c r="L82" s="87">
        <f t="shared" si="2"/>
        <v>1</v>
      </c>
      <c r="M82" s="87">
        <f t="shared" si="3"/>
        <v>1</v>
      </c>
      <c r="N82" s="87">
        <f t="shared" si="4"/>
        <v>1</v>
      </c>
      <c r="O82" s="27"/>
      <c r="P82" s="87">
        <f t="shared" si="5"/>
        <v>1</v>
      </c>
    </row>
    <row r="83" spans="1:16" x14ac:dyDescent="0.2">
      <c r="A83" s="24"/>
      <c r="B83" s="86">
        <f>'3. Investeringen'!B34</f>
        <v>20</v>
      </c>
      <c r="C83" s="86" t="str">
        <f>'3. Investeringen'!C34</f>
        <v>Nieuwe investeringen</v>
      </c>
      <c r="D83" s="86" t="str">
        <f>'3. Investeringen'!D34</f>
        <v>19 Onbekend</v>
      </c>
      <c r="E83" s="86">
        <f>'3. Investeringen'!E34</f>
        <v>0</v>
      </c>
      <c r="F83" s="86">
        <f>'3. Investeringen'!H34</f>
        <v>1</v>
      </c>
      <c r="G83" s="86">
        <f>'3. Investeringen'!I34</f>
        <v>0</v>
      </c>
      <c r="H83" s="121">
        <f>'3. Investeringen'!N34</f>
        <v>2011</v>
      </c>
      <c r="I83" s="26"/>
      <c r="J83" s="87">
        <f t="shared" si="0"/>
        <v>1</v>
      </c>
      <c r="K83" s="87">
        <f t="shared" si="1"/>
        <v>1</v>
      </c>
      <c r="L83" s="87">
        <f t="shared" si="2"/>
        <v>1</v>
      </c>
      <c r="M83" s="87">
        <f t="shared" si="3"/>
        <v>1</v>
      </c>
      <c r="N83" s="87">
        <f t="shared" si="4"/>
        <v>1</v>
      </c>
      <c r="O83" s="27"/>
      <c r="P83" s="87">
        <f t="shared" si="5"/>
        <v>1</v>
      </c>
    </row>
    <row r="84" spans="1:16" x14ac:dyDescent="0.2">
      <c r="A84" s="24"/>
      <c r="B84" s="86">
        <f>'3. Investeringen'!B35</f>
        <v>21</v>
      </c>
      <c r="C84" s="86" t="str">
        <f>'3. Investeringen'!C35</f>
        <v>Nieuwe investeringen</v>
      </c>
      <c r="D84" s="86" t="str">
        <f>'3. Investeringen'!D35</f>
        <v>19 Onbekend</v>
      </c>
      <c r="E84" s="86">
        <f>'3. Investeringen'!E35</f>
        <v>0</v>
      </c>
      <c r="F84" s="86">
        <f>'3. Investeringen'!H35</f>
        <v>1</v>
      </c>
      <c r="G84" s="86">
        <f>'3. Investeringen'!I35</f>
        <v>0</v>
      </c>
      <c r="H84" s="121">
        <f>'3. Investeringen'!N35</f>
        <v>2011</v>
      </c>
      <c r="I84" s="26"/>
      <c r="J84" s="87">
        <f t="shared" si="0"/>
        <v>1</v>
      </c>
      <c r="K84" s="87">
        <f t="shared" si="1"/>
        <v>1</v>
      </c>
      <c r="L84" s="87">
        <f t="shared" si="2"/>
        <v>1</v>
      </c>
      <c r="M84" s="87">
        <f t="shared" si="3"/>
        <v>1</v>
      </c>
      <c r="N84" s="87">
        <f t="shared" si="4"/>
        <v>1</v>
      </c>
      <c r="O84" s="27"/>
      <c r="P84" s="87">
        <f t="shared" si="5"/>
        <v>1</v>
      </c>
    </row>
    <row r="85" spans="1:16" x14ac:dyDescent="0.2">
      <c r="B85" s="86">
        <f>'3. Investeringen'!B36</f>
        <v>22</v>
      </c>
      <c r="C85" s="86" t="str">
        <f>'3. Investeringen'!C36</f>
        <v>Nieuwe investeringen</v>
      </c>
      <c r="D85" s="86" t="str">
        <f>'3. Investeringen'!D36</f>
        <v>19 Onbekend</v>
      </c>
      <c r="E85" s="86">
        <f>'3. Investeringen'!E36</f>
        <v>0</v>
      </c>
      <c r="F85" s="86">
        <f>'3. Investeringen'!H36</f>
        <v>1</v>
      </c>
      <c r="G85" s="86">
        <f>'3. Investeringen'!I36</f>
        <v>0</v>
      </c>
      <c r="H85" s="121">
        <f>'3. Investeringen'!N36</f>
        <v>2011</v>
      </c>
      <c r="I85" s="26"/>
      <c r="J85" s="87">
        <f t="shared" si="0"/>
        <v>1</v>
      </c>
      <c r="K85" s="87">
        <f t="shared" si="1"/>
        <v>1</v>
      </c>
      <c r="L85" s="87">
        <f t="shared" si="2"/>
        <v>1</v>
      </c>
      <c r="M85" s="87">
        <f t="shared" si="3"/>
        <v>1</v>
      </c>
      <c r="N85" s="87">
        <f t="shared" si="4"/>
        <v>1</v>
      </c>
      <c r="O85" s="27"/>
      <c r="P85" s="87">
        <f t="shared" si="5"/>
        <v>1</v>
      </c>
    </row>
    <row r="86" spans="1:16" x14ac:dyDescent="0.2">
      <c r="B86" s="86">
        <f>'3. Investeringen'!B37</f>
        <v>23</v>
      </c>
      <c r="C86" s="86" t="str">
        <f>'3. Investeringen'!C37</f>
        <v>Nieuwe investeringen</v>
      </c>
      <c r="D86" s="86" t="str">
        <f>'3. Investeringen'!D37</f>
        <v>19 Onbekend</v>
      </c>
      <c r="E86" s="86">
        <f>'3. Investeringen'!E37</f>
        <v>0</v>
      </c>
      <c r="F86" s="86">
        <f>'3. Investeringen'!H37</f>
        <v>1</v>
      </c>
      <c r="G86" s="86">
        <f>'3. Investeringen'!I37</f>
        <v>0</v>
      </c>
      <c r="H86" s="121">
        <f>'3. Investeringen'!N37</f>
        <v>2011</v>
      </c>
      <c r="I86" s="26"/>
      <c r="J86" s="87">
        <f t="shared" si="0"/>
        <v>1</v>
      </c>
      <c r="K86" s="87">
        <f t="shared" si="1"/>
        <v>1</v>
      </c>
      <c r="L86" s="87">
        <f t="shared" si="2"/>
        <v>1</v>
      </c>
      <c r="M86" s="87">
        <f t="shared" si="3"/>
        <v>1</v>
      </c>
      <c r="N86" s="87">
        <f t="shared" si="4"/>
        <v>1</v>
      </c>
      <c r="O86" s="27"/>
      <c r="P86" s="87">
        <f t="shared" si="5"/>
        <v>1</v>
      </c>
    </row>
    <row r="87" spans="1:16" x14ac:dyDescent="0.2">
      <c r="B87" s="86">
        <f>'3. Investeringen'!B38</f>
        <v>24</v>
      </c>
      <c r="C87" s="86" t="str">
        <f>'3. Investeringen'!C38</f>
        <v>Nieuwe investeringen</v>
      </c>
      <c r="D87" s="86" t="str">
        <f>'3. Investeringen'!D38</f>
        <v>19 Onbekend</v>
      </c>
      <c r="E87" s="86">
        <f>'3. Investeringen'!E38</f>
        <v>0</v>
      </c>
      <c r="F87" s="86">
        <f>'3. Investeringen'!H38</f>
        <v>1</v>
      </c>
      <c r="G87" s="86">
        <f>'3. Investeringen'!I38</f>
        <v>0</v>
      </c>
      <c r="H87" s="121">
        <f>'3. Investeringen'!N38</f>
        <v>2011</v>
      </c>
      <c r="I87" s="26"/>
      <c r="J87" s="87">
        <f t="shared" si="0"/>
        <v>1</v>
      </c>
      <c r="K87" s="87">
        <f t="shared" si="1"/>
        <v>1</v>
      </c>
      <c r="L87" s="87">
        <f t="shared" si="2"/>
        <v>1</v>
      </c>
      <c r="M87" s="87">
        <f t="shared" si="3"/>
        <v>1</v>
      </c>
      <c r="N87" s="87">
        <f t="shared" si="4"/>
        <v>1</v>
      </c>
      <c r="O87" s="27"/>
      <c r="P87" s="87">
        <f t="shared" si="5"/>
        <v>1</v>
      </c>
    </row>
    <row r="88" spans="1:16" x14ac:dyDescent="0.2">
      <c r="B88" s="86">
        <f>'3. Investeringen'!B39</f>
        <v>25</v>
      </c>
      <c r="C88" s="86" t="str">
        <f>'3. Investeringen'!C39</f>
        <v>Nieuwe investeringen</v>
      </c>
      <c r="D88" s="86" t="str">
        <f>'3. Investeringen'!D39</f>
        <v>19 Onbekend</v>
      </c>
      <c r="E88" s="86">
        <f>'3. Investeringen'!E39</f>
        <v>0</v>
      </c>
      <c r="F88" s="86">
        <f>'3. Investeringen'!H39</f>
        <v>1</v>
      </c>
      <c r="G88" s="86">
        <f>'3. Investeringen'!I39</f>
        <v>0</v>
      </c>
      <c r="H88" s="121">
        <f>'3. Investeringen'!N39</f>
        <v>2011</v>
      </c>
      <c r="I88" s="26"/>
      <c r="J88" s="87">
        <f t="shared" si="0"/>
        <v>1</v>
      </c>
      <c r="K88" s="87">
        <f t="shared" si="1"/>
        <v>1</v>
      </c>
      <c r="L88" s="87">
        <f t="shared" si="2"/>
        <v>1</v>
      </c>
      <c r="M88" s="87">
        <f t="shared" si="3"/>
        <v>1</v>
      </c>
      <c r="N88" s="87">
        <f t="shared" si="4"/>
        <v>1</v>
      </c>
      <c r="O88" s="27"/>
      <c r="P88" s="87">
        <f t="shared" si="5"/>
        <v>1</v>
      </c>
    </row>
    <row r="89" spans="1:16" x14ac:dyDescent="0.2">
      <c r="B89" s="86">
        <f>'3. Investeringen'!B40</f>
        <v>26</v>
      </c>
      <c r="C89" s="86" t="str">
        <f>'3. Investeringen'!C40</f>
        <v>Nieuwe investeringen</v>
      </c>
      <c r="D89" s="86" t="str">
        <f>'3. Investeringen'!D40</f>
        <v>19 Onbekend</v>
      </c>
      <c r="E89" s="86">
        <f>'3. Investeringen'!E40</f>
        <v>0</v>
      </c>
      <c r="F89" s="86">
        <f>'3. Investeringen'!H40</f>
        <v>1</v>
      </c>
      <c r="G89" s="86">
        <f>'3. Investeringen'!I40</f>
        <v>0</v>
      </c>
      <c r="H89" s="121">
        <f>'3. Investeringen'!N40</f>
        <v>2011</v>
      </c>
      <c r="I89" s="26"/>
      <c r="J89" s="87">
        <f t="shared" si="0"/>
        <v>1</v>
      </c>
      <c r="K89" s="87">
        <f t="shared" si="1"/>
        <v>1</v>
      </c>
      <c r="L89" s="87">
        <f t="shared" si="2"/>
        <v>1</v>
      </c>
      <c r="M89" s="87">
        <f t="shared" si="3"/>
        <v>1</v>
      </c>
      <c r="N89" s="87">
        <f t="shared" si="4"/>
        <v>1</v>
      </c>
      <c r="O89" s="27"/>
      <c r="P89" s="87">
        <f t="shared" si="5"/>
        <v>1</v>
      </c>
    </row>
    <row r="90" spans="1:16" x14ac:dyDescent="0.2">
      <c r="B90" s="86">
        <f>'3. Investeringen'!B41</f>
        <v>27</v>
      </c>
      <c r="C90" s="86" t="str">
        <f>'3. Investeringen'!C41</f>
        <v>Nieuwe investeringen</v>
      </c>
      <c r="D90" s="86" t="str">
        <f>'3. Investeringen'!D41</f>
        <v>19 Onbekend</v>
      </c>
      <c r="E90" s="86">
        <f>'3. Investeringen'!E41</f>
        <v>0</v>
      </c>
      <c r="F90" s="86">
        <f>'3. Investeringen'!H41</f>
        <v>1</v>
      </c>
      <c r="G90" s="86">
        <f>'3. Investeringen'!I41</f>
        <v>0</v>
      </c>
      <c r="H90" s="121">
        <f>'3. Investeringen'!N41</f>
        <v>2011</v>
      </c>
      <c r="I90" s="26"/>
      <c r="J90" s="87">
        <f t="shared" si="0"/>
        <v>1</v>
      </c>
      <c r="K90" s="87">
        <f t="shared" si="1"/>
        <v>1</v>
      </c>
      <c r="L90" s="87">
        <f t="shared" si="2"/>
        <v>1</v>
      </c>
      <c r="M90" s="87">
        <f t="shared" si="3"/>
        <v>1</v>
      </c>
      <c r="N90" s="87">
        <f t="shared" si="4"/>
        <v>1</v>
      </c>
      <c r="O90" s="27"/>
      <c r="P90" s="87">
        <f t="shared" si="5"/>
        <v>1</v>
      </c>
    </row>
    <row r="91" spans="1:16" x14ac:dyDescent="0.2">
      <c r="B91" s="86">
        <f>'3. Investeringen'!B42</f>
        <v>28</v>
      </c>
      <c r="C91" s="86" t="str">
        <f>'3. Investeringen'!C42</f>
        <v>Nieuwe investeringen</v>
      </c>
      <c r="D91" s="86" t="str">
        <f>'3. Investeringen'!D42</f>
        <v>19 Onbekend</v>
      </c>
      <c r="E91" s="86">
        <f>'3. Investeringen'!E42</f>
        <v>0</v>
      </c>
      <c r="F91" s="86">
        <f>'3. Investeringen'!H42</f>
        <v>1</v>
      </c>
      <c r="G91" s="86">
        <f>'3. Investeringen'!I42</f>
        <v>0</v>
      </c>
      <c r="H91" s="121">
        <f>'3. Investeringen'!N42</f>
        <v>2011</v>
      </c>
      <c r="I91" s="26"/>
      <c r="J91" s="87">
        <f t="shared" si="0"/>
        <v>1</v>
      </c>
      <c r="K91" s="87">
        <f t="shared" si="1"/>
        <v>1</v>
      </c>
      <c r="L91" s="87">
        <f t="shared" si="2"/>
        <v>1</v>
      </c>
      <c r="M91" s="87">
        <f t="shared" si="3"/>
        <v>1</v>
      </c>
      <c r="N91" s="87">
        <f t="shared" si="4"/>
        <v>1</v>
      </c>
      <c r="O91" s="27"/>
      <c r="P91" s="87">
        <f t="shared" si="5"/>
        <v>1</v>
      </c>
    </row>
    <row r="92" spans="1:16" x14ac:dyDescent="0.2">
      <c r="B92" s="86">
        <f>'3. Investeringen'!B43</f>
        <v>29</v>
      </c>
      <c r="C92" s="86" t="str">
        <f>'3. Investeringen'!C43</f>
        <v>Nieuwe investeringen</v>
      </c>
      <c r="D92" s="86" t="str">
        <f>'3. Investeringen'!D43</f>
        <v>19 Onbekend</v>
      </c>
      <c r="E92" s="86">
        <f>'3. Investeringen'!E43</f>
        <v>0</v>
      </c>
      <c r="F92" s="86">
        <f>'3. Investeringen'!H43</f>
        <v>1</v>
      </c>
      <c r="G92" s="86">
        <f>'3. Investeringen'!I43</f>
        <v>0</v>
      </c>
      <c r="H92" s="121">
        <f>'3. Investeringen'!N43</f>
        <v>2011</v>
      </c>
      <c r="I92" s="26"/>
      <c r="J92" s="87">
        <f t="shared" si="0"/>
        <v>1</v>
      </c>
      <c r="K92" s="87">
        <f t="shared" si="1"/>
        <v>1</v>
      </c>
      <c r="L92" s="87">
        <f t="shared" si="2"/>
        <v>1</v>
      </c>
      <c r="M92" s="87">
        <f t="shared" si="3"/>
        <v>1</v>
      </c>
      <c r="N92" s="87">
        <f t="shared" si="4"/>
        <v>1</v>
      </c>
      <c r="O92" s="27"/>
      <c r="P92" s="87">
        <f t="shared" si="5"/>
        <v>1</v>
      </c>
    </row>
    <row r="93" spans="1:16" x14ac:dyDescent="0.2">
      <c r="B93" s="86">
        <f>'3. Investeringen'!B44</f>
        <v>30</v>
      </c>
      <c r="C93" s="86" t="str">
        <f>'3. Investeringen'!C44</f>
        <v>Nieuwe investeringen</v>
      </c>
      <c r="D93" s="86" t="str">
        <f>'3. Investeringen'!D44</f>
        <v>19 Onbekend</v>
      </c>
      <c r="E93" s="86">
        <f>'3. Investeringen'!E44</f>
        <v>0</v>
      </c>
      <c r="F93" s="86">
        <f>'3. Investeringen'!H44</f>
        <v>1</v>
      </c>
      <c r="G93" s="86">
        <f>'3. Investeringen'!I44</f>
        <v>0</v>
      </c>
      <c r="H93" s="121">
        <f>'3. Investeringen'!N44</f>
        <v>2011</v>
      </c>
      <c r="I93" s="26"/>
      <c r="J93" s="87">
        <f t="shared" si="0"/>
        <v>1</v>
      </c>
      <c r="K93" s="87">
        <f t="shared" si="1"/>
        <v>1</v>
      </c>
      <c r="L93" s="87">
        <f t="shared" si="2"/>
        <v>1</v>
      </c>
      <c r="M93" s="87">
        <f t="shared" si="3"/>
        <v>1</v>
      </c>
      <c r="N93" s="87">
        <f t="shared" si="4"/>
        <v>1</v>
      </c>
      <c r="O93" s="27"/>
      <c r="P93" s="87">
        <f t="shared" si="5"/>
        <v>1</v>
      </c>
    </row>
    <row r="94" spans="1:16" x14ac:dyDescent="0.2">
      <c r="B94" s="86">
        <f>'3. Investeringen'!B45</f>
        <v>31</v>
      </c>
      <c r="C94" s="86" t="str">
        <f>'3. Investeringen'!C45</f>
        <v>Nieuwe investeringen</v>
      </c>
      <c r="D94" s="86" t="str">
        <f>'3. Investeringen'!D45</f>
        <v>19 Onbekend</v>
      </c>
      <c r="E94" s="86">
        <f>'3. Investeringen'!E45</f>
        <v>0</v>
      </c>
      <c r="F94" s="86">
        <f>'3. Investeringen'!H45</f>
        <v>1</v>
      </c>
      <c r="G94" s="86">
        <f>'3. Investeringen'!I45</f>
        <v>0</v>
      </c>
      <c r="H94" s="121">
        <f>'3. Investeringen'!N45</f>
        <v>2011</v>
      </c>
      <c r="I94" s="26"/>
      <c r="J94" s="87">
        <f t="shared" si="0"/>
        <v>1</v>
      </c>
      <c r="K94" s="87">
        <f t="shared" si="1"/>
        <v>1</v>
      </c>
      <c r="L94" s="87">
        <f t="shared" si="2"/>
        <v>1</v>
      </c>
      <c r="M94" s="87">
        <f t="shared" si="3"/>
        <v>1</v>
      </c>
      <c r="N94" s="87">
        <f t="shared" si="4"/>
        <v>1</v>
      </c>
      <c r="O94" s="27"/>
      <c r="P94" s="87">
        <f t="shared" si="5"/>
        <v>1</v>
      </c>
    </row>
    <row r="95" spans="1:16" x14ac:dyDescent="0.2">
      <c r="B95" s="86">
        <f>'3. Investeringen'!B46</f>
        <v>32</v>
      </c>
      <c r="C95" s="86" t="str">
        <f>'3. Investeringen'!C46</f>
        <v>Nieuwe investeringen</v>
      </c>
      <c r="D95" s="86" t="str">
        <f>'3. Investeringen'!D46</f>
        <v>19 Onbekend</v>
      </c>
      <c r="E95" s="86">
        <f>'3. Investeringen'!E46</f>
        <v>0</v>
      </c>
      <c r="F95" s="86">
        <f>'3. Investeringen'!H46</f>
        <v>1</v>
      </c>
      <c r="G95" s="86">
        <f>'3. Investeringen'!I46</f>
        <v>0</v>
      </c>
      <c r="H95" s="121">
        <f>'3. Investeringen'!N46</f>
        <v>2011</v>
      </c>
      <c r="I95" s="26"/>
      <c r="J95" s="87">
        <f t="shared" si="0"/>
        <v>1</v>
      </c>
      <c r="K95" s="87">
        <f t="shared" si="1"/>
        <v>1</v>
      </c>
      <c r="L95" s="87">
        <f t="shared" si="2"/>
        <v>1</v>
      </c>
      <c r="M95" s="87">
        <f t="shared" si="3"/>
        <v>1</v>
      </c>
      <c r="N95" s="87">
        <f t="shared" si="4"/>
        <v>1</v>
      </c>
      <c r="O95" s="27"/>
      <c r="P95" s="87">
        <f t="shared" si="5"/>
        <v>1</v>
      </c>
    </row>
    <row r="96" spans="1:16" x14ac:dyDescent="0.2">
      <c r="B96" s="86">
        <f>'3. Investeringen'!B47</f>
        <v>33</v>
      </c>
      <c r="C96" s="86" t="str">
        <f>'3. Investeringen'!C47</f>
        <v>Nieuwe investeringen</v>
      </c>
      <c r="D96" s="86" t="str">
        <f>'3. Investeringen'!D47</f>
        <v>19 Onbekend</v>
      </c>
      <c r="E96" s="86">
        <f>'3. Investeringen'!E47</f>
        <v>0</v>
      </c>
      <c r="F96" s="86">
        <f>'3. Investeringen'!H47</f>
        <v>1</v>
      </c>
      <c r="G96" s="86">
        <f>'3. Investeringen'!I47</f>
        <v>0</v>
      </c>
      <c r="H96" s="121">
        <f>'3. Investeringen'!N47</f>
        <v>2011</v>
      </c>
      <c r="I96" s="26"/>
      <c r="J96" s="87">
        <f t="shared" si="0"/>
        <v>1</v>
      </c>
      <c r="K96" s="87">
        <f t="shared" si="1"/>
        <v>1</v>
      </c>
      <c r="L96" s="87">
        <f t="shared" si="2"/>
        <v>1</v>
      </c>
      <c r="M96" s="87">
        <f t="shared" si="3"/>
        <v>1</v>
      </c>
      <c r="N96" s="87">
        <f t="shared" si="4"/>
        <v>1</v>
      </c>
      <c r="O96" s="27"/>
      <c r="P96" s="87">
        <f t="shared" si="5"/>
        <v>1</v>
      </c>
    </row>
    <row r="97" spans="2:16" x14ac:dyDescent="0.2">
      <c r="B97" s="86">
        <f>'3. Investeringen'!B48</f>
        <v>34</v>
      </c>
      <c r="C97" s="86" t="str">
        <f>'3. Investeringen'!C48</f>
        <v>Nieuwe investeringen</v>
      </c>
      <c r="D97" s="86" t="str">
        <f>'3. Investeringen'!D48</f>
        <v>19 Onbekend</v>
      </c>
      <c r="E97" s="86">
        <f>'3. Investeringen'!E48</f>
        <v>0</v>
      </c>
      <c r="F97" s="86">
        <f>'3. Investeringen'!H48</f>
        <v>1</v>
      </c>
      <c r="G97" s="86">
        <f>'3. Investeringen'!I48</f>
        <v>0</v>
      </c>
      <c r="H97" s="121">
        <f>'3. Investeringen'!N48</f>
        <v>2011</v>
      </c>
      <c r="I97" s="26"/>
      <c r="J97" s="87">
        <f t="shared" si="0"/>
        <v>1</v>
      </c>
      <c r="K97" s="87">
        <f t="shared" si="1"/>
        <v>1</v>
      </c>
      <c r="L97" s="87">
        <f t="shared" si="2"/>
        <v>1</v>
      </c>
      <c r="M97" s="87">
        <f t="shared" si="3"/>
        <v>1</v>
      </c>
      <c r="N97" s="87">
        <f t="shared" si="4"/>
        <v>1</v>
      </c>
      <c r="O97" s="27"/>
      <c r="P97" s="87">
        <f t="shared" si="5"/>
        <v>1</v>
      </c>
    </row>
    <row r="98" spans="2:16" x14ac:dyDescent="0.2">
      <c r="B98" s="86">
        <f>'3. Investeringen'!B49</f>
        <v>35</v>
      </c>
      <c r="C98" s="86" t="str">
        <f>'3. Investeringen'!C49</f>
        <v>Nieuwe investeringen</v>
      </c>
      <c r="D98" s="86" t="str">
        <f>'3. Investeringen'!D49</f>
        <v>19 Onbekend</v>
      </c>
      <c r="E98" s="86">
        <f>'3. Investeringen'!E49</f>
        <v>0</v>
      </c>
      <c r="F98" s="86">
        <f>'3. Investeringen'!H49</f>
        <v>1</v>
      </c>
      <c r="G98" s="86">
        <f>'3. Investeringen'!I49</f>
        <v>0</v>
      </c>
      <c r="H98" s="121">
        <f>'3. Investeringen'!N49</f>
        <v>2011</v>
      </c>
      <c r="I98" s="26"/>
      <c r="J98" s="87">
        <f t="shared" si="0"/>
        <v>1</v>
      </c>
      <c r="K98" s="87">
        <f t="shared" si="1"/>
        <v>1</v>
      </c>
      <c r="L98" s="87">
        <f t="shared" si="2"/>
        <v>1</v>
      </c>
      <c r="M98" s="87">
        <f t="shared" si="3"/>
        <v>1</v>
      </c>
      <c r="N98" s="87">
        <f t="shared" si="4"/>
        <v>1</v>
      </c>
      <c r="O98" s="27"/>
      <c r="P98" s="87">
        <f t="shared" si="5"/>
        <v>1</v>
      </c>
    </row>
    <row r="99" spans="2:16" x14ac:dyDescent="0.2">
      <c r="B99" s="86">
        <f>'3. Investeringen'!B50</f>
        <v>36</v>
      </c>
      <c r="C99" s="86" t="str">
        <f>'3. Investeringen'!C50</f>
        <v>Nieuwe investeringen</v>
      </c>
      <c r="D99" s="86" t="str">
        <f>'3. Investeringen'!D50</f>
        <v>19 Onbekend</v>
      </c>
      <c r="E99" s="86">
        <f>'3. Investeringen'!E50</f>
        <v>0</v>
      </c>
      <c r="F99" s="86">
        <f>'3. Investeringen'!H50</f>
        <v>1</v>
      </c>
      <c r="G99" s="86">
        <f>'3. Investeringen'!I50</f>
        <v>0</v>
      </c>
      <c r="H99" s="121">
        <f>'3. Investeringen'!N50</f>
        <v>2011</v>
      </c>
      <c r="I99" s="26"/>
      <c r="J99" s="87">
        <f t="shared" si="0"/>
        <v>1</v>
      </c>
      <c r="K99" s="87">
        <f t="shared" si="1"/>
        <v>1</v>
      </c>
      <c r="L99" s="87">
        <f t="shared" si="2"/>
        <v>1</v>
      </c>
      <c r="M99" s="87">
        <f t="shared" si="3"/>
        <v>1</v>
      </c>
      <c r="N99" s="87">
        <f t="shared" si="4"/>
        <v>1</v>
      </c>
      <c r="O99" s="27"/>
      <c r="P99" s="87">
        <f t="shared" si="5"/>
        <v>1</v>
      </c>
    </row>
    <row r="100" spans="2:16" x14ac:dyDescent="0.2">
      <c r="B100" s="86">
        <f>'3. Investeringen'!B51</f>
        <v>37</v>
      </c>
      <c r="C100" s="86" t="str">
        <f>'3. Investeringen'!C51</f>
        <v>Nieuwe investeringen</v>
      </c>
      <c r="D100" s="86" t="str">
        <f>'3. Investeringen'!D51</f>
        <v>19 Onbekend</v>
      </c>
      <c r="E100" s="86">
        <f>'3. Investeringen'!E51</f>
        <v>0</v>
      </c>
      <c r="F100" s="86">
        <f>'3. Investeringen'!H51</f>
        <v>1</v>
      </c>
      <c r="G100" s="86">
        <f>'3. Investeringen'!I51</f>
        <v>0</v>
      </c>
      <c r="H100" s="121">
        <f>'3. Investeringen'!N51</f>
        <v>2011</v>
      </c>
      <c r="I100" s="26"/>
      <c r="J100" s="87">
        <f t="shared" si="0"/>
        <v>1</v>
      </c>
      <c r="K100" s="87">
        <f t="shared" si="1"/>
        <v>1</v>
      </c>
      <c r="L100" s="87">
        <f t="shared" si="2"/>
        <v>1</v>
      </c>
      <c r="M100" s="87">
        <f t="shared" si="3"/>
        <v>1</v>
      </c>
      <c r="N100" s="87">
        <f t="shared" si="4"/>
        <v>1</v>
      </c>
      <c r="O100" s="27"/>
      <c r="P100" s="87">
        <f t="shared" si="5"/>
        <v>1</v>
      </c>
    </row>
    <row r="101" spans="2:16" x14ac:dyDescent="0.2">
      <c r="B101" s="86">
        <f>'3. Investeringen'!B52</f>
        <v>38</v>
      </c>
      <c r="C101" s="86" t="str">
        <f>'3. Investeringen'!C52</f>
        <v>Nieuwe investeringen</v>
      </c>
      <c r="D101" s="86" t="str">
        <f>'3. Investeringen'!D52</f>
        <v>19 Onbekend</v>
      </c>
      <c r="E101" s="86">
        <f>'3. Investeringen'!E52</f>
        <v>0</v>
      </c>
      <c r="F101" s="86">
        <f>'3. Investeringen'!H52</f>
        <v>1</v>
      </c>
      <c r="G101" s="86">
        <f>'3. Investeringen'!I52</f>
        <v>0</v>
      </c>
      <c r="H101" s="121">
        <f>'3. Investeringen'!N52</f>
        <v>2011</v>
      </c>
      <c r="I101" s="26"/>
      <c r="J101" s="87">
        <f t="shared" si="0"/>
        <v>1</v>
      </c>
      <c r="K101" s="87">
        <f t="shared" si="1"/>
        <v>1</v>
      </c>
      <c r="L101" s="87">
        <f t="shared" si="2"/>
        <v>1</v>
      </c>
      <c r="M101" s="87">
        <f t="shared" si="3"/>
        <v>1</v>
      </c>
      <c r="N101" s="87">
        <f t="shared" si="4"/>
        <v>1</v>
      </c>
      <c r="O101" s="27"/>
      <c r="P101" s="87">
        <f t="shared" si="5"/>
        <v>1</v>
      </c>
    </row>
    <row r="102" spans="2:16" x14ac:dyDescent="0.2">
      <c r="B102" s="86">
        <f>'3. Investeringen'!B53</f>
        <v>39</v>
      </c>
      <c r="C102" s="86" t="str">
        <f>'3. Investeringen'!C53</f>
        <v>Nieuwe investeringen</v>
      </c>
      <c r="D102" s="86" t="str">
        <f>'3. Investeringen'!D53</f>
        <v>19 Onbekend</v>
      </c>
      <c r="E102" s="86">
        <f>'3. Investeringen'!E53</f>
        <v>0</v>
      </c>
      <c r="F102" s="86">
        <f>'3. Investeringen'!H53</f>
        <v>1</v>
      </c>
      <c r="G102" s="86">
        <f>'3. Investeringen'!I53</f>
        <v>0</v>
      </c>
      <c r="H102" s="121">
        <f>'3. Investeringen'!N53</f>
        <v>2011</v>
      </c>
      <c r="I102" s="26"/>
      <c r="J102" s="87">
        <f t="shared" si="0"/>
        <v>1</v>
      </c>
      <c r="K102" s="87">
        <f t="shared" si="1"/>
        <v>1</v>
      </c>
      <c r="L102" s="87">
        <f t="shared" si="2"/>
        <v>1</v>
      </c>
      <c r="M102" s="87">
        <f t="shared" si="3"/>
        <v>1</v>
      </c>
      <c r="N102" s="87">
        <f t="shared" si="4"/>
        <v>1</v>
      </c>
      <c r="O102" s="27"/>
      <c r="P102" s="87">
        <f t="shared" si="5"/>
        <v>1</v>
      </c>
    </row>
    <row r="103" spans="2:16" x14ac:dyDescent="0.2">
      <c r="B103" s="86">
        <f>'3. Investeringen'!B54</f>
        <v>40</v>
      </c>
      <c r="C103" s="86" t="str">
        <f>'3. Investeringen'!C54</f>
        <v>Nieuwe investeringen</v>
      </c>
      <c r="D103" s="86" t="str">
        <f>'3. Investeringen'!D54</f>
        <v>19 Onbekend</v>
      </c>
      <c r="E103" s="86">
        <f>'3. Investeringen'!E54</f>
        <v>0</v>
      </c>
      <c r="F103" s="86">
        <f>'3. Investeringen'!H54</f>
        <v>1</v>
      </c>
      <c r="G103" s="86">
        <f>'3. Investeringen'!I54</f>
        <v>0</v>
      </c>
      <c r="H103" s="121">
        <f>'3. Investeringen'!N54</f>
        <v>2011</v>
      </c>
      <c r="I103" s="26"/>
      <c r="J103" s="87">
        <f t="shared" si="0"/>
        <v>1</v>
      </c>
      <c r="K103" s="87">
        <f t="shared" si="1"/>
        <v>1</v>
      </c>
      <c r="L103" s="87">
        <f t="shared" si="2"/>
        <v>1</v>
      </c>
      <c r="M103" s="87">
        <f t="shared" si="3"/>
        <v>1</v>
      </c>
      <c r="N103" s="87">
        <f t="shared" si="4"/>
        <v>1</v>
      </c>
      <c r="O103" s="27"/>
      <c r="P103" s="87">
        <f t="shared" si="5"/>
        <v>1</v>
      </c>
    </row>
    <row r="104" spans="2:16" x14ac:dyDescent="0.2">
      <c r="B104" s="86">
        <f>'3. Investeringen'!B55</f>
        <v>41</v>
      </c>
      <c r="C104" s="86" t="str">
        <f>'3. Investeringen'!C55</f>
        <v>Nieuwe investeringen</v>
      </c>
      <c r="D104" s="86" t="str">
        <f>'3. Investeringen'!D55</f>
        <v>19 Onbekend</v>
      </c>
      <c r="E104" s="86">
        <f>'3. Investeringen'!E55</f>
        <v>0</v>
      </c>
      <c r="F104" s="86">
        <f>'3. Investeringen'!H55</f>
        <v>1</v>
      </c>
      <c r="G104" s="86">
        <f>'3. Investeringen'!I55</f>
        <v>0</v>
      </c>
      <c r="H104" s="121">
        <f>'3. Investeringen'!N55</f>
        <v>2011</v>
      </c>
      <c r="I104" s="26"/>
      <c r="J104" s="87">
        <f t="shared" si="0"/>
        <v>1</v>
      </c>
      <c r="K104" s="87">
        <f t="shared" si="1"/>
        <v>1</v>
      </c>
      <c r="L104" s="87">
        <f t="shared" si="2"/>
        <v>1</v>
      </c>
      <c r="M104" s="87">
        <f t="shared" si="3"/>
        <v>1</v>
      </c>
      <c r="N104" s="87">
        <f t="shared" si="4"/>
        <v>1</v>
      </c>
      <c r="O104" s="27"/>
      <c r="P104" s="87">
        <f t="shared" si="5"/>
        <v>1</v>
      </c>
    </row>
    <row r="105" spans="2:16" x14ac:dyDescent="0.2">
      <c r="B105" s="86">
        <f>'3. Investeringen'!B56</f>
        <v>42</v>
      </c>
      <c r="C105" s="86" t="str">
        <f>'3. Investeringen'!C56</f>
        <v>Nieuwe investeringen</v>
      </c>
      <c r="D105" s="86" t="str">
        <f>'3. Investeringen'!D56</f>
        <v>19 Onbekend</v>
      </c>
      <c r="E105" s="86">
        <f>'3. Investeringen'!E56</f>
        <v>0</v>
      </c>
      <c r="F105" s="86">
        <f>'3. Investeringen'!H56</f>
        <v>1</v>
      </c>
      <c r="G105" s="86">
        <f>'3. Investeringen'!I56</f>
        <v>0</v>
      </c>
      <c r="H105" s="121">
        <f>'3. Investeringen'!N56</f>
        <v>2011</v>
      </c>
      <c r="I105" s="26"/>
      <c r="J105" s="87">
        <f t="shared" si="0"/>
        <v>1</v>
      </c>
      <c r="K105" s="87">
        <f t="shared" si="1"/>
        <v>1</v>
      </c>
      <c r="L105" s="87">
        <f t="shared" si="2"/>
        <v>1</v>
      </c>
      <c r="M105" s="87">
        <f t="shared" si="3"/>
        <v>1</v>
      </c>
      <c r="N105" s="87">
        <f t="shared" si="4"/>
        <v>1</v>
      </c>
      <c r="O105" s="27"/>
      <c r="P105" s="87">
        <f t="shared" si="5"/>
        <v>1</v>
      </c>
    </row>
    <row r="106" spans="2:16" x14ac:dyDescent="0.2">
      <c r="B106" s="86">
        <f>'3. Investeringen'!B57</f>
        <v>43</v>
      </c>
      <c r="C106" s="86" t="str">
        <f>'3. Investeringen'!C57</f>
        <v>Nieuwe investeringen</v>
      </c>
      <c r="D106" s="86" t="str">
        <f>'3. Investeringen'!D57</f>
        <v>19 Onbekend</v>
      </c>
      <c r="E106" s="86">
        <f>'3. Investeringen'!E57</f>
        <v>0</v>
      </c>
      <c r="F106" s="86">
        <f>'3. Investeringen'!H57</f>
        <v>1</v>
      </c>
      <c r="G106" s="86">
        <f>'3. Investeringen'!I57</f>
        <v>0</v>
      </c>
      <c r="H106" s="121">
        <f>'3. Investeringen'!N57</f>
        <v>2011</v>
      </c>
      <c r="I106" s="26"/>
      <c r="J106" s="87">
        <f t="shared" si="0"/>
        <v>1</v>
      </c>
      <c r="K106" s="87">
        <f t="shared" si="1"/>
        <v>1</v>
      </c>
      <c r="L106" s="87">
        <f t="shared" si="2"/>
        <v>1</v>
      </c>
      <c r="M106" s="87">
        <f t="shared" si="3"/>
        <v>1</v>
      </c>
      <c r="N106" s="87">
        <f t="shared" si="4"/>
        <v>1</v>
      </c>
      <c r="O106" s="27"/>
      <c r="P106" s="87">
        <f t="shared" si="5"/>
        <v>1</v>
      </c>
    </row>
    <row r="107" spans="2:16" x14ac:dyDescent="0.2">
      <c r="B107" s="86">
        <f>'3. Investeringen'!B58</f>
        <v>44</v>
      </c>
      <c r="C107" s="86" t="str">
        <f>'3. Investeringen'!C58</f>
        <v>Nieuwe investeringen</v>
      </c>
      <c r="D107" s="86" t="str">
        <f>'3. Investeringen'!D58</f>
        <v>19 Onbekend</v>
      </c>
      <c r="E107" s="86">
        <f>'3. Investeringen'!E58</f>
        <v>0</v>
      </c>
      <c r="F107" s="86">
        <f>'3. Investeringen'!H58</f>
        <v>1</v>
      </c>
      <c r="G107" s="86">
        <f>'3. Investeringen'!I58</f>
        <v>0</v>
      </c>
      <c r="H107" s="121">
        <f>'3. Investeringen'!N58</f>
        <v>2011</v>
      </c>
      <c r="I107" s="26"/>
      <c r="J107" s="87">
        <f t="shared" si="0"/>
        <v>1</v>
      </c>
      <c r="K107" s="87">
        <f t="shared" si="1"/>
        <v>1</v>
      </c>
      <c r="L107" s="87">
        <f t="shared" si="2"/>
        <v>1</v>
      </c>
      <c r="M107" s="87">
        <f t="shared" si="3"/>
        <v>1</v>
      </c>
      <c r="N107" s="87">
        <f t="shared" si="4"/>
        <v>1</v>
      </c>
      <c r="O107" s="27"/>
      <c r="P107" s="87">
        <f t="shared" si="5"/>
        <v>1</v>
      </c>
    </row>
    <row r="108" spans="2:16" x14ac:dyDescent="0.2">
      <c r="B108" s="86">
        <f>'3. Investeringen'!B59</f>
        <v>45</v>
      </c>
      <c r="C108" s="86" t="str">
        <f>'3. Investeringen'!C59</f>
        <v>Nieuwe investeringen</v>
      </c>
      <c r="D108" s="86" t="str">
        <f>'3. Investeringen'!D59</f>
        <v>19 Onbekend</v>
      </c>
      <c r="E108" s="86">
        <f>'3. Investeringen'!E59</f>
        <v>0</v>
      </c>
      <c r="F108" s="86">
        <f>'3. Investeringen'!H59</f>
        <v>1</v>
      </c>
      <c r="G108" s="86">
        <f>'3. Investeringen'!I59</f>
        <v>0</v>
      </c>
      <c r="H108" s="121">
        <f>'3. Investeringen'!N59</f>
        <v>2011</v>
      </c>
      <c r="I108" s="26"/>
      <c r="J108" s="87">
        <f t="shared" si="0"/>
        <v>1</v>
      </c>
      <c r="K108" s="87">
        <f t="shared" si="1"/>
        <v>1</v>
      </c>
      <c r="L108" s="87">
        <f t="shared" si="2"/>
        <v>1</v>
      </c>
      <c r="M108" s="87">
        <f t="shared" si="3"/>
        <v>1</v>
      </c>
      <c r="N108" s="87">
        <f t="shared" si="4"/>
        <v>1</v>
      </c>
      <c r="O108" s="27"/>
      <c r="P108" s="87">
        <f t="shared" si="5"/>
        <v>1</v>
      </c>
    </row>
    <row r="109" spans="2:16" x14ac:dyDescent="0.2">
      <c r="B109" s="86">
        <f>'3. Investeringen'!B60</f>
        <v>46</v>
      </c>
      <c r="C109" s="86" t="str">
        <f>'3. Investeringen'!C60</f>
        <v>Nieuwe investeringen</v>
      </c>
      <c r="D109" s="86" t="str">
        <f>'3. Investeringen'!D60</f>
        <v>19 Onbekend</v>
      </c>
      <c r="E109" s="86">
        <f>'3. Investeringen'!E60</f>
        <v>0</v>
      </c>
      <c r="F109" s="86">
        <f>'3. Investeringen'!H60</f>
        <v>1</v>
      </c>
      <c r="G109" s="86">
        <f>'3. Investeringen'!I60</f>
        <v>0</v>
      </c>
      <c r="H109" s="121">
        <f>'3. Investeringen'!N60</f>
        <v>2011</v>
      </c>
      <c r="I109" s="26"/>
      <c r="J109" s="87">
        <f t="shared" si="0"/>
        <v>1</v>
      </c>
      <c r="K109" s="87">
        <f t="shared" si="1"/>
        <v>1</v>
      </c>
      <c r="L109" s="87">
        <f t="shared" si="2"/>
        <v>1</v>
      </c>
      <c r="M109" s="87">
        <f t="shared" si="3"/>
        <v>1</v>
      </c>
      <c r="N109" s="87">
        <f t="shared" si="4"/>
        <v>1</v>
      </c>
      <c r="O109" s="27"/>
      <c r="P109" s="87">
        <f t="shared" si="5"/>
        <v>1</v>
      </c>
    </row>
    <row r="110" spans="2:16" x14ac:dyDescent="0.2">
      <c r="B110" s="86">
        <f>'3. Investeringen'!B61</f>
        <v>47</v>
      </c>
      <c r="C110" s="86" t="str">
        <f>'3. Investeringen'!C61</f>
        <v>Nieuwe investeringen</v>
      </c>
      <c r="D110" s="86" t="str">
        <f>'3. Investeringen'!D61</f>
        <v>19 Onbekend</v>
      </c>
      <c r="E110" s="86">
        <f>'3. Investeringen'!E61</f>
        <v>0</v>
      </c>
      <c r="F110" s="86">
        <f>'3. Investeringen'!H61</f>
        <v>1</v>
      </c>
      <c r="G110" s="86">
        <f>'3. Investeringen'!I61</f>
        <v>0</v>
      </c>
      <c r="H110" s="121">
        <f>'3. Investeringen'!N61</f>
        <v>2011</v>
      </c>
      <c r="I110" s="26"/>
      <c r="J110" s="87">
        <f t="shared" si="0"/>
        <v>1</v>
      </c>
      <c r="K110" s="87">
        <f t="shared" si="1"/>
        <v>1</v>
      </c>
      <c r="L110" s="87">
        <f t="shared" si="2"/>
        <v>1</v>
      </c>
      <c r="M110" s="87">
        <f t="shared" si="3"/>
        <v>1</v>
      </c>
      <c r="N110" s="87">
        <f t="shared" si="4"/>
        <v>1</v>
      </c>
      <c r="O110" s="27"/>
      <c r="P110" s="87">
        <f t="shared" si="5"/>
        <v>1</v>
      </c>
    </row>
    <row r="111" spans="2:16" x14ac:dyDescent="0.2">
      <c r="B111" s="86">
        <f>'3. Investeringen'!B62</f>
        <v>48</v>
      </c>
      <c r="C111" s="86" t="str">
        <f>'3. Investeringen'!C62</f>
        <v>Nieuwe investeringen</v>
      </c>
      <c r="D111" s="86" t="str">
        <f>'3. Investeringen'!D62</f>
        <v>19 Onbekend</v>
      </c>
      <c r="E111" s="86">
        <f>'3. Investeringen'!E62</f>
        <v>0</v>
      </c>
      <c r="F111" s="86">
        <f>'3. Investeringen'!H62</f>
        <v>1</v>
      </c>
      <c r="G111" s="86">
        <f>'3. Investeringen'!I62</f>
        <v>0</v>
      </c>
      <c r="H111" s="121">
        <f>'3. Investeringen'!N62</f>
        <v>2011</v>
      </c>
      <c r="I111" s="26"/>
      <c r="J111" s="87">
        <f t="shared" si="0"/>
        <v>1</v>
      </c>
      <c r="K111" s="87">
        <f t="shared" si="1"/>
        <v>1</v>
      </c>
      <c r="L111" s="87">
        <f t="shared" si="2"/>
        <v>1</v>
      </c>
      <c r="M111" s="87">
        <f t="shared" si="3"/>
        <v>1</v>
      </c>
      <c r="N111" s="87">
        <f t="shared" si="4"/>
        <v>1</v>
      </c>
      <c r="O111" s="27"/>
      <c r="P111" s="87">
        <f t="shared" si="5"/>
        <v>1</v>
      </c>
    </row>
    <row r="112" spans="2:16" x14ac:dyDescent="0.2">
      <c r="B112" s="86">
        <f>'3. Investeringen'!B63</f>
        <v>49</v>
      </c>
      <c r="C112" s="86" t="str">
        <f>'3. Investeringen'!C63</f>
        <v>Nieuwe investeringen</v>
      </c>
      <c r="D112" s="86" t="str">
        <f>'3. Investeringen'!D63</f>
        <v>19 Onbekend</v>
      </c>
      <c r="E112" s="86">
        <f>'3. Investeringen'!E63</f>
        <v>0</v>
      </c>
      <c r="F112" s="86">
        <f>'3. Investeringen'!H63</f>
        <v>1</v>
      </c>
      <c r="G112" s="86">
        <f>'3. Investeringen'!I63</f>
        <v>0</v>
      </c>
      <c r="H112" s="121">
        <f>'3. Investeringen'!N63</f>
        <v>2011</v>
      </c>
      <c r="I112" s="26"/>
      <c r="J112" s="87">
        <f t="shared" si="0"/>
        <v>1</v>
      </c>
      <c r="K112" s="87">
        <f t="shared" si="1"/>
        <v>1</v>
      </c>
      <c r="L112" s="87">
        <f t="shared" si="2"/>
        <v>1</v>
      </c>
      <c r="M112" s="87">
        <f t="shared" si="3"/>
        <v>1</v>
      </c>
      <c r="N112" s="87">
        <f t="shared" si="4"/>
        <v>1</v>
      </c>
      <c r="O112" s="27"/>
      <c r="P112" s="87">
        <f t="shared" si="5"/>
        <v>1</v>
      </c>
    </row>
    <row r="113" spans="2:16" x14ac:dyDescent="0.2">
      <c r="B113" s="86">
        <f>'3. Investeringen'!B64</f>
        <v>50</v>
      </c>
      <c r="C113" s="86" t="str">
        <f>'3. Investeringen'!C64</f>
        <v>Nieuwe investeringen</v>
      </c>
      <c r="D113" s="86" t="str">
        <f>'3. Investeringen'!D64</f>
        <v>19 Onbekend</v>
      </c>
      <c r="E113" s="86">
        <f>'3. Investeringen'!E64</f>
        <v>0</v>
      </c>
      <c r="F113" s="86">
        <f>'3. Investeringen'!H64</f>
        <v>1</v>
      </c>
      <c r="G113" s="86">
        <f>'3. Investeringen'!I64</f>
        <v>0</v>
      </c>
      <c r="H113" s="121">
        <f>'3. Investeringen'!N64</f>
        <v>2011</v>
      </c>
      <c r="I113" s="26"/>
      <c r="J113" s="87">
        <f t="shared" si="0"/>
        <v>1</v>
      </c>
      <c r="K113" s="87">
        <f t="shared" si="1"/>
        <v>1</v>
      </c>
      <c r="L113" s="87">
        <f t="shared" si="2"/>
        <v>1</v>
      </c>
      <c r="M113" s="87">
        <f t="shared" si="3"/>
        <v>1</v>
      </c>
      <c r="N113" s="87">
        <f t="shared" si="4"/>
        <v>1</v>
      </c>
      <c r="O113" s="27"/>
      <c r="P113" s="87">
        <f t="shared" si="5"/>
        <v>1</v>
      </c>
    </row>
    <row r="114" spans="2:16" x14ac:dyDescent="0.2">
      <c r="B114" s="86">
        <f>'3. Investeringen'!B65</f>
        <v>51</v>
      </c>
      <c r="C114" s="86" t="str">
        <f>'3. Investeringen'!C65</f>
        <v>Nieuwe investeringen</v>
      </c>
      <c r="D114" s="86" t="str">
        <f>'3. Investeringen'!D65</f>
        <v>19 Onbekend</v>
      </c>
      <c r="E114" s="86">
        <f>'3. Investeringen'!E65</f>
        <v>0</v>
      </c>
      <c r="F114" s="86">
        <f>'3. Investeringen'!H65</f>
        <v>1</v>
      </c>
      <c r="G114" s="86">
        <f>'3. Investeringen'!I65</f>
        <v>0</v>
      </c>
      <c r="H114" s="121">
        <f>'3. Investeringen'!N65</f>
        <v>2011</v>
      </c>
      <c r="I114" s="26"/>
      <c r="J114" s="87">
        <f t="shared" si="0"/>
        <v>1</v>
      </c>
      <c r="K114" s="87">
        <f t="shared" si="1"/>
        <v>1</v>
      </c>
      <c r="L114" s="87">
        <f t="shared" si="2"/>
        <v>1</v>
      </c>
      <c r="M114" s="87">
        <f t="shared" si="3"/>
        <v>1</v>
      </c>
      <c r="N114" s="87">
        <f t="shared" si="4"/>
        <v>1</v>
      </c>
      <c r="O114" s="27"/>
      <c r="P114" s="87">
        <f t="shared" si="5"/>
        <v>1</v>
      </c>
    </row>
    <row r="115" spans="2:16" x14ac:dyDescent="0.2">
      <c r="B115" s="86">
        <f>'3. Investeringen'!B66</f>
        <v>52</v>
      </c>
      <c r="C115" s="86" t="str">
        <f>'3. Investeringen'!C66</f>
        <v>Nieuwe investeringen</v>
      </c>
      <c r="D115" s="86" t="str">
        <f>'3. Investeringen'!D66</f>
        <v>19 Onbekend</v>
      </c>
      <c r="E115" s="86">
        <f>'3. Investeringen'!E66</f>
        <v>0</v>
      </c>
      <c r="F115" s="86">
        <f>'3. Investeringen'!H66</f>
        <v>1</v>
      </c>
      <c r="G115" s="86">
        <f>'3. Investeringen'!I66</f>
        <v>0</v>
      </c>
      <c r="H115" s="121">
        <f>'3. Investeringen'!N66</f>
        <v>2011</v>
      </c>
      <c r="I115" s="26"/>
      <c r="J115" s="87">
        <f t="shared" si="0"/>
        <v>1</v>
      </c>
      <c r="K115" s="87">
        <f t="shared" si="1"/>
        <v>1</v>
      </c>
      <c r="L115" s="87">
        <f t="shared" si="2"/>
        <v>1</v>
      </c>
      <c r="M115" s="87">
        <f t="shared" si="3"/>
        <v>1</v>
      </c>
      <c r="N115" s="87">
        <f t="shared" si="4"/>
        <v>1</v>
      </c>
      <c r="O115" s="27"/>
      <c r="P115" s="87">
        <f t="shared" si="5"/>
        <v>1</v>
      </c>
    </row>
    <row r="116" spans="2:16" x14ac:dyDescent="0.2">
      <c r="B116" s="86">
        <f>'3. Investeringen'!B67</f>
        <v>53</v>
      </c>
      <c r="C116" s="86" t="str">
        <f>'3. Investeringen'!C67</f>
        <v>Nieuwe investeringen</v>
      </c>
      <c r="D116" s="86" t="str">
        <f>'3. Investeringen'!D67</f>
        <v>19 Onbekend</v>
      </c>
      <c r="E116" s="86">
        <f>'3. Investeringen'!E67</f>
        <v>0</v>
      </c>
      <c r="F116" s="86">
        <f>'3. Investeringen'!H67</f>
        <v>1</v>
      </c>
      <c r="G116" s="86">
        <f>'3. Investeringen'!I67</f>
        <v>0</v>
      </c>
      <c r="H116" s="121">
        <f>'3. Investeringen'!N67</f>
        <v>2012</v>
      </c>
      <c r="I116" s="26"/>
      <c r="J116" s="87">
        <f t="shared" si="0"/>
        <v>1</v>
      </c>
      <c r="K116" s="87">
        <f t="shared" si="1"/>
        <v>1</v>
      </c>
      <c r="L116" s="87">
        <f t="shared" si="2"/>
        <v>1</v>
      </c>
      <c r="M116" s="87">
        <f t="shared" si="3"/>
        <v>1</v>
      </c>
      <c r="N116" s="87">
        <f t="shared" si="4"/>
        <v>1</v>
      </c>
      <c r="O116" s="27"/>
      <c r="P116" s="87">
        <f t="shared" si="5"/>
        <v>1</v>
      </c>
    </row>
    <row r="117" spans="2:16" x14ac:dyDescent="0.2">
      <c r="B117" s="86">
        <f>'3. Investeringen'!B68</f>
        <v>54</v>
      </c>
      <c r="C117" s="86" t="str">
        <f>'3. Investeringen'!C68</f>
        <v>Nieuwe investeringen</v>
      </c>
      <c r="D117" s="86" t="str">
        <f>'3. Investeringen'!D68</f>
        <v>19 Onbekend</v>
      </c>
      <c r="E117" s="86">
        <f>'3. Investeringen'!E68</f>
        <v>0</v>
      </c>
      <c r="F117" s="86">
        <f>'3. Investeringen'!H68</f>
        <v>1</v>
      </c>
      <c r="G117" s="86">
        <f>'3. Investeringen'!I68</f>
        <v>0</v>
      </c>
      <c r="H117" s="121">
        <f>'3. Investeringen'!N68</f>
        <v>2012</v>
      </c>
      <c r="I117" s="26"/>
      <c r="J117" s="87">
        <f t="shared" si="0"/>
        <v>1</v>
      </c>
      <c r="K117" s="87">
        <f t="shared" si="1"/>
        <v>1</v>
      </c>
      <c r="L117" s="87">
        <f t="shared" si="2"/>
        <v>1</v>
      </c>
      <c r="M117" s="87">
        <f t="shared" si="3"/>
        <v>1</v>
      </c>
      <c r="N117" s="87">
        <f t="shared" si="4"/>
        <v>1</v>
      </c>
      <c r="O117" s="27"/>
      <c r="P117" s="87">
        <f t="shared" si="5"/>
        <v>1</v>
      </c>
    </row>
    <row r="118" spans="2:16" x14ac:dyDescent="0.2">
      <c r="B118" s="86">
        <f>'3. Investeringen'!B69</f>
        <v>55</v>
      </c>
      <c r="C118" s="86" t="str">
        <f>'3. Investeringen'!C69</f>
        <v>Nieuwe investeringen</v>
      </c>
      <c r="D118" s="86" t="str">
        <f>'3. Investeringen'!D69</f>
        <v>19 Onbekend</v>
      </c>
      <c r="E118" s="86">
        <f>'3. Investeringen'!E69</f>
        <v>0</v>
      </c>
      <c r="F118" s="86">
        <f>'3. Investeringen'!H69</f>
        <v>1</v>
      </c>
      <c r="G118" s="86">
        <f>'3. Investeringen'!I69</f>
        <v>0</v>
      </c>
      <c r="H118" s="121">
        <f>'3. Investeringen'!N69</f>
        <v>2012</v>
      </c>
      <c r="I118" s="26"/>
      <c r="J118" s="87">
        <f t="shared" si="0"/>
        <v>1</v>
      </c>
      <c r="K118" s="87">
        <f t="shared" si="1"/>
        <v>1</v>
      </c>
      <c r="L118" s="87">
        <f t="shared" si="2"/>
        <v>1</v>
      </c>
      <c r="M118" s="87">
        <f t="shared" si="3"/>
        <v>1</v>
      </c>
      <c r="N118" s="87">
        <f t="shared" si="4"/>
        <v>1</v>
      </c>
      <c r="O118" s="27"/>
      <c r="P118" s="87">
        <f t="shared" si="5"/>
        <v>1</v>
      </c>
    </row>
    <row r="119" spans="2:16" x14ac:dyDescent="0.2">
      <c r="B119" s="86">
        <f>'3. Investeringen'!B70</f>
        <v>56</v>
      </c>
      <c r="C119" s="86" t="str">
        <f>'3. Investeringen'!C70</f>
        <v>Nieuwe investeringen</v>
      </c>
      <c r="D119" s="86" t="str">
        <f>'3. Investeringen'!D70</f>
        <v>19 Onbekend</v>
      </c>
      <c r="E119" s="86">
        <f>'3. Investeringen'!E70</f>
        <v>0</v>
      </c>
      <c r="F119" s="86">
        <f>'3. Investeringen'!H70</f>
        <v>1</v>
      </c>
      <c r="G119" s="86">
        <f>'3. Investeringen'!I70</f>
        <v>0</v>
      </c>
      <c r="H119" s="121">
        <f>'3. Investeringen'!N70</f>
        <v>2012</v>
      </c>
      <c r="I119" s="26"/>
      <c r="J119" s="87">
        <f t="shared" si="0"/>
        <v>1</v>
      </c>
      <c r="K119" s="87">
        <f t="shared" si="1"/>
        <v>1</v>
      </c>
      <c r="L119" s="87">
        <f t="shared" si="2"/>
        <v>1</v>
      </c>
      <c r="M119" s="87">
        <f t="shared" si="3"/>
        <v>1</v>
      </c>
      <c r="N119" s="87">
        <f t="shared" si="4"/>
        <v>1</v>
      </c>
      <c r="O119" s="27"/>
      <c r="P119" s="87">
        <f t="shared" si="5"/>
        <v>1</v>
      </c>
    </row>
    <row r="120" spans="2:16" x14ac:dyDescent="0.2">
      <c r="B120" s="86">
        <f>'3. Investeringen'!B71</f>
        <v>57</v>
      </c>
      <c r="C120" s="86" t="str">
        <f>'3. Investeringen'!C71</f>
        <v>Nieuwe investeringen</v>
      </c>
      <c r="D120" s="86" t="str">
        <f>'3. Investeringen'!D71</f>
        <v>19 Onbekend</v>
      </c>
      <c r="E120" s="86">
        <f>'3. Investeringen'!E71</f>
        <v>0</v>
      </c>
      <c r="F120" s="86">
        <f>'3. Investeringen'!H71</f>
        <v>1</v>
      </c>
      <c r="G120" s="86">
        <f>'3. Investeringen'!I71</f>
        <v>0</v>
      </c>
      <c r="H120" s="121">
        <f>'3. Investeringen'!N71</f>
        <v>2012</v>
      </c>
      <c r="I120" s="26"/>
      <c r="J120" s="87">
        <f t="shared" si="0"/>
        <v>1</v>
      </c>
      <c r="K120" s="87">
        <f t="shared" si="1"/>
        <v>1</v>
      </c>
      <c r="L120" s="87">
        <f t="shared" si="2"/>
        <v>1</v>
      </c>
      <c r="M120" s="87">
        <f t="shared" si="3"/>
        <v>1</v>
      </c>
      <c r="N120" s="87">
        <f t="shared" si="4"/>
        <v>1</v>
      </c>
      <c r="O120" s="27"/>
      <c r="P120" s="87">
        <f t="shared" si="5"/>
        <v>1</v>
      </c>
    </row>
    <row r="121" spans="2:16" x14ac:dyDescent="0.2">
      <c r="B121" s="86">
        <f>'3. Investeringen'!B72</f>
        <v>58</v>
      </c>
      <c r="C121" s="86" t="str">
        <f>'3. Investeringen'!C72</f>
        <v>Nieuwe investeringen</v>
      </c>
      <c r="D121" s="86" t="str">
        <f>'3. Investeringen'!D72</f>
        <v>19 Onbekend</v>
      </c>
      <c r="E121" s="86">
        <f>'3. Investeringen'!E72</f>
        <v>0</v>
      </c>
      <c r="F121" s="86">
        <f>'3. Investeringen'!H72</f>
        <v>1</v>
      </c>
      <c r="G121" s="86">
        <f>'3. Investeringen'!I72</f>
        <v>0</v>
      </c>
      <c r="H121" s="121">
        <f>'3. Investeringen'!N72</f>
        <v>2012</v>
      </c>
      <c r="I121" s="26"/>
      <c r="J121" s="87">
        <f t="shared" si="0"/>
        <v>1</v>
      </c>
      <c r="K121" s="87">
        <f t="shared" si="1"/>
        <v>1</v>
      </c>
      <c r="L121" s="87">
        <f t="shared" si="2"/>
        <v>1</v>
      </c>
      <c r="M121" s="87">
        <f t="shared" si="3"/>
        <v>1</v>
      </c>
      <c r="N121" s="87">
        <f t="shared" si="4"/>
        <v>1</v>
      </c>
      <c r="O121" s="27"/>
      <c r="P121" s="87">
        <f t="shared" si="5"/>
        <v>1</v>
      </c>
    </row>
    <row r="122" spans="2:16" x14ac:dyDescent="0.2">
      <c r="B122" s="86">
        <f>'3. Investeringen'!B73</f>
        <v>59</v>
      </c>
      <c r="C122" s="86" t="str">
        <f>'3. Investeringen'!C73</f>
        <v>Nieuwe investeringen</v>
      </c>
      <c r="D122" s="86" t="str">
        <f>'3. Investeringen'!D73</f>
        <v>19 Onbekend</v>
      </c>
      <c r="E122" s="86">
        <f>'3. Investeringen'!E73</f>
        <v>0</v>
      </c>
      <c r="F122" s="86">
        <f>'3. Investeringen'!H73</f>
        <v>1</v>
      </c>
      <c r="G122" s="86">
        <f>'3. Investeringen'!I73</f>
        <v>0</v>
      </c>
      <c r="H122" s="121">
        <f>'3. Investeringen'!N73</f>
        <v>2012</v>
      </c>
      <c r="I122" s="26"/>
      <c r="J122" s="87">
        <f t="shared" si="0"/>
        <v>1</v>
      </c>
      <c r="K122" s="87">
        <f t="shared" si="1"/>
        <v>1</v>
      </c>
      <c r="L122" s="87">
        <f t="shared" si="2"/>
        <v>1</v>
      </c>
      <c r="M122" s="87">
        <f t="shared" si="3"/>
        <v>1</v>
      </c>
      <c r="N122" s="87">
        <f t="shared" si="4"/>
        <v>1</v>
      </c>
      <c r="O122" s="27"/>
      <c r="P122" s="87">
        <f>PRODUCT(J122:N122)</f>
        <v>1</v>
      </c>
    </row>
    <row r="123" spans="2:16" x14ac:dyDescent="0.2">
      <c r="B123" s="86">
        <f>'3. Investeringen'!B74</f>
        <v>60</v>
      </c>
      <c r="C123" s="86" t="str">
        <f>'3. Investeringen'!C74</f>
        <v>Nieuwe investeringen</v>
      </c>
      <c r="D123" s="86" t="str">
        <f>'3. Investeringen'!D74</f>
        <v>19 Onbekend</v>
      </c>
      <c r="E123" s="86">
        <f>'3. Investeringen'!E74</f>
        <v>0</v>
      </c>
      <c r="F123" s="86">
        <f>'3. Investeringen'!H74</f>
        <v>1</v>
      </c>
      <c r="G123" s="86">
        <f>'3. Investeringen'!I74</f>
        <v>0</v>
      </c>
      <c r="H123" s="121">
        <f>'3. Investeringen'!N74</f>
        <v>2013</v>
      </c>
      <c r="I123" s="26"/>
      <c r="J123" s="87">
        <f t="shared" si="0"/>
        <v>1</v>
      </c>
      <c r="K123" s="87">
        <f t="shared" si="1"/>
        <v>1</v>
      </c>
      <c r="L123" s="87">
        <f t="shared" si="2"/>
        <v>1</v>
      </c>
      <c r="M123" s="87">
        <f t="shared" si="3"/>
        <v>1</v>
      </c>
      <c r="N123" s="87">
        <f t="shared" si="4"/>
        <v>1</v>
      </c>
      <c r="O123" s="27"/>
      <c r="P123" s="87">
        <f t="shared" si="5"/>
        <v>1</v>
      </c>
    </row>
    <row r="124" spans="2:16" x14ac:dyDescent="0.2">
      <c r="B124" s="86">
        <f>'3. Investeringen'!B75</f>
        <v>61</v>
      </c>
      <c r="C124" s="86" t="str">
        <f>'3. Investeringen'!C75</f>
        <v>Nieuwe investeringen</v>
      </c>
      <c r="D124" s="86" t="str">
        <f>'3. Investeringen'!D75</f>
        <v>19 Onbekend</v>
      </c>
      <c r="E124" s="86">
        <f>'3. Investeringen'!E75</f>
        <v>0</v>
      </c>
      <c r="F124" s="86">
        <f>'3. Investeringen'!H75</f>
        <v>1</v>
      </c>
      <c r="G124" s="86">
        <f>'3. Investeringen'!I75</f>
        <v>0</v>
      </c>
      <c r="H124" s="121">
        <f>'3. Investeringen'!N75</f>
        <v>2013</v>
      </c>
      <c r="I124" s="26"/>
      <c r="J124" s="87">
        <f t="shared" si="0"/>
        <v>1</v>
      </c>
      <c r="K124" s="87">
        <f t="shared" si="1"/>
        <v>1</v>
      </c>
      <c r="L124" s="87">
        <f t="shared" si="2"/>
        <v>1</v>
      </c>
      <c r="M124" s="87">
        <f t="shared" si="3"/>
        <v>1</v>
      </c>
      <c r="N124" s="87">
        <f t="shared" si="4"/>
        <v>1</v>
      </c>
      <c r="O124" s="27"/>
      <c r="P124" s="87">
        <f t="shared" si="5"/>
        <v>1</v>
      </c>
    </row>
    <row r="125" spans="2:16" x14ac:dyDescent="0.2">
      <c r="B125" s="86">
        <f>'3. Investeringen'!B76</f>
        <v>62</v>
      </c>
      <c r="C125" s="86" t="str">
        <f>'3. Investeringen'!C76</f>
        <v>Nieuwe investeringen</v>
      </c>
      <c r="D125" s="86" t="str">
        <f>'3. Investeringen'!D76</f>
        <v>19 Onbekend</v>
      </c>
      <c r="E125" s="86">
        <f>'3. Investeringen'!E76</f>
        <v>0</v>
      </c>
      <c r="F125" s="86">
        <f>'3. Investeringen'!H76</f>
        <v>1</v>
      </c>
      <c r="G125" s="86">
        <f>'3. Investeringen'!I76</f>
        <v>0</v>
      </c>
      <c r="H125" s="121">
        <f>'3. Investeringen'!N76</f>
        <v>2013</v>
      </c>
      <c r="I125" s="26"/>
      <c r="J125" s="87">
        <f t="shared" si="0"/>
        <v>1</v>
      </c>
      <c r="K125" s="87">
        <f t="shared" si="1"/>
        <v>1</v>
      </c>
      <c r="L125" s="87">
        <f t="shared" si="2"/>
        <v>1</v>
      </c>
      <c r="M125" s="87">
        <f t="shared" si="3"/>
        <v>1</v>
      </c>
      <c r="N125" s="87">
        <f t="shared" si="4"/>
        <v>1</v>
      </c>
      <c r="O125" s="27"/>
      <c r="P125" s="87">
        <f t="shared" si="5"/>
        <v>1</v>
      </c>
    </row>
    <row r="126" spans="2:16" x14ac:dyDescent="0.2">
      <c r="B126" s="86">
        <f>'3. Investeringen'!B77</f>
        <v>63</v>
      </c>
      <c r="C126" s="86" t="str">
        <f>'3. Investeringen'!C77</f>
        <v>Nieuwe investeringen</v>
      </c>
      <c r="D126" s="86" t="str">
        <f>'3. Investeringen'!D77</f>
        <v>19 Onbekend</v>
      </c>
      <c r="E126" s="86">
        <f>'3. Investeringen'!E77</f>
        <v>0</v>
      </c>
      <c r="F126" s="86">
        <f>'3. Investeringen'!H77</f>
        <v>1</v>
      </c>
      <c r="G126" s="86">
        <f>'3. Investeringen'!I77</f>
        <v>0</v>
      </c>
      <c r="H126" s="121">
        <f>'3. Investeringen'!N77</f>
        <v>2013</v>
      </c>
      <c r="I126" s="26"/>
      <c r="J126" s="87">
        <f t="shared" si="0"/>
        <v>1</v>
      </c>
      <c r="K126" s="87">
        <f t="shared" si="1"/>
        <v>1</v>
      </c>
      <c r="L126" s="87">
        <f t="shared" si="2"/>
        <v>1</v>
      </c>
      <c r="M126" s="87">
        <f t="shared" si="3"/>
        <v>1</v>
      </c>
      <c r="N126" s="87">
        <f t="shared" si="4"/>
        <v>1</v>
      </c>
      <c r="O126" s="27"/>
      <c r="P126" s="87">
        <f t="shared" si="5"/>
        <v>1</v>
      </c>
    </row>
    <row r="127" spans="2:16" x14ac:dyDescent="0.2">
      <c r="B127" s="86">
        <f>'3. Investeringen'!B78</f>
        <v>64</v>
      </c>
      <c r="C127" s="86" t="str">
        <f>'3. Investeringen'!C78</f>
        <v>Nieuwe investeringen</v>
      </c>
      <c r="D127" s="86" t="str">
        <f>'3. Investeringen'!D78</f>
        <v>19 Onbekend</v>
      </c>
      <c r="E127" s="86">
        <f>'3. Investeringen'!E78</f>
        <v>0</v>
      </c>
      <c r="F127" s="86">
        <f>'3. Investeringen'!H78</f>
        <v>1</v>
      </c>
      <c r="G127" s="86">
        <f>'3. Investeringen'!I78</f>
        <v>0</v>
      </c>
      <c r="H127" s="121">
        <f>'3. Investeringen'!N78</f>
        <v>2013</v>
      </c>
      <c r="I127" s="26"/>
      <c r="J127" s="87">
        <f t="shared" si="0"/>
        <v>1</v>
      </c>
      <c r="K127" s="87">
        <f t="shared" si="1"/>
        <v>1</v>
      </c>
      <c r="L127" s="87">
        <f t="shared" si="2"/>
        <v>1</v>
      </c>
      <c r="M127" s="87">
        <f t="shared" si="3"/>
        <v>1</v>
      </c>
      <c r="N127" s="87">
        <f t="shared" si="4"/>
        <v>1</v>
      </c>
      <c r="O127" s="27"/>
      <c r="P127" s="87">
        <f t="shared" si="5"/>
        <v>1</v>
      </c>
    </row>
    <row r="128" spans="2:16" x14ac:dyDescent="0.2">
      <c r="B128" s="86">
        <f>'3. Investeringen'!B79</f>
        <v>65</v>
      </c>
      <c r="C128" s="86" t="str">
        <f>'3. Investeringen'!C79</f>
        <v>Nieuwe investeringen</v>
      </c>
      <c r="D128" s="86" t="str">
        <f>'3. Investeringen'!D79</f>
        <v>19 Onbekend</v>
      </c>
      <c r="E128" s="86">
        <f>'3. Investeringen'!E79</f>
        <v>0</v>
      </c>
      <c r="F128" s="86">
        <f>'3. Investeringen'!H79</f>
        <v>1</v>
      </c>
      <c r="G128" s="86">
        <f>'3. Investeringen'!I79</f>
        <v>0</v>
      </c>
      <c r="H128" s="121">
        <f>'3. Investeringen'!N79</f>
        <v>2013</v>
      </c>
      <c r="I128" s="26"/>
      <c r="J128" s="87">
        <f t="shared" si="0"/>
        <v>1</v>
      </c>
      <c r="K128" s="87">
        <f t="shared" si="1"/>
        <v>1</v>
      </c>
      <c r="L128" s="87">
        <f t="shared" si="2"/>
        <v>1</v>
      </c>
      <c r="M128" s="87">
        <f t="shared" si="3"/>
        <v>1</v>
      </c>
      <c r="N128" s="87">
        <f t="shared" si="4"/>
        <v>1</v>
      </c>
      <c r="O128" s="27"/>
      <c r="P128" s="87">
        <f t="shared" ref="P128:P186" si="6">PRODUCT(J128:N128)</f>
        <v>1</v>
      </c>
    </row>
    <row r="129" spans="2:16" x14ac:dyDescent="0.2">
      <c r="B129" s="86">
        <f>'3. Investeringen'!B80</f>
        <v>66</v>
      </c>
      <c r="C129" s="86" t="str">
        <f>'3. Investeringen'!C80</f>
        <v>Nieuwe investeringen</v>
      </c>
      <c r="D129" s="86" t="str">
        <f>'3. Investeringen'!D80</f>
        <v>19 Onbekend</v>
      </c>
      <c r="E129" s="86">
        <f>'3. Investeringen'!E80</f>
        <v>0</v>
      </c>
      <c r="F129" s="86">
        <f>'3. Investeringen'!H80</f>
        <v>1</v>
      </c>
      <c r="G129" s="86">
        <f>'3. Investeringen'!I80</f>
        <v>0</v>
      </c>
      <c r="H129" s="121">
        <f>'3. Investeringen'!N80</f>
        <v>2013</v>
      </c>
      <c r="I129" s="26"/>
      <c r="J129" s="87">
        <f t="shared" ref="J129:J192" si="7">INDEX($B$22:$C$26, MATCH(C129,$B$22:$B$26,0),2)</f>
        <v>1</v>
      </c>
      <c r="K129" s="87">
        <f t="shared" ref="K129:K192" si="8">IF(D129=0,1,INDEX($B$40:$C$58, MATCH(D129,$B$40:$B$58,0),2))</f>
        <v>1</v>
      </c>
      <c r="L129" s="87">
        <f t="shared" ref="L129:L192" si="9" xml:space="preserve"> F129 * $C$36 + G129 * $C$37</f>
        <v>1</v>
      </c>
      <c r="M129" s="87">
        <f t="shared" ref="M129:M192" si="10">IF(E129=0,1,INDEX($B$29:$C$33, MATCH(E129,$B$29:$B$33,0),2))</f>
        <v>1</v>
      </c>
      <c r="N129" s="87">
        <f t="shared" ref="N129:N192" si="11">(H129&gt;=$C$18)*(H129&lt;=$C$19)</f>
        <v>1</v>
      </c>
      <c r="O129" s="27"/>
      <c r="P129" s="87">
        <f t="shared" si="6"/>
        <v>1</v>
      </c>
    </row>
    <row r="130" spans="2:16" x14ac:dyDescent="0.2">
      <c r="B130" s="86">
        <f>'3. Investeringen'!B81</f>
        <v>67</v>
      </c>
      <c r="C130" s="86" t="str">
        <f>'3. Investeringen'!C81</f>
        <v>Nieuwe investeringen</v>
      </c>
      <c r="D130" s="86" t="str">
        <f>'3. Investeringen'!D81</f>
        <v>19 Onbekend</v>
      </c>
      <c r="E130" s="86">
        <f>'3. Investeringen'!E81</f>
        <v>0</v>
      </c>
      <c r="F130" s="86">
        <f>'3. Investeringen'!H81</f>
        <v>1</v>
      </c>
      <c r="G130" s="86">
        <f>'3. Investeringen'!I81</f>
        <v>0</v>
      </c>
      <c r="H130" s="121">
        <f>'3. Investeringen'!N81</f>
        <v>2014</v>
      </c>
      <c r="I130" s="26"/>
      <c r="J130" s="87">
        <f t="shared" si="7"/>
        <v>1</v>
      </c>
      <c r="K130" s="87">
        <f t="shared" si="8"/>
        <v>1</v>
      </c>
      <c r="L130" s="87">
        <f t="shared" si="9"/>
        <v>1</v>
      </c>
      <c r="M130" s="87">
        <f t="shared" si="10"/>
        <v>1</v>
      </c>
      <c r="N130" s="87">
        <f t="shared" si="11"/>
        <v>1</v>
      </c>
      <c r="O130" s="27"/>
      <c r="P130" s="87">
        <f t="shared" si="6"/>
        <v>1</v>
      </c>
    </row>
    <row r="131" spans="2:16" x14ac:dyDescent="0.2">
      <c r="B131" s="86">
        <f>'3. Investeringen'!B82</f>
        <v>68</v>
      </c>
      <c r="C131" s="86" t="str">
        <f>'3. Investeringen'!C82</f>
        <v>Nieuwe investeringen</v>
      </c>
      <c r="D131" s="86" t="str">
        <f>'3. Investeringen'!D82</f>
        <v>19 Onbekend</v>
      </c>
      <c r="E131" s="86">
        <f>'3. Investeringen'!E82</f>
        <v>0</v>
      </c>
      <c r="F131" s="86">
        <f>'3. Investeringen'!H82</f>
        <v>1</v>
      </c>
      <c r="G131" s="86">
        <f>'3. Investeringen'!I82</f>
        <v>0</v>
      </c>
      <c r="H131" s="121">
        <f>'3. Investeringen'!N82</f>
        <v>2014</v>
      </c>
      <c r="I131" s="26"/>
      <c r="J131" s="87">
        <f t="shared" si="7"/>
        <v>1</v>
      </c>
      <c r="K131" s="87">
        <f t="shared" si="8"/>
        <v>1</v>
      </c>
      <c r="L131" s="87">
        <f t="shared" si="9"/>
        <v>1</v>
      </c>
      <c r="M131" s="87">
        <f t="shared" si="10"/>
        <v>1</v>
      </c>
      <c r="N131" s="87">
        <f t="shared" si="11"/>
        <v>1</v>
      </c>
      <c r="O131" s="27"/>
      <c r="P131" s="87">
        <f t="shared" si="6"/>
        <v>1</v>
      </c>
    </row>
    <row r="132" spans="2:16" x14ac:dyDescent="0.2">
      <c r="B132" s="86">
        <f>'3. Investeringen'!B83</f>
        <v>69</v>
      </c>
      <c r="C132" s="86" t="str">
        <f>'3. Investeringen'!C83</f>
        <v>Nieuwe investeringen</v>
      </c>
      <c r="D132" s="86" t="str">
        <f>'3. Investeringen'!D83</f>
        <v>19 Onbekend</v>
      </c>
      <c r="E132" s="86">
        <f>'3. Investeringen'!E83</f>
        <v>0</v>
      </c>
      <c r="F132" s="86">
        <f>'3. Investeringen'!H83</f>
        <v>1</v>
      </c>
      <c r="G132" s="86">
        <f>'3. Investeringen'!I83</f>
        <v>0</v>
      </c>
      <c r="H132" s="121">
        <f>'3. Investeringen'!N83</f>
        <v>2014</v>
      </c>
      <c r="I132" s="26"/>
      <c r="J132" s="87">
        <f t="shared" si="7"/>
        <v>1</v>
      </c>
      <c r="K132" s="87">
        <f t="shared" si="8"/>
        <v>1</v>
      </c>
      <c r="L132" s="87">
        <f t="shared" si="9"/>
        <v>1</v>
      </c>
      <c r="M132" s="87">
        <f t="shared" si="10"/>
        <v>1</v>
      </c>
      <c r="N132" s="87">
        <f t="shared" si="11"/>
        <v>1</v>
      </c>
      <c r="O132" s="27"/>
      <c r="P132" s="87">
        <f t="shared" si="6"/>
        <v>1</v>
      </c>
    </row>
    <row r="133" spans="2:16" x14ac:dyDescent="0.2">
      <c r="B133" s="86">
        <f>'3. Investeringen'!B84</f>
        <v>70</v>
      </c>
      <c r="C133" s="86" t="str">
        <f>'3. Investeringen'!C84</f>
        <v>Nieuwe investeringen</v>
      </c>
      <c r="D133" s="86" t="str">
        <f>'3. Investeringen'!D84</f>
        <v>19 Onbekend</v>
      </c>
      <c r="E133" s="86">
        <f>'3. Investeringen'!E84</f>
        <v>0</v>
      </c>
      <c r="F133" s="86">
        <f>'3. Investeringen'!H84</f>
        <v>1</v>
      </c>
      <c r="G133" s="86">
        <f>'3. Investeringen'!I84</f>
        <v>0</v>
      </c>
      <c r="H133" s="121">
        <f>'3. Investeringen'!N84</f>
        <v>2014</v>
      </c>
      <c r="I133" s="26"/>
      <c r="J133" s="87">
        <f t="shared" si="7"/>
        <v>1</v>
      </c>
      <c r="K133" s="87">
        <f t="shared" si="8"/>
        <v>1</v>
      </c>
      <c r="L133" s="87">
        <f t="shared" si="9"/>
        <v>1</v>
      </c>
      <c r="M133" s="87">
        <f t="shared" si="10"/>
        <v>1</v>
      </c>
      <c r="N133" s="87">
        <f t="shared" si="11"/>
        <v>1</v>
      </c>
      <c r="O133" s="27"/>
      <c r="P133" s="87">
        <f t="shared" si="6"/>
        <v>1</v>
      </c>
    </row>
    <row r="134" spans="2:16" x14ac:dyDescent="0.2">
      <c r="B134" s="86">
        <f>'3. Investeringen'!B85</f>
        <v>71</v>
      </c>
      <c r="C134" s="86" t="str">
        <f>'3. Investeringen'!C85</f>
        <v>Nieuwe investeringen</v>
      </c>
      <c r="D134" s="86" t="str">
        <f>'3. Investeringen'!D85</f>
        <v>19 Onbekend</v>
      </c>
      <c r="E134" s="86">
        <f>'3. Investeringen'!E85</f>
        <v>0</v>
      </c>
      <c r="F134" s="86">
        <f>'3. Investeringen'!H85</f>
        <v>1</v>
      </c>
      <c r="G134" s="86">
        <f>'3. Investeringen'!I85</f>
        <v>0</v>
      </c>
      <c r="H134" s="121">
        <f>'3. Investeringen'!N85</f>
        <v>2014</v>
      </c>
      <c r="I134" s="26"/>
      <c r="J134" s="87">
        <f t="shared" si="7"/>
        <v>1</v>
      </c>
      <c r="K134" s="87">
        <f t="shared" si="8"/>
        <v>1</v>
      </c>
      <c r="L134" s="87">
        <f t="shared" si="9"/>
        <v>1</v>
      </c>
      <c r="M134" s="87">
        <f t="shared" si="10"/>
        <v>1</v>
      </c>
      <c r="N134" s="87">
        <f t="shared" si="11"/>
        <v>1</v>
      </c>
      <c r="O134" s="27"/>
      <c r="P134" s="87">
        <f t="shared" si="6"/>
        <v>1</v>
      </c>
    </row>
    <row r="135" spans="2:16" x14ac:dyDescent="0.2">
      <c r="B135" s="86">
        <f>'3. Investeringen'!B86</f>
        <v>72</v>
      </c>
      <c r="C135" s="86" t="str">
        <f>'3. Investeringen'!C86</f>
        <v>Nieuwe investeringen</v>
      </c>
      <c r="D135" s="86" t="str">
        <f>'3. Investeringen'!D86</f>
        <v>19 Onbekend</v>
      </c>
      <c r="E135" s="86">
        <f>'3. Investeringen'!E86</f>
        <v>0</v>
      </c>
      <c r="F135" s="86">
        <f>'3. Investeringen'!H86</f>
        <v>1</v>
      </c>
      <c r="G135" s="86">
        <f>'3. Investeringen'!I86</f>
        <v>0</v>
      </c>
      <c r="H135" s="121">
        <f>'3. Investeringen'!N86</f>
        <v>2014</v>
      </c>
      <c r="I135" s="26"/>
      <c r="J135" s="87">
        <f t="shared" si="7"/>
        <v>1</v>
      </c>
      <c r="K135" s="87">
        <f t="shared" si="8"/>
        <v>1</v>
      </c>
      <c r="L135" s="87">
        <f t="shared" si="9"/>
        <v>1</v>
      </c>
      <c r="M135" s="87">
        <f t="shared" si="10"/>
        <v>1</v>
      </c>
      <c r="N135" s="87">
        <f t="shared" si="11"/>
        <v>1</v>
      </c>
      <c r="O135" s="27"/>
      <c r="P135" s="87">
        <f t="shared" si="6"/>
        <v>1</v>
      </c>
    </row>
    <row r="136" spans="2:16" x14ac:dyDescent="0.2">
      <c r="B136" s="86">
        <f>'3. Investeringen'!B87</f>
        <v>73</v>
      </c>
      <c r="C136" s="86" t="str">
        <f>'3. Investeringen'!C87</f>
        <v>Nieuwe investeringen</v>
      </c>
      <c r="D136" s="86" t="str">
        <f>'3. Investeringen'!D87</f>
        <v>19 Onbekend</v>
      </c>
      <c r="E136" s="86">
        <f>'3. Investeringen'!E87</f>
        <v>0</v>
      </c>
      <c r="F136" s="86">
        <f>'3. Investeringen'!H87</f>
        <v>1</v>
      </c>
      <c r="G136" s="86">
        <f>'3. Investeringen'!I87</f>
        <v>0</v>
      </c>
      <c r="H136" s="121">
        <f>'3. Investeringen'!N87</f>
        <v>2014</v>
      </c>
      <c r="I136" s="26"/>
      <c r="J136" s="87">
        <f t="shared" si="7"/>
        <v>1</v>
      </c>
      <c r="K136" s="87">
        <f t="shared" si="8"/>
        <v>1</v>
      </c>
      <c r="L136" s="87">
        <f t="shared" si="9"/>
        <v>1</v>
      </c>
      <c r="M136" s="87">
        <f t="shared" si="10"/>
        <v>1</v>
      </c>
      <c r="N136" s="87">
        <f t="shared" si="11"/>
        <v>1</v>
      </c>
      <c r="O136" s="27"/>
      <c r="P136" s="87">
        <f t="shared" si="6"/>
        <v>1</v>
      </c>
    </row>
    <row r="137" spans="2:16" x14ac:dyDescent="0.2">
      <c r="B137" s="86">
        <f>'3. Investeringen'!B88</f>
        <v>74</v>
      </c>
      <c r="C137" s="86" t="str">
        <f>'3. Investeringen'!C88</f>
        <v>Nieuwe investeringen</v>
      </c>
      <c r="D137" s="86" t="str">
        <f>'3. Investeringen'!D88</f>
        <v>19 Onbekend</v>
      </c>
      <c r="E137" s="86">
        <f>'3. Investeringen'!E88</f>
        <v>0</v>
      </c>
      <c r="F137" s="86">
        <f>'3. Investeringen'!H88</f>
        <v>1</v>
      </c>
      <c r="G137" s="86">
        <f>'3. Investeringen'!I88</f>
        <v>0</v>
      </c>
      <c r="H137" s="121">
        <f>'3. Investeringen'!N88</f>
        <v>2015</v>
      </c>
      <c r="I137" s="26"/>
      <c r="J137" s="87">
        <f t="shared" si="7"/>
        <v>1</v>
      </c>
      <c r="K137" s="87">
        <f t="shared" si="8"/>
        <v>1</v>
      </c>
      <c r="L137" s="87">
        <f t="shared" si="9"/>
        <v>1</v>
      </c>
      <c r="M137" s="87">
        <f t="shared" si="10"/>
        <v>1</v>
      </c>
      <c r="N137" s="87">
        <f t="shared" si="11"/>
        <v>1</v>
      </c>
      <c r="O137" s="27"/>
      <c r="P137" s="87">
        <f t="shared" si="6"/>
        <v>1</v>
      </c>
    </row>
    <row r="138" spans="2:16" x14ac:dyDescent="0.2">
      <c r="B138" s="86">
        <f>'3. Investeringen'!B89</f>
        <v>75</v>
      </c>
      <c r="C138" s="86" t="str">
        <f>'3. Investeringen'!C89</f>
        <v>Nieuwe investeringen</v>
      </c>
      <c r="D138" s="86" t="str">
        <f>'3. Investeringen'!D89</f>
        <v>19 Onbekend</v>
      </c>
      <c r="E138" s="86">
        <f>'3. Investeringen'!E89</f>
        <v>0</v>
      </c>
      <c r="F138" s="86">
        <f>'3. Investeringen'!H89</f>
        <v>1</v>
      </c>
      <c r="G138" s="86">
        <f>'3. Investeringen'!I89</f>
        <v>0</v>
      </c>
      <c r="H138" s="121">
        <f>'3. Investeringen'!N89</f>
        <v>2015</v>
      </c>
      <c r="I138" s="26"/>
      <c r="J138" s="87">
        <f t="shared" si="7"/>
        <v>1</v>
      </c>
      <c r="K138" s="87">
        <f t="shared" si="8"/>
        <v>1</v>
      </c>
      <c r="L138" s="87">
        <f t="shared" si="9"/>
        <v>1</v>
      </c>
      <c r="M138" s="87">
        <f t="shared" si="10"/>
        <v>1</v>
      </c>
      <c r="N138" s="87">
        <f t="shared" si="11"/>
        <v>1</v>
      </c>
      <c r="O138" s="27"/>
      <c r="P138" s="87">
        <f t="shared" si="6"/>
        <v>1</v>
      </c>
    </row>
    <row r="139" spans="2:16" x14ac:dyDescent="0.2">
      <c r="B139" s="86">
        <f>'3. Investeringen'!B90</f>
        <v>76</v>
      </c>
      <c r="C139" s="86" t="str">
        <f>'3. Investeringen'!C90</f>
        <v>Nieuwe investeringen</v>
      </c>
      <c r="D139" s="86" t="str">
        <f>'3. Investeringen'!D90</f>
        <v>19 Onbekend</v>
      </c>
      <c r="E139" s="86">
        <f>'3. Investeringen'!E90</f>
        <v>0</v>
      </c>
      <c r="F139" s="86">
        <f>'3. Investeringen'!H90</f>
        <v>1</v>
      </c>
      <c r="G139" s="86">
        <f>'3. Investeringen'!I90</f>
        <v>0</v>
      </c>
      <c r="H139" s="121">
        <f>'3. Investeringen'!N90</f>
        <v>2015</v>
      </c>
      <c r="I139" s="26"/>
      <c r="J139" s="87">
        <f t="shared" si="7"/>
        <v>1</v>
      </c>
      <c r="K139" s="87">
        <f t="shared" si="8"/>
        <v>1</v>
      </c>
      <c r="L139" s="87">
        <f t="shared" si="9"/>
        <v>1</v>
      </c>
      <c r="M139" s="87">
        <f t="shared" si="10"/>
        <v>1</v>
      </c>
      <c r="N139" s="87">
        <f t="shared" si="11"/>
        <v>1</v>
      </c>
      <c r="O139" s="27"/>
      <c r="P139" s="87">
        <f t="shared" si="6"/>
        <v>1</v>
      </c>
    </row>
    <row r="140" spans="2:16" x14ac:dyDescent="0.2">
      <c r="B140" s="86">
        <f>'3. Investeringen'!B91</f>
        <v>77</v>
      </c>
      <c r="C140" s="86" t="str">
        <f>'3. Investeringen'!C91</f>
        <v>Nieuwe investeringen</v>
      </c>
      <c r="D140" s="86" t="str">
        <f>'3. Investeringen'!D91</f>
        <v>19 Onbekend</v>
      </c>
      <c r="E140" s="86">
        <f>'3. Investeringen'!E91</f>
        <v>0</v>
      </c>
      <c r="F140" s="86">
        <f>'3. Investeringen'!H91</f>
        <v>1</v>
      </c>
      <c r="G140" s="86">
        <f>'3. Investeringen'!I91</f>
        <v>0</v>
      </c>
      <c r="H140" s="121">
        <f>'3. Investeringen'!N91</f>
        <v>2015</v>
      </c>
      <c r="I140" s="26"/>
      <c r="J140" s="87">
        <f t="shared" si="7"/>
        <v>1</v>
      </c>
      <c r="K140" s="87">
        <f t="shared" si="8"/>
        <v>1</v>
      </c>
      <c r="L140" s="87">
        <f t="shared" si="9"/>
        <v>1</v>
      </c>
      <c r="M140" s="87">
        <f t="shared" si="10"/>
        <v>1</v>
      </c>
      <c r="N140" s="87">
        <f t="shared" si="11"/>
        <v>1</v>
      </c>
      <c r="O140" s="27"/>
      <c r="P140" s="87">
        <f t="shared" si="6"/>
        <v>1</v>
      </c>
    </row>
    <row r="141" spans="2:16" x14ac:dyDescent="0.2">
      <c r="B141" s="86">
        <f>'3. Investeringen'!B92</f>
        <v>78</v>
      </c>
      <c r="C141" s="86" t="str">
        <f>'3. Investeringen'!C92</f>
        <v>Nieuwe investeringen</v>
      </c>
      <c r="D141" s="86" t="str">
        <f>'3. Investeringen'!D92</f>
        <v>19 Onbekend</v>
      </c>
      <c r="E141" s="86">
        <f>'3. Investeringen'!E92</f>
        <v>0</v>
      </c>
      <c r="F141" s="86">
        <f>'3. Investeringen'!H92</f>
        <v>1</v>
      </c>
      <c r="G141" s="86">
        <f>'3. Investeringen'!I92</f>
        <v>0</v>
      </c>
      <c r="H141" s="121">
        <f>'3. Investeringen'!N92</f>
        <v>2015</v>
      </c>
      <c r="I141" s="26"/>
      <c r="J141" s="87">
        <f t="shared" si="7"/>
        <v>1</v>
      </c>
      <c r="K141" s="87">
        <f t="shared" si="8"/>
        <v>1</v>
      </c>
      <c r="L141" s="87">
        <f t="shared" si="9"/>
        <v>1</v>
      </c>
      <c r="M141" s="87">
        <f t="shared" si="10"/>
        <v>1</v>
      </c>
      <c r="N141" s="87">
        <f t="shared" si="11"/>
        <v>1</v>
      </c>
      <c r="O141" s="27"/>
      <c r="P141" s="87">
        <f t="shared" si="6"/>
        <v>1</v>
      </c>
    </row>
    <row r="142" spans="2:16" x14ac:dyDescent="0.2">
      <c r="B142" s="86">
        <f>'3. Investeringen'!B93</f>
        <v>79</v>
      </c>
      <c r="C142" s="86" t="str">
        <f>'3. Investeringen'!C93</f>
        <v>Nieuwe investeringen</v>
      </c>
      <c r="D142" s="86" t="str">
        <f>'3. Investeringen'!D93</f>
        <v>19 Onbekend</v>
      </c>
      <c r="E142" s="86">
        <f>'3. Investeringen'!E93</f>
        <v>0</v>
      </c>
      <c r="F142" s="86">
        <f>'3. Investeringen'!H93</f>
        <v>1</v>
      </c>
      <c r="G142" s="86">
        <f>'3. Investeringen'!I93</f>
        <v>0</v>
      </c>
      <c r="H142" s="121">
        <f>'3. Investeringen'!N93</f>
        <v>2015</v>
      </c>
      <c r="I142" s="26"/>
      <c r="J142" s="87">
        <f t="shared" si="7"/>
        <v>1</v>
      </c>
      <c r="K142" s="87">
        <f t="shared" si="8"/>
        <v>1</v>
      </c>
      <c r="L142" s="87">
        <f t="shared" si="9"/>
        <v>1</v>
      </c>
      <c r="M142" s="87">
        <f t="shared" si="10"/>
        <v>1</v>
      </c>
      <c r="N142" s="87">
        <f t="shared" si="11"/>
        <v>1</v>
      </c>
      <c r="O142" s="27"/>
      <c r="P142" s="87">
        <f t="shared" si="6"/>
        <v>1</v>
      </c>
    </row>
    <row r="143" spans="2:16" x14ac:dyDescent="0.2">
      <c r="B143" s="86">
        <f>'3. Investeringen'!B94</f>
        <v>80</v>
      </c>
      <c r="C143" s="86" t="str">
        <f>'3. Investeringen'!C94</f>
        <v>Nieuwe investeringen</v>
      </c>
      <c r="D143" s="86" t="str">
        <f>'3. Investeringen'!D94</f>
        <v>19 Onbekend</v>
      </c>
      <c r="E143" s="86">
        <f>'3. Investeringen'!E94</f>
        <v>0</v>
      </c>
      <c r="F143" s="86">
        <f>'3. Investeringen'!H94</f>
        <v>1</v>
      </c>
      <c r="G143" s="86">
        <f>'3. Investeringen'!I94</f>
        <v>0</v>
      </c>
      <c r="H143" s="121">
        <f>'3. Investeringen'!N94</f>
        <v>2015</v>
      </c>
      <c r="I143" s="26"/>
      <c r="J143" s="87">
        <f t="shared" si="7"/>
        <v>1</v>
      </c>
      <c r="K143" s="87">
        <f t="shared" si="8"/>
        <v>1</v>
      </c>
      <c r="L143" s="87">
        <f t="shared" si="9"/>
        <v>1</v>
      </c>
      <c r="M143" s="87">
        <f t="shared" si="10"/>
        <v>1</v>
      </c>
      <c r="N143" s="87">
        <f t="shared" si="11"/>
        <v>1</v>
      </c>
      <c r="O143" s="27"/>
      <c r="P143" s="87">
        <f t="shared" si="6"/>
        <v>1</v>
      </c>
    </row>
    <row r="144" spans="2:16" x14ac:dyDescent="0.2">
      <c r="B144" s="86">
        <f>'3. Investeringen'!B95</f>
        <v>81</v>
      </c>
      <c r="C144" s="86" t="str">
        <f>'3. Investeringen'!C95</f>
        <v>Nieuwe investeringen</v>
      </c>
      <c r="D144" s="86" t="str">
        <f>'3. Investeringen'!D95</f>
        <v>19 Onbekend</v>
      </c>
      <c r="E144" s="86">
        <f>'3. Investeringen'!E95</f>
        <v>0</v>
      </c>
      <c r="F144" s="86">
        <f>'3. Investeringen'!H95</f>
        <v>1</v>
      </c>
      <c r="G144" s="86">
        <f>'3. Investeringen'!I95</f>
        <v>0</v>
      </c>
      <c r="H144" s="121">
        <f>'3. Investeringen'!N95</f>
        <v>2016</v>
      </c>
      <c r="I144" s="26"/>
      <c r="J144" s="87">
        <f t="shared" si="7"/>
        <v>1</v>
      </c>
      <c r="K144" s="87">
        <f t="shared" si="8"/>
        <v>1</v>
      </c>
      <c r="L144" s="87">
        <f t="shared" si="9"/>
        <v>1</v>
      </c>
      <c r="M144" s="87">
        <f t="shared" si="10"/>
        <v>1</v>
      </c>
      <c r="N144" s="87">
        <f t="shared" si="11"/>
        <v>1</v>
      </c>
      <c r="O144" s="27"/>
      <c r="P144" s="87">
        <f t="shared" si="6"/>
        <v>1</v>
      </c>
    </row>
    <row r="145" spans="2:16" x14ac:dyDescent="0.2">
      <c r="B145" s="86">
        <f>'3. Investeringen'!B96</f>
        <v>82</v>
      </c>
      <c r="C145" s="86" t="str">
        <f>'3. Investeringen'!C96</f>
        <v>Nieuwe investeringen</v>
      </c>
      <c r="D145" s="86" t="str">
        <f>'3. Investeringen'!D96</f>
        <v>19 Onbekend</v>
      </c>
      <c r="E145" s="86">
        <f>'3. Investeringen'!E96</f>
        <v>0</v>
      </c>
      <c r="F145" s="86">
        <f>'3. Investeringen'!H96</f>
        <v>1</v>
      </c>
      <c r="G145" s="86">
        <f>'3. Investeringen'!I96</f>
        <v>0</v>
      </c>
      <c r="H145" s="121">
        <f>'3. Investeringen'!N96</f>
        <v>2016</v>
      </c>
      <c r="I145" s="26"/>
      <c r="J145" s="87">
        <f t="shared" si="7"/>
        <v>1</v>
      </c>
      <c r="K145" s="87">
        <f t="shared" si="8"/>
        <v>1</v>
      </c>
      <c r="L145" s="87">
        <f t="shared" si="9"/>
        <v>1</v>
      </c>
      <c r="M145" s="87">
        <f t="shared" si="10"/>
        <v>1</v>
      </c>
      <c r="N145" s="87">
        <f t="shared" si="11"/>
        <v>1</v>
      </c>
      <c r="O145" s="27"/>
      <c r="P145" s="87">
        <f t="shared" si="6"/>
        <v>1</v>
      </c>
    </row>
    <row r="146" spans="2:16" x14ac:dyDescent="0.2">
      <c r="B146" s="86">
        <f>'3. Investeringen'!B97</f>
        <v>83</v>
      </c>
      <c r="C146" s="86" t="str">
        <f>'3. Investeringen'!C97</f>
        <v>Nieuwe investeringen</v>
      </c>
      <c r="D146" s="86" t="str">
        <f>'3. Investeringen'!D97</f>
        <v>19 Onbekend</v>
      </c>
      <c r="E146" s="86">
        <f>'3. Investeringen'!E97</f>
        <v>0</v>
      </c>
      <c r="F146" s="86">
        <f>'3. Investeringen'!H97</f>
        <v>1</v>
      </c>
      <c r="G146" s="86">
        <f>'3. Investeringen'!I97</f>
        <v>0</v>
      </c>
      <c r="H146" s="121">
        <f>'3. Investeringen'!N97</f>
        <v>2016</v>
      </c>
      <c r="I146" s="26"/>
      <c r="J146" s="87">
        <f t="shared" si="7"/>
        <v>1</v>
      </c>
      <c r="K146" s="87">
        <f t="shared" si="8"/>
        <v>1</v>
      </c>
      <c r="L146" s="87">
        <f t="shared" si="9"/>
        <v>1</v>
      </c>
      <c r="M146" s="87">
        <f t="shared" si="10"/>
        <v>1</v>
      </c>
      <c r="N146" s="87">
        <f t="shared" si="11"/>
        <v>1</v>
      </c>
      <c r="O146" s="27"/>
      <c r="P146" s="87">
        <f t="shared" si="6"/>
        <v>1</v>
      </c>
    </row>
    <row r="147" spans="2:16" x14ac:dyDescent="0.2">
      <c r="B147" s="86">
        <f>'3. Investeringen'!B98</f>
        <v>84</v>
      </c>
      <c r="C147" s="86" t="str">
        <f>'3. Investeringen'!C98</f>
        <v>Nieuwe investeringen</v>
      </c>
      <c r="D147" s="86" t="str">
        <f>'3. Investeringen'!D98</f>
        <v>19 Onbekend</v>
      </c>
      <c r="E147" s="86">
        <f>'3. Investeringen'!E98</f>
        <v>0</v>
      </c>
      <c r="F147" s="86">
        <f>'3. Investeringen'!H98</f>
        <v>1</v>
      </c>
      <c r="G147" s="86">
        <f>'3. Investeringen'!I98</f>
        <v>0</v>
      </c>
      <c r="H147" s="121">
        <f>'3. Investeringen'!N98</f>
        <v>2016</v>
      </c>
      <c r="I147" s="26"/>
      <c r="J147" s="87">
        <f t="shared" si="7"/>
        <v>1</v>
      </c>
      <c r="K147" s="87">
        <f t="shared" si="8"/>
        <v>1</v>
      </c>
      <c r="L147" s="87">
        <f t="shared" si="9"/>
        <v>1</v>
      </c>
      <c r="M147" s="87">
        <f t="shared" si="10"/>
        <v>1</v>
      </c>
      <c r="N147" s="87">
        <f t="shared" si="11"/>
        <v>1</v>
      </c>
      <c r="O147" s="27"/>
      <c r="P147" s="87">
        <f t="shared" si="6"/>
        <v>1</v>
      </c>
    </row>
    <row r="148" spans="2:16" x14ac:dyDescent="0.2">
      <c r="B148" s="86">
        <f>'3. Investeringen'!B99</f>
        <v>85</v>
      </c>
      <c r="C148" s="86" t="str">
        <f>'3. Investeringen'!C99</f>
        <v>Nieuwe investeringen</v>
      </c>
      <c r="D148" s="86" t="str">
        <f>'3. Investeringen'!D99</f>
        <v>19 Onbekend</v>
      </c>
      <c r="E148" s="86">
        <f>'3. Investeringen'!E99</f>
        <v>0</v>
      </c>
      <c r="F148" s="86">
        <f>'3. Investeringen'!H99</f>
        <v>1</v>
      </c>
      <c r="G148" s="86">
        <f>'3. Investeringen'!I99</f>
        <v>0</v>
      </c>
      <c r="H148" s="121">
        <f>'3. Investeringen'!N99</f>
        <v>2016</v>
      </c>
      <c r="I148" s="26"/>
      <c r="J148" s="87">
        <f t="shared" si="7"/>
        <v>1</v>
      </c>
      <c r="K148" s="87">
        <f t="shared" si="8"/>
        <v>1</v>
      </c>
      <c r="L148" s="87">
        <f t="shared" si="9"/>
        <v>1</v>
      </c>
      <c r="M148" s="87">
        <f t="shared" si="10"/>
        <v>1</v>
      </c>
      <c r="N148" s="87">
        <f t="shared" si="11"/>
        <v>1</v>
      </c>
      <c r="O148" s="27"/>
      <c r="P148" s="87">
        <f t="shared" si="6"/>
        <v>1</v>
      </c>
    </row>
    <row r="149" spans="2:16" x14ac:dyDescent="0.2">
      <c r="B149" s="86">
        <f>'3. Investeringen'!B100</f>
        <v>86</v>
      </c>
      <c r="C149" s="86" t="str">
        <f>'3. Investeringen'!C100</f>
        <v>Nieuwe investeringen</v>
      </c>
      <c r="D149" s="86" t="str">
        <f>'3. Investeringen'!D100</f>
        <v>19 Onbekend</v>
      </c>
      <c r="E149" s="86">
        <f>'3. Investeringen'!E100</f>
        <v>0</v>
      </c>
      <c r="F149" s="86">
        <f>'3. Investeringen'!H100</f>
        <v>1</v>
      </c>
      <c r="G149" s="86">
        <f>'3. Investeringen'!I100</f>
        <v>0</v>
      </c>
      <c r="H149" s="121">
        <f>'3. Investeringen'!N100</f>
        <v>2016</v>
      </c>
      <c r="I149" s="26"/>
      <c r="J149" s="87">
        <f t="shared" si="7"/>
        <v>1</v>
      </c>
      <c r="K149" s="87">
        <f t="shared" si="8"/>
        <v>1</v>
      </c>
      <c r="L149" s="87">
        <f t="shared" si="9"/>
        <v>1</v>
      </c>
      <c r="M149" s="87">
        <f t="shared" si="10"/>
        <v>1</v>
      </c>
      <c r="N149" s="87">
        <f t="shared" si="11"/>
        <v>1</v>
      </c>
      <c r="O149" s="27"/>
      <c r="P149" s="87">
        <f t="shared" si="6"/>
        <v>1</v>
      </c>
    </row>
    <row r="150" spans="2:16" x14ac:dyDescent="0.2">
      <c r="B150" s="86">
        <f>'3. Investeringen'!B101</f>
        <v>87</v>
      </c>
      <c r="C150" s="86" t="str">
        <f>'3. Investeringen'!C101</f>
        <v>Nieuwe investeringen</v>
      </c>
      <c r="D150" s="86" t="str">
        <f>'3. Investeringen'!D101</f>
        <v>19 Onbekend</v>
      </c>
      <c r="E150" s="86">
        <f>'3. Investeringen'!E101</f>
        <v>0</v>
      </c>
      <c r="F150" s="86">
        <f>'3. Investeringen'!H101</f>
        <v>1</v>
      </c>
      <c r="G150" s="86">
        <f>'3. Investeringen'!I101</f>
        <v>0</v>
      </c>
      <c r="H150" s="121">
        <f>'3. Investeringen'!N101</f>
        <v>2017</v>
      </c>
      <c r="I150" s="26"/>
      <c r="J150" s="87">
        <f t="shared" si="7"/>
        <v>1</v>
      </c>
      <c r="K150" s="87">
        <f t="shared" si="8"/>
        <v>1</v>
      </c>
      <c r="L150" s="87">
        <f t="shared" si="9"/>
        <v>1</v>
      </c>
      <c r="M150" s="87">
        <f t="shared" si="10"/>
        <v>1</v>
      </c>
      <c r="N150" s="87">
        <f t="shared" si="11"/>
        <v>1</v>
      </c>
      <c r="O150" s="27"/>
      <c r="P150" s="87">
        <f t="shared" si="6"/>
        <v>1</v>
      </c>
    </row>
    <row r="151" spans="2:16" x14ac:dyDescent="0.2">
      <c r="B151" s="86">
        <f>'3. Investeringen'!B102</f>
        <v>88</v>
      </c>
      <c r="C151" s="86" t="str">
        <f>'3. Investeringen'!C102</f>
        <v>Nieuwe investeringen</v>
      </c>
      <c r="D151" s="86" t="str">
        <f>'3. Investeringen'!D102</f>
        <v>19 Onbekend</v>
      </c>
      <c r="E151" s="86">
        <f>'3. Investeringen'!E102</f>
        <v>0</v>
      </c>
      <c r="F151" s="86">
        <f>'3. Investeringen'!H102</f>
        <v>1</v>
      </c>
      <c r="G151" s="86">
        <f>'3. Investeringen'!I102</f>
        <v>0</v>
      </c>
      <c r="H151" s="121">
        <f>'3. Investeringen'!N102</f>
        <v>2017</v>
      </c>
      <c r="I151" s="26"/>
      <c r="J151" s="87">
        <f t="shared" si="7"/>
        <v>1</v>
      </c>
      <c r="K151" s="87">
        <f t="shared" si="8"/>
        <v>1</v>
      </c>
      <c r="L151" s="87">
        <f t="shared" si="9"/>
        <v>1</v>
      </c>
      <c r="M151" s="87">
        <f t="shared" si="10"/>
        <v>1</v>
      </c>
      <c r="N151" s="87">
        <f t="shared" si="11"/>
        <v>1</v>
      </c>
      <c r="O151" s="27"/>
      <c r="P151" s="87">
        <f t="shared" si="6"/>
        <v>1</v>
      </c>
    </row>
    <row r="152" spans="2:16" x14ac:dyDescent="0.2">
      <c r="B152" s="86">
        <f>'3. Investeringen'!B103</f>
        <v>89</v>
      </c>
      <c r="C152" s="86" t="str">
        <f>'3. Investeringen'!C103</f>
        <v>Nieuwe investeringen</v>
      </c>
      <c r="D152" s="86" t="str">
        <f>'3. Investeringen'!D103</f>
        <v>19 Onbekend</v>
      </c>
      <c r="E152" s="86">
        <f>'3. Investeringen'!E103</f>
        <v>0</v>
      </c>
      <c r="F152" s="86">
        <f>'3. Investeringen'!H103</f>
        <v>1</v>
      </c>
      <c r="G152" s="86">
        <f>'3. Investeringen'!I103</f>
        <v>0</v>
      </c>
      <c r="H152" s="121">
        <f>'3. Investeringen'!N103</f>
        <v>2017</v>
      </c>
      <c r="I152" s="26"/>
      <c r="J152" s="87">
        <f t="shared" si="7"/>
        <v>1</v>
      </c>
      <c r="K152" s="87">
        <f t="shared" si="8"/>
        <v>1</v>
      </c>
      <c r="L152" s="87">
        <f t="shared" si="9"/>
        <v>1</v>
      </c>
      <c r="M152" s="87">
        <f t="shared" si="10"/>
        <v>1</v>
      </c>
      <c r="N152" s="87">
        <f t="shared" si="11"/>
        <v>1</v>
      </c>
      <c r="O152" s="27"/>
      <c r="P152" s="87">
        <f t="shared" si="6"/>
        <v>1</v>
      </c>
    </row>
    <row r="153" spans="2:16" x14ac:dyDescent="0.2">
      <c r="B153" s="86">
        <f>'3. Investeringen'!B104</f>
        <v>90</v>
      </c>
      <c r="C153" s="86" t="str">
        <f>'3. Investeringen'!C104</f>
        <v>Nieuwe investeringen</v>
      </c>
      <c r="D153" s="86" t="str">
        <f>'3. Investeringen'!D104</f>
        <v>19 Onbekend</v>
      </c>
      <c r="E153" s="86">
        <f>'3. Investeringen'!E104</f>
        <v>0</v>
      </c>
      <c r="F153" s="86">
        <f>'3. Investeringen'!H104</f>
        <v>1</v>
      </c>
      <c r="G153" s="86">
        <f>'3. Investeringen'!I104</f>
        <v>0</v>
      </c>
      <c r="H153" s="121">
        <f>'3. Investeringen'!N104</f>
        <v>2017</v>
      </c>
      <c r="I153" s="26"/>
      <c r="J153" s="87">
        <f t="shared" si="7"/>
        <v>1</v>
      </c>
      <c r="K153" s="87">
        <f t="shared" si="8"/>
        <v>1</v>
      </c>
      <c r="L153" s="87">
        <f t="shared" si="9"/>
        <v>1</v>
      </c>
      <c r="M153" s="87">
        <f t="shared" si="10"/>
        <v>1</v>
      </c>
      <c r="N153" s="87">
        <f t="shared" si="11"/>
        <v>1</v>
      </c>
      <c r="O153" s="27"/>
      <c r="P153" s="87">
        <f t="shared" si="6"/>
        <v>1</v>
      </c>
    </row>
    <row r="154" spans="2:16" x14ac:dyDescent="0.2">
      <c r="B154" s="86">
        <f>'3. Investeringen'!B105</f>
        <v>91</v>
      </c>
      <c r="C154" s="86" t="str">
        <f>'3. Investeringen'!C105</f>
        <v>Nieuwe investeringen</v>
      </c>
      <c r="D154" s="86" t="str">
        <f>'3. Investeringen'!D105</f>
        <v>19 Onbekend</v>
      </c>
      <c r="E154" s="86">
        <f>'3. Investeringen'!E105</f>
        <v>0</v>
      </c>
      <c r="F154" s="86">
        <f>'3. Investeringen'!H105</f>
        <v>1</v>
      </c>
      <c r="G154" s="86">
        <f>'3. Investeringen'!I105</f>
        <v>0</v>
      </c>
      <c r="H154" s="121">
        <f>'3. Investeringen'!N105</f>
        <v>2017</v>
      </c>
      <c r="I154" s="26"/>
      <c r="J154" s="87">
        <f t="shared" si="7"/>
        <v>1</v>
      </c>
      <c r="K154" s="87">
        <f t="shared" si="8"/>
        <v>1</v>
      </c>
      <c r="L154" s="87">
        <f t="shared" si="9"/>
        <v>1</v>
      </c>
      <c r="M154" s="87">
        <f t="shared" si="10"/>
        <v>1</v>
      </c>
      <c r="N154" s="87">
        <f t="shared" si="11"/>
        <v>1</v>
      </c>
      <c r="O154" s="27"/>
      <c r="P154" s="87">
        <f t="shared" si="6"/>
        <v>1</v>
      </c>
    </row>
    <row r="155" spans="2:16" x14ac:dyDescent="0.2">
      <c r="B155" s="86">
        <f>'3. Investeringen'!B106</f>
        <v>92</v>
      </c>
      <c r="C155" s="86" t="str">
        <f>'3. Investeringen'!C106</f>
        <v>Nieuwe investeringen</v>
      </c>
      <c r="D155" s="86" t="str">
        <f>'3. Investeringen'!D106</f>
        <v>19 Onbekend</v>
      </c>
      <c r="E155" s="86">
        <f>'3. Investeringen'!E106</f>
        <v>0</v>
      </c>
      <c r="F155" s="86">
        <f>'3. Investeringen'!H106</f>
        <v>1</v>
      </c>
      <c r="G155" s="86">
        <f>'3. Investeringen'!I106</f>
        <v>0</v>
      </c>
      <c r="H155" s="121">
        <f>'3. Investeringen'!N106</f>
        <v>2018</v>
      </c>
      <c r="I155" s="26"/>
      <c r="J155" s="87">
        <f t="shared" si="7"/>
        <v>1</v>
      </c>
      <c r="K155" s="87">
        <f t="shared" si="8"/>
        <v>1</v>
      </c>
      <c r="L155" s="87">
        <f t="shared" si="9"/>
        <v>1</v>
      </c>
      <c r="M155" s="87">
        <f t="shared" si="10"/>
        <v>1</v>
      </c>
      <c r="N155" s="87">
        <f t="shared" si="11"/>
        <v>1</v>
      </c>
      <c r="O155" s="27"/>
      <c r="P155" s="87">
        <f t="shared" si="6"/>
        <v>1</v>
      </c>
    </row>
    <row r="156" spans="2:16" x14ac:dyDescent="0.2">
      <c r="B156" s="86">
        <f>'3. Investeringen'!B107</f>
        <v>93</v>
      </c>
      <c r="C156" s="86" t="str">
        <f>'3. Investeringen'!C107</f>
        <v>Nieuwe investeringen</v>
      </c>
      <c r="D156" s="86" t="str">
        <f>'3. Investeringen'!D107</f>
        <v>19 Onbekend</v>
      </c>
      <c r="E156" s="86">
        <f>'3. Investeringen'!E107</f>
        <v>0</v>
      </c>
      <c r="F156" s="86">
        <f>'3. Investeringen'!H107</f>
        <v>1</v>
      </c>
      <c r="G156" s="86">
        <f>'3. Investeringen'!I107</f>
        <v>0</v>
      </c>
      <c r="H156" s="121">
        <f>'3. Investeringen'!N107</f>
        <v>2018</v>
      </c>
      <c r="I156" s="26"/>
      <c r="J156" s="87">
        <f t="shared" si="7"/>
        <v>1</v>
      </c>
      <c r="K156" s="87">
        <f t="shared" si="8"/>
        <v>1</v>
      </c>
      <c r="L156" s="87">
        <f t="shared" si="9"/>
        <v>1</v>
      </c>
      <c r="M156" s="87">
        <f t="shared" si="10"/>
        <v>1</v>
      </c>
      <c r="N156" s="87">
        <f t="shared" si="11"/>
        <v>1</v>
      </c>
      <c r="O156" s="27"/>
      <c r="P156" s="87">
        <f t="shared" si="6"/>
        <v>1</v>
      </c>
    </row>
    <row r="157" spans="2:16" x14ac:dyDescent="0.2">
      <c r="B157" s="86">
        <f>'3. Investeringen'!B108</f>
        <v>94</v>
      </c>
      <c r="C157" s="86" t="str">
        <f>'3. Investeringen'!C108</f>
        <v>Nieuwe investeringen</v>
      </c>
      <c r="D157" s="86" t="str">
        <f>'3. Investeringen'!D108</f>
        <v>19 Onbekend</v>
      </c>
      <c r="E157" s="86">
        <f>'3. Investeringen'!E108</f>
        <v>0</v>
      </c>
      <c r="F157" s="86">
        <f>'3. Investeringen'!H108</f>
        <v>1</v>
      </c>
      <c r="G157" s="86">
        <f>'3. Investeringen'!I108</f>
        <v>0</v>
      </c>
      <c r="H157" s="121">
        <f>'3. Investeringen'!N108</f>
        <v>2018</v>
      </c>
      <c r="I157" s="26"/>
      <c r="J157" s="87">
        <f t="shared" si="7"/>
        <v>1</v>
      </c>
      <c r="K157" s="87">
        <f t="shared" si="8"/>
        <v>1</v>
      </c>
      <c r="L157" s="87">
        <f t="shared" si="9"/>
        <v>1</v>
      </c>
      <c r="M157" s="87">
        <f t="shared" si="10"/>
        <v>1</v>
      </c>
      <c r="N157" s="87">
        <f t="shared" si="11"/>
        <v>1</v>
      </c>
      <c r="O157" s="27"/>
      <c r="P157" s="87">
        <f t="shared" si="6"/>
        <v>1</v>
      </c>
    </row>
    <row r="158" spans="2:16" x14ac:dyDescent="0.2">
      <c r="B158" s="86">
        <f>'3. Investeringen'!B109</f>
        <v>95</v>
      </c>
      <c r="C158" s="86" t="str">
        <f>'3. Investeringen'!C109</f>
        <v>Nieuwe investeringen</v>
      </c>
      <c r="D158" s="86" t="str">
        <f>'3. Investeringen'!D109</f>
        <v>19 Onbekend</v>
      </c>
      <c r="E158" s="86">
        <f>'3. Investeringen'!E109</f>
        <v>0</v>
      </c>
      <c r="F158" s="86">
        <f>'3. Investeringen'!H109</f>
        <v>1</v>
      </c>
      <c r="G158" s="86">
        <f>'3. Investeringen'!I109</f>
        <v>0</v>
      </c>
      <c r="H158" s="121">
        <f>'3. Investeringen'!N109</f>
        <v>2018</v>
      </c>
      <c r="I158" s="26"/>
      <c r="J158" s="87">
        <f t="shared" si="7"/>
        <v>1</v>
      </c>
      <c r="K158" s="87">
        <f t="shared" si="8"/>
        <v>1</v>
      </c>
      <c r="L158" s="87">
        <f t="shared" si="9"/>
        <v>1</v>
      </c>
      <c r="M158" s="87">
        <f t="shared" si="10"/>
        <v>1</v>
      </c>
      <c r="N158" s="87">
        <f t="shared" si="11"/>
        <v>1</v>
      </c>
      <c r="O158" s="27"/>
      <c r="P158" s="87">
        <f t="shared" si="6"/>
        <v>1</v>
      </c>
    </row>
    <row r="159" spans="2:16" x14ac:dyDescent="0.2">
      <c r="B159" s="86">
        <f>'3. Investeringen'!B110</f>
        <v>96</v>
      </c>
      <c r="C159" s="86" t="str">
        <f>'3. Investeringen'!C110</f>
        <v>Nieuwe investeringen</v>
      </c>
      <c r="D159" s="86" t="str">
        <f>'3. Investeringen'!D110</f>
        <v>19 Onbekend</v>
      </c>
      <c r="E159" s="86">
        <f>'3. Investeringen'!E110</f>
        <v>0</v>
      </c>
      <c r="F159" s="86">
        <f>'3. Investeringen'!H110</f>
        <v>1</v>
      </c>
      <c r="G159" s="86">
        <f>'3. Investeringen'!I110</f>
        <v>0</v>
      </c>
      <c r="H159" s="121">
        <f>'3. Investeringen'!N110</f>
        <v>2018</v>
      </c>
      <c r="I159" s="26"/>
      <c r="J159" s="87">
        <f t="shared" si="7"/>
        <v>1</v>
      </c>
      <c r="K159" s="87">
        <f t="shared" si="8"/>
        <v>1</v>
      </c>
      <c r="L159" s="87">
        <f t="shared" si="9"/>
        <v>1</v>
      </c>
      <c r="M159" s="87">
        <f t="shared" si="10"/>
        <v>1</v>
      </c>
      <c r="N159" s="87">
        <f t="shared" si="11"/>
        <v>1</v>
      </c>
      <c r="O159" s="27"/>
      <c r="P159" s="87">
        <f t="shared" si="6"/>
        <v>1</v>
      </c>
    </row>
    <row r="160" spans="2:16" x14ac:dyDescent="0.2">
      <c r="B160" s="86">
        <f>'3. Investeringen'!B111</f>
        <v>97</v>
      </c>
      <c r="C160" s="86" t="str">
        <f>'3. Investeringen'!C111</f>
        <v>Nieuwe investeringen</v>
      </c>
      <c r="D160" s="86" t="str">
        <f>'3. Investeringen'!D111</f>
        <v>19 Onbekend</v>
      </c>
      <c r="E160" s="86">
        <f>'3. Investeringen'!E111</f>
        <v>0</v>
      </c>
      <c r="F160" s="86">
        <f>'3. Investeringen'!H111</f>
        <v>1</v>
      </c>
      <c r="G160" s="86">
        <f>'3. Investeringen'!I111</f>
        <v>0</v>
      </c>
      <c r="H160" s="121">
        <f>'3. Investeringen'!N111</f>
        <v>2019</v>
      </c>
      <c r="I160" s="26"/>
      <c r="J160" s="87">
        <f t="shared" si="7"/>
        <v>1</v>
      </c>
      <c r="K160" s="87">
        <f t="shared" si="8"/>
        <v>1</v>
      </c>
      <c r="L160" s="87">
        <f t="shared" si="9"/>
        <v>1</v>
      </c>
      <c r="M160" s="87">
        <f t="shared" si="10"/>
        <v>1</v>
      </c>
      <c r="N160" s="87">
        <f t="shared" si="11"/>
        <v>1</v>
      </c>
      <c r="O160" s="27"/>
      <c r="P160" s="87">
        <f t="shared" si="6"/>
        <v>1</v>
      </c>
    </row>
    <row r="161" spans="2:16" x14ac:dyDescent="0.2">
      <c r="B161" s="86">
        <f>'3. Investeringen'!B112</f>
        <v>98</v>
      </c>
      <c r="C161" s="86" t="str">
        <f>'3. Investeringen'!C112</f>
        <v>Nieuwe investeringen</v>
      </c>
      <c r="D161" s="86" t="str">
        <f>'3. Investeringen'!D112</f>
        <v>19 Onbekend</v>
      </c>
      <c r="E161" s="86">
        <f>'3. Investeringen'!E112</f>
        <v>0</v>
      </c>
      <c r="F161" s="86">
        <f>'3. Investeringen'!H112</f>
        <v>1</v>
      </c>
      <c r="G161" s="86">
        <f>'3. Investeringen'!I112</f>
        <v>0</v>
      </c>
      <c r="H161" s="121">
        <f>'3. Investeringen'!N112</f>
        <v>2019</v>
      </c>
      <c r="I161" s="26"/>
      <c r="J161" s="87">
        <f t="shared" si="7"/>
        <v>1</v>
      </c>
      <c r="K161" s="87">
        <f t="shared" si="8"/>
        <v>1</v>
      </c>
      <c r="L161" s="87">
        <f t="shared" si="9"/>
        <v>1</v>
      </c>
      <c r="M161" s="87">
        <f t="shared" si="10"/>
        <v>1</v>
      </c>
      <c r="N161" s="87">
        <f t="shared" si="11"/>
        <v>1</v>
      </c>
      <c r="O161" s="27"/>
      <c r="P161" s="87">
        <f t="shared" si="6"/>
        <v>1</v>
      </c>
    </row>
    <row r="162" spans="2:16" x14ac:dyDescent="0.2">
      <c r="B162" s="86">
        <f>'3. Investeringen'!B113</f>
        <v>99</v>
      </c>
      <c r="C162" s="86" t="str">
        <f>'3. Investeringen'!C113</f>
        <v>Nieuwe investeringen</v>
      </c>
      <c r="D162" s="86" t="str">
        <f>'3. Investeringen'!D113</f>
        <v>19 Onbekend</v>
      </c>
      <c r="E162" s="86">
        <f>'3. Investeringen'!E113</f>
        <v>0</v>
      </c>
      <c r="F162" s="86">
        <f>'3. Investeringen'!H113</f>
        <v>1</v>
      </c>
      <c r="G162" s="86">
        <f>'3. Investeringen'!I113</f>
        <v>0</v>
      </c>
      <c r="H162" s="121">
        <f>'3. Investeringen'!N113</f>
        <v>2019</v>
      </c>
      <c r="I162" s="26"/>
      <c r="J162" s="87">
        <f t="shared" si="7"/>
        <v>1</v>
      </c>
      <c r="K162" s="87">
        <f t="shared" si="8"/>
        <v>1</v>
      </c>
      <c r="L162" s="87">
        <f t="shared" si="9"/>
        <v>1</v>
      </c>
      <c r="M162" s="87">
        <f t="shared" si="10"/>
        <v>1</v>
      </c>
      <c r="N162" s="87">
        <f t="shared" si="11"/>
        <v>1</v>
      </c>
      <c r="O162" s="27"/>
      <c r="P162" s="87">
        <f t="shared" si="6"/>
        <v>1</v>
      </c>
    </row>
    <row r="163" spans="2:16" x14ac:dyDescent="0.2">
      <c r="B163" s="86">
        <f>'3. Investeringen'!B114</f>
        <v>100</v>
      </c>
      <c r="C163" s="86" t="str">
        <f>'3. Investeringen'!C114</f>
        <v>Nieuwe investeringen</v>
      </c>
      <c r="D163" s="86" t="str">
        <f>'3. Investeringen'!D114</f>
        <v>19 Onbekend</v>
      </c>
      <c r="E163" s="86">
        <f>'3. Investeringen'!E114</f>
        <v>0</v>
      </c>
      <c r="F163" s="86">
        <f>'3. Investeringen'!H114</f>
        <v>1</v>
      </c>
      <c r="G163" s="86">
        <f>'3. Investeringen'!I114</f>
        <v>0</v>
      </c>
      <c r="H163" s="121">
        <f>'3. Investeringen'!N114</f>
        <v>2019</v>
      </c>
      <c r="I163" s="26"/>
      <c r="J163" s="87">
        <f t="shared" si="7"/>
        <v>1</v>
      </c>
      <c r="K163" s="87">
        <f t="shared" si="8"/>
        <v>1</v>
      </c>
      <c r="L163" s="87">
        <f t="shared" si="9"/>
        <v>1</v>
      </c>
      <c r="M163" s="87">
        <f t="shared" si="10"/>
        <v>1</v>
      </c>
      <c r="N163" s="87">
        <f t="shared" si="11"/>
        <v>1</v>
      </c>
      <c r="O163" s="27"/>
      <c r="P163" s="87">
        <f t="shared" si="6"/>
        <v>1</v>
      </c>
    </row>
    <row r="164" spans="2:16" x14ac:dyDescent="0.2">
      <c r="B164" s="86">
        <f>'3. Investeringen'!B115</f>
        <v>101</v>
      </c>
      <c r="C164" s="86" t="str">
        <f>'3. Investeringen'!C115</f>
        <v>Nieuwe investeringen</v>
      </c>
      <c r="D164" s="86" t="str">
        <f>'3. Investeringen'!D115</f>
        <v>19 Onbekend</v>
      </c>
      <c r="E164" s="86">
        <f>'3. Investeringen'!E115</f>
        <v>0</v>
      </c>
      <c r="F164" s="86">
        <f>'3. Investeringen'!H115</f>
        <v>1</v>
      </c>
      <c r="G164" s="86">
        <f>'3. Investeringen'!I115</f>
        <v>0</v>
      </c>
      <c r="H164" s="121">
        <f>'3. Investeringen'!N115</f>
        <v>2019</v>
      </c>
      <c r="I164" s="26"/>
      <c r="J164" s="87">
        <f t="shared" si="7"/>
        <v>1</v>
      </c>
      <c r="K164" s="87">
        <f t="shared" si="8"/>
        <v>1</v>
      </c>
      <c r="L164" s="87">
        <f t="shared" si="9"/>
        <v>1</v>
      </c>
      <c r="M164" s="87">
        <f t="shared" si="10"/>
        <v>1</v>
      </c>
      <c r="N164" s="87">
        <f t="shared" si="11"/>
        <v>1</v>
      </c>
      <c r="O164" s="27"/>
      <c r="P164" s="87">
        <f t="shared" si="6"/>
        <v>1</v>
      </c>
    </row>
    <row r="165" spans="2:16" x14ac:dyDescent="0.2">
      <c r="B165" s="86">
        <f>'3. Investeringen'!B116</f>
        <v>102</v>
      </c>
      <c r="C165" s="86" t="str">
        <f>'3. Investeringen'!C116</f>
        <v>Nieuwe investeringen</v>
      </c>
      <c r="D165" s="86" t="str">
        <f>'3. Investeringen'!D116</f>
        <v>19 Onbekend</v>
      </c>
      <c r="E165" s="86">
        <f>'3. Investeringen'!E116</f>
        <v>0</v>
      </c>
      <c r="F165" s="86">
        <f>'3. Investeringen'!H116</f>
        <v>0</v>
      </c>
      <c r="G165" s="86">
        <f>'3. Investeringen'!I116</f>
        <v>1</v>
      </c>
      <c r="H165" s="121">
        <f>'3. Investeringen'!N116</f>
        <v>2011</v>
      </c>
      <c r="I165" s="26"/>
      <c r="J165" s="87">
        <f t="shared" si="7"/>
        <v>1</v>
      </c>
      <c r="K165" s="87">
        <f t="shared" si="8"/>
        <v>1</v>
      </c>
      <c r="L165" s="87">
        <f t="shared" si="9"/>
        <v>1</v>
      </c>
      <c r="M165" s="87">
        <f t="shared" si="10"/>
        <v>1</v>
      </c>
      <c r="N165" s="87">
        <f t="shared" si="11"/>
        <v>1</v>
      </c>
      <c r="O165" s="27"/>
      <c r="P165" s="87">
        <f t="shared" si="6"/>
        <v>1</v>
      </c>
    </row>
    <row r="166" spans="2:16" x14ac:dyDescent="0.2">
      <c r="B166" s="86">
        <f>'3. Investeringen'!B117</f>
        <v>103</v>
      </c>
      <c r="C166" s="86" t="str">
        <f>'3. Investeringen'!C117</f>
        <v>Nieuwe investeringen</v>
      </c>
      <c r="D166" s="86" t="str">
        <f>'3. Investeringen'!D117</f>
        <v>19 Onbekend</v>
      </c>
      <c r="E166" s="86">
        <f>'3. Investeringen'!E117</f>
        <v>0</v>
      </c>
      <c r="F166" s="86">
        <f>'3. Investeringen'!H117</f>
        <v>0</v>
      </c>
      <c r="G166" s="86">
        <f>'3. Investeringen'!I117</f>
        <v>1</v>
      </c>
      <c r="H166" s="121">
        <f>'3. Investeringen'!N117</f>
        <v>2011</v>
      </c>
      <c r="I166" s="26"/>
      <c r="J166" s="87">
        <f t="shared" si="7"/>
        <v>1</v>
      </c>
      <c r="K166" s="87">
        <f t="shared" si="8"/>
        <v>1</v>
      </c>
      <c r="L166" s="87">
        <f t="shared" si="9"/>
        <v>1</v>
      </c>
      <c r="M166" s="87">
        <f t="shared" si="10"/>
        <v>1</v>
      </c>
      <c r="N166" s="87">
        <f t="shared" si="11"/>
        <v>1</v>
      </c>
      <c r="O166" s="27"/>
      <c r="P166" s="87">
        <f t="shared" si="6"/>
        <v>1</v>
      </c>
    </row>
    <row r="167" spans="2:16" x14ac:dyDescent="0.2">
      <c r="B167" s="86">
        <f>'3. Investeringen'!B118</f>
        <v>104</v>
      </c>
      <c r="C167" s="86" t="str">
        <f>'3. Investeringen'!C118</f>
        <v>Nieuwe investeringen</v>
      </c>
      <c r="D167" s="86" t="str">
        <f>'3. Investeringen'!D118</f>
        <v>19 Onbekend</v>
      </c>
      <c r="E167" s="86">
        <f>'3. Investeringen'!E118</f>
        <v>0</v>
      </c>
      <c r="F167" s="86">
        <f>'3. Investeringen'!H118</f>
        <v>0</v>
      </c>
      <c r="G167" s="86">
        <f>'3. Investeringen'!I118</f>
        <v>1</v>
      </c>
      <c r="H167" s="121">
        <f>'3. Investeringen'!N118</f>
        <v>2011</v>
      </c>
      <c r="I167" s="26"/>
      <c r="J167" s="87">
        <f t="shared" si="7"/>
        <v>1</v>
      </c>
      <c r="K167" s="87">
        <f t="shared" si="8"/>
        <v>1</v>
      </c>
      <c r="L167" s="87">
        <f t="shared" si="9"/>
        <v>1</v>
      </c>
      <c r="M167" s="87">
        <f t="shared" si="10"/>
        <v>1</v>
      </c>
      <c r="N167" s="87">
        <f t="shared" si="11"/>
        <v>1</v>
      </c>
      <c r="O167" s="27"/>
      <c r="P167" s="87">
        <f t="shared" si="6"/>
        <v>1</v>
      </c>
    </row>
    <row r="168" spans="2:16" x14ac:dyDescent="0.2">
      <c r="B168" s="86">
        <f>'3. Investeringen'!B119</f>
        <v>105</v>
      </c>
      <c r="C168" s="86" t="str">
        <f>'3. Investeringen'!C119</f>
        <v>Nieuwe investeringen</v>
      </c>
      <c r="D168" s="86" t="str">
        <f>'3. Investeringen'!D119</f>
        <v>19 Onbekend</v>
      </c>
      <c r="E168" s="86">
        <f>'3. Investeringen'!E119</f>
        <v>0</v>
      </c>
      <c r="F168" s="86">
        <f>'3. Investeringen'!H119</f>
        <v>0</v>
      </c>
      <c r="G168" s="86">
        <f>'3. Investeringen'!I119</f>
        <v>1</v>
      </c>
      <c r="H168" s="121">
        <f>'3. Investeringen'!N119</f>
        <v>2011</v>
      </c>
      <c r="I168" s="26"/>
      <c r="J168" s="87">
        <f t="shared" si="7"/>
        <v>1</v>
      </c>
      <c r="K168" s="87">
        <f t="shared" si="8"/>
        <v>1</v>
      </c>
      <c r="L168" s="87">
        <f t="shared" si="9"/>
        <v>1</v>
      </c>
      <c r="M168" s="87">
        <f t="shared" si="10"/>
        <v>1</v>
      </c>
      <c r="N168" s="87">
        <f t="shared" si="11"/>
        <v>1</v>
      </c>
      <c r="O168" s="27"/>
      <c r="P168" s="87">
        <f t="shared" si="6"/>
        <v>1</v>
      </c>
    </row>
    <row r="169" spans="2:16" x14ac:dyDescent="0.2">
      <c r="B169" s="86">
        <f>'3. Investeringen'!B120</f>
        <v>106</v>
      </c>
      <c r="C169" s="86" t="str">
        <f>'3. Investeringen'!C120</f>
        <v>Nieuwe investeringen</v>
      </c>
      <c r="D169" s="86" t="str">
        <f>'3. Investeringen'!D120</f>
        <v>19 Onbekend</v>
      </c>
      <c r="E169" s="86">
        <f>'3. Investeringen'!E120</f>
        <v>0</v>
      </c>
      <c r="F169" s="86">
        <f>'3. Investeringen'!H120</f>
        <v>0</v>
      </c>
      <c r="G169" s="86">
        <f>'3. Investeringen'!I120</f>
        <v>1</v>
      </c>
      <c r="H169" s="121">
        <f>'3. Investeringen'!N120</f>
        <v>2011</v>
      </c>
      <c r="I169" s="26"/>
      <c r="J169" s="87">
        <f t="shared" si="7"/>
        <v>1</v>
      </c>
      <c r="K169" s="87">
        <f t="shared" si="8"/>
        <v>1</v>
      </c>
      <c r="L169" s="87">
        <f t="shared" si="9"/>
        <v>1</v>
      </c>
      <c r="M169" s="87">
        <f t="shared" si="10"/>
        <v>1</v>
      </c>
      <c r="N169" s="87">
        <f t="shared" si="11"/>
        <v>1</v>
      </c>
      <c r="O169" s="27"/>
      <c r="P169" s="87">
        <f t="shared" si="6"/>
        <v>1</v>
      </c>
    </row>
    <row r="170" spans="2:16" x14ac:dyDescent="0.2">
      <c r="B170" s="86">
        <f>'3. Investeringen'!B121</f>
        <v>107</v>
      </c>
      <c r="C170" s="86" t="str">
        <f>'3. Investeringen'!C121</f>
        <v>Nieuwe investeringen</v>
      </c>
      <c r="D170" s="86" t="str">
        <f>'3. Investeringen'!D121</f>
        <v>19 Onbekend</v>
      </c>
      <c r="E170" s="86">
        <f>'3. Investeringen'!E121</f>
        <v>0</v>
      </c>
      <c r="F170" s="86">
        <f>'3. Investeringen'!H121</f>
        <v>0</v>
      </c>
      <c r="G170" s="86">
        <f>'3. Investeringen'!I121</f>
        <v>1</v>
      </c>
      <c r="H170" s="121">
        <f>'3. Investeringen'!N121</f>
        <v>2011</v>
      </c>
      <c r="I170" s="26"/>
      <c r="J170" s="87">
        <f t="shared" si="7"/>
        <v>1</v>
      </c>
      <c r="K170" s="87">
        <f t="shared" si="8"/>
        <v>1</v>
      </c>
      <c r="L170" s="87">
        <f t="shared" si="9"/>
        <v>1</v>
      </c>
      <c r="M170" s="87">
        <f t="shared" si="10"/>
        <v>1</v>
      </c>
      <c r="N170" s="87">
        <f t="shared" si="11"/>
        <v>1</v>
      </c>
      <c r="O170" s="27"/>
      <c r="P170" s="87">
        <f t="shared" si="6"/>
        <v>1</v>
      </c>
    </row>
    <row r="171" spans="2:16" x14ac:dyDescent="0.2">
      <c r="B171" s="86">
        <f>'3. Investeringen'!B122</f>
        <v>108</v>
      </c>
      <c r="C171" s="86" t="str">
        <f>'3. Investeringen'!C122</f>
        <v>Nieuwe investeringen</v>
      </c>
      <c r="D171" s="86" t="str">
        <f>'3. Investeringen'!D122</f>
        <v>19 Onbekend</v>
      </c>
      <c r="E171" s="86">
        <f>'3. Investeringen'!E122</f>
        <v>0</v>
      </c>
      <c r="F171" s="86">
        <f>'3. Investeringen'!H122</f>
        <v>0</v>
      </c>
      <c r="G171" s="86">
        <f>'3. Investeringen'!I122</f>
        <v>1</v>
      </c>
      <c r="H171" s="121">
        <f>'3. Investeringen'!N122</f>
        <v>2012</v>
      </c>
      <c r="I171" s="26"/>
      <c r="J171" s="87">
        <f t="shared" si="7"/>
        <v>1</v>
      </c>
      <c r="K171" s="87">
        <f t="shared" si="8"/>
        <v>1</v>
      </c>
      <c r="L171" s="87">
        <f t="shared" si="9"/>
        <v>1</v>
      </c>
      <c r="M171" s="87">
        <f t="shared" si="10"/>
        <v>1</v>
      </c>
      <c r="N171" s="87">
        <f t="shared" si="11"/>
        <v>1</v>
      </c>
      <c r="O171" s="27"/>
      <c r="P171" s="87">
        <f t="shared" si="6"/>
        <v>1</v>
      </c>
    </row>
    <row r="172" spans="2:16" x14ac:dyDescent="0.2">
      <c r="B172" s="86">
        <f>'3. Investeringen'!B123</f>
        <v>109</v>
      </c>
      <c r="C172" s="86" t="str">
        <f>'3. Investeringen'!C123</f>
        <v>Nieuwe investeringen</v>
      </c>
      <c r="D172" s="86" t="str">
        <f>'3. Investeringen'!D123</f>
        <v>19 Onbekend</v>
      </c>
      <c r="E172" s="86">
        <f>'3. Investeringen'!E123</f>
        <v>0</v>
      </c>
      <c r="F172" s="86">
        <f>'3. Investeringen'!H123</f>
        <v>0</v>
      </c>
      <c r="G172" s="86">
        <f>'3. Investeringen'!I123</f>
        <v>1</v>
      </c>
      <c r="H172" s="121">
        <f>'3. Investeringen'!N123</f>
        <v>2012</v>
      </c>
      <c r="I172" s="26"/>
      <c r="J172" s="87">
        <f t="shared" si="7"/>
        <v>1</v>
      </c>
      <c r="K172" s="87">
        <f t="shared" si="8"/>
        <v>1</v>
      </c>
      <c r="L172" s="87">
        <f t="shared" si="9"/>
        <v>1</v>
      </c>
      <c r="M172" s="87">
        <f t="shared" si="10"/>
        <v>1</v>
      </c>
      <c r="N172" s="87">
        <f t="shared" si="11"/>
        <v>1</v>
      </c>
      <c r="O172" s="27"/>
      <c r="P172" s="87">
        <f t="shared" si="6"/>
        <v>1</v>
      </c>
    </row>
    <row r="173" spans="2:16" s="79" customFormat="1" x14ac:dyDescent="0.2">
      <c r="B173" s="86">
        <f>'3. Investeringen'!B124</f>
        <v>110</v>
      </c>
      <c r="C173" s="86" t="str">
        <f>'3. Investeringen'!C124</f>
        <v>Nieuwe investeringen</v>
      </c>
      <c r="D173" s="86" t="str">
        <f>'3. Investeringen'!D124</f>
        <v>19 Onbekend</v>
      </c>
      <c r="E173" s="86">
        <f>'3. Investeringen'!E124</f>
        <v>0</v>
      </c>
      <c r="F173" s="86">
        <f>'3. Investeringen'!H124</f>
        <v>0</v>
      </c>
      <c r="G173" s="86">
        <f>'3. Investeringen'!I124</f>
        <v>1</v>
      </c>
      <c r="H173" s="121">
        <f>'3. Investeringen'!N124</f>
        <v>2013</v>
      </c>
      <c r="I173" s="26"/>
      <c r="J173" s="87">
        <f t="shared" si="7"/>
        <v>1</v>
      </c>
      <c r="K173" s="87">
        <f t="shared" si="8"/>
        <v>1</v>
      </c>
      <c r="L173" s="87">
        <f t="shared" si="9"/>
        <v>1</v>
      </c>
      <c r="M173" s="87">
        <f t="shared" si="10"/>
        <v>1</v>
      </c>
      <c r="N173" s="87">
        <f t="shared" si="11"/>
        <v>1</v>
      </c>
      <c r="O173" s="27"/>
      <c r="P173" s="87">
        <f t="shared" si="6"/>
        <v>1</v>
      </c>
    </row>
    <row r="174" spans="2:16" s="79" customFormat="1" x14ac:dyDescent="0.2">
      <c r="B174" s="86">
        <f>'3. Investeringen'!B125</f>
        <v>111</v>
      </c>
      <c r="C174" s="86" t="str">
        <f>'3. Investeringen'!C125</f>
        <v>Nieuwe investeringen</v>
      </c>
      <c r="D174" s="86" t="str">
        <f>'3. Investeringen'!D125</f>
        <v>19 Onbekend</v>
      </c>
      <c r="E174" s="86">
        <f>'3. Investeringen'!E125</f>
        <v>0</v>
      </c>
      <c r="F174" s="86">
        <f>'3. Investeringen'!H125</f>
        <v>0</v>
      </c>
      <c r="G174" s="86">
        <f>'3. Investeringen'!I125</f>
        <v>1</v>
      </c>
      <c r="H174" s="121">
        <f>'3. Investeringen'!N125</f>
        <v>2013</v>
      </c>
      <c r="I174" s="26"/>
      <c r="J174" s="87">
        <f t="shared" si="7"/>
        <v>1</v>
      </c>
      <c r="K174" s="87">
        <f t="shared" si="8"/>
        <v>1</v>
      </c>
      <c r="L174" s="87">
        <f t="shared" si="9"/>
        <v>1</v>
      </c>
      <c r="M174" s="87">
        <f t="shared" si="10"/>
        <v>1</v>
      </c>
      <c r="N174" s="87">
        <f t="shared" si="11"/>
        <v>1</v>
      </c>
      <c r="O174" s="27"/>
      <c r="P174" s="87">
        <f t="shared" si="6"/>
        <v>1</v>
      </c>
    </row>
    <row r="175" spans="2:16" s="79" customFormat="1" x14ac:dyDescent="0.2">
      <c r="B175" s="86">
        <f>'3. Investeringen'!B126</f>
        <v>112</v>
      </c>
      <c r="C175" s="86" t="str">
        <f>'3. Investeringen'!C126</f>
        <v>Nieuwe investeringen</v>
      </c>
      <c r="D175" s="86" t="str">
        <f>'3. Investeringen'!D126</f>
        <v>19 Onbekend</v>
      </c>
      <c r="E175" s="86">
        <f>'3. Investeringen'!E126</f>
        <v>0</v>
      </c>
      <c r="F175" s="86">
        <f>'3. Investeringen'!H126</f>
        <v>0</v>
      </c>
      <c r="G175" s="86">
        <f>'3. Investeringen'!I126</f>
        <v>1</v>
      </c>
      <c r="H175" s="121">
        <f>'3. Investeringen'!N126</f>
        <v>2014</v>
      </c>
      <c r="I175" s="26"/>
      <c r="J175" s="87">
        <f t="shared" si="7"/>
        <v>1</v>
      </c>
      <c r="K175" s="87">
        <f t="shared" si="8"/>
        <v>1</v>
      </c>
      <c r="L175" s="87">
        <f t="shared" si="9"/>
        <v>1</v>
      </c>
      <c r="M175" s="87">
        <f t="shared" si="10"/>
        <v>1</v>
      </c>
      <c r="N175" s="87">
        <f t="shared" si="11"/>
        <v>1</v>
      </c>
      <c r="O175" s="27"/>
      <c r="P175" s="87">
        <f t="shared" si="6"/>
        <v>1</v>
      </c>
    </row>
    <row r="176" spans="2:16" s="79" customFormat="1" x14ac:dyDescent="0.2">
      <c r="B176" s="86">
        <f>'3. Investeringen'!B127</f>
        <v>113</v>
      </c>
      <c r="C176" s="86" t="str">
        <f>'3. Investeringen'!C127</f>
        <v>Nieuwe investeringen</v>
      </c>
      <c r="D176" s="86" t="str">
        <f>'3. Investeringen'!D127</f>
        <v>19 Onbekend</v>
      </c>
      <c r="E176" s="86">
        <f>'3. Investeringen'!E127</f>
        <v>0</v>
      </c>
      <c r="F176" s="86">
        <f>'3. Investeringen'!H127</f>
        <v>0</v>
      </c>
      <c r="G176" s="86">
        <f>'3. Investeringen'!I127</f>
        <v>1</v>
      </c>
      <c r="H176" s="121">
        <f>'3. Investeringen'!N127</f>
        <v>2014</v>
      </c>
      <c r="I176" s="26"/>
      <c r="J176" s="87">
        <f t="shared" si="7"/>
        <v>1</v>
      </c>
      <c r="K176" s="87">
        <f t="shared" si="8"/>
        <v>1</v>
      </c>
      <c r="L176" s="87">
        <f t="shared" si="9"/>
        <v>1</v>
      </c>
      <c r="M176" s="87">
        <f t="shared" si="10"/>
        <v>1</v>
      </c>
      <c r="N176" s="87">
        <f t="shared" si="11"/>
        <v>1</v>
      </c>
      <c r="O176" s="27"/>
      <c r="P176" s="87">
        <f t="shared" si="6"/>
        <v>1</v>
      </c>
    </row>
    <row r="177" spans="2:16" s="79" customFormat="1" x14ac:dyDescent="0.2">
      <c r="B177" s="86">
        <f>'3. Investeringen'!B128</f>
        <v>114</v>
      </c>
      <c r="C177" s="86" t="str">
        <f>'3. Investeringen'!C128</f>
        <v>Nieuwe investeringen</v>
      </c>
      <c r="D177" s="86" t="str">
        <f>'3. Investeringen'!D128</f>
        <v>19 Onbekend</v>
      </c>
      <c r="E177" s="86">
        <f>'3. Investeringen'!E128</f>
        <v>0</v>
      </c>
      <c r="F177" s="86">
        <f>'3. Investeringen'!H128</f>
        <v>0</v>
      </c>
      <c r="G177" s="86">
        <f>'3. Investeringen'!I128</f>
        <v>1</v>
      </c>
      <c r="H177" s="121">
        <f>'3. Investeringen'!N128</f>
        <v>2015</v>
      </c>
      <c r="I177" s="26"/>
      <c r="J177" s="87">
        <f t="shared" si="7"/>
        <v>1</v>
      </c>
      <c r="K177" s="87">
        <f t="shared" si="8"/>
        <v>1</v>
      </c>
      <c r="L177" s="87">
        <f t="shared" si="9"/>
        <v>1</v>
      </c>
      <c r="M177" s="87">
        <f t="shared" si="10"/>
        <v>1</v>
      </c>
      <c r="N177" s="87">
        <f t="shared" si="11"/>
        <v>1</v>
      </c>
      <c r="O177" s="27"/>
      <c r="P177" s="87">
        <f t="shared" si="6"/>
        <v>1</v>
      </c>
    </row>
    <row r="178" spans="2:16" s="79" customFormat="1" x14ac:dyDescent="0.2">
      <c r="B178" s="86">
        <f>'3. Investeringen'!B129</f>
        <v>115</v>
      </c>
      <c r="C178" s="86" t="str">
        <f>'3. Investeringen'!C129</f>
        <v>Nieuwe investeringen</v>
      </c>
      <c r="D178" s="86" t="str">
        <f>'3. Investeringen'!D129</f>
        <v>19 Onbekend</v>
      </c>
      <c r="E178" s="86">
        <f>'3. Investeringen'!E129</f>
        <v>0</v>
      </c>
      <c r="F178" s="86">
        <f>'3. Investeringen'!H129</f>
        <v>0</v>
      </c>
      <c r="G178" s="86">
        <f>'3. Investeringen'!I129</f>
        <v>1</v>
      </c>
      <c r="H178" s="121">
        <f>'3. Investeringen'!N129</f>
        <v>2015</v>
      </c>
      <c r="I178" s="26"/>
      <c r="J178" s="87">
        <f t="shared" si="7"/>
        <v>1</v>
      </c>
      <c r="K178" s="87">
        <f t="shared" si="8"/>
        <v>1</v>
      </c>
      <c r="L178" s="87">
        <f t="shared" si="9"/>
        <v>1</v>
      </c>
      <c r="M178" s="87">
        <f t="shared" si="10"/>
        <v>1</v>
      </c>
      <c r="N178" s="87">
        <f t="shared" si="11"/>
        <v>1</v>
      </c>
      <c r="O178" s="27"/>
      <c r="P178" s="87">
        <f t="shared" si="6"/>
        <v>1</v>
      </c>
    </row>
    <row r="179" spans="2:16" s="79" customFormat="1" x14ac:dyDescent="0.2">
      <c r="B179" s="86">
        <f>'3. Investeringen'!B130</f>
        <v>116</v>
      </c>
      <c r="C179" s="86" t="str">
        <f>'3. Investeringen'!C130</f>
        <v>Nieuwe investeringen</v>
      </c>
      <c r="D179" s="86" t="str">
        <f>'3. Investeringen'!D130</f>
        <v>19 Onbekend</v>
      </c>
      <c r="E179" s="86">
        <f>'3. Investeringen'!E130</f>
        <v>0</v>
      </c>
      <c r="F179" s="86">
        <f>'3. Investeringen'!H130</f>
        <v>0</v>
      </c>
      <c r="G179" s="86">
        <f>'3. Investeringen'!I130</f>
        <v>1</v>
      </c>
      <c r="H179" s="121">
        <f>'3. Investeringen'!N130</f>
        <v>2016</v>
      </c>
      <c r="I179" s="26"/>
      <c r="J179" s="87">
        <f t="shared" si="7"/>
        <v>1</v>
      </c>
      <c r="K179" s="87">
        <f t="shared" si="8"/>
        <v>1</v>
      </c>
      <c r="L179" s="87">
        <f t="shared" si="9"/>
        <v>1</v>
      </c>
      <c r="M179" s="87">
        <f t="shared" si="10"/>
        <v>1</v>
      </c>
      <c r="N179" s="87">
        <f t="shared" si="11"/>
        <v>1</v>
      </c>
      <c r="O179" s="27"/>
      <c r="P179" s="87">
        <f t="shared" si="6"/>
        <v>1</v>
      </c>
    </row>
    <row r="180" spans="2:16" s="79" customFormat="1" x14ac:dyDescent="0.2">
      <c r="B180" s="86">
        <f>'3. Investeringen'!B131</f>
        <v>117</v>
      </c>
      <c r="C180" s="86" t="str">
        <f>'3. Investeringen'!C131</f>
        <v>Nieuwe investeringen</v>
      </c>
      <c r="D180" s="86" t="str">
        <f>'3. Investeringen'!D131</f>
        <v>19 Onbekend</v>
      </c>
      <c r="E180" s="86">
        <f>'3. Investeringen'!E131</f>
        <v>0</v>
      </c>
      <c r="F180" s="86">
        <f>'3. Investeringen'!H131</f>
        <v>0</v>
      </c>
      <c r="G180" s="86">
        <f>'3. Investeringen'!I131</f>
        <v>1</v>
      </c>
      <c r="H180" s="121">
        <f>'3. Investeringen'!N131</f>
        <v>2016</v>
      </c>
      <c r="I180" s="26"/>
      <c r="J180" s="87">
        <f t="shared" si="7"/>
        <v>1</v>
      </c>
      <c r="K180" s="87">
        <f t="shared" si="8"/>
        <v>1</v>
      </c>
      <c r="L180" s="87">
        <f t="shared" si="9"/>
        <v>1</v>
      </c>
      <c r="M180" s="87">
        <f t="shared" si="10"/>
        <v>1</v>
      </c>
      <c r="N180" s="87">
        <f t="shared" si="11"/>
        <v>1</v>
      </c>
      <c r="O180" s="27"/>
      <c r="P180" s="87">
        <f t="shared" si="6"/>
        <v>1</v>
      </c>
    </row>
    <row r="181" spans="2:16" s="79" customFormat="1" x14ac:dyDescent="0.2">
      <c r="B181" s="86">
        <f>'3. Investeringen'!B132</f>
        <v>118</v>
      </c>
      <c r="C181" s="86" t="str">
        <f>'3. Investeringen'!C132</f>
        <v>Nieuwe investeringen</v>
      </c>
      <c r="D181" s="86" t="str">
        <f>'3. Investeringen'!D132</f>
        <v>19 Onbekend</v>
      </c>
      <c r="E181" s="86">
        <f>'3. Investeringen'!E132</f>
        <v>0</v>
      </c>
      <c r="F181" s="86">
        <f>'3. Investeringen'!H132</f>
        <v>0</v>
      </c>
      <c r="G181" s="86">
        <f>'3. Investeringen'!I132</f>
        <v>1</v>
      </c>
      <c r="H181" s="121">
        <f>'3. Investeringen'!N132</f>
        <v>2017</v>
      </c>
      <c r="I181" s="26"/>
      <c r="J181" s="87">
        <f t="shared" si="7"/>
        <v>1</v>
      </c>
      <c r="K181" s="87">
        <f t="shared" si="8"/>
        <v>1</v>
      </c>
      <c r="L181" s="87">
        <f t="shared" si="9"/>
        <v>1</v>
      </c>
      <c r="M181" s="87">
        <f t="shared" si="10"/>
        <v>1</v>
      </c>
      <c r="N181" s="87">
        <f t="shared" si="11"/>
        <v>1</v>
      </c>
      <c r="O181" s="27"/>
      <c r="P181" s="87">
        <f t="shared" si="6"/>
        <v>1</v>
      </c>
    </row>
    <row r="182" spans="2:16" s="79" customFormat="1" x14ac:dyDescent="0.2">
      <c r="B182" s="86">
        <f>'3. Investeringen'!B133</f>
        <v>119</v>
      </c>
      <c r="C182" s="86" t="str">
        <f>'3. Investeringen'!C133</f>
        <v>Nieuwe investeringen</v>
      </c>
      <c r="D182" s="86" t="str">
        <f>'3. Investeringen'!D133</f>
        <v>19 Onbekend</v>
      </c>
      <c r="E182" s="86">
        <f>'3. Investeringen'!E133</f>
        <v>0</v>
      </c>
      <c r="F182" s="86">
        <f>'3. Investeringen'!H133</f>
        <v>0</v>
      </c>
      <c r="G182" s="86">
        <f>'3. Investeringen'!I133</f>
        <v>1</v>
      </c>
      <c r="H182" s="121">
        <f>'3. Investeringen'!N133</f>
        <v>2017</v>
      </c>
      <c r="I182" s="26"/>
      <c r="J182" s="87">
        <f t="shared" si="7"/>
        <v>1</v>
      </c>
      <c r="K182" s="87">
        <f t="shared" si="8"/>
        <v>1</v>
      </c>
      <c r="L182" s="87">
        <f t="shared" si="9"/>
        <v>1</v>
      </c>
      <c r="M182" s="87">
        <f t="shared" si="10"/>
        <v>1</v>
      </c>
      <c r="N182" s="87">
        <f t="shared" si="11"/>
        <v>1</v>
      </c>
      <c r="O182" s="27"/>
      <c r="P182" s="87">
        <f t="shared" si="6"/>
        <v>1</v>
      </c>
    </row>
    <row r="183" spans="2:16" s="79" customFormat="1" x14ac:dyDescent="0.2">
      <c r="B183" s="86">
        <f>'3. Investeringen'!B134</f>
        <v>120</v>
      </c>
      <c r="C183" s="86" t="str">
        <f>'3. Investeringen'!C134</f>
        <v>Nieuwe investeringen</v>
      </c>
      <c r="D183" s="86" t="str">
        <f>'3. Investeringen'!D134</f>
        <v>19 Onbekend</v>
      </c>
      <c r="E183" s="86">
        <f>'3. Investeringen'!E134</f>
        <v>0</v>
      </c>
      <c r="F183" s="86">
        <f>'3. Investeringen'!H134</f>
        <v>0</v>
      </c>
      <c r="G183" s="86">
        <f>'3. Investeringen'!I134</f>
        <v>1</v>
      </c>
      <c r="H183" s="121">
        <f>'3. Investeringen'!N134</f>
        <v>2018</v>
      </c>
      <c r="I183" s="26"/>
      <c r="J183" s="87">
        <f t="shared" si="7"/>
        <v>1</v>
      </c>
      <c r="K183" s="87">
        <f t="shared" si="8"/>
        <v>1</v>
      </c>
      <c r="L183" s="87">
        <f t="shared" si="9"/>
        <v>1</v>
      </c>
      <c r="M183" s="87">
        <f t="shared" si="10"/>
        <v>1</v>
      </c>
      <c r="N183" s="87">
        <f t="shared" si="11"/>
        <v>1</v>
      </c>
      <c r="O183" s="27"/>
      <c r="P183" s="87">
        <f t="shared" si="6"/>
        <v>1</v>
      </c>
    </row>
    <row r="184" spans="2:16" s="79" customFormat="1" x14ac:dyDescent="0.2">
      <c r="B184" s="86">
        <f>'3. Investeringen'!B135</f>
        <v>121</v>
      </c>
      <c r="C184" s="86" t="str">
        <f>'3. Investeringen'!C135</f>
        <v>Nieuwe investeringen</v>
      </c>
      <c r="D184" s="86" t="str">
        <f>'3. Investeringen'!D135</f>
        <v>19 Onbekend</v>
      </c>
      <c r="E184" s="86">
        <f>'3. Investeringen'!E135</f>
        <v>0</v>
      </c>
      <c r="F184" s="86">
        <f>'3. Investeringen'!H135</f>
        <v>0</v>
      </c>
      <c r="G184" s="86">
        <f>'3. Investeringen'!I135</f>
        <v>1</v>
      </c>
      <c r="H184" s="121">
        <f>'3. Investeringen'!N135</f>
        <v>2018</v>
      </c>
      <c r="I184" s="26"/>
      <c r="J184" s="87">
        <f t="shared" si="7"/>
        <v>1</v>
      </c>
      <c r="K184" s="87">
        <f t="shared" si="8"/>
        <v>1</v>
      </c>
      <c r="L184" s="87">
        <f t="shared" si="9"/>
        <v>1</v>
      </c>
      <c r="M184" s="87">
        <f t="shared" si="10"/>
        <v>1</v>
      </c>
      <c r="N184" s="87">
        <f t="shared" si="11"/>
        <v>1</v>
      </c>
      <c r="O184" s="27"/>
      <c r="P184" s="87">
        <f t="shared" si="6"/>
        <v>1</v>
      </c>
    </row>
    <row r="185" spans="2:16" s="79" customFormat="1" x14ac:dyDescent="0.2">
      <c r="B185" s="86">
        <f>'3. Investeringen'!B136</f>
        <v>122</v>
      </c>
      <c r="C185" s="86" t="str">
        <f>'3. Investeringen'!C136</f>
        <v>Nieuwe investeringen</v>
      </c>
      <c r="D185" s="86" t="str">
        <f>'3. Investeringen'!D136</f>
        <v>19 Onbekend</v>
      </c>
      <c r="E185" s="86">
        <f>'3. Investeringen'!E136</f>
        <v>0</v>
      </c>
      <c r="F185" s="86">
        <f>'3. Investeringen'!H136</f>
        <v>0</v>
      </c>
      <c r="G185" s="86">
        <f>'3. Investeringen'!I136</f>
        <v>1</v>
      </c>
      <c r="H185" s="121">
        <f>'3. Investeringen'!N136</f>
        <v>2019</v>
      </c>
      <c r="I185" s="26"/>
      <c r="J185" s="87">
        <f t="shared" si="7"/>
        <v>1</v>
      </c>
      <c r="K185" s="87">
        <f t="shared" si="8"/>
        <v>1</v>
      </c>
      <c r="L185" s="87">
        <f t="shared" si="9"/>
        <v>1</v>
      </c>
      <c r="M185" s="87">
        <f t="shared" si="10"/>
        <v>1</v>
      </c>
      <c r="N185" s="87">
        <f t="shared" si="11"/>
        <v>1</v>
      </c>
      <c r="O185" s="27"/>
      <c r="P185" s="87">
        <f t="shared" si="6"/>
        <v>1</v>
      </c>
    </row>
    <row r="186" spans="2:16" s="79" customFormat="1" x14ac:dyDescent="0.2">
      <c r="B186" s="86">
        <f>'3. Investeringen'!B137</f>
        <v>123</v>
      </c>
      <c r="C186" s="86" t="str">
        <f>'3. Investeringen'!C137</f>
        <v>Nieuwe investeringen</v>
      </c>
      <c r="D186" s="86" t="str">
        <f>'3. Investeringen'!D137</f>
        <v>19 Onbekend</v>
      </c>
      <c r="E186" s="86">
        <f>'3. Investeringen'!E137</f>
        <v>0</v>
      </c>
      <c r="F186" s="86">
        <f>'3. Investeringen'!H137</f>
        <v>0</v>
      </c>
      <c r="G186" s="86">
        <f>'3. Investeringen'!I137</f>
        <v>1</v>
      </c>
      <c r="H186" s="121">
        <f>'3. Investeringen'!N137</f>
        <v>2019</v>
      </c>
      <c r="I186" s="26"/>
      <c r="J186" s="87">
        <f t="shared" si="7"/>
        <v>1</v>
      </c>
      <c r="K186" s="87">
        <f t="shared" si="8"/>
        <v>1</v>
      </c>
      <c r="L186" s="87">
        <f t="shared" si="9"/>
        <v>1</v>
      </c>
      <c r="M186" s="87">
        <f t="shared" si="10"/>
        <v>1</v>
      </c>
      <c r="N186" s="87">
        <f t="shared" si="11"/>
        <v>1</v>
      </c>
      <c r="O186" s="27"/>
      <c r="P186" s="87">
        <f t="shared" si="6"/>
        <v>1</v>
      </c>
    </row>
    <row r="187" spans="2:16" s="79" customFormat="1" x14ac:dyDescent="0.2">
      <c r="B187" s="86">
        <f>'3. Investeringen'!B138</f>
        <v>124</v>
      </c>
      <c r="C187" s="86" t="str">
        <f>'3. Investeringen'!C138</f>
        <v>Start-GAW excl. bijzonderheden</v>
      </c>
      <c r="D187" s="86" t="str">
        <f>'3. Investeringen'!D138</f>
        <v>18 Start-GAW (AD)</v>
      </c>
      <c r="E187" s="86" t="str">
        <f>'3. Investeringen'!E138</f>
        <v>Intergas</v>
      </c>
      <c r="F187" s="86">
        <f>'3. Investeringen'!H138</f>
        <v>0</v>
      </c>
      <c r="G187" s="86">
        <f>'3. Investeringen'!I138</f>
        <v>1</v>
      </c>
      <c r="H187" s="121">
        <f>'3. Investeringen'!N138</f>
        <v>2011</v>
      </c>
      <c r="I187" s="26"/>
      <c r="J187" s="87">
        <f t="shared" si="7"/>
        <v>1</v>
      </c>
      <c r="K187" s="87">
        <f t="shared" si="8"/>
        <v>1</v>
      </c>
      <c r="L187" s="87">
        <f t="shared" si="9"/>
        <v>1</v>
      </c>
      <c r="M187" s="87">
        <f t="shared" si="10"/>
        <v>1</v>
      </c>
      <c r="N187" s="87">
        <f t="shared" si="11"/>
        <v>1</v>
      </c>
      <c r="O187" s="27"/>
      <c r="P187" s="87">
        <f t="shared" ref="P187:P250" si="12">PRODUCT(J187:N187)</f>
        <v>1</v>
      </c>
    </row>
    <row r="188" spans="2:16" s="79" customFormat="1" x14ac:dyDescent="0.2">
      <c r="B188" s="86">
        <f>'3. Investeringen'!B139</f>
        <v>125</v>
      </c>
      <c r="C188" s="86" t="str">
        <f>'3. Investeringen'!C139</f>
        <v>Start-GAW excl. bijzonderheden</v>
      </c>
      <c r="D188" s="86" t="str">
        <f>'3. Investeringen'!D139</f>
        <v>17 Start-GAW (TD)</v>
      </c>
      <c r="E188" s="86" t="str">
        <f>'3. Investeringen'!E139</f>
        <v>Intergas</v>
      </c>
      <c r="F188" s="86">
        <f>'3. Investeringen'!H139</f>
        <v>1</v>
      </c>
      <c r="G188" s="86">
        <f>'3. Investeringen'!I139</f>
        <v>0</v>
      </c>
      <c r="H188" s="121">
        <f>'3. Investeringen'!N139</f>
        <v>2011</v>
      </c>
      <c r="I188" s="26"/>
      <c r="J188" s="87">
        <f t="shared" si="7"/>
        <v>1</v>
      </c>
      <c r="K188" s="87">
        <f t="shared" si="8"/>
        <v>1</v>
      </c>
      <c r="L188" s="87">
        <f t="shared" si="9"/>
        <v>1</v>
      </c>
      <c r="M188" s="87">
        <f t="shared" si="10"/>
        <v>1</v>
      </c>
      <c r="N188" s="87">
        <f t="shared" si="11"/>
        <v>1</v>
      </c>
      <c r="O188" s="27"/>
      <c r="P188" s="87">
        <f t="shared" si="12"/>
        <v>1</v>
      </c>
    </row>
    <row r="189" spans="2:16" s="79" customFormat="1" x14ac:dyDescent="0.2">
      <c r="B189" s="86">
        <f>'3. Investeringen'!B140</f>
        <v>126</v>
      </c>
      <c r="C189" s="86" t="str">
        <f>'3. Investeringen'!C140</f>
        <v>Precario</v>
      </c>
      <c r="D189" s="86" t="str">
        <f>'3. Investeringen'!D140</f>
        <v>19 Onbekend</v>
      </c>
      <c r="E189" s="86" t="str">
        <f>'3. Investeringen'!E140</f>
        <v>Intergas</v>
      </c>
      <c r="F189" s="86">
        <f>'3. Investeringen'!H140</f>
        <v>1</v>
      </c>
      <c r="G189" s="86">
        <f>'3. Investeringen'!I140</f>
        <v>0</v>
      </c>
      <c r="H189" s="121">
        <f>'3. Investeringen'!N140</f>
        <v>2011</v>
      </c>
      <c r="I189" s="26"/>
      <c r="J189" s="87">
        <f t="shared" si="7"/>
        <v>1</v>
      </c>
      <c r="K189" s="87">
        <f t="shared" si="8"/>
        <v>1</v>
      </c>
      <c r="L189" s="87">
        <f t="shared" si="9"/>
        <v>1</v>
      </c>
      <c r="M189" s="87">
        <f t="shared" si="10"/>
        <v>1</v>
      </c>
      <c r="N189" s="87">
        <f t="shared" si="11"/>
        <v>1</v>
      </c>
      <c r="O189" s="27"/>
      <c r="P189" s="87">
        <f t="shared" si="12"/>
        <v>1</v>
      </c>
    </row>
    <row r="190" spans="2:16" s="79" customFormat="1" x14ac:dyDescent="0.2">
      <c r="B190" s="86">
        <f>'3. Investeringen'!B141</f>
        <v>127</v>
      </c>
      <c r="C190" s="86" t="str">
        <f>'3. Investeringen'!C141</f>
        <v>Nieuwe investeringen</v>
      </c>
      <c r="D190" s="86" t="str">
        <f>'3. Investeringen'!D141</f>
        <v>19 Onbekend</v>
      </c>
      <c r="E190" s="86" t="str">
        <f>'3. Investeringen'!E141</f>
        <v>Intergas</v>
      </c>
      <c r="F190" s="86">
        <f>'3. Investeringen'!H141</f>
        <v>1</v>
      </c>
      <c r="G190" s="86">
        <f>'3. Investeringen'!I141</f>
        <v>0</v>
      </c>
      <c r="H190" s="121">
        <f>'3. Investeringen'!N141</f>
        <v>2011</v>
      </c>
      <c r="I190" s="26"/>
      <c r="J190" s="87">
        <f t="shared" si="7"/>
        <v>1</v>
      </c>
      <c r="K190" s="87">
        <f t="shared" si="8"/>
        <v>1</v>
      </c>
      <c r="L190" s="87">
        <f t="shared" si="9"/>
        <v>1</v>
      </c>
      <c r="M190" s="87">
        <f t="shared" si="10"/>
        <v>1</v>
      </c>
      <c r="N190" s="87">
        <f t="shared" si="11"/>
        <v>1</v>
      </c>
      <c r="O190" s="27"/>
      <c r="P190" s="87">
        <f t="shared" si="12"/>
        <v>1</v>
      </c>
    </row>
    <row r="191" spans="2:16" s="79" customFormat="1" x14ac:dyDescent="0.2">
      <c r="B191" s="86">
        <f>'3. Investeringen'!B142</f>
        <v>128</v>
      </c>
      <c r="C191" s="86" t="str">
        <f>'3. Investeringen'!C142</f>
        <v>Nieuwe investeringen</v>
      </c>
      <c r="D191" s="86" t="str">
        <f>'3. Investeringen'!D142</f>
        <v>19 Onbekend</v>
      </c>
      <c r="E191" s="86" t="str">
        <f>'3. Investeringen'!E142</f>
        <v>Intergas</v>
      </c>
      <c r="F191" s="86">
        <f>'3. Investeringen'!H142</f>
        <v>1</v>
      </c>
      <c r="G191" s="86">
        <f>'3. Investeringen'!I142</f>
        <v>0</v>
      </c>
      <c r="H191" s="121">
        <f>'3. Investeringen'!N142</f>
        <v>2011</v>
      </c>
      <c r="I191" s="26"/>
      <c r="J191" s="87">
        <f t="shared" si="7"/>
        <v>1</v>
      </c>
      <c r="K191" s="87">
        <f t="shared" si="8"/>
        <v>1</v>
      </c>
      <c r="L191" s="87">
        <f t="shared" si="9"/>
        <v>1</v>
      </c>
      <c r="M191" s="87">
        <f t="shared" si="10"/>
        <v>1</v>
      </c>
      <c r="N191" s="87">
        <f t="shared" si="11"/>
        <v>1</v>
      </c>
      <c r="O191" s="27"/>
      <c r="P191" s="87">
        <f t="shared" si="12"/>
        <v>1</v>
      </c>
    </row>
    <row r="192" spans="2:16" s="79" customFormat="1" x14ac:dyDescent="0.2">
      <c r="B192" s="86">
        <f>'3. Investeringen'!B143</f>
        <v>129</v>
      </c>
      <c r="C192" s="86" t="str">
        <f>'3. Investeringen'!C143</f>
        <v>Nieuwe investeringen</v>
      </c>
      <c r="D192" s="86" t="str">
        <f>'3. Investeringen'!D143</f>
        <v>19 Onbekend</v>
      </c>
      <c r="E192" s="86" t="str">
        <f>'3. Investeringen'!E143</f>
        <v>Intergas</v>
      </c>
      <c r="F192" s="86">
        <f>'3. Investeringen'!H143</f>
        <v>1</v>
      </c>
      <c r="G192" s="86">
        <f>'3. Investeringen'!I143</f>
        <v>0</v>
      </c>
      <c r="H192" s="121">
        <f>'3. Investeringen'!N143</f>
        <v>2011</v>
      </c>
      <c r="I192" s="26"/>
      <c r="J192" s="87">
        <f t="shared" si="7"/>
        <v>1</v>
      </c>
      <c r="K192" s="87">
        <f t="shared" si="8"/>
        <v>1</v>
      </c>
      <c r="L192" s="87">
        <f t="shared" si="9"/>
        <v>1</v>
      </c>
      <c r="M192" s="87">
        <f t="shared" si="10"/>
        <v>1</v>
      </c>
      <c r="N192" s="87">
        <f t="shared" si="11"/>
        <v>1</v>
      </c>
      <c r="O192" s="27"/>
      <c r="P192" s="87">
        <f t="shared" si="12"/>
        <v>1</v>
      </c>
    </row>
    <row r="193" spans="2:16" s="79" customFormat="1" x14ac:dyDescent="0.2">
      <c r="B193" s="86">
        <f>'3. Investeringen'!B144</f>
        <v>130</v>
      </c>
      <c r="C193" s="86" t="str">
        <f>'3. Investeringen'!C144</f>
        <v>Nieuwe investeringen</v>
      </c>
      <c r="D193" s="86" t="str">
        <f>'3. Investeringen'!D144</f>
        <v>19 Onbekend</v>
      </c>
      <c r="E193" s="86" t="str">
        <f>'3. Investeringen'!E144</f>
        <v>Intergas</v>
      </c>
      <c r="F193" s="86">
        <f>'3. Investeringen'!H144</f>
        <v>1</v>
      </c>
      <c r="G193" s="86">
        <f>'3. Investeringen'!I144</f>
        <v>0</v>
      </c>
      <c r="H193" s="121">
        <f>'3. Investeringen'!N144</f>
        <v>2011</v>
      </c>
      <c r="I193" s="26"/>
      <c r="J193" s="87">
        <f t="shared" ref="J193:J256" si="13">INDEX($B$22:$C$26, MATCH(C193,$B$22:$B$26,0),2)</f>
        <v>1</v>
      </c>
      <c r="K193" s="87">
        <f t="shared" ref="K193:K256" si="14">IF(D193=0,1,INDEX($B$40:$C$58, MATCH(D193,$B$40:$B$58,0),2))</f>
        <v>1</v>
      </c>
      <c r="L193" s="87">
        <f t="shared" ref="L193:L256" si="15" xml:space="preserve"> F193 * $C$36 + G193 * $C$37</f>
        <v>1</v>
      </c>
      <c r="M193" s="87">
        <f t="shared" ref="M193:M256" si="16">IF(E193=0,1,INDEX($B$29:$C$33, MATCH(E193,$B$29:$B$33,0),2))</f>
        <v>1</v>
      </c>
      <c r="N193" s="87">
        <f t="shared" ref="N193:N256" si="17">(H193&gt;=$C$18)*(H193&lt;=$C$19)</f>
        <v>1</v>
      </c>
      <c r="O193" s="27"/>
      <c r="P193" s="87">
        <f t="shared" si="12"/>
        <v>1</v>
      </c>
    </row>
    <row r="194" spans="2:16" s="79" customFormat="1" x14ac:dyDescent="0.2">
      <c r="B194" s="86">
        <f>'3. Investeringen'!B145</f>
        <v>131</v>
      </c>
      <c r="C194" s="86" t="str">
        <f>'3. Investeringen'!C145</f>
        <v>Nieuwe investeringen</v>
      </c>
      <c r="D194" s="86" t="str">
        <f>'3. Investeringen'!D145</f>
        <v>19 Onbekend</v>
      </c>
      <c r="E194" s="86" t="str">
        <f>'3. Investeringen'!E145</f>
        <v>Intergas</v>
      </c>
      <c r="F194" s="86">
        <f>'3. Investeringen'!H145</f>
        <v>1</v>
      </c>
      <c r="G194" s="86">
        <f>'3. Investeringen'!I145</f>
        <v>0</v>
      </c>
      <c r="H194" s="121">
        <f>'3. Investeringen'!N145</f>
        <v>2011</v>
      </c>
      <c r="I194" s="26"/>
      <c r="J194" s="87">
        <f t="shared" si="13"/>
        <v>1</v>
      </c>
      <c r="K194" s="87">
        <f t="shared" si="14"/>
        <v>1</v>
      </c>
      <c r="L194" s="87">
        <f t="shared" si="15"/>
        <v>1</v>
      </c>
      <c r="M194" s="87">
        <f t="shared" si="16"/>
        <v>1</v>
      </c>
      <c r="N194" s="87">
        <f t="shared" si="17"/>
        <v>1</v>
      </c>
      <c r="O194" s="27"/>
      <c r="P194" s="87">
        <f t="shared" si="12"/>
        <v>1</v>
      </c>
    </row>
    <row r="195" spans="2:16" s="79" customFormat="1" x14ac:dyDescent="0.2">
      <c r="B195" s="86">
        <f>'3. Investeringen'!B146</f>
        <v>132</v>
      </c>
      <c r="C195" s="86" t="str">
        <f>'3. Investeringen'!C146</f>
        <v>Nieuwe investeringen</v>
      </c>
      <c r="D195" s="86" t="str">
        <f>'3. Investeringen'!D146</f>
        <v>19 Onbekend</v>
      </c>
      <c r="E195" s="86" t="str">
        <f>'3. Investeringen'!E146</f>
        <v>Intergas</v>
      </c>
      <c r="F195" s="86">
        <f>'3. Investeringen'!H146</f>
        <v>1</v>
      </c>
      <c r="G195" s="86">
        <f>'3. Investeringen'!I146</f>
        <v>0</v>
      </c>
      <c r="H195" s="121">
        <f>'3. Investeringen'!N146</f>
        <v>2011</v>
      </c>
      <c r="I195" s="26"/>
      <c r="J195" s="87">
        <f t="shared" si="13"/>
        <v>1</v>
      </c>
      <c r="K195" s="87">
        <f t="shared" si="14"/>
        <v>1</v>
      </c>
      <c r="L195" s="87">
        <f t="shared" si="15"/>
        <v>1</v>
      </c>
      <c r="M195" s="87">
        <f t="shared" si="16"/>
        <v>1</v>
      </c>
      <c r="N195" s="87">
        <f t="shared" si="17"/>
        <v>1</v>
      </c>
      <c r="O195" s="27"/>
      <c r="P195" s="87">
        <f t="shared" si="12"/>
        <v>1</v>
      </c>
    </row>
    <row r="196" spans="2:16" s="79" customFormat="1" x14ac:dyDescent="0.2">
      <c r="B196" s="86">
        <f>'3. Investeringen'!B147</f>
        <v>133</v>
      </c>
      <c r="C196" s="86" t="str">
        <f>'3. Investeringen'!C147</f>
        <v>Nieuwe investeringen</v>
      </c>
      <c r="D196" s="86" t="str">
        <f>'3. Investeringen'!D147</f>
        <v>19 Onbekend</v>
      </c>
      <c r="E196" s="86" t="str">
        <f>'3. Investeringen'!E147</f>
        <v>Intergas</v>
      </c>
      <c r="F196" s="86">
        <f>'3. Investeringen'!H147</f>
        <v>1</v>
      </c>
      <c r="G196" s="86">
        <f>'3. Investeringen'!I147</f>
        <v>0</v>
      </c>
      <c r="H196" s="121">
        <f>'3. Investeringen'!N147</f>
        <v>2011</v>
      </c>
      <c r="I196" s="26"/>
      <c r="J196" s="87">
        <f t="shared" si="13"/>
        <v>1</v>
      </c>
      <c r="K196" s="87">
        <f t="shared" si="14"/>
        <v>1</v>
      </c>
      <c r="L196" s="87">
        <f t="shared" si="15"/>
        <v>1</v>
      </c>
      <c r="M196" s="87">
        <f t="shared" si="16"/>
        <v>1</v>
      </c>
      <c r="N196" s="87">
        <f t="shared" si="17"/>
        <v>1</v>
      </c>
      <c r="O196" s="27"/>
      <c r="P196" s="87">
        <f t="shared" si="12"/>
        <v>1</v>
      </c>
    </row>
    <row r="197" spans="2:16" s="79" customFormat="1" x14ac:dyDescent="0.2">
      <c r="B197" s="86">
        <f>'3. Investeringen'!B148</f>
        <v>134</v>
      </c>
      <c r="C197" s="86" t="str">
        <f>'3. Investeringen'!C148</f>
        <v>Nieuwe investeringen</v>
      </c>
      <c r="D197" s="86" t="str">
        <f>'3. Investeringen'!D148</f>
        <v>19 Onbekend</v>
      </c>
      <c r="E197" s="86" t="str">
        <f>'3. Investeringen'!E148</f>
        <v>Intergas</v>
      </c>
      <c r="F197" s="86">
        <f>'3. Investeringen'!H148</f>
        <v>1</v>
      </c>
      <c r="G197" s="86">
        <f>'3. Investeringen'!I148</f>
        <v>0</v>
      </c>
      <c r="H197" s="121">
        <f>'3. Investeringen'!N148</f>
        <v>2011</v>
      </c>
      <c r="I197" s="26"/>
      <c r="J197" s="87">
        <f t="shared" si="13"/>
        <v>1</v>
      </c>
      <c r="K197" s="87">
        <f t="shared" si="14"/>
        <v>1</v>
      </c>
      <c r="L197" s="87">
        <f t="shared" si="15"/>
        <v>1</v>
      </c>
      <c r="M197" s="87">
        <f t="shared" si="16"/>
        <v>1</v>
      </c>
      <c r="N197" s="87">
        <f t="shared" si="17"/>
        <v>1</v>
      </c>
      <c r="O197" s="27"/>
      <c r="P197" s="87">
        <f t="shared" si="12"/>
        <v>1</v>
      </c>
    </row>
    <row r="198" spans="2:16" s="79" customFormat="1" x14ac:dyDescent="0.2">
      <c r="B198" s="86">
        <f>'3. Investeringen'!B149</f>
        <v>135</v>
      </c>
      <c r="C198" s="86" t="str">
        <f>'3. Investeringen'!C149</f>
        <v>Nieuwe investeringen</v>
      </c>
      <c r="D198" s="86" t="str">
        <f>'3. Investeringen'!D149</f>
        <v>19 Onbekend</v>
      </c>
      <c r="E198" s="86" t="str">
        <f>'3. Investeringen'!E149</f>
        <v>Intergas</v>
      </c>
      <c r="F198" s="86">
        <f>'3. Investeringen'!H149</f>
        <v>1</v>
      </c>
      <c r="G198" s="86">
        <f>'3. Investeringen'!I149</f>
        <v>0</v>
      </c>
      <c r="H198" s="121">
        <f>'3. Investeringen'!N149</f>
        <v>2011</v>
      </c>
      <c r="I198" s="26"/>
      <c r="J198" s="87">
        <f t="shared" si="13"/>
        <v>1</v>
      </c>
      <c r="K198" s="87">
        <f t="shared" si="14"/>
        <v>1</v>
      </c>
      <c r="L198" s="87">
        <f t="shared" si="15"/>
        <v>1</v>
      </c>
      <c r="M198" s="87">
        <f t="shared" si="16"/>
        <v>1</v>
      </c>
      <c r="N198" s="87">
        <f t="shared" si="17"/>
        <v>1</v>
      </c>
      <c r="O198" s="27"/>
      <c r="P198" s="87">
        <f t="shared" si="12"/>
        <v>1</v>
      </c>
    </row>
    <row r="199" spans="2:16" s="79" customFormat="1" x14ac:dyDescent="0.2">
      <c r="B199" s="86">
        <f>'3. Investeringen'!B150</f>
        <v>136</v>
      </c>
      <c r="C199" s="86" t="str">
        <f>'3. Investeringen'!C150</f>
        <v>Nieuwe investeringen</v>
      </c>
      <c r="D199" s="86" t="str">
        <f>'3. Investeringen'!D150</f>
        <v>19 Onbekend</v>
      </c>
      <c r="E199" s="86" t="str">
        <f>'3. Investeringen'!E150</f>
        <v>Intergas</v>
      </c>
      <c r="F199" s="86">
        <f>'3. Investeringen'!H150</f>
        <v>1</v>
      </c>
      <c r="G199" s="86">
        <f>'3. Investeringen'!I150</f>
        <v>0</v>
      </c>
      <c r="H199" s="121">
        <f>'3. Investeringen'!N150</f>
        <v>2011</v>
      </c>
      <c r="I199" s="26"/>
      <c r="J199" s="87">
        <f t="shared" si="13"/>
        <v>1</v>
      </c>
      <c r="K199" s="87">
        <f t="shared" si="14"/>
        <v>1</v>
      </c>
      <c r="L199" s="87">
        <f t="shared" si="15"/>
        <v>1</v>
      </c>
      <c r="M199" s="87">
        <f t="shared" si="16"/>
        <v>1</v>
      </c>
      <c r="N199" s="87">
        <f t="shared" si="17"/>
        <v>1</v>
      </c>
      <c r="O199" s="27"/>
      <c r="P199" s="87">
        <f t="shared" si="12"/>
        <v>1</v>
      </c>
    </row>
    <row r="200" spans="2:16" s="79" customFormat="1" x14ac:dyDescent="0.2">
      <c r="B200" s="86">
        <f>'3. Investeringen'!B151</f>
        <v>137</v>
      </c>
      <c r="C200" s="86" t="str">
        <f>'3. Investeringen'!C151</f>
        <v>Nieuwe investeringen</v>
      </c>
      <c r="D200" s="86" t="str">
        <f>'3. Investeringen'!D151</f>
        <v>19 Onbekend</v>
      </c>
      <c r="E200" s="86" t="str">
        <f>'3. Investeringen'!E151</f>
        <v>Intergas</v>
      </c>
      <c r="F200" s="86">
        <f>'3. Investeringen'!H151</f>
        <v>1</v>
      </c>
      <c r="G200" s="86">
        <f>'3. Investeringen'!I151</f>
        <v>0</v>
      </c>
      <c r="H200" s="121">
        <f>'3. Investeringen'!N151</f>
        <v>2011</v>
      </c>
      <c r="I200" s="26"/>
      <c r="J200" s="87">
        <f t="shared" si="13"/>
        <v>1</v>
      </c>
      <c r="K200" s="87">
        <f t="shared" si="14"/>
        <v>1</v>
      </c>
      <c r="L200" s="87">
        <f t="shared" si="15"/>
        <v>1</v>
      </c>
      <c r="M200" s="87">
        <f t="shared" si="16"/>
        <v>1</v>
      </c>
      <c r="N200" s="87">
        <f t="shared" si="17"/>
        <v>1</v>
      </c>
      <c r="O200" s="27"/>
      <c r="P200" s="87">
        <f t="shared" si="12"/>
        <v>1</v>
      </c>
    </row>
    <row r="201" spans="2:16" s="79" customFormat="1" x14ac:dyDescent="0.2">
      <c r="B201" s="86">
        <f>'3. Investeringen'!B152</f>
        <v>138</v>
      </c>
      <c r="C201" s="86" t="str">
        <f>'3. Investeringen'!C152</f>
        <v>Nieuwe investeringen</v>
      </c>
      <c r="D201" s="86" t="str">
        <f>'3. Investeringen'!D152</f>
        <v>19 Onbekend</v>
      </c>
      <c r="E201" s="86" t="str">
        <f>'3. Investeringen'!E152</f>
        <v>Intergas</v>
      </c>
      <c r="F201" s="86">
        <f>'3. Investeringen'!H152</f>
        <v>1</v>
      </c>
      <c r="G201" s="86">
        <f>'3. Investeringen'!I152</f>
        <v>0</v>
      </c>
      <c r="H201" s="121">
        <f>'3. Investeringen'!N152</f>
        <v>2011</v>
      </c>
      <c r="I201" s="26"/>
      <c r="J201" s="87">
        <f t="shared" si="13"/>
        <v>1</v>
      </c>
      <c r="K201" s="87">
        <f t="shared" si="14"/>
        <v>1</v>
      </c>
      <c r="L201" s="87">
        <f t="shared" si="15"/>
        <v>1</v>
      </c>
      <c r="M201" s="87">
        <f t="shared" si="16"/>
        <v>1</v>
      </c>
      <c r="N201" s="87">
        <f t="shared" si="17"/>
        <v>1</v>
      </c>
      <c r="O201" s="27"/>
      <c r="P201" s="87">
        <f t="shared" si="12"/>
        <v>1</v>
      </c>
    </row>
    <row r="202" spans="2:16" s="79" customFormat="1" x14ac:dyDescent="0.2">
      <c r="B202" s="86">
        <f>'3. Investeringen'!B153</f>
        <v>139</v>
      </c>
      <c r="C202" s="86" t="str">
        <f>'3. Investeringen'!C153</f>
        <v>Nieuwe investeringen</v>
      </c>
      <c r="D202" s="86" t="str">
        <f>'3. Investeringen'!D153</f>
        <v>19 Onbekend</v>
      </c>
      <c r="E202" s="86" t="str">
        <f>'3. Investeringen'!E153</f>
        <v>Intergas</v>
      </c>
      <c r="F202" s="86">
        <f>'3. Investeringen'!H153</f>
        <v>1</v>
      </c>
      <c r="G202" s="86">
        <f>'3. Investeringen'!I153</f>
        <v>0</v>
      </c>
      <c r="H202" s="121">
        <f>'3. Investeringen'!N153</f>
        <v>2011</v>
      </c>
      <c r="I202" s="26"/>
      <c r="J202" s="87">
        <f t="shared" si="13"/>
        <v>1</v>
      </c>
      <c r="K202" s="87">
        <f t="shared" si="14"/>
        <v>1</v>
      </c>
      <c r="L202" s="87">
        <f t="shared" si="15"/>
        <v>1</v>
      </c>
      <c r="M202" s="87">
        <f t="shared" si="16"/>
        <v>1</v>
      </c>
      <c r="N202" s="87">
        <f t="shared" si="17"/>
        <v>1</v>
      </c>
      <c r="O202" s="27"/>
      <c r="P202" s="87">
        <f t="shared" si="12"/>
        <v>1</v>
      </c>
    </row>
    <row r="203" spans="2:16" s="79" customFormat="1" x14ac:dyDescent="0.2">
      <c r="B203" s="86">
        <f>'3. Investeringen'!B154</f>
        <v>140</v>
      </c>
      <c r="C203" s="86" t="str">
        <f>'3. Investeringen'!C154</f>
        <v>Nieuwe investeringen</v>
      </c>
      <c r="D203" s="86" t="str">
        <f>'3. Investeringen'!D154</f>
        <v>19 Onbekend</v>
      </c>
      <c r="E203" s="86" t="str">
        <f>'3. Investeringen'!E154</f>
        <v>Intergas</v>
      </c>
      <c r="F203" s="86">
        <f>'3. Investeringen'!H154</f>
        <v>1</v>
      </c>
      <c r="G203" s="86">
        <f>'3. Investeringen'!I154</f>
        <v>0</v>
      </c>
      <c r="H203" s="121">
        <f>'3. Investeringen'!N154</f>
        <v>2011</v>
      </c>
      <c r="I203" s="26"/>
      <c r="J203" s="87">
        <f t="shared" si="13"/>
        <v>1</v>
      </c>
      <c r="K203" s="87">
        <f t="shared" si="14"/>
        <v>1</v>
      </c>
      <c r="L203" s="87">
        <f t="shared" si="15"/>
        <v>1</v>
      </c>
      <c r="M203" s="87">
        <f t="shared" si="16"/>
        <v>1</v>
      </c>
      <c r="N203" s="87">
        <f t="shared" si="17"/>
        <v>1</v>
      </c>
      <c r="O203" s="27"/>
      <c r="P203" s="87">
        <f t="shared" si="12"/>
        <v>1</v>
      </c>
    </row>
    <row r="204" spans="2:16" s="79" customFormat="1" x14ac:dyDescent="0.2">
      <c r="B204" s="86">
        <f>'3. Investeringen'!B155</f>
        <v>141</v>
      </c>
      <c r="C204" s="86" t="str">
        <f>'3. Investeringen'!C155</f>
        <v>Nieuwe investeringen</v>
      </c>
      <c r="D204" s="86" t="str">
        <f>'3. Investeringen'!D155</f>
        <v>19 Onbekend</v>
      </c>
      <c r="E204" s="86" t="str">
        <f>'3. Investeringen'!E155</f>
        <v>Intergas</v>
      </c>
      <c r="F204" s="86">
        <f>'3. Investeringen'!H155</f>
        <v>1</v>
      </c>
      <c r="G204" s="86">
        <f>'3. Investeringen'!I155</f>
        <v>0</v>
      </c>
      <c r="H204" s="121">
        <f>'3. Investeringen'!N155</f>
        <v>2011</v>
      </c>
      <c r="I204" s="26"/>
      <c r="J204" s="87">
        <f t="shared" si="13"/>
        <v>1</v>
      </c>
      <c r="K204" s="87">
        <f t="shared" si="14"/>
        <v>1</v>
      </c>
      <c r="L204" s="87">
        <f t="shared" si="15"/>
        <v>1</v>
      </c>
      <c r="M204" s="87">
        <f t="shared" si="16"/>
        <v>1</v>
      </c>
      <c r="N204" s="87">
        <f t="shared" si="17"/>
        <v>1</v>
      </c>
      <c r="O204" s="27"/>
      <c r="P204" s="87">
        <f t="shared" si="12"/>
        <v>1</v>
      </c>
    </row>
    <row r="205" spans="2:16" s="79" customFormat="1" x14ac:dyDescent="0.2">
      <c r="B205" s="86">
        <f>'3. Investeringen'!B156</f>
        <v>142</v>
      </c>
      <c r="C205" s="86" t="str">
        <f>'3. Investeringen'!C156</f>
        <v>Nieuwe investeringen</v>
      </c>
      <c r="D205" s="86" t="str">
        <f>'3. Investeringen'!D156</f>
        <v>19 Onbekend</v>
      </c>
      <c r="E205" s="86" t="str">
        <f>'3. Investeringen'!E156</f>
        <v>Intergas</v>
      </c>
      <c r="F205" s="86">
        <f>'3. Investeringen'!H156</f>
        <v>1</v>
      </c>
      <c r="G205" s="86">
        <f>'3. Investeringen'!I156</f>
        <v>0</v>
      </c>
      <c r="H205" s="121">
        <f>'3. Investeringen'!N156</f>
        <v>2011</v>
      </c>
      <c r="I205" s="26"/>
      <c r="J205" s="87">
        <f t="shared" si="13"/>
        <v>1</v>
      </c>
      <c r="K205" s="87">
        <f t="shared" si="14"/>
        <v>1</v>
      </c>
      <c r="L205" s="87">
        <f t="shared" si="15"/>
        <v>1</v>
      </c>
      <c r="M205" s="87">
        <f t="shared" si="16"/>
        <v>1</v>
      </c>
      <c r="N205" s="87">
        <f t="shared" si="17"/>
        <v>1</v>
      </c>
      <c r="O205" s="27"/>
      <c r="P205" s="87">
        <f t="shared" si="12"/>
        <v>1</v>
      </c>
    </row>
    <row r="206" spans="2:16" s="79" customFormat="1" x14ac:dyDescent="0.2">
      <c r="B206" s="86">
        <f>'3. Investeringen'!B157</f>
        <v>143</v>
      </c>
      <c r="C206" s="86" t="str">
        <f>'3. Investeringen'!C157</f>
        <v>Nieuwe investeringen</v>
      </c>
      <c r="D206" s="86" t="str">
        <f>'3. Investeringen'!D157</f>
        <v>19 Onbekend</v>
      </c>
      <c r="E206" s="86" t="str">
        <f>'3. Investeringen'!E157</f>
        <v>Intergas</v>
      </c>
      <c r="F206" s="86">
        <f>'3. Investeringen'!H157</f>
        <v>1</v>
      </c>
      <c r="G206" s="86">
        <f>'3. Investeringen'!I157</f>
        <v>0</v>
      </c>
      <c r="H206" s="121">
        <f>'3. Investeringen'!N157</f>
        <v>2011</v>
      </c>
      <c r="I206" s="26"/>
      <c r="J206" s="87">
        <f t="shared" si="13"/>
        <v>1</v>
      </c>
      <c r="K206" s="87">
        <f t="shared" si="14"/>
        <v>1</v>
      </c>
      <c r="L206" s="87">
        <f t="shared" si="15"/>
        <v>1</v>
      </c>
      <c r="M206" s="87">
        <f t="shared" si="16"/>
        <v>1</v>
      </c>
      <c r="N206" s="87">
        <f t="shared" si="17"/>
        <v>1</v>
      </c>
      <c r="O206" s="27"/>
      <c r="P206" s="87">
        <f t="shared" si="12"/>
        <v>1</v>
      </c>
    </row>
    <row r="207" spans="2:16" s="79" customFormat="1" x14ac:dyDescent="0.2">
      <c r="B207" s="86">
        <f>'3. Investeringen'!B158</f>
        <v>144</v>
      </c>
      <c r="C207" s="86" t="str">
        <f>'3. Investeringen'!C158</f>
        <v>Nieuwe investeringen</v>
      </c>
      <c r="D207" s="86" t="str">
        <f>'3. Investeringen'!D158</f>
        <v>19 Onbekend</v>
      </c>
      <c r="E207" s="86" t="str">
        <f>'3. Investeringen'!E158</f>
        <v>Intergas</v>
      </c>
      <c r="F207" s="86">
        <f>'3. Investeringen'!H158</f>
        <v>1</v>
      </c>
      <c r="G207" s="86">
        <f>'3. Investeringen'!I158</f>
        <v>0</v>
      </c>
      <c r="H207" s="121">
        <f>'3. Investeringen'!N158</f>
        <v>2011</v>
      </c>
      <c r="I207" s="26"/>
      <c r="J207" s="87">
        <f t="shared" si="13"/>
        <v>1</v>
      </c>
      <c r="K207" s="87">
        <f t="shared" si="14"/>
        <v>1</v>
      </c>
      <c r="L207" s="87">
        <f t="shared" si="15"/>
        <v>1</v>
      </c>
      <c r="M207" s="87">
        <f t="shared" si="16"/>
        <v>1</v>
      </c>
      <c r="N207" s="87">
        <f t="shared" si="17"/>
        <v>1</v>
      </c>
      <c r="O207" s="27"/>
      <c r="P207" s="87">
        <f t="shared" si="12"/>
        <v>1</v>
      </c>
    </row>
    <row r="208" spans="2:16" s="79" customFormat="1" x14ac:dyDescent="0.2">
      <c r="B208" s="86">
        <f>'3. Investeringen'!B159</f>
        <v>145</v>
      </c>
      <c r="C208" s="86" t="str">
        <f>'3. Investeringen'!C159</f>
        <v>Nieuwe investeringen</v>
      </c>
      <c r="D208" s="86" t="str">
        <f>'3. Investeringen'!D159</f>
        <v>19 Onbekend</v>
      </c>
      <c r="E208" s="86" t="str">
        <f>'3. Investeringen'!E159</f>
        <v>Intergas</v>
      </c>
      <c r="F208" s="86">
        <f>'3. Investeringen'!H159</f>
        <v>1</v>
      </c>
      <c r="G208" s="86">
        <f>'3. Investeringen'!I159</f>
        <v>0</v>
      </c>
      <c r="H208" s="121">
        <f>'3. Investeringen'!N159</f>
        <v>2011</v>
      </c>
      <c r="I208" s="26"/>
      <c r="J208" s="87">
        <f t="shared" si="13"/>
        <v>1</v>
      </c>
      <c r="K208" s="87">
        <f t="shared" si="14"/>
        <v>1</v>
      </c>
      <c r="L208" s="87">
        <f t="shared" si="15"/>
        <v>1</v>
      </c>
      <c r="M208" s="87">
        <f t="shared" si="16"/>
        <v>1</v>
      </c>
      <c r="N208" s="87">
        <f t="shared" si="17"/>
        <v>1</v>
      </c>
      <c r="O208" s="27"/>
      <c r="P208" s="87">
        <f t="shared" si="12"/>
        <v>1</v>
      </c>
    </row>
    <row r="209" spans="2:16" s="79" customFormat="1" x14ac:dyDescent="0.2">
      <c r="B209" s="86">
        <f>'3. Investeringen'!B160</f>
        <v>146</v>
      </c>
      <c r="C209" s="86" t="str">
        <f>'3. Investeringen'!C160</f>
        <v>Nieuwe investeringen</v>
      </c>
      <c r="D209" s="86" t="str">
        <f>'3. Investeringen'!D160</f>
        <v>19 Onbekend</v>
      </c>
      <c r="E209" s="86" t="str">
        <f>'3. Investeringen'!E160</f>
        <v>Intergas</v>
      </c>
      <c r="F209" s="86">
        <f>'3. Investeringen'!H160</f>
        <v>1</v>
      </c>
      <c r="G209" s="86">
        <f>'3. Investeringen'!I160</f>
        <v>0</v>
      </c>
      <c r="H209" s="121">
        <f>'3. Investeringen'!N160</f>
        <v>2011</v>
      </c>
      <c r="I209" s="26"/>
      <c r="J209" s="87">
        <f t="shared" si="13"/>
        <v>1</v>
      </c>
      <c r="K209" s="87">
        <f t="shared" si="14"/>
        <v>1</v>
      </c>
      <c r="L209" s="87">
        <f t="shared" si="15"/>
        <v>1</v>
      </c>
      <c r="M209" s="87">
        <f t="shared" si="16"/>
        <v>1</v>
      </c>
      <c r="N209" s="87">
        <f t="shared" si="17"/>
        <v>1</v>
      </c>
      <c r="O209" s="27"/>
      <c r="P209" s="87">
        <f t="shared" si="12"/>
        <v>1</v>
      </c>
    </row>
    <row r="210" spans="2:16" s="79" customFormat="1" x14ac:dyDescent="0.2">
      <c r="B210" s="86">
        <f>'3. Investeringen'!B161</f>
        <v>147</v>
      </c>
      <c r="C210" s="86" t="str">
        <f>'3. Investeringen'!C161</f>
        <v>Nieuwe investeringen</v>
      </c>
      <c r="D210" s="86" t="str">
        <f>'3. Investeringen'!D161</f>
        <v>19 Onbekend</v>
      </c>
      <c r="E210" s="86" t="str">
        <f>'3. Investeringen'!E161</f>
        <v>Intergas</v>
      </c>
      <c r="F210" s="86">
        <f>'3. Investeringen'!H161</f>
        <v>1</v>
      </c>
      <c r="G210" s="86">
        <f>'3. Investeringen'!I161</f>
        <v>0</v>
      </c>
      <c r="H210" s="121">
        <f>'3. Investeringen'!N161</f>
        <v>2011</v>
      </c>
      <c r="I210" s="26"/>
      <c r="J210" s="87">
        <f t="shared" si="13"/>
        <v>1</v>
      </c>
      <c r="K210" s="87">
        <f t="shared" si="14"/>
        <v>1</v>
      </c>
      <c r="L210" s="87">
        <f t="shared" si="15"/>
        <v>1</v>
      </c>
      <c r="M210" s="87">
        <f t="shared" si="16"/>
        <v>1</v>
      </c>
      <c r="N210" s="87">
        <f t="shared" si="17"/>
        <v>1</v>
      </c>
      <c r="O210" s="27"/>
      <c r="P210" s="87">
        <f t="shared" si="12"/>
        <v>1</v>
      </c>
    </row>
    <row r="211" spans="2:16" s="79" customFormat="1" x14ac:dyDescent="0.2">
      <c r="B211" s="86">
        <f>'3. Investeringen'!B162</f>
        <v>148</v>
      </c>
      <c r="C211" s="86" t="str">
        <f>'3. Investeringen'!C162</f>
        <v>Nieuwe investeringen</v>
      </c>
      <c r="D211" s="86" t="str">
        <f>'3. Investeringen'!D162</f>
        <v>19 Onbekend</v>
      </c>
      <c r="E211" s="86" t="str">
        <f>'3. Investeringen'!E162</f>
        <v>Intergas</v>
      </c>
      <c r="F211" s="86">
        <f>'3. Investeringen'!H162</f>
        <v>1</v>
      </c>
      <c r="G211" s="86">
        <f>'3. Investeringen'!I162</f>
        <v>0</v>
      </c>
      <c r="H211" s="121">
        <f>'3. Investeringen'!N162</f>
        <v>2011</v>
      </c>
      <c r="I211" s="26"/>
      <c r="J211" s="87">
        <f t="shared" si="13"/>
        <v>1</v>
      </c>
      <c r="K211" s="87">
        <f t="shared" si="14"/>
        <v>1</v>
      </c>
      <c r="L211" s="87">
        <f t="shared" si="15"/>
        <v>1</v>
      </c>
      <c r="M211" s="87">
        <f t="shared" si="16"/>
        <v>1</v>
      </c>
      <c r="N211" s="87">
        <f t="shared" si="17"/>
        <v>1</v>
      </c>
      <c r="O211" s="27"/>
      <c r="P211" s="87">
        <f t="shared" si="12"/>
        <v>1</v>
      </c>
    </row>
    <row r="212" spans="2:16" s="79" customFormat="1" x14ac:dyDescent="0.2">
      <c r="B212" s="86">
        <f>'3. Investeringen'!B163</f>
        <v>149</v>
      </c>
      <c r="C212" s="86" t="str">
        <f>'3. Investeringen'!C163</f>
        <v>Nieuwe investeringen</v>
      </c>
      <c r="D212" s="86" t="str">
        <f>'3. Investeringen'!D163</f>
        <v>19 Onbekend</v>
      </c>
      <c r="E212" s="86" t="str">
        <f>'3. Investeringen'!E163</f>
        <v>Intergas</v>
      </c>
      <c r="F212" s="86">
        <f>'3. Investeringen'!H163</f>
        <v>1</v>
      </c>
      <c r="G212" s="86">
        <f>'3. Investeringen'!I163</f>
        <v>0</v>
      </c>
      <c r="H212" s="121">
        <f>'3. Investeringen'!N163</f>
        <v>2011</v>
      </c>
      <c r="I212" s="26"/>
      <c r="J212" s="87">
        <f t="shared" si="13"/>
        <v>1</v>
      </c>
      <c r="K212" s="87">
        <f t="shared" si="14"/>
        <v>1</v>
      </c>
      <c r="L212" s="87">
        <f t="shared" si="15"/>
        <v>1</v>
      </c>
      <c r="M212" s="87">
        <f t="shared" si="16"/>
        <v>1</v>
      </c>
      <c r="N212" s="87">
        <f t="shared" si="17"/>
        <v>1</v>
      </c>
      <c r="O212" s="27"/>
      <c r="P212" s="87">
        <f t="shared" si="12"/>
        <v>1</v>
      </c>
    </row>
    <row r="213" spans="2:16" s="79" customFormat="1" x14ac:dyDescent="0.2">
      <c r="B213" s="86">
        <f>'3. Investeringen'!B164</f>
        <v>150</v>
      </c>
      <c r="C213" s="86" t="str">
        <f>'3. Investeringen'!C164</f>
        <v>Nieuwe investeringen</v>
      </c>
      <c r="D213" s="86" t="str">
        <f>'3. Investeringen'!D164</f>
        <v>19 Onbekend</v>
      </c>
      <c r="E213" s="86" t="str">
        <f>'3. Investeringen'!E164</f>
        <v>Intergas</v>
      </c>
      <c r="F213" s="86">
        <f>'3. Investeringen'!H164</f>
        <v>1</v>
      </c>
      <c r="G213" s="86">
        <f>'3. Investeringen'!I164</f>
        <v>0</v>
      </c>
      <c r="H213" s="121">
        <f>'3. Investeringen'!N164</f>
        <v>2011</v>
      </c>
      <c r="I213" s="26"/>
      <c r="J213" s="87">
        <f t="shared" si="13"/>
        <v>1</v>
      </c>
      <c r="K213" s="87">
        <f t="shared" si="14"/>
        <v>1</v>
      </c>
      <c r="L213" s="87">
        <f t="shared" si="15"/>
        <v>1</v>
      </c>
      <c r="M213" s="87">
        <f t="shared" si="16"/>
        <v>1</v>
      </c>
      <c r="N213" s="87">
        <f t="shared" si="17"/>
        <v>1</v>
      </c>
      <c r="O213" s="27"/>
      <c r="P213" s="87">
        <f t="shared" si="12"/>
        <v>1</v>
      </c>
    </row>
    <row r="214" spans="2:16" s="79" customFormat="1" x14ac:dyDescent="0.2">
      <c r="B214" s="86">
        <f>'3. Investeringen'!B165</f>
        <v>151</v>
      </c>
      <c r="C214" s="86" t="str">
        <f>'3. Investeringen'!C165</f>
        <v>Nieuwe investeringen</v>
      </c>
      <c r="D214" s="86" t="str">
        <f>'3. Investeringen'!D165</f>
        <v>19 Onbekend</v>
      </c>
      <c r="E214" s="86" t="str">
        <f>'3. Investeringen'!E165</f>
        <v>Intergas</v>
      </c>
      <c r="F214" s="86">
        <f>'3. Investeringen'!H165</f>
        <v>1</v>
      </c>
      <c r="G214" s="86">
        <f>'3. Investeringen'!I165</f>
        <v>0</v>
      </c>
      <c r="H214" s="121">
        <f>'3. Investeringen'!N165</f>
        <v>2011</v>
      </c>
      <c r="I214" s="26"/>
      <c r="J214" s="87">
        <f t="shared" si="13"/>
        <v>1</v>
      </c>
      <c r="K214" s="87">
        <f t="shared" si="14"/>
        <v>1</v>
      </c>
      <c r="L214" s="87">
        <f t="shared" si="15"/>
        <v>1</v>
      </c>
      <c r="M214" s="87">
        <f t="shared" si="16"/>
        <v>1</v>
      </c>
      <c r="N214" s="87">
        <f t="shared" si="17"/>
        <v>1</v>
      </c>
      <c r="O214" s="27"/>
      <c r="P214" s="87">
        <f t="shared" si="12"/>
        <v>1</v>
      </c>
    </row>
    <row r="215" spans="2:16" s="79" customFormat="1" x14ac:dyDescent="0.2">
      <c r="B215" s="86">
        <f>'3. Investeringen'!B166</f>
        <v>152</v>
      </c>
      <c r="C215" s="86" t="str">
        <f>'3. Investeringen'!C166</f>
        <v>Nieuwe investeringen</v>
      </c>
      <c r="D215" s="86" t="str">
        <f>'3. Investeringen'!D166</f>
        <v>19 Onbekend</v>
      </c>
      <c r="E215" s="86" t="str">
        <f>'3. Investeringen'!E166</f>
        <v>Intergas</v>
      </c>
      <c r="F215" s="86">
        <f>'3. Investeringen'!H166</f>
        <v>1</v>
      </c>
      <c r="G215" s="86">
        <f>'3. Investeringen'!I166</f>
        <v>0</v>
      </c>
      <c r="H215" s="121">
        <f>'3. Investeringen'!N166</f>
        <v>2011</v>
      </c>
      <c r="I215" s="26"/>
      <c r="J215" s="87">
        <f t="shared" si="13"/>
        <v>1</v>
      </c>
      <c r="K215" s="87">
        <f t="shared" si="14"/>
        <v>1</v>
      </c>
      <c r="L215" s="87">
        <f t="shared" si="15"/>
        <v>1</v>
      </c>
      <c r="M215" s="87">
        <f t="shared" si="16"/>
        <v>1</v>
      </c>
      <c r="N215" s="87">
        <f t="shared" si="17"/>
        <v>1</v>
      </c>
      <c r="O215" s="27"/>
      <c r="P215" s="87">
        <f t="shared" si="12"/>
        <v>1</v>
      </c>
    </row>
    <row r="216" spans="2:16" s="79" customFormat="1" x14ac:dyDescent="0.2">
      <c r="B216" s="86">
        <f>'3. Investeringen'!B167</f>
        <v>153</v>
      </c>
      <c r="C216" s="86" t="str">
        <f>'3. Investeringen'!C167</f>
        <v>Nieuwe investeringen</v>
      </c>
      <c r="D216" s="86" t="str">
        <f>'3. Investeringen'!D167</f>
        <v>19 Onbekend</v>
      </c>
      <c r="E216" s="86" t="str">
        <f>'3. Investeringen'!E167</f>
        <v>Intergas</v>
      </c>
      <c r="F216" s="86">
        <f>'3. Investeringen'!H167</f>
        <v>1</v>
      </c>
      <c r="G216" s="86">
        <f>'3. Investeringen'!I167</f>
        <v>0</v>
      </c>
      <c r="H216" s="121">
        <f>'3. Investeringen'!N167</f>
        <v>2011</v>
      </c>
      <c r="I216" s="26"/>
      <c r="J216" s="87">
        <f t="shared" si="13"/>
        <v>1</v>
      </c>
      <c r="K216" s="87">
        <f t="shared" si="14"/>
        <v>1</v>
      </c>
      <c r="L216" s="87">
        <f t="shared" si="15"/>
        <v>1</v>
      </c>
      <c r="M216" s="87">
        <f t="shared" si="16"/>
        <v>1</v>
      </c>
      <c r="N216" s="87">
        <f t="shared" si="17"/>
        <v>1</v>
      </c>
      <c r="O216" s="27"/>
      <c r="P216" s="87">
        <f t="shared" si="12"/>
        <v>1</v>
      </c>
    </row>
    <row r="217" spans="2:16" s="79" customFormat="1" x14ac:dyDescent="0.2">
      <c r="B217" s="86">
        <f>'3. Investeringen'!B168</f>
        <v>154</v>
      </c>
      <c r="C217" s="86" t="str">
        <f>'3. Investeringen'!C168</f>
        <v>Nieuwe investeringen</v>
      </c>
      <c r="D217" s="86" t="str">
        <f>'3. Investeringen'!D168</f>
        <v>19 Onbekend</v>
      </c>
      <c r="E217" s="86" t="str">
        <f>'3. Investeringen'!E168</f>
        <v>Intergas</v>
      </c>
      <c r="F217" s="86">
        <f>'3. Investeringen'!H168</f>
        <v>1</v>
      </c>
      <c r="G217" s="86">
        <f>'3. Investeringen'!I168</f>
        <v>0</v>
      </c>
      <c r="H217" s="121">
        <f>'3. Investeringen'!N168</f>
        <v>2011</v>
      </c>
      <c r="I217" s="26"/>
      <c r="J217" s="87">
        <f t="shared" si="13"/>
        <v>1</v>
      </c>
      <c r="K217" s="87">
        <f t="shared" si="14"/>
        <v>1</v>
      </c>
      <c r="L217" s="87">
        <f t="shared" si="15"/>
        <v>1</v>
      </c>
      <c r="M217" s="87">
        <f t="shared" si="16"/>
        <v>1</v>
      </c>
      <c r="N217" s="87">
        <f t="shared" si="17"/>
        <v>1</v>
      </c>
      <c r="O217" s="27"/>
      <c r="P217" s="87">
        <f t="shared" si="12"/>
        <v>1</v>
      </c>
    </row>
    <row r="218" spans="2:16" s="79" customFormat="1" x14ac:dyDescent="0.2">
      <c r="B218" s="86">
        <f>'3. Investeringen'!B169</f>
        <v>155</v>
      </c>
      <c r="C218" s="86" t="str">
        <f>'3. Investeringen'!C169</f>
        <v>Nieuwe investeringen</v>
      </c>
      <c r="D218" s="86" t="str">
        <f>'3. Investeringen'!D169</f>
        <v>19 Onbekend</v>
      </c>
      <c r="E218" s="86" t="str">
        <f>'3. Investeringen'!E169</f>
        <v>Intergas</v>
      </c>
      <c r="F218" s="86">
        <f>'3. Investeringen'!H169</f>
        <v>1</v>
      </c>
      <c r="G218" s="86">
        <f>'3. Investeringen'!I169</f>
        <v>0</v>
      </c>
      <c r="H218" s="121">
        <f>'3. Investeringen'!N169</f>
        <v>2011</v>
      </c>
      <c r="I218" s="26"/>
      <c r="J218" s="87">
        <f t="shared" si="13"/>
        <v>1</v>
      </c>
      <c r="K218" s="87">
        <f t="shared" si="14"/>
        <v>1</v>
      </c>
      <c r="L218" s="87">
        <f t="shared" si="15"/>
        <v>1</v>
      </c>
      <c r="M218" s="87">
        <f t="shared" si="16"/>
        <v>1</v>
      </c>
      <c r="N218" s="87">
        <f t="shared" si="17"/>
        <v>1</v>
      </c>
      <c r="O218" s="27"/>
      <c r="P218" s="87">
        <f t="shared" si="12"/>
        <v>1</v>
      </c>
    </row>
    <row r="219" spans="2:16" s="79" customFormat="1" x14ac:dyDescent="0.2">
      <c r="B219" s="86">
        <f>'3. Investeringen'!B170</f>
        <v>156</v>
      </c>
      <c r="C219" s="86" t="str">
        <f>'3. Investeringen'!C170</f>
        <v>Nieuwe investeringen</v>
      </c>
      <c r="D219" s="86" t="str">
        <f>'3. Investeringen'!D170</f>
        <v>19 Onbekend</v>
      </c>
      <c r="E219" s="86" t="str">
        <f>'3. Investeringen'!E170</f>
        <v>Intergas</v>
      </c>
      <c r="F219" s="86">
        <f>'3. Investeringen'!H170</f>
        <v>1</v>
      </c>
      <c r="G219" s="86">
        <f>'3. Investeringen'!I170</f>
        <v>0</v>
      </c>
      <c r="H219" s="121">
        <f>'3. Investeringen'!N170</f>
        <v>2011</v>
      </c>
      <c r="I219" s="26"/>
      <c r="J219" s="87">
        <f t="shared" si="13"/>
        <v>1</v>
      </c>
      <c r="K219" s="87">
        <f t="shared" si="14"/>
        <v>1</v>
      </c>
      <c r="L219" s="87">
        <f t="shared" si="15"/>
        <v>1</v>
      </c>
      <c r="M219" s="87">
        <f t="shared" si="16"/>
        <v>1</v>
      </c>
      <c r="N219" s="87">
        <f t="shared" si="17"/>
        <v>1</v>
      </c>
      <c r="O219" s="27"/>
      <c r="P219" s="87">
        <f t="shared" si="12"/>
        <v>1</v>
      </c>
    </row>
    <row r="220" spans="2:16" s="79" customFormat="1" x14ac:dyDescent="0.2">
      <c r="B220" s="86">
        <f>'3. Investeringen'!B171</f>
        <v>157</v>
      </c>
      <c r="C220" s="86" t="str">
        <f>'3. Investeringen'!C171</f>
        <v>Nieuwe investeringen</v>
      </c>
      <c r="D220" s="86" t="str">
        <f>'3. Investeringen'!D171</f>
        <v>19 Onbekend</v>
      </c>
      <c r="E220" s="86" t="str">
        <f>'3. Investeringen'!E171</f>
        <v>Intergas</v>
      </c>
      <c r="F220" s="86">
        <f>'3. Investeringen'!H171</f>
        <v>1</v>
      </c>
      <c r="G220" s="86">
        <f>'3. Investeringen'!I171</f>
        <v>0</v>
      </c>
      <c r="H220" s="121">
        <f>'3. Investeringen'!N171</f>
        <v>2011</v>
      </c>
      <c r="I220" s="26"/>
      <c r="J220" s="87">
        <f t="shared" si="13"/>
        <v>1</v>
      </c>
      <c r="K220" s="87">
        <f t="shared" si="14"/>
        <v>1</v>
      </c>
      <c r="L220" s="87">
        <f t="shared" si="15"/>
        <v>1</v>
      </c>
      <c r="M220" s="87">
        <f t="shared" si="16"/>
        <v>1</v>
      </c>
      <c r="N220" s="87">
        <f t="shared" si="17"/>
        <v>1</v>
      </c>
      <c r="O220" s="27"/>
      <c r="P220" s="87">
        <f t="shared" si="12"/>
        <v>1</v>
      </c>
    </row>
    <row r="221" spans="2:16" s="79" customFormat="1" x14ac:dyDescent="0.2">
      <c r="B221" s="86">
        <f>'3. Investeringen'!B172</f>
        <v>158</v>
      </c>
      <c r="C221" s="86" t="str">
        <f>'3. Investeringen'!C172</f>
        <v>Nieuwe investeringen</v>
      </c>
      <c r="D221" s="86" t="str">
        <f>'3. Investeringen'!D172</f>
        <v>19 Onbekend</v>
      </c>
      <c r="E221" s="86" t="str">
        <f>'3. Investeringen'!E172</f>
        <v>Intergas</v>
      </c>
      <c r="F221" s="86">
        <f>'3. Investeringen'!H172</f>
        <v>1</v>
      </c>
      <c r="G221" s="86">
        <f>'3. Investeringen'!I172</f>
        <v>0</v>
      </c>
      <c r="H221" s="121">
        <f>'3. Investeringen'!N172</f>
        <v>2011</v>
      </c>
      <c r="I221" s="26"/>
      <c r="J221" s="87">
        <f t="shared" si="13"/>
        <v>1</v>
      </c>
      <c r="K221" s="87">
        <f t="shared" si="14"/>
        <v>1</v>
      </c>
      <c r="L221" s="87">
        <f t="shared" si="15"/>
        <v>1</v>
      </c>
      <c r="M221" s="87">
        <f t="shared" si="16"/>
        <v>1</v>
      </c>
      <c r="N221" s="87">
        <f t="shared" si="17"/>
        <v>1</v>
      </c>
      <c r="O221" s="27"/>
      <c r="P221" s="87">
        <f t="shared" si="12"/>
        <v>1</v>
      </c>
    </row>
    <row r="222" spans="2:16" s="79" customFormat="1" x14ac:dyDescent="0.2">
      <c r="B222" s="86">
        <f>'3. Investeringen'!B173</f>
        <v>159</v>
      </c>
      <c r="C222" s="86" t="str">
        <f>'3. Investeringen'!C173</f>
        <v>Nieuwe investeringen</v>
      </c>
      <c r="D222" s="86" t="str">
        <f>'3. Investeringen'!D173</f>
        <v>19 Onbekend</v>
      </c>
      <c r="E222" s="86" t="str">
        <f>'3. Investeringen'!E173</f>
        <v>Intergas</v>
      </c>
      <c r="F222" s="86">
        <f>'3. Investeringen'!H173</f>
        <v>1</v>
      </c>
      <c r="G222" s="86">
        <f>'3. Investeringen'!I173</f>
        <v>0</v>
      </c>
      <c r="H222" s="121">
        <f>'3. Investeringen'!N173</f>
        <v>2011</v>
      </c>
      <c r="I222" s="26"/>
      <c r="J222" s="87">
        <f t="shared" si="13"/>
        <v>1</v>
      </c>
      <c r="K222" s="87">
        <f t="shared" si="14"/>
        <v>1</v>
      </c>
      <c r="L222" s="87">
        <f t="shared" si="15"/>
        <v>1</v>
      </c>
      <c r="M222" s="87">
        <f t="shared" si="16"/>
        <v>1</v>
      </c>
      <c r="N222" s="87">
        <f t="shared" si="17"/>
        <v>1</v>
      </c>
      <c r="O222" s="27"/>
      <c r="P222" s="87">
        <f t="shared" si="12"/>
        <v>1</v>
      </c>
    </row>
    <row r="223" spans="2:16" s="79" customFormat="1" x14ac:dyDescent="0.2">
      <c r="B223" s="86">
        <f>'3. Investeringen'!B174</f>
        <v>160</v>
      </c>
      <c r="C223" s="86" t="str">
        <f>'3. Investeringen'!C174</f>
        <v>Nieuwe investeringen</v>
      </c>
      <c r="D223" s="86" t="str">
        <f>'3. Investeringen'!D174</f>
        <v>19 Onbekend</v>
      </c>
      <c r="E223" s="86" t="str">
        <f>'3. Investeringen'!E174</f>
        <v>Intergas</v>
      </c>
      <c r="F223" s="86">
        <f>'3. Investeringen'!H174</f>
        <v>1</v>
      </c>
      <c r="G223" s="86">
        <f>'3. Investeringen'!I174</f>
        <v>0</v>
      </c>
      <c r="H223" s="121">
        <f>'3. Investeringen'!N174</f>
        <v>2011</v>
      </c>
      <c r="I223" s="26"/>
      <c r="J223" s="87">
        <f t="shared" si="13"/>
        <v>1</v>
      </c>
      <c r="K223" s="87">
        <f t="shared" si="14"/>
        <v>1</v>
      </c>
      <c r="L223" s="87">
        <f t="shared" si="15"/>
        <v>1</v>
      </c>
      <c r="M223" s="87">
        <f t="shared" si="16"/>
        <v>1</v>
      </c>
      <c r="N223" s="87">
        <f t="shared" si="17"/>
        <v>1</v>
      </c>
      <c r="O223" s="27"/>
      <c r="P223" s="87">
        <f t="shared" si="12"/>
        <v>1</v>
      </c>
    </row>
    <row r="224" spans="2:16" s="79" customFormat="1" x14ac:dyDescent="0.2">
      <c r="B224" s="86">
        <f>'3. Investeringen'!B175</f>
        <v>161</v>
      </c>
      <c r="C224" s="86" t="str">
        <f>'3. Investeringen'!C175</f>
        <v>Nieuwe investeringen</v>
      </c>
      <c r="D224" s="86" t="str">
        <f>'3. Investeringen'!D175</f>
        <v>19 Onbekend</v>
      </c>
      <c r="E224" s="86" t="str">
        <f>'3. Investeringen'!E175</f>
        <v>Intergas</v>
      </c>
      <c r="F224" s="86">
        <f>'3. Investeringen'!H175</f>
        <v>1</v>
      </c>
      <c r="G224" s="86">
        <f>'3. Investeringen'!I175</f>
        <v>0</v>
      </c>
      <c r="H224" s="121">
        <f>'3. Investeringen'!N175</f>
        <v>2011</v>
      </c>
      <c r="I224" s="26"/>
      <c r="J224" s="87">
        <f t="shared" si="13"/>
        <v>1</v>
      </c>
      <c r="K224" s="87">
        <f t="shared" si="14"/>
        <v>1</v>
      </c>
      <c r="L224" s="87">
        <f t="shared" si="15"/>
        <v>1</v>
      </c>
      <c r="M224" s="87">
        <f t="shared" si="16"/>
        <v>1</v>
      </c>
      <c r="N224" s="87">
        <f t="shared" si="17"/>
        <v>1</v>
      </c>
      <c r="O224" s="27"/>
      <c r="P224" s="87">
        <f t="shared" si="12"/>
        <v>1</v>
      </c>
    </row>
    <row r="225" spans="2:16" s="79" customFormat="1" x14ac:dyDescent="0.2">
      <c r="B225" s="86">
        <f>'3. Investeringen'!B176</f>
        <v>162</v>
      </c>
      <c r="C225" s="86" t="str">
        <f>'3. Investeringen'!C176</f>
        <v>Nieuwe investeringen</v>
      </c>
      <c r="D225" s="86" t="str">
        <f>'3. Investeringen'!D176</f>
        <v>19 Onbekend</v>
      </c>
      <c r="E225" s="86" t="str">
        <f>'3. Investeringen'!E176</f>
        <v>Intergas</v>
      </c>
      <c r="F225" s="86">
        <f>'3. Investeringen'!H176</f>
        <v>1</v>
      </c>
      <c r="G225" s="86">
        <f>'3. Investeringen'!I176</f>
        <v>0</v>
      </c>
      <c r="H225" s="121">
        <f>'3. Investeringen'!N176</f>
        <v>2011</v>
      </c>
      <c r="I225" s="26"/>
      <c r="J225" s="87">
        <f t="shared" si="13"/>
        <v>1</v>
      </c>
      <c r="K225" s="87">
        <f t="shared" si="14"/>
        <v>1</v>
      </c>
      <c r="L225" s="87">
        <f t="shared" si="15"/>
        <v>1</v>
      </c>
      <c r="M225" s="87">
        <f t="shared" si="16"/>
        <v>1</v>
      </c>
      <c r="N225" s="87">
        <f t="shared" si="17"/>
        <v>1</v>
      </c>
      <c r="O225" s="27"/>
      <c r="P225" s="87">
        <f t="shared" si="12"/>
        <v>1</v>
      </c>
    </row>
    <row r="226" spans="2:16" s="79" customFormat="1" x14ac:dyDescent="0.2">
      <c r="B226" s="86">
        <f>'3. Investeringen'!B177</f>
        <v>163</v>
      </c>
      <c r="C226" s="86" t="str">
        <f>'3. Investeringen'!C177</f>
        <v>Nieuwe investeringen</v>
      </c>
      <c r="D226" s="86" t="str">
        <f>'3. Investeringen'!D177</f>
        <v>19 Onbekend</v>
      </c>
      <c r="E226" s="86" t="str">
        <f>'3. Investeringen'!E177</f>
        <v>Intergas</v>
      </c>
      <c r="F226" s="86">
        <f>'3. Investeringen'!H177</f>
        <v>1</v>
      </c>
      <c r="G226" s="86">
        <f>'3. Investeringen'!I177</f>
        <v>0</v>
      </c>
      <c r="H226" s="121">
        <f>'3. Investeringen'!N177</f>
        <v>2011</v>
      </c>
      <c r="I226" s="26"/>
      <c r="J226" s="87">
        <f t="shared" si="13"/>
        <v>1</v>
      </c>
      <c r="K226" s="87">
        <f t="shared" si="14"/>
        <v>1</v>
      </c>
      <c r="L226" s="87">
        <f t="shared" si="15"/>
        <v>1</v>
      </c>
      <c r="M226" s="87">
        <f t="shared" si="16"/>
        <v>1</v>
      </c>
      <c r="N226" s="87">
        <f t="shared" si="17"/>
        <v>1</v>
      </c>
      <c r="O226" s="27"/>
      <c r="P226" s="87">
        <f t="shared" si="12"/>
        <v>1</v>
      </c>
    </row>
    <row r="227" spans="2:16" s="79" customFormat="1" x14ac:dyDescent="0.2">
      <c r="B227" s="86">
        <f>'3. Investeringen'!B178</f>
        <v>164</v>
      </c>
      <c r="C227" s="86" t="str">
        <f>'3. Investeringen'!C178</f>
        <v>Nieuwe investeringen</v>
      </c>
      <c r="D227" s="86" t="str">
        <f>'3. Investeringen'!D178</f>
        <v>19 Onbekend</v>
      </c>
      <c r="E227" s="86" t="str">
        <f>'3. Investeringen'!E178</f>
        <v>Intergas</v>
      </c>
      <c r="F227" s="86">
        <f>'3. Investeringen'!H178</f>
        <v>0</v>
      </c>
      <c r="G227" s="86">
        <f>'3. Investeringen'!I178</f>
        <v>1</v>
      </c>
      <c r="H227" s="121">
        <f>'3. Investeringen'!N178</f>
        <v>2011</v>
      </c>
      <c r="I227" s="26"/>
      <c r="J227" s="87">
        <f t="shared" si="13"/>
        <v>1</v>
      </c>
      <c r="K227" s="87">
        <f t="shared" si="14"/>
        <v>1</v>
      </c>
      <c r="L227" s="87">
        <f t="shared" si="15"/>
        <v>1</v>
      </c>
      <c r="M227" s="87">
        <f t="shared" si="16"/>
        <v>1</v>
      </c>
      <c r="N227" s="87">
        <f t="shared" si="17"/>
        <v>1</v>
      </c>
      <c r="O227" s="27"/>
      <c r="P227" s="87">
        <f t="shared" si="12"/>
        <v>1</v>
      </c>
    </row>
    <row r="228" spans="2:16" s="79" customFormat="1" x14ac:dyDescent="0.2">
      <c r="B228" s="86">
        <f>'3. Investeringen'!B179</f>
        <v>165</v>
      </c>
      <c r="C228" s="86" t="str">
        <f>'3. Investeringen'!C179</f>
        <v>Nieuwe investeringen</v>
      </c>
      <c r="D228" s="86" t="str">
        <f>'3. Investeringen'!D179</f>
        <v>19 Onbekend</v>
      </c>
      <c r="E228" s="86" t="str">
        <f>'3. Investeringen'!E179</f>
        <v>Intergas</v>
      </c>
      <c r="F228" s="86">
        <f>'3. Investeringen'!H179</f>
        <v>0</v>
      </c>
      <c r="G228" s="86">
        <f>'3. Investeringen'!I179</f>
        <v>1</v>
      </c>
      <c r="H228" s="121">
        <f>'3. Investeringen'!N179</f>
        <v>2011</v>
      </c>
      <c r="I228" s="26"/>
      <c r="J228" s="87">
        <f t="shared" si="13"/>
        <v>1</v>
      </c>
      <c r="K228" s="87">
        <f t="shared" si="14"/>
        <v>1</v>
      </c>
      <c r="L228" s="87">
        <f t="shared" si="15"/>
        <v>1</v>
      </c>
      <c r="M228" s="87">
        <f t="shared" si="16"/>
        <v>1</v>
      </c>
      <c r="N228" s="87">
        <f t="shared" si="17"/>
        <v>1</v>
      </c>
      <c r="O228" s="27"/>
      <c r="P228" s="87">
        <f t="shared" si="12"/>
        <v>1</v>
      </c>
    </row>
    <row r="229" spans="2:16" s="79" customFormat="1" x14ac:dyDescent="0.2">
      <c r="B229" s="86">
        <f>'3. Investeringen'!B180</f>
        <v>166</v>
      </c>
      <c r="C229" s="86" t="str">
        <f>'3. Investeringen'!C180</f>
        <v>Nieuwe investeringen</v>
      </c>
      <c r="D229" s="86" t="str">
        <f>'3. Investeringen'!D180</f>
        <v>19 Onbekend</v>
      </c>
      <c r="E229" s="86" t="str">
        <f>'3. Investeringen'!E180</f>
        <v>Intergas</v>
      </c>
      <c r="F229" s="86">
        <f>'3. Investeringen'!H180</f>
        <v>0</v>
      </c>
      <c r="G229" s="86">
        <f>'3. Investeringen'!I180</f>
        <v>1</v>
      </c>
      <c r="H229" s="121">
        <f>'3. Investeringen'!N180</f>
        <v>2011</v>
      </c>
      <c r="I229" s="26"/>
      <c r="J229" s="87">
        <f t="shared" si="13"/>
        <v>1</v>
      </c>
      <c r="K229" s="87">
        <f t="shared" si="14"/>
        <v>1</v>
      </c>
      <c r="L229" s="87">
        <f t="shared" si="15"/>
        <v>1</v>
      </c>
      <c r="M229" s="87">
        <f t="shared" si="16"/>
        <v>1</v>
      </c>
      <c r="N229" s="87">
        <f t="shared" si="17"/>
        <v>1</v>
      </c>
      <c r="O229" s="27"/>
      <c r="P229" s="87">
        <f t="shared" si="12"/>
        <v>1</v>
      </c>
    </row>
    <row r="230" spans="2:16" s="79" customFormat="1" x14ac:dyDescent="0.2">
      <c r="B230" s="86">
        <f>'3. Investeringen'!B181</f>
        <v>167</v>
      </c>
      <c r="C230" s="86" t="str">
        <f>'3. Investeringen'!C181</f>
        <v>Nieuwe investeringen</v>
      </c>
      <c r="D230" s="86" t="str">
        <f>'3. Investeringen'!D181</f>
        <v>19 Onbekend</v>
      </c>
      <c r="E230" s="86" t="str">
        <f>'3. Investeringen'!E181</f>
        <v>Intergas</v>
      </c>
      <c r="F230" s="86">
        <f>'3. Investeringen'!H181</f>
        <v>0</v>
      </c>
      <c r="G230" s="86">
        <f>'3. Investeringen'!I181</f>
        <v>1</v>
      </c>
      <c r="H230" s="121">
        <f>'3. Investeringen'!N181</f>
        <v>2011</v>
      </c>
      <c r="I230" s="26"/>
      <c r="J230" s="87">
        <f t="shared" si="13"/>
        <v>1</v>
      </c>
      <c r="K230" s="87">
        <f t="shared" si="14"/>
        <v>1</v>
      </c>
      <c r="L230" s="87">
        <f t="shared" si="15"/>
        <v>1</v>
      </c>
      <c r="M230" s="87">
        <f t="shared" si="16"/>
        <v>1</v>
      </c>
      <c r="N230" s="87">
        <f t="shared" si="17"/>
        <v>1</v>
      </c>
      <c r="O230" s="27"/>
      <c r="P230" s="87">
        <f t="shared" si="12"/>
        <v>1</v>
      </c>
    </row>
    <row r="231" spans="2:16" s="79" customFormat="1" x14ac:dyDescent="0.2">
      <c r="B231" s="86">
        <f>'3. Investeringen'!B182</f>
        <v>168</v>
      </c>
      <c r="C231" s="86" t="str">
        <f>'3. Investeringen'!C182</f>
        <v>Nieuwe investeringen</v>
      </c>
      <c r="D231" s="86" t="str">
        <f>'3. Investeringen'!D182</f>
        <v>19 Onbekend</v>
      </c>
      <c r="E231" s="86" t="str">
        <f>'3. Investeringen'!E182</f>
        <v>Intergas</v>
      </c>
      <c r="F231" s="86">
        <f>'3. Investeringen'!H182</f>
        <v>0</v>
      </c>
      <c r="G231" s="86">
        <f>'3. Investeringen'!I182</f>
        <v>1</v>
      </c>
      <c r="H231" s="121">
        <f>'3. Investeringen'!N182</f>
        <v>2011</v>
      </c>
      <c r="I231" s="26"/>
      <c r="J231" s="87">
        <f t="shared" si="13"/>
        <v>1</v>
      </c>
      <c r="K231" s="87">
        <f t="shared" si="14"/>
        <v>1</v>
      </c>
      <c r="L231" s="87">
        <f t="shared" si="15"/>
        <v>1</v>
      </c>
      <c r="M231" s="87">
        <f t="shared" si="16"/>
        <v>1</v>
      </c>
      <c r="N231" s="87">
        <f t="shared" si="17"/>
        <v>1</v>
      </c>
      <c r="O231" s="27"/>
      <c r="P231" s="87">
        <f t="shared" si="12"/>
        <v>1</v>
      </c>
    </row>
    <row r="232" spans="2:16" s="79" customFormat="1" x14ac:dyDescent="0.2">
      <c r="B232" s="86">
        <f>'3. Investeringen'!B183</f>
        <v>169</v>
      </c>
      <c r="C232" s="86" t="str">
        <f>'3. Investeringen'!C183</f>
        <v>Nieuwe investeringen</v>
      </c>
      <c r="D232" s="86" t="str">
        <f>'3. Investeringen'!D183</f>
        <v>19 Onbekend</v>
      </c>
      <c r="E232" s="86" t="str">
        <f>'3. Investeringen'!E183</f>
        <v>Intergas</v>
      </c>
      <c r="F232" s="86">
        <f>'3. Investeringen'!H183</f>
        <v>0</v>
      </c>
      <c r="G232" s="86">
        <f>'3. Investeringen'!I183</f>
        <v>1</v>
      </c>
      <c r="H232" s="121">
        <f>'3. Investeringen'!N183</f>
        <v>2011</v>
      </c>
      <c r="I232" s="26"/>
      <c r="J232" s="87">
        <f t="shared" si="13"/>
        <v>1</v>
      </c>
      <c r="K232" s="87">
        <f t="shared" si="14"/>
        <v>1</v>
      </c>
      <c r="L232" s="87">
        <f t="shared" si="15"/>
        <v>1</v>
      </c>
      <c r="M232" s="87">
        <f t="shared" si="16"/>
        <v>1</v>
      </c>
      <c r="N232" s="87">
        <f t="shared" si="17"/>
        <v>1</v>
      </c>
      <c r="O232" s="27"/>
      <c r="P232" s="87">
        <f t="shared" si="12"/>
        <v>1</v>
      </c>
    </row>
    <row r="233" spans="2:16" s="79" customFormat="1" x14ac:dyDescent="0.2">
      <c r="B233" s="86">
        <f>'3. Investeringen'!B184</f>
        <v>170</v>
      </c>
      <c r="C233" s="86" t="str">
        <f>'3. Investeringen'!C184</f>
        <v>Start-GAW excl. bijzonderheden</v>
      </c>
      <c r="D233" s="86" t="str">
        <f>'3. Investeringen'!D184</f>
        <v>19 Onbekend</v>
      </c>
      <c r="E233" s="86" t="str">
        <f>'3. Investeringen'!E184</f>
        <v>Obragas</v>
      </c>
      <c r="F233" s="86">
        <f>'3. Investeringen'!H184</f>
        <v>0</v>
      </c>
      <c r="G233" s="86">
        <f>'3. Investeringen'!I184</f>
        <v>1</v>
      </c>
      <c r="H233" s="121">
        <f>'3. Investeringen'!N184</f>
        <v>2011</v>
      </c>
      <c r="I233" s="26"/>
      <c r="J233" s="87">
        <f t="shared" si="13"/>
        <v>1</v>
      </c>
      <c r="K233" s="87">
        <f t="shared" si="14"/>
        <v>1</v>
      </c>
      <c r="L233" s="87">
        <f t="shared" si="15"/>
        <v>1</v>
      </c>
      <c r="M233" s="87">
        <f t="shared" si="16"/>
        <v>1</v>
      </c>
      <c r="N233" s="87">
        <f t="shared" si="17"/>
        <v>1</v>
      </c>
      <c r="O233" s="27"/>
      <c r="P233" s="87">
        <f t="shared" si="12"/>
        <v>1</v>
      </c>
    </row>
    <row r="234" spans="2:16" s="79" customFormat="1" x14ac:dyDescent="0.2">
      <c r="B234" s="86">
        <f>'3. Investeringen'!B185</f>
        <v>171</v>
      </c>
      <c r="C234" s="86" t="str">
        <f>'3. Investeringen'!C185</f>
        <v>Start-GAW excl. bijzonderheden</v>
      </c>
      <c r="D234" s="86" t="str">
        <f>'3. Investeringen'!D185</f>
        <v>19 Onbekend</v>
      </c>
      <c r="E234" s="86" t="str">
        <f>'3. Investeringen'!E185</f>
        <v>Obragas</v>
      </c>
      <c r="F234" s="86">
        <f>'3. Investeringen'!H185</f>
        <v>1</v>
      </c>
      <c r="G234" s="86">
        <f>'3. Investeringen'!I185</f>
        <v>0</v>
      </c>
      <c r="H234" s="121">
        <f>'3. Investeringen'!N185</f>
        <v>2011</v>
      </c>
      <c r="I234" s="26"/>
      <c r="J234" s="87">
        <f t="shared" si="13"/>
        <v>1</v>
      </c>
      <c r="K234" s="87">
        <f t="shared" si="14"/>
        <v>1</v>
      </c>
      <c r="L234" s="87">
        <f t="shared" si="15"/>
        <v>1</v>
      </c>
      <c r="M234" s="87">
        <f t="shared" si="16"/>
        <v>1</v>
      </c>
      <c r="N234" s="87">
        <f t="shared" si="17"/>
        <v>1</v>
      </c>
      <c r="O234" s="27"/>
      <c r="P234" s="87">
        <f t="shared" si="12"/>
        <v>1</v>
      </c>
    </row>
    <row r="235" spans="2:16" s="79" customFormat="1" x14ac:dyDescent="0.2">
      <c r="B235" s="86">
        <f>'3. Investeringen'!B186</f>
        <v>172</v>
      </c>
      <c r="C235" s="86" t="str">
        <f>'3. Investeringen'!C186</f>
        <v>Nieuwe investeringen</v>
      </c>
      <c r="D235" s="86" t="str">
        <f>'3. Investeringen'!D186</f>
        <v>19 Onbekend</v>
      </c>
      <c r="E235" s="86" t="str">
        <f>'3. Investeringen'!E186</f>
        <v>Obragas</v>
      </c>
      <c r="F235" s="86">
        <f>'3. Investeringen'!H186</f>
        <v>1</v>
      </c>
      <c r="G235" s="86">
        <f>'3. Investeringen'!I186</f>
        <v>0</v>
      </c>
      <c r="H235" s="121">
        <f>'3. Investeringen'!N186</f>
        <v>2011</v>
      </c>
      <c r="I235" s="26"/>
      <c r="J235" s="87">
        <f t="shared" si="13"/>
        <v>1</v>
      </c>
      <c r="K235" s="87">
        <f t="shared" si="14"/>
        <v>1</v>
      </c>
      <c r="L235" s="87">
        <f t="shared" si="15"/>
        <v>1</v>
      </c>
      <c r="M235" s="87">
        <f t="shared" si="16"/>
        <v>1</v>
      </c>
      <c r="N235" s="87">
        <f t="shared" si="17"/>
        <v>1</v>
      </c>
      <c r="O235" s="27"/>
      <c r="P235" s="87">
        <f t="shared" si="12"/>
        <v>1</v>
      </c>
    </row>
    <row r="236" spans="2:16" s="79" customFormat="1" x14ac:dyDescent="0.2">
      <c r="B236" s="86">
        <f>'3. Investeringen'!B187</f>
        <v>173</v>
      </c>
      <c r="C236" s="86" t="str">
        <f>'3. Investeringen'!C187</f>
        <v>Nieuwe investeringen</v>
      </c>
      <c r="D236" s="86" t="str">
        <f>'3. Investeringen'!D187</f>
        <v>19 Onbekend</v>
      </c>
      <c r="E236" s="86" t="str">
        <f>'3. Investeringen'!E187</f>
        <v>Obragas</v>
      </c>
      <c r="F236" s="86">
        <f>'3. Investeringen'!H187</f>
        <v>1</v>
      </c>
      <c r="G236" s="86">
        <f>'3. Investeringen'!I187</f>
        <v>0</v>
      </c>
      <c r="H236" s="121">
        <f>'3. Investeringen'!N187</f>
        <v>2011</v>
      </c>
      <c r="I236" s="26"/>
      <c r="J236" s="87">
        <f t="shared" si="13"/>
        <v>1</v>
      </c>
      <c r="K236" s="87">
        <f t="shared" si="14"/>
        <v>1</v>
      </c>
      <c r="L236" s="87">
        <f t="shared" si="15"/>
        <v>1</v>
      </c>
      <c r="M236" s="87">
        <f t="shared" si="16"/>
        <v>1</v>
      </c>
      <c r="N236" s="87">
        <f t="shared" si="17"/>
        <v>1</v>
      </c>
      <c r="O236" s="27"/>
      <c r="P236" s="87">
        <f t="shared" si="12"/>
        <v>1</v>
      </c>
    </row>
    <row r="237" spans="2:16" s="79" customFormat="1" x14ac:dyDescent="0.2">
      <c r="B237" s="86">
        <f>'3. Investeringen'!B188</f>
        <v>174</v>
      </c>
      <c r="C237" s="86" t="str">
        <f>'3. Investeringen'!C188</f>
        <v>Nieuwe investeringen</v>
      </c>
      <c r="D237" s="86" t="str">
        <f>'3. Investeringen'!D188</f>
        <v>19 Onbekend</v>
      </c>
      <c r="E237" s="86" t="str">
        <f>'3. Investeringen'!E188</f>
        <v>Obragas</v>
      </c>
      <c r="F237" s="86">
        <f>'3. Investeringen'!H188</f>
        <v>1</v>
      </c>
      <c r="G237" s="86">
        <f>'3. Investeringen'!I188</f>
        <v>0</v>
      </c>
      <c r="H237" s="121">
        <f>'3. Investeringen'!N188</f>
        <v>2011</v>
      </c>
      <c r="I237" s="26"/>
      <c r="J237" s="87">
        <f t="shared" si="13"/>
        <v>1</v>
      </c>
      <c r="K237" s="87">
        <f t="shared" si="14"/>
        <v>1</v>
      </c>
      <c r="L237" s="87">
        <f t="shared" si="15"/>
        <v>1</v>
      </c>
      <c r="M237" s="87">
        <f t="shared" si="16"/>
        <v>1</v>
      </c>
      <c r="N237" s="87">
        <f t="shared" si="17"/>
        <v>1</v>
      </c>
      <c r="O237" s="27"/>
      <c r="P237" s="87">
        <f t="shared" si="12"/>
        <v>1</v>
      </c>
    </row>
    <row r="238" spans="2:16" s="79" customFormat="1" x14ac:dyDescent="0.2">
      <c r="B238" s="86">
        <f>'3. Investeringen'!B189</f>
        <v>175</v>
      </c>
      <c r="C238" s="86" t="str">
        <f>'3. Investeringen'!C189</f>
        <v>Nieuwe investeringen</v>
      </c>
      <c r="D238" s="86" t="str">
        <f>'3. Investeringen'!D189</f>
        <v>19 Onbekend</v>
      </c>
      <c r="E238" s="86" t="str">
        <f>'3. Investeringen'!E189</f>
        <v>Obragas</v>
      </c>
      <c r="F238" s="86">
        <f>'3. Investeringen'!H189</f>
        <v>1</v>
      </c>
      <c r="G238" s="86">
        <f>'3. Investeringen'!I189</f>
        <v>0</v>
      </c>
      <c r="H238" s="121">
        <f>'3. Investeringen'!N189</f>
        <v>2011</v>
      </c>
      <c r="I238" s="26"/>
      <c r="J238" s="87">
        <f t="shared" si="13"/>
        <v>1</v>
      </c>
      <c r="K238" s="87">
        <f t="shared" si="14"/>
        <v>1</v>
      </c>
      <c r="L238" s="87">
        <f t="shared" si="15"/>
        <v>1</v>
      </c>
      <c r="M238" s="87">
        <f t="shared" si="16"/>
        <v>1</v>
      </c>
      <c r="N238" s="87">
        <f t="shared" si="17"/>
        <v>1</v>
      </c>
      <c r="O238" s="27"/>
      <c r="P238" s="87">
        <f t="shared" si="12"/>
        <v>1</v>
      </c>
    </row>
    <row r="239" spans="2:16" s="79" customFormat="1" x14ac:dyDescent="0.2">
      <c r="B239" s="86">
        <f>'3. Investeringen'!B190</f>
        <v>176</v>
      </c>
      <c r="C239" s="86" t="str">
        <f>'3. Investeringen'!C190</f>
        <v>Nieuwe investeringen</v>
      </c>
      <c r="D239" s="86" t="str">
        <f>'3. Investeringen'!D190</f>
        <v>19 Onbekend</v>
      </c>
      <c r="E239" s="86" t="str">
        <f>'3. Investeringen'!E190</f>
        <v>Obragas</v>
      </c>
      <c r="F239" s="86">
        <f>'3. Investeringen'!H190</f>
        <v>1</v>
      </c>
      <c r="G239" s="86">
        <f>'3. Investeringen'!I190</f>
        <v>0</v>
      </c>
      <c r="H239" s="121">
        <f>'3. Investeringen'!N190</f>
        <v>2011</v>
      </c>
      <c r="I239" s="26"/>
      <c r="J239" s="87">
        <f t="shared" si="13"/>
        <v>1</v>
      </c>
      <c r="K239" s="87">
        <f t="shared" si="14"/>
        <v>1</v>
      </c>
      <c r="L239" s="87">
        <f t="shared" si="15"/>
        <v>1</v>
      </c>
      <c r="M239" s="87">
        <f t="shared" si="16"/>
        <v>1</v>
      </c>
      <c r="N239" s="87">
        <f t="shared" si="17"/>
        <v>1</v>
      </c>
      <c r="O239" s="27"/>
      <c r="P239" s="87">
        <f t="shared" si="12"/>
        <v>1</v>
      </c>
    </row>
    <row r="240" spans="2:16" s="79" customFormat="1" x14ac:dyDescent="0.2">
      <c r="B240" s="86">
        <f>'3. Investeringen'!B191</f>
        <v>177</v>
      </c>
      <c r="C240" s="86" t="str">
        <f>'3. Investeringen'!C191</f>
        <v>Nieuwe investeringen</v>
      </c>
      <c r="D240" s="86" t="str">
        <f>'3. Investeringen'!D191</f>
        <v>19 Onbekend</v>
      </c>
      <c r="E240" s="86" t="str">
        <f>'3. Investeringen'!E191</f>
        <v>Obragas</v>
      </c>
      <c r="F240" s="86">
        <f>'3. Investeringen'!H191</f>
        <v>1</v>
      </c>
      <c r="G240" s="86">
        <f>'3. Investeringen'!I191</f>
        <v>0</v>
      </c>
      <c r="H240" s="121">
        <f>'3. Investeringen'!N191</f>
        <v>2011</v>
      </c>
      <c r="I240" s="26"/>
      <c r="J240" s="87">
        <f t="shared" si="13"/>
        <v>1</v>
      </c>
      <c r="K240" s="87">
        <f t="shared" si="14"/>
        <v>1</v>
      </c>
      <c r="L240" s="87">
        <f t="shared" si="15"/>
        <v>1</v>
      </c>
      <c r="M240" s="87">
        <f t="shared" si="16"/>
        <v>1</v>
      </c>
      <c r="N240" s="87">
        <f t="shared" si="17"/>
        <v>1</v>
      </c>
      <c r="O240" s="27"/>
      <c r="P240" s="87">
        <f t="shared" si="12"/>
        <v>1</v>
      </c>
    </row>
    <row r="241" spans="2:16" s="79" customFormat="1" x14ac:dyDescent="0.2">
      <c r="B241" s="86">
        <f>'3. Investeringen'!B192</f>
        <v>178</v>
      </c>
      <c r="C241" s="86" t="str">
        <f>'3. Investeringen'!C192</f>
        <v>Nieuwe investeringen</v>
      </c>
      <c r="D241" s="86" t="str">
        <f>'3. Investeringen'!D192</f>
        <v>19 Onbekend</v>
      </c>
      <c r="E241" s="86" t="str">
        <f>'3. Investeringen'!E192</f>
        <v>Obragas</v>
      </c>
      <c r="F241" s="86">
        <f>'3. Investeringen'!H192</f>
        <v>1</v>
      </c>
      <c r="G241" s="86">
        <f>'3. Investeringen'!I192</f>
        <v>0</v>
      </c>
      <c r="H241" s="121">
        <f>'3. Investeringen'!N192</f>
        <v>2011</v>
      </c>
      <c r="I241" s="26"/>
      <c r="J241" s="87">
        <f t="shared" si="13"/>
        <v>1</v>
      </c>
      <c r="K241" s="87">
        <f t="shared" si="14"/>
        <v>1</v>
      </c>
      <c r="L241" s="87">
        <f t="shared" si="15"/>
        <v>1</v>
      </c>
      <c r="M241" s="87">
        <f t="shared" si="16"/>
        <v>1</v>
      </c>
      <c r="N241" s="87">
        <f t="shared" si="17"/>
        <v>1</v>
      </c>
      <c r="O241" s="27"/>
      <c r="P241" s="87">
        <f t="shared" si="12"/>
        <v>1</v>
      </c>
    </row>
    <row r="242" spans="2:16" s="79" customFormat="1" x14ac:dyDescent="0.2">
      <c r="B242" s="86">
        <f>'3. Investeringen'!B193</f>
        <v>179</v>
      </c>
      <c r="C242" s="86" t="str">
        <f>'3. Investeringen'!C193</f>
        <v>Nieuwe investeringen</v>
      </c>
      <c r="D242" s="86" t="str">
        <f>'3. Investeringen'!D193</f>
        <v>19 Onbekend</v>
      </c>
      <c r="E242" s="86" t="str">
        <f>'3. Investeringen'!E193</f>
        <v>Obragas</v>
      </c>
      <c r="F242" s="86">
        <f>'3. Investeringen'!H193</f>
        <v>1</v>
      </c>
      <c r="G242" s="86">
        <f>'3. Investeringen'!I193</f>
        <v>0</v>
      </c>
      <c r="H242" s="121">
        <f>'3. Investeringen'!N193</f>
        <v>2011</v>
      </c>
      <c r="I242" s="26"/>
      <c r="J242" s="87">
        <f t="shared" si="13"/>
        <v>1</v>
      </c>
      <c r="K242" s="87">
        <f t="shared" si="14"/>
        <v>1</v>
      </c>
      <c r="L242" s="87">
        <f t="shared" si="15"/>
        <v>1</v>
      </c>
      <c r="M242" s="87">
        <f t="shared" si="16"/>
        <v>1</v>
      </c>
      <c r="N242" s="87">
        <f t="shared" si="17"/>
        <v>1</v>
      </c>
      <c r="O242" s="27"/>
      <c r="P242" s="87">
        <f t="shared" si="12"/>
        <v>1</v>
      </c>
    </row>
    <row r="243" spans="2:16" s="79" customFormat="1" x14ac:dyDescent="0.2">
      <c r="B243" s="86">
        <f>'3. Investeringen'!B194</f>
        <v>180</v>
      </c>
      <c r="C243" s="86" t="str">
        <f>'3. Investeringen'!C194</f>
        <v>Nieuwe investeringen</v>
      </c>
      <c r="D243" s="86" t="str">
        <f>'3. Investeringen'!D194</f>
        <v>19 Onbekend</v>
      </c>
      <c r="E243" s="86" t="str">
        <f>'3. Investeringen'!E194</f>
        <v>Obragas</v>
      </c>
      <c r="F243" s="86">
        <f>'3. Investeringen'!H194</f>
        <v>1</v>
      </c>
      <c r="G243" s="86">
        <f>'3. Investeringen'!I194</f>
        <v>0</v>
      </c>
      <c r="H243" s="121">
        <f>'3. Investeringen'!N194</f>
        <v>2011</v>
      </c>
      <c r="I243" s="26"/>
      <c r="J243" s="87">
        <f t="shared" si="13"/>
        <v>1</v>
      </c>
      <c r="K243" s="87">
        <f t="shared" si="14"/>
        <v>1</v>
      </c>
      <c r="L243" s="87">
        <f t="shared" si="15"/>
        <v>1</v>
      </c>
      <c r="M243" s="87">
        <f t="shared" si="16"/>
        <v>1</v>
      </c>
      <c r="N243" s="87">
        <f t="shared" si="17"/>
        <v>1</v>
      </c>
      <c r="O243" s="27"/>
      <c r="P243" s="87">
        <f t="shared" si="12"/>
        <v>1</v>
      </c>
    </row>
    <row r="244" spans="2:16" s="79" customFormat="1" x14ac:dyDescent="0.2">
      <c r="B244" s="86">
        <f>'3. Investeringen'!B195</f>
        <v>181</v>
      </c>
      <c r="C244" s="86" t="str">
        <f>'3. Investeringen'!C195</f>
        <v>Nieuwe investeringen</v>
      </c>
      <c r="D244" s="86" t="str">
        <f>'3. Investeringen'!D195</f>
        <v>19 Onbekend</v>
      </c>
      <c r="E244" s="86" t="str">
        <f>'3. Investeringen'!E195</f>
        <v>Obragas</v>
      </c>
      <c r="F244" s="86">
        <f>'3. Investeringen'!H195</f>
        <v>1</v>
      </c>
      <c r="G244" s="86">
        <f>'3. Investeringen'!I195</f>
        <v>0</v>
      </c>
      <c r="H244" s="121">
        <f>'3. Investeringen'!N195</f>
        <v>2011</v>
      </c>
      <c r="I244" s="26"/>
      <c r="J244" s="87">
        <f t="shared" si="13"/>
        <v>1</v>
      </c>
      <c r="K244" s="87">
        <f t="shared" si="14"/>
        <v>1</v>
      </c>
      <c r="L244" s="87">
        <f t="shared" si="15"/>
        <v>1</v>
      </c>
      <c r="M244" s="87">
        <f t="shared" si="16"/>
        <v>1</v>
      </c>
      <c r="N244" s="87">
        <f t="shared" si="17"/>
        <v>1</v>
      </c>
      <c r="O244" s="27"/>
      <c r="P244" s="87">
        <f t="shared" si="12"/>
        <v>1</v>
      </c>
    </row>
    <row r="245" spans="2:16" s="79" customFormat="1" x14ac:dyDescent="0.2">
      <c r="B245" s="86">
        <f>'3. Investeringen'!B196</f>
        <v>182</v>
      </c>
      <c r="C245" s="86" t="str">
        <f>'3. Investeringen'!C196</f>
        <v>Nieuwe investeringen</v>
      </c>
      <c r="D245" s="86" t="str">
        <f>'3. Investeringen'!D196</f>
        <v>19 Onbekend</v>
      </c>
      <c r="E245" s="86" t="str">
        <f>'3. Investeringen'!E196</f>
        <v>Obragas</v>
      </c>
      <c r="F245" s="86">
        <f>'3. Investeringen'!H196</f>
        <v>1</v>
      </c>
      <c r="G245" s="86">
        <f>'3. Investeringen'!I196</f>
        <v>0</v>
      </c>
      <c r="H245" s="121">
        <f>'3. Investeringen'!N196</f>
        <v>2011</v>
      </c>
      <c r="I245" s="26"/>
      <c r="J245" s="87">
        <f t="shared" si="13"/>
        <v>1</v>
      </c>
      <c r="K245" s="87">
        <f t="shared" si="14"/>
        <v>1</v>
      </c>
      <c r="L245" s="87">
        <f t="shared" si="15"/>
        <v>1</v>
      </c>
      <c r="M245" s="87">
        <f t="shared" si="16"/>
        <v>1</v>
      </c>
      <c r="N245" s="87">
        <f t="shared" si="17"/>
        <v>1</v>
      </c>
      <c r="O245" s="27"/>
      <c r="P245" s="87">
        <f t="shared" si="12"/>
        <v>1</v>
      </c>
    </row>
    <row r="246" spans="2:16" s="79" customFormat="1" x14ac:dyDescent="0.2">
      <c r="B246" s="86">
        <f>'3. Investeringen'!B197</f>
        <v>183</v>
      </c>
      <c r="C246" s="86" t="str">
        <f>'3. Investeringen'!C197</f>
        <v>Nieuwe investeringen</v>
      </c>
      <c r="D246" s="86" t="str">
        <f>'3. Investeringen'!D197</f>
        <v>19 Onbekend</v>
      </c>
      <c r="E246" s="86" t="str">
        <f>'3. Investeringen'!E197</f>
        <v>Obragas</v>
      </c>
      <c r="F246" s="86">
        <f>'3. Investeringen'!H197</f>
        <v>1</v>
      </c>
      <c r="G246" s="86">
        <f>'3. Investeringen'!I197</f>
        <v>0</v>
      </c>
      <c r="H246" s="121">
        <f>'3. Investeringen'!N197</f>
        <v>2011</v>
      </c>
      <c r="I246" s="26"/>
      <c r="J246" s="87">
        <f t="shared" si="13"/>
        <v>1</v>
      </c>
      <c r="K246" s="87">
        <f t="shared" si="14"/>
        <v>1</v>
      </c>
      <c r="L246" s="87">
        <f t="shared" si="15"/>
        <v>1</v>
      </c>
      <c r="M246" s="87">
        <f t="shared" si="16"/>
        <v>1</v>
      </c>
      <c r="N246" s="87">
        <f t="shared" si="17"/>
        <v>1</v>
      </c>
      <c r="O246" s="27"/>
      <c r="P246" s="87">
        <f t="shared" si="12"/>
        <v>1</v>
      </c>
    </row>
    <row r="247" spans="2:16" s="79" customFormat="1" x14ac:dyDescent="0.2">
      <c r="B247" s="86">
        <f>'3. Investeringen'!B198</f>
        <v>184</v>
      </c>
      <c r="C247" s="86" t="str">
        <f>'3. Investeringen'!C198</f>
        <v>Nieuwe investeringen</v>
      </c>
      <c r="D247" s="86" t="str">
        <f>'3. Investeringen'!D198</f>
        <v>19 Onbekend</v>
      </c>
      <c r="E247" s="86" t="str">
        <f>'3. Investeringen'!E198</f>
        <v>Obragas</v>
      </c>
      <c r="F247" s="86">
        <f>'3. Investeringen'!H198</f>
        <v>1</v>
      </c>
      <c r="G247" s="86">
        <f>'3. Investeringen'!I198</f>
        <v>0</v>
      </c>
      <c r="H247" s="121">
        <f>'3. Investeringen'!N198</f>
        <v>2011</v>
      </c>
      <c r="I247" s="26"/>
      <c r="J247" s="87">
        <f t="shared" si="13"/>
        <v>1</v>
      </c>
      <c r="K247" s="87">
        <f t="shared" si="14"/>
        <v>1</v>
      </c>
      <c r="L247" s="87">
        <f t="shared" si="15"/>
        <v>1</v>
      </c>
      <c r="M247" s="87">
        <f t="shared" si="16"/>
        <v>1</v>
      </c>
      <c r="N247" s="87">
        <f t="shared" si="17"/>
        <v>1</v>
      </c>
      <c r="O247" s="27"/>
      <c r="P247" s="87">
        <f t="shared" si="12"/>
        <v>1</v>
      </c>
    </row>
    <row r="248" spans="2:16" s="79" customFormat="1" x14ac:dyDescent="0.2">
      <c r="B248" s="86">
        <f>'3. Investeringen'!B199</f>
        <v>185</v>
      </c>
      <c r="C248" s="86" t="str">
        <f>'3. Investeringen'!C199</f>
        <v>Nieuwe investeringen</v>
      </c>
      <c r="D248" s="86" t="str">
        <f>'3. Investeringen'!D199</f>
        <v>19 Onbekend</v>
      </c>
      <c r="E248" s="86" t="str">
        <f>'3. Investeringen'!E199</f>
        <v>Obragas</v>
      </c>
      <c r="F248" s="86">
        <f>'3. Investeringen'!H199</f>
        <v>1</v>
      </c>
      <c r="G248" s="86">
        <f>'3. Investeringen'!I199</f>
        <v>0</v>
      </c>
      <c r="H248" s="121">
        <f>'3. Investeringen'!N199</f>
        <v>2011</v>
      </c>
      <c r="I248" s="26"/>
      <c r="J248" s="87">
        <f t="shared" si="13"/>
        <v>1</v>
      </c>
      <c r="K248" s="87">
        <f t="shared" si="14"/>
        <v>1</v>
      </c>
      <c r="L248" s="87">
        <f t="shared" si="15"/>
        <v>1</v>
      </c>
      <c r="M248" s="87">
        <f t="shared" si="16"/>
        <v>1</v>
      </c>
      <c r="N248" s="87">
        <f t="shared" si="17"/>
        <v>1</v>
      </c>
      <c r="O248" s="27"/>
      <c r="P248" s="87">
        <f t="shared" si="12"/>
        <v>1</v>
      </c>
    </row>
    <row r="249" spans="2:16" s="79" customFormat="1" x14ac:dyDescent="0.2">
      <c r="B249" s="86">
        <f>'3. Investeringen'!B200</f>
        <v>186</v>
      </c>
      <c r="C249" s="86" t="str">
        <f>'3. Investeringen'!C200</f>
        <v>Nieuwe investeringen</v>
      </c>
      <c r="D249" s="86" t="str">
        <f>'3. Investeringen'!D200</f>
        <v>19 Onbekend</v>
      </c>
      <c r="E249" s="86" t="str">
        <f>'3. Investeringen'!E200</f>
        <v>Obragas</v>
      </c>
      <c r="F249" s="86">
        <f>'3. Investeringen'!H200</f>
        <v>1</v>
      </c>
      <c r="G249" s="86">
        <f>'3. Investeringen'!I200</f>
        <v>0</v>
      </c>
      <c r="H249" s="121">
        <f>'3. Investeringen'!N200</f>
        <v>2011</v>
      </c>
      <c r="I249" s="26"/>
      <c r="J249" s="87">
        <f t="shared" si="13"/>
        <v>1</v>
      </c>
      <c r="K249" s="87">
        <f t="shared" si="14"/>
        <v>1</v>
      </c>
      <c r="L249" s="87">
        <f t="shared" si="15"/>
        <v>1</v>
      </c>
      <c r="M249" s="87">
        <f t="shared" si="16"/>
        <v>1</v>
      </c>
      <c r="N249" s="87">
        <f t="shared" si="17"/>
        <v>1</v>
      </c>
      <c r="O249" s="27"/>
      <c r="P249" s="87">
        <f t="shared" si="12"/>
        <v>1</v>
      </c>
    </row>
    <row r="250" spans="2:16" s="79" customFormat="1" x14ac:dyDescent="0.2">
      <c r="B250" s="86">
        <f>'3. Investeringen'!B201</f>
        <v>187</v>
      </c>
      <c r="C250" s="86" t="str">
        <f>'3. Investeringen'!C201</f>
        <v>Nieuwe investeringen</v>
      </c>
      <c r="D250" s="86" t="str">
        <f>'3. Investeringen'!D201</f>
        <v>19 Onbekend</v>
      </c>
      <c r="E250" s="86" t="str">
        <f>'3. Investeringen'!E201</f>
        <v>Obragas</v>
      </c>
      <c r="F250" s="86">
        <f>'3. Investeringen'!H201</f>
        <v>1</v>
      </c>
      <c r="G250" s="86">
        <f>'3. Investeringen'!I201</f>
        <v>0</v>
      </c>
      <c r="H250" s="121">
        <f>'3. Investeringen'!N201</f>
        <v>2011</v>
      </c>
      <c r="I250" s="26"/>
      <c r="J250" s="87">
        <f t="shared" si="13"/>
        <v>1</v>
      </c>
      <c r="K250" s="87">
        <f t="shared" si="14"/>
        <v>1</v>
      </c>
      <c r="L250" s="87">
        <f t="shared" si="15"/>
        <v>1</v>
      </c>
      <c r="M250" s="87">
        <f t="shared" si="16"/>
        <v>1</v>
      </c>
      <c r="N250" s="87">
        <f t="shared" si="17"/>
        <v>1</v>
      </c>
      <c r="O250" s="27"/>
      <c r="P250" s="87">
        <f t="shared" si="12"/>
        <v>1</v>
      </c>
    </row>
    <row r="251" spans="2:16" s="79" customFormat="1" x14ac:dyDescent="0.2">
      <c r="B251" s="86">
        <f>'3. Investeringen'!B202</f>
        <v>188</v>
      </c>
      <c r="C251" s="86" t="str">
        <f>'3. Investeringen'!C202</f>
        <v>Nieuwe investeringen</v>
      </c>
      <c r="D251" s="86" t="str">
        <f>'3. Investeringen'!D202</f>
        <v>19 Onbekend</v>
      </c>
      <c r="E251" s="86" t="str">
        <f>'3. Investeringen'!E202</f>
        <v>Obragas</v>
      </c>
      <c r="F251" s="86">
        <f>'3. Investeringen'!H202</f>
        <v>1</v>
      </c>
      <c r="G251" s="86">
        <f>'3. Investeringen'!I202</f>
        <v>0</v>
      </c>
      <c r="H251" s="121">
        <f>'3. Investeringen'!N202</f>
        <v>2011</v>
      </c>
      <c r="I251" s="26"/>
      <c r="J251" s="87">
        <f t="shared" si="13"/>
        <v>1</v>
      </c>
      <c r="K251" s="87">
        <f t="shared" si="14"/>
        <v>1</v>
      </c>
      <c r="L251" s="87">
        <f t="shared" si="15"/>
        <v>1</v>
      </c>
      <c r="M251" s="87">
        <f t="shared" si="16"/>
        <v>1</v>
      </c>
      <c r="N251" s="87">
        <f t="shared" si="17"/>
        <v>1</v>
      </c>
      <c r="O251" s="27"/>
      <c r="P251" s="87">
        <f t="shared" ref="P251:P314" si="18">PRODUCT(J251:N251)</f>
        <v>1</v>
      </c>
    </row>
    <row r="252" spans="2:16" s="79" customFormat="1" x14ac:dyDescent="0.2">
      <c r="B252" s="86">
        <f>'3. Investeringen'!B203</f>
        <v>189</v>
      </c>
      <c r="C252" s="86" t="str">
        <f>'3. Investeringen'!C203</f>
        <v>Nieuwe investeringen</v>
      </c>
      <c r="D252" s="86" t="str">
        <f>'3. Investeringen'!D203</f>
        <v>19 Onbekend</v>
      </c>
      <c r="E252" s="86" t="str">
        <f>'3. Investeringen'!E203</f>
        <v>Obragas</v>
      </c>
      <c r="F252" s="86">
        <f>'3. Investeringen'!H203</f>
        <v>1</v>
      </c>
      <c r="G252" s="86">
        <f>'3. Investeringen'!I203</f>
        <v>0</v>
      </c>
      <c r="H252" s="121">
        <f>'3. Investeringen'!N203</f>
        <v>2011</v>
      </c>
      <c r="I252" s="26"/>
      <c r="J252" s="87">
        <f t="shared" si="13"/>
        <v>1</v>
      </c>
      <c r="K252" s="87">
        <f t="shared" si="14"/>
        <v>1</v>
      </c>
      <c r="L252" s="87">
        <f t="shared" si="15"/>
        <v>1</v>
      </c>
      <c r="M252" s="87">
        <f t="shared" si="16"/>
        <v>1</v>
      </c>
      <c r="N252" s="87">
        <f t="shared" si="17"/>
        <v>1</v>
      </c>
      <c r="O252" s="27"/>
      <c r="P252" s="87">
        <f t="shared" si="18"/>
        <v>1</v>
      </c>
    </row>
    <row r="253" spans="2:16" s="79" customFormat="1" x14ac:dyDescent="0.2">
      <c r="B253" s="86">
        <f>'3. Investeringen'!B204</f>
        <v>190</v>
      </c>
      <c r="C253" s="86" t="str">
        <f>'3. Investeringen'!C204</f>
        <v>Nieuwe investeringen</v>
      </c>
      <c r="D253" s="86" t="str">
        <f>'3. Investeringen'!D204</f>
        <v>19 Onbekend</v>
      </c>
      <c r="E253" s="86" t="str">
        <f>'3. Investeringen'!E204</f>
        <v>Obragas</v>
      </c>
      <c r="F253" s="86">
        <f>'3. Investeringen'!H204</f>
        <v>1</v>
      </c>
      <c r="G253" s="86">
        <f>'3. Investeringen'!I204</f>
        <v>0</v>
      </c>
      <c r="H253" s="121">
        <f>'3. Investeringen'!N204</f>
        <v>2011</v>
      </c>
      <c r="I253" s="26"/>
      <c r="J253" s="87">
        <f t="shared" si="13"/>
        <v>1</v>
      </c>
      <c r="K253" s="87">
        <f t="shared" si="14"/>
        <v>1</v>
      </c>
      <c r="L253" s="87">
        <f t="shared" si="15"/>
        <v>1</v>
      </c>
      <c r="M253" s="87">
        <f t="shared" si="16"/>
        <v>1</v>
      </c>
      <c r="N253" s="87">
        <f t="shared" si="17"/>
        <v>1</v>
      </c>
      <c r="O253" s="27"/>
      <c r="P253" s="87">
        <f t="shared" si="18"/>
        <v>1</v>
      </c>
    </row>
    <row r="254" spans="2:16" s="79" customFormat="1" x14ac:dyDescent="0.2">
      <c r="B254" s="86">
        <f>'3. Investeringen'!B205</f>
        <v>191</v>
      </c>
      <c r="C254" s="86" t="str">
        <f>'3. Investeringen'!C205</f>
        <v>Nieuwe investeringen</v>
      </c>
      <c r="D254" s="86" t="str">
        <f>'3. Investeringen'!D205</f>
        <v>19 Onbekend</v>
      </c>
      <c r="E254" s="86" t="str">
        <f>'3. Investeringen'!E205</f>
        <v>Obragas</v>
      </c>
      <c r="F254" s="86">
        <f>'3. Investeringen'!H205</f>
        <v>1</v>
      </c>
      <c r="G254" s="86">
        <f>'3. Investeringen'!I205</f>
        <v>0</v>
      </c>
      <c r="H254" s="121">
        <f>'3. Investeringen'!N205</f>
        <v>2011</v>
      </c>
      <c r="I254" s="26"/>
      <c r="J254" s="87">
        <f t="shared" si="13"/>
        <v>1</v>
      </c>
      <c r="K254" s="87">
        <f t="shared" si="14"/>
        <v>1</v>
      </c>
      <c r="L254" s="87">
        <f t="shared" si="15"/>
        <v>1</v>
      </c>
      <c r="M254" s="87">
        <f t="shared" si="16"/>
        <v>1</v>
      </c>
      <c r="N254" s="87">
        <f t="shared" si="17"/>
        <v>1</v>
      </c>
      <c r="O254" s="27"/>
      <c r="P254" s="87">
        <f t="shared" si="18"/>
        <v>1</v>
      </c>
    </row>
    <row r="255" spans="2:16" s="79" customFormat="1" x14ac:dyDescent="0.2">
      <c r="B255" s="86">
        <f>'3. Investeringen'!B206</f>
        <v>192</v>
      </c>
      <c r="C255" s="86" t="str">
        <f>'3. Investeringen'!C206</f>
        <v>Nieuwe investeringen</v>
      </c>
      <c r="D255" s="86" t="str">
        <f>'3. Investeringen'!D206</f>
        <v>19 Onbekend</v>
      </c>
      <c r="E255" s="86" t="str">
        <f>'3. Investeringen'!E206</f>
        <v>Obragas</v>
      </c>
      <c r="F255" s="86">
        <f>'3. Investeringen'!H206</f>
        <v>1</v>
      </c>
      <c r="G255" s="86">
        <f>'3. Investeringen'!I206</f>
        <v>0</v>
      </c>
      <c r="H255" s="121">
        <f>'3. Investeringen'!N206</f>
        <v>2011</v>
      </c>
      <c r="I255" s="26"/>
      <c r="J255" s="87">
        <f t="shared" si="13"/>
        <v>1</v>
      </c>
      <c r="K255" s="87">
        <f t="shared" si="14"/>
        <v>1</v>
      </c>
      <c r="L255" s="87">
        <f t="shared" si="15"/>
        <v>1</v>
      </c>
      <c r="M255" s="87">
        <f t="shared" si="16"/>
        <v>1</v>
      </c>
      <c r="N255" s="87">
        <f t="shared" si="17"/>
        <v>1</v>
      </c>
      <c r="O255" s="27"/>
      <c r="P255" s="87">
        <f t="shared" si="18"/>
        <v>1</v>
      </c>
    </row>
    <row r="256" spans="2:16" s="79" customFormat="1" x14ac:dyDescent="0.2">
      <c r="B256" s="86">
        <f>'3. Investeringen'!B207</f>
        <v>193</v>
      </c>
      <c r="C256" s="86" t="str">
        <f>'3. Investeringen'!C207</f>
        <v>Nieuwe investeringen</v>
      </c>
      <c r="D256" s="86" t="str">
        <f>'3. Investeringen'!D207</f>
        <v>19 Onbekend</v>
      </c>
      <c r="E256" s="86" t="str">
        <f>'3. Investeringen'!E207</f>
        <v>Obragas</v>
      </c>
      <c r="F256" s="86">
        <f>'3. Investeringen'!H207</f>
        <v>1</v>
      </c>
      <c r="G256" s="86">
        <f>'3. Investeringen'!I207</f>
        <v>0</v>
      </c>
      <c r="H256" s="121">
        <f>'3. Investeringen'!N207</f>
        <v>2011</v>
      </c>
      <c r="I256" s="26"/>
      <c r="J256" s="87">
        <f t="shared" si="13"/>
        <v>1</v>
      </c>
      <c r="K256" s="87">
        <f t="shared" si="14"/>
        <v>1</v>
      </c>
      <c r="L256" s="87">
        <f t="shared" si="15"/>
        <v>1</v>
      </c>
      <c r="M256" s="87">
        <f t="shared" si="16"/>
        <v>1</v>
      </c>
      <c r="N256" s="87">
        <f t="shared" si="17"/>
        <v>1</v>
      </c>
      <c r="O256" s="27"/>
      <c r="P256" s="87">
        <f t="shared" si="18"/>
        <v>1</v>
      </c>
    </row>
    <row r="257" spans="2:16" s="79" customFormat="1" x14ac:dyDescent="0.2">
      <c r="B257" s="86">
        <f>'3. Investeringen'!B208</f>
        <v>194</v>
      </c>
      <c r="C257" s="86" t="str">
        <f>'3. Investeringen'!C208</f>
        <v>Nieuwe investeringen</v>
      </c>
      <c r="D257" s="86" t="str">
        <f>'3. Investeringen'!D208</f>
        <v>19 Onbekend</v>
      </c>
      <c r="E257" s="86" t="str">
        <f>'3. Investeringen'!E208</f>
        <v>Obragas</v>
      </c>
      <c r="F257" s="86">
        <f>'3. Investeringen'!H208</f>
        <v>1</v>
      </c>
      <c r="G257" s="86">
        <f>'3. Investeringen'!I208</f>
        <v>0</v>
      </c>
      <c r="H257" s="121">
        <f>'3. Investeringen'!N208</f>
        <v>2011</v>
      </c>
      <c r="I257" s="26"/>
      <c r="J257" s="87">
        <f t="shared" ref="J257:J320" si="19">INDEX($B$22:$C$26, MATCH(C257,$B$22:$B$26,0),2)</f>
        <v>1</v>
      </c>
      <c r="K257" s="87">
        <f t="shared" ref="K257:K320" si="20">IF(D257=0,1,INDEX($B$40:$C$58, MATCH(D257,$B$40:$B$58,0),2))</f>
        <v>1</v>
      </c>
      <c r="L257" s="87">
        <f t="shared" ref="L257:L320" si="21" xml:space="preserve"> F257 * $C$36 + G257 * $C$37</f>
        <v>1</v>
      </c>
      <c r="M257" s="87">
        <f t="shared" ref="M257:M320" si="22">IF(E257=0,1,INDEX($B$29:$C$33, MATCH(E257,$B$29:$B$33,0),2))</f>
        <v>1</v>
      </c>
      <c r="N257" s="87">
        <f t="shared" ref="N257:N320" si="23">(H257&gt;=$C$18)*(H257&lt;=$C$19)</f>
        <v>1</v>
      </c>
      <c r="O257" s="27"/>
      <c r="P257" s="87">
        <f t="shared" si="18"/>
        <v>1</v>
      </c>
    </row>
    <row r="258" spans="2:16" s="79" customFormat="1" x14ac:dyDescent="0.2">
      <c r="B258" s="86">
        <f>'3. Investeringen'!B209</f>
        <v>195</v>
      </c>
      <c r="C258" s="86" t="str">
        <f>'3. Investeringen'!C209</f>
        <v>Nieuwe investeringen</v>
      </c>
      <c r="D258" s="86" t="str">
        <f>'3. Investeringen'!D209</f>
        <v>19 Onbekend</v>
      </c>
      <c r="E258" s="86" t="str">
        <f>'3. Investeringen'!E209</f>
        <v>Obragas</v>
      </c>
      <c r="F258" s="86">
        <f>'3. Investeringen'!H209</f>
        <v>0</v>
      </c>
      <c r="G258" s="86">
        <f>'3. Investeringen'!I209</f>
        <v>1</v>
      </c>
      <c r="H258" s="121">
        <f>'3. Investeringen'!N209</f>
        <v>2011</v>
      </c>
      <c r="I258" s="26"/>
      <c r="J258" s="87">
        <f t="shared" si="19"/>
        <v>1</v>
      </c>
      <c r="K258" s="87">
        <f t="shared" si="20"/>
        <v>1</v>
      </c>
      <c r="L258" s="87">
        <f t="shared" si="21"/>
        <v>1</v>
      </c>
      <c r="M258" s="87">
        <f t="shared" si="22"/>
        <v>1</v>
      </c>
      <c r="N258" s="87">
        <f t="shared" si="23"/>
        <v>1</v>
      </c>
      <c r="O258" s="27"/>
      <c r="P258" s="87">
        <f t="shared" si="18"/>
        <v>1</v>
      </c>
    </row>
    <row r="259" spans="2:16" s="79" customFormat="1" x14ac:dyDescent="0.2">
      <c r="B259" s="86">
        <f>'3. Investeringen'!B210</f>
        <v>196</v>
      </c>
      <c r="C259" s="86" t="str">
        <f>'3. Investeringen'!C210</f>
        <v>Nieuwe investeringen</v>
      </c>
      <c r="D259" s="86" t="str">
        <f>'3. Investeringen'!D210</f>
        <v>19 Onbekend</v>
      </c>
      <c r="E259" s="86" t="str">
        <f>'3. Investeringen'!E210</f>
        <v>Obragas</v>
      </c>
      <c r="F259" s="86">
        <f>'3. Investeringen'!H210</f>
        <v>0</v>
      </c>
      <c r="G259" s="86">
        <f>'3. Investeringen'!I210</f>
        <v>1</v>
      </c>
      <c r="H259" s="121">
        <f>'3. Investeringen'!N210</f>
        <v>2011</v>
      </c>
      <c r="I259" s="26"/>
      <c r="J259" s="87">
        <f t="shared" si="19"/>
        <v>1</v>
      </c>
      <c r="K259" s="87">
        <f t="shared" si="20"/>
        <v>1</v>
      </c>
      <c r="L259" s="87">
        <f t="shared" si="21"/>
        <v>1</v>
      </c>
      <c r="M259" s="87">
        <f t="shared" si="22"/>
        <v>1</v>
      </c>
      <c r="N259" s="87">
        <f t="shared" si="23"/>
        <v>1</v>
      </c>
      <c r="O259" s="27"/>
      <c r="P259" s="87">
        <f t="shared" si="18"/>
        <v>1</v>
      </c>
    </row>
    <row r="260" spans="2:16" s="79" customFormat="1" x14ac:dyDescent="0.2">
      <c r="B260" s="86">
        <f>'3. Investeringen'!B211</f>
        <v>197</v>
      </c>
      <c r="C260" s="86" t="str">
        <f>'3. Investeringen'!C211</f>
        <v>Nieuwe investeringen</v>
      </c>
      <c r="D260" s="86" t="str">
        <f>'3. Investeringen'!D211</f>
        <v>19 Onbekend</v>
      </c>
      <c r="E260" s="86" t="str">
        <f>'3. Investeringen'!E211</f>
        <v>Obragas</v>
      </c>
      <c r="F260" s="86">
        <f>'3. Investeringen'!H211</f>
        <v>0</v>
      </c>
      <c r="G260" s="86">
        <f>'3. Investeringen'!I211</f>
        <v>1</v>
      </c>
      <c r="H260" s="121">
        <f>'3. Investeringen'!N211</f>
        <v>2011</v>
      </c>
      <c r="I260" s="26"/>
      <c r="J260" s="87">
        <f t="shared" si="19"/>
        <v>1</v>
      </c>
      <c r="K260" s="87">
        <f t="shared" si="20"/>
        <v>1</v>
      </c>
      <c r="L260" s="87">
        <f t="shared" si="21"/>
        <v>1</v>
      </c>
      <c r="M260" s="87">
        <f t="shared" si="22"/>
        <v>1</v>
      </c>
      <c r="N260" s="87">
        <f t="shared" si="23"/>
        <v>1</v>
      </c>
      <c r="O260" s="27"/>
      <c r="P260" s="87">
        <f t="shared" si="18"/>
        <v>1</v>
      </c>
    </row>
    <row r="261" spans="2:16" s="79" customFormat="1" x14ac:dyDescent="0.2">
      <c r="B261" s="86">
        <f>'3. Investeringen'!B212</f>
        <v>198</v>
      </c>
      <c r="C261" s="86" t="str">
        <f>'3. Investeringen'!C212</f>
        <v>Nieuwe investeringen</v>
      </c>
      <c r="D261" s="86" t="str">
        <f>'3. Investeringen'!D212</f>
        <v>19 Onbekend</v>
      </c>
      <c r="E261" s="86" t="str">
        <f>'3. Investeringen'!E212</f>
        <v>Obragas</v>
      </c>
      <c r="F261" s="86">
        <f>'3. Investeringen'!H212</f>
        <v>0</v>
      </c>
      <c r="G261" s="86">
        <f>'3. Investeringen'!I212</f>
        <v>1</v>
      </c>
      <c r="H261" s="121">
        <f>'3. Investeringen'!N212</f>
        <v>2011</v>
      </c>
      <c r="I261" s="26"/>
      <c r="J261" s="87">
        <f t="shared" si="19"/>
        <v>1</v>
      </c>
      <c r="K261" s="87">
        <f t="shared" si="20"/>
        <v>1</v>
      </c>
      <c r="L261" s="87">
        <f t="shared" si="21"/>
        <v>1</v>
      </c>
      <c r="M261" s="87">
        <f t="shared" si="22"/>
        <v>1</v>
      </c>
      <c r="N261" s="87">
        <f t="shared" si="23"/>
        <v>1</v>
      </c>
      <c r="O261" s="27"/>
      <c r="P261" s="87">
        <f t="shared" si="18"/>
        <v>1</v>
      </c>
    </row>
    <row r="262" spans="2:16" s="79" customFormat="1" x14ac:dyDescent="0.2">
      <c r="B262" s="86">
        <f>'3. Investeringen'!B213</f>
        <v>199</v>
      </c>
      <c r="C262" s="86" t="str">
        <f>'3. Investeringen'!C213</f>
        <v>Start-GAW excl. bijzonderheden</v>
      </c>
      <c r="D262" s="86" t="str">
        <f>'3. Investeringen'!D213</f>
        <v>18 Start-GAW (AD)</v>
      </c>
      <c r="E262" s="86" t="str">
        <f>'3. Investeringen'!E213</f>
        <v>Endinet</v>
      </c>
      <c r="F262" s="86">
        <f>'3. Investeringen'!H213</f>
        <v>0</v>
      </c>
      <c r="G262" s="86">
        <f>'3. Investeringen'!I213</f>
        <v>1</v>
      </c>
      <c r="H262" s="121">
        <f>'3. Investeringen'!N213</f>
        <v>2011</v>
      </c>
      <c r="I262" s="26"/>
      <c r="J262" s="87">
        <f t="shared" si="19"/>
        <v>1</v>
      </c>
      <c r="K262" s="87">
        <f t="shared" si="20"/>
        <v>1</v>
      </c>
      <c r="L262" s="87">
        <f t="shared" si="21"/>
        <v>1</v>
      </c>
      <c r="M262" s="87">
        <f t="shared" si="22"/>
        <v>1</v>
      </c>
      <c r="N262" s="87">
        <f t="shared" si="23"/>
        <v>1</v>
      </c>
      <c r="O262" s="27"/>
      <c r="P262" s="87">
        <f t="shared" si="18"/>
        <v>1</v>
      </c>
    </row>
    <row r="263" spans="2:16" s="79" customFormat="1" x14ac:dyDescent="0.2">
      <c r="B263" s="86">
        <f>'3. Investeringen'!B214</f>
        <v>200</v>
      </c>
      <c r="C263" s="86" t="str">
        <f>'3. Investeringen'!C214</f>
        <v>Start-GAW excl. bijzonderheden</v>
      </c>
      <c r="D263" s="86" t="str">
        <f>'3. Investeringen'!D214</f>
        <v>17 Start-GAW (TD)</v>
      </c>
      <c r="E263" s="86" t="str">
        <f>'3. Investeringen'!E214</f>
        <v>Endinet</v>
      </c>
      <c r="F263" s="86">
        <f>'3. Investeringen'!H214</f>
        <v>1</v>
      </c>
      <c r="G263" s="86">
        <f>'3. Investeringen'!I214</f>
        <v>0</v>
      </c>
      <c r="H263" s="121">
        <f>'3. Investeringen'!N214</f>
        <v>2011</v>
      </c>
      <c r="I263" s="26"/>
      <c r="J263" s="87">
        <f t="shared" si="19"/>
        <v>1</v>
      </c>
      <c r="K263" s="87">
        <f t="shared" si="20"/>
        <v>1</v>
      </c>
      <c r="L263" s="87">
        <f t="shared" si="21"/>
        <v>1</v>
      </c>
      <c r="M263" s="87">
        <f t="shared" si="22"/>
        <v>1</v>
      </c>
      <c r="N263" s="87">
        <f t="shared" si="23"/>
        <v>1</v>
      </c>
      <c r="O263" s="27"/>
      <c r="P263" s="87">
        <f t="shared" si="18"/>
        <v>1</v>
      </c>
    </row>
    <row r="264" spans="2:16" s="79" customFormat="1" x14ac:dyDescent="0.2">
      <c r="B264" s="86">
        <f>'3. Investeringen'!B215</f>
        <v>201</v>
      </c>
      <c r="C264" s="86" t="str">
        <f>'3. Investeringen'!C215</f>
        <v>Nieuwe investeringen</v>
      </c>
      <c r="D264" s="86" t="str">
        <f>'3. Investeringen'!D215</f>
        <v>19 Onbekend</v>
      </c>
      <c r="E264" s="86" t="str">
        <f>'3. Investeringen'!E215</f>
        <v>Endinet</v>
      </c>
      <c r="F264" s="86">
        <f>'3. Investeringen'!H215</f>
        <v>1</v>
      </c>
      <c r="G264" s="86">
        <f>'3. Investeringen'!I215</f>
        <v>0</v>
      </c>
      <c r="H264" s="121">
        <f>'3. Investeringen'!N215</f>
        <v>2011</v>
      </c>
      <c r="I264" s="26"/>
      <c r="J264" s="87">
        <f t="shared" si="19"/>
        <v>1</v>
      </c>
      <c r="K264" s="87">
        <f t="shared" si="20"/>
        <v>1</v>
      </c>
      <c r="L264" s="87">
        <f t="shared" si="21"/>
        <v>1</v>
      </c>
      <c r="M264" s="87">
        <f t="shared" si="22"/>
        <v>1</v>
      </c>
      <c r="N264" s="87">
        <f t="shared" si="23"/>
        <v>1</v>
      </c>
      <c r="O264" s="27"/>
      <c r="P264" s="87">
        <f t="shared" si="18"/>
        <v>1</v>
      </c>
    </row>
    <row r="265" spans="2:16" s="79" customFormat="1" x14ac:dyDescent="0.2">
      <c r="B265" s="86">
        <f>'3. Investeringen'!B216</f>
        <v>202</v>
      </c>
      <c r="C265" s="86" t="str">
        <f>'3. Investeringen'!C216</f>
        <v>Nieuwe investeringen</v>
      </c>
      <c r="D265" s="86" t="str">
        <f>'3. Investeringen'!D216</f>
        <v>19 Onbekend</v>
      </c>
      <c r="E265" s="86" t="str">
        <f>'3. Investeringen'!E216</f>
        <v>Endinet</v>
      </c>
      <c r="F265" s="86">
        <f>'3. Investeringen'!H216</f>
        <v>1</v>
      </c>
      <c r="G265" s="86">
        <f>'3. Investeringen'!I216</f>
        <v>0</v>
      </c>
      <c r="H265" s="121">
        <f>'3. Investeringen'!N216</f>
        <v>2011</v>
      </c>
      <c r="I265" s="26"/>
      <c r="J265" s="87">
        <f t="shared" si="19"/>
        <v>1</v>
      </c>
      <c r="K265" s="87">
        <f t="shared" si="20"/>
        <v>1</v>
      </c>
      <c r="L265" s="87">
        <f t="shared" si="21"/>
        <v>1</v>
      </c>
      <c r="M265" s="87">
        <f t="shared" si="22"/>
        <v>1</v>
      </c>
      <c r="N265" s="87">
        <f t="shared" si="23"/>
        <v>1</v>
      </c>
      <c r="O265" s="27"/>
      <c r="P265" s="87">
        <f t="shared" si="18"/>
        <v>1</v>
      </c>
    </row>
    <row r="266" spans="2:16" s="79" customFormat="1" x14ac:dyDescent="0.2">
      <c r="B266" s="86">
        <f>'3. Investeringen'!B217</f>
        <v>203</v>
      </c>
      <c r="C266" s="86" t="str">
        <f>'3. Investeringen'!C217</f>
        <v>Nieuwe investeringen</v>
      </c>
      <c r="D266" s="86" t="str">
        <f>'3. Investeringen'!D217</f>
        <v>19 Onbekend</v>
      </c>
      <c r="E266" s="86" t="str">
        <f>'3. Investeringen'!E217</f>
        <v>Endinet</v>
      </c>
      <c r="F266" s="86">
        <f>'3. Investeringen'!H217</f>
        <v>1</v>
      </c>
      <c r="G266" s="86">
        <f>'3. Investeringen'!I217</f>
        <v>0</v>
      </c>
      <c r="H266" s="121">
        <f>'3. Investeringen'!N217</f>
        <v>2011</v>
      </c>
      <c r="I266" s="26"/>
      <c r="J266" s="87">
        <f t="shared" si="19"/>
        <v>1</v>
      </c>
      <c r="K266" s="87">
        <f t="shared" si="20"/>
        <v>1</v>
      </c>
      <c r="L266" s="87">
        <f t="shared" si="21"/>
        <v>1</v>
      </c>
      <c r="M266" s="87">
        <f t="shared" si="22"/>
        <v>1</v>
      </c>
      <c r="N266" s="87">
        <f t="shared" si="23"/>
        <v>1</v>
      </c>
      <c r="O266" s="27"/>
      <c r="P266" s="87">
        <f t="shared" si="18"/>
        <v>1</v>
      </c>
    </row>
    <row r="267" spans="2:16" s="79" customFormat="1" x14ac:dyDescent="0.2">
      <c r="B267" s="86">
        <f>'3. Investeringen'!B218</f>
        <v>204</v>
      </c>
      <c r="C267" s="86" t="str">
        <f>'3. Investeringen'!C218</f>
        <v>Nieuwe investeringen</v>
      </c>
      <c r="D267" s="86" t="str">
        <f>'3. Investeringen'!D218</f>
        <v>19 Onbekend</v>
      </c>
      <c r="E267" s="86" t="str">
        <f>'3. Investeringen'!E218</f>
        <v>Endinet</v>
      </c>
      <c r="F267" s="86">
        <f>'3. Investeringen'!H218</f>
        <v>1</v>
      </c>
      <c r="G267" s="86">
        <f>'3. Investeringen'!I218</f>
        <v>0</v>
      </c>
      <c r="H267" s="121">
        <f>'3. Investeringen'!N218</f>
        <v>2011</v>
      </c>
      <c r="I267" s="26"/>
      <c r="J267" s="87">
        <f t="shared" si="19"/>
        <v>1</v>
      </c>
      <c r="K267" s="87">
        <f t="shared" si="20"/>
        <v>1</v>
      </c>
      <c r="L267" s="87">
        <f t="shared" si="21"/>
        <v>1</v>
      </c>
      <c r="M267" s="87">
        <f t="shared" si="22"/>
        <v>1</v>
      </c>
      <c r="N267" s="87">
        <f t="shared" si="23"/>
        <v>1</v>
      </c>
      <c r="O267" s="27"/>
      <c r="P267" s="87">
        <f t="shared" si="18"/>
        <v>1</v>
      </c>
    </row>
    <row r="268" spans="2:16" s="79" customFormat="1" x14ac:dyDescent="0.2">
      <c r="B268" s="86">
        <f>'3. Investeringen'!B219</f>
        <v>205</v>
      </c>
      <c r="C268" s="86" t="str">
        <f>'3. Investeringen'!C219</f>
        <v>Nieuwe investeringen</v>
      </c>
      <c r="D268" s="86" t="str">
        <f>'3. Investeringen'!D219</f>
        <v>19 Onbekend</v>
      </c>
      <c r="E268" s="86" t="str">
        <f>'3. Investeringen'!E219</f>
        <v>Endinet</v>
      </c>
      <c r="F268" s="86">
        <f>'3. Investeringen'!H219</f>
        <v>1</v>
      </c>
      <c r="G268" s="86">
        <f>'3. Investeringen'!I219</f>
        <v>0</v>
      </c>
      <c r="H268" s="121">
        <f>'3. Investeringen'!N219</f>
        <v>2011</v>
      </c>
      <c r="I268" s="26"/>
      <c r="J268" s="87">
        <f t="shared" si="19"/>
        <v>1</v>
      </c>
      <c r="K268" s="87">
        <f t="shared" si="20"/>
        <v>1</v>
      </c>
      <c r="L268" s="87">
        <f t="shared" si="21"/>
        <v>1</v>
      </c>
      <c r="M268" s="87">
        <f t="shared" si="22"/>
        <v>1</v>
      </c>
      <c r="N268" s="87">
        <f t="shared" si="23"/>
        <v>1</v>
      </c>
      <c r="O268" s="27"/>
      <c r="P268" s="87">
        <f t="shared" si="18"/>
        <v>1</v>
      </c>
    </row>
    <row r="269" spans="2:16" s="79" customFormat="1" x14ac:dyDescent="0.2">
      <c r="B269" s="86">
        <f>'3. Investeringen'!B220</f>
        <v>206</v>
      </c>
      <c r="C269" s="86" t="str">
        <f>'3. Investeringen'!C220</f>
        <v>Nieuwe investeringen</v>
      </c>
      <c r="D269" s="86" t="str">
        <f>'3. Investeringen'!D220</f>
        <v>19 Onbekend</v>
      </c>
      <c r="E269" s="86" t="str">
        <f>'3. Investeringen'!E220</f>
        <v>Endinet</v>
      </c>
      <c r="F269" s="86">
        <f>'3. Investeringen'!H220</f>
        <v>1</v>
      </c>
      <c r="G269" s="86">
        <f>'3. Investeringen'!I220</f>
        <v>0</v>
      </c>
      <c r="H269" s="121">
        <f>'3. Investeringen'!N220</f>
        <v>2011</v>
      </c>
      <c r="I269" s="26"/>
      <c r="J269" s="87">
        <f t="shared" si="19"/>
        <v>1</v>
      </c>
      <c r="K269" s="87">
        <f t="shared" si="20"/>
        <v>1</v>
      </c>
      <c r="L269" s="87">
        <f t="shared" si="21"/>
        <v>1</v>
      </c>
      <c r="M269" s="87">
        <f t="shared" si="22"/>
        <v>1</v>
      </c>
      <c r="N269" s="87">
        <f t="shared" si="23"/>
        <v>1</v>
      </c>
      <c r="O269" s="27"/>
      <c r="P269" s="87">
        <f t="shared" si="18"/>
        <v>1</v>
      </c>
    </row>
    <row r="270" spans="2:16" s="79" customFormat="1" x14ac:dyDescent="0.2">
      <c r="B270" s="86">
        <f>'3. Investeringen'!B221</f>
        <v>207</v>
      </c>
      <c r="C270" s="86" t="str">
        <f>'3. Investeringen'!C221</f>
        <v>Nieuwe investeringen</v>
      </c>
      <c r="D270" s="86" t="str">
        <f>'3. Investeringen'!D221</f>
        <v>19 Onbekend</v>
      </c>
      <c r="E270" s="86" t="str">
        <f>'3. Investeringen'!E221</f>
        <v>Endinet</v>
      </c>
      <c r="F270" s="86">
        <f>'3. Investeringen'!H221</f>
        <v>1</v>
      </c>
      <c r="G270" s="86">
        <f>'3. Investeringen'!I221</f>
        <v>0</v>
      </c>
      <c r="H270" s="121">
        <f>'3. Investeringen'!N221</f>
        <v>2011</v>
      </c>
      <c r="I270" s="26"/>
      <c r="J270" s="87">
        <f t="shared" si="19"/>
        <v>1</v>
      </c>
      <c r="K270" s="87">
        <f t="shared" si="20"/>
        <v>1</v>
      </c>
      <c r="L270" s="87">
        <f t="shared" si="21"/>
        <v>1</v>
      </c>
      <c r="M270" s="87">
        <f t="shared" si="22"/>
        <v>1</v>
      </c>
      <c r="N270" s="87">
        <f t="shared" si="23"/>
        <v>1</v>
      </c>
      <c r="O270" s="27"/>
      <c r="P270" s="87">
        <f t="shared" si="18"/>
        <v>1</v>
      </c>
    </row>
    <row r="271" spans="2:16" s="79" customFormat="1" x14ac:dyDescent="0.2">
      <c r="B271" s="86">
        <f>'3. Investeringen'!B222</f>
        <v>208</v>
      </c>
      <c r="C271" s="86" t="str">
        <f>'3. Investeringen'!C222</f>
        <v>Nieuwe investeringen</v>
      </c>
      <c r="D271" s="86" t="str">
        <f>'3. Investeringen'!D222</f>
        <v>19 Onbekend</v>
      </c>
      <c r="E271" s="86" t="str">
        <f>'3. Investeringen'!E222</f>
        <v>Endinet</v>
      </c>
      <c r="F271" s="86">
        <f>'3. Investeringen'!H222</f>
        <v>1</v>
      </c>
      <c r="G271" s="86">
        <f>'3. Investeringen'!I222</f>
        <v>0</v>
      </c>
      <c r="H271" s="121">
        <f>'3. Investeringen'!N222</f>
        <v>2011</v>
      </c>
      <c r="I271" s="26"/>
      <c r="J271" s="87">
        <f t="shared" si="19"/>
        <v>1</v>
      </c>
      <c r="K271" s="87">
        <f t="shared" si="20"/>
        <v>1</v>
      </c>
      <c r="L271" s="87">
        <f t="shared" si="21"/>
        <v>1</v>
      </c>
      <c r="M271" s="87">
        <f t="shared" si="22"/>
        <v>1</v>
      </c>
      <c r="N271" s="87">
        <f t="shared" si="23"/>
        <v>1</v>
      </c>
      <c r="O271" s="27"/>
      <c r="P271" s="87">
        <f t="shared" si="18"/>
        <v>1</v>
      </c>
    </row>
    <row r="272" spans="2:16" s="79" customFormat="1" x14ac:dyDescent="0.2">
      <c r="B272" s="86">
        <f>'3. Investeringen'!B223</f>
        <v>209</v>
      </c>
      <c r="C272" s="86" t="str">
        <f>'3. Investeringen'!C223</f>
        <v>Nieuwe investeringen</v>
      </c>
      <c r="D272" s="86" t="str">
        <f>'3. Investeringen'!D223</f>
        <v>19 Onbekend</v>
      </c>
      <c r="E272" s="86" t="str">
        <f>'3. Investeringen'!E223</f>
        <v>Endinet</v>
      </c>
      <c r="F272" s="86">
        <f>'3. Investeringen'!H223</f>
        <v>1</v>
      </c>
      <c r="G272" s="86">
        <f>'3. Investeringen'!I223</f>
        <v>0</v>
      </c>
      <c r="H272" s="121">
        <f>'3. Investeringen'!N223</f>
        <v>2011</v>
      </c>
      <c r="I272" s="26"/>
      <c r="J272" s="87">
        <f t="shared" si="19"/>
        <v>1</v>
      </c>
      <c r="K272" s="87">
        <f t="shared" si="20"/>
        <v>1</v>
      </c>
      <c r="L272" s="87">
        <f t="shared" si="21"/>
        <v>1</v>
      </c>
      <c r="M272" s="87">
        <f t="shared" si="22"/>
        <v>1</v>
      </c>
      <c r="N272" s="87">
        <f t="shared" si="23"/>
        <v>1</v>
      </c>
      <c r="O272" s="27"/>
      <c r="P272" s="87">
        <f t="shared" si="18"/>
        <v>1</v>
      </c>
    </row>
    <row r="273" spans="2:16" s="79" customFormat="1" x14ac:dyDescent="0.2">
      <c r="B273" s="86">
        <f>'3. Investeringen'!B224</f>
        <v>210</v>
      </c>
      <c r="C273" s="86" t="str">
        <f>'3. Investeringen'!C224</f>
        <v>Nieuwe investeringen</v>
      </c>
      <c r="D273" s="86" t="str">
        <f>'3. Investeringen'!D224</f>
        <v>19 Onbekend</v>
      </c>
      <c r="E273" s="86" t="str">
        <f>'3. Investeringen'!E224</f>
        <v>Endinet</v>
      </c>
      <c r="F273" s="86">
        <f>'3. Investeringen'!H224</f>
        <v>1</v>
      </c>
      <c r="G273" s="86">
        <f>'3. Investeringen'!I224</f>
        <v>0</v>
      </c>
      <c r="H273" s="121">
        <f>'3. Investeringen'!N224</f>
        <v>2011</v>
      </c>
      <c r="I273" s="26"/>
      <c r="J273" s="87">
        <f t="shared" si="19"/>
        <v>1</v>
      </c>
      <c r="K273" s="87">
        <f t="shared" si="20"/>
        <v>1</v>
      </c>
      <c r="L273" s="87">
        <f t="shared" si="21"/>
        <v>1</v>
      </c>
      <c r="M273" s="87">
        <f t="shared" si="22"/>
        <v>1</v>
      </c>
      <c r="N273" s="87">
        <f t="shared" si="23"/>
        <v>1</v>
      </c>
      <c r="O273" s="27"/>
      <c r="P273" s="87">
        <f t="shared" si="18"/>
        <v>1</v>
      </c>
    </row>
    <row r="274" spans="2:16" s="79" customFormat="1" x14ac:dyDescent="0.2">
      <c r="B274" s="86">
        <f>'3. Investeringen'!B225</f>
        <v>211</v>
      </c>
      <c r="C274" s="86" t="str">
        <f>'3. Investeringen'!C225</f>
        <v>Nieuwe investeringen</v>
      </c>
      <c r="D274" s="86" t="str">
        <f>'3. Investeringen'!D225</f>
        <v>19 Onbekend</v>
      </c>
      <c r="E274" s="86" t="str">
        <f>'3. Investeringen'!E225</f>
        <v>Endinet</v>
      </c>
      <c r="F274" s="86">
        <f>'3. Investeringen'!H225</f>
        <v>1</v>
      </c>
      <c r="G274" s="86">
        <f>'3. Investeringen'!I225</f>
        <v>0</v>
      </c>
      <c r="H274" s="121">
        <f>'3. Investeringen'!N225</f>
        <v>2011</v>
      </c>
      <c r="I274" s="26"/>
      <c r="J274" s="87">
        <f t="shared" si="19"/>
        <v>1</v>
      </c>
      <c r="K274" s="87">
        <f t="shared" si="20"/>
        <v>1</v>
      </c>
      <c r="L274" s="87">
        <f t="shared" si="21"/>
        <v>1</v>
      </c>
      <c r="M274" s="87">
        <f t="shared" si="22"/>
        <v>1</v>
      </c>
      <c r="N274" s="87">
        <f t="shared" si="23"/>
        <v>1</v>
      </c>
      <c r="O274" s="27"/>
      <c r="P274" s="87">
        <f t="shared" si="18"/>
        <v>1</v>
      </c>
    </row>
    <row r="275" spans="2:16" s="79" customFormat="1" x14ac:dyDescent="0.2">
      <c r="B275" s="86">
        <f>'3. Investeringen'!B226</f>
        <v>212</v>
      </c>
      <c r="C275" s="86" t="str">
        <f>'3. Investeringen'!C226</f>
        <v>Nieuwe investeringen</v>
      </c>
      <c r="D275" s="86" t="str">
        <f>'3. Investeringen'!D226</f>
        <v>19 Onbekend</v>
      </c>
      <c r="E275" s="86" t="str">
        <f>'3. Investeringen'!E226</f>
        <v>Endinet</v>
      </c>
      <c r="F275" s="86">
        <f>'3. Investeringen'!H226</f>
        <v>1</v>
      </c>
      <c r="G275" s="86">
        <f>'3. Investeringen'!I226</f>
        <v>0</v>
      </c>
      <c r="H275" s="121">
        <f>'3. Investeringen'!N226</f>
        <v>2011</v>
      </c>
      <c r="I275" s="26"/>
      <c r="J275" s="87">
        <f t="shared" si="19"/>
        <v>1</v>
      </c>
      <c r="K275" s="87">
        <f t="shared" si="20"/>
        <v>1</v>
      </c>
      <c r="L275" s="87">
        <f t="shared" si="21"/>
        <v>1</v>
      </c>
      <c r="M275" s="87">
        <f t="shared" si="22"/>
        <v>1</v>
      </c>
      <c r="N275" s="87">
        <f t="shared" si="23"/>
        <v>1</v>
      </c>
      <c r="O275" s="27"/>
      <c r="P275" s="87">
        <f t="shared" si="18"/>
        <v>1</v>
      </c>
    </row>
    <row r="276" spans="2:16" s="79" customFormat="1" x14ac:dyDescent="0.2">
      <c r="B276" s="86">
        <f>'3. Investeringen'!B227</f>
        <v>213</v>
      </c>
      <c r="C276" s="86" t="str">
        <f>'3. Investeringen'!C227</f>
        <v>Nieuwe investeringen</v>
      </c>
      <c r="D276" s="86" t="str">
        <f>'3. Investeringen'!D227</f>
        <v>19 Onbekend</v>
      </c>
      <c r="E276" s="86" t="str">
        <f>'3. Investeringen'!E227</f>
        <v>Endinet</v>
      </c>
      <c r="F276" s="86">
        <f>'3. Investeringen'!H227</f>
        <v>1</v>
      </c>
      <c r="G276" s="86">
        <f>'3. Investeringen'!I227</f>
        <v>0</v>
      </c>
      <c r="H276" s="121">
        <f>'3. Investeringen'!N227</f>
        <v>2011</v>
      </c>
      <c r="I276" s="26"/>
      <c r="J276" s="87">
        <f t="shared" si="19"/>
        <v>1</v>
      </c>
      <c r="K276" s="87">
        <f t="shared" si="20"/>
        <v>1</v>
      </c>
      <c r="L276" s="87">
        <f t="shared" si="21"/>
        <v>1</v>
      </c>
      <c r="M276" s="87">
        <f t="shared" si="22"/>
        <v>1</v>
      </c>
      <c r="N276" s="87">
        <f t="shared" si="23"/>
        <v>1</v>
      </c>
      <c r="O276" s="27"/>
      <c r="P276" s="87">
        <f t="shared" si="18"/>
        <v>1</v>
      </c>
    </row>
    <row r="277" spans="2:16" s="79" customFormat="1" x14ac:dyDescent="0.2">
      <c r="B277" s="86">
        <f>'3. Investeringen'!B228</f>
        <v>214</v>
      </c>
      <c r="C277" s="86" t="str">
        <f>'3. Investeringen'!C228</f>
        <v>Nieuwe investeringen</v>
      </c>
      <c r="D277" s="86" t="str">
        <f>'3. Investeringen'!D228</f>
        <v>19 Onbekend</v>
      </c>
      <c r="E277" s="86" t="str">
        <f>'3. Investeringen'!E228</f>
        <v>Endinet</v>
      </c>
      <c r="F277" s="86">
        <f>'3. Investeringen'!H228</f>
        <v>1</v>
      </c>
      <c r="G277" s="86">
        <f>'3. Investeringen'!I228</f>
        <v>0</v>
      </c>
      <c r="H277" s="121">
        <f>'3. Investeringen'!N228</f>
        <v>2011</v>
      </c>
      <c r="I277" s="26"/>
      <c r="J277" s="87">
        <f t="shared" si="19"/>
        <v>1</v>
      </c>
      <c r="K277" s="87">
        <f t="shared" si="20"/>
        <v>1</v>
      </c>
      <c r="L277" s="87">
        <f t="shared" si="21"/>
        <v>1</v>
      </c>
      <c r="M277" s="87">
        <f t="shared" si="22"/>
        <v>1</v>
      </c>
      <c r="N277" s="87">
        <f t="shared" si="23"/>
        <v>1</v>
      </c>
      <c r="O277" s="27"/>
      <c r="P277" s="87">
        <f t="shared" si="18"/>
        <v>1</v>
      </c>
    </row>
    <row r="278" spans="2:16" s="79" customFormat="1" x14ac:dyDescent="0.2">
      <c r="B278" s="86">
        <f>'3. Investeringen'!B229</f>
        <v>215</v>
      </c>
      <c r="C278" s="86" t="str">
        <f>'3. Investeringen'!C229</f>
        <v>Nieuwe investeringen</v>
      </c>
      <c r="D278" s="86" t="str">
        <f>'3. Investeringen'!D229</f>
        <v>19 Onbekend</v>
      </c>
      <c r="E278" s="86" t="str">
        <f>'3. Investeringen'!E229</f>
        <v>Endinet</v>
      </c>
      <c r="F278" s="86">
        <f>'3. Investeringen'!H229</f>
        <v>1</v>
      </c>
      <c r="G278" s="86">
        <f>'3. Investeringen'!I229</f>
        <v>0</v>
      </c>
      <c r="H278" s="121">
        <f>'3. Investeringen'!N229</f>
        <v>2011</v>
      </c>
      <c r="I278" s="26"/>
      <c r="J278" s="87">
        <f t="shared" si="19"/>
        <v>1</v>
      </c>
      <c r="K278" s="87">
        <f t="shared" si="20"/>
        <v>1</v>
      </c>
      <c r="L278" s="87">
        <f t="shared" si="21"/>
        <v>1</v>
      </c>
      <c r="M278" s="87">
        <f t="shared" si="22"/>
        <v>1</v>
      </c>
      <c r="N278" s="87">
        <f t="shared" si="23"/>
        <v>1</v>
      </c>
      <c r="O278" s="27"/>
      <c r="P278" s="87">
        <f t="shared" si="18"/>
        <v>1</v>
      </c>
    </row>
    <row r="279" spans="2:16" s="79" customFormat="1" x14ac:dyDescent="0.2">
      <c r="B279" s="86">
        <f>'3. Investeringen'!B230</f>
        <v>216</v>
      </c>
      <c r="C279" s="86" t="str">
        <f>'3. Investeringen'!C230</f>
        <v>Nieuwe investeringen</v>
      </c>
      <c r="D279" s="86" t="str">
        <f>'3. Investeringen'!D230</f>
        <v>19 Onbekend</v>
      </c>
      <c r="E279" s="86" t="str">
        <f>'3. Investeringen'!E230</f>
        <v>Endinet</v>
      </c>
      <c r="F279" s="86">
        <f>'3. Investeringen'!H230</f>
        <v>1</v>
      </c>
      <c r="G279" s="86">
        <f>'3. Investeringen'!I230</f>
        <v>0</v>
      </c>
      <c r="H279" s="121">
        <f>'3. Investeringen'!N230</f>
        <v>2011</v>
      </c>
      <c r="I279" s="26"/>
      <c r="J279" s="87">
        <f t="shared" si="19"/>
        <v>1</v>
      </c>
      <c r="K279" s="87">
        <f t="shared" si="20"/>
        <v>1</v>
      </c>
      <c r="L279" s="87">
        <f t="shared" si="21"/>
        <v>1</v>
      </c>
      <c r="M279" s="87">
        <f t="shared" si="22"/>
        <v>1</v>
      </c>
      <c r="N279" s="87">
        <f t="shared" si="23"/>
        <v>1</v>
      </c>
      <c r="O279" s="27"/>
      <c r="P279" s="87">
        <f t="shared" si="18"/>
        <v>1</v>
      </c>
    </row>
    <row r="280" spans="2:16" s="79" customFormat="1" x14ac:dyDescent="0.2">
      <c r="B280" s="86">
        <f>'3. Investeringen'!B231</f>
        <v>217</v>
      </c>
      <c r="C280" s="86" t="str">
        <f>'3. Investeringen'!C231</f>
        <v>Nieuwe investeringen</v>
      </c>
      <c r="D280" s="86" t="str">
        <f>'3. Investeringen'!D231</f>
        <v>19 Onbekend</v>
      </c>
      <c r="E280" s="86" t="str">
        <f>'3. Investeringen'!E231</f>
        <v>Endinet</v>
      </c>
      <c r="F280" s="86">
        <f>'3. Investeringen'!H231</f>
        <v>1</v>
      </c>
      <c r="G280" s="86">
        <f>'3. Investeringen'!I231</f>
        <v>0</v>
      </c>
      <c r="H280" s="121">
        <f>'3. Investeringen'!N231</f>
        <v>2011</v>
      </c>
      <c r="I280" s="26"/>
      <c r="J280" s="87">
        <f t="shared" si="19"/>
        <v>1</v>
      </c>
      <c r="K280" s="87">
        <f t="shared" si="20"/>
        <v>1</v>
      </c>
      <c r="L280" s="87">
        <f t="shared" si="21"/>
        <v>1</v>
      </c>
      <c r="M280" s="87">
        <f t="shared" si="22"/>
        <v>1</v>
      </c>
      <c r="N280" s="87">
        <f t="shared" si="23"/>
        <v>1</v>
      </c>
      <c r="O280" s="27"/>
      <c r="P280" s="87">
        <f t="shared" si="18"/>
        <v>1</v>
      </c>
    </row>
    <row r="281" spans="2:16" s="79" customFormat="1" x14ac:dyDescent="0.2">
      <c r="B281" s="86">
        <f>'3. Investeringen'!B232</f>
        <v>218</v>
      </c>
      <c r="C281" s="86" t="str">
        <f>'3. Investeringen'!C232</f>
        <v>Nieuwe investeringen</v>
      </c>
      <c r="D281" s="86" t="str">
        <f>'3. Investeringen'!D232</f>
        <v>19 Onbekend</v>
      </c>
      <c r="E281" s="86" t="str">
        <f>'3. Investeringen'!E232</f>
        <v>Endinet</v>
      </c>
      <c r="F281" s="86">
        <f>'3. Investeringen'!H232</f>
        <v>1</v>
      </c>
      <c r="G281" s="86">
        <f>'3. Investeringen'!I232</f>
        <v>0</v>
      </c>
      <c r="H281" s="121">
        <f>'3. Investeringen'!N232</f>
        <v>2011</v>
      </c>
      <c r="I281" s="26"/>
      <c r="J281" s="87">
        <f t="shared" si="19"/>
        <v>1</v>
      </c>
      <c r="K281" s="87">
        <f t="shared" si="20"/>
        <v>1</v>
      </c>
      <c r="L281" s="87">
        <f t="shared" si="21"/>
        <v>1</v>
      </c>
      <c r="M281" s="87">
        <f t="shared" si="22"/>
        <v>1</v>
      </c>
      <c r="N281" s="87">
        <f t="shared" si="23"/>
        <v>1</v>
      </c>
      <c r="O281" s="27"/>
      <c r="P281" s="87">
        <f t="shared" si="18"/>
        <v>1</v>
      </c>
    </row>
    <row r="282" spans="2:16" s="79" customFormat="1" x14ac:dyDescent="0.2">
      <c r="B282" s="86">
        <f>'3. Investeringen'!B233</f>
        <v>219</v>
      </c>
      <c r="C282" s="86" t="str">
        <f>'3. Investeringen'!C233</f>
        <v>Nieuwe investeringen</v>
      </c>
      <c r="D282" s="86" t="str">
        <f>'3. Investeringen'!D233</f>
        <v>19 Onbekend</v>
      </c>
      <c r="E282" s="86" t="str">
        <f>'3. Investeringen'!E233</f>
        <v>Endinet</v>
      </c>
      <c r="F282" s="86">
        <f>'3. Investeringen'!H233</f>
        <v>1</v>
      </c>
      <c r="G282" s="86">
        <f>'3. Investeringen'!I233</f>
        <v>0</v>
      </c>
      <c r="H282" s="121">
        <f>'3. Investeringen'!N233</f>
        <v>2011</v>
      </c>
      <c r="I282" s="26"/>
      <c r="J282" s="87">
        <f t="shared" si="19"/>
        <v>1</v>
      </c>
      <c r="K282" s="87">
        <f t="shared" si="20"/>
        <v>1</v>
      </c>
      <c r="L282" s="87">
        <f t="shared" si="21"/>
        <v>1</v>
      </c>
      <c r="M282" s="87">
        <f t="shared" si="22"/>
        <v>1</v>
      </c>
      <c r="N282" s="87">
        <f t="shared" si="23"/>
        <v>1</v>
      </c>
      <c r="O282" s="27"/>
      <c r="P282" s="87">
        <f t="shared" si="18"/>
        <v>1</v>
      </c>
    </row>
    <row r="283" spans="2:16" s="79" customFormat="1" x14ac:dyDescent="0.2">
      <c r="B283" s="86">
        <f>'3. Investeringen'!B234</f>
        <v>220</v>
      </c>
      <c r="C283" s="86" t="str">
        <f>'3. Investeringen'!C234</f>
        <v>Nieuwe investeringen</v>
      </c>
      <c r="D283" s="86" t="str">
        <f>'3. Investeringen'!D234</f>
        <v>19 Onbekend</v>
      </c>
      <c r="E283" s="86" t="str">
        <f>'3. Investeringen'!E234</f>
        <v>Endinet</v>
      </c>
      <c r="F283" s="86">
        <f>'3. Investeringen'!H234</f>
        <v>1</v>
      </c>
      <c r="G283" s="86">
        <f>'3. Investeringen'!I234</f>
        <v>0</v>
      </c>
      <c r="H283" s="121">
        <f>'3. Investeringen'!N234</f>
        <v>2011</v>
      </c>
      <c r="I283" s="26"/>
      <c r="J283" s="87">
        <f t="shared" si="19"/>
        <v>1</v>
      </c>
      <c r="K283" s="87">
        <f t="shared" si="20"/>
        <v>1</v>
      </c>
      <c r="L283" s="87">
        <f t="shared" si="21"/>
        <v>1</v>
      </c>
      <c r="M283" s="87">
        <f t="shared" si="22"/>
        <v>1</v>
      </c>
      <c r="N283" s="87">
        <f t="shared" si="23"/>
        <v>1</v>
      </c>
      <c r="O283" s="27"/>
      <c r="P283" s="87">
        <f t="shared" si="18"/>
        <v>1</v>
      </c>
    </row>
    <row r="284" spans="2:16" s="79" customFormat="1" x14ac:dyDescent="0.2">
      <c r="B284" s="86">
        <f>'3. Investeringen'!B235</f>
        <v>221</v>
      </c>
      <c r="C284" s="86" t="str">
        <f>'3. Investeringen'!C235</f>
        <v>Nieuwe investeringen</v>
      </c>
      <c r="D284" s="86" t="str">
        <f>'3. Investeringen'!D235</f>
        <v>19 Onbekend</v>
      </c>
      <c r="E284" s="86" t="str">
        <f>'3. Investeringen'!E235</f>
        <v>Endinet</v>
      </c>
      <c r="F284" s="86">
        <f>'3. Investeringen'!H235</f>
        <v>1</v>
      </c>
      <c r="G284" s="86">
        <f>'3. Investeringen'!I235</f>
        <v>0</v>
      </c>
      <c r="H284" s="121">
        <f>'3. Investeringen'!N235</f>
        <v>2011</v>
      </c>
      <c r="I284" s="26"/>
      <c r="J284" s="87">
        <f t="shared" si="19"/>
        <v>1</v>
      </c>
      <c r="K284" s="87">
        <f t="shared" si="20"/>
        <v>1</v>
      </c>
      <c r="L284" s="87">
        <f t="shared" si="21"/>
        <v>1</v>
      </c>
      <c r="M284" s="87">
        <f t="shared" si="22"/>
        <v>1</v>
      </c>
      <c r="N284" s="87">
        <f t="shared" si="23"/>
        <v>1</v>
      </c>
      <c r="O284" s="27"/>
      <c r="P284" s="87">
        <f t="shared" si="18"/>
        <v>1</v>
      </c>
    </row>
    <row r="285" spans="2:16" s="79" customFormat="1" x14ac:dyDescent="0.2">
      <c r="B285" s="86">
        <f>'3. Investeringen'!B236</f>
        <v>222</v>
      </c>
      <c r="C285" s="86" t="str">
        <f>'3. Investeringen'!C236</f>
        <v>Nieuwe investeringen</v>
      </c>
      <c r="D285" s="86" t="str">
        <f>'3. Investeringen'!D236</f>
        <v>19 Onbekend</v>
      </c>
      <c r="E285" s="86" t="str">
        <f>'3. Investeringen'!E236</f>
        <v>Endinet</v>
      </c>
      <c r="F285" s="86">
        <f>'3. Investeringen'!H236</f>
        <v>1</v>
      </c>
      <c r="G285" s="86">
        <f>'3. Investeringen'!I236</f>
        <v>0</v>
      </c>
      <c r="H285" s="121">
        <f>'3. Investeringen'!N236</f>
        <v>2011</v>
      </c>
      <c r="I285" s="26"/>
      <c r="J285" s="87">
        <f t="shared" si="19"/>
        <v>1</v>
      </c>
      <c r="K285" s="87">
        <f t="shared" si="20"/>
        <v>1</v>
      </c>
      <c r="L285" s="87">
        <f t="shared" si="21"/>
        <v>1</v>
      </c>
      <c r="M285" s="87">
        <f t="shared" si="22"/>
        <v>1</v>
      </c>
      <c r="N285" s="87">
        <f t="shared" si="23"/>
        <v>1</v>
      </c>
      <c r="O285" s="27"/>
      <c r="P285" s="87">
        <f t="shared" si="18"/>
        <v>1</v>
      </c>
    </row>
    <row r="286" spans="2:16" s="79" customFormat="1" x14ac:dyDescent="0.2">
      <c r="B286" s="86">
        <f>'3. Investeringen'!B237</f>
        <v>223</v>
      </c>
      <c r="C286" s="86" t="str">
        <f>'3. Investeringen'!C237</f>
        <v>Nieuwe investeringen</v>
      </c>
      <c r="D286" s="86" t="str">
        <f>'3. Investeringen'!D237</f>
        <v>19 Onbekend</v>
      </c>
      <c r="E286" s="86" t="str">
        <f>'3. Investeringen'!E237</f>
        <v>Endinet</v>
      </c>
      <c r="F286" s="86">
        <f>'3. Investeringen'!H237</f>
        <v>1</v>
      </c>
      <c r="G286" s="86">
        <f>'3. Investeringen'!I237</f>
        <v>0</v>
      </c>
      <c r="H286" s="121">
        <f>'3. Investeringen'!N237</f>
        <v>2011</v>
      </c>
      <c r="I286" s="26"/>
      <c r="J286" s="87">
        <f t="shared" si="19"/>
        <v>1</v>
      </c>
      <c r="K286" s="87">
        <f t="shared" si="20"/>
        <v>1</v>
      </c>
      <c r="L286" s="87">
        <f t="shared" si="21"/>
        <v>1</v>
      </c>
      <c r="M286" s="87">
        <f t="shared" si="22"/>
        <v>1</v>
      </c>
      <c r="N286" s="87">
        <f t="shared" si="23"/>
        <v>1</v>
      </c>
      <c r="O286" s="27"/>
      <c r="P286" s="87">
        <f t="shared" si="18"/>
        <v>1</v>
      </c>
    </row>
    <row r="287" spans="2:16" s="79" customFormat="1" x14ac:dyDescent="0.2">
      <c r="B287" s="86">
        <f>'3. Investeringen'!B238</f>
        <v>224</v>
      </c>
      <c r="C287" s="86" t="str">
        <f>'3. Investeringen'!C238</f>
        <v>Nieuwe investeringen</v>
      </c>
      <c r="D287" s="86" t="str">
        <f>'3. Investeringen'!D238</f>
        <v>19 Onbekend</v>
      </c>
      <c r="E287" s="86" t="str">
        <f>'3. Investeringen'!E238</f>
        <v>Endinet</v>
      </c>
      <c r="F287" s="86">
        <f>'3. Investeringen'!H238</f>
        <v>1</v>
      </c>
      <c r="G287" s="86">
        <f>'3. Investeringen'!I238</f>
        <v>0</v>
      </c>
      <c r="H287" s="121">
        <f>'3. Investeringen'!N238</f>
        <v>2011</v>
      </c>
      <c r="I287" s="26"/>
      <c r="J287" s="87">
        <f t="shared" si="19"/>
        <v>1</v>
      </c>
      <c r="K287" s="87">
        <f t="shared" si="20"/>
        <v>1</v>
      </c>
      <c r="L287" s="87">
        <f t="shared" si="21"/>
        <v>1</v>
      </c>
      <c r="M287" s="87">
        <f t="shared" si="22"/>
        <v>1</v>
      </c>
      <c r="N287" s="87">
        <f t="shared" si="23"/>
        <v>1</v>
      </c>
      <c r="O287" s="27"/>
      <c r="P287" s="87">
        <f t="shared" si="18"/>
        <v>1</v>
      </c>
    </row>
    <row r="288" spans="2:16" s="79" customFormat="1" x14ac:dyDescent="0.2">
      <c r="B288" s="86">
        <f>'3. Investeringen'!B239</f>
        <v>225</v>
      </c>
      <c r="C288" s="86" t="str">
        <f>'3. Investeringen'!C239</f>
        <v>Nieuwe investeringen</v>
      </c>
      <c r="D288" s="86" t="str">
        <f>'3. Investeringen'!D239</f>
        <v>19 Onbekend</v>
      </c>
      <c r="E288" s="86" t="str">
        <f>'3. Investeringen'!E239</f>
        <v>Endinet</v>
      </c>
      <c r="F288" s="86">
        <f>'3. Investeringen'!H239</f>
        <v>1</v>
      </c>
      <c r="G288" s="86">
        <f>'3. Investeringen'!I239</f>
        <v>0</v>
      </c>
      <c r="H288" s="121">
        <f>'3. Investeringen'!N239</f>
        <v>2011</v>
      </c>
      <c r="I288" s="26"/>
      <c r="J288" s="87">
        <f t="shared" si="19"/>
        <v>1</v>
      </c>
      <c r="K288" s="87">
        <f t="shared" si="20"/>
        <v>1</v>
      </c>
      <c r="L288" s="87">
        <f t="shared" si="21"/>
        <v>1</v>
      </c>
      <c r="M288" s="87">
        <f t="shared" si="22"/>
        <v>1</v>
      </c>
      <c r="N288" s="87">
        <f t="shared" si="23"/>
        <v>1</v>
      </c>
      <c r="O288" s="27"/>
      <c r="P288" s="87">
        <f t="shared" si="18"/>
        <v>1</v>
      </c>
    </row>
    <row r="289" spans="2:16" s="79" customFormat="1" x14ac:dyDescent="0.2">
      <c r="B289" s="86">
        <f>'3. Investeringen'!B240</f>
        <v>226</v>
      </c>
      <c r="C289" s="86" t="str">
        <f>'3. Investeringen'!C240</f>
        <v>Nieuwe investeringen</v>
      </c>
      <c r="D289" s="86" t="str">
        <f>'3. Investeringen'!D240</f>
        <v>19 Onbekend</v>
      </c>
      <c r="E289" s="86" t="str">
        <f>'3. Investeringen'!E240</f>
        <v>Endinet</v>
      </c>
      <c r="F289" s="86">
        <f>'3. Investeringen'!H240</f>
        <v>1</v>
      </c>
      <c r="G289" s="86">
        <f>'3. Investeringen'!I240</f>
        <v>0</v>
      </c>
      <c r="H289" s="121">
        <f>'3. Investeringen'!N240</f>
        <v>2011</v>
      </c>
      <c r="I289" s="26"/>
      <c r="J289" s="87">
        <f t="shared" si="19"/>
        <v>1</v>
      </c>
      <c r="K289" s="87">
        <f t="shared" si="20"/>
        <v>1</v>
      </c>
      <c r="L289" s="87">
        <f t="shared" si="21"/>
        <v>1</v>
      </c>
      <c r="M289" s="87">
        <f t="shared" si="22"/>
        <v>1</v>
      </c>
      <c r="N289" s="87">
        <f t="shared" si="23"/>
        <v>1</v>
      </c>
      <c r="O289" s="27"/>
      <c r="P289" s="87">
        <f t="shared" si="18"/>
        <v>1</v>
      </c>
    </row>
    <row r="290" spans="2:16" s="79" customFormat="1" x14ac:dyDescent="0.2">
      <c r="B290" s="86">
        <f>'3. Investeringen'!B241</f>
        <v>227</v>
      </c>
      <c r="C290" s="86" t="str">
        <f>'3. Investeringen'!C241</f>
        <v>Nieuwe investeringen</v>
      </c>
      <c r="D290" s="86" t="str">
        <f>'3. Investeringen'!D241</f>
        <v>19 Onbekend</v>
      </c>
      <c r="E290" s="86" t="str">
        <f>'3. Investeringen'!E241</f>
        <v>Endinet</v>
      </c>
      <c r="F290" s="86">
        <f>'3. Investeringen'!H241</f>
        <v>1</v>
      </c>
      <c r="G290" s="86">
        <f>'3. Investeringen'!I241</f>
        <v>0</v>
      </c>
      <c r="H290" s="121">
        <f>'3. Investeringen'!N241</f>
        <v>2011</v>
      </c>
      <c r="I290" s="26"/>
      <c r="J290" s="87">
        <f t="shared" si="19"/>
        <v>1</v>
      </c>
      <c r="K290" s="87">
        <f t="shared" si="20"/>
        <v>1</v>
      </c>
      <c r="L290" s="87">
        <f t="shared" si="21"/>
        <v>1</v>
      </c>
      <c r="M290" s="87">
        <f t="shared" si="22"/>
        <v>1</v>
      </c>
      <c r="N290" s="87">
        <f t="shared" si="23"/>
        <v>1</v>
      </c>
      <c r="O290" s="27"/>
      <c r="P290" s="87">
        <f t="shared" si="18"/>
        <v>1</v>
      </c>
    </row>
    <row r="291" spans="2:16" s="79" customFormat="1" x14ac:dyDescent="0.2">
      <c r="B291" s="86">
        <f>'3. Investeringen'!B242</f>
        <v>228</v>
      </c>
      <c r="C291" s="86" t="str">
        <f>'3. Investeringen'!C242</f>
        <v>Nieuwe investeringen</v>
      </c>
      <c r="D291" s="86" t="str">
        <f>'3. Investeringen'!D242</f>
        <v>19 Onbekend</v>
      </c>
      <c r="E291" s="86" t="str">
        <f>'3. Investeringen'!E242</f>
        <v>Endinet</v>
      </c>
      <c r="F291" s="86">
        <f>'3. Investeringen'!H242</f>
        <v>1</v>
      </c>
      <c r="G291" s="86">
        <f>'3. Investeringen'!I242</f>
        <v>0</v>
      </c>
      <c r="H291" s="121">
        <f>'3. Investeringen'!N242</f>
        <v>2011</v>
      </c>
      <c r="I291" s="26"/>
      <c r="J291" s="87">
        <f t="shared" si="19"/>
        <v>1</v>
      </c>
      <c r="K291" s="87">
        <f t="shared" si="20"/>
        <v>1</v>
      </c>
      <c r="L291" s="87">
        <f t="shared" si="21"/>
        <v>1</v>
      </c>
      <c r="M291" s="87">
        <f t="shared" si="22"/>
        <v>1</v>
      </c>
      <c r="N291" s="87">
        <f t="shared" si="23"/>
        <v>1</v>
      </c>
      <c r="O291" s="27"/>
      <c r="P291" s="87">
        <f t="shared" si="18"/>
        <v>1</v>
      </c>
    </row>
    <row r="292" spans="2:16" s="79" customFormat="1" x14ac:dyDescent="0.2">
      <c r="B292" s="86">
        <f>'3. Investeringen'!B243</f>
        <v>229</v>
      </c>
      <c r="C292" s="86" t="str">
        <f>'3. Investeringen'!C243</f>
        <v>Nieuwe investeringen</v>
      </c>
      <c r="D292" s="86" t="str">
        <f>'3. Investeringen'!D243</f>
        <v>19 Onbekend</v>
      </c>
      <c r="E292" s="86" t="str">
        <f>'3. Investeringen'!E243</f>
        <v>Endinet</v>
      </c>
      <c r="F292" s="86">
        <f>'3. Investeringen'!H243</f>
        <v>1</v>
      </c>
      <c r="G292" s="86">
        <f>'3. Investeringen'!I243</f>
        <v>0</v>
      </c>
      <c r="H292" s="121">
        <f>'3. Investeringen'!N243</f>
        <v>2011</v>
      </c>
      <c r="I292" s="26"/>
      <c r="J292" s="87">
        <f t="shared" si="19"/>
        <v>1</v>
      </c>
      <c r="K292" s="87">
        <f t="shared" si="20"/>
        <v>1</v>
      </c>
      <c r="L292" s="87">
        <f t="shared" si="21"/>
        <v>1</v>
      </c>
      <c r="M292" s="87">
        <f t="shared" si="22"/>
        <v>1</v>
      </c>
      <c r="N292" s="87">
        <f t="shared" si="23"/>
        <v>1</v>
      </c>
      <c r="O292" s="27"/>
      <c r="P292" s="87">
        <f t="shared" si="18"/>
        <v>1</v>
      </c>
    </row>
    <row r="293" spans="2:16" s="79" customFormat="1" x14ac:dyDescent="0.2">
      <c r="B293" s="86">
        <f>'3. Investeringen'!B244</f>
        <v>230</v>
      </c>
      <c r="C293" s="86" t="str">
        <f>'3. Investeringen'!C244</f>
        <v>Nieuwe investeringen</v>
      </c>
      <c r="D293" s="86" t="str">
        <f>'3. Investeringen'!D244</f>
        <v>19 Onbekend</v>
      </c>
      <c r="E293" s="86" t="str">
        <f>'3. Investeringen'!E244</f>
        <v>Endinet</v>
      </c>
      <c r="F293" s="86">
        <f>'3. Investeringen'!H244</f>
        <v>1</v>
      </c>
      <c r="G293" s="86">
        <f>'3. Investeringen'!I244</f>
        <v>0</v>
      </c>
      <c r="H293" s="121">
        <f>'3. Investeringen'!N244</f>
        <v>2011</v>
      </c>
      <c r="I293" s="26"/>
      <c r="J293" s="87">
        <f t="shared" si="19"/>
        <v>1</v>
      </c>
      <c r="K293" s="87">
        <f t="shared" si="20"/>
        <v>1</v>
      </c>
      <c r="L293" s="87">
        <f t="shared" si="21"/>
        <v>1</v>
      </c>
      <c r="M293" s="87">
        <f t="shared" si="22"/>
        <v>1</v>
      </c>
      <c r="N293" s="87">
        <f t="shared" si="23"/>
        <v>1</v>
      </c>
      <c r="O293" s="27"/>
      <c r="P293" s="87">
        <f t="shared" si="18"/>
        <v>1</v>
      </c>
    </row>
    <row r="294" spans="2:16" s="79" customFormat="1" x14ac:dyDescent="0.2">
      <c r="B294" s="86">
        <f>'3. Investeringen'!B245</f>
        <v>231</v>
      </c>
      <c r="C294" s="86" t="str">
        <f>'3. Investeringen'!C245</f>
        <v>Nieuwe investeringen</v>
      </c>
      <c r="D294" s="86" t="str">
        <f>'3. Investeringen'!D245</f>
        <v>19 Onbekend</v>
      </c>
      <c r="E294" s="86" t="str">
        <f>'3. Investeringen'!E245</f>
        <v>Endinet</v>
      </c>
      <c r="F294" s="86">
        <f>'3. Investeringen'!H245</f>
        <v>1</v>
      </c>
      <c r="G294" s="86">
        <f>'3. Investeringen'!I245</f>
        <v>0</v>
      </c>
      <c r="H294" s="121">
        <f>'3. Investeringen'!N245</f>
        <v>2011</v>
      </c>
      <c r="I294" s="26"/>
      <c r="J294" s="87">
        <f t="shared" si="19"/>
        <v>1</v>
      </c>
      <c r="K294" s="87">
        <f t="shared" si="20"/>
        <v>1</v>
      </c>
      <c r="L294" s="87">
        <f t="shared" si="21"/>
        <v>1</v>
      </c>
      <c r="M294" s="87">
        <f t="shared" si="22"/>
        <v>1</v>
      </c>
      <c r="N294" s="87">
        <f t="shared" si="23"/>
        <v>1</v>
      </c>
      <c r="O294" s="27"/>
      <c r="P294" s="87">
        <f t="shared" si="18"/>
        <v>1</v>
      </c>
    </row>
    <row r="295" spans="2:16" s="79" customFormat="1" x14ac:dyDescent="0.2">
      <c r="B295" s="86">
        <f>'3. Investeringen'!B246</f>
        <v>232</v>
      </c>
      <c r="C295" s="86" t="str">
        <f>'3. Investeringen'!C246</f>
        <v>Nieuwe investeringen</v>
      </c>
      <c r="D295" s="86" t="str">
        <f>'3. Investeringen'!D246</f>
        <v>19 Onbekend</v>
      </c>
      <c r="E295" s="86" t="str">
        <f>'3. Investeringen'!E246</f>
        <v>Endinet</v>
      </c>
      <c r="F295" s="86">
        <f>'3. Investeringen'!H246</f>
        <v>1</v>
      </c>
      <c r="G295" s="86">
        <f>'3. Investeringen'!I246</f>
        <v>0</v>
      </c>
      <c r="H295" s="121">
        <f>'3. Investeringen'!N246</f>
        <v>2011</v>
      </c>
      <c r="I295" s="26"/>
      <c r="J295" s="87">
        <f t="shared" si="19"/>
        <v>1</v>
      </c>
      <c r="K295" s="87">
        <f t="shared" si="20"/>
        <v>1</v>
      </c>
      <c r="L295" s="87">
        <f t="shared" si="21"/>
        <v>1</v>
      </c>
      <c r="M295" s="87">
        <f t="shared" si="22"/>
        <v>1</v>
      </c>
      <c r="N295" s="87">
        <f t="shared" si="23"/>
        <v>1</v>
      </c>
      <c r="O295" s="27"/>
      <c r="P295" s="87">
        <f t="shared" si="18"/>
        <v>1</v>
      </c>
    </row>
    <row r="296" spans="2:16" s="79" customFormat="1" x14ac:dyDescent="0.2">
      <c r="B296" s="86">
        <f>'3. Investeringen'!B247</f>
        <v>233</v>
      </c>
      <c r="C296" s="86" t="str">
        <f>'3. Investeringen'!C247</f>
        <v>Nieuwe investeringen</v>
      </c>
      <c r="D296" s="86" t="str">
        <f>'3. Investeringen'!D247</f>
        <v>19 Onbekend</v>
      </c>
      <c r="E296" s="86" t="str">
        <f>'3. Investeringen'!E247</f>
        <v>Endinet</v>
      </c>
      <c r="F296" s="86">
        <f>'3. Investeringen'!H247</f>
        <v>1</v>
      </c>
      <c r="G296" s="86">
        <f>'3. Investeringen'!I247</f>
        <v>0</v>
      </c>
      <c r="H296" s="121">
        <f>'3. Investeringen'!N247</f>
        <v>2011</v>
      </c>
      <c r="I296" s="26"/>
      <c r="J296" s="87">
        <f t="shared" si="19"/>
        <v>1</v>
      </c>
      <c r="K296" s="87">
        <f t="shared" si="20"/>
        <v>1</v>
      </c>
      <c r="L296" s="87">
        <f t="shared" si="21"/>
        <v>1</v>
      </c>
      <c r="M296" s="87">
        <f t="shared" si="22"/>
        <v>1</v>
      </c>
      <c r="N296" s="87">
        <f t="shared" si="23"/>
        <v>1</v>
      </c>
      <c r="O296" s="27"/>
      <c r="P296" s="87">
        <f t="shared" si="18"/>
        <v>1</v>
      </c>
    </row>
    <row r="297" spans="2:16" s="79" customFormat="1" x14ac:dyDescent="0.2">
      <c r="B297" s="86">
        <f>'3. Investeringen'!B248</f>
        <v>234</v>
      </c>
      <c r="C297" s="86" t="str">
        <f>'3. Investeringen'!C248</f>
        <v>Nieuwe investeringen</v>
      </c>
      <c r="D297" s="86" t="str">
        <f>'3. Investeringen'!D248</f>
        <v>19 Onbekend</v>
      </c>
      <c r="E297" s="86" t="str">
        <f>'3. Investeringen'!E248</f>
        <v>Endinet</v>
      </c>
      <c r="F297" s="86">
        <f>'3. Investeringen'!H248</f>
        <v>1</v>
      </c>
      <c r="G297" s="86">
        <f>'3. Investeringen'!I248</f>
        <v>0</v>
      </c>
      <c r="H297" s="121">
        <f>'3. Investeringen'!N248</f>
        <v>2011</v>
      </c>
      <c r="I297" s="26"/>
      <c r="J297" s="87">
        <f t="shared" si="19"/>
        <v>1</v>
      </c>
      <c r="K297" s="87">
        <f t="shared" si="20"/>
        <v>1</v>
      </c>
      <c r="L297" s="87">
        <f t="shared" si="21"/>
        <v>1</v>
      </c>
      <c r="M297" s="87">
        <f t="shared" si="22"/>
        <v>1</v>
      </c>
      <c r="N297" s="87">
        <f t="shared" si="23"/>
        <v>1</v>
      </c>
      <c r="O297" s="27"/>
      <c r="P297" s="87">
        <f t="shared" si="18"/>
        <v>1</v>
      </c>
    </row>
    <row r="298" spans="2:16" s="79" customFormat="1" x14ac:dyDescent="0.2">
      <c r="B298" s="86">
        <f>'3. Investeringen'!B249</f>
        <v>235</v>
      </c>
      <c r="C298" s="86" t="str">
        <f>'3. Investeringen'!C249</f>
        <v>Nieuwe investeringen</v>
      </c>
      <c r="D298" s="86" t="str">
        <f>'3. Investeringen'!D249</f>
        <v>19 Onbekend</v>
      </c>
      <c r="E298" s="86" t="str">
        <f>'3. Investeringen'!E249</f>
        <v>Endinet</v>
      </c>
      <c r="F298" s="86">
        <f>'3. Investeringen'!H249</f>
        <v>1</v>
      </c>
      <c r="G298" s="86">
        <f>'3. Investeringen'!I249</f>
        <v>0</v>
      </c>
      <c r="H298" s="121">
        <f>'3. Investeringen'!N249</f>
        <v>2011</v>
      </c>
      <c r="I298" s="26"/>
      <c r="J298" s="87">
        <f t="shared" si="19"/>
        <v>1</v>
      </c>
      <c r="K298" s="87">
        <f t="shared" si="20"/>
        <v>1</v>
      </c>
      <c r="L298" s="87">
        <f t="shared" si="21"/>
        <v>1</v>
      </c>
      <c r="M298" s="87">
        <f t="shared" si="22"/>
        <v>1</v>
      </c>
      <c r="N298" s="87">
        <f t="shared" si="23"/>
        <v>1</v>
      </c>
      <c r="O298" s="27"/>
      <c r="P298" s="87">
        <f t="shared" si="18"/>
        <v>1</v>
      </c>
    </row>
    <row r="299" spans="2:16" s="79" customFormat="1" x14ac:dyDescent="0.2">
      <c r="B299" s="86">
        <f>'3. Investeringen'!B250</f>
        <v>236</v>
      </c>
      <c r="C299" s="86" t="str">
        <f>'3. Investeringen'!C250</f>
        <v>Nieuwe investeringen</v>
      </c>
      <c r="D299" s="86" t="str">
        <f>'3. Investeringen'!D250</f>
        <v>19 Onbekend</v>
      </c>
      <c r="E299" s="86" t="str">
        <f>'3. Investeringen'!E250</f>
        <v>Endinet</v>
      </c>
      <c r="F299" s="86">
        <f>'3. Investeringen'!H250</f>
        <v>1</v>
      </c>
      <c r="G299" s="86">
        <f>'3. Investeringen'!I250</f>
        <v>0</v>
      </c>
      <c r="H299" s="121">
        <f>'3. Investeringen'!N250</f>
        <v>2011</v>
      </c>
      <c r="I299" s="26"/>
      <c r="J299" s="87">
        <f t="shared" si="19"/>
        <v>1</v>
      </c>
      <c r="K299" s="87">
        <f t="shared" si="20"/>
        <v>1</v>
      </c>
      <c r="L299" s="87">
        <f t="shared" si="21"/>
        <v>1</v>
      </c>
      <c r="M299" s="87">
        <f t="shared" si="22"/>
        <v>1</v>
      </c>
      <c r="N299" s="87">
        <f t="shared" si="23"/>
        <v>1</v>
      </c>
      <c r="O299" s="27"/>
      <c r="P299" s="87">
        <f t="shared" si="18"/>
        <v>1</v>
      </c>
    </row>
    <row r="300" spans="2:16" s="79" customFormat="1" x14ac:dyDescent="0.2">
      <c r="B300" s="86">
        <f>'3. Investeringen'!B251</f>
        <v>237</v>
      </c>
      <c r="C300" s="86" t="str">
        <f>'3. Investeringen'!C251</f>
        <v>Nieuwe investeringen</v>
      </c>
      <c r="D300" s="86" t="str">
        <f>'3. Investeringen'!D251</f>
        <v>19 Onbekend</v>
      </c>
      <c r="E300" s="86" t="str">
        <f>'3. Investeringen'!E251</f>
        <v>Endinet</v>
      </c>
      <c r="F300" s="86">
        <f>'3. Investeringen'!H251</f>
        <v>1</v>
      </c>
      <c r="G300" s="86">
        <f>'3. Investeringen'!I251</f>
        <v>0</v>
      </c>
      <c r="H300" s="121">
        <f>'3. Investeringen'!N251</f>
        <v>2011</v>
      </c>
      <c r="I300" s="26"/>
      <c r="J300" s="87">
        <f t="shared" si="19"/>
        <v>1</v>
      </c>
      <c r="K300" s="87">
        <f t="shared" si="20"/>
        <v>1</v>
      </c>
      <c r="L300" s="87">
        <f t="shared" si="21"/>
        <v>1</v>
      </c>
      <c r="M300" s="87">
        <f t="shared" si="22"/>
        <v>1</v>
      </c>
      <c r="N300" s="87">
        <f t="shared" si="23"/>
        <v>1</v>
      </c>
      <c r="O300" s="27"/>
      <c r="P300" s="87">
        <f t="shared" si="18"/>
        <v>1</v>
      </c>
    </row>
    <row r="301" spans="2:16" s="79" customFormat="1" x14ac:dyDescent="0.2">
      <c r="B301" s="86">
        <f>'3. Investeringen'!B252</f>
        <v>238</v>
      </c>
      <c r="C301" s="86" t="str">
        <f>'3. Investeringen'!C252</f>
        <v>Nieuwe investeringen</v>
      </c>
      <c r="D301" s="86" t="str">
        <f>'3. Investeringen'!D252</f>
        <v>19 Onbekend</v>
      </c>
      <c r="E301" s="86" t="str">
        <f>'3. Investeringen'!E252</f>
        <v>Endinet</v>
      </c>
      <c r="F301" s="86">
        <f>'3. Investeringen'!H252</f>
        <v>1</v>
      </c>
      <c r="G301" s="86">
        <f>'3. Investeringen'!I252</f>
        <v>0</v>
      </c>
      <c r="H301" s="121">
        <f>'3. Investeringen'!N252</f>
        <v>2011</v>
      </c>
      <c r="I301" s="26"/>
      <c r="J301" s="87">
        <f t="shared" si="19"/>
        <v>1</v>
      </c>
      <c r="K301" s="87">
        <f t="shared" si="20"/>
        <v>1</v>
      </c>
      <c r="L301" s="87">
        <f t="shared" si="21"/>
        <v>1</v>
      </c>
      <c r="M301" s="87">
        <f t="shared" si="22"/>
        <v>1</v>
      </c>
      <c r="N301" s="87">
        <f t="shared" si="23"/>
        <v>1</v>
      </c>
      <c r="O301" s="27"/>
      <c r="P301" s="87">
        <f t="shared" si="18"/>
        <v>1</v>
      </c>
    </row>
    <row r="302" spans="2:16" s="79" customFormat="1" x14ac:dyDescent="0.2">
      <c r="B302" s="86">
        <f>'3. Investeringen'!B253</f>
        <v>239</v>
      </c>
      <c r="C302" s="86" t="str">
        <f>'3. Investeringen'!C253</f>
        <v>Nieuwe investeringen</v>
      </c>
      <c r="D302" s="86" t="str">
        <f>'3. Investeringen'!D253</f>
        <v>19 Onbekend</v>
      </c>
      <c r="E302" s="86" t="str">
        <f>'3. Investeringen'!E253</f>
        <v>Endinet</v>
      </c>
      <c r="F302" s="86">
        <f>'3. Investeringen'!H253</f>
        <v>1</v>
      </c>
      <c r="G302" s="86">
        <f>'3. Investeringen'!I253</f>
        <v>0</v>
      </c>
      <c r="H302" s="121">
        <f>'3. Investeringen'!N253</f>
        <v>2011</v>
      </c>
      <c r="I302" s="26"/>
      <c r="J302" s="87">
        <f t="shared" si="19"/>
        <v>1</v>
      </c>
      <c r="K302" s="87">
        <f t="shared" si="20"/>
        <v>1</v>
      </c>
      <c r="L302" s="87">
        <f t="shared" si="21"/>
        <v>1</v>
      </c>
      <c r="M302" s="87">
        <f t="shared" si="22"/>
        <v>1</v>
      </c>
      <c r="N302" s="87">
        <f t="shared" si="23"/>
        <v>1</v>
      </c>
      <c r="O302" s="27"/>
      <c r="P302" s="87">
        <f t="shared" si="18"/>
        <v>1</v>
      </c>
    </row>
    <row r="303" spans="2:16" s="79" customFormat="1" x14ac:dyDescent="0.2">
      <c r="B303" s="86">
        <f>'3. Investeringen'!B254</f>
        <v>240</v>
      </c>
      <c r="C303" s="86" t="str">
        <f>'3. Investeringen'!C254</f>
        <v>Nieuwe investeringen</v>
      </c>
      <c r="D303" s="86" t="str">
        <f>'3. Investeringen'!D254</f>
        <v>19 Onbekend</v>
      </c>
      <c r="E303" s="86" t="str">
        <f>'3. Investeringen'!E254</f>
        <v>Endinet</v>
      </c>
      <c r="F303" s="86">
        <f>'3. Investeringen'!H254</f>
        <v>1</v>
      </c>
      <c r="G303" s="86">
        <f>'3. Investeringen'!I254</f>
        <v>0</v>
      </c>
      <c r="H303" s="121">
        <f>'3. Investeringen'!N254</f>
        <v>2011</v>
      </c>
      <c r="I303" s="26"/>
      <c r="J303" s="87">
        <f t="shared" si="19"/>
        <v>1</v>
      </c>
      <c r="K303" s="87">
        <f t="shared" si="20"/>
        <v>1</v>
      </c>
      <c r="L303" s="87">
        <f t="shared" si="21"/>
        <v>1</v>
      </c>
      <c r="M303" s="87">
        <f t="shared" si="22"/>
        <v>1</v>
      </c>
      <c r="N303" s="87">
        <f t="shared" si="23"/>
        <v>1</v>
      </c>
      <c r="O303" s="27"/>
      <c r="P303" s="87">
        <f t="shared" si="18"/>
        <v>1</v>
      </c>
    </row>
    <row r="304" spans="2:16" s="79" customFormat="1" x14ac:dyDescent="0.2">
      <c r="B304" s="86">
        <f>'3. Investeringen'!B255</f>
        <v>241</v>
      </c>
      <c r="C304" s="86" t="str">
        <f>'3. Investeringen'!C255</f>
        <v>Nieuwe investeringen</v>
      </c>
      <c r="D304" s="86" t="str">
        <f>'3. Investeringen'!D255</f>
        <v>19 Onbekend</v>
      </c>
      <c r="E304" s="86" t="str">
        <f>'3. Investeringen'!E255</f>
        <v>Endinet</v>
      </c>
      <c r="F304" s="86">
        <f>'3. Investeringen'!H255</f>
        <v>1</v>
      </c>
      <c r="G304" s="86">
        <f>'3. Investeringen'!I255</f>
        <v>0</v>
      </c>
      <c r="H304" s="121">
        <f>'3. Investeringen'!N255</f>
        <v>2012</v>
      </c>
      <c r="I304" s="26"/>
      <c r="J304" s="87">
        <f t="shared" si="19"/>
        <v>1</v>
      </c>
      <c r="K304" s="87">
        <f t="shared" si="20"/>
        <v>1</v>
      </c>
      <c r="L304" s="87">
        <f t="shared" si="21"/>
        <v>1</v>
      </c>
      <c r="M304" s="87">
        <f t="shared" si="22"/>
        <v>1</v>
      </c>
      <c r="N304" s="87">
        <f t="shared" si="23"/>
        <v>1</v>
      </c>
      <c r="O304" s="27"/>
      <c r="P304" s="87">
        <f t="shared" si="18"/>
        <v>1</v>
      </c>
    </row>
    <row r="305" spans="2:16" s="79" customFormat="1" x14ac:dyDescent="0.2">
      <c r="B305" s="86">
        <f>'3. Investeringen'!B256</f>
        <v>242</v>
      </c>
      <c r="C305" s="86" t="str">
        <f>'3. Investeringen'!C256</f>
        <v>Nieuwe investeringen</v>
      </c>
      <c r="D305" s="86" t="str">
        <f>'3. Investeringen'!D256</f>
        <v>19 Onbekend</v>
      </c>
      <c r="E305" s="86" t="str">
        <f>'3. Investeringen'!E256</f>
        <v>Endinet</v>
      </c>
      <c r="F305" s="86">
        <f>'3. Investeringen'!H256</f>
        <v>1</v>
      </c>
      <c r="G305" s="86">
        <f>'3. Investeringen'!I256</f>
        <v>0</v>
      </c>
      <c r="H305" s="121">
        <f>'3. Investeringen'!N256</f>
        <v>2012</v>
      </c>
      <c r="I305" s="26"/>
      <c r="J305" s="87">
        <f t="shared" si="19"/>
        <v>1</v>
      </c>
      <c r="K305" s="87">
        <f t="shared" si="20"/>
        <v>1</v>
      </c>
      <c r="L305" s="87">
        <f t="shared" si="21"/>
        <v>1</v>
      </c>
      <c r="M305" s="87">
        <f t="shared" si="22"/>
        <v>1</v>
      </c>
      <c r="N305" s="87">
        <f t="shared" si="23"/>
        <v>1</v>
      </c>
      <c r="O305" s="27"/>
      <c r="P305" s="87">
        <f t="shared" si="18"/>
        <v>1</v>
      </c>
    </row>
    <row r="306" spans="2:16" s="79" customFormat="1" x14ac:dyDescent="0.2">
      <c r="B306" s="86">
        <f>'3. Investeringen'!B257</f>
        <v>243</v>
      </c>
      <c r="C306" s="86" t="str">
        <f>'3. Investeringen'!C257</f>
        <v>Nieuwe investeringen</v>
      </c>
      <c r="D306" s="86" t="str">
        <f>'3. Investeringen'!D257</f>
        <v>19 Onbekend</v>
      </c>
      <c r="E306" s="86" t="str">
        <f>'3. Investeringen'!E257</f>
        <v>Endinet</v>
      </c>
      <c r="F306" s="86">
        <f>'3. Investeringen'!H257</f>
        <v>1</v>
      </c>
      <c r="G306" s="86">
        <f>'3. Investeringen'!I257</f>
        <v>0</v>
      </c>
      <c r="H306" s="121">
        <f>'3. Investeringen'!N257</f>
        <v>2012</v>
      </c>
      <c r="I306" s="26"/>
      <c r="J306" s="87">
        <f t="shared" si="19"/>
        <v>1</v>
      </c>
      <c r="K306" s="87">
        <f t="shared" si="20"/>
        <v>1</v>
      </c>
      <c r="L306" s="87">
        <f t="shared" si="21"/>
        <v>1</v>
      </c>
      <c r="M306" s="87">
        <f t="shared" si="22"/>
        <v>1</v>
      </c>
      <c r="N306" s="87">
        <f t="shared" si="23"/>
        <v>1</v>
      </c>
      <c r="O306" s="27"/>
      <c r="P306" s="87">
        <f t="shared" si="18"/>
        <v>1</v>
      </c>
    </row>
    <row r="307" spans="2:16" s="79" customFormat="1" x14ac:dyDescent="0.2">
      <c r="B307" s="86">
        <f>'3. Investeringen'!B258</f>
        <v>244</v>
      </c>
      <c r="C307" s="86" t="str">
        <f>'3. Investeringen'!C258</f>
        <v>Nieuwe investeringen</v>
      </c>
      <c r="D307" s="86" t="str">
        <f>'3. Investeringen'!D258</f>
        <v>19 Onbekend</v>
      </c>
      <c r="E307" s="86" t="str">
        <f>'3. Investeringen'!E258</f>
        <v>Endinet</v>
      </c>
      <c r="F307" s="86">
        <f>'3. Investeringen'!H258</f>
        <v>1</v>
      </c>
      <c r="G307" s="86">
        <f>'3. Investeringen'!I258</f>
        <v>0</v>
      </c>
      <c r="H307" s="121">
        <f>'3. Investeringen'!N258</f>
        <v>2012</v>
      </c>
      <c r="I307" s="26"/>
      <c r="J307" s="87">
        <f t="shared" si="19"/>
        <v>1</v>
      </c>
      <c r="K307" s="87">
        <f t="shared" si="20"/>
        <v>1</v>
      </c>
      <c r="L307" s="87">
        <f t="shared" si="21"/>
        <v>1</v>
      </c>
      <c r="M307" s="87">
        <f t="shared" si="22"/>
        <v>1</v>
      </c>
      <c r="N307" s="87">
        <f t="shared" si="23"/>
        <v>1</v>
      </c>
      <c r="O307" s="27"/>
      <c r="P307" s="87">
        <f t="shared" si="18"/>
        <v>1</v>
      </c>
    </row>
    <row r="308" spans="2:16" s="79" customFormat="1" x14ac:dyDescent="0.2">
      <c r="B308" s="86">
        <f>'3. Investeringen'!B259</f>
        <v>245</v>
      </c>
      <c r="C308" s="86" t="str">
        <f>'3. Investeringen'!C259</f>
        <v>Nieuwe investeringen</v>
      </c>
      <c r="D308" s="86" t="str">
        <f>'3. Investeringen'!D259</f>
        <v>19 Onbekend</v>
      </c>
      <c r="E308" s="86" t="str">
        <f>'3. Investeringen'!E259</f>
        <v>Endinet</v>
      </c>
      <c r="F308" s="86">
        <f>'3. Investeringen'!H259</f>
        <v>1</v>
      </c>
      <c r="G308" s="86">
        <f>'3. Investeringen'!I259</f>
        <v>0</v>
      </c>
      <c r="H308" s="121">
        <f>'3. Investeringen'!N259</f>
        <v>2012</v>
      </c>
      <c r="I308" s="26"/>
      <c r="J308" s="87">
        <f t="shared" si="19"/>
        <v>1</v>
      </c>
      <c r="K308" s="87">
        <f t="shared" si="20"/>
        <v>1</v>
      </c>
      <c r="L308" s="87">
        <f t="shared" si="21"/>
        <v>1</v>
      </c>
      <c r="M308" s="87">
        <f t="shared" si="22"/>
        <v>1</v>
      </c>
      <c r="N308" s="87">
        <f t="shared" si="23"/>
        <v>1</v>
      </c>
      <c r="O308" s="27"/>
      <c r="P308" s="87">
        <f t="shared" si="18"/>
        <v>1</v>
      </c>
    </row>
    <row r="309" spans="2:16" s="79" customFormat="1" x14ac:dyDescent="0.2">
      <c r="B309" s="86">
        <f>'3. Investeringen'!B260</f>
        <v>246</v>
      </c>
      <c r="C309" s="86" t="str">
        <f>'3. Investeringen'!C260</f>
        <v>Nieuwe investeringen</v>
      </c>
      <c r="D309" s="86" t="str">
        <f>'3. Investeringen'!D260</f>
        <v>19 Onbekend</v>
      </c>
      <c r="E309" s="86" t="str">
        <f>'3. Investeringen'!E260</f>
        <v>Endinet</v>
      </c>
      <c r="F309" s="86">
        <f>'3. Investeringen'!H260</f>
        <v>1</v>
      </c>
      <c r="G309" s="86">
        <f>'3. Investeringen'!I260</f>
        <v>0</v>
      </c>
      <c r="H309" s="121">
        <f>'3. Investeringen'!N260</f>
        <v>2012</v>
      </c>
      <c r="I309" s="26"/>
      <c r="J309" s="87">
        <f t="shared" si="19"/>
        <v>1</v>
      </c>
      <c r="K309" s="87">
        <f t="shared" si="20"/>
        <v>1</v>
      </c>
      <c r="L309" s="87">
        <f t="shared" si="21"/>
        <v>1</v>
      </c>
      <c r="M309" s="87">
        <f t="shared" si="22"/>
        <v>1</v>
      </c>
      <c r="N309" s="87">
        <f t="shared" si="23"/>
        <v>1</v>
      </c>
      <c r="O309" s="27"/>
      <c r="P309" s="87">
        <f t="shared" si="18"/>
        <v>1</v>
      </c>
    </row>
    <row r="310" spans="2:16" s="79" customFormat="1" x14ac:dyDescent="0.2">
      <c r="B310" s="86">
        <f>'3. Investeringen'!B261</f>
        <v>247</v>
      </c>
      <c r="C310" s="86" t="str">
        <f>'3. Investeringen'!C261</f>
        <v>Nieuwe investeringen</v>
      </c>
      <c r="D310" s="86" t="str">
        <f>'3. Investeringen'!D261</f>
        <v>19 Onbekend</v>
      </c>
      <c r="E310" s="86" t="str">
        <f>'3. Investeringen'!E261</f>
        <v>Endinet</v>
      </c>
      <c r="F310" s="86">
        <f>'3. Investeringen'!H261</f>
        <v>1</v>
      </c>
      <c r="G310" s="86">
        <f>'3. Investeringen'!I261</f>
        <v>0</v>
      </c>
      <c r="H310" s="121">
        <f>'3. Investeringen'!N261</f>
        <v>2013</v>
      </c>
      <c r="I310" s="26"/>
      <c r="J310" s="87">
        <f t="shared" si="19"/>
        <v>1</v>
      </c>
      <c r="K310" s="87">
        <f t="shared" si="20"/>
        <v>1</v>
      </c>
      <c r="L310" s="87">
        <f t="shared" si="21"/>
        <v>1</v>
      </c>
      <c r="M310" s="87">
        <f t="shared" si="22"/>
        <v>1</v>
      </c>
      <c r="N310" s="87">
        <f t="shared" si="23"/>
        <v>1</v>
      </c>
      <c r="O310" s="27"/>
      <c r="P310" s="87">
        <f t="shared" si="18"/>
        <v>1</v>
      </c>
    </row>
    <row r="311" spans="2:16" s="79" customFormat="1" x14ac:dyDescent="0.2">
      <c r="B311" s="86">
        <f>'3. Investeringen'!B262</f>
        <v>248</v>
      </c>
      <c r="C311" s="86" t="str">
        <f>'3. Investeringen'!C262</f>
        <v>Nieuwe investeringen</v>
      </c>
      <c r="D311" s="86" t="str">
        <f>'3. Investeringen'!D262</f>
        <v>19 Onbekend</v>
      </c>
      <c r="E311" s="86" t="str">
        <f>'3. Investeringen'!E262</f>
        <v>Endinet</v>
      </c>
      <c r="F311" s="86">
        <f>'3. Investeringen'!H262</f>
        <v>1</v>
      </c>
      <c r="G311" s="86">
        <f>'3. Investeringen'!I262</f>
        <v>0</v>
      </c>
      <c r="H311" s="121">
        <f>'3. Investeringen'!N262</f>
        <v>2013</v>
      </c>
      <c r="I311" s="26"/>
      <c r="J311" s="87">
        <f t="shared" si="19"/>
        <v>1</v>
      </c>
      <c r="K311" s="87">
        <f t="shared" si="20"/>
        <v>1</v>
      </c>
      <c r="L311" s="87">
        <f t="shared" si="21"/>
        <v>1</v>
      </c>
      <c r="M311" s="87">
        <f t="shared" si="22"/>
        <v>1</v>
      </c>
      <c r="N311" s="87">
        <f t="shared" si="23"/>
        <v>1</v>
      </c>
      <c r="O311" s="27"/>
      <c r="P311" s="87">
        <f t="shared" si="18"/>
        <v>1</v>
      </c>
    </row>
    <row r="312" spans="2:16" s="79" customFormat="1" x14ac:dyDescent="0.2">
      <c r="B312" s="86">
        <f>'3. Investeringen'!B263</f>
        <v>249</v>
      </c>
      <c r="C312" s="86" t="str">
        <f>'3. Investeringen'!C263</f>
        <v>Nieuwe investeringen</v>
      </c>
      <c r="D312" s="86" t="str">
        <f>'3. Investeringen'!D263</f>
        <v>19 Onbekend</v>
      </c>
      <c r="E312" s="86" t="str">
        <f>'3. Investeringen'!E263</f>
        <v>Endinet</v>
      </c>
      <c r="F312" s="86">
        <f>'3. Investeringen'!H263</f>
        <v>1</v>
      </c>
      <c r="G312" s="86">
        <f>'3. Investeringen'!I263</f>
        <v>0</v>
      </c>
      <c r="H312" s="121">
        <f>'3. Investeringen'!N263</f>
        <v>2013</v>
      </c>
      <c r="I312" s="26"/>
      <c r="J312" s="87">
        <f t="shared" si="19"/>
        <v>1</v>
      </c>
      <c r="K312" s="87">
        <f t="shared" si="20"/>
        <v>1</v>
      </c>
      <c r="L312" s="87">
        <f t="shared" si="21"/>
        <v>1</v>
      </c>
      <c r="M312" s="87">
        <f t="shared" si="22"/>
        <v>1</v>
      </c>
      <c r="N312" s="87">
        <f t="shared" si="23"/>
        <v>1</v>
      </c>
      <c r="O312" s="27"/>
      <c r="P312" s="87">
        <f t="shared" si="18"/>
        <v>1</v>
      </c>
    </row>
    <row r="313" spans="2:16" s="79" customFormat="1" x14ac:dyDescent="0.2">
      <c r="B313" s="86">
        <f>'3. Investeringen'!B264</f>
        <v>250</v>
      </c>
      <c r="C313" s="86" t="str">
        <f>'3. Investeringen'!C264</f>
        <v>Nieuwe investeringen</v>
      </c>
      <c r="D313" s="86" t="str">
        <f>'3. Investeringen'!D264</f>
        <v>19 Onbekend</v>
      </c>
      <c r="E313" s="86" t="str">
        <f>'3. Investeringen'!E264</f>
        <v>Endinet</v>
      </c>
      <c r="F313" s="86">
        <f>'3. Investeringen'!H264</f>
        <v>1</v>
      </c>
      <c r="G313" s="86">
        <f>'3. Investeringen'!I264</f>
        <v>0</v>
      </c>
      <c r="H313" s="121">
        <f>'3. Investeringen'!N264</f>
        <v>2013</v>
      </c>
      <c r="I313" s="26"/>
      <c r="J313" s="87">
        <f t="shared" si="19"/>
        <v>1</v>
      </c>
      <c r="K313" s="87">
        <f t="shared" si="20"/>
        <v>1</v>
      </c>
      <c r="L313" s="87">
        <f t="shared" si="21"/>
        <v>1</v>
      </c>
      <c r="M313" s="87">
        <f t="shared" si="22"/>
        <v>1</v>
      </c>
      <c r="N313" s="87">
        <f t="shared" si="23"/>
        <v>1</v>
      </c>
      <c r="O313" s="27"/>
      <c r="P313" s="87">
        <f t="shared" si="18"/>
        <v>1</v>
      </c>
    </row>
    <row r="314" spans="2:16" s="79" customFormat="1" x14ac:dyDescent="0.2">
      <c r="B314" s="86">
        <f>'3. Investeringen'!B265</f>
        <v>251</v>
      </c>
      <c r="C314" s="86" t="str">
        <f>'3. Investeringen'!C265</f>
        <v>Nieuwe investeringen</v>
      </c>
      <c r="D314" s="86" t="str">
        <f>'3. Investeringen'!D265</f>
        <v>19 Onbekend</v>
      </c>
      <c r="E314" s="86" t="str">
        <f>'3. Investeringen'!E265</f>
        <v>Endinet</v>
      </c>
      <c r="F314" s="86">
        <f>'3. Investeringen'!H265</f>
        <v>1</v>
      </c>
      <c r="G314" s="86">
        <f>'3. Investeringen'!I265</f>
        <v>0</v>
      </c>
      <c r="H314" s="121">
        <f>'3. Investeringen'!N265</f>
        <v>2013</v>
      </c>
      <c r="I314" s="26"/>
      <c r="J314" s="87">
        <f t="shared" si="19"/>
        <v>1</v>
      </c>
      <c r="K314" s="87">
        <f t="shared" si="20"/>
        <v>1</v>
      </c>
      <c r="L314" s="87">
        <f t="shared" si="21"/>
        <v>1</v>
      </c>
      <c r="M314" s="87">
        <f t="shared" si="22"/>
        <v>1</v>
      </c>
      <c r="N314" s="87">
        <f t="shared" si="23"/>
        <v>1</v>
      </c>
      <c r="O314" s="27"/>
      <c r="P314" s="87">
        <f t="shared" si="18"/>
        <v>1</v>
      </c>
    </row>
    <row r="315" spans="2:16" s="79" customFormat="1" x14ac:dyDescent="0.2">
      <c r="B315" s="86">
        <f>'3. Investeringen'!B266</f>
        <v>252</v>
      </c>
      <c r="C315" s="86" t="str">
        <f>'3. Investeringen'!C266</f>
        <v>Nieuwe investeringen</v>
      </c>
      <c r="D315" s="86" t="str">
        <f>'3. Investeringen'!D266</f>
        <v>19 Onbekend</v>
      </c>
      <c r="E315" s="86" t="str">
        <f>'3. Investeringen'!E266</f>
        <v>Endinet</v>
      </c>
      <c r="F315" s="86">
        <f>'3. Investeringen'!H266</f>
        <v>1</v>
      </c>
      <c r="G315" s="86">
        <f>'3. Investeringen'!I266</f>
        <v>0</v>
      </c>
      <c r="H315" s="121">
        <f>'3. Investeringen'!N266</f>
        <v>2013</v>
      </c>
      <c r="I315" s="26"/>
      <c r="J315" s="87">
        <f t="shared" si="19"/>
        <v>1</v>
      </c>
      <c r="K315" s="87">
        <f t="shared" si="20"/>
        <v>1</v>
      </c>
      <c r="L315" s="87">
        <f t="shared" si="21"/>
        <v>1</v>
      </c>
      <c r="M315" s="87">
        <f t="shared" si="22"/>
        <v>1</v>
      </c>
      <c r="N315" s="87">
        <f t="shared" si="23"/>
        <v>1</v>
      </c>
      <c r="O315" s="27"/>
      <c r="P315" s="87">
        <f t="shared" ref="P315:P339" si="24">PRODUCT(J315:N315)</f>
        <v>1</v>
      </c>
    </row>
    <row r="316" spans="2:16" s="79" customFormat="1" x14ac:dyDescent="0.2">
      <c r="B316" s="86">
        <f>'3. Investeringen'!B267</f>
        <v>253</v>
      </c>
      <c r="C316" s="86" t="str">
        <f>'3. Investeringen'!C267</f>
        <v>Nieuwe investeringen</v>
      </c>
      <c r="D316" s="86" t="str">
        <f>'3. Investeringen'!D267</f>
        <v>19 Onbekend</v>
      </c>
      <c r="E316" s="86" t="str">
        <f>'3. Investeringen'!E267</f>
        <v>Endinet</v>
      </c>
      <c r="F316" s="86">
        <f>'3. Investeringen'!H267</f>
        <v>1</v>
      </c>
      <c r="G316" s="86">
        <f>'3. Investeringen'!I267</f>
        <v>0</v>
      </c>
      <c r="H316" s="121">
        <f>'3. Investeringen'!N267</f>
        <v>2014</v>
      </c>
      <c r="I316" s="26"/>
      <c r="J316" s="87">
        <f t="shared" si="19"/>
        <v>1</v>
      </c>
      <c r="K316" s="87">
        <f t="shared" si="20"/>
        <v>1</v>
      </c>
      <c r="L316" s="87">
        <f t="shared" si="21"/>
        <v>1</v>
      </c>
      <c r="M316" s="87">
        <f t="shared" si="22"/>
        <v>1</v>
      </c>
      <c r="N316" s="87">
        <f t="shared" si="23"/>
        <v>1</v>
      </c>
      <c r="O316" s="27"/>
      <c r="P316" s="87">
        <f t="shared" si="24"/>
        <v>1</v>
      </c>
    </row>
    <row r="317" spans="2:16" s="79" customFormat="1" x14ac:dyDescent="0.2">
      <c r="B317" s="86">
        <f>'3. Investeringen'!B268</f>
        <v>254</v>
      </c>
      <c r="C317" s="86" t="str">
        <f>'3. Investeringen'!C268</f>
        <v>Nieuwe investeringen</v>
      </c>
      <c r="D317" s="86" t="str">
        <f>'3. Investeringen'!D268</f>
        <v>19 Onbekend</v>
      </c>
      <c r="E317" s="86" t="str">
        <f>'3. Investeringen'!E268</f>
        <v>Endinet</v>
      </c>
      <c r="F317" s="86">
        <f>'3. Investeringen'!H268</f>
        <v>1</v>
      </c>
      <c r="G317" s="86">
        <f>'3. Investeringen'!I268</f>
        <v>0</v>
      </c>
      <c r="H317" s="121">
        <f>'3. Investeringen'!N268</f>
        <v>2014</v>
      </c>
      <c r="I317" s="26"/>
      <c r="J317" s="87">
        <f t="shared" si="19"/>
        <v>1</v>
      </c>
      <c r="K317" s="87">
        <f t="shared" si="20"/>
        <v>1</v>
      </c>
      <c r="L317" s="87">
        <f t="shared" si="21"/>
        <v>1</v>
      </c>
      <c r="M317" s="87">
        <f t="shared" si="22"/>
        <v>1</v>
      </c>
      <c r="N317" s="87">
        <f t="shared" si="23"/>
        <v>1</v>
      </c>
      <c r="O317" s="27"/>
      <c r="P317" s="87">
        <f t="shared" si="24"/>
        <v>1</v>
      </c>
    </row>
    <row r="318" spans="2:16" s="79" customFormat="1" x14ac:dyDescent="0.2">
      <c r="B318" s="86">
        <f>'3. Investeringen'!B269</f>
        <v>255</v>
      </c>
      <c r="C318" s="86" t="str">
        <f>'3. Investeringen'!C269</f>
        <v>Nieuwe investeringen</v>
      </c>
      <c r="D318" s="86" t="str">
        <f>'3. Investeringen'!D269</f>
        <v>19 Onbekend</v>
      </c>
      <c r="E318" s="86" t="str">
        <f>'3. Investeringen'!E269</f>
        <v>Endinet</v>
      </c>
      <c r="F318" s="86">
        <f>'3. Investeringen'!H269</f>
        <v>1</v>
      </c>
      <c r="G318" s="86">
        <f>'3. Investeringen'!I269</f>
        <v>0</v>
      </c>
      <c r="H318" s="121">
        <f>'3. Investeringen'!N269</f>
        <v>2014</v>
      </c>
      <c r="I318" s="26"/>
      <c r="J318" s="87">
        <f t="shared" si="19"/>
        <v>1</v>
      </c>
      <c r="K318" s="87">
        <f t="shared" si="20"/>
        <v>1</v>
      </c>
      <c r="L318" s="87">
        <f t="shared" si="21"/>
        <v>1</v>
      </c>
      <c r="M318" s="87">
        <f t="shared" si="22"/>
        <v>1</v>
      </c>
      <c r="N318" s="87">
        <f t="shared" si="23"/>
        <v>1</v>
      </c>
      <c r="O318" s="27"/>
      <c r="P318" s="87">
        <f t="shared" si="24"/>
        <v>1</v>
      </c>
    </row>
    <row r="319" spans="2:16" s="79" customFormat="1" x14ac:dyDescent="0.2">
      <c r="B319" s="86">
        <f>'3. Investeringen'!B270</f>
        <v>256</v>
      </c>
      <c r="C319" s="86" t="str">
        <f>'3. Investeringen'!C270</f>
        <v>Nieuwe investeringen</v>
      </c>
      <c r="D319" s="86" t="str">
        <f>'3. Investeringen'!D270</f>
        <v>19 Onbekend</v>
      </c>
      <c r="E319" s="86" t="str">
        <f>'3. Investeringen'!E270</f>
        <v>Endinet</v>
      </c>
      <c r="F319" s="86">
        <f>'3. Investeringen'!H270</f>
        <v>1</v>
      </c>
      <c r="G319" s="86">
        <f>'3. Investeringen'!I270</f>
        <v>0</v>
      </c>
      <c r="H319" s="121">
        <f>'3. Investeringen'!N270</f>
        <v>2014</v>
      </c>
      <c r="I319" s="26"/>
      <c r="J319" s="87">
        <f t="shared" si="19"/>
        <v>1</v>
      </c>
      <c r="K319" s="87">
        <f t="shared" si="20"/>
        <v>1</v>
      </c>
      <c r="L319" s="87">
        <f t="shared" si="21"/>
        <v>1</v>
      </c>
      <c r="M319" s="87">
        <f t="shared" si="22"/>
        <v>1</v>
      </c>
      <c r="N319" s="87">
        <f t="shared" si="23"/>
        <v>1</v>
      </c>
      <c r="O319" s="27"/>
      <c r="P319" s="87">
        <f t="shared" si="24"/>
        <v>1</v>
      </c>
    </row>
    <row r="320" spans="2:16" s="79" customFormat="1" x14ac:dyDescent="0.2">
      <c r="B320" s="86">
        <f>'3. Investeringen'!B271</f>
        <v>257</v>
      </c>
      <c r="C320" s="86" t="str">
        <f>'3. Investeringen'!C271</f>
        <v>Nieuwe investeringen</v>
      </c>
      <c r="D320" s="86" t="str">
        <f>'3. Investeringen'!D271</f>
        <v>19 Onbekend</v>
      </c>
      <c r="E320" s="86" t="str">
        <f>'3. Investeringen'!E271</f>
        <v>Endinet</v>
      </c>
      <c r="F320" s="86">
        <f>'3. Investeringen'!H271</f>
        <v>1</v>
      </c>
      <c r="G320" s="86">
        <f>'3. Investeringen'!I271</f>
        <v>0</v>
      </c>
      <c r="H320" s="121">
        <f>'3. Investeringen'!N271</f>
        <v>2014</v>
      </c>
      <c r="I320" s="26"/>
      <c r="J320" s="87">
        <f t="shared" si="19"/>
        <v>1</v>
      </c>
      <c r="K320" s="87">
        <f t="shared" si="20"/>
        <v>1</v>
      </c>
      <c r="L320" s="87">
        <f t="shared" si="21"/>
        <v>1</v>
      </c>
      <c r="M320" s="87">
        <f t="shared" si="22"/>
        <v>1</v>
      </c>
      <c r="N320" s="87">
        <f t="shared" si="23"/>
        <v>1</v>
      </c>
      <c r="O320" s="27"/>
      <c r="P320" s="87">
        <f t="shared" si="24"/>
        <v>1</v>
      </c>
    </row>
    <row r="321" spans="2:16" s="79" customFormat="1" x14ac:dyDescent="0.2">
      <c r="B321" s="86">
        <f>'3. Investeringen'!B272</f>
        <v>258</v>
      </c>
      <c r="C321" s="86" t="str">
        <f>'3. Investeringen'!C272</f>
        <v>Nieuwe investeringen</v>
      </c>
      <c r="D321" s="86" t="str">
        <f>'3. Investeringen'!D272</f>
        <v>19 Onbekend</v>
      </c>
      <c r="E321" s="86" t="str">
        <f>'3. Investeringen'!E272</f>
        <v>Endinet</v>
      </c>
      <c r="F321" s="86">
        <f>'3. Investeringen'!H272</f>
        <v>1</v>
      </c>
      <c r="G321" s="86">
        <f>'3. Investeringen'!I272</f>
        <v>0</v>
      </c>
      <c r="H321" s="121">
        <f>'3. Investeringen'!N272</f>
        <v>2015</v>
      </c>
      <c r="I321" s="26"/>
      <c r="J321" s="87">
        <f t="shared" ref="J321:J339" si="25">INDEX($B$22:$C$26, MATCH(C321,$B$22:$B$26,0),2)</f>
        <v>1</v>
      </c>
      <c r="K321" s="87">
        <f t="shared" ref="K321:K339" si="26">IF(D321=0,1,INDEX($B$40:$C$58, MATCH(D321,$B$40:$B$58,0),2))</f>
        <v>1</v>
      </c>
      <c r="L321" s="87">
        <f t="shared" ref="L321:L384" si="27" xml:space="preserve"> F321 * $C$36 + G321 * $C$37</f>
        <v>1</v>
      </c>
      <c r="M321" s="87">
        <f t="shared" ref="M321:M384" si="28">IF(E321=0,1,INDEX($B$29:$C$33, MATCH(E321,$B$29:$B$33,0),2))</f>
        <v>1</v>
      </c>
      <c r="N321" s="87">
        <f t="shared" ref="N321:N339" si="29">(H321&gt;=$C$18)*(H321&lt;=$C$19)</f>
        <v>1</v>
      </c>
      <c r="O321" s="27"/>
      <c r="P321" s="87">
        <f t="shared" si="24"/>
        <v>1</v>
      </c>
    </row>
    <row r="322" spans="2:16" s="79" customFormat="1" x14ac:dyDescent="0.2">
      <c r="B322" s="86">
        <f>'3. Investeringen'!B273</f>
        <v>259</v>
      </c>
      <c r="C322" s="86" t="str">
        <f>'3. Investeringen'!C273</f>
        <v>Nieuwe investeringen</v>
      </c>
      <c r="D322" s="86" t="str">
        <f>'3. Investeringen'!D273</f>
        <v>19 Onbekend</v>
      </c>
      <c r="E322" s="86" t="str">
        <f>'3. Investeringen'!E273</f>
        <v>Endinet</v>
      </c>
      <c r="F322" s="86">
        <f>'3. Investeringen'!H273</f>
        <v>1</v>
      </c>
      <c r="G322" s="86">
        <f>'3. Investeringen'!I273</f>
        <v>0</v>
      </c>
      <c r="H322" s="121">
        <f>'3. Investeringen'!N273</f>
        <v>2015</v>
      </c>
      <c r="I322" s="26"/>
      <c r="J322" s="87">
        <f t="shared" si="25"/>
        <v>1</v>
      </c>
      <c r="K322" s="87">
        <f t="shared" si="26"/>
        <v>1</v>
      </c>
      <c r="L322" s="87">
        <f t="shared" si="27"/>
        <v>1</v>
      </c>
      <c r="M322" s="87">
        <f t="shared" si="28"/>
        <v>1</v>
      </c>
      <c r="N322" s="87">
        <f t="shared" si="29"/>
        <v>1</v>
      </c>
      <c r="O322" s="27"/>
      <c r="P322" s="87">
        <f t="shared" si="24"/>
        <v>1</v>
      </c>
    </row>
    <row r="323" spans="2:16" s="79" customFormat="1" x14ac:dyDescent="0.2">
      <c r="B323" s="86">
        <f>'3. Investeringen'!B274</f>
        <v>260</v>
      </c>
      <c r="C323" s="86" t="str">
        <f>'3. Investeringen'!C274</f>
        <v>Nieuwe investeringen</v>
      </c>
      <c r="D323" s="86" t="str">
        <f>'3. Investeringen'!D274</f>
        <v>19 Onbekend</v>
      </c>
      <c r="E323" s="86" t="str">
        <f>'3. Investeringen'!E274</f>
        <v>Endinet</v>
      </c>
      <c r="F323" s="86">
        <f>'3. Investeringen'!H274</f>
        <v>1</v>
      </c>
      <c r="G323" s="86">
        <f>'3. Investeringen'!I274</f>
        <v>0</v>
      </c>
      <c r="H323" s="121">
        <f>'3. Investeringen'!N274</f>
        <v>2015</v>
      </c>
      <c r="I323" s="26"/>
      <c r="J323" s="87">
        <f t="shared" si="25"/>
        <v>1</v>
      </c>
      <c r="K323" s="87">
        <f t="shared" si="26"/>
        <v>1</v>
      </c>
      <c r="L323" s="87">
        <f t="shared" si="27"/>
        <v>1</v>
      </c>
      <c r="M323" s="87">
        <f t="shared" si="28"/>
        <v>1</v>
      </c>
      <c r="N323" s="87">
        <f t="shared" si="29"/>
        <v>1</v>
      </c>
      <c r="O323" s="27"/>
      <c r="P323" s="87">
        <f t="shared" si="24"/>
        <v>1</v>
      </c>
    </row>
    <row r="324" spans="2:16" s="79" customFormat="1" x14ac:dyDescent="0.2">
      <c r="B324" s="86">
        <f>'3. Investeringen'!B275</f>
        <v>261</v>
      </c>
      <c r="C324" s="86" t="str">
        <f>'3. Investeringen'!C275</f>
        <v>Nieuwe investeringen</v>
      </c>
      <c r="D324" s="86" t="str">
        <f>'3. Investeringen'!D275</f>
        <v>19 Onbekend</v>
      </c>
      <c r="E324" s="86" t="str">
        <f>'3. Investeringen'!E275</f>
        <v>Endinet</v>
      </c>
      <c r="F324" s="86">
        <f>'3. Investeringen'!H275</f>
        <v>1</v>
      </c>
      <c r="G324" s="86">
        <f>'3. Investeringen'!I275</f>
        <v>0</v>
      </c>
      <c r="H324" s="121">
        <f>'3. Investeringen'!N275</f>
        <v>2015</v>
      </c>
      <c r="I324" s="26"/>
      <c r="J324" s="87">
        <f t="shared" si="25"/>
        <v>1</v>
      </c>
      <c r="K324" s="87">
        <f t="shared" si="26"/>
        <v>1</v>
      </c>
      <c r="L324" s="87">
        <f t="shared" si="27"/>
        <v>1</v>
      </c>
      <c r="M324" s="87">
        <f t="shared" si="28"/>
        <v>1</v>
      </c>
      <c r="N324" s="87">
        <f t="shared" si="29"/>
        <v>1</v>
      </c>
      <c r="O324" s="27"/>
      <c r="P324" s="87">
        <f t="shared" si="24"/>
        <v>1</v>
      </c>
    </row>
    <row r="325" spans="2:16" s="79" customFormat="1" x14ac:dyDescent="0.2">
      <c r="B325" s="86">
        <f>'3. Investeringen'!B276</f>
        <v>262</v>
      </c>
      <c r="C325" s="86" t="str">
        <f>'3. Investeringen'!C276</f>
        <v>Nieuwe investeringen</v>
      </c>
      <c r="D325" s="86" t="str">
        <f>'3. Investeringen'!D276</f>
        <v>19 Onbekend</v>
      </c>
      <c r="E325" s="86" t="str">
        <f>'3. Investeringen'!E276</f>
        <v>Endinet</v>
      </c>
      <c r="F325" s="86">
        <f>'3. Investeringen'!H276</f>
        <v>1</v>
      </c>
      <c r="G325" s="86">
        <f>'3. Investeringen'!I276</f>
        <v>0</v>
      </c>
      <c r="H325" s="121">
        <f>'3. Investeringen'!N276</f>
        <v>2015</v>
      </c>
      <c r="I325" s="26"/>
      <c r="J325" s="87">
        <f t="shared" si="25"/>
        <v>1</v>
      </c>
      <c r="K325" s="87">
        <f t="shared" si="26"/>
        <v>1</v>
      </c>
      <c r="L325" s="87">
        <f t="shared" si="27"/>
        <v>1</v>
      </c>
      <c r="M325" s="87">
        <f t="shared" si="28"/>
        <v>1</v>
      </c>
      <c r="N325" s="87">
        <f t="shared" si="29"/>
        <v>1</v>
      </c>
      <c r="O325" s="27"/>
      <c r="P325" s="87">
        <f t="shared" si="24"/>
        <v>1</v>
      </c>
    </row>
    <row r="326" spans="2:16" s="79" customFormat="1" x14ac:dyDescent="0.2">
      <c r="B326" s="86">
        <f>'3. Investeringen'!B277</f>
        <v>263</v>
      </c>
      <c r="C326" s="86" t="str">
        <f>'3. Investeringen'!C277</f>
        <v>Nieuwe investeringen</v>
      </c>
      <c r="D326" s="86" t="str">
        <f>'3. Investeringen'!D277</f>
        <v>19 Onbekend</v>
      </c>
      <c r="E326" s="86" t="str">
        <f>'3. Investeringen'!E277</f>
        <v>Endinet</v>
      </c>
      <c r="F326" s="86">
        <f>'3. Investeringen'!H277</f>
        <v>0</v>
      </c>
      <c r="G326" s="86">
        <f>'3. Investeringen'!I277</f>
        <v>1</v>
      </c>
      <c r="H326" s="121">
        <f>'3. Investeringen'!N277</f>
        <v>2011</v>
      </c>
      <c r="I326" s="26"/>
      <c r="J326" s="87">
        <f t="shared" si="25"/>
        <v>1</v>
      </c>
      <c r="K326" s="87">
        <f t="shared" si="26"/>
        <v>1</v>
      </c>
      <c r="L326" s="87">
        <f t="shared" si="27"/>
        <v>1</v>
      </c>
      <c r="M326" s="87">
        <f t="shared" si="28"/>
        <v>1</v>
      </c>
      <c r="N326" s="87">
        <f t="shared" si="29"/>
        <v>1</v>
      </c>
      <c r="O326" s="27"/>
      <c r="P326" s="87">
        <f t="shared" si="24"/>
        <v>1</v>
      </c>
    </row>
    <row r="327" spans="2:16" s="79" customFormat="1" x14ac:dyDescent="0.2">
      <c r="B327" s="86">
        <f>'3. Investeringen'!B278</f>
        <v>264</v>
      </c>
      <c r="C327" s="86" t="str">
        <f>'3. Investeringen'!C278</f>
        <v>Nieuwe investeringen</v>
      </c>
      <c r="D327" s="86" t="str">
        <f>'3. Investeringen'!D278</f>
        <v>19 Onbekend</v>
      </c>
      <c r="E327" s="86" t="str">
        <f>'3. Investeringen'!E278</f>
        <v>Endinet</v>
      </c>
      <c r="F327" s="86">
        <f>'3. Investeringen'!H278</f>
        <v>0</v>
      </c>
      <c r="G327" s="86">
        <f>'3. Investeringen'!I278</f>
        <v>1</v>
      </c>
      <c r="H327" s="121">
        <f>'3. Investeringen'!N278</f>
        <v>2011</v>
      </c>
      <c r="I327" s="26"/>
      <c r="J327" s="87">
        <f t="shared" si="25"/>
        <v>1</v>
      </c>
      <c r="K327" s="87">
        <f t="shared" si="26"/>
        <v>1</v>
      </c>
      <c r="L327" s="87">
        <f t="shared" si="27"/>
        <v>1</v>
      </c>
      <c r="M327" s="87">
        <f t="shared" si="28"/>
        <v>1</v>
      </c>
      <c r="N327" s="87">
        <f t="shared" si="29"/>
        <v>1</v>
      </c>
      <c r="O327" s="27"/>
      <c r="P327" s="87">
        <f t="shared" si="24"/>
        <v>1</v>
      </c>
    </row>
    <row r="328" spans="2:16" s="79" customFormat="1" x14ac:dyDescent="0.2">
      <c r="B328" s="86">
        <f>'3. Investeringen'!B279</f>
        <v>265</v>
      </c>
      <c r="C328" s="86" t="str">
        <f>'3. Investeringen'!C279</f>
        <v>Nieuwe investeringen</v>
      </c>
      <c r="D328" s="86" t="str">
        <f>'3. Investeringen'!D279</f>
        <v>19 Onbekend</v>
      </c>
      <c r="E328" s="86" t="str">
        <f>'3. Investeringen'!E279</f>
        <v>Endinet</v>
      </c>
      <c r="F328" s="86">
        <f>'3. Investeringen'!H279</f>
        <v>0</v>
      </c>
      <c r="G328" s="86">
        <f>'3. Investeringen'!I279</f>
        <v>1</v>
      </c>
      <c r="H328" s="121">
        <f>'3. Investeringen'!N279</f>
        <v>2011</v>
      </c>
      <c r="I328" s="26"/>
      <c r="J328" s="87">
        <f t="shared" si="25"/>
        <v>1</v>
      </c>
      <c r="K328" s="87">
        <f t="shared" si="26"/>
        <v>1</v>
      </c>
      <c r="L328" s="87">
        <f t="shared" si="27"/>
        <v>1</v>
      </c>
      <c r="M328" s="87">
        <f t="shared" si="28"/>
        <v>1</v>
      </c>
      <c r="N328" s="87">
        <f t="shared" si="29"/>
        <v>1</v>
      </c>
      <c r="O328" s="27"/>
      <c r="P328" s="87">
        <f t="shared" si="24"/>
        <v>1</v>
      </c>
    </row>
    <row r="329" spans="2:16" s="79" customFormat="1" x14ac:dyDescent="0.2">
      <c r="B329" s="86">
        <f>'3. Investeringen'!B280</f>
        <v>266</v>
      </c>
      <c r="C329" s="86" t="str">
        <f>'3. Investeringen'!C280</f>
        <v>Nieuwe investeringen</v>
      </c>
      <c r="D329" s="86" t="str">
        <f>'3. Investeringen'!D280</f>
        <v>19 Onbekend</v>
      </c>
      <c r="E329" s="86" t="str">
        <f>'3. Investeringen'!E280</f>
        <v>Endinet</v>
      </c>
      <c r="F329" s="86">
        <f>'3. Investeringen'!H280</f>
        <v>0</v>
      </c>
      <c r="G329" s="86">
        <f>'3. Investeringen'!I280</f>
        <v>1</v>
      </c>
      <c r="H329" s="121">
        <f>'3. Investeringen'!N280</f>
        <v>2011</v>
      </c>
      <c r="I329" s="26"/>
      <c r="J329" s="87">
        <f t="shared" si="25"/>
        <v>1</v>
      </c>
      <c r="K329" s="87">
        <f t="shared" si="26"/>
        <v>1</v>
      </c>
      <c r="L329" s="87">
        <f t="shared" si="27"/>
        <v>1</v>
      </c>
      <c r="M329" s="87">
        <f t="shared" si="28"/>
        <v>1</v>
      </c>
      <c r="N329" s="87">
        <f t="shared" si="29"/>
        <v>1</v>
      </c>
      <c r="O329" s="27"/>
      <c r="P329" s="87">
        <f t="shared" si="24"/>
        <v>1</v>
      </c>
    </row>
    <row r="330" spans="2:16" s="79" customFormat="1" x14ac:dyDescent="0.2">
      <c r="B330" s="86">
        <f>'3. Investeringen'!B281</f>
        <v>267</v>
      </c>
      <c r="C330" s="86" t="str">
        <f>'3. Investeringen'!C281</f>
        <v>Nieuwe investeringen</v>
      </c>
      <c r="D330" s="86" t="str">
        <f>'3. Investeringen'!D281</f>
        <v>19 Onbekend</v>
      </c>
      <c r="E330" s="86" t="str">
        <f>'3. Investeringen'!E281</f>
        <v>Endinet</v>
      </c>
      <c r="F330" s="86">
        <f>'3. Investeringen'!H281</f>
        <v>0</v>
      </c>
      <c r="G330" s="86">
        <f>'3. Investeringen'!I281</f>
        <v>1</v>
      </c>
      <c r="H330" s="121">
        <f>'3. Investeringen'!N281</f>
        <v>2011</v>
      </c>
      <c r="I330" s="26"/>
      <c r="J330" s="87">
        <f t="shared" si="25"/>
        <v>1</v>
      </c>
      <c r="K330" s="87">
        <f t="shared" si="26"/>
        <v>1</v>
      </c>
      <c r="L330" s="87">
        <f t="shared" si="27"/>
        <v>1</v>
      </c>
      <c r="M330" s="87">
        <f t="shared" si="28"/>
        <v>1</v>
      </c>
      <c r="N330" s="87">
        <f t="shared" si="29"/>
        <v>1</v>
      </c>
      <c r="O330" s="27"/>
      <c r="P330" s="87">
        <f t="shared" si="24"/>
        <v>1</v>
      </c>
    </row>
    <row r="331" spans="2:16" s="79" customFormat="1" x14ac:dyDescent="0.2">
      <c r="B331" s="86">
        <f>'3. Investeringen'!B282</f>
        <v>268</v>
      </c>
      <c r="C331" s="86" t="str">
        <f>'3. Investeringen'!C282</f>
        <v>Nieuwe investeringen</v>
      </c>
      <c r="D331" s="86" t="str">
        <f>'3. Investeringen'!D282</f>
        <v>19 Onbekend</v>
      </c>
      <c r="E331" s="86" t="str">
        <f>'3. Investeringen'!E282</f>
        <v>Endinet</v>
      </c>
      <c r="F331" s="86">
        <f>'3. Investeringen'!H282</f>
        <v>0</v>
      </c>
      <c r="G331" s="86">
        <f>'3. Investeringen'!I282</f>
        <v>1</v>
      </c>
      <c r="H331" s="121">
        <f>'3. Investeringen'!N282</f>
        <v>2011</v>
      </c>
      <c r="I331" s="26"/>
      <c r="J331" s="87">
        <f t="shared" si="25"/>
        <v>1</v>
      </c>
      <c r="K331" s="87">
        <f t="shared" si="26"/>
        <v>1</v>
      </c>
      <c r="L331" s="87">
        <f t="shared" si="27"/>
        <v>1</v>
      </c>
      <c r="M331" s="87">
        <f t="shared" si="28"/>
        <v>1</v>
      </c>
      <c r="N331" s="87">
        <f t="shared" si="29"/>
        <v>1</v>
      </c>
      <c r="O331" s="27"/>
      <c r="P331" s="87">
        <f t="shared" si="24"/>
        <v>1</v>
      </c>
    </row>
    <row r="332" spans="2:16" s="79" customFormat="1" x14ac:dyDescent="0.2">
      <c r="B332" s="86">
        <f>'3. Investeringen'!B283</f>
        <v>269</v>
      </c>
      <c r="C332" s="86" t="str">
        <f>'3. Investeringen'!C283</f>
        <v>Nieuwe investeringen</v>
      </c>
      <c r="D332" s="86" t="str">
        <f>'3. Investeringen'!D283</f>
        <v>19 Onbekend</v>
      </c>
      <c r="E332" s="86" t="str">
        <f>'3. Investeringen'!E283</f>
        <v>Endinet</v>
      </c>
      <c r="F332" s="86">
        <f>'3. Investeringen'!H283</f>
        <v>0</v>
      </c>
      <c r="G332" s="86">
        <f>'3. Investeringen'!I283</f>
        <v>1</v>
      </c>
      <c r="H332" s="121">
        <f>'3. Investeringen'!N283</f>
        <v>2012</v>
      </c>
      <c r="I332" s="26"/>
      <c r="J332" s="87">
        <f t="shared" si="25"/>
        <v>1</v>
      </c>
      <c r="K332" s="87">
        <f t="shared" si="26"/>
        <v>1</v>
      </c>
      <c r="L332" s="87">
        <f t="shared" si="27"/>
        <v>1</v>
      </c>
      <c r="M332" s="87">
        <f t="shared" si="28"/>
        <v>1</v>
      </c>
      <c r="N332" s="87">
        <f t="shared" si="29"/>
        <v>1</v>
      </c>
      <c r="O332" s="27"/>
      <c r="P332" s="87">
        <f t="shared" si="24"/>
        <v>1</v>
      </c>
    </row>
    <row r="333" spans="2:16" s="79" customFormat="1" x14ac:dyDescent="0.2">
      <c r="B333" s="86">
        <f>'3. Investeringen'!B284</f>
        <v>270</v>
      </c>
      <c r="C333" s="86" t="str">
        <f>'3. Investeringen'!C284</f>
        <v>Nieuwe investeringen</v>
      </c>
      <c r="D333" s="86" t="str">
        <f>'3. Investeringen'!D284</f>
        <v>19 Onbekend</v>
      </c>
      <c r="E333" s="86" t="str">
        <f>'3. Investeringen'!E284</f>
        <v>Endinet</v>
      </c>
      <c r="F333" s="86">
        <f>'3. Investeringen'!H284</f>
        <v>0</v>
      </c>
      <c r="G333" s="86">
        <f>'3. Investeringen'!I284</f>
        <v>1</v>
      </c>
      <c r="H333" s="121">
        <f>'3. Investeringen'!N284</f>
        <v>2012</v>
      </c>
      <c r="I333" s="26"/>
      <c r="J333" s="87">
        <f t="shared" si="25"/>
        <v>1</v>
      </c>
      <c r="K333" s="87">
        <f t="shared" si="26"/>
        <v>1</v>
      </c>
      <c r="L333" s="87">
        <f t="shared" si="27"/>
        <v>1</v>
      </c>
      <c r="M333" s="87">
        <f t="shared" si="28"/>
        <v>1</v>
      </c>
      <c r="N333" s="87">
        <f t="shared" si="29"/>
        <v>1</v>
      </c>
      <c r="O333" s="27"/>
      <c r="P333" s="87">
        <f t="shared" si="24"/>
        <v>1</v>
      </c>
    </row>
    <row r="334" spans="2:16" s="79" customFormat="1" x14ac:dyDescent="0.2">
      <c r="B334" s="86">
        <f>'3. Investeringen'!B285</f>
        <v>271</v>
      </c>
      <c r="C334" s="86" t="str">
        <f>'3. Investeringen'!C285</f>
        <v>Nieuwe investeringen</v>
      </c>
      <c r="D334" s="86" t="str">
        <f>'3. Investeringen'!D285</f>
        <v>19 Onbekend</v>
      </c>
      <c r="E334" s="86" t="str">
        <f>'3. Investeringen'!E285</f>
        <v>Endinet</v>
      </c>
      <c r="F334" s="86">
        <f>'3. Investeringen'!H285</f>
        <v>0</v>
      </c>
      <c r="G334" s="86">
        <f>'3. Investeringen'!I285</f>
        <v>1</v>
      </c>
      <c r="H334" s="121">
        <f>'3. Investeringen'!N285</f>
        <v>2013</v>
      </c>
      <c r="I334" s="26"/>
      <c r="J334" s="87">
        <f t="shared" si="25"/>
        <v>1</v>
      </c>
      <c r="K334" s="87">
        <f t="shared" si="26"/>
        <v>1</v>
      </c>
      <c r="L334" s="87">
        <f t="shared" si="27"/>
        <v>1</v>
      </c>
      <c r="M334" s="87">
        <f t="shared" si="28"/>
        <v>1</v>
      </c>
      <c r="N334" s="87">
        <f t="shared" si="29"/>
        <v>1</v>
      </c>
      <c r="O334" s="27"/>
      <c r="P334" s="87">
        <f t="shared" si="24"/>
        <v>1</v>
      </c>
    </row>
    <row r="335" spans="2:16" s="79" customFormat="1" x14ac:dyDescent="0.2">
      <c r="B335" s="86">
        <f>'3. Investeringen'!B286</f>
        <v>272</v>
      </c>
      <c r="C335" s="86" t="str">
        <f>'3. Investeringen'!C286</f>
        <v>Nieuwe investeringen</v>
      </c>
      <c r="D335" s="86" t="str">
        <f>'3. Investeringen'!D286</f>
        <v>19 Onbekend</v>
      </c>
      <c r="E335" s="86" t="str">
        <f>'3. Investeringen'!E286</f>
        <v>Endinet</v>
      </c>
      <c r="F335" s="86">
        <f>'3. Investeringen'!H286</f>
        <v>0</v>
      </c>
      <c r="G335" s="86">
        <f>'3. Investeringen'!I286</f>
        <v>1</v>
      </c>
      <c r="H335" s="121">
        <f>'3. Investeringen'!N286</f>
        <v>2013</v>
      </c>
      <c r="I335" s="26"/>
      <c r="J335" s="87">
        <f t="shared" si="25"/>
        <v>1</v>
      </c>
      <c r="K335" s="87">
        <f t="shared" si="26"/>
        <v>1</v>
      </c>
      <c r="L335" s="87">
        <f t="shared" si="27"/>
        <v>1</v>
      </c>
      <c r="M335" s="87">
        <f t="shared" si="28"/>
        <v>1</v>
      </c>
      <c r="N335" s="87">
        <f t="shared" si="29"/>
        <v>1</v>
      </c>
      <c r="O335" s="27"/>
      <c r="P335" s="87">
        <f t="shared" si="24"/>
        <v>1</v>
      </c>
    </row>
    <row r="336" spans="2:16" s="79" customFormat="1" x14ac:dyDescent="0.2">
      <c r="B336" s="86">
        <f>'3. Investeringen'!B287</f>
        <v>273</v>
      </c>
      <c r="C336" s="86" t="str">
        <f>'3. Investeringen'!C287</f>
        <v>Nieuwe investeringen</v>
      </c>
      <c r="D336" s="86" t="str">
        <f>'3. Investeringen'!D287</f>
        <v>19 Onbekend</v>
      </c>
      <c r="E336" s="86" t="str">
        <f>'3. Investeringen'!E287</f>
        <v>Endinet</v>
      </c>
      <c r="F336" s="86">
        <f>'3. Investeringen'!H287</f>
        <v>0</v>
      </c>
      <c r="G336" s="86">
        <f>'3. Investeringen'!I287</f>
        <v>1</v>
      </c>
      <c r="H336" s="121">
        <f>'3. Investeringen'!N287</f>
        <v>2014</v>
      </c>
      <c r="I336" s="26"/>
      <c r="J336" s="87">
        <f t="shared" si="25"/>
        <v>1</v>
      </c>
      <c r="K336" s="87">
        <f t="shared" si="26"/>
        <v>1</v>
      </c>
      <c r="L336" s="87">
        <f t="shared" si="27"/>
        <v>1</v>
      </c>
      <c r="M336" s="87">
        <f t="shared" si="28"/>
        <v>1</v>
      </c>
      <c r="N336" s="87">
        <f t="shared" si="29"/>
        <v>1</v>
      </c>
      <c r="O336" s="27"/>
      <c r="P336" s="87">
        <f t="shared" si="24"/>
        <v>1</v>
      </c>
    </row>
    <row r="337" spans="2:16" s="79" customFormat="1" x14ac:dyDescent="0.2">
      <c r="B337" s="86">
        <f>'3. Investeringen'!B288</f>
        <v>274</v>
      </c>
      <c r="C337" s="86" t="str">
        <f>'3. Investeringen'!C288</f>
        <v>Nieuwe investeringen</v>
      </c>
      <c r="D337" s="86" t="str">
        <f>'3. Investeringen'!D288</f>
        <v>19 Onbekend</v>
      </c>
      <c r="E337" s="86" t="str">
        <f>'3. Investeringen'!E288</f>
        <v>Endinet</v>
      </c>
      <c r="F337" s="86">
        <f>'3. Investeringen'!H288</f>
        <v>0</v>
      </c>
      <c r="G337" s="86">
        <f>'3. Investeringen'!I288</f>
        <v>1</v>
      </c>
      <c r="H337" s="121">
        <f>'3. Investeringen'!N288</f>
        <v>2014</v>
      </c>
      <c r="I337" s="26"/>
      <c r="J337" s="87">
        <f t="shared" si="25"/>
        <v>1</v>
      </c>
      <c r="K337" s="87">
        <f t="shared" si="26"/>
        <v>1</v>
      </c>
      <c r="L337" s="87">
        <f t="shared" si="27"/>
        <v>1</v>
      </c>
      <c r="M337" s="87">
        <f t="shared" si="28"/>
        <v>1</v>
      </c>
      <c r="N337" s="87">
        <f t="shared" si="29"/>
        <v>1</v>
      </c>
      <c r="O337" s="27"/>
      <c r="P337" s="87">
        <f t="shared" si="24"/>
        <v>1</v>
      </c>
    </row>
    <row r="338" spans="2:16" s="79" customFormat="1" x14ac:dyDescent="0.2">
      <c r="B338" s="86">
        <f>'3. Investeringen'!B289</f>
        <v>275</v>
      </c>
      <c r="C338" s="86" t="str">
        <f>'3. Investeringen'!C289</f>
        <v>Nieuwe investeringen</v>
      </c>
      <c r="D338" s="86" t="str">
        <f>'3. Investeringen'!D289</f>
        <v>19 Onbekend</v>
      </c>
      <c r="E338" s="86" t="str">
        <f>'3. Investeringen'!E289</f>
        <v>Endinet</v>
      </c>
      <c r="F338" s="86">
        <f>'3. Investeringen'!H289</f>
        <v>0</v>
      </c>
      <c r="G338" s="86">
        <f>'3. Investeringen'!I289</f>
        <v>1</v>
      </c>
      <c r="H338" s="121">
        <f>'3. Investeringen'!N289</f>
        <v>2015</v>
      </c>
      <c r="I338" s="26"/>
      <c r="J338" s="87">
        <f t="shared" si="25"/>
        <v>1</v>
      </c>
      <c r="K338" s="87">
        <f t="shared" si="26"/>
        <v>1</v>
      </c>
      <c r="L338" s="87">
        <f t="shared" si="27"/>
        <v>1</v>
      </c>
      <c r="M338" s="87">
        <f t="shared" si="28"/>
        <v>1</v>
      </c>
      <c r="N338" s="87">
        <f t="shared" si="29"/>
        <v>1</v>
      </c>
      <c r="O338" s="27"/>
      <c r="P338" s="87">
        <f t="shared" si="24"/>
        <v>1</v>
      </c>
    </row>
    <row r="339" spans="2:16" s="79" customFormat="1" x14ac:dyDescent="0.2">
      <c r="B339" s="86">
        <f>'3. Investeringen'!B290</f>
        <v>276</v>
      </c>
      <c r="C339" s="86" t="str">
        <f>'3. Investeringen'!C290</f>
        <v>Nieuwe investeringen</v>
      </c>
      <c r="D339" s="86" t="str">
        <f>'3. Investeringen'!D290</f>
        <v>19 Onbekend</v>
      </c>
      <c r="E339" s="86" t="str">
        <f>'3. Investeringen'!E290</f>
        <v>Endinet</v>
      </c>
      <c r="F339" s="86">
        <f>'3. Investeringen'!H290</f>
        <v>0</v>
      </c>
      <c r="G339" s="86">
        <f>'3. Investeringen'!I290</f>
        <v>1</v>
      </c>
      <c r="H339" s="121">
        <f>'3. Investeringen'!N290</f>
        <v>2015</v>
      </c>
      <c r="I339" s="26"/>
      <c r="J339" s="87">
        <f t="shared" si="25"/>
        <v>1</v>
      </c>
      <c r="K339" s="87">
        <f t="shared" si="26"/>
        <v>1</v>
      </c>
      <c r="L339" s="87">
        <f t="shared" si="27"/>
        <v>1</v>
      </c>
      <c r="M339" s="87">
        <f t="shared" si="28"/>
        <v>1</v>
      </c>
      <c r="N339" s="87">
        <f t="shared" si="29"/>
        <v>1</v>
      </c>
      <c r="O339" s="27"/>
      <c r="P339" s="87">
        <f t="shared" si="24"/>
        <v>1</v>
      </c>
    </row>
    <row r="340" spans="2:16" s="79" customFormat="1" x14ac:dyDescent="0.2">
      <c r="B340" s="86">
        <f>'3. Investeringen'!B291</f>
        <v>277</v>
      </c>
      <c r="C340" s="86" t="str">
        <f>'3. Investeringen'!C291</f>
        <v>Start-GAW excl. bijzonderheden</v>
      </c>
      <c r="D340" s="86" t="str">
        <f>'3. Investeringen'!D291</f>
        <v>19 Onbekend</v>
      </c>
      <c r="E340" s="86" t="str">
        <f>'3. Investeringen'!E291</f>
        <v>Weert</v>
      </c>
      <c r="F340" s="86">
        <f>'3. Investeringen'!H291</f>
        <v>0</v>
      </c>
      <c r="G340" s="86">
        <f>'3. Investeringen'!I291</f>
        <v>1</v>
      </c>
      <c r="H340" s="121">
        <f>'3. Investeringen'!N291</f>
        <v>2011</v>
      </c>
      <c r="I340" s="26"/>
      <c r="J340" s="87">
        <f t="shared" ref="J340:J399" si="30">INDEX($B$22:$C$26, MATCH(C340,$B$22:$B$26,0),2)</f>
        <v>1</v>
      </c>
      <c r="K340" s="87">
        <f t="shared" ref="K340:K399" si="31">IF(D340=0,1,INDEX($B$40:$C$58, MATCH(D340,$B$40:$B$58,0),2))</f>
        <v>1</v>
      </c>
      <c r="L340" s="87">
        <f t="shared" si="27"/>
        <v>1</v>
      </c>
      <c r="M340" s="87">
        <f t="shared" si="28"/>
        <v>1</v>
      </c>
      <c r="N340" s="87">
        <f t="shared" ref="N340:N399" si="32">(H340&gt;=$C$18)*(H340&lt;=$C$19)</f>
        <v>1</v>
      </c>
      <c r="O340" s="27"/>
      <c r="P340" s="87">
        <f t="shared" ref="P340:P399" si="33">PRODUCT(J340:N340)</f>
        <v>1</v>
      </c>
    </row>
    <row r="341" spans="2:16" s="79" customFormat="1" x14ac:dyDescent="0.2">
      <c r="B341" s="86">
        <f>'3. Investeringen'!B292</f>
        <v>278</v>
      </c>
      <c r="C341" s="86" t="str">
        <f>'3. Investeringen'!C292</f>
        <v>Start-GAW excl. bijzonderheden</v>
      </c>
      <c r="D341" s="86" t="str">
        <f>'3. Investeringen'!D292</f>
        <v>19 Onbekend</v>
      </c>
      <c r="E341" s="86" t="str">
        <f>'3. Investeringen'!E292</f>
        <v>Weert</v>
      </c>
      <c r="F341" s="86">
        <f>'3. Investeringen'!H292</f>
        <v>1</v>
      </c>
      <c r="G341" s="86">
        <f>'3. Investeringen'!I292</f>
        <v>0</v>
      </c>
      <c r="H341" s="121">
        <f>'3. Investeringen'!N292</f>
        <v>2011</v>
      </c>
      <c r="I341" s="26"/>
      <c r="J341" s="87">
        <f t="shared" si="30"/>
        <v>1</v>
      </c>
      <c r="K341" s="87">
        <f t="shared" si="31"/>
        <v>1</v>
      </c>
      <c r="L341" s="87">
        <f t="shared" si="27"/>
        <v>1</v>
      </c>
      <c r="M341" s="87">
        <f t="shared" si="28"/>
        <v>1</v>
      </c>
      <c r="N341" s="87">
        <f t="shared" si="32"/>
        <v>1</v>
      </c>
      <c r="O341" s="27"/>
      <c r="P341" s="87">
        <f t="shared" si="33"/>
        <v>1</v>
      </c>
    </row>
    <row r="342" spans="2:16" s="79" customFormat="1" x14ac:dyDescent="0.2">
      <c r="B342" s="86">
        <f>'3. Investeringen'!B293</f>
        <v>279</v>
      </c>
      <c r="C342" s="86" t="str">
        <f>'3. Investeringen'!C293</f>
        <v>Nieuwe investeringen</v>
      </c>
      <c r="D342" s="86" t="str">
        <f>'3. Investeringen'!D293</f>
        <v>19 Onbekend</v>
      </c>
      <c r="E342" s="86" t="str">
        <f>'3. Investeringen'!E293</f>
        <v>Weert</v>
      </c>
      <c r="F342" s="86">
        <f>'3. Investeringen'!H293</f>
        <v>1</v>
      </c>
      <c r="G342" s="86">
        <f>'3. Investeringen'!I293</f>
        <v>0</v>
      </c>
      <c r="H342" s="121">
        <f>'3. Investeringen'!N293</f>
        <v>2011</v>
      </c>
      <c r="I342" s="26"/>
      <c r="J342" s="87">
        <f t="shared" si="30"/>
        <v>1</v>
      </c>
      <c r="K342" s="87">
        <f t="shared" si="31"/>
        <v>1</v>
      </c>
      <c r="L342" s="87">
        <f t="shared" si="27"/>
        <v>1</v>
      </c>
      <c r="M342" s="87">
        <f t="shared" si="28"/>
        <v>1</v>
      </c>
      <c r="N342" s="87">
        <f t="shared" si="32"/>
        <v>1</v>
      </c>
      <c r="O342" s="27"/>
      <c r="P342" s="87">
        <f t="shared" si="33"/>
        <v>1</v>
      </c>
    </row>
    <row r="343" spans="2:16" s="79" customFormat="1" x14ac:dyDescent="0.2">
      <c r="B343" s="86">
        <f>'3. Investeringen'!B294</f>
        <v>280</v>
      </c>
      <c r="C343" s="86" t="str">
        <f>'3. Investeringen'!C294</f>
        <v>Nieuwe investeringen</v>
      </c>
      <c r="D343" s="86" t="str">
        <f>'3. Investeringen'!D294</f>
        <v>19 Onbekend</v>
      </c>
      <c r="E343" s="86" t="str">
        <f>'3. Investeringen'!E294</f>
        <v>Weert</v>
      </c>
      <c r="F343" s="86">
        <f>'3. Investeringen'!H294</f>
        <v>1</v>
      </c>
      <c r="G343" s="86">
        <f>'3. Investeringen'!I294</f>
        <v>0</v>
      </c>
      <c r="H343" s="121">
        <f>'3. Investeringen'!N294</f>
        <v>2011</v>
      </c>
      <c r="I343" s="26"/>
      <c r="J343" s="87">
        <f t="shared" si="30"/>
        <v>1</v>
      </c>
      <c r="K343" s="87">
        <f t="shared" si="31"/>
        <v>1</v>
      </c>
      <c r="L343" s="87">
        <f t="shared" si="27"/>
        <v>1</v>
      </c>
      <c r="M343" s="87">
        <f t="shared" si="28"/>
        <v>1</v>
      </c>
      <c r="N343" s="87">
        <f t="shared" si="32"/>
        <v>1</v>
      </c>
      <c r="O343" s="27"/>
      <c r="P343" s="87">
        <f t="shared" si="33"/>
        <v>1</v>
      </c>
    </row>
    <row r="344" spans="2:16" s="79" customFormat="1" x14ac:dyDescent="0.2">
      <c r="B344" s="86">
        <f>'3. Investeringen'!B295</f>
        <v>281</v>
      </c>
      <c r="C344" s="86" t="str">
        <f>'3. Investeringen'!C295</f>
        <v>Nieuwe investeringen</v>
      </c>
      <c r="D344" s="86" t="str">
        <f>'3. Investeringen'!D295</f>
        <v>19 Onbekend</v>
      </c>
      <c r="E344" s="86" t="str">
        <f>'3. Investeringen'!E295</f>
        <v>Weert</v>
      </c>
      <c r="F344" s="86">
        <f>'3. Investeringen'!H295</f>
        <v>1</v>
      </c>
      <c r="G344" s="86">
        <f>'3. Investeringen'!I295</f>
        <v>0</v>
      </c>
      <c r="H344" s="121">
        <f>'3. Investeringen'!N295</f>
        <v>2011</v>
      </c>
      <c r="I344" s="26"/>
      <c r="J344" s="87">
        <f t="shared" si="30"/>
        <v>1</v>
      </c>
      <c r="K344" s="87">
        <f t="shared" si="31"/>
        <v>1</v>
      </c>
      <c r="L344" s="87">
        <f t="shared" si="27"/>
        <v>1</v>
      </c>
      <c r="M344" s="87">
        <f t="shared" si="28"/>
        <v>1</v>
      </c>
      <c r="N344" s="87">
        <f t="shared" si="32"/>
        <v>1</v>
      </c>
      <c r="O344" s="27"/>
      <c r="P344" s="87">
        <f t="shared" si="33"/>
        <v>1</v>
      </c>
    </row>
    <row r="345" spans="2:16" s="79" customFormat="1" x14ac:dyDescent="0.2">
      <c r="B345" s="86">
        <f>'3. Investeringen'!B296</f>
        <v>282</v>
      </c>
      <c r="C345" s="86" t="str">
        <f>'3. Investeringen'!C296</f>
        <v>Nieuwe investeringen</v>
      </c>
      <c r="D345" s="86" t="str">
        <f>'3. Investeringen'!D296</f>
        <v>19 Onbekend</v>
      </c>
      <c r="E345" s="86" t="str">
        <f>'3. Investeringen'!E296</f>
        <v>Weert</v>
      </c>
      <c r="F345" s="86">
        <f>'3. Investeringen'!H296</f>
        <v>1</v>
      </c>
      <c r="G345" s="86">
        <f>'3. Investeringen'!I296</f>
        <v>0</v>
      </c>
      <c r="H345" s="121">
        <f>'3. Investeringen'!N296</f>
        <v>2011</v>
      </c>
      <c r="I345" s="26"/>
      <c r="J345" s="87">
        <f t="shared" si="30"/>
        <v>1</v>
      </c>
      <c r="K345" s="87">
        <f t="shared" si="31"/>
        <v>1</v>
      </c>
      <c r="L345" s="87">
        <f t="shared" si="27"/>
        <v>1</v>
      </c>
      <c r="M345" s="87">
        <f t="shared" si="28"/>
        <v>1</v>
      </c>
      <c r="N345" s="87">
        <f t="shared" si="32"/>
        <v>1</v>
      </c>
      <c r="O345" s="27"/>
      <c r="P345" s="87">
        <f t="shared" si="33"/>
        <v>1</v>
      </c>
    </row>
    <row r="346" spans="2:16" s="79" customFormat="1" x14ac:dyDescent="0.2">
      <c r="B346" s="86">
        <f>'3. Investeringen'!B297</f>
        <v>283</v>
      </c>
      <c r="C346" s="86" t="str">
        <f>'3. Investeringen'!C297</f>
        <v>Nieuwe investeringen</v>
      </c>
      <c r="D346" s="86" t="str">
        <f>'3. Investeringen'!D297</f>
        <v>19 Onbekend</v>
      </c>
      <c r="E346" s="86" t="str">
        <f>'3. Investeringen'!E297</f>
        <v>Weert</v>
      </c>
      <c r="F346" s="86">
        <f>'3. Investeringen'!H297</f>
        <v>1</v>
      </c>
      <c r="G346" s="86">
        <f>'3. Investeringen'!I297</f>
        <v>0</v>
      </c>
      <c r="H346" s="121">
        <f>'3. Investeringen'!N297</f>
        <v>2011</v>
      </c>
      <c r="I346" s="26"/>
      <c r="J346" s="87">
        <f t="shared" si="30"/>
        <v>1</v>
      </c>
      <c r="K346" s="87">
        <f t="shared" si="31"/>
        <v>1</v>
      </c>
      <c r="L346" s="87">
        <f t="shared" si="27"/>
        <v>1</v>
      </c>
      <c r="M346" s="87">
        <f t="shared" si="28"/>
        <v>1</v>
      </c>
      <c r="N346" s="87">
        <f t="shared" si="32"/>
        <v>1</v>
      </c>
      <c r="O346" s="27"/>
      <c r="P346" s="87">
        <f t="shared" si="33"/>
        <v>1</v>
      </c>
    </row>
    <row r="347" spans="2:16" s="79" customFormat="1" x14ac:dyDescent="0.2">
      <c r="B347" s="86">
        <f>'3. Investeringen'!B298</f>
        <v>284</v>
      </c>
      <c r="C347" s="86" t="str">
        <f>'3. Investeringen'!C298</f>
        <v>Nieuwe investeringen</v>
      </c>
      <c r="D347" s="86" t="str">
        <f>'3. Investeringen'!D298</f>
        <v>19 Onbekend</v>
      </c>
      <c r="E347" s="86" t="str">
        <f>'3. Investeringen'!E298</f>
        <v>Weert</v>
      </c>
      <c r="F347" s="86">
        <f>'3. Investeringen'!H298</f>
        <v>1</v>
      </c>
      <c r="G347" s="86">
        <f>'3. Investeringen'!I298</f>
        <v>0</v>
      </c>
      <c r="H347" s="121">
        <f>'3. Investeringen'!N298</f>
        <v>2011</v>
      </c>
      <c r="I347" s="26"/>
      <c r="J347" s="87">
        <f t="shared" si="30"/>
        <v>1</v>
      </c>
      <c r="K347" s="87">
        <f t="shared" si="31"/>
        <v>1</v>
      </c>
      <c r="L347" s="87">
        <f t="shared" si="27"/>
        <v>1</v>
      </c>
      <c r="M347" s="87">
        <f t="shared" si="28"/>
        <v>1</v>
      </c>
      <c r="N347" s="87">
        <f t="shared" si="32"/>
        <v>1</v>
      </c>
      <c r="O347" s="27"/>
      <c r="P347" s="87">
        <f t="shared" si="33"/>
        <v>1</v>
      </c>
    </row>
    <row r="348" spans="2:16" s="79" customFormat="1" x14ac:dyDescent="0.2">
      <c r="B348" s="86">
        <f>'3. Investeringen'!B299</f>
        <v>285</v>
      </c>
      <c r="C348" s="86" t="str">
        <f>'3. Investeringen'!C299</f>
        <v>Nieuwe investeringen</v>
      </c>
      <c r="D348" s="86" t="str">
        <f>'3. Investeringen'!D299</f>
        <v>19 Onbekend</v>
      </c>
      <c r="E348" s="86" t="str">
        <f>'3. Investeringen'!E299</f>
        <v>Weert</v>
      </c>
      <c r="F348" s="86">
        <f>'3. Investeringen'!H299</f>
        <v>1</v>
      </c>
      <c r="G348" s="86">
        <f>'3. Investeringen'!I299</f>
        <v>0</v>
      </c>
      <c r="H348" s="121">
        <f>'3. Investeringen'!N299</f>
        <v>2011</v>
      </c>
      <c r="I348" s="26"/>
      <c r="J348" s="87">
        <f t="shared" si="30"/>
        <v>1</v>
      </c>
      <c r="K348" s="87">
        <f t="shared" si="31"/>
        <v>1</v>
      </c>
      <c r="L348" s="87">
        <f t="shared" si="27"/>
        <v>1</v>
      </c>
      <c r="M348" s="87">
        <f t="shared" si="28"/>
        <v>1</v>
      </c>
      <c r="N348" s="87">
        <f t="shared" si="32"/>
        <v>1</v>
      </c>
      <c r="O348" s="27"/>
      <c r="P348" s="87">
        <f t="shared" si="33"/>
        <v>1</v>
      </c>
    </row>
    <row r="349" spans="2:16" s="79" customFormat="1" x14ac:dyDescent="0.2">
      <c r="B349" s="86">
        <f>'3. Investeringen'!B300</f>
        <v>286</v>
      </c>
      <c r="C349" s="86" t="str">
        <f>'3. Investeringen'!C300</f>
        <v>Nieuwe investeringen</v>
      </c>
      <c r="D349" s="86" t="str">
        <f>'3. Investeringen'!D300</f>
        <v>19 Onbekend</v>
      </c>
      <c r="E349" s="86" t="str">
        <f>'3. Investeringen'!E300</f>
        <v>Weert</v>
      </c>
      <c r="F349" s="86">
        <f>'3. Investeringen'!H300</f>
        <v>1</v>
      </c>
      <c r="G349" s="86">
        <f>'3. Investeringen'!I300</f>
        <v>0</v>
      </c>
      <c r="H349" s="121">
        <f>'3. Investeringen'!N300</f>
        <v>2011</v>
      </c>
      <c r="I349" s="26"/>
      <c r="J349" s="87">
        <f t="shared" si="30"/>
        <v>1</v>
      </c>
      <c r="K349" s="87">
        <f t="shared" si="31"/>
        <v>1</v>
      </c>
      <c r="L349" s="87">
        <f t="shared" si="27"/>
        <v>1</v>
      </c>
      <c r="M349" s="87">
        <f t="shared" si="28"/>
        <v>1</v>
      </c>
      <c r="N349" s="87">
        <f t="shared" si="32"/>
        <v>1</v>
      </c>
      <c r="O349" s="27"/>
      <c r="P349" s="87">
        <f t="shared" si="33"/>
        <v>1</v>
      </c>
    </row>
    <row r="350" spans="2:16" s="79" customFormat="1" x14ac:dyDescent="0.2">
      <c r="B350" s="86">
        <f>'3. Investeringen'!B301</f>
        <v>287</v>
      </c>
      <c r="C350" s="86" t="str">
        <f>'3. Investeringen'!C301</f>
        <v>Nieuwe investeringen</v>
      </c>
      <c r="D350" s="86" t="str">
        <f>'3. Investeringen'!D301</f>
        <v>19 Onbekend</v>
      </c>
      <c r="E350" s="86" t="str">
        <f>'3. Investeringen'!E301</f>
        <v>Weert</v>
      </c>
      <c r="F350" s="86">
        <f>'3. Investeringen'!H301</f>
        <v>1</v>
      </c>
      <c r="G350" s="86">
        <f>'3. Investeringen'!I301</f>
        <v>0</v>
      </c>
      <c r="H350" s="121">
        <f>'3. Investeringen'!N301</f>
        <v>2011</v>
      </c>
      <c r="I350" s="26"/>
      <c r="J350" s="87">
        <f t="shared" si="30"/>
        <v>1</v>
      </c>
      <c r="K350" s="87">
        <f t="shared" si="31"/>
        <v>1</v>
      </c>
      <c r="L350" s="87">
        <f t="shared" si="27"/>
        <v>1</v>
      </c>
      <c r="M350" s="87">
        <f t="shared" si="28"/>
        <v>1</v>
      </c>
      <c r="N350" s="87">
        <f t="shared" si="32"/>
        <v>1</v>
      </c>
      <c r="O350" s="27"/>
      <c r="P350" s="87">
        <f t="shared" si="33"/>
        <v>1</v>
      </c>
    </row>
    <row r="351" spans="2:16" s="79" customFormat="1" x14ac:dyDescent="0.2">
      <c r="B351" s="86">
        <f>'3. Investeringen'!B302</f>
        <v>288</v>
      </c>
      <c r="C351" s="86" t="str">
        <f>'3. Investeringen'!C302</f>
        <v>Nieuwe investeringen</v>
      </c>
      <c r="D351" s="86" t="str">
        <f>'3. Investeringen'!D302</f>
        <v>19 Onbekend</v>
      </c>
      <c r="E351" s="86" t="str">
        <f>'3. Investeringen'!E302</f>
        <v>Weert</v>
      </c>
      <c r="F351" s="86">
        <f>'3. Investeringen'!H302</f>
        <v>1</v>
      </c>
      <c r="G351" s="86">
        <f>'3. Investeringen'!I302</f>
        <v>0</v>
      </c>
      <c r="H351" s="121">
        <f>'3. Investeringen'!N302</f>
        <v>2011</v>
      </c>
      <c r="I351" s="26"/>
      <c r="J351" s="87">
        <f t="shared" si="30"/>
        <v>1</v>
      </c>
      <c r="K351" s="87">
        <f t="shared" si="31"/>
        <v>1</v>
      </c>
      <c r="L351" s="87">
        <f t="shared" si="27"/>
        <v>1</v>
      </c>
      <c r="M351" s="87">
        <f t="shared" si="28"/>
        <v>1</v>
      </c>
      <c r="N351" s="87">
        <f t="shared" si="32"/>
        <v>1</v>
      </c>
      <c r="O351" s="27"/>
      <c r="P351" s="87">
        <f t="shared" si="33"/>
        <v>1</v>
      </c>
    </row>
    <row r="352" spans="2:16" s="79" customFormat="1" x14ac:dyDescent="0.2">
      <c r="B352" s="86">
        <f>'3. Investeringen'!B303</f>
        <v>289</v>
      </c>
      <c r="C352" s="86" t="str">
        <f>'3. Investeringen'!C303</f>
        <v>Nieuwe investeringen</v>
      </c>
      <c r="D352" s="86" t="str">
        <f>'3. Investeringen'!D303</f>
        <v>19 Onbekend</v>
      </c>
      <c r="E352" s="86" t="str">
        <f>'3. Investeringen'!E303</f>
        <v>Weert</v>
      </c>
      <c r="F352" s="86">
        <f>'3. Investeringen'!H303</f>
        <v>1</v>
      </c>
      <c r="G352" s="86">
        <f>'3. Investeringen'!I303</f>
        <v>0</v>
      </c>
      <c r="H352" s="121">
        <f>'3. Investeringen'!N303</f>
        <v>2011</v>
      </c>
      <c r="I352" s="26"/>
      <c r="J352" s="87">
        <f t="shared" si="30"/>
        <v>1</v>
      </c>
      <c r="K352" s="87">
        <f t="shared" si="31"/>
        <v>1</v>
      </c>
      <c r="L352" s="87">
        <f t="shared" si="27"/>
        <v>1</v>
      </c>
      <c r="M352" s="87">
        <f t="shared" si="28"/>
        <v>1</v>
      </c>
      <c r="N352" s="87">
        <f t="shared" si="32"/>
        <v>1</v>
      </c>
      <c r="O352" s="27"/>
      <c r="P352" s="87">
        <f t="shared" si="33"/>
        <v>1</v>
      </c>
    </row>
    <row r="353" spans="2:16" s="79" customFormat="1" x14ac:dyDescent="0.2">
      <c r="B353" s="86">
        <f>'3. Investeringen'!B304</f>
        <v>290</v>
      </c>
      <c r="C353" s="86" t="str">
        <f>'3. Investeringen'!C304</f>
        <v>Nieuwe investeringen</v>
      </c>
      <c r="D353" s="86" t="str">
        <f>'3. Investeringen'!D304</f>
        <v>19 Onbekend</v>
      </c>
      <c r="E353" s="86" t="str">
        <f>'3. Investeringen'!E304</f>
        <v>Weert</v>
      </c>
      <c r="F353" s="86">
        <f>'3. Investeringen'!H304</f>
        <v>1</v>
      </c>
      <c r="G353" s="86">
        <f>'3. Investeringen'!I304</f>
        <v>0</v>
      </c>
      <c r="H353" s="121">
        <f>'3. Investeringen'!N304</f>
        <v>2011</v>
      </c>
      <c r="I353" s="26"/>
      <c r="J353" s="87">
        <f t="shared" si="30"/>
        <v>1</v>
      </c>
      <c r="K353" s="87">
        <f t="shared" si="31"/>
        <v>1</v>
      </c>
      <c r="L353" s="87">
        <f t="shared" si="27"/>
        <v>1</v>
      </c>
      <c r="M353" s="87">
        <f t="shared" si="28"/>
        <v>1</v>
      </c>
      <c r="N353" s="87">
        <f t="shared" si="32"/>
        <v>1</v>
      </c>
      <c r="O353" s="27"/>
      <c r="P353" s="87">
        <f t="shared" si="33"/>
        <v>1</v>
      </c>
    </row>
    <row r="354" spans="2:16" s="79" customFormat="1" x14ac:dyDescent="0.2">
      <c r="B354" s="86">
        <f>'3. Investeringen'!B305</f>
        <v>291</v>
      </c>
      <c r="C354" s="86" t="str">
        <f>'3. Investeringen'!C305</f>
        <v>Nieuwe investeringen</v>
      </c>
      <c r="D354" s="86" t="str">
        <f>'3. Investeringen'!D305</f>
        <v>19 Onbekend</v>
      </c>
      <c r="E354" s="86" t="str">
        <f>'3. Investeringen'!E305</f>
        <v>Weert</v>
      </c>
      <c r="F354" s="86">
        <f>'3. Investeringen'!H305</f>
        <v>1</v>
      </c>
      <c r="G354" s="86">
        <f>'3. Investeringen'!I305</f>
        <v>0</v>
      </c>
      <c r="H354" s="121">
        <f>'3. Investeringen'!N305</f>
        <v>2011</v>
      </c>
      <c r="I354" s="26"/>
      <c r="J354" s="87">
        <f t="shared" si="30"/>
        <v>1</v>
      </c>
      <c r="K354" s="87">
        <f t="shared" si="31"/>
        <v>1</v>
      </c>
      <c r="L354" s="87">
        <f t="shared" si="27"/>
        <v>1</v>
      </c>
      <c r="M354" s="87">
        <f t="shared" si="28"/>
        <v>1</v>
      </c>
      <c r="N354" s="87">
        <f t="shared" si="32"/>
        <v>1</v>
      </c>
      <c r="O354" s="27"/>
      <c r="P354" s="87">
        <f t="shared" si="33"/>
        <v>1</v>
      </c>
    </row>
    <row r="355" spans="2:16" s="79" customFormat="1" x14ac:dyDescent="0.2">
      <c r="B355" s="86">
        <f>'3. Investeringen'!B306</f>
        <v>292</v>
      </c>
      <c r="C355" s="86" t="str">
        <f>'3. Investeringen'!C306</f>
        <v>Nieuwe investeringen</v>
      </c>
      <c r="D355" s="86" t="str">
        <f>'3. Investeringen'!D306</f>
        <v>19 Onbekend</v>
      </c>
      <c r="E355" s="86" t="str">
        <f>'3. Investeringen'!E306</f>
        <v>Weert</v>
      </c>
      <c r="F355" s="86">
        <f>'3. Investeringen'!H306</f>
        <v>1</v>
      </c>
      <c r="G355" s="86">
        <f>'3. Investeringen'!I306</f>
        <v>0</v>
      </c>
      <c r="H355" s="121">
        <f>'3. Investeringen'!N306</f>
        <v>2011</v>
      </c>
      <c r="I355" s="26"/>
      <c r="J355" s="87">
        <f t="shared" si="30"/>
        <v>1</v>
      </c>
      <c r="K355" s="87">
        <f t="shared" si="31"/>
        <v>1</v>
      </c>
      <c r="L355" s="87">
        <f t="shared" si="27"/>
        <v>1</v>
      </c>
      <c r="M355" s="87">
        <f t="shared" si="28"/>
        <v>1</v>
      </c>
      <c r="N355" s="87">
        <f t="shared" si="32"/>
        <v>1</v>
      </c>
      <c r="O355" s="27"/>
      <c r="P355" s="87">
        <f t="shared" si="33"/>
        <v>1</v>
      </c>
    </row>
    <row r="356" spans="2:16" s="79" customFormat="1" x14ac:dyDescent="0.2">
      <c r="B356" s="86">
        <f>'3. Investeringen'!B307</f>
        <v>293</v>
      </c>
      <c r="C356" s="86" t="str">
        <f>'3. Investeringen'!C307</f>
        <v>Nieuwe investeringen</v>
      </c>
      <c r="D356" s="86" t="str">
        <f>'3. Investeringen'!D307</f>
        <v>19 Onbekend</v>
      </c>
      <c r="E356" s="86" t="str">
        <f>'3. Investeringen'!E307</f>
        <v>Weert</v>
      </c>
      <c r="F356" s="86">
        <f>'3. Investeringen'!H307</f>
        <v>1</v>
      </c>
      <c r="G356" s="86">
        <f>'3. Investeringen'!I307</f>
        <v>0</v>
      </c>
      <c r="H356" s="121">
        <f>'3. Investeringen'!N307</f>
        <v>2011</v>
      </c>
      <c r="I356" s="26"/>
      <c r="J356" s="87">
        <f t="shared" si="30"/>
        <v>1</v>
      </c>
      <c r="K356" s="87">
        <f t="shared" si="31"/>
        <v>1</v>
      </c>
      <c r="L356" s="87">
        <f t="shared" si="27"/>
        <v>1</v>
      </c>
      <c r="M356" s="87">
        <f t="shared" si="28"/>
        <v>1</v>
      </c>
      <c r="N356" s="87">
        <f t="shared" si="32"/>
        <v>1</v>
      </c>
      <c r="O356" s="27"/>
      <c r="P356" s="87">
        <f t="shared" si="33"/>
        <v>1</v>
      </c>
    </row>
    <row r="357" spans="2:16" s="79" customFormat="1" x14ac:dyDescent="0.2">
      <c r="B357" s="86">
        <f>'3. Investeringen'!B308</f>
        <v>294</v>
      </c>
      <c r="C357" s="86" t="str">
        <f>'3. Investeringen'!C308</f>
        <v>Nieuwe investeringen</v>
      </c>
      <c r="D357" s="86" t="str">
        <f>'3. Investeringen'!D308</f>
        <v>19 Onbekend</v>
      </c>
      <c r="E357" s="86" t="str">
        <f>'3. Investeringen'!E308</f>
        <v>Weert</v>
      </c>
      <c r="F357" s="86">
        <f>'3. Investeringen'!H308</f>
        <v>1</v>
      </c>
      <c r="G357" s="86">
        <f>'3. Investeringen'!I308</f>
        <v>0</v>
      </c>
      <c r="H357" s="121">
        <f>'3. Investeringen'!N308</f>
        <v>2011</v>
      </c>
      <c r="I357" s="26"/>
      <c r="J357" s="87">
        <f t="shared" si="30"/>
        <v>1</v>
      </c>
      <c r="K357" s="87">
        <f t="shared" si="31"/>
        <v>1</v>
      </c>
      <c r="L357" s="87">
        <f t="shared" si="27"/>
        <v>1</v>
      </c>
      <c r="M357" s="87">
        <f t="shared" si="28"/>
        <v>1</v>
      </c>
      <c r="N357" s="87">
        <f t="shared" si="32"/>
        <v>1</v>
      </c>
      <c r="O357" s="27"/>
      <c r="P357" s="87">
        <f t="shared" si="33"/>
        <v>1</v>
      </c>
    </row>
    <row r="358" spans="2:16" s="79" customFormat="1" x14ac:dyDescent="0.2">
      <c r="B358" s="86">
        <f>'3. Investeringen'!B309</f>
        <v>295</v>
      </c>
      <c r="C358" s="86" t="str">
        <f>'3. Investeringen'!C309</f>
        <v>Nieuwe investeringen</v>
      </c>
      <c r="D358" s="86" t="str">
        <f>'3. Investeringen'!D309</f>
        <v>19 Onbekend</v>
      </c>
      <c r="E358" s="86" t="str">
        <f>'3. Investeringen'!E309</f>
        <v>Weert</v>
      </c>
      <c r="F358" s="86">
        <f>'3. Investeringen'!H309</f>
        <v>1</v>
      </c>
      <c r="G358" s="86">
        <f>'3. Investeringen'!I309</f>
        <v>0</v>
      </c>
      <c r="H358" s="121">
        <f>'3. Investeringen'!N309</f>
        <v>2011</v>
      </c>
      <c r="I358" s="26"/>
      <c r="J358" s="87">
        <f t="shared" si="30"/>
        <v>1</v>
      </c>
      <c r="K358" s="87">
        <f t="shared" si="31"/>
        <v>1</v>
      </c>
      <c r="L358" s="87">
        <f t="shared" si="27"/>
        <v>1</v>
      </c>
      <c r="M358" s="87">
        <f t="shared" si="28"/>
        <v>1</v>
      </c>
      <c r="N358" s="87">
        <f t="shared" si="32"/>
        <v>1</v>
      </c>
      <c r="O358" s="27"/>
      <c r="P358" s="87">
        <f t="shared" si="33"/>
        <v>1</v>
      </c>
    </row>
    <row r="359" spans="2:16" s="79" customFormat="1" x14ac:dyDescent="0.2">
      <c r="B359" s="86">
        <f>'3. Investeringen'!B310</f>
        <v>296</v>
      </c>
      <c r="C359" s="86" t="str">
        <f>'3. Investeringen'!C310</f>
        <v>Nieuwe investeringen</v>
      </c>
      <c r="D359" s="86" t="str">
        <f>'3. Investeringen'!D310</f>
        <v>19 Onbekend</v>
      </c>
      <c r="E359" s="86" t="str">
        <f>'3. Investeringen'!E310</f>
        <v>Weert</v>
      </c>
      <c r="F359" s="86">
        <f>'3. Investeringen'!H310</f>
        <v>1</v>
      </c>
      <c r="G359" s="86">
        <f>'3. Investeringen'!I310</f>
        <v>0</v>
      </c>
      <c r="H359" s="121">
        <f>'3. Investeringen'!N310</f>
        <v>2011</v>
      </c>
      <c r="I359" s="26"/>
      <c r="J359" s="87">
        <f t="shared" si="30"/>
        <v>1</v>
      </c>
      <c r="K359" s="87">
        <f t="shared" si="31"/>
        <v>1</v>
      </c>
      <c r="L359" s="87">
        <f t="shared" si="27"/>
        <v>1</v>
      </c>
      <c r="M359" s="87">
        <f t="shared" si="28"/>
        <v>1</v>
      </c>
      <c r="N359" s="87">
        <f t="shared" si="32"/>
        <v>1</v>
      </c>
      <c r="O359" s="27"/>
      <c r="P359" s="87">
        <f t="shared" si="33"/>
        <v>1</v>
      </c>
    </row>
    <row r="360" spans="2:16" s="79" customFormat="1" x14ac:dyDescent="0.2">
      <c r="B360" s="86">
        <f>'3. Investeringen'!B311</f>
        <v>297</v>
      </c>
      <c r="C360" s="86" t="str">
        <f>'3. Investeringen'!C311</f>
        <v>Nieuwe investeringen</v>
      </c>
      <c r="D360" s="86" t="str">
        <f>'3. Investeringen'!D311</f>
        <v>19 Onbekend</v>
      </c>
      <c r="E360" s="86" t="str">
        <f>'3. Investeringen'!E311</f>
        <v>Weert</v>
      </c>
      <c r="F360" s="86">
        <f>'3. Investeringen'!H311</f>
        <v>1</v>
      </c>
      <c r="G360" s="86">
        <f>'3. Investeringen'!I311</f>
        <v>0</v>
      </c>
      <c r="H360" s="121">
        <f>'3. Investeringen'!N311</f>
        <v>2011</v>
      </c>
      <c r="I360" s="26"/>
      <c r="J360" s="87">
        <f t="shared" si="30"/>
        <v>1</v>
      </c>
      <c r="K360" s="87">
        <f t="shared" si="31"/>
        <v>1</v>
      </c>
      <c r="L360" s="87">
        <f t="shared" si="27"/>
        <v>1</v>
      </c>
      <c r="M360" s="87">
        <f t="shared" si="28"/>
        <v>1</v>
      </c>
      <c r="N360" s="87">
        <f t="shared" si="32"/>
        <v>1</v>
      </c>
      <c r="O360" s="27"/>
      <c r="P360" s="87">
        <f t="shared" si="33"/>
        <v>1</v>
      </c>
    </row>
    <row r="361" spans="2:16" s="79" customFormat="1" x14ac:dyDescent="0.2">
      <c r="B361" s="86">
        <f>'3. Investeringen'!B312</f>
        <v>298</v>
      </c>
      <c r="C361" s="86" t="str">
        <f>'3. Investeringen'!C312</f>
        <v>Nieuwe investeringen</v>
      </c>
      <c r="D361" s="86" t="str">
        <f>'3. Investeringen'!D312</f>
        <v>19 Onbekend</v>
      </c>
      <c r="E361" s="86" t="str">
        <f>'3. Investeringen'!E312</f>
        <v>Weert</v>
      </c>
      <c r="F361" s="86">
        <f>'3. Investeringen'!H312</f>
        <v>1</v>
      </c>
      <c r="G361" s="86">
        <f>'3. Investeringen'!I312</f>
        <v>0</v>
      </c>
      <c r="H361" s="121">
        <f>'3. Investeringen'!N312</f>
        <v>2011</v>
      </c>
      <c r="I361" s="26"/>
      <c r="J361" s="87">
        <f t="shared" si="30"/>
        <v>1</v>
      </c>
      <c r="K361" s="87">
        <f t="shared" si="31"/>
        <v>1</v>
      </c>
      <c r="L361" s="87">
        <f t="shared" si="27"/>
        <v>1</v>
      </c>
      <c r="M361" s="87">
        <f t="shared" si="28"/>
        <v>1</v>
      </c>
      <c r="N361" s="87">
        <f t="shared" si="32"/>
        <v>1</v>
      </c>
      <c r="O361" s="27"/>
      <c r="P361" s="87">
        <f t="shared" si="33"/>
        <v>1</v>
      </c>
    </row>
    <row r="362" spans="2:16" s="79" customFormat="1" x14ac:dyDescent="0.2">
      <c r="B362" s="86">
        <f>'3. Investeringen'!B313</f>
        <v>299</v>
      </c>
      <c r="C362" s="86" t="str">
        <f>'3. Investeringen'!C313</f>
        <v>Nieuwe investeringen</v>
      </c>
      <c r="D362" s="86" t="str">
        <f>'3. Investeringen'!D313</f>
        <v>19 Onbekend</v>
      </c>
      <c r="E362" s="86" t="str">
        <f>'3. Investeringen'!E313</f>
        <v>Weert</v>
      </c>
      <c r="F362" s="86">
        <f>'3. Investeringen'!H313</f>
        <v>1</v>
      </c>
      <c r="G362" s="86">
        <f>'3. Investeringen'!I313</f>
        <v>0</v>
      </c>
      <c r="H362" s="121">
        <f>'3. Investeringen'!N313</f>
        <v>2011</v>
      </c>
      <c r="I362" s="26"/>
      <c r="J362" s="87">
        <f t="shared" si="30"/>
        <v>1</v>
      </c>
      <c r="K362" s="87">
        <f t="shared" si="31"/>
        <v>1</v>
      </c>
      <c r="L362" s="87">
        <f t="shared" si="27"/>
        <v>1</v>
      </c>
      <c r="M362" s="87">
        <f t="shared" si="28"/>
        <v>1</v>
      </c>
      <c r="N362" s="87">
        <f t="shared" si="32"/>
        <v>1</v>
      </c>
      <c r="O362" s="27"/>
      <c r="P362" s="87">
        <f t="shared" si="33"/>
        <v>1</v>
      </c>
    </row>
    <row r="363" spans="2:16" s="79" customFormat="1" x14ac:dyDescent="0.2">
      <c r="B363" s="86">
        <f>'3. Investeringen'!B314</f>
        <v>300</v>
      </c>
      <c r="C363" s="86" t="str">
        <f>'3. Investeringen'!C314</f>
        <v>Nieuwe investeringen</v>
      </c>
      <c r="D363" s="86" t="str">
        <f>'3. Investeringen'!D314</f>
        <v>19 Onbekend</v>
      </c>
      <c r="E363" s="86" t="str">
        <f>'3. Investeringen'!E314</f>
        <v>Weert</v>
      </c>
      <c r="F363" s="86">
        <f>'3. Investeringen'!H314</f>
        <v>1</v>
      </c>
      <c r="G363" s="86">
        <f>'3. Investeringen'!I314</f>
        <v>0</v>
      </c>
      <c r="H363" s="121">
        <f>'3. Investeringen'!N314</f>
        <v>2011</v>
      </c>
      <c r="I363" s="26"/>
      <c r="J363" s="87">
        <f t="shared" si="30"/>
        <v>1</v>
      </c>
      <c r="K363" s="87">
        <f t="shared" si="31"/>
        <v>1</v>
      </c>
      <c r="L363" s="87">
        <f t="shared" si="27"/>
        <v>1</v>
      </c>
      <c r="M363" s="87">
        <f t="shared" si="28"/>
        <v>1</v>
      </c>
      <c r="N363" s="87">
        <f t="shared" si="32"/>
        <v>1</v>
      </c>
      <c r="O363" s="27"/>
      <c r="P363" s="87">
        <f t="shared" si="33"/>
        <v>1</v>
      </c>
    </row>
    <row r="364" spans="2:16" s="79" customFormat="1" x14ac:dyDescent="0.2">
      <c r="B364" s="86">
        <f>'3. Investeringen'!B315</f>
        <v>301</v>
      </c>
      <c r="C364" s="86" t="str">
        <f>'3. Investeringen'!C315</f>
        <v>Nieuwe investeringen</v>
      </c>
      <c r="D364" s="86" t="str">
        <f>'3. Investeringen'!D315</f>
        <v>19 Onbekend</v>
      </c>
      <c r="E364" s="86" t="str">
        <f>'3. Investeringen'!E315</f>
        <v>Weert</v>
      </c>
      <c r="F364" s="86">
        <f>'3. Investeringen'!H315</f>
        <v>1</v>
      </c>
      <c r="G364" s="86">
        <f>'3. Investeringen'!I315</f>
        <v>0</v>
      </c>
      <c r="H364" s="121">
        <f>'3. Investeringen'!N315</f>
        <v>2011</v>
      </c>
      <c r="I364" s="26"/>
      <c r="J364" s="87">
        <f t="shared" si="30"/>
        <v>1</v>
      </c>
      <c r="K364" s="87">
        <f t="shared" si="31"/>
        <v>1</v>
      </c>
      <c r="L364" s="87">
        <f t="shared" si="27"/>
        <v>1</v>
      </c>
      <c r="M364" s="87">
        <f t="shared" si="28"/>
        <v>1</v>
      </c>
      <c r="N364" s="87">
        <f t="shared" si="32"/>
        <v>1</v>
      </c>
      <c r="O364" s="27"/>
      <c r="P364" s="87">
        <f t="shared" si="33"/>
        <v>1</v>
      </c>
    </row>
    <row r="365" spans="2:16" s="79" customFormat="1" x14ac:dyDescent="0.2">
      <c r="B365" s="86">
        <f>'3. Investeringen'!B316</f>
        <v>302</v>
      </c>
      <c r="C365" s="86" t="str">
        <f>'3. Investeringen'!C316</f>
        <v>Nieuwe investeringen</v>
      </c>
      <c r="D365" s="86" t="str">
        <f>'3. Investeringen'!D316</f>
        <v>19 Onbekend</v>
      </c>
      <c r="E365" s="86" t="str">
        <f>'3. Investeringen'!E316</f>
        <v>Weert</v>
      </c>
      <c r="F365" s="86">
        <f>'3. Investeringen'!H316</f>
        <v>1</v>
      </c>
      <c r="G365" s="86">
        <f>'3. Investeringen'!I316</f>
        <v>0</v>
      </c>
      <c r="H365" s="121">
        <f>'3. Investeringen'!N316</f>
        <v>2012</v>
      </c>
      <c r="I365" s="26"/>
      <c r="J365" s="87">
        <f t="shared" si="30"/>
        <v>1</v>
      </c>
      <c r="K365" s="87">
        <f t="shared" si="31"/>
        <v>1</v>
      </c>
      <c r="L365" s="87">
        <f t="shared" si="27"/>
        <v>1</v>
      </c>
      <c r="M365" s="87">
        <f t="shared" si="28"/>
        <v>1</v>
      </c>
      <c r="N365" s="87">
        <f t="shared" si="32"/>
        <v>1</v>
      </c>
      <c r="O365" s="27"/>
      <c r="P365" s="87">
        <f t="shared" si="33"/>
        <v>1</v>
      </c>
    </row>
    <row r="366" spans="2:16" s="79" customFormat="1" x14ac:dyDescent="0.2">
      <c r="B366" s="86">
        <f>'3. Investeringen'!B317</f>
        <v>303</v>
      </c>
      <c r="C366" s="86" t="str">
        <f>'3. Investeringen'!C317</f>
        <v>Nieuwe investeringen</v>
      </c>
      <c r="D366" s="86" t="str">
        <f>'3. Investeringen'!D317</f>
        <v>19 Onbekend</v>
      </c>
      <c r="E366" s="86" t="str">
        <f>'3. Investeringen'!E317</f>
        <v>Weert</v>
      </c>
      <c r="F366" s="86">
        <f>'3. Investeringen'!H317</f>
        <v>1</v>
      </c>
      <c r="G366" s="86">
        <f>'3. Investeringen'!I317</f>
        <v>0</v>
      </c>
      <c r="H366" s="121">
        <f>'3. Investeringen'!N317</f>
        <v>2012</v>
      </c>
      <c r="I366" s="26"/>
      <c r="J366" s="87">
        <f t="shared" si="30"/>
        <v>1</v>
      </c>
      <c r="K366" s="87">
        <f t="shared" si="31"/>
        <v>1</v>
      </c>
      <c r="L366" s="87">
        <f t="shared" si="27"/>
        <v>1</v>
      </c>
      <c r="M366" s="87">
        <f t="shared" si="28"/>
        <v>1</v>
      </c>
      <c r="N366" s="87">
        <f t="shared" si="32"/>
        <v>1</v>
      </c>
      <c r="O366" s="27"/>
      <c r="P366" s="87">
        <f t="shared" si="33"/>
        <v>1</v>
      </c>
    </row>
    <row r="367" spans="2:16" s="79" customFormat="1" x14ac:dyDescent="0.2">
      <c r="B367" s="86">
        <f>'3. Investeringen'!B318</f>
        <v>304</v>
      </c>
      <c r="C367" s="86" t="str">
        <f>'3. Investeringen'!C318</f>
        <v>Nieuwe investeringen</v>
      </c>
      <c r="D367" s="86" t="str">
        <f>'3. Investeringen'!D318</f>
        <v>19 Onbekend</v>
      </c>
      <c r="E367" s="86" t="str">
        <f>'3. Investeringen'!E318</f>
        <v>Weert</v>
      </c>
      <c r="F367" s="86">
        <f>'3. Investeringen'!H318</f>
        <v>1</v>
      </c>
      <c r="G367" s="86">
        <f>'3. Investeringen'!I318</f>
        <v>0</v>
      </c>
      <c r="H367" s="121">
        <f>'3. Investeringen'!N318</f>
        <v>2012</v>
      </c>
      <c r="I367" s="26"/>
      <c r="J367" s="87">
        <f t="shared" si="30"/>
        <v>1</v>
      </c>
      <c r="K367" s="87">
        <f t="shared" si="31"/>
        <v>1</v>
      </c>
      <c r="L367" s="87">
        <f t="shared" si="27"/>
        <v>1</v>
      </c>
      <c r="M367" s="87">
        <f t="shared" si="28"/>
        <v>1</v>
      </c>
      <c r="N367" s="87">
        <f t="shared" si="32"/>
        <v>1</v>
      </c>
      <c r="O367" s="27"/>
      <c r="P367" s="87">
        <f t="shared" si="33"/>
        <v>1</v>
      </c>
    </row>
    <row r="368" spans="2:16" s="79" customFormat="1" x14ac:dyDescent="0.2">
      <c r="B368" s="86">
        <f>'3. Investeringen'!B319</f>
        <v>305</v>
      </c>
      <c r="C368" s="86" t="str">
        <f>'3. Investeringen'!C319</f>
        <v>Nieuwe investeringen</v>
      </c>
      <c r="D368" s="86" t="str">
        <f>'3. Investeringen'!D319</f>
        <v>19 Onbekend</v>
      </c>
      <c r="E368" s="86" t="str">
        <f>'3. Investeringen'!E319</f>
        <v>Weert</v>
      </c>
      <c r="F368" s="86">
        <f>'3. Investeringen'!H319</f>
        <v>1</v>
      </c>
      <c r="G368" s="86">
        <f>'3. Investeringen'!I319</f>
        <v>0</v>
      </c>
      <c r="H368" s="121">
        <f>'3. Investeringen'!N319</f>
        <v>2013</v>
      </c>
      <c r="I368" s="26"/>
      <c r="J368" s="87">
        <f t="shared" si="30"/>
        <v>1</v>
      </c>
      <c r="K368" s="87">
        <f t="shared" si="31"/>
        <v>1</v>
      </c>
      <c r="L368" s="87">
        <f t="shared" si="27"/>
        <v>1</v>
      </c>
      <c r="M368" s="87">
        <f t="shared" si="28"/>
        <v>1</v>
      </c>
      <c r="N368" s="87">
        <f t="shared" si="32"/>
        <v>1</v>
      </c>
      <c r="O368" s="27"/>
      <c r="P368" s="87">
        <f t="shared" si="33"/>
        <v>1</v>
      </c>
    </row>
    <row r="369" spans="2:16" s="79" customFormat="1" x14ac:dyDescent="0.2">
      <c r="B369" s="86">
        <f>'3. Investeringen'!B320</f>
        <v>306</v>
      </c>
      <c r="C369" s="86" t="str">
        <f>'3. Investeringen'!C320</f>
        <v>Nieuwe investeringen</v>
      </c>
      <c r="D369" s="86" t="str">
        <f>'3. Investeringen'!D320</f>
        <v>19 Onbekend</v>
      </c>
      <c r="E369" s="86" t="str">
        <f>'3. Investeringen'!E320</f>
        <v>Weert</v>
      </c>
      <c r="F369" s="86">
        <f>'3. Investeringen'!H320</f>
        <v>1</v>
      </c>
      <c r="G369" s="86">
        <f>'3. Investeringen'!I320</f>
        <v>0</v>
      </c>
      <c r="H369" s="121">
        <f>'3. Investeringen'!N320</f>
        <v>2013</v>
      </c>
      <c r="I369" s="26"/>
      <c r="J369" s="87">
        <f t="shared" si="30"/>
        <v>1</v>
      </c>
      <c r="K369" s="87">
        <f t="shared" si="31"/>
        <v>1</v>
      </c>
      <c r="L369" s="87">
        <f t="shared" si="27"/>
        <v>1</v>
      </c>
      <c r="M369" s="87">
        <f t="shared" si="28"/>
        <v>1</v>
      </c>
      <c r="N369" s="87">
        <f t="shared" si="32"/>
        <v>1</v>
      </c>
      <c r="O369" s="27"/>
      <c r="P369" s="87">
        <f t="shared" si="33"/>
        <v>1</v>
      </c>
    </row>
    <row r="370" spans="2:16" s="79" customFormat="1" x14ac:dyDescent="0.2">
      <c r="B370" s="86">
        <f>'3. Investeringen'!B321</f>
        <v>307</v>
      </c>
      <c r="C370" s="86" t="str">
        <f>'3. Investeringen'!C321</f>
        <v>Nieuwe investeringen</v>
      </c>
      <c r="D370" s="86" t="str">
        <f>'3. Investeringen'!D321</f>
        <v>19 Onbekend</v>
      </c>
      <c r="E370" s="86" t="str">
        <f>'3. Investeringen'!E321</f>
        <v>Weert</v>
      </c>
      <c r="F370" s="86">
        <f>'3. Investeringen'!H321</f>
        <v>1</v>
      </c>
      <c r="G370" s="86">
        <f>'3. Investeringen'!I321</f>
        <v>0</v>
      </c>
      <c r="H370" s="121">
        <f>'3. Investeringen'!N321</f>
        <v>2013</v>
      </c>
      <c r="I370" s="26"/>
      <c r="J370" s="87">
        <f t="shared" si="30"/>
        <v>1</v>
      </c>
      <c r="K370" s="87">
        <f t="shared" si="31"/>
        <v>1</v>
      </c>
      <c r="L370" s="87">
        <f t="shared" si="27"/>
        <v>1</v>
      </c>
      <c r="M370" s="87">
        <f t="shared" si="28"/>
        <v>1</v>
      </c>
      <c r="N370" s="87">
        <f t="shared" si="32"/>
        <v>1</v>
      </c>
      <c r="O370" s="27"/>
      <c r="P370" s="87">
        <f t="shared" si="33"/>
        <v>1</v>
      </c>
    </row>
    <row r="371" spans="2:16" s="79" customFormat="1" x14ac:dyDescent="0.2">
      <c r="B371" s="86">
        <f>'3. Investeringen'!B322</f>
        <v>308</v>
      </c>
      <c r="C371" s="86" t="str">
        <f>'3. Investeringen'!C322</f>
        <v>Nieuwe investeringen</v>
      </c>
      <c r="D371" s="86" t="str">
        <f>'3. Investeringen'!D322</f>
        <v>19 Onbekend</v>
      </c>
      <c r="E371" s="86" t="str">
        <f>'3. Investeringen'!E322</f>
        <v>Weert</v>
      </c>
      <c r="F371" s="86">
        <f>'3. Investeringen'!H322</f>
        <v>1</v>
      </c>
      <c r="G371" s="86">
        <f>'3. Investeringen'!I322</f>
        <v>0</v>
      </c>
      <c r="H371" s="121">
        <f>'3. Investeringen'!N322</f>
        <v>2014</v>
      </c>
      <c r="I371" s="26"/>
      <c r="J371" s="87">
        <f t="shared" si="30"/>
        <v>1</v>
      </c>
      <c r="K371" s="87">
        <f t="shared" si="31"/>
        <v>1</v>
      </c>
      <c r="L371" s="87">
        <f t="shared" si="27"/>
        <v>1</v>
      </c>
      <c r="M371" s="87">
        <f t="shared" si="28"/>
        <v>1</v>
      </c>
      <c r="N371" s="87">
        <f t="shared" si="32"/>
        <v>1</v>
      </c>
      <c r="O371" s="27"/>
      <c r="P371" s="87">
        <f t="shared" si="33"/>
        <v>1</v>
      </c>
    </row>
    <row r="372" spans="2:16" s="79" customFormat="1" x14ac:dyDescent="0.2">
      <c r="B372" s="86">
        <f>'3. Investeringen'!B323</f>
        <v>309</v>
      </c>
      <c r="C372" s="86" t="str">
        <f>'3. Investeringen'!C323</f>
        <v>Nieuwe investeringen</v>
      </c>
      <c r="D372" s="86" t="str">
        <f>'3. Investeringen'!D323</f>
        <v>19 Onbekend</v>
      </c>
      <c r="E372" s="86" t="str">
        <f>'3. Investeringen'!E323</f>
        <v>Weert</v>
      </c>
      <c r="F372" s="86">
        <f>'3. Investeringen'!H323</f>
        <v>1</v>
      </c>
      <c r="G372" s="86">
        <f>'3. Investeringen'!I323</f>
        <v>0</v>
      </c>
      <c r="H372" s="121">
        <f>'3. Investeringen'!N323</f>
        <v>2014</v>
      </c>
      <c r="I372" s="26"/>
      <c r="J372" s="87">
        <f t="shared" si="30"/>
        <v>1</v>
      </c>
      <c r="K372" s="87">
        <f t="shared" si="31"/>
        <v>1</v>
      </c>
      <c r="L372" s="87">
        <f t="shared" si="27"/>
        <v>1</v>
      </c>
      <c r="M372" s="87">
        <f t="shared" si="28"/>
        <v>1</v>
      </c>
      <c r="N372" s="87">
        <f t="shared" si="32"/>
        <v>1</v>
      </c>
      <c r="O372" s="27"/>
      <c r="P372" s="87">
        <f t="shared" si="33"/>
        <v>1</v>
      </c>
    </row>
    <row r="373" spans="2:16" s="79" customFormat="1" x14ac:dyDescent="0.2">
      <c r="B373" s="86">
        <f>'3. Investeringen'!B324</f>
        <v>310</v>
      </c>
      <c r="C373" s="86" t="str">
        <f>'3. Investeringen'!C324</f>
        <v>Nieuwe investeringen</v>
      </c>
      <c r="D373" s="86" t="str">
        <f>'3. Investeringen'!D324</f>
        <v>19 Onbekend</v>
      </c>
      <c r="E373" s="86" t="str">
        <f>'3. Investeringen'!E324</f>
        <v>Weert</v>
      </c>
      <c r="F373" s="86">
        <f>'3. Investeringen'!H324</f>
        <v>1</v>
      </c>
      <c r="G373" s="86">
        <f>'3. Investeringen'!I324</f>
        <v>0</v>
      </c>
      <c r="H373" s="121">
        <f>'3. Investeringen'!N324</f>
        <v>2014</v>
      </c>
      <c r="I373" s="26"/>
      <c r="J373" s="87">
        <f t="shared" si="30"/>
        <v>1</v>
      </c>
      <c r="K373" s="87">
        <f t="shared" si="31"/>
        <v>1</v>
      </c>
      <c r="L373" s="87">
        <f t="shared" si="27"/>
        <v>1</v>
      </c>
      <c r="M373" s="87">
        <f t="shared" si="28"/>
        <v>1</v>
      </c>
      <c r="N373" s="87">
        <f t="shared" si="32"/>
        <v>1</v>
      </c>
      <c r="O373" s="27"/>
      <c r="P373" s="87">
        <f t="shared" si="33"/>
        <v>1</v>
      </c>
    </row>
    <row r="374" spans="2:16" s="79" customFormat="1" x14ac:dyDescent="0.2">
      <c r="B374" s="86">
        <f>'3. Investeringen'!B325</f>
        <v>311</v>
      </c>
      <c r="C374" s="86" t="str">
        <f>'3. Investeringen'!C325</f>
        <v>Nieuwe investeringen</v>
      </c>
      <c r="D374" s="86" t="str">
        <f>'3. Investeringen'!D325</f>
        <v>19 Onbekend</v>
      </c>
      <c r="E374" s="86" t="str">
        <f>'3. Investeringen'!E325</f>
        <v>Weert</v>
      </c>
      <c r="F374" s="86">
        <f>'3. Investeringen'!H325</f>
        <v>1</v>
      </c>
      <c r="G374" s="86">
        <f>'3. Investeringen'!I325</f>
        <v>0</v>
      </c>
      <c r="H374" s="121">
        <f>'3. Investeringen'!N325</f>
        <v>2015</v>
      </c>
      <c r="I374" s="26"/>
      <c r="J374" s="87">
        <f t="shared" si="30"/>
        <v>1</v>
      </c>
      <c r="K374" s="87">
        <f t="shared" si="31"/>
        <v>1</v>
      </c>
      <c r="L374" s="87">
        <f t="shared" si="27"/>
        <v>1</v>
      </c>
      <c r="M374" s="87">
        <f t="shared" si="28"/>
        <v>1</v>
      </c>
      <c r="N374" s="87">
        <f t="shared" si="32"/>
        <v>1</v>
      </c>
      <c r="O374" s="27"/>
      <c r="P374" s="87">
        <f t="shared" si="33"/>
        <v>1</v>
      </c>
    </row>
    <row r="375" spans="2:16" s="79" customFormat="1" x14ac:dyDescent="0.2">
      <c r="B375" s="86">
        <f>'3. Investeringen'!B326</f>
        <v>312</v>
      </c>
      <c r="C375" s="86" t="str">
        <f>'3. Investeringen'!C326</f>
        <v>Nieuwe investeringen</v>
      </c>
      <c r="D375" s="86" t="str">
        <f>'3. Investeringen'!D326</f>
        <v>19 Onbekend</v>
      </c>
      <c r="E375" s="86" t="str">
        <f>'3. Investeringen'!E326</f>
        <v>Weert</v>
      </c>
      <c r="F375" s="86">
        <f>'3. Investeringen'!H326</f>
        <v>1</v>
      </c>
      <c r="G375" s="86">
        <f>'3. Investeringen'!I326</f>
        <v>0</v>
      </c>
      <c r="H375" s="121">
        <f>'3. Investeringen'!N326</f>
        <v>2015</v>
      </c>
      <c r="I375" s="26"/>
      <c r="J375" s="87">
        <f t="shared" si="30"/>
        <v>1</v>
      </c>
      <c r="K375" s="87">
        <f t="shared" si="31"/>
        <v>1</v>
      </c>
      <c r="L375" s="87">
        <f t="shared" si="27"/>
        <v>1</v>
      </c>
      <c r="M375" s="87">
        <f t="shared" si="28"/>
        <v>1</v>
      </c>
      <c r="N375" s="87">
        <f t="shared" si="32"/>
        <v>1</v>
      </c>
      <c r="O375" s="27"/>
      <c r="P375" s="87">
        <f t="shared" si="33"/>
        <v>1</v>
      </c>
    </row>
    <row r="376" spans="2:16" s="79" customFormat="1" x14ac:dyDescent="0.2">
      <c r="B376" s="86">
        <f>'3. Investeringen'!B327</f>
        <v>313</v>
      </c>
      <c r="C376" s="86" t="str">
        <f>'3. Investeringen'!C327</f>
        <v>Nieuwe investeringen</v>
      </c>
      <c r="D376" s="86" t="str">
        <f>'3. Investeringen'!D327</f>
        <v>19 Onbekend</v>
      </c>
      <c r="E376" s="86" t="str">
        <f>'3. Investeringen'!E327</f>
        <v>Weert</v>
      </c>
      <c r="F376" s="86">
        <f>'3. Investeringen'!H327</f>
        <v>1</v>
      </c>
      <c r="G376" s="86">
        <f>'3. Investeringen'!I327</f>
        <v>0</v>
      </c>
      <c r="H376" s="121">
        <f>'3. Investeringen'!N327</f>
        <v>2015</v>
      </c>
      <c r="I376" s="26"/>
      <c r="J376" s="87">
        <f t="shared" si="30"/>
        <v>1</v>
      </c>
      <c r="K376" s="87">
        <f t="shared" si="31"/>
        <v>1</v>
      </c>
      <c r="L376" s="87">
        <f t="shared" si="27"/>
        <v>1</v>
      </c>
      <c r="M376" s="87">
        <f t="shared" si="28"/>
        <v>1</v>
      </c>
      <c r="N376" s="87">
        <f t="shared" si="32"/>
        <v>1</v>
      </c>
      <c r="O376" s="27"/>
      <c r="P376" s="87">
        <f t="shared" si="33"/>
        <v>1</v>
      </c>
    </row>
    <row r="377" spans="2:16" s="79" customFormat="1" x14ac:dyDescent="0.2">
      <c r="B377" s="86">
        <f>'3. Investeringen'!B328</f>
        <v>314</v>
      </c>
      <c r="C377" s="86" t="str">
        <f>'3. Investeringen'!C328</f>
        <v>Nieuwe investeringen</v>
      </c>
      <c r="D377" s="86" t="str">
        <f>'3. Investeringen'!D328</f>
        <v>19 Onbekend</v>
      </c>
      <c r="E377" s="86" t="str">
        <f>'3. Investeringen'!E328</f>
        <v>Weert</v>
      </c>
      <c r="F377" s="86">
        <f>'3. Investeringen'!H328</f>
        <v>1</v>
      </c>
      <c r="G377" s="86">
        <f>'3. Investeringen'!I328</f>
        <v>0</v>
      </c>
      <c r="H377" s="121">
        <f>'3. Investeringen'!N328</f>
        <v>2016</v>
      </c>
      <c r="I377" s="26"/>
      <c r="J377" s="87">
        <f t="shared" si="30"/>
        <v>1</v>
      </c>
      <c r="K377" s="87">
        <f t="shared" si="31"/>
        <v>1</v>
      </c>
      <c r="L377" s="87">
        <f t="shared" si="27"/>
        <v>1</v>
      </c>
      <c r="M377" s="87">
        <f t="shared" si="28"/>
        <v>1</v>
      </c>
      <c r="N377" s="87">
        <f t="shared" si="32"/>
        <v>1</v>
      </c>
      <c r="O377" s="27"/>
      <c r="P377" s="87">
        <f t="shared" si="33"/>
        <v>1</v>
      </c>
    </row>
    <row r="378" spans="2:16" s="79" customFormat="1" x14ac:dyDescent="0.2">
      <c r="B378" s="86">
        <f>'3. Investeringen'!B329</f>
        <v>315</v>
      </c>
      <c r="C378" s="86" t="str">
        <f>'3. Investeringen'!C329</f>
        <v>Nieuwe investeringen</v>
      </c>
      <c r="D378" s="86" t="str">
        <f>'3. Investeringen'!D329</f>
        <v>19 Onbekend</v>
      </c>
      <c r="E378" s="86" t="str">
        <f>'3. Investeringen'!E329</f>
        <v>Weert</v>
      </c>
      <c r="F378" s="86">
        <f>'3. Investeringen'!H329</f>
        <v>1</v>
      </c>
      <c r="G378" s="86">
        <f>'3. Investeringen'!I329</f>
        <v>0</v>
      </c>
      <c r="H378" s="121">
        <f>'3. Investeringen'!N329</f>
        <v>2016</v>
      </c>
      <c r="I378" s="26"/>
      <c r="J378" s="87">
        <f t="shared" si="30"/>
        <v>1</v>
      </c>
      <c r="K378" s="87">
        <f t="shared" si="31"/>
        <v>1</v>
      </c>
      <c r="L378" s="87">
        <f t="shared" si="27"/>
        <v>1</v>
      </c>
      <c r="M378" s="87">
        <f t="shared" si="28"/>
        <v>1</v>
      </c>
      <c r="N378" s="87">
        <f t="shared" si="32"/>
        <v>1</v>
      </c>
      <c r="O378" s="27"/>
      <c r="P378" s="87">
        <f t="shared" si="33"/>
        <v>1</v>
      </c>
    </row>
    <row r="379" spans="2:16" s="79" customFormat="1" x14ac:dyDescent="0.2">
      <c r="B379" s="86">
        <f>'3. Investeringen'!B330</f>
        <v>316</v>
      </c>
      <c r="C379" s="86" t="str">
        <f>'3. Investeringen'!C330</f>
        <v>Nieuwe investeringen</v>
      </c>
      <c r="D379" s="86" t="str">
        <f>'3. Investeringen'!D330</f>
        <v>19 Onbekend</v>
      </c>
      <c r="E379" s="86" t="str">
        <f>'3. Investeringen'!E330</f>
        <v>Weert</v>
      </c>
      <c r="F379" s="86">
        <f>'3. Investeringen'!H330</f>
        <v>1</v>
      </c>
      <c r="G379" s="86">
        <f>'3. Investeringen'!I330</f>
        <v>0</v>
      </c>
      <c r="H379" s="121">
        <f>'3. Investeringen'!N330</f>
        <v>2016</v>
      </c>
      <c r="I379" s="26"/>
      <c r="J379" s="87">
        <f t="shared" si="30"/>
        <v>1</v>
      </c>
      <c r="K379" s="87">
        <f t="shared" si="31"/>
        <v>1</v>
      </c>
      <c r="L379" s="87">
        <f t="shared" si="27"/>
        <v>1</v>
      </c>
      <c r="M379" s="87">
        <f t="shared" si="28"/>
        <v>1</v>
      </c>
      <c r="N379" s="87">
        <f t="shared" si="32"/>
        <v>1</v>
      </c>
      <c r="O379" s="27"/>
      <c r="P379" s="87">
        <f t="shared" si="33"/>
        <v>1</v>
      </c>
    </row>
    <row r="380" spans="2:16" s="79" customFormat="1" x14ac:dyDescent="0.2">
      <c r="B380" s="86">
        <f>'3. Investeringen'!B331</f>
        <v>317</v>
      </c>
      <c r="C380" s="86" t="str">
        <f>'3. Investeringen'!C331</f>
        <v>Nieuwe investeringen</v>
      </c>
      <c r="D380" s="86" t="str">
        <f>'3. Investeringen'!D331</f>
        <v>19 Onbekend</v>
      </c>
      <c r="E380" s="86" t="str">
        <f>'3. Investeringen'!E331</f>
        <v>Weert</v>
      </c>
      <c r="F380" s="86">
        <f>'3. Investeringen'!H331</f>
        <v>1</v>
      </c>
      <c r="G380" s="86">
        <f>'3. Investeringen'!I331</f>
        <v>0</v>
      </c>
      <c r="H380" s="121">
        <f>'3. Investeringen'!N331</f>
        <v>2017</v>
      </c>
      <c r="I380" s="26"/>
      <c r="J380" s="87">
        <f t="shared" si="30"/>
        <v>1</v>
      </c>
      <c r="K380" s="87">
        <f t="shared" si="31"/>
        <v>1</v>
      </c>
      <c r="L380" s="87">
        <f t="shared" si="27"/>
        <v>1</v>
      </c>
      <c r="M380" s="87">
        <f t="shared" si="28"/>
        <v>1</v>
      </c>
      <c r="N380" s="87">
        <f t="shared" si="32"/>
        <v>1</v>
      </c>
      <c r="O380" s="27"/>
      <c r="P380" s="87">
        <f t="shared" si="33"/>
        <v>1</v>
      </c>
    </row>
    <row r="381" spans="2:16" s="79" customFormat="1" x14ac:dyDescent="0.2">
      <c r="B381" s="86">
        <f>'3. Investeringen'!B332</f>
        <v>318</v>
      </c>
      <c r="C381" s="86" t="str">
        <f>'3. Investeringen'!C332</f>
        <v>Nieuwe investeringen</v>
      </c>
      <c r="D381" s="86" t="str">
        <f>'3. Investeringen'!D332</f>
        <v>19 Onbekend</v>
      </c>
      <c r="E381" s="86" t="str">
        <f>'3. Investeringen'!E332</f>
        <v>Weert</v>
      </c>
      <c r="F381" s="86">
        <f>'3. Investeringen'!H332</f>
        <v>1</v>
      </c>
      <c r="G381" s="86">
        <f>'3. Investeringen'!I332</f>
        <v>0</v>
      </c>
      <c r="H381" s="121">
        <f>'3. Investeringen'!N332</f>
        <v>2017</v>
      </c>
      <c r="I381" s="26"/>
      <c r="J381" s="87">
        <f t="shared" si="30"/>
        <v>1</v>
      </c>
      <c r="K381" s="87">
        <f t="shared" si="31"/>
        <v>1</v>
      </c>
      <c r="L381" s="87">
        <f t="shared" si="27"/>
        <v>1</v>
      </c>
      <c r="M381" s="87">
        <f t="shared" si="28"/>
        <v>1</v>
      </c>
      <c r="N381" s="87">
        <f t="shared" si="32"/>
        <v>1</v>
      </c>
      <c r="O381" s="27"/>
      <c r="P381" s="87">
        <f t="shared" si="33"/>
        <v>1</v>
      </c>
    </row>
    <row r="382" spans="2:16" s="79" customFormat="1" x14ac:dyDescent="0.2">
      <c r="B382" s="86">
        <f>'3. Investeringen'!B333</f>
        <v>319</v>
      </c>
      <c r="C382" s="86" t="str">
        <f>'3. Investeringen'!C333</f>
        <v>Nieuwe investeringen</v>
      </c>
      <c r="D382" s="86" t="str">
        <f>'3. Investeringen'!D333</f>
        <v>19 Onbekend</v>
      </c>
      <c r="E382" s="86" t="str">
        <f>'3. Investeringen'!E333</f>
        <v>Weert</v>
      </c>
      <c r="F382" s="86">
        <f>'3. Investeringen'!H333</f>
        <v>1</v>
      </c>
      <c r="G382" s="86">
        <f>'3. Investeringen'!I333</f>
        <v>0</v>
      </c>
      <c r="H382" s="121">
        <f>'3. Investeringen'!N333</f>
        <v>2017</v>
      </c>
      <c r="I382" s="26"/>
      <c r="J382" s="87">
        <f t="shared" si="30"/>
        <v>1</v>
      </c>
      <c r="K382" s="87">
        <f t="shared" si="31"/>
        <v>1</v>
      </c>
      <c r="L382" s="87">
        <f t="shared" si="27"/>
        <v>1</v>
      </c>
      <c r="M382" s="87">
        <f t="shared" si="28"/>
        <v>1</v>
      </c>
      <c r="N382" s="87">
        <f t="shared" si="32"/>
        <v>1</v>
      </c>
      <c r="O382" s="27"/>
      <c r="P382" s="87">
        <f t="shared" si="33"/>
        <v>1</v>
      </c>
    </row>
    <row r="383" spans="2:16" s="79" customFormat="1" x14ac:dyDescent="0.2">
      <c r="B383" s="86">
        <f>'3. Investeringen'!B334</f>
        <v>320</v>
      </c>
      <c r="C383" s="86" t="str">
        <f>'3. Investeringen'!C334</f>
        <v>Nieuwe investeringen</v>
      </c>
      <c r="D383" s="86" t="str">
        <f>'3. Investeringen'!D334</f>
        <v>19 Onbekend</v>
      </c>
      <c r="E383" s="86" t="str">
        <f>'3. Investeringen'!E334</f>
        <v>Weert</v>
      </c>
      <c r="F383" s="86">
        <f>'3. Investeringen'!H334</f>
        <v>0</v>
      </c>
      <c r="G383" s="86">
        <f>'3. Investeringen'!I334</f>
        <v>1</v>
      </c>
      <c r="H383" s="121">
        <f>'3. Investeringen'!N334</f>
        <v>2011</v>
      </c>
      <c r="I383" s="26"/>
      <c r="J383" s="87">
        <f t="shared" si="30"/>
        <v>1</v>
      </c>
      <c r="K383" s="87">
        <f t="shared" si="31"/>
        <v>1</v>
      </c>
      <c r="L383" s="87">
        <f t="shared" si="27"/>
        <v>1</v>
      </c>
      <c r="M383" s="87">
        <f t="shared" si="28"/>
        <v>1</v>
      </c>
      <c r="N383" s="87">
        <f t="shared" si="32"/>
        <v>1</v>
      </c>
      <c r="O383" s="27"/>
      <c r="P383" s="87">
        <f t="shared" si="33"/>
        <v>1</v>
      </c>
    </row>
    <row r="384" spans="2:16" s="79" customFormat="1" x14ac:dyDescent="0.2">
      <c r="B384" s="86">
        <f>'3. Investeringen'!B335</f>
        <v>321</v>
      </c>
      <c r="C384" s="86" t="str">
        <f>'3. Investeringen'!C335</f>
        <v>Nieuwe investeringen</v>
      </c>
      <c r="D384" s="86" t="str">
        <f>'3. Investeringen'!D335</f>
        <v>19 Onbekend</v>
      </c>
      <c r="E384" s="86" t="str">
        <f>'3. Investeringen'!E335</f>
        <v>Weert</v>
      </c>
      <c r="F384" s="86">
        <f>'3. Investeringen'!H335</f>
        <v>0</v>
      </c>
      <c r="G384" s="86">
        <f>'3. Investeringen'!I335</f>
        <v>1</v>
      </c>
      <c r="H384" s="121">
        <f>'3. Investeringen'!N335</f>
        <v>2011</v>
      </c>
      <c r="I384" s="26"/>
      <c r="J384" s="87">
        <f t="shared" si="30"/>
        <v>1</v>
      </c>
      <c r="K384" s="87">
        <f t="shared" si="31"/>
        <v>1</v>
      </c>
      <c r="L384" s="87">
        <f t="shared" si="27"/>
        <v>1</v>
      </c>
      <c r="M384" s="87">
        <f t="shared" si="28"/>
        <v>1</v>
      </c>
      <c r="N384" s="87">
        <f t="shared" si="32"/>
        <v>1</v>
      </c>
      <c r="O384" s="27"/>
      <c r="P384" s="87">
        <f t="shared" si="33"/>
        <v>1</v>
      </c>
    </row>
    <row r="385" spans="2:16" s="79" customFormat="1" x14ac:dyDescent="0.2">
      <c r="B385" s="86">
        <f>'3. Investeringen'!B336</f>
        <v>322</v>
      </c>
      <c r="C385" s="86" t="str">
        <f>'3. Investeringen'!C336</f>
        <v>Nieuwe investeringen</v>
      </c>
      <c r="D385" s="86" t="str">
        <f>'3. Investeringen'!D336</f>
        <v>19 Onbekend</v>
      </c>
      <c r="E385" s="86" t="str">
        <f>'3. Investeringen'!E336</f>
        <v>Weert</v>
      </c>
      <c r="F385" s="86">
        <f>'3. Investeringen'!H336</f>
        <v>0</v>
      </c>
      <c r="G385" s="86">
        <f>'3. Investeringen'!I336</f>
        <v>1</v>
      </c>
      <c r="H385" s="121">
        <f>'3. Investeringen'!N336</f>
        <v>2011</v>
      </c>
      <c r="I385" s="26"/>
      <c r="J385" s="87">
        <f t="shared" si="30"/>
        <v>1</v>
      </c>
      <c r="K385" s="87">
        <f t="shared" si="31"/>
        <v>1</v>
      </c>
      <c r="L385" s="87">
        <f t="shared" ref="L385:L399" si="34" xml:space="preserve"> F385 * $C$36 + G385 * $C$37</f>
        <v>1</v>
      </c>
      <c r="M385" s="87">
        <f t="shared" ref="M385:M421" si="35">IF(E385=0,1,INDEX($B$29:$C$33, MATCH(E385,$B$29:$B$33,0),2))</f>
        <v>1</v>
      </c>
      <c r="N385" s="87">
        <f t="shared" si="32"/>
        <v>1</v>
      </c>
      <c r="O385" s="27"/>
      <c r="P385" s="87">
        <f t="shared" si="33"/>
        <v>1</v>
      </c>
    </row>
    <row r="386" spans="2:16" s="79" customFormat="1" x14ac:dyDescent="0.2">
      <c r="B386" s="86">
        <f>'3. Investeringen'!B337</f>
        <v>323</v>
      </c>
      <c r="C386" s="86" t="str">
        <f>'3. Investeringen'!C337</f>
        <v>Nieuwe investeringen</v>
      </c>
      <c r="D386" s="86" t="str">
        <f>'3. Investeringen'!D337</f>
        <v>19 Onbekend</v>
      </c>
      <c r="E386" s="86" t="str">
        <f>'3. Investeringen'!E337</f>
        <v>Weert</v>
      </c>
      <c r="F386" s="86">
        <f>'3. Investeringen'!H337</f>
        <v>0</v>
      </c>
      <c r="G386" s="86">
        <f>'3. Investeringen'!I337</f>
        <v>1</v>
      </c>
      <c r="H386" s="121">
        <f>'3. Investeringen'!N337</f>
        <v>2011</v>
      </c>
      <c r="I386" s="26"/>
      <c r="J386" s="87">
        <f t="shared" si="30"/>
        <v>1</v>
      </c>
      <c r="K386" s="87">
        <f t="shared" si="31"/>
        <v>1</v>
      </c>
      <c r="L386" s="87">
        <f t="shared" si="34"/>
        <v>1</v>
      </c>
      <c r="M386" s="87">
        <f t="shared" si="35"/>
        <v>1</v>
      </c>
      <c r="N386" s="87">
        <f t="shared" si="32"/>
        <v>1</v>
      </c>
      <c r="O386" s="27"/>
      <c r="P386" s="87">
        <f t="shared" si="33"/>
        <v>1</v>
      </c>
    </row>
    <row r="387" spans="2:16" s="79" customFormat="1" x14ac:dyDescent="0.2">
      <c r="B387" s="86">
        <f>'3. Investeringen'!B338</f>
        <v>324</v>
      </c>
      <c r="C387" s="86" t="str">
        <f>'3. Investeringen'!C338</f>
        <v>Nieuwe investeringen</v>
      </c>
      <c r="D387" s="86" t="str">
        <f>'3. Investeringen'!D338</f>
        <v>19 Onbekend</v>
      </c>
      <c r="E387" s="86" t="str">
        <f>'3. Investeringen'!E338</f>
        <v>Weert</v>
      </c>
      <c r="F387" s="86">
        <f>'3. Investeringen'!H338</f>
        <v>0</v>
      </c>
      <c r="G387" s="86">
        <f>'3. Investeringen'!I338</f>
        <v>1</v>
      </c>
      <c r="H387" s="121">
        <f>'3. Investeringen'!N338</f>
        <v>2011</v>
      </c>
      <c r="I387" s="26"/>
      <c r="J387" s="87">
        <f t="shared" si="30"/>
        <v>1</v>
      </c>
      <c r="K387" s="87">
        <f t="shared" si="31"/>
        <v>1</v>
      </c>
      <c r="L387" s="87">
        <f t="shared" si="34"/>
        <v>1</v>
      </c>
      <c r="M387" s="87">
        <f t="shared" si="35"/>
        <v>1</v>
      </c>
      <c r="N387" s="87">
        <f t="shared" si="32"/>
        <v>1</v>
      </c>
      <c r="O387" s="27"/>
      <c r="P387" s="87">
        <f t="shared" si="33"/>
        <v>1</v>
      </c>
    </row>
    <row r="388" spans="2:16" s="79" customFormat="1" x14ac:dyDescent="0.2">
      <c r="B388" s="86">
        <f>'3. Investeringen'!B339</f>
        <v>325</v>
      </c>
      <c r="C388" s="86" t="str">
        <f>'3. Investeringen'!C339</f>
        <v>Nieuwe investeringen</v>
      </c>
      <c r="D388" s="86" t="str">
        <f>'3. Investeringen'!D339</f>
        <v>19 Onbekend</v>
      </c>
      <c r="E388" s="86" t="str">
        <f>'3. Investeringen'!E339</f>
        <v>Weert</v>
      </c>
      <c r="F388" s="86">
        <f>'3. Investeringen'!H339</f>
        <v>0</v>
      </c>
      <c r="G388" s="86">
        <f>'3. Investeringen'!I339</f>
        <v>1</v>
      </c>
      <c r="H388" s="121">
        <f>'3. Investeringen'!N339</f>
        <v>2011</v>
      </c>
      <c r="I388" s="26"/>
      <c r="J388" s="87">
        <f t="shared" si="30"/>
        <v>1</v>
      </c>
      <c r="K388" s="87">
        <f t="shared" si="31"/>
        <v>1</v>
      </c>
      <c r="L388" s="87">
        <f t="shared" si="34"/>
        <v>1</v>
      </c>
      <c r="M388" s="87">
        <f t="shared" si="35"/>
        <v>1</v>
      </c>
      <c r="N388" s="87">
        <f t="shared" si="32"/>
        <v>1</v>
      </c>
      <c r="O388" s="27"/>
      <c r="P388" s="87">
        <f t="shared" si="33"/>
        <v>1</v>
      </c>
    </row>
    <row r="389" spans="2:16" s="79" customFormat="1" x14ac:dyDescent="0.2">
      <c r="B389" s="86">
        <f>'3. Investeringen'!B340</f>
        <v>326</v>
      </c>
      <c r="C389" s="86" t="str">
        <f>'3. Investeringen'!C340</f>
        <v>Nieuwe investeringen</v>
      </c>
      <c r="D389" s="86" t="str">
        <f>'3. Investeringen'!D340</f>
        <v>19 Onbekend</v>
      </c>
      <c r="E389" s="86" t="str">
        <f>'3. Investeringen'!E340</f>
        <v>Weert</v>
      </c>
      <c r="F389" s="86">
        <f>'3. Investeringen'!H340</f>
        <v>0</v>
      </c>
      <c r="G389" s="86">
        <f>'3. Investeringen'!I340</f>
        <v>1</v>
      </c>
      <c r="H389" s="121">
        <f>'3. Investeringen'!N340</f>
        <v>2012</v>
      </c>
      <c r="I389" s="26"/>
      <c r="J389" s="87">
        <f t="shared" si="30"/>
        <v>1</v>
      </c>
      <c r="K389" s="87">
        <f t="shared" si="31"/>
        <v>1</v>
      </c>
      <c r="L389" s="87">
        <f t="shared" si="34"/>
        <v>1</v>
      </c>
      <c r="M389" s="87">
        <f t="shared" si="35"/>
        <v>1</v>
      </c>
      <c r="N389" s="87">
        <f t="shared" si="32"/>
        <v>1</v>
      </c>
      <c r="O389" s="27"/>
      <c r="P389" s="87">
        <f t="shared" si="33"/>
        <v>1</v>
      </c>
    </row>
    <row r="390" spans="2:16" s="79" customFormat="1" x14ac:dyDescent="0.2">
      <c r="B390" s="86">
        <f>'3. Investeringen'!B341</f>
        <v>327</v>
      </c>
      <c r="C390" s="86" t="str">
        <f>'3. Investeringen'!C341</f>
        <v>Nieuwe investeringen</v>
      </c>
      <c r="D390" s="86" t="str">
        <f>'3. Investeringen'!D341</f>
        <v>19 Onbekend</v>
      </c>
      <c r="E390" s="86" t="str">
        <f>'3. Investeringen'!E341</f>
        <v>Weert</v>
      </c>
      <c r="F390" s="86">
        <f>'3. Investeringen'!H341</f>
        <v>0</v>
      </c>
      <c r="G390" s="86">
        <f>'3. Investeringen'!I341</f>
        <v>1</v>
      </c>
      <c r="H390" s="121">
        <f>'3. Investeringen'!N341</f>
        <v>2012</v>
      </c>
      <c r="I390" s="26"/>
      <c r="J390" s="87">
        <f t="shared" si="30"/>
        <v>1</v>
      </c>
      <c r="K390" s="87">
        <f t="shared" si="31"/>
        <v>1</v>
      </c>
      <c r="L390" s="87">
        <f t="shared" si="34"/>
        <v>1</v>
      </c>
      <c r="M390" s="87">
        <f t="shared" si="35"/>
        <v>1</v>
      </c>
      <c r="N390" s="87">
        <f t="shared" si="32"/>
        <v>1</v>
      </c>
      <c r="O390" s="27"/>
      <c r="P390" s="87">
        <f t="shared" si="33"/>
        <v>1</v>
      </c>
    </row>
    <row r="391" spans="2:16" s="79" customFormat="1" x14ac:dyDescent="0.2">
      <c r="B391" s="86">
        <f>'3. Investeringen'!B342</f>
        <v>328</v>
      </c>
      <c r="C391" s="86" t="str">
        <f>'3. Investeringen'!C342</f>
        <v>Nieuwe investeringen</v>
      </c>
      <c r="D391" s="86" t="str">
        <f>'3. Investeringen'!D342</f>
        <v>19 Onbekend</v>
      </c>
      <c r="E391" s="86" t="str">
        <f>'3. Investeringen'!E342</f>
        <v>Weert</v>
      </c>
      <c r="F391" s="86">
        <f>'3. Investeringen'!H342</f>
        <v>0</v>
      </c>
      <c r="G391" s="86">
        <f>'3. Investeringen'!I342</f>
        <v>1</v>
      </c>
      <c r="H391" s="121">
        <f>'3. Investeringen'!N342</f>
        <v>2013</v>
      </c>
      <c r="I391" s="26"/>
      <c r="J391" s="87">
        <f t="shared" si="30"/>
        <v>1</v>
      </c>
      <c r="K391" s="87">
        <f t="shared" si="31"/>
        <v>1</v>
      </c>
      <c r="L391" s="87">
        <f t="shared" si="34"/>
        <v>1</v>
      </c>
      <c r="M391" s="87">
        <f t="shared" si="35"/>
        <v>1</v>
      </c>
      <c r="N391" s="87">
        <f t="shared" si="32"/>
        <v>1</v>
      </c>
      <c r="O391" s="27"/>
      <c r="P391" s="87">
        <f t="shared" si="33"/>
        <v>1</v>
      </c>
    </row>
    <row r="392" spans="2:16" s="79" customFormat="1" x14ac:dyDescent="0.2">
      <c r="B392" s="86">
        <f>'3. Investeringen'!B343</f>
        <v>329</v>
      </c>
      <c r="C392" s="86" t="str">
        <f>'3. Investeringen'!C343</f>
        <v>Nieuwe investeringen</v>
      </c>
      <c r="D392" s="86" t="str">
        <f>'3. Investeringen'!D343</f>
        <v>19 Onbekend</v>
      </c>
      <c r="E392" s="86" t="str">
        <f>'3. Investeringen'!E343</f>
        <v>Weert</v>
      </c>
      <c r="F392" s="86">
        <f>'3. Investeringen'!H343</f>
        <v>0</v>
      </c>
      <c r="G392" s="86">
        <f>'3. Investeringen'!I343</f>
        <v>1</v>
      </c>
      <c r="H392" s="121">
        <f>'3. Investeringen'!N343</f>
        <v>2013</v>
      </c>
      <c r="I392" s="26"/>
      <c r="J392" s="87">
        <f t="shared" si="30"/>
        <v>1</v>
      </c>
      <c r="K392" s="87">
        <f t="shared" si="31"/>
        <v>1</v>
      </c>
      <c r="L392" s="87">
        <f t="shared" si="34"/>
        <v>1</v>
      </c>
      <c r="M392" s="87">
        <f t="shared" si="35"/>
        <v>1</v>
      </c>
      <c r="N392" s="87">
        <f t="shared" si="32"/>
        <v>1</v>
      </c>
      <c r="O392" s="27"/>
      <c r="P392" s="87">
        <f t="shared" si="33"/>
        <v>1</v>
      </c>
    </row>
    <row r="393" spans="2:16" s="79" customFormat="1" x14ac:dyDescent="0.2">
      <c r="B393" s="86">
        <f>'3. Investeringen'!B344</f>
        <v>330</v>
      </c>
      <c r="C393" s="86" t="str">
        <f>'3. Investeringen'!C344</f>
        <v>Nieuwe investeringen</v>
      </c>
      <c r="D393" s="86" t="str">
        <f>'3. Investeringen'!D344</f>
        <v>19 Onbekend</v>
      </c>
      <c r="E393" s="86" t="str">
        <f>'3. Investeringen'!E344</f>
        <v>Weert</v>
      </c>
      <c r="F393" s="86">
        <f>'3. Investeringen'!H344</f>
        <v>0</v>
      </c>
      <c r="G393" s="86">
        <f>'3. Investeringen'!I344</f>
        <v>1</v>
      </c>
      <c r="H393" s="121">
        <f>'3. Investeringen'!N344</f>
        <v>2014</v>
      </c>
      <c r="I393" s="26"/>
      <c r="J393" s="87">
        <f t="shared" si="30"/>
        <v>1</v>
      </c>
      <c r="K393" s="87">
        <f t="shared" si="31"/>
        <v>1</v>
      </c>
      <c r="L393" s="87">
        <f t="shared" si="34"/>
        <v>1</v>
      </c>
      <c r="M393" s="87">
        <f t="shared" si="35"/>
        <v>1</v>
      </c>
      <c r="N393" s="87">
        <f t="shared" si="32"/>
        <v>1</v>
      </c>
      <c r="O393" s="27"/>
      <c r="P393" s="87">
        <f t="shared" si="33"/>
        <v>1</v>
      </c>
    </row>
    <row r="394" spans="2:16" s="79" customFormat="1" x14ac:dyDescent="0.2">
      <c r="B394" s="86">
        <f>'3. Investeringen'!B345</f>
        <v>331</v>
      </c>
      <c r="C394" s="86" t="str">
        <f>'3. Investeringen'!C345</f>
        <v>Nieuwe investeringen</v>
      </c>
      <c r="D394" s="86" t="str">
        <f>'3. Investeringen'!D345</f>
        <v>19 Onbekend</v>
      </c>
      <c r="E394" s="86" t="str">
        <f>'3. Investeringen'!E345</f>
        <v>Weert</v>
      </c>
      <c r="F394" s="86">
        <f>'3. Investeringen'!H345</f>
        <v>0</v>
      </c>
      <c r="G394" s="86">
        <f>'3. Investeringen'!I345</f>
        <v>1</v>
      </c>
      <c r="H394" s="121">
        <f>'3. Investeringen'!N345</f>
        <v>2014</v>
      </c>
      <c r="I394" s="26"/>
      <c r="J394" s="87">
        <f t="shared" si="30"/>
        <v>1</v>
      </c>
      <c r="K394" s="87">
        <f t="shared" si="31"/>
        <v>1</v>
      </c>
      <c r="L394" s="87">
        <f t="shared" si="34"/>
        <v>1</v>
      </c>
      <c r="M394" s="87">
        <f t="shared" si="35"/>
        <v>1</v>
      </c>
      <c r="N394" s="87">
        <f t="shared" si="32"/>
        <v>1</v>
      </c>
      <c r="O394" s="27"/>
      <c r="P394" s="87">
        <f t="shared" si="33"/>
        <v>1</v>
      </c>
    </row>
    <row r="395" spans="2:16" s="79" customFormat="1" x14ac:dyDescent="0.2">
      <c r="B395" s="86">
        <f>'3. Investeringen'!B346</f>
        <v>332</v>
      </c>
      <c r="C395" s="86" t="str">
        <f>'3. Investeringen'!C346</f>
        <v>Nieuwe investeringen</v>
      </c>
      <c r="D395" s="86" t="str">
        <f>'3. Investeringen'!D346</f>
        <v>19 Onbekend</v>
      </c>
      <c r="E395" s="86" t="str">
        <f>'3. Investeringen'!E346</f>
        <v>Weert</v>
      </c>
      <c r="F395" s="86">
        <f>'3. Investeringen'!H346</f>
        <v>0</v>
      </c>
      <c r="G395" s="86">
        <f>'3. Investeringen'!I346</f>
        <v>1</v>
      </c>
      <c r="H395" s="121">
        <f>'3. Investeringen'!N346</f>
        <v>2015</v>
      </c>
      <c r="I395" s="26"/>
      <c r="J395" s="87">
        <f t="shared" si="30"/>
        <v>1</v>
      </c>
      <c r="K395" s="87">
        <f t="shared" si="31"/>
        <v>1</v>
      </c>
      <c r="L395" s="87">
        <f t="shared" si="34"/>
        <v>1</v>
      </c>
      <c r="M395" s="87">
        <f t="shared" si="35"/>
        <v>1</v>
      </c>
      <c r="N395" s="87">
        <f t="shared" si="32"/>
        <v>1</v>
      </c>
      <c r="O395" s="27"/>
      <c r="P395" s="87">
        <f t="shared" si="33"/>
        <v>1</v>
      </c>
    </row>
    <row r="396" spans="2:16" s="79" customFormat="1" x14ac:dyDescent="0.2">
      <c r="B396" s="86">
        <f>'3. Investeringen'!B347</f>
        <v>333</v>
      </c>
      <c r="C396" s="86" t="str">
        <f>'3. Investeringen'!C347</f>
        <v>Nieuwe investeringen</v>
      </c>
      <c r="D396" s="86" t="str">
        <f>'3. Investeringen'!D347</f>
        <v>19 Onbekend</v>
      </c>
      <c r="E396" s="86" t="str">
        <f>'3. Investeringen'!E347</f>
        <v>Weert</v>
      </c>
      <c r="F396" s="86">
        <f>'3. Investeringen'!H347</f>
        <v>0</v>
      </c>
      <c r="G396" s="86">
        <f>'3. Investeringen'!I347</f>
        <v>1</v>
      </c>
      <c r="H396" s="121">
        <f>'3. Investeringen'!N347</f>
        <v>2015</v>
      </c>
      <c r="I396" s="26"/>
      <c r="J396" s="87">
        <f t="shared" si="30"/>
        <v>1</v>
      </c>
      <c r="K396" s="87">
        <f t="shared" si="31"/>
        <v>1</v>
      </c>
      <c r="L396" s="87">
        <f t="shared" si="34"/>
        <v>1</v>
      </c>
      <c r="M396" s="87">
        <f t="shared" si="35"/>
        <v>1</v>
      </c>
      <c r="N396" s="87">
        <f t="shared" si="32"/>
        <v>1</v>
      </c>
      <c r="O396" s="27"/>
      <c r="P396" s="87">
        <f t="shared" si="33"/>
        <v>1</v>
      </c>
    </row>
    <row r="397" spans="2:16" s="79" customFormat="1" x14ac:dyDescent="0.2">
      <c r="B397" s="86">
        <f>'3. Investeringen'!B348</f>
        <v>334</v>
      </c>
      <c r="C397" s="86" t="str">
        <f>'3. Investeringen'!C348</f>
        <v>Nieuwe investeringen</v>
      </c>
      <c r="D397" s="86" t="str">
        <f>'3. Investeringen'!D348</f>
        <v>19 Onbekend</v>
      </c>
      <c r="E397" s="86" t="str">
        <f>'3. Investeringen'!E348</f>
        <v>Weert</v>
      </c>
      <c r="F397" s="86">
        <f>'3. Investeringen'!H348</f>
        <v>0</v>
      </c>
      <c r="G397" s="86">
        <f>'3. Investeringen'!I348</f>
        <v>1</v>
      </c>
      <c r="H397" s="121">
        <f>'3. Investeringen'!N348</f>
        <v>2016</v>
      </c>
      <c r="I397" s="26"/>
      <c r="J397" s="87">
        <f t="shared" si="30"/>
        <v>1</v>
      </c>
      <c r="K397" s="87">
        <f t="shared" si="31"/>
        <v>1</v>
      </c>
      <c r="L397" s="87">
        <f t="shared" si="34"/>
        <v>1</v>
      </c>
      <c r="M397" s="87">
        <f t="shared" si="35"/>
        <v>1</v>
      </c>
      <c r="N397" s="87">
        <f t="shared" si="32"/>
        <v>1</v>
      </c>
      <c r="O397" s="27"/>
      <c r="P397" s="87">
        <f t="shared" si="33"/>
        <v>1</v>
      </c>
    </row>
    <row r="398" spans="2:16" s="79" customFormat="1" x14ac:dyDescent="0.2">
      <c r="B398" s="86">
        <f>'3. Investeringen'!B349</f>
        <v>335</v>
      </c>
      <c r="C398" s="86" t="str">
        <f>'3. Investeringen'!C349</f>
        <v>Nieuwe investeringen</v>
      </c>
      <c r="D398" s="86" t="str">
        <f>'3. Investeringen'!D349</f>
        <v>19 Onbekend</v>
      </c>
      <c r="E398" s="86" t="str">
        <f>'3. Investeringen'!E349</f>
        <v>Weert</v>
      </c>
      <c r="F398" s="86">
        <f>'3. Investeringen'!H349</f>
        <v>0</v>
      </c>
      <c r="G398" s="86">
        <f>'3. Investeringen'!I349</f>
        <v>1</v>
      </c>
      <c r="H398" s="121">
        <f>'3. Investeringen'!N349</f>
        <v>2016</v>
      </c>
      <c r="I398" s="26"/>
      <c r="J398" s="87">
        <f t="shared" si="30"/>
        <v>1</v>
      </c>
      <c r="K398" s="87">
        <f t="shared" si="31"/>
        <v>1</v>
      </c>
      <c r="L398" s="87">
        <f t="shared" si="34"/>
        <v>1</v>
      </c>
      <c r="M398" s="87">
        <f t="shared" si="35"/>
        <v>1</v>
      </c>
      <c r="N398" s="87">
        <f t="shared" si="32"/>
        <v>1</v>
      </c>
      <c r="O398" s="27"/>
      <c r="P398" s="87">
        <f t="shared" si="33"/>
        <v>1</v>
      </c>
    </row>
    <row r="399" spans="2:16" s="79" customFormat="1" x14ac:dyDescent="0.2">
      <c r="B399" s="86">
        <f>'3. Investeringen'!B350</f>
        <v>336</v>
      </c>
      <c r="C399" s="86" t="str">
        <f>'3. Investeringen'!C350</f>
        <v>Nieuwe investeringen</v>
      </c>
      <c r="D399" s="86" t="str">
        <f>'3. Investeringen'!D350</f>
        <v>19 Onbekend</v>
      </c>
      <c r="E399" s="86" t="str">
        <f>'3. Investeringen'!E350</f>
        <v>Weert</v>
      </c>
      <c r="F399" s="86">
        <f>'3. Investeringen'!H350</f>
        <v>0</v>
      </c>
      <c r="G399" s="86">
        <f>'3. Investeringen'!I350</f>
        <v>1</v>
      </c>
      <c r="H399" s="121">
        <f>'3. Investeringen'!N350</f>
        <v>2017</v>
      </c>
      <c r="I399" s="26"/>
      <c r="J399" s="87">
        <f t="shared" si="30"/>
        <v>1</v>
      </c>
      <c r="K399" s="87">
        <f t="shared" si="31"/>
        <v>1</v>
      </c>
      <c r="L399" s="87">
        <f t="shared" si="34"/>
        <v>1</v>
      </c>
      <c r="M399" s="87">
        <f t="shared" si="35"/>
        <v>1</v>
      </c>
      <c r="N399" s="87">
        <f t="shared" si="32"/>
        <v>1</v>
      </c>
      <c r="O399" s="27"/>
      <c r="P399" s="87">
        <f t="shared" si="33"/>
        <v>1</v>
      </c>
    </row>
    <row r="400" spans="2:16" s="79" customFormat="1" x14ac:dyDescent="0.2">
      <c r="B400" s="86">
        <f>'3. Investeringen'!B351</f>
        <v>337</v>
      </c>
      <c r="C400" s="86" t="str">
        <f>'3. Investeringen'!C351</f>
        <v>Nieuwe investeringen</v>
      </c>
      <c r="D400" s="86" t="str">
        <f>'3. Investeringen'!D351</f>
        <v>19 Onbekend</v>
      </c>
      <c r="E400" s="86" t="str">
        <f>'3. Investeringen'!E351</f>
        <v>Personeel BV</v>
      </c>
      <c r="F400" s="86">
        <f>'3. Investeringen'!H351</f>
        <v>1</v>
      </c>
      <c r="G400" s="86">
        <f>'3. Investeringen'!I351</f>
        <v>0</v>
      </c>
      <c r="H400" s="121">
        <f>'3. Investeringen'!N351</f>
        <v>2011</v>
      </c>
      <c r="I400" s="26"/>
      <c r="J400" s="87">
        <f t="shared" ref="J400:J420" si="36">INDEX($B$22:$C$26, MATCH(C400,$B$22:$B$26,0),2)</f>
        <v>1</v>
      </c>
      <c r="K400" s="87">
        <f t="shared" ref="K400:K420" si="37">IF(D400=0,1,INDEX($B$40:$C$58, MATCH(D400,$B$40:$B$58,0),2))</f>
        <v>1</v>
      </c>
      <c r="L400" s="87">
        <f t="shared" ref="L400:L420" si="38" xml:space="preserve"> F400 * $C$36 + G400 * $C$37</f>
        <v>1</v>
      </c>
      <c r="M400" s="87">
        <f t="shared" si="35"/>
        <v>1</v>
      </c>
      <c r="N400" s="87">
        <f t="shared" ref="N400:N420" si="39">(H400&gt;=$C$18)*(H400&lt;=$C$19)</f>
        <v>1</v>
      </c>
      <c r="O400" s="27"/>
      <c r="P400" s="87">
        <f t="shared" ref="P400:P420" si="40">PRODUCT(J400:N400)</f>
        <v>1</v>
      </c>
    </row>
    <row r="401" spans="2:16" s="79" customFormat="1" x14ac:dyDescent="0.2">
      <c r="B401" s="86">
        <f>'3. Investeringen'!B352</f>
        <v>338</v>
      </c>
      <c r="C401" s="86" t="str">
        <f>'3. Investeringen'!C352</f>
        <v>Nieuwe investeringen</v>
      </c>
      <c r="D401" s="86" t="str">
        <f>'3. Investeringen'!D352</f>
        <v>19 Onbekend</v>
      </c>
      <c r="E401" s="86" t="str">
        <f>'3. Investeringen'!E352</f>
        <v>Personeel BV</v>
      </c>
      <c r="F401" s="86">
        <f>'3. Investeringen'!H352</f>
        <v>1</v>
      </c>
      <c r="G401" s="86">
        <f>'3. Investeringen'!I352</f>
        <v>0</v>
      </c>
      <c r="H401" s="121">
        <f>'3. Investeringen'!N352</f>
        <v>2011</v>
      </c>
      <c r="I401" s="26"/>
      <c r="J401" s="87">
        <f t="shared" si="36"/>
        <v>1</v>
      </c>
      <c r="K401" s="87">
        <f t="shared" si="37"/>
        <v>1</v>
      </c>
      <c r="L401" s="87">
        <f t="shared" si="38"/>
        <v>1</v>
      </c>
      <c r="M401" s="87">
        <f t="shared" si="35"/>
        <v>1</v>
      </c>
      <c r="N401" s="87">
        <f t="shared" si="39"/>
        <v>1</v>
      </c>
      <c r="O401" s="27"/>
      <c r="P401" s="87">
        <f t="shared" si="40"/>
        <v>1</v>
      </c>
    </row>
    <row r="402" spans="2:16" s="79" customFormat="1" x14ac:dyDescent="0.2">
      <c r="B402" s="86">
        <f>'3. Investeringen'!B353</f>
        <v>339</v>
      </c>
      <c r="C402" s="86" t="str">
        <f>'3. Investeringen'!C353</f>
        <v>Nieuwe investeringen</v>
      </c>
      <c r="D402" s="86" t="str">
        <f>'3. Investeringen'!D353</f>
        <v>19 Onbekend</v>
      </c>
      <c r="E402" s="86" t="str">
        <f>'3. Investeringen'!E353</f>
        <v>Personeel BV</v>
      </c>
      <c r="F402" s="86">
        <f>'3. Investeringen'!H353</f>
        <v>1</v>
      </c>
      <c r="G402" s="86">
        <f>'3. Investeringen'!I353</f>
        <v>0</v>
      </c>
      <c r="H402" s="121">
        <f>'3. Investeringen'!N353</f>
        <v>2011</v>
      </c>
      <c r="I402" s="26"/>
      <c r="J402" s="87">
        <f t="shared" si="36"/>
        <v>1</v>
      </c>
      <c r="K402" s="87">
        <f t="shared" si="37"/>
        <v>1</v>
      </c>
      <c r="L402" s="87">
        <f t="shared" si="38"/>
        <v>1</v>
      </c>
      <c r="M402" s="87">
        <f t="shared" si="35"/>
        <v>1</v>
      </c>
      <c r="N402" s="87">
        <f t="shared" si="39"/>
        <v>1</v>
      </c>
      <c r="O402" s="27"/>
      <c r="P402" s="87">
        <f t="shared" si="40"/>
        <v>1</v>
      </c>
    </row>
    <row r="403" spans="2:16" s="79" customFormat="1" x14ac:dyDescent="0.2">
      <c r="B403" s="86">
        <f>'3. Investeringen'!B354</f>
        <v>340</v>
      </c>
      <c r="C403" s="86" t="str">
        <f>'3. Investeringen'!C354</f>
        <v>Nieuwe investeringen</v>
      </c>
      <c r="D403" s="86" t="str">
        <f>'3. Investeringen'!D354</f>
        <v>19 Onbekend</v>
      </c>
      <c r="E403" s="86" t="str">
        <f>'3. Investeringen'!E354</f>
        <v>Personeel BV</v>
      </c>
      <c r="F403" s="86">
        <f>'3. Investeringen'!H354</f>
        <v>1</v>
      </c>
      <c r="G403" s="86">
        <f>'3. Investeringen'!I354</f>
        <v>0</v>
      </c>
      <c r="H403" s="121">
        <f>'3. Investeringen'!N354</f>
        <v>2011</v>
      </c>
      <c r="I403" s="26"/>
      <c r="J403" s="87">
        <f t="shared" si="36"/>
        <v>1</v>
      </c>
      <c r="K403" s="87">
        <f t="shared" si="37"/>
        <v>1</v>
      </c>
      <c r="L403" s="87">
        <f t="shared" si="38"/>
        <v>1</v>
      </c>
      <c r="M403" s="87">
        <f t="shared" si="35"/>
        <v>1</v>
      </c>
      <c r="N403" s="87">
        <f t="shared" si="39"/>
        <v>1</v>
      </c>
      <c r="O403" s="27"/>
      <c r="P403" s="87">
        <f t="shared" si="40"/>
        <v>1</v>
      </c>
    </row>
    <row r="404" spans="2:16" s="79" customFormat="1" x14ac:dyDescent="0.2">
      <c r="B404" s="86">
        <f>'3. Investeringen'!B355</f>
        <v>341</v>
      </c>
      <c r="C404" s="86" t="str">
        <f>'3. Investeringen'!C355</f>
        <v>Nieuwe investeringen</v>
      </c>
      <c r="D404" s="86" t="str">
        <f>'3. Investeringen'!D355</f>
        <v>19 Onbekend</v>
      </c>
      <c r="E404" s="86" t="str">
        <f>'3. Investeringen'!E355</f>
        <v>Personeel BV</v>
      </c>
      <c r="F404" s="86">
        <f>'3. Investeringen'!H355</f>
        <v>1</v>
      </c>
      <c r="G404" s="86">
        <f>'3. Investeringen'!I355</f>
        <v>0</v>
      </c>
      <c r="H404" s="121">
        <f>'3. Investeringen'!N355</f>
        <v>2011</v>
      </c>
      <c r="I404" s="26"/>
      <c r="J404" s="87">
        <f t="shared" si="36"/>
        <v>1</v>
      </c>
      <c r="K404" s="87">
        <f t="shared" si="37"/>
        <v>1</v>
      </c>
      <c r="L404" s="87">
        <f t="shared" si="38"/>
        <v>1</v>
      </c>
      <c r="M404" s="87">
        <f t="shared" si="35"/>
        <v>1</v>
      </c>
      <c r="N404" s="87">
        <f t="shared" si="39"/>
        <v>1</v>
      </c>
      <c r="O404" s="27"/>
      <c r="P404" s="87">
        <f t="shared" si="40"/>
        <v>1</v>
      </c>
    </row>
    <row r="405" spans="2:16" s="79" customFormat="1" x14ac:dyDescent="0.2">
      <c r="B405" s="86">
        <f>'3. Investeringen'!B356</f>
        <v>342</v>
      </c>
      <c r="C405" s="86" t="str">
        <f>'3. Investeringen'!C356</f>
        <v>Nieuwe investeringen</v>
      </c>
      <c r="D405" s="86" t="str">
        <f>'3. Investeringen'!D356</f>
        <v>19 Onbekend</v>
      </c>
      <c r="E405" s="86" t="str">
        <f>'3. Investeringen'!E356</f>
        <v>Personeel BV</v>
      </c>
      <c r="F405" s="86">
        <f>'3. Investeringen'!H356</f>
        <v>1</v>
      </c>
      <c r="G405" s="86">
        <f>'3. Investeringen'!I356</f>
        <v>0</v>
      </c>
      <c r="H405" s="121">
        <f>'3. Investeringen'!N356</f>
        <v>2012</v>
      </c>
      <c r="I405" s="26"/>
      <c r="J405" s="87">
        <f t="shared" si="36"/>
        <v>1</v>
      </c>
      <c r="K405" s="87">
        <f t="shared" si="37"/>
        <v>1</v>
      </c>
      <c r="L405" s="87">
        <f t="shared" si="38"/>
        <v>1</v>
      </c>
      <c r="M405" s="87">
        <f t="shared" si="35"/>
        <v>1</v>
      </c>
      <c r="N405" s="87">
        <f t="shared" si="39"/>
        <v>1</v>
      </c>
      <c r="O405" s="27"/>
      <c r="P405" s="87">
        <f t="shared" si="40"/>
        <v>1</v>
      </c>
    </row>
    <row r="406" spans="2:16" s="79" customFormat="1" x14ac:dyDescent="0.2">
      <c r="B406" s="86">
        <f>'3. Investeringen'!B357</f>
        <v>343</v>
      </c>
      <c r="C406" s="86" t="str">
        <f>'3. Investeringen'!C357</f>
        <v>Nieuwe investeringen</v>
      </c>
      <c r="D406" s="86" t="str">
        <f>'3. Investeringen'!D357</f>
        <v>19 Onbekend</v>
      </c>
      <c r="E406" s="86" t="str">
        <f>'3. Investeringen'!E357</f>
        <v>Personeel BV</v>
      </c>
      <c r="F406" s="86">
        <f>'3. Investeringen'!H357</f>
        <v>1</v>
      </c>
      <c r="G406" s="86">
        <f>'3. Investeringen'!I357</f>
        <v>0</v>
      </c>
      <c r="H406" s="121">
        <f>'3. Investeringen'!N357</f>
        <v>2013</v>
      </c>
      <c r="I406" s="26"/>
      <c r="J406" s="87">
        <f t="shared" si="36"/>
        <v>1</v>
      </c>
      <c r="K406" s="87">
        <f t="shared" si="37"/>
        <v>1</v>
      </c>
      <c r="L406" s="87">
        <f t="shared" si="38"/>
        <v>1</v>
      </c>
      <c r="M406" s="87">
        <f t="shared" si="35"/>
        <v>1</v>
      </c>
      <c r="N406" s="87">
        <f t="shared" si="39"/>
        <v>1</v>
      </c>
      <c r="O406" s="27"/>
      <c r="P406" s="87">
        <f t="shared" si="40"/>
        <v>1</v>
      </c>
    </row>
    <row r="407" spans="2:16" s="79" customFormat="1" x14ac:dyDescent="0.2">
      <c r="B407" s="86">
        <f>'3. Investeringen'!B358</f>
        <v>344</v>
      </c>
      <c r="C407" s="86" t="str">
        <f>'3. Investeringen'!C358</f>
        <v>Nieuwe investeringen</v>
      </c>
      <c r="D407" s="86" t="str">
        <f>'3. Investeringen'!D358</f>
        <v>19 Onbekend</v>
      </c>
      <c r="E407" s="86" t="str">
        <f>'3. Investeringen'!E358</f>
        <v>Personeel BV</v>
      </c>
      <c r="F407" s="86">
        <f>'3. Investeringen'!H358</f>
        <v>1</v>
      </c>
      <c r="G407" s="86">
        <f>'3. Investeringen'!I358</f>
        <v>0</v>
      </c>
      <c r="H407" s="121">
        <f>'3. Investeringen'!N358</f>
        <v>2014</v>
      </c>
      <c r="I407" s="26"/>
      <c r="J407" s="87">
        <f t="shared" si="36"/>
        <v>1</v>
      </c>
      <c r="K407" s="87">
        <f t="shared" si="37"/>
        <v>1</v>
      </c>
      <c r="L407" s="87">
        <f t="shared" si="38"/>
        <v>1</v>
      </c>
      <c r="M407" s="87">
        <f t="shared" si="35"/>
        <v>1</v>
      </c>
      <c r="N407" s="87">
        <f t="shared" si="39"/>
        <v>1</v>
      </c>
      <c r="O407" s="27"/>
      <c r="P407" s="87">
        <f t="shared" si="40"/>
        <v>1</v>
      </c>
    </row>
    <row r="408" spans="2:16" s="79" customFormat="1" x14ac:dyDescent="0.2">
      <c r="B408" s="86">
        <f>'3. Investeringen'!B359</f>
        <v>345</v>
      </c>
      <c r="C408" s="86" t="str">
        <f>'3. Investeringen'!C359</f>
        <v>Nieuwe investeringen</v>
      </c>
      <c r="D408" s="86" t="str">
        <f>'3. Investeringen'!D359</f>
        <v>19 Onbekend</v>
      </c>
      <c r="E408" s="86" t="str">
        <f>'3. Investeringen'!E359</f>
        <v>Personeel BV</v>
      </c>
      <c r="F408" s="86">
        <f>'3. Investeringen'!H359</f>
        <v>1</v>
      </c>
      <c r="G408" s="86">
        <f>'3. Investeringen'!I359</f>
        <v>0</v>
      </c>
      <c r="H408" s="121">
        <f>'3. Investeringen'!N359</f>
        <v>2015</v>
      </c>
      <c r="I408" s="26"/>
      <c r="J408" s="87">
        <f t="shared" si="36"/>
        <v>1</v>
      </c>
      <c r="K408" s="87">
        <f t="shared" si="37"/>
        <v>1</v>
      </c>
      <c r="L408" s="87">
        <f t="shared" si="38"/>
        <v>1</v>
      </c>
      <c r="M408" s="87">
        <f t="shared" si="35"/>
        <v>1</v>
      </c>
      <c r="N408" s="87">
        <f t="shared" si="39"/>
        <v>1</v>
      </c>
      <c r="O408" s="27"/>
      <c r="P408" s="87">
        <f t="shared" si="40"/>
        <v>1</v>
      </c>
    </row>
    <row r="409" spans="2:16" s="79" customFormat="1" x14ac:dyDescent="0.2">
      <c r="B409" s="86">
        <f>'3. Investeringen'!B360</f>
        <v>346</v>
      </c>
      <c r="C409" s="86" t="str">
        <f>'3. Investeringen'!C360</f>
        <v>Nieuwe investeringen</v>
      </c>
      <c r="D409" s="86" t="str">
        <f>'3. Investeringen'!D360</f>
        <v>19 Onbekend</v>
      </c>
      <c r="E409" s="86" t="str">
        <f>'3. Investeringen'!E360</f>
        <v>Personeel BV</v>
      </c>
      <c r="F409" s="86">
        <f>'3. Investeringen'!H360</f>
        <v>1</v>
      </c>
      <c r="G409" s="86">
        <f>'3. Investeringen'!I360</f>
        <v>0</v>
      </c>
      <c r="H409" s="121">
        <f>'3. Investeringen'!N360</f>
        <v>2016</v>
      </c>
      <c r="I409" s="26"/>
      <c r="J409" s="87">
        <f t="shared" si="36"/>
        <v>1</v>
      </c>
      <c r="K409" s="87">
        <f t="shared" si="37"/>
        <v>1</v>
      </c>
      <c r="L409" s="87">
        <f t="shared" si="38"/>
        <v>1</v>
      </c>
      <c r="M409" s="87">
        <f t="shared" si="35"/>
        <v>1</v>
      </c>
      <c r="N409" s="87">
        <f t="shared" si="39"/>
        <v>1</v>
      </c>
      <c r="O409" s="27"/>
      <c r="P409" s="87">
        <f t="shared" si="40"/>
        <v>1</v>
      </c>
    </row>
    <row r="410" spans="2:16" s="79" customFormat="1" x14ac:dyDescent="0.2">
      <c r="B410" s="86">
        <f>'3. Investeringen'!B361</f>
        <v>347</v>
      </c>
      <c r="C410" s="86" t="str">
        <f>'3. Investeringen'!C361</f>
        <v>Nieuwe investeringen</v>
      </c>
      <c r="D410" s="86" t="str">
        <f>'3. Investeringen'!D361</f>
        <v>19 Onbekend</v>
      </c>
      <c r="E410" s="86" t="str">
        <f>'3. Investeringen'!E361</f>
        <v>Personeel BV</v>
      </c>
      <c r="F410" s="86">
        <f>'3. Investeringen'!H361</f>
        <v>1</v>
      </c>
      <c r="G410" s="86">
        <f>'3. Investeringen'!I361</f>
        <v>0</v>
      </c>
      <c r="H410" s="121">
        <f>'3. Investeringen'!N361</f>
        <v>2012</v>
      </c>
      <c r="I410" s="26"/>
      <c r="J410" s="87">
        <f t="shared" si="36"/>
        <v>1</v>
      </c>
      <c r="K410" s="87">
        <f t="shared" si="37"/>
        <v>1</v>
      </c>
      <c r="L410" s="87">
        <f t="shared" si="38"/>
        <v>1</v>
      </c>
      <c r="M410" s="87">
        <f t="shared" si="35"/>
        <v>1</v>
      </c>
      <c r="N410" s="87">
        <f t="shared" si="39"/>
        <v>1</v>
      </c>
      <c r="O410" s="27"/>
      <c r="P410" s="87">
        <f t="shared" si="40"/>
        <v>1</v>
      </c>
    </row>
    <row r="411" spans="2:16" s="79" customFormat="1" x14ac:dyDescent="0.2">
      <c r="B411" s="86">
        <f>'3. Investeringen'!B362</f>
        <v>348</v>
      </c>
      <c r="C411" s="86" t="str">
        <f>'3. Investeringen'!C362</f>
        <v>Nieuwe investeringen</v>
      </c>
      <c r="D411" s="86" t="str">
        <f>'3. Investeringen'!D362</f>
        <v>19 Onbekend</v>
      </c>
      <c r="E411" s="86" t="str">
        <f>'3. Investeringen'!E362</f>
        <v>Personeel BV</v>
      </c>
      <c r="F411" s="86">
        <f>'3. Investeringen'!H362</f>
        <v>1</v>
      </c>
      <c r="G411" s="86">
        <f>'3. Investeringen'!I362</f>
        <v>0</v>
      </c>
      <c r="H411" s="121">
        <f>'3. Investeringen'!N362</f>
        <v>2013</v>
      </c>
      <c r="I411" s="26"/>
      <c r="J411" s="87">
        <f t="shared" si="36"/>
        <v>1</v>
      </c>
      <c r="K411" s="87">
        <f t="shared" si="37"/>
        <v>1</v>
      </c>
      <c r="L411" s="87">
        <f t="shared" si="38"/>
        <v>1</v>
      </c>
      <c r="M411" s="87">
        <f t="shared" si="35"/>
        <v>1</v>
      </c>
      <c r="N411" s="87">
        <f t="shared" si="39"/>
        <v>1</v>
      </c>
      <c r="O411" s="27"/>
      <c r="P411" s="87">
        <f t="shared" si="40"/>
        <v>1</v>
      </c>
    </row>
    <row r="412" spans="2:16" s="79" customFormat="1" x14ac:dyDescent="0.2">
      <c r="B412" s="86">
        <f>'3. Investeringen'!B363</f>
        <v>349</v>
      </c>
      <c r="C412" s="86" t="str">
        <f>'3. Investeringen'!C363</f>
        <v>Nieuwe investeringen</v>
      </c>
      <c r="D412" s="86" t="str">
        <f>'3. Investeringen'!D363</f>
        <v>19 Onbekend</v>
      </c>
      <c r="E412" s="86" t="str">
        <f>'3. Investeringen'!E363</f>
        <v>Personeel BV</v>
      </c>
      <c r="F412" s="86">
        <f>'3. Investeringen'!H363</f>
        <v>1</v>
      </c>
      <c r="G412" s="86">
        <f>'3. Investeringen'!I363</f>
        <v>0</v>
      </c>
      <c r="H412" s="121">
        <f>'3. Investeringen'!N363</f>
        <v>2014</v>
      </c>
      <c r="I412" s="26"/>
      <c r="J412" s="87">
        <f t="shared" si="36"/>
        <v>1</v>
      </c>
      <c r="K412" s="87">
        <f t="shared" si="37"/>
        <v>1</v>
      </c>
      <c r="L412" s="87">
        <f t="shared" si="38"/>
        <v>1</v>
      </c>
      <c r="M412" s="87">
        <f t="shared" si="35"/>
        <v>1</v>
      </c>
      <c r="N412" s="87">
        <f t="shared" si="39"/>
        <v>1</v>
      </c>
      <c r="O412" s="27"/>
      <c r="P412" s="87">
        <f t="shared" si="40"/>
        <v>1</v>
      </c>
    </row>
    <row r="413" spans="2:16" s="79" customFormat="1" x14ac:dyDescent="0.2">
      <c r="B413" s="86">
        <f>'3. Investeringen'!B364</f>
        <v>350</v>
      </c>
      <c r="C413" s="86" t="str">
        <f>'3. Investeringen'!C364</f>
        <v>Nieuwe investeringen</v>
      </c>
      <c r="D413" s="86" t="str">
        <f>'3. Investeringen'!D364</f>
        <v>19 Onbekend</v>
      </c>
      <c r="E413" s="86" t="str">
        <f>'3. Investeringen'!E364</f>
        <v>Personeel BV</v>
      </c>
      <c r="F413" s="86">
        <f>'3. Investeringen'!H364</f>
        <v>1</v>
      </c>
      <c r="G413" s="86">
        <f>'3. Investeringen'!I364</f>
        <v>0</v>
      </c>
      <c r="H413" s="121">
        <f>'3. Investeringen'!N364</f>
        <v>2015</v>
      </c>
      <c r="I413" s="26"/>
      <c r="J413" s="87">
        <f t="shared" si="36"/>
        <v>1</v>
      </c>
      <c r="K413" s="87">
        <f t="shared" si="37"/>
        <v>1</v>
      </c>
      <c r="L413" s="87">
        <f t="shared" si="38"/>
        <v>1</v>
      </c>
      <c r="M413" s="87">
        <f t="shared" si="35"/>
        <v>1</v>
      </c>
      <c r="N413" s="87">
        <f t="shared" si="39"/>
        <v>1</v>
      </c>
      <c r="O413" s="27"/>
      <c r="P413" s="87">
        <f t="shared" si="40"/>
        <v>1</v>
      </c>
    </row>
    <row r="414" spans="2:16" s="79" customFormat="1" x14ac:dyDescent="0.2">
      <c r="B414" s="86">
        <f>'3. Investeringen'!B365</f>
        <v>351</v>
      </c>
      <c r="C414" s="86" t="str">
        <f>'3. Investeringen'!C365</f>
        <v>Nieuwe investeringen</v>
      </c>
      <c r="D414" s="86" t="str">
        <f>'3. Investeringen'!D365</f>
        <v>19 Onbekend</v>
      </c>
      <c r="E414" s="86" t="str">
        <f>'3. Investeringen'!E365</f>
        <v>Personeel BV</v>
      </c>
      <c r="F414" s="86">
        <f>'3. Investeringen'!H365</f>
        <v>1</v>
      </c>
      <c r="G414" s="86">
        <f>'3. Investeringen'!I365</f>
        <v>0</v>
      </c>
      <c r="H414" s="121">
        <f>'3. Investeringen'!N365</f>
        <v>2016</v>
      </c>
      <c r="I414" s="26"/>
      <c r="J414" s="87">
        <f t="shared" si="36"/>
        <v>1</v>
      </c>
      <c r="K414" s="87">
        <f t="shared" si="37"/>
        <v>1</v>
      </c>
      <c r="L414" s="87">
        <f t="shared" si="38"/>
        <v>1</v>
      </c>
      <c r="M414" s="87">
        <f t="shared" si="35"/>
        <v>1</v>
      </c>
      <c r="N414" s="87">
        <f t="shared" si="39"/>
        <v>1</v>
      </c>
      <c r="O414" s="27"/>
      <c r="P414" s="87">
        <f t="shared" si="40"/>
        <v>1</v>
      </c>
    </row>
    <row r="415" spans="2:16" s="79" customFormat="1" x14ac:dyDescent="0.2">
      <c r="B415" s="86">
        <f>'3. Investeringen'!B366</f>
        <v>352</v>
      </c>
      <c r="C415" s="86" t="str">
        <f>'3. Investeringen'!C366</f>
        <v>Nieuwe investeringen</v>
      </c>
      <c r="D415" s="86" t="str">
        <f>'3. Investeringen'!D366</f>
        <v>19 Onbekend</v>
      </c>
      <c r="E415" s="86" t="str">
        <f>'3. Investeringen'!E366</f>
        <v>Personeel BV</v>
      </c>
      <c r="F415" s="86">
        <f>'3. Investeringen'!H366</f>
        <v>1</v>
      </c>
      <c r="G415" s="86">
        <f>'3. Investeringen'!I366</f>
        <v>0</v>
      </c>
      <c r="H415" s="121">
        <f>'3. Investeringen'!N366</f>
        <v>2013</v>
      </c>
      <c r="I415" s="26"/>
      <c r="J415" s="87">
        <f t="shared" si="36"/>
        <v>1</v>
      </c>
      <c r="K415" s="87">
        <f t="shared" si="37"/>
        <v>1</v>
      </c>
      <c r="L415" s="87">
        <f t="shared" si="38"/>
        <v>1</v>
      </c>
      <c r="M415" s="87">
        <f t="shared" si="35"/>
        <v>1</v>
      </c>
      <c r="N415" s="87">
        <f t="shared" si="39"/>
        <v>1</v>
      </c>
      <c r="O415" s="27"/>
      <c r="P415" s="87">
        <f t="shared" si="40"/>
        <v>1</v>
      </c>
    </row>
    <row r="416" spans="2:16" s="79" customFormat="1" x14ac:dyDescent="0.2">
      <c r="B416" s="86">
        <f>'3. Investeringen'!B367</f>
        <v>353</v>
      </c>
      <c r="C416" s="86" t="str">
        <f>'3. Investeringen'!C367</f>
        <v>Nieuwe investeringen</v>
      </c>
      <c r="D416" s="86" t="str">
        <f>'3. Investeringen'!D367</f>
        <v>19 Onbekend</v>
      </c>
      <c r="E416" s="86">
        <f>'3. Investeringen'!E367</f>
        <v>0</v>
      </c>
      <c r="F416" s="86">
        <f>'3. Investeringen'!H367</f>
        <v>1</v>
      </c>
      <c r="G416" s="86">
        <f>'3. Investeringen'!I367</f>
        <v>0</v>
      </c>
      <c r="H416" s="121">
        <f>'3. Investeringen'!N367</f>
        <v>2020</v>
      </c>
      <c r="I416" s="26"/>
      <c r="J416" s="87">
        <f t="shared" si="36"/>
        <v>1</v>
      </c>
      <c r="K416" s="87">
        <f t="shared" si="37"/>
        <v>1</v>
      </c>
      <c r="L416" s="87">
        <f t="shared" si="38"/>
        <v>1</v>
      </c>
      <c r="M416" s="87">
        <f t="shared" si="35"/>
        <v>1</v>
      </c>
      <c r="N416" s="87">
        <f t="shared" si="39"/>
        <v>1</v>
      </c>
      <c r="O416" s="27"/>
      <c r="P416" s="87">
        <f t="shared" si="40"/>
        <v>1</v>
      </c>
    </row>
    <row r="417" spans="2:16" s="79" customFormat="1" x14ac:dyDescent="0.2">
      <c r="B417" s="86">
        <f>'3. Investeringen'!B368</f>
        <v>354</v>
      </c>
      <c r="C417" s="86" t="str">
        <f>'3. Investeringen'!C368</f>
        <v>Nieuwe investeringen</v>
      </c>
      <c r="D417" s="86" t="str">
        <f>'3. Investeringen'!D368</f>
        <v>19 Onbekend</v>
      </c>
      <c r="E417" s="86">
        <f>'3. Investeringen'!E368</f>
        <v>0</v>
      </c>
      <c r="F417" s="86">
        <f>'3. Investeringen'!H368</f>
        <v>1</v>
      </c>
      <c r="G417" s="86">
        <f>'3. Investeringen'!I368</f>
        <v>0</v>
      </c>
      <c r="H417" s="121">
        <f>'3. Investeringen'!N368</f>
        <v>2020</v>
      </c>
      <c r="I417" s="26"/>
      <c r="J417" s="87">
        <f t="shared" si="36"/>
        <v>1</v>
      </c>
      <c r="K417" s="87">
        <f t="shared" si="37"/>
        <v>1</v>
      </c>
      <c r="L417" s="87">
        <f t="shared" si="38"/>
        <v>1</v>
      </c>
      <c r="M417" s="87">
        <f t="shared" si="35"/>
        <v>1</v>
      </c>
      <c r="N417" s="87">
        <f t="shared" si="39"/>
        <v>1</v>
      </c>
      <c r="O417" s="27"/>
      <c r="P417" s="87">
        <f t="shared" si="40"/>
        <v>1</v>
      </c>
    </row>
    <row r="418" spans="2:16" s="79" customFormat="1" x14ac:dyDescent="0.2">
      <c r="B418" s="86">
        <f>'3. Investeringen'!B369</f>
        <v>355</v>
      </c>
      <c r="C418" s="86" t="str">
        <f>'3. Investeringen'!C369</f>
        <v>Nieuwe investeringen</v>
      </c>
      <c r="D418" s="86" t="str">
        <f>'3. Investeringen'!D369</f>
        <v>19 Onbekend</v>
      </c>
      <c r="E418" s="86">
        <f>'3. Investeringen'!E369</f>
        <v>0</v>
      </c>
      <c r="F418" s="86">
        <f>'3. Investeringen'!H369</f>
        <v>1</v>
      </c>
      <c r="G418" s="86">
        <f>'3. Investeringen'!I369</f>
        <v>0</v>
      </c>
      <c r="H418" s="121">
        <f>'3. Investeringen'!N369</f>
        <v>2020</v>
      </c>
      <c r="I418" s="26"/>
      <c r="J418" s="87">
        <f t="shared" si="36"/>
        <v>1</v>
      </c>
      <c r="K418" s="87">
        <f t="shared" si="37"/>
        <v>1</v>
      </c>
      <c r="L418" s="87">
        <f t="shared" si="38"/>
        <v>1</v>
      </c>
      <c r="M418" s="87">
        <f t="shared" si="35"/>
        <v>1</v>
      </c>
      <c r="N418" s="87">
        <f t="shared" si="39"/>
        <v>1</v>
      </c>
      <c r="O418" s="27"/>
      <c r="P418" s="87">
        <f t="shared" si="40"/>
        <v>1</v>
      </c>
    </row>
    <row r="419" spans="2:16" s="79" customFormat="1" x14ac:dyDescent="0.2">
      <c r="B419" s="86">
        <f>'3. Investeringen'!B370</f>
        <v>356</v>
      </c>
      <c r="C419" s="86" t="str">
        <f>'3. Investeringen'!C370</f>
        <v>Nieuwe investeringen</v>
      </c>
      <c r="D419" s="86" t="str">
        <f>'3. Investeringen'!D370</f>
        <v>19 Onbekend</v>
      </c>
      <c r="E419" s="86">
        <f>'3. Investeringen'!E370</f>
        <v>0</v>
      </c>
      <c r="F419" s="86">
        <f>'3. Investeringen'!H370</f>
        <v>1</v>
      </c>
      <c r="G419" s="86">
        <f>'3. Investeringen'!I370</f>
        <v>0</v>
      </c>
      <c r="H419" s="121">
        <f>'3. Investeringen'!N370</f>
        <v>2020</v>
      </c>
      <c r="I419" s="26"/>
      <c r="J419" s="87">
        <f t="shared" si="36"/>
        <v>1</v>
      </c>
      <c r="K419" s="87">
        <f t="shared" si="37"/>
        <v>1</v>
      </c>
      <c r="L419" s="87">
        <f t="shared" si="38"/>
        <v>1</v>
      </c>
      <c r="M419" s="87">
        <f t="shared" si="35"/>
        <v>1</v>
      </c>
      <c r="N419" s="87">
        <f t="shared" si="39"/>
        <v>1</v>
      </c>
      <c r="O419" s="27"/>
      <c r="P419" s="87">
        <f t="shared" si="40"/>
        <v>1</v>
      </c>
    </row>
    <row r="420" spans="2:16" s="79" customFormat="1" x14ac:dyDescent="0.2">
      <c r="B420" s="86">
        <f>'3. Investeringen'!B371</f>
        <v>357</v>
      </c>
      <c r="C420" s="86" t="str">
        <f>'3. Investeringen'!C371</f>
        <v>Nieuwe investeringen</v>
      </c>
      <c r="D420" s="86" t="str">
        <f>'3. Investeringen'!D371</f>
        <v>19 Onbekend</v>
      </c>
      <c r="E420" s="86">
        <f>'3. Investeringen'!E371</f>
        <v>0</v>
      </c>
      <c r="F420" s="86">
        <f>'3. Investeringen'!H371</f>
        <v>1</v>
      </c>
      <c r="G420" s="86">
        <f>'3. Investeringen'!I371</f>
        <v>0</v>
      </c>
      <c r="H420" s="121">
        <f>'3. Investeringen'!N371</f>
        <v>2020</v>
      </c>
      <c r="I420" s="26"/>
      <c r="J420" s="87">
        <f t="shared" si="36"/>
        <v>1</v>
      </c>
      <c r="K420" s="87">
        <f t="shared" si="37"/>
        <v>1</v>
      </c>
      <c r="L420" s="87">
        <f t="shared" si="38"/>
        <v>1</v>
      </c>
      <c r="M420" s="87">
        <f t="shared" si="35"/>
        <v>1</v>
      </c>
      <c r="N420" s="87">
        <f t="shared" si="39"/>
        <v>1</v>
      </c>
      <c r="O420" s="27"/>
      <c r="P420" s="87">
        <f t="shared" si="40"/>
        <v>1</v>
      </c>
    </row>
    <row r="421" spans="2:16" s="79" customFormat="1" x14ac:dyDescent="0.2">
      <c r="B421" s="86">
        <f>'3. Investeringen'!B372</f>
        <v>358</v>
      </c>
      <c r="C421" s="86" t="str">
        <f>'3. Investeringen'!C372</f>
        <v>Nieuwe investeringen</v>
      </c>
      <c r="D421" s="86" t="str">
        <f>'3. Investeringen'!D372</f>
        <v>19 Onbekend</v>
      </c>
      <c r="E421" s="86">
        <f>'3. Investeringen'!E372</f>
        <v>0</v>
      </c>
      <c r="F421" s="86">
        <f>'3. Investeringen'!H372</f>
        <v>0</v>
      </c>
      <c r="G421" s="86">
        <f>'3. Investeringen'!I372</f>
        <v>1</v>
      </c>
      <c r="H421" s="121">
        <f>'3. Investeringen'!N372</f>
        <v>2020</v>
      </c>
      <c r="I421" s="26"/>
      <c r="J421" s="87">
        <f t="shared" ref="J421" si="41">INDEX($B$22:$C$26, MATCH(C421,$B$22:$B$26,0),2)</f>
        <v>1</v>
      </c>
      <c r="K421" s="87">
        <f t="shared" ref="K421" si="42">IF(D421=0,1,INDEX($B$40:$C$58, MATCH(D421,$B$40:$B$58,0),2))</f>
        <v>1</v>
      </c>
      <c r="L421" s="87">
        <f t="shared" ref="L421" si="43" xml:space="preserve"> F421 * $C$36 + G421 * $C$37</f>
        <v>1</v>
      </c>
      <c r="M421" s="87">
        <f t="shared" si="35"/>
        <v>1</v>
      </c>
      <c r="N421" s="87">
        <f t="shared" ref="N421" si="44">(H421&gt;=$C$18)*(H421&lt;=$C$19)</f>
        <v>1</v>
      </c>
      <c r="O421" s="27"/>
      <c r="P421" s="87">
        <f t="shared" ref="P421" si="45">PRODUCT(J421:N421)</f>
        <v>1</v>
      </c>
    </row>
    <row r="422" spans="2:16" s="79" customFormat="1" x14ac:dyDescent="0.2">
      <c r="B422" s="86">
        <f>'3. Investeringen'!B373</f>
        <v>359</v>
      </c>
      <c r="C422" s="86" t="str">
        <f>'3. Investeringen'!C373</f>
        <v>Nieuwe investeringen</v>
      </c>
      <c r="D422" s="86" t="str">
        <f>'3. Investeringen'!D373</f>
        <v>19 Onbekend</v>
      </c>
      <c r="E422" s="86">
        <f>'3. Investeringen'!E373</f>
        <v>0</v>
      </c>
      <c r="F422" s="86">
        <f>'3. Investeringen'!H373</f>
        <v>0</v>
      </c>
      <c r="G422" s="86">
        <f>'3. Investeringen'!I373</f>
        <v>1</v>
      </c>
      <c r="H422" s="121">
        <f>'3. Investeringen'!N373</f>
        <v>2020</v>
      </c>
      <c r="I422" s="26"/>
      <c r="J422" s="87">
        <f t="shared" ref="J422" si="46">INDEX($B$22:$C$26, MATCH(C422,$B$22:$B$26,0),2)</f>
        <v>1</v>
      </c>
      <c r="K422" s="87">
        <f t="shared" ref="K422" si="47">IF(D422=0,1,INDEX($B$40:$C$58, MATCH(D422,$B$40:$B$58,0),2))</f>
        <v>1</v>
      </c>
      <c r="L422" s="87">
        <f t="shared" ref="L422" si="48" xml:space="preserve"> F422 * $C$36 + G422 * $C$37</f>
        <v>1</v>
      </c>
      <c r="M422" s="87">
        <f t="shared" ref="M422" si="49">IF(E422=0,1,INDEX($B$29:$C$33, MATCH(E422,$B$29:$B$33,0),2))</f>
        <v>1</v>
      </c>
      <c r="N422" s="87">
        <f t="shared" ref="N422" si="50">(H422&gt;=$C$18)*(H422&lt;=$C$19)</f>
        <v>1</v>
      </c>
      <c r="O422" s="27"/>
      <c r="P422" s="87">
        <f t="shared" ref="P422" si="51">PRODUCT(J422:N422)</f>
        <v>1</v>
      </c>
    </row>
    <row r="423" spans="2:16" s="79" customFormat="1" x14ac:dyDescent="0.2">
      <c r="E423" s="134"/>
      <c r="M423" s="134"/>
    </row>
    <row r="424" spans="2:16" s="79" customFormat="1" x14ac:dyDescent="0.2">
      <c r="E424" s="134"/>
      <c r="M424" s="134"/>
    </row>
    <row r="425" spans="2:16" s="79" customFormat="1" x14ac:dyDescent="0.2">
      <c r="E425" s="134"/>
      <c r="M425" s="134"/>
    </row>
    <row r="426" spans="2:16" s="79" customFormat="1" x14ac:dyDescent="0.2">
      <c r="E426" s="134"/>
      <c r="M426" s="134"/>
    </row>
    <row r="427" spans="2:16" s="79" customFormat="1" x14ac:dyDescent="0.2">
      <c r="E427" s="134"/>
      <c r="M427" s="134"/>
    </row>
    <row r="428" spans="2:16" s="79" customFormat="1" x14ac:dyDescent="0.2">
      <c r="E428" s="134"/>
      <c r="M428" s="134"/>
    </row>
    <row r="429" spans="2:16" s="79" customFormat="1" x14ac:dyDescent="0.2">
      <c r="E429" s="134"/>
      <c r="M429" s="134"/>
    </row>
    <row r="430" spans="2:16" s="79" customFormat="1" x14ac:dyDescent="0.2">
      <c r="E430" s="134"/>
      <c r="M430" s="134"/>
    </row>
    <row r="431" spans="2:16" s="79" customFormat="1" x14ac:dyDescent="0.2">
      <c r="E431" s="134"/>
      <c r="M431" s="134"/>
    </row>
    <row r="432" spans="2:16" s="79" customFormat="1" x14ac:dyDescent="0.2">
      <c r="E432" s="134"/>
      <c r="M432" s="134"/>
    </row>
    <row r="433" spans="5:13" s="79" customFormat="1" x14ac:dyDescent="0.2">
      <c r="E433" s="134"/>
      <c r="M433" s="134"/>
    </row>
    <row r="434" spans="5:13" s="79" customFormat="1" x14ac:dyDescent="0.2">
      <c r="E434" s="134"/>
      <c r="M434" s="134"/>
    </row>
    <row r="435" spans="5:13" s="79" customFormat="1" x14ac:dyDescent="0.2">
      <c r="E435" s="134"/>
      <c r="M435" s="134"/>
    </row>
    <row r="436" spans="5:13" s="79" customFormat="1" x14ac:dyDescent="0.2">
      <c r="E436" s="134"/>
      <c r="M436" s="134"/>
    </row>
    <row r="437" spans="5:13" s="79" customFormat="1" x14ac:dyDescent="0.2">
      <c r="E437" s="134"/>
      <c r="M437" s="134"/>
    </row>
    <row r="438" spans="5:13" s="79" customFormat="1" x14ac:dyDescent="0.2">
      <c r="E438" s="134"/>
      <c r="M438" s="134"/>
    </row>
    <row r="439" spans="5:13" s="79" customFormat="1" x14ac:dyDescent="0.2">
      <c r="E439" s="134"/>
      <c r="M439" s="134"/>
    </row>
    <row r="440" spans="5:13" s="79" customFormat="1" x14ac:dyDescent="0.2">
      <c r="E440" s="134"/>
      <c r="M440" s="134"/>
    </row>
    <row r="441" spans="5:13" s="79" customFormat="1" x14ac:dyDescent="0.2">
      <c r="E441" s="134"/>
      <c r="M441" s="134"/>
    </row>
    <row r="442" spans="5:13" s="79" customFormat="1" x14ac:dyDescent="0.2">
      <c r="E442" s="134"/>
      <c r="M442" s="134"/>
    </row>
    <row r="443" spans="5:13" s="79" customFormat="1" x14ac:dyDescent="0.2">
      <c r="E443" s="134"/>
      <c r="M443" s="134"/>
    </row>
    <row r="444" spans="5:13" s="79" customFormat="1" x14ac:dyDescent="0.2">
      <c r="E444" s="134"/>
      <c r="M444" s="134"/>
    </row>
    <row r="445" spans="5:13" s="79" customFormat="1" x14ac:dyDescent="0.2">
      <c r="E445" s="134"/>
      <c r="M445" s="134"/>
    </row>
    <row r="446" spans="5:13" s="79" customFormat="1" x14ac:dyDescent="0.2">
      <c r="E446" s="134"/>
      <c r="M446" s="134"/>
    </row>
    <row r="447" spans="5:13" s="79" customFormat="1" x14ac:dyDescent="0.2">
      <c r="E447" s="134"/>
      <c r="M447" s="134"/>
    </row>
    <row r="448" spans="5:13" s="79" customFormat="1" x14ac:dyDescent="0.2">
      <c r="E448" s="134"/>
      <c r="M448" s="134"/>
    </row>
    <row r="449" spans="5:13" s="79" customFormat="1" x14ac:dyDescent="0.2">
      <c r="E449" s="134"/>
      <c r="M449" s="134"/>
    </row>
    <row r="450" spans="5:13" s="79" customFormat="1" x14ac:dyDescent="0.2">
      <c r="E450" s="134"/>
      <c r="M450" s="134"/>
    </row>
    <row r="451" spans="5:13" s="79" customFormat="1" x14ac:dyDescent="0.2">
      <c r="E451" s="134"/>
      <c r="M451" s="134"/>
    </row>
    <row r="452" spans="5:13" s="79" customFormat="1" x14ac:dyDescent="0.2">
      <c r="E452" s="134"/>
      <c r="M452" s="134"/>
    </row>
    <row r="453" spans="5:13" s="79" customFormat="1" x14ac:dyDescent="0.2">
      <c r="E453" s="134"/>
      <c r="M453" s="134"/>
    </row>
    <row r="454" spans="5:13" s="79" customFormat="1" x14ac:dyDescent="0.2">
      <c r="E454" s="134"/>
      <c r="M454" s="134"/>
    </row>
    <row r="455" spans="5:13" s="79" customFormat="1" x14ac:dyDescent="0.2">
      <c r="E455" s="134"/>
      <c r="M455" s="134"/>
    </row>
    <row r="456" spans="5:13" s="79" customFormat="1" x14ac:dyDescent="0.2">
      <c r="E456" s="134"/>
      <c r="M456" s="134"/>
    </row>
    <row r="457" spans="5:13" s="79" customFormat="1" x14ac:dyDescent="0.2">
      <c r="E457" s="134"/>
      <c r="M457" s="134"/>
    </row>
    <row r="458" spans="5:13" s="79" customFormat="1" x14ac:dyDescent="0.2">
      <c r="E458" s="134"/>
      <c r="M458" s="134"/>
    </row>
    <row r="459" spans="5:13" s="79" customFormat="1" x14ac:dyDescent="0.2">
      <c r="E459" s="134"/>
      <c r="M459" s="134"/>
    </row>
    <row r="460" spans="5:13" s="79" customFormat="1" x14ac:dyDescent="0.2">
      <c r="E460" s="134"/>
      <c r="M460" s="134"/>
    </row>
    <row r="461" spans="5:13" s="79" customFormat="1" x14ac:dyDescent="0.2">
      <c r="E461" s="134"/>
      <c r="M461" s="134"/>
    </row>
    <row r="462" spans="5:13" s="79" customFormat="1" x14ac:dyDescent="0.2">
      <c r="E462" s="134"/>
      <c r="M462" s="134"/>
    </row>
    <row r="463" spans="5:13" s="79" customFormat="1" x14ac:dyDescent="0.2">
      <c r="E463" s="134"/>
      <c r="M463" s="134"/>
    </row>
    <row r="464" spans="5:13" s="79" customFormat="1" x14ac:dyDescent="0.2">
      <c r="E464" s="134"/>
      <c r="M464" s="134"/>
    </row>
    <row r="465" spans="5:13" s="79" customFormat="1" x14ac:dyDescent="0.2">
      <c r="E465" s="134"/>
      <c r="M465" s="134"/>
    </row>
    <row r="466" spans="5:13" s="79" customFormat="1" x14ac:dyDescent="0.2">
      <c r="E466" s="134"/>
      <c r="M466" s="134"/>
    </row>
    <row r="467" spans="5:13" s="79" customFormat="1" x14ac:dyDescent="0.2">
      <c r="E467" s="134"/>
      <c r="M467" s="134"/>
    </row>
    <row r="468" spans="5:13" s="79" customFormat="1" x14ac:dyDescent="0.2">
      <c r="E468" s="134"/>
      <c r="M468" s="134"/>
    </row>
    <row r="469" spans="5:13" s="79" customFormat="1" x14ac:dyDescent="0.2">
      <c r="E469" s="134"/>
      <c r="M469" s="134"/>
    </row>
    <row r="470" spans="5:13" s="79" customFormat="1" x14ac:dyDescent="0.2">
      <c r="E470" s="134"/>
      <c r="M470" s="134"/>
    </row>
    <row r="471" spans="5:13" s="79" customFormat="1" x14ac:dyDescent="0.2">
      <c r="E471" s="134"/>
      <c r="M471" s="134"/>
    </row>
    <row r="472" spans="5:13" s="79" customFormat="1" x14ac:dyDescent="0.2">
      <c r="E472" s="134"/>
      <c r="M472" s="134"/>
    </row>
    <row r="473" spans="5:13" s="79" customFormat="1" x14ac:dyDescent="0.2">
      <c r="E473" s="134"/>
      <c r="M473" s="134"/>
    </row>
    <row r="474" spans="5:13" s="79" customFormat="1" x14ac:dyDescent="0.2">
      <c r="E474" s="134"/>
      <c r="M474" s="134"/>
    </row>
    <row r="475" spans="5:13" s="79" customFormat="1" x14ac:dyDescent="0.2">
      <c r="E475" s="134"/>
      <c r="M475" s="134"/>
    </row>
    <row r="476" spans="5:13" s="79" customFormat="1" x14ac:dyDescent="0.2">
      <c r="E476" s="134"/>
      <c r="M476" s="134"/>
    </row>
    <row r="477" spans="5:13" s="79" customFormat="1" x14ac:dyDescent="0.2">
      <c r="E477" s="134"/>
      <c r="M477" s="134"/>
    </row>
    <row r="478" spans="5:13" s="79" customFormat="1" x14ac:dyDescent="0.2">
      <c r="E478" s="134"/>
      <c r="M478" s="134"/>
    </row>
    <row r="479" spans="5:13" s="79" customFormat="1" x14ac:dyDescent="0.2">
      <c r="E479" s="134"/>
      <c r="M479" s="134"/>
    </row>
    <row r="480" spans="5:13" s="79" customFormat="1" x14ac:dyDescent="0.2">
      <c r="E480" s="134"/>
      <c r="M480" s="134"/>
    </row>
    <row r="481" spans="5:13" s="79" customFormat="1" x14ac:dyDescent="0.2">
      <c r="E481" s="134"/>
      <c r="M481" s="134"/>
    </row>
    <row r="482" spans="5:13" s="79" customFormat="1" x14ac:dyDescent="0.2">
      <c r="E482" s="134"/>
      <c r="M482" s="134"/>
    </row>
    <row r="483" spans="5:13" s="79" customFormat="1" x14ac:dyDescent="0.2">
      <c r="E483" s="134"/>
      <c r="M483" s="134"/>
    </row>
    <row r="484" spans="5:13" s="79" customFormat="1" x14ac:dyDescent="0.2">
      <c r="E484" s="134"/>
      <c r="M484" s="134"/>
    </row>
    <row r="485" spans="5:13" s="79" customFormat="1" x14ac:dyDescent="0.2">
      <c r="E485" s="134"/>
      <c r="M485" s="134"/>
    </row>
    <row r="486" spans="5:13" s="79" customFormat="1" x14ac:dyDescent="0.2">
      <c r="E486" s="134"/>
      <c r="M486" s="134"/>
    </row>
    <row r="487" spans="5:13" s="79" customFormat="1" x14ac:dyDescent="0.2">
      <c r="E487" s="134"/>
      <c r="M487" s="134"/>
    </row>
    <row r="488" spans="5:13" s="79" customFormat="1" x14ac:dyDescent="0.2">
      <c r="E488" s="134"/>
      <c r="M488" s="134"/>
    </row>
    <row r="489" spans="5:13" s="79" customFormat="1" x14ac:dyDescent="0.2">
      <c r="E489" s="134"/>
      <c r="M489" s="134"/>
    </row>
    <row r="490" spans="5:13" s="79" customFormat="1" x14ac:dyDescent="0.2">
      <c r="E490" s="134"/>
      <c r="M490" s="134"/>
    </row>
    <row r="491" spans="5:13" s="79" customFormat="1" x14ac:dyDescent="0.2">
      <c r="E491" s="134"/>
      <c r="M491" s="134"/>
    </row>
    <row r="492" spans="5:13" s="79" customFormat="1" x14ac:dyDescent="0.2">
      <c r="E492" s="134"/>
      <c r="M492" s="134"/>
    </row>
    <row r="493" spans="5:13" s="79" customFormat="1" x14ac:dyDescent="0.2">
      <c r="E493" s="134"/>
      <c r="M493" s="134"/>
    </row>
    <row r="494" spans="5:13" s="79" customFormat="1" x14ac:dyDescent="0.2">
      <c r="E494" s="134"/>
      <c r="M494" s="134"/>
    </row>
    <row r="495" spans="5:13" s="79" customFormat="1" x14ac:dyDescent="0.2">
      <c r="E495" s="134"/>
      <c r="M495" s="134"/>
    </row>
    <row r="496" spans="5:13" s="79" customFormat="1" x14ac:dyDescent="0.2">
      <c r="E496" s="134"/>
      <c r="M496" s="134"/>
    </row>
    <row r="497" spans="5:13" s="79" customFormat="1" x14ac:dyDescent="0.2">
      <c r="E497" s="134"/>
      <c r="M497" s="134"/>
    </row>
    <row r="498" spans="5:13" s="79" customFormat="1" x14ac:dyDescent="0.2">
      <c r="E498" s="134"/>
      <c r="M498" s="134"/>
    </row>
    <row r="499" spans="5:13" s="79" customFormat="1" x14ac:dyDescent="0.2">
      <c r="E499" s="134"/>
      <c r="M499" s="134"/>
    </row>
    <row r="500" spans="5:13" s="79" customFormat="1" x14ac:dyDescent="0.2">
      <c r="E500" s="134"/>
      <c r="M500" s="134"/>
    </row>
    <row r="501" spans="5:13" s="79" customFormat="1" x14ac:dyDescent="0.2">
      <c r="E501" s="134"/>
      <c r="M501" s="134"/>
    </row>
    <row r="502" spans="5:13" s="79" customFormat="1" x14ac:dyDescent="0.2">
      <c r="E502" s="134"/>
      <c r="M502" s="134"/>
    </row>
    <row r="503" spans="5:13" s="79" customFormat="1" x14ac:dyDescent="0.2">
      <c r="E503" s="134"/>
      <c r="M503" s="134"/>
    </row>
    <row r="504" spans="5:13" s="79" customFormat="1" x14ac:dyDescent="0.2">
      <c r="E504" s="134"/>
      <c r="M504" s="134"/>
    </row>
    <row r="505" spans="5:13" s="79" customFormat="1" x14ac:dyDescent="0.2">
      <c r="E505" s="134"/>
      <c r="M505" s="134"/>
    </row>
    <row r="506" spans="5:13" s="79" customFormat="1" x14ac:dyDescent="0.2">
      <c r="E506" s="134"/>
      <c r="M506" s="134"/>
    </row>
    <row r="507" spans="5:13" s="79" customFormat="1" x14ac:dyDescent="0.2">
      <c r="E507" s="134"/>
      <c r="M507" s="134"/>
    </row>
    <row r="508" spans="5:13" s="79" customFormat="1" x14ac:dyDescent="0.2">
      <c r="E508" s="134"/>
      <c r="M508" s="134"/>
    </row>
    <row r="509" spans="5:13" s="79" customFormat="1" x14ac:dyDescent="0.2">
      <c r="E509" s="134"/>
      <c r="M509" s="134"/>
    </row>
    <row r="510" spans="5:13" s="79" customFormat="1" x14ac:dyDescent="0.2">
      <c r="E510" s="134"/>
      <c r="M510" s="134"/>
    </row>
    <row r="511" spans="5:13" s="79" customFormat="1" x14ac:dyDescent="0.2">
      <c r="E511" s="134"/>
      <c r="M511" s="134"/>
    </row>
    <row r="512" spans="5:13" s="79" customFormat="1" x14ac:dyDescent="0.2">
      <c r="E512" s="134"/>
      <c r="M512" s="134"/>
    </row>
    <row r="513" spans="5:13" s="79" customFormat="1" x14ac:dyDescent="0.2">
      <c r="E513" s="134"/>
      <c r="M513" s="134"/>
    </row>
    <row r="514" spans="5:13" s="79" customFormat="1" x14ac:dyDescent="0.2">
      <c r="E514" s="134"/>
      <c r="M514" s="134"/>
    </row>
    <row r="515" spans="5:13" s="79" customFormat="1" x14ac:dyDescent="0.2">
      <c r="E515" s="134"/>
      <c r="M515" s="134"/>
    </row>
    <row r="516" spans="5:13" s="79" customFormat="1" x14ac:dyDescent="0.2">
      <c r="E516" s="134"/>
      <c r="M516" s="134"/>
    </row>
    <row r="517" spans="5:13" s="79" customFormat="1" x14ac:dyDescent="0.2">
      <c r="E517" s="134"/>
      <c r="M517" s="134"/>
    </row>
    <row r="518" spans="5:13" s="79" customFormat="1" x14ac:dyDescent="0.2">
      <c r="E518" s="134"/>
      <c r="M518" s="134"/>
    </row>
    <row r="519" spans="5:13" s="79" customFormat="1" x14ac:dyDescent="0.2">
      <c r="E519" s="134"/>
      <c r="M519" s="134"/>
    </row>
    <row r="520" spans="5:13" s="79" customFormat="1" x14ac:dyDescent="0.2">
      <c r="E520" s="134"/>
      <c r="M520" s="134"/>
    </row>
    <row r="521" spans="5:13" s="79" customFormat="1" x14ac:dyDescent="0.2">
      <c r="E521" s="134"/>
      <c r="M521" s="134"/>
    </row>
    <row r="522" spans="5:13" s="79" customFormat="1" x14ac:dyDescent="0.2">
      <c r="E522" s="134"/>
      <c r="M522" s="134"/>
    </row>
    <row r="523" spans="5:13" s="79" customFormat="1" x14ac:dyDescent="0.2">
      <c r="E523" s="134"/>
      <c r="M523" s="134"/>
    </row>
    <row r="524" spans="5:13" s="79" customFormat="1" x14ac:dyDescent="0.2">
      <c r="E524" s="134"/>
      <c r="M524" s="134"/>
    </row>
    <row r="525" spans="5:13" s="79" customFormat="1" x14ac:dyDescent="0.2">
      <c r="E525" s="134"/>
      <c r="M525" s="134"/>
    </row>
    <row r="526" spans="5:13" s="79" customFormat="1" x14ac:dyDescent="0.2">
      <c r="E526" s="134"/>
      <c r="M526" s="134"/>
    </row>
    <row r="527" spans="5:13" s="79" customFormat="1" x14ac:dyDescent="0.2">
      <c r="E527" s="134"/>
      <c r="M527" s="134"/>
    </row>
    <row r="528" spans="5:13" s="79" customFormat="1" x14ac:dyDescent="0.2">
      <c r="E528" s="134"/>
      <c r="M528" s="134"/>
    </row>
    <row r="529" spans="5:13" s="79" customFormat="1" x14ac:dyDescent="0.2">
      <c r="E529" s="134"/>
      <c r="M529" s="134"/>
    </row>
    <row r="530" spans="5:13" s="79" customFormat="1" x14ac:dyDescent="0.2">
      <c r="E530" s="134"/>
      <c r="M530" s="134"/>
    </row>
    <row r="531" spans="5:13" s="79" customFormat="1" x14ac:dyDescent="0.2">
      <c r="E531" s="134"/>
      <c r="M531" s="134"/>
    </row>
    <row r="532" spans="5:13" s="79" customFormat="1" x14ac:dyDescent="0.2">
      <c r="E532" s="134"/>
      <c r="M532" s="134"/>
    </row>
    <row r="533" spans="5:13" s="79" customFormat="1" x14ac:dyDescent="0.2">
      <c r="E533" s="134"/>
      <c r="M533" s="134"/>
    </row>
    <row r="534" spans="5:13" s="79" customFormat="1" x14ac:dyDescent="0.2">
      <c r="E534" s="134"/>
      <c r="M534" s="134"/>
    </row>
    <row r="535" spans="5:13" s="79" customFormat="1" x14ac:dyDescent="0.2">
      <c r="E535" s="134"/>
      <c r="M535" s="134"/>
    </row>
    <row r="536" spans="5:13" s="79" customFormat="1" x14ac:dyDescent="0.2">
      <c r="E536" s="134"/>
      <c r="M536" s="134"/>
    </row>
    <row r="537" spans="5:13" s="79" customFormat="1" x14ac:dyDescent="0.2">
      <c r="E537" s="134"/>
      <c r="M537" s="134"/>
    </row>
    <row r="538" spans="5:13" s="79" customFormat="1" x14ac:dyDescent="0.2">
      <c r="E538" s="134"/>
      <c r="M538" s="134"/>
    </row>
    <row r="539" spans="5:13" s="79" customFormat="1" x14ac:dyDescent="0.2">
      <c r="E539" s="134"/>
      <c r="M539" s="134"/>
    </row>
    <row r="540" spans="5:13" s="79" customFormat="1" x14ac:dyDescent="0.2">
      <c r="E540" s="134"/>
      <c r="M540" s="134"/>
    </row>
    <row r="541" spans="5:13" s="79" customFormat="1" x14ac:dyDescent="0.2">
      <c r="E541" s="134"/>
      <c r="M541" s="134"/>
    </row>
    <row r="542" spans="5:13" s="79" customFormat="1" x14ac:dyDescent="0.2">
      <c r="E542" s="134"/>
      <c r="M542" s="134"/>
    </row>
    <row r="543" spans="5:13" s="79" customFormat="1" x14ac:dyDescent="0.2">
      <c r="E543" s="134"/>
      <c r="M543" s="134"/>
    </row>
    <row r="544" spans="5:13" s="79" customFormat="1" x14ac:dyDescent="0.2">
      <c r="E544" s="134"/>
      <c r="M544" s="134"/>
    </row>
    <row r="545" spans="5:13" s="79" customFormat="1" x14ac:dyDescent="0.2">
      <c r="E545" s="134"/>
      <c r="M545" s="134"/>
    </row>
    <row r="546" spans="5:13" s="79" customFormat="1" x14ac:dyDescent="0.2">
      <c r="E546" s="134"/>
      <c r="M546" s="134"/>
    </row>
    <row r="547" spans="5:13" s="79" customFormat="1" x14ac:dyDescent="0.2">
      <c r="E547" s="134"/>
      <c r="M547" s="134"/>
    </row>
    <row r="548" spans="5:13" s="79" customFormat="1" x14ac:dyDescent="0.2">
      <c r="E548" s="134"/>
      <c r="M548" s="134"/>
    </row>
    <row r="549" spans="5:13" s="79" customFormat="1" x14ac:dyDescent="0.2">
      <c r="E549" s="134"/>
      <c r="M549" s="134"/>
    </row>
    <row r="550" spans="5:13" s="79" customFormat="1" x14ac:dyDescent="0.2">
      <c r="E550" s="134"/>
      <c r="M550" s="134"/>
    </row>
    <row r="551" spans="5:13" s="79" customFormat="1" x14ac:dyDescent="0.2">
      <c r="E551" s="134"/>
      <c r="M551" s="134"/>
    </row>
    <row r="552" spans="5:13" s="79" customFormat="1" x14ac:dyDescent="0.2">
      <c r="E552" s="134"/>
      <c r="M552" s="134"/>
    </row>
    <row r="553" spans="5:13" s="79" customFormat="1" x14ac:dyDescent="0.2">
      <c r="E553" s="134"/>
      <c r="M553" s="134"/>
    </row>
    <row r="554" spans="5:13" s="79" customFormat="1" x14ac:dyDescent="0.2">
      <c r="E554" s="134"/>
      <c r="M554" s="134"/>
    </row>
    <row r="555" spans="5:13" s="79" customFormat="1" x14ac:dyDescent="0.2">
      <c r="E555" s="134"/>
      <c r="M555" s="134"/>
    </row>
    <row r="556" spans="5:13" s="79" customFormat="1" x14ac:dyDescent="0.2">
      <c r="E556" s="134"/>
      <c r="M556" s="134"/>
    </row>
    <row r="557" spans="5:13" s="79" customFormat="1" x14ac:dyDescent="0.2">
      <c r="E557" s="134"/>
      <c r="M557" s="134"/>
    </row>
    <row r="558" spans="5:13" s="79" customFormat="1" x14ac:dyDescent="0.2">
      <c r="E558" s="134"/>
      <c r="M558" s="134"/>
    </row>
    <row r="559" spans="5:13" s="79" customFormat="1" x14ac:dyDescent="0.2">
      <c r="E559" s="134"/>
      <c r="M559" s="134"/>
    </row>
    <row r="560" spans="5:13" s="79" customFormat="1" x14ac:dyDescent="0.2">
      <c r="E560" s="134"/>
      <c r="M560" s="134"/>
    </row>
    <row r="561" spans="5:13" s="79" customFormat="1" x14ac:dyDescent="0.2">
      <c r="E561" s="134"/>
      <c r="M561" s="134"/>
    </row>
    <row r="562" spans="5:13" s="79" customFormat="1" x14ac:dyDescent="0.2">
      <c r="E562" s="134"/>
      <c r="M562" s="134"/>
    </row>
    <row r="563" spans="5:13" s="79" customFormat="1" x14ac:dyDescent="0.2">
      <c r="E563" s="134"/>
      <c r="M563" s="134"/>
    </row>
    <row r="564" spans="5:13" s="79" customFormat="1" x14ac:dyDescent="0.2">
      <c r="E564" s="134"/>
      <c r="M564" s="134"/>
    </row>
    <row r="565" spans="5:13" s="79" customFormat="1" x14ac:dyDescent="0.2">
      <c r="E565" s="134"/>
      <c r="M565" s="134"/>
    </row>
    <row r="566" spans="5:13" s="79" customFormat="1" x14ac:dyDescent="0.2">
      <c r="E566" s="134"/>
      <c r="M566" s="134"/>
    </row>
    <row r="567" spans="5:13" s="79" customFormat="1" x14ac:dyDescent="0.2">
      <c r="E567" s="134"/>
      <c r="M567" s="134"/>
    </row>
    <row r="568" spans="5:13" s="79" customFormat="1" x14ac:dyDescent="0.2">
      <c r="E568" s="134"/>
      <c r="M568" s="134"/>
    </row>
    <row r="569" spans="5:13" s="79" customFormat="1" x14ac:dyDescent="0.2">
      <c r="E569" s="134"/>
      <c r="M569" s="134"/>
    </row>
    <row r="570" spans="5:13" s="79" customFormat="1" x14ac:dyDescent="0.2">
      <c r="E570" s="134"/>
      <c r="M570" s="134"/>
    </row>
    <row r="571" spans="5:13" s="79" customFormat="1" x14ac:dyDescent="0.2">
      <c r="E571" s="134"/>
      <c r="M571" s="134"/>
    </row>
    <row r="572" spans="5:13" s="79" customFormat="1" x14ac:dyDescent="0.2">
      <c r="E572" s="134"/>
      <c r="M572" s="134"/>
    </row>
    <row r="573" spans="5:13" s="79" customFormat="1" x14ac:dyDescent="0.2">
      <c r="E573" s="134"/>
      <c r="M573" s="134"/>
    </row>
    <row r="574" spans="5:13" s="79" customFormat="1" x14ac:dyDescent="0.2">
      <c r="E574" s="134"/>
      <c r="M574" s="134"/>
    </row>
    <row r="575" spans="5:13" s="79" customFormat="1" x14ac:dyDescent="0.2">
      <c r="E575" s="134"/>
      <c r="M575" s="134"/>
    </row>
    <row r="576" spans="5:13" s="79" customFormat="1" x14ac:dyDescent="0.2">
      <c r="E576" s="134"/>
      <c r="M576" s="134"/>
    </row>
    <row r="577" spans="5:13" s="79" customFormat="1" x14ac:dyDescent="0.2">
      <c r="E577" s="134"/>
      <c r="M577" s="134"/>
    </row>
    <row r="578" spans="5:13" s="79" customFormat="1" x14ac:dyDescent="0.2">
      <c r="E578" s="134"/>
      <c r="M578" s="134"/>
    </row>
    <row r="579" spans="5:13" s="79" customFormat="1" x14ac:dyDescent="0.2">
      <c r="E579" s="134"/>
      <c r="M579" s="134"/>
    </row>
    <row r="580" spans="5:13" s="79" customFormat="1" x14ac:dyDescent="0.2">
      <c r="E580" s="134"/>
      <c r="M580" s="134"/>
    </row>
    <row r="581" spans="5:13" s="79" customFormat="1" x14ac:dyDescent="0.2">
      <c r="E581" s="134"/>
      <c r="M581" s="134"/>
    </row>
    <row r="582" spans="5:13" s="79" customFormat="1" x14ac:dyDescent="0.2">
      <c r="E582" s="134"/>
      <c r="M582" s="134"/>
    </row>
    <row r="583" spans="5:13" s="79" customFormat="1" x14ac:dyDescent="0.2">
      <c r="E583" s="134"/>
      <c r="M583" s="134"/>
    </row>
    <row r="584" spans="5:13" s="79" customFormat="1" x14ac:dyDescent="0.2">
      <c r="E584" s="134"/>
      <c r="M584" s="134"/>
    </row>
    <row r="585" spans="5:13" s="79" customFormat="1" x14ac:dyDescent="0.2">
      <c r="E585" s="134"/>
      <c r="M585" s="134"/>
    </row>
    <row r="586" spans="5:13" s="79" customFormat="1" x14ac:dyDescent="0.2">
      <c r="E586" s="134"/>
      <c r="M586" s="134"/>
    </row>
    <row r="587" spans="5:13" s="79" customFormat="1" x14ac:dyDescent="0.2">
      <c r="E587" s="134"/>
      <c r="M587" s="134"/>
    </row>
    <row r="588" spans="5:13" s="79" customFormat="1" x14ac:dyDescent="0.2">
      <c r="E588" s="134"/>
      <c r="M588" s="134"/>
    </row>
    <row r="589" spans="5:13" s="79" customFormat="1" x14ac:dyDescent="0.2">
      <c r="E589" s="134"/>
      <c r="M589" s="134"/>
    </row>
    <row r="590" spans="5:13" s="79" customFormat="1" x14ac:dyDescent="0.2">
      <c r="E590" s="134"/>
      <c r="M590" s="134"/>
    </row>
    <row r="591" spans="5:13" s="79" customFormat="1" x14ac:dyDescent="0.2">
      <c r="E591" s="134"/>
      <c r="M591" s="134"/>
    </row>
    <row r="592" spans="5:13" s="79" customFormat="1" x14ac:dyDescent="0.2">
      <c r="E592" s="134"/>
      <c r="M592" s="134"/>
    </row>
    <row r="593" spans="5:13" s="79" customFormat="1" x14ac:dyDescent="0.2">
      <c r="E593" s="134"/>
      <c r="M593" s="134"/>
    </row>
    <row r="594" spans="5:13" s="79" customFormat="1" x14ac:dyDescent="0.2">
      <c r="E594" s="134"/>
      <c r="M594" s="134"/>
    </row>
    <row r="595" spans="5:13" s="79" customFormat="1" x14ac:dyDescent="0.2">
      <c r="E595" s="134"/>
      <c r="M595" s="134"/>
    </row>
    <row r="596" spans="5:13" s="79" customFormat="1" x14ac:dyDescent="0.2">
      <c r="E596" s="134"/>
      <c r="M596" s="134"/>
    </row>
    <row r="597" spans="5:13" s="79" customFormat="1" x14ac:dyDescent="0.2">
      <c r="E597" s="134"/>
      <c r="M597" s="134"/>
    </row>
    <row r="598" spans="5:13" s="79" customFormat="1" x14ac:dyDescent="0.2">
      <c r="E598" s="134"/>
      <c r="M598" s="134"/>
    </row>
    <row r="599" spans="5:13" s="79" customFormat="1" x14ac:dyDescent="0.2">
      <c r="E599" s="134"/>
      <c r="M599" s="134"/>
    </row>
    <row r="600" spans="5:13" s="79" customFormat="1" x14ac:dyDescent="0.2">
      <c r="E600" s="134"/>
      <c r="M600" s="134"/>
    </row>
    <row r="601" spans="5:13" s="79" customFormat="1" x14ac:dyDescent="0.2">
      <c r="E601" s="134"/>
      <c r="M601" s="134"/>
    </row>
    <row r="602" spans="5:13" s="79" customFormat="1" x14ac:dyDescent="0.2">
      <c r="E602" s="134"/>
      <c r="M602" s="134"/>
    </row>
    <row r="603" spans="5:13" s="79" customFormat="1" x14ac:dyDescent="0.2">
      <c r="E603" s="134"/>
      <c r="M603" s="134"/>
    </row>
    <row r="604" spans="5:13" s="79" customFormat="1" x14ac:dyDescent="0.2">
      <c r="E604" s="134"/>
      <c r="M604" s="134"/>
    </row>
    <row r="605" spans="5:13" s="79" customFormat="1" x14ac:dyDescent="0.2">
      <c r="E605" s="134"/>
      <c r="M605" s="134"/>
    </row>
    <row r="606" spans="5:13" s="79" customFormat="1" x14ac:dyDescent="0.2">
      <c r="E606" s="134"/>
      <c r="M606" s="134"/>
    </row>
    <row r="607" spans="5:13" s="79" customFormat="1" x14ac:dyDescent="0.2">
      <c r="E607" s="134"/>
      <c r="M607" s="134"/>
    </row>
    <row r="608" spans="5:13" s="79" customFormat="1" x14ac:dyDescent="0.2">
      <c r="E608" s="134"/>
      <c r="M608" s="134"/>
    </row>
    <row r="609" spans="5:13" s="79" customFormat="1" x14ac:dyDescent="0.2">
      <c r="E609" s="134"/>
      <c r="M609" s="134"/>
    </row>
    <row r="610" spans="5:13" s="79" customFormat="1" x14ac:dyDescent="0.2">
      <c r="E610" s="134"/>
      <c r="M610" s="134"/>
    </row>
    <row r="611" spans="5:13" s="79" customFormat="1" x14ac:dyDescent="0.2">
      <c r="E611" s="134"/>
      <c r="M611" s="134"/>
    </row>
    <row r="612" spans="5:13" s="79" customFormat="1" x14ac:dyDescent="0.2">
      <c r="E612" s="134"/>
      <c r="M612" s="134"/>
    </row>
    <row r="613" spans="5:13" s="79" customFormat="1" x14ac:dyDescent="0.2">
      <c r="E613" s="134"/>
      <c r="M613" s="134"/>
    </row>
    <row r="614" spans="5:13" s="79" customFormat="1" x14ac:dyDescent="0.2">
      <c r="E614" s="134"/>
      <c r="M614" s="134"/>
    </row>
    <row r="615" spans="5:13" s="79" customFormat="1" x14ac:dyDescent="0.2">
      <c r="E615" s="134"/>
      <c r="M615" s="134"/>
    </row>
    <row r="616" spans="5:13" s="79" customFormat="1" x14ac:dyDescent="0.2">
      <c r="E616" s="134"/>
      <c r="M616" s="134"/>
    </row>
    <row r="617" spans="5:13" s="79" customFormat="1" x14ac:dyDescent="0.2">
      <c r="E617" s="134"/>
      <c r="M617" s="134"/>
    </row>
    <row r="618" spans="5:13" s="79" customFormat="1" x14ac:dyDescent="0.2">
      <c r="E618" s="134"/>
      <c r="M618" s="134"/>
    </row>
    <row r="619" spans="5:13" s="79" customFormat="1" x14ac:dyDescent="0.2">
      <c r="E619" s="134"/>
      <c r="M619" s="134"/>
    </row>
    <row r="620" spans="5:13" s="79" customFormat="1" x14ac:dyDescent="0.2">
      <c r="E620" s="134"/>
      <c r="M620" s="134"/>
    </row>
    <row r="621" spans="5:13" s="79" customFormat="1" x14ac:dyDescent="0.2">
      <c r="E621" s="134"/>
      <c r="M621" s="134"/>
    </row>
    <row r="622" spans="5:13" s="79" customFormat="1" x14ac:dyDescent="0.2">
      <c r="E622" s="134"/>
      <c r="M622" s="134"/>
    </row>
    <row r="623" spans="5:13" s="79" customFormat="1" x14ac:dyDescent="0.2">
      <c r="E623" s="134"/>
      <c r="M623" s="134"/>
    </row>
    <row r="624" spans="5:13" s="79" customFormat="1" x14ac:dyDescent="0.2">
      <c r="E624" s="134"/>
      <c r="M624" s="134"/>
    </row>
    <row r="625" spans="5:13" s="79" customFormat="1" x14ac:dyDescent="0.2">
      <c r="E625" s="134"/>
      <c r="M625" s="134"/>
    </row>
    <row r="626" spans="5:13" s="79" customFormat="1" x14ac:dyDescent="0.2">
      <c r="E626" s="134"/>
      <c r="M626" s="134"/>
    </row>
    <row r="627" spans="5:13" s="79" customFormat="1" x14ac:dyDescent="0.2">
      <c r="E627" s="134"/>
      <c r="M627" s="134"/>
    </row>
    <row r="628" spans="5:13" s="79" customFormat="1" x14ac:dyDescent="0.2">
      <c r="E628" s="134"/>
      <c r="M628" s="134"/>
    </row>
    <row r="629" spans="5:13" s="79" customFormat="1" x14ac:dyDescent="0.2">
      <c r="E629" s="134"/>
      <c r="M629" s="134"/>
    </row>
    <row r="630" spans="5:13" s="79" customFormat="1" x14ac:dyDescent="0.2">
      <c r="E630" s="134"/>
      <c r="M630" s="134"/>
    </row>
    <row r="631" spans="5:13" s="79" customFormat="1" x14ac:dyDescent="0.2">
      <c r="E631" s="134"/>
      <c r="M631" s="134"/>
    </row>
    <row r="632" spans="5:13" s="79" customFormat="1" x14ac:dyDescent="0.2">
      <c r="E632" s="134"/>
      <c r="M632" s="134"/>
    </row>
    <row r="633" spans="5:13" s="79" customFormat="1" x14ac:dyDescent="0.2">
      <c r="E633" s="134"/>
      <c r="M633" s="134"/>
    </row>
    <row r="634" spans="5:13" s="79" customFormat="1" x14ac:dyDescent="0.2">
      <c r="E634" s="134"/>
      <c r="M634" s="134"/>
    </row>
    <row r="635" spans="5:13" s="79" customFormat="1" x14ac:dyDescent="0.2">
      <c r="E635" s="134"/>
      <c r="M635" s="134"/>
    </row>
    <row r="636" spans="5:13" s="79" customFormat="1" x14ac:dyDescent="0.2">
      <c r="E636" s="134"/>
      <c r="M636" s="134"/>
    </row>
    <row r="637" spans="5:13" s="79" customFormat="1" x14ac:dyDescent="0.2">
      <c r="E637" s="134"/>
      <c r="M637" s="134"/>
    </row>
    <row r="638" spans="5:13" s="79" customFormat="1" x14ac:dyDescent="0.2">
      <c r="E638" s="134"/>
      <c r="M638" s="134"/>
    </row>
    <row r="639" spans="5:13" s="79" customFormat="1" x14ac:dyDescent="0.2">
      <c r="E639" s="134"/>
      <c r="M639" s="134"/>
    </row>
    <row r="640" spans="5:13" s="79" customFormat="1" x14ac:dyDescent="0.2">
      <c r="E640" s="134"/>
      <c r="M640" s="134"/>
    </row>
    <row r="641" spans="5:13" s="79" customFormat="1" x14ac:dyDescent="0.2">
      <c r="E641" s="134"/>
      <c r="M641" s="134"/>
    </row>
    <row r="642" spans="5:13" s="79" customFormat="1" x14ac:dyDescent="0.2">
      <c r="E642" s="134"/>
      <c r="M642" s="134"/>
    </row>
    <row r="643" spans="5:13" s="79" customFormat="1" x14ac:dyDescent="0.2">
      <c r="E643" s="134"/>
      <c r="M643" s="134"/>
    </row>
    <row r="644" spans="5:13" s="79" customFormat="1" x14ac:dyDescent="0.2">
      <c r="E644" s="134"/>
      <c r="M644" s="134"/>
    </row>
    <row r="645" spans="5:13" s="79" customFormat="1" x14ac:dyDescent="0.2">
      <c r="E645" s="134"/>
      <c r="M645" s="134"/>
    </row>
    <row r="646" spans="5:13" s="79" customFormat="1" x14ac:dyDescent="0.2">
      <c r="E646" s="134"/>
      <c r="M646" s="134"/>
    </row>
    <row r="647" spans="5:13" s="79" customFormat="1" x14ac:dyDescent="0.2">
      <c r="E647" s="134"/>
      <c r="M647" s="134"/>
    </row>
    <row r="648" spans="5:13" s="79" customFormat="1" x14ac:dyDescent="0.2">
      <c r="E648" s="134"/>
      <c r="M648" s="134"/>
    </row>
    <row r="649" spans="5:13" s="79" customFormat="1" x14ac:dyDescent="0.2">
      <c r="E649" s="134"/>
      <c r="M649" s="134"/>
    </row>
    <row r="650" spans="5:13" s="79" customFormat="1" x14ac:dyDescent="0.2">
      <c r="E650" s="134"/>
      <c r="M650" s="134"/>
    </row>
    <row r="651" spans="5:13" s="79" customFormat="1" x14ac:dyDescent="0.2">
      <c r="E651" s="134"/>
      <c r="M651" s="134"/>
    </row>
    <row r="652" spans="5:13" s="79" customFormat="1" x14ac:dyDescent="0.2">
      <c r="E652" s="134"/>
      <c r="M652" s="134"/>
    </row>
    <row r="653" spans="5:13" s="79" customFormat="1" x14ac:dyDescent="0.2">
      <c r="E653" s="134"/>
      <c r="M653" s="134"/>
    </row>
    <row r="654" spans="5:13" s="79" customFormat="1" x14ac:dyDescent="0.2">
      <c r="E654" s="134"/>
      <c r="M654" s="134"/>
    </row>
    <row r="655" spans="5:13" s="79" customFormat="1" x14ac:dyDescent="0.2">
      <c r="E655" s="134"/>
      <c r="M655" s="134"/>
    </row>
    <row r="656" spans="5:13" s="79" customFormat="1" x14ac:dyDescent="0.2">
      <c r="E656" s="134"/>
      <c r="M656" s="134"/>
    </row>
    <row r="657" spans="5:13" s="79" customFormat="1" x14ac:dyDescent="0.2">
      <c r="E657" s="134"/>
      <c r="M657" s="134"/>
    </row>
    <row r="658" spans="5:13" s="79" customFormat="1" x14ac:dyDescent="0.2">
      <c r="E658" s="134"/>
      <c r="M658" s="134"/>
    </row>
    <row r="659" spans="5:13" s="79" customFormat="1" x14ac:dyDescent="0.2">
      <c r="E659" s="134"/>
      <c r="M659" s="134"/>
    </row>
    <row r="660" spans="5:13" s="79" customFormat="1" x14ac:dyDescent="0.2">
      <c r="E660" s="134"/>
      <c r="M660" s="134"/>
    </row>
    <row r="661" spans="5:13" s="79" customFormat="1" x14ac:dyDescent="0.2">
      <c r="E661" s="134"/>
      <c r="M661" s="134"/>
    </row>
    <row r="662" spans="5:13" s="79" customFormat="1" x14ac:dyDescent="0.2">
      <c r="E662" s="134"/>
      <c r="M662" s="134"/>
    </row>
    <row r="663" spans="5:13" s="79" customFormat="1" x14ac:dyDescent="0.2">
      <c r="E663" s="134"/>
      <c r="M663" s="134"/>
    </row>
    <row r="664" spans="5:13" s="79" customFormat="1" x14ac:dyDescent="0.2">
      <c r="E664" s="134"/>
      <c r="M664" s="134"/>
    </row>
    <row r="665" spans="5:13" s="79" customFormat="1" x14ac:dyDescent="0.2">
      <c r="E665" s="134"/>
      <c r="M665" s="134"/>
    </row>
    <row r="666" spans="5:13" s="79" customFormat="1" x14ac:dyDescent="0.2">
      <c r="E666" s="134"/>
      <c r="M666" s="134"/>
    </row>
    <row r="667" spans="5:13" s="79" customFormat="1" x14ac:dyDescent="0.2">
      <c r="E667" s="134"/>
      <c r="M667" s="134"/>
    </row>
    <row r="668" spans="5:13" s="79" customFormat="1" x14ac:dyDescent="0.2">
      <c r="E668" s="134"/>
      <c r="M668" s="134"/>
    </row>
    <row r="669" spans="5:13" s="79" customFormat="1" x14ac:dyDescent="0.2">
      <c r="E669" s="134"/>
      <c r="M669" s="134"/>
    </row>
    <row r="670" spans="5:13" s="79" customFormat="1" x14ac:dyDescent="0.2">
      <c r="E670" s="134"/>
      <c r="M670" s="134"/>
    </row>
    <row r="671" spans="5:13" s="79" customFormat="1" x14ac:dyDescent="0.2">
      <c r="E671" s="134"/>
      <c r="M671" s="134"/>
    </row>
    <row r="672" spans="5:13" s="79" customFormat="1" x14ac:dyDescent="0.2">
      <c r="E672" s="134"/>
      <c r="M672" s="134"/>
    </row>
    <row r="673" spans="5:13" s="79" customFormat="1" x14ac:dyDescent="0.2">
      <c r="E673" s="134"/>
      <c r="M673" s="134"/>
    </row>
    <row r="674" spans="5:13" s="79" customFormat="1" x14ac:dyDescent="0.2">
      <c r="E674" s="134"/>
      <c r="M674" s="134"/>
    </row>
    <row r="675" spans="5:13" s="79" customFormat="1" x14ac:dyDescent="0.2">
      <c r="E675" s="134"/>
      <c r="M675" s="134"/>
    </row>
    <row r="676" spans="5:13" s="79" customFormat="1" x14ac:dyDescent="0.2">
      <c r="E676" s="134"/>
      <c r="M676" s="134"/>
    </row>
    <row r="677" spans="5:13" s="79" customFormat="1" x14ac:dyDescent="0.2">
      <c r="E677" s="134"/>
      <c r="M677" s="134"/>
    </row>
    <row r="678" spans="5:13" s="79" customFormat="1" x14ac:dyDescent="0.2">
      <c r="E678" s="134"/>
      <c r="M678" s="134"/>
    </row>
    <row r="679" spans="5:13" s="79" customFormat="1" x14ac:dyDescent="0.2">
      <c r="E679" s="134"/>
      <c r="M679" s="134"/>
    </row>
    <row r="680" spans="5:13" s="79" customFormat="1" x14ac:dyDescent="0.2">
      <c r="E680" s="134"/>
      <c r="M680" s="134"/>
    </row>
    <row r="681" spans="5:13" s="79" customFormat="1" x14ac:dyDescent="0.2">
      <c r="E681" s="134"/>
      <c r="M681" s="134"/>
    </row>
    <row r="682" spans="5:13" s="79" customFormat="1" x14ac:dyDescent="0.2">
      <c r="E682" s="134"/>
      <c r="M682" s="134"/>
    </row>
    <row r="683" spans="5:13" s="79" customFormat="1" x14ac:dyDescent="0.2">
      <c r="E683" s="134"/>
      <c r="M683" s="134"/>
    </row>
    <row r="684" spans="5:13" s="79" customFormat="1" x14ac:dyDescent="0.2">
      <c r="E684" s="134"/>
      <c r="M684" s="134"/>
    </row>
    <row r="685" spans="5:13" s="79" customFormat="1" x14ac:dyDescent="0.2">
      <c r="E685" s="134"/>
      <c r="M685" s="134"/>
    </row>
    <row r="686" spans="5:13" s="79" customFormat="1" x14ac:dyDescent="0.2">
      <c r="E686" s="134"/>
      <c r="M686" s="134"/>
    </row>
    <row r="687" spans="5:13" s="79" customFormat="1" x14ac:dyDescent="0.2">
      <c r="E687" s="134"/>
      <c r="M687" s="134"/>
    </row>
    <row r="688" spans="5:13" s="79" customFormat="1" x14ac:dyDescent="0.2">
      <c r="E688" s="134"/>
      <c r="M688" s="134"/>
    </row>
    <row r="689" spans="5:13" s="79" customFormat="1" x14ac:dyDescent="0.2">
      <c r="E689" s="134"/>
      <c r="M689" s="134"/>
    </row>
    <row r="690" spans="5:13" s="79" customFormat="1" x14ac:dyDescent="0.2">
      <c r="E690" s="134"/>
      <c r="M690" s="134"/>
    </row>
    <row r="691" spans="5:13" s="79" customFormat="1" x14ac:dyDescent="0.2">
      <c r="E691" s="134"/>
      <c r="M691" s="134"/>
    </row>
    <row r="692" spans="5:13" s="79" customFormat="1" x14ac:dyDescent="0.2">
      <c r="E692" s="134"/>
      <c r="M692" s="134"/>
    </row>
    <row r="693" spans="5:13" s="79" customFormat="1" x14ac:dyDescent="0.2">
      <c r="E693" s="134"/>
      <c r="M693" s="134"/>
    </row>
    <row r="694" spans="5:13" s="79" customFormat="1" x14ac:dyDescent="0.2">
      <c r="E694" s="134"/>
      <c r="M694" s="134"/>
    </row>
    <row r="695" spans="5:13" s="79" customFormat="1" x14ac:dyDescent="0.2">
      <c r="E695" s="134"/>
      <c r="M695" s="134"/>
    </row>
    <row r="696" spans="5:13" s="79" customFormat="1" x14ac:dyDescent="0.2">
      <c r="E696" s="134"/>
      <c r="M696" s="134"/>
    </row>
    <row r="697" spans="5:13" s="79" customFormat="1" x14ac:dyDescent="0.2">
      <c r="E697" s="134"/>
      <c r="M697" s="134"/>
    </row>
    <row r="698" spans="5:13" s="79" customFormat="1" x14ac:dyDescent="0.2">
      <c r="E698" s="134"/>
      <c r="M698" s="134"/>
    </row>
    <row r="699" spans="5:13" s="79" customFormat="1" x14ac:dyDescent="0.2">
      <c r="E699" s="134"/>
      <c r="M699" s="134"/>
    </row>
    <row r="700" spans="5:13" s="79" customFormat="1" x14ac:dyDescent="0.2">
      <c r="E700" s="134"/>
      <c r="M700" s="134"/>
    </row>
    <row r="701" spans="5:13" s="79" customFormat="1" x14ac:dyDescent="0.2">
      <c r="E701" s="134"/>
      <c r="M701" s="134"/>
    </row>
    <row r="702" spans="5:13" s="79" customFormat="1" x14ac:dyDescent="0.2">
      <c r="E702" s="134"/>
      <c r="M702" s="134"/>
    </row>
    <row r="703" spans="5:13" s="79" customFormat="1" x14ac:dyDescent="0.2">
      <c r="E703" s="134"/>
      <c r="M703" s="134"/>
    </row>
    <row r="704" spans="5:13" s="79" customFormat="1" x14ac:dyDescent="0.2">
      <c r="E704" s="134"/>
      <c r="M704" s="134"/>
    </row>
    <row r="705" spans="5:13" s="79" customFormat="1" x14ac:dyDescent="0.2">
      <c r="E705" s="134"/>
      <c r="M705" s="134"/>
    </row>
    <row r="706" spans="5:13" s="79" customFormat="1" x14ac:dyDescent="0.2">
      <c r="E706" s="134"/>
      <c r="M706" s="134"/>
    </row>
    <row r="707" spans="5:13" s="79" customFormat="1" x14ac:dyDescent="0.2">
      <c r="E707" s="134"/>
      <c r="M707" s="134"/>
    </row>
    <row r="708" spans="5:13" s="79" customFormat="1" x14ac:dyDescent="0.2">
      <c r="E708" s="134"/>
      <c r="M708" s="134"/>
    </row>
    <row r="709" spans="5:13" s="79" customFormat="1" x14ac:dyDescent="0.2">
      <c r="E709" s="134"/>
      <c r="M709" s="134"/>
    </row>
    <row r="710" spans="5:13" s="79" customFormat="1" x14ac:dyDescent="0.2">
      <c r="E710" s="134"/>
      <c r="M710" s="134"/>
    </row>
    <row r="711" spans="5:13" s="79" customFormat="1" x14ac:dyDescent="0.2">
      <c r="E711" s="134"/>
      <c r="M711" s="134"/>
    </row>
    <row r="712" spans="5:13" s="79" customFormat="1" x14ac:dyDescent="0.2">
      <c r="E712" s="134"/>
      <c r="M712" s="134"/>
    </row>
    <row r="713" spans="5:13" s="79" customFormat="1" x14ac:dyDescent="0.2">
      <c r="E713" s="134"/>
      <c r="M713" s="134"/>
    </row>
    <row r="714" spans="5:13" s="79" customFormat="1" x14ac:dyDescent="0.2">
      <c r="E714" s="134"/>
      <c r="M714" s="134"/>
    </row>
    <row r="715" spans="5:13" s="79" customFormat="1" x14ac:dyDescent="0.2">
      <c r="E715" s="134"/>
      <c r="M715" s="134"/>
    </row>
    <row r="716" spans="5:13" s="79" customFormat="1" x14ac:dyDescent="0.2">
      <c r="E716" s="134"/>
      <c r="M716" s="134"/>
    </row>
    <row r="717" spans="5:13" s="79" customFormat="1" x14ac:dyDescent="0.2">
      <c r="E717" s="134"/>
      <c r="M717" s="134"/>
    </row>
    <row r="718" spans="5:13" s="79" customFormat="1" x14ac:dyDescent="0.2">
      <c r="E718" s="134"/>
      <c r="M718" s="134"/>
    </row>
    <row r="719" spans="5:13" s="79" customFormat="1" x14ac:dyDescent="0.2">
      <c r="E719" s="134"/>
      <c r="M719" s="134"/>
    </row>
    <row r="720" spans="5:13" s="79" customFormat="1" x14ac:dyDescent="0.2">
      <c r="E720" s="134"/>
      <c r="M720" s="134"/>
    </row>
    <row r="721" spans="5:13" s="79" customFormat="1" x14ac:dyDescent="0.2">
      <c r="E721" s="134"/>
      <c r="M721" s="134"/>
    </row>
    <row r="722" spans="5:13" s="79" customFormat="1" x14ac:dyDescent="0.2">
      <c r="E722" s="134"/>
      <c r="M722" s="134"/>
    </row>
    <row r="723" spans="5:13" s="79" customFormat="1" x14ac:dyDescent="0.2">
      <c r="E723" s="134"/>
      <c r="M723" s="134"/>
    </row>
    <row r="724" spans="5:13" s="79" customFormat="1" x14ac:dyDescent="0.2">
      <c r="E724" s="134"/>
      <c r="M724" s="134"/>
    </row>
    <row r="725" spans="5:13" s="79" customFormat="1" x14ac:dyDescent="0.2">
      <c r="E725" s="134"/>
      <c r="M725" s="134"/>
    </row>
    <row r="726" spans="5:13" s="79" customFormat="1" x14ac:dyDescent="0.2">
      <c r="E726" s="134"/>
      <c r="M726" s="134"/>
    </row>
    <row r="727" spans="5:13" s="79" customFormat="1" x14ac:dyDescent="0.2">
      <c r="E727" s="134"/>
      <c r="M727" s="134"/>
    </row>
    <row r="728" spans="5:13" s="79" customFormat="1" x14ac:dyDescent="0.2">
      <c r="E728" s="134"/>
      <c r="M728" s="134"/>
    </row>
    <row r="729" spans="5:13" s="79" customFormat="1" x14ac:dyDescent="0.2">
      <c r="E729" s="134"/>
      <c r="M729" s="134"/>
    </row>
    <row r="730" spans="5:13" s="79" customFormat="1" x14ac:dyDescent="0.2">
      <c r="E730" s="134"/>
      <c r="M730" s="134"/>
    </row>
    <row r="731" spans="5:13" s="79" customFormat="1" x14ac:dyDescent="0.2">
      <c r="E731" s="134"/>
      <c r="M731" s="134"/>
    </row>
    <row r="732" spans="5:13" s="79" customFormat="1" x14ac:dyDescent="0.2">
      <c r="E732" s="134"/>
      <c r="M732" s="134"/>
    </row>
    <row r="733" spans="5:13" s="79" customFormat="1" x14ac:dyDescent="0.2">
      <c r="E733" s="134"/>
      <c r="M733" s="134"/>
    </row>
    <row r="734" spans="5:13" s="79" customFormat="1" x14ac:dyDescent="0.2">
      <c r="E734" s="134"/>
      <c r="M734" s="134"/>
    </row>
    <row r="735" spans="5:13" s="79" customFormat="1" x14ac:dyDescent="0.2">
      <c r="E735" s="134"/>
      <c r="M735" s="134"/>
    </row>
    <row r="736" spans="5:13" s="79" customFormat="1" x14ac:dyDescent="0.2">
      <c r="E736" s="134"/>
      <c r="M736" s="134"/>
    </row>
    <row r="737" spans="5:13" s="79" customFormat="1" x14ac:dyDescent="0.2">
      <c r="E737" s="134"/>
      <c r="M737" s="134"/>
    </row>
    <row r="738" spans="5:13" s="79" customFormat="1" x14ac:dyDescent="0.2">
      <c r="E738" s="134"/>
      <c r="M738" s="134"/>
    </row>
    <row r="739" spans="5:13" s="79" customFormat="1" x14ac:dyDescent="0.2">
      <c r="E739" s="134"/>
      <c r="M739" s="134"/>
    </row>
    <row r="740" spans="5:13" s="79" customFormat="1" x14ac:dyDescent="0.2">
      <c r="E740" s="134"/>
      <c r="M740" s="134"/>
    </row>
    <row r="741" spans="5:13" s="79" customFormat="1" x14ac:dyDescent="0.2">
      <c r="E741" s="134"/>
      <c r="M741" s="134"/>
    </row>
    <row r="742" spans="5:13" s="79" customFormat="1" x14ac:dyDescent="0.2">
      <c r="E742" s="134"/>
      <c r="M742" s="134"/>
    </row>
    <row r="743" spans="5:13" s="79" customFormat="1" x14ac:dyDescent="0.2">
      <c r="E743" s="134"/>
      <c r="M743" s="134"/>
    </row>
    <row r="744" spans="5:13" s="79" customFormat="1" x14ac:dyDescent="0.2">
      <c r="E744" s="134"/>
      <c r="M744" s="134"/>
    </row>
    <row r="745" spans="5:13" s="79" customFormat="1" x14ac:dyDescent="0.2">
      <c r="E745" s="134"/>
      <c r="M745" s="134"/>
    </row>
    <row r="746" spans="5:13" s="79" customFormat="1" x14ac:dyDescent="0.2">
      <c r="E746" s="134"/>
      <c r="M746" s="134"/>
    </row>
    <row r="747" spans="5:13" s="79" customFormat="1" x14ac:dyDescent="0.2">
      <c r="E747" s="134"/>
      <c r="M747" s="134"/>
    </row>
    <row r="748" spans="5:13" s="79" customFormat="1" x14ac:dyDescent="0.2">
      <c r="E748" s="134"/>
      <c r="M748" s="134"/>
    </row>
    <row r="749" spans="5:13" s="79" customFormat="1" x14ac:dyDescent="0.2">
      <c r="E749" s="134"/>
      <c r="M749" s="134"/>
    </row>
    <row r="750" spans="5:13" s="79" customFormat="1" x14ac:dyDescent="0.2">
      <c r="E750" s="134"/>
      <c r="M750" s="134"/>
    </row>
    <row r="751" spans="5:13" s="79" customFormat="1" x14ac:dyDescent="0.2">
      <c r="E751" s="134"/>
      <c r="M751" s="134"/>
    </row>
    <row r="752" spans="5:13" s="79" customFormat="1" x14ac:dyDescent="0.2">
      <c r="E752" s="134"/>
      <c r="M752" s="134"/>
    </row>
    <row r="753" spans="5:13" s="79" customFormat="1" x14ac:dyDescent="0.2">
      <c r="E753" s="134"/>
      <c r="M753" s="134"/>
    </row>
    <row r="754" spans="5:13" s="79" customFormat="1" x14ac:dyDescent="0.2">
      <c r="E754" s="134"/>
      <c r="M754" s="134"/>
    </row>
    <row r="755" spans="5:13" s="79" customFormat="1" x14ac:dyDescent="0.2">
      <c r="E755" s="134"/>
      <c r="M755" s="134"/>
    </row>
    <row r="756" spans="5:13" s="79" customFormat="1" x14ac:dyDescent="0.2">
      <c r="E756" s="134"/>
      <c r="M756" s="134"/>
    </row>
    <row r="757" spans="5:13" s="79" customFormat="1" x14ac:dyDescent="0.2">
      <c r="E757" s="134"/>
      <c r="M757" s="134"/>
    </row>
    <row r="758" spans="5:13" s="79" customFormat="1" x14ac:dyDescent="0.2">
      <c r="E758" s="134"/>
      <c r="M758" s="134"/>
    </row>
    <row r="759" spans="5:13" s="79" customFormat="1" x14ac:dyDescent="0.2">
      <c r="E759" s="134"/>
      <c r="M759" s="134"/>
    </row>
    <row r="760" spans="5:13" s="79" customFormat="1" x14ac:dyDescent="0.2">
      <c r="E760" s="134"/>
      <c r="M760" s="134"/>
    </row>
    <row r="761" spans="5:13" s="79" customFormat="1" x14ac:dyDescent="0.2">
      <c r="E761" s="134"/>
      <c r="M761" s="134"/>
    </row>
    <row r="762" spans="5:13" s="79" customFormat="1" x14ac:dyDescent="0.2">
      <c r="E762" s="134"/>
      <c r="M762" s="134"/>
    </row>
    <row r="763" spans="5:13" s="79" customFormat="1" x14ac:dyDescent="0.2">
      <c r="E763" s="134"/>
      <c r="M763" s="134"/>
    </row>
    <row r="764" spans="5:13" s="79" customFormat="1" x14ac:dyDescent="0.2">
      <c r="E764" s="134"/>
      <c r="M764" s="134"/>
    </row>
    <row r="765" spans="5:13" s="79" customFormat="1" x14ac:dyDescent="0.2">
      <c r="E765" s="134"/>
      <c r="M765" s="134"/>
    </row>
    <row r="766" spans="5:13" s="79" customFormat="1" x14ac:dyDescent="0.2">
      <c r="E766" s="134"/>
      <c r="M766" s="134"/>
    </row>
    <row r="767" spans="5:13" s="79" customFormat="1" x14ac:dyDescent="0.2">
      <c r="E767" s="134"/>
      <c r="M767" s="134"/>
    </row>
    <row r="768" spans="5:13" s="79" customFormat="1" x14ac:dyDescent="0.2">
      <c r="E768" s="134"/>
      <c r="M768" s="134"/>
    </row>
    <row r="769" spans="5:13" s="79" customFormat="1" x14ac:dyDescent="0.2">
      <c r="E769" s="134"/>
      <c r="M769" s="134"/>
    </row>
    <row r="770" spans="5:13" s="79" customFormat="1" x14ac:dyDescent="0.2">
      <c r="E770" s="134"/>
      <c r="M770" s="134"/>
    </row>
    <row r="771" spans="5:13" s="79" customFormat="1" x14ac:dyDescent="0.2">
      <c r="E771" s="134"/>
      <c r="M771" s="134"/>
    </row>
    <row r="772" spans="5:13" s="79" customFormat="1" x14ac:dyDescent="0.2">
      <c r="E772" s="134"/>
      <c r="M772" s="134"/>
    </row>
    <row r="773" spans="5:13" s="79" customFormat="1" x14ac:dyDescent="0.2">
      <c r="E773" s="134"/>
      <c r="M773" s="134"/>
    </row>
    <row r="774" spans="5:13" s="79" customFormat="1" x14ac:dyDescent="0.2">
      <c r="E774" s="134"/>
      <c r="M774" s="134"/>
    </row>
    <row r="775" spans="5:13" s="79" customFormat="1" x14ac:dyDescent="0.2">
      <c r="E775" s="134"/>
      <c r="M775" s="134"/>
    </row>
    <row r="776" spans="5:13" s="79" customFormat="1" x14ac:dyDescent="0.2">
      <c r="E776" s="134"/>
      <c r="M776" s="134"/>
    </row>
    <row r="777" spans="5:13" s="79" customFormat="1" x14ac:dyDescent="0.2">
      <c r="E777" s="134"/>
      <c r="M777" s="134"/>
    </row>
    <row r="778" spans="5:13" s="79" customFormat="1" x14ac:dyDescent="0.2">
      <c r="E778" s="134"/>
      <c r="M778" s="134"/>
    </row>
    <row r="779" spans="5:13" s="79" customFormat="1" x14ac:dyDescent="0.2">
      <c r="E779" s="134"/>
      <c r="M779" s="134"/>
    </row>
    <row r="780" spans="5:13" s="79" customFormat="1" x14ac:dyDescent="0.2">
      <c r="E780" s="134"/>
      <c r="M780" s="134"/>
    </row>
    <row r="781" spans="5:13" s="79" customFormat="1" x14ac:dyDescent="0.2">
      <c r="E781" s="134"/>
      <c r="M781" s="134"/>
    </row>
    <row r="782" spans="5:13" s="79" customFormat="1" x14ac:dyDescent="0.2">
      <c r="E782" s="134"/>
      <c r="M782" s="134"/>
    </row>
    <row r="783" spans="5:13" s="79" customFormat="1" x14ac:dyDescent="0.2">
      <c r="E783" s="134"/>
      <c r="M783" s="134"/>
    </row>
    <row r="784" spans="5:13" s="79" customFormat="1" x14ac:dyDescent="0.2">
      <c r="E784" s="134"/>
      <c r="M784" s="134"/>
    </row>
    <row r="785" spans="5:13" s="79" customFormat="1" x14ac:dyDescent="0.2">
      <c r="E785" s="134"/>
      <c r="M785" s="134"/>
    </row>
    <row r="786" spans="5:13" s="79" customFormat="1" x14ac:dyDescent="0.2">
      <c r="E786" s="134"/>
      <c r="M786" s="134"/>
    </row>
    <row r="787" spans="5:13" s="79" customFormat="1" x14ac:dyDescent="0.2">
      <c r="E787" s="134"/>
      <c r="M787" s="134"/>
    </row>
    <row r="788" spans="5:13" s="79" customFormat="1" x14ac:dyDescent="0.2">
      <c r="E788" s="134"/>
      <c r="M788" s="134"/>
    </row>
    <row r="789" spans="5:13" s="79" customFormat="1" x14ac:dyDescent="0.2">
      <c r="E789" s="134"/>
      <c r="M789" s="134"/>
    </row>
    <row r="790" spans="5:13" s="79" customFormat="1" x14ac:dyDescent="0.2">
      <c r="E790" s="134"/>
      <c r="M790" s="134"/>
    </row>
    <row r="791" spans="5:13" s="79" customFormat="1" x14ac:dyDescent="0.2">
      <c r="E791" s="134"/>
      <c r="M791" s="134"/>
    </row>
    <row r="792" spans="5:13" s="79" customFormat="1" x14ac:dyDescent="0.2">
      <c r="E792" s="134"/>
      <c r="M792" s="134"/>
    </row>
    <row r="793" spans="5:13" s="79" customFormat="1" x14ac:dyDescent="0.2">
      <c r="E793" s="134"/>
      <c r="M793" s="134"/>
    </row>
    <row r="794" spans="5:13" s="79" customFormat="1" x14ac:dyDescent="0.2">
      <c r="E794" s="134"/>
      <c r="M794" s="134"/>
    </row>
    <row r="795" spans="5:13" s="79" customFormat="1" x14ac:dyDescent="0.2">
      <c r="E795" s="134"/>
      <c r="M795" s="134"/>
    </row>
    <row r="796" spans="5:13" s="79" customFormat="1" x14ac:dyDescent="0.2">
      <c r="E796" s="134"/>
      <c r="M796" s="134"/>
    </row>
    <row r="797" spans="5:13" s="79" customFormat="1" x14ac:dyDescent="0.2">
      <c r="E797" s="134"/>
      <c r="M797" s="134"/>
    </row>
    <row r="798" spans="5:13" s="79" customFormat="1" x14ac:dyDescent="0.2">
      <c r="E798" s="134"/>
      <c r="M798" s="134"/>
    </row>
    <row r="799" spans="5:13" s="79" customFormat="1" x14ac:dyDescent="0.2">
      <c r="E799" s="134"/>
      <c r="M799" s="134"/>
    </row>
    <row r="800" spans="5:13" s="79" customFormat="1" x14ac:dyDescent="0.2">
      <c r="E800" s="134"/>
      <c r="M800" s="134"/>
    </row>
    <row r="801" spans="5:13" s="79" customFormat="1" x14ac:dyDescent="0.2">
      <c r="E801" s="134"/>
      <c r="M801" s="134"/>
    </row>
    <row r="802" spans="5:13" s="79" customFormat="1" x14ac:dyDescent="0.2">
      <c r="E802" s="134"/>
      <c r="M802" s="134"/>
    </row>
    <row r="803" spans="5:13" s="79" customFormat="1" x14ac:dyDescent="0.2">
      <c r="E803" s="134"/>
      <c r="M803" s="134"/>
    </row>
    <row r="804" spans="5:13" s="79" customFormat="1" x14ac:dyDescent="0.2">
      <c r="E804" s="134"/>
      <c r="M804" s="134"/>
    </row>
    <row r="805" spans="5:13" s="79" customFormat="1" x14ac:dyDescent="0.2">
      <c r="E805" s="134"/>
      <c r="M805" s="134"/>
    </row>
    <row r="806" spans="5:13" s="79" customFormat="1" x14ac:dyDescent="0.2">
      <c r="E806" s="134"/>
      <c r="M806" s="134"/>
    </row>
    <row r="807" spans="5:13" s="79" customFormat="1" x14ac:dyDescent="0.2">
      <c r="E807" s="134"/>
      <c r="M807" s="134"/>
    </row>
    <row r="808" spans="5:13" s="79" customFormat="1" x14ac:dyDescent="0.2">
      <c r="E808" s="134"/>
      <c r="M808" s="134"/>
    </row>
    <row r="809" spans="5:13" s="79" customFormat="1" x14ac:dyDescent="0.2">
      <c r="E809" s="134"/>
      <c r="M809" s="134"/>
    </row>
    <row r="810" spans="5:13" s="79" customFormat="1" x14ac:dyDescent="0.2">
      <c r="E810" s="134"/>
      <c r="M810" s="134"/>
    </row>
    <row r="811" spans="5:13" s="79" customFormat="1" x14ac:dyDescent="0.2">
      <c r="E811" s="134"/>
      <c r="M811" s="134"/>
    </row>
    <row r="812" spans="5:13" s="79" customFormat="1" x14ac:dyDescent="0.2">
      <c r="E812" s="134"/>
      <c r="M812" s="134"/>
    </row>
    <row r="813" spans="5:13" s="79" customFormat="1" x14ac:dyDescent="0.2">
      <c r="E813" s="134"/>
      <c r="M813" s="134"/>
    </row>
    <row r="814" spans="5:13" s="79" customFormat="1" x14ac:dyDescent="0.2">
      <c r="E814" s="134"/>
      <c r="M814" s="134"/>
    </row>
    <row r="815" spans="5:13" s="79" customFormat="1" x14ac:dyDescent="0.2">
      <c r="E815" s="134"/>
      <c r="M815" s="134"/>
    </row>
    <row r="816" spans="5:13" s="79" customFormat="1" x14ac:dyDescent="0.2">
      <c r="E816" s="134"/>
      <c r="M816" s="134"/>
    </row>
    <row r="817" spans="5:13" s="79" customFormat="1" x14ac:dyDescent="0.2">
      <c r="E817" s="134"/>
      <c r="M817" s="134"/>
    </row>
    <row r="818" spans="5:13" s="79" customFormat="1" x14ac:dyDescent="0.2">
      <c r="E818" s="134"/>
      <c r="M818" s="134"/>
    </row>
    <row r="819" spans="5:13" s="79" customFormat="1" x14ac:dyDescent="0.2">
      <c r="E819" s="134"/>
      <c r="M819" s="134"/>
    </row>
    <row r="820" spans="5:13" s="79" customFormat="1" x14ac:dyDescent="0.2">
      <c r="E820" s="134"/>
      <c r="M820" s="134"/>
    </row>
    <row r="821" spans="5:13" s="79" customFormat="1" x14ac:dyDescent="0.2">
      <c r="E821" s="134"/>
      <c r="M821" s="134"/>
    </row>
    <row r="822" spans="5:13" s="79" customFormat="1" x14ac:dyDescent="0.2">
      <c r="E822" s="134"/>
      <c r="M822" s="134"/>
    </row>
    <row r="823" spans="5:13" s="79" customFormat="1" x14ac:dyDescent="0.2">
      <c r="E823" s="134"/>
      <c r="M823" s="134"/>
    </row>
    <row r="824" spans="5:13" s="79" customFormat="1" x14ac:dyDescent="0.2">
      <c r="E824" s="134"/>
      <c r="M824" s="134"/>
    </row>
    <row r="825" spans="5:13" s="79" customFormat="1" x14ac:dyDescent="0.2">
      <c r="E825" s="134"/>
      <c r="M825" s="134"/>
    </row>
    <row r="826" spans="5:13" s="79" customFormat="1" x14ac:dyDescent="0.2">
      <c r="E826" s="134"/>
      <c r="M826" s="134"/>
    </row>
    <row r="827" spans="5:13" s="79" customFormat="1" x14ac:dyDescent="0.2">
      <c r="E827" s="134"/>
      <c r="M827" s="134"/>
    </row>
    <row r="828" spans="5:13" s="79" customFormat="1" x14ac:dyDescent="0.2">
      <c r="E828" s="134"/>
      <c r="M828" s="134"/>
    </row>
    <row r="829" spans="5:13" s="79" customFormat="1" x14ac:dyDescent="0.2">
      <c r="E829" s="134"/>
      <c r="M829" s="134"/>
    </row>
    <row r="830" spans="5:13" s="79" customFormat="1" x14ac:dyDescent="0.2">
      <c r="E830" s="134"/>
      <c r="M830" s="134"/>
    </row>
    <row r="831" spans="5:13" s="79" customFormat="1" x14ac:dyDescent="0.2">
      <c r="E831" s="134"/>
      <c r="M831" s="134"/>
    </row>
    <row r="832" spans="5:13" s="79" customFormat="1" x14ac:dyDescent="0.2">
      <c r="E832" s="134"/>
      <c r="M832" s="134"/>
    </row>
    <row r="833" spans="5:13" s="79" customFormat="1" x14ac:dyDescent="0.2">
      <c r="E833" s="134"/>
      <c r="M833" s="134"/>
    </row>
    <row r="834" spans="5:13" s="79" customFormat="1" x14ac:dyDescent="0.2">
      <c r="E834" s="134"/>
      <c r="M834" s="134"/>
    </row>
    <row r="835" spans="5:13" s="79" customFormat="1" x14ac:dyDescent="0.2">
      <c r="E835" s="134"/>
      <c r="M835" s="134"/>
    </row>
    <row r="836" spans="5:13" s="79" customFormat="1" x14ac:dyDescent="0.2">
      <c r="E836" s="134"/>
      <c r="M836" s="134"/>
    </row>
    <row r="837" spans="5:13" s="79" customFormat="1" x14ac:dyDescent="0.2">
      <c r="E837" s="134"/>
      <c r="M837" s="134"/>
    </row>
    <row r="838" spans="5:13" s="79" customFormat="1" x14ac:dyDescent="0.2">
      <c r="E838" s="134"/>
      <c r="M838" s="134"/>
    </row>
    <row r="839" spans="5:13" s="79" customFormat="1" x14ac:dyDescent="0.2">
      <c r="E839" s="134"/>
      <c r="M839" s="134"/>
    </row>
    <row r="840" spans="5:13" s="79" customFormat="1" x14ac:dyDescent="0.2">
      <c r="E840" s="134"/>
      <c r="M840" s="134"/>
    </row>
    <row r="841" spans="5:13" s="79" customFormat="1" x14ac:dyDescent="0.2">
      <c r="E841" s="134"/>
      <c r="M841" s="134"/>
    </row>
    <row r="842" spans="5:13" s="79" customFormat="1" x14ac:dyDescent="0.2">
      <c r="E842" s="134"/>
      <c r="M842" s="134"/>
    </row>
    <row r="843" spans="5:13" s="79" customFormat="1" x14ac:dyDescent="0.2">
      <c r="E843" s="134"/>
      <c r="M843" s="134"/>
    </row>
    <row r="844" spans="5:13" s="79" customFormat="1" x14ac:dyDescent="0.2">
      <c r="E844" s="134"/>
      <c r="M844" s="134"/>
    </row>
    <row r="845" spans="5:13" s="79" customFormat="1" x14ac:dyDescent="0.2">
      <c r="E845" s="134"/>
      <c r="M845" s="134"/>
    </row>
    <row r="846" spans="5:13" s="79" customFormat="1" x14ac:dyDescent="0.2">
      <c r="E846" s="134"/>
      <c r="M846" s="134"/>
    </row>
    <row r="847" spans="5:13" s="79" customFormat="1" x14ac:dyDescent="0.2">
      <c r="E847" s="134"/>
      <c r="M847" s="134"/>
    </row>
    <row r="848" spans="5:13" s="79" customFormat="1" x14ac:dyDescent="0.2">
      <c r="E848" s="134"/>
      <c r="M848" s="134"/>
    </row>
    <row r="849" spans="5:13" s="79" customFormat="1" x14ac:dyDescent="0.2">
      <c r="E849" s="134"/>
      <c r="M849" s="134"/>
    </row>
    <row r="850" spans="5:13" s="79" customFormat="1" x14ac:dyDescent="0.2">
      <c r="E850" s="134"/>
      <c r="M850" s="134"/>
    </row>
    <row r="851" spans="5:13" s="79" customFormat="1" x14ac:dyDescent="0.2">
      <c r="E851" s="134"/>
      <c r="M851" s="134"/>
    </row>
    <row r="852" spans="5:13" s="79" customFormat="1" x14ac:dyDescent="0.2">
      <c r="E852" s="134"/>
      <c r="M852" s="134"/>
    </row>
    <row r="853" spans="5:13" s="79" customFormat="1" x14ac:dyDescent="0.2">
      <c r="E853" s="134"/>
      <c r="M853" s="134"/>
    </row>
    <row r="854" spans="5:13" s="79" customFormat="1" x14ac:dyDescent="0.2">
      <c r="E854" s="134"/>
      <c r="M854" s="134"/>
    </row>
    <row r="855" spans="5:13" s="79" customFormat="1" x14ac:dyDescent="0.2">
      <c r="E855" s="134"/>
      <c r="M855" s="134"/>
    </row>
    <row r="856" spans="5:13" s="79" customFormat="1" x14ac:dyDescent="0.2">
      <c r="E856" s="134"/>
      <c r="M856" s="134"/>
    </row>
    <row r="857" spans="5:13" s="79" customFormat="1" x14ac:dyDescent="0.2">
      <c r="E857" s="134"/>
      <c r="M857" s="134"/>
    </row>
    <row r="858" spans="5:13" s="79" customFormat="1" x14ac:dyDescent="0.2">
      <c r="E858" s="134"/>
      <c r="M858" s="134"/>
    </row>
    <row r="859" spans="5:13" s="79" customFormat="1" x14ac:dyDescent="0.2">
      <c r="E859" s="134"/>
      <c r="M859" s="134"/>
    </row>
    <row r="860" spans="5:13" s="79" customFormat="1" x14ac:dyDescent="0.2">
      <c r="E860" s="134"/>
      <c r="M860" s="134"/>
    </row>
    <row r="861" spans="5:13" s="79" customFormat="1" x14ac:dyDescent="0.2">
      <c r="E861" s="134"/>
      <c r="M861" s="134"/>
    </row>
    <row r="862" spans="5:13" s="79" customFormat="1" x14ac:dyDescent="0.2">
      <c r="E862" s="134"/>
      <c r="M862" s="134"/>
    </row>
    <row r="863" spans="5:13" s="79" customFormat="1" x14ac:dyDescent="0.2">
      <c r="E863" s="134"/>
      <c r="M863" s="134"/>
    </row>
    <row r="864" spans="5:13" s="79" customFormat="1" x14ac:dyDescent="0.2">
      <c r="E864" s="134"/>
      <c r="M864" s="134"/>
    </row>
    <row r="865" spans="5:13" s="79" customFormat="1" x14ac:dyDescent="0.2">
      <c r="E865" s="134"/>
      <c r="M865" s="134"/>
    </row>
    <row r="866" spans="5:13" s="79" customFormat="1" x14ac:dyDescent="0.2">
      <c r="E866" s="134"/>
      <c r="M866" s="134"/>
    </row>
    <row r="867" spans="5:13" s="79" customFormat="1" x14ac:dyDescent="0.2">
      <c r="E867" s="134"/>
      <c r="M867" s="134"/>
    </row>
    <row r="868" spans="5:13" s="79" customFormat="1" x14ac:dyDescent="0.2">
      <c r="E868" s="134"/>
      <c r="M868" s="134"/>
    </row>
    <row r="869" spans="5:13" s="79" customFormat="1" x14ac:dyDescent="0.2">
      <c r="E869" s="134"/>
      <c r="M869" s="134"/>
    </row>
    <row r="870" spans="5:13" s="79" customFormat="1" x14ac:dyDescent="0.2">
      <c r="E870" s="134"/>
      <c r="M870" s="134"/>
    </row>
    <row r="871" spans="5:13" s="79" customFormat="1" x14ac:dyDescent="0.2">
      <c r="E871" s="134"/>
      <c r="M871" s="134"/>
    </row>
    <row r="872" spans="5:13" s="79" customFormat="1" x14ac:dyDescent="0.2">
      <c r="E872" s="134"/>
      <c r="M872" s="134"/>
    </row>
    <row r="873" spans="5:13" s="79" customFormat="1" x14ac:dyDescent="0.2">
      <c r="E873" s="134"/>
      <c r="M873" s="134"/>
    </row>
    <row r="874" spans="5:13" s="79" customFormat="1" x14ac:dyDescent="0.2">
      <c r="E874" s="134"/>
      <c r="M874" s="134"/>
    </row>
    <row r="875" spans="5:13" s="79" customFormat="1" x14ac:dyDescent="0.2">
      <c r="E875" s="134"/>
      <c r="M875" s="134"/>
    </row>
    <row r="876" spans="5:13" s="79" customFormat="1" x14ac:dyDescent="0.2">
      <c r="E876" s="134"/>
      <c r="M876" s="134"/>
    </row>
    <row r="877" spans="5:13" s="79" customFormat="1" x14ac:dyDescent="0.2">
      <c r="E877" s="134"/>
      <c r="M877" s="134"/>
    </row>
    <row r="878" spans="5:13" s="79" customFormat="1" x14ac:dyDescent="0.2">
      <c r="E878" s="134"/>
      <c r="M878" s="134"/>
    </row>
    <row r="879" spans="5:13" s="79" customFormat="1" x14ac:dyDescent="0.2">
      <c r="E879" s="134"/>
      <c r="M879" s="134"/>
    </row>
    <row r="880" spans="5:13" s="79" customFormat="1" x14ac:dyDescent="0.2">
      <c r="E880" s="134"/>
      <c r="M880" s="134"/>
    </row>
    <row r="881" spans="5:13" s="79" customFormat="1" x14ac:dyDescent="0.2">
      <c r="E881" s="134"/>
      <c r="M881" s="134"/>
    </row>
    <row r="882" spans="5:13" s="79" customFormat="1" x14ac:dyDescent="0.2">
      <c r="E882" s="134"/>
      <c r="M882" s="134"/>
    </row>
    <row r="883" spans="5:13" s="79" customFormat="1" x14ac:dyDescent="0.2">
      <c r="E883" s="134"/>
      <c r="M883" s="134"/>
    </row>
    <row r="884" spans="5:13" s="79" customFormat="1" x14ac:dyDescent="0.2">
      <c r="E884" s="134"/>
      <c r="M884" s="134"/>
    </row>
    <row r="885" spans="5:13" s="79" customFormat="1" x14ac:dyDescent="0.2">
      <c r="E885" s="134"/>
      <c r="M885" s="134"/>
    </row>
    <row r="886" spans="5:13" s="79" customFormat="1" x14ac:dyDescent="0.2">
      <c r="E886" s="134"/>
      <c r="M886" s="134"/>
    </row>
    <row r="887" spans="5:13" s="79" customFormat="1" x14ac:dyDescent="0.2">
      <c r="E887" s="134"/>
      <c r="M887" s="134"/>
    </row>
    <row r="888" spans="5:13" s="79" customFormat="1" x14ac:dyDescent="0.2">
      <c r="E888" s="134"/>
      <c r="M888" s="134"/>
    </row>
    <row r="889" spans="5:13" s="79" customFormat="1" x14ac:dyDescent="0.2">
      <c r="E889" s="134"/>
      <c r="M889" s="134"/>
    </row>
    <row r="890" spans="5:13" s="79" customFormat="1" x14ac:dyDescent="0.2">
      <c r="E890" s="134"/>
      <c r="M890" s="134"/>
    </row>
    <row r="891" spans="5:13" s="79" customFormat="1" x14ac:dyDescent="0.2">
      <c r="E891" s="134"/>
      <c r="M891" s="134"/>
    </row>
    <row r="892" spans="5:13" s="79" customFormat="1" x14ac:dyDescent="0.2">
      <c r="E892" s="134"/>
      <c r="M892" s="134"/>
    </row>
    <row r="893" spans="5:13" s="79" customFormat="1" x14ac:dyDescent="0.2">
      <c r="E893" s="134"/>
      <c r="M893" s="134"/>
    </row>
    <row r="894" spans="5:13" s="79" customFormat="1" x14ac:dyDescent="0.2">
      <c r="E894" s="134"/>
      <c r="M894" s="134"/>
    </row>
    <row r="895" spans="5:13" s="79" customFormat="1" x14ac:dyDescent="0.2">
      <c r="E895" s="134"/>
      <c r="M895" s="134"/>
    </row>
    <row r="896" spans="5:13" s="79" customFormat="1" x14ac:dyDescent="0.2">
      <c r="E896" s="134"/>
      <c r="M896" s="134"/>
    </row>
    <row r="897" spans="5:13" s="79" customFormat="1" x14ac:dyDescent="0.2">
      <c r="E897" s="134"/>
      <c r="M897" s="134"/>
    </row>
    <row r="898" spans="5:13" s="79" customFormat="1" x14ac:dyDescent="0.2">
      <c r="E898" s="134"/>
      <c r="M898" s="134"/>
    </row>
    <row r="899" spans="5:13" s="79" customFormat="1" x14ac:dyDescent="0.2">
      <c r="E899" s="134"/>
      <c r="M899" s="134"/>
    </row>
    <row r="900" spans="5:13" s="79" customFormat="1" x14ac:dyDescent="0.2">
      <c r="E900" s="134"/>
      <c r="M900" s="134"/>
    </row>
    <row r="901" spans="5:13" s="79" customFormat="1" x14ac:dyDescent="0.2">
      <c r="E901" s="134"/>
      <c r="M901" s="134"/>
    </row>
    <row r="902" spans="5:13" s="79" customFormat="1" x14ac:dyDescent="0.2">
      <c r="E902" s="134"/>
      <c r="M902" s="134"/>
    </row>
    <row r="903" spans="5:13" s="79" customFormat="1" x14ac:dyDescent="0.2">
      <c r="E903" s="134"/>
      <c r="M903" s="134"/>
    </row>
    <row r="904" spans="5:13" s="79" customFormat="1" x14ac:dyDescent="0.2">
      <c r="E904" s="134"/>
      <c r="M904" s="134"/>
    </row>
    <row r="905" spans="5:13" s="79" customFormat="1" x14ac:dyDescent="0.2">
      <c r="E905" s="134"/>
      <c r="M905" s="134"/>
    </row>
    <row r="906" spans="5:13" s="79" customFormat="1" x14ac:dyDescent="0.2">
      <c r="E906" s="134"/>
      <c r="M906" s="134"/>
    </row>
    <row r="907" spans="5:13" s="79" customFormat="1" x14ac:dyDescent="0.2">
      <c r="E907" s="134"/>
      <c r="M907" s="134"/>
    </row>
    <row r="908" spans="5:13" s="79" customFormat="1" x14ac:dyDescent="0.2">
      <c r="E908" s="134"/>
      <c r="M908" s="134"/>
    </row>
    <row r="909" spans="5:13" s="79" customFormat="1" x14ac:dyDescent="0.2">
      <c r="E909" s="134"/>
      <c r="M909" s="134"/>
    </row>
    <row r="910" spans="5:13" s="79" customFormat="1" x14ac:dyDescent="0.2">
      <c r="E910" s="134"/>
      <c r="M910" s="134"/>
    </row>
    <row r="911" spans="5:13" s="79" customFormat="1" x14ac:dyDescent="0.2">
      <c r="E911" s="134"/>
      <c r="M911" s="134"/>
    </row>
    <row r="912" spans="5:13" s="79" customFormat="1" x14ac:dyDescent="0.2">
      <c r="E912" s="134"/>
      <c r="M912" s="134"/>
    </row>
    <row r="913" spans="5:13" s="79" customFormat="1" x14ac:dyDescent="0.2">
      <c r="E913" s="134"/>
      <c r="M913" s="134"/>
    </row>
    <row r="914" spans="5:13" s="79" customFormat="1" x14ac:dyDescent="0.2">
      <c r="E914" s="134"/>
      <c r="M914" s="134"/>
    </row>
    <row r="915" spans="5:13" s="79" customFormat="1" x14ac:dyDescent="0.2">
      <c r="E915" s="134"/>
      <c r="M915" s="134"/>
    </row>
    <row r="916" spans="5:13" s="79" customFormat="1" x14ac:dyDescent="0.2">
      <c r="E916" s="134"/>
      <c r="M916" s="134"/>
    </row>
    <row r="917" spans="5:13" s="79" customFormat="1" x14ac:dyDescent="0.2">
      <c r="E917" s="134"/>
      <c r="M917" s="134"/>
    </row>
    <row r="918" spans="5:13" s="79" customFormat="1" x14ac:dyDescent="0.2">
      <c r="E918" s="134"/>
      <c r="M918" s="134"/>
    </row>
    <row r="919" spans="5:13" s="79" customFormat="1" x14ac:dyDescent="0.2">
      <c r="E919" s="134"/>
      <c r="M919" s="134"/>
    </row>
    <row r="920" spans="5:13" s="79" customFormat="1" x14ac:dyDescent="0.2">
      <c r="E920" s="134"/>
      <c r="M920" s="134"/>
    </row>
    <row r="921" spans="5:13" s="79" customFormat="1" x14ac:dyDescent="0.2">
      <c r="E921" s="134"/>
      <c r="M921" s="134"/>
    </row>
    <row r="922" spans="5:13" s="79" customFormat="1" x14ac:dyDescent="0.2">
      <c r="E922" s="134"/>
      <c r="M922" s="134"/>
    </row>
    <row r="923" spans="5:13" s="79" customFormat="1" x14ac:dyDescent="0.2">
      <c r="E923" s="134"/>
      <c r="M923" s="134"/>
    </row>
    <row r="924" spans="5:13" s="79" customFormat="1" x14ac:dyDescent="0.2">
      <c r="E924" s="134"/>
      <c r="M924" s="134"/>
    </row>
    <row r="925" spans="5:13" s="79" customFormat="1" x14ac:dyDescent="0.2">
      <c r="E925" s="134"/>
      <c r="M925" s="134"/>
    </row>
    <row r="926" spans="5:13" s="79" customFormat="1" x14ac:dyDescent="0.2">
      <c r="E926" s="134"/>
      <c r="M926" s="134"/>
    </row>
    <row r="927" spans="5:13" s="79" customFormat="1" x14ac:dyDescent="0.2">
      <c r="E927" s="134"/>
      <c r="M927" s="134"/>
    </row>
    <row r="928" spans="5:13" s="79" customFormat="1" x14ac:dyDescent="0.2">
      <c r="E928" s="134"/>
      <c r="M928" s="134"/>
    </row>
    <row r="929" spans="5:13" s="79" customFormat="1" x14ac:dyDescent="0.2">
      <c r="E929" s="134"/>
      <c r="M929" s="134"/>
    </row>
    <row r="930" spans="5:13" s="79" customFormat="1" x14ac:dyDescent="0.2">
      <c r="E930" s="134"/>
      <c r="M930" s="134"/>
    </row>
    <row r="931" spans="5:13" s="79" customFormat="1" x14ac:dyDescent="0.2">
      <c r="E931" s="134"/>
      <c r="M931" s="134"/>
    </row>
    <row r="932" spans="5:13" s="79" customFormat="1" x14ac:dyDescent="0.2">
      <c r="E932" s="134"/>
      <c r="M932" s="134"/>
    </row>
    <row r="933" spans="5:13" s="79" customFormat="1" x14ac:dyDescent="0.2">
      <c r="E933" s="134"/>
      <c r="M933" s="134"/>
    </row>
    <row r="934" spans="5:13" s="79" customFormat="1" x14ac:dyDescent="0.2">
      <c r="E934" s="134"/>
      <c r="M934" s="134"/>
    </row>
    <row r="935" spans="5:13" s="79" customFormat="1" x14ac:dyDescent="0.2">
      <c r="E935" s="134"/>
      <c r="M935" s="134"/>
    </row>
    <row r="936" spans="5:13" s="79" customFormat="1" x14ac:dyDescent="0.2">
      <c r="E936" s="134"/>
      <c r="M936" s="134"/>
    </row>
    <row r="937" spans="5:13" s="79" customFormat="1" x14ac:dyDescent="0.2">
      <c r="E937" s="134"/>
      <c r="M937" s="134"/>
    </row>
    <row r="938" spans="5:13" s="79" customFormat="1" x14ac:dyDescent="0.2">
      <c r="E938" s="134"/>
      <c r="M938" s="134"/>
    </row>
    <row r="939" spans="5:13" s="79" customFormat="1" x14ac:dyDescent="0.2">
      <c r="E939" s="134"/>
      <c r="M939" s="134"/>
    </row>
    <row r="940" spans="5:13" s="79" customFormat="1" x14ac:dyDescent="0.2">
      <c r="E940" s="134"/>
      <c r="M940" s="134"/>
    </row>
    <row r="941" spans="5:13" s="79" customFormat="1" x14ac:dyDescent="0.2">
      <c r="E941" s="134"/>
      <c r="M941" s="134"/>
    </row>
    <row r="942" spans="5:13" s="79" customFormat="1" x14ac:dyDescent="0.2">
      <c r="E942" s="134"/>
      <c r="M942" s="134"/>
    </row>
    <row r="943" spans="5:13" s="79" customFormat="1" x14ac:dyDescent="0.2">
      <c r="E943" s="134"/>
      <c r="M943" s="134"/>
    </row>
    <row r="944" spans="5:13" s="79" customFormat="1" x14ac:dyDescent="0.2">
      <c r="E944" s="134"/>
      <c r="M944" s="134"/>
    </row>
    <row r="945" spans="5:13" s="79" customFormat="1" x14ac:dyDescent="0.2">
      <c r="E945" s="134"/>
      <c r="M945" s="134"/>
    </row>
    <row r="946" spans="5:13" s="79" customFormat="1" x14ac:dyDescent="0.2">
      <c r="E946" s="134"/>
      <c r="M946" s="134"/>
    </row>
    <row r="947" spans="5:13" s="79" customFormat="1" x14ac:dyDescent="0.2">
      <c r="E947" s="134"/>
      <c r="M947" s="134"/>
    </row>
    <row r="948" spans="5:13" s="79" customFormat="1" x14ac:dyDescent="0.2">
      <c r="E948" s="134"/>
      <c r="M948" s="134"/>
    </row>
    <row r="949" spans="5:13" s="79" customFormat="1" x14ac:dyDescent="0.2">
      <c r="E949" s="134"/>
      <c r="M949" s="134"/>
    </row>
    <row r="950" spans="5:13" s="79" customFormat="1" x14ac:dyDescent="0.2">
      <c r="E950" s="134"/>
      <c r="M950" s="134"/>
    </row>
    <row r="951" spans="5:13" s="79" customFormat="1" x14ac:dyDescent="0.2">
      <c r="E951" s="134"/>
      <c r="M951" s="134"/>
    </row>
    <row r="952" spans="5:13" s="79" customFormat="1" x14ac:dyDescent="0.2">
      <c r="E952" s="134"/>
      <c r="M952" s="134"/>
    </row>
    <row r="953" spans="5:13" s="79" customFormat="1" x14ac:dyDescent="0.2">
      <c r="E953" s="134"/>
      <c r="M953" s="134"/>
    </row>
    <row r="954" spans="5:13" s="79" customFormat="1" x14ac:dyDescent="0.2">
      <c r="E954" s="134"/>
      <c r="M954" s="134"/>
    </row>
    <row r="955" spans="5:13" s="79" customFormat="1" x14ac:dyDescent="0.2">
      <c r="E955" s="134"/>
      <c r="M955" s="134"/>
    </row>
    <row r="956" spans="5:13" s="79" customFormat="1" x14ac:dyDescent="0.2">
      <c r="E956" s="134"/>
      <c r="M956" s="134"/>
    </row>
    <row r="957" spans="5:13" s="79" customFormat="1" x14ac:dyDescent="0.2">
      <c r="E957" s="134"/>
      <c r="M957" s="134"/>
    </row>
    <row r="958" spans="5:13" s="79" customFormat="1" x14ac:dyDescent="0.2">
      <c r="E958" s="134"/>
      <c r="M958" s="134"/>
    </row>
    <row r="959" spans="5:13" s="79" customFormat="1" x14ac:dyDescent="0.2">
      <c r="E959" s="134"/>
      <c r="M959" s="134"/>
    </row>
    <row r="960" spans="5:13" s="79" customFormat="1" x14ac:dyDescent="0.2">
      <c r="E960" s="134"/>
      <c r="M960" s="134"/>
    </row>
    <row r="961" spans="5:13" s="79" customFormat="1" x14ac:dyDescent="0.2">
      <c r="E961" s="134"/>
      <c r="M961" s="134"/>
    </row>
    <row r="962" spans="5:13" s="79" customFormat="1" x14ac:dyDescent="0.2">
      <c r="E962" s="134"/>
      <c r="M962" s="134"/>
    </row>
    <row r="963" spans="5:13" s="79" customFormat="1" x14ac:dyDescent="0.2">
      <c r="E963" s="134"/>
      <c r="M963" s="134"/>
    </row>
    <row r="964" spans="5:13" s="79" customFormat="1" x14ac:dyDescent="0.2">
      <c r="E964" s="134"/>
      <c r="M964" s="134"/>
    </row>
    <row r="965" spans="5:13" s="79" customFormat="1" x14ac:dyDescent="0.2">
      <c r="E965" s="134"/>
      <c r="M965" s="134"/>
    </row>
    <row r="966" spans="5:13" s="79" customFormat="1" x14ac:dyDescent="0.2">
      <c r="E966" s="134"/>
      <c r="M966" s="134"/>
    </row>
    <row r="967" spans="5:13" s="79" customFormat="1" x14ac:dyDescent="0.2">
      <c r="E967" s="134"/>
      <c r="M967" s="134"/>
    </row>
    <row r="968" spans="5:13" s="79" customFormat="1" x14ac:dyDescent="0.2">
      <c r="E968" s="134"/>
      <c r="M968" s="134"/>
    </row>
    <row r="969" spans="5:13" s="79" customFormat="1" x14ac:dyDescent="0.2">
      <c r="E969" s="134"/>
      <c r="M969" s="134"/>
    </row>
    <row r="970" spans="5:13" s="79" customFormat="1" x14ac:dyDescent="0.2">
      <c r="E970" s="134"/>
      <c r="M970" s="134"/>
    </row>
    <row r="971" spans="5:13" s="79" customFormat="1" x14ac:dyDescent="0.2">
      <c r="E971" s="134"/>
      <c r="M971" s="134"/>
    </row>
    <row r="972" spans="5:13" s="79" customFormat="1" x14ac:dyDescent="0.2">
      <c r="E972" s="134"/>
      <c r="M972" s="134"/>
    </row>
    <row r="973" spans="5:13" s="79" customFormat="1" x14ac:dyDescent="0.2">
      <c r="E973" s="134"/>
      <c r="M973" s="134"/>
    </row>
    <row r="974" spans="5:13" s="79" customFormat="1" x14ac:dyDescent="0.2">
      <c r="E974" s="134"/>
      <c r="M974" s="134"/>
    </row>
    <row r="975" spans="5:13" s="79" customFormat="1" x14ac:dyDescent="0.2">
      <c r="E975" s="134"/>
      <c r="M975" s="134"/>
    </row>
    <row r="976" spans="5:13" s="79" customFormat="1" x14ac:dyDescent="0.2">
      <c r="E976" s="134"/>
      <c r="M976" s="134"/>
    </row>
    <row r="977" spans="5:13" s="79" customFormat="1" x14ac:dyDescent="0.2">
      <c r="E977" s="134"/>
      <c r="M977" s="134"/>
    </row>
    <row r="978" spans="5:13" s="79" customFormat="1" x14ac:dyDescent="0.2">
      <c r="E978" s="134"/>
      <c r="M978" s="134"/>
    </row>
    <row r="979" spans="5:13" s="79" customFormat="1" x14ac:dyDescent="0.2">
      <c r="E979" s="134"/>
      <c r="M979" s="134"/>
    </row>
    <row r="980" spans="5:13" s="79" customFormat="1" x14ac:dyDescent="0.2">
      <c r="E980" s="134"/>
      <c r="M980" s="134"/>
    </row>
    <row r="981" spans="5:13" s="79" customFormat="1" x14ac:dyDescent="0.2">
      <c r="E981" s="134"/>
      <c r="M981" s="134"/>
    </row>
    <row r="982" spans="5:13" s="79" customFormat="1" x14ac:dyDescent="0.2">
      <c r="E982" s="134"/>
      <c r="M982" s="134"/>
    </row>
    <row r="983" spans="5:13" s="79" customFormat="1" x14ac:dyDescent="0.2">
      <c r="E983" s="134"/>
      <c r="M983" s="134"/>
    </row>
    <row r="984" spans="5:13" s="79" customFormat="1" x14ac:dyDescent="0.2">
      <c r="E984" s="134"/>
      <c r="M984" s="134"/>
    </row>
    <row r="985" spans="5:13" s="79" customFormat="1" x14ac:dyDescent="0.2">
      <c r="E985" s="134"/>
      <c r="M985" s="134"/>
    </row>
    <row r="986" spans="5:13" s="79" customFormat="1" x14ac:dyDescent="0.2">
      <c r="E986" s="134"/>
      <c r="M986" s="134"/>
    </row>
    <row r="987" spans="5:13" s="79" customFormat="1" x14ac:dyDescent="0.2">
      <c r="E987" s="134"/>
      <c r="M987" s="134"/>
    </row>
    <row r="988" spans="5:13" s="79" customFormat="1" x14ac:dyDescent="0.2">
      <c r="E988" s="134"/>
      <c r="M988" s="134"/>
    </row>
    <row r="989" spans="5:13" s="79" customFormat="1" x14ac:dyDescent="0.2">
      <c r="E989" s="134"/>
      <c r="M989" s="134"/>
    </row>
    <row r="990" spans="5:13" s="79" customFormat="1" x14ac:dyDescent="0.2">
      <c r="E990" s="134"/>
      <c r="M990" s="134"/>
    </row>
    <row r="991" spans="5:13" s="79" customFormat="1" x14ac:dyDescent="0.2">
      <c r="E991" s="134"/>
      <c r="M991" s="134"/>
    </row>
    <row r="992" spans="5:13" s="79" customFormat="1" x14ac:dyDescent="0.2">
      <c r="E992" s="134"/>
      <c r="M992" s="134"/>
    </row>
    <row r="993" spans="5:13" s="79" customFormat="1" x14ac:dyDescent="0.2">
      <c r="E993" s="134"/>
      <c r="M993" s="134"/>
    </row>
    <row r="994" spans="5:13" s="79" customFormat="1" x14ac:dyDescent="0.2">
      <c r="E994" s="134"/>
      <c r="M994" s="134"/>
    </row>
    <row r="995" spans="5:13" s="79" customFormat="1" x14ac:dyDescent="0.2">
      <c r="E995" s="134"/>
      <c r="M995" s="134"/>
    </row>
    <row r="996" spans="5:13" s="79" customFormat="1" x14ac:dyDescent="0.2">
      <c r="E996" s="134"/>
      <c r="M996" s="134"/>
    </row>
    <row r="997" spans="5:13" s="79" customFormat="1" x14ac:dyDescent="0.2">
      <c r="E997" s="134"/>
      <c r="M997" s="134"/>
    </row>
    <row r="998" spans="5:13" s="79" customFormat="1" x14ac:dyDescent="0.2">
      <c r="E998" s="134"/>
      <c r="M998" s="134"/>
    </row>
    <row r="999" spans="5:13" s="79" customFormat="1" x14ac:dyDescent="0.2">
      <c r="E999" s="134"/>
      <c r="M999" s="134"/>
    </row>
    <row r="1000" spans="5:13" s="79" customFormat="1" x14ac:dyDescent="0.2">
      <c r="E1000" s="134"/>
      <c r="M1000" s="134"/>
    </row>
    <row r="1001" spans="5:13" s="79" customFormat="1" x14ac:dyDescent="0.2">
      <c r="E1001" s="134"/>
      <c r="M1001" s="134"/>
    </row>
    <row r="1002" spans="5:13" s="79" customFormat="1" x14ac:dyDescent="0.2">
      <c r="E1002" s="134"/>
      <c r="M1002" s="134"/>
    </row>
    <row r="1003" spans="5:13" s="79" customFormat="1" x14ac:dyDescent="0.2">
      <c r="E1003" s="134"/>
      <c r="M1003" s="134"/>
    </row>
    <row r="1004" spans="5:13" s="79" customFormat="1" x14ac:dyDescent="0.2">
      <c r="E1004" s="134"/>
      <c r="M1004" s="134"/>
    </row>
    <row r="1005" spans="5:13" s="79" customFormat="1" x14ac:dyDescent="0.2">
      <c r="E1005" s="134"/>
      <c r="M1005" s="134"/>
    </row>
    <row r="1006" spans="5:13" s="79" customFormat="1" x14ac:dyDescent="0.2">
      <c r="E1006" s="134"/>
      <c r="M1006" s="134"/>
    </row>
    <row r="1007" spans="5:13" s="79" customFormat="1" x14ac:dyDescent="0.2">
      <c r="E1007" s="134"/>
      <c r="M1007" s="134"/>
    </row>
    <row r="1008" spans="5:13" s="79" customFormat="1" x14ac:dyDescent="0.2">
      <c r="E1008" s="134"/>
      <c r="M1008" s="134"/>
    </row>
    <row r="1009" spans="5:13" s="79" customFormat="1" x14ac:dyDescent="0.2">
      <c r="E1009" s="134"/>
      <c r="M1009" s="134"/>
    </row>
    <row r="1010" spans="5:13" s="79" customFormat="1" x14ac:dyDescent="0.2">
      <c r="E1010" s="134"/>
      <c r="M1010" s="134"/>
    </row>
    <row r="1011" spans="5:13" s="79" customFormat="1" x14ac:dyDescent="0.2">
      <c r="E1011" s="134"/>
      <c r="M1011" s="134"/>
    </row>
    <row r="1012" spans="5:13" s="79" customFormat="1" x14ac:dyDescent="0.2">
      <c r="E1012" s="134"/>
      <c r="M1012" s="134"/>
    </row>
    <row r="1013" spans="5:13" s="79" customFormat="1" x14ac:dyDescent="0.2">
      <c r="E1013" s="134"/>
      <c r="M1013" s="134"/>
    </row>
    <row r="1014" spans="5:13" s="79" customFormat="1" x14ac:dyDescent="0.2">
      <c r="E1014" s="134"/>
      <c r="M1014" s="134"/>
    </row>
    <row r="1015" spans="5:13" s="79" customFormat="1" x14ac:dyDescent="0.2">
      <c r="E1015" s="134"/>
      <c r="M1015" s="134"/>
    </row>
    <row r="1016" spans="5:13" s="79" customFormat="1" x14ac:dyDescent="0.2">
      <c r="E1016" s="134"/>
      <c r="M1016" s="134"/>
    </row>
    <row r="1017" spans="5:13" s="79" customFormat="1" x14ac:dyDescent="0.2">
      <c r="E1017" s="134"/>
      <c r="M1017" s="134"/>
    </row>
    <row r="1018" spans="5:13" s="79" customFormat="1" x14ac:dyDescent="0.2">
      <c r="E1018" s="134"/>
      <c r="M1018" s="134"/>
    </row>
    <row r="1019" spans="5:13" s="79" customFormat="1" x14ac:dyDescent="0.2">
      <c r="E1019" s="134"/>
      <c r="M1019" s="134"/>
    </row>
    <row r="1020" spans="5:13" s="79" customFormat="1" x14ac:dyDescent="0.2">
      <c r="E1020" s="134"/>
      <c r="M1020" s="134"/>
    </row>
    <row r="1021" spans="5:13" s="79" customFormat="1" x14ac:dyDescent="0.2">
      <c r="E1021" s="134"/>
      <c r="M1021" s="134"/>
    </row>
    <row r="1022" spans="5:13" s="79" customFormat="1" x14ac:dyDescent="0.2">
      <c r="E1022" s="134"/>
      <c r="M1022" s="134"/>
    </row>
    <row r="1023" spans="5:13" s="79" customFormat="1" x14ac:dyDescent="0.2">
      <c r="E1023" s="134"/>
      <c r="M1023" s="134"/>
    </row>
    <row r="1024" spans="5:13" s="79" customFormat="1" x14ac:dyDescent="0.2">
      <c r="E1024" s="134"/>
      <c r="M1024" s="134"/>
    </row>
    <row r="1025" spans="5:13" s="79" customFormat="1" x14ac:dyDescent="0.2">
      <c r="E1025" s="134"/>
      <c r="M1025" s="134"/>
    </row>
    <row r="1026" spans="5:13" s="79" customFormat="1" x14ac:dyDescent="0.2">
      <c r="E1026" s="134"/>
      <c r="M1026" s="134"/>
    </row>
    <row r="1027" spans="5:13" s="79" customFormat="1" x14ac:dyDescent="0.2">
      <c r="E1027" s="134"/>
      <c r="M1027" s="134"/>
    </row>
    <row r="1028" spans="5:13" s="79" customFormat="1" x14ac:dyDescent="0.2">
      <c r="E1028" s="134"/>
      <c r="M1028" s="134"/>
    </row>
    <row r="1029" spans="5:13" s="79" customFormat="1" x14ac:dyDescent="0.2">
      <c r="E1029" s="134"/>
      <c r="M1029" s="134"/>
    </row>
    <row r="1030" spans="5:13" s="79" customFormat="1" x14ac:dyDescent="0.2">
      <c r="E1030" s="134"/>
      <c r="M1030" s="134"/>
    </row>
    <row r="1031" spans="5:13" s="79" customFormat="1" x14ac:dyDescent="0.2">
      <c r="E1031" s="134"/>
      <c r="M1031" s="134"/>
    </row>
    <row r="1032" spans="5:13" s="79" customFormat="1" x14ac:dyDescent="0.2">
      <c r="E1032" s="134"/>
      <c r="M1032" s="134"/>
    </row>
    <row r="1033" spans="5:13" s="79" customFormat="1" x14ac:dyDescent="0.2">
      <c r="E1033" s="134"/>
      <c r="M1033" s="134"/>
    </row>
    <row r="1034" spans="5:13" s="79" customFormat="1" x14ac:dyDescent="0.2">
      <c r="E1034" s="134"/>
      <c r="M1034" s="134"/>
    </row>
    <row r="1035" spans="5:13" s="79" customFormat="1" x14ac:dyDescent="0.2">
      <c r="E1035" s="134"/>
      <c r="M1035" s="134"/>
    </row>
    <row r="1036" spans="5:13" s="79" customFormat="1" x14ac:dyDescent="0.2">
      <c r="E1036" s="134"/>
      <c r="M1036" s="134"/>
    </row>
    <row r="1037" spans="5:13" s="79" customFormat="1" x14ac:dyDescent="0.2">
      <c r="E1037" s="134"/>
      <c r="M1037" s="134"/>
    </row>
    <row r="1038" spans="5:13" s="79" customFormat="1" x14ac:dyDescent="0.2">
      <c r="E1038" s="134"/>
      <c r="M1038" s="134"/>
    </row>
    <row r="1039" spans="5:13" s="79" customFormat="1" x14ac:dyDescent="0.2">
      <c r="E1039" s="134"/>
      <c r="M1039" s="134"/>
    </row>
    <row r="1040" spans="5:13" s="79" customFormat="1" x14ac:dyDescent="0.2">
      <c r="E1040" s="134"/>
      <c r="M1040" s="134"/>
    </row>
    <row r="1041" spans="5:13" s="79" customFormat="1" x14ac:dyDescent="0.2">
      <c r="E1041" s="134"/>
      <c r="M1041" s="134"/>
    </row>
    <row r="1042" spans="5:13" s="79" customFormat="1" x14ac:dyDescent="0.2">
      <c r="E1042" s="134"/>
      <c r="M1042" s="134"/>
    </row>
    <row r="1043" spans="5:13" s="79" customFormat="1" x14ac:dyDescent="0.2">
      <c r="E1043" s="134"/>
      <c r="M1043" s="134"/>
    </row>
    <row r="1044" spans="5:13" s="79" customFormat="1" x14ac:dyDescent="0.2">
      <c r="E1044" s="134"/>
      <c r="M1044" s="134"/>
    </row>
    <row r="1045" spans="5:13" s="79" customFormat="1" x14ac:dyDescent="0.2">
      <c r="E1045" s="134"/>
      <c r="M1045" s="134"/>
    </row>
    <row r="1046" spans="5:13" s="79" customFormat="1" x14ac:dyDescent="0.2">
      <c r="E1046" s="134"/>
      <c r="M1046" s="134"/>
    </row>
    <row r="1047" spans="5:13" s="79" customFormat="1" x14ac:dyDescent="0.2">
      <c r="E1047" s="134"/>
      <c r="M1047" s="134"/>
    </row>
    <row r="1048" spans="5:13" s="79" customFormat="1" x14ac:dyDescent="0.2">
      <c r="E1048" s="134"/>
      <c r="M1048" s="134"/>
    </row>
    <row r="1049" spans="5:13" s="79" customFormat="1" x14ac:dyDescent="0.2">
      <c r="E1049" s="134"/>
      <c r="M1049" s="134"/>
    </row>
    <row r="1050" spans="5:13" s="79" customFormat="1" x14ac:dyDescent="0.2">
      <c r="E1050" s="134"/>
      <c r="M1050" s="134"/>
    </row>
    <row r="1051" spans="5:13" s="79" customFormat="1" x14ac:dyDescent="0.2">
      <c r="E1051" s="134"/>
      <c r="M1051" s="134"/>
    </row>
    <row r="1052" spans="5:13" s="79" customFormat="1" x14ac:dyDescent="0.2">
      <c r="E1052" s="134"/>
      <c r="M1052" s="134"/>
    </row>
    <row r="1053" spans="5:13" s="79" customFormat="1" x14ac:dyDescent="0.2">
      <c r="E1053" s="134"/>
      <c r="M1053" s="134"/>
    </row>
    <row r="1054" spans="5:13" s="79" customFormat="1" x14ac:dyDescent="0.2">
      <c r="E1054" s="134"/>
      <c r="M1054" s="134"/>
    </row>
    <row r="1055" spans="5:13" s="79" customFormat="1" x14ac:dyDescent="0.2">
      <c r="E1055" s="134"/>
      <c r="M1055" s="134"/>
    </row>
    <row r="1056" spans="5:13" s="79" customFormat="1" x14ac:dyDescent="0.2">
      <c r="E1056" s="134"/>
      <c r="M1056" s="134"/>
    </row>
    <row r="1057" spans="5:13" s="79" customFormat="1" x14ac:dyDescent="0.2">
      <c r="E1057" s="134"/>
      <c r="M1057" s="134"/>
    </row>
    <row r="1058" spans="5:13" s="79" customFormat="1" x14ac:dyDescent="0.2">
      <c r="E1058" s="134"/>
      <c r="M1058" s="134"/>
    </row>
    <row r="1059" spans="5:13" s="79" customFormat="1" x14ac:dyDescent="0.2">
      <c r="E1059" s="134"/>
      <c r="M1059" s="134"/>
    </row>
    <row r="1060" spans="5:13" s="79" customFormat="1" x14ac:dyDescent="0.2">
      <c r="E1060" s="134"/>
      <c r="M1060" s="134"/>
    </row>
    <row r="1061" spans="5:13" s="79" customFormat="1" x14ac:dyDescent="0.2">
      <c r="E1061" s="134"/>
      <c r="M1061" s="134"/>
    </row>
    <row r="1062" spans="5:13" s="79" customFormat="1" x14ac:dyDescent="0.2">
      <c r="E1062" s="134"/>
      <c r="M1062" s="134"/>
    </row>
    <row r="1063" spans="5:13" s="79" customFormat="1" x14ac:dyDescent="0.2">
      <c r="E1063" s="134"/>
      <c r="M1063" s="134"/>
    </row>
    <row r="1064" spans="5:13" s="79" customFormat="1" x14ac:dyDescent="0.2">
      <c r="E1064" s="134"/>
      <c r="M1064" s="134"/>
    </row>
    <row r="1065" spans="5:13" s="79" customFormat="1" x14ac:dyDescent="0.2">
      <c r="E1065" s="134"/>
      <c r="M1065" s="134"/>
    </row>
    <row r="1066" spans="5:13" s="79" customFormat="1" x14ac:dyDescent="0.2">
      <c r="E1066" s="134"/>
      <c r="M1066" s="134"/>
    </row>
    <row r="1067" spans="5:13" s="79" customFormat="1" x14ac:dyDescent="0.2">
      <c r="E1067" s="134"/>
      <c r="M1067" s="134"/>
    </row>
    <row r="1068" spans="5:13" s="79" customFormat="1" x14ac:dyDescent="0.2">
      <c r="E1068" s="134"/>
      <c r="M1068" s="134"/>
    </row>
    <row r="1069" spans="5:13" s="79" customFormat="1" x14ac:dyDescent="0.2">
      <c r="E1069" s="134"/>
      <c r="M1069" s="134"/>
    </row>
    <row r="1070" spans="5:13" s="79" customFormat="1" x14ac:dyDescent="0.2">
      <c r="E1070" s="134"/>
      <c r="M1070" s="134"/>
    </row>
    <row r="1071" spans="5:13" s="79" customFormat="1" x14ac:dyDescent="0.2">
      <c r="E1071" s="134"/>
      <c r="M1071" s="134"/>
    </row>
    <row r="1072" spans="5:13" s="79" customFormat="1" x14ac:dyDescent="0.2">
      <c r="E1072" s="134"/>
      <c r="M1072" s="134"/>
    </row>
    <row r="1073" spans="5:13" s="79" customFormat="1" x14ac:dyDescent="0.2">
      <c r="E1073" s="134"/>
      <c r="M1073" s="134"/>
    </row>
    <row r="1074" spans="5:13" s="79" customFormat="1" x14ac:dyDescent="0.2">
      <c r="E1074" s="134"/>
      <c r="M1074" s="134"/>
    </row>
    <row r="1075" spans="5:13" s="79" customFormat="1" x14ac:dyDescent="0.2">
      <c r="E1075" s="134"/>
      <c r="M1075" s="134"/>
    </row>
    <row r="1076" spans="5:13" s="79" customFormat="1" x14ac:dyDescent="0.2">
      <c r="E1076" s="134"/>
      <c r="M1076" s="134"/>
    </row>
    <row r="1077" spans="5:13" s="79" customFormat="1" x14ac:dyDescent="0.2">
      <c r="E1077" s="134"/>
      <c r="M1077" s="134"/>
    </row>
    <row r="1078" spans="5:13" s="79" customFormat="1" x14ac:dyDescent="0.2">
      <c r="E1078" s="134"/>
      <c r="M1078" s="134"/>
    </row>
    <row r="1079" spans="5:13" s="79" customFormat="1" x14ac:dyDescent="0.2">
      <c r="E1079" s="134"/>
      <c r="M1079" s="134"/>
    </row>
    <row r="1080" spans="5:13" s="79" customFormat="1" x14ac:dyDescent="0.2">
      <c r="E1080" s="134"/>
      <c r="M1080" s="134"/>
    </row>
    <row r="1081" spans="5:13" s="79" customFormat="1" x14ac:dyDescent="0.2">
      <c r="E1081" s="134"/>
      <c r="M1081" s="134"/>
    </row>
    <row r="1082" spans="5:13" s="79" customFormat="1" x14ac:dyDescent="0.2">
      <c r="E1082" s="134"/>
      <c r="M1082" s="134"/>
    </row>
    <row r="1083" spans="5:13" s="79" customFormat="1" x14ac:dyDescent="0.2">
      <c r="E1083" s="134"/>
      <c r="M1083" s="134"/>
    </row>
    <row r="1084" spans="5:13" s="79" customFormat="1" x14ac:dyDescent="0.2">
      <c r="E1084" s="134"/>
      <c r="M1084" s="134"/>
    </row>
    <row r="1085" spans="5:13" s="79" customFormat="1" x14ac:dyDescent="0.2">
      <c r="E1085" s="134"/>
      <c r="M1085" s="134"/>
    </row>
    <row r="1086" spans="5:13" s="79" customFormat="1" x14ac:dyDescent="0.2">
      <c r="E1086" s="134"/>
      <c r="M1086" s="134"/>
    </row>
    <row r="1087" spans="5:13" s="79" customFormat="1" x14ac:dyDescent="0.2">
      <c r="E1087" s="134"/>
      <c r="M1087" s="134"/>
    </row>
    <row r="1088" spans="5:13" s="79" customFormat="1" x14ac:dyDescent="0.2">
      <c r="E1088" s="134"/>
      <c r="M1088" s="134"/>
    </row>
    <row r="1089" spans="5:13" s="79" customFormat="1" x14ac:dyDescent="0.2">
      <c r="E1089" s="134"/>
      <c r="M1089" s="134"/>
    </row>
    <row r="1090" spans="5:13" s="79" customFormat="1" x14ac:dyDescent="0.2">
      <c r="E1090" s="134"/>
      <c r="M1090" s="134"/>
    </row>
    <row r="1091" spans="5:13" s="79" customFormat="1" x14ac:dyDescent="0.2">
      <c r="E1091" s="134"/>
      <c r="M1091" s="134"/>
    </row>
    <row r="1092" spans="5:13" s="79" customFormat="1" x14ac:dyDescent="0.2">
      <c r="E1092" s="134"/>
      <c r="M1092" s="134"/>
    </row>
    <row r="1093" spans="5:13" s="79" customFormat="1" x14ac:dyDescent="0.2">
      <c r="E1093" s="134"/>
      <c r="M1093" s="134"/>
    </row>
    <row r="1094" spans="5:13" s="79" customFormat="1" x14ac:dyDescent="0.2">
      <c r="E1094" s="134"/>
      <c r="M1094" s="134"/>
    </row>
    <row r="1095" spans="5:13" s="79" customFormat="1" x14ac:dyDescent="0.2">
      <c r="E1095" s="134"/>
      <c r="M1095" s="134"/>
    </row>
    <row r="1096" spans="5:13" s="79" customFormat="1" x14ac:dyDescent="0.2">
      <c r="E1096" s="134"/>
      <c r="M1096" s="134"/>
    </row>
    <row r="1097" spans="5:13" s="79" customFormat="1" x14ac:dyDescent="0.2">
      <c r="E1097" s="134"/>
      <c r="M1097" s="134"/>
    </row>
    <row r="1098" spans="5:13" s="79" customFormat="1" x14ac:dyDescent="0.2">
      <c r="E1098" s="134"/>
      <c r="M1098" s="134"/>
    </row>
    <row r="1099" spans="5:13" s="79" customFormat="1" x14ac:dyDescent="0.2">
      <c r="E1099" s="134"/>
      <c r="M1099" s="134"/>
    </row>
    <row r="1100" spans="5:13" s="79" customFormat="1" x14ac:dyDescent="0.2">
      <c r="E1100" s="134"/>
      <c r="M1100" s="134"/>
    </row>
    <row r="1101" spans="5:13" s="79" customFormat="1" x14ac:dyDescent="0.2">
      <c r="E1101" s="134"/>
      <c r="M1101" s="134"/>
    </row>
    <row r="1102" spans="5:13" s="79" customFormat="1" x14ac:dyDescent="0.2">
      <c r="E1102" s="134"/>
      <c r="M1102" s="134"/>
    </row>
    <row r="1103" spans="5:13" s="79" customFormat="1" x14ac:dyDescent="0.2">
      <c r="E1103" s="134"/>
      <c r="M1103" s="134"/>
    </row>
    <row r="1104" spans="5:13" s="79" customFormat="1" x14ac:dyDescent="0.2">
      <c r="E1104" s="134"/>
      <c r="M1104" s="134"/>
    </row>
    <row r="1105" spans="5:13" s="79" customFormat="1" x14ac:dyDescent="0.2">
      <c r="E1105" s="134"/>
      <c r="M1105" s="134"/>
    </row>
    <row r="1106" spans="5:13" s="79" customFormat="1" x14ac:dyDescent="0.2">
      <c r="E1106" s="134"/>
      <c r="M1106" s="134"/>
    </row>
    <row r="1107" spans="5:13" s="79" customFormat="1" x14ac:dyDescent="0.2">
      <c r="E1107" s="134"/>
      <c r="M1107" s="134"/>
    </row>
    <row r="1108" spans="5:13" s="79" customFormat="1" x14ac:dyDescent="0.2">
      <c r="E1108" s="134"/>
      <c r="M1108" s="134"/>
    </row>
    <row r="1109" spans="5:13" s="79" customFormat="1" x14ac:dyDescent="0.2">
      <c r="E1109" s="134"/>
      <c r="M1109" s="134"/>
    </row>
    <row r="1110" spans="5:13" s="79" customFormat="1" x14ac:dyDescent="0.2">
      <c r="E1110" s="134"/>
      <c r="M1110" s="134"/>
    </row>
    <row r="1111" spans="5:13" s="79" customFormat="1" x14ac:dyDescent="0.2">
      <c r="E1111" s="134"/>
      <c r="M1111" s="134"/>
    </row>
    <row r="1112" spans="5:13" s="79" customFormat="1" x14ac:dyDescent="0.2">
      <c r="E1112" s="134"/>
      <c r="M1112" s="134"/>
    </row>
    <row r="1113" spans="5:13" s="79" customFormat="1" x14ac:dyDescent="0.2">
      <c r="E1113" s="134"/>
      <c r="M1113" s="134"/>
    </row>
    <row r="1114" spans="5:13" s="79" customFormat="1" x14ac:dyDescent="0.2">
      <c r="E1114" s="134"/>
      <c r="M1114" s="134"/>
    </row>
    <row r="1115" spans="5:13" s="79" customFormat="1" x14ac:dyDescent="0.2">
      <c r="E1115" s="134"/>
      <c r="M1115" s="134"/>
    </row>
    <row r="1116" spans="5:13" s="79" customFormat="1" x14ac:dyDescent="0.2">
      <c r="E1116" s="134"/>
      <c r="M1116" s="134"/>
    </row>
    <row r="1117" spans="5:13" s="79" customFormat="1" x14ac:dyDescent="0.2">
      <c r="E1117" s="134"/>
      <c r="M1117" s="134"/>
    </row>
    <row r="1118" spans="5:13" s="79" customFormat="1" x14ac:dyDescent="0.2">
      <c r="E1118" s="134"/>
      <c r="M1118" s="134"/>
    </row>
    <row r="1119" spans="5:13" s="79" customFormat="1" x14ac:dyDescent="0.2">
      <c r="E1119" s="134"/>
      <c r="M1119" s="134"/>
    </row>
    <row r="1120" spans="5:13" s="79" customFormat="1" x14ac:dyDescent="0.2">
      <c r="E1120" s="134"/>
      <c r="M1120" s="134"/>
    </row>
    <row r="1121" spans="5:13" s="79" customFormat="1" x14ac:dyDescent="0.2">
      <c r="E1121" s="134"/>
      <c r="M1121" s="134"/>
    </row>
    <row r="1122" spans="5:13" s="79" customFormat="1" x14ac:dyDescent="0.2">
      <c r="E1122" s="134"/>
      <c r="M1122" s="134"/>
    </row>
    <row r="1123" spans="5:13" s="79" customFormat="1" x14ac:dyDescent="0.2">
      <c r="E1123" s="134"/>
      <c r="M1123" s="134"/>
    </row>
    <row r="1124" spans="5:13" s="79" customFormat="1" x14ac:dyDescent="0.2">
      <c r="E1124" s="134"/>
      <c r="M1124" s="134"/>
    </row>
    <row r="1125" spans="5:13" s="79" customFormat="1" x14ac:dyDescent="0.2">
      <c r="E1125" s="134"/>
      <c r="M1125" s="134"/>
    </row>
    <row r="1126" spans="5:13" s="79" customFormat="1" x14ac:dyDescent="0.2">
      <c r="E1126" s="134"/>
      <c r="M1126" s="134"/>
    </row>
    <row r="1127" spans="5:13" s="79" customFormat="1" x14ac:dyDescent="0.2">
      <c r="E1127" s="134"/>
      <c r="M1127" s="134"/>
    </row>
    <row r="1128" spans="5:13" s="79" customFormat="1" x14ac:dyDescent="0.2">
      <c r="E1128" s="134"/>
      <c r="M1128" s="134"/>
    </row>
    <row r="1129" spans="5:13" s="79" customFormat="1" x14ac:dyDescent="0.2">
      <c r="E1129" s="134"/>
      <c r="M1129" s="134"/>
    </row>
    <row r="1130" spans="5:13" s="79" customFormat="1" x14ac:dyDescent="0.2">
      <c r="E1130" s="134"/>
      <c r="M1130" s="134"/>
    </row>
    <row r="1131" spans="5:13" s="79" customFormat="1" x14ac:dyDescent="0.2">
      <c r="E1131" s="134"/>
      <c r="M1131" s="134"/>
    </row>
    <row r="1132" spans="5:13" s="79" customFormat="1" x14ac:dyDescent="0.2">
      <c r="E1132" s="134"/>
      <c r="M1132" s="134"/>
    </row>
    <row r="1133" spans="5:13" s="79" customFormat="1" x14ac:dyDescent="0.2">
      <c r="E1133" s="134"/>
      <c r="M1133" s="134"/>
    </row>
    <row r="1134" spans="5:13" s="79" customFormat="1" x14ac:dyDescent="0.2">
      <c r="E1134" s="134"/>
      <c r="M1134" s="134"/>
    </row>
    <row r="1135" spans="5:13" s="79" customFormat="1" x14ac:dyDescent="0.2">
      <c r="E1135" s="134"/>
      <c r="M1135" s="134"/>
    </row>
    <row r="1136" spans="5:13" s="79" customFormat="1" x14ac:dyDescent="0.2">
      <c r="E1136" s="134"/>
      <c r="M1136" s="134"/>
    </row>
    <row r="1137" spans="5:13" s="79" customFormat="1" x14ac:dyDescent="0.2">
      <c r="E1137" s="134"/>
      <c r="M1137" s="134"/>
    </row>
    <row r="1138" spans="5:13" s="79" customFormat="1" x14ac:dyDescent="0.2">
      <c r="E1138" s="134"/>
      <c r="M1138" s="134"/>
    </row>
    <row r="1139" spans="5:13" s="79" customFormat="1" x14ac:dyDescent="0.2">
      <c r="E1139" s="134"/>
      <c r="M1139" s="134"/>
    </row>
    <row r="1140" spans="5:13" s="79" customFormat="1" x14ac:dyDescent="0.2">
      <c r="E1140" s="134"/>
      <c r="M1140" s="134"/>
    </row>
    <row r="1141" spans="5:13" s="79" customFormat="1" x14ac:dyDescent="0.2">
      <c r="E1141" s="134"/>
      <c r="M1141" s="134"/>
    </row>
    <row r="1142" spans="5:13" s="79" customFormat="1" x14ac:dyDescent="0.2">
      <c r="E1142" s="134"/>
      <c r="M1142" s="134"/>
    </row>
    <row r="1143" spans="5:13" s="79" customFormat="1" x14ac:dyDescent="0.2">
      <c r="E1143" s="134"/>
      <c r="M1143" s="134"/>
    </row>
    <row r="1144" spans="5:13" s="79" customFormat="1" x14ac:dyDescent="0.2">
      <c r="E1144" s="134"/>
      <c r="M1144" s="134"/>
    </row>
    <row r="1145" spans="5:13" s="79" customFormat="1" x14ac:dyDescent="0.2">
      <c r="E1145" s="134"/>
      <c r="M1145" s="134"/>
    </row>
    <row r="1146" spans="5:13" s="79" customFormat="1" x14ac:dyDescent="0.2">
      <c r="E1146" s="134"/>
      <c r="M1146" s="134"/>
    </row>
    <row r="1147" spans="5:13" s="79" customFormat="1" x14ac:dyDescent="0.2">
      <c r="E1147" s="134"/>
      <c r="M1147" s="134"/>
    </row>
    <row r="1148" spans="5:13" s="79" customFormat="1" x14ac:dyDescent="0.2">
      <c r="E1148" s="134"/>
      <c r="M1148" s="134"/>
    </row>
    <row r="1149" spans="5:13" s="79" customFormat="1" x14ac:dyDescent="0.2">
      <c r="E1149" s="134"/>
      <c r="M1149" s="134"/>
    </row>
    <row r="1150" spans="5:13" s="79" customFormat="1" x14ac:dyDescent="0.2">
      <c r="E1150" s="134"/>
      <c r="M1150" s="134"/>
    </row>
    <row r="1151" spans="5:13" s="79" customFormat="1" x14ac:dyDescent="0.2">
      <c r="E1151" s="134"/>
      <c r="M1151" s="134"/>
    </row>
    <row r="1152" spans="5:13" s="79" customFormat="1" x14ac:dyDescent="0.2">
      <c r="E1152" s="134"/>
      <c r="M1152" s="134"/>
    </row>
    <row r="1153" spans="5:13" s="79" customFormat="1" x14ac:dyDescent="0.2">
      <c r="E1153" s="134"/>
      <c r="M1153" s="134"/>
    </row>
    <row r="1154" spans="5:13" s="79" customFormat="1" x14ac:dyDescent="0.2">
      <c r="E1154" s="134"/>
      <c r="M1154" s="134"/>
    </row>
    <row r="1155" spans="5:13" s="79" customFormat="1" x14ac:dyDescent="0.2">
      <c r="E1155" s="134"/>
      <c r="M1155" s="134"/>
    </row>
    <row r="1156" spans="5:13" s="79" customFormat="1" x14ac:dyDescent="0.2">
      <c r="E1156" s="134"/>
      <c r="M1156" s="134"/>
    </row>
    <row r="1157" spans="5:13" s="79" customFormat="1" x14ac:dyDescent="0.2">
      <c r="E1157" s="134"/>
      <c r="M1157" s="134"/>
    </row>
    <row r="1158" spans="5:13" s="79" customFormat="1" x14ac:dyDescent="0.2">
      <c r="E1158" s="134"/>
      <c r="M1158" s="134"/>
    </row>
    <row r="1159" spans="5:13" s="79" customFormat="1" x14ac:dyDescent="0.2">
      <c r="E1159" s="134"/>
      <c r="M1159" s="134"/>
    </row>
    <row r="1160" spans="5:13" s="79" customFormat="1" x14ac:dyDescent="0.2">
      <c r="E1160" s="134"/>
      <c r="M1160" s="134"/>
    </row>
    <row r="1161" spans="5:13" s="79" customFormat="1" x14ac:dyDescent="0.2">
      <c r="E1161" s="134"/>
      <c r="M1161" s="134"/>
    </row>
    <row r="1162" spans="5:13" s="79" customFormat="1" x14ac:dyDescent="0.2">
      <c r="E1162" s="134"/>
      <c r="M1162" s="134"/>
    </row>
    <row r="1163" spans="5:13" s="79" customFormat="1" x14ac:dyDescent="0.2">
      <c r="E1163" s="134"/>
      <c r="M1163" s="134"/>
    </row>
    <row r="1164" spans="5:13" s="79" customFormat="1" x14ac:dyDescent="0.2">
      <c r="E1164" s="134"/>
      <c r="M1164" s="134"/>
    </row>
    <row r="1165" spans="5:13" s="79" customFormat="1" x14ac:dyDescent="0.2">
      <c r="E1165" s="134"/>
      <c r="M1165" s="134"/>
    </row>
    <row r="1166" spans="5:13" s="79" customFormat="1" x14ac:dyDescent="0.2">
      <c r="E1166" s="134"/>
      <c r="M1166" s="134"/>
    </row>
    <row r="1167" spans="5:13" s="79" customFormat="1" x14ac:dyDescent="0.2">
      <c r="E1167" s="134"/>
      <c r="M1167" s="134"/>
    </row>
    <row r="1168" spans="5:13" s="79" customFormat="1" x14ac:dyDescent="0.2">
      <c r="E1168" s="134"/>
      <c r="M1168" s="134"/>
    </row>
    <row r="1169" spans="5:13" s="79" customFormat="1" x14ac:dyDescent="0.2">
      <c r="E1169" s="134"/>
      <c r="M1169" s="134"/>
    </row>
    <row r="1170" spans="5:13" s="79" customFormat="1" x14ac:dyDescent="0.2">
      <c r="E1170" s="134"/>
      <c r="M1170" s="134"/>
    </row>
    <row r="1171" spans="5:13" s="79" customFormat="1" x14ac:dyDescent="0.2">
      <c r="E1171" s="134"/>
      <c r="M1171" s="134"/>
    </row>
    <row r="1172" spans="5:13" s="79" customFormat="1" x14ac:dyDescent="0.2">
      <c r="E1172" s="134"/>
      <c r="M1172" s="134"/>
    </row>
    <row r="1173" spans="5:13" s="79" customFormat="1" x14ac:dyDescent="0.2">
      <c r="E1173" s="134"/>
      <c r="M1173" s="134"/>
    </row>
    <row r="1174" spans="5:13" s="79" customFormat="1" x14ac:dyDescent="0.2">
      <c r="E1174" s="134"/>
      <c r="M1174" s="134"/>
    </row>
    <row r="1175" spans="5:13" s="79" customFormat="1" x14ac:dyDescent="0.2">
      <c r="E1175" s="134"/>
      <c r="M1175" s="134"/>
    </row>
    <row r="1176" spans="5:13" s="79" customFormat="1" x14ac:dyDescent="0.2">
      <c r="E1176" s="134"/>
      <c r="M1176" s="134"/>
    </row>
    <row r="1177" spans="5:13" s="79" customFormat="1" x14ac:dyDescent="0.2">
      <c r="E1177" s="134"/>
      <c r="M1177" s="134"/>
    </row>
    <row r="1178" spans="5:13" s="79" customFormat="1" x14ac:dyDescent="0.2">
      <c r="E1178" s="134"/>
      <c r="M1178" s="134"/>
    </row>
    <row r="1179" spans="5:13" s="79" customFormat="1" x14ac:dyDescent="0.2">
      <c r="E1179" s="134"/>
      <c r="M1179" s="134"/>
    </row>
    <row r="1180" spans="5:13" s="79" customFormat="1" x14ac:dyDescent="0.2">
      <c r="E1180" s="134"/>
      <c r="M1180" s="134"/>
    </row>
    <row r="1181" spans="5:13" s="79" customFormat="1" x14ac:dyDescent="0.2">
      <c r="E1181" s="134"/>
      <c r="M1181" s="134"/>
    </row>
    <row r="1182" spans="5:13" s="79" customFormat="1" x14ac:dyDescent="0.2">
      <c r="E1182" s="134"/>
      <c r="M1182" s="134"/>
    </row>
    <row r="1183" spans="5:13" s="79" customFormat="1" x14ac:dyDescent="0.2">
      <c r="E1183" s="134"/>
      <c r="M1183" s="134"/>
    </row>
    <row r="1184" spans="5:13" s="79" customFormat="1" x14ac:dyDescent="0.2">
      <c r="E1184" s="134"/>
      <c r="M1184" s="134"/>
    </row>
    <row r="1185" spans="5:13" s="79" customFormat="1" x14ac:dyDescent="0.2">
      <c r="E1185" s="134"/>
      <c r="M1185" s="134"/>
    </row>
    <row r="1186" spans="5:13" s="79" customFormat="1" x14ac:dyDescent="0.2">
      <c r="E1186" s="134"/>
      <c r="M1186" s="134"/>
    </row>
    <row r="1187" spans="5:13" s="79" customFormat="1" x14ac:dyDescent="0.2">
      <c r="E1187" s="134"/>
      <c r="M1187" s="134"/>
    </row>
    <row r="1188" spans="5:13" s="79" customFormat="1" x14ac:dyDescent="0.2">
      <c r="E1188" s="134"/>
      <c r="M1188" s="134"/>
    </row>
    <row r="1189" spans="5:13" s="79" customFormat="1" x14ac:dyDescent="0.2">
      <c r="E1189" s="134"/>
      <c r="M1189" s="134"/>
    </row>
    <row r="1190" spans="5:13" s="79" customFormat="1" x14ac:dyDescent="0.2">
      <c r="E1190" s="134"/>
      <c r="M1190" s="134"/>
    </row>
    <row r="1191" spans="5:13" s="79" customFormat="1" x14ac:dyDescent="0.2">
      <c r="E1191" s="134"/>
      <c r="M1191" s="134"/>
    </row>
    <row r="1192" spans="5:13" s="79" customFormat="1" x14ac:dyDescent="0.2">
      <c r="E1192" s="134"/>
      <c r="M1192" s="134"/>
    </row>
    <row r="1193" spans="5:13" s="79" customFormat="1" x14ac:dyDescent="0.2">
      <c r="E1193" s="134"/>
      <c r="M1193" s="134"/>
    </row>
    <row r="1194" spans="5:13" s="79" customFormat="1" x14ac:dyDescent="0.2">
      <c r="E1194" s="134"/>
      <c r="M1194" s="134"/>
    </row>
    <row r="1195" spans="5:13" s="79" customFormat="1" x14ac:dyDescent="0.2">
      <c r="E1195" s="134"/>
      <c r="M1195" s="134"/>
    </row>
    <row r="1196" spans="5:13" s="79" customFormat="1" x14ac:dyDescent="0.2">
      <c r="E1196" s="134"/>
      <c r="M1196" s="134"/>
    </row>
    <row r="1197" spans="5:13" s="79" customFormat="1" x14ac:dyDescent="0.2">
      <c r="E1197" s="134"/>
      <c r="M1197" s="134"/>
    </row>
    <row r="1198" spans="5:13" s="79" customFormat="1" x14ac:dyDescent="0.2">
      <c r="E1198" s="134"/>
      <c r="M1198" s="134"/>
    </row>
    <row r="1199" spans="5:13" s="79" customFormat="1" x14ac:dyDescent="0.2">
      <c r="E1199" s="134"/>
      <c r="M1199" s="134"/>
    </row>
    <row r="1200" spans="5:13" s="79" customFormat="1" x14ac:dyDescent="0.2">
      <c r="E1200" s="134"/>
      <c r="M1200" s="134"/>
    </row>
    <row r="1201" spans="5:13" s="79" customFormat="1" x14ac:dyDescent="0.2">
      <c r="E1201" s="134"/>
      <c r="M1201" s="134"/>
    </row>
    <row r="1202" spans="5:13" s="79" customFormat="1" x14ac:dyDescent="0.2">
      <c r="E1202" s="134"/>
      <c r="M1202" s="134"/>
    </row>
    <row r="1203" spans="5:13" s="79" customFormat="1" x14ac:dyDescent="0.2">
      <c r="E1203" s="134"/>
      <c r="M1203" s="134"/>
    </row>
    <row r="1204" spans="5:13" s="79" customFormat="1" x14ac:dyDescent="0.2">
      <c r="E1204" s="134"/>
      <c r="M1204" s="134"/>
    </row>
    <row r="1205" spans="5:13" s="79" customFormat="1" x14ac:dyDescent="0.2">
      <c r="E1205" s="134"/>
      <c r="M1205" s="134"/>
    </row>
    <row r="1206" spans="5:13" s="79" customFormat="1" x14ac:dyDescent="0.2">
      <c r="E1206" s="134"/>
      <c r="M1206" s="134"/>
    </row>
    <row r="1207" spans="5:13" s="79" customFormat="1" x14ac:dyDescent="0.2">
      <c r="E1207" s="134"/>
      <c r="M1207" s="134"/>
    </row>
    <row r="1208" spans="5:13" s="79" customFormat="1" x14ac:dyDescent="0.2">
      <c r="E1208" s="134"/>
      <c r="M1208" s="134"/>
    </row>
    <row r="1209" spans="5:13" s="79" customFormat="1" x14ac:dyDescent="0.2">
      <c r="E1209" s="134"/>
      <c r="M1209" s="134"/>
    </row>
    <row r="1210" spans="5:13" s="79" customFormat="1" x14ac:dyDescent="0.2">
      <c r="E1210" s="134"/>
      <c r="M1210" s="134"/>
    </row>
    <row r="1211" spans="5:13" s="79" customFormat="1" x14ac:dyDescent="0.2">
      <c r="E1211" s="134"/>
      <c r="M1211" s="134"/>
    </row>
    <row r="1212" spans="5:13" s="79" customFormat="1" x14ac:dyDescent="0.2">
      <c r="E1212" s="134"/>
      <c r="M1212" s="134"/>
    </row>
    <row r="1213" spans="5:13" s="79" customFormat="1" x14ac:dyDescent="0.2">
      <c r="E1213" s="134"/>
      <c r="M1213" s="134"/>
    </row>
    <row r="1214" spans="5:13" s="79" customFormat="1" x14ac:dyDescent="0.2">
      <c r="E1214" s="134"/>
      <c r="M1214" s="134"/>
    </row>
    <row r="1215" spans="5:13" s="79" customFormat="1" x14ac:dyDescent="0.2">
      <c r="E1215" s="134"/>
      <c r="M1215" s="134"/>
    </row>
    <row r="1216" spans="5:13" s="79" customFormat="1" x14ac:dyDescent="0.2">
      <c r="E1216" s="134"/>
      <c r="M1216" s="134"/>
    </row>
    <row r="1217" spans="5:13" s="79" customFormat="1" x14ac:dyDescent="0.2">
      <c r="E1217" s="134"/>
      <c r="M1217" s="134"/>
    </row>
    <row r="1218" spans="5:13" s="79" customFormat="1" x14ac:dyDescent="0.2">
      <c r="E1218" s="134"/>
      <c r="M1218" s="134"/>
    </row>
    <row r="1219" spans="5:13" s="79" customFormat="1" x14ac:dyDescent="0.2">
      <c r="E1219" s="134"/>
      <c r="M1219" s="134"/>
    </row>
    <row r="1220" spans="5:13" s="79" customFormat="1" x14ac:dyDescent="0.2">
      <c r="E1220" s="134"/>
      <c r="M1220" s="134"/>
    </row>
    <row r="1221" spans="5:13" s="79" customFormat="1" x14ac:dyDescent="0.2">
      <c r="E1221" s="134"/>
      <c r="M1221" s="134"/>
    </row>
    <row r="1222" spans="5:13" s="79" customFormat="1" x14ac:dyDescent="0.2">
      <c r="E1222" s="134"/>
      <c r="M1222" s="134"/>
    </row>
    <row r="1223" spans="5:13" s="79" customFormat="1" x14ac:dyDescent="0.2">
      <c r="E1223" s="134"/>
      <c r="M1223" s="134"/>
    </row>
    <row r="1224" spans="5:13" s="79" customFormat="1" x14ac:dyDescent="0.2">
      <c r="E1224" s="134"/>
      <c r="M1224" s="134"/>
    </row>
    <row r="1225" spans="5:13" s="79" customFormat="1" x14ac:dyDescent="0.2">
      <c r="E1225" s="134"/>
      <c r="M1225" s="134"/>
    </row>
    <row r="1226" spans="5:13" s="79" customFormat="1" x14ac:dyDescent="0.2">
      <c r="E1226" s="134"/>
      <c r="M1226" s="134"/>
    </row>
    <row r="1227" spans="5:13" s="79" customFormat="1" x14ac:dyDescent="0.2">
      <c r="E1227" s="134"/>
      <c r="M1227" s="134"/>
    </row>
    <row r="1228" spans="5:13" s="79" customFormat="1" x14ac:dyDescent="0.2">
      <c r="E1228" s="134"/>
      <c r="M1228" s="134"/>
    </row>
    <row r="1229" spans="5:13" s="79" customFormat="1" x14ac:dyDescent="0.2">
      <c r="E1229" s="134"/>
      <c r="M1229" s="134"/>
    </row>
    <row r="1230" spans="5:13" s="79" customFormat="1" x14ac:dyDescent="0.2">
      <c r="E1230" s="134"/>
      <c r="M1230" s="134"/>
    </row>
    <row r="1231" spans="5:13" s="79" customFormat="1" x14ac:dyDescent="0.2">
      <c r="E1231" s="134"/>
      <c r="M1231" s="134"/>
    </row>
    <row r="1232" spans="5:13" s="79" customFormat="1" x14ac:dyDescent="0.2">
      <c r="E1232" s="134"/>
      <c r="M1232" s="134"/>
    </row>
    <row r="1233" spans="5:13" s="79" customFormat="1" x14ac:dyDescent="0.2">
      <c r="E1233" s="134"/>
      <c r="M1233" s="134"/>
    </row>
    <row r="1234" spans="5:13" s="79" customFormat="1" x14ac:dyDescent="0.2">
      <c r="E1234" s="134"/>
      <c r="M1234" s="134"/>
    </row>
    <row r="1235" spans="5:13" s="79" customFormat="1" x14ac:dyDescent="0.2">
      <c r="E1235" s="134"/>
      <c r="M1235" s="134"/>
    </row>
    <row r="1236" spans="5:13" s="79" customFormat="1" x14ac:dyDescent="0.2">
      <c r="E1236" s="134"/>
      <c r="M1236" s="134"/>
    </row>
    <row r="1237" spans="5:13" s="79" customFormat="1" x14ac:dyDescent="0.2">
      <c r="E1237" s="134"/>
      <c r="M1237" s="134"/>
    </row>
    <row r="1238" spans="5:13" s="79" customFormat="1" x14ac:dyDescent="0.2">
      <c r="E1238" s="134"/>
      <c r="M1238" s="134"/>
    </row>
    <row r="1239" spans="5:13" s="79" customFormat="1" x14ac:dyDescent="0.2">
      <c r="E1239" s="134"/>
      <c r="M1239" s="134"/>
    </row>
    <row r="1240" spans="5:13" s="79" customFormat="1" x14ac:dyDescent="0.2">
      <c r="E1240" s="134"/>
      <c r="M1240" s="134"/>
    </row>
    <row r="1241" spans="5:13" s="79" customFormat="1" x14ac:dyDescent="0.2">
      <c r="E1241" s="134"/>
      <c r="M1241" s="134"/>
    </row>
    <row r="1242" spans="5:13" s="79" customFormat="1" x14ac:dyDescent="0.2">
      <c r="E1242" s="134"/>
      <c r="M1242" s="134"/>
    </row>
    <row r="1243" spans="5:13" s="79" customFormat="1" x14ac:dyDescent="0.2">
      <c r="E1243" s="134"/>
      <c r="M1243" s="134"/>
    </row>
    <row r="1244" spans="5:13" s="79" customFormat="1" x14ac:dyDescent="0.2">
      <c r="E1244" s="134"/>
      <c r="M1244" s="134"/>
    </row>
    <row r="1245" spans="5:13" s="79" customFormat="1" x14ac:dyDescent="0.2">
      <c r="E1245" s="134"/>
      <c r="M1245" s="134"/>
    </row>
    <row r="1246" spans="5:13" s="79" customFormat="1" x14ac:dyDescent="0.2">
      <c r="E1246" s="134"/>
      <c r="M1246" s="134"/>
    </row>
    <row r="1247" spans="5:13" s="79" customFormat="1" x14ac:dyDescent="0.2">
      <c r="E1247" s="134"/>
      <c r="M1247" s="134"/>
    </row>
    <row r="1248" spans="5:13" s="79" customFormat="1" x14ac:dyDescent="0.2">
      <c r="E1248" s="134"/>
      <c r="M1248" s="134"/>
    </row>
    <row r="1249" spans="5:13" s="79" customFormat="1" x14ac:dyDescent="0.2">
      <c r="E1249" s="134"/>
      <c r="M1249" s="134"/>
    </row>
    <row r="1250" spans="5:13" s="79" customFormat="1" x14ac:dyDescent="0.2">
      <c r="E1250" s="134"/>
      <c r="M1250" s="134"/>
    </row>
    <row r="1251" spans="5:13" s="79" customFormat="1" x14ac:dyDescent="0.2">
      <c r="E1251" s="134"/>
      <c r="M1251" s="134"/>
    </row>
    <row r="1252" spans="5:13" s="79" customFormat="1" x14ac:dyDescent="0.2">
      <c r="E1252" s="134"/>
      <c r="M1252" s="134"/>
    </row>
    <row r="1253" spans="5:13" s="79" customFormat="1" x14ac:dyDescent="0.2">
      <c r="E1253" s="134"/>
      <c r="M1253" s="134"/>
    </row>
    <row r="1254" spans="5:13" s="79" customFormat="1" x14ac:dyDescent="0.2">
      <c r="E1254" s="134"/>
      <c r="M1254" s="134"/>
    </row>
    <row r="1255" spans="5:13" s="79" customFormat="1" x14ac:dyDescent="0.2">
      <c r="E1255" s="134"/>
      <c r="M1255" s="134"/>
    </row>
    <row r="1256" spans="5:13" s="79" customFormat="1" x14ac:dyDescent="0.2">
      <c r="E1256" s="134"/>
      <c r="M1256" s="134"/>
    </row>
    <row r="1257" spans="5:13" s="79" customFormat="1" x14ac:dyDescent="0.2">
      <c r="E1257" s="134"/>
      <c r="M1257" s="134"/>
    </row>
    <row r="1258" spans="5:13" s="79" customFormat="1" x14ac:dyDescent="0.2">
      <c r="E1258" s="134"/>
      <c r="M1258" s="134"/>
    </row>
    <row r="1259" spans="5:13" s="79" customFormat="1" x14ac:dyDescent="0.2">
      <c r="E1259" s="134"/>
      <c r="M1259" s="134"/>
    </row>
    <row r="1260" spans="5:13" s="79" customFormat="1" x14ac:dyDescent="0.2">
      <c r="E1260" s="134"/>
      <c r="M1260" s="134"/>
    </row>
    <row r="1261" spans="5:13" s="79" customFormat="1" x14ac:dyDescent="0.2">
      <c r="E1261" s="134"/>
      <c r="M1261" s="134"/>
    </row>
    <row r="1262" spans="5:13" s="79" customFormat="1" x14ac:dyDescent="0.2">
      <c r="E1262" s="134"/>
      <c r="M1262" s="134"/>
    </row>
    <row r="1263" spans="5:13" s="79" customFormat="1" x14ac:dyDescent="0.2">
      <c r="E1263" s="134"/>
      <c r="M1263" s="134"/>
    </row>
    <row r="1264" spans="5:13" s="79" customFormat="1" x14ac:dyDescent="0.2">
      <c r="E1264" s="134"/>
      <c r="M1264" s="134"/>
    </row>
    <row r="1265" spans="5:13" s="79" customFormat="1" x14ac:dyDescent="0.2">
      <c r="E1265" s="134"/>
      <c r="M1265" s="134"/>
    </row>
    <row r="1266" spans="5:13" s="79" customFormat="1" x14ac:dyDescent="0.2">
      <c r="E1266" s="134"/>
      <c r="M1266" s="134"/>
    </row>
    <row r="1267" spans="5:13" s="79" customFormat="1" x14ac:dyDescent="0.2">
      <c r="E1267" s="134"/>
      <c r="M1267" s="134"/>
    </row>
    <row r="1268" spans="5:13" s="79" customFormat="1" x14ac:dyDescent="0.2">
      <c r="E1268" s="134"/>
      <c r="M1268" s="134"/>
    </row>
    <row r="1269" spans="5:13" s="79" customFormat="1" x14ac:dyDescent="0.2">
      <c r="E1269" s="134"/>
      <c r="M1269" s="134"/>
    </row>
    <row r="1270" spans="5:13" s="79" customFormat="1" x14ac:dyDescent="0.2">
      <c r="E1270" s="134"/>
      <c r="M1270" s="134"/>
    </row>
    <row r="1271" spans="5:13" s="79" customFormat="1" x14ac:dyDescent="0.2">
      <c r="E1271" s="134"/>
      <c r="M1271" s="134"/>
    </row>
    <row r="1272" spans="5:13" s="79" customFormat="1" x14ac:dyDescent="0.2">
      <c r="E1272" s="134"/>
      <c r="M1272" s="134"/>
    </row>
    <row r="1273" spans="5:13" s="79" customFormat="1" x14ac:dyDescent="0.2">
      <c r="E1273" s="134"/>
      <c r="M1273" s="134"/>
    </row>
    <row r="1274" spans="5:13" s="79" customFormat="1" x14ac:dyDescent="0.2">
      <c r="E1274" s="134"/>
      <c r="M1274" s="134"/>
    </row>
    <row r="1275" spans="5:13" s="79" customFormat="1" x14ac:dyDescent="0.2">
      <c r="E1275" s="134"/>
      <c r="M1275" s="134"/>
    </row>
    <row r="1276" spans="5:13" s="79" customFormat="1" x14ac:dyDescent="0.2">
      <c r="E1276" s="134"/>
      <c r="M1276" s="134"/>
    </row>
    <row r="1277" spans="5:13" s="79" customFormat="1" x14ac:dyDescent="0.2">
      <c r="E1277" s="134"/>
      <c r="M1277" s="134"/>
    </row>
    <row r="1278" spans="5:13" s="79" customFormat="1" x14ac:dyDescent="0.2">
      <c r="E1278" s="134"/>
      <c r="M1278" s="134"/>
    </row>
    <row r="1279" spans="5:13" s="79" customFormat="1" x14ac:dyDescent="0.2">
      <c r="E1279" s="134"/>
      <c r="M1279" s="134"/>
    </row>
    <row r="1280" spans="5:13" s="79" customFormat="1" x14ac:dyDescent="0.2">
      <c r="E1280" s="134"/>
      <c r="M1280" s="134"/>
    </row>
    <row r="1281" spans="5:13" s="79" customFormat="1" x14ac:dyDescent="0.2">
      <c r="E1281" s="134"/>
      <c r="M1281" s="134"/>
    </row>
    <row r="1282" spans="5:13" s="79" customFormat="1" x14ac:dyDescent="0.2">
      <c r="E1282" s="134"/>
      <c r="M1282" s="134"/>
    </row>
    <row r="1283" spans="5:13" s="79" customFormat="1" x14ac:dyDescent="0.2">
      <c r="E1283" s="134"/>
      <c r="M1283" s="134"/>
    </row>
    <row r="1284" spans="5:13" s="79" customFormat="1" x14ac:dyDescent="0.2">
      <c r="E1284" s="134"/>
      <c r="M1284" s="134"/>
    </row>
    <row r="1285" spans="5:13" s="79" customFormat="1" x14ac:dyDescent="0.2">
      <c r="E1285" s="134"/>
      <c r="M1285" s="134"/>
    </row>
    <row r="1286" spans="5:13" s="79" customFormat="1" x14ac:dyDescent="0.2">
      <c r="E1286" s="134"/>
      <c r="M1286" s="134"/>
    </row>
    <row r="1287" spans="5:13" s="79" customFormat="1" x14ac:dyDescent="0.2">
      <c r="E1287" s="134"/>
      <c r="M1287" s="134"/>
    </row>
    <row r="1288" spans="5:13" s="79" customFormat="1" x14ac:dyDescent="0.2">
      <c r="E1288" s="134"/>
      <c r="M1288" s="134"/>
    </row>
    <row r="1289" spans="5:13" s="79" customFormat="1" x14ac:dyDescent="0.2">
      <c r="E1289" s="134"/>
      <c r="M1289" s="134"/>
    </row>
    <row r="1290" spans="5:13" s="79" customFormat="1" x14ac:dyDescent="0.2">
      <c r="E1290" s="134"/>
      <c r="M1290" s="134"/>
    </row>
    <row r="1291" spans="5:13" s="79" customFormat="1" x14ac:dyDescent="0.2">
      <c r="E1291" s="134"/>
      <c r="M1291" s="134"/>
    </row>
    <row r="1292" spans="5:13" s="79" customFormat="1" x14ac:dyDescent="0.2">
      <c r="E1292" s="134"/>
      <c r="M1292" s="134"/>
    </row>
    <row r="1293" spans="5:13" s="79" customFormat="1" x14ac:dyDescent="0.2">
      <c r="E1293" s="134"/>
      <c r="M1293" s="134"/>
    </row>
    <row r="1294" spans="5:13" s="79" customFormat="1" x14ac:dyDescent="0.2">
      <c r="E1294" s="134"/>
      <c r="M1294" s="134"/>
    </row>
    <row r="1295" spans="5:13" s="79" customFormat="1" x14ac:dyDescent="0.2">
      <c r="E1295" s="134"/>
      <c r="M1295" s="134"/>
    </row>
    <row r="1296" spans="5:13" s="79" customFormat="1" x14ac:dyDescent="0.2">
      <c r="E1296" s="134"/>
      <c r="M1296" s="134"/>
    </row>
    <row r="1297" spans="5:13" s="79" customFormat="1" x14ac:dyDescent="0.2">
      <c r="E1297" s="134"/>
      <c r="M1297" s="134"/>
    </row>
    <row r="1298" spans="5:13" s="79" customFormat="1" x14ac:dyDescent="0.2">
      <c r="E1298" s="134"/>
      <c r="M1298" s="134"/>
    </row>
    <row r="1299" spans="5:13" s="79" customFormat="1" x14ac:dyDescent="0.2">
      <c r="E1299" s="134"/>
      <c r="M1299" s="134"/>
    </row>
    <row r="1300" spans="5:13" s="79" customFormat="1" x14ac:dyDescent="0.2">
      <c r="E1300" s="134"/>
      <c r="M1300" s="134"/>
    </row>
    <row r="1301" spans="5:13" s="79" customFormat="1" x14ac:dyDescent="0.2">
      <c r="E1301" s="134"/>
      <c r="M1301" s="134"/>
    </row>
    <row r="1302" spans="5:13" s="79" customFormat="1" x14ac:dyDescent="0.2">
      <c r="E1302" s="134"/>
      <c r="M1302" s="134"/>
    </row>
    <row r="1303" spans="5:13" s="79" customFormat="1" x14ac:dyDescent="0.2">
      <c r="E1303" s="134"/>
      <c r="M1303" s="134"/>
    </row>
    <row r="1304" spans="5:13" s="79" customFormat="1" x14ac:dyDescent="0.2">
      <c r="E1304" s="134"/>
      <c r="M1304" s="134"/>
    </row>
    <row r="1305" spans="5:13" s="79" customFormat="1" x14ac:dyDescent="0.2">
      <c r="E1305" s="134"/>
      <c r="M1305" s="134"/>
    </row>
    <row r="1306" spans="5:13" s="79" customFormat="1" x14ac:dyDescent="0.2">
      <c r="E1306" s="134"/>
      <c r="M1306" s="134"/>
    </row>
    <row r="1307" spans="5:13" s="79" customFormat="1" x14ac:dyDescent="0.2">
      <c r="E1307" s="134"/>
      <c r="M1307" s="134"/>
    </row>
    <row r="1308" spans="5:13" s="79" customFormat="1" x14ac:dyDescent="0.2">
      <c r="E1308" s="134"/>
      <c r="M1308" s="134"/>
    </row>
    <row r="1309" spans="5:13" s="79" customFormat="1" x14ac:dyDescent="0.2">
      <c r="E1309" s="134"/>
      <c r="M1309" s="134"/>
    </row>
    <row r="1310" spans="5:13" s="79" customFormat="1" x14ac:dyDescent="0.2">
      <c r="E1310" s="134"/>
      <c r="M1310" s="134"/>
    </row>
    <row r="1311" spans="5:13" s="79" customFormat="1" x14ac:dyDescent="0.2">
      <c r="E1311" s="134"/>
      <c r="M1311" s="134"/>
    </row>
    <row r="1312" spans="5:13" s="79" customFormat="1" x14ac:dyDescent="0.2">
      <c r="E1312" s="134"/>
      <c r="M1312" s="134"/>
    </row>
    <row r="1313" spans="5:13" s="79" customFormat="1" x14ac:dyDescent="0.2">
      <c r="E1313" s="134"/>
      <c r="M1313" s="134"/>
    </row>
    <row r="1314" spans="5:13" s="79" customFormat="1" x14ac:dyDescent="0.2">
      <c r="E1314" s="134"/>
      <c r="M1314" s="134"/>
    </row>
    <row r="1315" spans="5:13" s="79" customFormat="1" x14ac:dyDescent="0.2">
      <c r="E1315" s="134"/>
      <c r="M1315" s="134"/>
    </row>
    <row r="1316" spans="5:13" s="79" customFormat="1" x14ac:dyDescent="0.2">
      <c r="E1316" s="134"/>
      <c r="M1316" s="134"/>
    </row>
    <row r="1317" spans="5:13" s="79" customFormat="1" x14ac:dyDescent="0.2">
      <c r="E1317" s="134"/>
      <c r="M1317" s="134"/>
    </row>
    <row r="1318" spans="5:13" s="79" customFormat="1" x14ac:dyDescent="0.2">
      <c r="E1318" s="134"/>
      <c r="M1318" s="134"/>
    </row>
    <row r="1319" spans="5:13" s="79" customFormat="1" x14ac:dyDescent="0.2">
      <c r="E1319" s="134"/>
      <c r="M1319" s="134"/>
    </row>
    <row r="1320" spans="5:13" s="79" customFormat="1" x14ac:dyDescent="0.2">
      <c r="E1320" s="134"/>
      <c r="M1320" s="134"/>
    </row>
    <row r="1321" spans="5:13" s="79" customFormat="1" x14ac:dyDescent="0.2">
      <c r="E1321" s="134"/>
      <c r="M1321" s="134"/>
    </row>
    <row r="1322" spans="5:13" s="79" customFormat="1" x14ac:dyDescent="0.2">
      <c r="E1322" s="134"/>
      <c r="M1322" s="134"/>
    </row>
    <row r="1323" spans="5:13" s="79" customFormat="1" x14ac:dyDescent="0.2">
      <c r="E1323" s="134"/>
      <c r="M1323" s="134"/>
    </row>
    <row r="1324" spans="5:13" s="79" customFormat="1" x14ac:dyDescent="0.2">
      <c r="E1324" s="134"/>
      <c r="M1324" s="134"/>
    </row>
    <row r="1325" spans="5:13" s="79" customFormat="1" x14ac:dyDescent="0.2">
      <c r="E1325" s="134"/>
      <c r="M1325" s="134"/>
    </row>
    <row r="1326" spans="5:13" s="79" customFormat="1" x14ac:dyDescent="0.2">
      <c r="E1326" s="134"/>
      <c r="M1326" s="134"/>
    </row>
    <row r="1327" spans="5:13" s="79" customFormat="1" x14ac:dyDescent="0.2">
      <c r="E1327" s="134"/>
      <c r="M1327" s="134"/>
    </row>
    <row r="1328" spans="5:13" s="79" customFormat="1" x14ac:dyDescent="0.2">
      <c r="E1328" s="134"/>
      <c r="M1328" s="134"/>
    </row>
    <row r="1329" spans="5:13" s="79" customFormat="1" x14ac:dyDescent="0.2">
      <c r="E1329" s="134"/>
      <c r="M1329" s="134"/>
    </row>
    <row r="1330" spans="5:13" s="79" customFormat="1" x14ac:dyDescent="0.2">
      <c r="E1330" s="134"/>
      <c r="M1330" s="134"/>
    </row>
    <row r="1331" spans="5:13" s="79" customFormat="1" x14ac:dyDescent="0.2">
      <c r="E1331" s="134"/>
      <c r="M1331" s="134"/>
    </row>
    <row r="1332" spans="5:13" s="79" customFormat="1" x14ac:dyDescent="0.2">
      <c r="E1332" s="134"/>
      <c r="M1332" s="134"/>
    </row>
    <row r="1333" spans="5:13" s="79" customFormat="1" x14ac:dyDescent="0.2">
      <c r="E1333" s="134"/>
      <c r="M1333" s="134"/>
    </row>
    <row r="1334" spans="5:13" s="79" customFormat="1" x14ac:dyDescent="0.2">
      <c r="E1334" s="134"/>
      <c r="M1334" s="134"/>
    </row>
    <row r="1335" spans="5:13" s="79" customFormat="1" x14ac:dyDescent="0.2">
      <c r="E1335" s="134"/>
      <c r="M1335" s="134"/>
    </row>
    <row r="1336" spans="5:13" s="79" customFormat="1" x14ac:dyDescent="0.2">
      <c r="E1336" s="134"/>
      <c r="M1336" s="134"/>
    </row>
    <row r="1337" spans="5:13" s="79" customFormat="1" x14ac:dyDescent="0.2">
      <c r="E1337" s="134"/>
      <c r="M1337" s="134"/>
    </row>
    <row r="1338" spans="5:13" s="79" customFormat="1" x14ac:dyDescent="0.2">
      <c r="E1338" s="134"/>
      <c r="M1338" s="134"/>
    </row>
    <row r="1339" spans="5:13" s="79" customFormat="1" x14ac:dyDescent="0.2">
      <c r="E1339" s="134"/>
      <c r="M1339" s="134"/>
    </row>
    <row r="1340" spans="5:13" s="79" customFormat="1" x14ac:dyDescent="0.2">
      <c r="E1340" s="134"/>
      <c r="M1340" s="134"/>
    </row>
    <row r="1341" spans="5:13" s="79" customFormat="1" x14ac:dyDescent="0.2">
      <c r="E1341" s="134"/>
      <c r="M1341" s="134"/>
    </row>
    <row r="1342" spans="5:13" s="79" customFormat="1" x14ac:dyDescent="0.2">
      <c r="E1342" s="134"/>
      <c r="M1342" s="134"/>
    </row>
    <row r="1343" spans="5:13" s="79" customFormat="1" x14ac:dyDescent="0.2">
      <c r="E1343" s="134"/>
      <c r="M1343" s="134"/>
    </row>
    <row r="1344" spans="5:13" s="79" customFormat="1" x14ac:dyDescent="0.2">
      <c r="E1344" s="134"/>
      <c r="M1344" s="134"/>
    </row>
    <row r="1345" spans="5:13" s="79" customFormat="1" x14ac:dyDescent="0.2">
      <c r="E1345" s="134"/>
      <c r="M1345" s="134"/>
    </row>
    <row r="1346" spans="5:13" s="79" customFormat="1" x14ac:dyDescent="0.2">
      <c r="E1346" s="134"/>
      <c r="M1346" s="134"/>
    </row>
    <row r="1347" spans="5:13" s="79" customFormat="1" x14ac:dyDescent="0.2">
      <c r="E1347" s="134"/>
      <c r="M1347" s="134"/>
    </row>
    <row r="1348" spans="5:13" s="79" customFormat="1" x14ac:dyDescent="0.2">
      <c r="E1348" s="134"/>
      <c r="M1348" s="134"/>
    </row>
    <row r="1349" spans="5:13" s="79" customFormat="1" x14ac:dyDescent="0.2">
      <c r="E1349" s="134"/>
      <c r="M1349" s="134"/>
    </row>
    <row r="1350" spans="5:13" s="79" customFormat="1" x14ac:dyDescent="0.2">
      <c r="E1350" s="134"/>
      <c r="M1350" s="134"/>
    </row>
    <row r="1351" spans="5:13" s="79" customFormat="1" x14ac:dyDescent="0.2">
      <c r="E1351" s="134"/>
      <c r="M1351" s="134"/>
    </row>
    <row r="1352" spans="5:13" s="79" customFormat="1" x14ac:dyDescent="0.2">
      <c r="E1352" s="134"/>
      <c r="M1352" s="134"/>
    </row>
    <row r="1353" spans="5:13" s="79" customFormat="1" x14ac:dyDescent="0.2">
      <c r="E1353" s="134"/>
      <c r="M1353" s="134"/>
    </row>
    <row r="1354" spans="5:13" s="79" customFormat="1" x14ac:dyDescent="0.2">
      <c r="E1354" s="134"/>
      <c r="M1354" s="134"/>
    </row>
    <row r="1355" spans="5:13" s="79" customFormat="1" x14ac:dyDescent="0.2">
      <c r="E1355" s="134"/>
      <c r="M1355" s="134"/>
    </row>
    <row r="1356" spans="5:13" s="79" customFormat="1" x14ac:dyDescent="0.2">
      <c r="E1356" s="134"/>
      <c r="M1356" s="134"/>
    </row>
    <row r="1357" spans="5:13" s="79" customFormat="1" x14ac:dyDescent="0.2">
      <c r="E1357" s="134"/>
      <c r="M1357" s="134"/>
    </row>
    <row r="1358" spans="5:13" s="79" customFormat="1" x14ac:dyDescent="0.2">
      <c r="E1358" s="134"/>
      <c r="M1358" s="134"/>
    </row>
    <row r="1359" spans="5:13" s="79" customFormat="1" x14ac:dyDescent="0.2">
      <c r="E1359" s="134"/>
      <c r="M1359" s="134"/>
    </row>
    <row r="1360" spans="5:13" s="79" customFormat="1" x14ac:dyDescent="0.2">
      <c r="E1360" s="134"/>
      <c r="M1360" s="134"/>
    </row>
    <row r="1361" spans="5:13" s="79" customFormat="1" x14ac:dyDescent="0.2">
      <c r="E1361" s="134"/>
      <c r="M1361" s="134"/>
    </row>
    <row r="1362" spans="5:13" s="79" customFormat="1" x14ac:dyDescent="0.2">
      <c r="E1362" s="134"/>
      <c r="M1362" s="134"/>
    </row>
    <row r="1363" spans="5:13" s="79" customFormat="1" x14ac:dyDescent="0.2">
      <c r="E1363" s="134"/>
      <c r="M1363" s="134"/>
    </row>
    <row r="1364" spans="5:13" s="79" customFormat="1" x14ac:dyDescent="0.2">
      <c r="E1364" s="134"/>
      <c r="M1364" s="134"/>
    </row>
    <row r="1365" spans="5:13" s="79" customFormat="1" x14ac:dyDescent="0.2">
      <c r="E1365" s="134"/>
      <c r="M1365" s="134"/>
    </row>
    <row r="1366" spans="5:13" s="79" customFormat="1" x14ac:dyDescent="0.2">
      <c r="E1366" s="134"/>
      <c r="M1366" s="134"/>
    </row>
    <row r="1367" spans="5:13" s="79" customFormat="1" x14ac:dyDescent="0.2">
      <c r="E1367" s="134"/>
      <c r="M1367" s="134"/>
    </row>
    <row r="1368" spans="5:13" s="79" customFormat="1" x14ac:dyDescent="0.2">
      <c r="E1368" s="134"/>
      <c r="M1368" s="134"/>
    </row>
    <row r="1369" spans="5:13" s="79" customFormat="1" x14ac:dyDescent="0.2">
      <c r="E1369" s="134"/>
      <c r="M1369" s="134"/>
    </row>
    <row r="1370" spans="5:13" s="79" customFormat="1" x14ac:dyDescent="0.2">
      <c r="E1370" s="134"/>
      <c r="M1370" s="134"/>
    </row>
    <row r="1371" spans="5:13" s="79" customFormat="1" x14ac:dyDescent="0.2">
      <c r="E1371" s="134"/>
      <c r="M1371" s="134"/>
    </row>
    <row r="1372" spans="5:13" s="79" customFormat="1" x14ac:dyDescent="0.2">
      <c r="E1372" s="134"/>
      <c r="M1372" s="134"/>
    </row>
    <row r="1373" spans="5:13" s="79" customFormat="1" x14ac:dyDescent="0.2">
      <c r="E1373" s="134"/>
      <c r="M1373" s="134"/>
    </row>
    <row r="1374" spans="5:13" s="79" customFormat="1" x14ac:dyDescent="0.2">
      <c r="E1374" s="134"/>
      <c r="M1374" s="134"/>
    </row>
    <row r="1375" spans="5:13" s="79" customFormat="1" x14ac:dyDescent="0.2">
      <c r="E1375" s="134"/>
      <c r="M1375" s="134"/>
    </row>
    <row r="1376" spans="5:13" s="79" customFormat="1" x14ac:dyDescent="0.2">
      <c r="E1376" s="134"/>
      <c r="M1376" s="134"/>
    </row>
    <row r="1377" spans="5:13" s="79" customFormat="1" x14ac:dyDescent="0.2">
      <c r="E1377" s="134"/>
      <c r="M1377" s="134"/>
    </row>
    <row r="1378" spans="5:13" s="79" customFormat="1" x14ac:dyDescent="0.2">
      <c r="E1378" s="134"/>
      <c r="M1378" s="134"/>
    </row>
    <row r="1379" spans="5:13" s="79" customFormat="1" x14ac:dyDescent="0.2">
      <c r="E1379" s="134"/>
      <c r="M1379" s="134"/>
    </row>
    <row r="1380" spans="5:13" s="79" customFormat="1" x14ac:dyDescent="0.2">
      <c r="E1380" s="134"/>
      <c r="M1380" s="134"/>
    </row>
    <row r="1381" spans="5:13" s="79" customFormat="1" x14ac:dyDescent="0.2">
      <c r="E1381" s="134"/>
      <c r="M1381" s="134"/>
    </row>
    <row r="1382" spans="5:13" s="79" customFormat="1" x14ac:dyDescent="0.2">
      <c r="E1382" s="134"/>
      <c r="M1382" s="134"/>
    </row>
    <row r="1383" spans="5:13" s="79" customFormat="1" x14ac:dyDescent="0.2">
      <c r="E1383" s="134"/>
      <c r="M1383" s="134"/>
    </row>
    <row r="1384" spans="5:13" s="79" customFormat="1" x14ac:dyDescent="0.2">
      <c r="E1384" s="134"/>
      <c r="M1384" s="134"/>
    </row>
    <row r="1385" spans="5:13" s="79" customFormat="1" x14ac:dyDescent="0.2">
      <c r="E1385" s="134"/>
      <c r="M1385" s="134"/>
    </row>
    <row r="1386" spans="5:13" s="79" customFormat="1" x14ac:dyDescent="0.2">
      <c r="E1386" s="134"/>
      <c r="M1386" s="134"/>
    </row>
    <row r="1387" spans="5:13" s="79" customFormat="1" x14ac:dyDescent="0.2">
      <c r="E1387" s="134"/>
      <c r="M1387" s="134"/>
    </row>
    <row r="1388" spans="5:13" s="79" customFormat="1" x14ac:dyDescent="0.2">
      <c r="E1388" s="134"/>
      <c r="M1388" s="134"/>
    </row>
    <row r="1389" spans="5:13" s="79" customFormat="1" x14ac:dyDescent="0.2">
      <c r="E1389" s="134"/>
      <c r="M1389" s="134"/>
    </row>
    <row r="1390" spans="5:13" s="79" customFormat="1" x14ac:dyDescent="0.2">
      <c r="E1390" s="134"/>
      <c r="M1390" s="134"/>
    </row>
    <row r="1391" spans="5:13" s="79" customFormat="1" x14ac:dyDescent="0.2">
      <c r="E1391" s="134"/>
      <c r="M1391" s="134"/>
    </row>
    <row r="1392" spans="5:13" s="79" customFormat="1" x14ac:dyDescent="0.2">
      <c r="E1392" s="134"/>
      <c r="M1392" s="134"/>
    </row>
    <row r="1393" spans="5:13" s="79" customFormat="1" x14ac:dyDescent="0.2">
      <c r="E1393" s="134"/>
      <c r="M1393" s="134"/>
    </row>
    <row r="1394" spans="5:13" s="79" customFormat="1" x14ac:dyDescent="0.2">
      <c r="E1394" s="134"/>
      <c r="M1394" s="134"/>
    </row>
    <row r="1395" spans="5:13" s="79" customFormat="1" x14ac:dyDescent="0.2">
      <c r="E1395" s="134"/>
      <c r="M1395" s="134"/>
    </row>
    <row r="1396" spans="5:13" s="79" customFormat="1" x14ac:dyDescent="0.2">
      <c r="E1396" s="134"/>
      <c r="M1396" s="134"/>
    </row>
    <row r="1397" spans="5:13" s="79" customFormat="1" x14ac:dyDescent="0.2">
      <c r="E1397" s="134"/>
      <c r="M1397" s="134"/>
    </row>
    <row r="1398" spans="5:13" s="79" customFormat="1" x14ac:dyDescent="0.2">
      <c r="E1398" s="134"/>
      <c r="M1398" s="134"/>
    </row>
    <row r="1399" spans="5:13" s="79" customFormat="1" x14ac:dyDescent="0.2">
      <c r="E1399" s="134"/>
      <c r="M1399" s="134"/>
    </row>
    <row r="1400" spans="5:13" s="79" customFormat="1" x14ac:dyDescent="0.2">
      <c r="E1400" s="134"/>
      <c r="M1400" s="134"/>
    </row>
    <row r="1401" spans="5:13" s="79" customFormat="1" x14ac:dyDescent="0.2">
      <c r="E1401" s="134"/>
      <c r="M1401" s="134"/>
    </row>
    <row r="1402" spans="5:13" s="79" customFormat="1" x14ac:dyDescent="0.2">
      <c r="E1402" s="134"/>
      <c r="M1402" s="134"/>
    </row>
    <row r="1403" spans="5:13" s="79" customFormat="1" x14ac:dyDescent="0.2">
      <c r="E1403" s="134"/>
      <c r="M1403" s="134"/>
    </row>
    <row r="1404" spans="5:13" s="79" customFormat="1" x14ac:dyDescent="0.2">
      <c r="E1404" s="134"/>
      <c r="M1404" s="134"/>
    </row>
    <row r="1405" spans="5:13" s="79" customFormat="1" x14ac:dyDescent="0.2">
      <c r="E1405" s="134"/>
      <c r="M1405" s="134"/>
    </row>
    <row r="1406" spans="5:13" s="79" customFormat="1" x14ac:dyDescent="0.2">
      <c r="E1406" s="134"/>
      <c r="M1406" s="134"/>
    </row>
    <row r="1407" spans="5:13" s="79" customFormat="1" x14ac:dyDescent="0.2">
      <c r="E1407" s="134"/>
      <c r="M1407" s="134"/>
    </row>
    <row r="1408" spans="5:13" s="79" customFormat="1" x14ac:dyDescent="0.2">
      <c r="E1408" s="134"/>
      <c r="M1408" s="134"/>
    </row>
    <row r="1409" spans="5:13" s="79" customFormat="1" x14ac:dyDescent="0.2">
      <c r="E1409" s="134"/>
      <c r="M1409" s="134"/>
    </row>
    <row r="1410" spans="5:13" s="79" customFormat="1" x14ac:dyDescent="0.2">
      <c r="E1410" s="134"/>
      <c r="M1410" s="134"/>
    </row>
    <row r="1411" spans="5:13" s="79" customFormat="1" x14ac:dyDescent="0.2">
      <c r="E1411" s="134"/>
      <c r="M1411" s="134"/>
    </row>
    <row r="1412" spans="5:13" s="79" customFormat="1" x14ac:dyDescent="0.2">
      <c r="E1412" s="134"/>
      <c r="M1412" s="134"/>
    </row>
    <row r="1413" spans="5:13" s="79" customFormat="1" x14ac:dyDescent="0.2">
      <c r="E1413" s="134"/>
      <c r="M1413" s="134"/>
    </row>
    <row r="1414" spans="5:13" s="79" customFormat="1" x14ac:dyDescent="0.2">
      <c r="E1414" s="134"/>
      <c r="M1414" s="134"/>
    </row>
    <row r="1415" spans="5:13" s="79" customFormat="1" x14ac:dyDescent="0.2">
      <c r="E1415" s="134"/>
      <c r="M1415" s="134"/>
    </row>
    <row r="1416" spans="5:13" s="79" customFormat="1" x14ac:dyDescent="0.2">
      <c r="E1416" s="134"/>
      <c r="M1416" s="134"/>
    </row>
    <row r="1417" spans="5:13" s="79" customFormat="1" x14ac:dyDescent="0.2">
      <c r="E1417" s="134"/>
      <c r="M1417" s="134"/>
    </row>
    <row r="1418" spans="5:13" s="79" customFormat="1" x14ac:dyDescent="0.2">
      <c r="E1418" s="134"/>
      <c r="M1418" s="134"/>
    </row>
    <row r="1419" spans="5:13" s="79" customFormat="1" x14ac:dyDescent="0.2">
      <c r="E1419" s="134"/>
      <c r="M1419" s="134"/>
    </row>
    <row r="1420" spans="5:13" s="79" customFormat="1" x14ac:dyDescent="0.2">
      <c r="E1420" s="134"/>
      <c r="M1420" s="134"/>
    </row>
    <row r="1421" spans="5:13" s="79" customFormat="1" x14ac:dyDescent="0.2">
      <c r="E1421" s="134"/>
      <c r="M1421" s="134"/>
    </row>
    <row r="1422" spans="5:13" s="79" customFormat="1" x14ac:dyDescent="0.2">
      <c r="E1422" s="134"/>
      <c r="M1422" s="134"/>
    </row>
    <row r="1423" spans="5:13" s="79" customFormat="1" x14ac:dyDescent="0.2">
      <c r="E1423" s="134"/>
      <c r="M1423" s="134"/>
    </row>
    <row r="1424" spans="5:13" s="79" customFormat="1" x14ac:dyDescent="0.2">
      <c r="E1424" s="134"/>
      <c r="M1424" s="134"/>
    </row>
    <row r="1425" spans="5:13" s="79" customFormat="1" x14ac:dyDescent="0.2">
      <c r="E1425" s="134"/>
      <c r="M1425" s="134"/>
    </row>
    <row r="1426" spans="5:13" s="79" customFormat="1" x14ac:dyDescent="0.2">
      <c r="E1426" s="134"/>
      <c r="M1426" s="134"/>
    </row>
    <row r="1427" spans="5:13" s="79" customFormat="1" x14ac:dyDescent="0.2">
      <c r="E1427" s="134"/>
      <c r="M1427" s="134"/>
    </row>
    <row r="1428" spans="5:13" s="79" customFormat="1" x14ac:dyDescent="0.2">
      <c r="E1428" s="134"/>
      <c r="M1428" s="134"/>
    </row>
    <row r="1429" spans="5:13" s="79" customFormat="1" x14ac:dyDescent="0.2">
      <c r="E1429" s="134"/>
      <c r="M1429" s="134"/>
    </row>
    <row r="1430" spans="5:13" s="79" customFormat="1" x14ac:dyDescent="0.2">
      <c r="E1430" s="134"/>
      <c r="M1430" s="134"/>
    </row>
    <row r="1431" spans="5:13" s="79" customFormat="1" x14ac:dyDescent="0.2">
      <c r="E1431" s="134"/>
      <c r="M1431" s="134"/>
    </row>
    <row r="1432" spans="5:13" s="79" customFormat="1" x14ac:dyDescent="0.2">
      <c r="E1432" s="134"/>
      <c r="M1432" s="134"/>
    </row>
    <row r="1433" spans="5:13" s="79" customFormat="1" x14ac:dyDescent="0.2">
      <c r="E1433" s="134"/>
      <c r="M1433" s="134"/>
    </row>
    <row r="1434" spans="5:13" s="79" customFormat="1" x14ac:dyDescent="0.2">
      <c r="E1434" s="134"/>
      <c r="M1434" s="134"/>
    </row>
    <row r="1435" spans="5:13" s="79" customFormat="1" x14ac:dyDescent="0.2">
      <c r="E1435" s="134"/>
      <c r="M1435" s="134"/>
    </row>
    <row r="1436" spans="5:13" s="79" customFormat="1" x14ac:dyDescent="0.2">
      <c r="E1436" s="134"/>
      <c r="M1436" s="134"/>
    </row>
    <row r="1437" spans="5:13" s="79" customFormat="1" x14ac:dyDescent="0.2">
      <c r="E1437" s="134"/>
      <c r="M1437" s="134"/>
    </row>
    <row r="1438" spans="5:13" s="79" customFormat="1" x14ac:dyDescent="0.2">
      <c r="E1438" s="134"/>
      <c r="M1438" s="134"/>
    </row>
    <row r="1439" spans="5:13" s="79" customFormat="1" x14ac:dyDescent="0.2">
      <c r="E1439" s="134"/>
      <c r="M1439" s="134"/>
    </row>
    <row r="1440" spans="5:13" s="79" customFormat="1" x14ac:dyDescent="0.2">
      <c r="E1440" s="134"/>
      <c r="M1440" s="134"/>
    </row>
    <row r="1441" spans="5:13" s="79" customFormat="1" x14ac:dyDescent="0.2">
      <c r="E1441" s="134"/>
      <c r="M1441" s="134"/>
    </row>
    <row r="1442" spans="5:13" s="79" customFormat="1" x14ac:dyDescent="0.2">
      <c r="E1442" s="134"/>
      <c r="M1442" s="134"/>
    </row>
    <row r="1443" spans="5:13" s="79" customFormat="1" x14ac:dyDescent="0.2">
      <c r="E1443" s="134"/>
      <c r="M1443" s="134"/>
    </row>
    <row r="1444" spans="5:13" s="79" customFormat="1" x14ac:dyDescent="0.2">
      <c r="E1444" s="134"/>
      <c r="M1444" s="134"/>
    </row>
    <row r="1445" spans="5:13" s="79" customFormat="1" x14ac:dyDescent="0.2">
      <c r="E1445" s="134"/>
      <c r="M1445" s="134"/>
    </row>
    <row r="1446" spans="5:13" s="79" customFormat="1" x14ac:dyDescent="0.2">
      <c r="E1446" s="134"/>
      <c r="M1446" s="134"/>
    </row>
    <row r="1447" spans="5:13" s="79" customFormat="1" x14ac:dyDescent="0.2">
      <c r="E1447" s="134"/>
      <c r="M1447" s="134"/>
    </row>
    <row r="1448" spans="5:13" s="79" customFormat="1" x14ac:dyDescent="0.2">
      <c r="E1448" s="134"/>
      <c r="M1448" s="134"/>
    </row>
    <row r="1449" spans="5:13" s="79" customFormat="1" x14ac:dyDescent="0.2">
      <c r="E1449" s="134"/>
      <c r="M1449" s="134"/>
    </row>
    <row r="1450" spans="5:13" s="79" customFormat="1" x14ac:dyDescent="0.2">
      <c r="E1450" s="134"/>
      <c r="M1450" s="134"/>
    </row>
    <row r="1451" spans="5:13" s="79" customFormat="1" x14ac:dyDescent="0.2">
      <c r="E1451" s="134"/>
      <c r="M1451" s="134"/>
    </row>
    <row r="1452" spans="5:13" s="79" customFormat="1" x14ac:dyDescent="0.2">
      <c r="E1452" s="134"/>
      <c r="M1452" s="134"/>
    </row>
    <row r="1453" spans="5:13" s="79" customFormat="1" x14ac:dyDescent="0.2">
      <c r="E1453" s="134"/>
      <c r="M1453" s="134"/>
    </row>
    <row r="1454" spans="5:13" s="79" customFormat="1" x14ac:dyDescent="0.2">
      <c r="E1454" s="134"/>
      <c r="M1454" s="134"/>
    </row>
    <row r="1455" spans="5:13" s="79" customFormat="1" x14ac:dyDescent="0.2">
      <c r="E1455" s="134"/>
      <c r="M1455" s="134"/>
    </row>
    <row r="1456" spans="5:13" s="79" customFormat="1" x14ac:dyDescent="0.2">
      <c r="E1456" s="134"/>
      <c r="M1456" s="134"/>
    </row>
    <row r="1457" spans="5:13" s="79" customFormat="1" x14ac:dyDescent="0.2">
      <c r="E1457" s="134"/>
      <c r="M1457" s="134"/>
    </row>
    <row r="1458" spans="5:13" s="79" customFormat="1" x14ac:dyDescent="0.2">
      <c r="E1458" s="134"/>
      <c r="M1458" s="134"/>
    </row>
    <row r="1459" spans="5:13" s="79" customFormat="1" x14ac:dyDescent="0.2">
      <c r="E1459" s="134"/>
      <c r="M1459" s="134"/>
    </row>
    <row r="1460" spans="5:13" s="79" customFormat="1" x14ac:dyDescent="0.2">
      <c r="E1460" s="134"/>
      <c r="M1460" s="134"/>
    </row>
    <row r="1461" spans="5:13" s="79" customFormat="1" x14ac:dyDescent="0.2">
      <c r="E1461" s="134"/>
      <c r="M1461" s="134"/>
    </row>
    <row r="1462" spans="5:13" s="79" customFormat="1" x14ac:dyDescent="0.2">
      <c r="E1462" s="134"/>
      <c r="M1462" s="134"/>
    </row>
    <row r="1463" spans="5:13" s="79" customFormat="1" x14ac:dyDescent="0.2">
      <c r="E1463" s="134"/>
      <c r="M1463" s="134"/>
    </row>
    <row r="1464" spans="5:13" s="79" customFormat="1" x14ac:dyDescent="0.2">
      <c r="E1464" s="134"/>
      <c r="M1464" s="134"/>
    </row>
    <row r="1465" spans="5:13" s="79" customFormat="1" x14ac:dyDescent="0.2">
      <c r="E1465" s="134"/>
      <c r="M1465" s="134"/>
    </row>
    <row r="1466" spans="5:13" s="79" customFormat="1" x14ac:dyDescent="0.2">
      <c r="E1466" s="134"/>
      <c r="M1466" s="134"/>
    </row>
    <row r="1467" spans="5:13" s="79" customFormat="1" x14ac:dyDescent="0.2">
      <c r="E1467" s="134"/>
      <c r="M1467" s="134"/>
    </row>
    <row r="1468" spans="5:13" s="79" customFormat="1" x14ac:dyDescent="0.2">
      <c r="E1468" s="134"/>
      <c r="M1468" s="134"/>
    </row>
    <row r="1469" spans="5:13" s="79" customFormat="1" x14ac:dyDescent="0.2">
      <c r="E1469" s="134"/>
      <c r="M1469" s="134"/>
    </row>
    <row r="1470" spans="5:13" s="79" customFormat="1" x14ac:dyDescent="0.2">
      <c r="E1470" s="134"/>
      <c r="M1470" s="134"/>
    </row>
    <row r="1471" spans="5:13" s="79" customFormat="1" x14ac:dyDescent="0.2">
      <c r="E1471" s="134"/>
      <c r="M1471" s="134"/>
    </row>
    <row r="1472" spans="5:13" s="79" customFormat="1" x14ac:dyDescent="0.2">
      <c r="E1472" s="134"/>
      <c r="M1472" s="134"/>
    </row>
    <row r="1473" spans="5:13" s="79" customFormat="1" x14ac:dyDescent="0.2">
      <c r="E1473" s="134"/>
      <c r="M1473" s="134"/>
    </row>
    <row r="1474" spans="5:13" s="79" customFormat="1" x14ac:dyDescent="0.2">
      <c r="E1474" s="134"/>
      <c r="M1474" s="134"/>
    </row>
    <row r="1475" spans="5:13" s="79" customFormat="1" x14ac:dyDescent="0.2">
      <c r="E1475" s="134"/>
      <c r="M1475" s="134"/>
    </row>
    <row r="1476" spans="5:13" s="79" customFormat="1" x14ac:dyDescent="0.2">
      <c r="E1476" s="134"/>
      <c r="M1476" s="134"/>
    </row>
    <row r="1477" spans="5:13" s="79" customFormat="1" x14ac:dyDescent="0.2">
      <c r="E1477" s="134"/>
      <c r="M1477" s="134"/>
    </row>
    <row r="1478" spans="5:13" s="79" customFormat="1" x14ac:dyDescent="0.2">
      <c r="E1478" s="134"/>
      <c r="M1478" s="134"/>
    </row>
    <row r="1479" spans="5:13" s="79" customFormat="1" x14ac:dyDescent="0.2">
      <c r="E1479" s="134"/>
      <c r="M1479" s="134"/>
    </row>
    <row r="1480" spans="5:13" s="79" customFormat="1" x14ac:dyDescent="0.2">
      <c r="E1480" s="134"/>
      <c r="M1480" s="134"/>
    </row>
    <row r="1481" spans="5:13" s="79" customFormat="1" x14ac:dyDescent="0.2">
      <c r="E1481" s="134"/>
      <c r="M1481" s="134"/>
    </row>
    <row r="1482" spans="5:13" s="79" customFormat="1" x14ac:dyDescent="0.2">
      <c r="E1482" s="134"/>
      <c r="M1482" s="134"/>
    </row>
    <row r="1483" spans="5:13" s="79" customFormat="1" x14ac:dyDescent="0.2">
      <c r="E1483" s="134"/>
      <c r="M1483" s="134"/>
    </row>
    <row r="1484" spans="5:13" s="79" customFormat="1" x14ac:dyDescent="0.2">
      <c r="E1484" s="134"/>
      <c r="M1484" s="134"/>
    </row>
    <row r="1485" spans="5:13" s="79" customFormat="1" x14ac:dyDescent="0.2">
      <c r="E1485" s="134"/>
      <c r="M1485" s="134"/>
    </row>
    <row r="1486" spans="5:13" s="79" customFormat="1" x14ac:dyDescent="0.2">
      <c r="E1486" s="134"/>
      <c r="M1486" s="134"/>
    </row>
    <row r="1487" spans="5:13" s="79" customFormat="1" x14ac:dyDescent="0.2">
      <c r="E1487" s="134"/>
      <c r="M1487" s="134"/>
    </row>
    <row r="1488" spans="5:13" s="79" customFormat="1" x14ac:dyDescent="0.2">
      <c r="E1488" s="134"/>
      <c r="M1488" s="134"/>
    </row>
    <row r="1489" spans="5:13" s="79" customFormat="1" x14ac:dyDescent="0.2">
      <c r="E1489" s="134"/>
      <c r="M1489" s="134"/>
    </row>
    <row r="1490" spans="5:13" s="79" customFormat="1" x14ac:dyDescent="0.2">
      <c r="E1490" s="134"/>
      <c r="M1490" s="134"/>
    </row>
    <row r="1491" spans="5:13" s="79" customFormat="1" x14ac:dyDescent="0.2">
      <c r="E1491" s="134"/>
      <c r="M1491" s="134"/>
    </row>
    <row r="1492" spans="5:13" s="79" customFormat="1" x14ac:dyDescent="0.2">
      <c r="E1492" s="134"/>
      <c r="M1492" s="134"/>
    </row>
    <row r="1493" spans="5:13" s="79" customFormat="1" x14ac:dyDescent="0.2">
      <c r="E1493" s="134"/>
      <c r="M1493" s="134"/>
    </row>
    <row r="1494" spans="5:13" s="79" customFormat="1" x14ac:dyDescent="0.2">
      <c r="E1494" s="134"/>
      <c r="M1494" s="134"/>
    </row>
    <row r="1495" spans="5:13" s="79" customFormat="1" x14ac:dyDescent="0.2">
      <c r="E1495" s="134"/>
      <c r="M1495" s="134"/>
    </row>
    <row r="1496" spans="5:13" s="79" customFormat="1" x14ac:dyDescent="0.2">
      <c r="E1496" s="134"/>
      <c r="M1496" s="134"/>
    </row>
    <row r="1497" spans="5:13" s="79" customFormat="1" x14ac:dyDescent="0.2">
      <c r="E1497" s="134"/>
      <c r="M1497" s="134"/>
    </row>
    <row r="1498" spans="5:13" s="79" customFormat="1" x14ac:dyDescent="0.2">
      <c r="E1498" s="134"/>
      <c r="M1498" s="134"/>
    </row>
    <row r="1499" spans="5:13" s="79" customFormat="1" x14ac:dyDescent="0.2">
      <c r="E1499" s="134"/>
      <c r="M1499" s="134"/>
    </row>
    <row r="1500" spans="5:13" s="79" customFormat="1" x14ac:dyDescent="0.2">
      <c r="E1500" s="134"/>
      <c r="M1500" s="134"/>
    </row>
    <row r="1501" spans="5:13" s="79" customFormat="1" x14ac:dyDescent="0.2">
      <c r="E1501" s="134"/>
      <c r="M1501" s="134"/>
    </row>
    <row r="1502" spans="5:13" s="79" customFormat="1" x14ac:dyDescent="0.2">
      <c r="E1502" s="134"/>
      <c r="M1502" s="134"/>
    </row>
    <row r="1503" spans="5:13" s="79" customFormat="1" x14ac:dyDescent="0.2">
      <c r="E1503" s="134"/>
      <c r="M1503" s="134"/>
    </row>
    <row r="1504" spans="5:13" s="79" customFormat="1" x14ac:dyDescent="0.2">
      <c r="E1504" s="134"/>
      <c r="M1504" s="134"/>
    </row>
    <row r="1505" spans="5:13" s="79" customFormat="1" x14ac:dyDescent="0.2">
      <c r="E1505" s="134"/>
      <c r="M1505" s="134"/>
    </row>
    <row r="1506" spans="5:13" s="79" customFormat="1" x14ac:dyDescent="0.2">
      <c r="E1506" s="134"/>
      <c r="M1506" s="134"/>
    </row>
    <row r="1507" spans="5:13" s="79" customFormat="1" x14ac:dyDescent="0.2">
      <c r="E1507" s="134"/>
      <c r="M1507" s="134"/>
    </row>
    <row r="1508" spans="5:13" s="79" customFormat="1" x14ac:dyDescent="0.2">
      <c r="E1508" s="134"/>
      <c r="M1508" s="134"/>
    </row>
    <row r="1509" spans="5:13" s="79" customFormat="1" x14ac:dyDescent="0.2">
      <c r="E1509" s="134"/>
      <c r="M1509" s="134"/>
    </row>
    <row r="1510" spans="5:13" s="79" customFormat="1" x14ac:dyDescent="0.2">
      <c r="E1510" s="134"/>
      <c r="M1510" s="134"/>
    </row>
    <row r="1511" spans="5:13" s="79" customFormat="1" x14ac:dyDescent="0.2">
      <c r="E1511" s="134"/>
      <c r="M1511" s="134"/>
    </row>
    <row r="1512" spans="5:13" s="79" customFormat="1" x14ac:dyDescent="0.2">
      <c r="E1512" s="134"/>
      <c r="M1512" s="134"/>
    </row>
    <row r="1513" spans="5:13" s="79" customFormat="1" x14ac:dyDescent="0.2">
      <c r="E1513" s="134"/>
      <c r="M1513" s="134"/>
    </row>
    <row r="1514" spans="5:13" s="79" customFormat="1" x14ac:dyDescent="0.2">
      <c r="E1514" s="134"/>
      <c r="M1514" s="134"/>
    </row>
    <row r="1515" spans="5:13" s="79" customFormat="1" x14ac:dyDescent="0.2">
      <c r="E1515" s="134"/>
      <c r="M1515" s="134"/>
    </row>
    <row r="1516" spans="5:13" s="79" customFormat="1" x14ac:dyDescent="0.2">
      <c r="E1516" s="134"/>
      <c r="M1516" s="134"/>
    </row>
    <row r="1517" spans="5:13" s="79" customFormat="1" x14ac:dyDescent="0.2">
      <c r="E1517" s="134"/>
      <c r="M1517" s="134"/>
    </row>
    <row r="1518" spans="5:13" s="79" customFormat="1" x14ac:dyDescent="0.2">
      <c r="E1518" s="134"/>
      <c r="M1518" s="134"/>
    </row>
    <row r="1519" spans="5:13" s="79" customFormat="1" x14ac:dyDescent="0.2">
      <c r="E1519" s="134"/>
      <c r="M1519" s="134"/>
    </row>
    <row r="1520" spans="5:13" s="79" customFormat="1" x14ac:dyDescent="0.2">
      <c r="E1520" s="134"/>
      <c r="M1520" s="134"/>
    </row>
    <row r="1521" spans="5:13" s="79" customFormat="1" x14ac:dyDescent="0.2">
      <c r="E1521" s="134"/>
      <c r="M1521" s="134"/>
    </row>
    <row r="1522" spans="5:13" s="79" customFormat="1" x14ac:dyDescent="0.2">
      <c r="E1522" s="134"/>
      <c r="M1522" s="134"/>
    </row>
    <row r="1523" spans="5:13" s="79" customFormat="1" x14ac:dyDescent="0.2">
      <c r="E1523" s="134"/>
      <c r="M1523" s="134"/>
    </row>
    <row r="1524" spans="5:13" s="79" customFormat="1" x14ac:dyDescent="0.2">
      <c r="E1524" s="134"/>
      <c r="M1524" s="134"/>
    </row>
    <row r="1525" spans="5:13" s="79" customFormat="1" x14ac:dyDescent="0.2">
      <c r="E1525" s="134"/>
      <c r="M1525" s="134"/>
    </row>
    <row r="1526" spans="5:13" s="79" customFormat="1" x14ac:dyDescent="0.2">
      <c r="E1526" s="134"/>
      <c r="M1526" s="134"/>
    </row>
    <row r="1527" spans="5:13" s="79" customFormat="1" x14ac:dyDescent="0.2">
      <c r="E1527" s="134"/>
      <c r="M1527" s="134"/>
    </row>
    <row r="1528" spans="5:13" s="79" customFormat="1" x14ac:dyDescent="0.2">
      <c r="E1528" s="134"/>
      <c r="M1528" s="134"/>
    </row>
    <row r="1529" spans="5:13" s="79" customFormat="1" x14ac:dyDescent="0.2">
      <c r="E1529" s="134"/>
      <c r="M1529" s="134"/>
    </row>
    <row r="1530" spans="5:13" s="79" customFormat="1" x14ac:dyDescent="0.2">
      <c r="E1530" s="134"/>
      <c r="M1530" s="134"/>
    </row>
    <row r="1531" spans="5:13" s="79" customFormat="1" x14ac:dyDescent="0.2">
      <c r="E1531" s="134"/>
      <c r="M1531" s="134"/>
    </row>
    <row r="1532" spans="5:13" s="79" customFormat="1" x14ac:dyDescent="0.2">
      <c r="E1532" s="134"/>
      <c r="M1532" s="134"/>
    </row>
    <row r="1533" spans="5:13" s="79" customFormat="1" x14ac:dyDescent="0.2">
      <c r="E1533" s="134"/>
      <c r="M1533" s="134"/>
    </row>
    <row r="1534" spans="5:13" s="79" customFormat="1" x14ac:dyDescent="0.2">
      <c r="E1534" s="134"/>
      <c r="M1534" s="134"/>
    </row>
    <row r="1535" spans="5:13" s="79" customFormat="1" x14ac:dyDescent="0.2">
      <c r="E1535" s="134"/>
      <c r="M1535" s="134"/>
    </row>
    <row r="1536" spans="5:13" s="79" customFormat="1" x14ac:dyDescent="0.2">
      <c r="E1536" s="134"/>
      <c r="M1536" s="134"/>
    </row>
    <row r="1537" spans="5:13" s="79" customFormat="1" x14ac:dyDescent="0.2">
      <c r="E1537" s="134"/>
      <c r="M1537" s="134"/>
    </row>
    <row r="1538" spans="5:13" s="79" customFormat="1" x14ac:dyDescent="0.2">
      <c r="E1538" s="134"/>
      <c r="M1538" s="134"/>
    </row>
    <row r="1539" spans="5:13" s="79" customFormat="1" x14ac:dyDescent="0.2">
      <c r="E1539" s="134"/>
      <c r="M1539" s="134"/>
    </row>
    <row r="1540" spans="5:13" s="79" customFormat="1" x14ac:dyDescent="0.2">
      <c r="E1540" s="134"/>
      <c r="M1540" s="134"/>
    </row>
    <row r="1541" spans="5:13" s="79" customFormat="1" x14ac:dyDescent="0.2">
      <c r="E1541" s="134"/>
      <c r="M1541" s="134"/>
    </row>
    <row r="1542" spans="5:13" s="79" customFormat="1" x14ac:dyDescent="0.2">
      <c r="E1542" s="134"/>
      <c r="M1542" s="134"/>
    </row>
    <row r="1543" spans="5:13" s="79" customFormat="1" x14ac:dyDescent="0.2">
      <c r="E1543" s="134"/>
      <c r="M1543" s="134"/>
    </row>
    <row r="1544" spans="5:13" s="79" customFormat="1" x14ac:dyDescent="0.2">
      <c r="E1544" s="134"/>
      <c r="M1544" s="134"/>
    </row>
    <row r="1545" spans="5:13" s="79" customFormat="1" x14ac:dyDescent="0.2">
      <c r="E1545" s="134"/>
      <c r="M1545" s="134"/>
    </row>
    <row r="1546" spans="5:13" s="79" customFormat="1" x14ac:dyDescent="0.2">
      <c r="E1546" s="134"/>
      <c r="M1546" s="134"/>
    </row>
    <row r="1547" spans="5:13" s="79" customFormat="1" x14ac:dyDescent="0.2">
      <c r="E1547" s="134"/>
      <c r="M1547" s="134"/>
    </row>
    <row r="1548" spans="5:13" s="79" customFormat="1" x14ac:dyDescent="0.2">
      <c r="E1548" s="134"/>
      <c r="M1548" s="134"/>
    </row>
    <row r="1549" spans="5:13" s="79" customFormat="1" x14ac:dyDescent="0.2">
      <c r="E1549" s="134"/>
      <c r="M1549" s="134"/>
    </row>
    <row r="1550" spans="5:13" s="79" customFormat="1" x14ac:dyDescent="0.2">
      <c r="E1550" s="134"/>
      <c r="M1550" s="134"/>
    </row>
    <row r="1551" spans="5:13" s="79" customFormat="1" x14ac:dyDescent="0.2">
      <c r="E1551" s="134"/>
      <c r="M1551" s="134"/>
    </row>
    <row r="1552" spans="5:13" s="79" customFormat="1" x14ac:dyDescent="0.2">
      <c r="E1552" s="134"/>
      <c r="M1552" s="134"/>
    </row>
    <row r="1553" spans="5:13" s="79" customFormat="1" x14ac:dyDescent="0.2">
      <c r="E1553" s="134"/>
      <c r="M1553" s="134"/>
    </row>
    <row r="1554" spans="5:13" s="79" customFormat="1" x14ac:dyDescent="0.2">
      <c r="E1554" s="134"/>
      <c r="M1554" s="134"/>
    </row>
    <row r="1555" spans="5:13" s="79" customFormat="1" x14ac:dyDescent="0.2">
      <c r="E1555" s="134"/>
      <c r="M1555" s="134"/>
    </row>
    <row r="1556" spans="5:13" s="79" customFormat="1" x14ac:dyDescent="0.2">
      <c r="E1556" s="134"/>
      <c r="M1556" s="134"/>
    </row>
    <row r="1557" spans="5:13" s="79" customFormat="1" x14ac:dyDescent="0.2">
      <c r="E1557" s="134"/>
      <c r="M1557" s="134"/>
    </row>
    <row r="1558" spans="5:13" s="79" customFormat="1" x14ac:dyDescent="0.2">
      <c r="E1558" s="134"/>
      <c r="M1558" s="134"/>
    </row>
    <row r="1559" spans="5:13" s="79" customFormat="1" x14ac:dyDescent="0.2">
      <c r="E1559" s="134"/>
      <c r="M1559" s="134"/>
    </row>
    <row r="1560" spans="5:13" s="79" customFormat="1" x14ac:dyDescent="0.2">
      <c r="E1560" s="134"/>
      <c r="M1560" s="134"/>
    </row>
    <row r="1561" spans="5:13" s="79" customFormat="1" x14ac:dyDescent="0.2">
      <c r="E1561" s="134"/>
      <c r="M1561" s="134"/>
    </row>
    <row r="1562" spans="5:13" s="79" customFormat="1" x14ac:dyDescent="0.2">
      <c r="E1562" s="134"/>
      <c r="M1562" s="134"/>
    </row>
    <row r="1563" spans="5:13" s="79" customFormat="1" x14ac:dyDescent="0.2">
      <c r="E1563" s="134"/>
      <c r="M1563" s="134"/>
    </row>
    <row r="1564" spans="5:13" s="79" customFormat="1" x14ac:dyDescent="0.2">
      <c r="E1564" s="134"/>
      <c r="M1564" s="134"/>
    </row>
    <row r="1565" spans="5:13" s="79" customFormat="1" x14ac:dyDescent="0.2">
      <c r="E1565" s="134"/>
      <c r="M1565" s="134"/>
    </row>
    <row r="1566" spans="5:13" s="79" customFormat="1" x14ac:dyDescent="0.2">
      <c r="E1566" s="134"/>
      <c r="M1566" s="134"/>
    </row>
    <row r="1567" spans="5:13" s="79" customFormat="1" x14ac:dyDescent="0.2">
      <c r="E1567" s="134"/>
      <c r="M1567" s="134"/>
    </row>
    <row r="1568" spans="5:13" s="79" customFormat="1" x14ac:dyDescent="0.2">
      <c r="E1568" s="134"/>
      <c r="M1568" s="134"/>
    </row>
    <row r="1569" spans="5:13" s="79" customFormat="1" x14ac:dyDescent="0.2">
      <c r="E1569" s="134"/>
      <c r="M1569" s="134"/>
    </row>
    <row r="1570" spans="5:13" s="79" customFormat="1" x14ac:dyDescent="0.2">
      <c r="E1570" s="134"/>
      <c r="M1570" s="134"/>
    </row>
    <row r="1571" spans="5:13" s="79" customFormat="1" x14ac:dyDescent="0.2">
      <c r="E1571" s="134"/>
      <c r="M1571" s="134"/>
    </row>
    <row r="1572" spans="5:13" s="79" customFormat="1" x14ac:dyDescent="0.2">
      <c r="E1572" s="134"/>
      <c r="M1572" s="134"/>
    </row>
    <row r="1573" spans="5:13" s="79" customFormat="1" x14ac:dyDescent="0.2">
      <c r="E1573" s="134"/>
      <c r="M1573" s="134"/>
    </row>
    <row r="1574" spans="5:13" s="79" customFormat="1" x14ac:dyDescent="0.2">
      <c r="E1574" s="134"/>
      <c r="M1574" s="134"/>
    </row>
    <row r="1575" spans="5:13" s="79" customFormat="1" x14ac:dyDescent="0.2">
      <c r="E1575" s="134"/>
      <c r="M1575" s="134"/>
    </row>
    <row r="1576" spans="5:13" s="79" customFormat="1" x14ac:dyDescent="0.2">
      <c r="E1576" s="134"/>
      <c r="M1576" s="134"/>
    </row>
    <row r="1577" spans="5:13" s="79" customFormat="1" x14ac:dyDescent="0.2">
      <c r="E1577" s="134"/>
      <c r="M1577" s="134"/>
    </row>
    <row r="1578" spans="5:13" s="79" customFormat="1" x14ac:dyDescent="0.2">
      <c r="E1578" s="134"/>
      <c r="M1578" s="134"/>
    </row>
    <row r="1579" spans="5:13" s="79" customFormat="1" x14ac:dyDescent="0.2">
      <c r="E1579" s="134"/>
      <c r="M1579" s="134"/>
    </row>
    <row r="1580" spans="5:13" s="79" customFormat="1" x14ac:dyDescent="0.2">
      <c r="E1580" s="134"/>
      <c r="M1580" s="134"/>
    </row>
    <row r="1581" spans="5:13" s="79" customFormat="1" x14ac:dyDescent="0.2">
      <c r="E1581" s="134"/>
      <c r="M1581" s="134"/>
    </row>
    <row r="1582" spans="5:13" s="79" customFormat="1" x14ac:dyDescent="0.2">
      <c r="E1582" s="134"/>
      <c r="M1582" s="134"/>
    </row>
    <row r="1583" spans="5:13" s="79" customFormat="1" x14ac:dyDescent="0.2">
      <c r="E1583" s="134"/>
      <c r="M1583" s="134"/>
    </row>
    <row r="1584" spans="5:13" s="79" customFormat="1" x14ac:dyDescent="0.2">
      <c r="E1584" s="134"/>
      <c r="M1584" s="134"/>
    </row>
    <row r="1585" spans="5:13" s="79" customFormat="1" x14ac:dyDescent="0.2">
      <c r="E1585" s="134"/>
      <c r="M1585" s="134"/>
    </row>
    <row r="1586" spans="5:13" s="79" customFormat="1" x14ac:dyDescent="0.2">
      <c r="E1586" s="134"/>
      <c r="M1586" s="134"/>
    </row>
    <row r="1587" spans="5:13" s="79" customFormat="1" x14ac:dyDescent="0.2">
      <c r="E1587" s="134"/>
      <c r="M1587" s="134"/>
    </row>
    <row r="1588" spans="5:13" s="79" customFormat="1" x14ac:dyDescent="0.2">
      <c r="E1588" s="134"/>
      <c r="M1588" s="134"/>
    </row>
    <row r="1589" spans="5:13" s="79" customFormat="1" x14ac:dyDescent="0.2">
      <c r="E1589" s="134"/>
      <c r="M1589" s="134"/>
    </row>
    <row r="1590" spans="5:13" s="79" customFormat="1" x14ac:dyDescent="0.2">
      <c r="E1590" s="134"/>
      <c r="M1590" s="134"/>
    </row>
    <row r="1591" spans="5:13" s="79" customFormat="1" x14ac:dyDescent="0.2">
      <c r="E1591" s="134"/>
      <c r="M1591" s="134"/>
    </row>
    <row r="1592" spans="5:13" s="79" customFormat="1" x14ac:dyDescent="0.2">
      <c r="E1592" s="134"/>
      <c r="M1592" s="134"/>
    </row>
    <row r="1593" spans="5:13" s="79" customFormat="1" x14ac:dyDescent="0.2">
      <c r="E1593" s="134"/>
      <c r="M1593" s="134"/>
    </row>
    <row r="1594" spans="5:13" s="79" customFormat="1" x14ac:dyDescent="0.2">
      <c r="E1594" s="134"/>
      <c r="M1594" s="134"/>
    </row>
    <row r="1595" spans="5:13" s="79" customFormat="1" x14ac:dyDescent="0.2">
      <c r="E1595" s="134"/>
      <c r="M1595" s="134"/>
    </row>
    <row r="1596" spans="5:13" s="79" customFormat="1" x14ac:dyDescent="0.2">
      <c r="E1596" s="134"/>
      <c r="M1596" s="134"/>
    </row>
    <row r="1597" spans="5:13" s="79" customFormat="1" x14ac:dyDescent="0.2">
      <c r="E1597" s="134"/>
      <c r="M1597" s="134"/>
    </row>
    <row r="1598" spans="5:13" s="79" customFormat="1" x14ac:dyDescent="0.2">
      <c r="E1598" s="134"/>
      <c r="M1598" s="134"/>
    </row>
    <row r="1599" spans="5:13" s="79" customFormat="1" x14ac:dyDescent="0.2">
      <c r="E1599" s="134"/>
      <c r="M1599" s="134"/>
    </row>
    <row r="1600" spans="5:13" s="79" customFormat="1" x14ac:dyDescent="0.2">
      <c r="E1600" s="134"/>
      <c r="M1600" s="134"/>
    </row>
    <row r="1601" spans="5:13" s="79" customFormat="1" x14ac:dyDescent="0.2">
      <c r="E1601" s="134"/>
      <c r="M1601" s="134"/>
    </row>
    <row r="1602" spans="5:13" s="79" customFormat="1" x14ac:dyDescent="0.2">
      <c r="E1602" s="134"/>
      <c r="M1602" s="134"/>
    </row>
    <row r="1603" spans="5:13" s="79" customFormat="1" x14ac:dyDescent="0.2">
      <c r="E1603" s="134"/>
      <c r="M1603" s="134"/>
    </row>
    <row r="1604" spans="5:13" s="79" customFormat="1" x14ac:dyDescent="0.2">
      <c r="E1604" s="134"/>
      <c r="M1604" s="134"/>
    </row>
    <row r="1605" spans="5:13" s="79" customFormat="1" x14ac:dyDescent="0.2">
      <c r="E1605" s="134"/>
      <c r="M1605" s="134"/>
    </row>
    <row r="1606" spans="5:13" s="79" customFormat="1" x14ac:dyDescent="0.2">
      <c r="E1606" s="134"/>
      <c r="M1606" s="134"/>
    </row>
    <row r="1607" spans="5:13" s="79" customFormat="1" x14ac:dyDescent="0.2">
      <c r="E1607" s="134"/>
      <c r="M1607" s="134"/>
    </row>
    <row r="1608" spans="5:13" s="79" customFormat="1" x14ac:dyDescent="0.2">
      <c r="E1608" s="134"/>
      <c r="M1608" s="134"/>
    </row>
    <row r="1609" spans="5:13" s="79" customFormat="1" x14ac:dyDescent="0.2">
      <c r="E1609" s="134"/>
      <c r="M1609" s="134"/>
    </row>
    <row r="1610" spans="5:13" s="79" customFormat="1" x14ac:dyDescent="0.2">
      <c r="E1610" s="134"/>
      <c r="M1610" s="134"/>
    </row>
    <row r="1611" spans="5:13" s="79" customFormat="1" x14ac:dyDescent="0.2">
      <c r="E1611" s="134"/>
      <c r="M1611" s="134"/>
    </row>
    <row r="1612" spans="5:13" s="79" customFormat="1" x14ac:dyDescent="0.2">
      <c r="E1612" s="134"/>
      <c r="M1612" s="134"/>
    </row>
    <row r="1613" spans="5:13" s="79" customFormat="1" x14ac:dyDescent="0.2">
      <c r="E1613" s="134"/>
      <c r="M1613" s="134"/>
    </row>
    <row r="1614" spans="5:13" s="79" customFormat="1" x14ac:dyDescent="0.2">
      <c r="E1614" s="134"/>
      <c r="M1614" s="134"/>
    </row>
    <row r="1615" spans="5:13" s="79" customFormat="1" x14ac:dyDescent="0.2">
      <c r="E1615" s="134"/>
      <c r="M1615" s="134"/>
    </row>
    <row r="1616" spans="5:13" s="79" customFormat="1" x14ac:dyDescent="0.2">
      <c r="E1616" s="134"/>
      <c r="M1616" s="134"/>
    </row>
    <row r="1617" spans="5:13" s="79" customFormat="1" x14ac:dyDescent="0.2">
      <c r="E1617" s="134"/>
      <c r="M1617" s="134"/>
    </row>
    <row r="1618" spans="5:13" s="79" customFormat="1" x14ac:dyDescent="0.2">
      <c r="E1618" s="134"/>
      <c r="M1618" s="134"/>
    </row>
    <row r="1619" spans="5:13" s="79" customFormat="1" x14ac:dyDescent="0.2">
      <c r="E1619" s="134"/>
      <c r="M1619" s="134"/>
    </row>
    <row r="1620" spans="5:13" s="79" customFormat="1" x14ac:dyDescent="0.2">
      <c r="E1620" s="134"/>
      <c r="M1620" s="134"/>
    </row>
    <row r="1621" spans="5:13" s="79" customFormat="1" x14ac:dyDescent="0.2">
      <c r="E1621" s="134"/>
      <c r="M1621" s="134"/>
    </row>
    <row r="1622" spans="5:13" s="79" customFormat="1" x14ac:dyDescent="0.2">
      <c r="E1622" s="134"/>
      <c r="M1622" s="134"/>
    </row>
    <row r="1623" spans="5:13" s="79" customFormat="1" x14ac:dyDescent="0.2">
      <c r="E1623" s="134"/>
      <c r="M1623" s="134"/>
    </row>
    <row r="1624" spans="5:13" s="79" customFormat="1" x14ac:dyDescent="0.2">
      <c r="E1624" s="134"/>
      <c r="M1624" s="134"/>
    </row>
    <row r="1625" spans="5:13" s="79" customFormat="1" x14ac:dyDescent="0.2">
      <c r="E1625" s="134"/>
      <c r="M1625" s="134"/>
    </row>
    <row r="1626" spans="5:13" s="79" customFormat="1" x14ac:dyDescent="0.2">
      <c r="E1626" s="134"/>
      <c r="M1626" s="134"/>
    </row>
    <row r="1627" spans="5:13" s="79" customFormat="1" x14ac:dyDescent="0.2">
      <c r="E1627" s="134"/>
      <c r="M1627" s="134"/>
    </row>
    <row r="1628" spans="5:13" s="79" customFormat="1" x14ac:dyDescent="0.2">
      <c r="E1628" s="134"/>
      <c r="M1628" s="134"/>
    </row>
    <row r="1629" spans="5:13" s="79" customFormat="1" x14ac:dyDescent="0.2">
      <c r="E1629" s="134"/>
      <c r="M1629" s="134"/>
    </row>
    <row r="1630" spans="5:13" s="79" customFormat="1" x14ac:dyDescent="0.2">
      <c r="E1630" s="134"/>
      <c r="M1630" s="134"/>
    </row>
    <row r="1631" spans="5:13" s="79" customFormat="1" x14ac:dyDescent="0.2">
      <c r="E1631" s="134"/>
      <c r="M1631" s="134"/>
    </row>
    <row r="1632" spans="5:13" s="79" customFormat="1" x14ac:dyDescent="0.2">
      <c r="E1632" s="134"/>
      <c r="M1632" s="134"/>
    </row>
    <row r="1633" spans="5:13" s="79" customFormat="1" x14ac:dyDescent="0.2">
      <c r="E1633" s="134"/>
      <c r="M1633" s="134"/>
    </row>
    <row r="1634" spans="5:13" s="79" customFormat="1" x14ac:dyDescent="0.2">
      <c r="E1634" s="134"/>
      <c r="M1634" s="134"/>
    </row>
    <row r="1635" spans="5:13" s="79" customFormat="1" x14ac:dyDescent="0.2">
      <c r="E1635" s="134"/>
      <c r="M1635" s="134"/>
    </row>
    <row r="1636" spans="5:13" s="79" customFormat="1" x14ac:dyDescent="0.2">
      <c r="E1636" s="134"/>
      <c r="M1636" s="134"/>
    </row>
    <row r="1637" spans="5:13" s="79" customFormat="1" x14ac:dyDescent="0.2">
      <c r="E1637" s="134"/>
      <c r="M1637" s="134"/>
    </row>
    <row r="1638" spans="5:13" s="79" customFormat="1" x14ac:dyDescent="0.2">
      <c r="E1638" s="134"/>
      <c r="M1638" s="134"/>
    </row>
    <row r="1639" spans="5:13" s="79" customFormat="1" x14ac:dyDescent="0.2">
      <c r="E1639" s="134"/>
      <c r="M1639" s="134"/>
    </row>
    <row r="1640" spans="5:13" s="79" customFormat="1" x14ac:dyDescent="0.2">
      <c r="E1640" s="134"/>
      <c r="M1640" s="134"/>
    </row>
    <row r="1641" spans="5:13" s="79" customFormat="1" x14ac:dyDescent="0.2">
      <c r="E1641" s="134"/>
      <c r="M1641" s="134"/>
    </row>
    <row r="1642" spans="5:13" s="79" customFormat="1" x14ac:dyDescent="0.2">
      <c r="E1642" s="134"/>
      <c r="M1642" s="134"/>
    </row>
    <row r="1643" spans="5:13" s="79" customFormat="1" x14ac:dyDescent="0.2">
      <c r="E1643" s="134"/>
      <c r="M1643" s="134"/>
    </row>
    <row r="1644" spans="5:13" s="79" customFormat="1" x14ac:dyDescent="0.2">
      <c r="E1644" s="134"/>
      <c r="M1644" s="134"/>
    </row>
    <row r="1645" spans="5:13" s="79" customFormat="1" x14ac:dyDescent="0.2">
      <c r="E1645" s="134"/>
      <c r="M1645" s="134"/>
    </row>
    <row r="1646" spans="5:13" s="79" customFormat="1" x14ac:dyDescent="0.2">
      <c r="E1646" s="134"/>
      <c r="M1646" s="134"/>
    </row>
    <row r="1647" spans="5:13" s="79" customFormat="1" x14ac:dyDescent="0.2">
      <c r="E1647" s="134"/>
      <c r="M1647" s="134"/>
    </row>
    <row r="1648" spans="5:13" s="79" customFormat="1" x14ac:dyDescent="0.2">
      <c r="E1648" s="134"/>
      <c r="M1648" s="134"/>
    </row>
    <row r="1649" spans="5:13" s="79" customFormat="1" x14ac:dyDescent="0.2">
      <c r="E1649" s="134"/>
      <c r="M1649" s="134"/>
    </row>
    <row r="1650" spans="5:13" s="79" customFormat="1" x14ac:dyDescent="0.2">
      <c r="E1650" s="134"/>
      <c r="M1650" s="134"/>
    </row>
    <row r="1651" spans="5:13" s="79" customFormat="1" x14ac:dyDescent="0.2">
      <c r="E1651" s="134"/>
      <c r="M1651" s="134"/>
    </row>
    <row r="1652" spans="5:13" s="79" customFormat="1" x14ac:dyDescent="0.2">
      <c r="E1652" s="134"/>
      <c r="M1652" s="134"/>
    </row>
    <row r="1653" spans="5:13" s="79" customFormat="1" x14ac:dyDescent="0.2">
      <c r="E1653" s="134"/>
      <c r="M1653" s="134"/>
    </row>
    <row r="1654" spans="5:13" s="79" customFormat="1" x14ac:dyDescent="0.2">
      <c r="E1654" s="134"/>
      <c r="M1654" s="134"/>
    </row>
    <row r="1655" spans="5:13" s="79" customFormat="1" x14ac:dyDescent="0.2">
      <c r="E1655" s="134"/>
      <c r="M1655" s="134"/>
    </row>
    <row r="1656" spans="5:13" s="79" customFormat="1" x14ac:dyDescent="0.2">
      <c r="E1656" s="134"/>
      <c r="M1656" s="134"/>
    </row>
    <row r="1657" spans="5:13" s="79" customFormat="1" x14ac:dyDescent="0.2">
      <c r="E1657" s="134"/>
      <c r="M1657" s="134"/>
    </row>
    <row r="1658" spans="5:13" s="79" customFormat="1" x14ac:dyDescent="0.2">
      <c r="E1658" s="134"/>
      <c r="M1658" s="134"/>
    </row>
    <row r="1659" spans="5:13" s="79" customFormat="1" x14ac:dyDescent="0.2">
      <c r="E1659" s="134"/>
      <c r="M1659" s="134"/>
    </row>
    <row r="1660" spans="5:13" s="79" customFormat="1" x14ac:dyDescent="0.2">
      <c r="E1660" s="134"/>
      <c r="M1660" s="134"/>
    </row>
    <row r="1661" spans="5:13" s="79" customFormat="1" x14ac:dyDescent="0.2">
      <c r="E1661" s="134"/>
      <c r="M1661" s="134"/>
    </row>
    <row r="1662" spans="5:13" s="79" customFormat="1" x14ac:dyDescent="0.2">
      <c r="E1662" s="134"/>
      <c r="M1662" s="134"/>
    </row>
    <row r="1663" spans="5:13" s="79" customFormat="1" x14ac:dyDescent="0.2">
      <c r="E1663" s="134"/>
      <c r="M1663" s="134"/>
    </row>
    <row r="1664" spans="5:13" s="79" customFormat="1" x14ac:dyDescent="0.2">
      <c r="E1664" s="134"/>
      <c r="M1664" s="134"/>
    </row>
    <row r="1665" spans="5:13" s="79" customFormat="1" x14ac:dyDescent="0.2">
      <c r="E1665" s="134"/>
      <c r="M1665" s="134"/>
    </row>
    <row r="1666" spans="5:13" s="79" customFormat="1" x14ac:dyDescent="0.2">
      <c r="E1666" s="134"/>
      <c r="M1666" s="134"/>
    </row>
    <row r="1667" spans="5:13" s="79" customFormat="1" x14ac:dyDescent="0.2">
      <c r="E1667" s="134"/>
      <c r="M1667" s="134"/>
    </row>
    <row r="1668" spans="5:13" s="79" customFormat="1" x14ac:dyDescent="0.2">
      <c r="E1668" s="134"/>
      <c r="M1668" s="134"/>
    </row>
    <row r="1669" spans="5:13" s="79" customFormat="1" x14ac:dyDescent="0.2">
      <c r="E1669" s="134"/>
      <c r="M1669" s="134"/>
    </row>
    <row r="1670" spans="5:13" s="79" customFormat="1" x14ac:dyDescent="0.2">
      <c r="E1670" s="134"/>
      <c r="M1670" s="134"/>
    </row>
    <row r="1671" spans="5:13" s="79" customFormat="1" x14ac:dyDescent="0.2">
      <c r="E1671" s="134"/>
      <c r="M1671" s="134"/>
    </row>
    <row r="1672" spans="5:13" s="79" customFormat="1" x14ac:dyDescent="0.2">
      <c r="E1672" s="134"/>
      <c r="M1672" s="134"/>
    </row>
    <row r="1673" spans="5:13" s="79" customFormat="1" x14ac:dyDescent="0.2">
      <c r="E1673" s="134"/>
      <c r="M1673" s="134"/>
    </row>
    <row r="1674" spans="5:13" s="79" customFormat="1" x14ac:dyDescent="0.2">
      <c r="E1674" s="134"/>
      <c r="M1674" s="134"/>
    </row>
    <row r="1675" spans="5:13" s="79" customFormat="1" x14ac:dyDescent="0.2">
      <c r="E1675" s="134"/>
      <c r="M1675" s="134"/>
    </row>
    <row r="1676" spans="5:13" s="79" customFormat="1" x14ac:dyDescent="0.2">
      <c r="E1676" s="134"/>
      <c r="M1676" s="134"/>
    </row>
    <row r="1677" spans="5:13" s="79" customFormat="1" x14ac:dyDescent="0.2">
      <c r="E1677" s="134"/>
      <c r="M1677" s="134"/>
    </row>
    <row r="1678" spans="5:13" s="79" customFormat="1" x14ac:dyDescent="0.2">
      <c r="E1678" s="134"/>
      <c r="M1678" s="134"/>
    </row>
    <row r="1679" spans="5:13" s="79" customFormat="1" x14ac:dyDescent="0.2">
      <c r="E1679" s="134"/>
      <c r="M1679" s="134"/>
    </row>
    <row r="1680" spans="5:13" s="79" customFormat="1" x14ac:dyDescent="0.2">
      <c r="E1680" s="134"/>
      <c r="M1680" s="134"/>
    </row>
    <row r="1681" spans="5:13" s="79" customFormat="1" x14ac:dyDescent="0.2">
      <c r="E1681" s="134"/>
      <c r="M1681" s="134"/>
    </row>
    <row r="1682" spans="5:13" s="79" customFormat="1" x14ac:dyDescent="0.2">
      <c r="E1682" s="134"/>
      <c r="M1682" s="134"/>
    </row>
    <row r="1683" spans="5:13" s="79" customFormat="1" x14ac:dyDescent="0.2">
      <c r="E1683" s="134"/>
      <c r="M1683" s="134"/>
    </row>
    <row r="1684" spans="5:13" s="79" customFormat="1" x14ac:dyDescent="0.2">
      <c r="E1684" s="134"/>
      <c r="M1684" s="134"/>
    </row>
    <row r="1685" spans="5:13" s="79" customFormat="1" x14ac:dyDescent="0.2">
      <c r="E1685" s="134"/>
      <c r="M1685" s="134"/>
    </row>
    <row r="1686" spans="5:13" s="79" customFormat="1" x14ac:dyDescent="0.2">
      <c r="E1686" s="134"/>
      <c r="M1686" s="134"/>
    </row>
    <row r="1687" spans="5:13" s="79" customFormat="1" x14ac:dyDescent="0.2">
      <c r="E1687" s="134"/>
      <c r="M1687" s="134"/>
    </row>
    <row r="1688" spans="5:13" s="79" customFormat="1" x14ac:dyDescent="0.2">
      <c r="E1688" s="134"/>
      <c r="M1688" s="134"/>
    </row>
    <row r="1689" spans="5:13" s="79" customFormat="1" x14ac:dyDescent="0.2">
      <c r="E1689" s="134"/>
      <c r="M1689" s="134"/>
    </row>
    <row r="1690" spans="5:13" s="79" customFormat="1" x14ac:dyDescent="0.2">
      <c r="E1690" s="134"/>
      <c r="M1690" s="134"/>
    </row>
    <row r="1691" spans="5:13" s="79" customFormat="1" x14ac:dyDescent="0.2">
      <c r="E1691" s="134"/>
      <c r="M1691" s="134"/>
    </row>
    <row r="1692" spans="5:13" s="79" customFormat="1" x14ac:dyDescent="0.2">
      <c r="E1692" s="134"/>
      <c r="M1692" s="134"/>
    </row>
    <row r="1693" spans="5:13" s="79" customFormat="1" x14ac:dyDescent="0.2">
      <c r="E1693" s="134"/>
      <c r="M1693" s="134"/>
    </row>
    <row r="1694" spans="5:13" s="79" customFormat="1" x14ac:dyDescent="0.2">
      <c r="E1694" s="134"/>
      <c r="M1694" s="134"/>
    </row>
    <row r="1695" spans="5:13" s="79" customFormat="1" x14ac:dyDescent="0.2">
      <c r="E1695" s="134"/>
      <c r="M1695" s="134"/>
    </row>
    <row r="1696" spans="5:13" s="79" customFormat="1" x14ac:dyDescent="0.2">
      <c r="E1696" s="134"/>
      <c r="M1696" s="134"/>
    </row>
    <row r="1697" spans="5:13" s="79" customFormat="1" x14ac:dyDescent="0.2">
      <c r="E1697" s="134"/>
      <c r="M1697" s="134"/>
    </row>
    <row r="1698" spans="5:13" s="79" customFormat="1" x14ac:dyDescent="0.2">
      <c r="E1698" s="134"/>
      <c r="M1698" s="134"/>
    </row>
    <row r="1699" spans="5:13" s="79" customFormat="1" x14ac:dyDescent="0.2">
      <c r="E1699" s="134"/>
      <c r="M1699" s="134"/>
    </row>
    <row r="1700" spans="5:13" s="79" customFormat="1" x14ac:dyDescent="0.2">
      <c r="E1700" s="134"/>
      <c r="M1700" s="134"/>
    </row>
    <row r="1701" spans="5:13" s="79" customFormat="1" x14ac:dyDescent="0.2">
      <c r="E1701" s="134"/>
      <c r="M1701" s="134"/>
    </row>
    <row r="1702" spans="5:13" s="79" customFormat="1" x14ac:dyDescent="0.2">
      <c r="E1702" s="134"/>
      <c r="M1702" s="134"/>
    </row>
    <row r="1703" spans="5:13" s="79" customFormat="1" x14ac:dyDescent="0.2">
      <c r="E1703" s="134"/>
      <c r="M1703" s="134"/>
    </row>
    <row r="1704" spans="5:13" s="79" customFormat="1" x14ac:dyDescent="0.2">
      <c r="E1704" s="134"/>
      <c r="M1704" s="134"/>
    </row>
    <row r="1705" spans="5:13" s="79" customFormat="1" x14ac:dyDescent="0.2">
      <c r="E1705" s="134"/>
      <c r="M1705" s="134"/>
    </row>
    <row r="1706" spans="5:13" s="79" customFormat="1" x14ac:dyDescent="0.2">
      <c r="E1706" s="134"/>
      <c r="M1706" s="134"/>
    </row>
    <row r="1707" spans="5:13" s="79" customFormat="1" x14ac:dyDescent="0.2">
      <c r="E1707" s="134"/>
      <c r="M1707" s="134"/>
    </row>
    <row r="1708" spans="5:13" s="79" customFormat="1" x14ac:dyDescent="0.2">
      <c r="E1708" s="134"/>
      <c r="M1708" s="134"/>
    </row>
    <row r="1709" spans="5:13" s="79" customFormat="1" x14ac:dyDescent="0.2">
      <c r="E1709" s="134"/>
      <c r="M1709" s="134"/>
    </row>
    <row r="1710" spans="5:13" s="79" customFormat="1" x14ac:dyDescent="0.2">
      <c r="E1710" s="134"/>
      <c r="M1710" s="134"/>
    </row>
    <row r="1711" spans="5:13" s="79" customFormat="1" x14ac:dyDescent="0.2">
      <c r="E1711" s="134"/>
      <c r="M1711" s="134"/>
    </row>
    <row r="1712" spans="5:13" s="79" customFormat="1" x14ac:dyDescent="0.2">
      <c r="E1712" s="134"/>
      <c r="M1712" s="134"/>
    </row>
    <row r="1713" spans="5:13" s="79" customFormat="1" x14ac:dyDescent="0.2">
      <c r="E1713" s="134"/>
      <c r="M1713" s="134"/>
    </row>
    <row r="1714" spans="5:13" s="79" customFormat="1" x14ac:dyDescent="0.2">
      <c r="E1714" s="134"/>
      <c r="M1714" s="134"/>
    </row>
    <row r="1715" spans="5:13" s="79" customFormat="1" x14ac:dyDescent="0.2">
      <c r="E1715" s="134"/>
      <c r="M1715" s="134"/>
    </row>
    <row r="1716" spans="5:13" s="79" customFormat="1" x14ac:dyDescent="0.2">
      <c r="E1716" s="134"/>
      <c r="M1716" s="134"/>
    </row>
    <row r="1717" spans="5:13" s="79" customFormat="1" x14ac:dyDescent="0.2">
      <c r="E1717" s="134"/>
      <c r="M1717" s="134"/>
    </row>
    <row r="1718" spans="5:13" s="79" customFormat="1" x14ac:dyDescent="0.2">
      <c r="E1718" s="134"/>
      <c r="M1718" s="134"/>
    </row>
    <row r="1719" spans="5:13" s="79" customFormat="1" x14ac:dyDescent="0.2">
      <c r="E1719" s="134"/>
      <c r="M1719" s="134"/>
    </row>
    <row r="1720" spans="5:13" s="79" customFormat="1" x14ac:dyDescent="0.2">
      <c r="E1720" s="134"/>
      <c r="M1720" s="134"/>
    </row>
    <row r="1721" spans="5:13" s="79" customFormat="1" x14ac:dyDescent="0.2">
      <c r="E1721" s="134"/>
      <c r="M1721" s="134"/>
    </row>
    <row r="1722" spans="5:13" s="79" customFormat="1" x14ac:dyDescent="0.2">
      <c r="E1722" s="134"/>
      <c r="M1722" s="134"/>
    </row>
    <row r="1723" spans="5:13" s="79" customFormat="1" x14ac:dyDescent="0.2">
      <c r="E1723" s="134"/>
      <c r="M1723" s="134"/>
    </row>
    <row r="1724" spans="5:13" s="79" customFormat="1" x14ac:dyDescent="0.2">
      <c r="E1724" s="134"/>
      <c r="M1724" s="134"/>
    </row>
    <row r="1725" spans="5:13" s="79" customFormat="1" x14ac:dyDescent="0.2">
      <c r="E1725" s="134"/>
      <c r="M1725" s="134"/>
    </row>
    <row r="1726" spans="5:13" s="79" customFormat="1" x14ac:dyDescent="0.2">
      <c r="E1726" s="134"/>
      <c r="M1726" s="134"/>
    </row>
    <row r="1727" spans="5:13" s="79" customFormat="1" x14ac:dyDescent="0.2">
      <c r="E1727" s="134"/>
      <c r="M1727" s="134"/>
    </row>
    <row r="1728" spans="5:13" s="79" customFormat="1" x14ac:dyDescent="0.2">
      <c r="E1728" s="134"/>
      <c r="M1728" s="134"/>
    </row>
    <row r="1729" spans="5:13" s="79" customFormat="1" x14ac:dyDescent="0.2">
      <c r="E1729" s="134"/>
      <c r="M1729" s="134"/>
    </row>
    <row r="1730" spans="5:13" s="79" customFormat="1" x14ac:dyDescent="0.2">
      <c r="E1730" s="134"/>
      <c r="M1730" s="134"/>
    </row>
    <row r="1731" spans="5:13" s="79" customFormat="1" x14ac:dyDescent="0.2">
      <c r="E1731" s="134"/>
      <c r="M1731" s="134"/>
    </row>
    <row r="1732" spans="5:13" s="79" customFormat="1" x14ac:dyDescent="0.2">
      <c r="E1732" s="134"/>
      <c r="M1732" s="134"/>
    </row>
    <row r="1733" spans="5:13" s="79" customFormat="1" x14ac:dyDescent="0.2">
      <c r="E1733" s="134"/>
      <c r="M1733" s="134"/>
    </row>
    <row r="1734" spans="5:13" s="79" customFormat="1" x14ac:dyDescent="0.2">
      <c r="E1734" s="134"/>
      <c r="M1734" s="134"/>
    </row>
    <row r="1735" spans="5:13" s="79" customFormat="1" x14ac:dyDescent="0.2">
      <c r="E1735" s="134"/>
      <c r="M1735" s="134"/>
    </row>
    <row r="1736" spans="5:13" s="79" customFormat="1" x14ac:dyDescent="0.2">
      <c r="E1736" s="134"/>
      <c r="M1736" s="134"/>
    </row>
    <row r="1737" spans="5:13" s="79" customFormat="1" x14ac:dyDescent="0.2">
      <c r="E1737" s="134"/>
      <c r="M1737" s="134"/>
    </row>
    <row r="1738" spans="5:13" s="79" customFormat="1" x14ac:dyDescent="0.2">
      <c r="E1738" s="134"/>
      <c r="M1738" s="134"/>
    </row>
    <row r="1739" spans="5:13" s="79" customFormat="1" x14ac:dyDescent="0.2">
      <c r="E1739" s="134"/>
      <c r="M1739" s="134"/>
    </row>
    <row r="1740" spans="5:13" s="79" customFormat="1" x14ac:dyDescent="0.2">
      <c r="E1740" s="134"/>
      <c r="M1740" s="134"/>
    </row>
    <row r="1741" spans="5:13" s="79" customFormat="1" x14ac:dyDescent="0.2">
      <c r="E1741" s="134"/>
      <c r="M1741" s="134"/>
    </row>
    <row r="1742" spans="5:13" s="79" customFormat="1" x14ac:dyDescent="0.2">
      <c r="E1742" s="134"/>
      <c r="M1742" s="134"/>
    </row>
    <row r="1743" spans="5:13" s="79" customFormat="1" x14ac:dyDescent="0.2">
      <c r="E1743" s="134"/>
      <c r="M1743" s="134"/>
    </row>
    <row r="1744" spans="5:13" s="79" customFormat="1" x14ac:dyDescent="0.2">
      <c r="E1744" s="134"/>
      <c r="M1744" s="134"/>
    </row>
    <row r="1745" spans="5:13" s="79" customFormat="1" x14ac:dyDescent="0.2">
      <c r="E1745" s="134"/>
      <c r="M1745" s="134"/>
    </row>
    <row r="1746" spans="5:13" s="79" customFormat="1" x14ac:dyDescent="0.2">
      <c r="E1746" s="134"/>
      <c r="M1746" s="134"/>
    </row>
    <row r="1747" spans="5:13" s="79" customFormat="1" x14ac:dyDescent="0.2">
      <c r="E1747" s="134"/>
      <c r="M1747" s="134"/>
    </row>
    <row r="1748" spans="5:13" s="79" customFormat="1" x14ac:dyDescent="0.2">
      <c r="E1748" s="134"/>
      <c r="M1748" s="134"/>
    </row>
    <row r="1749" spans="5:13" s="79" customFormat="1" x14ac:dyDescent="0.2">
      <c r="E1749" s="134"/>
      <c r="M1749" s="134"/>
    </row>
    <row r="1750" spans="5:13" s="79" customFormat="1" x14ac:dyDescent="0.2">
      <c r="E1750" s="134"/>
      <c r="M1750" s="134"/>
    </row>
    <row r="1751" spans="5:13" s="79" customFormat="1" x14ac:dyDescent="0.2">
      <c r="E1751" s="134"/>
      <c r="M1751" s="134"/>
    </row>
    <row r="1752" spans="5:13" s="79" customFormat="1" x14ac:dyDescent="0.2">
      <c r="E1752" s="134"/>
      <c r="M1752" s="134"/>
    </row>
    <row r="1753" spans="5:13" s="79" customFormat="1" x14ac:dyDescent="0.2">
      <c r="E1753" s="134"/>
      <c r="M1753" s="134"/>
    </row>
    <row r="1754" spans="5:13" s="79" customFormat="1" x14ac:dyDescent="0.2">
      <c r="E1754" s="134"/>
      <c r="M1754" s="134"/>
    </row>
    <row r="1755" spans="5:13" s="79" customFormat="1" x14ac:dyDescent="0.2">
      <c r="E1755" s="134"/>
      <c r="M1755" s="134"/>
    </row>
    <row r="1756" spans="5:13" s="79" customFormat="1" x14ac:dyDescent="0.2">
      <c r="E1756" s="134"/>
      <c r="M1756" s="134"/>
    </row>
    <row r="1757" spans="5:13" s="79" customFormat="1" x14ac:dyDescent="0.2">
      <c r="E1757" s="134"/>
      <c r="M1757" s="134"/>
    </row>
    <row r="1758" spans="5:13" s="79" customFormat="1" x14ac:dyDescent="0.2">
      <c r="E1758" s="134"/>
      <c r="M1758" s="134"/>
    </row>
    <row r="1759" spans="5:13" s="79" customFormat="1" x14ac:dyDescent="0.2">
      <c r="E1759" s="134"/>
      <c r="M1759" s="134"/>
    </row>
    <row r="1760" spans="5:13" s="79" customFormat="1" x14ac:dyDescent="0.2">
      <c r="E1760" s="134"/>
      <c r="M1760" s="134"/>
    </row>
    <row r="1761" spans="5:13" s="79" customFormat="1" x14ac:dyDescent="0.2">
      <c r="E1761" s="134"/>
      <c r="M1761" s="134"/>
    </row>
    <row r="1762" spans="5:13" s="79" customFormat="1" x14ac:dyDescent="0.2">
      <c r="E1762" s="134"/>
      <c r="M1762" s="134"/>
    </row>
    <row r="1763" spans="5:13" s="79" customFormat="1" x14ac:dyDescent="0.2">
      <c r="E1763" s="134"/>
      <c r="M1763" s="134"/>
    </row>
    <row r="1764" spans="5:13" s="79" customFormat="1" x14ac:dyDescent="0.2">
      <c r="E1764" s="134"/>
      <c r="M1764" s="134"/>
    </row>
    <row r="1765" spans="5:13" s="79" customFormat="1" x14ac:dyDescent="0.2">
      <c r="E1765" s="134"/>
      <c r="M1765" s="134"/>
    </row>
    <row r="1766" spans="5:13" s="79" customFormat="1" x14ac:dyDescent="0.2">
      <c r="E1766" s="134"/>
      <c r="M1766" s="134"/>
    </row>
    <row r="1767" spans="5:13" s="79" customFormat="1" x14ac:dyDescent="0.2">
      <c r="E1767" s="134"/>
      <c r="M1767" s="134"/>
    </row>
    <row r="1768" spans="5:13" s="79" customFormat="1" x14ac:dyDescent="0.2">
      <c r="E1768" s="134"/>
      <c r="M1768" s="134"/>
    </row>
    <row r="1769" spans="5:13" s="79" customFormat="1" x14ac:dyDescent="0.2">
      <c r="E1769" s="134"/>
      <c r="M1769" s="134"/>
    </row>
    <row r="1770" spans="5:13" s="79" customFormat="1" x14ac:dyDescent="0.2">
      <c r="E1770" s="134"/>
      <c r="M1770" s="134"/>
    </row>
    <row r="1771" spans="5:13" s="79" customFormat="1" x14ac:dyDescent="0.2">
      <c r="E1771" s="134"/>
      <c r="M1771" s="134"/>
    </row>
    <row r="1772" spans="5:13" s="79" customFormat="1" x14ac:dyDescent="0.2">
      <c r="E1772" s="134"/>
      <c r="M1772" s="134"/>
    </row>
    <row r="1773" spans="5:13" s="79" customFormat="1" x14ac:dyDescent="0.2">
      <c r="E1773" s="134"/>
      <c r="M1773" s="134"/>
    </row>
    <row r="1774" spans="5:13" s="79" customFormat="1" x14ac:dyDescent="0.2">
      <c r="E1774" s="134"/>
      <c r="M1774" s="134"/>
    </row>
    <row r="1775" spans="5:13" s="79" customFormat="1" x14ac:dyDescent="0.2">
      <c r="E1775" s="134"/>
      <c r="M1775" s="134"/>
    </row>
    <row r="1776" spans="5:13" s="79" customFormat="1" x14ac:dyDescent="0.2">
      <c r="E1776" s="134"/>
      <c r="M1776" s="134"/>
    </row>
    <row r="1777" spans="5:13" s="79" customFormat="1" x14ac:dyDescent="0.2">
      <c r="E1777" s="134"/>
      <c r="M1777" s="134"/>
    </row>
    <row r="1778" spans="5:13" s="79" customFormat="1" x14ac:dyDescent="0.2">
      <c r="E1778" s="134"/>
      <c r="M1778" s="134"/>
    </row>
    <row r="1779" spans="5:13" s="79" customFormat="1" x14ac:dyDescent="0.2">
      <c r="E1779" s="134"/>
      <c r="M1779" s="134"/>
    </row>
    <row r="1780" spans="5:13" s="79" customFormat="1" x14ac:dyDescent="0.2">
      <c r="E1780" s="134"/>
      <c r="M1780" s="134"/>
    </row>
    <row r="1781" spans="5:13" s="79" customFormat="1" x14ac:dyDescent="0.2">
      <c r="E1781" s="134"/>
      <c r="M1781" s="134"/>
    </row>
    <row r="1782" spans="5:13" s="79" customFormat="1" x14ac:dyDescent="0.2">
      <c r="E1782" s="134"/>
      <c r="M1782" s="134"/>
    </row>
    <row r="1783" spans="5:13" s="79" customFormat="1" x14ac:dyDescent="0.2">
      <c r="E1783" s="134"/>
      <c r="M1783" s="134"/>
    </row>
    <row r="1784" spans="5:13" s="79" customFormat="1" x14ac:dyDescent="0.2">
      <c r="E1784" s="134"/>
      <c r="M1784" s="134"/>
    </row>
    <row r="1785" spans="5:13" s="79" customFormat="1" x14ac:dyDescent="0.2">
      <c r="E1785" s="134"/>
      <c r="M1785" s="134"/>
    </row>
    <row r="1786" spans="5:13" s="79" customFormat="1" x14ac:dyDescent="0.2">
      <c r="E1786" s="134"/>
      <c r="M1786" s="134"/>
    </row>
    <row r="1787" spans="5:13" s="79" customFormat="1" x14ac:dyDescent="0.2">
      <c r="E1787" s="134"/>
      <c r="M1787" s="134"/>
    </row>
    <row r="1788" spans="5:13" s="79" customFormat="1" x14ac:dyDescent="0.2">
      <c r="E1788" s="134"/>
      <c r="M1788" s="134"/>
    </row>
    <row r="1789" spans="5:13" s="79" customFormat="1" x14ac:dyDescent="0.2">
      <c r="E1789" s="134"/>
      <c r="M1789" s="134"/>
    </row>
    <row r="1790" spans="5:13" s="79" customFormat="1" x14ac:dyDescent="0.2">
      <c r="E1790" s="134"/>
      <c r="M1790" s="134"/>
    </row>
    <row r="1791" spans="5:13" s="79" customFormat="1" x14ac:dyDescent="0.2">
      <c r="E1791" s="134"/>
      <c r="M1791" s="134"/>
    </row>
    <row r="1792" spans="5:13" s="79" customFormat="1" x14ac:dyDescent="0.2">
      <c r="E1792" s="134"/>
      <c r="M1792" s="134"/>
    </row>
    <row r="1793" spans="5:13" s="79" customFormat="1" x14ac:dyDescent="0.2">
      <c r="E1793" s="134"/>
      <c r="M1793" s="134"/>
    </row>
    <row r="1794" spans="5:13" s="79" customFormat="1" x14ac:dyDescent="0.2">
      <c r="E1794" s="134"/>
      <c r="M1794" s="134"/>
    </row>
    <row r="1795" spans="5:13" s="79" customFormat="1" x14ac:dyDescent="0.2">
      <c r="E1795" s="134"/>
      <c r="M1795" s="134"/>
    </row>
    <row r="1796" spans="5:13" s="79" customFormat="1" x14ac:dyDescent="0.2">
      <c r="E1796" s="134"/>
      <c r="M1796" s="134"/>
    </row>
    <row r="1797" spans="5:13" s="79" customFormat="1" x14ac:dyDescent="0.2">
      <c r="E1797" s="134"/>
      <c r="M1797" s="134"/>
    </row>
    <row r="1798" spans="5:13" s="79" customFormat="1" x14ac:dyDescent="0.2">
      <c r="E1798" s="134"/>
      <c r="M1798" s="134"/>
    </row>
    <row r="1799" spans="5:13" s="79" customFormat="1" x14ac:dyDescent="0.2">
      <c r="E1799" s="134"/>
      <c r="M1799" s="134"/>
    </row>
    <row r="1800" spans="5:13" s="79" customFormat="1" x14ac:dyDescent="0.2">
      <c r="E1800" s="134"/>
      <c r="M1800" s="134"/>
    </row>
    <row r="1801" spans="5:13" s="79" customFormat="1" x14ac:dyDescent="0.2">
      <c r="E1801" s="134"/>
      <c r="M1801" s="134"/>
    </row>
    <row r="1802" spans="5:13" s="79" customFormat="1" x14ac:dyDescent="0.2">
      <c r="E1802" s="134"/>
      <c r="M1802" s="134"/>
    </row>
    <row r="1803" spans="5:13" s="79" customFormat="1" x14ac:dyDescent="0.2">
      <c r="E1803" s="134"/>
      <c r="M1803" s="134"/>
    </row>
    <row r="1804" spans="5:13" s="79" customFormat="1" x14ac:dyDescent="0.2">
      <c r="E1804" s="134"/>
      <c r="M1804" s="134"/>
    </row>
    <row r="1805" spans="5:13" s="79" customFormat="1" x14ac:dyDescent="0.2">
      <c r="E1805" s="134"/>
      <c r="M1805" s="134"/>
    </row>
    <row r="1806" spans="5:13" s="79" customFormat="1" x14ac:dyDescent="0.2">
      <c r="E1806" s="134"/>
      <c r="M1806" s="134"/>
    </row>
    <row r="1807" spans="5:13" s="79" customFormat="1" x14ac:dyDescent="0.2">
      <c r="E1807" s="134"/>
      <c r="M1807" s="134"/>
    </row>
    <row r="1808" spans="5:13" s="79" customFormat="1" x14ac:dyDescent="0.2">
      <c r="E1808" s="134"/>
      <c r="M1808" s="134"/>
    </row>
    <row r="1809" spans="5:13" s="79" customFormat="1" x14ac:dyDescent="0.2">
      <c r="E1809" s="134"/>
      <c r="M1809" s="134"/>
    </row>
    <row r="1810" spans="5:13" s="79" customFormat="1" x14ac:dyDescent="0.2">
      <c r="E1810" s="134"/>
      <c r="M1810" s="134"/>
    </row>
    <row r="1811" spans="5:13" s="79" customFormat="1" x14ac:dyDescent="0.2">
      <c r="E1811" s="134"/>
      <c r="M1811" s="134"/>
    </row>
    <row r="1812" spans="5:13" s="79" customFormat="1" x14ac:dyDescent="0.2">
      <c r="E1812" s="134"/>
      <c r="M1812" s="134"/>
    </row>
    <row r="1813" spans="5:13" s="79" customFormat="1" x14ac:dyDescent="0.2">
      <c r="E1813" s="134"/>
      <c r="M1813" s="134"/>
    </row>
    <row r="1814" spans="5:13" s="79" customFormat="1" x14ac:dyDescent="0.2">
      <c r="E1814" s="134"/>
      <c r="M1814" s="134"/>
    </row>
    <row r="1815" spans="5:13" s="79" customFormat="1" x14ac:dyDescent="0.2">
      <c r="E1815" s="134"/>
      <c r="M1815" s="134"/>
    </row>
    <row r="1816" spans="5:13" s="79" customFormat="1" x14ac:dyDescent="0.2">
      <c r="E1816" s="134"/>
      <c r="M1816" s="134"/>
    </row>
    <row r="1817" spans="5:13" s="79" customFormat="1" x14ac:dyDescent="0.2">
      <c r="E1817" s="134"/>
      <c r="M1817" s="134"/>
    </row>
    <row r="1818" spans="5:13" s="79" customFormat="1" x14ac:dyDescent="0.2">
      <c r="E1818" s="134"/>
      <c r="M1818" s="134"/>
    </row>
    <row r="1819" spans="5:13" s="79" customFormat="1" x14ac:dyDescent="0.2">
      <c r="E1819" s="134"/>
      <c r="M1819" s="134"/>
    </row>
    <row r="1820" spans="5:13" s="79" customFormat="1" x14ac:dyDescent="0.2">
      <c r="E1820" s="134"/>
      <c r="M1820" s="134"/>
    </row>
    <row r="1821" spans="5:13" s="79" customFormat="1" x14ac:dyDescent="0.2">
      <c r="E1821" s="134"/>
      <c r="M1821" s="134"/>
    </row>
    <row r="1822" spans="5:13" s="79" customFormat="1" x14ac:dyDescent="0.2">
      <c r="E1822" s="134"/>
      <c r="M1822" s="134"/>
    </row>
    <row r="1823" spans="5:13" s="79" customFormat="1" x14ac:dyDescent="0.2">
      <c r="E1823" s="134"/>
      <c r="M1823" s="134"/>
    </row>
    <row r="1824" spans="5:13" s="79" customFormat="1" x14ac:dyDescent="0.2">
      <c r="E1824" s="134"/>
      <c r="M1824" s="134"/>
    </row>
    <row r="1825" spans="5:13" s="79" customFormat="1" x14ac:dyDescent="0.2">
      <c r="E1825" s="134"/>
      <c r="M1825" s="134"/>
    </row>
    <row r="1826" spans="5:13" s="79" customFormat="1" x14ac:dyDescent="0.2">
      <c r="E1826" s="134"/>
      <c r="M1826" s="134"/>
    </row>
    <row r="1827" spans="5:13" s="79" customFormat="1" x14ac:dyDescent="0.2">
      <c r="E1827" s="134"/>
      <c r="M1827" s="134"/>
    </row>
    <row r="1828" spans="5:13" s="79" customFormat="1" x14ac:dyDescent="0.2">
      <c r="E1828" s="134"/>
      <c r="M1828" s="134"/>
    </row>
    <row r="1829" spans="5:13" s="79" customFormat="1" x14ac:dyDescent="0.2">
      <c r="E1829" s="134"/>
      <c r="M1829" s="134"/>
    </row>
    <row r="1830" spans="5:13" s="79" customFormat="1" x14ac:dyDescent="0.2">
      <c r="E1830" s="134"/>
      <c r="M1830" s="134"/>
    </row>
    <row r="1831" spans="5:13" s="79" customFormat="1" x14ac:dyDescent="0.2">
      <c r="E1831" s="134"/>
      <c r="M1831" s="134"/>
    </row>
    <row r="1832" spans="5:13" s="79" customFormat="1" x14ac:dyDescent="0.2">
      <c r="E1832" s="134"/>
      <c r="M1832" s="134"/>
    </row>
    <row r="1833" spans="5:13" s="79" customFormat="1" x14ac:dyDescent="0.2">
      <c r="E1833" s="134"/>
      <c r="M1833" s="134"/>
    </row>
    <row r="1834" spans="5:13" s="79" customFormat="1" x14ac:dyDescent="0.2">
      <c r="E1834" s="134"/>
      <c r="M1834" s="134"/>
    </row>
    <row r="1835" spans="5:13" s="79" customFormat="1" x14ac:dyDescent="0.2">
      <c r="E1835" s="134"/>
      <c r="M1835" s="134"/>
    </row>
    <row r="1836" spans="5:13" s="79" customFormat="1" x14ac:dyDescent="0.2">
      <c r="E1836" s="134"/>
      <c r="M1836" s="134"/>
    </row>
    <row r="1837" spans="5:13" s="79" customFormat="1" x14ac:dyDescent="0.2">
      <c r="E1837" s="134"/>
      <c r="M1837" s="134"/>
    </row>
    <row r="1838" spans="5:13" s="79" customFormat="1" x14ac:dyDescent="0.2">
      <c r="E1838" s="134"/>
      <c r="M1838" s="134"/>
    </row>
    <row r="1839" spans="5:13" s="79" customFormat="1" x14ac:dyDescent="0.2">
      <c r="E1839" s="134"/>
      <c r="M1839" s="134"/>
    </row>
    <row r="1840" spans="5:13" s="79" customFormat="1" x14ac:dyDescent="0.2">
      <c r="E1840" s="134"/>
      <c r="M1840" s="134"/>
    </row>
    <row r="1841" spans="5:13" s="79" customFormat="1" x14ac:dyDescent="0.2">
      <c r="E1841" s="134"/>
      <c r="M1841" s="134"/>
    </row>
    <row r="1842" spans="5:13" s="79" customFormat="1" x14ac:dyDescent="0.2">
      <c r="E1842" s="134"/>
      <c r="M1842" s="134"/>
    </row>
    <row r="1843" spans="5:13" s="79" customFormat="1" x14ac:dyDescent="0.2">
      <c r="E1843" s="134"/>
      <c r="M1843" s="134"/>
    </row>
    <row r="1844" spans="5:13" s="79" customFormat="1" x14ac:dyDescent="0.2">
      <c r="E1844" s="134"/>
      <c r="M1844" s="134"/>
    </row>
    <row r="1845" spans="5:13" s="79" customFormat="1" x14ac:dyDescent="0.2">
      <c r="E1845" s="134"/>
      <c r="M1845" s="134"/>
    </row>
    <row r="1846" spans="5:13" s="79" customFormat="1" x14ac:dyDescent="0.2">
      <c r="E1846" s="134"/>
      <c r="M1846" s="134"/>
    </row>
    <row r="1847" spans="5:13" s="79" customFormat="1" x14ac:dyDescent="0.2">
      <c r="E1847" s="134"/>
      <c r="M1847" s="134"/>
    </row>
    <row r="1848" spans="5:13" s="79" customFormat="1" x14ac:dyDescent="0.2">
      <c r="E1848" s="134"/>
      <c r="M1848" s="134"/>
    </row>
    <row r="1849" spans="5:13" s="79" customFormat="1" x14ac:dyDescent="0.2">
      <c r="E1849" s="134"/>
      <c r="M1849" s="134"/>
    </row>
    <row r="1850" spans="5:13" s="79" customFormat="1" x14ac:dyDescent="0.2">
      <c r="E1850" s="134"/>
      <c r="M1850" s="134"/>
    </row>
    <row r="1851" spans="5:13" s="79" customFormat="1" x14ac:dyDescent="0.2">
      <c r="E1851" s="134"/>
      <c r="M1851" s="134"/>
    </row>
    <row r="1852" spans="5:13" s="79" customFormat="1" x14ac:dyDescent="0.2">
      <c r="E1852" s="134"/>
      <c r="M1852" s="134"/>
    </row>
    <row r="1853" spans="5:13" s="79" customFormat="1" x14ac:dyDescent="0.2">
      <c r="E1853" s="134"/>
      <c r="M1853" s="134"/>
    </row>
    <row r="1854" spans="5:13" s="79" customFormat="1" x14ac:dyDescent="0.2">
      <c r="E1854" s="134"/>
      <c r="M1854" s="134"/>
    </row>
    <row r="1855" spans="5:13" s="79" customFormat="1" x14ac:dyDescent="0.2">
      <c r="E1855" s="134"/>
      <c r="M1855" s="134"/>
    </row>
    <row r="1856" spans="5:13" s="79" customFormat="1" x14ac:dyDescent="0.2">
      <c r="E1856" s="134"/>
      <c r="M1856" s="134"/>
    </row>
    <row r="1857" spans="5:13" s="79" customFormat="1" x14ac:dyDescent="0.2">
      <c r="E1857" s="134"/>
      <c r="M1857" s="134"/>
    </row>
    <row r="1858" spans="5:13" s="79" customFormat="1" x14ac:dyDescent="0.2">
      <c r="E1858" s="134"/>
      <c r="M1858" s="134"/>
    </row>
    <row r="1859" spans="5:13" s="79" customFormat="1" x14ac:dyDescent="0.2">
      <c r="E1859" s="134"/>
      <c r="M1859" s="134"/>
    </row>
    <row r="1860" spans="5:13" s="79" customFormat="1" x14ac:dyDescent="0.2">
      <c r="E1860" s="134"/>
      <c r="M1860" s="134"/>
    </row>
    <row r="1861" spans="5:13" s="79" customFormat="1" x14ac:dyDescent="0.2">
      <c r="E1861" s="134"/>
      <c r="M1861" s="134"/>
    </row>
    <row r="1862" spans="5:13" s="79" customFormat="1" x14ac:dyDescent="0.2">
      <c r="E1862" s="134"/>
      <c r="M1862" s="134"/>
    </row>
    <row r="1863" spans="5:13" s="79" customFormat="1" x14ac:dyDescent="0.2">
      <c r="E1863" s="134"/>
      <c r="M1863" s="134"/>
    </row>
    <row r="1864" spans="5:13" s="79" customFormat="1" x14ac:dyDescent="0.2">
      <c r="E1864" s="134"/>
      <c r="M1864" s="134"/>
    </row>
    <row r="1865" spans="5:13" s="79" customFormat="1" x14ac:dyDescent="0.2">
      <c r="E1865" s="134"/>
      <c r="M1865" s="134"/>
    </row>
    <row r="1866" spans="5:13" s="79" customFormat="1" x14ac:dyDescent="0.2">
      <c r="E1866" s="134"/>
      <c r="M1866" s="134"/>
    </row>
    <row r="1867" spans="5:13" s="79" customFormat="1" x14ac:dyDescent="0.2">
      <c r="E1867" s="134"/>
      <c r="M1867" s="134"/>
    </row>
    <row r="1868" spans="5:13" s="79" customFormat="1" x14ac:dyDescent="0.2">
      <c r="E1868" s="134"/>
      <c r="M1868" s="134"/>
    </row>
    <row r="1869" spans="5:13" s="79" customFormat="1" x14ac:dyDescent="0.2">
      <c r="E1869" s="134"/>
      <c r="M1869" s="134"/>
    </row>
    <row r="1870" spans="5:13" s="79" customFormat="1" x14ac:dyDescent="0.2">
      <c r="E1870" s="134"/>
      <c r="M1870" s="134"/>
    </row>
    <row r="1871" spans="5:13" s="79" customFormat="1" x14ac:dyDescent="0.2">
      <c r="E1871" s="134"/>
      <c r="M1871" s="134"/>
    </row>
    <row r="1872" spans="5:13" s="79" customFormat="1" x14ac:dyDescent="0.2">
      <c r="E1872" s="134"/>
      <c r="M1872" s="134"/>
    </row>
    <row r="1873" spans="5:13" s="79" customFormat="1" x14ac:dyDescent="0.2">
      <c r="E1873" s="134"/>
      <c r="M1873" s="134"/>
    </row>
    <row r="1874" spans="5:13" s="79" customFormat="1" x14ac:dyDescent="0.2">
      <c r="E1874" s="134"/>
      <c r="M1874" s="134"/>
    </row>
    <row r="1875" spans="5:13" s="79" customFormat="1" x14ac:dyDescent="0.2">
      <c r="E1875" s="134"/>
      <c r="M1875" s="134"/>
    </row>
    <row r="1876" spans="5:13" s="79" customFormat="1" x14ac:dyDescent="0.2">
      <c r="E1876" s="134"/>
      <c r="M1876" s="134"/>
    </row>
    <row r="1877" spans="5:13" s="79" customFormat="1" x14ac:dyDescent="0.2">
      <c r="E1877" s="134"/>
      <c r="M1877" s="134"/>
    </row>
    <row r="1878" spans="5:13" s="79" customFormat="1" x14ac:dyDescent="0.2">
      <c r="E1878" s="134"/>
      <c r="M1878" s="134"/>
    </row>
    <row r="1879" spans="5:13" s="79" customFormat="1" x14ac:dyDescent="0.2">
      <c r="E1879" s="134"/>
      <c r="M1879" s="134"/>
    </row>
    <row r="1880" spans="5:13" s="79" customFormat="1" x14ac:dyDescent="0.2">
      <c r="E1880" s="134"/>
      <c r="M1880" s="134"/>
    </row>
    <row r="1881" spans="5:13" s="79" customFormat="1" x14ac:dyDescent="0.2">
      <c r="E1881" s="134"/>
      <c r="M1881" s="134"/>
    </row>
    <row r="1882" spans="5:13" s="79" customFormat="1" x14ac:dyDescent="0.2">
      <c r="E1882" s="134"/>
      <c r="M1882" s="134"/>
    </row>
    <row r="1883" spans="5:13" s="79" customFormat="1" x14ac:dyDescent="0.2">
      <c r="E1883" s="134"/>
      <c r="M1883" s="134"/>
    </row>
    <row r="1884" spans="5:13" s="79" customFormat="1" x14ac:dyDescent="0.2">
      <c r="E1884" s="134"/>
      <c r="M1884" s="134"/>
    </row>
    <row r="1885" spans="5:13" s="79" customFormat="1" x14ac:dyDescent="0.2">
      <c r="E1885" s="134"/>
      <c r="M1885" s="134"/>
    </row>
    <row r="1886" spans="5:13" s="79" customFormat="1" x14ac:dyDescent="0.2">
      <c r="E1886" s="134"/>
      <c r="M1886" s="134"/>
    </row>
    <row r="1887" spans="5:13" s="79" customFormat="1" x14ac:dyDescent="0.2">
      <c r="E1887" s="134"/>
      <c r="M1887" s="134"/>
    </row>
    <row r="1888" spans="5:13" s="79" customFormat="1" x14ac:dyDescent="0.2">
      <c r="E1888" s="134"/>
      <c r="M1888" s="134"/>
    </row>
    <row r="1889" spans="5:13" s="79" customFormat="1" x14ac:dyDescent="0.2">
      <c r="E1889" s="134"/>
      <c r="M1889" s="134"/>
    </row>
    <row r="1890" spans="5:13" s="79" customFormat="1" x14ac:dyDescent="0.2">
      <c r="E1890" s="134"/>
      <c r="M1890" s="134"/>
    </row>
    <row r="1891" spans="5:13" s="79" customFormat="1" x14ac:dyDescent="0.2">
      <c r="E1891" s="134"/>
      <c r="M1891" s="134"/>
    </row>
    <row r="1892" spans="5:13" s="79" customFormat="1" x14ac:dyDescent="0.2">
      <c r="E1892" s="134"/>
      <c r="M1892" s="134"/>
    </row>
    <row r="1893" spans="5:13" s="79" customFormat="1" x14ac:dyDescent="0.2">
      <c r="E1893" s="134"/>
      <c r="M1893" s="134"/>
    </row>
    <row r="1894" spans="5:13" s="79" customFormat="1" x14ac:dyDescent="0.2">
      <c r="E1894" s="134"/>
      <c r="M1894" s="134"/>
    </row>
    <row r="1895" spans="5:13" s="79" customFormat="1" x14ac:dyDescent="0.2">
      <c r="E1895" s="134"/>
      <c r="M1895" s="134"/>
    </row>
    <row r="1896" spans="5:13" s="79" customFormat="1" x14ac:dyDescent="0.2">
      <c r="E1896" s="134"/>
      <c r="M1896" s="134"/>
    </row>
    <row r="1897" spans="5:13" s="79" customFormat="1" x14ac:dyDescent="0.2">
      <c r="E1897" s="134"/>
      <c r="M1897" s="134"/>
    </row>
    <row r="1898" spans="5:13" s="79" customFormat="1" x14ac:dyDescent="0.2">
      <c r="E1898" s="134"/>
      <c r="M1898" s="134"/>
    </row>
    <row r="1899" spans="5:13" s="79" customFormat="1" x14ac:dyDescent="0.2">
      <c r="E1899" s="134"/>
      <c r="M1899" s="134"/>
    </row>
    <row r="1900" spans="5:13" s="79" customFormat="1" x14ac:dyDescent="0.2">
      <c r="E1900" s="134"/>
      <c r="M1900" s="134"/>
    </row>
    <row r="1901" spans="5:13" s="79" customFormat="1" x14ac:dyDescent="0.2">
      <c r="E1901" s="134"/>
      <c r="M1901" s="134"/>
    </row>
    <row r="1902" spans="5:13" s="79" customFormat="1" x14ac:dyDescent="0.2">
      <c r="E1902" s="134"/>
      <c r="M1902" s="134"/>
    </row>
    <row r="1903" spans="5:13" s="79" customFormat="1" x14ac:dyDescent="0.2">
      <c r="E1903" s="134"/>
      <c r="M1903" s="134"/>
    </row>
    <row r="1904" spans="5:13" s="79" customFormat="1" x14ac:dyDescent="0.2">
      <c r="E1904" s="134"/>
      <c r="M1904" s="134"/>
    </row>
    <row r="1905" spans="5:13" s="79" customFormat="1" x14ac:dyDescent="0.2">
      <c r="E1905" s="134"/>
      <c r="M1905" s="134"/>
    </row>
    <row r="1906" spans="5:13" s="79" customFormat="1" x14ac:dyDescent="0.2">
      <c r="E1906" s="134"/>
      <c r="M1906" s="134"/>
    </row>
    <row r="1907" spans="5:13" s="79" customFormat="1" x14ac:dyDescent="0.2">
      <c r="E1907" s="134"/>
      <c r="M1907" s="134"/>
    </row>
    <row r="1908" spans="5:13" s="79" customFormat="1" x14ac:dyDescent="0.2">
      <c r="E1908" s="134"/>
      <c r="M1908" s="134"/>
    </row>
    <row r="1909" spans="5:13" s="79" customFormat="1" x14ac:dyDescent="0.2">
      <c r="E1909" s="134"/>
      <c r="M1909" s="134"/>
    </row>
    <row r="1910" spans="5:13" s="79" customFormat="1" x14ac:dyDescent="0.2">
      <c r="E1910" s="134"/>
      <c r="M1910" s="134"/>
    </row>
    <row r="1911" spans="5:13" s="79" customFormat="1" x14ac:dyDescent="0.2">
      <c r="E1911" s="134"/>
      <c r="M1911" s="134"/>
    </row>
    <row r="1912" spans="5:13" s="79" customFormat="1" x14ac:dyDescent="0.2">
      <c r="E1912" s="134"/>
      <c r="M1912" s="134"/>
    </row>
    <row r="1913" spans="5:13" s="79" customFormat="1" x14ac:dyDescent="0.2">
      <c r="E1913" s="134"/>
      <c r="M1913" s="134"/>
    </row>
    <row r="1914" spans="5:13" s="79" customFormat="1" x14ac:dyDescent="0.2">
      <c r="E1914" s="134"/>
      <c r="M1914" s="134"/>
    </row>
    <row r="1915" spans="5:13" s="79" customFormat="1" x14ac:dyDescent="0.2">
      <c r="E1915" s="134"/>
      <c r="M1915" s="134"/>
    </row>
    <row r="1916" spans="5:13" s="79" customFormat="1" x14ac:dyDescent="0.2">
      <c r="E1916" s="134"/>
      <c r="M1916" s="134"/>
    </row>
    <row r="1917" spans="5:13" s="79" customFormat="1" x14ac:dyDescent="0.2">
      <c r="E1917" s="134"/>
      <c r="M1917" s="134"/>
    </row>
    <row r="1918" spans="5:13" s="79" customFormat="1" x14ac:dyDescent="0.2">
      <c r="E1918" s="134"/>
      <c r="M1918" s="134"/>
    </row>
    <row r="1919" spans="5:13" s="79" customFormat="1" x14ac:dyDescent="0.2">
      <c r="E1919" s="134"/>
      <c r="M1919" s="134"/>
    </row>
    <row r="1920" spans="5:13" s="79" customFormat="1" x14ac:dyDescent="0.2">
      <c r="E1920" s="134"/>
      <c r="M1920" s="134"/>
    </row>
    <row r="1921" spans="5:13" s="79" customFormat="1" x14ac:dyDescent="0.2">
      <c r="E1921" s="134"/>
      <c r="M1921" s="134"/>
    </row>
    <row r="1922" spans="5:13" s="79" customFormat="1" x14ac:dyDescent="0.2">
      <c r="E1922" s="134"/>
      <c r="M1922" s="134"/>
    </row>
    <row r="1923" spans="5:13" s="79" customFormat="1" x14ac:dyDescent="0.2">
      <c r="E1923" s="134"/>
      <c r="M1923" s="134"/>
    </row>
    <row r="1924" spans="5:13" s="79" customFormat="1" x14ac:dyDescent="0.2">
      <c r="E1924" s="134"/>
      <c r="M1924" s="134"/>
    </row>
    <row r="1925" spans="5:13" s="79" customFormat="1" x14ac:dyDescent="0.2">
      <c r="E1925" s="134"/>
      <c r="M1925" s="134"/>
    </row>
    <row r="1926" spans="5:13" s="79" customFormat="1" x14ac:dyDescent="0.2">
      <c r="E1926" s="134"/>
      <c r="M1926" s="134"/>
    </row>
    <row r="1927" spans="5:13" s="79" customFormat="1" x14ac:dyDescent="0.2">
      <c r="E1927" s="134"/>
      <c r="M1927" s="134"/>
    </row>
    <row r="1928" spans="5:13" s="79" customFormat="1" x14ac:dyDescent="0.2">
      <c r="E1928" s="134"/>
      <c r="M1928" s="134"/>
    </row>
    <row r="1929" spans="5:13" s="79" customFormat="1" x14ac:dyDescent="0.2">
      <c r="E1929" s="134"/>
      <c r="M1929" s="134"/>
    </row>
    <row r="1930" spans="5:13" s="79" customFormat="1" x14ac:dyDescent="0.2">
      <c r="E1930" s="134"/>
      <c r="M1930" s="134"/>
    </row>
    <row r="1931" spans="5:13" s="79" customFormat="1" x14ac:dyDescent="0.2">
      <c r="E1931" s="134"/>
      <c r="M1931" s="134"/>
    </row>
    <row r="1932" spans="5:13" s="79" customFormat="1" x14ac:dyDescent="0.2">
      <c r="E1932" s="134"/>
      <c r="M1932" s="134"/>
    </row>
    <row r="1933" spans="5:13" s="79" customFormat="1" x14ac:dyDescent="0.2">
      <c r="E1933" s="134"/>
      <c r="M1933" s="134"/>
    </row>
    <row r="1934" spans="5:13" s="79" customFormat="1" x14ac:dyDescent="0.2">
      <c r="E1934" s="134"/>
      <c r="M1934" s="134"/>
    </row>
    <row r="1935" spans="5:13" s="79" customFormat="1" x14ac:dyDescent="0.2">
      <c r="E1935" s="134"/>
      <c r="M1935" s="134"/>
    </row>
    <row r="1936" spans="5:13" s="79" customFormat="1" x14ac:dyDescent="0.2">
      <c r="E1936" s="134"/>
      <c r="M1936" s="134"/>
    </row>
    <row r="1937" spans="5:13" s="79" customFormat="1" x14ac:dyDescent="0.2">
      <c r="E1937" s="134"/>
      <c r="M1937" s="134"/>
    </row>
    <row r="1938" spans="5:13" s="79" customFormat="1" x14ac:dyDescent="0.2">
      <c r="E1938" s="134"/>
      <c r="M1938" s="134"/>
    </row>
    <row r="1939" spans="5:13" s="79" customFormat="1" x14ac:dyDescent="0.2">
      <c r="E1939" s="134"/>
      <c r="M1939" s="134"/>
    </row>
    <row r="1940" spans="5:13" s="79" customFormat="1" x14ac:dyDescent="0.2">
      <c r="E1940" s="134"/>
      <c r="M1940" s="134"/>
    </row>
    <row r="1941" spans="5:13" s="79" customFormat="1" x14ac:dyDescent="0.2">
      <c r="E1941" s="134"/>
      <c r="M1941" s="134"/>
    </row>
    <row r="1942" spans="5:13" s="79" customFormat="1" x14ac:dyDescent="0.2">
      <c r="E1942" s="134"/>
      <c r="M1942" s="134"/>
    </row>
    <row r="1943" spans="5:13" s="79" customFormat="1" x14ac:dyDescent="0.2">
      <c r="E1943" s="134"/>
      <c r="M1943" s="134"/>
    </row>
    <row r="1944" spans="5:13" s="79" customFormat="1" x14ac:dyDescent="0.2">
      <c r="E1944" s="134"/>
      <c r="M1944" s="134"/>
    </row>
    <row r="1945" spans="5:13" s="79" customFormat="1" x14ac:dyDescent="0.2">
      <c r="E1945" s="134"/>
      <c r="M1945" s="134"/>
    </row>
    <row r="1946" spans="5:13" s="79" customFormat="1" x14ac:dyDescent="0.2">
      <c r="E1946" s="134"/>
      <c r="M1946" s="134"/>
    </row>
    <row r="1947" spans="5:13" s="79" customFormat="1" x14ac:dyDescent="0.2">
      <c r="E1947" s="134"/>
      <c r="M1947" s="134"/>
    </row>
    <row r="1948" spans="5:13" s="79" customFormat="1" x14ac:dyDescent="0.2">
      <c r="E1948" s="134"/>
      <c r="M1948" s="134"/>
    </row>
    <row r="1949" spans="5:13" s="79" customFormat="1" x14ac:dyDescent="0.2">
      <c r="E1949" s="134"/>
      <c r="M1949" s="134"/>
    </row>
    <row r="1950" spans="5:13" s="79" customFormat="1" x14ac:dyDescent="0.2">
      <c r="E1950" s="134"/>
      <c r="M1950" s="134"/>
    </row>
    <row r="1951" spans="5:13" s="79" customFormat="1" x14ac:dyDescent="0.2">
      <c r="E1951" s="134"/>
      <c r="M1951" s="134"/>
    </row>
    <row r="1952" spans="5:13" s="79" customFormat="1" x14ac:dyDescent="0.2">
      <c r="E1952" s="134"/>
      <c r="M1952" s="134"/>
    </row>
    <row r="1953" spans="5:13" s="79" customFormat="1" x14ac:dyDescent="0.2">
      <c r="E1953" s="134"/>
      <c r="M1953" s="134"/>
    </row>
    <row r="1954" spans="5:13" s="79" customFormat="1" x14ac:dyDescent="0.2">
      <c r="E1954" s="134"/>
      <c r="M1954" s="134"/>
    </row>
    <row r="1955" spans="5:13" s="79" customFormat="1" x14ac:dyDescent="0.2">
      <c r="E1955" s="134"/>
      <c r="M1955" s="134"/>
    </row>
    <row r="1956" spans="5:13" s="79" customFormat="1" x14ac:dyDescent="0.2">
      <c r="E1956" s="134"/>
      <c r="M1956" s="134"/>
    </row>
    <row r="1957" spans="5:13" s="79" customFormat="1" x14ac:dyDescent="0.2">
      <c r="E1957" s="134"/>
      <c r="M1957" s="134"/>
    </row>
    <row r="1958" spans="5:13" s="79" customFormat="1" x14ac:dyDescent="0.2">
      <c r="E1958" s="134"/>
      <c r="M1958" s="134"/>
    </row>
    <row r="1959" spans="5:13" s="79" customFormat="1" x14ac:dyDescent="0.2">
      <c r="E1959" s="134"/>
      <c r="M1959" s="134"/>
    </row>
    <row r="1960" spans="5:13" s="79" customFormat="1" x14ac:dyDescent="0.2">
      <c r="E1960" s="134"/>
      <c r="M1960" s="134"/>
    </row>
    <row r="1961" spans="5:13" s="79" customFormat="1" x14ac:dyDescent="0.2">
      <c r="E1961" s="134"/>
      <c r="M1961" s="134"/>
    </row>
    <row r="1962" spans="5:13" s="79" customFormat="1" x14ac:dyDescent="0.2">
      <c r="E1962" s="134"/>
      <c r="M1962" s="134"/>
    </row>
    <row r="1963" spans="5:13" s="79" customFormat="1" x14ac:dyDescent="0.2">
      <c r="E1963" s="134"/>
      <c r="M1963" s="134"/>
    </row>
    <row r="1964" spans="5:13" s="79" customFormat="1" x14ac:dyDescent="0.2">
      <c r="E1964" s="134"/>
      <c r="M1964" s="134"/>
    </row>
    <row r="1965" spans="5:13" s="79" customFormat="1" x14ac:dyDescent="0.2">
      <c r="E1965" s="134"/>
      <c r="M1965" s="134"/>
    </row>
    <row r="1966" spans="5:13" s="79" customFormat="1" x14ac:dyDescent="0.2">
      <c r="E1966" s="134"/>
      <c r="M1966" s="134"/>
    </row>
    <row r="1967" spans="5:13" s="79" customFormat="1" x14ac:dyDescent="0.2">
      <c r="E1967" s="134"/>
      <c r="M1967" s="134"/>
    </row>
    <row r="1968" spans="5:13" s="79" customFormat="1" x14ac:dyDescent="0.2">
      <c r="E1968" s="134"/>
      <c r="M1968" s="134"/>
    </row>
    <row r="1969" spans="5:13" s="79" customFormat="1" x14ac:dyDescent="0.2">
      <c r="E1969" s="134"/>
      <c r="M1969" s="134"/>
    </row>
    <row r="1970" spans="5:13" s="79" customFormat="1" x14ac:dyDescent="0.2">
      <c r="E1970" s="134"/>
      <c r="M1970" s="134"/>
    </row>
    <row r="1971" spans="5:13" s="79" customFormat="1" x14ac:dyDescent="0.2">
      <c r="E1971" s="134"/>
      <c r="M1971" s="134"/>
    </row>
    <row r="1972" spans="5:13" s="79" customFormat="1" x14ac:dyDescent="0.2">
      <c r="E1972" s="134"/>
      <c r="M1972" s="134"/>
    </row>
    <row r="1973" spans="5:13" s="79" customFormat="1" x14ac:dyDescent="0.2">
      <c r="E1973" s="134"/>
      <c r="M1973" s="134"/>
    </row>
    <row r="1974" spans="5:13" s="79" customFormat="1" x14ac:dyDescent="0.2">
      <c r="E1974" s="134"/>
      <c r="M1974" s="134"/>
    </row>
    <row r="1975" spans="5:13" s="79" customFormat="1" x14ac:dyDescent="0.2">
      <c r="E1975" s="134"/>
      <c r="M1975" s="134"/>
    </row>
    <row r="1976" spans="5:13" s="79" customFormat="1" x14ac:dyDescent="0.2">
      <c r="E1976" s="134"/>
      <c r="M1976" s="134"/>
    </row>
    <row r="1977" spans="5:13" s="79" customFormat="1" x14ac:dyDescent="0.2">
      <c r="E1977" s="134"/>
      <c r="M1977" s="134"/>
    </row>
    <row r="1978" spans="5:13" s="79" customFormat="1" x14ac:dyDescent="0.2">
      <c r="E1978" s="134"/>
      <c r="M1978" s="134"/>
    </row>
    <row r="1979" spans="5:13" s="79" customFormat="1" x14ac:dyDescent="0.2">
      <c r="E1979" s="134"/>
      <c r="M1979" s="134"/>
    </row>
    <row r="1980" spans="5:13" s="79" customFormat="1" x14ac:dyDescent="0.2">
      <c r="E1980" s="134"/>
      <c r="M1980" s="134"/>
    </row>
    <row r="1981" spans="5:13" s="79" customFormat="1" x14ac:dyDescent="0.2">
      <c r="E1981" s="134"/>
      <c r="M1981" s="134"/>
    </row>
    <row r="1982" spans="5:13" s="79" customFormat="1" x14ac:dyDescent="0.2">
      <c r="E1982" s="134"/>
      <c r="M1982" s="134"/>
    </row>
    <row r="1983" spans="5:13" s="79" customFormat="1" x14ac:dyDescent="0.2">
      <c r="E1983" s="134"/>
      <c r="M1983" s="134"/>
    </row>
    <row r="1984" spans="5:13" s="79" customFormat="1" x14ac:dyDescent="0.2">
      <c r="E1984" s="134"/>
      <c r="M1984" s="134"/>
    </row>
    <row r="1985" spans="5:13" s="79" customFormat="1" x14ac:dyDescent="0.2">
      <c r="E1985" s="134"/>
      <c r="M1985" s="134"/>
    </row>
    <row r="1986" spans="5:13" s="79" customFormat="1" x14ac:dyDescent="0.2">
      <c r="E1986" s="134"/>
      <c r="M1986" s="134"/>
    </row>
    <row r="1987" spans="5:13" s="79" customFormat="1" x14ac:dyDescent="0.2">
      <c r="E1987" s="134"/>
      <c r="M1987" s="134"/>
    </row>
    <row r="1988" spans="5:13" s="79" customFormat="1" x14ac:dyDescent="0.2">
      <c r="E1988" s="134"/>
      <c r="M1988" s="134"/>
    </row>
    <row r="1989" spans="5:13" s="79" customFormat="1" x14ac:dyDescent="0.2">
      <c r="E1989" s="134"/>
      <c r="M1989" s="134"/>
    </row>
    <row r="1990" spans="5:13" s="79" customFormat="1" x14ac:dyDescent="0.2">
      <c r="E1990" s="134"/>
      <c r="M1990" s="134"/>
    </row>
    <row r="1991" spans="5:13" s="79" customFormat="1" x14ac:dyDescent="0.2">
      <c r="E1991" s="134"/>
      <c r="M1991" s="134"/>
    </row>
    <row r="1992" spans="5:13" s="79" customFormat="1" x14ac:dyDescent="0.2">
      <c r="E1992" s="134"/>
      <c r="M1992" s="134"/>
    </row>
    <row r="1993" spans="5:13" s="79" customFormat="1" x14ac:dyDescent="0.2">
      <c r="E1993" s="134"/>
      <c r="M1993" s="134"/>
    </row>
    <row r="1994" spans="5:13" s="79" customFormat="1" x14ac:dyDescent="0.2">
      <c r="E1994" s="134"/>
      <c r="M1994" s="134"/>
    </row>
    <row r="1995" spans="5:13" s="79" customFormat="1" x14ac:dyDescent="0.2">
      <c r="E1995" s="134"/>
      <c r="M1995" s="134"/>
    </row>
    <row r="1996" spans="5:13" s="79" customFormat="1" x14ac:dyDescent="0.2">
      <c r="E1996" s="134"/>
      <c r="M1996" s="134"/>
    </row>
    <row r="1997" spans="5:13" s="79" customFormat="1" x14ac:dyDescent="0.2">
      <c r="E1997" s="134"/>
      <c r="M1997" s="134"/>
    </row>
    <row r="1998" spans="5:13" s="79" customFormat="1" x14ac:dyDescent="0.2">
      <c r="E1998" s="134"/>
      <c r="M1998" s="134"/>
    </row>
    <row r="1999" spans="5:13" s="79" customFormat="1" x14ac:dyDescent="0.2">
      <c r="E1999" s="134"/>
      <c r="M1999" s="134"/>
    </row>
    <row r="2000" spans="5:13" s="79" customFormat="1" x14ac:dyDescent="0.2">
      <c r="E2000" s="134"/>
      <c r="M2000" s="134"/>
    </row>
    <row r="2001" spans="5:13" s="79" customFormat="1" x14ac:dyDescent="0.2">
      <c r="E2001" s="134"/>
      <c r="M2001" s="134"/>
    </row>
    <row r="2002" spans="5:13" s="79" customFormat="1" x14ac:dyDescent="0.2">
      <c r="E2002" s="134"/>
      <c r="M2002" s="134"/>
    </row>
    <row r="2003" spans="5:13" s="79" customFormat="1" x14ac:dyDescent="0.2">
      <c r="E2003" s="134"/>
      <c r="M2003" s="134"/>
    </row>
    <row r="2004" spans="5:13" s="79" customFormat="1" x14ac:dyDescent="0.2">
      <c r="E2004" s="134"/>
      <c r="M2004" s="134"/>
    </row>
    <row r="2005" spans="5:13" s="79" customFormat="1" x14ac:dyDescent="0.2">
      <c r="E2005" s="134"/>
      <c r="M2005" s="134"/>
    </row>
    <row r="2006" spans="5:13" s="79" customFormat="1" x14ac:dyDescent="0.2">
      <c r="E2006" s="134"/>
      <c r="M2006" s="134"/>
    </row>
    <row r="2007" spans="5:13" s="79" customFormat="1" x14ac:dyDescent="0.2">
      <c r="E2007" s="134"/>
      <c r="M2007" s="134"/>
    </row>
    <row r="2008" spans="5:13" s="79" customFormat="1" x14ac:dyDescent="0.2">
      <c r="E2008" s="134"/>
      <c r="M2008" s="134"/>
    </row>
    <row r="2009" spans="5:13" s="79" customFormat="1" x14ac:dyDescent="0.2">
      <c r="E2009" s="134"/>
      <c r="M2009" s="134"/>
    </row>
    <row r="2010" spans="5:13" s="79" customFormat="1" x14ac:dyDescent="0.2">
      <c r="E2010" s="134"/>
      <c r="M2010" s="134"/>
    </row>
    <row r="2011" spans="5:13" s="79" customFormat="1" x14ac:dyDescent="0.2">
      <c r="E2011" s="134"/>
      <c r="M2011" s="134"/>
    </row>
    <row r="2012" spans="5:13" s="79" customFormat="1" x14ac:dyDescent="0.2">
      <c r="E2012" s="134"/>
      <c r="M2012" s="134"/>
    </row>
    <row r="2013" spans="5:13" s="79" customFormat="1" x14ac:dyDescent="0.2">
      <c r="E2013" s="134"/>
      <c r="M2013" s="134"/>
    </row>
    <row r="2014" spans="5:13" s="79" customFormat="1" x14ac:dyDescent="0.2">
      <c r="E2014" s="134"/>
      <c r="M2014" s="134"/>
    </row>
    <row r="2015" spans="5:13" s="79" customFormat="1" x14ac:dyDescent="0.2">
      <c r="E2015" s="134"/>
      <c r="M2015" s="134"/>
    </row>
    <row r="2016" spans="5:13" s="79" customFormat="1" x14ac:dyDescent="0.2">
      <c r="E2016" s="134"/>
      <c r="M2016" s="134"/>
    </row>
    <row r="2017" spans="5:13" s="79" customFormat="1" x14ac:dyDescent="0.2">
      <c r="E2017" s="134"/>
      <c r="M2017" s="134"/>
    </row>
    <row r="2018" spans="5:13" s="79" customFormat="1" x14ac:dyDescent="0.2">
      <c r="E2018" s="134"/>
      <c r="M2018" s="134"/>
    </row>
    <row r="2019" spans="5:13" s="79" customFormat="1" x14ac:dyDescent="0.2">
      <c r="E2019" s="134"/>
      <c r="M2019" s="134"/>
    </row>
    <row r="2020" spans="5:13" s="79" customFormat="1" x14ac:dyDescent="0.2">
      <c r="E2020" s="134"/>
      <c r="M2020" s="134"/>
    </row>
    <row r="2021" spans="5:13" s="79" customFormat="1" x14ac:dyDescent="0.2">
      <c r="E2021" s="134"/>
      <c r="M2021" s="134"/>
    </row>
    <row r="2022" spans="5:13" s="79" customFormat="1" x14ac:dyDescent="0.2">
      <c r="E2022" s="134"/>
      <c r="M2022" s="134"/>
    </row>
    <row r="2023" spans="5:13" s="79" customFormat="1" x14ac:dyDescent="0.2">
      <c r="E2023" s="134"/>
      <c r="M2023" s="134"/>
    </row>
    <row r="2024" spans="5:13" s="79" customFormat="1" x14ac:dyDescent="0.2">
      <c r="E2024" s="134"/>
      <c r="M2024" s="134"/>
    </row>
    <row r="2025" spans="5:13" s="79" customFormat="1" x14ac:dyDescent="0.2">
      <c r="E2025" s="134"/>
      <c r="M2025" s="134"/>
    </row>
    <row r="2026" spans="5:13" s="79" customFormat="1" x14ac:dyDescent="0.2">
      <c r="E2026" s="134"/>
      <c r="M2026" s="134"/>
    </row>
    <row r="2027" spans="5:13" s="79" customFormat="1" x14ac:dyDescent="0.2">
      <c r="E2027" s="134"/>
      <c r="M2027" s="134"/>
    </row>
    <row r="2028" spans="5:13" s="79" customFormat="1" x14ac:dyDescent="0.2">
      <c r="E2028" s="134"/>
      <c r="M2028" s="134"/>
    </row>
    <row r="2029" spans="5:13" s="79" customFormat="1" x14ac:dyDescent="0.2">
      <c r="E2029" s="134"/>
      <c r="M2029" s="134"/>
    </row>
    <row r="2030" spans="5:13" s="79" customFormat="1" x14ac:dyDescent="0.2">
      <c r="E2030" s="134"/>
      <c r="M2030" s="134"/>
    </row>
    <row r="2031" spans="5:13" s="79" customFormat="1" x14ac:dyDescent="0.2">
      <c r="E2031" s="134"/>
      <c r="M2031" s="134"/>
    </row>
    <row r="2032" spans="5:13" s="79" customFormat="1" x14ac:dyDescent="0.2">
      <c r="E2032" s="134"/>
      <c r="M2032" s="134"/>
    </row>
    <row r="2033" spans="5:13" s="79" customFormat="1" x14ac:dyDescent="0.2">
      <c r="E2033" s="134"/>
      <c r="M2033" s="134"/>
    </row>
    <row r="2034" spans="5:13" s="79" customFormat="1" x14ac:dyDescent="0.2">
      <c r="E2034" s="134"/>
      <c r="M2034" s="134"/>
    </row>
    <row r="2035" spans="5:13" s="79" customFormat="1" x14ac:dyDescent="0.2">
      <c r="E2035" s="134"/>
      <c r="M2035" s="134"/>
    </row>
    <row r="2036" spans="5:13" s="79" customFormat="1" x14ac:dyDescent="0.2">
      <c r="E2036" s="134"/>
      <c r="M2036" s="134"/>
    </row>
    <row r="2037" spans="5:13" s="79" customFormat="1" x14ac:dyDescent="0.2">
      <c r="E2037" s="134"/>
      <c r="M2037" s="134"/>
    </row>
    <row r="2038" spans="5:13" s="79" customFormat="1" x14ac:dyDescent="0.2">
      <c r="E2038" s="134"/>
      <c r="M2038" s="134"/>
    </row>
    <row r="2039" spans="5:13" s="79" customFormat="1" x14ac:dyDescent="0.2">
      <c r="E2039" s="134"/>
      <c r="M2039" s="134"/>
    </row>
    <row r="2040" spans="5:13" s="79" customFormat="1" x14ac:dyDescent="0.2">
      <c r="E2040" s="134"/>
      <c r="M2040" s="134"/>
    </row>
    <row r="2041" spans="5:13" s="79" customFormat="1" x14ac:dyDescent="0.2">
      <c r="E2041" s="134"/>
      <c r="M2041" s="134"/>
    </row>
    <row r="2042" spans="5:13" s="79" customFormat="1" x14ac:dyDescent="0.2">
      <c r="E2042" s="134"/>
      <c r="M2042" s="134"/>
    </row>
    <row r="2043" spans="5:13" s="79" customFormat="1" x14ac:dyDescent="0.2">
      <c r="E2043" s="134"/>
      <c r="M2043" s="134"/>
    </row>
    <row r="2044" spans="5:13" s="79" customFormat="1" x14ac:dyDescent="0.2">
      <c r="E2044" s="134"/>
      <c r="M2044" s="134"/>
    </row>
    <row r="2045" spans="5:13" s="79" customFormat="1" x14ac:dyDescent="0.2">
      <c r="E2045" s="134"/>
      <c r="M2045" s="134"/>
    </row>
    <row r="2046" spans="5:13" s="79" customFormat="1" x14ac:dyDescent="0.2">
      <c r="E2046" s="134"/>
      <c r="M2046" s="134"/>
    </row>
    <row r="2047" spans="5:13" s="79" customFormat="1" x14ac:dyDescent="0.2">
      <c r="E2047" s="134"/>
      <c r="M2047" s="134"/>
    </row>
    <row r="2048" spans="5:13" s="79" customFormat="1" x14ac:dyDescent="0.2">
      <c r="E2048" s="134"/>
      <c r="M2048" s="134"/>
    </row>
    <row r="2049" spans="2:13" s="79" customFormat="1" x14ac:dyDescent="0.2">
      <c r="E2049" s="134"/>
      <c r="M2049" s="134"/>
    </row>
    <row r="2050" spans="2:13" s="79" customFormat="1" x14ac:dyDescent="0.2">
      <c r="E2050" s="134"/>
      <c r="M2050" s="134"/>
    </row>
    <row r="2051" spans="2:13" s="79" customFormat="1" x14ac:dyDescent="0.2">
      <c r="E2051" s="134"/>
      <c r="M2051" s="134"/>
    </row>
    <row r="2052" spans="2:13" s="79" customFormat="1" x14ac:dyDescent="0.2">
      <c r="E2052" s="134"/>
      <c r="M2052" s="134"/>
    </row>
    <row r="2053" spans="2:13" s="79" customFormat="1" x14ac:dyDescent="0.2">
      <c r="E2053" s="134"/>
      <c r="M2053" s="134"/>
    </row>
    <row r="2054" spans="2:13" s="79" customFormat="1" x14ac:dyDescent="0.2">
      <c r="E2054" s="134"/>
      <c r="M2054" s="134"/>
    </row>
    <row r="2055" spans="2:13" s="79" customFormat="1" x14ac:dyDescent="0.2">
      <c r="E2055" s="134"/>
      <c r="M2055" s="134"/>
    </row>
    <row r="2056" spans="2:13" s="79" customFormat="1" x14ac:dyDescent="0.2">
      <c r="E2056" s="134"/>
      <c r="M2056" s="134"/>
    </row>
    <row r="2057" spans="2:13" s="79" customFormat="1" x14ac:dyDescent="0.2">
      <c r="E2057" s="134"/>
      <c r="M2057" s="134"/>
    </row>
    <row r="2058" spans="2:13" s="79" customFormat="1" x14ac:dyDescent="0.2">
      <c r="E2058" s="134"/>
      <c r="M2058" s="134"/>
    </row>
    <row r="2059" spans="2:13" s="79" customFormat="1" x14ac:dyDescent="0.2">
      <c r="E2059" s="134"/>
      <c r="M2059" s="134"/>
    </row>
    <row r="2060" spans="2:13" s="79" customFormat="1" x14ac:dyDescent="0.2">
      <c r="E2060" s="134"/>
      <c r="M2060" s="134"/>
    </row>
    <row r="2061" spans="2:13" s="79" customFormat="1" x14ac:dyDescent="0.2">
      <c r="E2061" s="134"/>
      <c r="M2061" s="134"/>
    </row>
    <row r="2062" spans="2:13" s="79" customFormat="1" x14ac:dyDescent="0.2">
      <c r="E2062" s="134"/>
      <c r="M2062" s="134"/>
    </row>
    <row r="2063" spans="2:13" x14ac:dyDescent="0.2">
      <c r="B2063" s="26"/>
      <c r="C2063" s="26"/>
      <c r="D2063" s="26"/>
      <c r="E2063" s="26"/>
      <c r="F2063" s="26"/>
      <c r="G2063" s="26"/>
    </row>
    <row r="2064" spans="2:13" x14ac:dyDescent="0.2">
      <c r="B2064" s="26"/>
      <c r="C2064" s="26"/>
      <c r="D2064" s="26"/>
      <c r="E2064" s="26"/>
      <c r="F2064" s="26"/>
      <c r="G2064" s="26"/>
    </row>
    <row r="2065" spans="2:7" x14ac:dyDescent="0.2">
      <c r="B2065" s="26"/>
      <c r="C2065" s="26"/>
      <c r="D2065" s="26"/>
      <c r="E2065" s="26"/>
      <c r="F2065" s="26"/>
      <c r="G2065" s="26"/>
    </row>
    <row r="2066" spans="2:7" x14ac:dyDescent="0.2">
      <c r="B2066" s="26"/>
      <c r="C2066" s="26"/>
      <c r="D2066" s="26"/>
      <c r="E2066" s="26"/>
      <c r="F2066" s="26"/>
      <c r="G2066" s="26"/>
    </row>
    <row r="2067" spans="2:7" x14ac:dyDescent="0.2">
      <c r="B2067" s="26"/>
      <c r="C2067" s="26"/>
      <c r="D2067" s="26"/>
      <c r="E2067" s="26"/>
      <c r="F2067" s="26"/>
      <c r="G2067" s="26"/>
    </row>
    <row r="2068" spans="2:7" x14ac:dyDescent="0.2">
      <c r="B2068" s="26"/>
      <c r="C2068" s="26"/>
      <c r="D2068" s="26"/>
      <c r="E2068" s="26"/>
      <c r="F2068" s="26"/>
      <c r="G2068" s="26"/>
    </row>
    <row r="2069" spans="2:7" x14ac:dyDescent="0.2">
      <c r="B2069" s="26"/>
      <c r="C2069" s="26"/>
      <c r="D2069" s="26"/>
      <c r="E2069" s="26"/>
      <c r="F2069" s="26"/>
      <c r="G2069" s="26"/>
    </row>
    <row r="2070" spans="2:7" x14ac:dyDescent="0.2">
      <c r="B2070" s="26"/>
      <c r="C2070" s="26"/>
      <c r="D2070" s="26"/>
      <c r="E2070" s="26"/>
      <c r="F2070" s="26"/>
      <c r="G2070" s="26"/>
    </row>
    <row r="2071" spans="2:7" x14ac:dyDescent="0.2">
      <c r="B2071" s="26"/>
      <c r="C2071" s="26"/>
      <c r="D2071" s="26"/>
      <c r="E2071" s="26"/>
      <c r="F2071" s="26"/>
      <c r="G2071" s="26"/>
    </row>
    <row r="2072" spans="2:7" x14ac:dyDescent="0.2">
      <c r="B2072" s="26"/>
      <c r="C2072" s="26"/>
      <c r="D2072" s="26"/>
      <c r="E2072" s="26"/>
      <c r="F2072" s="26"/>
      <c r="G2072" s="26"/>
    </row>
    <row r="2073" spans="2:7" x14ac:dyDescent="0.2">
      <c r="B2073" s="26"/>
      <c r="C2073" s="26"/>
      <c r="D2073" s="26"/>
      <c r="E2073" s="26"/>
      <c r="F2073" s="26"/>
      <c r="G2073" s="26"/>
    </row>
    <row r="2074" spans="2:7" x14ac:dyDescent="0.2">
      <c r="B2074" s="26"/>
      <c r="C2074" s="26"/>
      <c r="D2074" s="26"/>
      <c r="E2074" s="26"/>
      <c r="F2074" s="26"/>
      <c r="G2074" s="26"/>
    </row>
    <row r="2075" spans="2:7" x14ac:dyDescent="0.2">
      <c r="B2075" s="26"/>
      <c r="C2075" s="26"/>
      <c r="D2075" s="26"/>
      <c r="E2075" s="26"/>
      <c r="F2075" s="26"/>
      <c r="G2075" s="26"/>
    </row>
    <row r="2076" spans="2:7" x14ac:dyDescent="0.2">
      <c r="B2076" s="26"/>
      <c r="C2076" s="26"/>
      <c r="D2076" s="26"/>
      <c r="E2076" s="26"/>
      <c r="F2076" s="26"/>
      <c r="G2076" s="26"/>
    </row>
    <row r="2077" spans="2:7" x14ac:dyDescent="0.2">
      <c r="B2077" s="26"/>
      <c r="C2077" s="26"/>
      <c r="D2077" s="26"/>
      <c r="E2077" s="26"/>
      <c r="F2077" s="26"/>
      <c r="G2077" s="26"/>
    </row>
    <row r="2078" spans="2:7" x14ac:dyDescent="0.2">
      <c r="B2078" s="26"/>
      <c r="C2078" s="26"/>
      <c r="D2078" s="26"/>
      <c r="E2078" s="26"/>
      <c r="F2078" s="26"/>
      <c r="G2078" s="26"/>
    </row>
    <row r="2079" spans="2:7" x14ac:dyDescent="0.2">
      <c r="B2079" s="26"/>
      <c r="C2079" s="26"/>
      <c r="D2079" s="26"/>
      <c r="E2079" s="26"/>
      <c r="F2079" s="26"/>
      <c r="G2079" s="26"/>
    </row>
    <row r="2080" spans="2:7" x14ac:dyDescent="0.2">
      <c r="B2080" s="26"/>
      <c r="C2080" s="26"/>
      <c r="D2080" s="26"/>
      <c r="E2080" s="26"/>
      <c r="F2080" s="26"/>
      <c r="G2080" s="26"/>
    </row>
    <row r="2081" spans="2:7" x14ac:dyDescent="0.2">
      <c r="B2081" s="26"/>
      <c r="C2081" s="26"/>
      <c r="D2081" s="26"/>
      <c r="E2081" s="26"/>
      <c r="F2081" s="26"/>
      <c r="G2081" s="26"/>
    </row>
    <row r="2082" spans="2:7" x14ac:dyDescent="0.2">
      <c r="B2082" s="26"/>
      <c r="C2082" s="26"/>
      <c r="D2082" s="26"/>
      <c r="E2082" s="26"/>
      <c r="F2082" s="26"/>
      <c r="G2082" s="26"/>
    </row>
    <row r="2083" spans="2:7" x14ac:dyDescent="0.2">
      <c r="B2083" s="26"/>
      <c r="C2083" s="26"/>
      <c r="D2083" s="26"/>
      <c r="E2083" s="26"/>
      <c r="F2083" s="26"/>
      <c r="G2083" s="26"/>
    </row>
    <row r="2084" spans="2:7" x14ac:dyDescent="0.2">
      <c r="B2084" s="26"/>
      <c r="C2084" s="26"/>
      <c r="D2084" s="26"/>
      <c r="E2084" s="26"/>
      <c r="F2084" s="26"/>
      <c r="G2084" s="26"/>
    </row>
    <row r="2085" spans="2:7" x14ac:dyDescent="0.2">
      <c r="B2085" s="26"/>
      <c r="C2085" s="26"/>
      <c r="D2085" s="26"/>
      <c r="E2085" s="26"/>
      <c r="F2085" s="26"/>
      <c r="G2085" s="26"/>
    </row>
    <row r="2086" spans="2:7" x14ac:dyDescent="0.2">
      <c r="B2086" s="26"/>
      <c r="C2086" s="26"/>
      <c r="D2086" s="26"/>
      <c r="E2086" s="26"/>
      <c r="F2086" s="26"/>
      <c r="G2086" s="26"/>
    </row>
    <row r="2087" spans="2:7" x14ac:dyDescent="0.2">
      <c r="B2087" s="26"/>
      <c r="C2087" s="26"/>
      <c r="D2087" s="26"/>
      <c r="E2087" s="26"/>
      <c r="F2087" s="26"/>
      <c r="G2087" s="26"/>
    </row>
    <row r="2088" spans="2:7" x14ac:dyDescent="0.2">
      <c r="B2088" s="26"/>
      <c r="C2088" s="26"/>
      <c r="D2088" s="26"/>
      <c r="E2088" s="26"/>
      <c r="F2088" s="26"/>
      <c r="G2088" s="26"/>
    </row>
    <row r="2089" spans="2:7" x14ac:dyDescent="0.2">
      <c r="B2089" s="26"/>
      <c r="C2089" s="26"/>
      <c r="D2089" s="26"/>
      <c r="E2089" s="26"/>
      <c r="F2089" s="26"/>
      <c r="G2089" s="26"/>
    </row>
    <row r="2090" spans="2:7" x14ac:dyDescent="0.2">
      <c r="B2090" s="26"/>
      <c r="C2090" s="26"/>
      <c r="D2090" s="26"/>
      <c r="E2090" s="26"/>
      <c r="F2090" s="26"/>
      <c r="G2090" s="26"/>
    </row>
    <row r="2091" spans="2:7" x14ac:dyDescent="0.2">
      <c r="B2091" s="26"/>
      <c r="C2091" s="26"/>
      <c r="D2091" s="26"/>
      <c r="E2091" s="26"/>
      <c r="F2091" s="26"/>
      <c r="G2091" s="26"/>
    </row>
    <row r="2092" spans="2:7" x14ac:dyDescent="0.2">
      <c r="B2092" s="26"/>
      <c r="C2092" s="26"/>
      <c r="D2092" s="26"/>
      <c r="E2092" s="26"/>
      <c r="F2092" s="26"/>
      <c r="G2092" s="26"/>
    </row>
    <row r="2093" spans="2:7" x14ac:dyDescent="0.2">
      <c r="B2093" s="26"/>
      <c r="C2093" s="26"/>
      <c r="D2093" s="26"/>
      <c r="E2093" s="26"/>
      <c r="F2093" s="26"/>
      <c r="G2093" s="26"/>
    </row>
    <row r="2094" spans="2:7" x14ac:dyDescent="0.2">
      <c r="B2094" s="26"/>
      <c r="C2094" s="26"/>
      <c r="D2094" s="26"/>
      <c r="E2094" s="26"/>
      <c r="F2094" s="26"/>
      <c r="G2094" s="26"/>
    </row>
    <row r="2095" spans="2:7" x14ac:dyDescent="0.2">
      <c r="B2095" s="26"/>
      <c r="C2095" s="26"/>
      <c r="D2095" s="26"/>
      <c r="E2095" s="26"/>
      <c r="F2095" s="26"/>
      <c r="G2095" s="26"/>
    </row>
    <row r="2096" spans="2:7" x14ac:dyDescent="0.2">
      <c r="B2096" s="26"/>
      <c r="C2096" s="26"/>
      <c r="D2096" s="26"/>
      <c r="E2096" s="26"/>
      <c r="F2096" s="26"/>
      <c r="G2096" s="26"/>
    </row>
    <row r="2097" spans="2:7" x14ac:dyDescent="0.2">
      <c r="B2097" s="26"/>
      <c r="C2097" s="26"/>
      <c r="D2097" s="26"/>
      <c r="E2097" s="26"/>
      <c r="F2097" s="26"/>
      <c r="G2097" s="26"/>
    </row>
    <row r="2098" spans="2:7" x14ac:dyDescent="0.2">
      <c r="B2098" s="26"/>
      <c r="C2098" s="26"/>
      <c r="D2098" s="26"/>
      <c r="E2098" s="26"/>
      <c r="F2098" s="26"/>
      <c r="G2098" s="26"/>
    </row>
    <row r="2099" spans="2:7" x14ac:dyDescent="0.2">
      <c r="B2099" s="26"/>
      <c r="C2099" s="26"/>
      <c r="D2099" s="26"/>
      <c r="E2099" s="26"/>
      <c r="F2099" s="26"/>
      <c r="G2099" s="26"/>
    </row>
    <row r="2100" spans="2:7" x14ac:dyDescent="0.2">
      <c r="B2100" s="26"/>
      <c r="C2100" s="26"/>
      <c r="D2100" s="26"/>
      <c r="E2100" s="26"/>
      <c r="F2100" s="26"/>
      <c r="G2100" s="26"/>
    </row>
    <row r="2101" spans="2:7" x14ac:dyDescent="0.2">
      <c r="B2101" s="26"/>
      <c r="C2101" s="26"/>
      <c r="D2101" s="26"/>
      <c r="E2101" s="26"/>
      <c r="F2101" s="26"/>
      <c r="G2101" s="26"/>
    </row>
    <row r="2102" spans="2:7" x14ac:dyDescent="0.2">
      <c r="B2102" s="26"/>
      <c r="C2102" s="26"/>
      <c r="D2102" s="26"/>
      <c r="E2102" s="26"/>
      <c r="F2102" s="26"/>
      <c r="G2102" s="26"/>
    </row>
    <row r="2103" spans="2:7" x14ac:dyDescent="0.2">
      <c r="B2103" s="26"/>
      <c r="C2103" s="26"/>
      <c r="D2103" s="26"/>
      <c r="E2103" s="26"/>
      <c r="F2103" s="26"/>
      <c r="G2103" s="26"/>
    </row>
    <row r="2104" spans="2:7" x14ac:dyDescent="0.2">
      <c r="B2104" s="26"/>
      <c r="C2104" s="26"/>
      <c r="D2104" s="26"/>
      <c r="E2104" s="26"/>
      <c r="F2104" s="26"/>
      <c r="G2104" s="26"/>
    </row>
    <row r="2105" spans="2:7" x14ac:dyDescent="0.2">
      <c r="B2105" s="26"/>
      <c r="C2105" s="26"/>
      <c r="D2105" s="26"/>
      <c r="E2105" s="26"/>
      <c r="F2105" s="26"/>
      <c r="G2105" s="26"/>
    </row>
    <row r="2106" spans="2:7" x14ac:dyDescent="0.2">
      <c r="B2106" s="26"/>
      <c r="C2106" s="26"/>
      <c r="D2106" s="26"/>
      <c r="E2106" s="26"/>
      <c r="F2106" s="26"/>
      <c r="G2106" s="26"/>
    </row>
    <row r="2107" spans="2:7" x14ac:dyDescent="0.2">
      <c r="B2107" s="26"/>
      <c r="C2107" s="26"/>
      <c r="D2107" s="26"/>
      <c r="E2107" s="26"/>
      <c r="F2107" s="26"/>
      <c r="G2107" s="26"/>
    </row>
    <row r="2108" spans="2:7" x14ac:dyDescent="0.2">
      <c r="B2108" s="26"/>
      <c r="C2108" s="26"/>
      <c r="D2108" s="26"/>
      <c r="E2108" s="26"/>
      <c r="F2108" s="26"/>
      <c r="G2108" s="26"/>
    </row>
    <row r="2109" spans="2:7" x14ac:dyDescent="0.2">
      <c r="B2109" s="26"/>
      <c r="C2109" s="26"/>
      <c r="D2109" s="26"/>
      <c r="E2109" s="26"/>
      <c r="F2109" s="26"/>
      <c r="G2109" s="26"/>
    </row>
    <row r="2110" spans="2:7" x14ac:dyDescent="0.2">
      <c r="B2110" s="26"/>
      <c r="C2110" s="26"/>
      <c r="D2110" s="26"/>
      <c r="E2110" s="26"/>
      <c r="F2110" s="26"/>
      <c r="G2110" s="26"/>
    </row>
    <row r="2111" spans="2:7" x14ac:dyDescent="0.2">
      <c r="B2111" s="26"/>
      <c r="C2111" s="26"/>
      <c r="D2111" s="26"/>
      <c r="E2111" s="26"/>
      <c r="F2111" s="26"/>
      <c r="G2111" s="26"/>
    </row>
    <row r="2112" spans="2:7" x14ac:dyDescent="0.2">
      <c r="B2112" s="26"/>
      <c r="C2112" s="26"/>
      <c r="D2112" s="26"/>
      <c r="E2112" s="26"/>
      <c r="F2112" s="26"/>
      <c r="G2112" s="26"/>
    </row>
    <row r="2113" spans="2:7" x14ac:dyDescent="0.2">
      <c r="B2113" s="26"/>
      <c r="C2113" s="26"/>
      <c r="D2113" s="26"/>
      <c r="E2113" s="26"/>
      <c r="F2113" s="26"/>
      <c r="G2113" s="26"/>
    </row>
    <row r="2114" spans="2:7" x14ac:dyDescent="0.2">
      <c r="B2114" s="26"/>
      <c r="C2114" s="26"/>
      <c r="D2114" s="26"/>
      <c r="E2114" s="26"/>
      <c r="F2114" s="26"/>
      <c r="G2114" s="26"/>
    </row>
    <row r="2115" spans="2:7" x14ac:dyDescent="0.2">
      <c r="B2115" s="26"/>
      <c r="C2115" s="26"/>
      <c r="D2115" s="26"/>
      <c r="E2115" s="26"/>
      <c r="F2115" s="26"/>
      <c r="G2115" s="26"/>
    </row>
    <row r="2116" spans="2:7" x14ac:dyDescent="0.2">
      <c r="B2116" s="26"/>
      <c r="C2116" s="26"/>
      <c r="D2116" s="26"/>
      <c r="E2116" s="26"/>
      <c r="F2116" s="26"/>
      <c r="G2116" s="26"/>
    </row>
    <row r="2117" spans="2:7" x14ac:dyDescent="0.2">
      <c r="B2117" s="26"/>
      <c r="C2117" s="26"/>
      <c r="D2117" s="26"/>
      <c r="E2117" s="26"/>
      <c r="F2117" s="26"/>
      <c r="G2117" s="26"/>
    </row>
    <row r="2118" spans="2:7" x14ac:dyDescent="0.2">
      <c r="B2118" s="26"/>
      <c r="C2118" s="26"/>
      <c r="D2118" s="26"/>
      <c r="E2118" s="26"/>
      <c r="F2118" s="26"/>
      <c r="G2118" s="26"/>
    </row>
    <row r="2119" spans="2:7" x14ac:dyDescent="0.2">
      <c r="B2119" s="26"/>
      <c r="C2119" s="26"/>
      <c r="D2119" s="26"/>
      <c r="E2119" s="26"/>
      <c r="F2119" s="26"/>
      <c r="G2119" s="26"/>
    </row>
    <row r="2120" spans="2:7" x14ac:dyDescent="0.2">
      <c r="B2120" s="26"/>
      <c r="C2120" s="26"/>
      <c r="D2120" s="26"/>
      <c r="E2120" s="26"/>
      <c r="F2120" s="26"/>
      <c r="G2120" s="26"/>
    </row>
    <row r="2121" spans="2:7" x14ac:dyDescent="0.2">
      <c r="B2121" s="26"/>
      <c r="C2121" s="26"/>
      <c r="D2121" s="26"/>
      <c r="E2121" s="26"/>
      <c r="F2121" s="26"/>
      <c r="G2121" s="26"/>
    </row>
    <row r="2122" spans="2:7" x14ac:dyDescent="0.2">
      <c r="B2122" s="26"/>
      <c r="C2122" s="26"/>
      <c r="D2122" s="26"/>
      <c r="E2122" s="26"/>
      <c r="F2122" s="26"/>
      <c r="G2122" s="26"/>
    </row>
    <row r="2123" spans="2:7" x14ac:dyDescent="0.2">
      <c r="B2123" s="26"/>
      <c r="C2123" s="26"/>
      <c r="D2123" s="26"/>
      <c r="E2123" s="26"/>
      <c r="F2123" s="26"/>
      <c r="G2123" s="26"/>
    </row>
    <row r="2124" spans="2:7" x14ac:dyDescent="0.2">
      <c r="B2124" s="26"/>
      <c r="C2124" s="26"/>
      <c r="D2124" s="26"/>
      <c r="E2124" s="26"/>
      <c r="F2124" s="26"/>
      <c r="G2124" s="26"/>
    </row>
    <row r="2125" spans="2:7" x14ac:dyDescent="0.2">
      <c r="B2125" s="26"/>
      <c r="C2125" s="26"/>
      <c r="D2125" s="26"/>
      <c r="E2125" s="26"/>
      <c r="F2125" s="26"/>
      <c r="G2125" s="26"/>
    </row>
    <row r="2126" spans="2:7" x14ac:dyDescent="0.2">
      <c r="B2126" s="26"/>
      <c r="C2126" s="26"/>
      <c r="D2126" s="26"/>
      <c r="E2126" s="26"/>
      <c r="F2126" s="26"/>
      <c r="G2126" s="26"/>
    </row>
    <row r="2127" spans="2:7" x14ac:dyDescent="0.2">
      <c r="B2127" s="26"/>
      <c r="C2127" s="26"/>
      <c r="D2127" s="26"/>
      <c r="E2127" s="26"/>
      <c r="F2127" s="26"/>
      <c r="G2127" s="26"/>
    </row>
    <row r="2128" spans="2:7" x14ac:dyDescent="0.2">
      <c r="B2128" s="26"/>
      <c r="C2128" s="26"/>
      <c r="D2128" s="26"/>
      <c r="E2128" s="26"/>
      <c r="F2128" s="26"/>
      <c r="G2128" s="26"/>
    </row>
    <row r="2129" spans="2:7" x14ac:dyDescent="0.2">
      <c r="B2129" s="26"/>
      <c r="C2129" s="26"/>
      <c r="D2129" s="26"/>
      <c r="E2129" s="26"/>
      <c r="F2129" s="26"/>
      <c r="G2129" s="26"/>
    </row>
    <row r="2130" spans="2:7" x14ac:dyDescent="0.2">
      <c r="B2130" s="26"/>
      <c r="C2130" s="26"/>
      <c r="D2130" s="26"/>
      <c r="E2130" s="26"/>
      <c r="F2130" s="26"/>
      <c r="G2130" s="26"/>
    </row>
    <row r="2131" spans="2:7" x14ac:dyDescent="0.2">
      <c r="B2131" s="26"/>
      <c r="C2131" s="26"/>
      <c r="D2131" s="26"/>
      <c r="E2131" s="26"/>
      <c r="F2131" s="26"/>
      <c r="G2131" s="26"/>
    </row>
    <row r="2132" spans="2:7" x14ac:dyDescent="0.2">
      <c r="B2132" s="26"/>
      <c r="C2132" s="26"/>
      <c r="D2132" s="26"/>
      <c r="E2132" s="26"/>
      <c r="F2132" s="26"/>
      <c r="G2132" s="26"/>
    </row>
    <row r="2133" spans="2:7" x14ac:dyDescent="0.2">
      <c r="B2133" s="26"/>
      <c r="C2133" s="26"/>
      <c r="D2133" s="26"/>
      <c r="E2133" s="26"/>
      <c r="F2133" s="26"/>
      <c r="G2133" s="26"/>
    </row>
    <row r="2134" spans="2:7" x14ac:dyDescent="0.2">
      <c r="B2134" s="26"/>
      <c r="C2134" s="26"/>
      <c r="D2134" s="26"/>
      <c r="E2134" s="26"/>
      <c r="F2134" s="26"/>
      <c r="G2134" s="26"/>
    </row>
    <row r="2135" spans="2:7" x14ac:dyDescent="0.2">
      <c r="B2135" s="26"/>
      <c r="C2135" s="26"/>
      <c r="D2135" s="26"/>
      <c r="E2135" s="26"/>
      <c r="F2135" s="26"/>
      <c r="G2135" s="26"/>
    </row>
    <row r="2136" spans="2:7" x14ac:dyDescent="0.2">
      <c r="B2136" s="26"/>
      <c r="C2136" s="26"/>
      <c r="D2136" s="26"/>
      <c r="E2136" s="26"/>
      <c r="F2136" s="26"/>
      <c r="G2136" s="26"/>
    </row>
    <row r="2137" spans="2:7" x14ac:dyDescent="0.2">
      <c r="B2137" s="26"/>
      <c r="C2137" s="26"/>
      <c r="D2137" s="26"/>
      <c r="E2137" s="26"/>
      <c r="F2137" s="26"/>
      <c r="G2137" s="26"/>
    </row>
    <row r="2138" spans="2:7" x14ac:dyDescent="0.2">
      <c r="B2138" s="26"/>
      <c r="C2138" s="26"/>
      <c r="D2138" s="26"/>
      <c r="E2138" s="26"/>
      <c r="F2138" s="26"/>
      <c r="G2138" s="26"/>
    </row>
    <row r="2139" spans="2:7" x14ac:dyDescent="0.2">
      <c r="B2139" s="26"/>
      <c r="C2139" s="26"/>
      <c r="D2139" s="26"/>
      <c r="E2139" s="26"/>
      <c r="F2139" s="26"/>
      <c r="G2139" s="26"/>
    </row>
    <row r="2140" spans="2:7" x14ac:dyDescent="0.2">
      <c r="B2140" s="26"/>
      <c r="C2140" s="26"/>
      <c r="D2140" s="26"/>
      <c r="E2140" s="26"/>
      <c r="F2140" s="26"/>
      <c r="G2140" s="26"/>
    </row>
    <row r="2141" spans="2:7" x14ac:dyDescent="0.2">
      <c r="B2141" s="26"/>
      <c r="C2141" s="26"/>
      <c r="D2141" s="26"/>
      <c r="E2141" s="26"/>
      <c r="F2141" s="26"/>
      <c r="G2141" s="26"/>
    </row>
    <row r="2142" spans="2:7" x14ac:dyDescent="0.2">
      <c r="B2142" s="26"/>
      <c r="C2142" s="26"/>
      <c r="D2142" s="26"/>
      <c r="E2142" s="26"/>
      <c r="F2142" s="26"/>
      <c r="G2142" s="26"/>
    </row>
    <row r="2143" spans="2:7" x14ac:dyDescent="0.2">
      <c r="B2143" s="26"/>
      <c r="C2143" s="26"/>
      <c r="D2143" s="26"/>
      <c r="E2143" s="26"/>
      <c r="F2143" s="26"/>
      <c r="G2143" s="26"/>
    </row>
    <row r="2144" spans="2:7" x14ac:dyDescent="0.2">
      <c r="B2144" s="26"/>
      <c r="C2144" s="26"/>
      <c r="D2144" s="26"/>
      <c r="E2144" s="26"/>
      <c r="F2144" s="26"/>
      <c r="G2144" s="26"/>
    </row>
    <row r="2145" spans="2:7" x14ac:dyDescent="0.2">
      <c r="B2145" s="26"/>
      <c r="C2145" s="26"/>
      <c r="D2145" s="26"/>
      <c r="E2145" s="26"/>
      <c r="F2145" s="26"/>
      <c r="G2145" s="26"/>
    </row>
    <row r="2146" spans="2:7" x14ac:dyDescent="0.2">
      <c r="B2146" s="26"/>
      <c r="C2146" s="26"/>
      <c r="D2146" s="26"/>
      <c r="E2146" s="26"/>
      <c r="F2146" s="26"/>
      <c r="G2146" s="26"/>
    </row>
    <row r="2147" spans="2:7" x14ac:dyDescent="0.2">
      <c r="B2147" s="26"/>
      <c r="C2147" s="26"/>
      <c r="D2147" s="26"/>
      <c r="E2147" s="26"/>
      <c r="F2147" s="26"/>
      <c r="G2147" s="26"/>
    </row>
    <row r="2148" spans="2:7" x14ac:dyDescent="0.2">
      <c r="B2148" s="26"/>
      <c r="C2148" s="26"/>
      <c r="D2148" s="26"/>
      <c r="E2148" s="26"/>
      <c r="F2148" s="26"/>
      <c r="G2148" s="26"/>
    </row>
    <row r="2149" spans="2:7" x14ac:dyDescent="0.2">
      <c r="B2149" s="26"/>
      <c r="C2149" s="26"/>
      <c r="D2149" s="26"/>
      <c r="E2149" s="26"/>
      <c r="F2149" s="26"/>
      <c r="G2149" s="26"/>
    </row>
    <row r="2150" spans="2:7" x14ac:dyDescent="0.2">
      <c r="B2150" s="26"/>
      <c r="C2150" s="26"/>
      <c r="D2150" s="26"/>
      <c r="E2150" s="26"/>
      <c r="F2150" s="26"/>
      <c r="G2150" s="26"/>
    </row>
    <row r="2151" spans="2:7" x14ac:dyDescent="0.2">
      <c r="B2151" s="26"/>
      <c r="C2151" s="26"/>
      <c r="D2151" s="26"/>
      <c r="E2151" s="26"/>
      <c r="F2151" s="26"/>
      <c r="G2151" s="26"/>
    </row>
    <row r="2152" spans="2:7" x14ac:dyDescent="0.2">
      <c r="B2152" s="26"/>
      <c r="C2152" s="26"/>
      <c r="D2152" s="26"/>
      <c r="E2152" s="26"/>
      <c r="F2152" s="26"/>
      <c r="G2152" s="26"/>
    </row>
    <row r="2153" spans="2:7" x14ac:dyDescent="0.2">
      <c r="B2153" s="26"/>
      <c r="C2153" s="26"/>
      <c r="D2153" s="26"/>
      <c r="E2153" s="26"/>
      <c r="F2153" s="26"/>
      <c r="G2153" s="26"/>
    </row>
    <row r="2154" spans="2:7" x14ac:dyDescent="0.2">
      <c r="B2154" s="26"/>
      <c r="C2154" s="26"/>
      <c r="D2154" s="26"/>
      <c r="E2154" s="26"/>
      <c r="F2154" s="26"/>
      <c r="G2154" s="26"/>
    </row>
    <row r="2155" spans="2:7" x14ac:dyDescent="0.2">
      <c r="B2155" s="26"/>
      <c r="C2155" s="26"/>
      <c r="D2155" s="26"/>
      <c r="E2155" s="26"/>
      <c r="F2155" s="26"/>
      <c r="G2155" s="26"/>
    </row>
    <row r="2156" spans="2:7" x14ac:dyDescent="0.2">
      <c r="B2156" s="26"/>
      <c r="C2156" s="26"/>
      <c r="D2156" s="26"/>
      <c r="E2156" s="26"/>
      <c r="F2156" s="26"/>
      <c r="G2156" s="26"/>
    </row>
    <row r="2157" spans="2:7" x14ac:dyDescent="0.2">
      <c r="B2157" s="26"/>
      <c r="C2157" s="26"/>
      <c r="D2157" s="26"/>
      <c r="E2157" s="26"/>
      <c r="F2157" s="26"/>
      <c r="G2157" s="26"/>
    </row>
    <row r="2158" spans="2:7" x14ac:dyDescent="0.2">
      <c r="B2158" s="26"/>
      <c r="C2158" s="26"/>
      <c r="D2158" s="26"/>
      <c r="E2158" s="26"/>
      <c r="F2158" s="26"/>
      <c r="G2158" s="26"/>
    </row>
    <row r="2159" spans="2:7" x14ac:dyDescent="0.2">
      <c r="B2159" s="26"/>
      <c r="C2159" s="26"/>
      <c r="D2159" s="26"/>
      <c r="E2159" s="26"/>
      <c r="F2159" s="26"/>
      <c r="G2159" s="26"/>
    </row>
    <row r="2160" spans="2:7" x14ac:dyDescent="0.2">
      <c r="B2160" s="26"/>
      <c r="C2160" s="26"/>
      <c r="D2160" s="26"/>
      <c r="E2160" s="26"/>
      <c r="F2160" s="26"/>
      <c r="G2160" s="26"/>
    </row>
    <row r="2161" spans="2:7" x14ac:dyDescent="0.2">
      <c r="B2161" s="26"/>
      <c r="C2161" s="26"/>
      <c r="D2161" s="26"/>
      <c r="E2161" s="26"/>
      <c r="F2161" s="26"/>
      <c r="G2161" s="26"/>
    </row>
    <row r="2162" spans="2:7" x14ac:dyDescent="0.2">
      <c r="B2162" s="26"/>
      <c r="C2162" s="26"/>
      <c r="D2162" s="26"/>
      <c r="E2162" s="26"/>
      <c r="F2162" s="26"/>
      <c r="G2162" s="26"/>
    </row>
    <row r="2163" spans="2:7" x14ac:dyDescent="0.2">
      <c r="B2163" s="26"/>
      <c r="C2163" s="26"/>
      <c r="D2163" s="26"/>
      <c r="E2163" s="26"/>
      <c r="F2163" s="26"/>
      <c r="G2163" s="26"/>
    </row>
    <row r="2164" spans="2:7" x14ac:dyDescent="0.2">
      <c r="B2164" s="26"/>
      <c r="C2164" s="26"/>
      <c r="D2164" s="26"/>
      <c r="E2164" s="26"/>
      <c r="F2164" s="26"/>
      <c r="G2164" s="26"/>
    </row>
    <row r="2165" spans="2:7" x14ac:dyDescent="0.2">
      <c r="B2165" s="26"/>
      <c r="C2165" s="26"/>
      <c r="D2165" s="26"/>
      <c r="E2165" s="26"/>
      <c r="F2165" s="26"/>
      <c r="G2165" s="26"/>
    </row>
    <row r="2166" spans="2:7" x14ac:dyDescent="0.2">
      <c r="B2166" s="26"/>
      <c r="C2166" s="26"/>
      <c r="D2166" s="26"/>
      <c r="E2166" s="26"/>
      <c r="F2166" s="26"/>
      <c r="G2166" s="26"/>
    </row>
    <row r="2167" spans="2:7" x14ac:dyDescent="0.2">
      <c r="B2167" s="26"/>
      <c r="C2167" s="26"/>
      <c r="D2167" s="26"/>
      <c r="E2167" s="26"/>
      <c r="F2167" s="26"/>
      <c r="G2167" s="26"/>
    </row>
    <row r="2168" spans="2:7" x14ac:dyDescent="0.2">
      <c r="B2168" s="26"/>
      <c r="C2168" s="26"/>
      <c r="D2168" s="26"/>
      <c r="E2168" s="26"/>
      <c r="F2168" s="26"/>
      <c r="G2168" s="26"/>
    </row>
    <row r="2169" spans="2:7" x14ac:dyDescent="0.2">
      <c r="B2169" s="26"/>
      <c r="C2169" s="26"/>
      <c r="D2169" s="26"/>
      <c r="E2169" s="26"/>
      <c r="F2169" s="26"/>
      <c r="G2169" s="26"/>
    </row>
    <row r="2170" spans="2:7" x14ac:dyDescent="0.2">
      <c r="B2170" s="26"/>
      <c r="C2170" s="26"/>
      <c r="D2170" s="26"/>
      <c r="E2170" s="26"/>
      <c r="F2170" s="26"/>
      <c r="G2170" s="26"/>
    </row>
    <row r="2171" spans="2:7" x14ac:dyDescent="0.2">
      <c r="B2171" s="26"/>
      <c r="C2171" s="26"/>
      <c r="D2171" s="26"/>
      <c r="E2171" s="26"/>
      <c r="F2171" s="26"/>
      <c r="G2171" s="26"/>
    </row>
    <row r="2172" spans="2:7" x14ac:dyDescent="0.2">
      <c r="B2172" s="26"/>
      <c r="C2172" s="26"/>
      <c r="D2172" s="26"/>
      <c r="E2172" s="26"/>
      <c r="F2172" s="26"/>
      <c r="G2172" s="26"/>
    </row>
    <row r="2173" spans="2:7" x14ac:dyDescent="0.2">
      <c r="B2173" s="26"/>
      <c r="C2173" s="26"/>
      <c r="D2173" s="26"/>
      <c r="E2173" s="26"/>
      <c r="F2173" s="26"/>
      <c r="G2173" s="26"/>
    </row>
    <row r="2174" spans="2:7" x14ac:dyDescent="0.2">
      <c r="B2174" s="26"/>
      <c r="C2174" s="26"/>
      <c r="D2174" s="26"/>
      <c r="E2174" s="26"/>
      <c r="F2174" s="26"/>
      <c r="G2174" s="26"/>
    </row>
    <row r="2175" spans="2:7" x14ac:dyDescent="0.2">
      <c r="B2175" s="26"/>
      <c r="C2175" s="26"/>
      <c r="D2175" s="26"/>
      <c r="E2175" s="26"/>
      <c r="F2175" s="26"/>
      <c r="G2175" s="26"/>
    </row>
    <row r="2176" spans="2:7" x14ac:dyDescent="0.2">
      <c r="B2176" s="26"/>
      <c r="C2176" s="26"/>
      <c r="D2176" s="26"/>
      <c r="E2176" s="26"/>
      <c r="F2176" s="26"/>
      <c r="G2176" s="26"/>
    </row>
    <row r="2177" spans="2:7" x14ac:dyDescent="0.2">
      <c r="B2177" s="26"/>
      <c r="C2177" s="26"/>
      <c r="D2177" s="26"/>
      <c r="E2177" s="26"/>
      <c r="F2177" s="26"/>
      <c r="G2177" s="26"/>
    </row>
    <row r="2178" spans="2:7" x14ac:dyDescent="0.2">
      <c r="B2178" s="26"/>
      <c r="C2178" s="26"/>
      <c r="D2178" s="26"/>
      <c r="E2178" s="26"/>
      <c r="F2178" s="26"/>
      <c r="G2178" s="26"/>
    </row>
    <row r="2179" spans="2:7" x14ac:dyDescent="0.2">
      <c r="B2179" s="26"/>
      <c r="C2179" s="26"/>
      <c r="D2179" s="26"/>
      <c r="E2179" s="26"/>
      <c r="F2179" s="26"/>
      <c r="G2179" s="26"/>
    </row>
    <row r="2180" spans="2:7" x14ac:dyDescent="0.2">
      <c r="B2180" s="26"/>
      <c r="C2180" s="26"/>
      <c r="D2180" s="26"/>
      <c r="E2180" s="26"/>
      <c r="F2180" s="26"/>
      <c r="G2180" s="26"/>
    </row>
    <row r="2181" spans="2:7" x14ac:dyDescent="0.2">
      <c r="B2181" s="26"/>
      <c r="C2181" s="26"/>
      <c r="D2181" s="26"/>
      <c r="E2181" s="26"/>
      <c r="F2181" s="26"/>
      <c r="G2181" s="26"/>
    </row>
    <row r="2182" spans="2:7" x14ac:dyDescent="0.2">
      <c r="B2182" s="26"/>
      <c r="C2182" s="26"/>
      <c r="D2182" s="26"/>
      <c r="E2182" s="26"/>
      <c r="F2182" s="26"/>
      <c r="G2182" s="26"/>
    </row>
    <row r="2183" spans="2:7" x14ac:dyDescent="0.2">
      <c r="B2183" s="26"/>
      <c r="C2183" s="26"/>
      <c r="D2183" s="26"/>
      <c r="E2183" s="26"/>
      <c r="F2183" s="26"/>
      <c r="G2183" s="26"/>
    </row>
    <row r="2184" spans="2:7" x14ac:dyDescent="0.2">
      <c r="B2184" s="26"/>
      <c r="C2184" s="26"/>
      <c r="D2184" s="26"/>
      <c r="E2184" s="26"/>
      <c r="F2184" s="26"/>
      <c r="G2184" s="26"/>
    </row>
    <row r="2185" spans="2:7" x14ac:dyDescent="0.2">
      <c r="B2185" s="26"/>
      <c r="C2185" s="26"/>
      <c r="D2185" s="26"/>
      <c r="E2185" s="26"/>
      <c r="F2185" s="26"/>
      <c r="G2185" s="26"/>
    </row>
    <row r="2186" spans="2:7" x14ac:dyDescent="0.2">
      <c r="B2186" s="26"/>
      <c r="C2186" s="26"/>
      <c r="D2186" s="26"/>
      <c r="E2186" s="26"/>
      <c r="F2186" s="26"/>
      <c r="G2186" s="26"/>
    </row>
    <row r="2187" spans="2:7" x14ac:dyDescent="0.2">
      <c r="B2187" s="26"/>
      <c r="C2187" s="26"/>
      <c r="D2187" s="26"/>
      <c r="E2187" s="26"/>
      <c r="F2187" s="26"/>
      <c r="G2187" s="26"/>
    </row>
    <row r="2188" spans="2:7" x14ac:dyDescent="0.2">
      <c r="B2188" s="26"/>
      <c r="C2188" s="26"/>
      <c r="D2188" s="26"/>
      <c r="E2188" s="26"/>
      <c r="F2188" s="26"/>
      <c r="G2188" s="26"/>
    </row>
    <row r="2189" spans="2:7" x14ac:dyDescent="0.2">
      <c r="B2189" s="26"/>
      <c r="C2189" s="26"/>
      <c r="D2189" s="26"/>
      <c r="E2189" s="26"/>
      <c r="F2189" s="26"/>
      <c r="G2189" s="26"/>
    </row>
    <row r="2190" spans="2:7" x14ac:dyDescent="0.2">
      <c r="B2190" s="26"/>
      <c r="C2190" s="26"/>
      <c r="D2190" s="26"/>
      <c r="E2190" s="26"/>
      <c r="F2190" s="26"/>
      <c r="G2190" s="26"/>
    </row>
    <row r="2191" spans="2:7" x14ac:dyDescent="0.2">
      <c r="B2191" s="26"/>
      <c r="C2191" s="26"/>
      <c r="D2191" s="26"/>
      <c r="E2191" s="26"/>
      <c r="F2191" s="26"/>
      <c r="G2191" s="26"/>
    </row>
    <row r="2192" spans="2:7" x14ac:dyDescent="0.2">
      <c r="B2192" s="26"/>
      <c r="C2192" s="26"/>
      <c r="D2192" s="26"/>
      <c r="E2192" s="26"/>
      <c r="F2192" s="26"/>
      <c r="G2192" s="26"/>
    </row>
    <row r="2193" spans="2:7" x14ac:dyDescent="0.2">
      <c r="B2193" s="26"/>
      <c r="C2193" s="26"/>
      <c r="D2193" s="26"/>
      <c r="E2193" s="26"/>
      <c r="F2193" s="26"/>
      <c r="G2193" s="26"/>
    </row>
    <row r="2194" spans="2:7" x14ac:dyDescent="0.2">
      <c r="B2194" s="26"/>
      <c r="C2194" s="26"/>
      <c r="D2194" s="26"/>
      <c r="E2194" s="26"/>
      <c r="F2194" s="26"/>
      <c r="G2194" s="26"/>
    </row>
    <row r="2195" spans="2:7" x14ac:dyDescent="0.2">
      <c r="B2195" s="26"/>
      <c r="C2195" s="26"/>
      <c r="D2195" s="26"/>
      <c r="E2195" s="26"/>
      <c r="F2195" s="26"/>
      <c r="G2195" s="26"/>
    </row>
    <row r="2196" spans="2:7" x14ac:dyDescent="0.2">
      <c r="B2196" s="26"/>
      <c r="C2196" s="26"/>
      <c r="D2196" s="26"/>
      <c r="E2196" s="26"/>
      <c r="F2196" s="26"/>
      <c r="G2196" s="26"/>
    </row>
    <row r="2197" spans="2:7" x14ac:dyDescent="0.2">
      <c r="B2197" s="26"/>
      <c r="C2197" s="26"/>
      <c r="D2197" s="26"/>
      <c r="E2197" s="26"/>
      <c r="F2197" s="26"/>
      <c r="G2197" s="26"/>
    </row>
    <row r="2198" spans="2:7" x14ac:dyDescent="0.2">
      <c r="B2198" s="26"/>
      <c r="C2198" s="26"/>
      <c r="D2198" s="26"/>
      <c r="E2198" s="26"/>
      <c r="F2198" s="26"/>
      <c r="G2198" s="26"/>
    </row>
    <row r="2199" spans="2:7" x14ac:dyDescent="0.2">
      <c r="B2199" s="26"/>
      <c r="C2199" s="26"/>
      <c r="D2199" s="26"/>
      <c r="E2199" s="26"/>
      <c r="F2199" s="26"/>
      <c r="G2199" s="26"/>
    </row>
    <row r="2200" spans="2:7" x14ac:dyDescent="0.2">
      <c r="B2200" s="26"/>
      <c r="C2200" s="26"/>
      <c r="D2200" s="26"/>
      <c r="E2200" s="26"/>
      <c r="F2200" s="26"/>
      <c r="G2200" s="26"/>
    </row>
    <row r="2201" spans="2:7" x14ac:dyDescent="0.2">
      <c r="B2201" s="26"/>
      <c r="C2201" s="26"/>
      <c r="D2201" s="26"/>
      <c r="E2201" s="26"/>
      <c r="F2201" s="26"/>
      <c r="G2201" s="26"/>
    </row>
    <row r="2202" spans="2:7" x14ac:dyDescent="0.2">
      <c r="B2202" s="26"/>
      <c r="C2202" s="26"/>
      <c r="D2202" s="26"/>
      <c r="E2202" s="26"/>
      <c r="F2202" s="26"/>
      <c r="G2202" s="26"/>
    </row>
    <row r="2203" spans="2:7" x14ac:dyDescent="0.2">
      <c r="B2203" s="26"/>
      <c r="C2203" s="26"/>
      <c r="D2203" s="26"/>
      <c r="E2203" s="26"/>
      <c r="F2203" s="26"/>
      <c r="G2203" s="26"/>
    </row>
    <row r="2204" spans="2:7" x14ac:dyDescent="0.2">
      <c r="B2204" s="26"/>
      <c r="C2204" s="26"/>
      <c r="D2204" s="26"/>
      <c r="E2204" s="26"/>
      <c r="F2204" s="26"/>
      <c r="G2204" s="26"/>
    </row>
    <row r="2205" spans="2:7" x14ac:dyDescent="0.2">
      <c r="B2205" s="26"/>
      <c r="C2205" s="26"/>
      <c r="D2205" s="26"/>
      <c r="E2205" s="26"/>
      <c r="F2205" s="26"/>
      <c r="G2205" s="26"/>
    </row>
    <row r="2206" spans="2:7" x14ac:dyDescent="0.2">
      <c r="B2206" s="26"/>
      <c r="C2206" s="26"/>
      <c r="D2206" s="26"/>
      <c r="E2206" s="26"/>
      <c r="F2206" s="26"/>
      <c r="G2206" s="26"/>
    </row>
    <row r="2207" spans="2:7" x14ac:dyDescent="0.2">
      <c r="B2207" s="26"/>
      <c r="C2207" s="26"/>
      <c r="D2207" s="26"/>
      <c r="E2207" s="26"/>
      <c r="F2207" s="26"/>
      <c r="G2207" s="26"/>
    </row>
    <row r="2208" spans="2:7" x14ac:dyDescent="0.2">
      <c r="B2208" s="26"/>
      <c r="C2208" s="26"/>
      <c r="D2208" s="26"/>
      <c r="E2208" s="26"/>
      <c r="F2208" s="26"/>
      <c r="G2208" s="26"/>
    </row>
    <row r="2209" spans="2:7" x14ac:dyDescent="0.2">
      <c r="B2209" s="26"/>
      <c r="C2209" s="26"/>
      <c r="D2209" s="26"/>
      <c r="E2209" s="26"/>
      <c r="F2209" s="26"/>
      <c r="G2209" s="26"/>
    </row>
    <row r="2210" spans="2:7" x14ac:dyDescent="0.2">
      <c r="B2210" s="26"/>
      <c r="C2210" s="26"/>
      <c r="D2210" s="26"/>
      <c r="E2210" s="26"/>
      <c r="F2210" s="26"/>
      <c r="G2210" s="26"/>
    </row>
    <row r="2211" spans="2:7" x14ac:dyDescent="0.2">
      <c r="B2211" s="26"/>
      <c r="C2211" s="26"/>
      <c r="D2211" s="26"/>
      <c r="E2211" s="26"/>
      <c r="F2211" s="26"/>
      <c r="G2211" s="26"/>
    </row>
    <row r="2212" spans="2:7" x14ac:dyDescent="0.2">
      <c r="B2212" s="26"/>
      <c r="C2212" s="26"/>
      <c r="D2212" s="26"/>
      <c r="E2212" s="26"/>
      <c r="F2212" s="26"/>
      <c r="G2212" s="26"/>
    </row>
    <row r="2213" spans="2:7" x14ac:dyDescent="0.2">
      <c r="B2213" s="26"/>
      <c r="C2213" s="26"/>
      <c r="D2213" s="26"/>
      <c r="E2213" s="26"/>
      <c r="F2213" s="26"/>
      <c r="G2213" s="26"/>
    </row>
    <row r="2214" spans="2:7" x14ac:dyDescent="0.2">
      <c r="B2214" s="26"/>
      <c r="C2214" s="26"/>
      <c r="D2214" s="26"/>
      <c r="E2214" s="26"/>
      <c r="F2214" s="26"/>
      <c r="G2214" s="26"/>
    </row>
    <row r="2215" spans="2:7" x14ac:dyDescent="0.2">
      <c r="B2215" s="26"/>
      <c r="C2215" s="26"/>
      <c r="D2215" s="26"/>
      <c r="E2215" s="26"/>
      <c r="F2215" s="26"/>
      <c r="G2215" s="26"/>
    </row>
    <row r="2216" spans="2:7" x14ac:dyDescent="0.2">
      <c r="B2216" s="26"/>
      <c r="C2216" s="26"/>
      <c r="D2216" s="26"/>
      <c r="E2216" s="26"/>
      <c r="F2216" s="26"/>
      <c r="G2216" s="26"/>
    </row>
    <row r="2217" spans="2:7" x14ac:dyDescent="0.2">
      <c r="B2217" s="26"/>
      <c r="C2217" s="26"/>
      <c r="D2217" s="26"/>
      <c r="E2217" s="26"/>
      <c r="F2217" s="26"/>
      <c r="G2217" s="26"/>
    </row>
    <row r="2218" spans="2:7" x14ac:dyDescent="0.2">
      <c r="B2218" s="26"/>
      <c r="C2218" s="26"/>
      <c r="D2218" s="26"/>
      <c r="E2218" s="26"/>
      <c r="F2218" s="26"/>
      <c r="G2218" s="26"/>
    </row>
    <row r="2219" spans="2:7" x14ac:dyDescent="0.2">
      <c r="B2219" s="26"/>
      <c r="C2219" s="26"/>
      <c r="D2219" s="26"/>
      <c r="E2219" s="26"/>
      <c r="F2219" s="26"/>
      <c r="G2219" s="26"/>
    </row>
    <row r="2220" spans="2:7" x14ac:dyDescent="0.2">
      <c r="B2220" s="26"/>
      <c r="C2220" s="26"/>
      <c r="D2220" s="26"/>
      <c r="E2220" s="26"/>
      <c r="F2220" s="26"/>
      <c r="G2220" s="26"/>
    </row>
    <row r="2221" spans="2:7" x14ac:dyDescent="0.2">
      <c r="B2221" s="26"/>
      <c r="C2221" s="26"/>
      <c r="D2221" s="26"/>
      <c r="E2221" s="26"/>
      <c r="F2221" s="26"/>
      <c r="G2221" s="26"/>
    </row>
    <row r="2222" spans="2:7" x14ac:dyDescent="0.2">
      <c r="B2222" s="26"/>
      <c r="C2222" s="26"/>
      <c r="D2222" s="26"/>
      <c r="E2222" s="26"/>
      <c r="F2222" s="26"/>
      <c r="G2222" s="26"/>
    </row>
    <row r="2223" spans="2:7" x14ac:dyDescent="0.2">
      <c r="B2223" s="26"/>
      <c r="C2223" s="26"/>
      <c r="D2223" s="26"/>
      <c r="E2223" s="26"/>
      <c r="F2223" s="26"/>
      <c r="G2223" s="26"/>
    </row>
    <row r="2224" spans="2:7" x14ac:dyDescent="0.2">
      <c r="B2224" s="26"/>
      <c r="C2224" s="26"/>
      <c r="D2224" s="26"/>
      <c r="E2224" s="26"/>
      <c r="F2224" s="26"/>
      <c r="G2224" s="26"/>
    </row>
    <row r="2225" spans="2:7" x14ac:dyDescent="0.2">
      <c r="B2225" s="26"/>
      <c r="C2225" s="26"/>
      <c r="D2225" s="26"/>
      <c r="E2225" s="26"/>
      <c r="F2225" s="26"/>
      <c r="G2225" s="26"/>
    </row>
    <row r="2226" spans="2:7" x14ac:dyDescent="0.2">
      <c r="B2226" s="26"/>
      <c r="C2226" s="26"/>
      <c r="D2226" s="26"/>
      <c r="E2226" s="26"/>
      <c r="F2226" s="26"/>
      <c r="G2226" s="26"/>
    </row>
    <row r="2227" spans="2:7" x14ac:dyDescent="0.2">
      <c r="B2227" s="26"/>
      <c r="C2227" s="26"/>
      <c r="D2227" s="26"/>
      <c r="E2227" s="26"/>
      <c r="F2227" s="26"/>
      <c r="G2227" s="26"/>
    </row>
    <row r="2228" spans="2:7" x14ac:dyDescent="0.2">
      <c r="B2228" s="26"/>
      <c r="C2228" s="26"/>
      <c r="D2228" s="26"/>
      <c r="E2228" s="26"/>
      <c r="F2228" s="26"/>
      <c r="G2228" s="26"/>
    </row>
    <row r="2229" spans="2:7" x14ac:dyDescent="0.2">
      <c r="B2229" s="26"/>
      <c r="C2229" s="26"/>
      <c r="D2229" s="26"/>
      <c r="E2229" s="26"/>
      <c r="F2229" s="26"/>
      <c r="G2229" s="26"/>
    </row>
    <row r="2230" spans="2:7" x14ac:dyDescent="0.2">
      <c r="B2230" s="26"/>
      <c r="C2230" s="26"/>
      <c r="D2230" s="26"/>
      <c r="E2230" s="26"/>
      <c r="F2230" s="26"/>
      <c r="G2230" s="26"/>
    </row>
    <row r="2231" spans="2:7" x14ac:dyDescent="0.2">
      <c r="B2231" s="26"/>
      <c r="C2231" s="26"/>
      <c r="D2231" s="26"/>
      <c r="E2231" s="26"/>
      <c r="F2231" s="26"/>
      <c r="G2231" s="26"/>
    </row>
    <row r="2232" spans="2:7" x14ac:dyDescent="0.2">
      <c r="B2232" s="26"/>
      <c r="C2232" s="26"/>
      <c r="D2232" s="26"/>
      <c r="E2232" s="26"/>
      <c r="F2232" s="26"/>
      <c r="G2232" s="26"/>
    </row>
    <row r="2233" spans="2:7" x14ac:dyDescent="0.2">
      <c r="B2233" s="26"/>
      <c r="C2233" s="26"/>
      <c r="D2233" s="26"/>
      <c r="E2233" s="26"/>
      <c r="F2233" s="26"/>
      <c r="G2233" s="26"/>
    </row>
    <row r="2234" spans="2:7" x14ac:dyDescent="0.2">
      <c r="B2234" s="26"/>
      <c r="C2234" s="26"/>
      <c r="D2234" s="26"/>
      <c r="E2234" s="26"/>
      <c r="F2234" s="26"/>
      <c r="G2234" s="26"/>
    </row>
    <row r="2235" spans="2:7" x14ac:dyDescent="0.2">
      <c r="B2235" s="26"/>
      <c r="C2235" s="26"/>
      <c r="D2235" s="26"/>
      <c r="E2235" s="26"/>
      <c r="F2235" s="26"/>
      <c r="G2235" s="26"/>
    </row>
    <row r="2236" spans="2:7" x14ac:dyDescent="0.2">
      <c r="B2236" s="26"/>
      <c r="C2236" s="26"/>
      <c r="D2236" s="26"/>
      <c r="E2236" s="26"/>
      <c r="F2236" s="26"/>
      <c r="G2236" s="26"/>
    </row>
    <row r="2237" spans="2:7" x14ac:dyDescent="0.2">
      <c r="B2237" s="26"/>
      <c r="C2237" s="26"/>
      <c r="D2237" s="26"/>
      <c r="E2237" s="26"/>
      <c r="F2237" s="26"/>
      <c r="G2237" s="26"/>
    </row>
    <row r="2238" spans="2:7" x14ac:dyDescent="0.2">
      <c r="B2238" s="26"/>
      <c r="C2238" s="26"/>
      <c r="D2238" s="26"/>
      <c r="E2238" s="26"/>
      <c r="F2238" s="26"/>
      <c r="G2238" s="26"/>
    </row>
    <row r="2239" spans="2:7" x14ac:dyDescent="0.2">
      <c r="B2239" s="26"/>
      <c r="C2239" s="26"/>
      <c r="D2239" s="26"/>
      <c r="E2239" s="26"/>
      <c r="F2239" s="26"/>
      <c r="G2239" s="26"/>
    </row>
    <row r="2240" spans="2:7" x14ac:dyDescent="0.2">
      <c r="B2240" s="26"/>
      <c r="C2240" s="26"/>
      <c r="D2240" s="26"/>
      <c r="E2240" s="26"/>
      <c r="F2240" s="26"/>
      <c r="G2240" s="26"/>
    </row>
    <row r="2241" spans="2:7" x14ac:dyDescent="0.2">
      <c r="B2241" s="26"/>
      <c r="C2241" s="26"/>
      <c r="D2241" s="26"/>
      <c r="E2241" s="26"/>
      <c r="F2241" s="26"/>
      <c r="G2241" s="26"/>
    </row>
    <row r="2242" spans="2:7" x14ac:dyDescent="0.2">
      <c r="B2242" s="26"/>
      <c r="C2242" s="26"/>
      <c r="D2242" s="26"/>
      <c r="E2242" s="26"/>
      <c r="F2242" s="26"/>
      <c r="G2242" s="26"/>
    </row>
    <row r="2243" spans="2:7" x14ac:dyDescent="0.2">
      <c r="B2243" s="26"/>
      <c r="C2243" s="26"/>
      <c r="D2243" s="26"/>
      <c r="E2243" s="26"/>
      <c r="F2243" s="26"/>
      <c r="G2243" s="26"/>
    </row>
    <row r="2244" spans="2:7" x14ac:dyDescent="0.2">
      <c r="B2244" s="26"/>
      <c r="C2244" s="26"/>
      <c r="D2244" s="26"/>
      <c r="E2244" s="26"/>
      <c r="F2244" s="26"/>
      <c r="G2244" s="26"/>
    </row>
    <row r="2245" spans="2:7" x14ac:dyDescent="0.2">
      <c r="B2245" s="26"/>
      <c r="C2245" s="26"/>
      <c r="D2245" s="26"/>
      <c r="E2245" s="26"/>
      <c r="F2245" s="26"/>
      <c r="G2245" s="26"/>
    </row>
    <row r="2246" spans="2:7" x14ac:dyDescent="0.2">
      <c r="B2246" s="26"/>
      <c r="C2246" s="26"/>
      <c r="D2246" s="26"/>
      <c r="E2246" s="26"/>
      <c r="F2246" s="26"/>
      <c r="G2246" s="26"/>
    </row>
    <row r="2247" spans="2:7" x14ac:dyDescent="0.2">
      <c r="B2247" s="26"/>
      <c r="C2247" s="26"/>
      <c r="D2247" s="26"/>
      <c r="E2247" s="26"/>
      <c r="F2247" s="26"/>
      <c r="G2247" s="26"/>
    </row>
    <row r="2248" spans="2:7" x14ac:dyDescent="0.2">
      <c r="B2248" s="26"/>
      <c r="C2248" s="26"/>
      <c r="D2248" s="26"/>
      <c r="E2248" s="26"/>
      <c r="F2248" s="26"/>
      <c r="G2248" s="26"/>
    </row>
    <row r="2249" spans="2:7" x14ac:dyDescent="0.2">
      <c r="B2249" s="26"/>
      <c r="C2249" s="26"/>
      <c r="D2249" s="26"/>
      <c r="E2249" s="26"/>
      <c r="F2249" s="26"/>
      <c r="G2249" s="26"/>
    </row>
    <row r="2250" spans="2:7" x14ac:dyDescent="0.2">
      <c r="B2250" s="26"/>
      <c r="C2250" s="26"/>
      <c r="D2250" s="26"/>
      <c r="E2250" s="26"/>
      <c r="F2250" s="26"/>
      <c r="G2250" s="26"/>
    </row>
    <row r="2251" spans="2:7" x14ac:dyDescent="0.2">
      <c r="B2251" s="26"/>
      <c r="C2251" s="26"/>
      <c r="D2251" s="26"/>
      <c r="E2251" s="26"/>
      <c r="F2251" s="26"/>
      <c r="G2251" s="26"/>
    </row>
    <row r="2252" spans="2:7" x14ac:dyDescent="0.2">
      <c r="B2252" s="26"/>
      <c r="C2252" s="26"/>
      <c r="D2252" s="26"/>
      <c r="E2252" s="26"/>
      <c r="F2252" s="26"/>
      <c r="G2252" s="26"/>
    </row>
    <row r="2253" spans="2:7" x14ac:dyDescent="0.2">
      <c r="B2253" s="26"/>
      <c r="C2253" s="26"/>
      <c r="D2253" s="26"/>
      <c r="E2253" s="26"/>
      <c r="F2253" s="26"/>
      <c r="G2253" s="26"/>
    </row>
    <row r="2254" spans="2:7" x14ac:dyDescent="0.2">
      <c r="B2254" s="26"/>
      <c r="C2254" s="26"/>
      <c r="D2254" s="26"/>
      <c r="E2254" s="26"/>
      <c r="F2254" s="26"/>
      <c r="G2254" s="26"/>
    </row>
    <row r="2255" spans="2:7" x14ac:dyDescent="0.2">
      <c r="B2255" s="26"/>
      <c r="C2255" s="26"/>
      <c r="D2255" s="26"/>
      <c r="E2255" s="26"/>
      <c r="F2255" s="26"/>
      <c r="G2255" s="26"/>
    </row>
    <row r="2256" spans="2:7" x14ac:dyDescent="0.2">
      <c r="B2256" s="26"/>
      <c r="C2256" s="26"/>
      <c r="D2256" s="26"/>
      <c r="E2256" s="26"/>
      <c r="F2256" s="26"/>
      <c r="G2256" s="26"/>
    </row>
    <row r="2257" spans="2:7" x14ac:dyDescent="0.2">
      <c r="B2257" s="26"/>
      <c r="C2257" s="26"/>
      <c r="D2257" s="26"/>
      <c r="E2257" s="26"/>
      <c r="F2257" s="26"/>
      <c r="G2257" s="26"/>
    </row>
    <row r="2258" spans="2:7" x14ac:dyDescent="0.2">
      <c r="B2258" s="26"/>
      <c r="C2258" s="26"/>
      <c r="D2258" s="26"/>
      <c r="E2258" s="26"/>
      <c r="F2258" s="26"/>
      <c r="G2258" s="26"/>
    </row>
    <row r="2259" spans="2:7" x14ac:dyDescent="0.2">
      <c r="B2259" s="26"/>
      <c r="C2259" s="26"/>
      <c r="D2259" s="26"/>
      <c r="E2259" s="26"/>
      <c r="F2259" s="26"/>
      <c r="G2259" s="26"/>
    </row>
    <row r="2260" spans="2:7" x14ac:dyDescent="0.2">
      <c r="B2260" s="26"/>
      <c r="C2260" s="26"/>
      <c r="D2260" s="26"/>
      <c r="E2260" s="26"/>
      <c r="F2260" s="26"/>
      <c r="G2260" s="26"/>
    </row>
    <row r="2261" spans="2:7" x14ac:dyDescent="0.2">
      <c r="B2261" s="26"/>
      <c r="C2261" s="26"/>
      <c r="D2261" s="26"/>
      <c r="E2261" s="26"/>
      <c r="F2261" s="26"/>
      <c r="G2261" s="26"/>
    </row>
    <row r="2262" spans="2:7" x14ac:dyDescent="0.2">
      <c r="B2262" s="26"/>
      <c r="C2262" s="26"/>
      <c r="D2262" s="26"/>
      <c r="E2262" s="26"/>
      <c r="F2262" s="26"/>
      <c r="G2262" s="26"/>
    </row>
    <row r="2263" spans="2:7" x14ac:dyDescent="0.2">
      <c r="B2263" s="26"/>
      <c r="C2263" s="26"/>
      <c r="D2263" s="26"/>
      <c r="E2263" s="26"/>
      <c r="F2263" s="26"/>
      <c r="G2263" s="26"/>
    </row>
    <row r="2264" spans="2:7" x14ac:dyDescent="0.2">
      <c r="B2264" s="26"/>
      <c r="C2264" s="26"/>
      <c r="D2264" s="26"/>
      <c r="E2264" s="26"/>
      <c r="F2264" s="26"/>
      <c r="G2264" s="26"/>
    </row>
    <row r="2265" spans="2:7" x14ac:dyDescent="0.2">
      <c r="B2265" s="26"/>
      <c r="C2265" s="26"/>
      <c r="D2265" s="26"/>
      <c r="E2265" s="26"/>
      <c r="F2265" s="26"/>
      <c r="G2265" s="26"/>
    </row>
    <row r="2266" spans="2:7" x14ac:dyDescent="0.2">
      <c r="B2266" s="26"/>
      <c r="C2266" s="26"/>
      <c r="D2266" s="26"/>
      <c r="E2266" s="26"/>
      <c r="F2266" s="26"/>
      <c r="G2266" s="26"/>
    </row>
    <row r="2267" spans="2:7" x14ac:dyDescent="0.2">
      <c r="B2267" s="26"/>
      <c r="C2267" s="26"/>
      <c r="D2267" s="26"/>
      <c r="E2267" s="26"/>
      <c r="F2267" s="26"/>
      <c r="G2267" s="26"/>
    </row>
    <row r="2268" spans="2:7" x14ac:dyDescent="0.2">
      <c r="B2268" s="26"/>
      <c r="C2268" s="26"/>
      <c r="D2268" s="26"/>
      <c r="E2268" s="26"/>
      <c r="F2268" s="26"/>
      <c r="G2268" s="26"/>
    </row>
    <row r="2269" spans="2:7" x14ac:dyDescent="0.2">
      <c r="B2269" s="26"/>
      <c r="C2269" s="26"/>
      <c r="D2269" s="26"/>
      <c r="E2269" s="26"/>
      <c r="F2269" s="26"/>
      <c r="G2269" s="26"/>
    </row>
    <row r="2270" spans="2:7" x14ac:dyDescent="0.2">
      <c r="B2270" s="26"/>
      <c r="C2270" s="26"/>
      <c r="D2270" s="26"/>
      <c r="E2270" s="26"/>
      <c r="F2270" s="26"/>
      <c r="G2270" s="26"/>
    </row>
    <row r="2271" spans="2:7" x14ac:dyDescent="0.2">
      <c r="B2271" s="26"/>
      <c r="C2271" s="26"/>
      <c r="D2271" s="26"/>
      <c r="E2271" s="26"/>
      <c r="F2271" s="26"/>
      <c r="G2271" s="26"/>
    </row>
    <row r="2272" spans="2:7" x14ac:dyDescent="0.2">
      <c r="B2272" s="26"/>
      <c r="C2272" s="26"/>
      <c r="D2272" s="26"/>
      <c r="E2272" s="26"/>
      <c r="F2272" s="26"/>
      <c r="G2272" s="26"/>
    </row>
    <row r="2273" spans="2:7" x14ac:dyDescent="0.2">
      <c r="B2273" s="26"/>
      <c r="C2273" s="26"/>
      <c r="D2273" s="26"/>
      <c r="E2273" s="26"/>
      <c r="F2273" s="26"/>
      <c r="G2273" s="26"/>
    </row>
    <row r="2274" spans="2:7" x14ac:dyDescent="0.2">
      <c r="B2274" s="26"/>
      <c r="C2274" s="26"/>
      <c r="D2274" s="26"/>
      <c r="E2274" s="26"/>
      <c r="F2274" s="26"/>
      <c r="G2274" s="26"/>
    </row>
    <row r="2275" spans="2:7" x14ac:dyDescent="0.2">
      <c r="B2275" s="26"/>
      <c r="C2275" s="26"/>
      <c r="D2275" s="26"/>
      <c r="E2275" s="26"/>
      <c r="F2275" s="26"/>
      <c r="G2275" s="26"/>
    </row>
    <row r="2276" spans="2:7" x14ac:dyDescent="0.2">
      <c r="B2276" s="26"/>
      <c r="C2276" s="26"/>
      <c r="D2276" s="26"/>
      <c r="E2276" s="26"/>
      <c r="F2276" s="26"/>
      <c r="G2276" s="26"/>
    </row>
    <row r="2277" spans="2:7" x14ac:dyDescent="0.2">
      <c r="B2277" s="26"/>
      <c r="C2277" s="26"/>
      <c r="D2277" s="26"/>
      <c r="E2277" s="26"/>
      <c r="F2277" s="26"/>
      <c r="G2277" s="26"/>
    </row>
    <row r="2278" spans="2:7" x14ac:dyDescent="0.2">
      <c r="B2278" s="26"/>
      <c r="C2278" s="26"/>
      <c r="D2278" s="26"/>
      <c r="E2278" s="26"/>
      <c r="F2278" s="26"/>
      <c r="G2278" s="26"/>
    </row>
    <row r="2279" spans="2:7" x14ac:dyDescent="0.2">
      <c r="B2279" s="26"/>
      <c r="C2279" s="26"/>
      <c r="D2279" s="26"/>
      <c r="E2279" s="26"/>
      <c r="F2279" s="26"/>
      <c r="G2279" s="26"/>
    </row>
    <row r="2280" spans="2:7" x14ac:dyDescent="0.2">
      <c r="B2280" s="26"/>
      <c r="C2280" s="26"/>
      <c r="D2280" s="26"/>
      <c r="E2280" s="26"/>
      <c r="F2280" s="26"/>
      <c r="G2280" s="26"/>
    </row>
    <row r="2281" spans="2:7" x14ac:dyDescent="0.2">
      <c r="B2281" s="26"/>
      <c r="C2281" s="26"/>
      <c r="D2281" s="26"/>
      <c r="E2281" s="26"/>
      <c r="F2281" s="26"/>
      <c r="G2281" s="26"/>
    </row>
    <row r="2282" spans="2:7" x14ac:dyDescent="0.2">
      <c r="B2282" s="26"/>
      <c r="C2282" s="26"/>
      <c r="D2282" s="26"/>
      <c r="E2282" s="26"/>
      <c r="F2282" s="26"/>
      <c r="G2282" s="26"/>
    </row>
    <row r="2283" spans="2:7" x14ac:dyDescent="0.2">
      <c r="B2283" s="26"/>
      <c r="C2283" s="26"/>
      <c r="D2283" s="26"/>
      <c r="E2283" s="26"/>
      <c r="F2283" s="26"/>
      <c r="G2283" s="26"/>
    </row>
    <row r="2284" spans="2:7" x14ac:dyDescent="0.2">
      <c r="B2284" s="26"/>
      <c r="C2284" s="26"/>
      <c r="D2284" s="26"/>
      <c r="E2284" s="26"/>
      <c r="F2284" s="26"/>
      <c r="G2284" s="26"/>
    </row>
    <row r="2285" spans="2:7" x14ac:dyDescent="0.2">
      <c r="B2285" s="26"/>
      <c r="C2285" s="26"/>
      <c r="D2285" s="26"/>
      <c r="E2285" s="26"/>
      <c r="F2285" s="26"/>
      <c r="G2285" s="26"/>
    </row>
    <row r="2286" spans="2:7" x14ac:dyDescent="0.2">
      <c r="B2286" s="26"/>
      <c r="C2286" s="26"/>
      <c r="D2286" s="26"/>
      <c r="E2286" s="26"/>
      <c r="F2286" s="26"/>
      <c r="G2286" s="26"/>
    </row>
    <row r="2287" spans="2:7" x14ac:dyDescent="0.2">
      <c r="B2287" s="26"/>
      <c r="C2287" s="26"/>
      <c r="D2287" s="26"/>
      <c r="E2287" s="26"/>
      <c r="F2287" s="26"/>
      <c r="G2287" s="26"/>
    </row>
    <row r="2288" spans="2:7" x14ac:dyDescent="0.2">
      <c r="B2288" s="26"/>
      <c r="C2288" s="26"/>
      <c r="D2288" s="26"/>
      <c r="E2288" s="26"/>
      <c r="F2288" s="26"/>
      <c r="G2288" s="26"/>
    </row>
    <row r="2289" spans="2:7" x14ac:dyDescent="0.2">
      <c r="B2289" s="26"/>
      <c r="C2289" s="26"/>
      <c r="D2289" s="26"/>
      <c r="E2289" s="26"/>
      <c r="F2289" s="26"/>
      <c r="G2289" s="26"/>
    </row>
    <row r="2290" spans="2:7" x14ac:dyDescent="0.2">
      <c r="B2290" s="26"/>
      <c r="C2290" s="26"/>
      <c r="D2290" s="26"/>
      <c r="E2290" s="26"/>
      <c r="F2290" s="26"/>
      <c r="G2290" s="26"/>
    </row>
    <row r="2291" spans="2:7" x14ac:dyDescent="0.2">
      <c r="B2291" s="26"/>
      <c r="C2291" s="26"/>
      <c r="D2291" s="26"/>
      <c r="E2291" s="26"/>
      <c r="F2291" s="26"/>
      <c r="G2291" s="26"/>
    </row>
    <row r="2292" spans="2:7" x14ac:dyDescent="0.2">
      <c r="B2292" s="26"/>
      <c r="C2292" s="26"/>
      <c r="D2292" s="26"/>
      <c r="E2292" s="26"/>
      <c r="F2292" s="26"/>
      <c r="G2292" s="26"/>
    </row>
    <row r="2293" spans="2:7" x14ac:dyDescent="0.2">
      <c r="B2293" s="26"/>
      <c r="C2293" s="26"/>
      <c r="D2293" s="26"/>
      <c r="E2293" s="26"/>
      <c r="F2293" s="26"/>
      <c r="G2293" s="26"/>
    </row>
    <row r="2294" spans="2:7" x14ac:dyDescent="0.2">
      <c r="B2294" s="26"/>
      <c r="C2294" s="26"/>
      <c r="D2294" s="26"/>
      <c r="E2294" s="26"/>
      <c r="F2294" s="26"/>
      <c r="G2294" s="26"/>
    </row>
    <row r="2295" spans="2:7" x14ac:dyDescent="0.2">
      <c r="B2295" s="26"/>
      <c r="C2295" s="26"/>
      <c r="D2295" s="26"/>
      <c r="E2295" s="26"/>
      <c r="F2295" s="26"/>
      <c r="G2295" s="26"/>
    </row>
    <row r="2296" spans="2:7" x14ac:dyDescent="0.2">
      <c r="B2296" s="26"/>
      <c r="C2296" s="26"/>
      <c r="D2296" s="26"/>
      <c r="E2296" s="26"/>
      <c r="F2296" s="26"/>
      <c r="G2296" s="26"/>
    </row>
    <row r="2297" spans="2:7" x14ac:dyDescent="0.2">
      <c r="B2297" s="26"/>
      <c r="C2297" s="26"/>
      <c r="D2297" s="26"/>
      <c r="E2297" s="26"/>
      <c r="F2297" s="26"/>
      <c r="G2297" s="26"/>
    </row>
    <row r="2298" spans="2:7" x14ac:dyDescent="0.2">
      <c r="B2298" s="26"/>
      <c r="C2298" s="26"/>
      <c r="D2298" s="26"/>
      <c r="E2298" s="26"/>
      <c r="F2298" s="26"/>
      <c r="G2298" s="26"/>
    </row>
    <row r="2299" spans="2:7" x14ac:dyDescent="0.2">
      <c r="B2299" s="26"/>
      <c r="C2299" s="26"/>
      <c r="D2299" s="26"/>
      <c r="E2299" s="26"/>
      <c r="F2299" s="26"/>
      <c r="G2299" s="26"/>
    </row>
    <row r="2300" spans="2:7" x14ac:dyDescent="0.2">
      <c r="B2300" s="26"/>
      <c r="C2300" s="26"/>
      <c r="D2300" s="26"/>
      <c r="E2300" s="26"/>
      <c r="F2300" s="26"/>
      <c r="G2300" s="26"/>
    </row>
    <row r="2301" spans="2:7" x14ac:dyDescent="0.2">
      <c r="B2301" s="26"/>
      <c r="C2301" s="26"/>
      <c r="D2301" s="26"/>
      <c r="E2301" s="26"/>
      <c r="F2301" s="26"/>
      <c r="G2301" s="26"/>
    </row>
    <row r="2302" spans="2:7" x14ac:dyDescent="0.2">
      <c r="B2302" s="26"/>
      <c r="C2302" s="26"/>
      <c r="D2302" s="26"/>
      <c r="E2302" s="26"/>
      <c r="F2302" s="26"/>
      <c r="G2302" s="26"/>
    </row>
    <row r="2303" spans="2:7" x14ac:dyDescent="0.2">
      <c r="B2303" s="26"/>
      <c r="C2303" s="26"/>
      <c r="D2303" s="26"/>
      <c r="E2303" s="26"/>
      <c r="F2303" s="26"/>
      <c r="G2303" s="26"/>
    </row>
    <row r="2304" spans="2:7" x14ac:dyDescent="0.2">
      <c r="B2304" s="26"/>
      <c r="C2304" s="26"/>
      <c r="D2304" s="26"/>
      <c r="E2304" s="26"/>
      <c r="F2304" s="26"/>
      <c r="G2304" s="26"/>
    </row>
    <row r="2305" spans="2:7" x14ac:dyDescent="0.2">
      <c r="B2305" s="26"/>
      <c r="C2305" s="26"/>
      <c r="D2305" s="26"/>
      <c r="E2305" s="26"/>
      <c r="F2305" s="26"/>
      <c r="G2305" s="26"/>
    </row>
    <row r="2306" spans="2:7" x14ac:dyDescent="0.2">
      <c r="B2306" s="26"/>
      <c r="C2306" s="26"/>
      <c r="D2306" s="26"/>
      <c r="E2306" s="26"/>
      <c r="F2306" s="26"/>
      <c r="G2306" s="26"/>
    </row>
    <row r="2307" spans="2:7" x14ac:dyDescent="0.2">
      <c r="B2307" s="26"/>
      <c r="C2307" s="26"/>
      <c r="D2307" s="26"/>
      <c r="E2307" s="26"/>
      <c r="F2307" s="26"/>
      <c r="G2307" s="26"/>
    </row>
    <row r="2308" spans="2:7" x14ac:dyDescent="0.2">
      <c r="B2308" s="26"/>
      <c r="C2308" s="26"/>
      <c r="D2308" s="26"/>
      <c r="E2308" s="26"/>
      <c r="F2308" s="26"/>
      <c r="G2308" s="26"/>
    </row>
    <row r="2309" spans="2:7" x14ac:dyDescent="0.2">
      <c r="B2309" s="26"/>
      <c r="C2309" s="26"/>
      <c r="D2309" s="26"/>
      <c r="E2309" s="26"/>
      <c r="F2309" s="26"/>
      <c r="G2309" s="26"/>
    </row>
    <row r="2310" spans="2:7" x14ac:dyDescent="0.2">
      <c r="B2310" s="26"/>
      <c r="C2310" s="26"/>
      <c r="D2310" s="26"/>
      <c r="E2310" s="26"/>
      <c r="F2310" s="26"/>
      <c r="G2310" s="26"/>
    </row>
    <row r="2311" spans="2:7" x14ac:dyDescent="0.2">
      <c r="B2311" s="26"/>
      <c r="C2311" s="26"/>
      <c r="D2311" s="26"/>
      <c r="E2311" s="26"/>
      <c r="F2311" s="26"/>
      <c r="G2311" s="26"/>
    </row>
    <row r="2312" spans="2:7" x14ac:dyDescent="0.2">
      <c r="B2312" s="26"/>
      <c r="C2312" s="26"/>
      <c r="D2312" s="26"/>
      <c r="E2312" s="26"/>
      <c r="F2312" s="26"/>
      <c r="G2312" s="26"/>
    </row>
    <row r="2313" spans="2:7" x14ac:dyDescent="0.2">
      <c r="B2313" s="26"/>
      <c r="C2313" s="26"/>
      <c r="D2313" s="26"/>
      <c r="E2313" s="26"/>
      <c r="F2313" s="26"/>
      <c r="G2313" s="26"/>
    </row>
    <row r="2314" spans="2:7" x14ac:dyDescent="0.2">
      <c r="B2314" s="26"/>
      <c r="C2314" s="26"/>
      <c r="D2314" s="26"/>
      <c r="E2314" s="26"/>
      <c r="F2314" s="26"/>
      <c r="G2314" s="26"/>
    </row>
    <row r="2315" spans="2:7" x14ac:dyDescent="0.2">
      <c r="B2315" s="26"/>
      <c r="C2315" s="26"/>
      <c r="D2315" s="26"/>
      <c r="E2315" s="26"/>
      <c r="F2315" s="26"/>
      <c r="G2315" s="26"/>
    </row>
    <row r="2316" spans="2:7" x14ac:dyDescent="0.2">
      <c r="B2316" s="26"/>
      <c r="C2316" s="26"/>
      <c r="D2316" s="26"/>
      <c r="E2316" s="26"/>
      <c r="F2316" s="26"/>
      <c r="G2316" s="26"/>
    </row>
    <row r="2317" spans="2:7" x14ac:dyDescent="0.2">
      <c r="B2317" s="26"/>
      <c r="C2317" s="26"/>
      <c r="D2317" s="26"/>
      <c r="E2317" s="26"/>
      <c r="F2317" s="26"/>
      <c r="G2317" s="26"/>
    </row>
    <row r="2318" spans="2:7" x14ac:dyDescent="0.2">
      <c r="B2318" s="26"/>
      <c r="C2318" s="26"/>
      <c r="D2318" s="26"/>
      <c r="E2318" s="26"/>
      <c r="F2318" s="26"/>
      <c r="G2318" s="26"/>
    </row>
    <row r="2319" spans="2:7" x14ac:dyDescent="0.2">
      <c r="B2319" s="26"/>
      <c r="C2319" s="26"/>
      <c r="D2319" s="26"/>
      <c r="E2319" s="26"/>
      <c r="F2319" s="26"/>
      <c r="G2319" s="26"/>
    </row>
    <row r="2320" spans="2:7" x14ac:dyDescent="0.2">
      <c r="B2320" s="26"/>
      <c r="C2320" s="26"/>
      <c r="D2320" s="26"/>
      <c r="E2320" s="26"/>
      <c r="F2320" s="26"/>
      <c r="G2320" s="26"/>
    </row>
    <row r="2321" spans="2:7" x14ac:dyDescent="0.2">
      <c r="B2321" s="26"/>
      <c r="C2321" s="26"/>
      <c r="D2321" s="26"/>
      <c r="E2321" s="26"/>
      <c r="F2321" s="26"/>
      <c r="G2321" s="26"/>
    </row>
    <row r="2322" spans="2:7" x14ac:dyDescent="0.2">
      <c r="B2322" s="26"/>
      <c r="C2322" s="26"/>
      <c r="D2322" s="26"/>
      <c r="E2322" s="26"/>
      <c r="F2322" s="26"/>
      <c r="G2322" s="26"/>
    </row>
    <row r="2323" spans="2:7" x14ac:dyDescent="0.2">
      <c r="B2323" s="26"/>
      <c r="C2323" s="26"/>
      <c r="D2323" s="26"/>
      <c r="E2323" s="26"/>
      <c r="F2323" s="26"/>
      <c r="G2323" s="26"/>
    </row>
    <row r="2324" spans="2:7" x14ac:dyDescent="0.2">
      <c r="B2324" s="26"/>
      <c r="C2324" s="26"/>
      <c r="D2324" s="26"/>
      <c r="E2324" s="26"/>
      <c r="F2324" s="26"/>
      <c r="G2324" s="26"/>
    </row>
    <row r="2325" spans="2:7" x14ac:dyDescent="0.2">
      <c r="B2325" s="26"/>
      <c r="C2325" s="26"/>
      <c r="D2325" s="26"/>
      <c r="E2325" s="26"/>
      <c r="F2325" s="26"/>
      <c r="G2325" s="26"/>
    </row>
    <row r="2326" spans="2:7" x14ac:dyDescent="0.2">
      <c r="B2326" s="26"/>
      <c r="C2326" s="26"/>
      <c r="D2326" s="26"/>
      <c r="E2326" s="26"/>
      <c r="F2326" s="26"/>
      <c r="G2326" s="26"/>
    </row>
    <row r="2327" spans="2:7" x14ac:dyDescent="0.2">
      <c r="B2327" s="26"/>
      <c r="C2327" s="26"/>
      <c r="D2327" s="26"/>
      <c r="E2327" s="26"/>
      <c r="F2327" s="26"/>
      <c r="G2327" s="26"/>
    </row>
    <row r="2328" spans="2:7" x14ac:dyDescent="0.2">
      <c r="B2328" s="26"/>
      <c r="C2328" s="26"/>
      <c r="D2328" s="26"/>
      <c r="E2328" s="26"/>
      <c r="F2328" s="26"/>
      <c r="G2328" s="26"/>
    </row>
    <row r="2329" spans="2:7" x14ac:dyDescent="0.2">
      <c r="B2329" s="26"/>
      <c r="C2329" s="26"/>
      <c r="D2329" s="26"/>
      <c r="E2329" s="26"/>
      <c r="F2329" s="26"/>
      <c r="G2329" s="26"/>
    </row>
    <row r="2330" spans="2:7" x14ac:dyDescent="0.2">
      <c r="B2330" s="26"/>
      <c r="C2330" s="26"/>
      <c r="D2330" s="26"/>
      <c r="E2330" s="26"/>
      <c r="F2330" s="26"/>
      <c r="G2330" s="26"/>
    </row>
    <row r="2331" spans="2:7" x14ac:dyDescent="0.2">
      <c r="B2331" s="26"/>
      <c r="C2331" s="26"/>
      <c r="D2331" s="26"/>
      <c r="E2331" s="26"/>
      <c r="F2331" s="26"/>
      <c r="G2331" s="26"/>
    </row>
    <row r="2332" spans="2:7" x14ac:dyDescent="0.2">
      <c r="B2332" s="26"/>
      <c r="C2332" s="26"/>
      <c r="D2332" s="26"/>
      <c r="E2332" s="26"/>
      <c r="F2332" s="26"/>
      <c r="G2332" s="26"/>
    </row>
    <row r="2333" spans="2:7" x14ac:dyDescent="0.2">
      <c r="B2333" s="26"/>
      <c r="C2333" s="26"/>
      <c r="D2333" s="26"/>
      <c r="E2333" s="26"/>
      <c r="F2333" s="26"/>
      <c r="G2333" s="26"/>
    </row>
    <row r="2334" spans="2:7" x14ac:dyDescent="0.2">
      <c r="B2334" s="26"/>
      <c r="C2334" s="26"/>
      <c r="D2334" s="26"/>
      <c r="E2334" s="26"/>
      <c r="F2334" s="26"/>
      <c r="G2334" s="26"/>
    </row>
    <row r="2335" spans="2:7" x14ac:dyDescent="0.2">
      <c r="B2335" s="26"/>
      <c r="C2335" s="26"/>
      <c r="D2335" s="26"/>
      <c r="E2335" s="26"/>
      <c r="F2335" s="26"/>
      <c r="G2335" s="26"/>
    </row>
    <row r="2336" spans="2:7" x14ac:dyDescent="0.2">
      <c r="B2336" s="26"/>
      <c r="C2336" s="26"/>
      <c r="D2336" s="26"/>
      <c r="E2336" s="26"/>
      <c r="F2336" s="26"/>
      <c r="G2336" s="26"/>
    </row>
    <row r="2337" spans="2:7" x14ac:dyDescent="0.2">
      <c r="B2337" s="26"/>
      <c r="C2337" s="26"/>
      <c r="D2337" s="26"/>
      <c r="E2337" s="26"/>
      <c r="F2337" s="26"/>
      <c r="G2337" s="26"/>
    </row>
    <row r="2338" spans="2:7" x14ac:dyDescent="0.2">
      <c r="B2338" s="26"/>
      <c r="C2338" s="26"/>
      <c r="D2338" s="26"/>
      <c r="E2338" s="26"/>
      <c r="F2338" s="26"/>
      <c r="G2338" s="26"/>
    </row>
    <row r="2339" spans="2:7" x14ac:dyDescent="0.2">
      <c r="B2339" s="26"/>
      <c r="C2339" s="26"/>
      <c r="D2339" s="26"/>
      <c r="E2339" s="26"/>
      <c r="F2339" s="26"/>
      <c r="G2339" s="26"/>
    </row>
    <row r="2340" spans="2:7" x14ac:dyDescent="0.2">
      <c r="B2340" s="26"/>
      <c r="C2340" s="26"/>
      <c r="D2340" s="26"/>
      <c r="E2340" s="26"/>
      <c r="F2340" s="26"/>
      <c r="G2340" s="26"/>
    </row>
    <row r="2341" spans="2:7" x14ac:dyDescent="0.2">
      <c r="B2341" s="26"/>
      <c r="C2341" s="26"/>
      <c r="D2341" s="26"/>
      <c r="E2341" s="26"/>
      <c r="F2341" s="26"/>
      <c r="G2341" s="26"/>
    </row>
    <row r="2342" spans="2:7" x14ac:dyDescent="0.2">
      <c r="B2342" s="26"/>
      <c r="C2342" s="26"/>
      <c r="D2342" s="26"/>
      <c r="E2342" s="26"/>
      <c r="F2342" s="26"/>
      <c r="G2342" s="26"/>
    </row>
    <row r="2343" spans="2:7" x14ac:dyDescent="0.2">
      <c r="B2343" s="26"/>
      <c r="C2343" s="26"/>
      <c r="D2343" s="26"/>
      <c r="E2343" s="26"/>
      <c r="F2343" s="26"/>
      <c r="G2343" s="26"/>
    </row>
    <row r="2344" spans="2:7" x14ac:dyDescent="0.2">
      <c r="B2344" s="26"/>
      <c r="C2344" s="26"/>
      <c r="D2344" s="26"/>
      <c r="E2344" s="26"/>
      <c r="F2344" s="26"/>
      <c r="G2344" s="26"/>
    </row>
    <row r="2345" spans="2:7" x14ac:dyDescent="0.2">
      <c r="B2345" s="26"/>
      <c r="C2345" s="26"/>
      <c r="D2345" s="26"/>
      <c r="E2345" s="26"/>
      <c r="F2345" s="26"/>
      <c r="G2345" s="26"/>
    </row>
    <row r="2346" spans="2:7" x14ac:dyDescent="0.2">
      <c r="B2346" s="26"/>
      <c r="C2346" s="26"/>
      <c r="D2346" s="26"/>
      <c r="E2346" s="26"/>
      <c r="F2346" s="26"/>
      <c r="G2346" s="26"/>
    </row>
    <row r="2347" spans="2:7" x14ac:dyDescent="0.2">
      <c r="B2347" s="26"/>
      <c r="C2347" s="26"/>
      <c r="D2347" s="26"/>
      <c r="E2347" s="26"/>
      <c r="F2347" s="26"/>
      <c r="G2347" s="26"/>
    </row>
    <row r="2348" spans="2:7" x14ac:dyDescent="0.2">
      <c r="B2348" s="26"/>
      <c r="C2348" s="26"/>
      <c r="D2348" s="26"/>
      <c r="E2348" s="26"/>
      <c r="F2348" s="26"/>
      <c r="G2348" s="26"/>
    </row>
    <row r="2349" spans="2:7" x14ac:dyDescent="0.2">
      <c r="B2349" s="26"/>
      <c r="C2349" s="26"/>
      <c r="D2349" s="26"/>
      <c r="E2349" s="26"/>
      <c r="F2349" s="26"/>
      <c r="G2349" s="26"/>
    </row>
    <row r="2350" spans="2:7" x14ac:dyDescent="0.2">
      <c r="B2350" s="26"/>
      <c r="C2350" s="26"/>
      <c r="D2350" s="26"/>
      <c r="E2350" s="26"/>
      <c r="F2350" s="26"/>
      <c r="G2350" s="26"/>
    </row>
    <row r="2351" spans="2:7" x14ac:dyDescent="0.2">
      <c r="B2351" s="26"/>
      <c r="C2351" s="26"/>
      <c r="D2351" s="26"/>
      <c r="E2351" s="26"/>
      <c r="F2351" s="26"/>
      <c r="G2351" s="26"/>
    </row>
    <row r="2352" spans="2:7" x14ac:dyDescent="0.2">
      <c r="B2352" s="26"/>
      <c r="C2352" s="26"/>
      <c r="D2352" s="26"/>
      <c r="E2352" s="26"/>
      <c r="F2352" s="26"/>
      <c r="G2352" s="26"/>
    </row>
    <row r="2353" spans="2:7" x14ac:dyDescent="0.2">
      <c r="B2353" s="26"/>
      <c r="C2353" s="26"/>
      <c r="D2353" s="26"/>
      <c r="E2353" s="26"/>
      <c r="F2353" s="26"/>
      <c r="G2353" s="26"/>
    </row>
    <row r="2354" spans="2:7" x14ac:dyDescent="0.2">
      <c r="B2354" s="26"/>
      <c r="C2354" s="26"/>
      <c r="D2354" s="26"/>
      <c r="E2354" s="26"/>
      <c r="F2354" s="26"/>
      <c r="G2354" s="26"/>
    </row>
    <row r="2355" spans="2:7" x14ac:dyDescent="0.2">
      <c r="B2355" s="26"/>
      <c r="C2355" s="26"/>
      <c r="D2355" s="26"/>
      <c r="E2355" s="26"/>
      <c r="F2355" s="26"/>
      <c r="G2355" s="26"/>
    </row>
    <row r="2356" spans="2:7" x14ac:dyDescent="0.2">
      <c r="B2356" s="26"/>
      <c r="C2356" s="26"/>
      <c r="D2356" s="26"/>
      <c r="E2356" s="26"/>
      <c r="F2356" s="26"/>
      <c r="G2356" s="26"/>
    </row>
    <row r="2357" spans="2:7" x14ac:dyDescent="0.2">
      <c r="B2357" s="26"/>
      <c r="C2357" s="26"/>
      <c r="D2357" s="26"/>
      <c r="E2357" s="26"/>
      <c r="F2357" s="26"/>
      <c r="G2357" s="26"/>
    </row>
    <row r="2358" spans="2:7" x14ac:dyDescent="0.2">
      <c r="B2358" s="26"/>
      <c r="C2358" s="26"/>
      <c r="D2358" s="26"/>
      <c r="E2358" s="26"/>
      <c r="F2358" s="26"/>
      <c r="G2358" s="26"/>
    </row>
    <row r="2359" spans="2:7" x14ac:dyDescent="0.2">
      <c r="B2359" s="26"/>
      <c r="C2359" s="26"/>
      <c r="D2359" s="26"/>
      <c r="E2359" s="26"/>
      <c r="F2359" s="26"/>
      <c r="G2359" s="26"/>
    </row>
    <row r="2360" spans="2:7" x14ac:dyDescent="0.2">
      <c r="B2360" s="26"/>
      <c r="C2360" s="26"/>
      <c r="D2360" s="26"/>
      <c r="E2360" s="26"/>
      <c r="F2360" s="26"/>
      <c r="G2360" s="26"/>
    </row>
    <row r="2361" spans="2:7" x14ac:dyDescent="0.2">
      <c r="B2361" s="26"/>
      <c r="C2361" s="26"/>
      <c r="D2361" s="26"/>
      <c r="E2361" s="26"/>
      <c r="F2361" s="26"/>
      <c r="G2361" s="26"/>
    </row>
    <row r="2362" spans="2:7" x14ac:dyDescent="0.2">
      <c r="B2362" s="26"/>
      <c r="C2362" s="26"/>
      <c r="D2362" s="26"/>
      <c r="E2362" s="26"/>
      <c r="F2362" s="26"/>
      <c r="G2362" s="26"/>
    </row>
    <row r="2363" spans="2:7" x14ac:dyDescent="0.2">
      <c r="B2363" s="26"/>
      <c r="C2363" s="26"/>
      <c r="D2363" s="26"/>
      <c r="E2363" s="26"/>
      <c r="F2363" s="26"/>
      <c r="G2363" s="26"/>
    </row>
    <row r="2364" spans="2:7" x14ac:dyDescent="0.2">
      <c r="B2364" s="26"/>
      <c r="C2364" s="26"/>
      <c r="D2364" s="26"/>
      <c r="E2364" s="26"/>
      <c r="F2364" s="26"/>
      <c r="G2364" s="26"/>
    </row>
    <row r="2365" spans="2:7" x14ac:dyDescent="0.2">
      <c r="B2365" s="26"/>
      <c r="C2365" s="26"/>
      <c r="D2365" s="26"/>
      <c r="E2365" s="26"/>
      <c r="F2365" s="26"/>
      <c r="G2365" s="26"/>
    </row>
    <row r="2366" spans="2:7" x14ac:dyDescent="0.2">
      <c r="B2366" s="26"/>
      <c r="C2366" s="26"/>
      <c r="D2366" s="26"/>
      <c r="E2366" s="26"/>
      <c r="F2366" s="26"/>
      <c r="G2366" s="26"/>
    </row>
    <row r="2367" spans="2:7" x14ac:dyDescent="0.2">
      <c r="B2367" s="26"/>
      <c r="C2367" s="26"/>
      <c r="D2367" s="26"/>
      <c r="E2367" s="26"/>
      <c r="F2367" s="26"/>
      <c r="G2367" s="26"/>
    </row>
    <row r="2368" spans="2:7" x14ac:dyDescent="0.2">
      <c r="B2368" s="26"/>
      <c r="C2368" s="26"/>
      <c r="D2368" s="26"/>
      <c r="E2368" s="26"/>
      <c r="F2368" s="26"/>
      <c r="G2368" s="26"/>
    </row>
    <row r="2369" spans="2:7" x14ac:dyDescent="0.2">
      <c r="B2369" s="26"/>
      <c r="C2369" s="26"/>
      <c r="D2369" s="26"/>
      <c r="E2369" s="26"/>
      <c r="F2369" s="26"/>
      <c r="G2369" s="26"/>
    </row>
    <row r="2370" spans="2:7" x14ac:dyDescent="0.2">
      <c r="B2370" s="26"/>
      <c r="C2370" s="26"/>
      <c r="D2370" s="26"/>
      <c r="E2370" s="26"/>
      <c r="F2370" s="26"/>
      <c r="G2370" s="26"/>
    </row>
    <row r="2371" spans="2:7" x14ac:dyDescent="0.2">
      <c r="B2371" s="26"/>
      <c r="C2371" s="26"/>
      <c r="D2371" s="26"/>
      <c r="E2371" s="26"/>
      <c r="F2371" s="26"/>
      <c r="G2371" s="26"/>
    </row>
    <row r="2372" spans="2:7" x14ac:dyDescent="0.2">
      <c r="B2372" s="26"/>
      <c r="C2372" s="26"/>
      <c r="D2372" s="26"/>
      <c r="E2372" s="26"/>
      <c r="F2372" s="26"/>
      <c r="G2372" s="26"/>
    </row>
    <row r="2373" spans="2:7" x14ac:dyDescent="0.2">
      <c r="B2373" s="26"/>
      <c r="C2373" s="26"/>
      <c r="D2373" s="26"/>
      <c r="E2373" s="26"/>
      <c r="F2373" s="26"/>
      <c r="G2373" s="26"/>
    </row>
    <row r="2374" spans="2:7" x14ac:dyDescent="0.2">
      <c r="B2374" s="26"/>
      <c r="C2374" s="26"/>
      <c r="D2374" s="26"/>
      <c r="E2374" s="26"/>
      <c r="F2374" s="26"/>
      <c r="G2374" s="26"/>
    </row>
    <row r="2375" spans="2:7" x14ac:dyDescent="0.2">
      <c r="B2375" s="26"/>
      <c r="C2375" s="26"/>
      <c r="D2375" s="26"/>
      <c r="E2375" s="26"/>
      <c r="F2375" s="26"/>
      <c r="G2375" s="26"/>
    </row>
    <row r="2376" spans="2:7" x14ac:dyDescent="0.2">
      <c r="B2376" s="26"/>
      <c r="C2376" s="26"/>
      <c r="D2376" s="26"/>
      <c r="E2376" s="26"/>
      <c r="F2376" s="26"/>
      <c r="G2376" s="26"/>
    </row>
    <row r="2377" spans="2:7" x14ac:dyDescent="0.2">
      <c r="B2377" s="26"/>
      <c r="C2377" s="26"/>
      <c r="D2377" s="26"/>
      <c r="E2377" s="26"/>
      <c r="F2377" s="26"/>
      <c r="G2377" s="26"/>
    </row>
    <row r="2378" spans="2:7" x14ac:dyDescent="0.2">
      <c r="B2378" s="26"/>
      <c r="C2378" s="26"/>
      <c r="D2378" s="26"/>
      <c r="E2378" s="26"/>
      <c r="F2378" s="26"/>
      <c r="G2378" s="26"/>
    </row>
    <row r="2379" spans="2:7" x14ac:dyDescent="0.2">
      <c r="B2379" s="26"/>
      <c r="C2379" s="26"/>
      <c r="D2379" s="26"/>
      <c r="E2379" s="26"/>
      <c r="F2379" s="26"/>
      <c r="G2379" s="26"/>
    </row>
    <row r="2380" spans="2:7" x14ac:dyDescent="0.2">
      <c r="B2380" s="26"/>
      <c r="C2380" s="26"/>
      <c r="D2380" s="26"/>
      <c r="E2380" s="26"/>
      <c r="F2380" s="26"/>
      <c r="G2380" s="26"/>
    </row>
    <row r="2381" spans="2:7" x14ac:dyDescent="0.2">
      <c r="B2381" s="26"/>
      <c r="C2381" s="26"/>
      <c r="D2381" s="26"/>
      <c r="E2381" s="26"/>
      <c r="F2381" s="26"/>
      <c r="G2381" s="26"/>
    </row>
    <row r="2382" spans="2:7" x14ac:dyDescent="0.2">
      <c r="B2382" s="26"/>
      <c r="C2382" s="26"/>
      <c r="D2382" s="26"/>
      <c r="E2382" s="26"/>
      <c r="F2382" s="26"/>
      <c r="G2382" s="26"/>
    </row>
    <row r="2383" spans="2:7" x14ac:dyDescent="0.2">
      <c r="B2383" s="26"/>
      <c r="C2383" s="26"/>
      <c r="D2383" s="26"/>
      <c r="E2383" s="26"/>
      <c r="F2383" s="26"/>
      <c r="G2383" s="26"/>
    </row>
    <row r="2384" spans="2:7" x14ac:dyDescent="0.2">
      <c r="B2384" s="26"/>
      <c r="C2384" s="26"/>
      <c r="D2384" s="26"/>
      <c r="E2384" s="26"/>
      <c r="F2384" s="26"/>
      <c r="G2384" s="26"/>
    </row>
    <row r="2385" spans="2:7" x14ac:dyDescent="0.2">
      <c r="B2385" s="26"/>
      <c r="C2385" s="26"/>
      <c r="D2385" s="26"/>
      <c r="E2385" s="26"/>
      <c r="F2385" s="26"/>
      <c r="G2385" s="26"/>
    </row>
    <row r="2386" spans="2:7" x14ac:dyDescent="0.2">
      <c r="B2386" s="26"/>
      <c r="C2386" s="26"/>
      <c r="D2386" s="26"/>
      <c r="E2386" s="26"/>
      <c r="F2386" s="26"/>
      <c r="G2386" s="26"/>
    </row>
    <row r="2387" spans="2:7" x14ac:dyDescent="0.2">
      <c r="B2387" s="26"/>
      <c r="C2387" s="26"/>
      <c r="D2387" s="26"/>
      <c r="E2387" s="26"/>
      <c r="F2387" s="26"/>
      <c r="G2387" s="26"/>
    </row>
    <row r="2388" spans="2:7" x14ac:dyDescent="0.2">
      <c r="B2388" s="26"/>
      <c r="C2388" s="26"/>
      <c r="D2388" s="26"/>
      <c r="E2388" s="26"/>
      <c r="F2388" s="26"/>
      <c r="G2388" s="26"/>
    </row>
    <row r="2389" spans="2:7" x14ac:dyDescent="0.2">
      <c r="B2389" s="26"/>
      <c r="C2389" s="26"/>
      <c r="D2389" s="26"/>
      <c r="E2389" s="26"/>
      <c r="F2389" s="26"/>
      <c r="G2389" s="26"/>
    </row>
    <row r="2390" spans="2:7" x14ac:dyDescent="0.2">
      <c r="B2390" s="26"/>
      <c r="C2390" s="26"/>
      <c r="D2390" s="26"/>
      <c r="E2390" s="26"/>
      <c r="F2390" s="26"/>
      <c r="G2390" s="26"/>
    </row>
    <row r="2391" spans="2:7" x14ac:dyDescent="0.2">
      <c r="B2391" s="26"/>
      <c r="C2391" s="26"/>
      <c r="D2391" s="26"/>
      <c r="E2391" s="26"/>
      <c r="F2391" s="26"/>
      <c r="G2391" s="26"/>
    </row>
    <row r="2392" spans="2:7" x14ac:dyDescent="0.2">
      <c r="B2392" s="26"/>
      <c r="C2392" s="26"/>
      <c r="D2392" s="26"/>
      <c r="E2392" s="26"/>
      <c r="F2392" s="26"/>
      <c r="G2392" s="26"/>
    </row>
    <row r="2393" spans="2:7" x14ac:dyDescent="0.2">
      <c r="B2393" s="26"/>
      <c r="C2393" s="26"/>
      <c r="D2393" s="26"/>
      <c r="E2393" s="26"/>
      <c r="F2393" s="26"/>
      <c r="G2393" s="26"/>
    </row>
    <row r="2394" spans="2:7" x14ac:dyDescent="0.2">
      <c r="B2394" s="26"/>
      <c r="C2394" s="26"/>
      <c r="D2394" s="26"/>
      <c r="E2394" s="26"/>
      <c r="F2394" s="26"/>
      <c r="G2394" s="26"/>
    </row>
    <row r="2395" spans="2:7" x14ac:dyDescent="0.2">
      <c r="B2395" s="26"/>
      <c r="C2395" s="26"/>
      <c r="D2395" s="26"/>
      <c r="E2395" s="26"/>
      <c r="F2395" s="26"/>
      <c r="G2395" s="26"/>
    </row>
    <row r="2396" spans="2:7" x14ac:dyDescent="0.2">
      <c r="B2396" s="26"/>
      <c r="C2396" s="26"/>
      <c r="D2396" s="26"/>
      <c r="E2396" s="26"/>
      <c r="F2396" s="26"/>
      <c r="G2396" s="26"/>
    </row>
    <row r="2397" spans="2:7" x14ac:dyDescent="0.2">
      <c r="B2397" s="26"/>
      <c r="C2397" s="26"/>
      <c r="D2397" s="26"/>
      <c r="E2397" s="26"/>
      <c r="F2397" s="26"/>
      <c r="G2397" s="26"/>
    </row>
    <row r="2398" spans="2:7" x14ac:dyDescent="0.2">
      <c r="B2398" s="26"/>
      <c r="C2398" s="26"/>
      <c r="D2398" s="26"/>
      <c r="E2398" s="26"/>
      <c r="F2398" s="26"/>
      <c r="G2398" s="26"/>
    </row>
    <row r="2399" spans="2:7" x14ac:dyDescent="0.2">
      <c r="B2399" s="26"/>
      <c r="C2399" s="26"/>
      <c r="D2399" s="26"/>
      <c r="E2399" s="26"/>
      <c r="F2399" s="26"/>
      <c r="G2399" s="26"/>
    </row>
    <row r="2400" spans="2:7" x14ac:dyDescent="0.2">
      <c r="B2400" s="26"/>
      <c r="C2400" s="26"/>
      <c r="D2400" s="26"/>
      <c r="E2400" s="26"/>
      <c r="F2400" s="26"/>
      <c r="G2400" s="26"/>
    </row>
    <row r="2401" spans="2:7" x14ac:dyDescent="0.2">
      <c r="B2401" s="26"/>
      <c r="C2401" s="26"/>
      <c r="D2401" s="26"/>
      <c r="E2401" s="26"/>
      <c r="F2401" s="26"/>
      <c r="G2401" s="26"/>
    </row>
    <row r="2402" spans="2:7" x14ac:dyDescent="0.2">
      <c r="B2402" s="26"/>
      <c r="C2402" s="26"/>
      <c r="D2402" s="26"/>
      <c r="E2402" s="26"/>
      <c r="F2402" s="26"/>
      <c r="G2402" s="26"/>
    </row>
    <row r="2403" spans="2:7" x14ac:dyDescent="0.2">
      <c r="B2403" s="26"/>
      <c r="C2403" s="26"/>
      <c r="D2403" s="26"/>
      <c r="E2403" s="26"/>
      <c r="F2403" s="26"/>
      <c r="G2403" s="26"/>
    </row>
    <row r="2404" spans="2:7" x14ac:dyDescent="0.2">
      <c r="B2404" s="26"/>
      <c r="C2404" s="26"/>
      <c r="D2404" s="26"/>
      <c r="E2404" s="26"/>
      <c r="F2404" s="26"/>
      <c r="G2404" s="26"/>
    </row>
    <row r="2405" spans="2:7" x14ac:dyDescent="0.2">
      <c r="B2405" s="26"/>
      <c r="C2405" s="26"/>
      <c r="D2405" s="26"/>
      <c r="E2405" s="26"/>
      <c r="F2405" s="26"/>
      <c r="G2405" s="26"/>
    </row>
    <row r="2406" spans="2:7" x14ac:dyDescent="0.2">
      <c r="B2406" s="26"/>
      <c r="C2406" s="26"/>
      <c r="D2406" s="26"/>
      <c r="E2406" s="26"/>
      <c r="F2406" s="26"/>
      <c r="G2406" s="26"/>
    </row>
    <row r="2407" spans="2:7" x14ac:dyDescent="0.2">
      <c r="B2407" s="26"/>
      <c r="C2407" s="26"/>
      <c r="D2407" s="26"/>
      <c r="E2407" s="26"/>
      <c r="F2407" s="26"/>
      <c r="G2407" s="26"/>
    </row>
    <row r="2408" spans="2:7" x14ac:dyDescent="0.2">
      <c r="B2408" s="26"/>
      <c r="C2408" s="26"/>
      <c r="D2408" s="26"/>
      <c r="E2408" s="26"/>
      <c r="F2408" s="26"/>
      <c r="G2408" s="26"/>
    </row>
    <row r="2409" spans="2:7" x14ac:dyDescent="0.2">
      <c r="B2409" s="26"/>
      <c r="C2409" s="26"/>
      <c r="D2409" s="26"/>
      <c r="E2409" s="26"/>
      <c r="F2409" s="26"/>
      <c r="G2409" s="26"/>
    </row>
    <row r="2410" spans="2:7" x14ac:dyDescent="0.2">
      <c r="B2410" s="26"/>
      <c r="C2410" s="26"/>
      <c r="D2410" s="26"/>
      <c r="E2410" s="26"/>
      <c r="F2410" s="26"/>
      <c r="G2410" s="26"/>
    </row>
    <row r="2411" spans="2:7" x14ac:dyDescent="0.2">
      <c r="B2411" s="26"/>
      <c r="C2411" s="26"/>
      <c r="D2411" s="26"/>
      <c r="E2411" s="26"/>
      <c r="F2411" s="26"/>
      <c r="G2411" s="26"/>
    </row>
    <row r="2412" spans="2:7" x14ac:dyDescent="0.2">
      <c r="B2412" s="26"/>
      <c r="C2412" s="26"/>
      <c r="D2412" s="26"/>
      <c r="E2412" s="26"/>
      <c r="F2412" s="26"/>
      <c r="G2412" s="26"/>
    </row>
    <row r="2413" spans="2:7" x14ac:dyDescent="0.2">
      <c r="B2413" s="26"/>
      <c r="C2413" s="26"/>
      <c r="D2413" s="26"/>
      <c r="E2413" s="26"/>
      <c r="F2413" s="26"/>
      <c r="G2413" s="26"/>
    </row>
    <row r="2414" spans="2:7" x14ac:dyDescent="0.2">
      <c r="B2414" s="26"/>
      <c r="C2414" s="26"/>
      <c r="D2414" s="26"/>
      <c r="E2414" s="26"/>
      <c r="F2414" s="26"/>
      <c r="G2414" s="26"/>
    </row>
    <row r="2415" spans="2:7" x14ac:dyDescent="0.2">
      <c r="B2415" s="26"/>
      <c r="C2415" s="26"/>
      <c r="D2415" s="26"/>
      <c r="E2415" s="26"/>
      <c r="F2415" s="26"/>
      <c r="G2415" s="26"/>
    </row>
    <row r="2416" spans="2:7" x14ac:dyDescent="0.2">
      <c r="B2416" s="26"/>
      <c r="C2416" s="26"/>
      <c r="D2416" s="26"/>
      <c r="E2416" s="26"/>
      <c r="F2416" s="26"/>
      <c r="G2416" s="26"/>
    </row>
    <row r="2417" spans="2:7" x14ac:dyDescent="0.2">
      <c r="B2417" s="26"/>
      <c r="C2417" s="26"/>
      <c r="D2417" s="26"/>
      <c r="E2417" s="26"/>
      <c r="F2417" s="26"/>
      <c r="G2417" s="26"/>
    </row>
    <row r="2418" spans="2:7" x14ac:dyDescent="0.2">
      <c r="B2418" s="26"/>
      <c r="C2418" s="26"/>
      <c r="D2418" s="26"/>
      <c r="E2418" s="26"/>
      <c r="F2418" s="26"/>
      <c r="G2418" s="26"/>
    </row>
    <row r="2419" spans="2:7" x14ac:dyDescent="0.2">
      <c r="B2419" s="26"/>
      <c r="C2419" s="26"/>
      <c r="D2419" s="26"/>
      <c r="E2419" s="26"/>
      <c r="F2419" s="26"/>
      <c r="G2419" s="26"/>
    </row>
    <row r="2420" spans="2:7" x14ac:dyDescent="0.2">
      <c r="B2420" s="26"/>
      <c r="C2420" s="26"/>
      <c r="D2420" s="26"/>
      <c r="E2420" s="26"/>
      <c r="F2420" s="26"/>
      <c r="G2420" s="26"/>
    </row>
    <row r="2421" spans="2:7" x14ac:dyDescent="0.2">
      <c r="B2421" s="26"/>
      <c r="C2421" s="26"/>
      <c r="D2421" s="26"/>
      <c r="E2421" s="26"/>
      <c r="F2421" s="26"/>
      <c r="G2421" s="26"/>
    </row>
    <row r="2422" spans="2:7" x14ac:dyDescent="0.2">
      <c r="B2422" s="26"/>
      <c r="C2422" s="26"/>
      <c r="D2422" s="26"/>
      <c r="E2422" s="26"/>
      <c r="F2422" s="26"/>
      <c r="G2422" s="26"/>
    </row>
    <row r="2423" spans="2:7" x14ac:dyDescent="0.2">
      <c r="B2423" s="26"/>
      <c r="C2423" s="26"/>
      <c r="D2423" s="26"/>
      <c r="E2423" s="26"/>
      <c r="F2423" s="26"/>
      <c r="G2423" s="26"/>
    </row>
    <row r="2424" spans="2:7" x14ac:dyDescent="0.2">
      <c r="B2424" s="26"/>
      <c r="C2424" s="26"/>
      <c r="D2424" s="26"/>
      <c r="E2424" s="26"/>
      <c r="F2424" s="26"/>
      <c r="G2424" s="26"/>
    </row>
    <row r="2425" spans="2:7" x14ac:dyDescent="0.2">
      <c r="B2425" s="26"/>
      <c r="C2425" s="26"/>
      <c r="D2425" s="26"/>
      <c r="E2425" s="26"/>
      <c r="F2425" s="26"/>
      <c r="G2425" s="26"/>
    </row>
    <row r="2426" spans="2:7" x14ac:dyDescent="0.2">
      <c r="B2426" s="26"/>
      <c r="C2426" s="26"/>
      <c r="D2426" s="26"/>
      <c r="E2426" s="26"/>
      <c r="F2426" s="26"/>
      <c r="G2426" s="26"/>
    </row>
    <row r="2427" spans="2:7" x14ac:dyDescent="0.2">
      <c r="B2427" s="26"/>
      <c r="C2427" s="26"/>
      <c r="D2427" s="26"/>
      <c r="E2427" s="26"/>
      <c r="F2427" s="26"/>
      <c r="G2427" s="26"/>
    </row>
    <row r="2428" spans="2:7" x14ac:dyDescent="0.2">
      <c r="B2428" s="26"/>
      <c r="C2428" s="26"/>
      <c r="D2428" s="26"/>
      <c r="E2428" s="26"/>
      <c r="F2428" s="26"/>
      <c r="G2428" s="26"/>
    </row>
    <row r="2429" spans="2:7" x14ac:dyDescent="0.2">
      <c r="B2429" s="26"/>
      <c r="C2429" s="26"/>
      <c r="D2429" s="26"/>
      <c r="E2429" s="26"/>
      <c r="F2429" s="26"/>
      <c r="G2429" s="26"/>
    </row>
    <row r="2430" spans="2:7" x14ac:dyDescent="0.2">
      <c r="B2430" s="26"/>
      <c r="C2430" s="26"/>
      <c r="D2430" s="26"/>
      <c r="E2430" s="26"/>
      <c r="F2430" s="26"/>
      <c r="G2430" s="26"/>
    </row>
    <row r="2431" spans="2:7" x14ac:dyDescent="0.2">
      <c r="B2431" s="26"/>
      <c r="C2431" s="26"/>
      <c r="D2431" s="26"/>
      <c r="E2431" s="26"/>
      <c r="F2431" s="26"/>
      <c r="G2431" s="26"/>
    </row>
    <row r="2432" spans="2:7" x14ac:dyDescent="0.2">
      <c r="B2432" s="26"/>
      <c r="C2432" s="26"/>
      <c r="D2432" s="26"/>
      <c r="E2432" s="26"/>
      <c r="F2432" s="26"/>
      <c r="G2432" s="26"/>
    </row>
    <row r="2433" spans="2:7" x14ac:dyDescent="0.2">
      <c r="B2433" s="26"/>
      <c r="C2433" s="26"/>
      <c r="D2433" s="26"/>
      <c r="E2433" s="26"/>
      <c r="F2433" s="26"/>
      <c r="G2433" s="26"/>
    </row>
    <row r="2434" spans="2:7" x14ac:dyDescent="0.2">
      <c r="B2434" s="26"/>
      <c r="C2434" s="26"/>
      <c r="D2434" s="26"/>
      <c r="E2434" s="26"/>
      <c r="F2434" s="26"/>
      <c r="G2434" s="26"/>
    </row>
    <row r="2435" spans="2:7" x14ac:dyDescent="0.2">
      <c r="B2435" s="26"/>
      <c r="C2435" s="26"/>
      <c r="D2435" s="26"/>
      <c r="E2435" s="26"/>
      <c r="F2435" s="26"/>
      <c r="G2435" s="26"/>
    </row>
    <row r="2436" spans="2:7" x14ac:dyDescent="0.2">
      <c r="B2436" s="26"/>
      <c r="C2436" s="26"/>
      <c r="D2436" s="26"/>
      <c r="E2436" s="26"/>
      <c r="F2436" s="26"/>
      <c r="G2436" s="26"/>
    </row>
    <row r="2437" spans="2:7" x14ac:dyDescent="0.2">
      <c r="B2437" s="26"/>
      <c r="C2437" s="26"/>
      <c r="D2437" s="26"/>
      <c r="E2437" s="26"/>
      <c r="F2437" s="26"/>
      <c r="G2437" s="26"/>
    </row>
    <row r="2438" spans="2:7" x14ac:dyDescent="0.2">
      <c r="B2438" s="26"/>
      <c r="C2438" s="26"/>
      <c r="D2438" s="26"/>
      <c r="E2438" s="26"/>
      <c r="F2438" s="26"/>
      <c r="G2438" s="26"/>
    </row>
    <row r="2439" spans="2:7" x14ac:dyDescent="0.2">
      <c r="B2439" s="26"/>
      <c r="C2439" s="26"/>
      <c r="D2439" s="26"/>
      <c r="E2439" s="26"/>
      <c r="F2439" s="26"/>
      <c r="G2439" s="26"/>
    </row>
    <row r="2440" spans="2:7" x14ac:dyDescent="0.2">
      <c r="B2440" s="26"/>
      <c r="C2440" s="26"/>
      <c r="D2440" s="26"/>
      <c r="E2440" s="26"/>
      <c r="F2440" s="26"/>
      <c r="G2440" s="26"/>
    </row>
    <row r="2441" spans="2:7" x14ac:dyDescent="0.2">
      <c r="B2441" s="26"/>
      <c r="C2441" s="26"/>
      <c r="D2441" s="26"/>
      <c r="E2441" s="26"/>
      <c r="F2441" s="26"/>
      <c r="G2441" s="26"/>
    </row>
    <row r="2442" spans="2:7" x14ac:dyDescent="0.2">
      <c r="B2442" s="26"/>
      <c r="C2442" s="26"/>
      <c r="D2442" s="26"/>
      <c r="E2442" s="26"/>
      <c r="F2442" s="26"/>
      <c r="G2442" s="26"/>
    </row>
    <row r="2443" spans="2:7" x14ac:dyDescent="0.2">
      <c r="B2443" s="26"/>
      <c r="C2443" s="26"/>
      <c r="D2443" s="26"/>
      <c r="E2443" s="26"/>
      <c r="F2443" s="26"/>
      <c r="G2443" s="26"/>
    </row>
    <row r="2444" spans="2:7" x14ac:dyDescent="0.2">
      <c r="B2444" s="26"/>
      <c r="C2444" s="26"/>
      <c r="D2444" s="26"/>
      <c r="E2444" s="26"/>
      <c r="F2444" s="26"/>
      <c r="G2444" s="26"/>
    </row>
    <row r="2445" spans="2:7" x14ac:dyDescent="0.2">
      <c r="B2445" s="26"/>
      <c r="C2445" s="26"/>
      <c r="D2445" s="26"/>
      <c r="E2445" s="26"/>
      <c r="F2445" s="26"/>
      <c r="G2445" s="26"/>
    </row>
    <row r="2446" spans="2:7" x14ac:dyDescent="0.2">
      <c r="B2446" s="26"/>
      <c r="C2446" s="26"/>
      <c r="D2446" s="26"/>
      <c r="E2446" s="26"/>
      <c r="F2446" s="26"/>
      <c r="G2446" s="26"/>
    </row>
    <row r="2447" spans="2:7" x14ac:dyDescent="0.2">
      <c r="B2447" s="26"/>
      <c r="C2447" s="26"/>
      <c r="D2447" s="26"/>
      <c r="E2447" s="26"/>
      <c r="F2447" s="26"/>
      <c r="G2447" s="26"/>
    </row>
    <row r="2448" spans="2:7" x14ac:dyDescent="0.2">
      <c r="B2448" s="26"/>
      <c r="C2448" s="26"/>
      <c r="D2448" s="26"/>
      <c r="E2448" s="26"/>
      <c r="F2448" s="26"/>
      <c r="G2448" s="26"/>
    </row>
    <row r="2449" spans="2:7" x14ac:dyDescent="0.2">
      <c r="B2449" s="26"/>
      <c r="C2449" s="26"/>
      <c r="D2449" s="26"/>
      <c r="E2449" s="26"/>
      <c r="F2449" s="26"/>
      <c r="G2449" s="26"/>
    </row>
    <row r="2450" spans="2:7" x14ac:dyDescent="0.2">
      <c r="B2450" s="26"/>
      <c r="C2450" s="26"/>
      <c r="D2450" s="26"/>
      <c r="E2450" s="26"/>
      <c r="F2450" s="26"/>
      <c r="G2450" s="26"/>
    </row>
    <row r="2451" spans="2:7" x14ac:dyDescent="0.2">
      <c r="B2451" s="26"/>
      <c r="C2451" s="26"/>
      <c r="D2451" s="26"/>
      <c r="E2451" s="26"/>
      <c r="F2451" s="26"/>
      <c r="G2451" s="26"/>
    </row>
    <row r="2452" spans="2:7" x14ac:dyDescent="0.2">
      <c r="B2452" s="26"/>
      <c r="C2452" s="26"/>
      <c r="D2452" s="26"/>
      <c r="E2452" s="26"/>
      <c r="F2452" s="26"/>
      <c r="G2452" s="26"/>
    </row>
    <row r="2453" spans="2:7" x14ac:dyDescent="0.2">
      <c r="B2453" s="26"/>
      <c r="C2453" s="26"/>
      <c r="D2453" s="26"/>
      <c r="E2453" s="26"/>
      <c r="F2453" s="26"/>
      <c r="G2453" s="26"/>
    </row>
    <row r="2454" spans="2:7" x14ac:dyDescent="0.2">
      <c r="B2454" s="26"/>
      <c r="C2454" s="26"/>
      <c r="D2454" s="26"/>
      <c r="E2454" s="26"/>
      <c r="F2454" s="26"/>
      <c r="G2454" s="26"/>
    </row>
    <row r="2455" spans="2:7" x14ac:dyDescent="0.2">
      <c r="B2455" s="26"/>
      <c r="C2455" s="26"/>
      <c r="D2455" s="26"/>
      <c r="E2455" s="26"/>
      <c r="F2455" s="26"/>
      <c r="G2455" s="26"/>
    </row>
    <row r="2456" spans="2:7" x14ac:dyDescent="0.2">
      <c r="B2456" s="26"/>
      <c r="C2456" s="26"/>
      <c r="D2456" s="26"/>
      <c r="E2456" s="26"/>
      <c r="F2456" s="26"/>
      <c r="G2456" s="26"/>
    </row>
    <row r="2457" spans="2:7" x14ac:dyDescent="0.2">
      <c r="B2457" s="26"/>
      <c r="C2457" s="26"/>
      <c r="D2457" s="26"/>
      <c r="E2457" s="26"/>
      <c r="F2457" s="26"/>
      <c r="G2457" s="26"/>
    </row>
    <row r="2458" spans="2:7" x14ac:dyDescent="0.2">
      <c r="B2458" s="26"/>
      <c r="C2458" s="26"/>
      <c r="D2458" s="26"/>
      <c r="E2458" s="26"/>
      <c r="F2458" s="26"/>
      <c r="G2458" s="26"/>
    </row>
    <row r="2459" spans="2:7" x14ac:dyDescent="0.2">
      <c r="B2459" s="26"/>
      <c r="C2459" s="26"/>
      <c r="D2459" s="26"/>
      <c r="E2459" s="26"/>
      <c r="F2459" s="26"/>
      <c r="G2459" s="26"/>
    </row>
    <row r="2460" spans="2:7" x14ac:dyDescent="0.2">
      <c r="B2460" s="26"/>
      <c r="C2460" s="26"/>
      <c r="D2460" s="26"/>
      <c r="E2460" s="26"/>
      <c r="F2460" s="26"/>
      <c r="G2460" s="26"/>
    </row>
    <row r="2461" spans="2:7" x14ac:dyDescent="0.2">
      <c r="B2461" s="26"/>
      <c r="C2461" s="26"/>
      <c r="D2461" s="26"/>
      <c r="E2461" s="26"/>
      <c r="F2461" s="26"/>
      <c r="G2461" s="26"/>
    </row>
    <row r="2462" spans="2:7" x14ac:dyDescent="0.2">
      <c r="B2462" s="26"/>
      <c r="C2462" s="26"/>
      <c r="D2462" s="26"/>
      <c r="E2462" s="26"/>
      <c r="F2462" s="26"/>
      <c r="G2462" s="26"/>
    </row>
    <row r="2463" spans="2:7" x14ac:dyDescent="0.2">
      <c r="B2463" s="26"/>
      <c r="C2463" s="26"/>
      <c r="D2463" s="26"/>
      <c r="E2463" s="26"/>
      <c r="F2463" s="26"/>
      <c r="G2463" s="26"/>
    </row>
    <row r="2464" spans="2:7" x14ac:dyDescent="0.2">
      <c r="B2464" s="26"/>
      <c r="C2464" s="26"/>
      <c r="D2464" s="26"/>
      <c r="E2464" s="26"/>
      <c r="F2464" s="26"/>
      <c r="G2464" s="26"/>
    </row>
    <row r="2465" spans="2:7" x14ac:dyDescent="0.2">
      <c r="B2465" s="26"/>
      <c r="C2465" s="26"/>
      <c r="D2465" s="26"/>
      <c r="E2465" s="26"/>
      <c r="F2465" s="26"/>
      <c r="G2465" s="26"/>
    </row>
    <row r="2466" spans="2:7" x14ac:dyDescent="0.2">
      <c r="B2466" s="26"/>
      <c r="C2466" s="26"/>
      <c r="D2466" s="26"/>
      <c r="E2466" s="26"/>
      <c r="F2466" s="26"/>
      <c r="G2466" s="26"/>
    </row>
    <row r="2467" spans="2:7" x14ac:dyDescent="0.2">
      <c r="B2467" s="26"/>
      <c r="C2467" s="26"/>
      <c r="D2467" s="26"/>
      <c r="E2467" s="26"/>
      <c r="F2467" s="26"/>
      <c r="G2467" s="26"/>
    </row>
    <row r="2468" spans="2:7" x14ac:dyDescent="0.2">
      <c r="B2468" s="26"/>
      <c r="C2468" s="26"/>
      <c r="D2468" s="26"/>
      <c r="E2468" s="26"/>
      <c r="F2468" s="26"/>
      <c r="G2468" s="26"/>
    </row>
    <row r="2469" spans="2:7" x14ac:dyDescent="0.2">
      <c r="B2469" s="26"/>
      <c r="C2469" s="26"/>
      <c r="D2469" s="26"/>
      <c r="E2469" s="26"/>
      <c r="F2469" s="26"/>
      <c r="G2469" s="26"/>
    </row>
    <row r="2470" spans="2:7" x14ac:dyDescent="0.2">
      <c r="B2470" s="26"/>
      <c r="C2470" s="26"/>
      <c r="D2470" s="26"/>
      <c r="E2470" s="26"/>
      <c r="F2470" s="26"/>
      <c r="G2470" s="26"/>
    </row>
    <row r="2471" spans="2:7" x14ac:dyDescent="0.2">
      <c r="B2471" s="26"/>
      <c r="C2471" s="26"/>
      <c r="D2471" s="26"/>
      <c r="E2471" s="26"/>
      <c r="F2471" s="26"/>
      <c r="G2471" s="26"/>
    </row>
    <row r="2472" spans="2:7" x14ac:dyDescent="0.2">
      <c r="B2472" s="26"/>
      <c r="C2472" s="26"/>
      <c r="D2472" s="26"/>
      <c r="E2472" s="26"/>
      <c r="F2472" s="26"/>
      <c r="G2472" s="26"/>
    </row>
    <row r="2473" spans="2:7" x14ac:dyDescent="0.2">
      <c r="B2473" s="26"/>
      <c r="C2473" s="26"/>
      <c r="D2473" s="26"/>
      <c r="E2473" s="26"/>
      <c r="F2473" s="26"/>
      <c r="G2473" s="26"/>
    </row>
    <row r="2474" spans="2:7" x14ac:dyDescent="0.2">
      <c r="B2474" s="26"/>
      <c r="C2474" s="26"/>
      <c r="D2474" s="26"/>
      <c r="E2474" s="26"/>
      <c r="F2474" s="26"/>
      <c r="G2474" s="26"/>
    </row>
    <row r="2475" spans="2:7" x14ac:dyDescent="0.2">
      <c r="B2475" s="26"/>
      <c r="C2475" s="26"/>
      <c r="D2475" s="26"/>
      <c r="E2475" s="26"/>
      <c r="F2475" s="26"/>
      <c r="G2475" s="26"/>
    </row>
    <row r="2476" spans="2:7" x14ac:dyDescent="0.2">
      <c r="B2476" s="26"/>
      <c r="C2476" s="26"/>
      <c r="D2476" s="26"/>
      <c r="E2476" s="26"/>
      <c r="F2476" s="26"/>
      <c r="G2476" s="26"/>
    </row>
    <row r="2477" spans="2:7" x14ac:dyDescent="0.2">
      <c r="B2477" s="26"/>
      <c r="C2477" s="26"/>
      <c r="D2477" s="26"/>
      <c r="E2477" s="26"/>
      <c r="F2477" s="26"/>
      <c r="G2477" s="26"/>
    </row>
    <row r="2478" spans="2:7" x14ac:dyDescent="0.2">
      <c r="B2478" s="26"/>
      <c r="C2478" s="26"/>
      <c r="D2478" s="26"/>
      <c r="E2478" s="26"/>
      <c r="F2478" s="26"/>
      <c r="G2478" s="26"/>
    </row>
    <row r="2479" spans="2:7" x14ac:dyDescent="0.2">
      <c r="B2479" s="26"/>
      <c r="C2479" s="26"/>
      <c r="D2479" s="26"/>
      <c r="E2479" s="26"/>
      <c r="F2479" s="26"/>
      <c r="G2479" s="26"/>
    </row>
    <row r="2480" spans="2:7" x14ac:dyDescent="0.2">
      <c r="B2480" s="26"/>
      <c r="C2480" s="26"/>
      <c r="D2480" s="26"/>
      <c r="E2480" s="26"/>
      <c r="F2480" s="26"/>
      <c r="G2480" s="26"/>
    </row>
    <row r="2481" spans="2:7" x14ac:dyDescent="0.2">
      <c r="B2481" s="26"/>
      <c r="C2481" s="26"/>
      <c r="D2481" s="26"/>
      <c r="E2481" s="26"/>
      <c r="F2481" s="26"/>
      <c r="G2481" s="26"/>
    </row>
    <row r="2482" spans="2:7" x14ac:dyDescent="0.2">
      <c r="B2482" s="26"/>
      <c r="C2482" s="26"/>
      <c r="D2482" s="26"/>
      <c r="E2482" s="26"/>
      <c r="F2482" s="26"/>
      <c r="G2482" s="26"/>
    </row>
    <row r="2483" spans="2:7" x14ac:dyDescent="0.2">
      <c r="B2483" s="26"/>
      <c r="C2483" s="26"/>
      <c r="D2483" s="26"/>
      <c r="E2483" s="26"/>
      <c r="F2483" s="26"/>
      <c r="G2483" s="26"/>
    </row>
    <row r="2484" spans="2:7" x14ac:dyDescent="0.2">
      <c r="B2484" s="26"/>
      <c r="C2484" s="26"/>
      <c r="D2484" s="26"/>
      <c r="E2484" s="26"/>
      <c r="F2484" s="26"/>
      <c r="G2484" s="26"/>
    </row>
    <row r="2485" spans="2:7" x14ac:dyDescent="0.2">
      <c r="B2485" s="26"/>
      <c r="C2485" s="26"/>
      <c r="D2485" s="26"/>
      <c r="E2485" s="26"/>
      <c r="F2485" s="26"/>
      <c r="G2485" s="26"/>
    </row>
    <row r="2486" spans="2:7" x14ac:dyDescent="0.2">
      <c r="B2486" s="26"/>
      <c r="C2486" s="26"/>
      <c r="D2486" s="26"/>
      <c r="E2486" s="26"/>
      <c r="F2486" s="26"/>
      <c r="G2486" s="26"/>
    </row>
    <row r="2487" spans="2:7" x14ac:dyDescent="0.2">
      <c r="B2487" s="26"/>
      <c r="C2487" s="26"/>
      <c r="D2487" s="26"/>
      <c r="E2487" s="26"/>
      <c r="F2487" s="26"/>
      <c r="G2487" s="26"/>
    </row>
    <row r="2488" spans="2:7" x14ac:dyDescent="0.2">
      <c r="B2488" s="26"/>
      <c r="C2488" s="26"/>
      <c r="D2488" s="26"/>
      <c r="E2488" s="26"/>
      <c r="F2488" s="26"/>
      <c r="G2488" s="26"/>
    </row>
    <row r="2489" spans="2:7" x14ac:dyDescent="0.2">
      <c r="B2489" s="26"/>
      <c r="C2489" s="26"/>
      <c r="D2489" s="26"/>
      <c r="E2489" s="26"/>
      <c r="F2489" s="26"/>
      <c r="G2489" s="26"/>
    </row>
    <row r="2490" spans="2:7" x14ac:dyDescent="0.2">
      <c r="B2490" s="26"/>
      <c r="C2490" s="26"/>
      <c r="D2490" s="26"/>
      <c r="E2490" s="26"/>
      <c r="F2490" s="26"/>
      <c r="G2490" s="26"/>
    </row>
    <row r="2491" spans="2:7" x14ac:dyDescent="0.2">
      <c r="B2491" s="26"/>
      <c r="C2491" s="26"/>
      <c r="D2491" s="26"/>
      <c r="E2491" s="26"/>
      <c r="F2491" s="26"/>
      <c r="G2491" s="26"/>
    </row>
    <row r="2492" spans="2:7" x14ac:dyDescent="0.2">
      <c r="B2492" s="26"/>
      <c r="C2492" s="26"/>
      <c r="D2492" s="26"/>
      <c r="E2492" s="26"/>
      <c r="F2492" s="26"/>
      <c r="G2492" s="26"/>
    </row>
    <row r="2493" spans="2:7" x14ac:dyDescent="0.2">
      <c r="B2493" s="26"/>
      <c r="C2493" s="26"/>
      <c r="D2493" s="26"/>
      <c r="E2493" s="26"/>
      <c r="F2493" s="26"/>
      <c r="G2493" s="26"/>
    </row>
    <row r="2494" spans="2:7" x14ac:dyDescent="0.2">
      <c r="B2494" s="26"/>
      <c r="C2494" s="26"/>
      <c r="D2494" s="26"/>
      <c r="E2494" s="26"/>
      <c r="F2494" s="26"/>
      <c r="G2494" s="26"/>
    </row>
    <row r="2495" spans="2:7" x14ac:dyDescent="0.2">
      <c r="B2495" s="26"/>
      <c r="C2495" s="26"/>
      <c r="D2495" s="26"/>
      <c r="E2495" s="26"/>
      <c r="F2495" s="26"/>
      <c r="G2495" s="26"/>
    </row>
    <row r="2496" spans="2:7" x14ac:dyDescent="0.2">
      <c r="B2496" s="26"/>
      <c r="C2496" s="26"/>
      <c r="D2496" s="26"/>
      <c r="E2496" s="26"/>
      <c r="F2496" s="26"/>
      <c r="G2496" s="26"/>
    </row>
    <row r="2497" spans="2:7" x14ac:dyDescent="0.2">
      <c r="B2497" s="26"/>
      <c r="C2497" s="26"/>
      <c r="D2497" s="26"/>
      <c r="E2497" s="26"/>
      <c r="F2497" s="26"/>
      <c r="G2497" s="26"/>
    </row>
    <row r="2498" spans="2:7" x14ac:dyDescent="0.2">
      <c r="B2498" s="26"/>
      <c r="C2498" s="26"/>
      <c r="D2498" s="26"/>
      <c r="E2498" s="26"/>
      <c r="F2498" s="26"/>
      <c r="G2498" s="26"/>
    </row>
    <row r="2499" spans="2:7" x14ac:dyDescent="0.2">
      <c r="B2499" s="26"/>
      <c r="C2499" s="26"/>
      <c r="D2499" s="26"/>
      <c r="E2499" s="26"/>
      <c r="F2499" s="26"/>
      <c r="G2499" s="26"/>
    </row>
    <row r="2500" spans="2:7" x14ac:dyDescent="0.2">
      <c r="B2500" s="26"/>
      <c r="C2500" s="26"/>
      <c r="D2500" s="26"/>
      <c r="E2500" s="26"/>
      <c r="F2500" s="26"/>
      <c r="G2500" s="26"/>
    </row>
    <row r="2501" spans="2:7" x14ac:dyDescent="0.2">
      <c r="B2501" s="26"/>
      <c r="C2501" s="26"/>
      <c r="D2501" s="26"/>
      <c r="E2501" s="26"/>
      <c r="F2501" s="26"/>
      <c r="G2501" s="26"/>
    </row>
    <row r="2502" spans="2:7" x14ac:dyDescent="0.2">
      <c r="B2502" s="26"/>
      <c r="C2502" s="26"/>
      <c r="D2502" s="26"/>
      <c r="E2502" s="26"/>
      <c r="F2502" s="26"/>
      <c r="G2502" s="26"/>
    </row>
    <row r="2503" spans="2:7" x14ac:dyDescent="0.2">
      <c r="B2503" s="26"/>
      <c r="C2503" s="26"/>
      <c r="D2503" s="26"/>
      <c r="E2503" s="26"/>
      <c r="F2503" s="26"/>
      <c r="G2503" s="26"/>
    </row>
    <row r="2504" spans="2:7" x14ac:dyDescent="0.2">
      <c r="B2504" s="26"/>
      <c r="C2504" s="26"/>
      <c r="D2504" s="26"/>
      <c r="E2504" s="26"/>
      <c r="F2504" s="26"/>
      <c r="G2504" s="26"/>
    </row>
    <row r="2505" spans="2:7" x14ac:dyDescent="0.2">
      <c r="B2505" s="26"/>
      <c r="C2505" s="26"/>
      <c r="D2505" s="26"/>
      <c r="E2505" s="26"/>
      <c r="F2505" s="26"/>
      <c r="G2505" s="26"/>
    </row>
    <row r="2506" spans="2:7" x14ac:dyDescent="0.2">
      <c r="B2506" s="26"/>
      <c r="C2506" s="26"/>
      <c r="D2506" s="26"/>
      <c r="E2506" s="26"/>
      <c r="F2506" s="26"/>
      <c r="G2506" s="26"/>
    </row>
    <row r="2507" spans="2:7" x14ac:dyDescent="0.2">
      <c r="B2507" s="26"/>
      <c r="C2507" s="26"/>
      <c r="D2507" s="26"/>
      <c r="E2507" s="26"/>
      <c r="F2507" s="26"/>
      <c r="G2507" s="26"/>
    </row>
    <row r="2508" spans="2:7" x14ac:dyDescent="0.2">
      <c r="B2508" s="26"/>
      <c r="C2508" s="26"/>
      <c r="D2508" s="26"/>
      <c r="E2508" s="26"/>
      <c r="F2508" s="26"/>
      <c r="G2508" s="26"/>
    </row>
    <row r="2509" spans="2:7" x14ac:dyDescent="0.2">
      <c r="B2509" s="26"/>
      <c r="C2509" s="26"/>
      <c r="D2509" s="26"/>
      <c r="E2509" s="26"/>
      <c r="F2509" s="26"/>
      <c r="G2509" s="26"/>
    </row>
    <row r="2510" spans="2:7" x14ac:dyDescent="0.2">
      <c r="B2510" s="26"/>
      <c r="C2510" s="26"/>
      <c r="D2510" s="26"/>
      <c r="E2510" s="26"/>
      <c r="F2510" s="26"/>
      <c r="G2510" s="26"/>
    </row>
    <row r="2511" spans="2:7" x14ac:dyDescent="0.2">
      <c r="B2511" s="26"/>
      <c r="C2511" s="26"/>
      <c r="D2511" s="26"/>
      <c r="E2511" s="26"/>
      <c r="F2511" s="26"/>
      <c r="G2511" s="26"/>
    </row>
    <row r="2512" spans="2:7" x14ac:dyDescent="0.2">
      <c r="B2512" s="26"/>
      <c r="C2512" s="26"/>
      <c r="D2512" s="26"/>
      <c r="E2512" s="26"/>
      <c r="F2512" s="26"/>
      <c r="G2512" s="26"/>
    </row>
    <row r="2513" spans="2:7" x14ac:dyDescent="0.2">
      <c r="B2513" s="26"/>
      <c r="C2513" s="26"/>
      <c r="D2513" s="26"/>
      <c r="E2513" s="26"/>
      <c r="F2513" s="26"/>
      <c r="G2513" s="26"/>
    </row>
    <row r="2514" spans="2:7" x14ac:dyDescent="0.2">
      <c r="B2514" s="26"/>
      <c r="C2514" s="26"/>
      <c r="D2514" s="26"/>
      <c r="E2514" s="26"/>
      <c r="F2514" s="26"/>
      <c r="G2514" s="26"/>
    </row>
    <row r="2515" spans="2:7" x14ac:dyDescent="0.2">
      <c r="B2515" s="26"/>
      <c r="C2515" s="26"/>
      <c r="D2515" s="26"/>
      <c r="E2515" s="26"/>
      <c r="F2515" s="26"/>
      <c r="G2515" s="26"/>
    </row>
    <row r="2516" spans="2:7" x14ac:dyDescent="0.2">
      <c r="B2516" s="26"/>
      <c r="C2516" s="26"/>
      <c r="D2516" s="26"/>
      <c r="E2516" s="26"/>
      <c r="F2516" s="26"/>
      <c r="G2516" s="26"/>
    </row>
    <row r="2517" spans="2:7" x14ac:dyDescent="0.2">
      <c r="B2517" s="26"/>
      <c r="C2517" s="26"/>
      <c r="D2517" s="26"/>
      <c r="E2517" s="26"/>
      <c r="F2517" s="26"/>
      <c r="G2517" s="26"/>
    </row>
    <row r="2518" spans="2:7" x14ac:dyDescent="0.2">
      <c r="B2518" s="26"/>
      <c r="C2518" s="26"/>
      <c r="D2518" s="26"/>
      <c r="E2518" s="26"/>
      <c r="F2518" s="26"/>
      <c r="G2518" s="26"/>
    </row>
    <row r="2519" spans="2:7" x14ac:dyDescent="0.2">
      <c r="B2519" s="26"/>
      <c r="C2519" s="26"/>
      <c r="D2519" s="26"/>
      <c r="E2519" s="26"/>
      <c r="F2519" s="26"/>
      <c r="G2519" s="26"/>
    </row>
    <row r="2520" spans="2:7" x14ac:dyDescent="0.2">
      <c r="B2520" s="26"/>
      <c r="C2520" s="26"/>
      <c r="D2520" s="26"/>
      <c r="E2520" s="26"/>
      <c r="F2520" s="26"/>
      <c r="G2520" s="26"/>
    </row>
    <row r="2521" spans="2:7" x14ac:dyDescent="0.2">
      <c r="B2521" s="26"/>
      <c r="C2521" s="26"/>
      <c r="D2521" s="26"/>
      <c r="E2521" s="26"/>
      <c r="F2521" s="26"/>
      <c r="G2521" s="26"/>
    </row>
    <row r="2522" spans="2:7" x14ac:dyDescent="0.2">
      <c r="B2522" s="26"/>
      <c r="C2522" s="26"/>
      <c r="D2522" s="26"/>
      <c r="E2522" s="26"/>
      <c r="F2522" s="26"/>
      <c r="G2522" s="26"/>
    </row>
    <row r="2523" spans="2:7" x14ac:dyDescent="0.2">
      <c r="B2523" s="26"/>
      <c r="C2523" s="26"/>
      <c r="D2523" s="26"/>
      <c r="E2523" s="26"/>
      <c r="F2523" s="26"/>
      <c r="G2523" s="26"/>
    </row>
    <row r="2524" spans="2:7" x14ac:dyDescent="0.2">
      <c r="B2524" s="26"/>
      <c r="C2524" s="26"/>
      <c r="D2524" s="26"/>
      <c r="E2524" s="26"/>
      <c r="F2524" s="26"/>
      <c r="G2524" s="26"/>
    </row>
    <row r="2525" spans="2:7" x14ac:dyDescent="0.2">
      <c r="B2525" s="26"/>
      <c r="C2525" s="26"/>
      <c r="D2525" s="26"/>
      <c r="E2525" s="26"/>
      <c r="F2525" s="26"/>
      <c r="G2525" s="26"/>
    </row>
    <row r="2526" spans="2:7" x14ac:dyDescent="0.2">
      <c r="B2526" s="26"/>
      <c r="C2526" s="26"/>
      <c r="D2526" s="26"/>
      <c r="E2526" s="26"/>
      <c r="F2526" s="26"/>
      <c r="G2526" s="26"/>
    </row>
    <row r="2527" spans="2:7" x14ac:dyDescent="0.2">
      <c r="B2527" s="26"/>
      <c r="C2527" s="26"/>
      <c r="D2527" s="26"/>
      <c r="E2527" s="26"/>
      <c r="F2527" s="26"/>
      <c r="G2527" s="26"/>
    </row>
    <row r="2528" spans="2:7" x14ac:dyDescent="0.2">
      <c r="B2528" s="26"/>
      <c r="C2528" s="26"/>
      <c r="D2528" s="26"/>
      <c r="E2528" s="26"/>
      <c r="F2528" s="26"/>
      <c r="G2528" s="26"/>
    </row>
    <row r="2529" spans="2:7" x14ac:dyDescent="0.2">
      <c r="B2529" s="26"/>
      <c r="C2529" s="26"/>
      <c r="D2529" s="26"/>
      <c r="E2529" s="26"/>
      <c r="F2529" s="26"/>
      <c r="G2529" s="26"/>
    </row>
    <row r="2530" spans="2:7" x14ac:dyDescent="0.2">
      <c r="B2530" s="26"/>
      <c r="C2530" s="26"/>
      <c r="D2530" s="26"/>
      <c r="E2530" s="26"/>
      <c r="F2530" s="26"/>
      <c r="G2530" s="26"/>
    </row>
    <row r="2531" spans="2:7" x14ac:dyDescent="0.2">
      <c r="B2531" s="26"/>
      <c r="C2531" s="26"/>
      <c r="D2531" s="26"/>
      <c r="E2531" s="26"/>
      <c r="F2531" s="26"/>
      <c r="G2531" s="26"/>
    </row>
    <row r="2532" spans="2:7" x14ac:dyDescent="0.2">
      <c r="B2532" s="26"/>
      <c r="C2532" s="26"/>
      <c r="D2532" s="26"/>
      <c r="E2532" s="26"/>
      <c r="F2532" s="26"/>
      <c r="G2532" s="26"/>
    </row>
    <row r="2533" spans="2:7" x14ac:dyDescent="0.2">
      <c r="B2533" s="26"/>
      <c r="C2533" s="26"/>
      <c r="D2533" s="26"/>
      <c r="E2533" s="26"/>
      <c r="F2533" s="26"/>
      <c r="G2533" s="26"/>
    </row>
    <row r="2534" spans="2:7" x14ac:dyDescent="0.2">
      <c r="B2534" s="26"/>
      <c r="C2534" s="26"/>
      <c r="D2534" s="26"/>
      <c r="E2534" s="26"/>
      <c r="F2534" s="26"/>
      <c r="G2534" s="26"/>
    </row>
    <row r="2535" spans="2:7" x14ac:dyDescent="0.2">
      <c r="B2535" s="26"/>
      <c r="C2535" s="26"/>
      <c r="D2535" s="26"/>
      <c r="E2535" s="26"/>
      <c r="F2535" s="26"/>
      <c r="G2535" s="26"/>
    </row>
    <row r="2536" spans="2:7" x14ac:dyDescent="0.2">
      <c r="B2536" s="26"/>
      <c r="C2536" s="26"/>
      <c r="D2536" s="26"/>
      <c r="E2536" s="26"/>
      <c r="F2536" s="26"/>
      <c r="G2536" s="26"/>
    </row>
    <row r="2537" spans="2:7" x14ac:dyDescent="0.2">
      <c r="B2537" s="26"/>
      <c r="C2537" s="26"/>
      <c r="D2537" s="26"/>
      <c r="E2537" s="26"/>
      <c r="F2537" s="26"/>
      <c r="G2537" s="26"/>
    </row>
    <row r="2538" spans="2:7" x14ac:dyDescent="0.2">
      <c r="B2538" s="26"/>
      <c r="C2538" s="26"/>
      <c r="D2538" s="26"/>
      <c r="E2538" s="26"/>
      <c r="F2538" s="26"/>
      <c r="G2538" s="26"/>
    </row>
    <row r="2539" spans="2:7" x14ac:dyDescent="0.2">
      <c r="B2539" s="26"/>
      <c r="C2539" s="26"/>
      <c r="D2539" s="26"/>
      <c r="E2539" s="26"/>
      <c r="F2539" s="26"/>
      <c r="G2539" s="26"/>
    </row>
    <row r="2540" spans="2:7" x14ac:dyDescent="0.2">
      <c r="B2540" s="26"/>
      <c r="C2540" s="26"/>
      <c r="D2540" s="26"/>
      <c r="E2540" s="26"/>
      <c r="F2540" s="26"/>
      <c r="G2540" s="26"/>
    </row>
    <row r="2541" spans="2:7" x14ac:dyDescent="0.2">
      <c r="B2541" s="26"/>
      <c r="C2541" s="26"/>
      <c r="D2541" s="26"/>
      <c r="E2541" s="26"/>
      <c r="F2541" s="26"/>
      <c r="G2541" s="26"/>
    </row>
    <row r="2542" spans="2:7" x14ac:dyDescent="0.2">
      <c r="B2542" s="26"/>
      <c r="C2542" s="26"/>
      <c r="D2542" s="26"/>
      <c r="E2542" s="26"/>
      <c r="F2542" s="26"/>
      <c r="G2542" s="26"/>
    </row>
    <row r="2543" spans="2:7" x14ac:dyDescent="0.2">
      <c r="B2543" s="26"/>
      <c r="C2543" s="26"/>
      <c r="D2543" s="26"/>
      <c r="E2543" s="26"/>
      <c r="F2543" s="26"/>
      <c r="G2543" s="26"/>
    </row>
    <row r="2544" spans="2:7" x14ac:dyDescent="0.2">
      <c r="B2544" s="26"/>
      <c r="C2544" s="26"/>
      <c r="D2544" s="26"/>
      <c r="E2544" s="26"/>
      <c r="F2544" s="26"/>
      <c r="G2544" s="26"/>
    </row>
    <row r="2545" spans="2:7" x14ac:dyDescent="0.2">
      <c r="B2545" s="26"/>
      <c r="C2545" s="26"/>
      <c r="D2545" s="26"/>
      <c r="E2545" s="26"/>
      <c r="F2545" s="26"/>
      <c r="G2545" s="26"/>
    </row>
    <row r="2546" spans="2:7" x14ac:dyDescent="0.2">
      <c r="B2546" s="26"/>
      <c r="C2546" s="26"/>
      <c r="D2546" s="26"/>
      <c r="E2546" s="26"/>
      <c r="F2546" s="26"/>
      <c r="G2546" s="26"/>
    </row>
    <row r="2547" spans="2:7" x14ac:dyDescent="0.2">
      <c r="B2547" s="26"/>
      <c r="C2547" s="26"/>
      <c r="D2547" s="26"/>
      <c r="E2547" s="26"/>
      <c r="F2547" s="26"/>
      <c r="G2547" s="26"/>
    </row>
    <row r="2548" spans="2:7" x14ac:dyDescent="0.2">
      <c r="B2548" s="26"/>
      <c r="C2548" s="26"/>
      <c r="D2548" s="26"/>
      <c r="E2548" s="26"/>
      <c r="F2548" s="26"/>
      <c r="G2548" s="26"/>
    </row>
    <row r="2549" spans="2:7" x14ac:dyDescent="0.2">
      <c r="B2549" s="26"/>
      <c r="C2549" s="26"/>
      <c r="D2549" s="26"/>
      <c r="E2549" s="26"/>
      <c r="F2549" s="26"/>
      <c r="G2549" s="26"/>
    </row>
    <row r="2550" spans="2:7" x14ac:dyDescent="0.2">
      <c r="B2550" s="26"/>
      <c r="C2550" s="26"/>
      <c r="D2550" s="26"/>
      <c r="E2550" s="26"/>
      <c r="F2550" s="26"/>
      <c r="G2550" s="26"/>
    </row>
    <row r="2551" spans="2:7" x14ac:dyDescent="0.2">
      <c r="B2551" s="26"/>
      <c r="C2551" s="26"/>
      <c r="D2551" s="26"/>
      <c r="E2551" s="26"/>
      <c r="F2551" s="26"/>
      <c r="G2551" s="26"/>
    </row>
    <row r="2552" spans="2:7" x14ac:dyDescent="0.2">
      <c r="B2552" s="26"/>
      <c r="C2552" s="26"/>
      <c r="D2552" s="26"/>
      <c r="E2552" s="26"/>
      <c r="F2552" s="26"/>
      <c r="G2552" s="26"/>
    </row>
    <row r="2553" spans="2:7" x14ac:dyDescent="0.2">
      <c r="B2553" s="26"/>
      <c r="C2553" s="26"/>
      <c r="D2553" s="26"/>
      <c r="E2553" s="26"/>
      <c r="F2553" s="26"/>
      <c r="G2553" s="26"/>
    </row>
    <row r="2554" spans="2:7" x14ac:dyDescent="0.2">
      <c r="B2554" s="26"/>
      <c r="C2554" s="26"/>
      <c r="D2554" s="26"/>
      <c r="E2554" s="26"/>
      <c r="F2554" s="26"/>
      <c r="G2554" s="26"/>
    </row>
    <row r="2555" spans="2:7" x14ac:dyDescent="0.2">
      <c r="B2555" s="26"/>
      <c r="C2555" s="26"/>
      <c r="D2555" s="26"/>
      <c r="E2555" s="26"/>
      <c r="F2555" s="26"/>
      <c r="G2555" s="26"/>
    </row>
    <row r="2556" spans="2:7" x14ac:dyDescent="0.2">
      <c r="B2556" s="26"/>
      <c r="C2556" s="26"/>
      <c r="D2556" s="26"/>
      <c r="E2556" s="26"/>
      <c r="F2556" s="26"/>
      <c r="G2556" s="26"/>
    </row>
    <row r="2557" spans="2:7" x14ac:dyDescent="0.2">
      <c r="B2557" s="26"/>
      <c r="C2557" s="26"/>
      <c r="D2557" s="26"/>
      <c r="E2557" s="26"/>
      <c r="F2557" s="26"/>
      <c r="G2557" s="26"/>
    </row>
    <row r="2558" spans="2:7" x14ac:dyDescent="0.2">
      <c r="B2558" s="26"/>
      <c r="C2558" s="26"/>
      <c r="D2558" s="26"/>
      <c r="E2558" s="26"/>
      <c r="F2558" s="26"/>
      <c r="G2558" s="26"/>
    </row>
    <row r="2559" spans="2:7" x14ac:dyDescent="0.2">
      <c r="B2559" s="26"/>
      <c r="C2559" s="26"/>
      <c r="D2559" s="26"/>
      <c r="E2559" s="26"/>
      <c r="F2559" s="26"/>
      <c r="G2559" s="26"/>
    </row>
    <row r="2560" spans="2:7" x14ac:dyDescent="0.2">
      <c r="B2560" s="26"/>
      <c r="C2560" s="26"/>
      <c r="D2560" s="26"/>
      <c r="E2560" s="26"/>
      <c r="F2560" s="26"/>
      <c r="G2560" s="26"/>
    </row>
    <row r="2561" spans="2:7" x14ac:dyDescent="0.2">
      <c r="B2561" s="26"/>
      <c r="C2561" s="26"/>
      <c r="D2561" s="26"/>
      <c r="E2561" s="26"/>
      <c r="F2561" s="26"/>
      <c r="G2561" s="26"/>
    </row>
    <row r="2562" spans="2:7" x14ac:dyDescent="0.2">
      <c r="B2562" s="26"/>
      <c r="C2562" s="26"/>
      <c r="D2562" s="26"/>
      <c r="E2562" s="26"/>
      <c r="F2562" s="26"/>
      <c r="G2562" s="26"/>
    </row>
    <row r="2563" spans="2:7" x14ac:dyDescent="0.2">
      <c r="B2563" s="26"/>
      <c r="C2563" s="26"/>
      <c r="D2563" s="26"/>
      <c r="E2563" s="26"/>
      <c r="F2563" s="26"/>
      <c r="G2563" s="26"/>
    </row>
    <row r="2564" spans="2:7" x14ac:dyDescent="0.2">
      <c r="B2564" s="26"/>
      <c r="C2564" s="26"/>
      <c r="D2564" s="26"/>
      <c r="E2564" s="26"/>
      <c r="F2564" s="26"/>
      <c r="G2564" s="26"/>
    </row>
    <row r="2565" spans="2:7" x14ac:dyDescent="0.2">
      <c r="B2565" s="26"/>
      <c r="C2565" s="26"/>
      <c r="D2565" s="26"/>
      <c r="E2565" s="26"/>
      <c r="F2565" s="26"/>
      <c r="G2565" s="26"/>
    </row>
    <row r="2566" spans="2:7" x14ac:dyDescent="0.2">
      <c r="B2566" s="26"/>
      <c r="C2566" s="26"/>
      <c r="D2566" s="26"/>
      <c r="E2566" s="26"/>
      <c r="F2566" s="26"/>
      <c r="G2566" s="26"/>
    </row>
    <row r="2567" spans="2:7" x14ac:dyDescent="0.2">
      <c r="B2567" s="26"/>
      <c r="C2567" s="26"/>
      <c r="D2567" s="26"/>
      <c r="E2567" s="26"/>
      <c r="F2567" s="26"/>
      <c r="G2567" s="26"/>
    </row>
    <row r="2568" spans="2:7" x14ac:dyDescent="0.2">
      <c r="B2568" s="26"/>
      <c r="C2568" s="26"/>
      <c r="D2568" s="26"/>
      <c r="E2568" s="26"/>
      <c r="F2568" s="26"/>
      <c r="G2568" s="26"/>
    </row>
    <row r="2569" spans="2:7" x14ac:dyDescent="0.2">
      <c r="B2569" s="26"/>
      <c r="C2569" s="26"/>
      <c r="D2569" s="26"/>
      <c r="E2569" s="26"/>
      <c r="F2569" s="26"/>
      <c r="G2569" s="26"/>
    </row>
    <row r="2570" spans="2:7" x14ac:dyDescent="0.2">
      <c r="B2570" s="26"/>
      <c r="C2570" s="26"/>
      <c r="D2570" s="26"/>
      <c r="E2570" s="26"/>
      <c r="F2570" s="26"/>
      <c r="G2570" s="26"/>
    </row>
    <row r="2571" spans="2:7" x14ac:dyDescent="0.2">
      <c r="B2571" s="26"/>
      <c r="C2571" s="26"/>
      <c r="D2571" s="26"/>
      <c r="E2571" s="26"/>
      <c r="F2571" s="26"/>
      <c r="G2571" s="26"/>
    </row>
    <row r="2572" spans="2:7" x14ac:dyDescent="0.2">
      <c r="B2572" s="26"/>
      <c r="C2572" s="26"/>
      <c r="D2572" s="26"/>
      <c r="E2572" s="26"/>
      <c r="F2572" s="26"/>
      <c r="G2572" s="26"/>
    </row>
    <row r="2573" spans="2:7" x14ac:dyDescent="0.2">
      <c r="B2573" s="26"/>
      <c r="C2573" s="26"/>
      <c r="D2573" s="26"/>
      <c r="E2573" s="26"/>
      <c r="F2573" s="26"/>
      <c r="G2573" s="26"/>
    </row>
    <row r="2574" spans="2:7" x14ac:dyDescent="0.2">
      <c r="B2574" s="26"/>
      <c r="C2574" s="26"/>
      <c r="D2574" s="26"/>
      <c r="E2574" s="26"/>
      <c r="F2574" s="26"/>
      <c r="G2574" s="26"/>
    </row>
    <row r="2575" spans="2:7" x14ac:dyDescent="0.2">
      <c r="B2575" s="26"/>
      <c r="C2575" s="26"/>
      <c r="D2575" s="26"/>
      <c r="E2575" s="26"/>
      <c r="F2575" s="26"/>
      <c r="G2575" s="26"/>
    </row>
    <row r="2576" spans="2:7" x14ac:dyDescent="0.2">
      <c r="B2576" s="26"/>
      <c r="C2576" s="26"/>
      <c r="D2576" s="26"/>
      <c r="E2576" s="26"/>
      <c r="F2576" s="26"/>
      <c r="G2576" s="26"/>
    </row>
    <row r="2577" spans="2:7" x14ac:dyDescent="0.2">
      <c r="B2577" s="26"/>
      <c r="C2577" s="26"/>
      <c r="D2577" s="26"/>
      <c r="E2577" s="26"/>
      <c r="F2577" s="26"/>
      <c r="G2577" s="26"/>
    </row>
    <row r="2578" spans="2:7" x14ac:dyDescent="0.2">
      <c r="B2578" s="26"/>
      <c r="C2578" s="26"/>
      <c r="D2578" s="26"/>
      <c r="E2578" s="26"/>
      <c r="F2578" s="26"/>
      <c r="G2578" s="26"/>
    </row>
    <row r="2579" spans="2:7" x14ac:dyDescent="0.2">
      <c r="B2579" s="26"/>
      <c r="C2579" s="26"/>
      <c r="D2579" s="26"/>
      <c r="E2579" s="26"/>
      <c r="F2579" s="26"/>
      <c r="G2579" s="26"/>
    </row>
    <row r="2580" spans="2:7" x14ac:dyDescent="0.2">
      <c r="B2580" s="26"/>
      <c r="C2580" s="26"/>
      <c r="D2580" s="26"/>
      <c r="E2580" s="26"/>
      <c r="F2580" s="26"/>
      <c r="G2580" s="26"/>
    </row>
    <row r="2581" spans="2:7" x14ac:dyDescent="0.2">
      <c r="B2581" s="26"/>
      <c r="C2581" s="26"/>
      <c r="D2581" s="26"/>
      <c r="E2581" s="26"/>
      <c r="F2581" s="26"/>
      <c r="G2581" s="26"/>
    </row>
    <row r="2582" spans="2:7" x14ac:dyDescent="0.2">
      <c r="B2582" s="26"/>
      <c r="C2582" s="26"/>
      <c r="D2582" s="26"/>
      <c r="E2582" s="26"/>
      <c r="F2582" s="26"/>
      <c r="G2582" s="26"/>
    </row>
    <row r="2583" spans="2:7" x14ac:dyDescent="0.2">
      <c r="B2583" s="26"/>
      <c r="C2583" s="26"/>
      <c r="D2583" s="26"/>
      <c r="E2583" s="26"/>
      <c r="F2583" s="26"/>
      <c r="G2583" s="26"/>
    </row>
    <row r="2584" spans="2:7" x14ac:dyDescent="0.2">
      <c r="B2584" s="26"/>
      <c r="C2584" s="26"/>
      <c r="D2584" s="26"/>
      <c r="E2584" s="26"/>
      <c r="F2584" s="26"/>
      <c r="G2584" s="26"/>
    </row>
    <row r="2585" spans="2:7" x14ac:dyDescent="0.2">
      <c r="B2585" s="26"/>
      <c r="C2585" s="26"/>
      <c r="D2585" s="26"/>
      <c r="E2585" s="26"/>
      <c r="F2585" s="26"/>
      <c r="G2585" s="26"/>
    </row>
    <row r="2586" spans="2:7" x14ac:dyDescent="0.2">
      <c r="B2586" s="26"/>
      <c r="C2586" s="26"/>
      <c r="D2586" s="26"/>
      <c r="E2586" s="26"/>
      <c r="F2586" s="26"/>
      <c r="G2586" s="26"/>
    </row>
    <row r="2587" spans="2:7" x14ac:dyDescent="0.2">
      <c r="B2587" s="26"/>
      <c r="C2587" s="26"/>
      <c r="D2587" s="26"/>
      <c r="E2587" s="26"/>
      <c r="F2587" s="26"/>
      <c r="G2587" s="26"/>
    </row>
    <row r="2588" spans="2:7" x14ac:dyDescent="0.2">
      <c r="B2588" s="26"/>
      <c r="C2588" s="26"/>
      <c r="D2588" s="26"/>
      <c r="E2588" s="26"/>
      <c r="F2588" s="26"/>
      <c r="G2588" s="26"/>
    </row>
    <row r="2589" spans="2:7" x14ac:dyDescent="0.2">
      <c r="B2589" s="26"/>
      <c r="C2589" s="26"/>
      <c r="D2589" s="26"/>
      <c r="E2589" s="26"/>
      <c r="F2589" s="26"/>
      <c r="G2589" s="26"/>
    </row>
    <row r="2590" spans="2:7" x14ac:dyDescent="0.2">
      <c r="B2590" s="26"/>
      <c r="C2590" s="26"/>
      <c r="D2590" s="26"/>
      <c r="E2590" s="26"/>
      <c r="F2590" s="26"/>
      <c r="G2590" s="26"/>
    </row>
    <row r="2591" spans="2:7" x14ac:dyDescent="0.2">
      <c r="B2591" s="26"/>
      <c r="C2591" s="26"/>
      <c r="D2591" s="26"/>
      <c r="E2591" s="26"/>
      <c r="F2591" s="26"/>
      <c r="G2591" s="26"/>
    </row>
    <row r="2592" spans="2:7" x14ac:dyDescent="0.2">
      <c r="B2592" s="26"/>
      <c r="C2592" s="26"/>
      <c r="D2592" s="26"/>
      <c r="E2592" s="26"/>
      <c r="F2592" s="26"/>
      <c r="G2592" s="26"/>
    </row>
    <row r="2593" spans="2:7" x14ac:dyDescent="0.2">
      <c r="B2593" s="26"/>
      <c r="C2593" s="26"/>
      <c r="D2593" s="26"/>
      <c r="E2593" s="26"/>
      <c r="F2593" s="26"/>
      <c r="G2593" s="26"/>
    </row>
    <row r="2594" spans="2:7" x14ac:dyDescent="0.2">
      <c r="B2594" s="26"/>
      <c r="C2594" s="26"/>
      <c r="D2594" s="26"/>
      <c r="E2594" s="26"/>
      <c r="F2594" s="26"/>
      <c r="G2594" s="26"/>
    </row>
    <row r="2595" spans="2:7" x14ac:dyDescent="0.2">
      <c r="B2595" s="26"/>
      <c r="C2595" s="26"/>
      <c r="D2595" s="26"/>
      <c r="E2595" s="26"/>
      <c r="F2595" s="26"/>
      <c r="G2595" s="26"/>
    </row>
    <row r="2596" spans="2:7" x14ac:dyDescent="0.2">
      <c r="B2596" s="26"/>
      <c r="C2596" s="26"/>
      <c r="D2596" s="26"/>
      <c r="E2596" s="26"/>
      <c r="F2596" s="26"/>
      <c r="G2596" s="26"/>
    </row>
    <row r="2597" spans="2:7" x14ac:dyDescent="0.2">
      <c r="B2597" s="26"/>
      <c r="C2597" s="26"/>
      <c r="D2597" s="26"/>
      <c r="E2597" s="26"/>
      <c r="F2597" s="26"/>
      <c r="G2597" s="26"/>
    </row>
    <row r="2598" spans="2:7" x14ac:dyDescent="0.2">
      <c r="B2598" s="26"/>
      <c r="C2598" s="26"/>
      <c r="D2598" s="26"/>
      <c r="E2598" s="26"/>
      <c r="F2598" s="26"/>
      <c r="G2598" s="26"/>
    </row>
    <row r="2599" spans="2:7" x14ac:dyDescent="0.2">
      <c r="B2599" s="26"/>
      <c r="C2599" s="26"/>
      <c r="D2599" s="26"/>
      <c r="E2599" s="26"/>
      <c r="F2599" s="26"/>
      <c r="G2599" s="26"/>
    </row>
    <row r="2600" spans="2:7" x14ac:dyDescent="0.2">
      <c r="B2600" s="26"/>
      <c r="C2600" s="26"/>
      <c r="D2600" s="26"/>
      <c r="E2600" s="26"/>
      <c r="F2600" s="26"/>
      <c r="G2600" s="26"/>
    </row>
    <row r="2601" spans="2:7" x14ac:dyDescent="0.2">
      <c r="B2601" s="26"/>
      <c r="C2601" s="26"/>
      <c r="D2601" s="26"/>
      <c r="E2601" s="26"/>
      <c r="F2601" s="26"/>
      <c r="G2601" s="26"/>
    </row>
    <row r="2602" spans="2:7" x14ac:dyDescent="0.2">
      <c r="B2602" s="26"/>
      <c r="C2602" s="26"/>
      <c r="D2602" s="26"/>
      <c r="E2602" s="26"/>
      <c r="F2602" s="26"/>
      <c r="G2602" s="26"/>
    </row>
    <row r="2603" spans="2:7" x14ac:dyDescent="0.2">
      <c r="B2603" s="26"/>
      <c r="C2603" s="26"/>
      <c r="D2603" s="26"/>
      <c r="E2603" s="26"/>
      <c r="F2603" s="26"/>
      <c r="G2603" s="26"/>
    </row>
    <row r="2604" spans="2:7" x14ac:dyDescent="0.2">
      <c r="B2604" s="26"/>
      <c r="C2604" s="26"/>
      <c r="D2604" s="26"/>
      <c r="E2604" s="26"/>
      <c r="F2604" s="26"/>
      <c r="G2604" s="26"/>
    </row>
    <row r="2605" spans="2:7" x14ac:dyDescent="0.2">
      <c r="B2605" s="26"/>
      <c r="C2605" s="26"/>
      <c r="D2605" s="26"/>
      <c r="E2605" s="26"/>
      <c r="F2605" s="26"/>
      <c r="G2605" s="26"/>
    </row>
    <row r="2606" spans="2:7" x14ac:dyDescent="0.2">
      <c r="B2606" s="26"/>
      <c r="C2606" s="26"/>
      <c r="D2606" s="26"/>
      <c r="E2606" s="26"/>
      <c r="F2606" s="26"/>
      <c r="G2606" s="26"/>
    </row>
    <row r="2607" spans="2:7" x14ac:dyDescent="0.2">
      <c r="B2607" s="26"/>
      <c r="C2607" s="26"/>
      <c r="D2607" s="26"/>
      <c r="E2607" s="26"/>
      <c r="F2607" s="26"/>
      <c r="G2607" s="26"/>
    </row>
    <row r="2608" spans="2:7" x14ac:dyDescent="0.2">
      <c r="B2608" s="26"/>
      <c r="C2608" s="26"/>
      <c r="D2608" s="26"/>
      <c r="E2608" s="26"/>
      <c r="F2608" s="26"/>
      <c r="G2608" s="26"/>
    </row>
    <row r="2609" spans="2:7" x14ac:dyDescent="0.2">
      <c r="B2609" s="26"/>
      <c r="C2609" s="26"/>
      <c r="D2609" s="26"/>
      <c r="E2609" s="26"/>
      <c r="F2609" s="26"/>
      <c r="G2609" s="26"/>
    </row>
    <row r="2610" spans="2:7" x14ac:dyDescent="0.2">
      <c r="B2610" s="26"/>
      <c r="C2610" s="26"/>
      <c r="D2610" s="26"/>
      <c r="E2610" s="26"/>
      <c r="F2610" s="26"/>
      <c r="G2610" s="26"/>
    </row>
    <row r="2611" spans="2:7" x14ac:dyDescent="0.2">
      <c r="B2611" s="26"/>
      <c r="C2611" s="26"/>
      <c r="D2611" s="26"/>
      <c r="E2611" s="26"/>
      <c r="F2611" s="26"/>
      <c r="G2611" s="26"/>
    </row>
    <row r="2612" spans="2:7" x14ac:dyDescent="0.2">
      <c r="B2612" s="26"/>
      <c r="C2612" s="26"/>
      <c r="D2612" s="26"/>
      <c r="E2612" s="26"/>
      <c r="F2612" s="26"/>
      <c r="G2612" s="26"/>
    </row>
    <row r="2613" spans="2:7" x14ac:dyDescent="0.2">
      <c r="B2613" s="26"/>
      <c r="C2613" s="26"/>
      <c r="D2613" s="26"/>
      <c r="E2613" s="26"/>
      <c r="F2613" s="26"/>
      <c r="G2613" s="26"/>
    </row>
    <row r="2614" spans="2:7" x14ac:dyDescent="0.2">
      <c r="B2614" s="26"/>
      <c r="C2614" s="26"/>
      <c r="D2614" s="26"/>
      <c r="E2614" s="26"/>
      <c r="F2614" s="26"/>
      <c r="G2614" s="26"/>
    </row>
    <row r="2615" spans="2:7" x14ac:dyDescent="0.2">
      <c r="B2615" s="26"/>
      <c r="C2615" s="26"/>
      <c r="D2615" s="26"/>
      <c r="E2615" s="26"/>
      <c r="F2615" s="26"/>
      <c r="G2615" s="26"/>
    </row>
    <row r="2616" spans="2:7" x14ac:dyDescent="0.2">
      <c r="B2616" s="26"/>
      <c r="C2616" s="26"/>
      <c r="D2616" s="26"/>
      <c r="E2616" s="26"/>
      <c r="F2616" s="26"/>
      <c r="G2616" s="26"/>
    </row>
    <row r="2617" spans="2:7" x14ac:dyDescent="0.2">
      <c r="B2617" s="26"/>
      <c r="C2617" s="26"/>
      <c r="D2617" s="26"/>
      <c r="E2617" s="26"/>
      <c r="F2617" s="26"/>
      <c r="G2617" s="26"/>
    </row>
    <row r="2618" spans="2:7" x14ac:dyDescent="0.2">
      <c r="B2618" s="26"/>
      <c r="C2618" s="26"/>
      <c r="D2618" s="26"/>
      <c r="E2618" s="26"/>
      <c r="F2618" s="26"/>
      <c r="G2618" s="26"/>
    </row>
    <row r="2619" spans="2:7" x14ac:dyDescent="0.2">
      <c r="B2619" s="26"/>
      <c r="C2619" s="26"/>
      <c r="D2619" s="26"/>
      <c r="E2619" s="26"/>
      <c r="F2619" s="26"/>
      <c r="G2619" s="26"/>
    </row>
    <row r="2620" spans="2:7" x14ac:dyDescent="0.2">
      <c r="B2620" s="26"/>
      <c r="C2620" s="26"/>
      <c r="D2620" s="26"/>
      <c r="E2620" s="26"/>
      <c r="F2620" s="26"/>
      <c r="G2620" s="26"/>
    </row>
    <row r="2621" spans="2:7" x14ac:dyDescent="0.2">
      <c r="B2621" s="26"/>
      <c r="C2621" s="26"/>
      <c r="D2621" s="26"/>
      <c r="E2621" s="26"/>
      <c r="F2621" s="26"/>
      <c r="G2621" s="26"/>
    </row>
    <row r="2622" spans="2:7" x14ac:dyDescent="0.2">
      <c r="B2622" s="26"/>
      <c r="C2622" s="26"/>
      <c r="D2622" s="26"/>
      <c r="E2622" s="26"/>
      <c r="F2622" s="26"/>
      <c r="G2622" s="26"/>
    </row>
    <row r="2623" spans="2:7" x14ac:dyDescent="0.2">
      <c r="B2623" s="26"/>
      <c r="C2623" s="26"/>
      <c r="D2623" s="26"/>
      <c r="E2623" s="26"/>
      <c r="F2623" s="26"/>
      <c r="G2623" s="26"/>
    </row>
    <row r="2624" spans="2:7" x14ac:dyDescent="0.2">
      <c r="B2624" s="26"/>
      <c r="C2624" s="26"/>
      <c r="D2624" s="26"/>
      <c r="E2624" s="26"/>
      <c r="F2624" s="26"/>
      <c r="G2624" s="26"/>
    </row>
    <row r="2625" spans="2:7" x14ac:dyDescent="0.2">
      <c r="B2625" s="26"/>
      <c r="C2625" s="26"/>
      <c r="D2625" s="26"/>
      <c r="E2625" s="26"/>
      <c r="F2625" s="26"/>
      <c r="G2625" s="26"/>
    </row>
    <row r="2626" spans="2:7" x14ac:dyDescent="0.2">
      <c r="B2626" s="26"/>
      <c r="C2626" s="26"/>
      <c r="D2626" s="26"/>
      <c r="E2626" s="26"/>
      <c r="F2626" s="26"/>
      <c r="G2626" s="26"/>
    </row>
    <row r="2627" spans="2:7" x14ac:dyDescent="0.2">
      <c r="B2627" s="26"/>
      <c r="C2627" s="26"/>
      <c r="D2627" s="26"/>
      <c r="E2627" s="26"/>
      <c r="F2627" s="26"/>
      <c r="G2627" s="26"/>
    </row>
    <row r="2628" spans="2:7" x14ac:dyDescent="0.2">
      <c r="B2628" s="26"/>
      <c r="C2628" s="26"/>
      <c r="D2628" s="26"/>
      <c r="E2628" s="26"/>
      <c r="F2628" s="26"/>
      <c r="G2628" s="26"/>
    </row>
    <row r="2629" spans="2:7" x14ac:dyDescent="0.2">
      <c r="B2629" s="26"/>
      <c r="C2629" s="26"/>
      <c r="D2629" s="26"/>
      <c r="E2629" s="26"/>
      <c r="F2629" s="26"/>
      <c r="G2629" s="26"/>
    </row>
    <row r="2630" spans="2:7" x14ac:dyDescent="0.2">
      <c r="B2630" s="26"/>
      <c r="C2630" s="26"/>
      <c r="D2630" s="26"/>
      <c r="E2630" s="26"/>
      <c r="F2630" s="26"/>
      <c r="G2630" s="26"/>
    </row>
    <row r="2631" spans="2:7" x14ac:dyDescent="0.2">
      <c r="B2631" s="26"/>
      <c r="C2631" s="26"/>
      <c r="D2631" s="26"/>
      <c r="E2631" s="26"/>
      <c r="F2631" s="26"/>
      <c r="G2631" s="26"/>
    </row>
    <row r="2632" spans="2:7" x14ac:dyDescent="0.2">
      <c r="B2632" s="26"/>
      <c r="C2632" s="26"/>
      <c r="D2632" s="26"/>
      <c r="E2632" s="26"/>
      <c r="F2632" s="26"/>
      <c r="G2632" s="26"/>
    </row>
    <row r="2633" spans="2:7" x14ac:dyDescent="0.2">
      <c r="B2633" s="26"/>
      <c r="C2633" s="26"/>
      <c r="D2633" s="26"/>
      <c r="E2633" s="26"/>
      <c r="F2633" s="26"/>
      <c r="G2633" s="26"/>
    </row>
    <row r="2634" spans="2:7" x14ac:dyDescent="0.2">
      <c r="B2634" s="26"/>
      <c r="C2634" s="26"/>
      <c r="D2634" s="26"/>
      <c r="E2634" s="26"/>
      <c r="F2634" s="26"/>
      <c r="G2634" s="26"/>
    </row>
    <row r="2635" spans="2:7" x14ac:dyDescent="0.2">
      <c r="B2635" s="26"/>
      <c r="C2635" s="26"/>
      <c r="D2635" s="26"/>
      <c r="E2635" s="26"/>
      <c r="F2635" s="26"/>
      <c r="G2635" s="26"/>
    </row>
    <row r="2636" spans="2:7" x14ac:dyDescent="0.2">
      <c r="B2636" s="26"/>
      <c r="C2636" s="26"/>
      <c r="D2636" s="26"/>
      <c r="E2636" s="26"/>
      <c r="F2636" s="26"/>
      <c r="G2636" s="26"/>
    </row>
    <row r="2637" spans="2:7" x14ac:dyDescent="0.2">
      <c r="B2637" s="26"/>
      <c r="C2637" s="26"/>
      <c r="D2637" s="26"/>
      <c r="E2637" s="26"/>
      <c r="F2637" s="26"/>
      <c r="G2637" s="26"/>
    </row>
    <row r="2638" spans="2:7" x14ac:dyDescent="0.2">
      <c r="B2638" s="26"/>
      <c r="C2638" s="26"/>
      <c r="D2638" s="26"/>
      <c r="E2638" s="26"/>
      <c r="F2638" s="26"/>
      <c r="G2638" s="26"/>
    </row>
    <row r="2639" spans="2:7" x14ac:dyDescent="0.2">
      <c r="B2639" s="26"/>
      <c r="C2639" s="26"/>
      <c r="D2639" s="26"/>
      <c r="E2639" s="26"/>
      <c r="F2639" s="26"/>
      <c r="G2639" s="26"/>
    </row>
    <row r="2640" spans="2:7" x14ac:dyDescent="0.2">
      <c r="B2640" s="26"/>
      <c r="C2640" s="26"/>
      <c r="D2640" s="26"/>
      <c r="E2640" s="26"/>
      <c r="F2640" s="26"/>
      <c r="G2640" s="26"/>
    </row>
    <row r="2641" spans="2:7" x14ac:dyDescent="0.2">
      <c r="B2641" s="26"/>
      <c r="C2641" s="26"/>
      <c r="D2641" s="26"/>
      <c r="E2641" s="26"/>
      <c r="F2641" s="26"/>
      <c r="G2641" s="26"/>
    </row>
    <row r="2642" spans="2:7" x14ac:dyDescent="0.2">
      <c r="B2642" s="26"/>
      <c r="C2642" s="26"/>
      <c r="D2642" s="26"/>
      <c r="E2642" s="26"/>
      <c r="F2642" s="26"/>
      <c r="G2642" s="26"/>
    </row>
    <row r="2643" spans="2:7" x14ac:dyDescent="0.2">
      <c r="B2643" s="26"/>
      <c r="C2643" s="26"/>
      <c r="D2643" s="26"/>
      <c r="E2643" s="26"/>
      <c r="F2643" s="26"/>
      <c r="G2643" s="26"/>
    </row>
    <row r="2644" spans="2:7" x14ac:dyDescent="0.2">
      <c r="B2644" s="26"/>
      <c r="C2644" s="26"/>
      <c r="D2644" s="26"/>
      <c r="E2644" s="26"/>
      <c r="F2644" s="26"/>
      <c r="G2644" s="26"/>
    </row>
    <row r="2645" spans="2:7" x14ac:dyDescent="0.2">
      <c r="B2645" s="26"/>
      <c r="C2645" s="26"/>
      <c r="D2645" s="26"/>
      <c r="E2645" s="26"/>
      <c r="F2645" s="26"/>
      <c r="G2645" s="26"/>
    </row>
    <row r="2646" spans="2:7" x14ac:dyDescent="0.2">
      <c r="B2646" s="26"/>
      <c r="C2646" s="26"/>
      <c r="D2646" s="26"/>
      <c r="E2646" s="26"/>
      <c r="F2646" s="26"/>
      <c r="G2646" s="26"/>
    </row>
    <row r="2647" spans="2:7" x14ac:dyDescent="0.2">
      <c r="B2647" s="26"/>
      <c r="C2647" s="26"/>
      <c r="D2647" s="26"/>
      <c r="E2647" s="26"/>
      <c r="F2647" s="26"/>
      <c r="G2647" s="26"/>
    </row>
    <row r="2648" spans="2:7" x14ac:dyDescent="0.2">
      <c r="B2648" s="26"/>
      <c r="C2648" s="26"/>
      <c r="D2648" s="26"/>
      <c r="E2648" s="26"/>
      <c r="F2648" s="26"/>
      <c r="G2648" s="26"/>
    </row>
    <row r="2649" spans="2:7" x14ac:dyDescent="0.2">
      <c r="B2649" s="26"/>
      <c r="C2649" s="26"/>
      <c r="D2649" s="26"/>
      <c r="E2649" s="26"/>
      <c r="F2649" s="26"/>
      <c r="G2649" s="26"/>
    </row>
    <row r="2650" spans="2:7" x14ac:dyDescent="0.2">
      <c r="B2650" s="26"/>
      <c r="C2650" s="26"/>
      <c r="D2650" s="26"/>
      <c r="E2650" s="26"/>
      <c r="F2650" s="26"/>
      <c r="G2650" s="26"/>
    </row>
    <row r="2651" spans="2:7" x14ac:dyDescent="0.2">
      <c r="B2651" s="26"/>
      <c r="C2651" s="26"/>
      <c r="D2651" s="26"/>
      <c r="E2651" s="26"/>
      <c r="F2651" s="26"/>
      <c r="G2651" s="26"/>
    </row>
    <row r="2652" spans="2:7" x14ac:dyDescent="0.2">
      <c r="B2652" s="26"/>
      <c r="C2652" s="26"/>
      <c r="D2652" s="26"/>
      <c r="E2652" s="26"/>
      <c r="F2652" s="26"/>
      <c r="G2652" s="26"/>
    </row>
    <row r="2653" spans="2:7" x14ac:dyDescent="0.2">
      <c r="B2653" s="26"/>
      <c r="C2653" s="26"/>
      <c r="D2653" s="26"/>
      <c r="E2653" s="26"/>
      <c r="F2653" s="26"/>
      <c r="G2653" s="26"/>
    </row>
    <row r="2654" spans="2:7" x14ac:dyDescent="0.2">
      <c r="B2654" s="26"/>
      <c r="C2654" s="26"/>
      <c r="D2654" s="26"/>
      <c r="E2654" s="26"/>
      <c r="F2654" s="26"/>
      <c r="G2654" s="26"/>
    </row>
    <row r="2655" spans="2:7" x14ac:dyDescent="0.2">
      <c r="B2655" s="26"/>
      <c r="C2655" s="26"/>
      <c r="D2655" s="26"/>
      <c r="E2655" s="26"/>
      <c r="F2655" s="26"/>
      <c r="G2655" s="26"/>
    </row>
    <row r="2656" spans="2:7" x14ac:dyDescent="0.2">
      <c r="B2656" s="26"/>
      <c r="C2656" s="26"/>
      <c r="D2656" s="26"/>
      <c r="E2656" s="26"/>
      <c r="F2656" s="26"/>
      <c r="G2656" s="26"/>
    </row>
    <row r="2657" spans="2:7" x14ac:dyDescent="0.2">
      <c r="B2657" s="26"/>
      <c r="C2657" s="26"/>
      <c r="D2657" s="26"/>
      <c r="E2657" s="26"/>
      <c r="F2657" s="26"/>
      <c r="G2657" s="26"/>
    </row>
    <row r="2658" spans="2:7" x14ac:dyDescent="0.2">
      <c r="B2658" s="26"/>
      <c r="C2658" s="26"/>
      <c r="D2658" s="26"/>
      <c r="E2658" s="26"/>
      <c r="F2658" s="26"/>
      <c r="G2658" s="26"/>
    </row>
    <row r="2659" spans="2:7" x14ac:dyDescent="0.2">
      <c r="B2659" s="26"/>
      <c r="C2659" s="26"/>
      <c r="D2659" s="26"/>
      <c r="E2659" s="26"/>
      <c r="F2659" s="26"/>
      <c r="G2659" s="26"/>
    </row>
    <row r="2660" spans="2:7" x14ac:dyDescent="0.2">
      <c r="B2660" s="26"/>
      <c r="C2660" s="26"/>
      <c r="D2660" s="26"/>
      <c r="E2660" s="26"/>
      <c r="F2660" s="26"/>
      <c r="G2660" s="26"/>
    </row>
    <row r="2661" spans="2:7" x14ac:dyDescent="0.2">
      <c r="B2661" s="26"/>
      <c r="C2661" s="26"/>
      <c r="D2661" s="26"/>
      <c r="E2661" s="26"/>
      <c r="F2661" s="26"/>
      <c r="G2661" s="26"/>
    </row>
    <row r="2662" spans="2:7" x14ac:dyDescent="0.2">
      <c r="B2662" s="26"/>
      <c r="C2662" s="26"/>
      <c r="D2662" s="26"/>
      <c r="E2662" s="26"/>
      <c r="F2662" s="26"/>
      <c r="G2662" s="26"/>
    </row>
    <row r="2663" spans="2:7" x14ac:dyDescent="0.2">
      <c r="B2663" s="26"/>
      <c r="C2663" s="26"/>
      <c r="D2663" s="26"/>
      <c r="E2663" s="26"/>
      <c r="F2663" s="26"/>
      <c r="G2663" s="26"/>
    </row>
    <row r="2664" spans="2:7" x14ac:dyDescent="0.2">
      <c r="B2664" s="26"/>
      <c r="C2664" s="26"/>
      <c r="D2664" s="26"/>
      <c r="E2664" s="26"/>
      <c r="F2664" s="26"/>
      <c r="G2664" s="26"/>
    </row>
    <row r="2665" spans="2:7" x14ac:dyDescent="0.2">
      <c r="B2665" s="26"/>
      <c r="C2665" s="26"/>
      <c r="D2665" s="26"/>
      <c r="E2665" s="26"/>
      <c r="F2665" s="26"/>
      <c r="G2665" s="26"/>
    </row>
    <row r="2666" spans="2:7" x14ac:dyDescent="0.2">
      <c r="B2666" s="26"/>
      <c r="C2666" s="26"/>
      <c r="D2666" s="26"/>
      <c r="E2666" s="26"/>
      <c r="F2666" s="26"/>
      <c r="G2666" s="26"/>
    </row>
    <row r="2667" spans="2:7" x14ac:dyDescent="0.2">
      <c r="B2667" s="26"/>
      <c r="C2667" s="26"/>
      <c r="D2667" s="26"/>
      <c r="E2667" s="26"/>
      <c r="F2667" s="26"/>
      <c r="G2667" s="26"/>
    </row>
    <row r="2668" spans="2:7" x14ac:dyDescent="0.2">
      <c r="B2668" s="26"/>
      <c r="C2668" s="26"/>
      <c r="D2668" s="26"/>
      <c r="E2668" s="26"/>
      <c r="F2668" s="26"/>
      <c r="G2668" s="26"/>
    </row>
    <row r="2669" spans="2:7" x14ac:dyDescent="0.2">
      <c r="B2669" s="26"/>
      <c r="C2669" s="26"/>
      <c r="D2669" s="26"/>
      <c r="E2669" s="26"/>
      <c r="F2669" s="26"/>
      <c r="G2669" s="26"/>
    </row>
    <row r="2670" spans="2:7" x14ac:dyDescent="0.2">
      <c r="B2670" s="26"/>
      <c r="C2670" s="26"/>
      <c r="D2670" s="26"/>
      <c r="E2670" s="26"/>
      <c r="F2670" s="26"/>
      <c r="G2670" s="26"/>
    </row>
    <row r="2671" spans="2:7" x14ac:dyDescent="0.2">
      <c r="B2671" s="26"/>
      <c r="C2671" s="26"/>
      <c r="D2671" s="26"/>
      <c r="E2671" s="26"/>
      <c r="F2671" s="26"/>
      <c r="G2671" s="26"/>
    </row>
    <row r="2672" spans="2:7" x14ac:dyDescent="0.2">
      <c r="B2672" s="26"/>
      <c r="C2672" s="26"/>
      <c r="D2672" s="26"/>
      <c r="E2672" s="26"/>
      <c r="F2672" s="26"/>
      <c r="G2672" s="26"/>
    </row>
    <row r="2673" spans="2:7" x14ac:dyDescent="0.2">
      <c r="B2673" s="26"/>
      <c r="C2673" s="26"/>
      <c r="D2673" s="26"/>
      <c r="E2673" s="26"/>
      <c r="F2673" s="26"/>
      <c r="G2673" s="26"/>
    </row>
    <row r="2674" spans="2:7" x14ac:dyDescent="0.2">
      <c r="B2674" s="26"/>
      <c r="C2674" s="26"/>
      <c r="D2674" s="26"/>
      <c r="E2674" s="26"/>
      <c r="F2674" s="26"/>
      <c r="G2674" s="26"/>
    </row>
    <row r="2675" spans="2:7" x14ac:dyDescent="0.2">
      <c r="B2675" s="26"/>
      <c r="C2675" s="26"/>
      <c r="D2675" s="26"/>
      <c r="E2675" s="26"/>
      <c r="F2675" s="26"/>
      <c r="G2675" s="26"/>
    </row>
    <row r="2676" spans="2:7" x14ac:dyDescent="0.2">
      <c r="B2676" s="26"/>
      <c r="C2676" s="26"/>
      <c r="D2676" s="26"/>
      <c r="E2676" s="26"/>
      <c r="F2676" s="26"/>
      <c r="G2676" s="26"/>
    </row>
    <row r="2677" spans="2:7" x14ac:dyDescent="0.2">
      <c r="B2677" s="26"/>
      <c r="C2677" s="26"/>
      <c r="D2677" s="26"/>
      <c r="E2677" s="26"/>
      <c r="F2677" s="26"/>
      <c r="G2677" s="26"/>
    </row>
    <row r="2678" spans="2:7" x14ac:dyDescent="0.2">
      <c r="B2678" s="26"/>
      <c r="C2678" s="26"/>
      <c r="D2678" s="26"/>
      <c r="E2678" s="26"/>
      <c r="F2678" s="26"/>
      <c r="G2678" s="26"/>
    </row>
    <row r="2679" spans="2:7" x14ac:dyDescent="0.2">
      <c r="B2679" s="26"/>
      <c r="C2679" s="26"/>
      <c r="D2679" s="26"/>
      <c r="E2679" s="26"/>
      <c r="F2679" s="26"/>
      <c r="G2679" s="26"/>
    </row>
    <row r="2680" spans="2:7" x14ac:dyDescent="0.2">
      <c r="B2680" s="26"/>
      <c r="C2680" s="26"/>
      <c r="D2680" s="26"/>
      <c r="E2680" s="26"/>
      <c r="F2680" s="26"/>
      <c r="G2680" s="26"/>
    </row>
    <row r="2681" spans="2:7" x14ac:dyDescent="0.2">
      <c r="B2681" s="26"/>
      <c r="C2681" s="26"/>
      <c r="D2681" s="26"/>
      <c r="E2681" s="26"/>
      <c r="F2681" s="26"/>
      <c r="G2681" s="26"/>
    </row>
    <row r="2682" spans="2:7" x14ac:dyDescent="0.2">
      <c r="B2682" s="26"/>
      <c r="C2682" s="26"/>
      <c r="D2682" s="26"/>
      <c r="E2682" s="26"/>
      <c r="F2682" s="26"/>
      <c r="G2682" s="26"/>
    </row>
    <row r="2683" spans="2:7" x14ac:dyDescent="0.2">
      <c r="B2683" s="26"/>
      <c r="C2683" s="26"/>
      <c r="D2683" s="26"/>
      <c r="E2683" s="26"/>
      <c r="F2683" s="26"/>
      <c r="G2683" s="26"/>
    </row>
    <row r="2684" spans="2:7" x14ac:dyDescent="0.2">
      <c r="B2684" s="26"/>
      <c r="C2684" s="26"/>
      <c r="D2684" s="26"/>
      <c r="E2684" s="26"/>
      <c r="F2684" s="26"/>
      <c r="G2684" s="26"/>
    </row>
    <row r="2685" spans="2:7" x14ac:dyDescent="0.2">
      <c r="B2685" s="26"/>
      <c r="C2685" s="26"/>
      <c r="D2685" s="26"/>
      <c r="E2685" s="26"/>
      <c r="F2685" s="26"/>
      <c r="G2685" s="26"/>
    </row>
    <row r="2686" spans="2:7" x14ac:dyDescent="0.2">
      <c r="B2686" s="26"/>
      <c r="C2686" s="26"/>
      <c r="D2686" s="26"/>
      <c r="E2686" s="26"/>
      <c r="F2686" s="26"/>
      <c r="G2686" s="26"/>
    </row>
    <row r="2687" spans="2:7" x14ac:dyDescent="0.2">
      <c r="B2687" s="26"/>
      <c r="C2687" s="26"/>
      <c r="D2687" s="26"/>
      <c r="E2687" s="26"/>
      <c r="F2687" s="26"/>
      <c r="G2687" s="26"/>
    </row>
    <row r="2688" spans="2:7" x14ac:dyDescent="0.2">
      <c r="B2688" s="26"/>
      <c r="C2688" s="26"/>
      <c r="D2688" s="26"/>
      <c r="E2688" s="26"/>
      <c r="F2688" s="26"/>
      <c r="G2688" s="26"/>
    </row>
    <row r="2689" spans="2:7" x14ac:dyDescent="0.2">
      <c r="B2689" s="26"/>
      <c r="C2689" s="26"/>
      <c r="D2689" s="26"/>
      <c r="E2689" s="26"/>
      <c r="F2689" s="26"/>
      <c r="G2689" s="26"/>
    </row>
    <row r="2690" spans="2:7" x14ac:dyDescent="0.2">
      <c r="B2690" s="26"/>
      <c r="C2690" s="26"/>
      <c r="D2690" s="26"/>
      <c r="E2690" s="26"/>
      <c r="F2690" s="26"/>
      <c r="G2690" s="26"/>
    </row>
    <row r="2691" spans="2:7" x14ac:dyDescent="0.2">
      <c r="B2691" s="26"/>
      <c r="C2691" s="26"/>
      <c r="D2691" s="26"/>
      <c r="E2691" s="26"/>
      <c r="F2691" s="26"/>
      <c r="G2691" s="26"/>
    </row>
    <row r="2692" spans="2:7" x14ac:dyDescent="0.2">
      <c r="B2692" s="26"/>
      <c r="C2692" s="26"/>
      <c r="D2692" s="26"/>
      <c r="E2692" s="26"/>
      <c r="F2692" s="26"/>
      <c r="G2692" s="26"/>
    </row>
    <row r="2693" spans="2:7" x14ac:dyDescent="0.2">
      <c r="B2693" s="26"/>
      <c r="C2693" s="26"/>
      <c r="D2693" s="26"/>
      <c r="E2693" s="26"/>
      <c r="F2693" s="26"/>
      <c r="G2693" s="26"/>
    </row>
    <row r="2694" spans="2:7" x14ac:dyDescent="0.2">
      <c r="B2694" s="26"/>
      <c r="C2694" s="26"/>
      <c r="D2694" s="26"/>
      <c r="E2694" s="26"/>
      <c r="F2694" s="26"/>
      <c r="G2694" s="26"/>
    </row>
    <row r="2695" spans="2:7" x14ac:dyDescent="0.2">
      <c r="B2695" s="26"/>
      <c r="C2695" s="26"/>
      <c r="D2695" s="26"/>
      <c r="E2695" s="26"/>
      <c r="F2695" s="26"/>
      <c r="G2695" s="26"/>
    </row>
    <row r="2696" spans="2:7" x14ac:dyDescent="0.2">
      <c r="B2696" s="26"/>
      <c r="C2696" s="26"/>
      <c r="D2696" s="26"/>
      <c r="E2696" s="26"/>
      <c r="F2696" s="26"/>
      <c r="G2696" s="26"/>
    </row>
    <row r="2697" spans="2:7" x14ac:dyDescent="0.2">
      <c r="B2697" s="26"/>
      <c r="C2697" s="26"/>
      <c r="D2697" s="26"/>
      <c r="E2697" s="26"/>
      <c r="F2697" s="26"/>
      <c r="G2697" s="26"/>
    </row>
    <row r="2698" spans="2:7" x14ac:dyDescent="0.2">
      <c r="B2698" s="26"/>
      <c r="C2698" s="26"/>
      <c r="D2698" s="26"/>
      <c r="E2698" s="26"/>
      <c r="F2698" s="26"/>
      <c r="G2698" s="26"/>
    </row>
    <row r="2699" spans="2:7" x14ac:dyDescent="0.2">
      <c r="B2699" s="26"/>
      <c r="C2699" s="26"/>
      <c r="D2699" s="26"/>
      <c r="E2699" s="26"/>
      <c r="F2699" s="26"/>
      <c r="G2699" s="26"/>
    </row>
    <row r="2700" spans="2:7" x14ac:dyDescent="0.2">
      <c r="B2700" s="26"/>
      <c r="C2700" s="26"/>
      <c r="D2700" s="26"/>
      <c r="E2700" s="26"/>
      <c r="F2700" s="26"/>
      <c r="G2700" s="26"/>
    </row>
    <row r="2701" spans="2:7" x14ac:dyDescent="0.2">
      <c r="B2701" s="26"/>
      <c r="C2701" s="26"/>
      <c r="D2701" s="26"/>
      <c r="E2701" s="26"/>
      <c r="F2701" s="26"/>
      <c r="G2701" s="26"/>
    </row>
    <row r="2702" spans="2:7" x14ac:dyDescent="0.2">
      <c r="B2702" s="26"/>
      <c r="C2702" s="26"/>
      <c r="D2702" s="26"/>
      <c r="E2702" s="26"/>
      <c r="F2702" s="26"/>
      <c r="G2702" s="26"/>
    </row>
    <row r="2703" spans="2:7" x14ac:dyDescent="0.2">
      <c r="B2703" s="26"/>
      <c r="C2703" s="26"/>
      <c r="D2703" s="26"/>
      <c r="E2703" s="26"/>
      <c r="F2703" s="26"/>
      <c r="G2703" s="26"/>
    </row>
    <row r="2704" spans="2:7" x14ac:dyDescent="0.2">
      <c r="B2704" s="26"/>
      <c r="C2704" s="26"/>
      <c r="D2704" s="26"/>
      <c r="E2704" s="26"/>
      <c r="F2704" s="26"/>
      <c r="G2704" s="26"/>
    </row>
    <row r="2705" spans="2:7" x14ac:dyDescent="0.2">
      <c r="B2705" s="26"/>
      <c r="C2705" s="26"/>
      <c r="D2705" s="26"/>
      <c r="E2705" s="26"/>
      <c r="F2705" s="26"/>
      <c r="G2705" s="26"/>
    </row>
    <row r="2706" spans="2:7" x14ac:dyDescent="0.2">
      <c r="B2706" s="26"/>
      <c r="C2706" s="26"/>
      <c r="D2706" s="26"/>
      <c r="E2706" s="26"/>
      <c r="F2706" s="26"/>
      <c r="G2706" s="26"/>
    </row>
    <row r="2707" spans="2:7" x14ac:dyDescent="0.2">
      <c r="B2707" s="26"/>
      <c r="C2707" s="26"/>
      <c r="D2707" s="26"/>
      <c r="E2707" s="26"/>
      <c r="F2707" s="26"/>
      <c r="G2707" s="26"/>
    </row>
    <row r="2708" spans="2:7" x14ac:dyDescent="0.2">
      <c r="B2708" s="26"/>
      <c r="C2708" s="26"/>
      <c r="D2708" s="26"/>
      <c r="E2708" s="26"/>
      <c r="F2708" s="26"/>
      <c r="G2708" s="26"/>
    </row>
    <row r="2709" spans="2:7" x14ac:dyDescent="0.2">
      <c r="B2709" s="26"/>
      <c r="C2709" s="26"/>
      <c r="D2709" s="26"/>
      <c r="E2709" s="26"/>
      <c r="F2709" s="26"/>
      <c r="G2709" s="26"/>
    </row>
    <row r="2710" spans="2:7" x14ac:dyDescent="0.2">
      <c r="B2710" s="26"/>
      <c r="C2710" s="26"/>
      <c r="D2710" s="26"/>
      <c r="E2710" s="26"/>
      <c r="F2710" s="26"/>
      <c r="G2710" s="26"/>
    </row>
    <row r="2711" spans="2:7" x14ac:dyDescent="0.2">
      <c r="B2711" s="26"/>
      <c r="C2711" s="26"/>
      <c r="D2711" s="26"/>
      <c r="E2711" s="26"/>
      <c r="F2711" s="26"/>
      <c r="G2711" s="26"/>
    </row>
    <row r="2712" spans="2:7" x14ac:dyDescent="0.2">
      <c r="B2712" s="26"/>
      <c r="C2712" s="26"/>
      <c r="D2712" s="26"/>
      <c r="E2712" s="26"/>
      <c r="F2712" s="26"/>
      <c r="G2712" s="26"/>
    </row>
    <row r="2713" spans="2:7" x14ac:dyDescent="0.2">
      <c r="B2713" s="26"/>
      <c r="C2713" s="26"/>
      <c r="D2713" s="26"/>
      <c r="E2713" s="26"/>
      <c r="F2713" s="26"/>
      <c r="G2713" s="26"/>
    </row>
    <row r="2714" spans="2:7" x14ac:dyDescent="0.2">
      <c r="B2714" s="26"/>
      <c r="C2714" s="26"/>
      <c r="D2714" s="26"/>
      <c r="E2714" s="26"/>
      <c r="F2714" s="26"/>
      <c r="G2714" s="26"/>
    </row>
    <row r="2715" spans="2:7" x14ac:dyDescent="0.2">
      <c r="B2715" s="26"/>
      <c r="C2715" s="26"/>
      <c r="D2715" s="26"/>
      <c r="E2715" s="26"/>
      <c r="F2715" s="26"/>
      <c r="G2715" s="26"/>
    </row>
    <row r="2716" spans="2:7" x14ac:dyDescent="0.2">
      <c r="B2716" s="26"/>
      <c r="C2716" s="26"/>
      <c r="D2716" s="26"/>
      <c r="E2716" s="26"/>
      <c r="F2716" s="26"/>
      <c r="G2716" s="26"/>
    </row>
    <row r="2717" spans="2:7" x14ac:dyDescent="0.2">
      <c r="B2717" s="26"/>
      <c r="C2717" s="26"/>
      <c r="D2717" s="26"/>
      <c r="E2717" s="26"/>
      <c r="F2717" s="26"/>
      <c r="G2717" s="26"/>
    </row>
    <row r="2718" spans="2:7" x14ac:dyDescent="0.2">
      <c r="B2718" s="26"/>
      <c r="C2718" s="26"/>
      <c r="D2718" s="26"/>
      <c r="E2718" s="26"/>
      <c r="F2718" s="26"/>
      <c r="G2718" s="26"/>
    </row>
    <row r="2719" spans="2:7" x14ac:dyDescent="0.2">
      <c r="B2719" s="26"/>
      <c r="C2719" s="26"/>
      <c r="D2719" s="26"/>
      <c r="E2719" s="26"/>
      <c r="F2719" s="26"/>
      <c r="G2719" s="26"/>
    </row>
    <row r="2720" spans="2:7" x14ac:dyDescent="0.2">
      <c r="B2720" s="26"/>
      <c r="C2720" s="26"/>
      <c r="D2720" s="26"/>
      <c r="E2720" s="26"/>
      <c r="F2720" s="26"/>
      <c r="G2720" s="26"/>
    </row>
    <row r="2721" spans="2:7" x14ac:dyDescent="0.2">
      <c r="B2721" s="26"/>
      <c r="C2721" s="26"/>
      <c r="D2721" s="26"/>
      <c r="E2721" s="26"/>
      <c r="F2721" s="26"/>
      <c r="G2721" s="26"/>
    </row>
    <row r="2722" spans="2:7" x14ac:dyDescent="0.2">
      <c r="B2722" s="26"/>
      <c r="C2722" s="26"/>
      <c r="D2722" s="26"/>
      <c r="E2722" s="26"/>
      <c r="F2722" s="26"/>
      <c r="G2722" s="26"/>
    </row>
    <row r="2723" spans="2:7" x14ac:dyDescent="0.2">
      <c r="B2723" s="26"/>
      <c r="C2723" s="26"/>
      <c r="D2723" s="26"/>
      <c r="E2723" s="26"/>
      <c r="F2723" s="26"/>
      <c r="G2723" s="26"/>
    </row>
    <row r="2724" spans="2:7" x14ac:dyDescent="0.2">
      <c r="B2724" s="26"/>
      <c r="C2724" s="26"/>
      <c r="D2724" s="26"/>
      <c r="E2724" s="26"/>
      <c r="F2724" s="26"/>
      <c r="G2724" s="26"/>
    </row>
    <row r="2725" spans="2:7" x14ac:dyDescent="0.2">
      <c r="B2725" s="26"/>
      <c r="C2725" s="26"/>
      <c r="D2725" s="26"/>
      <c r="E2725" s="26"/>
      <c r="F2725" s="26"/>
      <c r="G2725" s="26"/>
    </row>
    <row r="2726" spans="2:7" x14ac:dyDescent="0.2">
      <c r="B2726" s="26"/>
      <c r="C2726" s="26"/>
      <c r="D2726" s="26"/>
      <c r="E2726" s="26"/>
      <c r="F2726" s="26"/>
      <c r="G2726" s="26"/>
    </row>
    <row r="2727" spans="2:7" x14ac:dyDescent="0.2">
      <c r="B2727" s="26"/>
      <c r="C2727" s="26"/>
      <c r="D2727" s="26"/>
      <c r="E2727" s="26"/>
      <c r="F2727" s="26"/>
      <c r="G2727" s="26"/>
    </row>
    <row r="2728" spans="2:7" x14ac:dyDescent="0.2">
      <c r="B2728" s="26"/>
      <c r="C2728" s="26"/>
      <c r="D2728" s="26"/>
      <c r="E2728" s="26"/>
      <c r="F2728" s="26"/>
      <c r="G2728" s="26"/>
    </row>
    <row r="2729" spans="2:7" x14ac:dyDescent="0.2">
      <c r="B2729" s="26"/>
      <c r="C2729" s="26"/>
      <c r="D2729" s="26"/>
      <c r="E2729" s="26"/>
      <c r="F2729" s="26"/>
      <c r="G2729" s="26"/>
    </row>
    <row r="2730" spans="2:7" x14ac:dyDescent="0.2">
      <c r="B2730" s="26"/>
      <c r="C2730" s="26"/>
      <c r="D2730" s="26"/>
      <c r="E2730" s="26"/>
      <c r="F2730" s="26"/>
      <c r="G2730" s="26"/>
    </row>
    <row r="2731" spans="2:7" x14ac:dyDescent="0.2">
      <c r="B2731" s="26"/>
      <c r="C2731" s="26"/>
      <c r="D2731" s="26"/>
      <c r="E2731" s="26"/>
      <c r="F2731" s="26"/>
      <c r="G2731" s="26"/>
    </row>
    <row r="2732" spans="2:7" x14ac:dyDescent="0.2">
      <c r="B2732" s="26"/>
      <c r="C2732" s="26"/>
      <c r="D2732" s="26"/>
      <c r="E2732" s="26"/>
      <c r="F2732" s="26"/>
      <c r="G2732" s="26"/>
    </row>
    <row r="2733" spans="2:7" x14ac:dyDescent="0.2">
      <c r="B2733" s="26"/>
      <c r="C2733" s="26"/>
      <c r="D2733" s="26"/>
      <c r="E2733" s="26"/>
      <c r="F2733" s="26"/>
      <c r="G2733" s="26"/>
    </row>
    <row r="2734" spans="2:7" x14ac:dyDescent="0.2">
      <c r="B2734" s="26"/>
      <c r="C2734" s="26"/>
      <c r="D2734" s="26"/>
      <c r="E2734" s="26"/>
      <c r="F2734" s="26"/>
      <c r="G2734" s="26"/>
    </row>
    <row r="2735" spans="2:7" x14ac:dyDescent="0.2">
      <c r="B2735" s="26"/>
      <c r="C2735" s="26"/>
      <c r="D2735" s="26"/>
      <c r="E2735" s="26"/>
      <c r="F2735" s="26"/>
      <c r="G2735" s="26"/>
    </row>
    <row r="2736" spans="2:7" x14ac:dyDescent="0.2">
      <c r="B2736" s="26"/>
      <c r="C2736" s="26"/>
      <c r="D2736" s="26"/>
      <c r="E2736" s="26"/>
      <c r="F2736" s="26"/>
      <c r="G2736" s="26"/>
    </row>
    <row r="2737" spans="2:7" x14ac:dyDescent="0.2">
      <c r="B2737" s="26"/>
      <c r="C2737" s="26"/>
      <c r="D2737" s="26"/>
      <c r="E2737" s="26"/>
      <c r="F2737" s="26"/>
      <c r="G2737" s="26"/>
    </row>
    <row r="2738" spans="2:7" x14ac:dyDescent="0.2">
      <c r="B2738" s="26"/>
      <c r="C2738" s="26"/>
      <c r="D2738" s="26"/>
      <c r="E2738" s="26"/>
      <c r="F2738" s="26"/>
      <c r="G2738" s="26"/>
    </row>
    <row r="2739" spans="2:7" x14ac:dyDescent="0.2">
      <c r="B2739" s="26"/>
      <c r="C2739" s="26"/>
      <c r="D2739" s="26"/>
      <c r="E2739" s="26"/>
      <c r="F2739" s="26"/>
      <c r="G2739" s="26"/>
    </row>
    <row r="2740" spans="2:7" x14ac:dyDescent="0.2">
      <c r="B2740" s="26"/>
      <c r="C2740" s="26"/>
      <c r="D2740" s="26"/>
      <c r="E2740" s="26"/>
      <c r="F2740" s="26"/>
      <c r="G2740" s="26"/>
    </row>
    <row r="2741" spans="2:7" x14ac:dyDescent="0.2">
      <c r="B2741" s="26"/>
      <c r="C2741" s="26"/>
      <c r="D2741" s="26"/>
      <c r="E2741" s="26"/>
      <c r="F2741" s="26"/>
      <c r="G2741" s="26"/>
    </row>
    <row r="2742" spans="2:7" x14ac:dyDescent="0.2">
      <c r="B2742" s="26"/>
      <c r="C2742" s="26"/>
      <c r="D2742" s="26"/>
      <c r="E2742" s="26"/>
      <c r="F2742" s="26"/>
      <c r="G2742" s="26"/>
    </row>
    <row r="2743" spans="2:7" x14ac:dyDescent="0.2">
      <c r="B2743" s="26"/>
      <c r="C2743" s="26"/>
      <c r="D2743" s="26"/>
      <c r="E2743" s="26"/>
      <c r="F2743" s="26"/>
      <c r="G2743" s="26"/>
    </row>
    <row r="2744" spans="2:7" x14ac:dyDescent="0.2">
      <c r="B2744" s="26"/>
      <c r="C2744" s="26"/>
      <c r="D2744" s="26"/>
      <c r="E2744" s="26"/>
      <c r="F2744" s="26"/>
      <c r="G2744" s="26"/>
    </row>
    <row r="2745" spans="2:7" x14ac:dyDescent="0.2">
      <c r="B2745" s="26"/>
      <c r="C2745" s="26"/>
      <c r="D2745" s="26"/>
      <c r="E2745" s="26"/>
      <c r="F2745" s="26"/>
      <c r="G2745" s="26"/>
    </row>
    <row r="2746" spans="2:7" x14ac:dyDescent="0.2">
      <c r="B2746" s="26"/>
      <c r="C2746" s="26"/>
      <c r="D2746" s="26"/>
      <c r="E2746" s="26"/>
      <c r="F2746" s="26"/>
      <c r="G2746" s="26"/>
    </row>
    <row r="2747" spans="2:7" x14ac:dyDescent="0.2">
      <c r="B2747" s="26"/>
      <c r="C2747" s="26"/>
      <c r="D2747" s="26"/>
      <c r="E2747" s="26"/>
      <c r="F2747" s="26"/>
      <c r="G2747" s="26"/>
    </row>
    <row r="2748" spans="2:7" x14ac:dyDescent="0.2">
      <c r="B2748" s="26"/>
      <c r="C2748" s="26"/>
      <c r="D2748" s="26"/>
      <c r="E2748" s="26"/>
      <c r="F2748" s="26"/>
      <c r="G2748" s="26"/>
    </row>
    <row r="2749" spans="2:7" x14ac:dyDescent="0.2">
      <c r="B2749" s="26"/>
      <c r="C2749" s="26"/>
      <c r="D2749" s="26"/>
      <c r="E2749" s="26"/>
      <c r="F2749" s="26"/>
      <c r="G2749" s="26"/>
    </row>
    <row r="2750" spans="2:7" x14ac:dyDescent="0.2">
      <c r="B2750" s="26"/>
      <c r="C2750" s="26"/>
      <c r="D2750" s="26"/>
      <c r="E2750" s="26"/>
      <c r="F2750" s="26"/>
      <c r="G2750" s="26"/>
    </row>
    <row r="2751" spans="2:7" x14ac:dyDescent="0.2">
      <c r="B2751" s="26"/>
      <c r="C2751" s="26"/>
      <c r="D2751" s="26"/>
      <c r="E2751" s="26"/>
      <c r="F2751" s="26"/>
      <c r="G2751" s="26"/>
    </row>
    <row r="2752" spans="2:7" x14ac:dyDescent="0.2">
      <c r="B2752" s="26"/>
      <c r="C2752" s="26"/>
      <c r="D2752" s="26"/>
      <c r="E2752" s="26"/>
      <c r="F2752" s="26"/>
      <c r="G2752" s="26"/>
    </row>
    <row r="2753" spans="2:7" x14ac:dyDescent="0.2">
      <c r="B2753" s="26"/>
      <c r="C2753" s="26"/>
      <c r="D2753" s="26"/>
      <c r="E2753" s="26"/>
      <c r="F2753" s="26"/>
      <c r="G2753" s="26"/>
    </row>
    <row r="2754" spans="2:7" x14ac:dyDescent="0.2">
      <c r="B2754" s="26"/>
      <c r="C2754" s="26"/>
      <c r="D2754" s="26"/>
      <c r="E2754" s="26"/>
      <c r="F2754" s="26"/>
      <c r="G2754" s="26"/>
    </row>
    <row r="2755" spans="2:7" x14ac:dyDescent="0.2">
      <c r="B2755" s="26"/>
      <c r="C2755" s="26"/>
      <c r="D2755" s="26"/>
      <c r="E2755" s="26"/>
      <c r="F2755" s="26"/>
      <c r="G2755" s="26"/>
    </row>
    <row r="2756" spans="2:7" x14ac:dyDescent="0.2">
      <c r="B2756" s="26"/>
      <c r="C2756" s="26"/>
      <c r="D2756" s="26"/>
      <c r="E2756" s="26"/>
      <c r="F2756" s="26"/>
      <c r="G2756" s="26"/>
    </row>
    <row r="2757" spans="2:7" x14ac:dyDescent="0.2">
      <c r="B2757" s="26"/>
      <c r="C2757" s="26"/>
      <c r="D2757" s="26"/>
      <c r="E2757" s="26"/>
      <c r="F2757" s="26"/>
      <c r="G2757" s="26"/>
    </row>
    <row r="2758" spans="2:7" x14ac:dyDescent="0.2">
      <c r="B2758" s="26"/>
      <c r="C2758" s="26"/>
      <c r="D2758" s="26"/>
      <c r="E2758" s="26"/>
      <c r="F2758" s="26"/>
      <c r="G2758" s="26"/>
    </row>
    <row r="2759" spans="2:7" x14ac:dyDescent="0.2">
      <c r="B2759" s="26"/>
      <c r="C2759" s="26"/>
      <c r="D2759" s="26"/>
      <c r="E2759" s="26"/>
      <c r="F2759" s="26"/>
      <c r="G2759" s="26"/>
    </row>
    <row r="2760" spans="2:7" x14ac:dyDescent="0.2">
      <c r="B2760" s="26"/>
      <c r="C2760" s="26"/>
      <c r="D2760" s="26"/>
      <c r="E2760" s="26"/>
      <c r="F2760" s="26"/>
      <c r="G2760" s="26"/>
    </row>
    <row r="2761" spans="2:7" x14ac:dyDescent="0.2">
      <c r="B2761" s="26"/>
      <c r="C2761" s="26"/>
      <c r="D2761" s="26"/>
      <c r="E2761" s="26"/>
      <c r="F2761" s="26"/>
      <c r="G2761" s="26"/>
    </row>
    <row r="2762" spans="2:7" x14ac:dyDescent="0.2">
      <c r="B2762" s="26"/>
      <c r="C2762" s="26"/>
      <c r="D2762" s="26"/>
      <c r="E2762" s="26"/>
      <c r="F2762" s="26"/>
      <c r="G2762" s="26"/>
    </row>
    <row r="2763" spans="2:7" x14ac:dyDescent="0.2">
      <c r="B2763" s="26"/>
      <c r="C2763" s="26"/>
      <c r="D2763" s="26"/>
      <c r="E2763" s="26"/>
      <c r="F2763" s="26"/>
      <c r="G2763" s="26"/>
    </row>
    <row r="2764" spans="2:7" x14ac:dyDescent="0.2">
      <c r="B2764" s="26"/>
      <c r="C2764" s="26"/>
      <c r="D2764" s="26"/>
      <c r="E2764" s="26"/>
      <c r="F2764" s="26"/>
      <c r="G2764" s="26"/>
    </row>
    <row r="2765" spans="2:7" x14ac:dyDescent="0.2">
      <c r="B2765" s="26"/>
      <c r="C2765" s="26"/>
      <c r="D2765" s="26"/>
      <c r="E2765" s="26"/>
      <c r="F2765" s="26"/>
      <c r="G2765" s="26"/>
    </row>
    <row r="2766" spans="2:7" x14ac:dyDescent="0.2">
      <c r="B2766" s="26"/>
      <c r="C2766" s="26"/>
      <c r="D2766" s="26"/>
      <c r="E2766" s="26"/>
      <c r="F2766" s="26"/>
      <c r="G2766" s="26"/>
    </row>
    <row r="2767" spans="2:7" x14ac:dyDescent="0.2">
      <c r="B2767" s="26"/>
      <c r="C2767" s="26"/>
      <c r="D2767" s="26"/>
      <c r="E2767" s="26"/>
      <c r="F2767" s="26"/>
      <c r="G2767" s="26"/>
    </row>
    <row r="2768" spans="2:7" x14ac:dyDescent="0.2">
      <c r="B2768" s="26"/>
      <c r="C2768" s="26"/>
      <c r="D2768" s="26"/>
      <c r="E2768" s="26"/>
      <c r="F2768" s="26"/>
      <c r="G2768" s="26"/>
    </row>
    <row r="2769" spans="2:7" x14ac:dyDescent="0.2">
      <c r="B2769" s="26"/>
      <c r="C2769" s="26"/>
      <c r="D2769" s="26"/>
      <c r="E2769" s="26"/>
      <c r="F2769" s="26"/>
      <c r="G2769" s="26"/>
    </row>
    <row r="2770" spans="2:7" x14ac:dyDescent="0.2">
      <c r="B2770" s="26"/>
      <c r="C2770" s="26"/>
      <c r="D2770" s="26"/>
      <c r="E2770" s="26"/>
      <c r="F2770" s="26"/>
      <c r="G2770" s="26"/>
    </row>
    <row r="2771" spans="2:7" x14ac:dyDescent="0.2">
      <c r="B2771" s="26"/>
      <c r="C2771" s="26"/>
      <c r="D2771" s="26"/>
      <c r="E2771" s="26"/>
      <c r="F2771" s="26"/>
      <c r="G2771" s="26"/>
    </row>
    <row r="2772" spans="2:7" x14ac:dyDescent="0.2">
      <c r="B2772" s="26"/>
      <c r="C2772" s="26"/>
      <c r="D2772" s="26"/>
      <c r="E2772" s="26"/>
      <c r="F2772" s="26"/>
      <c r="G2772" s="26"/>
    </row>
    <row r="2773" spans="2:7" x14ac:dyDescent="0.2">
      <c r="B2773" s="26"/>
      <c r="C2773" s="26"/>
      <c r="D2773" s="26"/>
      <c r="E2773" s="26"/>
      <c r="F2773" s="26"/>
      <c r="G2773" s="26"/>
    </row>
    <row r="2774" spans="2:7" x14ac:dyDescent="0.2">
      <c r="B2774" s="26"/>
      <c r="C2774" s="26"/>
      <c r="D2774" s="26"/>
      <c r="E2774" s="26"/>
      <c r="F2774" s="26"/>
      <c r="G2774" s="26"/>
    </row>
    <row r="2775" spans="2:7" x14ac:dyDescent="0.2">
      <c r="B2775" s="26"/>
      <c r="C2775" s="26"/>
      <c r="D2775" s="26"/>
      <c r="E2775" s="26"/>
      <c r="F2775" s="26"/>
      <c r="G2775" s="26"/>
    </row>
    <row r="2776" spans="2:7" x14ac:dyDescent="0.2">
      <c r="B2776" s="26"/>
      <c r="C2776" s="26"/>
      <c r="D2776" s="26"/>
      <c r="E2776" s="26"/>
      <c r="F2776" s="26"/>
      <c r="G2776" s="26"/>
    </row>
    <row r="2777" spans="2:7" x14ac:dyDescent="0.2">
      <c r="B2777" s="26"/>
      <c r="C2777" s="26"/>
      <c r="D2777" s="26"/>
      <c r="E2777" s="26"/>
      <c r="F2777" s="26"/>
      <c r="G2777" s="26"/>
    </row>
    <row r="2778" spans="2:7" x14ac:dyDescent="0.2">
      <c r="B2778" s="26"/>
      <c r="C2778" s="26"/>
      <c r="D2778" s="26"/>
      <c r="E2778" s="26"/>
      <c r="F2778" s="26"/>
      <c r="G2778" s="26"/>
    </row>
    <row r="2779" spans="2:7" x14ac:dyDescent="0.2">
      <c r="B2779" s="26"/>
      <c r="C2779" s="26"/>
      <c r="D2779" s="26"/>
      <c r="E2779" s="26"/>
      <c r="F2779" s="26"/>
      <c r="G2779" s="26"/>
    </row>
    <row r="2780" spans="2:7" x14ac:dyDescent="0.2">
      <c r="B2780" s="26"/>
      <c r="C2780" s="26"/>
      <c r="D2780" s="26"/>
      <c r="E2780" s="26"/>
      <c r="F2780" s="26"/>
      <c r="G2780" s="26"/>
    </row>
    <row r="2781" spans="2:7" x14ac:dyDescent="0.2">
      <c r="B2781" s="26"/>
      <c r="C2781" s="26"/>
      <c r="D2781" s="26"/>
      <c r="E2781" s="26"/>
      <c r="F2781" s="26"/>
      <c r="G2781" s="26"/>
    </row>
    <row r="2782" spans="2:7" x14ac:dyDescent="0.2">
      <c r="B2782" s="26"/>
      <c r="C2782" s="26"/>
      <c r="D2782" s="26"/>
      <c r="E2782" s="26"/>
      <c r="F2782" s="26"/>
      <c r="G2782" s="26"/>
    </row>
    <row r="2783" spans="2:7" x14ac:dyDescent="0.2">
      <c r="B2783" s="26"/>
      <c r="C2783" s="26"/>
      <c r="D2783" s="26"/>
      <c r="E2783" s="26"/>
      <c r="F2783" s="26"/>
      <c r="G2783" s="26"/>
    </row>
    <row r="2784" spans="2:7" x14ac:dyDescent="0.2">
      <c r="B2784" s="26"/>
      <c r="C2784" s="26"/>
      <c r="D2784" s="26"/>
      <c r="E2784" s="26"/>
      <c r="F2784" s="26"/>
      <c r="G2784" s="26"/>
    </row>
    <row r="2785" spans="2:7" x14ac:dyDescent="0.2">
      <c r="B2785" s="26"/>
      <c r="C2785" s="26"/>
      <c r="D2785" s="26"/>
      <c r="E2785" s="26"/>
      <c r="F2785" s="26"/>
      <c r="G2785" s="26"/>
    </row>
    <row r="2786" spans="2:7" x14ac:dyDescent="0.2">
      <c r="B2786" s="26"/>
      <c r="C2786" s="26"/>
      <c r="D2786" s="26"/>
      <c r="E2786" s="26"/>
      <c r="F2786" s="26"/>
      <c r="G2786" s="26"/>
    </row>
    <row r="2787" spans="2:7" x14ac:dyDescent="0.2">
      <c r="B2787" s="26"/>
      <c r="C2787" s="26"/>
      <c r="D2787" s="26"/>
      <c r="E2787" s="26"/>
      <c r="F2787" s="26"/>
      <c r="G2787" s="26"/>
    </row>
    <row r="2788" spans="2:7" x14ac:dyDescent="0.2">
      <c r="B2788" s="26"/>
      <c r="C2788" s="26"/>
      <c r="D2788" s="26"/>
      <c r="E2788" s="26"/>
      <c r="F2788" s="26"/>
      <c r="G2788" s="26"/>
    </row>
    <row r="2789" spans="2:7" x14ac:dyDescent="0.2">
      <c r="B2789" s="26"/>
      <c r="C2789" s="26"/>
      <c r="D2789" s="26"/>
      <c r="E2789" s="26"/>
      <c r="F2789" s="26"/>
      <c r="G2789" s="26"/>
    </row>
    <row r="2790" spans="2:7" x14ac:dyDescent="0.2">
      <c r="B2790" s="26"/>
      <c r="C2790" s="26"/>
      <c r="D2790" s="26"/>
      <c r="E2790" s="26"/>
      <c r="F2790" s="26"/>
      <c r="G2790" s="26"/>
    </row>
    <row r="2791" spans="2:7" x14ac:dyDescent="0.2">
      <c r="B2791" s="26"/>
      <c r="C2791" s="26"/>
      <c r="D2791" s="26"/>
      <c r="E2791" s="26"/>
      <c r="F2791" s="26"/>
      <c r="G2791" s="26"/>
    </row>
    <row r="2792" spans="2:7" x14ac:dyDescent="0.2">
      <c r="B2792" s="26"/>
      <c r="C2792" s="26"/>
      <c r="D2792" s="26"/>
      <c r="E2792" s="26"/>
      <c r="F2792" s="26"/>
      <c r="G2792" s="26"/>
    </row>
    <row r="2793" spans="2:7" x14ac:dyDescent="0.2">
      <c r="B2793" s="26"/>
      <c r="C2793" s="26"/>
      <c r="D2793" s="26"/>
      <c r="E2793" s="26"/>
      <c r="F2793" s="26"/>
      <c r="G2793" s="26"/>
    </row>
    <row r="2794" spans="2:7" x14ac:dyDescent="0.2">
      <c r="B2794" s="26"/>
      <c r="C2794" s="26"/>
      <c r="D2794" s="26"/>
      <c r="E2794" s="26"/>
      <c r="F2794" s="26"/>
      <c r="G2794" s="26"/>
    </row>
    <row r="2795" spans="2:7" x14ac:dyDescent="0.2">
      <c r="B2795" s="26"/>
      <c r="C2795" s="26"/>
      <c r="D2795" s="26"/>
      <c r="E2795" s="26"/>
      <c r="F2795" s="26"/>
      <c r="G2795" s="26"/>
    </row>
    <row r="2796" spans="2:7" x14ac:dyDescent="0.2">
      <c r="B2796" s="26"/>
      <c r="C2796" s="26"/>
      <c r="D2796" s="26"/>
      <c r="E2796" s="26"/>
      <c r="F2796" s="26"/>
      <c r="G2796" s="26"/>
    </row>
    <row r="2797" spans="2:7" x14ac:dyDescent="0.2">
      <c r="B2797" s="26"/>
      <c r="C2797" s="26"/>
      <c r="D2797" s="26"/>
      <c r="E2797" s="26"/>
      <c r="F2797" s="26"/>
      <c r="G2797" s="26"/>
    </row>
    <row r="2798" spans="2:7" x14ac:dyDescent="0.2">
      <c r="B2798" s="26"/>
      <c r="C2798" s="26"/>
      <c r="D2798" s="26"/>
      <c r="E2798" s="26"/>
      <c r="F2798" s="26"/>
      <c r="G2798" s="26"/>
    </row>
    <row r="2799" spans="2:7" x14ac:dyDescent="0.2">
      <c r="B2799" s="26"/>
      <c r="C2799" s="26"/>
      <c r="D2799" s="26"/>
      <c r="E2799" s="26"/>
      <c r="F2799" s="26"/>
      <c r="G2799" s="26"/>
    </row>
    <row r="2800" spans="2:7" x14ac:dyDescent="0.2">
      <c r="B2800" s="26"/>
      <c r="C2800" s="26"/>
      <c r="D2800" s="26"/>
      <c r="E2800" s="26"/>
      <c r="F2800" s="26"/>
      <c r="G2800" s="26"/>
    </row>
    <row r="2801" spans="2:7" x14ac:dyDescent="0.2">
      <c r="B2801" s="26"/>
      <c r="C2801" s="26"/>
      <c r="D2801" s="26"/>
      <c r="E2801" s="26"/>
      <c r="F2801" s="26"/>
      <c r="G2801" s="26"/>
    </row>
    <row r="2802" spans="2:7" x14ac:dyDescent="0.2">
      <c r="B2802" s="26"/>
      <c r="C2802" s="26"/>
      <c r="D2802" s="26"/>
      <c r="E2802" s="26"/>
      <c r="F2802" s="26"/>
      <c r="G2802" s="26"/>
    </row>
    <row r="2803" spans="2:7" x14ac:dyDescent="0.2">
      <c r="B2803" s="26"/>
      <c r="C2803" s="26"/>
      <c r="D2803" s="26"/>
      <c r="E2803" s="26"/>
      <c r="F2803" s="26"/>
      <c r="G2803" s="26"/>
    </row>
    <row r="2804" spans="2:7" x14ac:dyDescent="0.2">
      <c r="B2804" s="26"/>
      <c r="C2804" s="26"/>
      <c r="D2804" s="26"/>
      <c r="E2804" s="26"/>
      <c r="F2804" s="26"/>
      <c r="G2804" s="26"/>
    </row>
    <row r="2805" spans="2:7" x14ac:dyDescent="0.2">
      <c r="B2805" s="26"/>
      <c r="C2805" s="26"/>
      <c r="D2805" s="26"/>
      <c r="E2805" s="26"/>
      <c r="F2805" s="26"/>
      <c r="G2805" s="26"/>
    </row>
    <row r="2806" spans="2:7" x14ac:dyDescent="0.2">
      <c r="B2806" s="26"/>
      <c r="C2806" s="26"/>
      <c r="D2806" s="26"/>
      <c r="E2806" s="26"/>
      <c r="F2806" s="26"/>
      <c r="G2806" s="26"/>
    </row>
    <row r="2807" spans="2:7" x14ac:dyDescent="0.2">
      <c r="B2807" s="26"/>
      <c r="C2807" s="26"/>
      <c r="D2807" s="26"/>
      <c r="E2807" s="26"/>
      <c r="F2807" s="26"/>
      <c r="G2807" s="26"/>
    </row>
    <row r="2808" spans="2:7" x14ac:dyDescent="0.2">
      <c r="B2808" s="26"/>
      <c r="C2808" s="26"/>
      <c r="D2808" s="26"/>
      <c r="E2808" s="26"/>
      <c r="F2808" s="26"/>
      <c r="G2808" s="26"/>
    </row>
    <row r="2809" spans="2:7" x14ac:dyDescent="0.2">
      <c r="B2809" s="26"/>
      <c r="C2809" s="26"/>
      <c r="D2809" s="26"/>
      <c r="E2809" s="26"/>
      <c r="F2809" s="26"/>
      <c r="G2809" s="26"/>
    </row>
    <row r="2810" spans="2:7" x14ac:dyDescent="0.2">
      <c r="B2810" s="26"/>
      <c r="C2810" s="26"/>
      <c r="D2810" s="26"/>
      <c r="E2810" s="26"/>
      <c r="F2810" s="26"/>
      <c r="G2810" s="26"/>
    </row>
    <row r="2811" spans="2:7" x14ac:dyDescent="0.2">
      <c r="B2811" s="26"/>
      <c r="C2811" s="26"/>
      <c r="D2811" s="26"/>
      <c r="E2811" s="26"/>
      <c r="F2811" s="26"/>
      <c r="G2811" s="26"/>
    </row>
    <row r="2812" spans="2:7" x14ac:dyDescent="0.2">
      <c r="B2812" s="26"/>
      <c r="C2812" s="26"/>
      <c r="D2812" s="26"/>
      <c r="E2812" s="26"/>
      <c r="F2812" s="26"/>
      <c r="G2812" s="26"/>
    </row>
    <row r="2813" spans="2:7" x14ac:dyDescent="0.2">
      <c r="B2813" s="26"/>
      <c r="C2813" s="26"/>
      <c r="D2813" s="26"/>
      <c r="E2813" s="26"/>
      <c r="F2813" s="26"/>
      <c r="G2813" s="26"/>
    </row>
    <row r="2814" spans="2:7" x14ac:dyDescent="0.2">
      <c r="B2814" s="26"/>
      <c r="C2814" s="26"/>
      <c r="D2814" s="26"/>
      <c r="E2814" s="26"/>
      <c r="F2814" s="26"/>
      <c r="G2814" s="26"/>
    </row>
    <row r="2815" spans="2:7" x14ac:dyDescent="0.2">
      <c r="B2815" s="26"/>
      <c r="C2815" s="26"/>
      <c r="D2815" s="26"/>
      <c r="E2815" s="26"/>
      <c r="F2815" s="26"/>
      <c r="G2815" s="26"/>
    </row>
    <row r="2816" spans="2:7" x14ac:dyDescent="0.2">
      <c r="B2816" s="26"/>
      <c r="C2816" s="26"/>
      <c r="D2816" s="26"/>
      <c r="E2816" s="26"/>
      <c r="F2816" s="26"/>
      <c r="G2816" s="26"/>
    </row>
    <row r="2817" spans="2:7" x14ac:dyDescent="0.2">
      <c r="B2817" s="26"/>
      <c r="C2817" s="26"/>
      <c r="D2817" s="26"/>
      <c r="E2817" s="26"/>
      <c r="F2817" s="26"/>
      <c r="G2817" s="26"/>
    </row>
    <row r="2818" spans="2:7" x14ac:dyDescent="0.2">
      <c r="B2818" s="26"/>
      <c r="C2818" s="26"/>
      <c r="D2818" s="26"/>
      <c r="E2818" s="26"/>
      <c r="F2818" s="26"/>
      <c r="G2818" s="26"/>
    </row>
    <row r="2819" spans="2:7" x14ac:dyDescent="0.2">
      <c r="B2819" s="26"/>
      <c r="C2819" s="26"/>
      <c r="D2819" s="26"/>
      <c r="E2819" s="26"/>
      <c r="F2819" s="26"/>
      <c r="G2819" s="26"/>
    </row>
    <row r="2820" spans="2:7" x14ac:dyDescent="0.2">
      <c r="B2820" s="26"/>
      <c r="C2820" s="26"/>
      <c r="D2820" s="26"/>
      <c r="E2820" s="26"/>
      <c r="F2820" s="26"/>
      <c r="G2820" s="26"/>
    </row>
    <row r="2821" spans="2:7" x14ac:dyDescent="0.2">
      <c r="B2821" s="26"/>
      <c r="C2821" s="26"/>
      <c r="D2821" s="26"/>
      <c r="E2821" s="26"/>
      <c r="F2821" s="26"/>
      <c r="G2821" s="26"/>
    </row>
    <row r="2822" spans="2:7" x14ac:dyDescent="0.2">
      <c r="B2822" s="26"/>
      <c r="C2822" s="26"/>
      <c r="D2822" s="26"/>
      <c r="E2822" s="26"/>
      <c r="F2822" s="26"/>
      <c r="G2822" s="26"/>
    </row>
    <row r="2823" spans="2:7" x14ac:dyDescent="0.2">
      <c r="B2823" s="26"/>
      <c r="C2823" s="26"/>
      <c r="D2823" s="26"/>
      <c r="E2823" s="26"/>
      <c r="F2823" s="26"/>
      <c r="G2823" s="26"/>
    </row>
    <row r="2824" spans="2:7" x14ac:dyDescent="0.2">
      <c r="B2824" s="26"/>
      <c r="C2824" s="26"/>
      <c r="D2824" s="26"/>
      <c r="E2824" s="26"/>
      <c r="F2824" s="26"/>
      <c r="G2824" s="26"/>
    </row>
    <row r="2825" spans="2:7" x14ac:dyDescent="0.2">
      <c r="B2825" s="26"/>
      <c r="C2825" s="26"/>
      <c r="D2825" s="26"/>
      <c r="E2825" s="26"/>
      <c r="F2825" s="26"/>
      <c r="G2825" s="26"/>
    </row>
    <row r="2826" spans="2:7" x14ac:dyDescent="0.2">
      <c r="B2826" s="26"/>
      <c r="C2826" s="26"/>
      <c r="D2826" s="26"/>
      <c r="E2826" s="26"/>
      <c r="F2826" s="26"/>
      <c r="G2826" s="26"/>
    </row>
    <row r="2827" spans="2:7" x14ac:dyDescent="0.2">
      <c r="B2827" s="26"/>
      <c r="C2827" s="26"/>
      <c r="D2827" s="26"/>
      <c r="E2827" s="26"/>
      <c r="F2827" s="26"/>
      <c r="G2827" s="26"/>
    </row>
    <row r="2828" spans="2:7" x14ac:dyDescent="0.2">
      <c r="B2828" s="26"/>
      <c r="C2828" s="26"/>
      <c r="D2828" s="26"/>
      <c r="E2828" s="26"/>
      <c r="F2828" s="26"/>
      <c r="G2828" s="26"/>
    </row>
    <row r="2829" spans="2:7" x14ac:dyDescent="0.2">
      <c r="B2829" s="26"/>
      <c r="C2829" s="26"/>
      <c r="D2829" s="26"/>
      <c r="E2829" s="26"/>
      <c r="F2829" s="26"/>
      <c r="G2829" s="26"/>
    </row>
    <row r="2830" spans="2:7" x14ac:dyDescent="0.2">
      <c r="B2830" s="26"/>
      <c r="C2830" s="26"/>
      <c r="D2830" s="26"/>
      <c r="E2830" s="26"/>
      <c r="F2830" s="26"/>
      <c r="G2830" s="26"/>
    </row>
    <row r="2831" spans="2:7" x14ac:dyDescent="0.2">
      <c r="B2831" s="26"/>
      <c r="C2831" s="26"/>
      <c r="D2831" s="26"/>
      <c r="E2831" s="26"/>
      <c r="F2831" s="26"/>
      <c r="G2831" s="26"/>
    </row>
    <row r="2832" spans="2:7" x14ac:dyDescent="0.2">
      <c r="B2832" s="26"/>
      <c r="C2832" s="26"/>
      <c r="D2832" s="26"/>
      <c r="E2832" s="26"/>
      <c r="F2832" s="26"/>
      <c r="G2832" s="26"/>
    </row>
    <row r="2833" spans="2:7" x14ac:dyDescent="0.2">
      <c r="B2833" s="26"/>
      <c r="C2833" s="26"/>
      <c r="D2833" s="26"/>
      <c r="E2833" s="26"/>
      <c r="F2833" s="26"/>
      <c r="G2833" s="26"/>
    </row>
    <row r="2834" spans="2:7" x14ac:dyDescent="0.2">
      <c r="B2834" s="26"/>
      <c r="C2834" s="26"/>
      <c r="D2834" s="26"/>
      <c r="E2834" s="26"/>
      <c r="F2834" s="26"/>
      <c r="G2834" s="26"/>
    </row>
    <row r="2835" spans="2:7" x14ac:dyDescent="0.2">
      <c r="B2835" s="26"/>
      <c r="C2835" s="26"/>
      <c r="D2835" s="26"/>
      <c r="E2835" s="26"/>
      <c r="F2835" s="26"/>
      <c r="G2835" s="26"/>
    </row>
    <row r="2836" spans="2:7" x14ac:dyDescent="0.2">
      <c r="B2836" s="26"/>
      <c r="C2836" s="26"/>
      <c r="D2836" s="26"/>
      <c r="E2836" s="26"/>
      <c r="F2836" s="26"/>
      <c r="G2836" s="26"/>
    </row>
    <row r="2837" spans="2:7" x14ac:dyDescent="0.2">
      <c r="B2837" s="26"/>
      <c r="C2837" s="26"/>
      <c r="D2837" s="26"/>
      <c r="E2837" s="26"/>
      <c r="F2837" s="26"/>
      <c r="G2837" s="26"/>
    </row>
    <row r="2838" spans="2:7" x14ac:dyDescent="0.2">
      <c r="B2838" s="26"/>
      <c r="C2838" s="26"/>
      <c r="D2838" s="26"/>
      <c r="E2838" s="26"/>
      <c r="F2838" s="26"/>
      <c r="G2838" s="26"/>
    </row>
    <row r="2839" spans="2:7" x14ac:dyDescent="0.2">
      <c r="B2839" s="26"/>
      <c r="C2839" s="26"/>
      <c r="D2839" s="26"/>
      <c r="E2839" s="26"/>
      <c r="F2839" s="26"/>
      <c r="G2839" s="26"/>
    </row>
    <row r="2840" spans="2:7" x14ac:dyDescent="0.2">
      <c r="B2840" s="26"/>
      <c r="C2840" s="26"/>
      <c r="D2840" s="26"/>
      <c r="E2840" s="26"/>
      <c r="F2840" s="26"/>
      <c r="G2840" s="26"/>
    </row>
    <row r="2841" spans="2:7" x14ac:dyDescent="0.2">
      <c r="B2841" s="26"/>
      <c r="C2841" s="26"/>
      <c r="D2841" s="26"/>
      <c r="E2841" s="26"/>
      <c r="F2841" s="26"/>
      <c r="G2841" s="26"/>
    </row>
    <row r="2842" spans="2:7" x14ac:dyDescent="0.2">
      <c r="B2842" s="26"/>
      <c r="C2842" s="26"/>
      <c r="D2842" s="26"/>
      <c r="E2842" s="26"/>
      <c r="F2842" s="26"/>
      <c r="G2842" s="26"/>
    </row>
    <row r="2843" spans="2:7" x14ac:dyDescent="0.2">
      <c r="B2843" s="26"/>
      <c r="C2843" s="26"/>
      <c r="D2843" s="26"/>
      <c r="E2843" s="26"/>
      <c r="F2843" s="26"/>
      <c r="G2843" s="26"/>
    </row>
    <row r="2844" spans="2:7" x14ac:dyDescent="0.2">
      <c r="B2844" s="26"/>
      <c r="C2844" s="26"/>
      <c r="D2844" s="26"/>
      <c r="E2844" s="26"/>
      <c r="F2844" s="26"/>
      <c r="G2844" s="26"/>
    </row>
    <row r="2845" spans="2:7" x14ac:dyDescent="0.2">
      <c r="B2845" s="26"/>
      <c r="C2845" s="26"/>
      <c r="D2845" s="26"/>
      <c r="E2845" s="26"/>
      <c r="F2845" s="26"/>
      <c r="G2845" s="26"/>
    </row>
    <row r="2846" spans="2:7" x14ac:dyDescent="0.2">
      <c r="B2846" s="26"/>
      <c r="C2846" s="26"/>
      <c r="D2846" s="26"/>
      <c r="E2846" s="26"/>
      <c r="F2846" s="26"/>
      <c r="G2846" s="26"/>
    </row>
    <row r="2847" spans="2:7" x14ac:dyDescent="0.2">
      <c r="B2847" s="26"/>
      <c r="C2847" s="26"/>
      <c r="D2847" s="26"/>
      <c r="E2847" s="26"/>
      <c r="F2847" s="26"/>
      <c r="G2847" s="26"/>
    </row>
    <row r="2848" spans="2:7" x14ac:dyDescent="0.2">
      <c r="B2848" s="26"/>
      <c r="C2848" s="26"/>
      <c r="D2848" s="26"/>
      <c r="E2848" s="26"/>
      <c r="F2848" s="26"/>
      <c r="G2848" s="26"/>
    </row>
    <row r="2849" spans="2:7" x14ac:dyDescent="0.2">
      <c r="B2849" s="26"/>
      <c r="C2849" s="26"/>
      <c r="D2849" s="26"/>
      <c r="E2849" s="26"/>
      <c r="F2849" s="26"/>
      <c r="G2849" s="26"/>
    </row>
    <row r="2850" spans="2:7" x14ac:dyDescent="0.2">
      <c r="B2850" s="26"/>
      <c r="C2850" s="26"/>
      <c r="D2850" s="26"/>
      <c r="E2850" s="26"/>
      <c r="F2850" s="26"/>
      <c r="G2850" s="26"/>
    </row>
    <row r="2851" spans="2:7" x14ac:dyDescent="0.2">
      <c r="B2851" s="26"/>
      <c r="C2851" s="26"/>
      <c r="D2851" s="26"/>
      <c r="E2851" s="26"/>
      <c r="F2851" s="26"/>
      <c r="G2851" s="26"/>
    </row>
    <row r="2852" spans="2:7" x14ac:dyDescent="0.2">
      <c r="B2852" s="26"/>
      <c r="C2852" s="26"/>
      <c r="D2852" s="26"/>
      <c r="E2852" s="26"/>
      <c r="F2852" s="26"/>
      <c r="G2852" s="26"/>
    </row>
    <row r="2853" spans="2:7" x14ac:dyDescent="0.2">
      <c r="B2853" s="26"/>
      <c r="C2853" s="26"/>
      <c r="D2853" s="26"/>
      <c r="E2853" s="26"/>
      <c r="F2853" s="26"/>
      <c r="G2853" s="26"/>
    </row>
    <row r="2854" spans="2:7" x14ac:dyDescent="0.2">
      <c r="B2854" s="26"/>
      <c r="C2854" s="26"/>
      <c r="D2854" s="26"/>
      <c r="E2854" s="26"/>
      <c r="F2854" s="26"/>
      <c r="G2854" s="26"/>
    </row>
    <row r="2855" spans="2:7" x14ac:dyDescent="0.2">
      <c r="B2855" s="26"/>
      <c r="C2855" s="26"/>
      <c r="D2855" s="26"/>
      <c r="E2855" s="26"/>
      <c r="F2855" s="26"/>
      <c r="G2855" s="26"/>
    </row>
    <row r="2856" spans="2:7" x14ac:dyDescent="0.2">
      <c r="B2856" s="26"/>
      <c r="C2856" s="26"/>
      <c r="D2856" s="26"/>
      <c r="E2856" s="26"/>
      <c r="F2856" s="26"/>
      <c r="G2856" s="26"/>
    </row>
    <row r="2857" spans="2:7" x14ac:dyDescent="0.2">
      <c r="B2857" s="26"/>
      <c r="C2857" s="26"/>
      <c r="D2857" s="26"/>
      <c r="E2857" s="26"/>
      <c r="F2857" s="26"/>
      <c r="G2857" s="26"/>
    </row>
    <row r="2858" spans="2:7" x14ac:dyDescent="0.2">
      <c r="B2858" s="26"/>
      <c r="C2858" s="26"/>
      <c r="D2858" s="26"/>
      <c r="E2858" s="26"/>
      <c r="F2858" s="26"/>
      <c r="G2858" s="26"/>
    </row>
    <row r="2859" spans="2:7" x14ac:dyDescent="0.2">
      <c r="B2859" s="26"/>
      <c r="C2859" s="26"/>
      <c r="D2859" s="26"/>
      <c r="E2859" s="26"/>
      <c r="F2859" s="26"/>
      <c r="G2859" s="26"/>
    </row>
    <row r="2860" spans="2:7" x14ac:dyDescent="0.2">
      <c r="B2860" s="26"/>
      <c r="C2860" s="26"/>
      <c r="D2860" s="26"/>
      <c r="E2860" s="26"/>
      <c r="F2860" s="26"/>
      <c r="G2860" s="26"/>
    </row>
    <row r="2861" spans="2:7" x14ac:dyDescent="0.2">
      <c r="B2861" s="26"/>
      <c r="C2861" s="26"/>
      <c r="D2861" s="26"/>
      <c r="E2861" s="26"/>
      <c r="F2861" s="26"/>
      <c r="G2861" s="26"/>
    </row>
    <row r="2862" spans="2:7" x14ac:dyDescent="0.2">
      <c r="B2862" s="26"/>
      <c r="C2862" s="26"/>
      <c r="D2862" s="26"/>
      <c r="E2862" s="26"/>
      <c r="F2862" s="26"/>
      <c r="G2862" s="26"/>
    </row>
    <row r="2863" spans="2:7" x14ac:dyDescent="0.2">
      <c r="B2863" s="26"/>
      <c r="C2863" s="26"/>
      <c r="D2863" s="26"/>
      <c r="E2863" s="26"/>
      <c r="F2863" s="26"/>
      <c r="G2863" s="26"/>
    </row>
    <row r="2864" spans="2:7" x14ac:dyDescent="0.2">
      <c r="B2864" s="26"/>
      <c r="C2864" s="26"/>
      <c r="D2864" s="26"/>
      <c r="E2864" s="26"/>
      <c r="F2864" s="26"/>
      <c r="G2864" s="26"/>
    </row>
    <row r="2865" spans="2:7" x14ac:dyDescent="0.2">
      <c r="B2865" s="26"/>
      <c r="C2865" s="26"/>
      <c r="D2865" s="26"/>
      <c r="E2865" s="26"/>
      <c r="F2865" s="26"/>
      <c r="G2865" s="26"/>
    </row>
    <row r="2866" spans="2:7" x14ac:dyDescent="0.2">
      <c r="B2866" s="26"/>
      <c r="C2866" s="26"/>
      <c r="D2866" s="26"/>
      <c r="E2866" s="26"/>
      <c r="F2866" s="26"/>
      <c r="G2866" s="26"/>
    </row>
    <row r="2867" spans="2:7" x14ac:dyDescent="0.2">
      <c r="B2867" s="26"/>
      <c r="C2867" s="26"/>
      <c r="D2867" s="26"/>
      <c r="E2867" s="26"/>
      <c r="F2867" s="26"/>
      <c r="G2867" s="26"/>
    </row>
    <row r="2868" spans="2:7" x14ac:dyDescent="0.2">
      <c r="B2868" s="26"/>
      <c r="C2868" s="26"/>
      <c r="D2868" s="26"/>
      <c r="E2868" s="26"/>
      <c r="F2868" s="26"/>
      <c r="G2868" s="26"/>
    </row>
    <row r="2869" spans="2:7" x14ac:dyDescent="0.2">
      <c r="B2869" s="26"/>
      <c r="C2869" s="26"/>
      <c r="D2869" s="26"/>
      <c r="E2869" s="26"/>
      <c r="F2869" s="26"/>
      <c r="G2869" s="26"/>
    </row>
    <row r="2870" spans="2:7" x14ac:dyDescent="0.2">
      <c r="B2870" s="26"/>
      <c r="C2870" s="26"/>
      <c r="D2870" s="26"/>
      <c r="E2870" s="26"/>
      <c r="F2870" s="26"/>
      <c r="G2870" s="26"/>
    </row>
    <row r="2871" spans="2:7" x14ac:dyDescent="0.2">
      <c r="B2871" s="26"/>
      <c r="C2871" s="26"/>
      <c r="D2871" s="26"/>
      <c r="E2871" s="26"/>
      <c r="F2871" s="26"/>
      <c r="G2871" s="26"/>
    </row>
    <row r="2872" spans="2:7" x14ac:dyDescent="0.2">
      <c r="B2872" s="26"/>
      <c r="C2872" s="26"/>
      <c r="D2872" s="26"/>
      <c r="E2872" s="26"/>
      <c r="F2872" s="26"/>
      <c r="G2872" s="26"/>
    </row>
    <row r="2873" spans="2:7" x14ac:dyDescent="0.2">
      <c r="B2873" s="26"/>
      <c r="C2873" s="26"/>
      <c r="D2873" s="26"/>
      <c r="E2873" s="26"/>
      <c r="F2873" s="26"/>
      <c r="G2873" s="26"/>
    </row>
    <row r="2874" spans="2:7" x14ac:dyDescent="0.2">
      <c r="B2874" s="26"/>
      <c r="C2874" s="26"/>
      <c r="D2874" s="26"/>
      <c r="E2874" s="26"/>
      <c r="F2874" s="26"/>
      <c r="G2874" s="26"/>
    </row>
    <row r="2875" spans="2:7" x14ac:dyDescent="0.2">
      <c r="B2875" s="26"/>
      <c r="C2875" s="26"/>
      <c r="D2875" s="26"/>
      <c r="E2875" s="26"/>
      <c r="F2875" s="26"/>
      <c r="G2875" s="26"/>
    </row>
    <row r="2876" spans="2:7" x14ac:dyDescent="0.2">
      <c r="B2876" s="26"/>
      <c r="C2876" s="26"/>
      <c r="D2876" s="26"/>
      <c r="E2876" s="26"/>
      <c r="F2876" s="26"/>
      <c r="G2876" s="26"/>
    </row>
    <row r="2877" spans="2:7" x14ac:dyDescent="0.2">
      <c r="B2877" s="26"/>
      <c r="C2877" s="26"/>
      <c r="D2877" s="26"/>
      <c r="E2877" s="26"/>
      <c r="F2877" s="26"/>
      <c r="G2877" s="26"/>
    </row>
    <row r="2878" spans="2:7" x14ac:dyDescent="0.2">
      <c r="B2878" s="26"/>
      <c r="C2878" s="26"/>
      <c r="D2878" s="26"/>
      <c r="E2878" s="26"/>
      <c r="F2878" s="26"/>
      <c r="G2878" s="26"/>
    </row>
    <row r="2879" spans="2:7" x14ac:dyDescent="0.2">
      <c r="B2879" s="26"/>
      <c r="C2879" s="26"/>
      <c r="D2879" s="26"/>
      <c r="E2879" s="26"/>
      <c r="F2879" s="26"/>
      <c r="G2879" s="26"/>
    </row>
    <row r="2880" spans="2:7" x14ac:dyDescent="0.2">
      <c r="B2880" s="26"/>
      <c r="C2880" s="26"/>
      <c r="D2880" s="26"/>
      <c r="E2880" s="26"/>
      <c r="F2880" s="26"/>
      <c r="G2880" s="26"/>
    </row>
    <row r="2881" spans="2:7" x14ac:dyDescent="0.2">
      <c r="B2881" s="26"/>
      <c r="C2881" s="26"/>
      <c r="D2881" s="26"/>
      <c r="E2881" s="26"/>
      <c r="F2881" s="26"/>
      <c r="G2881" s="26"/>
    </row>
    <row r="2882" spans="2:7" x14ac:dyDescent="0.2">
      <c r="B2882" s="26"/>
      <c r="C2882" s="26"/>
      <c r="D2882" s="26"/>
      <c r="E2882" s="26"/>
      <c r="F2882" s="26"/>
      <c r="G2882" s="26"/>
    </row>
    <row r="2883" spans="2:7" x14ac:dyDescent="0.2">
      <c r="B2883" s="26"/>
      <c r="C2883" s="26"/>
      <c r="D2883" s="26"/>
      <c r="E2883" s="26"/>
      <c r="F2883" s="26"/>
      <c r="G2883" s="26"/>
    </row>
    <row r="2884" spans="2:7" x14ac:dyDescent="0.2">
      <c r="B2884" s="26"/>
      <c r="C2884" s="26"/>
      <c r="D2884" s="26"/>
      <c r="E2884" s="26"/>
      <c r="F2884" s="26"/>
      <c r="G2884" s="26"/>
    </row>
    <row r="2885" spans="2:7" x14ac:dyDescent="0.2">
      <c r="B2885" s="26"/>
      <c r="C2885" s="26"/>
      <c r="D2885" s="26"/>
      <c r="E2885" s="26"/>
      <c r="F2885" s="26"/>
      <c r="G2885" s="26"/>
    </row>
    <row r="2886" spans="2:7" x14ac:dyDescent="0.2">
      <c r="B2886" s="26"/>
      <c r="C2886" s="26"/>
      <c r="D2886" s="26"/>
      <c r="E2886" s="26"/>
      <c r="F2886" s="26"/>
      <c r="G2886" s="26"/>
    </row>
    <row r="2887" spans="2:7" x14ac:dyDescent="0.2">
      <c r="B2887" s="26"/>
      <c r="C2887" s="26"/>
      <c r="D2887" s="26"/>
      <c r="E2887" s="26"/>
      <c r="F2887" s="26"/>
      <c r="G2887" s="26"/>
    </row>
    <row r="2888" spans="2:7" x14ac:dyDescent="0.2">
      <c r="B2888" s="26"/>
      <c r="C2888" s="26"/>
      <c r="D2888" s="26"/>
      <c r="E2888" s="26"/>
      <c r="F2888" s="26"/>
      <c r="G2888" s="26"/>
    </row>
    <row r="2889" spans="2:7" x14ac:dyDescent="0.2">
      <c r="B2889" s="26"/>
      <c r="C2889" s="26"/>
      <c r="D2889" s="26"/>
      <c r="E2889" s="26"/>
      <c r="F2889" s="26"/>
      <c r="G2889" s="26"/>
    </row>
    <row r="2890" spans="2:7" x14ac:dyDescent="0.2">
      <c r="B2890" s="26"/>
      <c r="C2890" s="26"/>
      <c r="D2890" s="26"/>
      <c r="E2890" s="26"/>
      <c r="F2890" s="26"/>
      <c r="G2890" s="26"/>
    </row>
    <row r="2891" spans="2:7" x14ac:dyDescent="0.2">
      <c r="B2891" s="26"/>
      <c r="C2891" s="26"/>
      <c r="D2891" s="26"/>
      <c r="E2891" s="26"/>
      <c r="F2891" s="26"/>
      <c r="G2891" s="26"/>
    </row>
    <row r="2892" spans="2:7" x14ac:dyDescent="0.2">
      <c r="B2892" s="26"/>
      <c r="C2892" s="26"/>
      <c r="D2892" s="26"/>
      <c r="E2892" s="26"/>
      <c r="F2892" s="26"/>
      <c r="G2892" s="26"/>
    </row>
    <row r="2893" spans="2:7" x14ac:dyDescent="0.2">
      <c r="B2893" s="26"/>
      <c r="C2893" s="26"/>
      <c r="D2893" s="26"/>
      <c r="E2893" s="26"/>
      <c r="F2893" s="26"/>
      <c r="G2893" s="26"/>
    </row>
    <row r="2894" spans="2:7" x14ac:dyDescent="0.2">
      <c r="B2894" s="26"/>
      <c r="C2894" s="26"/>
      <c r="D2894" s="26"/>
      <c r="E2894" s="26"/>
      <c r="F2894" s="26"/>
      <c r="G2894" s="26"/>
    </row>
    <row r="2895" spans="2:7" x14ac:dyDescent="0.2">
      <c r="B2895" s="26"/>
      <c r="C2895" s="26"/>
      <c r="D2895" s="26"/>
      <c r="E2895" s="26"/>
      <c r="F2895" s="26"/>
      <c r="G2895" s="26"/>
    </row>
    <row r="2896" spans="2:7" x14ac:dyDescent="0.2">
      <c r="B2896" s="26"/>
      <c r="C2896" s="26"/>
      <c r="D2896" s="26"/>
      <c r="E2896" s="26"/>
      <c r="F2896" s="26"/>
      <c r="G2896" s="26"/>
    </row>
    <row r="2897" spans="2:7" x14ac:dyDescent="0.2">
      <c r="B2897" s="26"/>
      <c r="C2897" s="26"/>
      <c r="D2897" s="26"/>
      <c r="E2897" s="26"/>
      <c r="F2897" s="26"/>
      <c r="G2897" s="26"/>
    </row>
    <row r="2898" spans="2:7" x14ac:dyDescent="0.2">
      <c r="B2898" s="26"/>
      <c r="C2898" s="26"/>
      <c r="D2898" s="26"/>
      <c r="E2898" s="26"/>
      <c r="F2898" s="26"/>
      <c r="G2898" s="26"/>
    </row>
    <row r="2899" spans="2:7" x14ac:dyDescent="0.2">
      <c r="B2899" s="26"/>
      <c r="C2899" s="26"/>
      <c r="D2899" s="26"/>
      <c r="E2899" s="26"/>
      <c r="F2899" s="26"/>
      <c r="G2899" s="26"/>
    </row>
    <row r="2900" spans="2:7" x14ac:dyDescent="0.2">
      <c r="B2900" s="26"/>
      <c r="C2900" s="26"/>
      <c r="D2900" s="26"/>
      <c r="E2900" s="26"/>
      <c r="F2900" s="26"/>
      <c r="G2900" s="26"/>
    </row>
    <row r="2901" spans="2:7" x14ac:dyDescent="0.2">
      <c r="B2901" s="26"/>
      <c r="C2901" s="26"/>
      <c r="D2901" s="26"/>
      <c r="E2901" s="26"/>
      <c r="F2901" s="26"/>
      <c r="G2901" s="26"/>
    </row>
    <row r="2902" spans="2:7" x14ac:dyDescent="0.2">
      <c r="B2902" s="26"/>
      <c r="C2902" s="26"/>
      <c r="D2902" s="26"/>
      <c r="E2902" s="26"/>
      <c r="F2902" s="26"/>
      <c r="G2902" s="26"/>
    </row>
    <row r="2903" spans="2:7" x14ac:dyDescent="0.2">
      <c r="B2903" s="26"/>
      <c r="C2903" s="26"/>
      <c r="D2903" s="26"/>
      <c r="E2903" s="26"/>
      <c r="F2903" s="26"/>
      <c r="G2903" s="26"/>
    </row>
    <row r="2904" spans="2:7" x14ac:dyDescent="0.2">
      <c r="B2904" s="26"/>
      <c r="C2904" s="26"/>
      <c r="D2904" s="26"/>
      <c r="E2904" s="26"/>
      <c r="F2904" s="26"/>
      <c r="G2904" s="26"/>
    </row>
    <row r="2905" spans="2:7" x14ac:dyDescent="0.2">
      <c r="B2905" s="26"/>
      <c r="C2905" s="26"/>
      <c r="D2905" s="26"/>
      <c r="E2905" s="26"/>
      <c r="F2905" s="26"/>
      <c r="G2905" s="26"/>
    </row>
    <row r="2906" spans="2:7" x14ac:dyDescent="0.2">
      <c r="B2906" s="26"/>
      <c r="C2906" s="26"/>
      <c r="D2906" s="26"/>
      <c r="E2906" s="26"/>
      <c r="F2906" s="26"/>
      <c r="G2906" s="26"/>
    </row>
    <row r="2907" spans="2:7" x14ac:dyDescent="0.2">
      <c r="B2907" s="26"/>
      <c r="C2907" s="26"/>
      <c r="D2907" s="26"/>
      <c r="E2907" s="26"/>
      <c r="F2907" s="26"/>
      <c r="G2907" s="26"/>
    </row>
    <row r="2908" spans="2:7" x14ac:dyDescent="0.2">
      <c r="B2908" s="26"/>
      <c r="C2908" s="26"/>
      <c r="D2908" s="26"/>
      <c r="E2908" s="26"/>
      <c r="F2908" s="26"/>
      <c r="G2908" s="26"/>
    </row>
    <row r="2909" spans="2:7" x14ac:dyDescent="0.2">
      <c r="B2909" s="26"/>
      <c r="C2909" s="26"/>
      <c r="D2909" s="26"/>
      <c r="E2909" s="26"/>
      <c r="F2909" s="26"/>
      <c r="G2909" s="26"/>
    </row>
    <row r="2910" spans="2:7" x14ac:dyDescent="0.2">
      <c r="B2910" s="26"/>
      <c r="C2910" s="26"/>
      <c r="D2910" s="26"/>
      <c r="E2910" s="26"/>
      <c r="F2910" s="26"/>
      <c r="G2910" s="26"/>
    </row>
    <row r="2911" spans="2:7" x14ac:dyDescent="0.2">
      <c r="B2911" s="26"/>
      <c r="C2911" s="26"/>
      <c r="D2911" s="26"/>
      <c r="E2911" s="26"/>
      <c r="F2911" s="26"/>
      <c r="G2911" s="26"/>
    </row>
    <row r="2912" spans="2:7" x14ac:dyDescent="0.2">
      <c r="B2912" s="26"/>
      <c r="C2912" s="26"/>
      <c r="D2912" s="26"/>
      <c r="E2912" s="26"/>
      <c r="F2912" s="26"/>
      <c r="G2912" s="26"/>
    </row>
    <row r="2913" spans="2:7" x14ac:dyDescent="0.2">
      <c r="B2913" s="26"/>
      <c r="C2913" s="26"/>
      <c r="D2913" s="26"/>
      <c r="E2913" s="26"/>
      <c r="F2913" s="26"/>
      <c r="G2913" s="26"/>
    </row>
    <row r="2914" spans="2:7" x14ac:dyDescent="0.2">
      <c r="B2914" s="26"/>
      <c r="C2914" s="26"/>
      <c r="D2914" s="26"/>
      <c r="E2914" s="26"/>
      <c r="F2914" s="26"/>
      <c r="G2914" s="26"/>
    </row>
    <row r="2915" spans="2:7" x14ac:dyDescent="0.2">
      <c r="B2915" s="26"/>
      <c r="C2915" s="26"/>
      <c r="D2915" s="26"/>
      <c r="E2915" s="26"/>
      <c r="F2915" s="26"/>
      <c r="G2915" s="26"/>
    </row>
    <row r="2916" spans="2:7" x14ac:dyDescent="0.2">
      <c r="B2916" s="26"/>
      <c r="C2916" s="26"/>
      <c r="D2916" s="26"/>
      <c r="E2916" s="26"/>
      <c r="F2916" s="26"/>
      <c r="G2916" s="26"/>
    </row>
    <row r="2917" spans="2:7" x14ac:dyDescent="0.2">
      <c r="B2917" s="26"/>
      <c r="C2917" s="26"/>
      <c r="D2917" s="26"/>
      <c r="E2917" s="26"/>
      <c r="F2917" s="26"/>
      <c r="G2917" s="26"/>
    </row>
    <row r="2918" spans="2:7" x14ac:dyDescent="0.2">
      <c r="B2918" s="26"/>
      <c r="C2918" s="26"/>
      <c r="D2918" s="26"/>
      <c r="E2918" s="26"/>
      <c r="F2918" s="26"/>
      <c r="G2918" s="26"/>
    </row>
    <row r="2919" spans="2:7" x14ac:dyDescent="0.2">
      <c r="B2919" s="26"/>
      <c r="C2919" s="26"/>
      <c r="D2919" s="26"/>
      <c r="E2919" s="26"/>
      <c r="F2919" s="26"/>
      <c r="G2919" s="26"/>
    </row>
    <row r="2920" spans="2:7" x14ac:dyDescent="0.2">
      <c r="B2920" s="26"/>
      <c r="C2920" s="26"/>
      <c r="D2920" s="26"/>
      <c r="E2920" s="26"/>
      <c r="F2920" s="26"/>
      <c r="G2920" s="26"/>
    </row>
    <row r="2921" spans="2:7" x14ac:dyDescent="0.2">
      <c r="B2921" s="26"/>
      <c r="C2921" s="26"/>
      <c r="D2921" s="26"/>
      <c r="E2921" s="26"/>
      <c r="F2921" s="26"/>
      <c r="G2921" s="26"/>
    </row>
    <row r="2922" spans="2:7" x14ac:dyDescent="0.2">
      <c r="B2922" s="26"/>
      <c r="C2922" s="26"/>
      <c r="D2922" s="26"/>
      <c r="E2922" s="26"/>
      <c r="F2922" s="26"/>
      <c r="G2922" s="26"/>
    </row>
    <row r="2923" spans="2:7" x14ac:dyDescent="0.2">
      <c r="B2923" s="26"/>
      <c r="C2923" s="26"/>
      <c r="D2923" s="26"/>
      <c r="E2923" s="26"/>
      <c r="F2923" s="26"/>
      <c r="G2923" s="26"/>
    </row>
    <row r="2924" spans="2:7" x14ac:dyDescent="0.2">
      <c r="B2924" s="26"/>
      <c r="C2924" s="26"/>
      <c r="D2924" s="26"/>
      <c r="E2924" s="26"/>
      <c r="F2924" s="26"/>
      <c r="G2924" s="26"/>
    </row>
    <row r="2925" spans="2:7" x14ac:dyDescent="0.2">
      <c r="B2925" s="26"/>
      <c r="C2925" s="26"/>
      <c r="D2925" s="26"/>
      <c r="E2925" s="26"/>
      <c r="F2925" s="26"/>
      <c r="G2925" s="26"/>
    </row>
    <row r="2926" spans="2:7" x14ac:dyDescent="0.2">
      <c r="B2926" s="26"/>
      <c r="C2926" s="26"/>
      <c r="D2926" s="26"/>
      <c r="E2926" s="26"/>
      <c r="F2926" s="26"/>
      <c r="G2926" s="26"/>
    </row>
    <row r="2927" spans="2:7" x14ac:dyDescent="0.2">
      <c r="B2927" s="26"/>
      <c r="C2927" s="26"/>
      <c r="D2927" s="26"/>
      <c r="E2927" s="26"/>
      <c r="F2927" s="26"/>
      <c r="G2927" s="26"/>
    </row>
    <row r="2928" spans="2:7" x14ac:dyDescent="0.2">
      <c r="B2928" s="26"/>
      <c r="C2928" s="26"/>
      <c r="D2928" s="26"/>
      <c r="E2928" s="26"/>
      <c r="F2928" s="26"/>
      <c r="G2928" s="26"/>
    </row>
    <row r="2929" spans="2:7" x14ac:dyDescent="0.2">
      <c r="B2929" s="26"/>
      <c r="C2929" s="26"/>
      <c r="D2929" s="26"/>
      <c r="E2929" s="26"/>
      <c r="F2929" s="26"/>
      <c r="G2929" s="26"/>
    </row>
    <row r="2930" spans="2:7" x14ac:dyDescent="0.2">
      <c r="B2930" s="26"/>
      <c r="C2930" s="26"/>
      <c r="D2930" s="26"/>
      <c r="E2930" s="26"/>
      <c r="F2930" s="26"/>
      <c r="G2930" s="26"/>
    </row>
    <row r="2931" spans="2:7" x14ac:dyDescent="0.2">
      <c r="B2931" s="26"/>
      <c r="C2931" s="26"/>
      <c r="D2931" s="26"/>
      <c r="E2931" s="26"/>
      <c r="F2931" s="26"/>
      <c r="G2931" s="26"/>
    </row>
    <row r="2932" spans="2:7" x14ac:dyDescent="0.2">
      <c r="B2932" s="26"/>
      <c r="C2932" s="26"/>
      <c r="D2932" s="26"/>
      <c r="E2932" s="26"/>
      <c r="F2932" s="26"/>
      <c r="G2932" s="26"/>
    </row>
    <row r="2933" spans="2:7" x14ac:dyDescent="0.2">
      <c r="B2933" s="26"/>
      <c r="C2933" s="26"/>
      <c r="D2933" s="26"/>
      <c r="E2933" s="26"/>
      <c r="F2933" s="26"/>
      <c r="G2933" s="26"/>
    </row>
    <row r="2934" spans="2:7" x14ac:dyDescent="0.2">
      <c r="B2934" s="26"/>
      <c r="C2934" s="26"/>
      <c r="D2934" s="26"/>
      <c r="E2934" s="26"/>
      <c r="F2934" s="26"/>
      <c r="G2934" s="26"/>
    </row>
    <row r="2935" spans="2:7" x14ac:dyDescent="0.2">
      <c r="B2935" s="26"/>
      <c r="C2935" s="26"/>
      <c r="D2935" s="26"/>
      <c r="E2935" s="26"/>
      <c r="F2935" s="26"/>
      <c r="G2935" s="26"/>
    </row>
    <row r="2936" spans="2:7" x14ac:dyDescent="0.2">
      <c r="B2936" s="26"/>
      <c r="C2936" s="26"/>
      <c r="D2936" s="26"/>
      <c r="E2936" s="26"/>
      <c r="F2936" s="26"/>
      <c r="G2936" s="26"/>
    </row>
    <row r="2937" spans="2:7" x14ac:dyDescent="0.2">
      <c r="B2937" s="26"/>
      <c r="C2937" s="26"/>
      <c r="D2937" s="26"/>
      <c r="E2937" s="26"/>
      <c r="F2937" s="26"/>
      <c r="G2937" s="26"/>
    </row>
    <row r="2938" spans="2:7" x14ac:dyDescent="0.2">
      <c r="B2938" s="26"/>
      <c r="C2938" s="26"/>
      <c r="D2938" s="26"/>
      <c r="E2938" s="26"/>
      <c r="F2938" s="26"/>
      <c r="G2938" s="26"/>
    </row>
    <row r="2939" spans="2:7" x14ac:dyDescent="0.2">
      <c r="B2939" s="26"/>
      <c r="C2939" s="26"/>
      <c r="D2939" s="26"/>
      <c r="E2939" s="26"/>
      <c r="F2939" s="26"/>
      <c r="G2939" s="26"/>
    </row>
    <row r="2940" spans="2:7" x14ac:dyDescent="0.2">
      <c r="B2940" s="26"/>
      <c r="C2940" s="26"/>
      <c r="D2940" s="26"/>
      <c r="E2940" s="26"/>
      <c r="F2940" s="26"/>
      <c r="G2940" s="26"/>
    </row>
    <row r="2941" spans="2:7" x14ac:dyDescent="0.2">
      <c r="B2941" s="26"/>
      <c r="C2941" s="26"/>
      <c r="D2941" s="26"/>
      <c r="E2941" s="26"/>
      <c r="F2941" s="26"/>
      <c r="G2941" s="26"/>
    </row>
    <row r="2942" spans="2:7" x14ac:dyDescent="0.2">
      <c r="B2942" s="26"/>
      <c r="C2942" s="26"/>
      <c r="D2942" s="26"/>
      <c r="E2942" s="26"/>
      <c r="F2942" s="26"/>
      <c r="G2942" s="26"/>
    </row>
    <row r="2943" spans="2:7" x14ac:dyDescent="0.2">
      <c r="B2943" s="26"/>
      <c r="C2943" s="26"/>
      <c r="D2943" s="26"/>
      <c r="E2943" s="26"/>
      <c r="F2943" s="26"/>
      <c r="G2943" s="26"/>
    </row>
    <row r="2944" spans="2:7" x14ac:dyDescent="0.2">
      <c r="B2944" s="26"/>
      <c r="C2944" s="26"/>
      <c r="D2944" s="26"/>
      <c r="E2944" s="26"/>
      <c r="F2944" s="26"/>
      <c r="G2944" s="26"/>
    </row>
    <row r="2945" spans="2:7" x14ac:dyDescent="0.2">
      <c r="B2945" s="26"/>
      <c r="C2945" s="26"/>
      <c r="D2945" s="26"/>
      <c r="E2945" s="26"/>
      <c r="F2945" s="26"/>
      <c r="G2945" s="26"/>
    </row>
    <row r="2946" spans="2:7" x14ac:dyDescent="0.2">
      <c r="B2946" s="26"/>
      <c r="C2946" s="26"/>
      <c r="D2946" s="26"/>
      <c r="E2946" s="26"/>
      <c r="F2946" s="26"/>
      <c r="G2946" s="26"/>
    </row>
    <row r="2947" spans="2:7" x14ac:dyDescent="0.2">
      <c r="B2947" s="26"/>
      <c r="C2947" s="26"/>
      <c r="D2947" s="26"/>
      <c r="E2947" s="26"/>
      <c r="F2947" s="26"/>
      <c r="G2947" s="26"/>
    </row>
    <row r="2948" spans="2:7" x14ac:dyDescent="0.2">
      <c r="B2948" s="26"/>
      <c r="C2948" s="26"/>
      <c r="D2948" s="26"/>
      <c r="E2948" s="26"/>
      <c r="F2948" s="26"/>
      <c r="G2948" s="26"/>
    </row>
    <row r="2949" spans="2:7" x14ac:dyDescent="0.2">
      <c r="B2949" s="26"/>
      <c r="C2949" s="26"/>
      <c r="D2949" s="26"/>
      <c r="E2949" s="26"/>
      <c r="F2949" s="26"/>
      <c r="G2949" s="26"/>
    </row>
    <row r="2950" spans="2:7" x14ac:dyDescent="0.2">
      <c r="B2950" s="26"/>
      <c r="C2950" s="26"/>
      <c r="D2950" s="26"/>
      <c r="E2950" s="26"/>
      <c r="F2950" s="26"/>
      <c r="G2950" s="26"/>
    </row>
    <row r="2951" spans="2:7" x14ac:dyDescent="0.2">
      <c r="B2951" s="26"/>
      <c r="C2951" s="26"/>
      <c r="D2951" s="26"/>
      <c r="E2951" s="26"/>
      <c r="F2951" s="26"/>
      <c r="G2951" s="26"/>
    </row>
    <row r="2952" spans="2:7" x14ac:dyDescent="0.2">
      <c r="B2952" s="26"/>
      <c r="C2952" s="26"/>
      <c r="D2952" s="26"/>
      <c r="E2952" s="26"/>
      <c r="F2952" s="26"/>
      <c r="G2952" s="26"/>
    </row>
    <row r="2953" spans="2:7" x14ac:dyDescent="0.2">
      <c r="B2953" s="26"/>
      <c r="C2953" s="26"/>
      <c r="D2953" s="26"/>
      <c r="E2953" s="26"/>
      <c r="F2953" s="26"/>
      <c r="G2953" s="26"/>
    </row>
    <row r="2954" spans="2:7" x14ac:dyDescent="0.2">
      <c r="B2954" s="26"/>
      <c r="C2954" s="26"/>
      <c r="D2954" s="26"/>
      <c r="E2954" s="26"/>
      <c r="F2954" s="26"/>
      <c r="G2954" s="26"/>
    </row>
    <row r="2955" spans="2:7" x14ac:dyDescent="0.2">
      <c r="B2955" s="26"/>
      <c r="C2955" s="26"/>
      <c r="D2955" s="26"/>
      <c r="E2955" s="26"/>
      <c r="F2955" s="26"/>
      <c r="G2955" s="26"/>
    </row>
    <row r="2956" spans="2:7" x14ac:dyDescent="0.2">
      <c r="B2956" s="26"/>
      <c r="C2956" s="26"/>
      <c r="D2956" s="26"/>
      <c r="E2956" s="26"/>
      <c r="F2956" s="26"/>
      <c r="G2956" s="26"/>
    </row>
    <row r="2957" spans="2:7" x14ac:dyDescent="0.2">
      <c r="B2957" s="26"/>
      <c r="C2957" s="26"/>
      <c r="D2957" s="26"/>
      <c r="E2957" s="26"/>
      <c r="F2957" s="26"/>
      <c r="G2957" s="26"/>
    </row>
    <row r="2958" spans="2:7" x14ac:dyDescent="0.2">
      <c r="B2958" s="26"/>
      <c r="C2958" s="26"/>
      <c r="D2958" s="26"/>
      <c r="E2958" s="26"/>
      <c r="F2958" s="26"/>
      <c r="G2958" s="26"/>
    </row>
    <row r="2959" spans="2:7" x14ac:dyDescent="0.2">
      <c r="B2959" s="26"/>
      <c r="C2959" s="26"/>
      <c r="D2959" s="26"/>
      <c r="E2959" s="26"/>
      <c r="F2959" s="26"/>
      <c r="G2959" s="26"/>
    </row>
    <row r="2960" spans="2:7" x14ac:dyDescent="0.2">
      <c r="B2960" s="26"/>
      <c r="C2960" s="26"/>
      <c r="D2960" s="26"/>
      <c r="E2960" s="26"/>
      <c r="F2960" s="26"/>
      <c r="G2960" s="26"/>
    </row>
    <row r="2961" spans="2:7" x14ac:dyDescent="0.2">
      <c r="B2961" s="26"/>
      <c r="C2961" s="26"/>
      <c r="D2961" s="26"/>
      <c r="E2961" s="26"/>
      <c r="F2961" s="26"/>
      <c r="G2961" s="26"/>
    </row>
    <row r="2962" spans="2:7" x14ac:dyDescent="0.2">
      <c r="B2962" s="26"/>
      <c r="C2962" s="26"/>
      <c r="D2962" s="26"/>
      <c r="E2962" s="26"/>
      <c r="F2962" s="26"/>
      <c r="G2962" s="26"/>
    </row>
    <row r="2963" spans="2:7" x14ac:dyDescent="0.2">
      <c r="B2963" s="26"/>
      <c r="C2963" s="26"/>
      <c r="D2963" s="26"/>
      <c r="E2963" s="26"/>
      <c r="F2963" s="26"/>
      <c r="G2963" s="26"/>
    </row>
    <row r="2964" spans="2:7" x14ac:dyDescent="0.2">
      <c r="B2964" s="26"/>
      <c r="C2964" s="26"/>
      <c r="D2964" s="26"/>
      <c r="E2964" s="26"/>
      <c r="F2964" s="26"/>
      <c r="G2964" s="26"/>
    </row>
    <row r="2965" spans="2:7" x14ac:dyDescent="0.2">
      <c r="B2965" s="26"/>
      <c r="C2965" s="26"/>
      <c r="D2965" s="26"/>
      <c r="E2965" s="26"/>
      <c r="F2965" s="26"/>
      <c r="G2965" s="26"/>
    </row>
    <row r="2966" spans="2:7" x14ac:dyDescent="0.2">
      <c r="B2966" s="26"/>
      <c r="C2966" s="26"/>
      <c r="D2966" s="26"/>
      <c r="E2966" s="26"/>
      <c r="F2966" s="26"/>
      <c r="G2966" s="26"/>
    </row>
    <row r="2967" spans="2:7" x14ac:dyDescent="0.2">
      <c r="B2967" s="26"/>
      <c r="C2967" s="26"/>
      <c r="D2967" s="26"/>
      <c r="E2967" s="26"/>
      <c r="F2967" s="26"/>
      <c r="G2967" s="26"/>
    </row>
    <row r="2968" spans="2:7" x14ac:dyDescent="0.2">
      <c r="B2968" s="26"/>
      <c r="C2968" s="26"/>
      <c r="D2968" s="26"/>
      <c r="E2968" s="26"/>
      <c r="F2968" s="26"/>
      <c r="G2968" s="26"/>
    </row>
    <row r="2969" spans="2:7" x14ac:dyDescent="0.2">
      <c r="B2969" s="26"/>
      <c r="C2969" s="26"/>
      <c r="D2969" s="26"/>
      <c r="E2969" s="26"/>
      <c r="F2969" s="26"/>
      <c r="G2969" s="26"/>
    </row>
    <row r="2970" spans="2:7" x14ac:dyDescent="0.2">
      <c r="B2970" s="26"/>
      <c r="C2970" s="26"/>
      <c r="D2970" s="26"/>
      <c r="E2970" s="26"/>
      <c r="F2970" s="26"/>
      <c r="G2970" s="26"/>
    </row>
    <row r="2971" spans="2:7" x14ac:dyDescent="0.2">
      <c r="B2971" s="26"/>
      <c r="C2971" s="26"/>
      <c r="D2971" s="26"/>
      <c r="E2971" s="26"/>
      <c r="F2971" s="26"/>
      <c r="G2971" s="26"/>
    </row>
    <row r="2972" spans="2:7" x14ac:dyDescent="0.2">
      <c r="B2972" s="26"/>
      <c r="C2972" s="26"/>
      <c r="D2972" s="26"/>
      <c r="E2972" s="26"/>
      <c r="F2972" s="26"/>
      <c r="G2972" s="26"/>
    </row>
    <row r="2973" spans="2:7" x14ac:dyDescent="0.2">
      <c r="B2973" s="26"/>
      <c r="C2973" s="26"/>
      <c r="D2973" s="26"/>
      <c r="E2973" s="26"/>
      <c r="F2973" s="26"/>
      <c r="G2973" s="26"/>
    </row>
    <row r="2974" spans="2:7" x14ac:dyDescent="0.2">
      <c r="B2974" s="26"/>
      <c r="C2974" s="26"/>
      <c r="D2974" s="26"/>
      <c r="E2974" s="26"/>
      <c r="F2974" s="26"/>
      <c r="G2974" s="26"/>
    </row>
    <row r="2975" spans="2:7" x14ac:dyDescent="0.2">
      <c r="B2975" s="26"/>
      <c r="C2975" s="26"/>
      <c r="D2975" s="26"/>
      <c r="E2975" s="26"/>
      <c r="F2975" s="26"/>
      <c r="G2975" s="26"/>
    </row>
    <row r="2976" spans="2:7" x14ac:dyDescent="0.2">
      <c r="B2976" s="26"/>
      <c r="C2976" s="26"/>
      <c r="D2976" s="26"/>
      <c r="E2976" s="26"/>
      <c r="F2976" s="26"/>
      <c r="G2976" s="26"/>
    </row>
    <row r="2977" spans="2:7" x14ac:dyDescent="0.2">
      <c r="B2977" s="26"/>
      <c r="C2977" s="26"/>
      <c r="D2977" s="26"/>
      <c r="E2977" s="26"/>
      <c r="F2977" s="26"/>
      <c r="G2977" s="26"/>
    </row>
    <row r="2978" spans="2:7" x14ac:dyDescent="0.2">
      <c r="B2978" s="26"/>
      <c r="C2978" s="26"/>
      <c r="D2978" s="26"/>
      <c r="E2978" s="26"/>
      <c r="F2978" s="26"/>
      <c r="G2978" s="26"/>
    </row>
    <row r="2979" spans="2:7" x14ac:dyDescent="0.2">
      <c r="B2979" s="26"/>
      <c r="C2979" s="26"/>
      <c r="D2979" s="26"/>
      <c r="E2979" s="26"/>
      <c r="F2979" s="26"/>
      <c r="G2979" s="26"/>
    </row>
    <row r="2980" spans="2:7" x14ac:dyDescent="0.2">
      <c r="B2980" s="26"/>
      <c r="C2980" s="26"/>
      <c r="D2980" s="26"/>
      <c r="E2980" s="26"/>
      <c r="F2980" s="26"/>
      <c r="G2980" s="26"/>
    </row>
    <row r="2981" spans="2:7" x14ac:dyDescent="0.2">
      <c r="B2981" s="26"/>
      <c r="C2981" s="26"/>
      <c r="D2981" s="26"/>
      <c r="E2981" s="26"/>
      <c r="F2981" s="26"/>
      <c r="G2981" s="26"/>
    </row>
    <row r="2982" spans="2:7" x14ac:dyDescent="0.2">
      <c r="B2982" s="26"/>
      <c r="C2982" s="26"/>
      <c r="D2982" s="26"/>
      <c r="E2982" s="26"/>
      <c r="F2982" s="26"/>
      <c r="G2982" s="26"/>
    </row>
    <row r="2983" spans="2:7" x14ac:dyDescent="0.2">
      <c r="B2983" s="26"/>
      <c r="C2983" s="26"/>
      <c r="D2983" s="26"/>
      <c r="E2983" s="26"/>
      <c r="F2983" s="26"/>
      <c r="G2983" s="26"/>
    </row>
    <row r="2984" spans="2:7" x14ac:dyDescent="0.2">
      <c r="B2984" s="26"/>
      <c r="C2984" s="26"/>
      <c r="D2984" s="26"/>
      <c r="E2984" s="26"/>
      <c r="F2984" s="26"/>
      <c r="G2984" s="26"/>
    </row>
    <row r="2985" spans="2:7" x14ac:dyDescent="0.2">
      <c r="B2985" s="26"/>
      <c r="C2985" s="26"/>
      <c r="D2985" s="26"/>
      <c r="E2985" s="26"/>
      <c r="F2985" s="26"/>
      <c r="G2985" s="26"/>
    </row>
    <row r="2986" spans="2:7" x14ac:dyDescent="0.2">
      <c r="B2986" s="26"/>
      <c r="C2986" s="26"/>
      <c r="D2986" s="26"/>
      <c r="E2986" s="26"/>
      <c r="F2986" s="26"/>
      <c r="G2986" s="26"/>
    </row>
    <row r="2987" spans="2:7" x14ac:dyDescent="0.2">
      <c r="B2987" s="26"/>
      <c r="C2987" s="26"/>
      <c r="D2987" s="26"/>
      <c r="E2987" s="26"/>
      <c r="F2987" s="26"/>
      <c r="G2987" s="26"/>
    </row>
    <row r="2988" spans="2:7" x14ac:dyDescent="0.2">
      <c r="B2988" s="26"/>
      <c r="C2988" s="26"/>
      <c r="D2988" s="26"/>
      <c r="E2988" s="26"/>
      <c r="F2988" s="26"/>
      <c r="G2988" s="26"/>
    </row>
    <row r="2989" spans="2:7" x14ac:dyDescent="0.2">
      <c r="B2989" s="26"/>
      <c r="C2989" s="26"/>
      <c r="D2989" s="26"/>
      <c r="E2989" s="26"/>
      <c r="F2989" s="26"/>
      <c r="G2989" s="26"/>
    </row>
    <row r="2990" spans="2:7" x14ac:dyDescent="0.2">
      <c r="B2990" s="26"/>
      <c r="C2990" s="26"/>
      <c r="D2990" s="26"/>
      <c r="E2990" s="26"/>
      <c r="F2990" s="26"/>
      <c r="G2990" s="26"/>
    </row>
    <row r="2991" spans="2:7" x14ac:dyDescent="0.2">
      <c r="B2991" s="26"/>
      <c r="C2991" s="26"/>
      <c r="D2991" s="26"/>
      <c r="E2991" s="26"/>
      <c r="F2991" s="26"/>
      <c r="G2991" s="26"/>
    </row>
    <row r="2992" spans="2:7" x14ac:dyDescent="0.2">
      <c r="B2992" s="26"/>
      <c r="C2992" s="26"/>
      <c r="D2992" s="26"/>
      <c r="E2992" s="26"/>
      <c r="F2992" s="26"/>
      <c r="G2992" s="26"/>
    </row>
    <row r="2993" spans="2:7" x14ac:dyDescent="0.2">
      <c r="B2993" s="26"/>
      <c r="C2993" s="26"/>
      <c r="D2993" s="26"/>
      <c r="E2993" s="26"/>
      <c r="F2993" s="26"/>
      <c r="G2993" s="26"/>
    </row>
    <row r="2994" spans="2:7" x14ac:dyDescent="0.2">
      <c r="B2994" s="26"/>
      <c r="C2994" s="26"/>
      <c r="D2994" s="26"/>
      <c r="E2994" s="26"/>
      <c r="F2994" s="26"/>
      <c r="G2994" s="26"/>
    </row>
    <row r="2995" spans="2:7" x14ac:dyDescent="0.2">
      <c r="B2995" s="26"/>
      <c r="C2995" s="26"/>
      <c r="D2995" s="26"/>
      <c r="E2995" s="26"/>
      <c r="F2995" s="26"/>
      <c r="G2995" s="26"/>
    </row>
    <row r="2996" spans="2:7" x14ac:dyDescent="0.2">
      <c r="B2996" s="26"/>
      <c r="C2996" s="26"/>
      <c r="D2996" s="26"/>
      <c r="E2996" s="26"/>
      <c r="F2996" s="26"/>
      <c r="G2996" s="26"/>
    </row>
    <row r="2997" spans="2:7" x14ac:dyDescent="0.2">
      <c r="B2997" s="26"/>
      <c r="C2997" s="26"/>
      <c r="D2997" s="26"/>
      <c r="E2997" s="26"/>
      <c r="F2997" s="26"/>
      <c r="G2997" s="26"/>
    </row>
    <row r="2998" spans="2:7" x14ac:dyDescent="0.2">
      <c r="B2998" s="26"/>
      <c r="C2998" s="26"/>
      <c r="D2998" s="26"/>
      <c r="E2998" s="26"/>
      <c r="F2998" s="26"/>
      <c r="G2998" s="26"/>
    </row>
    <row r="2999" spans="2:7" x14ac:dyDescent="0.2">
      <c r="B2999" s="26"/>
      <c r="C2999" s="26"/>
      <c r="D2999" s="26"/>
      <c r="E2999" s="26"/>
      <c r="F2999" s="26"/>
      <c r="G2999" s="26"/>
    </row>
    <row r="3000" spans="2:7" x14ac:dyDescent="0.2">
      <c r="B3000" s="26"/>
      <c r="C3000" s="26"/>
      <c r="D3000" s="26"/>
      <c r="E3000" s="26"/>
      <c r="F3000" s="26"/>
      <c r="G3000" s="26"/>
    </row>
    <row r="3001" spans="2:7" x14ac:dyDescent="0.2">
      <c r="B3001" s="26"/>
      <c r="C3001" s="26"/>
      <c r="D3001" s="26"/>
      <c r="E3001" s="26"/>
      <c r="F3001" s="26"/>
      <c r="G3001" s="26"/>
    </row>
    <row r="3002" spans="2:7" x14ac:dyDescent="0.2">
      <c r="B3002" s="26"/>
      <c r="C3002" s="26"/>
      <c r="D3002" s="26"/>
      <c r="E3002" s="26"/>
      <c r="F3002" s="26"/>
      <c r="G3002" s="26"/>
    </row>
    <row r="3003" spans="2:7" x14ac:dyDescent="0.2">
      <c r="B3003" s="26"/>
      <c r="C3003" s="26"/>
      <c r="D3003" s="26"/>
      <c r="E3003" s="26"/>
      <c r="F3003" s="26"/>
      <c r="G3003" s="26"/>
    </row>
    <row r="3004" spans="2:7" x14ac:dyDescent="0.2">
      <c r="B3004" s="26"/>
      <c r="C3004" s="26"/>
      <c r="D3004" s="26"/>
      <c r="E3004" s="26"/>
      <c r="F3004" s="26"/>
      <c r="G3004" s="26"/>
    </row>
    <row r="3005" spans="2:7" x14ac:dyDescent="0.2">
      <c r="B3005" s="26"/>
      <c r="C3005" s="26"/>
      <c r="D3005" s="26"/>
      <c r="E3005" s="26"/>
      <c r="F3005" s="26"/>
      <c r="G3005" s="26"/>
    </row>
    <row r="3006" spans="2:7" x14ac:dyDescent="0.2">
      <c r="B3006" s="26"/>
      <c r="C3006" s="26"/>
      <c r="D3006" s="26"/>
      <c r="E3006" s="26"/>
      <c r="F3006" s="26"/>
      <c r="G3006" s="26"/>
    </row>
    <row r="3007" spans="2:7" x14ac:dyDescent="0.2">
      <c r="B3007" s="26"/>
      <c r="C3007" s="26"/>
      <c r="D3007" s="26"/>
      <c r="E3007" s="26"/>
      <c r="F3007" s="26"/>
      <c r="G3007" s="26"/>
    </row>
    <row r="3008" spans="2:7" x14ac:dyDescent="0.2">
      <c r="B3008" s="26"/>
      <c r="C3008" s="26"/>
      <c r="D3008" s="26"/>
      <c r="E3008" s="26"/>
      <c r="F3008" s="26"/>
      <c r="G3008" s="26"/>
    </row>
    <row r="3009" spans="2:7" x14ac:dyDescent="0.2">
      <c r="B3009" s="26"/>
      <c r="C3009" s="26"/>
      <c r="D3009" s="26"/>
      <c r="E3009" s="26"/>
      <c r="F3009" s="26"/>
      <c r="G3009" s="26"/>
    </row>
    <row r="3010" spans="2:7" x14ac:dyDescent="0.2">
      <c r="B3010" s="26"/>
      <c r="C3010" s="26"/>
      <c r="D3010" s="26"/>
      <c r="E3010" s="26"/>
      <c r="F3010" s="26"/>
      <c r="G3010" s="26"/>
    </row>
    <row r="3011" spans="2:7" x14ac:dyDescent="0.2">
      <c r="B3011" s="26"/>
      <c r="C3011" s="26"/>
      <c r="D3011" s="26"/>
      <c r="E3011" s="26"/>
      <c r="F3011" s="26"/>
      <c r="G3011" s="26"/>
    </row>
    <row r="3012" spans="2:7" x14ac:dyDescent="0.2">
      <c r="B3012" s="26"/>
      <c r="C3012" s="26"/>
      <c r="D3012" s="26"/>
      <c r="E3012" s="26"/>
      <c r="F3012" s="26"/>
      <c r="G3012" s="26"/>
    </row>
    <row r="3013" spans="2:7" x14ac:dyDescent="0.2">
      <c r="B3013" s="26"/>
      <c r="C3013" s="26"/>
      <c r="D3013" s="26"/>
      <c r="E3013" s="26"/>
      <c r="F3013" s="26"/>
      <c r="G3013" s="26"/>
    </row>
    <row r="3014" spans="2:7" x14ac:dyDescent="0.2">
      <c r="B3014" s="26"/>
      <c r="C3014" s="26"/>
      <c r="D3014" s="26"/>
      <c r="E3014" s="26"/>
      <c r="F3014" s="26"/>
      <c r="G3014" s="26"/>
    </row>
    <row r="3015" spans="2:7" x14ac:dyDescent="0.2">
      <c r="B3015" s="26"/>
      <c r="C3015" s="26"/>
      <c r="D3015" s="26"/>
      <c r="E3015" s="26"/>
      <c r="F3015" s="26"/>
      <c r="G3015" s="26"/>
    </row>
    <row r="3016" spans="2:7" x14ac:dyDescent="0.2">
      <c r="B3016" s="26"/>
      <c r="C3016" s="26"/>
      <c r="D3016" s="26"/>
      <c r="E3016" s="26"/>
      <c r="F3016" s="26"/>
      <c r="G3016" s="26"/>
    </row>
    <row r="3017" spans="2:7" x14ac:dyDescent="0.2">
      <c r="B3017" s="26"/>
      <c r="C3017" s="26"/>
      <c r="D3017" s="26"/>
      <c r="E3017" s="26"/>
      <c r="F3017" s="26"/>
      <c r="G3017" s="26"/>
    </row>
    <row r="3018" spans="2:7" x14ac:dyDescent="0.2">
      <c r="B3018" s="26"/>
      <c r="C3018" s="26"/>
      <c r="D3018" s="26"/>
      <c r="E3018" s="26"/>
      <c r="F3018" s="26"/>
      <c r="G3018" s="26"/>
    </row>
    <row r="3019" spans="2:7" x14ac:dyDescent="0.2">
      <c r="B3019" s="26"/>
      <c r="C3019" s="26"/>
      <c r="D3019" s="26"/>
      <c r="E3019" s="26"/>
      <c r="F3019" s="26"/>
      <c r="G3019" s="26"/>
    </row>
    <row r="3020" spans="2:7" x14ac:dyDescent="0.2">
      <c r="B3020" s="26"/>
      <c r="C3020" s="26"/>
      <c r="D3020" s="26"/>
      <c r="E3020" s="26"/>
      <c r="F3020" s="26"/>
      <c r="G3020" s="26"/>
    </row>
    <row r="3021" spans="2:7" x14ac:dyDescent="0.2">
      <c r="B3021" s="26"/>
      <c r="C3021" s="26"/>
      <c r="D3021" s="26"/>
      <c r="E3021" s="26"/>
      <c r="F3021" s="26"/>
      <c r="G3021" s="26"/>
    </row>
    <row r="3022" spans="2:7" x14ac:dyDescent="0.2">
      <c r="B3022" s="26"/>
      <c r="C3022" s="26"/>
      <c r="D3022" s="26"/>
      <c r="E3022" s="26"/>
      <c r="F3022" s="26"/>
      <c r="G3022" s="26"/>
    </row>
    <row r="3023" spans="2:7" x14ac:dyDescent="0.2">
      <c r="B3023" s="26"/>
      <c r="C3023" s="26"/>
      <c r="D3023" s="26"/>
      <c r="E3023" s="26"/>
      <c r="F3023" s="26"/>
      <c r="G3023" s="26"/>
    </row>
    <row r="3024" spans="2:7" x14ac:dyDescent="0.2">
      <c r="B3024" s="26"/>
      <c r="C3024" s="26"/>
      <c r="D3024" s="26"/>
      <c r="E3024" s="26"/>
      <c r="F3024" s="26"/>
      <c r="G3024" s="26"/>
    </row>
    <row r="3025" spans="2:7" x14ac:dyDescent="0.2">
      <c r="B3025" s="26"/>
      <c r="C3025" s="26"/>
      <c r="D3025" s="26"/>
      <c r="E3025" s="26"/>
      <c r="F3025" s="26"/>
      <c r="G3025" s="26"/>
    </row>
    <row r="3026" spans="2:7" x14ac:dyDescent="0.2">
      <c r="B3026" s="26"/>
      <c r="C3026" s="26"/>
      <c r="D3026" s="26"/>
      <c r="E3026" s="26"/>
      <c r="F3026" s="26"/>
      <c r="G3026" s="26"/>
    </row>
    <row r="3027" spans="2:7" x14ac:dyDescent="0.2">
      <c r="B3027" s="26"/>
      <c r="C3027" s="26"/>
      <c r="D3027" s="26"/>
      <c r="E3027" s="26"/>
      <c r="F3027" s="26"/>
      <c r="G3027" s="26"/>
    </row>
    <row r="3028" spans="2:7" x14ac:dyDescent="0.2">
      <c r="B3028" s="26"/>
      <c r="C3028" s="26"/>
      <c r="D3028" s="26"/>
      <c r="E3028" s="26"/>
      <c r="F3028" s="26"/>
      <c r="G3028" s="26"/>
    </row>
    <row r="3029" spans="2:7" x14ac:dyDescent="0.2">
      <c r="B3029" s="26"/>
      <c r="C3029" s="26"/>
      <c r="D3029" s="26"/>
      <c r="E3029" s="26"/>
      <c r="F3029" s="26"/>
      <c r="G3029" s="26"/>
    </row>
    <row r="3030" spans="2:7" x14ac:dyDescent="0.2">
      <c r="B3030" s="26"/>
      <c r="C3030" s="26"/>
      <c r="D3030" s="26"/>
      <c r="E3030" s="26"/>
      <c r="F3030" s="26"/>
      <c r="G3030" s="26"/>
    </row>
    <row r="3031" spans="2:7" x14ac:dyDescent="0.2">
      <c r="B3031" s="26"/>
      <c r="C3031" s="26"/>
      <c r="D3031" s="26"/>
      <c r="E3031" s="26"/>
      <c r="F3031" s="26"/>
      <c r="G3031" s="26"/>
    </row>
    <row r="3032" spans="2:7" x14ac:dyDescent="0.2">
      <c r="B3032" s="26"/>
      <c r="C3032" s="26"/>
      <c r="D3032" s="26"/>
      <c r="E3032" s="26"/>
      <c r="F3032" s="26"/>
      <c r="G3032" s="26"/>
    </row>
    <row r="3033" spans="2:7" x14ac:dyDescent="0.2">
      <c r="B3033" s="26"/>
      <c r="C3033" s="26"/>
      <c r="D3033" s="26"/>
      <c r="E3033" s="26"/>
      <c r="F3033" s="26"/>
      <c r="G3033" s="26"/>
    </row>
    <row r="3034" spans="2:7" x14ac:dyDescent="0.2">
      <c r="B3034" s="26"/>
      <c r="C3034" s="26"/>
      <c r="D3034" s="26"/>
      <c r="E3034" s="26"/>
      <c r="F3034" s="26"/>
      <c r="G3034" s="26"/>
    </row>
    <row r="3035" spans="2:7" x14ac:dyDescent="0.2">
      <c r="B3035" s="26"/>
      <c r="C3035" s="26"/>
      <c r="D3035" s="26"/>
      <c r="E3035" s="26"/>
      <c r="F3035" s="26"/>
      <c r="G3035" s="26"/>
    </row>
    <row r="3036" spans="2:7" x14ac:dyDescent="0.2">
      <c r="B3036" s="26"/>
      <c r="C3036" s="26"/>
      <c r="D3036" s="26"/>
      <c r="E3036" s="26"/>
      <c r="F3036" s="26"/>
      <c r="G3036" s="26"/>
    </row>
    <row r="3037" spans="2:7" x14ac:dyDescent="0.2">
      <c r="B3037" s="26"/>
      <c r="C3037" s="26"/>
      <c r="D3037" s="26"/>
      <c r="E3037" s="26"/>
      <c r="F3037" s="26"/>
      <c r="G3037" s="26"/>
    </row>
    <row r="3038" spans="2:7" x14ac:dyDescent="0.2">
      <c r="B3038" s="26"/>
      <c r="C3038" s="26"/>
      <c r="D3038" s="26"/>
      <c r="E3038" s="26"/>
      <c r="F3038" s="26"/>
      <c r="G3038" s="26"/>
    </row>
    <row r="3039" spans="2:7" x14ac:dyDescent="0.2">
      <c r="B3039" s="26"/>
      <c r="C3039" s="26"/>
      <c r="D3039" s="26"/>
      <c r="E3039" s="26"/>
      <c r="F3039" s="26"/>
      <c r="G3039" s="26"/>
    </row>
    <row r="3040" spans="2:7" x14ac:dyDescent="0.2">
      <c r="B3040" s="26"/>
      <c r="C3040" s="26"/>
      <c r="D3040" s="26"/>
      <c r="E3040" s="26"/>
      <c r="F3040" s="26"/>
      <c r="G3040" s="26"/>
    </row>
    <row r="3041" spans="2:7" x14ac:dyDescent="0.2">
      <c r="B3041" s="26"/>
      <c r="C3041" s="26"/>
      <c r="D3041" s="26"/>
      <c r="E3041" s="26"/>
      <c r="F3041" s="26"/>
      <c r="G3041" s="26"/>
    </row>
    <row r="3042" spans="2:7" x14ac:dyDescent="0.2">
      <c r="B3042" s="26"/>
      <c r="C3042" s="26"/>
      <c r="D3042" s="26"/>
      <c r="E3042" s="26"/>
      <c r="F3042" s="26"/>
      <c r="G3042" s="26"/>
    </row>
    <row r="3043" spans="2:7" x14ac:dyDescent="0.2">
      <c r="B3043" s="26"/>
      <c r="C3043" s="26"/>
      <c r="D3043" s="26"/>
      <c r="E3043" s="26"/>
      <c r="F3043" s="26"/>
      <c r="G3043" s="26"/>
    </row>
    <row r="3044" spans="2:7" x14ac:dyDescent="0.2">
      <c r="B3044" s="26"/>
      <c r="C3044" s="26"/>
      <c r="D3044" s="26"/>
      <c r="E3044" s="26"/>
      <c r="F3044" s="26"/>
      <c r="G3044" s="26"/>
    </row>
    <row r="3045" spans="2:7" x14ac:dyDescent="0.2">
      <c r="B3045" s="26"/>
      <c r="C3045" s="26"/>
      <c r="D3045" s="26"/>
      <c r="E3045" s="26"/>
      <c r="F3045" s="26"/>
      <c r="G3045" s="26"/>
    </row>
    <row r="3046" spans="2:7" x14ac:dyDescent="0.2">
      <c r="B3046" s="26"/>
      <c r="C3046" s="26"/>
      <c r="D3046" s="26"/>
      <c r="E3046" s="26"/>
      <c r="F3046" s="26"/>
      <c r="G3046" s="26"/>
    </row>
    <row r="3047" spans="2:7" x14ac:dyDescent="0.2">
      <c r="B3047" s="26"/>
      <c r="C3047" s="26"/>
      <c r="D3047" s="26"/>
      <c r="E3047" s="26"/>
      <c r="F3047" s="26"/>
      <c r="G3047" s="26"/>
    </row>
    <row r="3048" spans="2:7" x14ac:dyDescent="0.2">
      <c r="B3048" s="26"/>
      <c r="C3048" s="26"/>
      <c r="D3048" s="26"/>
      <c r="E3048" s="26"/>
      <c r="F3048" s="26"/>
      <c r="G3048" s="26"/>
    </row>
    <row r="3049" spans="2:7" x14ac:dyDescent="0.2">
      <c r="B3049" s="26"/>
      <c r="C3049" s="26"/>
      <c r="D3049" s="26"/>
      <c r="E3049" s="26"/>
      <c r="F3049" s="26"/>
      <c r="G3049" s="26"/>
    </row>
    <row r="3050" spans="2:7" x14ac:dyDescent="0.2">
      <c r="B3050" s="26"/>
      <c r="C3050" s="26"/>
      <c r="D3050" s="26"/>
      <c r="E3050" s="26"/>
      <c r="F3050" s="26"/>
      <c r="G3050" s="26"/>
    </row>
    <row r="3051" spans="2:7" x14ac:dyDescent="0.2">
      <c r="B3051" s="26"/>
      <c r="C3051" s="26"/>
      <c r="D3051" s="26"/>
      <c r="E3051" s="26"/>
      <c r="F3051" s="26"/>
      <c r="G3051" s="26"/>
    </row>
    <row r="3052" spans="2:7" x14ac:dyDescent="0.2">
      <c r="B3052" s="26"/>
      <c r="C3052" s="26"/>
      <c r="D3052" s="26"/>
      <c r="E3052" s="26"/>
      <c r="F3052" s="26"/>
      <c r="G3052" s="26"/>
    </row>
    <row r="3053" spans="2:7" x14ac:dyDescent="0.2">
      <c r="B3053" s="26"/>
      <c r="C3053" s="26"/>
      <c r="D3053" s="26"/>
      <c r="E3053" s="26"/>
      <c r="F3053" s="26"/>
      <c r="G3053" s="26"/>
    </row>
    <row r="3054" spans="2:7" x14ac:dyDescent="0.2">
      <c r="B3054" s="26"/>
      <c r="C3054" s="26"/>
      <c r="D3054" s="26"/>
      <c r="E3054" s="26"/>
      <c r="F3054" s="26"/>
      <c r="G3054" s="26"/>
    </row>
    <row r="3055" spans="2:7" x14ac:dyDescent="0.2">
      <c r="B3055" s="26"/>
      <c r="C3055" s="26"/>
      <c r="D3055" s="26"/>
      <c r="E3055" s="26"/>
      <c r="F3055" s="26"/>
      <c r="G3055" s="26"/>
    </row>
    <row r="3056" spans="2:7" x14ac:dyDescent="0.2">
      <c r="B3056" s="26"/>
      <c r="C3056" s="26"/>
      <c r="D3056" s="26"/>
      <c r="E3056" s="26"/>
      <c r="F3056" s="26"/>
      <c r="G3056" s="26"/>
    </row>
    <row r="3057" spans="2:7" x14ac:dyDescent="0.2">
      <c r="B3057" s="26"/>
      <c r="C3057" s="26"/>
      <c r="D3057" s="26"/>
      <c r="E3057" s="26"/>
      <c r="F3057" s="26"/>
      <c r="G3057" s="26"/>
    </row>
    <row r="3058" spans="2:7" x14ac:dyDescent="0.2">
      <c r="B3058" s="26"/>
      <c r="C3058" s="26"/>
      <c r="D3058" s="26"/>
      <c r="E3058" s="26"/>
      <c r="F3058" s="26"/>
      <c r="G3058" s="26"/>
    </row>
    <row r="3059" spans="2:7" x14ac:dyDescent="0.2">
      <c r="B3059" s="26"/>
      <c r="C3059" s="26"/>
      <c r="D3059" s="26"/>
      <c r="E3059" s="26"/>
      <c r="F3059" s="26"/>
      <c r="G3059" s="26"/>
    </row>
    <row r="3060" spans="2:7" x14ac:dyDescent="0.2">
      <c r="B3060" s="26"/>
      <c r="C3060" s="26"/>
      <c r="D3060" s="26"/>
      <c r="E3060" s="26"/>
      <c r="F3060" s="26"/>
      <c r="G3060" s="26"/>
    </row>
    <row r="3061" spans="2:7" x14ac:dyDescent="0.2">
      <c r="B3061" s="26"/>
      <c r="C3061" s="26"/>
      <c r="D3061" s="26"/>
      <c r="E3061" s="26"/>
      <c r="F3061" s="26"/>
      <c r="G3061" s="26"/>
    </row>
    <row r="3062" spans="2:7" x14ac:dyDescent="0.2">
      <c r="B3062" s="26"/>
      <c r="C3062" s="26"/>
      <c r="D3062" s="26"/>
      <c r="E3062" s="26"/>
      <c r="F3062" s="26"/>
      <c r="G3062" s="26"/>
    </row>
    <row r="3063" spans="2:7" x14ac:dyDescent="0.2">
      <c r="B3063" s="26"/>
      <c r="C3063" s="26"/>
      <c r="D3063" s="26"/>
      <c r="E3063" s="26"/>
      <c r="F3063" s="26"/>
      <c r="G3063" s="26"/>
    </row>
    <row r="3064" spans="2:7" x14ac:dyDescent="0.2">
      <c r="B3064" s="26"/>
      <c r="C3064" s="26"/>
      <c r="D3064" s="26"/>
      <c r="E3064" s="26"/>
      <c r="F3064" s="26"/>
      <c r="G3064" s="26"/>
    </row>
    <row r="3065" spans="2:7" x14ac:dyDescent="0.2">
      <c r="B3065" s="26"/>
      <c r="C3065" s="26"/>
      <c r="D3065" s="26"/>
      <c r="E3065" s="26"/>
      <c r="F3065" s="26"/>
      <c r="G3065" s="26"/>
    </row>
    <row r="3066" spans="2:7" x14ac:dyDescent="0.2">
      <c r="B3066" s="26"/>
      <c r="C3066" s="26"/>
      <c r="D3066" s="26"/>
      <c r="E3066" s="26"/>
      <c r="F3066" s="26"/>
      <c r="G3066" s="26"/>
    </row>
    <row r="3067" spans="2:7" x14ac:dyDescent="0.2">
      <c r="B3067" s="26"/>
      <c r="C3067" s="26"/>
      <c r="D3067" s="26"/>
      <c r="E3067" s="26"/>
      <c r="F3067" s="26"/>
      <c r="G3067" s="26"/>
    </row>
    <row r="3068" spans="2:7" x14ac:dyDescent="0.2">
      <c r="B3068" s="26"/>
      <c r="C3068" s="26"/>
      <c r="D3068" s="26"/>
      <c r="E3068" s="26"/>
      <c r="F3068" s="26"/>
      <c r="G3068" s="26"/>
    </row>
    <row r="3069" spans="2:7" x14ac:dyDescent="0.2">
      <c r="B3069" s="26"/>
      <c r="C3069" s="26"/>
      <c r="D3069" s="26"/>
      <c r="E3069" s="26"/>
      <c r="F3069" s="26"/>
      <c r="G3069" s="26"/>
    </row>
    <row r="3070" spans="2:7" x14ac:dyDescent="0.2">
      <c r="B3070" s="26"/>
      <c r="C3070" s="26"/>
      <c r="D3070" s="26"/>
      <c r="E3070" s="26"/>
      <c r="F3070" s="26"/>
      <c r="G3070" s="26"/>
    </row>
    <row r="3071" spans="2:7" x14ac:dyDescent="0.2">
      <c r="B3071" s="26"/>
      <c r="C3071" s="26"/>
      <c r="D3071" s="26"/>
      <c r="E3071" s="26"/>
      <c r="F3071" s="26"/>
      <c r="G3071" s="26"/>
    </row>
    <row r="3072" spans="2:7" x14ac:dyDescent="0.2">
      <c r="B3072" s="26"/>
      <c r="C3072" s="26"/>
      <c r="D3072" s="26"/>
      <c r="E3072" s="26"/>
      <c r="F3072" s="26"/>
      <c r="G3072" s="26"/>
    </row>
    <row r="3073" spans="2:7" x14ac:dyDescent="0.2">
      <c r="B3073" s="26"/>
      <c r="C3073" s="26"/>
      <c r="D3073" s="26"/>
      <c r="E3073" s="26"/>
      <c r="F3073" s="26"/>
      <c r="G3073" s="26"/>
    </row>
    <row r="3074" spans="2:7" x14ac:dyDescent="0.2">
      <c r="B3074" s="26"/>
      <c r="C3074" s="26"/>
      <c r="D3074" s="26"/>
      <c r="E3074" s="26"/>
      <c r="F3074" s="26"/>
      <c r="G3074" s="26"/>
    </row>
    <row r="3075" spans="2:7" x14ac:dyDescent="0.2">
      <c r="B3075" s="26"/>
      <c r="C3075" s="26"/>
      <c r="D3075" s="26"/>
      <c r="E3075" s="26"/>
      <c r="F3075" s="26"/>
      <c r="G3075" s="26"/>
    </row>
    <row r="3076" spans="2:7" x14ac:dyDescent="0.2">
      <c r="B3076" s="26"/>
      <c r="C3076" s="26"/>
      <c r="D3076" s="26"/>
      <c r="E3076" s="26"/>
      <c r="F3076" s="26"/>
      <c r="G3076" s="26"/>
    </row>
    <row r="3077" spans="2:7" x14ac:dyDescent="0.2">
      <c r="B3077" s="26"/>
      <c r="C3077" s="26"/>
      <c r="D3077" s="26"/>
      <c r="E3077" s="26"/>
      <c r="F3077" s="26"/>
      <c r="G3077" s="26"/>
    </row>
    <row r="3078" spans="2:7" x14ac:dyDescent="0.2">
      <c r="B3078" s="26"/>
      <c r="C3078" s="26"/>
      <c r="D3078" s="26"/>
      <c r="E3078" s="26"/>
      <c r="F3078" s="26"/>
      <c r="G3078" s="26"/>
    </row>
    <row r="3079" spans="2:7" x14ac:dyDescent="0.2">
      <c r="B3079" s="26"/>
      <c r="C3079" s="26"/>
      <c r="D3079" s="26"/>
      <c r="E3079" s="26"/>
      <c r="F3079" s="26"/>
      <c r="G3079" s="26"/>
    </row>
    <row r="3080" spans="2:7" x14ac:dyDescent="0.2">
      <c r="B3080" s="26"/>
      <c r="C3080" s="26"/>
      <c r="D3080" s="26"/>
      <c r="E3080" s="26"/>
      <c r="F3080" s="26"/>
      <c r="G3080" s="26"/>
    </row>
    <row r="3081" spans="2:7" x14ac:dyDescent="0.2">
      <c r="B3081" s="26"/>
      <c r="C3081" s="26"/>
      <c r="D3081" s="26"/>
      <c r="E3081" s="26"/>
      <c r="F3081" s="26"/>
      <c r="G3081" s="26"/>
    </row>
    <row r="3082" spans="2:7" x14ac:dyDescent="0.2">
      <c r="B3082" s="26"/>
      <c r="C3082" s="26"/>
      <c r="D3082" s="26"/>
      <c r="E3082" s="26"/>
      <c r="F3082" s="26"/>
      <c r="G3082" s="26"/>
    </row>
    <row r="3083" spans="2:7" x14ac:dyDescent="0.2">
      <c r="B3083" s="26"/>
      <c r="C3083" s="26"/>
      <c r="D3083" s="26"/>
      <c r="E3083" s="26"/>
      <c r="F3083" s="26"/>
      <c r="G3083" s="26"/>
    </row>
    <row r="3084" spans="2:7" x14ac:dyDescent="0.2">
      <c r="B3084" s="26"/>
      <c r="C3084" s="26"/>
      <c r="D3084" s="26"/>
      <c r="E3084" s="26"/>
      <c r="F3084" s="26"/>
      <c r="G3084" s="26"/>
    </row>
    <row r="3085" spans="2:7" x14ac:dyDescent="0.2">
      <c r="B3085" s="26"/>
      <c r="C3085" s="26"/>
      <c r="D3085" s="26"/>
      <c r="E3085" s="26"/>
      <c r="F3085" s="26"/>
      <c r="G3085" s="26"/>
    </row>
    <row r="3086" spans="2:7" x14ac:dyDescent="0.2">
      <c r="B3086" s="26"/>
      <c r="C3086" s="26"/>
      <c r="D3086" s="26"/>
      <c r="E3086" s="26"/>
      <c r="F3086" s="26"/>
      <c r="G3086" s="26"/>
    </row>
    <row r="3087" spans="2:7" x14ac:dyDescent="0.2">
      <c r="B3087" s="26"/>
      <c r="C3087" s="26"/>
      <c r="D3087" s="26"/>
      <c r="E3087" s="26"/>
      <c r="F3087" s="26"/>
      <c r="G3087" s="26"/>
    </row>
    <row r="3088" spans="2:7" x14ac:dyDescent="0.2">
      <c r="B3088" s="26"/>
      <c r="C3088" s="26"/>
      <c r="D3088" s="26"/>
      <c r="E3088" s="26"/>
      <c r="F3088" s="26"/>
      <c r="G3088" s="26"/>
    </row>
    <row r="3089" spans="2:7" x14ac:dyDescent="0.2">
      <c r="B3089" s="26"/>
      <c r="C3089" s="26"/>
      <c r="D3089" s="26"/>
      <c r="E3089" s="26"/>
      <c r="F3089" s="26"/>
      <c r="G3089" s="26"/>
    </row>
    <row r="3090" spans="2:7" x14ac:dyDescent="0.2">
      <c r="B3090" s="26"/>
      <c r="C3090" s="26"/>
      <c r="D3090" s="26"/>
      <c r="E3090" s="26"/>
      <c r="F3090" s="26"/>
      <c r="G3090" s="26"/>
    </row>
    <row r="3091" spans="2:7" x14ac:dyDescent="0.2">
      <c r="B3091" s="26"/>
      <c r="C3091" s="26"/>
      <c r="D3091" s="26"/>
      <c r="E3091" s="26"/>
      <c r="F3091" s="26"/>
      <c r="G3091" s="26"/>
    </row>
    <row r="3092" spans="2:7" x14ac:dyDescent="0.2">
      <c r="B3092" s="26"/>
      <c r="C3092" s="26"/>
      <c r="D3092" s="26"/>
      <c r="E3092" s="26"/>
      <c r="F3092" s="26"/>
      <c r="G3092" s="26"/>
    </row>
    <row r="3093" spans="2:7" x14ac:dyDescent="0.2">
      <c r="B3093" s="26"/>
      <c r="C3093" s="26"/>
      <c r="D3093" s="26"/>
      <c r="E3093" s="26"/>
      <c r="F3093" s="26"/>
      <c r="G3093" s="26"/>
    </row>
    <row r="3094" spans="2:7" x14ac:dyDescent="0.2">
      <c r="B3094" s="26"/>
      <c r="C3094" s="26"/>
      <c r="D3094" s="26"/>
      <c r="E3094" s="26"/>
      <c r="F3094" s="26"/>
      <c r="G3094" s="26"/>
    </row>
    <row r="3095" spans="2:7" x14ac:dyDescent="0.2">
      <c r="B3095" s="26"/>
      <c r="C3095" s="26"/>
      <c r="D3095" s="26"/>
      <c r="E3095" s="26"/>
      <c r="F3095" s="26"/>
      <c r="G3095" s="26"/>
    </row>
    <row r="3096" spans="2:7" x14ac:dyDescent="0.2">
      <c r="B3096" s="26"/>
      <c r="C3096" s="26"/>
      <c r="D3096" s="26"/>
      <c r="E3096" s="26"/>
      <c r="F3096" s="26"/>
      <c r="G3096" s="26"/>
    </row>
    <row r="3097" spans="2:7" x14ac:dyDescent="0.2">
      <c r="B3097" s="26"/>
      <c r="C3097" s="26"/>
      <c r="D3097" s="26"/>
      <c r="E3097" s="26"/>
      <c r="F3097" s="26"/>
      <c r="G3097" s="26"/>
    </row>
    <row r="3098" spans="2:7" x14ac:dyDescent="0.2">
      <c r="B3098" s="26"/>
      <c r="C3098" s="26"/>
      <c r="D3098" s="26"/>
      <c r="E3098" s="26"/>
      <c r="F3098" s="26"/>
      <c r="G3098" s="26"/>
    </row>
    <row r="3099" spans="2:7" x14ac:dyDescent="0.2">
      <c r="B3099" s="26"/>
      <c r="C3099" s="26"/>
      <c r="D3099" s="26"/>
      <c r="E3099" s="26"/>
      <c r="F3099" s="26"/>
      <c r="G3099" s="26"/>
    </row>
    <row r="3100" spans="2:7" x14ac:dyDescent="0.2">
      <c r="B3100" s="26"/>
      <c r="C3100" s="26"/>
      <c r="D3100" s="26"/>
      <c r="E3100" s="26"/>
      <c r="F3100" s="26"/>
      <c r="G3100" s="26"/>
    </row>
    <row r="3101" spans="2:7" x14ac:dyDescent="0.2">
      <c r="B3101" s="26"/>
      <c r="C3101" s="26"/>
      <c r="D3101" s="26"/>
      <c r="E3101" s="26"/>
      <c r="F3101" s="26"/>
      <c r="G3101" s="26"/>
    </row>
    <row r="3102" spans="2:7" x14ac:dyDescent="0.2">
      <c r="B3102" s="26"/>
      <c r="C3102" s="26"/>
      <c r="D3102" s="26"/>
      <c r="E3102" s="26"/>
      <c r="F3102" s="26"/>
      <c r="G3102" s="26"/>
    </row>
    <row r="3103" spans="2:7" x14ac:dyDescent="0.2">
      <c r="B3103" s="26"/>
      <c r="C3103" s="26"/>
      <c r="D3103" s="26"/>
      <c r="E3103" s="26"/>
      <c r="F3103" s="26"/>
      <c r="G3103" s="26"/>
    </row>
    <row r="3104" spans="2:7" x14ac:dyDescent="0.2">
      <c r="B3104" s="26"/>
      <c r="C3104" s="26"/>
      <c r="D3104" s="26"/>
      <c r="E3104" s="26"/>
      <c r="F3104" s="26"/>
      <c r="G3104" s="26"/>
    </row>
    <row r="3105" spans="2:7" x14ac:dyDescent="0.2">
      <c r="B3105" s="26"/>
      <c r="C3105" s="26"/>
      <c r="D3105" s="26"/>
      <c r="E3105" s="26"/>
      <c r="F3105" s="26"/>
      <c r="G3105" s="26"/>
    </row>
    <row r="3106" spans="2:7" x14ac:dyDescent="0.2">
      <c r="B3106" s="26"/>
      <c r="C3106" s="26"/>
      <c r="D3106" s="26"/>
      <c r="E3106" s="26"/>
      <c r="F3106" s="26"/>
      <c r="G3106" s="26"/>
    </row>
    <row r="3107" spans="2:7" x14ac:dyDescent="0.2">
      <c r="B3107" s="26"/>
      <c r="C3107" s="26"/>
      <c r="D3107" s="26"/>
      <c r="E3107" s="26"/>
      <c r="F3107" s="26"/>
      <c r="G3107" s="26"/>
    </row>
    <row r="3108" spans="2:7" x14ac:dyDescent="0.2">
      <c r="B3108" s="26"/>
      <c r="C3108" s="26"/>
      <c r="D3108" s="26"/>
      <c r="E3108" s="26"/>
      <c r="F3108" s="26"/>
      <c r="G3108" s="26"/>
    </row>
    <row r="3109" spans="2:7" x14ac:dyDescent="0.2">
      <c r="B3109" s="26"/>
      <c r="C3109" s="26"/>
      <c r="D3109" s="26"/>
      <c r="E3109" s="26"/>
      <c r="F3109" s="26"/>
      <c r="G3109" s="26"/>
    </row>
    <row r="3110" spans="2:7" x14ac:dyDescent="0.2">
      <c r="B3110" s="26"/>
      <c r="C3110" s="26"/>
      <c r="D3110" s="26"/>
      <c r="E3110" s="26"/>
      <c r="F3110" s="26"/>
      <c r="G3110" s="26"/>
    </row>
    <row r="3111" spans="2:7" x14ac:dyDescent="0.2">
      <c r="B3111" s="26"/>
      <c r="C3111" s="26"/>
      <c r="D3111" s="26"/>
      <c r="E3111" s="26"/>
      <c r="F3111" s="26"/>
      <c r="G3111" s="26"/>
    </row>
    <row r="3112" spans="2:7" x14ac:dyDescent="0.2">
      <c r="B3112" s="26"/>
      <c r="C3112" s="26"/>
      <c r="D3112" s="26"/>
      <c r="E3112" s="26"/>
      <c r="F3112" s="26"/>
      <c r="G3112" s="26"/>
    </row>
    <row r="3113" spans="2:7" x14ac:dyDescent="0.2">
      <c r="B3113" s="26"/>
      <c r="C3113" s="26"/>
      <c r="D3113" s="26"/>
      <c r="E3113" s="26"/>
      <c r="F3113" s="26"/>
      <c r="G3113" s="26"/>
    </row>
    <row r="3114" spans="2:7" x14ac:dyDescent="0.2">
      <c r="B3114" s="26"/>
      <c r="C3114" s="26"/>
      <c r="D3114" s="26"/>
      <c r="E3114" s="26"/>
      <c r="F3114" s="26"/>
      <c r="G3114" s="26"/>
    </row>
    <row r="3115" spans="2:7" x14ac:dyDescent="0.2">
      <c r="B3115" s="26"/>
      <c r="C3115" s="26"/>
      <c r="D3115" s="26"/>
      <c r="E3115" s="26"/>
      <c r="F3115" s="26"/>
      <c r="G3115" s="26"/>
    </row>
    <row r="3116" spans="2:7" x14ac:dyDescent="0.2">
      <c r="B3116" s="26"/>
      <c r="C3116" s="26"/>
      <c r="D3116" s="26"/>
      <c r="E3116" s="26"/>
      <c r="F3116" s="26"/>
      <c r="G3116" s="26"/>
    </row>
    <row r="3117" spans="2:7" x14ac:dyDescent="0.2">
      <c r="B3117" s="26"/>
      <c r="C3117" s="26"/>
      <c r="D3117" s="26"/>
      <c r="E3117" s="26"/>
      <c r="F3117" s="26"/>
      <c r="G3117" s="26"/>
    </row>
    <row r="3118" spans="2:7" x14ac:dyDescent="0.2">
      <c r="B3118" s="26"/>
      <c r="C3118" s="26"/>
      <c r="D3118" s="26"/>
      <c r="E3118" s="26"/>
      <c r="F3118" s="26"/>
      <c r="G3118" s="26"/>
    </row>
    <row r="3119" spans="2:7" x14ac:dyDescent="0.2">
      <c r="B3119" s="26"/>
      <c r="C3119" s="26"/>
      <c r="D3119" s="26"/>
      <c r="E3119" s="26"/>
      <c r="F3119" s="26"/>
      <c r="G3119" s="26"/>
    </row>
    <row r="3120" spans="2:7" x14ac:dyDescent="0.2">
      <c r="B3120" s="26"/>
      <c r="C3120" s="26"/>
      <c r="D3120" s="26"/>
      <c r="E3120" s="26"/>
      <c r="F3120" s="26"/>
      <c r="G3120" s="26"/>
    </row>
    <row r="3121" spans="2:7" x14ac:dyDescent="0.2">
      <c r="B3121" s="26"/>
      <c r="C3121" s="26"/>
      <c r="D3121" s="26"/>
      <c r="E3121" s="26"/>
      <c r="F3121" s="26"/>
      <c r="G3121" s="26"/>
    </row>
    <row r="3122" spans="2:7" x14ac:dyDescent="0.2">
      <c r="B3122" s="26"/>
      <c r="C3122" s="26"/>
      <c r="D3122" s="26"/>
      <c r="E3122" s="26"/>
      <c r="F3122" s="26"/>
      <c r="G3122" s="26"/>
    </row>
    <row r="3123" spans="2:7" x14ac:dyDescent="0.2">
      <c r="B3123" s="26"/>
      <c r="C3123" s="26"/>
      <c r="D3123" s="26"/>
      <c r="E3123" s="26"/>
      <c r="F3123" s="26"/>
      <c r="G3123" s="26"/>
    </row>
    <row r="3124" spans="2:7" x14ac:dyDescent="0.2">
      <c r="B3124" s="26"/>
      <c r="C3124" s="26"/>
      <c r="D3124" s="26"/>
      <c r="E3124" s="26"/>
      <c r="F3124" s="26"/>
      <c r="G3124" s="26"/>
    </row>
    <row r="3125" spans="2:7" x14ac:dyDescent="0.2">
      <c r="B3125" s="26"/>
      <c r="C3125" s="26"/>
      <c r="D3125" s="26"/>
      <c r="E3125" s="26"/>
      <c r="F3125" s="26"/>
      <c r="G3125" s="26"/>
    </row>
    <row r="3126" spans="2:7" x14ac:dyDescent="0.2">
      <c r="B3126" s="26"/>
      <c r="C3126" s="26"/>
      <c r="D3126" s="26"/>
      <c r="E3126" s="26"/>
      <c r="F3126" s="26"/>
      <c r="G3126" s="26"/>
    </row>
    <row r="3127" spans="2:7" x14ac:dyDescent="0.2">
      <c r="B3127" s="26"/>
      <c r="C3127" s="26"/>
      <c r="D3127" s="26"/>
      <c r="E3127" s="26"/>
      <c r="F3127" s="26"/>
      <c r="G3127" s="26"/>
    </row>
    <row r="3128" spans="2:7" x14ac:dyDescent="0.2">
      <c r="B3128" s="26"/>
      <c r="C3128" s="26"/>
      <c r="D3128" s="26"/>
      <c r="E3128" s="26"/>
      <c r="F3128" s="26"/>
      <c r="G3128" s="26"/>
    </row>
    <row r="3129" spans="2:7" x14ac:dyDescent="0.2">
      <c r="B3129" s="26"/>
      <c r="C3129" s="26"/>
      <c r="D3129" s="26"/>
      <c r="E3129" s="26"/>
      <c r="F3129" s="26"/>
      <c r="G3129" s="26"/>
    </row>
    <row r="3130" spans="2:7" x14ac:dyDescent="0.2">
      <c r="B3130" s="26"/>
      <c r="C3130" s="26"/>
      <c r="D3130" s="26"/>
      <c r="E3130" s="26"/>
      <c r="F3130" s="26"/>
      <c r="G3130" s="26"/>
    </row>
    <row r="3131" spans="2:7" x14ac:dyDescent="0.2">
      <c r="B3131" s="26"/>
      <c r="C3131" s="26"/>
      <c r="D3131" s="26"/>
      <c r="E3131" s="26"/>
      <c r="F3131" s="26"/>
      <c r="G3131" s="26"/>
    </row>
    <row r="3132" spans="2:7" x14ac:dyDescent="0.2">
      <c r="B3132" s="26"/>
      <c r="C3132" s="26"/>
      <c r="D3132" s="26"/>
      <c r="E3132" s="26"/>
      <c r="F3132" s="26"/>
      <c r="G3132" s="26"/>
    </row>
    <row r="3133" spans="2:7" x14ac:dyDescent="0.2">
      <c r="B3133" s="26"/>
      <c r="C3133" s="26"/>
      <c r="D3133" s="26"/>
      <c r="E3133" s="26"/>
      <c r="F3133" s="26"/>
      <c r="G3133" s="26"/>
    </row>
    <row r="3134" spans="2:7" x14ac:dyDescent="0.2">
      <c r="B3134" s="26"/>
      <c r="C3134" s="26"/>
      <c r="D3134" s="26"/>
      <c r="E3134" s="26"/>
      <c r="F3134" s="26"/>
      <c r="G3134" s="26"/>
    </row>
    <row r="3135" spans="2:7" x14ac:dyDescent="0.2">
      <c r="B3135" s="26"/>
      <c r="C3135" s="26"/>
      <c r="D3135" s="26"/>
      <c r="E3135" s="26"/>
      <c r="F3135" s="26"/>
      <c r="G3135" s="26"/>
    </row>
    <row r="3136" spans="2:7" x14ac:dyDescent="0.2">
      <c r="B3136" s="26"/>
      <c r="C3136" s="26"/>
      <c r="D3136" s="26"/>
      <c r="E3136" s="26"/>
      <c r="F3136" s="26"/>
      <c r="G3136" s="26"/>
    </row>
    <row r="3137" spans="2:7" x14ac:dyDescent="0.2">
      <c r="B3137" s="26"/>
      <c r="C3137" s="26"/>
      <c r="D3137" s="26"/>
      <c r="E3137" s="26"/>
      <c r="F3137" s="26"/>
      <c r="G3137" s="26"/>
    </row>
    <row r="3138" spans="2:7" x14ac:dyDescent="0.2">
      <c r="B3138" s="26"/>
      <c r="C3138" s="26"/>
      <c r="D3138" s="26"/>
      <c r="E3138" s="26"/>
      <c r="F3138" s="26"/>
      <c r="G3138" s="26"/>
    </row>
    <row r="3139" spans="2:7" x14ac:dyDescent="0.2">
      <c r="B3139" s="26"/>
      <c r="C3139" s="26"/>
      <c r="D3139" s="26"/>
      <c r="E3139" s="26"/>
      <c r="F3139" s="26"/>
      <c r="G3139" s="26"/>
    </row>
    <row r="3140" spans="2:7" x14ac:dyDescent="0.2">
      <c r="B3140" s="26"/>
      <c r="C3140" s="26"/>
      <c r="D3140" s="26"/>
      <c r="E3140" s="26"/>
      <c r="F3140" s="26"/>
      <c r="G3140" s="26"/>
    </row>
    <row r="3141" spans="2:7" x14ac:dyDescent="0.2">
      <c r="B3141" s="26"/>
      <c r="C3141" s="26"/>
      <c r="D3141" s="26"/>
      <c r="E3141" s="26"/>
      <c r="F3141" s="26"/>
      <c r="G3141" s="26"/>
    </row>
    <row r="3142" spans="2:7" x14ac:dyDescent="0.2">
      <c r="B3142" s="26"/>
      <c r="C3142" s="26"/>
      <c r="D3142" s="26"/>
      <c r="E3142" s="26"/>
      <c r="F3142" s="26"/>
      <c r="G3142" s="26"/>
    </row>
    <row r="3143" spans="2:7" x14ac:dyDescent="0.2">
      <c r="B3143" s="26"/>
      <c r="C3143" s="26"/>
      <c r="D3143" s="26"/>
      <c r="E3143" s="26"/>
      <c r="F3143" s="26"/>
      <c r="G3143" s="26"/>
    </row>
    <row r="3144" spans="2:7" x14ac:dyDescent="0.2">
      <c r="B3144" s="26"/>
      <c r="C3144" s="26"/>
      <c r="D3144" s="26"/>
      <c r="E3144" s="26"/>
      <c r="F3144" s="26"/>
      <c r="G3144" s="26"/>
    </row>
    <row r="3145" spans="2:7" x14ac:dyDescent="0.2">
      <c r="B3145" s="26"/>
      <c r="C3145" s="26"/>
      <c r="D3145" s="26"/>
      <c r="E3145" s="26"/>
      <c r="F3145" s="26"/>
      <c r="G3145" s="26"/>
    </row>
    <row r="3146" spans="2:7" x14ac:dyDescent="0.2">
      <c r="B3146" s="26"/>
      <c r="C3146" s="26"/>
      <c r="D3146" s="26"/>
      <c r="E3146" s="26"/>
      <c r="F3146" s="26"/>
      <c r="G3146" s="26"/>
    </row>
    <row r="3147" spans="2:7" x14ac:dyDescent="0.2">
      <c r="B3147" s="26"/>
      <c r="C3147" s="26"/>
      <c r="D3147" s="26"/>
      <c r="E3147" s="26"/>
      <c r="F3147" s="26"/>
      <c r="G3147" s="26"/>
    </row>
    <row r="3148" spans="2:7" x14ac:dyDescent="0.2">
      <c r="B3148" s="26"/>
      <c r="C3148" s="26"/>
      <c r="D3148" s="26"/>
      <c r="E3148" s="26"/>
      <c r="F3148" s="26"/>
      <c r="G3148" s="26"/>
    </row>
    <row r="3149" spans="2:7" x14ac:dyDescent="0.2">
      <c r="B3149" s="26"/>
      <c r="C3149" s="26"/>
      <c r="D3149" s="26"/>
      <c r="E3149" s="26"/>
      <c r="F3149" s="26"/>
      <c r="G3149" s="26"/>
    </row>
    <row r="3150" spans="2:7" x14ac:dyDescent="0.2">
      <c r="B3150" s="26"/>
      <c r="C3150" s="26"/>
      <c r="D3150" s="26"/>
      <c r="E3150" s="26"/>
      <c r="F3150" s="26"/>
      <c r="G3150" s="26"/>
    </row>
    <row r="3151" spans="2:7" x14ac:dyDescent="0.2">
      <c r="B3151" s="26"/>
      <c r="C3151" s="26"/>
      <c r="D3151" s="26"/>
      <c r="E3151" s="26"/>
      <c r="F3151" s="26"/>
      <c r="G3151" s="26"/>
    </row>
    <row r="3152" spans="2:7" x14ac:dyDescent="0.2">
      <c r="B3152" s="26"/>
      <c r="C3152" s="26"/>
      <c r="D3152" s="26"/>
      <c r="E3152" s="26"/>
      <c r="F3152" s="26"/>
      <c r="G3152" s="26"/>
    </row>
    <row r="3153" spans="2:7" x14ac:dyDescent="0.2">
      <c r="B3153" s="26"/>
      <c r="C3153" s="26"/>
      <c r="D3153" s="26"/>
      <c r="E3153" s="26"/>
      <c r="F3153" s="26"/>
      <c r="G3153" s="26"/>
    </row>
    <row r="3154" spans="2:7" x14ac:dyDescent="0.2">
      <c r="B3154" s="26"/>
      <c r="C3154" s="26"/>
      <c r="D3154" s="26"/>
      <c r="E3154" s="26"/>
      <c r="F3154" s="26"/>
      <c r="G3154" s="26"/>
    </row>
    <row r="3155" spans="2:7" x14ac:dyDescent="0.2">
      <c r="B3155" s="26"/>
      <c r="C3155" s="26"/>
      <c r="D3155" s="26"/>
      <c r="E3155" s="26"/>
      <c r="F3155" s="26"/>
      <c r="G3155" s="26"/>
    </row>
    <row r="3156" spans="2:7" x14ac:dyDescent="0.2">
      <c r="B3156" s="26"/>
      <c r="C3156" s="26"/>
      <c r="D3156" s="26"/>
      <c r="E3156" s="26"/>
      <c r="F3156" s="26"/>
      <c r="G3156" s="26"/>
    </row>
    <row r="3157" spans="2:7" x14ac:dyDescent="0.2">
      <c r="B3157" s="26"/>
      <c r="C3157" s="26"/>
      <c r="D3157" s="26"/>
      <c r="E3157" s="26"/>
      <c r="F3157" s="26"/>
      <c r="G3157" s="26"/>
    </row>
    <row r="3158" spans="2:7" x14ac:dyDescent="0.2">
      <c r="B3158" s="26"/>
      <c r="C3158" s="26"/>
      <c r="D3158" s="26"/>
      <c r="E3158" s="26"/>
      <c r="F3158" s="26"/>
      <c r="G3158" s="26"/>
    </row>
    <row r="3159" spans="2:7" x14ac:dyDescent="0.2">
      <c r="B3159" s="26"/>
      <c r="C3159" s="26"/>
      <c r="D3159" s="26"/>
      <c r="E3159" s="26"/>
      <c r="F3159" s="26"/>
      <c r="G3159" s="26"/>
    </row>
    <row r="3160" spans="2:7" x14ac:dyDescent="0.2">
      <c r="B3160" s="26"/>
      <c r="C3160" s="26"/>
      <c r="D3160" s="26"/>
      <c r="E3160" s="26"/>
      <c r="F3160" s="26"/>
      <c r="G3160" s="26"/>
    </row>
    <row r="3161" spans="2:7" x14ac:dyDescent="0.2">
      <c r="B3161" s="26"/>
      <c r="C3161" s="26"/>
      <c r="D3161" s="26"/>
      <c r="E3161" s="26"/>
      <c r="F3161" s="26"/>
      <c r="G3161" s="26"/>
    </row>
    <row r="3162" spans="2:7" x14ac:dyDescent="0.2">
      <c r="B3162" s="26"/>
      <c r="C3162" s="26"/>
      <c r="D3162" s="26"/>
      <c r="E3162" s="26"/>
      <c r="F3162" s="26"/>
      <c r="G3162" s="26"/>
    </row>
    <row r="3163" spans="2:7" x14ac:dyDescent="0.2">
      <c r="B3163" s="26"/>
      <c r="C3163" s="26"/>
      <c r="D3163" s="26"/>
      <c r="E3163" s="26"/>
      <c r="F3163" s="26"/>
      <c r="G3163" s="26"/>
    </row>
    <row r="3164" spans="2:7" x14ac:dyDescent="0.2">
      <c r="B3164" s="26"/>
      <c r="C3164" s="26"/>
      <c r="D3164" s="26"/>
      <c r="E3164" s="26"/>
      <c r="F3164" s="26"/>
      <c r="G3164" s="26"/>
    </row>
    <row r="3165" spans="2:7" x14ac:dyDescent="0.2">
      <c r="B3165" s="26"/>
      <c r="C3165" s="26"/>
      <c r="D3165" s="26"/>
      <c r="E3165" s="26"/>
      <c r="F3165" s="26"/>
      <c r="G3165" s="26"/>
    </row>
    <row r="3166" spans="2:7" x14ac:dyDescent="0.2">
      <c r="B3166" s="26"/>
      <c r="C3166" s="26"/>
      <c r="D3166" s="26"/>
      <c r="E3166" s="26"/>
      <c r="F3166" s="26"/>
      <c r="G3166" s="26"/>
    </row>
    <row r="3167" spans="2:7" x14ac:dyDescent="0.2">
      <c r="B3167" s="26"/>
      <c r="C3167" s="26"/>
      <c r="D3167" s="26"/>
      <c r="E3167" s="26"/>
      <c r="F3167" s="26"/>
      <c r="G3167" s="26"/>
    </row>
    <row r="3168" spans="2:7" x14ac:dyDescent="0.2">
      <c r="B3168" s="26"/>
      <c r="C3168" s="26"/>
      <c r="D3168" s="26"/>
      <c r="E3168" s="26"/>
      <c r="F3168" s="26"/>
      <c r="G3168" s="26"/>
    </row>
    <row r="3169" spans="2:7" x14ac:dyDescent="0.2">
      <c r="B3169" s="26"/>
      <c r="C3169" s="26"/>
      <c r="D3169" s="26"/>
      <c r="E3169" s="26"/>
      <c r="F3169" s="26"/>
      <c r="G3169" s="26"/>
    </row>
    <row r="3170" spans="2:7" x14ac:dyDescent="0.2">
      <c r="B3170" s="26"/>
      <c r="C3170" s="26"/>
      <c r="D3170" s="26"/>
      <c r="E3170" s="26"/>
      <c r="F3170" s="26"/>
      <c r="G3170" s="26"/>
    </row>
    <row r="3171" spans="2:7" x14ac:dyDescent="0.2">
      <c r="B3171" s="26"/>
      <c r="C3171" s="26"/>
      <c r="D3171" s="26"/>
      <c r="E3171" s="26"/>
      <c r="F3171" s="26"/>
      <c r="G3171" s="26"/>
    </row>
    <row r="3172" spans="2:7" x14ac:dyDescent="0.2">
      <c r="B3172" s="26"/>
      <c r="C3172" s="26"/>
      <c r="D3172" s="26"/>
      <c r="E3172" s="26"/>
      <c r="F3172" s="26"/>
      <c r="G3172" s="26"/>
    </row>
    <row r="3173" spans="2:7" x14ac:dyDescent="0.2">
      <c r="B3173" s="26"/>
      <c r="C3173" s="26"/>
      <c r="D3173" s="26"/>
      <c r="E3173" s="26"/>
      <c r="F3173" s="26"/>
      <c r="G3173" s="26"/>
    </row>
    <row r="3174" spans="2:7" x14ac:dyDescent="0.2">
      <c r="B3174" s="26"/>
      <c r="C3174" s="26"/>
      <c r="D3174" s="26"/>
      <c r="E3174" s="26"/>
      <c r="F3174" s="26"/>
      <c r="G3174" s="26"/>
    </row>
    <row r="3175" spans="2:7" x14ac:dyDescent="0.2">
      <c r="B3175" s="26"/>
      <c r="C3175" s="26"/>
      <c r="D3175" s="26"/>
      <c r="E3175" s="26"/>
      <c r="F3175" s="26"/>
      <c r="G3175" s="26"/>
    </row>
    <row r="3176" spans="2:7" x14ac:dyDescent="0.2">
      <c r="B3176" s="26"/>
      <c r="C3176" s="26"/>
      <c r="D3176" s="26"/>
      <c r="E3176" s="26"/>
      <c r="F3176" s="26"/>
      <c r="G3176" s="26"/>
    </row>
    <row r="3177" spans="2:7" x14ac:dyDescent="0.2">
      <c r="B3177" s="26"/>
      <c r="C3177" s="26"/>
      <c r="D3177" s="26"/>
      <c r="E3177" s="26"/>
      <c r="F3177" s="26"/>
      <c r="G3177" s="26"/>
    </row>
    <row r="3178" spans="2:7" x14ac:dyDescent="0.2">
      <c r="B3178" s="26"/>
      <c r="C3178" s="26"/>
      <c r="D3178" s="26"/>
      <c r="E3178" s="26"/>
      <c r="F3178" s="26"/>
      <c r="G3178" s="26"/>
    </row>
    <row r="3179" spans="2:7" x14ac:dyDescent="0.2">
      <c r="B3179" s="26"/>
      <c r="C3179" s="26"/>
      <c r="D3179" s="26"/>
      <c r="E3179" s="26"/>
      <c r="F3179" s="26"/>
      <c r="G3179" s="26"/>
    </row>
    <row r="3180" spans="2:7" x14ac:dyDescent="0.2">
      <c r="B3180" s="26"/>
      <c r="C3180" s="26"/>
      <c r="D3180" s="26"/>
      <c r="E3180" s="26"/>
      <c r="F3180" s="26"/>
      <c r="G3180" s="26"/>
    </row>
    <row r="3181" spans="2:7" x14ac:dyDescent="0.2">
      <c r="B3181" s="26"/>
      <c r="C3181" s="26"/>
      <c r="D3181" s="26"/>
      <c r="E3181" s="26"/>
      <c r="F3181" s="26"/>
      <c r="G3181" s="26"/>
    </row>
    <row r="3182" spans="2:7" x14ac:dyDescent="0.2">
      <c r="B3182" s="26"/>
      <c r="C3182" s="26"/>
      <c r="D3182" s="26"/>
      <c r="E3182" s="26"/>
      <c r="F3182" s="26"/>
      <c r="G3182" s="26"/>
    </row>
    <row r="3183" spans="2:7" x14ac:dyDescent="0.2">
      <c r="B3183" s="26"/>
      <c r="C3183" s="26"/>
      <c r="D3183" s="26"/>
      <c r="E3183" s="26"/>
      <c r="F3183" s="26"/>
      <c r="G3183" s="26"/>
    </row>
    <row r="3184" spans="2:7" x14ac:dyDescent="0.2">
      <c r="B3184" s="26"/>
      <c r="C3184" s="26"/>
      <c r="D3184" s="26"/>
      <c r="E3184" s="26"/>
      <c r="F3184" s="26"/>
      <c r="G3184" s="26"/>
    </row>
    <row r="3185" spans="2:7" x14ac:dyDescent="0.2">
      <c r="B3185" s="26"/>
      <c r="C3185" s="26"/>
      <c r="D3185" s="26"/>
      <c r="E3185" s="26"/>
      <c r="F3185" s="26"/>
      <c r="G3185" s="26"/>
    </row>
    <row r="3186" spans="2:7" x14ac:dyDescent="0.2">
      <c r="B3186" s="26"/>
      <c r="C3186" s="26"/>
      <c r="D3186" s="26"/>
      <c r="E3186" s="26"/>
      <c r="F3186" s="26"/>
      <c r="G3186" s="26"/>
    </row>
    <row r="3187" spans="2:7" x14ac:dyDescent="0.2">
      <c r="B3187" s="26"/>
      <c r="C3187" s="26"/>
      <c r="D3187" s="26"/>
      <c r="E3187" s="26"/>
      <c r="F3187" s="26"/>
      <c r="G3187" s="26"/>
    </row>
    <row r="3188" spans="2:7" x14ac:dyDescent="0.2">
      <c r="B3188" s="26"/>
      <c r="C3188" s="26"/>
      <c r="D3188" s="26"/>
      <c r="E3188" s="26"/>
      <c r="F3188" s="26"/>
      <c r="G3188" s="26"/>
    </row>
    <row r="3189" spans="2:7" x14ac:dyDescent="0.2">
      <c r="B3189" s="26"/>
      <c r="C3189" s="26"/>
      <c r="D3189" s="26"/>
      <c r="E3189" s="26"/>
      <c r="F3189" s="26"/>
      <c r="G3189" s="26"/>
    </row>
    <row r="3190" spans="2:7" x14ac:dyDescent="0.2">
      <c r="B3190" s="26"/>
      <c r="C3190" s="26"/>
      <c r="D3190" s="26"/>
      <c r="E3190" s="26"/>
      <c r="F3190" s="26"/>
      <c r="G3190" s="26"/>
    </row>
    <row r="3191" spans="2:7" x14ac:dyDescent="0.2">
      <c r="B3191" s="26"/>
      <c r="C3191" s="26"/>
      <c r="D3191" s="26"/>
      <c r="E3191" s="26"/>
      <c r="F3191" s="26"/>
      <c r="G3191" s="26"/>
    </row>
    <row r="3192" spans="2:7" x14ac:dyDescent="0.2">
      <c r="B3192" s="26"/>
      <c r="C3192" s="26"/>
      <c r="D3192" s="26"/>
      <c r="E3192" s="26"/>
      <c r="F3192" s="26"/>
      <c r="G3192" s="26"/>
    </row>
    <row r="3193" spans="2:7" x14ac:dyDescent="0.2">
      <c r="B3193" s="26"/>
      <c r="C3193" s="26"/>
      <c r="D3193" s="26"/>
      <c r="E3193" s="26"/>
      <c r="F3193" s="26"/>
      <c r="G3193" s="26"/>
    </row>
    <row r="3194" spans="2:7" x14ac:dyDescent="0.2">
      <c r="B3194" s="26"/>
      <c r="C3194" s="26"/>
      <c r="D3194" s="26"/>
      <c r="E3194" s="26"/>
      <c r="F3194" s="26"/>
      <c r="G3194" s="26"/>
    </row>
    <row r="3195" spans="2:7" x14ac:dyDescent="0.2">
      <c r="B3195" s="26"/>
      <c r="C3195" s="26"/>
      <c r="D3195" s="26"/>
      <c r="E3195" s="26"/>
      <c r="F3195" s="26"/>
      <c r="G3195" s="26"/>
    </row>
    <row r="3196" spans="2:7" x14ac:dyDescent="0.2">
      <c r="B3196" s="26"/>
      <c r="C3196" s="26"/>
      <c r="D3196" s="26"/>
      <c r="E3196" s="26"/>
      <c r="F3196" s="26"/>
      <c r="G3196" s="26"/>
    </row>
    <row r="3197" spans="2:7" x14ac:dyDescent="0.2">
      <c r="B3197" s="26"/>
      <c r="C3197" s="26"/>
      <c r="D3197" s="26"/>
      <c r="E3197" s="26"/>
      <c r="F3197" s="26"/>
      <c r="G3197" s="26"/>
    </row>
    <row r="3198" spans="2:7" x14ac:dyDescent="0.2">
      <c r="B3198" s="26"/>
      <c r="C3198" s="26"/>
      <c r="D3198" s="26"/>
      <c r="E3198" s="26"/>
      <c r="F3198" s="26"/>
      <c r="G3198" s="26"/>
    </row>
    <row r="3199" spans="2:7" x14ac:dyDescent="0.2">
      <c r="B3199" s="26"/>
      <c r="C3199" s="26"/>
      <c r="D3199" s="26"/>
      <c r="E3199" s="26"/>
      <c r="F3199" s="26"/>
      <c r="G3199" s="26"/>
    </row>
    <row r="3200" spans="2:7" x14ac:dyDescent="0.2">
      <c r="B3200" s="26"/>
      <c r="C3200" s="26"/>
      <c r="D3200" s="26"/>
      <c r="E3200" s="26"/>
      <c r="F3200" s="26"/>
      <c r="G3200" s="26"/>
    </row>
    <row r="3201" spans="2:7" x14ac:dyDescent="0.2">
      <c r="B3201" s="26"/>
      <c r="C3201" s="26"/>
      <c r="D3201" s="26"/>
      <c r="E3201" s="26"/>
      <c r="F3201" s="26"/>
      <c r="G3201" s="26"/>
    </row>
    <row r="3202" spans="2:7" x14ac:dyDescent="0.2">
      <c r="B3202" s="26"/>
      <c r="C3202" s="26"/>
      <c r="D3202" s="26"/>
      <c r="E3202" s="26"/>
      <c r="F3202" s="26"/>
      <c r="G3202" s="26"/>
    </row>
    <row r="3203" spans="2:7" x14ac:dyDescent="0.2">
      <c r="B3203" s="26"/>
      <c r="C3203" s="26"/>
      <c r="D3203" s="26"/>
      <c r="E3203" s="26"/>
      <c r="F3203" s="26"/>
      <c r="G3203" s="26"/>
    </row>
    <row r="3204" spans="2:7" x14ac:dyDescent="0.2">
      <c r="B3204" s="26"/>
      <c r="C3204" s="26"/>
      <c r="D3204" s="26"/>
      <c r="E3204" s="26"/>
      <c r="F3204" s="26"/>
      <c r="G3204" s="26"/>
    </row>
    <row r="3205" spans="2:7" x14ac:dyDescent="0.2">
      <c r="B3205" s="26"/>
      <c r="C3205" s="26"/>
      <c r="D3205" s="26"/>
      <c r="E3205" s="26"/>
      <c r="F3205" s="26"/>
      <c r="G3205" s="26"/>
    </row>
    <row r="3206" spans="2:7" x14ac:dyDescent="0.2">
      <c r="B3206" s="26"/>
      <c r="C3206" s="26"/>
      <c r="D3206" s="26"/>
      <c r="E3206" s="26"/>
      <c r="F3206" s="26"/>
      <c r="G3206" s="26"/>
    </row>
    <row r="3207" spans="2:7" x14ac:dyDescent="0.2">
      <c r="B3207" s="26"/>
      <c r="C3207" s="26"/>
      <c r="D3207" s="26"/>
      <c r="E3207" s="26"/>
      <c r="F3207" s="26"/>
      <c r="G3207" s="26"/>
    </row>
    <row r="3208" spans="2:7" x14ac:dyDescent="0.2">
      <c r="B3208" s="26"/>
      <c r="C3208" s="26"/>
      <c r="D3208" s="26"/>
      <c r="E3208" s="26"/>
      <c r="F3208" s="26"/>
      <c r="G3208" s="26"/>
    </row>
    <row r="3209" spans="2:7" x14ac:dyDescent="0.2">
      <c r="B3209" s="26"/>
      <c r="C3209" s="26"/>
      <c r="D3209" s="26"/>
      <c r="E3209" s="26"/>
      <c r="F3209" s="26"/>
      <c r="G3209" s="26"/>
    </row>
    <row r="3210" spans="2:7" x14ac:dyDescent="0.2">
      <c r="B3210" s="26"/>
      <c r="C3210" s="26"/>
      <c r="D3210" s="26"/>
      <c r="E3210" s="26"/>
      <c r="F3210" s="26"/>
      <c r="G3210" s="26"/>
    </row>
    <row r="3211" spans="2:7" x14ac:dyDescent="0.2">
      <c r="B3211" s="26"/>
      <c r="C3211" s="26"/>
      <c r="D3211" s="26"/>
      <c r="E3211" s="26"/>
      <c r="F3211" s="26"/>
      <c r="G3211" s="26"/>
    </row>
    <row r="3212" spans="2:7" x14ac:dyDescent="0.2">
      <c r="B3212" s="26"/>
      <c r="C3212" s="26"/>
      <c r="D3212" s="26"/>
      <c r="E3212" s="26"/>
      <c r="F3212" s="26"/>
      <c r="G3212" s="26"/>
    </row>
    <row r="3213" spans="2:7" x14ac:dyDescent="0.2">
      <c r="B3213" s="26"/>
      <c r="C3213" s="26"/>
      <c r="D3213" s="26"/>
      <c r="E3213" s="26"/>
      <c r="F3213" s="26"/>
      <c r="G3213" s="26"/>
    </row>
    <row r="3214" spans="2:7" x14ac:dyDescent="0.2">
      <c r="B3214" s="26"/>
      <c r="C3214" s="26"/>
      <c r="D3214" s="26"/>
      <c r="E3214" s="26"/>
      <c r="F3214" s="26"/>
      <c r="G3214" s="26"/>
    </row>
    <row r="3215" spans="2:7" x14ac:dyDescent="0.2">
      <c r="B3215" s="26"/>
      <c r="C3215" s="26"/>
      <c r="D3215" s="26"/>
      <c r="E3215" s="26"/>
      <c r="F3215" s="26"/>
      <c r="G3215" s="26"/>
    </row>
    <row r="3216" spans="2:7" x14ac:dyDescent="0.2">
      <c r="B3216" s="26"/>
      <c r="C3216" s="26"/>
      <c r="D3216" s="26"/>
      <c r="E3216" s="26"/>
      <c r="F3216" s="26"/>
      <c r="G3216" s="26"/>
    </row>
    <row r="3217" spans="2:7" x14ac:dyDescent="0.2">
      <c r="B3217" s="26"/>
      <c r="C3217" s="26"/>
      <c r="D3217" s="26"/>
      <c r="E3217" s="26"/>
      <c r="F3217" s="26"/>
      <c r="G3217" s="26"/>
    </row>
    <row r="3218" spans="2:7" x14ac:dyDescent="0.2">
      <c r="B3218" s="26"/>
      <c r="C3218" s="26"/>
      <c r="D3218" s="26"/>
      <c r="E3218" s="26"/>
      <c r="F3218" s="26"/>
      <c r="G3218" s="26"/>
    </row>
    <row r="3219" spans="2:7" x14ac:dyDescent="0.2">
      <c r="B3219" s="26"/>
      <c r="C3219" s="26"/>
      <c r="D3219" s="26"/>
      <c r="E3219" s="26"/>
      <c r="F3219" s="26"/>
      <c r="G3219" s="26"/>
    </row>
    <row r="3220" spans="2:7" x14ac:dyDescent="0.2">
      <c r="B3220" s="26"/>
      <c r="C3220" s="26"/>
      <c r="D3220" s="26"/>
      <c r="E3220" s="26"/>
      <c r="F3220" s="26"/>
      <c r="G3220" s="26"/>
    </row>
    <row r="3221" spans="2:7" x14ac:dyDescent="0.2">
      <c r="B3221" s="26"/>
      <c r="C3221" s="26"/>
      <c r="D3221" s="26"/>
      <c r="E3221" s="26"/>
      <c r="F3221" s="26"/>
      <c r="G3221" s="26"/>
    </row>
    <row r="3222" spans="2:7" x14ac:dyDescent="0.2">
      <c r="B3222" s="26"/>
      <c r="C3222" s="26"/>
      <c r="D3222" s="26"/>
      <c r="E3222" s="26"/>
      <c r="F3222" s="26"/>
      <c r="G3222" s="26"/>
    </row>
    <row r="3223" spans="2:7" x14ac:dyDescent="0.2">
      <c r="B3223" s="26"/>
      <c r="C3223" s="26"/>
      <c r="D3223" s="26"/>
      <c r="E3223" s="26"/>
      <c r="F3223" s="26"/>
      <c r="G3223" s="26"/>
    </row>
    <row r="3224" spans="2:7" x14ac:dyDescent="0.2">
      <c r="B3224" s="26"/>
      <c r="C3224" s="26"/>
      <c r="D3224" s="26"/>
      <c r="E3224" s="26"/>
      <c r="F3224" s="26"/>
      <c r="G3224" s="26"/>
    </row>
    <row r="3225" spans="2:7" x14ac:dyDescent="0.2">
      <c r="B3225" s="26"/>
      <c r="C3225" s="26"/>
      <c r="D3225" s="26"/>
      <c r="E3225" s="26"/>
      <c r="F3225" s="26"/>
      <c r="G3225" s="26"/>
    </row>
    <row r="3226" spans="2:7" x14ac:dyDescent="0.2">
      <c r="B3226" s="26"/>
      <c r="C3226" s="26"/>
      <c r="D3226" s="26"/>
      <c r="E3226" s="26"/>
      <c r="F3226" s="26"/>
      <c r="G3226" s="26"/>
    </row>
    <row r="3227" spans="2:7" x14ac:dyDescent="0.2">
      <c r="B3227" s="26"/>
      <c r="C3227" s="26"/>
      <c r="D3227" s="26"/>
      <c r="E3227" s="26"/>
      <c r="F3227" s="26"/>
      <c r="G3227" s="26"/>
    </row>
    <row r="3228" spans="2:7" x14ac:dyDescent="0.2">
      <c r="B3228" s="26"/>
      <c r="C3228" s="26"/>
      <c r="D3228" s="26"/>
      <c r="E3228" s="26"/>
      <c r="F3228" s="26"/>
      <c r="G3228" s="26"/>
    </row>
    <row r="3229" spans="2:7" x14ac:dyDescent="0.2">
      <c r="B3229" s="26"/>
      <c r="C3229" s="26"/>
      <c r="D3229" s="26"/>
      <c r="E3229" s="26"/>
      <c r="F3229" s="26"/>
      <c r="G3229" s="26"/>
    </row>
    <row r="3230" spans="2:7" x14ac:dyDescent="0.2">
      <c r="B3230" s="26"/>
      <c r="C3230" s="26"/>
      <c r="D3230" s="26"/>
      <c r="E3230" s="26"/>
      <c r="F3230" s="26"/>
      <c r="G3230" s="26"/>
    </row>
    <row r="3231" spans="2:7" x14ac:dyDescent="0.2">
      <c r="B3231" s="26"/>
      <c r="C3231" s="26"/>
      <c r="D3231" s="26"/>
      <c r="E3231" s="26"/>
      <c r="F3231" s="26"/>
      <c r="G3231" s="26"/>
    </row>
    <row r="3232" spans="2:7" x14ac:dyDescent="0.2">
      <c r="B3232" s="26"/>
      <c r="C3232" s="26"/>
      <c r="D3232" s="26"/>
      <c r="E3232" s="26"/>
      <c r="F3232" s="26"/>
      <c r="G3232" s="26"/>
    </row>
    <row r="3233" spans="2:7" x14ac:dyDescent="0.2">
      <c r="B3233" s="26"/>
      <c r="C3233" s="26"/>
      <c r="D3233" s="26"/>
      <c r="E3233" s="26"/>
      <c r="F3233" s="26"/>
      <c r="G3233" s="26"/>
    </row>
    <row r="3234" spans="2:7" x14ac:dyDescent="0.2">
      <c r="B3234" s="26"/>
      <c r="C3234" s="26"/>
      <c r="D3234" s="26"/>
      <c r="E3234" s="26"/>
      <c r="F3234" s="26"/>
      <c r="G3234" s="26"/>
    </row>
    <row r="3235" spans="2:7" x14ac:dyDescent="0.2">
      <c r="B3235" s="26"/>
      <c r="C3235" s="26"/>
      <c r="D3235" s="26"/>
      <c r="E3235" s="26"/>
      <c r="F3235" s="26"/>
      <c r="G3235" s="26"/>
    </row>
    <row r="3236" spans="2:7" x14ac:dyDescent="0.2">
      <c r="B3236" s="26"/>
      <c r="C3236" s="26"/>
      <c r="D3236" s="26"/>
      <c r="E3236" s="26"/>
      <c r="F3236" s="26"/>
      <c r="G3236" s="26"/>
    </row>
    <row r="3237" spans="2:7" x14ac:dyDescent="0.2">
      <c r="B3237" s="26"/>
      <c r="C3237" s="26"/>
      <c r="D3237" s="26"/>
      <c r="E3237" s="26"/>
      <c r="F3237" s="26"/>
      <c r="G3237" s="26"/>
    </row>
    <row r="3238" spans="2:7" x14ac:dyDescent="0.2">
      <c r="B3238" s="26"/>
      <c r="C3238" s="26"/>
      <c r="D3238" s="26"/>
      <c r="E3238" s="26"/>
      <c r="F3238" s="26"/>
      <c r="G3238" s="26"/>
    </row>
    <row r="3239" spans="2:7" x14ac:dyDescent="0.2">
      <c r="B3239" s="26"/>
      <c r="C3239" s="26"/>
      <c r="D3239" s="26"/>
      <c r="E3239" s="26"/>
      <c r="F3239" s="26"/>
      <c r="G3239" s="26"/>
    </row>
    <row r="3240" spans="2:7" x14ac:dyDescent="0.2">
      <c r="B3240" s="26"/>
      <c r="C3240" s="26"/>
      <c r="D3240" s="26"/>
      <c r="E3240" s="26"/>
      <c r="F3240" s="26"/>
      <c r="G3240" s="26"/>
    </row>
    <row r="3241" spans="2:7" x14ac:dyDescent="0.2">
      <c r="B3241" s="26"/>
      <c r="C3241" s="26"/>
      <c r="D3241" s="26"/>
      <c r="E3241" s="26"/>
      <c r="F3241" s="26"/>
      <c r="G3241" s="26"/>
    </row>
    <row r="3242" spans="2:7" x14ac:dyDescent="0.2">
      <c r="B3242" s="26"/>
      <c r="C3242" s="26"/>
      <c r="D3242" s="26"/>
      <c r="E3242" s="26"/>
      <c r="F3242" s="26"/>
      <c r="G3242" s="26"/>
    </row>
    <row r="3243" spans="2:7" x14ac:dyDescent="0.2">
      <c r="B3243" s="26"/>
      <c r="C3243" s="26"/>
      <c r="D3243" s="26"/>
      <c r="E3243" s="26"/>
      <c r="F3243" s="26"/>
      <c r="G3243" s="26"/>
    </row>
    <row r="3244" spans="2:7" x14ac:dyDescent="0.2">
      <c r="B3244" s="26"/>
      <c r="C3244" s="26"/>
      <c r="D3244" s="26"/>
      <c r="E3244" s="26"/>
      <c r="F3244" s="26"/>
      <c r="G3244" s="26"/>
    </row>
    <row r="3245" spans="2:7" x14ac:dyDescent="0.2">
      <c r="B3245" s="26"/>
      <c r="C3245" s="26"/>
      <c r="D3245" s="26"/>
      <c r="E3245" s="26"/>
      <c r="F3245" s="26"/>
      <c r="G3245" s="26"/>
    </row>
    <row r="3246" spans="2:7" x14ac:dyDescent="0.2">
      <c r="B3246" s="26"/>
      <c r="C3246" s="26"/>
      <c r="D3246" s="26"/>
      <c r="E3246" s="26"/>
      <c r="F3246" s="26"/>
      <c r="G3246" s="26"/>
    </row>
    <row r="3247" spans="2:7" x14ac:dyDescent="0.2">
      <c r="B3247" s="26"/>
      <c r="C3247" s="26"/>
      <c r="D3247" s="26"/>
      <c r="E3247" s="26"/>
      <c r="F3247" s="26"/>
      <c r="G3247" s="26"/>
    </row>
    <row r="3248" spans="2:7" x14ac:dyDescent="0.2">
      <c r="B3248" s="26"/>
      <c r="C3248" s="26"/>
      <c r="D3248" s="26"/>
      <c r="E3248" s="26"/>
      <c r="F3248" s="26"/>
      <c r="G3248" s="26"/>
    </row>
    <row r="3249" spans="2:7" x14ac:dyDescent="0.2">
      <c r="B3249" s="26"/>
      <c r="C3249" s="26"/>
      <c r="D3249" s="26"/>
      <c r="E3249" s="26"/>
      <c r="F3249" s="26"/>
      <c r="G3249" s="26"/>
    </row>
    <row r="3250" spans="2:7" x14ac:dyDescent="0.2">
      <c r="B3250" s="26"/>
      <c r="C3250" s="26"/>
      <c r="D3250" s="26"/>
      <c r="E3250" s="26"/>
      <c r="F3250" s="26"/>
      <c r="G3250" s="26"/>
    </row>
    <row r="3251" spans="2:7" x14ac:dyDescent="0.2">
      <c r="B3251" s="26"/>
      <c r="C3251" s="26"/>
      <c r="D3251" s="26"/>
      <c r="E3251" s="26"/>
      <c r="F3251" s="26"/>
      <c r="G3251" s="26"/>
    </row>
    <row r="3252" spans="2:7" x14ac:dyDescent="0.2">
      <c r="B3252" s="26"/>
      <c r="C3252" s="26"/>
      <c r="D3252" s="26"/>
      <c r="E3252" s="26"/>
      <c r="F3252" s="26"/>
      <c r="G3252" s="26"/>
    </row>
    <row r="3253" spans="2:7" x14ac:dyDescent="0.2">
      <c r="B3253" s="26"/>
      <c r="C3253" s="26"/>
      <c r="D3253" s="26"/>
      <c r="E3253" s="26"/>
      <c r="F3253" s="26"/>
      <c r="G3253" s="26"/>
    </row>
    <row r="3254" spans="2:7" x14ac:dyDescent="0.2">
      <c r="B3254" s="26"/>
      <c r="C3254" s="26"/>
      <c r="D3254" s="26"/>
      <c r="E3254" s="26"/>
      <c r="F3254" s="26"/>
      <c r="G3254" s="26"/>
    </row>
    <row r="3255" spans="2:7" x14ac:dyDescent="0.2">
      <c r="B3255" s="26"/>
      <c r="C3255" s="26"/>
      <c r="D3255" s="26"/>
      <c r="E3255" s="26"/>
      <c r="F3255" s="26"/>
      <c r="G3255" s="26"/>
    </row>
    <row r="3256" spans="2:7" x14ac:dyDescent="0.2">
      <c r="B3256" s="26"/>
      <c r="C3256" s="26"/>
      <c r="D3256" s="26"/>
      <c r="E3256" s="26"/>
      <c r="F3256" s="26"/>
      <c r="G3256" s="26"/>
    </row>
    <row r="3257" spans="2:7" x14ac:dyDescent="0.2">
      <c r="B3257" s="26"/>
      <c r="C3257" s="26"/>
      <c r="D3257" s="26"/>
      <c r="E3257" s="26"/>
      <c r="F3257" s="26"/>
      <c r="G3257" s="26"/>
    </row>
    <row r="3258" spans="2:7" x14ac:dyDescent="0.2">
      <c r="B3258" s="26"/>
      <c r="C3258" s="26"/>
      <c r="D3258" s="26"/>
      <c r="E3258" s="26"/>
      <c r="F3258" s="26"/>
      <c r="G3258" s="26"/>
    </row>
    <row r="3259" spans="2:7" x14ac:dyDescent="0.2">
      <c r="B3259" s="26"/>
      <c r="C3259" s="26"/>
      <c r="D3259" s="26"/>
      <c r="E3259" s="26"/>
      <c r="F3259" s="26"/>
      <c r="G3259" s="26"/>
    </row>
    <row r="3260" spans="2:7" x14ac:dyDescent="0.2">
      <c r="B3260" s="26"/>
      <c r="C3260" s="26"/>
      <c r="D3260" s="26"/>
      <c r="E3260" s="26"/>
      <c r="F3260" s="26"/>
      <c r="G3260" s="26"/>
    </row>
    <row r="3261" spans="2:7" x14ac:dyDescent="0.2">
      <c r="B3261" s="26"/>
      <c r="C3261" s="26"/>
      <c r="D3261" s="26"/>
      <c r="E3261" s="26"/>
      <c r="F3261" s="26"/>
      <c r="G3261" s="26"/>
    </row>
    <row r="3262" spans="2:7" x14ac:dyDescent="0.2">
      <c r="B3262" s="26"/>
      <c r="C3262" s="26"/>
      <c r="D3262" s="26"/>
      <c r="E3262" s="26"/>
      <c r="F3262" s="26"/>
      <c r="G3262" s="26"/>
    </row>
    <row r="3263" spans="2:7" x14ac:dyDescent="0.2">
      <c r="B3263" s="26"/>
      <c r="C3263" s="26"/>
      <c r="D3263" s="26"/>
      <c r="E3263" s="26"/>
      <c r="F3263" s="26"/>
      <c r="G3263" s="26"/>
    </row>
    <row r="3264" spans="2:7" x14ac:dyDescent="0.2">
      <c r="B3264" s="26"/>
      <c r="C3264" s="26"/>
      <c r="D3264" s="26"/>
      <c r="E3264" s="26"/>
      <c r="F3264" s="26"/>
      <c r="G3264" s="26"/>
    </row>
    <row r="3265" spans="2:7" x14ac:dyDescent="0.2">
      <c r="B3265" s="26"/>
      <c r="C3265" s="26"/>
      <c r="D3265" s="26"/>
      <c r="E3265" s="26"/>
      <c r="F3265" s="26"/>
      <c r="G3265" s="26"/>
    </row>
    <row r="3266" spans="2:7" x14ac:dyDescent="0.2">
      <c r="B3266" s="26"/>
      <c r="C3266" s="26"/>
      <c r="D3266" s="26"/>
      <c r="E3266" s="26"/>
      <c r="F3266" s="26"/>
      <c r="G3266" s="26"/>
    </row>
    <row r="3267" spans="2:7" x14ac:dyDescent="0.2">
      <c r="B3267" s="26"/>
      <c r="C3267" s="26"/>
      <c r="D3267" s="26"/>
      <c r="E3267" s="26"/>
      <c r="F3267" s="26"/>
      <c r="G3267" s="26"/>
    </row>
    <row r="3268" spans="2:7" x14ac:dyDescent="0.2">
      <c r="B3268" s="26"/>
      <c r="C3268" s="26"/>
      <c r="D3268" s="26"/>
      <c r="E3268" s="26"/>
      <c r="F3268" s="26"/>
      <c r="G3268" s="26"/>
    </row>
    <row r="3269" spans="2:7" x14ac:dyDescent="0.2">
      <c r="B3269" s="26"/>
      <c r="C3269" s="26"/>
      <c r="D3269" s="26"/>
      <c r="E3269" s="26"/>
      <c r="F3269" s="26"/>
      <c r="G3269" s="26"/>
    </row>
    <row r="3270" spans="2:7" x14ac:dyDescent="0.2">
      <c r="B3270" s="26"/>
      <c r="C3270" s="26"/>
      <c r="D3270" s="26"/>
      <c r="E3270" s="26"/>
      <c r="F3270" s="26"/>
      <c r="G3270" s="26"/>
    </row>
    <row r="3271" spans="2:7" x14ac:dyDescent="0.2">
      <c r="B3271" s="26"/>
      <c r="C3271" s="26"/>
      <c r="D3271" s="26"/>
      <c r="E3271" s="26"/>
      <c r="F3271" s="26"/>
      <c r="G3271" s="26"/>
    </row>
    <row r="3272" spans="2:7" x14ac:dyDescent="0.2">
      <c r="B3272" s="26"/>
      <c r="C3272" s="26"/>
      <c r="D3272" s="26"/>
      <c r="E3272" s="26"/>
      <c r="F3272" s="26"/>
      <c r="G3272" s="26"/>
    </row>
    <row r="3273" spans="2:7" x14ac:dyDescent="0.2">
      <c r="B3273" s="26"/>
      <c r="C3273" s="26"/>
      <c r="D3273" s="26"/>
      <c r="E3273" s="26"/>
      <c r="F3273" s="26"/>
      <c r="G3273" s="26"/>
    </row>
    <row r="3274" spans="2:7" x14ac:dyDescent="0.2">
      <c r="B3274" s="26"/>
      <c r="C3274" s="26"/>
      <c r="D3274" s="26"/>
      <c r="E3274" s="26"/>
      <c r="F3274" s="26"/>
      <c r="G3274" s="26"/>
    </row>
    <row r="3275" spans="2:7" x14ac:dyDescent="0.2">
      <c r="B3275" s="26"/>
      <c r="C3275" s="26"/>
      <c r="D3275" s="26"/>
      <c r="E3275" s="26"/>
      <c r="F3275" s="26"/>
      <c r="G3275" s="26"/>
    </row>
    <row r="3276" spans="2:7" x14ac:dyDescent="0.2">
      <c r="B3276" s="26"/>
      <c r="C3276" s="26"/>
      <c r="D3276" s="26"/>
      <c r="E3276" s="26"/>
      <c r="F3276" s="26"/>
      <c r="G3276" s="26"/>
    </row>
    <row r="3277" spans="2:7" x14ac:dyDescent="0.2">
      <c r="B3277" s="26"/>
      <c r="C3277" s="26"/>
      <c r="D3277" s="26"/>
      <c r="E3277" s="26"/>
      <c r="F3277" s="26"/>
      <c r="G3277" s="26"/>
    </row>
    <row r="3278" spans="2:7" x14ac:dyDescent="0.2">
      <c r="B3278" s="26"/>
      <c r="C3278" s="26"/>
      <c r="D3278" s="26"/>
      <c r="E3278" s="26"/>
      <c r="F3278" s="26"/>
      <c r="G3278" s="26"/>
    </row>
    <row r="3279" spans="2:7" x14ac:dyDescent="0.2">
      <c r="B3279" s="26"/>
      <c r="C3279" s="26"/>
      <c r="D3279" s="26"/>
      <c r="E3279" s="26"/>
      <c r="F3279" s="26"/>
      <c r="G3279" s="26"/>
    </row>
    <row r="3280" spans="2:7" x14ac:dyDescent="0.2">
      <c r="B3280" s="26"/>
      <c r="C3280" s="26"/>
      <c r="D3280" s="26"/>
      <c r="E3280" s="26"/>
      <c r="F3280" s="26"/>
      <c r="G3280" s="26"/>
    </row>
    <row r="3281" spans="2:7" x14ac:dyDescent="0.2">
      <c r="B3281" s="26"/>
      <c r="C3281" s="26"/>
      <c r="D3281" s="26"/>
      <c r="E3281" s="26"/>
      <c r="F3281" s="26"/>
      <c r="G3281" s="26"/>
    </row>
    <row r="3282" spans="2:7" x14ac:dyDescent="0.2">
      <c r="B3282" s="26"/>
      <c r="C3282" s="26"/>
      <c r="D3282" s="26"/>
      <c r="E3282" s="26"/>
      <c r="F3282" s="26"/>
      <c r="G3282" s="26"/>
    </row>
    <row r="3283" spans="2:7" x14ac:dyDescent="0.2">
      <c r="B3283" s="26"/>
      <c r="C3283" s="26"/>
      <c r="D3283" s="26"/>
      <c r="E3283" s="26"/>
      <c r="F3283" s="26"/>
      <c r="G3283" s="26"/>
    </row>
    <row r="3284" spans="2:7" x14ac:dyDescent="0.2">
      <c r="B3284" s="26"/>
      <c r="C3284" s="26"/>
      <c r="D3284" s="26"/>
      <c r="E3284" s="26"/>
      <c r="F3284" s="26"/>
      <c r="G3284" s="26"/>
    </row>
    <row r="3285" spans="2:7" x14ac:dyDescent="0.2">
      <c r="B3285" s="26"/>
      <c r="C3285" s="26"/>
      <c r="D3285" s="26"/>
      <c r="E3285" s="26"/>
      <c r="F3285" s="26"/>
      <c r="G3285" s="26"/>
    </row>
    <row r="3286" spans="2:7" x14ac:dyDescent="0.2">
      <c r="B3286" s="26"/>
      <c r="C3286" s="26"/>
      <c r="D3286" s="26"/>
      <c r="E3286" s="26"/>
      <c r="F3286" s="26"/>
      <c r="G3286" s="26"/>
    </row>
    <row r="3287" spans="2:7" x14ac:dyDescent="0.2">
      <c r="B3287" s="26"/>
      <c r="C3287" s="26"/>
      <c r="D3287" s="26"/>
      <c r="E3287" s="26"/>
      <c r="F3287" s="26"/>
      <c r="G3287" s="26"/>
    </row>
    <row r="3288" spans="2:7" x14ac:dyDescent="0.2">
      <c r="B3288" s="26"/>
      <c r="C3288" s="26"/>
      <c r="D3288" s="26"/>
      <c r="E3288" s="26"/>
      <c r="F3288" s="26"/>
      <c r="G3288" s="26"/>
    </row>
    <row r="3289" spans="2:7" x14ac:dyDescent="0.2">
      <c r="B3289" s="26"/>
      <c r="C3289" s="26"/>
      <c r="D3289" s="26"/>
      <c r="E3289" s="26"/>
      <c r="F3289" s="26"/>
      <c r="G3289" s="26"/>
    </row>
    <row r="3290" spans="2:7" x14ac:dyDescent="0.2">
      <c r="B3290" s="26"/>
      <c r="C3290" s="26"/>
      <c r="D3290" s="26"/>
      <c r="E3290" s="26"/>
      <c r="F3290" s="26"/>
      <c r="G3290" s="26"/>
    </row>
    <row r="3291" spans="2:7" x14ac:dyDescent="0.2">
      <c r="B3291" s="26"/>
      <c r="C3291" s="26"/>
      <c r="D3291" s="26"/>
      <c r="E3291" s="26"/>
      <c r="F3291" s="26"/>
      <c r="G3291" s="26"/>
    </row>
    <row r="3292" spans="2:7" x14ac:dyDescent="0.2">
      <c r="B3292" s="26"/>
      <c r="C3292" s="26"/>
      <c r="D3292" s="26"/>
      <c r="E3292" s="26"/>
      <c r="F3292" s="26"/>
      <c r="G3292" s="26"/>
    </row>
    <row r="3293" spans="2:7" x14ac:dyDescent="0.2">
      <c r="B3293" s="26"/>
      <c r="C3293" s="26"/>
      <c r="D3293" s="26"/>
      <c r="E3293" s="26"/>
      <c r="F3293" s="26"/>
      <c r="G3293" s="26"/>
    </row>
    <row r="3294" spans="2:7" x14ac:dyDescent="0.2">
      <c r="B3294" s="26"/>
      <c r="C3294" s="26"/>
      <c r="D3294" s="26"/>
      <c r="E3294" s="26"/>
      <c r="F3294" s="26"/>
      <c r="G3294" s="26"/>
    </row>
    <row r="3295" spans="2:7" x14ac:dyDescent="0.2">
      <c r="B3295" s="26"/>
      <c r="C3295" s="26"/>
      <c r="D3295" s="26"/>
      <c r="E3295" s="26"/>
      <c r="F3295" s="26"/>
      <c r="G3295" s="26"/>
    </row>
    <row r="3296" spans="2:7" x14ac:dyDescent="0.2">
      <c r="B3296" s="26"/>
      <c r="C3296" s="26"/>
      <c r="D3296" s="26"/>
      <c r="E3296" s="26"/>
      <c r="F3296" s="26"/>
      <c r="G3296" s="26"/>
    </row>
    <row r="3297" spans="2:7" x14ac:dyDescent="0.2">
      <c r="B3297" s="26"/>
      <c r="C3297" s="26"/>
      <c r="D3297" s="26"/>
      <c r="E3297" s="26"/>
      <c r="F3297" s="26"/>
      <c r="G3297" s="26"/>
    </row>
    <row r="3298" spans="2:7" x14ac:dyDescent="0.2">
      <c r="B3298" s="26"/>
      <c r="C3298" s="26"/>
      <c r="D3298" s="26"/>
      <c r="E3298" s="26"/>
      <c r="F3298" s="26"/>
      <c r="G3298" s="26"/>
    </row>
    <row r="3299" spans="2:7" x14ac:dyDescent="0.2">
      <c r="B3299" s="26"/>
      <c r="C3299" s="26"/>
      <c r="D3299" s="26"/>
      <c r="E3299" s="26"/>
      <c r="F3299" s="26"/>
      <c r="G3299" s="26"/>
    </row>
    <row r="3300" spans="2:7" x14ac:dyDescent="0.2">
      <c r="B3300" s="26"/>
      <c r="C3300" s="26"/>
      <c r="D3300" s="26"/>
      <c r="E3300" s="26"/>
      <c r="F3300" s="26"/>
      <c r="G3300" s="26"/>
    </row>
    <row r="3301" spans="2:7" x14ac:dyDescent="0.2">
      <c r="B3301" s="26"/>
      <c r="C3301" s="26"/>
      <c r="D3301" s="26"/>
      <c r="E3301" s="26"/>
      <c r="F3301" s="26"/>
      <c r="G3301" s="26"/>
    </row>
    <row r="3302" spans="2:7" x14ac:dyDescent="0.2">
      <c r="B3302" s="26"/>
      <c r="C3302" s="26"/>
      <c r="D3302" s="26"/>
      <c r="E3302" s="26"/>
      <c r="F3302" s="26"/>
      <c r="G3302" s="26"/>
    </row>
    <row r="3303" spans="2:7" x14ac:dyDescent="0.2">
      <c r="B3303" s="26"/>
      <c r="C3303" s="26"/>
      <c r="D3303" s="26"/>
      <c r="E3303" s="26"/>
      <c r="F3303" s="26"/>
      <c r="G3303" s="26"/>
    </row>
    <row r="3304" spans="2:7" x14ac:dyDescent="0.2">
      <c r="B3304" s="26"/>
      <c r="C3304" s="26"/>
      <c r="D3304" s="26"/>
      <c r="E3304" s="26"/>
      <c r="F3304" s="26"/>
      <c r="G3304" s="26"/>
    </row>
    <row r="3305" spans="2:7" x14ac:dyDescent="0.2">
      <c r="B3305" s="26"/>
      <c r="C3305" s="26"/>
      <c r="D3305" s="26"/>
      <c r="E3305" s="26"/>
      <c r="F3305" s="26"/>
      <c r="G3305" s="26"/>
    </row>
    <row r="3306" spans="2:7" x14ac:dyDescent="0.2">
      <c r="B3306" s="26"/>
      <c r="C3306" s="26"/>
      <c r="D3306" s="26"/>
      <c r="E3306" s="26"/>
      <c r="F3306" s="26"/>
      <c r="G3306" s="26"/>
    </row>
    <row r="3307" spans="2:7" x14ac:dyDescent="0.2">
      <c r="B3307" s="26"/>
      <c r="C3307" s="26"/>
      <c r="D3307" s="26"/>
      <c r="E3307" s="26"/>
      <c r="F3307" s="26"/>
      <c r="G3307" s="26"/>
    </row>
    <row r="3308" spans="2:7" x14ac:dyDescent="0.2">
      <c r="B3308" s="26"/>
      <c r="C3308" s="26"/>
      <c r="D3308" s="26"/>
      <c r="E3308" s="26"/>
      <c r="F3308" s="26"/>
      <c r="G3308" s="26"/>
    </row>
    <row r="3309" spans="2:7" x14ac:dyDescent="0.2">
      <c r="B3309" s="26"/>
      <c r="C3309" s="26"/>
      <c r="D3309" s="26"/>
      <c r="E3309" s="26"/>
      <c r="F3309" s="26"/>
      <c r="G3309" s="26"/>
    </row>
    <row r="3310" spans="2:7" x14ac:dyDescent="0.2">
      <c r="B3310" s="26"/>
      <c r="C3310" s="26"/>
      <c r="D3310" s="26"/>
      <c r="E3310" s="26"/>
      <c r="F3310" s="26"/>
      <c r="G3310" s="26"/>
    </row>
    <row r="3311" spans="2:7" x14ac:dyDescent="0.2">
      <c r="B3311" s="26"/>
      <c r="C3311" s="26"/>
      <c r="D3311" s="26"/>
      <c r="E3311" s="26"/>
      <c r="F3311" s="26"/>
      <c r="G3311" s="26"/>
    </row>
    <row r="3312" spans="2:7" x14ac:dyDescent="0.2">
      <c r="B3312" s="26"/>
      <c r="C3312" s="26"/>
      <c r="D3312" s="26"/>
      <c r="E3312" s="26"/>
      <c r="F3312" s="26"/>
      <c r="G3312" s="26"/>
    </row>
    <row r="3313" spans="2:7" x14ac:dyDescent="0.2">
      <c r="B3313" s="26"/>
      <c r="C3313" s="26"/>
      <c r="D3313" s="26"/>
      <c r="E3313" s="26"/>
      <c r="F3313" s="26"/>
      <c r="G3313" s="26"/>
    </row>
    <row r="3314" spans="2:7" x14ac:dyDescent="0.2">
      <c r="B3314" s="26"/>
      <c r="C3314" s="26"/>
      <c r="D3314" s="26"/>
      <c r="E3314" s="26"/>
      <c r="F3314" s="26"/>
      <c r="G3314" s="26"/>
    </row>
    <row r="3315" spans="2:7" x14ac:dyDescent="0.2">
      <c r="B3315" s="26"/>
      <c r="C3315" s="26"/>
      <c r="D3315" s="26"/>
      <c r="E3315" s="26"/>
      <c r="F3315" s="26"/>
      <c r="G3315" s="26"/>
    </row>
    <row r="3316" spans="2:7" x14ac:dyDescent="0.2">
      <c r="B3316" s="26"/>
      <c r="C3316" s="26"/>
      <c r="D3316" s="26"/>
      <c r="E3316" s="26"/>
      <c r="F3316" s="26"/>
      <c r="G3316" s="26"/>
    </row>
    <row r="3317" spans="2:7" x14ac:dyDescent="0.2">
      <c r="B3317" s="26"/>
      <c r="C3317" s="26"/>
      <c r="D3317" s="26"/>
      <c r="E3317" s="26"/>
      <c r="F3317" s="26"/>
      <c r="G3317" s="26"/>
    </row>
    <row r="3318" spans="2:7" x14ac:dyDescent="0.2">
      <c r="B3318" s="26"/>
      <c r="C3318" s="26"/>
      <c r="D3318" s="26"/>
      <c r="E3318" s="26"/>
      <c r="F3318" s="26"/>
      <c r="G3318" s="26"/>
    </row>
    <row r="3319" spans="2:7" x14ac:dyDescent="0.2">
      <c r="B3319" s="26"/>
      <c r="C3319" s="26"/>
      <c r="D3319" s="26"/>
      <c r="E3319" s="26"/>
      <c r="F3319" s="26"/>
      <c r="G3319" s="26"/>
    </row>
    <row r="3320" spans="2:7" x14ac:dyDescent="0.2">
      <c r="B3320" s="26"/>
      <c r="C3320" s="26"/>
      <c r="D3320" s="26"/>
      <c r="E3320" s="26"/>
      <c r="F3320" s="26"/>
      <c r="G3320" s="26"/>
    </row>
    <row r="3321" spans="2:7" x14ac:dyDescent="0.2">
      <c r="B3321" s="26"/>
      <c r="C3321" s="26"/>
      <c r="D3321" s="26"/>
      <c r="E3321" s="26"/>
      <c r="F3321" s="26"/>
      <c r="G3321" s="26"/>
    </row>
    <row r="3322" spans="2:7" x14ac:dyDescent="0.2">
      <c r="B3322" s="26"/>
      <c r="C3322" s="26"/>
      <c r="D3322" s="26"/>
      <c r="E3322" s="26"/>
      <c r="F3322" s="26"/>
      <c r="G3322" s="26"/>
    </row>
    <row r="3323" spans="2:7" x14ac:dyDescent="0.2">
      <c r="B3323" s="26"/>
      <c r="C3323" s="26"/>
      <c r="D3323" s="26"/>
      <c r="E3323" s="26"/>
      <c r="F3323" s="26"/>
      <c r="G3323" s="26"/>
    </row>
    <row r="3324" spans="2:7" x14ac:dyDescent="0.2">
      <c r="B3324" s="26"/>
      <c r="C3324" s="26"/>
      <c r="D3324" s="26"/>
      <c r="E3324" s="26"/>
      <c r="F3324" s="26"/>
      <c r="G3324" s="26"/>
    </row>
    <row r="3325" spans="2:7" x14ac:dyDescent="0.2">
      <c r="B3325" s="26"/>
      <c r="C3325" s="26"/>
      <c r="D3325" s="26"/>
      <c r="E3325" s="26"/>
      <c r="F3325" s="26"/>
      <c r="G3325" s="26"/>
    </row>
    <row r="3326" spans="2:7" x14ac:dyDescent="0.2">
      <c r="B3326" s="26"/>
      <c r="C3326" s="26"/>
      <c r="D3326" s="26"/>
      <c r="E3326" s="26"/>
      <c r="F3326" s="26"/>
      <c r="G3326" s="26"/>
    </row>
    <row r="3327" spans="2:7" x14ac:dyDescent="0.2">
      <c r="B3327" s="26"/>
      <c r="C3327" s="26"/>
      <c r="D3327" s="26"/>
      <c r="E3327" s="26"/>
      <c r="F3327" s="26"/>
      <c r="G3327" s="26"/>
    </row>
    <row r="3328" spans="2:7" x14ac:dyDescent="0.2">
      <c r="B3328" s="26"/>
      <c r="C3328" s="26"/>
      <c r="D3328" s="26"/>
      <c r="E3328" s="26"/>
      <c r="F3328" s="26"/>
      <c r="G3328" s="26"/>
    </row>
    <row r="3329" spans="2:7" x14ac:dyDescent="0.2">
      <c r="B3329" s="26"/>
      <c r="C3329" s="26"/>
      <c r="D3329" s="26"/>
      <c r="E3329" s="26"/>
      <c r="F3329" s="26"/>
      <c r="G3329" s="26"/>
    </row>
    <row r="3330" spans="2:7" x14ac:dyDescent="0.2">
      <c r="B3330" s="26"/>
      <c r="C3330" s="26"/>
      <c r="D3330" s="26"/>
      <c r="E3330" s="26"/>
      <c r="F3330" s="26"/>
      <c r="G3330" s="26"/>
    </row>
    <row r="3331" spans="2:7" x14ac:dyDescent="0.2">
      <c r="B3331" s="26"/>
      <c r="C3331" s="26"/>
      <c r="D3331" s="26"/>
      <c r="E3331" s="26"/>
      <c r="F3331" s="26"/>
      <c r="G3331" s="26"/>
    </row>
    <row r="3332" spans="2:7" x14ac:dyDescent="0.2">
      <c r="B3332" s="26"/>
      <c r="C3332" s="26"/>
      <c r="D3332" s="26"/>
      <c r="E3332" s="26"/>
      <c r="F3332" s="26"/>
      <c r="G3332" s="26"/>
    </row>
    <row r="3333" spans="2:7" x14ac:dyDescent="0.2">
      <c r="B3333" s="26"/>
      <c r="C3333" s="26"/>
      <c r="D3333" s="26"/>
      <c r="E3333" s="26"/>
      <c r="F3333" s="26"/>
      <c r="G3333" s="26"/>
    </row>
    <row r="3334" spans="2:7" x14ac:dyDescent="0.2">
      <c r="B3334" s="26"/>
      <c r="C3334" s="26"/>
      <c r="D3334" s="26"/>
      <c r="E3334" s="26"/>
      <c r="F3334" s="26"/>
      <c r="G3334" s="26"/>
    </row>
    <row r="3335" spans="2:7" x14ac:dyDescent="0.2">
      <c r="B3335" s="26"/>
      <c r="C3335" s="26"/>
      <c r="D3335" s="26"/>
      <c r="E3335" s="26"/>
      <c r="F3335" s="26"/>
      <c r="G3335" s="26"/>
    </row>
    <row r="3336" spans="2:7" x14ac:dyDescent="0.2">
      <c r="B3336" s="26"/>
      <c r="C3336" s="26"/>
      <c r="D3336" s="26"/>
      <c r="E3336" s="26"/>
      <c r="F3336" s="26"/>
      <c r="G3336" s="26"/>
    </row>
    <row r="3337" spans="2:7" x14ac:dyDescent="0.2">
      <c r="B3337" s="26"/>
      <c r="C3337" s="26"/>
      <c r="D3337" s="26"/>
      <c r="E3337" s="26"/>
      <c r="F3337" s="26"/>
      <c r="G3337" s="26"/>
    </row>
    <row r="3338" spans="2:7" x14ac:dyDescent="0.2">
      <c r="B3338" s="26"/>
      <c r="C3338" s="26"/>
      <c r="D3338" s="26"/>
      <c r="E3338" s="26"/>
      <c r="F3338" s="26"/>
      <c r="G3338" s="26"/>
    </row>
    <row r="3339" spans="2:7" x14ac:dyDescent="0.2">
      <c r="B3339" s="26"/>
      <c r="C3339" s="26"/>
      <c r="D3339" s="26"/>
      <c r="E3339" s="26"/>
      <c r="F3339" s="26"/>
      <c r="G3339" s="26"/>
    </row>
    <row r="3340" spans="2:7" x14ac:dyDescent="0.2">
      <c r="B3340" s="26"/>
      <c r="C3340" s="26"/>
      <c r="D3340" s="26"/>
      <c r="E3340" s="26"/>
      <c r="F3340" s="26"/>
      <c r="G3340" s="26"/>
    </row>
    <row r="3341" spans="2:7" x14ac:dyDescent="0.2">
      <c r="B3341" s="26"/>
      <c r="C3341" s="26"/>
      <c r="D3341" s="26"/>
      <c r="E3341" s="26"/>
      <c r="F3341" s="26"/>
      <c r="G3341" s="26"/>
    </row>
    <row r="3342" spans="2:7" x14ac:dyDescent="0.2">
      <c r="B3342" s="26"/>
      <c r="C3342" s="26"/>
      <c r="D3342" s="26"/>
      <c r="E3342" s="26"/>
      <c r="F3342" s="26"/>
      <c r="G3342" s="26"/>
    </row>
    <row r="3343" spans="2:7" x14ac:dyDescent="0.2">
      <c r="B3343" s="26"/>
      <c r="C3343" s="26"/>
      <c r="D3343" s="26"/>
      <c r="E3343" s="26"/>
      <c r="F3343" s="26"/>
      <c r="G3343" s="26"/>
    </row>
    <row r="3344" spans="2:7" x14ac:dyDescent="0.2">
      <c r="B3344" s="26"/>
      <c r="C3344" s="26"/>
      <c r="D3344" s="26"/>
      <c r="E3344" s="26"/>
      <c r="F3344" s="26"/>
      <c r="G3344" s="26"/>
    </row>
    <row r="3345" spans="2:7" x14ac:dyDescent="0.2">
      <c r="B3345" s="26"/>
      <c r="C3345" s="26"/>
      <c r="D3345" s="26"/>
      <c r="E3345" s="26"/>
      <c r="F3345" s="26"/>
      <c r="G3345" s="26"/>
    </row>
    <row r="3346" spans="2:7" x14ac:dyDescent="0.2">
      <c r="B3346" s="26"/>
      <c r="C3346" s="26"/>
      <c r="D3346" s="26"/>
      <c r="E3346" s="26"/>
      <c r="F3346" s="26"/>
      <c r="G3346" s="26"/>
    </row>
    <row r="3347" spans="2:7" x14ac:dyDescent="0.2">
      <c r="B3347" s="26"/>
      <c r="C3347" s="26"/>
      <c r="D3347" s="26"/>
      <c r="E3347" s="26"/>
      <c r="F3347" s="26"/>
      <c r="G3347" s="26"/>
    </row>
    <row r="3348" spans="2:7" x14ac:dyDescent="0.2">
      <c r="B3348" s="26"/>
      <c r="C3348" s="26"/>
      <c r="D3348" s="26"/>
      <c r="E3348" s="26"/>
      <c r="F3348" s="26"/>
      <c r="G3348" s="26"/>
    </row>
    <row r="3349" spans="2:7" x14ac:dyDescent="0.2">
      <c r="B3349" s="26"/>
      <c r="C3349" s="26"/>
      <c r="D3349" s="26"/>
      <c r="E3349" s="26"/>
      <c r="F3349" s="26"/>
      <c r="G3349" s="26"/>
    </row>
    <row r="3350" spans="2:7" x14ac:dyDescent="0.2">
      <c r="B3350" s="26"/>
      <c r="C3350" s="26"/>
      <c r="D3350" s="26"/>
      <c r="E3350" s="26"/>
      <c r="F3350" s="26"/>
      <c r="G3350" s="26"/>
    </row>
    <row r="3351" spans="2:7" x14ac:dyDescent="0.2">
      <c r="B3351" s="26"/>
      <c r="C3351" s="26"/>
      <c r="D3351" s="26"/>
      <c r="E3351" s="26"/>
      <c r="F3351" s="26"/>
      <c r="G3351" s="26"/>
    </row>
    <row r="3352" spans="2:7" x14ac:dyDescent="0.2">
      <c r="B3352" s="26"/>
      <c r="C3352" s="26"/>
      <c r="D3352" s="26"/>
      <c r="E3352" s="26"/>
      <c r="F3352" s="26"/>
      <c r="G3352" s="26"/>
    </row>
    <row r="3353" spans="2:7" x14ac:dyDescent="0.2">
      <c r="B3353" s="26"/>
      <c r="C3353" s="26"/>
      <c r="D3353" s="26"/>
      <c r="E3353" s="26"/>
      <c r="F3353" s="26"/>
      <c r="G3353" s="26"/>
    </row>
    <row r="3354" spans="2:7" x14ac:dyDescent="0.2">
      <c r="B3354" s="26"/>
      <c r="C3354" s="26"/>
      <c r="D3354" s="26"/>
      <c r="E3354" s="26"/>
      <c r="F3354" s="26"/>
      <c r="G3354" s="26"/>
    </row>
    <row r="3355" spans="2:7" x14ac:dyDescent="0.2">
      <c r="B3355" s="26"/>
      <c r="C3355" s="26"/>
      <c r="D3355" s="26"/>
      <c r="E3355" s="26"/>
      <c r="F3355" s="26"/>
      <c r="G3355" s="26"/>
    </row>
    <row r="3356" spans="2:7" x14ac:dyDescent="0.2">
      <c r="B3356" s="26"/>
      <c r="C3356" s="26"/>
      <c r="D3356" s="26"/>
      <c r="E3356" s="26"/>
      <c r="F3356" s="26"/>
      <c r="G3356" s="26"/>
    </row>
    <row r="3357" spans="2:7" x14ac:dyDescent="0.2">
      <c r="B3357" s="26"/>
      <c r="C3357" s="26"/>
      <c r="D3357" s="26"/>
      <c r="E3357" s="26"/>
      <c r="F3357" s="26"/>
      <c r="G3357" s="26"/>
    </row>
    <row r="3358" spans="2:7" x14ac:dyDescent="0.2">
      <c r="B3358" s="26"/>
      <c r="C3358" s="26"/>
      <c r="D3358" s="26"/>
      <c r="E3358" s="26"/>
      <c r="F3358" s="26"/>
      <c r="G3358" s="26"/>
    </row>
    <row r="3359" spans="2:7" x14ac:dyDescent="0.2">
      <c r="B3359" s="26"/>
      <c r="C3359" s="26"/>
      <c r="D3359" s="26"/>
      <c r="E3359" s="26"/>
      <c r="F3359" s="26"/>
      <c r="G3359" s="26"/>
    </row>
    <row r="3360" spans="2:7" x14ac:dyDescent="0.2">
      <c r="B3360" s="26"/>
      <c r="C3360" s="26"/>
      <c r="D3360" s="26"/>
      <c r="E3360" s="26"/>
      <c r="F3360" s="26"/>
      <c r="G3360" s="26"/>
    </row>
    <row r="3361" spans="2:7" x14ac:dyDescent="0.2">
      <c r="B3361" s="26"/>
      <c r="C3361" s="26"/>
      <c r="D3361" s="26"/>
      <c r="E3361" s="26"/>
      <c r="F3361" s="26"/>
      <c r="G3361" s="26"/>
    </row>
    <row r="3362" spans="2:7" x14ac:dyDescent="0.2">
      <c r="B3362" s="26"/>
      <c r="C3362" s="26"/>
      <c r="D3362" s="26"/>
      <c r="E3362" s="26"/>
      <c r="F3362" s="26"/>
      <c r="G3362" s="26"/>
    </row>
    <row r="3363" spans="2:7" x14ac:dyDescent="0.2">
      <c r="B3363" s="26"/>
      <c r="C3363" s="26"/>
      <c r="D3363" s="26"/>
      <c r="E3363" s="26"/>
      <c r="F3363" s="26"/>
      <c r="G3363" s="26"/>
    </row>
    <row r="3364" spans="2:7" x14ac:dyDescent="0.2">
      <c r="B3364" s="26"/>
      <c r="C3364" s="26"/>
      <c r="D3364" s="26"/>
      <c r="E3364" s="26"/>
      <c r="F3364" s="26"/>
      <c r="G3364" s="26"/>
    </row>
    <row r="3365" spans="2:7" x14ac:dyDescent="0.2">
      <c r="B3365" s="26"/>
      <c r="C3365" s="26"/>
      <c r="D3365" s="26"/>
      <c r="E3365" s="26"/>
      <c r="F3365" s="26"/>
      <c r="G3365" s="26"/>
    </row>
    <row r="3366" spans="2:7" x14ac:dyDescent="0.2">
      <c r="B3366" s="26"/>
      <c r="C3366" s="26"/>
      <c r="D3366" s="26"/>
      <c r="E3366" s="26"/>
      <c r="F3366" s="26"/>
      <c r="G3366" s="26"/>
    </row>
    <row r="3367" spans="2:7" x14ac:dyDescent="0.2">
      <c r="B3367" s="26"/>
      <c r="C3367" s="26"/>
      <c r="D3367" s="26"/>
      <c r="E3367" s="26"/>
      <c r="F3367" s="26"/>
      <c r="G3367" s="26"/>
    </row>
    <row r="3368" spans="2:7" x14ac:dyDescent="0.2">
      <c r="B3368" s="26"/>
      <c r="C3368" s="26"/>
      <c r="D3368" s="26"/>
      <c r="E3368" s="26"/>
      <c r="F3368" s="26"/>
      <c r="G3368" s="26"/>
    </row>
    <row r="3369" spans="2:7" x14ac:dyDescent="0.2">
      <c r="B3369" s="26"/>
      <c r="C3369" s="26"/>
      <c r="D3369" s="26"/>
      <c r="E3369" s="26"/>
      <c r="F3369" s="26"/>
      <c r="G3369" s="26"/>
    </row>
    <row r="3370" spans="2:7" x14ac:dyDescent="0.2">
      <c r="B3370" s="26"/>
      <c r="C3370" s="26"/>
      <c r="D3370" s="26"/>
      <c r="E3370" s="26"/>
      <c r="F3370" s="26"/>
      <c r="G3370" s="26"/>
    </row>
    <row r="3371" spans="2:7" x14ac:dyDescent="0.2">
      <c r="B3371" s="26"/>
      <c r="C3371" s="26"/>
      <c r="D3371" s="26"/>
      <c r="E3371" s="26"/>
      <c r="F3371" s="26"/>
      <c r="G3371" s="26"/>
    </row>
    <row r="3372" spans="2:7" x14ac:dyDescent="0.2">
      <c r="B3372" s="26"/>
      <c r="C3372" s="26"/>
      <c r="D3372" s="26"/>
      <c r="E3372" s="26"/>
      <c r="F3372" s="26"/>
      <c r="G3372" s="26"/>
    </row>
    <row r="3373" spans="2:7" x14ac:dyDescent="0.2">
      <c r="B3373" s="26"/>
      <c r="C3373" s="26"/>
      <c r="D3373" s="26"/>
      <c r="E3373" s="26"/>
      <c r="F3373" s="26"/>
      <c r="G3373" s="26"/>
    </row>
    <row r="3374" spans="2:7" x14ac:dyDescent="0.2">
      <c r="B3374" s="26"/>
      <c r="C3374" s="26"/>
      <c r="D3374" s="26"/>
      <c r="E3374" s="26"/>
      <c r="F3374" s="26"/>
      <c r="G3374" s="26"/>
    </row>
    <row r="3375" spans="2:7" x14ac:dyDescent="0.2">
      <c r="B3375" s="26"/>
      <c r="C3375" s="26"/>
      <c r="D3375" s="26"/>
      <c r="E3375" s="26"/>
      <c r="F3375" s="26"/>
      <c r="G3375" s="26"/>
    </row>
    <row r="3376" spans="2:7" x14ac:dyDescent="0.2">
      <c r="B3376" s="26"/>
      <c r="C3376" s="26"/>
      <c r="D3376" s="26"/>
      <c r="E3376" s="26"/>
      <c r="F3376" s="26"/>
      <c r="G3376" s="26"/>
    </row>
    <row r="3377" spans="2:7" x14ac:dyDescent="0.2">
      <c r="B3377" s="26"/>
      <c r="C3377" s="26"/>
      <c r="D3377" s="26"/>
      <c r="E3377" s="26"/>
      <c r="F3377" s="26"/>
      <c r="G3377" s="26"/>
    </row>
    <row r="3378" spans="2:7" x14ac:dyDescent="0.2">
      <c r="B3378" s="26"/>
      <c r="C3378" s="26"/>
      <c r="D3378" s="26"/>
      <c r="E3378" s="26"/>
      <c r="F3378" s="26"/>
      <c r="G3378" s="26"/>
    </row>
    <row r="3379" spans="2:7" x14ac:dyDescent="0.2">
      <c r="B3379" s="26"/>
      <c r="C3379" s="26"/>
      <c r="D3379" s="26"/>
      <c r="E3379" s="26"/>
      <c r="F3379" s="26"/>
      <c r="G3379" s="26"/>
    </row>
    <row r="3380" spans="2:7" x14ac:dyDescent="0.2">
      <c r="B3380" s="26"/>
      <c r="C3380" s="26"/>
      <c r="D3380" s="26"/>
      <c r="E3380" s="26"/>
      <c r="F3380" s="26"/>
      <c r="G3380" s="26"/>
    </row>
    <row r="3381" spans="2:7" x14ac:dyDescent="0.2">
      <c r="B3381" s="26"/>
      <c r="C3381" s="26"/>
      <c r="D3381" s="26"/>
      <c r="E3381" s="26"/>
      <c r="F3381" s="26"/>
      <c r="G3381" s="26"/>
    </row>
    <row r="3382" spans="2:7" x14ac:dyDescent="0.2">
      <c r="B3382" s="26"/>
      <c r="C3382" s="26"/>
      <c r="D3382" s="26"/>
      <c r="E3382" s="26"/>
      <c r="F3382" s="26"/>
      <c r="G3382" s="26"/>
    </row>
    <row r="3383" spans="2:7" x14ac:dyDescent="0.2">
      <c r="B3383" s="26"/>
      <c r="C3383" s="26"/>
      <c r="D3383" s="26"/>
      <c r="E3383" s="26"/>
      <c r="F3383" s="26"/>
      <c r="G3383" s="26"/>
    </row>
    <row r="3384" spans="2:7" x14ac:dyDescent="0.2">
      <c r="B3384" s="26"/>
      <c r="C3384" s="26"/>
      <c r="D3384" s="26"/>
      <c r="E3384" s="26"/>
      <c r="F3384" s="26"/>
      <c r="G3384" s="26"/>
    </row>
    <row r="3385" spans="2:7" x14ac:dyDescent="0.2">
      <c r="B3385" s="26"/>
      <c r="C3385" s="26"/>
      <c r="D3385" s="26"/>
      <c r="E3385" s="26"/>
      <c r="F3385" s="26"/>
      <c r="G3385" s="26"/>
    </row>
    <row r="3386" spans="2:7" x14ac:dyDescent="0.2">
      <c r="B3386" s="26"/>
      <c r="C3386" s="26"/>
      <c r="D3386" s="26"/>
      <c r="E3386" s="26"/>
      <c r="F3386" s="26"/>
      <c r="G3386" s="26"/>
    </row>
    <row r="3387" spans="2:7" x14ac:dyDescent="0.2">
      <c r="B3387" s="26"/>
      <c r="C3387" s="26"/>
      <c r="D3387" s="26"/>
      <c r="E3387" s="26"/>
      <c r="F3387" s="26"/>
      <c r="G3387" s="26"/>
    </row>
    <row r="3388" spans="2:7" x14ac:dyDescent="0.2">
      <c r="B3388" s="26"/>
      <c r="C3388" s="26"/>
      <c r="D3388" s="26"/>
      <c r="E3388" s="26"/>
      <c r="F3388" s="26"/>
      <c r="G3388" s="26"/>
    </row>
    <row r="3389" spans="2:7" x14ac:dyDescent="0.2">
      <c r="B3389" s="26"/>
      <c r="C3389" s="26"/>
      <c r="D3389" s="26"/>
      <c r="E3389" s="26"/>
      <c r="F3389" s="26"/>
      <c r="G3389" s="26"/>
    </row>
    <row r="3390" spans="2:7" x14ac:dyDescent="0.2">
      <c r="B3390" s="26"/>
      <c r="C3390" s="26"/>
      <c r="D3390" s="26"/>
      <c r="E3390" s="26"/>
      <c r="F3390" s="26"/>
      <c r="G3390" s="26"/>
    </row>
    <row r="3391" spans="2:7" x14ac:dyDescent="0.2">
      <c r="B3391" s="26"/>
      <c r="C3391" s="26"/>
      <c r="D3391" s="26"/>
      <c r="E3391" s="26"/>
      <c r="F3391" s="26"/>
      <c r="G3391" s="26"/>
    </row>
    <row r="3392" spans="2:7" x14ac:dyDescent="0.2">
      <c r="B3392" s="26"/>
      <c r="C3392" s="26"/>
      <c r="D3392" s="26"/>
      <c r="E3392" s="26"/>
      <c r="F3392" s="26"/>
      <c r="G3392" s="26"/>
    </row>
    <row r="3393" spans="2:7" x14ac:dyDescent="0.2">
      <c r="B3393" s="26"/>
      <c r="C3393" s="26"/>
      <c r="D3393" s="26"/>
      <c r="E3393" s="26"/>
      <c r="F3393" s="26"/>
      <c r="G3393" s="26"/>
    </row>
    <row r="3394" spans="2:7" x14ac:dyDescent="0.2">
      <c r="B3394" s="26"/>
      <c r="C3394" s="26"/>
      <c r="D3394" s="26"/>
      <c r="E3394" s="26"/>
      <c r="F3394" s="26"/>
      <c r="G3394" s="26"/>
    </row>
    <row r="3395" spans="2:7" x14ac:dyDescent="0.2">
      <c r="B3395" s="26"/>
      <c r="C3395" s="26"/>
      <c r="D3395" s="26"/>
      <c r="E3395" s="26"/>
      <c r="F3395" s="26"/>
      <c r="G3395" s="26"/>
    </row>
    <row r="3396" spans="2:7" x14ac:dyDescent="0.2">
      <c r="B3396" s="26"/>
      <c r="C3396" s="26"/>
      <c r="D3396" s="26"/>
      <c r="E3396" s="26"/>
      <c r="F3396" s="26"/>
      <c r="G3396" s="26"/>
    </row>
    <row r="3397" spans="2:7" x14ac:dyDescent="0.2">
      <c r="B3397" s="26"/>
      <c r="C3397" s="26"/>
      <c r="D3397" s="26"/>
      <c r="E3397" s="26"/>
      <c r="F3397" s="26"/>
      <c r="G3397" s="26"/>
    </row>
    <row r="3398" spans="2:7" x14ac:dyDescent="0.2">
      <c r="B3398" s="26"/>
      <c r="C3398" s="26"/>
      <c r="D3398" s="26"/>
      <c r="E3398" s="26"/>
      <c r="F3398" s="26"/>
      <c r="G3398" s="26"/>
    </row>
    <row r="3399" spans="2:7" x14ac:dyDescent="0.2">
      <c r="B3399" s="26"/>
      <c r="C3399" s="26"/>
      <c r="D3399" s="26"/>
      <c r="E3399" s="26"/>
      <c r="F3399" s="26"/>
      <c r="G3399" s="26"/>
    </row>
    <row r="3400" spans="2:7" x14ac:dyDescent="0.2">
      <c r="B3400" s="26"/>
      <c r="C3400" s="26"/>
      <c r="D3400" s="26"/>
      <c r="E3400" s="26"/>
      <c r="F3400" s="26"/>
      <c r="G3400" s="26"/>
    </row>
    <row r="3401" spans="2:7" x14ac:dyDescent="0.2">
      <c r="B3401" s="26"/>
      <c r="C3401" s="26"/>
      <c r="D3401" s="26"/>
      <c r="E3401" s="26"/>
      <c r="F3401" s="26"/>
      <c r="G3401" s="26"/>
    </row>
    <row r="3402" spans="2:7" x14ac:dyDescent="0.2">
      <c r="B3402" s="26"/>
      <c r="C3402" s="26"/>
      <c r="D3402" s="26"/>
      <c r="E3402" s="26"/>
      <c r="F3402" s="26"/>
      <c r="G3402" s="26"/>
    </row>
    <row r="3403" spans="2:7" x14ac:dyDescent="0.2">
      <c r="B3403" s="26"/>
      <c r="C3403" s="26"/>
      <c r="D3403" s="26"/>
      <c r="E3403" s="26"/>
      <c r="F3403" s="26"/>
      <c r="G3403" s="26"/>
    </row>
    <row r="3404" spans="2:7" x14ac:dyDescent="0.2">
      <c r="B3404" s="26"/>
      <c r="C3404" s="26"/>
      <c r="D3404" s="26"/>
      <c r="E3404" s="26"/>
      <c r="F3404" s="26"/>
      <c r="G3404" s="26"/>
    </row>
    <row r="3405" spans="2:7" x14ac:dyDescent="0.2">
      <c r="B3405" s="26"/>
      <c r="C3405" s="26"/>
      <c r="D3405" s="26"/>
      <c r="E3405" s="26"/>
      <c r="F3405" s="26"/>
      <c r="G3405" s="26"/>
    </row>
    <row r="3406" spans="2:7" x14ac:dyDescent="0.2">
      <c r="B3406" s="26"/>
      <c r="C3406" s="26"/>
      <c r="D3406" s="26"/>
      <c r="E3406" s="26"/>
      <c r="F3406" s="26"/>
      <c r="G3406" s="26"/>
    </row>
    <row r="3407" spans="2:7" x14ac:dyDescent="0.2">
      <c r="B3407" s="26"/>
      <c r="C3407" s="26"/>
      <c r="D3407" s="26"/>
      <c r="E3407" s="26"/>
      <c r="F3407" s="26"/>
      <c r="G3407" s="26"/>
    </row>
    <row r="3408" spans="2:7" x14ac:dyDescent="0.2">
      <c r="B3408" s="26"/>
      <c r="C3408" s="26"/>
      <c r="D3408" s="26"/>
      <c r="E3408" s="26"/>
      <c r="F3408" s="26"/>
      <c r="G3408" s="26"/>
    </row>
    <row r="3409" spans="2:7" x14ac:dyDescent="0.2">
      <c r="B3409" s="26"/>
      <c r="C3409" s="26"/>
      <c r="D3409" s="26"/>
      <c r="E3409" s="26"/>
      <c r="F3409" s="26"/>
      <c r="G3409" s="26"/>
    </row>
    <row r="3410" spans="2:7" x14ac:dyDescent="0.2">
      <c r="B3410" s="26"/>
      <c r="C3410" s="26"/>
      <c r="D3410" s="26"/>
      <c r="E3410" s="26"/>
      <c r="F3410" s="26"/>
      <c r="G3410" s="26"/>
    </row>
    <row r="3411" spans="2:7" x14ac:dyDescent="0.2">
      <c r="B3411" s="26"/>
      <c r="C3411" s="26"/>
      <c r="D3411" s="26"/>
      <c r="E3411" s="26"/>
      <c r="F3411" s="26"/>
      <c r="G3411" s="26"/>
    </row>
    <row r="3412" spans="2:7" x14ac:dyDescent="0.2">
      <c r="B3412" s="26"/>
      <c r="C3412" s="26"/>
      <c r="D3412" s="26"/>
      <c r="E3412" s="26"/>
      <c r="F3412" s="26"/>
      <c r="G3412" s="26"/>
    </row>
    <row r="3413" spans="2:7" x14ac:dyDescent="0.2">
      <c r="B3413" s="26"/>
      <c r="C3413" s="26"/>
      <c r="D3413" s="26"/>
      <c r="E3413" s="26"/>
      <c r="F3413" s="26"/>
      <c r="G3413" s="26"/>
    </row>
    <row r="3414" spans="2:7" x14ac:dyDescent="0.2">
      <c r="B3414" s="26"/>
      <c r="C3414" s="26"/>
      <c r="D3414" s="26"/>
      <c r="E3414" s="26"/>
      <c r="F3414" s="26"/>
      <c r="G3414" s="26"/>
    </row>
    <row r="3415" spans="2:7" x14ac:dyDescent="0.2">
      <c r="B3415" s="26"/>
      <c r="C3415" s="26"/>
      <c r="D3415" s="26"/>
      <c r="E3415" s="26"/>
      <c r="F3415" s="26"/>
      <c r="G3415" s="26"/>
    </row>
    <row r="3416" spans="2:7" x14ac:dyDescent="0.2">
      <c r="B3416" s="26"/>
      <c r="C3416" s="26"/>
      <c r="D3416" s="26"/>
      <c r="E3416" s="26"/>
      <c r="F3416" s="26"/>
      <c r="G3416" s="26"/>
    </row>
    <row r="3417" spans="2:7" x14ac:dyDescent="0.2">
      <c r="B3417" s="26"/>
      <c r="C3417" s="26"/>
      <c r="D3417" s="26"/>
      <c r="E3417" s="26"/>
      <c r="F3417" s="26"/>
      <c r="G3417" s="26"/>
    </row>
    <row r="3418" spans="2:7" x14ac:dyDescent="0.2">
      <c r="B3418" s="26"/>
      <c r="C3418" s="26"/>
      <c r="D3418" s="26"/>
      <c r="E3418" s="26"/>
      <c r="F3418" s="26"/>
      <c r="G3418" s="26"/>
    </row>
    <row r="3419" spans="2:7" x14ac:dyDescent="0.2">
      <c r="B3419" s="26"/>
      <c r="C3419" s="26"/>
      <c r="D3419" s="26"/>
      <c r="E3419" s="26"/>
      <c r="F3419" s="26"/>
      <c r="G3419" s="26"/>
    </row>
    <row r="3420" spans="2:7" x14ac:dyDescent="0.2">
      <c r="B3420" s="26"/>
      <c r="C3420" s="26"/>
      <c r="D3420" s="26"/>
      <c r="E3420" s="26"/>
      <c r="F3420" s="26"/>
      <c r="G3420" s="26"/>
    </row>
    <row r="3421" spans="2:7" x14ac:dyDescent="0.2">
      <c r="B3421" s="26"/>
      <c r="C3421" s="26"/>
      <c r="D3421" s="26"/>
      <c r="E3421" s="26"/>
      <c r="F3421" s="26"/>
      <c r="G3421" s="26"/>
    </row>
    <row r="3422" spans="2:7" x14ac:dyDescent="0.2">
      <c r="B3422" s="26"/>
      <c r="C3422" s="26"/>
      <c r="D3422" s="26"/>
      <c r="E3422" s="26"/>
      <c r="F3422" s="26"/>
      <c r="G3422" s="26"/>
    </row>
    <row r="3423" spans="2:7" x14ac:dyDescent="0.2">
      <c r="B3423" s="26"/>
      <c r="C3423" s="26"/>
      <c r="D3423" s="26"/>
      <c r="E3423" s="26"/>
      <c r="F3423" s="26"/>
      <c r="G3423" s="26"/>
    </row>
    <row r="3424" spans="2:7" x14ac:dyDescent="0.2">
      <c r="B3424" s="26"/>
      <c r="C3424" s="26"/>
      <c r="D3424" s="26"/>
      <c r="E3424" s="26"/>
      <c r="F3424" s="26"/>
      <c r="G3424" s="26"/>
    </row>
    <row r="3425" spans="2:7" x14ac:dyDescent="0.2">
      <c r="B3425" s="26"/>
      <c r="C3425" s="26"/>
      <c r="D3425" s="26"/>
      <c r="E3425" s="26"/>
      <c r="F3425" s="26"/>
      <c r="G3425" s="26"/>
    </row>
    <row r="3426" spans="2:7" x14ac:dyDescent="0.2">
      <c r="B3426" s="26"/>
      <c r="C3426" s="26"/>
      <c r="D3426" s="26"/>
      <c r="E3426" s="26"/>
      <c r="F3426" s="26"/>
      <c r="G3426" s="26"/>
    </row>
    <row r="3427" spans="2:7" x14ac:dyDescent="0.2">
      <c r="B3427" s="26"/>
      <c r="C3427" s="26"/>
      <c r="D3427" s="26"/>
      <c r="E3427" s="26"/>
      <c r="F3427" s="26"/>
      <c r="G3427" s="26"/>
    </row>
    <row r="3428" spans="2:7" x14ac:dyDescent="0.2">
      <c r="B3428" s="26"/>
      <c r="C3428" s="26"/>
      <c r="D3428" s="26"/>
      <c r="E3428" s="26"/>
      <c r="F3428" s="26"/>
      <c r="G3428" s="26"/>
    </row>
    <row r="3429" spans="2:7" x14ac:dyDescent="0.2">
      <c r="B3429" s="26"/>
      <c r="C3429" s="26"/>
      <c r="D3429" s="26"/>
      <c r="E3429" s="26"/>
      <c r="F3429" s="26"/>
      <c r="G3429" s="26"/>
    </row>
    <row r="3430" spans="2:7" x14ac:dyDescent="0.2">
      <c r="B3430" s="26"/>
      <c r="C3430" s="26"/>
      <c r="D3430" s="26"/>
      <c r="E3430" s="26"/>
      <c r="F3430" s="26"/>
      <c r="G3430" s="26"/>
    </row>
    <row r="3431" spans="2:7" x14ac:dyDescent="0.2">
      <c r="B3431" s="26"/>
      <c r="C3431" s="26"/>
      <c r="D3431" s="26"/>
      <c r="E3431" s="26"/>
      <c r="F3431" s="26"/>
      <c r="G3431" s="26"/>
    </row>
    <row r="3432" spans="2:7" x14ac:dyDescent="0.2">
      <c r="B3432" s="26"/>
      <c r="C3432" s="26"/>
      <c r="D3432" s="26"/>
      <c r="E3432" s="26"/>
      <c r="F3432" s="26"/>
      <c r="G3432" s="26"/>
    </row>
    <row r="3433" spans="2:7" x14ac:dyDescent="0.2">
      <c r="B3433" s="26"/>
      <c r="C3433" s="26"/>
      <c r="D3433" s="26"/>
      <c r="E3433" s="26"/>
      <c r="F3433" s="26"/>
      <c r="G3433" s="26"/>
    </row>
    <row r="3434" spans="2:7" x14ac:dyDescent="0.2">
      <c r="B3434" s="26"/>
      <c r="C3434" s="26"/>
      <c r="D3434" s="26"/>
      <c r="E3434" s="26"/>
      <c r="F3434" s="26"/>
      <c r="G3434" s="26"/>
    </row>
    <row r="3435" spans="2:7" x14ac:dyDescent="0.2">
      <c r="B3435" s="26"/>
      <c r="C3435" s="26"/>
      <c r="D3435" s="26"/>
      <c r="E3435" s="26"/>
      <c r="F3435" s="26"/>
      <c r="G3435" s="26"/>
    </row>
    <row r="3436" spans="2:7" x14ac:dyDescent="0.2">
      <c r="B3436" s="26"/>
      <c r="C3436" s="26"/>
      <c r="D3436" s="26"/>
      <c r="E3436" s="26"/>
      <c r="F3436" s="26"/>
      <c r="G3436" s="26"/>
    </row>
    <row r="3437" spans="2:7" x14ac:dyDescent="0.2">
      <c r="B3437" s="26"/>
      <c r="C3437" s="26"/>
      <c r="D3437" s="26"/>
      <c r="E3437" s="26"/>
      <c r="F3437" s="26"/>
      <c r="G3437" s="26"/>
    </row>
    <row r="3438" spans="2:7" x14ac:dyDescent="0.2">
      <c r="B3438" s="26"/>
      <c r="C3438" s="26"/>
      <c r="D3438" s="26"/>
      <c r="E3438" s="26"/>
      <c r="F3438" s="26"/>
      <c r="G3438" s="26"/>
    </row>
    <row r="3439" spans="2:7" x14ac:dyDescent="0.2">
      <c r="B3439" s="26"/>
      <c r="C3439" s="26"/>
      <c r="D3439" s="26"/>
      <c r="E3439" s="26"/>
      <c r="F3439" s="26"/>
      <c r="G3439" s="26"/>
    </row>
    <row r="3440" spans="2:7" x14ac:dyDescent="0.2">
      <c r="B3440" s="26"/>
      <c r="C3440" s="26"/>
      <c r="D3440" s="26"/>
      <c r="E3440" s="26"/>
      <c r="F3440" s="26"/>
      <c r="G3440" s="26"/>
    </row>
    <row r="3441" spans="2:7" x14ac:dyDescent="0.2">
      <c r="B3441" s="26"/>
      <c r="C3441" s="26"/>
      <c r="D3441" s="26"/>
      <c r="E3441" s="26"/>
      <c r="F3441" s="26"/>
      <c r="G3441" s="26"/>
    </row>
    <row r="3442" spans="2:7" x14ac:dyDescent="0.2">
      <c r="B3442" s="26"/>
      <c r="C3442" s="26"/>
      <c r="D3442" s="26"/>
      <c r="E3442" s="26"/>
      <c r="F3442" s="26"/>
      <c r="G3442" s="26"/>
    </row>
    <row r="3443" spans="2:7" x14ac:dyDescent="0.2">
      <c r="B3443" s="26"/>
      <c r="C3443" s="26"/>
      <c r="D3443" s="26"/>
      <c r="E3443" s="26"/>
      <c r="F3443" s="26"/>
      <c r="G3443" s="26"/>
    </row>
    <row r="3444" spans="2:7" x14ac:dyDescent="0.2">
      <c r="B3444" s="26"/>
      <c r="C3444" s="26"/>
      <c r="D3444" s="26"/>
      <c r="E3444" s="26"/>
      <c r="F3444" s="26"/>
      <c r="G3444" s="26"/>
    </row>
    <row r="3445" spans="2:7" x14ac:dyDescent="0.2">
      <c r="B3445" s="26"/>
      <c r="C3445" s="26"/>
      <c r="D3445" s="26"/>
      <c r="E3445" s="26"/>
      <c r="F3445" s="26"/>
      <c r="G3445" s="26"/>
    </row>
    <row r="3446" spans="2:7" x14ac:dyDescent="0.2">
      <c r="B3446" s="26"/>
      <c r="C3446" s="26"/>
      <c r="D3446" s="26"/>
      <c r="E3446" s="26"/>
      <c r="F3446" s="26"/>
      <c r="G3446" s="26"/>
    </row>
    <row r="3447" spans="2:7" x14ac:dyDescent="0.2">
      <c r="B3447" s="26"/>
      <c r="C3447" s="26"/>
      <c r="D3447" s="26"/>
      <c r="E3447" s="26"/>
      <c r="F3447" s="26"/>
      <c r="G3447" s="26"/>
    </row>
    <row r="3448" spans="2:7" x14ac:dyDescent="0.2">
      <c r="B3448" s="26"/>
      <c r="C3448" s="26"/>
      <c r="D3448" s="26"/>
      <c r="E3448" s="26"/>
      <c r="F3448" s="26"/>
      <c r="G3448" s="26"/>
    </row>
    <row r="3449" spans="2:7" x14ac:dyDescent="0.2">
      <c r="B3449" s="26"/>
      <c r="C3449" s="26"/>
      <c r="D3449" s="26"/>
      <c r="E3449" s="26"/>
      <c r="F3449" s="26"/>
      <c r="G3449" s="26"/>
    </row>
    <row r="3450" spans="2:7" x14ac:dyDescent="0.2">
      <c r="B3450" s="26"/>
      <c r="C3450" s="26"/>
      <c r="D3450" s="26"/>
      <c r="E3450" s="26"/>
      <c r="F3450" s="26"/>
      <c r="G3450" s="26"/>
    </row>
    <row r="3451" spans="2:7" x14ac:dyDescent="0.2">
      <c r="B3451" s="26"/>
      <c r="C3451" s="26"/>
      <c r="D3451" s="26"/>
      <c r="E3451" s="26"/>
      <c r="F3451" s="26"/>
      <c r="G3451" s="26"/>
    </row>
    <row r="3452" spans="2:7" x14ac:dyDescent="0.2">
      <c r="B3452" s="26"/>
      <c r="C3452" s="26"/>
      <c r="D3452" s="26"/>
      <c r="E3452" s="26"/>
      <c r="F3452" s="26"/>
      <c r="G3452" s="26"/>
    </row>
    <row r="3453" spans="2:7" x14ac:dyDescent="0.2">
      <c r="B3453" s="26"/>
      <c r="C3453" s="26"/>
      <c r="D3453" s="26"/>
      <c r="E3453" s="26"/>
      <c r="F3453" s="26"/>
      <c r="G3453" s="26"/>
    </row>
    <row r="3454" spans="2:7" x14ac:dyDescent="0.2">
      <c r="B3454" s="26"/>
      <c r="C3454" s="26"/>
      <c r="D3454" s="26"/>
      <c r="E3454" s="26"/>
      <c r="F3454" s="26"/>
      <c r="G3454" s="26"/>
    </row>
    <row r="3455" spans="2:7" x14ac:dyDescent="0.2">
      <c r="B3455" s="26"/>
      <c r="C3455" s="26"/>
      <c r="D3455" s="26"/>
      <c r="E3455" s="26"/>
      <c r="F3455" s="26"/>
      <c r="G3455" s="26"/>
    </row>
    <row r="3456" spans="2:7" x14ac:dyDescent="0.2">
      <c r="B3456" s="26"/>
      <c r="C3456" s="26"/>
      <c r="D3456" s="26"/>
      <c r="E3456" s="26"/>
      <c r="F3456" s="26"/>
      <c r="G3456" s="26"/>
    </row>
    <row r="3457" spans="2:7" x14ac:dyDescent="0.2">
      <c r="B3457" s="26"/>
      <c r="C3457" s="26"/>
      <c r="D3457" s="26"/>
      <c r="E3457" s="26"/>
      <c r="F3457" s="26"/>
      <c r="G3457" s="26"/>
    </row>
    <row r="3458" spans="2:7" x14ac:dyDescent="0.2">
      <c r="B3458" s="26"/>
      <c r="C3458" s="26"/>
      <c r="D3458" s="26"/>
      <c r="E3458" s="26"/>
      <c r="F3458" s="26"/>
      <c r="G3458" s="26"/>
    </row>
    <row r="3459" spans="2:7" x14ac:dyDescent="0.2">
      <c r="B3459" s="26"/>
      <c r="C3459" s="26"/>
      <c r="D3459" s="26"/>
      <c r="E3459" s="26"/>
      <c r="F3459" s="26"/>
      <c r="G3459" s="26"/>
    </row>
    <row r="3460" spans="2:7" x14ac:dyDescent="0.2">
      <c r="B3460" s="26"/>
      <c r="C3460" s="26"/>
      <c r="D3460" s="26"/>
      <c r="E3460" s="26"/>
      <c r="F3460" s="26"/>
      <c r="G3460" s="26"/>
    </row>
    <row r="3461" spans="2:7" x14ac:dyDescent="0.2">
      <c r="B3461" s="26"/>
      <c r="C3461" s="26"/>
      <c r="D3461" s="26"/>
      <c r="E3461" s="26"/>
      <c r="F3461" s="26"/>
      <c r="G3461" s="26"/>
    </row>
    <row r="3462" spans="2:7" x14ac:dyDescent="0.2">
      <c r="B3462" s="26"/>
      <c r="C3462" s="26"/>
      <c r="D3462" s="26"/>
      <c r="E3462" s="26"/>
      <c r="F3462" s="26"/>
      <c r="G3462" s="26"/>
    </row>
    <row r="3463" spans="2:7" x14ac:dyDescent="0.2">
      <c r="B3463" s="26"/>
      <c r="C3463" s="26"/>
      <c r="D3463" s="26"/>
      <c r="E3463" s="26"/>
      <c r="F3463" s="26"/>
      <c r="G3463" s="26"/>
    </row>
    <row r="3464" spans="2:7" x14ac:dyDescent="0.2">
      <c r="B3464" s="26"/>
      <c r="C3464" s="26"/>
      <c r="D3464" s="26"/>
      <c r="E3464" s="26"/>
      <c r="F3464" s="26"/>
      <c r="G3464" s="26"/>
    </row>
    <row r="3465" spans="2:7" x14ac:dyDescent="0.2">
      <c r="B3465" s="26"/>
      <c r="C3465" s="26"/>
      <c r="D3465" s="26"/>
      <c r="E3465" s="26"/>
      <c r="F3465" s="26"/>
      <c r="G3465" s="26"/>
    </row>
    <row r="3466" spans="2:7" x14ac:dyDescent="0.2">
      <c r="B3466" s="26"/>
      <c r="C3466" s="26"/>
      <c r="D3466" s="26"/>
      <c r="E3466" s="26"/>
      <c r="F3466" s="26"/>
      <c r="G3466" s="26"/>
    </row>
    <row r="3467" spans="2:7" x14ac:dyDescent="0.2">
      <c r="B3467" s="26"/>
      <c r="C3467" s="26"/>
      <c r="D3467" s="26"/>
      <c r="E3467" s="26"/>
      <c r="F3467" s="26"/>
      <c r="G3467" s="26"/>
    </row>
    <row r="3468" spans="2:7" x14ac:dyDescent="0.2">
      <c r="B3468" s="26"/>
      <c r="C3468" s="26"/>
      <c r="D3468" s="26"/>
      <c r="E3468" s="26"/>
      <c r="F3468" s="26"/>
      <c r="G3468" s="26"/>
    </row>
    <row r="3469" spans="2:7" x14ac:dyDescent="0.2">
      <c r="B3469" s="26"/>
      <c r="C3469" s="26"/>
      <c r="D3469" s="26"/>
      <c r="E3469" s="26"/>
      <c r="F3469" s="26"/>
      <c r="G3469" s="26"/>
    </row>
    <row r="3470" spans="2:7" x14ac:dyDescent="0.2">
      <c r="B3470" s="26"/>
      <c r="C3470" s="26"/>
      <c r="D3470" s="26"/>
      <c r="E3470" s="26"/>
      <c r="F3470" s="26"/>
      <c r="G3470" s="26"/>
    </row>
    <row r="3471" spans="2:7" x14ac:dyDescent="0.2">
      <c r="B3471" s="26"/>
      <c r="C3471" s="26"/>
      <c r="D3471" s="26"/>
      <c r="E3471" s="26"/>
      <c r="F3471" s="26"/>
      <c r="G3471" s="26"/>
    </row>
    <row r="3472" spans="2:7" x14ac:dyDescent="0.2">
      <c r="B3472" s="26"/>
      <c r="C3472" s="26"/>
      <c r="D3472" s="26"/>
      <c r="E3472" s="26"/>
      <c r="F3472" s="26"/>
      <c r="G3472" s="26"/>
    </row>
    <row r="3473" spans="2:7" x14ac:dyDescent="0.2">
      <c r="B3473" s="26"/>
      <c r="C3473" s="26"/>
      <c r="D3473" s="26"/>
      <c r="E3473" s="26"/>
      <c r="F3473" s="26"/>
      <c r="G3473" s="26"/>
    </row>
    <row r="3474" spans="2:7" x14ac:dyDescent="0.2">
      <c r="B3474" s="26"/>
      <c r="C3474" s="26"/>
      <c r="D3474" s="26"/>
      <c r="E3474" s="26"/>
      <c r="F3474" s="26"/>
      <c r="G3474" s="26"/>
    </row>
    <row r="3475" spans="2:7" x14ac:dyDescent="0.2">
      <c r="B3475" s="26"/>
      <c r="C3475" s="26"/>
      <c r="D3475" s="26"/>
      <c r="E3475" s="26"/>
      <c r="F3475" s="26"/>
      <c r="G3475" s="26"/>
    </row>
    <row r="3476" spans="2:7" x14ac:dyDescent="0.2">
      <c r="B3476" s="26"/>
      <c r="C3476" s="26"/>
      <c r="D3476" s="26"/>
      <c r="E3476" s="26"/>
      <c r="F3476" s="26"/>
      <c r="G3476" s="26"/>
    </row>
    <row r="3477" spans="2:7" x14ac:dyDescent="0.2">
      <c r="B3477" s="26"/>
      <c r="C3477" s="26"/>
      <c r="D3477" s="26"/>
      <c r="E3477" s="26"/>
      <c r="F3477" s="26"/>
      <c r="G3477" s="26"/>
    </row>
    <row r="3478" spans="2:7" x14ac:dyDescent="0.2">
      <c r="B3478" s="26"/>
      <c r="C3478" s="26"/>
      <c r="D3478" s="26"/>
      <c r="E3478" s="26"/>
      <c r="F3478" s="26"/>
      <c r="G3478" s="26"/>
    </row>
    <row r="3479" spans="2:7" x14ac:dyDescent="0.2">
      <c r="B3479" s="26"/>
      <c r="C3479" s="26"/>
      <c r="D3479" s="26"/>
      <c r="E3479" s="26"/>
      <c r="F3479" s="26"/>
      <c r="G3479" s="26"/>
    </row>
    <row r="3480" spans="2:7" x14ac:dyDescent="0.2">
      <c r="B3480" s="26"/>
      <c r="C3480" s="26"/>
      <c r="D3480" s="26"/>
      <c r="E3480" s="26"/>
      <c r="F3480" s="26"/>
      <c r="G3480" s="26"/>
    </row>
    <row r="3481" spans="2:7" x14ac:dyDescent="0.2">
      <c r="B3481" s="26"/>
      <c r="C3481" s="26"/>
      <c r="D3481" s="26"/>
      <c r="E3481" s="26"/>
      <c r="F3481" s="26"/>
      <c r="G3481" s="26"/>
    </row>
    <row r="3482" spans="2:7" x14ac:dyDescent="0.2">
      <c r="B3482" s="26"/>
      <c r="C3482" s="26"/>
      <c r="D3482" s="26"/>
      <c r="E3482" s="26"/>
      <c r="F3482" s="26"/>
      <c r="G3482" s="26"/>
    </row>
    <row r="3483" spans="2:7" x14ac:dyDescent="0.2">
      <c r="B3483" s="26"/>
      <c r="C3483" s="26"/>
      <c r="D3483" s="26"/>
      <c r="E3483" s="26"/>
      <c r="F3483" s="26"/>
      <c r="G3483" s="26"/>
    </row>
    <row r="3484" spans="2:7" x14ac:dyDescent="0.2">
      <c r="B3484" s="26"/>
      <c r="C3484" s="26"/>
      <c r="D3484" s="26"/>
      <c r="E3484" s="26"/>
      <c r="F3484" s="26"/>
      <c r="G3484" s="26"/>
    </row>
    <row r="3485" spans="2:7" x14ac:dyDescent="0.2">
      <c r="B3485" s="26"/>
      <c r="C3485" s="26"/>
      <c r="D3485" s="26"/>
      <c r="E3485" s="26"/>
      <c r="F3485" s="26"/>
      <c r="G3485" s="26"/>
    </row>
    <row r="3486" spans="2:7" x14ac:dyDescent="0.2">
      <c r="B3486" s="26"/>
      <c r="C3486" s="26"/>
      <c r="D3486" s="26"/>
      <c r="E3486" s="26"/>
      <c r="F3486" s="26"/>
      <c r="G3486" s="26"/>
    </row>
    <row r="3487" spans="2:7" x14ac:dyDescent="0.2">
      <c r="B3487" s="26"/>
      <c r="C3487" s="26"/>
      <c r="D3487" s="26"/>
      <c r="E3487" s="26"/>
      <c r="F3487" s="26"/>
      <c r="G3487" s="26"/>
    </row>
    <row r="3488" spans="2:7" x14ac:dyDescent="0.2">
      <c r="B3488" s="26"/>
      <c r="C3488" s="26"/>
      <c r="D3488" s="26"/>
      <c r="E3488" s="26"/>
      <c r="F3488" s="26"/>
      <c r="G3488" s="26"/>
    </row>
    <row r="3489" spans="2:7" x14ac:dyDescent="0.2">
      <c r="B3489" s="26"/>
      <c r="C3489" s="26"/>
      <c r="D3489" s="26"/>
      <c r="E3489" s="26"/>
      <c r="F3489" s="26"/>
      <c r="G3489" s="26"/>
    </row>
    <row r="3490" spans="2:7" x14ac:dyDescent="0.2">
      <c r="B3490" s="26"/>
      <c r="C3490" s="26"/>
      <c r="D3490" s="26"/>
      <c r="E3490" s="26"/>
      <c r="F3490" s="26"/>
      <c r="G3490" s="26"/>
    </row>
    <row r="3491" spans="2:7" x14ac:dyDescent="0.2">
      <c r="B3491" s="26"/>
      <c r="C3491" s="26"/>
      <c r="D3491" s="26"/>
      <c r="E3491" s="26"/>
      <c r="F3491" s="26"/>
      <c r="G3491" s="26"/>
    </row>
    <row r="3492" spans="2:7" x14ac:dyDescent="0.2">
      <c r="B3492" s="26"/>
      <c r="C3492" s="26"/>
      <c r="D3492" s="26"/>
      <c r="E3492" s="26"/>
      <c r="F3492" s="26"/>
      <c r="G3492" s="26"/>
    </row>
    <row r="3493" spans="2:7" x14ac:dyDescent="0.2">
      <c r="B3493" s="26"/>
      <c r="C3493" s="26"/>
      <c r="D3493" s="26"/>
      <c r="E3493" s="26"/>
      <c r="F3493" s="26"/>
      <c r="G3493" s="26"/>
    </row>
    <row r="3494" spans="2:7" x14ac:dyDescent="0.2">
      <c r="B3494" s="26"/>
      <c r="C3494" s="26"/>
      <c r="D3494" s="26"/>
      <c r="E3494" s="26"/>
      <c r="F3494" s="26"/>
      <c r="G3494" s="26"/>
    </row>
    <row r="3495" spans="2:7" x14ac:dyDescent="0.2">
      <c r="B3495" s="26"/>
      <c r="C3495" s="26"/>
      <c r="D3495" s="26"/>
      <c r="E3495" s="26"/>
      <c r="F3495" s="26"/>
      <c r="G3495" s="26"/>
    </row>
    <row r="3496" spans="2:7" x14ac:dyDescent="0.2">
      <c r="B3496" s="26"/>
      <c r="C3496" s="26"/>
      <c r="D3496" s="26"/>
      <c r="E3496" s="26"/>
      <c r="F3496" s="26"/>
      <c r="G3496" s="26"/>
    </row>
    <row r="3497" spans="2:7" x14ac:dyDescent="0.2">
      <c r="B3497" s="26"/>
      <c r="C3497" s="26"/>
      <c r="D3497" s="26"/>
      <c r="E3497" s="26"/>
      <c r="F3497" s="26"/>
      <c r="G3497" s="26"/>
    </row>
    <row r="3498" spans="2:7" x14ac:dyDescent="0.2">
      <c r="B3498" s="26"/>
      <c r="C3498" s="26"/>
      <c r="D3498" s="26"/>
      <c r="E3498" s="26"/>
      <c r="F3498" s="26"/>
      <c r="G3498" s="26"/>
    </row>
    <row r="3499" spans="2:7" x14ac:dyDescent="0.2">
      <c r="B3499" s="26"/>
      <c r="C3499" s="26"/>
      <c r="D3499" s="26"/>
      <c r="E3499" s="26"/>
      <c r="F3499" s="26"/>
      <c r="G3499" s="26"/>
    </row>
    <row r="3500" spans="2:7" x14ac:dyDescent="0.2">
      <c r="B3500" s="26"/>
      <c r="C3500" s="26"/>
      <c r="D3500" s="26"/>
      <c r="E3500" s="26"/>
      <c r="F3500" s="26"/>
      <c r="G3500" s="26"/>
    </row>
    <row r="3501" spans="2:7" x14ac:dyDescent="0.2">
      <c r="B3501" s="26"/>
      <c r="C3501" s="26"/>
      <c r="D3501" s="26"/>
      <c r="E3501" s="26"/>
      <c r="F3501" s="26"/>
      <c r="G3501" s="26"/>
    </row>
    <row r="3502" spans="2:7" x14ac:dyDescent="0.2">
      <c r="B3502" s="26"/>
      <c r="C3502" s="26"/>
      <c r="D3502" s="26"/>
      <c r="E3502" s="26"/>
      <c r="F3502" s="26"/>
      <c r="G3502" s="26"/>
    </row>
    <row r="3503" spans="2:7" x14ac:dyDescent="0.2">
      <c r="B3503" s="26"/>
      <c r="C3503" s="26"/>
      <c r="D3503" s="26"/>
      <c r="E3503" s="26"/>
      <c r="F3503" s="26"/>
      <c r="G3503" s="26"/>
    </row>
    <row r="3504" spans="2:7" x14ac:dyDescent="0.2">
      <c r="B3504" s="26"/>
      <c r="C3504" s="26"/>
      <c r="D3504" s="26"/>
      <c r="E3504" s="26"/>
      <c r="F3504" s="26"/>
      <c r="G3504" s="26"/>
    </row>
    <row r="3505" spans="2:7" x14ac:dyDescent="0.2">
      <c r="B3505" s="26"/>
      <c r="C3505" s="26"/>
      <c r="D3505" s="26"/>
      <c r="E3505" s="26"/>
      <c r="F3505" s="26"/>
      <c r="G3505" s="26"/>
    </row>
    <row r="3506" spans="2:7" x14ac:dyDescent="0.2">
      <c r="B3506" s="26"/>
      <c r="C3506" s="26"/>
      <c r="D3506" s="26"/>
      <c r="E3506" s="26"/>
      <c r="F3506" s="26"/>
      <c r="G3506" s="26"/>
    </row>
    <row r="3507" spans="2:7" x14ac:dyDescent="0.2">
      <c r="B3507" s="26"/>
      <c r="C3507" s="26"/>
      <c r="D3507" s="26"/>
      <c r="E3507" s="26"/>
      <c r="F3507" s="26"/>
      <c r="G3507" s="26"/>
    </row>
    <row r="3508" spans="2:7" x14ac:dyDescent="0.2">
      <c r="B3508" s="26"/>
      <c r="C3508" s="26"/>
      <c r="D3508" s="26"/>
      <c r="E3508" s="26"/>
      <c r="F3508" s="26"/>
      <c r="G3508" s="26"/>
    </row>
    <row r="3509" spans="2:7" x14ac:dyDescent="0.2">
      <c r="B3509" s="26"/>
      <c r="C3509" s="26"/>
      <c r="D3509" s="26"/>
      <c r="E3509" s="26"/>
      <c r="F3509" s="26"/>
      <c r="G3509" s="26"/>
    </row>
    <row r="3510" spans="2:7" x14ac:dyDescent="0.2">
      <c r="B3510" s="26"/>
      <c r="C3510" s="26"/>
      <c r="D3510" s="26"/>
      <c r="E3510" s="26"/>
      <c r="F3510" s="26"/>
      <c r="G3510" s="26"/>
    </row>
    <row r="3511" spans="2:7" x14ac:dyDescent="0.2">
      <c r="B3511" s="26"/>
      <c r="C3511" s="26"/>
      <c r="D3511" s="26"/>
      <c r="E3511" s="26"/>
      <c r="F3511" s="26"/>
      <c r="G3511" s="26"/>
    </row>
    <row r="3512" spans="2:7" x14ac:dyDescent="0.2">
      <c r="B3512" s="26"/>
      <c r="C3512" s="26"/>
      <c r="D3512" s="26"/>
      <c r="E3512" s="26"/>
      <c r="F3512" s="26"/>
      <c r="G3512" s="26"/>
    </row>
    <row r="3513" spans="2:7" x14ac:dyDescent="0.2">
      <c r="B3513" s="26"/>
      <c r="C3513" s="26"/>
      <c r="D3513" s="26"/>
      <c r="E3513" s="26"/>
      <c r="F3513" s="26"/>
      <c r="G3513" s="26"/>
    </row>
    <row r="3514" spans="2:7" x14ac:dyDescent="0.2">
      <c r="B3514" s="26"/>
      <c r="C3514" s="26"/>
      <c r="D3514" s="26"/>
      <c r="E3514" s="26"/>
      <c r="F3514" s="26"/>
      <c r="G3514" s="26"/>
    </row>
    <row r="3515" spans="2:7" x14ac:dyDescent="0.2">
      <c r="B3515" s="26"/>
      <c r="C3515" s="26"/>
      <c r="D3515" s="26"/>
      <c r="E3515" s="26"/>
      <c r="F3515" s="26"/>
      <c r="G3515" s="26"/>
    </row>
    <row r="3516" spans="2:7" x14ac:dyDescent="0.2">
      <c r="B3516" s="26"/>
      <c r="C3516" s="26"/>
      <c r="D3516" s="26"/>
      <c r="E3516" s="26"/>
      <c r="F3516" s="26"/>
      <c r="G3516" s="26"/>
    </row>
    <row r="3517" spans="2:7" x14ac:dyDescent="0.2">
      <c r="B3517" s="26"/>
      <c r="C3517" s="26"/>
      <c r="D3517" s="26"/>
      <c r="E3517" s="26"/>
      <c r="F3517" s="26"/>
      <c r="G3517" s="26"/>
    </row>
    <row r="3518" spans="2:7" x14ac:dyDescent="0.2">
      <c r="B3518" s="26"/>
      <c r="C3518" s="26"/>
      <c r="D3518" s="26"/>
      <c r="E3518" s="26"/>
      <c r="F3518" s="26"/>
      <c r="G3518" s="26"/>
    </row>
    <row r="3519" spans="2:7" x14ac:dyDescent="0.2">
      <c r="B3519" s="26"/>
      <c r="C3519" s="26"/>
      <c r="D3519" s="26"/>
      <c r="E3519" s="26"/>
      <c r="F3519" s="26"/>
      <c r="G3519" s="26"/>
    </row>
    <row r="3520" spans="2:7" x14ac:dyDescent="0.2">
      <c r="B3520" s="26"/>
      <c r="C3520" s="26"/>
      <c r="D3520" s="26"/>
      <c r="E3520" s="26"/>
      <c r="F3520" s="26"/>
      <c r="G3520" s="26"/>
    </row>
    <row r="3521" spans="2:7" x14ac:dyDescent="0.2">
      <c r="B3521" s="26"/>
      <c r="C3521" s="26"/>
      <c r="D3521" s="26"/>
      <c r="E3521" s="26"/>
      <c r="F3521" s="26"/>
      <c r="G3521" s="26"/>
    </row>
    <row r="3522" spans="2:7" x14ac:dyDescent="0.2">
      <c r="B3522" s="26"/>
      <c r="C3522" s="26"/>
      <c r="D3522" s="26"/>
      <c r="E3522" s="26"/>
      <c r="F3522" s="26"/>
      <c r="G3522" s="26"/>
    </row>
    <row r="3523" spans="2:7" x14ac:dyDescent="0.2">
      <c r="B3523" s="26"/>
      <c r="C3523" s="26"/>
      <c r="D3523" s="26"/>
      <c r="E3523" s="26"/>
      <c r="F3523" s="26"/>
      <c r="G3523" s="26"/>
    </row>
    <row r="3524" spans="2:7" x14ac:dyDescent="0.2">
      <c r="B3524" s="26"/>
      <c r="C3524" s="26"/>
      <c r="D3524" s="26"/>
      <c r="E3524" s="26"/>
      <c r="F3524" s="26"/>
      <c r="G3524" s="26"/>
    </row>
    <row r="3525" spans="2:7" x14ac:dyDescent="0.2">
      <c r="B3525" s="26"/>
      <c r="C3525" s="26"/>
      <c r="D3525" s="26"/>
      <c r="E3525" s="26"/>
      <c r="F3525" s="26"/>
      <c r="G3525" s="26"/>
    </row>
    <row r="3526" spans="2:7" x14ac:dyDescent="0.2">
      <c r="B3526" s="26"/>
      <c r="C3526" s="26"/>
      <c r="D3526" s="26"/>
      <c r="E3526" s="26"/>
      <c r="F3526" s="26"/>
      <c r="G3526" s="26"/>
    </row>
    <row r="3527" spans="2:7" x14ac:dyDescent="0.2">
      <c r="B3527" s="26"/>
      <c r="C3527" s="26"/>
      <c r="D3527" s="26"/>
      <c r="E3527" s="26"/>
      <c r="F3527" s="26"/>
      <c r="G3527" s="26"/>
    </row>
    <row r="3528" spans="2:7" x14ac:dyDescent="0.2">
      <c r="B3528" s="26"/>
      <c r="C3528" s="26"/>
      <c r="D3528" s="26"/>
      <c r="E3528" s="26"/>
      <c r="F3528" s="26"/>
      <c r="G3528" s="26"/>
    </row>
    <row r="3529" spans="2:7" x14ac:dyDescent="0.2">
      <c r="B3529" s="26"/>
      <c r="C3529" s="26"/>
      <c r="D3529" s="26"/>
      <c r="E3529" s="26"/>
      <c r="F3529" s="26"/>
      <c r="G3529" s="26"/>
    </row>
    <row r="3530" spans="2:7" x14ac:dyDescent="0.2">
      <c r="B3530" s="26"/>
      <c r="C3530" s="26"/>
      <c r="D3530" s="26"/>
      <c r="E3530" s="26"/>
      <c r="F3530" s="26"/>
      <c r="G3530" s="26"/>
    </row>
    <row r="3531" spans="2:7" x14ac:dyDescent="0.2">
      <c r="B3531" s="26"/>
      <c r="C3531" s="26"/>
      <c r="D3531" s="26"/>
      <c r="E3531" s="26"/>
      <c r="F3531" s="26"/>
      <c r="G3531" s="26"/>
    </row>
    <row r="3532" spans="2:7" x14ac:dyDescent="0.2">
      <c r="B3532" s="26"/>
      <c r="C3532" s="26"/>
      <c r="D3532" s="26"/>
      <c r="E3532" s="26"/>
      <c r="F3532" s="26"/>
      <c r="G3532" s="26"/>
    </row>
    <row r="3533" spans="2:7" x14ac:dyDescent="0.2">
      <c r="B3533" s="26"/>
      <c r="C3533" s="26"/>
      <c r="D3533" s="26"/>
      <c r="E3533" s="26"/>
      <c r="F3533" s="26"/>
      <c r="G3533" s="26"/>
    </row>
    <row r="3534" spans="2:7" x14ac:dyDescent="0.2">
      <c r="B3534" s="26"/>
      <c r="C3534" s="26"/>
      <c r="D3534" s="26"/>
      <c r="E3534" s="26"/>
      <c r="F3534" s="26"/>
      <c r="G3534" s="26"/>
    </row>
    <row r="3535" spans="2:7" x14ac:dyDescent="0.2">
      <c r="B3535" s="26"/>
      <c r="C3535" s="26"/>
      <c r="D3535" s="26"/>
      <c r="E3535" s="26"/>
      <c r="F3535" s="26"/>
      <c r="G3535" s="26"/>
    </row>
    <row r="3536" spans="2:7" x14ac:dyDescent="0.2">
      <c r="B3536" s="26"/>
      <c r="C3536" s="26"/>
      <c r="D3536" s="26"/>
      <c r="E3536" s="26"/>
      <c r="F3536" s="26"/>
      <c r="G3536" s="26"/>
    </row>
    <row r="3537" spans="2:7" x14ac:dyDescent="0.2">
      <c r="B3537" s="26"/>
      <c r="C3537" s="26"/>
      <c r="D3537" s="26"/>
      <c r="E3537" s="26"/>
      <c r="F3537" s="26"/>
      <c r="G3537" s="26"/>
    </row>
    <row r="3538" spans="2:7" x14ac:dyDescent="0.2">
      <c r="B3538" s="26"/>
      <c r="C3538" s="26"/>
      <c r="D3538" s="26"/>
      <c r="E3538" s="26"/>
      <c r="F3538" s="26"/>
      <c r="G3538" s="26"/>
    </row>
    <row r="3539" spans="2:7" x14ac:dyDescent="0.2">
      <c r="B3539" s="26"/>
      <c r="C3539" s="26"/>
      <c r="D3539" s="26"/>
      <c r="E3539" s="26"/>
      <c r="F3539" s="26"/>
      <c r="G3539" s="26"/>
    </row>
    <row r="3540" spans="2:7" x14ac:dyDescent="0.2">
      <c r="B3540" s="26"/>
      <c r="C3540" s="26"/>
      <c r="D3540" s="26"/>
      <c r="E3540" s="26"/>
      <c r="F3540" s="26"/>
      <c r="G3540" s="26"/>
    </row>
    <row r="3541" spans="2:7" x14ac:dyDescent="0.2">
      <c r="B3541" s="26"/>
      <c r="C3541" s="26"/>
      <c r="D3541" s="26"/>
      <c r="E3541" s="26"/>
      <c r="F3541" s="26"/>
      <c r="G3541" s="26"/>
    </row>
    <row r="3542" spans="2:7" x14ac:dyDescent="0.2">
      <c r="B3542" s="26"/>
      <c r="C3542" s="26"/>
      <c r="D3542" s="26"/>
      <c r="E3542" s="26"/>
      <c r="F3542" s="26"/>
      <c r="G3542" s="26"/>
    </row>
    <row r="3543" spans="2:7" x14ac:dyDescent="0.2">
      <c r="B3543" s="26"/>
      <c r="C3543" s="26"/>
      <c r="D3543" s="26"/>
      <c r="E3543" s="26"/>
      <c r="F3543" s="26"/>
      <c r="G3543" s="26"/>
    </row>
    <row r="3544" spans="2:7" x14ac:dyDescent="0.2">
      <c r="B3544" s="26"/>
      <c r="C3544" s="26"/>
      <c r="D3544" s="26"/>
      <c r="E3544" s="26"/>
      <c r="F3544" s="26"/>
      <c r="G3544" s="26"/>
    </row>
    <row r="3545" spans="2:7" x14ac:dyDescent="0.2">
      <c r="B3545" s="26"/>
      <c r="C3545" s="26"/>
      <c r="D3545" s="26"/>
      <c r="E3545" s="26"/>
      <c r="F3545" s="26"/>
      <c r="G3545" s="26"/>
    </row>
    <row r="3546" spans="2:7" x14ac:dyDescent="0.2">
      <c r="B3546" s="26"/>
      <c r="C3546" s="26"/>
      <c r="D3546" s="26"/>
      <c r="E3546" s="26"/>
      <c r="F3546" s="26"/>
      <c r="G3546" s="26"/>
    </row>
    <row r="3547" spans="2:7" x14ac:dyDescent="0.2">
      <c r="B3547" s="26"/>
      <c r="C3547" s="26"/>
      <c r="D3547" s="26"/>
      <c r="E3547" s="26"/>
      <c r="F3547" s="26"/>
      <c r="G3547" s="26"/>
    </row>
    <row r="3548" spans="2:7" x14ac:dyDescent="0.2">
      <c r="B3548" s="26"/>
      <c r="C3548" s="26"/>
      <c r="D3548" s="26"/>
      <c r="E3548" s="26"/>
      <c r="F3548" s="26"/>
      <c r="G3548" s="26"/>
    </row>
    <row r="3549" spans="2:7" x14ac:dyDescent="0.2">
      <c r="B3549" s="26"/>
      <c r="C3549" s="26"/>
      <c r="D3549" s="26"/>
      <c r="E3549" s="26"/>
      <c r="F3549" s="26"/>
      <c r="G3549" s="26"/>
    </row>
    <row r="3550" spans="2:7" x14ac:dyDescent="0.2">
      <c r="B3550" s="26"/>
      <c r="C3550" s="26"/>
      <c r="D3550" s="26"/>
      <c r="E3550" s="26"/>
      <c r="F3550" s="26"/>
      <c r="G3550" s="26"/>
    </row>
    <row r="3551" spans="2:7" x14ac:dyDescent="0.2">
      <c r="B3551" s="26"/>
      <c r="C3551" s="26"/>
      <c r="D3551" s="26"/>
      <c r="E3551" s="26"/>
      <c r="F3551" s="26"/>
      <c r="G3551" s="26"/>
    </row>
    <row r="3552" spans="2:7" x14ac:dyDescent="0.2">
      <c r="B3552" s="26"/>
      <c r="C3552" s="26"/>
      <c r="D3552" s="26"/>
      <c r="E3552" s="26"/>
      <c r="F3552" s="26"/>
      <c r="G3552" s="26"/>
    </row>
    <row r="3553" spans="2:7" x14ac:dyDescent="0.2">
      <c r="B3553" s="26"/>
      <c r="C3553" s="26"/>
      <c r="D3553" s="26"/>
      <c r="E3553" s="26"/>
      <c r="F3553" s="26"/>
      <c r="G3553" s="26"/>
    </row>
    <row r="3554" spans="2:7" x14ac:dyDescent="0.2">
      <c r="B3554" s="26"/>
      <c r="C3554" s="26"/>
      <c r="D3554" s="26"/>
      <c r="E3554" s="26"/>
      <c r="F3554" s="26"/>
      <c r="G3554" s="26"/>
    </row>
    <row r="3555" spans="2:7" x14ac:dyDescent="0.2">
      <c r="B3555" s="26"/>
      <c r="C3555" s="26"/>
      <c r="D3555" s="26"/>
      <c r="E3555" s="26"/>
      <c r="F3555" s="26"/>
      <c r="G3555" s="26"/>
    </row>
    <row r="3556" spans="2:7" x14ac:dyDescent="0.2">
      <c r="B3556" s="26"/>
      <c r="C3556" s="26"/>
      <c r="D3556" s="26"/>
      <c r="E3556" s="26"/>
      <c r="F3556" s="26"/>
      <c r="G3556" s="26"/>
    </row>
    <row r="3557" spans="2:7" x14ac:dyDescent="0.2">
      <c r="B3557" s="26"/>
      <c r="C3557" s="26"/>
      <c r="D3557" s="26"/>
      <c r="E3557" s="26"/>
      <c r="F3557" s="26"/>
      <c r="G3557" s="26"/>
    </row>
    <row r="3558" spans="2:7" x14ac:dyDescent="0.2">
      <c r="B3558" s="26"/>
      <c r="C3558" s="26"/>
      <c r="D3558" s="26"/>
      <c r="E3558" s="26"/>
      <c r="F3558" s="26"/>
      <c r="G3558" s="26"/>
    </row>
    <row r="3559" spans="2:7" x14ac:dyDescent="0.2">
      <c r="B3559" s="26"/>
      <c r="C3559" s="26"/>
      <c r="D3559" s="26"/>
      <c r="E3559" s="26"/>
      <c r="F3559" s="26"/>
      <c r="G3559" s="26"/>
    </row>
    <row r="3560" spans="2:7" x14ac:dyDescent="0.2">
      <c r="B3560" s="26"/>
      <c r="C3560" s="26"/>
      <c r="D3560" s="26"/>
      <c r="E3560" s="26"/>
      <c r="F3560" s="26"/>
      <c r="G3560" s="26"/>
    </row>
    <row r="3561" spans="2:7" x14ac:dyDescent="0.2">
      <c r="B3561" s="26"/>
      <c r="C3561" s="26"/>
      <c r="D3561" s="26"/>
      <c r="E3561" s="26"/>
      <c r="F3561" s="26"/>
      <c r="G3561" s="26"/>
    </row>
    <row r="3562" spans="2:7" x14ac:dyDescent="0.2">
      <c r="B3562" s="26"/>
      <c r="C3562" s="26"/>
      <c r="D3562" s="26"/>
      <c r="E3562" s="26"/>
      <c r="F3562" s="26"/>
      <c r="G3562" s="26"/>
    </row>
    <row r="3563" spans="2:7" x14ac:dyDescent="0.2">
      <c r="B3563" s="26"/>
      <c r="C3563" s="26"/>
      <c r="D3563" s="26"/>
      <c r="E3563" s="26"/>
      <c r="F3563" s="26"/>
      <c r="G3563" s="26"/>
    </row>
    <row r="3564" spans="2:7" x14ac:dyDescent="0.2">
      <c r="B3564" s="26"/>
      <c r="C3564" s="26"/>
      <c r="D3564" s="26"/>
      <c r="E3564" s="26"/>
      <c r="F3564" s="26"/>
      <c r="G3564" s="26"/>
    </row>
    <row r="3565" spans="2:7" x14ac:dyDescent="0.2">
      <c r="B3565" s="26"/>
      <c r="C3565" s="26"/>
      <c r="D3565" s="26"/>
      <c r="E3565" s="26"/>
      <c r="F3565" s="26"/>
      <c r="G3565" s="26"/>
    </row>
    <row r="3566" spans="2:7" x14ac:dyDescent="0.2">
      <c r="B3566" s="26"/>
      <c r="C3566" s="26"/>
      <c r="D3566" s="26"/>
      <c r="E3566" s="26"/>
      <c r="F3566" s="26"/>
      <c r="G3566" s="26"/>
    </row>
    <row r="3567" spans="2:7" x14ac:dyDescent="0.2">
      <c r="B3567" s="26"/>
      <c r="C3567" s="26"/>
      <c r="D3567" s="26"/>
      <c r="E3567" s="26"/>
      <c r="F3567" s="26"/>
      <c r="G3567" s="26"/>
    </row>
    <row r="3568" spans="2:7" x14ac:dyDescent="0.2">
      <c r="B3568" s="26"/>
      <c r="C3568" s="26"/>
      <c r="D3568" s="26"/>
      <c r="E3568" s="26"/>
      <c r="F3568" s="26"/>
      <c r="G3568" s="26"/>
    </row>
    <row r="3569" spans="2:7" x14ac:dyDescent="0.2">
      <c r="B3569" s="26"/>
      <c r="C3569" s="26"/>
      <c r="D3569" s="26"/>
      <c r="E3569" s="26"/>
      <c r="F3569" s="26"/>
      <c r="G3569" s="26"/>
    </row>
    <row r="3570" spans="2:7" x14ac:dyDescent="0.2">
      <c r="B3570" s="26"/>
      <c r="C3570" s="26"/>
      <c r="D3570" s="26"/>
      <c r="E3570" s="26"/>
      <c r="F3570" s="26"/>
      <c r="G3570" s="26"/>
    </row>
    <row r="3571" spans="2:7" x14ac:dyDescent="0.2">
      <c r="B3571" s="26"/>
      <c r="C3571" s="26"/>
      <c r="D3571" s="26"/>
      <c r="E3571" s="26"/>
      <c r="F3571" s="26"/>
      <c r="G3571" s="26"/>
    </row>
    <row r="3572" spans="2:7" x14ac:dyDescent="0.2">
      <c r="B3572" s="26"/>
      <c r="C3572" s="26"/>
      <c r="D3572" s="26"/>
      <c r="E3572" s="26"/>
      <c r="F3572" s="26"/>
      <c r="G3572" s="26"/>
    </row>
    <row r="3573" spans="2:7" x14ac:dyDescent="0.2">
      <c r="B3573" s="26"/>
      <c r="C3573" s="26"/>
      <c r="D3573" s="26"/>
      <c r="E3573" s="26"/>
      <c r="F3573" s="26"/>
      <c r="G3573" s="26"/>
    </row>
    <row r="3574" spans="2:7" x14ac:dyDescent="0.2">
      <c r="B3574" s="26"/>
      <c r="C3574" s="26"/>
      <c r="D3574" s="26"/>
      <c r="E3574" s="26"/>
      <c r="F3574" s="26"/>
      <c r="G3574" s="26"/>
    </row>
    <row r="3575" spans="2:7" x14ac:dyDescent="0.2">
      <c r="B3575" s="26"/>
      <c r="C3575" s="26"/>
      <c r="D3575" s="26"/>
      <c r="E3575" s="26"/>
      <c r="F3575" s="26"/>
      <c r="G3575" s="26"/>
    </row>
    <row r="3576" spans="2:7" x14ac:dyDescent="0.2">
      <c r="B3576" s="26"/>
      <c r="C3576" s="26"/>
      <c r="D3576" s="26"/>
      <c r="E3576" s="26"/>
      <c r="F3576" s="26"/>
      <c r="G3576" s="26"/>
    </row>
    <row r="3577" spans="2:7" x14ac:dyDescent="0.2">
      <c r="B3577" s="26"/>
      <c r="C3577" s="26"/>
      <c r="D3577" s="26"/>
      <c r="E3577" s="26"/>
      <c r="F3577" s="26"/>
      <c r="G3577" s="26"/>
    </row>
    <row r="3578" spans="2:7" x14ac:dyDescent="0.2">
      <c r="B3578" s="26"/>
      <c r="C3578" s="26"/>
      <c r="D3578" s="26"/>
      <c r="E3578" s="26"/>
      <c r="F3578" s="26"/>
      <c r="G3578" s="26"/>
    </row>
    <row r="3579" spans="2:7" x14ac:dyDescent="0.2">
      <c r="B3579" s="26"/>
      <c r="C3579" s="26"/>
      <c r="D3579" s="26"/>
      <c r="E3579" s="26"/>
      <c r="F3579" s="26"/>
      <c r="G3579" s="26"/>
    </row>
    <row r="3580" spans="2:7" x14ac:dyDescent="0.2">
      <c r="B3580" s="26"/>
      <c r="C3580" s="26"/>
      <c r="D3580" s="26"/>
      <c r="E3580" s="26"/>
      <c r="F3580" s="26"/>
      <c r="G3580" s="26"/>
    </row>
    <row r="3581" spans="2:7" x14ac:dyDescent="0.2">
      <c r="B3581" s="26"/>
      <c r="C3581" s="26"/>
      <c r="D3581" s="26"/>
      <c r="E3581" s="26"/>
      <c r="F3581" s="26"/>
      <c r="G3581" s="26"/>
    </row>
    <row r="3582" spans="2:7" x14ac:dyDescent="0.2">
      <c r="B3582" s="26"/>
      <c r="C3582" s="26"/>
      <c r="D3582" s="26"/>
      <c r="E3582" s="26"/>
      <c r="F3582" s="26"/>
      <c r="G3582" s="26"/>
    </row>
    <row r="3583" spans="2:7" x14ac:dyDescent="0.2">
      <c r="B3583" s="26"/>
      <c r="C3583" s="26"/>
      <c r="D3583" s="26"/>
      <c r="E3583" s="26"/>
      <c r="F3583" s="26"/>
      <c r="G3583" s="26"/>
    </row>
    <row r="3584" spans="2:7" x14ac:dyDescent="0.2">
      <c r="B3584" s="26"/>
      <c r="C3584" s="26"/>
      <c r="D3584" s="26"/>
      <c r="E3584" s="26"/>
      <c r="F3584" s="26"/>
      <c r="G3584" s="26"/>
    </row>
    <row r="3585" spans="2:7" x14ac:dyDescent="0.2">
      <c r="B3585" s="26"/>
      <c r="C3585" s="26"/>
      <c r="D3585" s="26"/>
      <c r="E3585" s="26"/>
      <c r="F3585" s="26"/>
      <c r="G3585" s="26"/>
    </row>
    <row r="3586" spans="2:7" x14ac:dyDescent="0.2">
      <c r="B3586" s="26"/>
      <c r="C3586" s="26"/>
      <c r="D3586" s="26"/>
      <c r="E3586" s="26"/>
      <c r="F3586" s="26"/>
      <c r="G3586" s="26"/>
    </row>
    <row r="3587" spans="2:7" x14ac:dyDescent="0.2">
      <c r="B3587" s="26"/>
      <c r="C3587" s="26"/>
      <c r="D3587" s="26"/>
      <c r="E3587" s="26"/>
      <c r="F3587" s="26"/>
      <c r="G3587" s="26"/>
    </row>
    <row r="3588" spans="2:7" x14ac:dyDescent="0.2">
      <c r="B3588" s="26"/>
      <c r="C3588" s="26"/>
      <c r="D3588" s="26"/>
      <c r="E3588" s="26"/>
      <c r="F3588" s="26"/>
      <c r="G3588" s="26"/>
    </row>
    <row r="3589" spans="2:7" x14ac:dyDescent="0.2">
      <c r="B3589" s="26"/>
      <c r="C3589" s="26"/>
      <c r="D3589" s="26"/>
      <c r="E3589" s="26"/>
      <c r="F3589" s="26"/>
      <c r="G3589" s="26"/>
    </row>
    <row r="3590" spans="2:7" x14ac:dyDescent="0.2">
      <c r="B3590" s="26"/>
      <c r="C3590" s="26"/>
      <c r="D3590" s="26"/>
      <c r="E3590" s="26"/>
      <c r="F3590" s="26"/>
      <c r="G3590" s="26"/>
    </row>
    <row r="3591" spans="2:7" x14ac:dyDescent="0.2">
      <c r="B3591" s="26"/>
      <c r="C3591" s="26"/>
      <c r="D3591" s="26"/>
      <c r="E3591" s="26"/>
      <c r="F3591" s="26"/>
      <c r="G3591" s="26"/>
    </row>
    <row r="3592" spans="2:7" x14ac:dyDescent="0.2">
      <c r="B3592" s="26"/>
      <c r="C3592" s="26"/>
      <c r="D3592" s="26"/>
      <c r="E3592" s="26"/>
      <c r="F3592" s="26"/>
      <c r="G3592" s="26"/>
    </row>
    <row r="3593" spans="2:7" x14ac:dyDescent="0.2">
      <c r="B3593" s="26"/>
      <c r="C3593" s="26"/>
      <c r="D3593" s="26"/>
      <c r="E3593" s="26"/>
      <c r="F3593" s="26"/>
      <c r="G3593" s="26"/>
    </row>
    <row r="3594" spans="2:7" x14ac:dyDescent="0.2">
      <c r="B3594" s="26"/>
      <c r="C3594" s="26"/>
      <c r="D3594" s="26"/>
      <c r="E3594" s="26"/>
      <c r="F3594" s="26"/>
      <c r="G3594" s="26"/>
    </row>
    <row r="3595" spans="2:7" x14ac:dyDescent="0.2">
      <c r="B3595" s="26"/>
      <c r="C3595" s="26"/>
      <c r="D3595" s="26"/>
      <c r="E3595" s="26"/>
      <c r="F3595" s="26"/>
      <c r="G3595" s="26"/>
    </row>
    <row r="3596" spans="2:7" x14ac:dyDescent="0.2">
      <c r="B3596" s="26"/>
      <c r="C3596" s="26"/>
      <c r="D3596" s="26"/>
      <c r="E3596" s="26"/>
      <c r="F3596" s="26"/>
      <c r="G3596" s="26"/>
    </row>
    <row r="3597" spans="2:7" x14ac:dyDescent="0.2">
      <c r="B3597" s="26"/>
      <c r="C3597" s="26"/>
      <c r="D3597" s="26"/>
      <c r="E3597" s="26"/>
      <c r="F3597" s="26"/>
      <c r="G3597" s="26"/>
    </row>
    <row r="3598" spans="2:7" x14ac:dyDescent="0.2">
      <c r="B3598" s="26"/>
      <c r="C3598" s="26"/>
      <c r="D3598" s="26"/>
      <c r="E3598" s="26"/>
      <c r="F3598" s="26"/>
      <c r="G3598" s="26"/>
    </row>
    <row r="3599" spans="2:7" x14ac:dyDescent="0.2">
      <c r="B3599" s="26"/>
      <c r="C3599" s="26"/>
      <c r="D3599" s="26"/>
      <c r="E3599" s="26"/>
      <c r="F3599" s="26"/>
      <c r="G3599" s="26"/>
    </row>
    <row r="3600" spans="2:7" x14ac:dyDescent="0.2">
      <c r="B3600" s="26"/>
      <c r="C3600" s="26"/>
      <c r="D3600" s="26"/>
      <c r="E3600" s="26"/>
      <c r="F3600" s="26"/>
      <c r="G3600" s="26"/>
    </row>
    <row r="3601" spans="2:7" x14ac:dyDescent="0.2">
      <c r="B3601" s="26"/>
      <c r="C3601" s="26"/>
      <c r="D3601" s="26"/>
      <c r="E3601" s="26"/>
      <c r="F3601" s="26"/>
      <c r="G3601" s="26"/>
    </row>
    <row r="3602" spans="2:7" x14ac:dyDescent="0.2">
      <c r="B3602" s="26"/>
      <c r="C3602" s="26"/>
      <c r="D3602" s="26"/>
      <c r="E3602" s="26"/>
      <c r="F3602" s="26"/>
      <c r="G3602" s="26"/>
    </row>
    <row r="3603" spans="2:7" x14ac:dyDescent="0.2">
      <c r="B3603" s="26"/>
      <c r="C3603" s="26"/>
      <c r="D3603" s="26"/>
      <c r="E3603" s="26"/>
      <c r="F3603" s="26"/>
      <c r="G3603" s="26"/>
    </row>
    <row r="3604" spans="2:7" x14ac:dyDescent="0.2">
      <c r="B3604" s="26"/>
      <c r="C3604" s="26"/>
      <c r="D3604" s="26"/>
      <c r="E3604" s="26"/>
      <c r="F3604" s="26"/>
      <c r="G3604" s="26"/>
    </row>
    <row r="3605" spans="2:7" x14ac:dyDescent="0.2">
      <c r="B3605" s="26"/>
      <c r="C3605" s="26"/>
      <c r="D3605" s="26"/>
      <c r="E3605" s="26"/>
      <c r="F3605" s="26"/>
      <c r="G3605" s="26"/>
    </row>
    <row r="3606" spans="2:7" x14ac:dyDescent="0.2">
      <c r="B3606" s="26"/>
      <c r="C3606" s="26"/>
      <c r="D3606" s="26"/>
      <c r="E3606" s="26"/>
      <c r="F3606" s="26"/>
      <c r="G3606" s="26"/>
    </row>
    <row r="3607" spans="2:7" x14ac:dyDescent="0.2">
      <c r="B3607" s="26"/>
      <c r="C3607" s="26"/>
      <c r="D3607" s="26"/>
      <c r="E3607" s="26"/>
      <c r="F3607" s="26"/>
      <c r="G3607" s="26"/>
    </row>
    <row r="3608" spans="2:7" x14ac:dyDescent="0.2">
      <c r="B3608" s="26"/>
      <c r="C3608" s="26"/>
      <c r="D3608" s="26"/>
      <c r="E3608" s="26"/>
      <c r="F3608" s="26"/>
      <c r="G3608" s="26"/>
    </row>
    <row r="3609" spans="2:7" x14ac:dyDescent="0.2">
      <c r="B3609" s="26"/>
      <c r="C3609" s="26"/>
      <c r="D3609" s="26"/>
      <c r="E3609" s="26"/>
      <c r="F3609" s="26"/>
      <c r="G3609" s="26"/>
    </row>
    <row r="3610" spans="2:7" x14ac:dyDescent="0.2">
      <c r="B3610" s="26"/>
      <c r="C3610" s="26"/>
      <c r="D3610" s="26"/>
      <c r="E3610" s="26"/>
      <c r="F3610" s="26"/>
      <c r="G3610" s="26"/>
    </row>
    <row r="3611" spans="2:7" x14ac:dyDescent="0.2">
      <c r="B3611" s="26"/>
      <c r="C3611" s="26"/>
      <c r="D3611" s="26"/>
      <c r="E3611" s="26"/>
      <c r="F3611" s="26"/>
      <c r="G3611" s="26"/>
    </row>
    <row r="3612" spans="2:7" x14ac:dyDescent="0.2">
      <c r="B3612" s="26"/>
      <c r="C3612" s="26"/>
      <c r="D3612" s="26"/>
      <c r="E3612" s="26"/>
      <c r="F3612" s="26"/>
      <c r="G3612" s="26"/>
    </row>
    <row r="3613" spans="2:7" x14ac:dyDescent="0.2">
      <c r="B3613" s="26"/>
      <c r="C3613" s="26"/>
      <c r="D3613" s="26"/>
      <c r="E3613" s="26"/>
      <c r="F3613" s="26"/>
      <c r="G3613" s="26"/>
    </row>
    <row r="3614" spans="2:7" x14ac:dyDescent="0.2">
      <c r="B3614" s="26"/>
      <c r="C3614" s="26"/>
      <c r="D3614" s="26"/>
      <c r="E3614" s="26"/>
      <c r="F3614" s="26"/>
      <c r="G3614" s="26"/>
    </row>
    <row r="3615" spans="2:7" x14ac:dyDescent="0.2">
      <c r="B3615" s="26"/>
      <c r="C3615" s="26"/>
      <c r="D3615" s="26"/>
      <c r="E3615" s="26"/>
      <c r="F3615" s="26"/>
      <c r="G3615" s="26"/>
    </row>
    <row r="3616" spans="2:7" x14ac:dyDescent="0.2">
      <c r="B3616" s="26"/>
      <c r="C3616" s="26"/>
      <c r="D3616" s="26"/>
      <c r="E3616" s="26"/>
      <c r="F3616" s="26"/>
      <c r="G3616" s="26"/>
    </row>
    <row r="3617" spans="2:7" x14ac:dyDescent="0.2">
      <c r="B3617" s="26"/>
      <c r="C3617" s="26"/>
      <c r="D3617" s="26"/>
      <c r="E3617" s="26"/>
      <c r="F3617" s="26"/>
      <c r="G3617" s="26"/>
    </row>
    <row r="3618" spans="2:7" x14ac:dyDescent="0.2">
      <c r="B3618" s="26"/>
      <c r="C3618" s="26"/>
      <c r="D3618" s="26"/>
      <c r="E3618" s="26"/>
      <c r="F3618" s="26"/>
      <c r="G3618" s="26"/>
    </row>
    <row r="3619" spans="2:7" x14ac:dyDescent="0.2">
      <c r="B3619" s="26"/>
      <c r="C3619" s="26"/>
      <c r="D3619" s="26"/>
      <c r="E3619" s="26"/>
      <c r="F3619" s="26"/>
      <c r="G3619" s="26"/>
    </row>
    <row r="3620" spans="2:7" x14ac:dyDescent="0.2">
      <c r="B3620" s="26"/>
      <c r="C3620" s="26"/>
      <c r="D3620" s="26"/>
      <c r="E3620" s="26"/>
      <c r="F3620" s="26"/>
      <c r="G3620" s="26"/>
    </row>
    <row r="3621" spans="2:7" x14ac:dyDescent="0.2">
      <c r="B3621" s="26"/>
      <c r="C3621" s="26"/>
      <c r="D3621" s="26"/>
      <c r="E3621" s="26"/>
      <c r="F3621" s="26"/>
      <c r="G3621" s="26"/>
    </row>
    <row r="3622" spans="2:7" x14ac:dyDescent="0.2">
      <c r="B3622" s="26"/>
      <c r="C3622" s="26"/>
      <c r="D3622" s="26"/>
      <c r="E3622" s="26"/>
      <c r="F3622" s="26"/>
      <c r="G3622" s="26"/>
    </row>
    <row r="3623" spans="2:7" x14ac:dyDescent="0.2">
      <c r="B3623" s="26"/>
      <c r="C3623" s="26"/>
      <c r="D3623" s="26"/>
      <c r="E3623" s="26"/>
      <c r="F3623" s="26"/>
      <c r="G3623" s="26"/>
    </row>
    <row r="3624" spans="2:7" x14ac:dyDescent="0.2">
      <c r="B3624" s="26"/>
      <c r="C3624" s="26"/>
      <c r="D3624" s="26"/>
      <c r="E3624" s="26"/>
      <c r="F3624" s="26"/>
      <c r="G3624" s="26"/>
    </row>
    <row r="3625" spans="2:7" x14ac:dyDescent="0.2">
      <c r="B3625" s="26"/>
      <c r="C3625" s="26"/>
      <c r="D3625" s="26"/>
      <c r="E3625" s="26"/>
      <c r="F3625" s="26"/>
      <c r="G3625" s="26"/>
    </row>
    <row r="3626" spans="2:7" x14ac:dyDescent="0.2">
      <c r="B3626" s="26"/>
      <c r="C3626" s="26"/>
      <c r="D3626" s="26"/>
      <c r="E3626" s="26"/>
      <c r="F3626" s="26"/>
      <c r="G3626" s="26"/>
    </row>
    <row r="3627" spans="2:7" x14ac:dyDescent="0.2">
      <c r="B3627" s="26"/>
      <c r="C3627" s="26"/>
      <c r="D3627" s="26"/>
      <c r="E3627" s="26"/>
      <c r="F3627" s="26"/>
      <c r="G3627" s="26"/>
    </row>
    <row r="3628" spans="2:7" x14ac:dyDescent="0.2">
      <c r="B3628" s="26"/>
      <c r="C3628" s="26"/>
      <c r="D3628" s="26"/>
      <c r="E3628" s="26"/>
      <c r="F3628" s="26"/>
      <c r="G3628" s="26"/>
    </row>
    <row r="3629" spans="2:7" x14ac:dyDescent="0.2">
      <c r="B3629" s="26"/>
      <c r="C3629" s="26"/>
      <c r="D3629" s="26"/>
      <c r="E3629" s="26"/>
      <c r="F3629" s="26"/>
      <c r="G3629" s="26"/>
    </row>
    <row r="3630" spans="2:7" x14ac:dyDescent="0.2">
      <c r="B3630" s="26"/>
      <c r="C3630" s="26"/>
      <c r="D3630" s="26"/>
      <c r="E3630" s="26"/>
      <c r="F3630" s="26"/>
      <c r="G3630" s="26"/>
    </row>
    <row r="3631" spans="2:7" x14ac:dyDescent="0.2">
      <c r="B3631" s="26"/>
      <c r="C3631" s="26"/>
      <c r="D3631" s="26"/>
      <c r="E3631" s="26"/>
      <c r="F3631" s="26"/>
      <c r="G3631" s="26"/>
    </row>
    <row r="3632" spans="2:7" x14ac:dyDescent="0.2">
      <c r="B3632" s="26"/>
      <c r="C3632" s="26"/>
      <c r="D3632" s="26"/>
      <c r="E3632" s="26"/>
      <c r="F3632" s="26"/>
      <c r="G3632" s="26"/>
    </row>
    <row r="3633" spans="2:7" x14ac:dyDescent="0.2">
      <c r="B3633" s="26"/>
      <c r="C3633" s="26"/>
      <c r="D3633" s="26"/>
      <c r="E3633" s="26"/>
      <c r="F3633" s="26"/>
      <c r="G3633" s="26"/>
    </row>
    <row r="3634" spans="2:7" x14ac:dyDescent="0.2">
      <c r="B3634" s="26"/>
      <c r="C3634" s="26"/>
      <c r="D3634" s="26"/>
      <c r="E3634" s="26"/>
      <c r="F3634" s="26"/>
      <c r="G3634" s="26"/>
    </row>
    <row r="3635" spans="2:7" x14ac:dyDescent="0.2">
      <c r="B3635" s="26"/>
      <c r="C3635" s="26"/>
      <c r="D3635" s="26"/>
      <c r="E3635" s="26"/>
      <c r="F3635" s="26"/>
      <c r="G3635" s="26"/>
    </row>
    <row r="3636" spans="2:7" x14ac:dyDescent="0.2">
      <c r="B3636" s="26"/>
      <c r="C3636" s="26"/>
      <c r="D3636" s="26"/>
      <c r="E3636" s="26"/>
      <c r="F3636" s="26"/>
      <c r="G3636" s="26"/>
    </row>
    <row r="3637" spans="2:7" x14ac:dyDescent="0.2">
      <c r="B3637" s="26"/>
      <c r="C3637" s="26"/>
      <c r="D3637" s="26"/>
      <c r="E3637" s="26"/>
      <c r="F3637" s="26"/>
      <c r="G3637" s="26"/>
    </row>
    <row r="3638" spans="2:7" x14ac:dyDescent="0.2">
      <c r="B3638" s="26"/>
      <c r="C3638" s="26"/>
      <c r="D3638" s="26"/>
      <c r="E3638" s="26"/>
      <c r="F3638" s="26"/>
      <c r="G3638" s="26"/>
    </row>
    <row r="3639" spans="2:7" x14ac:dyDescent="0.2">
      <c r="B3639" s="26"/>
      <c r="C3639" s="26"/>
      <c r="D3639" s="26"/>
      <c r="E3639" s="26"/>
      <c r="F3639" s="26"/>
      <c r="G3639" s="26"/>
    </row>
    <row r="3640" spans="2:7" x14ac:dyDescent="0.2">
      <c r="B3640" s="26"/>
      <c r="C3640" s="26"/>
      <c r="D3640" s="26"/>
      <c r="E3640" s="26"/>
      <c r="F3640" s="26"/>
      <c r="G3640" s="26"/>
    </row>
    <row r="3641" spans="2:7" x14ac:dyDescent="0.2">
      <c r="B3641" s="26"/>
      <c r="C3641" s="26"/>
      <c r="D3641" s="26"/>
      <c r="E3641" s="26"/>
      <c r="F3641" s="26"/>
      <c r="G3641" s="26"/>
    </row>
    <row r="3642" spans="2:7" x14ac:dyDescent="0.2">
      <c r="B3642" s="26"/>
      <c r="C3642" s="26"/>
      <c r="D3642" s="26"/>
      <c r="E3642" s="26"/>
      <c r="F3642" s="26"/>
      <c r="G3642" s="26"/>
    </row>
    <row r="3643" spans="2:7" x14ac:dyDescent="0.2">
      <c r="B3643" s="26"/>
      <c r="C3643" s="26"/>
      <c r="D3643" s="26"/>
      <c r="E3643" s="26"/>
      <c r="F3643" s="26"/>
      <c r="G3643" s="26"/>
    </row>
    <row r="3644" spans="2:7" x14ac:dyDescent="0.2">
      <c r="B3644" s="26"/>
      <c r="C3644" s="26"/>
      <c r="D3644" s="26"/>
      <c r="E3644" s="26"/>
      <c r="F3644" s="26"/>
      <c r="G3644" s="26"/>
    </row>
    <row r="3645" spans="2:7" x14ac:dyDescent="0.2">
      <c r="B3645" s="26"/>
      <c r="C3645" s="26"/>
      <c r="D3645" s="26"/>
      <c r="E3645" s="26"/>
      <c r="F3645" s="26"/>
      <c r="G3645" s="26"/>
    </row>
    <row r="3646" spans="2:7" x14ac:dyDescent="0.2">
      <c r="B3646" s="26"/>
      <c r="C3646" s="26"/>
      <c r="D3646" s="26"/>
      <c r="E3646" s="26"/>
      <c r="F3646" s="26"/>
      <c r="G3646" s="26"/>
    </row>
    <row r="3647" spans="2:7" x14ac:dyDescent="0.2">
      <c r="B3647" s="26"/>
      <c r="C3647" s="26"/>
      <c r="D3647" s="26"/>
      <c r="E3647" s="26"/>
      <c r="F3647" s="26"/>
      <c r="G3647" s="26"/>
    </row>
    <row r="3648" spans="2:7" x14ac:dyDescent="0.2">
      <c r="B3648" s="26"/>
      <c r="C3648" s="26"/>
      <c r="D3648" s="26"/>
      <c r="E3648" s="26"/>
      <c r="F3648" s="26"/>
      <c r="G3648" s="26"/>
    </row>
    <row r="3649" spans="2:7" x14ac:dyDescent="0.2">
      <c r="B3649" s="26"/>
      <c r="C3649" s="26"/>
      <c r="D3649" s="26"/>
      <c r="E3649" s="26"/>
      <c r="F3649" s="26"/>
      <c r="G3649" s="26"/>
    </row>
    <row r="3650" spans="2:7" x14ac:dyDescent="0.2">
      <c r="B3650" s="26"/>
      <c r="C3650" s="26"/>
      <c r="D3650" s="26"/>
      <c r="E3650" s="26"/>
      <c r="F3650" s="26"/>
      <c r="G3650" s="26"/>
    </row>
    <row r="3651" spans="2:7" x14ac:dyDescent="0.2">
      <c r="B3651" s="26"/>
      <c r="C3651" s="26"/>
      <c r="D3651" s="26"/>
      <c r="E3651" s="26"/>
      <c r="F3651" s="26"/>
      <c r="G3651" s="26"/>
    </row>
    <row r="3652" spans="2:7" x14ac:dyDescent="0.2">
      <c r="B3652" s="26"/>
      <c r="C3652" s="26"/>
      <c r="D3652" s="26"/>
      <c r="E3652" s="26"/>
      <c r="F3652" s="26"/>
      <c r="G3652" s="26"/>
    </row>
    <row r="3653" spans="2:7" x14ac:dyDescent="0.2">
      <c r="B3653" s="26"/>
      <c r="C3653" s="26"/>
      <c r="D3653" s="26"/>
      <c r="E3653" s="26"/>
      <c r="F3653" s="26"/>
      <c r="G3653" s="26"/>
    </row>
    <row r="3654" spans="2:7" x14ac:dyDescent="0.2">
      <c r="B3654" s="26"/>
      <c r="C3654" s="26"/>
      <c r="D3654" s="26"/>
      <c r="E3654" s="26"/>
      <c r="F3654" s="26"/>
      <c r="G3654" s="26"/>
    </row>
    <row r="3655" spans="2:7" x14ac:dyDescent="0.2">
      <c r="B3655" s="26"/>
      <c r="C3655" s="26"/>
      <c r="D3655" s="26"/>
      <c r="E3655" s="26"/>
      <c r="F3655" s="26"/>
      <c r="G3655" s="26"/>
    </row>
    <row r="3656" spans="2:7" x14ac:dyDescent="0.2">
      <c r="B3656" s="26"/>
      <c r="C3656" s="26"/>
      <c r="D3656" s="26"/>
      <c r="E3656" s="26"/>
      <c r="F3656" s="26"/>
      <c r="G3656" s="26"/>
    </row>
    <row r="3657" spans="2:7" x14ac:dyDescent="0.2">
      <c r="B3657" s="26"/>
      <c r="C3657" s="26"/>
      <c r="D3657" s="26"/>
      <c r="E3657" s="26"/>
      <c r="F3657" s="26"/>
      <c r="G3657" s="26"/>
    </row>
    <row r="3658" spans="2:7" x14ac:dyDescent="0.2">
      <c r="B3658" s="26"/>
      <c r="C3658" s="26"/>
      <c r="D3658" s="26"/>
      <c r="E3658" s="26"/>
      <c r="F3658" s="26"/>
      <c r="G3658" s="26"/>
    </row>
    <row r="3659" spans="2:7" x14ac:dyDescent="0.2">
      <c r="B3659" s="26"/>
      <c r="C3659" s="26"/>
      <c r="D3659" s="26"/>
      <c r="E3659" s="26"/>
      <c r="F3659" s="26"/>
      <c r="G3659" s="26"/>
    </row>
    <row r="3660" spans="2:7" x14ac:dyDescent="0.2">
      <c r="B3660" s="26"/>
      <c r="C3660" s="26"/>
      <c r="D3660" s="26"/>
      <c r="E3660" s="26"/>
      <c r="F3660" s="26"/>
      <c r="G3660" s="26"/>
    </row>
    <row r="3661" spans="2:7" x14ac:dyDescent="0.2">
      <c r="B3661" s="26"/>
      <c r="C3661" s="26"/>
      <c r="D3661" s="26"/>
      <c r="E3661" s="26"/>
      <c r="F3661" s="26"/>
      <c r="G3661" s="26"/>
    </row>
    <row r="3662" spans="2:7" x14ac:dyDescent="0.2">
      <c r="B3662" s="26"/>
      <c r="C3662" s="26"/>
      <c r="D3662" s="26"/>
      <c r="E3662" s="26"/>
      <c r="F3662" s="26"/>
      <c r="G3662" s="26"/>
    </row>
    <row r="3663" spans="2:7" x14ac:dyDescent="0.2">
      <c r="B3663" s="26"/>
      <c r="C3663" s="26"/>
      <c r="D3663" s="26"/>
      <c r="E3663" s="26"/>
      <c r="F3663" s="26"/>
      <c r="G3663" s="26"/>
    </row>
    <row r="3664" spans="2:7" x14ac:dyDescent="0.2">
      <c r="B3664" s="26"/>
      <c r="C3664" s="26"/>
      <c r="D3664" s="26"/>
      <c r="E3664" s="26"/>
      <c r="F3664" s="26"/>
      <c r="G3664" s="26"/>
    </row>
    <row r="3665" spans="2:7" x14ac:dyDescent="0.2">
      <c r="B3665" s="26"/>
      <c r="C3665" s="26"/>
      <c r="D3665" s="26"/>
      <c r="E3665" s="26"/>
      <c r="F3665" s="26"/>
      <c r="G3665" s="26"/>
    </row>
    <row r="3666" spans="2:7" x14ac:dyDescent="0.2">
      <c r="B3666" s="26"/>
      <c r="C3666" s="26"/>
      <c r="D3666" s="26"/>
      <c r="E3666" s="26"/>
      <c r="F3666" s="26"/>
      <c r="G3666" s="26"/>
    </row>
    <row r="3667" spans="2:7" x14ac:dyDescent="0.2">
      <c r="B3667" s="26"/>
      <c r="C3667" s="26"/>
      <c r="D3667" s="26"/>
      <c r="E3667" s="26"/>
      <c r="F3667" s="26"/>
      <c r="G3667" s="26"/>
    </row>
    <row r="3668" spans="2:7" x14ac:dyDescent="0.2">
      <c r="B3668" s="26"/>
      <c r="C3668" s="26"/>
      <c r="D3668" s="26"/>
      <c r="E3668" s="26"/>
      <c r="F3668" s="26"/>
      <c r="G3668" s="26"/>
    </row>
    <row r="3669" spans="2:7" x14ac:dyDescent="0.2">
      <c r="B3669" s="26"/>
      <c r="C3669" s="26"/>
      <c r="D3669" s="26"/>
      <c r="E3669" s="26"/>
      <c r="F3669" s="26"/>
      <c r="G3669" s="26"/>
    </row>
    <row r="3670" spans="2:7" x14ac:dyDescent="0.2">
      <c r="B3670" s="26"/>
      <c r="C3670" s="26"/>
      <c r="D3670" s="26"/>
      <c r="E3670" s="26"/>
      <c r="F3670" s="26"/>
      <c r="G3670" s="26"/>
    </row>
    <row r="3671" spans="2:7" x14ac:dyDescent="0.2">
      <c r="B3671" s="26"/>
      <c r="C3671" s="26"/>
      <c r="D3671" s="26"/>
      <c r="E3671" s="26"/>
      <c r="F3671" s="26"/>
      <c r="G3671" s="26"/>
    </row>
    <row r="3672" spans="2:7" x14ac:dyDescent="0.2">
      <c r="B3672" s="26"/>
      <c r="C3672" s="26"/>
      <c r="D3672" s="26"/>
      <c r="E3672" s="26"/>
      <c r="F3672" s="26"/>
      <c r="G3672" s="26"/>
    </row>
    <row r="3673" spans="2:7" x14ac:dyDescent="0.2">
      <c r="B3673" s="26"/>
      <c r="C3673" s="26"/>
      <c r="D3673" s="26"/>
      <c r="E3673" s="26"/>
      <c r="F3673" s="26"/>
      <c r="G3673" s="26"/>
    </row>
    <row r="3674" spans="2:7" x14ac:dyDescent="0.2">
      <c r="B3674" s="26"/>
      <c r="C3674" s="26"/>
      <c r="D3674" s="26"/>
      <c r="E3674" s="26"/>
      <c r="F3674" s="26"/>
      <c r="G3674" s="26"/>
    </row>
    <row r="3675" spans="2:7" x14ac:dyDescent="0.2">
      <c r="B3675" s="26"/>
      <c r="C3675" s="26"/>
      <c r="D3675" s="26"/>
      <c r="E3675" s="26"/>
      <c r="F3675" s="26"/>
      <c r="G3675" s="26"/>
    </row>
    <row r="3676" spans="2:7" x14ac:dyDescent="0.2">
      <c r="B3676" s="26"/>
      <c r="C3676" s="26"/>
      <c r="D3676" s="26"/>
      <c r="E3676" s="26"/>
      <c r="F3676" s="26"/>
      <c r="G3676" s="26"/>
    </row>
    <row r="3677" spans="2:7" x14ac:dyDescent="0.2">
      <c r="B3677" s="26"/>
      <c r="C3677" s="26"/>
      <c r="D3677" s="26"/>
      <c r="E3677" s="26"/>
      <c r="F3677" s="26"/>
      <c r="G3677" s="26"/>
    </row>
    <row r="3678" spans="2:7" x14ac:dyDescent="0.2">
      <c r="B3678" s="26"/>
      <c r="C3678" s="26"/>
      <c r="D3678" s="26"/>
      <c r="E3678" s="26"/>
      <c r="F3678" s="26"/>
      <c r="G3678" s="26"/>
    </row>
    <row r="3679" spans="2:7" x14ac:dyDescent="0.2">
      <c r="B3679" s="26"/>
      <c r="C3679" s="26"/>
      <c r="D3679" s="26"/>
      <c r="E3679" s="26"/>
      <c r="F3679" s="26"/>
      <c r="G3679" s="26"/>
    </row>
    <row r="3680" spans="2:7" x14ac:dyDescent="0.2">
      <c r="B3680" s="26"/>
      <c r="C3680" s="26"/>
      <c r="D3680" s="26"/>
      <c r="E3680" s="26"/>
      <c r="F3680" s="26"/>
      <c r="G3680" s="26"/>
    </row>
    <row r="3681" spans="2:7" x14ac:dyDescent="0.2">
      <c r="B3681" s="26"/>
      <c r="C3681" s="26"/>
      <c r="D3681" s="26"/>
      <c r="E3681" s="26"/>
      <c r="F3681" s="26"/>
      <c r="G3681" s="26"/>
    </row>
    <row r="3682" spans="2:7" x14ac:dyDescent="0.2">
      <c r="B3682" s="26"/>
      <c r="C3682" s="26"/>
      <c r="D3682" s="26"/>
      <c r="E3682" s="26"/>
      <c r="F3682" s="26"/>
      <c r="G3682" s="26"/>
    </row>
    <row r="3683" spans="2:7" x14ac:dyDescent="0.2">
      <c r="B3683" s="26"/>
      <c r="C3683" s="26"/>
      <c r="D3683" s="26"/>
      <c r="E3683" s="26"/>
      <c r="F3683" s="26"/>
      <c r="G3683" s="26"/>
    </row>
    <row r="3684" spans="2:7" x14ac:dyDescent="0.2">
      <c r="B3684" s="26"/>
      <c r="C3684" s="26"/>
      <c r="D3684" s="26"/>
      <c r="E3684" s="26"/>
      <c r="F3684" s="26"/>
      <c r="G3684" s="26"/>
    </row>
    <row r="3685" spans="2:7" x14ac:dyDescent="0.2">
      <c r="B3685" s="26"/>
      <c r="C3685" s="26"/>
      <c r="D3685" s="26"/>
      <c r="E3685" s="26"/>
      <c r="F3685" s="26"/>
      <c r="G3685" s="26"/>
    </row>
    <row r="3686" spans="2:7" x14ac:dyDescent="0.2">
      <c r="B3686" s="26"/>
      <c r="C3686" s="26"/>
      <c r="D3686" s="26"/>
      <c r="E3686" s="26"/>
      <c r="F3686" s="26"/>
      <c r="G3686" s="26"/>
    </row>
    <row r="3687" spans="2:7" x14ac:dyDescent="0.2">
      <c r="B3687" s="26"/>
      <c r="C3687" s="26"/>
      <c r="D3687" s="26"/>
      <c r="E3687" s="26"/>
      <c r="F3687" s="26"/>
      <c r="G3687" s="26"/>
    </row>
    <row r="3688" spans="2:7" x14ac:dyDescent="0.2">
      <c r="B3688" s="26"/>
      <c r="C3688" s="26"/>
      <c r="D3688" s="26"/>
      <c r="E3688" s="26"/>
      <c r="F3688" s="26"/>
      <c r="G3688" s="26"/>
    </row>
    <row r="3689" spans="2:7" x14ac:dyDescent="0.2">
      <c r="B3689" s="26"/>
      <c r="C3689" s="26"/>
      <c r="D3689" s="26"/>
      <c r="E3689" s="26"/>
      <c r="F3689" s="26"/>
      <c r="G3689" s="26"/>
    </row>
    <row r="3690" spans="2:7" x14ac:dyDescent="0.2">
      <c r="B3690" s="26"/>
      <c r="C3690" s="26"/>
      <c r="D3690" s="26"/>
      <c r="E3690" s="26"/>
      <c r="F3690" s="26"/>
      <c r="G3690" s="26"/>
    </row>
    <row r="3691" spans="2:7" x14ac:dyDescent="0.2">
      <c r="B3691" s="26"/>
      <c r="C3691" s="26"/>
      <c r="D3691" s="26"/>
      <c r="E3691" s="26"/>
      <c r="F3691" s="26"/>
      <c r="G3691" s="26"/>
    </row>
    <row r="3692" spans="2:7" x14ac:dyDescent="0.2">
      <c r="B3692" s="26"/>
      <c r="C3692" s="26"/>
      <c r="D3692" s="26"/>
      <c r="E3692" s="26"/>
      <c r="F3692" s="26"/>
      <c r="G3692" s="26"/>
    </row>
    <row r="3693" spans="2:7" x14ac:dyDescent="0.2">
      <c r="B3693" s="26"/>
      <c r="C3693" s="26"/>
      <c r="D3693" s="26"/>
      <c r="E3693" s="26"/>
      <c r="F3693" s="26"/>
      <c r="G3693" s="26"/>
    </row>
    <row r="3694" spans="2:7" x14ac:dyDescent="0.2">
      <c r="B3694" s="26"/>
      <c r="C3694" s="26"/>
      <c r="D3694" s="26"/>
      <c r="E3694" s="26"/>
      <c r="F3694" s="26"/>
      <c r="G3694" s="26"/>
    </row>
    <row r="3695" spans="2:7" x14ac:dyDescent="0.2">
      <c r="B3695" s="26"/>
      <c r="C3695" s="26"/>
      <c r="D3695" s="26"/>
      <c r="E3695" s="26"/>
      <c r="F3695" s="26"/>
      <c r="G3695" s="26"/>
    </row>
    <row r="3696" spans="2:7" x14ac:dyDescent="0.2">
      <c r="B3696" s="26"/>
      <c r="C3696" s="26"/>
      <c r="D3696" s="26"/>
      <c r="E3696" s="26"/>
      <c r="F3696" s="26"/>
      <c r="G3696" s="26"/>
    </row>
    <row r="3697" spans="2:7" x14ac:dyDescent="0.2">
      <c r="B3697" s="26"/>
      <c r="C3697" s="26"/>
      <c r="D3697" s="26"/>
      <c r="E3697" s="26"/>
      <c r="F3697" s="26"/>
      <c r="G3697" s="26"/>
    </row>
    <row r="3698" spans="2:7" x14ac:dyDescent="0.2">
      <c r="B3698" s="26"/>
      <c r="C3698" s="26"/>
      <c r="D3698" s="26"/>
      <c r="E3698" s="26"/>
      <c r="F3698" s="26"/>
      <c r="G3698" s="26"/>
    </row>
    <row r="3699" spans="2:7" x14ac:dyDescent="0.2">
      <c r="B3699" s="26"/>
      <c r="C3699" s="26"/>
      <c r="D3699" s="26"/>
      <c r="E3699" s="26"/>
      <c r="F3699" s="26"/>
      <c r="G3699" s="26"/>
    </row>
    <row r="3700" spans="2:7" x14ac:dyDescent="0.2">
      <c r="B3700" s="26"/>
      <c r="C3700" s="26"/>
      <c r="D3700" s="26"/>
      <c r="E3700" s="26"/>
      <c r="F3700" s="26"/>
      <c r="G3700" s="26"/>
    </row>
    <row r="3701" spans="2:7" x14ac:dyDescent="0.2">
      <c r="B3701" s="26"/>
      <c r="C3701" s="26"/>
      <c r="D3701" s="26"/>
      <c r="E3701" s="26"/>
      <c r="F3701" s="26"/>
      <c r="G3701" s="26"/>
    </row>
    <row r="3702" spans="2:7" x14ac:dyDescent="0.2">
      <c r="B3702" s="26"/>
      <c r="C3702" s="26"/>
      <c r="D3702" s="26"/>
      <c r="E3702" s="26"/>
      <c r="F3702" s="26"/>
      <c r="G3702" s="26"/>
    </row>
    <row r="3703" spans="2:7" x14ac:dyDescent="0.2">
      <c r="B3703" s="26"/>
      <c r="C3703" s="26"/>
      <c r="D3703" s="26"/>
      <c r="E3703" s="26"/>
      <c r="F3703" s="26"/>
      <c r="G3703" s="26"/>
    </row>
    <row r="3704" spans="2:7" x14ac:dyDescent="0.2">
      <c r="B3704" s="26"/>
      <c r="C3704" s="26"/>
      <c r="D3704" s="26"/>
      <c r="E3704" s="26"/>
      <c r="F3704" s="26"/>
      <c r="G3704" s="26"/>
    </row>
    <row r="3705" spans="2:7" x14ac:dyDescent="0.2">
      <c r="B3705" s="26"/>
      <c r="C3705" s="26"/>
      <c r="D3705" s="26"/>
      <c r="E3705" s="26"/>
      <c r="F3705" s="26"/>
      <c r="G3705" s="26"/>
    </row>
    <row r="3706" spans="2:7" x14ac:dyDescent="0.2">
      <c r="B3706" s="26"/>
      <c r="C3706" s="26"/>
      <c r="D3706" s="26"/>
      <c r="E3706" s="26"/>
      <c r="F3706" s="26"/>
      <c r="G3706" s="26"/>
    </row>
    <row r="3707" spans="2:7" x14ac:dyDescent="0.2">
      <c r="B3707" s="26"/>
      <c r="C3707" s="26"/>
      <c r="D3707" s="26"/>
      <c r="E3707" s="26"/>
      <c r="F3707" s="26"/>
      <c r="G3707" s="26"/>
    </row>
    <row r="3708" spans="2:7" x14ac:dyDescent="0.2">
      <c r="B3708" s="26"/>
      <c r="C3708" s="26"/>
      <c r="D3708" s="26"/>
      <c r="E3708" s="26"/>
      <c r="F3708" s="26"/>
      <c r="G3708" s="26"/>
    </row>
    <row r="3709" spans="2:7" x14ac:dyDescent="0.2">
      <c r="B3709" s="26"/>
      <c r="C3709" s="26"/>
      <c r="D3709" s="26"/>
      <c r="E3709" s="26"/>
      <c r="F3709" s="26"/>
      <c r="G3709" s="26"/>
    </row>
    <row r="3710" spans="2:7" x14ac:dyDescent="0.2">
      <c r="B3710" s="26"/>
      <c r="C3710" s="26"/>
      <c r="D3710" s="26"/>
      <c r="E3710" s="26"/>
      <c r="F3710" s="26"/>
      <c r="G3710" s="26"/>
    </row>
    <row r="3711" spans="2:7" x14ac:dyDescent="0.2">
      <c r="B3711" s="26"/>
      <c r="C3711" s="26"/>
      <c r="D3711" s="26"/>
      <c r="E3711" s="26"/>
      <c r="F3711" s="26"/>
      <c r="G3711" s="26"/>
    </row>
    <row r="3712" spans="2:7" x14ac:dyDescent="0.2">
      <c r="B3712" s="26"/>
      <c r="C3712" s="26"/>
      <c r="D3712" s="26"/>
      <c r="E3712" s="26"/>
      <c r="F3712" s="26"/>
      <c r="G3712" s="26"/>
    </row>
    <row r="3713" spans="2:7" x14ac:dyDescent="0.2">
      <c r="B3713" s="26"/>
      <c r="C3713" s="26"/>
      <c r="D3713" s="26"/>
      <c r="E3713" s="26"/>
      <c r="F3713" s="26"/>
      <c r="G3713" s="26"/>
    </row>
    <row r="3714" spans="2:7" x14ac:dyDescent="0.2">
      <c r="B3714" s="26"/>
      <c r="C3714" s="26"/>
      <c r="D3714" s="26"/>
      <c r="E3714" s="26"/>
      <c r="F3714" s="26"/>
      <c r="G3714" s="26"/>
    </row>
    <row r="3715" spans="2:7" x14ac:dyDescent="0.2">
      <c r="B3715" s="26"/>
      <c r="C3715" s="26"/>
      <c r="D3715" s="26"/>
      <c r="E3715" s="26"/>
      <c r="F3715" s="26"/>
      <c r="G3715" s="26"/>
    </row>
    <row r="3716" spans="2:7" x14ac:dyDescent="0.2">
      <c r="B3716" s="26"/>
      <c r="C3716" s="26"/>
      <c r="D3716" s="26"/>
      <c r="E3716" s="26"/>
      <c r="F3716" s="26"/>
      <c r="G3716" s="26"/>
    </row>
    <row r="3717" spans="2:7" x14ac:dyDescent="0.2">
      <c r="B3717" s="26"/>
      <c r="C3717" s="26"/>
      <c r="D3717" s="26"/>
      <c r="E3717" s="26"/>
      <c r="F3717" s="26"/>
      <c r="G3717" s="26"/>
    </row>
    <row r="3718" spans="2:7" x14ac:dyDescent="0.2">
      <c r="B3718" s="26"/>
      <c r="C3718" s="26"/>
      <c r="D3718" s="26"/>
      <c r="E3718" s="26"/>
      <c r="F3718" s="26"/>
      <c r="G3718" s="26"/>
    </row>
    <row r="3719" spans="2:7" x14ac:dyDescent="0.2">
      <c r="B3719" s="26"/>
      <c r="C3719" s="26"/>
      <c r="D3719" s="26"/>
      <c r="E3719" s="26"/>
      <c r="F3719" s="26"/>
      <c r="G3719" s="26"/>
    </row>
    <row r="3720" spans="2:7" x14ac:dyDescent="0.2">
      <c r="B3720" s="26"/>
      <c r="C3720" s="26"/>
      <c r="D3720" s="26"/>
      <c r="E3720" s="26"/>
      <c r="F3720" s="26"/>
      <c r="G3720" s="26"/>
    </row>
    <row r="3721" spans="2:7" x14ac:dyDescent="0.2">
      <c r="B3721" s="26"/>
      <c r="C3721" s="26"/>
      <c r="D3721" s="26"/>
      <c r="E3721" s="26"/>
      <c r="F3721" s="26"/>
      <c r="G3721" s="26"/>
    </row>
    <row r="3722" spans="2:7" x14ac:dyDescent="0.2">
      <c r="B3722" s="26"/>
      <c r="C3722" s="26"/>
      <c r="D3722" s="26"/>
      <c r="E3722" s="26"/>
      <c r="F3722" s="26"/>
      <c r="G3722" s="26"/>
    </row>
    <row r="3723" spans="2:7" x14ac:dyDescent="0.2">
      <c r="B3723" s="26"/>
      <c r="C3723" s="26"/>
      <c r="D3723" s="26"/>
      <c r="E3723" s="26"/>
      <c r="F3723" s="26"/>
      <c r="G3723" s="26"/>
    </row>
    <row r="3724" spans="2:7" x14ac:dyDescent="0.2">
      <c r="B3724" s="26"/>
      <c r="C3724" s="26"/>
      <c r="D3724" s="26"/>
      <c r="E3724" s="26"/>
      <c r="F3724" s="26"/>
      <c r="G3724" s="26"/>
    </row>
    <row r="3725" spans="2:7" x14ac:dyDescent="0.2">
      <c r="B3725" s="26"/>
      <c r="C3725" s="26"/>
      <c r="D3725" s="26"/>
      <c r="E3725" s="26"/>
      <c r="F3725" s="26"/>
      <c r="G3725" s="26"/>
    </row>
    <row r="3726" spans="2:7" x14ac:dyDescent="0.2">
      <c r="B3726" s="26"/>
      <c r="C3726" s="26"/>
      <c r="D3726" s="26"/>
      <c r="E3726" s="26"/>
      <c r="F3726" s="26"/>
      <c r="G3726" s="26"/>
    </row>
    <row r="3727" spans="2:7" x14ac:dyDescent="0.2">
      <c r="B3727" s="26"/>
      <c r="C3727" s="26"/>
      <c r="D3727" s="26"/>
      <c r="E3727" s="26"/>
      <c r="F3727" s="26"/>
      <c r="G3727" s="26"/>
    </row>
    <row r="3728" spans="2:7" x14ac:dyDescent="0.2">
      <c r="B3728" s="26"/>
      <c r="C3728" s="26"/>
      <c r="D3728" s="26"/>
      <c r="E3728" s="26"/>
      <c r="F3728" s="26"/>
      <c r="G3728" s="26"/>
    </row>
    <row r="3729" spans="2:7" x14ac:dyDescent="0.2">
      <c r="B3729" s="26"/>
      <c r="C3729" s="26"/>
      <c r="D3729" s="26"/>
      <c r="E3729" s="26"/>
      <c r="F3729" s="26"/>
      <c r="G3729" s="26"/>
    </row>
    <row r="3730" spans="2:7" x14ac:dyDescent="0.2">
      <c r="B3730" s="26"/>
      <c r="C3730" s="26"/>
      <c r="D3730" s="26"/>
      <c r="E3730" s="26"/>
      <c r="F3730" s="26"/>
      <c r="G3730" s="26"/>
    </row>
    <row r="3731" spans="2:7" x14ac:dyDescent="0.2">
      <c r="B3731" s="26"/>
      <c r="C3731" s="26"/>
      <c r="D3731" s="26"/>
      <c r="E3731" s="26"/>
      <c r="F3731" s="26"/>
      <c r="G3731" s="26"/>
    </row>
    <row r="3732" spans="2:7" x14ac:dyDescent="0.2">
      <c r="B3732" s="26"/>
      <c r="C3732" s="26"/>
      <c r="D3732" s="26"/>
      <c r="E3732" s="26"/>
      <c r="F3732" s="26"/>
      <c r="G3732" s="26"/>
    </row>
    <row r="3733" spans="2:7" x14ac:dyDescent="0.2">
      <c r="B3733" s="26"/>
      <c r="C3733" s="26"/>
      <c r="D3733" s="26"/>
      <c r="E3733" s="26"/>
      <c r="F3733" s="26"/>
      <c r="G3733" s="26"/>
    </row>
    <row r="3734" spans="2:7" x14ac:dyDescent="0.2">
      <c r="B3734" s="26"/>
      <c r="C3734" s="26"/>
      <c r="D3734" s="26"/>
      <c r="E3734" s="26"/>
      <c r="F3734" s="26"/>
      <c r="G3734" s="26"/>
    </row>
    <row r="3735" spans="2:7" x14ac:dyDescent="0.2">
      <c r="B3735" s="26"/>
      <c r="C3735" s="26"/>
      <c r="D3735" s="26"/>
      <c r="E3735" s="26"/>
      <c r="F3735" s="26"/>
      <c r="G3735" s="26"/>
    </row>
    <row r="3736" spans="2:7" x14ac:dyDescent="0.2">
      <c r="B3736" s="26"/>
      <c r="C3736" s="26"/>
      <c r="D3736" s="26"/>
      <c r="E3736" s="26"/>
      <c r="F3736" s="26"/>
      <c r="G3736" s="26"/>
    </row>
    <row r="3737" spans="2:7" x14ac:dyDescent="0.2">
      <c r="B3737" s="26"/>
      <c r="C3737" s="26"/>
      <c r="D3737" s="26"/>
      <c r="E3737" s="26"/>
      <c r="F3737" s="26"/>
      <c r="G3737" s="26"/>
    </row>
    <row r="3738" spans="2:7" x14ac:dyDescent="0.2">
      <c r="B3738" s="26"/>
      <c r="C3738" s="26"/>
      <c r="D3738" s="26"/>
      <c r="E3738" s="26"/>
      <c r="F3738" s="26"/>
      <c r="G3738" s="26"/>
    </row>
    <row r="3739" spans="2:7" x14ac:dyDescent="0.2">
      <c r="B3739" s="26"/>
      <c r="C3739" s="26"/>
      <c r="D3739" s="26"/>
      <c r="E3739" s="26"/>
      <c r="F3739" s="26"/>
      <c r="G3739" s="26"/>
    </row>
    <row r="3740" spans="2:7" x14ac:dyDescent="0.2">
      <c r="B3740" s="26"/>
      <c r="C3740" s="26"/>
      <c r="D3740" s="26"/>
      <c r="E3740" s="26"/>
      <c r="F3740" s="26"/>
      <c r="G3740" s="26"/>
    </row>
    <row r="3741" spans="2:7" x14ac:dyDescent="0.2">
      <c r="B3741" s="26"/>
      <c r="C3741" s="26"/>
      <c r="D3741" s="26"/>
      <c r="E3741" s="26"/>
      <c r="F3741" s="26"/>
      <c r="G3741" s="26"/>
    </row>
    <row r="3742" spans="2:7" x14ac:dyDescent="0.2">
      <c r="B3742" s="26"/>
      <c r="C3742" s="26"/>
      <c r="D3742" s="26"/>
      <c r="E3742" s="26"/>
      <c r="F3742" s="26"/>
      <c r="G3742" s="26"/>
    </row>
    <row r="3743" spans="2:7" x14ac:dyDescent="0.2">
      <c r="B3743" s="26"/>
      <c r="C3743" s="26"/>
      <c r="D3743" s="26"/>
      <c r="E3743" s="26"/>
      <c r="F3743" s="26"/>
      <c r="G3743" s="26"/>
    </row>
    <row r="3744" spans="2:7" x14ac:dyDescent="0.2">
      <c r="B3744" s="26"/>
      <c r="C3744" s="26"/>
      <c r="D3744" s="26"/>
      <c r="E3744" s="26"/>
      <c r="F3744" s="26"/>
      <c r="G3744" s="26"/>
    </row>
    <row r="3745" spans="2:7" x14ac:dyDescent="0.2">
      <c r="B3745" s="26"/>
      <c r="C3745" s="26"/>
      <c r="D3745" s="26"/>
      <c r="E3745" s="26"/>
      <c r="F3745" s="26"/>
      <c r="G3745" s="26"/>
    </row>
    <row r="3746" spans="2:7" x14ac:dyDescent="0.2">
      <c r="B3746" s="26"/>
      <c r="C3746" s="26"/>
      <c r="D3746" s="26"/>
      <c r="E3746" s="26"/>
      <c r="F3746" s="26"/>
      <c r="G3746" s="26"/>
    </row>
    <row r="3747" spans="2:7" x14ac:dyDescent="0.2">
      <c r="B3747" s="26"/>
      <c r="C3747" s="26"/>
      <c r="D3747" s="26"/>
      <c r="E3747" s="26"/>
      <c r="F3747" s="26"/>
      <c r="G3747" s="26"/>
    </row>
    <row r="3748" spans="2:7" x14ac:dyDescent="0.2">
      <c r="B3748" s="26"/>
      <c r="C3748" s="26"/>
      <c r="D3748" s="26"/>
      <c r="E3748" s="26"/>
      <c r="F3748" s="26"/>
      <c r="G3748" s="26"/>
    </row>
    <row r="3749" spans="2:7" x14ac:dyDescent="0.2">
      <c r="B3749" s="26"/>
      <c r="C3749" s="26"/>
      <c r="D3749" s="26"/>
      <c r="E3749" s="26"/>
      <c r="F3749" s="26"/>
      <c r="G3749" s="26"/>
    </row>
    <row r="3750" spans="2:7" x14ac:dyDescent="0.2">
      <c r="B3750" s="26"/>
      <c r="C3750" s="26"/>
      <c r="D3750" s="26"/>
      <c r="E3750" s="26"/>
      <c r="F3750" s="26"/>
      <c r="G3750" s="26"/>
    </row>
    <row r="3751" spans="2:7" x14ac:dyDescent="0.2">
      <c r="B3751" s="26"/>
      <c r="C3751" s="26"/>
      <c r="D3751" s="26"/>
      <c r="E3751" s="26"/>
      <c r="F3751" s="26"/>
      <c r="G3751" s="26"/>
    </row>
    <row r="3752" spans="2:7" x14ac:dyDescent="0.2">
      <c r="B3752" s="26"/>
      <c r="C3752" s="26"/>
      <c r="D3752" s="26"/>
      <c r="E3752" s="26"/>
      <c r="F3752" s="26"/>
      <c r="G3752" s="26"/>
    </row>
    <row r="3753" spans="2:7" x14ac:dyDescent="0.2">
      <c r="B3753" s="26"/>
      <c r="C3753" s="26"/>
      <c r="D3753" s="26"/>
      <c r="E3753" s="26"/>
      <c r="F3753" s="26"/>
      <c r="G3753" s="26"/>
    </row>
    <row r="3754" spans="2:7" x14ac:dyDescent="0.2">
      <c r="B3754" s="26"/>
      <c r="C3754" s="26"/>
      <c r="D3754" s="26"/>
      <c r="E3754" s="26"/>
      <c r="F3754" s="26"/>
      <c r="G3754" s="26"/>
    </row>
    <row r="3755" spans="2:7" x14ac:dyDescent="0.2">
      <c r="B3755" s="26"/>
      <c r="C3755" s="26"/>
      <c r="D3755" s="26"/>
      <c r="E3755" s="26"/>
      <c r="F3755" s="26"/>
      <c r="G3755" s="26"/>
    </row>
    <row r="3756" spans="2:7" x14ac:dyDescent="0.2">
      <c r="B3756" s="26"/>
      <c r="C3756" s="26"/>
      <c r="D3756" s="26"/>
      <c r="E3756" s="26"/>
      <c r="F3756" s="26"/>
      <c r="G3756" s="26"/>
    </row>
    <row r="3757" spans="2:7" x14ac:dyDescent="0.2">
      <c r="B3757" s="26"/>
      <c r="C3757" s="26"/>
      <c r="D3757" s="26"/>
      <c r="E3757" s="26"/>
      <c r="F3757" s="26"/>
      <c r="G3757" s="26"/>
    </row>
    <row r="3758" spans="2:7" x14ac:dyDescent="0.2">
      <c r="B3758" s="26"/>
      <c r="C3758" s="26"/>
      <c r="D3758" s="26"/>
      <c r="E3758" s="26"/>
      <c r="F3758" s="26"/>
      <c r="G3758" s="26"/>
    </row>
    <row r="3759" spans="2:7" x14ac:dyDescent="0.2">
      <c r="B3759" s="26"/>
      <c r="C3759" s="26"/>
      <c r="D3759" s="26"/>
      <c r="E3759" s="26"/>
      <c r="F3759" s="26"/>
      <c r="G3759" s="26"/>
    </row>
    <row r="3760" spans="2:7" x14ac:dyDescent="0.2">
      <c r="B3760" s="26"/>
      <c r="C3760" s="26"/>
      <c r="D3760" s="26"/>
      <c r="E3760" s="26"/>
      <c r="F3760" s="26"/>
      <c r="G3760" s="26"/>
    </row>
    <row r="3761" spans="2:7" x14ac:dyDescent="0.2">
      <c r="B3761" s="26"/>
      <c r="C3761" s="26"/>
      <c r="D3761" s="26"/>
      <c r="E3761" s="26"/>
      <c r="F3761" s="26"/>
      <c r="G3761" s="26"/>
    </row>
    <row r="3762" spans="2:7" x14ac:dyDescent="0.2">
      <c r="B3762" s="26"/>
      <c r="C3762" s="26"/>
      <c r="D3762" s="26"/>
      <c r="E3762" s="26"/>
      <c r="F3762" s="26"/>
      <c r="G3762" s="26"/>
    </row>
    <row r="3763" spans="2:7" x14ac:dyDescent="0.2">
      <c r="B3763" s="26"/>
      <c r="C3763" s="26"/>
      <c r="D3763" s="26"/>
      <c r="E3763" s="26"/>
      <c r="F3763" s="26"/>
      <c r="G3763" s="26"/>
    </row>
    <row r="3764" spans="2:7" x14ac:dyDescent="0.2">
      <c r="B3764" s="26"/>
      <c r="C3764" s="26"/>
      <c r="D3764" s="26"/>
      <c r="E3764" s="26"/>
      <c r="F3764" s="26"/>
      <c r="G3764" s="26"/>
    </row>
    <row r="3765" spans="2:7" x14ac:dyDescent="0.2">
      <c r="B3765" s="26"/>
      <c r="C3765" s="26"/>
      <c r="D3765" s="26"/>
      <c r="E3765" s="26"/>
      <c r="F3765" s="26"/>
      <c r="G3765" s="26"/>
    </row>
    <row r="3766" spans="2:7" x14ac:dyDescent="0.2">
      <c r="B3766" s="26"/>
      <c r="C3766" s="26"/>
      <c r="D3766" s="26"/>
      <c r="E3766" s="26"/>
      <c r="F3766" s="26"/>
      <c r="G3766" s="26"/>
    </row>
    <row r="3767" spans="2:7" x14ac:dyDescent="0.2">
      <c r="B3767" s="26"/>
      <c r="C3767" s="26"/>
      <c r="D3767" s="26"/>
      <c r="E3767" s="26"/>
      <c r="F3767" s="26"/>
      <c r="G3767" s="26"/>
    </row>
    <row r="3768" spans="2:7" x14ac:dyDescent="0.2">
      <c r="B3768" s="26"/>
      <c r="C3768" s="26"/>
      <c r="D3768" s="26"/>
      <c r="E3768" s="26"/>
      <c r="F3768" s="26"/>
      <c r="G3768" s="26"/>
    </row>
    <row r="3769" spans="2:7" x14ac:dyDescent="0.2">
      <c r="B3769" s="26"/>
      <c r="C3769" s="26"/>
      <c r="D3769" s="26"/>
      <c r="E3769" s="26"/>
      <c r="F3769" s="26"/>
      <c r="G3769" s="26"/>
    </row>
    <row r="3770" spans="2:7" x14ac:dyDescent="0.2">
      <c r="B3770" s="26"/>
      <c r="C3770" s="26"/>
      <c r="D3770" s="26"/>
      <c r="E3770" s="26"/>
      <c r="F3770" s="26"/>
      <c r="G3770" s="26"/>
    </row>
    <row r="3771" spans="2:7" x14ac:dyDescent="0.2">
      <c r="B3771" s="26"/>
      <c r="C3771" s="26"/>
      <c r="D3771" s="26"/>
      <c r="E3771" s="26"/>
      <c r="F3771" s="26"/>
      <c r="G3771" s="26"/>
    </row>
    <row r="3772" spans="2:7" x14ac:dyDescent="0.2">
      <c r="B3772" s="26"/>
      <c r="C3772" s="26"/>
      <c r="D3772" s="26"/>
      <c r="E3772" s="26"/>
      <c r="F3772" s="26"/>
      <c r="G3772" s="26"/>
    </row>
    <row r="3773" spans="2:7" x14ac:dyDescent="0.2">
      <c r="B3773" s="26"/>
      <c r="C3773" s="26"/>
      <c r="D3773" s="26"/>
      <c r="E3773" s="26"/>
      <c r="F3773" s="26"/>
      <c r="G3773" s="26"/>
    </row>
    <row r="3774" spans="2:7" x14ac:dyDescent="0.2">
      <c r="B3774" s="26"/>
      <c r="C3774" s="26"/>
      <c r="D3774" s="26"/>
      <c r="E3774" s="26"/>
      <c r="F3774" s="26"/>
      <c r="G3774" s="26"/>
    </row>
    <row r="3775" spans="2:7" x14ac:dyDescent="0.2">
      <c r="B3775" s="26"/>
      <c r="C3775" s="26"/>
      <c r="D3775" s="26"/>
      <c r="E3775" s="26"/>
      <c r="F3775" s="26"/>
      <c r="G3775" s="26"/>
    </row>
    <row r="3776" spans="2:7" x14ac:dyDescent="0.2">
      <c r="B3776" s="26"/>
      <c r="C3776" s="26"/>
      <c r="D3776" s="26"/>
      <c r="E3776" s="26"/>
      <c r="F3776" s="26"/>
      <c r="G3776" s="26"/>
    </row>
    <row r="3777" spans="2:7" x14ac:dyDescent="0.2">
      <c r="B3777" s="26"/>
      <c r="C3777" s="26"/>
      <c r="D3777" s="26"/>
      <c r="E3777" s="26"/>
      <c r="F3777" s="26"/>
      <c r="G3777" s="26"/>
    </row>
    <row r="3778" spans="2:7" x14ac:dyDescent="0.2">
      <c r="B3778" s="26"/>
      <c r="C3778" s="26"/>
      <c r="D3778" s="26"/>
      <c r="E3778" s="26"/>
      <c r="F3778" s="26"/>
      <c r="G3778" s="26"/>
    </row>
    <row r="3779" spans="2:7" x14ac:dyDescent="0.2">
      <c r="B3779" s="26"/>
      <c r="C3779" s="26"/>
      <c r="D3779" s="26"/>
      <c r="E3779" s="26"/>
      <c r="F3779" s="26"/>
      <c r="G3779" s="26"/>
    </row>
    <row r="3780" spans="2:7" x14ac:dyDescent="0.2">
      <c r="B3780" s="26"/>
      <c r="C3780" s="26"/>
      <c r="D3780" s="26"/>
      <c r="E3780" s="26"/>
      <c r="F3780" s="26"/>
      <c r="G3780" s="26"/>
    </row>
    <row r="3781" spans="2:7" x14ac:dyDescent="0.2">
      <c r="B3781" s="26"/>
      <c r="C3781" s="26"/>
      <c r="D3781" s="26"/>
      <c r="E3781" s="26"/>
      <c r="F3781" s="26"/>
      <c r="G3781" s="26"/>
    </row>
    <row r="3782" spans="2:7" x14ac:dyDescent="0.2">
      <c r="B3782" s="26"/>
      <c r="C3782" s="26"/>
      <c r="D3782" s="26"/>
      <c r="E3782" s="26"/>
      <c r="F3782" s="26"/>
      <c r="G3782" s="26"/>
    </row>
    <row r="3783" spans="2:7" x14ac:dyDescent="0.2">
      <c r="B3783" s="26"/>
      <c r="C3783" s="26"/>
      <c r="D3783" s="26"/>
      <c r="E3783" s="26"/>
      <c r="F3783" s="26"/>
      <c r="G3783" s="26"/>
    </row>
    <row r="3784" spans="2:7" x14ac:dyDescent="0.2">
      <c r="B3784" s="26"/>
      <c r="C3784" s="26"/>
      <c r="D3784" s="26"/>
      <c r="E3784" s="26"/>
      <c r="F3784" s="26"/>
      <c r="G3784" s="26"/>
    </row>
    <row r="3785" spans="2:7" x14ac:dyDescent="0.2">
      <c r="B3785" s="26"/>
      <c r="C3785" s="26"/>
      <c r="D3785" s="26"/>
      <c r="E3785" s="26"/>
      <c r="F3785" s="26"/>
      <c r="G3785" s="26"/>
    </row>
    <row r="3786" spans="2:7" x14ac:dyDescent="0.2">
      <c r="B3786" s="26"/>
      <c r="C3786" s="26"/>
      <c r="D3786" s="26"/>
      <c r="E3786" s="26"/>
      <c r="F3786" s="26"/>
      <c r="G3786" s="26"/>
    </row>
    <row r="3787" spans="2:7" x14ac:dyDescent="0.2">
      <c r="B3787" s="26"/>
      <c r="C3787" s="26"/>
      <c r="D3787" s="26"/>
      <c r="E3787" s="26"/>
      <c r="F3787" s="26"/>
      <c r="G3787" s="26"/>
    </row>
    <row r="3788" spans="2:7" x14ac:dyDescent="0.2">
      <c r="B3788" s="26"/>
      <c r="C3788" s="26"/>
      <c r="D3788" s="26"/>
      <c r="E3788" s="26"/>
      <c r="F3788" s="26"/>
      <c r="G3788" s="26"/>
    </row>
    <row r="3789" spans="2:7" x14ac:dyDescent="0.2">
      <c r="B3789" s="26"/>
      <c r="C3789" s="26"/>
      <c r="D3789" s="26"/>
      <c r="E3789" s="26"/>
      <c r="F3789" s="26"/>
      <c r="G3789" s="26"/>
    </row>
    <row r="3790" spans="2:7" x14ac:dyDescent="0.2">
      <c r="B3790" s="26"/>
      <c r="C3790" s="26"/>
      <c r="D3790" s="26"/>
      <c r="E3790" s="26"/>
      <c r="F3790" s="26"/>
      <c r="G3790" s="26"/>
    </row>
    <row r="3791" spans="2:7" x14ac:dyDescent="0.2">
      <c r="B3791" s="26"/>
      <c r="C3791" s="26"/>
      <c r="D3791" s="26"/>
      <c r="E3791" s="26"/>
      <c r="F3791" s="26"/>
      <c r="G3791" s="26"/>
    </row>
    <row r="3792" spans="2:7" x14ac:dyDescent="0.2">
      <c r="B3792" s="26"/>
      <c r="C3792" s="26"/>
      <c r="D3792" s="26"/>
      <c r="E3792" s="26"/>
      <c r="F3792" s="26"/>
      <c r="G3792" s="26"/>
    </row>
    <row r="3793" spans="2:7" x14ac:dyDescent="0.2">
      <c r="B3793" s="26"/>
      <c r="C3793" s="26"/>
      <c r="D3793" s="26"/>
      <c r="E3793" s="26"/>
      <c r="F3793" s="26"/>
      <c r="G3793" s="26"/>
    </row>
    <row r="3794" spans="2:7" x14ac:dyDescent="0.2">
      <c r="B3794" s="26"/>
      <c r="C3794" s="26"/>
      <c r="D3794" s="26"/>
      <c r="E3794" s="26"/>
      <c r="F3794" s="26"/>
      <c r="G3794" s="26"/>
    </row>
    <row r="3795" spans="2:7" x14ac:dyDescent="0.2">
      <c r="B3795" s="26"/>
      <c r="C3795" s="26"/>
      <c r="D3795" s="26"/>
      <c r="E3795" s="26"/>
      <c r="F3795" s="26"/>
      <c r="G3795" s="26"/>
    </row>
    <row r="3796" spans="2:7" x14ac:dyDescent="0.2">
      <c r="B3796" s="26"/>
      <c r="C3796" s="26"/>
      <c r="D3796" s="26"/>
      <c r="E3796" s="26"/>
      <c r="F3796" s="26"/>
      <c r="G3796" s="26"/>
    </row>
    <row r="3797" spans="2:7" x14ac:dyDescent="0.2">
      <c r="B3797" s="26"/>
      <c r="C3797" s="26"/>
      <c r="D3797" s="26"/>
      <c r="E3797" s="26"/>
      <c r="F3797" s="26"/>
      <c r="G3797" s="26"/>
    </row>
    <row r="3798" spans="2:7" x14ac:dyDescent="0.2">
      <c r="B3798" s="26"/>
      <c r="C3798" s="26"/>
      <c r="D3798" s="26"/>
      <c r="E3798" s="26"/>
      <c r="F3798" s="26"/>
      <c r="G3798" s="26"/>
    </row>
    <row r="3799" spans="2:7" x14ac:dyDescent="0.2">
      <c r="B3799" s="26"/>
      <c r="C3799" s="26"/>
      <c r="D3799" s="26"/>
      <c r="E3799" s="26"/>
      <c r="F3799" s="26"/>
      <c r="G3799" s="26"/>
    </row>
    <row r="3800" spans="2:7" x14ac:dyDescent="0.2">
      <c r="B3800" s="26"/>
      <c r="C3800" s="26"/>
      <c r="D3800" s="26"/>
      <c r="E3800" s="26"/>
      <c r="F3800" s="26"/>
      <c r="G3800" s="26"/>
    </row>
    <row r="3801" spans="2:7" x14ac:dyDescent="0.2">
      <c r="B3801" s="26"/>
      <c r="C3801" s="26"/>
      <c r="D3801" s="26"/>
      <c r="E3801" s="26"/>
      <c r="F3801" s="26"/>
      <c r="G3801" s="26"/>
    </row>
    <row r="3802" spans="2:7" x14ac:dyDescent="0.2">
      <c r="B3802" s="26"/>
      <c r="C3802" s="26"/>
      <c r="D3802" s="26"/>
      <c r="E3802" s="26"/>
      <c r="F3802" s="26"/>
      <c r="G3802" s="26"/>
    </row>
    <row r="3803" spans="2:7" x14ac:dyDescent="0.2">
      <c r="B3803" s="26"/>
      <c r="C3803" s="26"/>
      <c r="D3803" s="26"/>
      <c r="E3803" s="26"/>
      <c r="F3803" s="26"/>
      <c r="G3803" s="26"/>
    </row>
    <row r="3804" spans="2:7" x14ac:dyDescent="0.2">
      <c r="B3804" s="26"/>
      <c r="C3804" s="26"/>
      <c r="D3804" s="26"/>
      <c r="E3804" s="26"/>
      <c r="F3804" s="26"/>
      <c r="G3804" s="26"/>
    </row>
    <row r="3805" spans="2:7" x14ac:dyDescent="0.2">
      <c r="B3805" s="26"/>
      <c r="C3805" s="26"/>
      <c r="D3805" s="26"/>
      <c r="E3805" s="26"/>
      <c r="F3805" s="26"/>
      <c r="G3805" s="26"/>
    </row>
    <row r="3806" spans="2:7" x14ac:dyDescent="0.2">
      <c r="B3806" s="26"/>
      <c r="C3806" s="26"/>
      <c r="D3806" s="26"/>
      <c r="E3806" s="26"/>
      <c r="F3806" s="26"/>
      <c r="G3806" s="26"/>
    </row>
    <row r="3807" spans="2:7" x14ac:dyDescent="0.2">
      <c r="B3807" s="26"/>
      <c r="C3807" s="26"/>
      <c r="D3807" s="26"/>
      <c r="E3807" s="26"/>
      <c r="F3807" s="26"/>
      <c r="G3807" s="26"/>
    </row>
    <row r="3808" spans="2:7" x14ac:dyDescent="0.2">
      <c r="B3808" s="26"/>
      <c r="C3808" s="26"/>
      <c r="D3808" s="26"/>
      <c r="E3808" s="26"/>
      <c r="F3808" s="26"/>
      <c r="G3808" s="26"/>
    </row>
    <row r="3809" spans="2:7" x14ac:dyDescent="0.2">
      <c r="B3809" s="26"/>
      <c r="C3809" s="26"/>
      <c r="D3809" s="26"/>
      <c r="E3809" s="26"/>
      <c r="F3809" s="26"/>
      <c r="G3809" s="26"/>
    </row>
    <row r="3810" spans="2:7" x14ac:dyDescent="0.2">
      <c r="B3810" s="26"/>
      <c r="C3810" s="26"/>
      <c r="D3810" s="26"/>
      <c r="E3810" s="26"/>
      <c r="F3810" s="26"/>
      <c r="G3810" s="26"/>
    </row>
    <row r="3811" spans="2:7" x14ac:dyDescent="0.2">
      <c r="B3811" s="26"/>
      <c r="C3811" s="26"/>
      <c r="D3811" s="26"/>
      <c r="E3811" s="26"/>
      <c r="F3811" s="26"/>
      <c r="G3811" s="26"/>
    </row>
    <row r="3812" spans="2:7" x14ac:dyDescent="0.2">
      <c r="B3812" s="26"/>
      <c r="C3812" s="26"/>
      <c r="D3812" s="26"/>
      <c r="E3812" s="26"/>
      <c r="F3812" s="26"/>
      <c r="G3812" s="26"/>
    </row>
    <row r="3813" spans="2:7" x14ac:dyDescent="0.2">
      <c r="B3813" s="26"/>
      <c r="C3813" s="26"/>
      <c r="D3813" s="26"/>
      <c r="E3813" s="26"/>
      <c r="F3813" s="26"/>
      <c r="G3813" s="26"/>
    </row>
    <row r="3814" spans="2:7" x14ac:dyDescent="0.2">
      <c r="B3814" s="26"/>
      <c r="C3814" s="26"/>
      <c r="D3814" s="26"/>
      <c r="E3814" s="26"/>
      <c r="F3814" s="26"/>
      <c r="G3814" s="26"/>
    </row>
    <row r="3815" spans="2:7" x14ac:dyDescent="0.2">
      <c r="B3815" s="26"/>
      <c r="C3815" s="26"/>
      <c r="D3815" s="26"/>
      <c r="E3815" s="26"/>
      <c r="F3815" s="26"/>
      <c r="G3815" s="26"/>
    </row>
    <row r="3816" spans="2:7" x14ac:dyDescent="0.2">
      <c r="B3816" s="26"/>
      <c r="C3816" s="26"/>
      <c r="D3816" s="26"/>
      <c r="E3816" s="26"/>
      <c r="F3816" s="26"/>
      <c r="G3816" s="26"/>
    </row>
    <row r="3817" spans="2:7" x14ac:dyDescent="0.2">
      <c r="B3817" s="26"/>
      <c r="C3817" s="26"/>
      <c r="D3817" s="26"/>
      <c r="E3817" s="26"/>
      <c r="F3817" s="26"/>
      <c r="G3817" s="26"/>
    </row>
    <row r="3818" spans="2:7" x14ac:dyDescent="0.2">
      <c r="B3818" s="26"/>
      <c r="C3818" s="26"/>
      <c r="D3818" s="26"/>
      <c r="E3818" s="26"/>
      <c r="F3818" s="26"/>
      <c r="G3818" s="26"/>
    </row>
    <row r="3819" spans="2:7" x14ac:dyDescent="0.2">
      <c r="B3819" s="26"/>
      <c r="C3819" s="26"/>
      <c r="D3819" s="26"/>
      <c r="E3819" s="26"/>
      <c r="F3819" s="26"/>
      <c r="G3819" s="26"/>
    </row>
    <row r="3820" spans="2:7" x14ac:dyDescent="0.2">
      <c r="B3820" s="26"/>
      <c r="C3820" s="26"/>
      <c r="D3820" s="26"/>
      <c r="E3820" s="26"/>
      <c r="F3820" s="26"/>
      <c r="G3820" s="26"/>
    </row>
    <row r="3821" spans="2:7" x14ac:dyDescent="0.2">
      <c r="B3821" s="26"/>
      <c r="C3821" s="26"/>
      <c r="D3821" s="26"/>
      <c r="E3821" s="26"/>
      <c r="F3821" s="26"/>
      <c r="G3821" s="26"/>
    </row>
    <row r="3822" spans="2:7" x14ac:dyDescent="0.2">
      <c r="B3822" s="26"/>
      <c r="C3822" s="26"/>
      <c r="D3822" s="26"/>
      <c r="E3822" s="26"/>
      <c r="F3822" s="26"/>
      <c r="G3822" s="26"/>
    </row>
    <row r="3823" spans="2:7" x14ac:dyDescent="0.2">
      <c r="B3823" s="26"/>
      <c r="C3823" s="26"/>
      <c r="D3823" s="26"/>
      <c r="E3823" s="26"/>
      <c r="F3823" s="26"/>
      <c r="G3823" s="26"/>
    </row>
    <row r="3824" spans="2:7" x14ac:dyDescent="0.2">
      <c r="B3824" s="26"/>
      <c r="C3824" s="26"/>
      <c r="D3824" s="26"/>
      <c r="E3824" s="26"/>
      <c r="F3824" s="26"/>
      <c r="G3824" s="26"/>
    </row>
    <row r="3825" spans="2:7" x14ac:dyDescent="0.2">
      <c r="B3825" s="26"/>
      <c r="C3825" s="26"/>
      <c r="D3825" s="26"/>
      <c r="E3825" s="26"/>
      <c r="F3825" s="26"/>
      <c r="G3825" s="26"/>
    </row>
    <row r="3826" spans="2:7" x14ac:dyDescent="0.2">
      <c r="B3826" s="26"/>
      <c r="C3826" s="26"/>
      <c r="D3826" s="26"/>
      <c r="E3826" s="26"/>
      <c r="F3826" s="26"/>
      <c r="G3826" s="26"/>
    </row>
    <row r="3827" spans="2:7" x14ac:dyDescent="0.2">
      <c r="B3827" s="26"/>
      <c r="C3827" s="26"/>
      <c r="D3827" s="26"/>
      <c r="E3827" s="26"/>
      <c r="F3827" s="26"/>
      <c r="G3827" s="26"/>
    </row>
    <row r="3828" spans="2:7" x14ac:dyDescent="0.2">
      <c r="B3828" s="26"/>
      <c r="C3828" s="26"/>
      <c r="D3828" s="26"/>
      <c r="E3828" s="26"/>
      <c r="F3828" s="26"/>
      <c r="G3828" s="26"/>
    </row>
    <row r="3829" spans="2:7" x14ac:dyDescent="0.2">
      <c r="B3829" s="26"/>
      <c r="C3829" s="26"/>
      <c r="D3829" s="26"/>
      <c r="E3829" s="26"/>
      <c r="F3829" s="26"/>
      <c r="G3829" s="26"/>
    </row>
    <row r="3830" spans="2:7" x14ac:dyDescent="0.2">
      <c r="B3830" s="26"/>
      <c r="C3830" s="26"/>
      <c r="D3830" s="26"/>
      <c r="E3830" s="26"/>
      <c r="F3830" s="26"/>
      <c r="G3830" s="26"/>
    </row>
    <row r="3831" spans="2:7" x14ac:dyDescent="0.2">
      <c r="B3831" s="26"/>
      <c r="C3831" s="26"/>
      <c r="D3831" s="26"/>
      <c r="E3831" s="26"/>
      <c r="F3831" s="26"/>
      <c r="G3831" s="26"/>
    </row>
    <row r="3832" spans="2:7" x14ac:dyDescent="0.2">
      <c r="B3832" s="26"/>
      <c r="C3832" s="26"/>
      <c r="D3832" s="26"/>
      <c r="E3832" s="26"/>
      <c r="F3832" s="26"/>
      <c r="G3832" s="26"/>
    </row>
    <row r="3833" spans="2:7" x14ac:dyDescent="0.2">
      <c r="B3833" s="26"/>
      <c r="C3833" s="26"/>
      <c r="D3833" s="26"/>
      <c r="E3833" s="26"/>
      <c r="F3833" s="26"/>
      <c r="G3833" s="26"/>
    </row>
    <row r="3834" spans="2:7" x14ac:dyDescent="0.2">
      <c r="B3834" s="26"/>
      <c r="C3834" s="26"/>
      <c r="D3834" s="26"/>
      <c r="E3834" s="26"/>
      <c r="F3834" s="26"/>
      <c r="G3834" s="26"/>
    </row>
    <row r="3835" spans="2:7" x14ac:dyDescent="0.2">
      <c r="B3835" s="26"/>
      <c r="C3835" s="26"/>
      <c r="D3835" s="26"/>
      <c r="E3835" s="26"/>
      <c r="F3835" s="26"/>
      <c r="G3835" s="26"/>
    </row>
    <row r="3836" spans="2:7" x14ac:dyDescent="0.2">
      <c r="B3836" s="26"/>
      <c r="C3836" s="26"/>
      <c r="D3836" s="26"/>
      <c r="E3836" s="26"/>
      <c r="F3836" s="26"/>
      <c r="G3836" s="26"/>
    </row>
    <row r="3837" spans="2:7" x14ac:dyDescent="0.2">
      <c r="B3837" s="26"/>
      <c r="C3837" s="26"/>
      <c r="D3837" s="26"/>
      <c r="E3837" s="26"/>
      <c r="F3837" s="26"/>
      <c r="G3837" s="26"/>
    </row>
    <row r="3838" spans="2:7" x14ac:dyDescent="0.2">
      <c r="B3838" s="26"/>
      <c r="C3838" s="26"/>
      <c r="D3838" s="26"/>
      <c r="E3838" s="26"/>
      <c r="F3838" s="26"/>
      <c r="G3838" s="26"/>
    </row>
    <row r="3839" spans="2:7" x14ac:dyDescent="0.2">
      <c r="B3839" s="26"/>
      <c r="C3839" s="26"/>
      <c r="D3839" s="26"/>
      <c r="E3839" s="26"/>
      <c r="F3839" s="26"/>
      <c r="G3839" s="26"/>
    </row>
    <row r="3840" spans="2:7" x14ac:dyDescent="0.2">
      <c r="B3840" s="26"/>
      <c r="C3840" s="26"/>
      <c r="D3840" s="26"/>
      <c r="E3840" s="26"/>
      <c r="F3840" s="26"/>
      <c r="G3840" s="26"/>
    </row>
    <row r="3841" spans="2:7" x14ac:dyDescent="0.2">
      <c r="B3841" s="26"/>
      <c r="C3841" s="26"/>
      <c r="D3841" s="26"/>
      <c r="E3841" s="26"/>
      <c r="F3841" s="26"/>
      <c r="G3841" s="26"/>
    </row>
    <row r="3842" spans="2:7" x14ac:dyDescent="0.2">
      <c r="B3842" s="26"/>
      <c r="C3842" s="26"/>
      <c r="D3842" s="26"/>
      <c r="E3842" s="26"/>
      <c r="F3842" s="26"/>
      <c r="G3842" s="26"/>
    </row>
    <row r="3843" spans="2:7" x14ac:dyDescent="0.2">
      <c r="B3843" s="26"/>
      <c r="C3843" s="26"/>
      <c r="D3843" s="26"/>
      <c r="E3843" s="26"/>
      <c r="F3843" s="26"/>
      <c r="G3843" s="26"/>
    </row>
    <row r="3844" spans="2:7" x14ac:dyDescent="0.2">
      <c r="B3844" s="26"/>
      <c r="C3844" s="26"/>
      <c r="D3844" s="26"/>
      <c r="E3844" s="26"/>
      <c r="F3844" s="26"/>
      <c r="G3844" s="26"/>
    </row>
    <row r="3845" spans="2:7" x14ac:dyDescent="0.2">
      <c r="B3845" s="26"/>
      <c r="C3845" s="26"/>
      <c r="D3845" s="26"/>
      <c r="E3845" s="26"/>
      <c r="F3845" s="26"/>
      <c r="G3845" s="26"/>
    </row>
    <row r="3846" spans="2:7" x14ac:dyDescent="0.2">
      <c r="B3846" s="26"/>
      <c r="C3846" s="26"/>
      <c r="D3846" s="26"/>
      <c r="E3846" s="26"/>
      <c r="F3846" s="26"/>
      <c r="G3846" s="26"/>
    </row>
    <row r="3847" spans="2:7" x14ac:dyDescent="0.2">
      <c r="B3847" s="26"/>
      <c r="C3847" s="26"/>
      <c r="D3847" s="26"/>
      <c r="E3847" s="26"/>
      <c r="F3847" s="26"/>
      <c r="G3847" s="26"/>
    </row>
    <row r="3848" spans="2:7" x14ac:dyDescent="0.2">
      <c r="B3848" s="26"/>
      <c r="C3848" s="26"/>
      <c r="D3848" s="26"/>
      <c r="E3848" s="26"/>
      <c r="F3848" s="26"/>
      <c r="G3848" s="26"/>
    </row>
    <row r="3849" spans="2:7" x14ac:dyDescent="0.2">
      <c r="B3849" s="26"/>
      <c r="C3849" s="26"/>
      <c r="D3849" s="26"/>
      <c r="E3849" s="26"/>
      <c r="F3849" s="26"/>
      <c r="G3849" s="26"/>
    </row>
    <row r="3850" spans="2:7" x14ac:dyDescent="0.2">
      <c r="B3850" s="26"/>
      <c r="C3850" s="26"/>
      <c r="D3850" s="26"/>
      <c r="E3850" s="26"/>
      <c r="F3850" s="26"/>
      <c r="G3850" s="26"/>
    </row>
    <row r="3851" spans="2:7" x14ac:dyDescent="0.2">
      <c r="B3851" s="26"/>
      <c r="C3851" s="26"/>
      <c r="D3851" s="26"/>
      <c r="E3851" s="26"/>
      <c r="F3851" s="26"/>
      <c r="G3851" s="26"/>
    </row>
    <row r="3852" spans="2:7" x14ac:dyDescent="0.2">
      <c r="B3852" s="26"/>
      <c r="C3852" s="26"/>
      <c r="D3852" s="26"/>
      <c r="E3852" s="26"/>
      <c r="F3852" s="26"/>
      <c r="G3852" s="26"/>
    </row>
    <row r="3853" spans="2:7" x14ac:dyDescent="0.2">
      <c r="B3853" s="26"/>
      <c r="C3853" s="26"/>
      <c r="D3853" s="26"/>
      <c r="E3853" s="26"/>
      <c r="F3853" s="26"/>
      <c r="G3853" s="26"/>
    </row>
    <row r="3854" spans="2:7" x14ac:dyDescent="0.2">
      <c r="B3854" s="26"/>
      <c r="C3854" s="26"/>
      <c r="D3854" s="26"/>
      <c r="E3854" s="26"/>
      <c r="F3854" s="26"/>
      <c r="G3854" s="26"/>
    </row>
    <row r="3855" spans="2:7" x14ac:dyDescent="0.2">
      <c r="B3855" s="26"/>
      <c r="C3855" s="26"/>
      <c r="D3855" s="26"/>
      <c r="E3855" s="26"/>
      <c r="F3855" s="26"/>
      <c r="G3855" s="26"/>
    </row>
    <row r="3856" spans="2:7" x14ac:dyDescent="0.2">
      <c r="B3856" s="26"/>
      <c r="C3856" s="26"/>
      <c r="D3856" s="26"/>
      <c r="E3856" s="26"/>
      <c r="F3856" s="26"/>
      <c r="G3856" s="26"/>
    </row>
    <row r="3857" spans="2:7" x14ac:dyDescent="0.2">
      <c r="B3857" s="26"/>
      <c r="C3857" s="26"/>
      <c r="D3857" s="26"/>
      <c r="E3857" s="26"/>
      <c r="F3857" s="26"/>
      <c r="G3857" s="26"/>
    </row>
    <row r="3858" spans="2:7" x14ac:dyDescent="0.2">
      <c r="B3858" s="26"/>
      <c r="C3858" s="26"/>
      <c r="D3858" s="26"/>
      <c r="E3858" s="26"/>
      <c r="F3858" s="26"/>
      <c r="G3858" s="26"/>
    </row>
    <row r="3859" spans="2:7" x14ac:dyDescent="0.2">
      <c r="B3859" s="26"/>
      <c r="C3859" s="26"/>
      <c r="D3859" s="26"/>
      <c r="E3859" s="26"/>
      <c r="F3859" s="26"/>
      <c r="G3859" s="26"/>
    </row>
    <row r="3860" spans="2:7" x14ac:dyDescent="0.2">
      <c r="B3860" s="26"/>
      <c r="C3860" s="26"/>
      <c r="D3860" s="26"/>
      <c r="E3860" s="26"/>
      <c r="F3860" s="26"/>
      <c r="G3860" s="26"/>
    </row>
    <row r="3861" spans="2:7" x14ac:dyDescent="0.2">
      <c r="B3861" s="26"/>
      <c r="C3861" s="26"/>
      <c r="D3861" s="26"/>
      <c r="E3861" s="26"/>
      <c r="F3861" s="26"/>
      <c r="G3861" s="26"/>
    </row>
    <row r="3862" spans="2:7" x14ac:dyDescent="0.2">
      <c r="B3862" s="26"/>
      <c r="C3862" s="26"/>
      <c r="D3862" s="26"/>
      <c r="E3862" s="26"/>
      <c r="F3862" s="26"/>
      <c r="G3862" s="26"/>
    </row>
    <row r="3863" spans="2:7" x14ac:dyDescent="0.2">
      <c r="B3863" s="26"/>
      <c r="C3863" s="26"/>
      <c r="D3863" s="26"/>
      <c r="E3863" s="26"/>
      <c r="F3863" s="26"/>
      <c r="G3863" s="26"/>
    </row>
    <row r="3864" spans="2:7" x14ac:dyDescent="0.2">
      <c r="B3864" s="26"/>
      <c r="C3864" s="26"/>
      <c r="D3864" s="26"/>
      <c r="E3864" s="26"/>
      <c r="F3864" s="26"/>
      <c r="G3864" s="26"/>
    </row>
    <row r="3865" spans="2:7" x14ac:dyDescent="0.2">
      <c r="B3865" s="26"/>
      <c r="C3865" s="26"/>
      <c r="D3865" s="26"/>
      <c r="E3865" s="26"/>
      <c r="F3865" s="26"/>
      <c r="G3865" s="26"/>
    </row>
    <row r="3866" spans="2:7" x14ac:dyDescent="0.2">
      <c r="B3866" s="26"/>
      <c r="C3866" s="26"/>
      <c r="D3866" s="26"/>
      <c r="E3866" s="26"/>
      <c r="F3866" s="26"/>
      <c r="G3866" s="26"/>
    </row>
    <row r="3867" spans="2:7" x14ac:dyDescent="0.2">
      <c r="B3867" s="26"/>
      <c r="C3867" s="26"/>
      <c r="D3867" s="26"/>
      <c r="E3867" s="26"/>
      <c r="F3867" s="26"/>
      <c r="G3867" s="26"/>
    </row>
    <row r="3868" spans="2:7" x14ac:dyDescent="0.2">
      <c r="B3868" s="26"/>
      <c r="C3868" s="26"/>
      <c r="D3868" s="26"/>
      <c r="E3868" s="26"/>
      <c r="F3868" s="26"/>
      <c r="G3868" s="26"/>
    </row>
    <row r="3869" spans="2:7" x14ac:dyDescent="0.2">
      <c r="B3869" s="26"/>
      <c r="C3869" s="26"/>
      <c r="D3869" s="26"/>
      <c r="E3869" s="26"/>
      <c r="F3869" s="26"/>
      <c r="G3869" s="26"/>
    </row>
    <row r="3870" spans="2:7" x14ac:dyDescent="0.2">
      <c r="B3870" s="26"/>
      <c r="C3870" s="26"/>
      <c r="D3870" s="26"/>
      <c r="E3870" s="26"/>
      <c r="F3870" s="26"/>
      <c r="G3870" s="26"/>
    </row>
    <row r="3871" spans="2:7" x14ac:dyDescent="0.2">
      <c r="B3871" s="26"/>
      <c r="C3871" s="26"/>
      <c r="D3871" s="26"/>
      <c r="E3871" s="26"/>
      <c r="F3871" s="26"/>
      <c r="G3871" s="26"/>
    </row>
    <row r="3872" spans="2:7" x14ac:dyDescent="0.2">
      <c r="B3872" s="26"/>
      <c r="C3872" s="26"/>
      <c r="D3872" s="26"/>
      <c r="E3872" s="26"/>
      <c r="F3872" s="26"/>
      <c r="G3872" s="26"/>
    </row>
    <row r="3873" spans="2:7" x14ac:dyDescent="0.2">
      <c r="B3873" s="26"/>
      <c r="C3873" s="26"/>
      <c r="D3873" s="26"/>
      <c r="E3873" s="26"/>
      <c r="F3873" s="26"/>
      <c r="G3873" s="26"/>
    </row>
    <row r="3874" spans="2:7" x14ac:dyDescent="0.2">
      <c r="B3874" s="26"/>
      <c r="C3874" s="26"/>
      <c r="D3874" s="26"/>
      <c r="E3874" s="26"/>
      <c r="F3874" s="26"/>
      <c r="G3874" s="26"/>
    </row>
    <row r="3875" spans="2:7" x14ac:dyDescent="0.2">
      <c r="B3875" s="26"/>
      <c r="C3875" s="26"/>
      <c r="D3875" s="26"/>
      <c r="E3875" s="26"/>
      <c r="F3875" s="26"/>
      <c r="G3875" s="26"/>
    </row>
    <row r="3876" spans="2:7" x14ac:dyDescent="0.2">
      <c r="B3876" s="26"/>
      <c r="C3876" s="26"/>
      <c r="D3876" s="26"/>
      <c r="E3876" s="26"/>
      <c r="F3876" s="26"/>
      <c r="G3876" s="26"/>
    </row>
    <row r="3877" spans="2:7" x14ac:dyDescent="0.2">
      <c r="B3877" s="26"/>
      <c r="C3877" s="26"/>
      <c r="D3877" s="26"/>
      <c r="E3877" s="26"/>
      <c r="F3877" s="26"/>
      <c r="G3877" s="26"/>
    </row>
    <row r="3878" spans="2:7" x14ac:dyDescent="0.2">
      <c r="B3878" s="26"/>
      <c r="C3878" s="26"/>
      <c r="D3878" s="26"/>
      <c r="E3878" s="26"/>
      <c r="F3878" s="26"/>
      <c r="G3878" s="26"/>
    </row>
    <row r="3879" spans="2:7" x14ac:dyDescent="0.2">
      <c r="B3879" s="26"/>
      <c r="C3879" s="26"/>
      <c r="D3879" s="26"/>
      <c r="E3879" s="26"/>
      <c r="F3879" s="26"/>
      <c r="G3879" s="26"/>
    </row>
    <row r="3880" spans="2:7" x14ac:dyDescent="0.2">
      <c r="B3880" s="26"/>
      <c r="C3880" s="26"/>
      <c r="D3880" s="26"/>
      <c r="E3880" s="26"/>
      <c r="F3880" s="26"/>
      <c r="G3880" s="26"/>
    </row>
    <row r="3881" spans="2:7" x14ac:dyDescent="0.2">
      <c r="B3881" s="26"/>
      <c r="C3881" s="26"/>
      <c r="D3881" s="26"/>
      <c r="E3881" s="26"/>
      <c r="F3881" s="26"/>
      <c r="G3881" s="26"/>
    </row>
    <row r="3882" spans="2:7" x14ac:dyDescent="0.2">
      <c r="B3882" s="26"/>
      <c r="C3882" s="26"/>
      <c r="D3882" s="26"/>
      <c r="E3882" s="26"/>
      <c r="F3882" s="26"/>
      <c r="G3882" s="26"/>
    </row>
    <row r="3883" spans="2:7" x14ac:dyDescent="0.2">
      <c r="B3883" s="26"/>
      <c r="C3883" s="26"/>
      <c r="D3883" s="26"/>
      <c r="E3883" s="26"/>
      <c r="F3883" s="26"/>
      <c r="G3883" s="26"/>
    </row>
    <row r="3884" spans="2:7" x14ac:dyDescent="0.2">
      <c r="B3884" s="26"/>
      <c r="C3884" s="26"/>
      <c r="D3884" s="26"/>
      <c r="E3884" s="26"/>
      <c r="F3884" s="26"/>
      <c r="G3884" s="26"/>
    </row>
    <row r="3885" spans="2:7" x14ac:dyDescent="0.2">
      <c r="B3885" s="26"/>
      <c r="C3885" s="26"/>
      <c r="D3885" s="26"/>
      <c r="E3885" s="26"/>
      <c r="F3885" s="26"/>
      <c r="G3885" s="26"/>
    </row>
    <row r="3886" spans="2:7" x14ac:dyDescent="0.2">
      <c r="B3886" s="26"/>
      <c r="C3886" s="26"/>
      <c r="D3886" s="26"/>
      <c r="E3886" s="26"/>
      <c r="F3886" s="26"/>
      <c r="G3886" s="26"/>
    </row>
    <row r="3887" spans="2:7" x14ac:dyDescent="0.2">
      <c r="B3887" s="26"/>
      <c r="C3887" s="26"/>
      <c r="D3887" s="26"/>
      <c r="E3887" s="26"/>
      <c r="F3887" s="26"/>
      <c r="G3887" s="26"/>
    </row>
    <row r="3888" spans="2:7" x14ac:dyDescent="0.2">
      <c r="B3888" s="26"/>
      <c r="C3888" s="26"/>
      <c r="D3888" s="26"/>
      <c r="E3888" s="26"/>
      <c r="F3888" s="26"/>
      <c r="G3888" s="26"/>
    </row>
    <row r="3889" spans="2:7" x14ac:dyDescent="0.2">
      <c r="B3889" s="26"/>
      <c r="C3889" s="26"/>
      <c r="D3889" s="26"/>
      <c r="E3889" s="26"/>
      <c r="F3889" s="26"/>
      <c r="G3889" s="26"/>
    </row>
    <row r="3890" spans="2:7" x14ac:dyDescent="0.2">
      <c r="B3890" s="26"/>
      <c r="C3890" s="26"/>
      <c r="D3890" s="26"/>
      <c r="E3890" s="26"/>
      <c r="F3890" s="26"/>
      <c r="G3890" s="26"/>
    </row>
    <row r="3891" spans="2:7" x14ac:dyDescent="0.2">
      <c r="B3891" s="26"/>
      <c r="C3891" s="26"/>
      <c r="D3891" s="26"/>
      <c r="E3891" s="26"/>
      <c r="F3891" s="26"/>
      <c r="G3891" s="26"/>
    </row>
    <row r="3892" spans="2:7" x14ac:dyDescent="0.2">
      <c r="B3892" s="26"/>
      <c r="C3892" s="26"/>
      <c r="D3892" s="26"/>
      <c r="E3892" s="26"/>
      <c r="F3892" s="26"/>
      <c r="G3892" s="26"/>
    </row>
    <row r="3893" spans="2:7" x14ac:dyDescent="0.2">
      <c r="B3893" s="26"/>
      <c r="C3893" s="26"/>
      <c r="D3893" s="26"/>
      <c r="E3893" s="26"/>
      <c r="F3893" s="26"/>
      <c r="G3893" s="26"/>
    </row>
    <row r="3894" spans="2:7" x14ac:dyDescent="0.2">
      <c r="B3894" s="26"/>
      <c r="C3894" s="26"/>
      <c r="D3894" s="26"/>
      <c r="E3894" s="26"/>
      <c r="F3894" s="26"/>
      <c r="G3894" s="26"/>
    </row>
    <row r="3895" spans="2:7" x14ac:dyDescent="0.2">
      <c r="B3895" s="26"/>
      <c r="C3895" s="26"/>
      <c r="D3895" s="26"/>
      <c r="E3895" s="26"/>
      <c r="F3895" s="26"/>
      <c r="G3895" s="26"/>
    </row>
    <row r="3896" spans="2:7" x14ac:dyDescent="0.2">
      <c r="B3896" s="26"/>
      <c r="C3896" s="26"/>
      <c r="D3896" s="26"/>
      <c r="E3896" s="26"/>
      <c r="F3896" s="26"/>
      <c r="G3896" s="26"/>
    </row>
    <row r="3897" spans="2:7" x14ac:dyDescent="0.2">
      <c r="B3897" s="26"/>
      <c r="C3897" s="26"/>
      <c r="D3897" s="26"/>
      <c r="E3897" s="26"/>
      <c r="F3897" s="26"/>
      <c r="G3897" s="26"/>
    </row>
    <row r="3898" spans="2:7" x14ac:dyDescent="0.2">
      <c r="B3898" s="26"/>
      <c r="C3898" s="26"/>
      <c r="D3898" s="26"/>
      <c r="E3898" s="26"/>
      <c r="F3898" s="26"/>
      <c r="G3898" s="26"/>
    </row>
    <row r="3899" spans="2:7" x14ac:dyDescent="0.2">
      <c r="B3899" s="26"/>
      <c r="C3899" s="26"/>
      <c r="D3899" s="26"/>
      <c r="E3899" s="26"/>
      <c r="F3899" s="26"/>
      <c r="G3899" s="26"/>
    </row>
    <row r="3900" spans="2:7" x14ac:dyDescent="0.2">
      <c r="B3900" s="26"/>
      <c r="C3900" s="26"/>
      <c r="D3900" s="26"/>
      <c r="E3900" s="26"/>
      <c r="F3900" s="26"/>
      <c r="G3900" s="26"/>
    </row>
    <row r="3901" spans="2:7" x14ac:dyDescent="0.2">
      <c r="B3901" s="26"/>
      <c r="C3901" s="26"/>
      <c r="D3901" s="26"/>
      <c r="E3901" s="26"/>
      <c r="F3901" s="26"/>
      <c r="G3901" s="26"/>
    </row>
    <row r="3902" spans="2:7" x14ac:dyDescent="0.2">
      <c r="B3902" s="26"/>
      <c r="C3902" s="26"/>
      <c r="D3902" s="26"/>
      <c r="E3902" s="26"/>
      <c r="F3902" s="26"/>
      <c r="G3902" s="26"/>
    </row>
    <row r="3903" spans="2:7" x14ac:dyDescent="0.2">
      <c r="B3903" s="26"/>
      <c r="C3903" s="26"/>
      <c r="D3903" s="26"/>
      <c r="E3903" s="26"/>
      <c r="F3903" s="26"/>
      <c r="G3903" s="26"/>
    </row>
    <row r="3904" spans="2:7" x14ac:dyDescent="0.2">
      <c r="B3904" s="26"/>
      <c r="C3904" s="26"/>
      <c r="D3904" s="26"/>
      <c r="E3904" s="26"/>
      <c r="F3904" s="26"/>
      <c r="G3904" s="26"/>
    </row>
    <row r="3905" spans="2:7" x14ac:dyDescent="0.2">
      <c r="B3905" s="26"/>
      <c r="C3905" s="26"/>
      <c r="D3905" s="26"/>
      <c r="E3905" s="26"/>
      <c r="F3905" s="26"/>
      <c r="G3905" s="26"/>
    </row>
    <row r="3906" spans="2:7" x14ac:dyDescent="0.2">
      <c r="B3906" s="26"/>
      <c r="C3906" s="26"/>
      <c r="D3906" s="26"/>
      <c r="E3906" s="26"/>
      <c r="F3906" s="26"/>
      <c r="G3906" s="26"/>
    </row>
    <row r="3907" spans="2:7" x14ac:dyDescent="0.2">
      <c r="B3907" s="26"/>
      <c r="C3907" s="26"/>
      <c r="D3907" s="26"/>
      <c r="E3907" s="26"/>
      <c r="F3907" s="26"/>
      <c r="G3907" s="26"/>
    </row>
    <row r="3908" spans="2:7" x14ac:dyDescent="0.2">
      <c r="B3908" s="26"/>
      <c r="C3908" s="26"/>
      <c r="D3908" s="26"/>
      <c r="E3908" s="26"/>
      <c r="F3908" s="26"/>
      <c r="G3908" s="26"/>
    </row>
    <row r="3909" spans="2:7" x14ac:dyDescent="0.2">
      <c r="B3909" s="26"/>
      <c r="C3909" s="26"/>
      <c r="D3909" s="26"/>
      <c r="E3909" s="26"/>
      <c r="F3909" s="26"/>
      <c r="G3909" s="26"/>
    </row>
    <row r="3910" spans="2:7" x14ac:dyDescent="0.2">
      <c r="B3910" s="26"/>
      <c r="C3910" s="26"/>
      <c r="D3910" s="26"/>
      <c r="E3910" s="26"/>
      <c r="F3910" s="26"/>
      <c r="G3910" s="26"/>
    </row>
    <row r="3911" spans="2:7" x14ac:dyDescent="0.2">
      <c r="B3911" s="26"/>
      <c r="C3911" s="26"/>
      <c r="D3911" s="26"/>
      <c r="E3911" s="26"/>
      <c r="F3911" s="26"/>
      <c r="G3911" s="26"/>
    </row>
    <row r="3912" spans="2:7" x14ac:dyDescent="0.2">
      <c r="B3912" s="26"/>
      <c r="C3912" s="26"/>
      <c r="D3912" s="26"/>
      <c r="E3912" s="26"/>
      <c r="F3912" s="26"/>
      <c r="G3912" s="26"/>
    </row>
    <row r="3913" spans="2:7" x14ac:dyDescent="0.2">
      <c r="B3913" s="26"/>
      <c r="C3913" s="26"/>
      <c r="D3913" s="26"/>
      <c r="E3913" s="26"/>
      <c r="F3913" s="26"/>
      <c r="G3913" s="26"/>
    </row>
    <row r="3914" spans="2:7" x14ac:dyDescent="0.2">
      <c r="B3914" s="26"/>
      <c r="C3914" s="26"/>
      <c r="D3914" s="26"/>
      <c r="E3914" s="26"/>
      <c r="F3914" s="26"/>
      <c r="G3914" s="26"/>
    </row>
    <row r="3915" spans="2:7" x14ac:dyDescent="0.2">
      <c r="B3915" s="26"/>
      <c r="C3915" s="26"/>
      <c r="D3915" s="26"/>
      <c r="E3915" s="26"/>
      <c r="F3915" s="26"/>
      <c r="G3915" s="26"/>
    </row>
    <row r="3916" spans="2:7" x14ac:dyDescent="0.2">
      <c r="B3916" s="26"/>
      <c r="C3916" s="26"/>
      <c r="D3916" s="26"/>
      <c r="E3916" s="26"/>
      <c r="F3916" s="26"/>
      <c r="G3916" s="26"/>
    </row>
    <row r="3917" spans="2:7" x14ac:dyDescent="0.2">
      <c r="B3917" s="26"/>
      <c r="C3917" s="26"/>
      <c r="D3917" s="26"/>
      <c r="E3917" s="26"/>
      <c r="F3917" s="26"/>
      <c r="G3917" s="26"/>
    </row>
    <row r="3918" spans="2:7" x14ac:dyDescent="0.2">
      <c r="B3918" s="26"/>
      <c r="C3918" s="26"/>
      <c r="D3918" s="26"/>
      <c r="E3918" s="26"/>
      <c r="F3918" s="26"/>
      <c r="G3918" s="26"/>
    </row>
    <row r="3919" spans="2:7" x14ac:dyDescent="0.2">
      <c r="B3919" s="26"/>
      <c r="C3919" s="26"/>
      <c r="D3919" s="26"/>
      <c r="E3919" s="26"/>
      <c r="F3919" s="26"/>
      <c r="G3919" s="26"/>
    </row>
    <row r="3920" spans="2:7" x14ac:dyDescent="0.2">
      <c r="B3920" s="26"/>
      <c r="C3920" s="26"/>
      <c r="D3920" s="26"/>
      <c r="E3920" s="26"/>
      <c r="F3920" s="26"/>
      <c r="G3920" s="26"/>
    </row>
    <row r="3921" spans="2:7" x14ac:dyDescent="0.2">
      <c r="B3921" s="26"/>
      <c r="C3921" s="26"/>
      <c r="D3921" s="26"/>
      <c r="E3921" s="26"/>
      <c r="F3921" s="26"/>
      <c r="G3921" s="26"/>
    </row>
    <row r="3922" spans="2:7" x14ac:dyDescent="0.2">
      <c r="B3922" s="26"/>
      <c r="C3922" s="26"/>
      <c r="D3922" s="26"/>
      <c r="E3922" s="26"/>
      <c r="F3922" s="26"/>
      <c r="G3922" s="26"/>
    </row>
    <row r="3923" spans="2:7" x14ac:dyDescent="0.2">
      <c r="B3923" s="26"/>
      <c r="C3923" s="26"/>
      <c r="D3923" s="26"/>
      <c r="E3923" s="26"/>
      <c r="F3923" s="26"/>
      <c r="G3923" s="26"/>
    </row>
    <row r="3924" spans="2:7" x14ac:dyDescent="0.2">
      <c r="B3924" s="26"/>
      <c r="C3924" s="26"/>
      <c r="D3924" s="26"/>
      <c r="E3924" s="26"/>
      <c r="F3924" s="26"/>
      <c r="G3924" s="26"/>
    </row>
    <row r="3925" spans="2:7" x14ac:dyDescent="0.2">
      <c r="B3925" s="26"/>
      <c r="C3925" s="26"/>
      <c r="D3925" s="26"/>
      <c r="E3925" s="26"/>
      <c r="F3925" s="26"/>
      <c r="G3925" s="26"/>
    </row>
    <row r="3926" spans="2:7" x14ac:dyDescent="0.2">
      <c r="B3926" s="26"/>
      <c r="C3926" s="26"/>
      <c r="D3926" s="26"/>
      <c r="E3926" s="26"/>
      <c r="F3926" s="26"/>
      <c r="G3926" s="26"/>
    </row>
    <row r="3927" spans="2:7" x14ac:dyDescent="0.2">
      <c r="B3927" s="26"/>
      <c r="C3927" s="26"/>
      <c r="D3927" s="26"/>
      <c r="E3927" s="26"/>
      <c r="F3927" s="26"/>
      <c r="G3927" s="26"/>
    </row>
    <row r="3928" spans="2:7" x14ac:dyDescent="0.2">
      <c r="B3928" s="26"/>
      <c r="C3928" s="26"/>
      <c r="D3928" s="26"/>
      <c r="E3928" s="26"/>
      <c r="F3928" s="26"/>
      <c r="G3928" s="26"/>
    </row>
    <row r="3929" spans="2:7" x14ac:dyDescent="0.2">
      <c r="B3929" s="26"/>
      <c r="C3929" s="26"/>
      <c r="D3929" s="26"/>
      <c r="E3929" s="26"/>
      <c r="F3929" s="26"/>
      <c r="G3929" s="26"/>
    </row>
    <row r="3930" spans="2:7" x14ac:dyDescent="0.2">
      <c r="B3930" s="26"/>
      <c r="C3930" s="26"/>
      <c r="D3930" s="26"/>
      <c r="E3930" s="26"/>
      <c r="F3930" s="26"/>
      <c r="G3930" s="26"/>
    </row>
    <row r="3931" spans="2:7" x14ac:dyDescent="0.2">
      <c r="B3931" s="26"/>
      <c r="C3931" s="26"/>
      <c r="D3931" s="26"/>
      <c r="E3931" s="26"/>
      <c r="F3931" s="26"/>
      <c r="G3931" s="26"/>
    </row>
    <row r="3932" spans="2:7" x14ac:dyDescent="0.2">
      <c r="B3932" s="26"/>
      <c r="C3932" s="26"/>
      <c r="D3932" s="26"/>
      <c r="E3932" s="26"/>
      <c r="F3932" s="26"/>
      <c r="G3932" s="26"/>
    </row>
    <row r="3933" spans="2:7" x14ac:dyDescent="0.2">
      <c r="B3933" s="26"/>
      <c r="C3933" s="26"/>
      <c r="D3933" s="26"/>
      <c r="E3933" s="26"/>
      <c r="F3933" s="26"/>
      <c r="G3933" s="26"/>
    </row>
    <row r="3934" spans="2:7" x14ac:dyDescent="0.2">
      <c r="B3934" s="26"/>
      <c r="C3934" s="26"/>
      <c r="D3934" s="26"/>
      <c r="E3934" s="26"/>
      <c r="F3934" s="26"/>
      <c r="G3934" s="26"/>
    </row>
    <row r="3935" spans="2:7" x14ac:dyDescent="0.2">
      <c r="B3935" s="26"/>
      <c r="C3935" s="26"/>
      <c r="D3935" s="26"/>
      <c r="E3935" s="26"/>
      <c r="F3935" s="26"/>
      <c r="G3935" s="26"/>
    </row>
    <row r="3936" spans="2:7" x14ac:dyDescent="0.2">
      <c r="B3936" s="26"/>
      <c r="C3936" s="26"/>
      <c r="D3936" s="26"/>
      <c r="E3936" s="26"/>
      <c r="F3936" s="26"/>
      <c r="G3936" s="26"/>
    </row>
    <row r="3937" spans="2:7" x14ac:dyDescent="0.2">
      <c r="B3937" s="26"/>
      <c r="C3937" s="26"/>
      <c r="D3937" s="26"/>
      <c r="E3937" s="26"/>
      <c r="F3937" s="26"/>
      <c r="G3937" s="26"/>
    </row>
    <row r="3938" spans="2:7" x14ac:dyDescent="0.2">
      <c r="B3938" s="26"/>
      <c r="C3938" s="26"/>
      <c r="D3938" s="26"/>
      <c r="E3938" s="26"/>
      <c r="F3938" s="26"/>
      <c r="G3938" s="26"/>
    </row>
    <row r="3939" spans="2:7" x14ac:dyDescent="0.2">
      <c r="B3939" s="26"/>
      <c r="C3939" s="26"/>
      <c r="D3939" s="26"/>
      <c r="E3939" s="26"/>
      <c r="F3939" s="26"/>
      <c r="G3939" s="26"/>
    </row>
    <row r="3940" spans="2:7" x14ac:dyDescent="0.2">
      <c r="B3940" s="26"/>
      <c r="C3940" s="26"/>
      <c r="D3940" s="26"/>
      <c r="E3940" s="26"/>
      <c r="F3940" s="26"/>
      <c r="G3940" s="26"/>
    </row>
    <row r="3941" spans="2:7" x14ac:dyDescent="0.2">
      <c r="B3941" s="26"/>
      <c r="C3941" s="26"/>
      <c r="D3941" s="26"/>
      <c r="E3941" s="26"/>
      <c r="F3941" s="26"/>
      <c r="G3941" s="26"/>
    </row>
    <row r="3942" spans="2:7" x14ac:dyDescent="0.2">
      <c r="B3942" s="26"/>
      <c r="C3942" s="26"/>
      <c r="D3942" s="26"/>
      <c r="E3942" s="26"/>
      <c r="F3942" s="26"/>
      <c r="G3942" s="26"/>
    </row>
    <row r="3943" spans="2:7" x14ac:dyDescent="0.2">
      <c r="B3943" s="26"/>
      <c r="C3943" s="26"/>
      <c r="D3943" s="26"/>
      <c r="E3943" s="26"/>
      <c r="F3943" s="26"/>
      <c r="G3943" s="26"/>
    </row>
    <row r="3944" spans="2:7" x14ac:dyDescent="0.2">
      <c r="B3944" s="26"/>
      <c r="C3944" s="26"/>
      <c r="D3944" s="26"/>
      <c r="E3944" s="26"/>
      <c r="F3944" s="26"/>
      <c r="G3944" s="26"/>
    </row>
    <row r="3945" spans="2:7" x14ac:dyDescent="0.2">
      <c r="B3945" s="26"/>
      <c r="C3945" s="26"/>
      <c r="D3945" s="26"/>
      <c r="E3945" s="26"/>
      <c r="F3945" s="26"/>
      <c r="G3945" s="26"/>
    </row>
    <row r="3946" spans="2:7" x14ac:dyDescent="0.2">
      <c r="B3946" s="26"/>
      <c r="C3946" s="26"/>
      <c r="D3946" s="26"/>
      <c r="E3946" s="26"/>
      <c r="F3946" s="26"/>
      <c r="G3946" s="26"/>
    </row>
    <row r="3947" spans="2:7" x14ac:dyDescent="0.2">
      <c r="B3947" s="26"/>
      <c r="C3947" s="26"/>
      <c r="D3947" s="26"/>
      <c r="E3947" s="26"/>
      <c r="F3947" s="26"/>
      <c r="G3947" s="26"/>
    </row>
    <row r="3948" spans="2:7" x14ac:dyDescent="0.2">
      <c r="B3948" s="26"/>
      <c r="C3948" s="26"/>
      <c r="D3948" s="26"/>
      <c r="E3948" s="26"/>
      <c r="F3948" s="26"/>
      <c r="G3948" s="26"/>
    </row>
    <row r="3949" spans="2:7" x14ac:dyDescent="0.2">
      <c r="B3949" s="26"/>
      <c r="C3949" s="26"/>
      <c r="D3949" s="26"/>
      <c r="E3949" s="26"/>
      <c r="F3949" s="26"/>
      <c r="G3949" s="26"/>
    </row>
    <row r="3950" spans="2:7" x14ac:dyDescent="0.2">
      <c r="B3950" s="26"/>
      <c r="C3950" s="26"/>
      <c r="D3950" s="26"/>
      <c r="E3950" s="26"/>
      <c r="F3950" s="26"/>
      <c r="G3950" s="26"/>
    </row>
    <row r="3951" spans="2:7" x14ac:dyDescent="0.2">
      <c r="B3951" s="26"/>
      <c r="C3951" s="26"/>
      <c r="D3951" s="26"/>
      <c r="E3951" s="26"/>
      <c r="F3951" s="26"/>
      <c r="G3951" s="26"/>
    </row>
    <row r="3952" spans="2:7" x14ac:dyDescent="0.2">
      <c r="B3952" s="26"/>
      <c r="C3952" s="26"/>
      <c r="D3952" s="26"/>
      <c r="E3952" s="26"/>
      <c r="F3952" s="26"/>
      <c r="G3952" s="26"/>
    </row>
    <row r="3953" spans="2:7" x14ac:dyDescent="0.2">
      <c r="B3953" s="26"/>
      <c r="C3953" s="26"/>
      <c r="D3953" s="26"/>
      <c r="E3953" s="26"/>
      <c r="F3953" s="26"/>
      <c r="G3953" s="26"/>
    </row>
    <row r="3954" spans="2:7" x14ac:dyDescent="0.2">
      <c r="B3954" s="26"/>
      <c r="C3954" s="26"/>
      <c r="D3954" s="26"/>
      <c r="E3954" s="26"/>
      <c r="F3954" s="26"/>
      <c r="G3954" s="26"/>
    </row>
    <row r="3955" spans="2:7" x14ac:dyDescent="0.2">
      <c r="B3955" s="26"/>
      <c r="C3955" s="26"/>
      <c r="D3955" s="26"/>
      <c r="E3955" s="26"/>
      <c r="F3955" s="26"/>
      <c r="G3955" s="26"/>
    </row>
    <row r="3956" spans="2:7" x14ac:dyDescent="0.2">
      <c r="B3956" s="26"/>
      <c r="C3956" s="26"/>
      <c r="D3956" s="26"/>
      <c r="E3956" s="26"/>
      <c r="F3956" s="26"/>
      <c r="G3956" s="26"/>
    </row>
    <row r="3957" spans="2:7" x14ac:dyDescent="0.2">
      <c r="B3957" s="26"/>
      <c r="C3957" s="26"/>
      <c r="D3957" s="26"/>
      <c r="E3957" s="26"/>
      <c r="F3957" s="26"/>
      <c r="G3957" s="26"/>
    </row>
    <row r="3958" spans="2:7" x14ac:dyDescent="0.2">
      <c r="B3958" s="26"/>
      <c r="C3958" s="26"/>
      <c r="D3958" s="26"/>
      <c r="E3958" s="26"/>
      <c r="F3958" s="26"/>
      <c r="G3958" s="26"/>
    </row>
    <row r="3959" spans="2:7" x14ac:dyDescent="0.2">
      <c r="B3959" s="26"/>
      <c r="C3959" s="26"/>
      <c r="D3959" s="26"/>
      <c r="E3959" s="26"/>
      <c r="F3959" s="26"/>
      <c r="G3959" s="26"/>
    </row>
    <row r="3960" spans="2:7" x14ac:dyDescent="0.2">
      <c r="B3960" s="26"/>
      <c r="C3960" s="26"/>
      <c r="D3960" s="26"/>
      <c r="E3960" s="26"/>
      <c r="F3960" s="26"/>
      <c r="G3960" s="26"/>
    </row>
    <row r="3961" spans="2:7" x14ac:dyDescent="0.2">
      <c r="B3961" s="26"/>
      <c r="C3961" s="26"/>
      <c r="D3961" s="26"/>
      <c r="E3961" s="26"/>
      <c r="F3961" s="26"/>
      <c r="G3961" s="26"/>
    </row>
    <row r="3962" spans="2:7" x14ac:dyDescent="0.2">
      <c r="B3962" s="26"/>
      <c r="C3962" s="26"/>
      <c r="D3962" s="26"/>
      <c r="E3962" s="26"/>
      <c r="F3962" s="26"/>
      <c r="G3962" s="26"/>
    </row>
    <row r="3963" spans="2:7" x14ac:dyDescent="0.2">
      <c r="B3963" s="26"/>
      <c r="C3963" s="26"/>
      <c r="D3963" s="26"/>
      <c r="E3963" s="26"/>
      <c r="F3963" s="26"/>
      <c r="G3963" s="26"/>
    </row>
    <row r="3964" spans="2:7" x14ac:dyDescent="0.2">
      <c r="B3964" s="26"/>
      <c r="C3964" s="26"/>
      <c r="D3964" s="26"/>
      <c r="E3964" s="26"/>
      <c r="F3964" s="26"/>
      <c r="G3964" s="26"/>
    </row>
    <row r="3965" spans="2:7" x14ac:dyDescent="0.2">
      <c r="B3965" s="26"/>
      <c r="C3965" s="26"/>
      <c r="D3965" s="26"/>
      <c r="E3965" s="26"/>
      <c r="F3965" s="26"/>
      <c r="G3965" s="26"/>
    </row>
    <row r="3966" spans="2:7" x14ac:dyDescent="0.2">
      <c r="B3966" s="26"/>
      <c r="C3966" s="26"/>
      <c r="D3966" s="26"/>
      <c r="E3966" s="26"/>
      <c r="F3966" s="26"/>
      <c r="G3966" s="26"/>
    </row>
    <row r="3967" spans="2:7" x14ac:dyDescent="0.2">
      <c r="B3967" s="26"/>
      <c r="C3967" s="26"/>
      <c r="D3967" s="26"/>
      <c r="E3967" s="26"/>
      <c r="F3967" s="26"/>
      <c r="G3967" s="26"/>
    </row>
    <row r="3968" spans="2:7" x14ac:dyDescent="0.2">
      <c r="B3968" s="26"/>
      <c r="C3968" s="26"/>
      <c r="D3968" s="26"/>
      <c r="E3968" s="26"/>
      <c r="F3968" s="26"/>
      <c r="G3968" s="26"/>
    </row>
    <row r="3969" spans="2:7" x14ac:dyDescent="0.2">
      <c r="B3969" s="26"/>
      <c r="C3969" s="26"/>
      <c r="D3969" s="26"/>
      <c r="E3969" s="26"/>
      <c r="F3969" s="26"/>
      <c r="G3969" s="26"/>
    </row>
    <row r="3970" spans="2:7" x14ac:dyDescent="0.2">
      <c r="B3970" s="26"/>
      <c r="C3970" s="26"/>
      <c r="D3970" s="26"/>
      <c r="E3970" s="26"/>
      <c r="F3970" s="26"/>
      <c r="G3970" s="26"/>
    </row>
    <row r="3971" spans="2:7" x14ac:dyDescent="0.2">
      <c r="B3971" s="26"/>
      <c r="C3971" s="26"/>
      <c r="D3971" s="26"/>
      <c r="E3971" s="26"/>
      <c r="F3971" s="26"/>
      <c r="G3971" s="26"/>
    </row>
    <row r="3972" spans="2:7" x14ac:dyDescent="0.2">
      <c r="B3972" s="26"/>
      <c r="C3972" s="26"/>
      <c r="D3972" s="26"/>
      <c r="E3972" s="26"/>
      <c r="F3972" s="26"/>
      <c r="G3972" s="26"/>
    </row>
    <row r="3973" spans="2:7" x14ac:dyDescent="0.2">
      <c r="B3973" s="26"/>
      <c r="C3973" s="26"/>
      <c r="D3973" s="26"/>
      <c r="E3973" s="26"/>
      <c r="F3973" s="26"/>
      <c r="G3973" s="26"/>
    </row>
    <row r="3974" spans="2:7" x14ac:dyDescent="0.2">
      <c r="B3974" s="26"/>
      <c r="C3974" s="26"/>
      <c r="D3974" s="26"/>
      <c r="E3974" s="26"/>
      <c r="F3974" s="26"/>
      <c r="G3974" s="26"/>
    </row>
    <row r="3975" spans="2:7" x14ac:dyDescent="0.2">
      <c r="B3975" s="26"/>
      <c r="C3975" s="26"/>
      <c r="D3975" s="26"/>
      <c r="E3975" s="26"/>
      <c r="F3975" s="26"/>
      <c r="G3975" s="26"/>
    </row>
    <row r="3976" spans="2:7" x14ac:dyDescent="0.2">
      <c r="B3976" s="26"/>
      <c r="C3976" s="26"/>
      <c r="D3976" s="26"/>
      <c r="E3976" s="26"/>
      <c r="F3976" s="26"/>
      <c r="G3976" s="26"/>
    </row>
    <row r="3977" spans="2:7" x14ac:dyDescent="0.2">
      <c r="B3977" s="26"/>
      <c r="C3977" s="26"/>
      <c r="D3977" s="26"/>
      <c r="E3977" s="26"/>
      <c r="F3977" s="26"/>
      <c r="G3977" s="26"/>
    </row>
    <row r="3978" spans="2:7" x14ac:dyDescent="0.2">
      <c r="B3978" s="26"/>
      <c r="C3978" s="26"/>
      <c r="D3978" s="26"/>
      <c r="E3978" s="26"/>
      <c r="F3978" s="26"/>
      <c r="G3978" s="26"/>
    </row>
    <row r="3979" spans="2:7" x14ac:dyDescent="0.2">
      <c r="B3979" s="26"/>
      <c r="C3979" s="26"/>
      <c r="D3979" s="26"/>
      <c r="E3979" s="26"/>
      <c r="F3979" s="26"/>
      <c r="G3979" s="26"/>
    </row>
    <row r="3980" spans="2:7" x14ac:dyDescent="0.2">
      <c r="B3980" s="26"/>
      <c r="C3980" s="26"/>
      <c r="D3980" s="26"/>
      <c r="E3980" s="26"/>
      <c r="F3980" s="26"/>
      <c r="G3980" s="26"/>
    </row>
    <row r="3981" spans="2:7" x14ac:dyDescent="0.2">
      <c r="B3981" s="26"/>
      <c r="C3981" s="26"/>
      <c r="D3981" s="26"/>
      <c r="E3981" s="26"/>
      <c r="F3981" s="26"/>
      <c r="G3981" s="26"/>
    </row>
    <row r="3982" spans="2:7" x14ac:dyDescent="0.2">
      <c r="B3982" s="26"/>
      <c r="C3982" s="26"/>
      <c r="D3982" s="26"/>
      <c r="E3982" s="26"/>
      <c r="F3982" s="26"/>
      <c r="G3982" s="26"/>
    </row>
    <row r="3983" spans="2:7" x14ac:dyDescent="0.2">
      <c r="B3983" s="26"/>
      <c r="C3983" s="26"/>
      <c r="D3983" s="26"/>
      <c r="E3983" s="26"/>
      <c r="F3983" s="26"/>
      <c r="G3983" s="26"/>
    </row>
    <row r="3984" spans="2:7" x14ac:dyDescent="0.2">
      <c r="B3984" s="26"/>
      <c r="C3984" s="26"/>
      <c r="D3984" s="26"/>
      <c r="E3984" s="26"/>
      <c r="F3984" s="26"/>
      <c r="G3984" s="26"/>
    </row>
    <row r="3985" spans="2:7" x14ac:dyDescent="0.2">
      <c r="B3985" s="26"/>
      <c r="C3985" s="26"/>
      <c r="D3985" s="26"/>
      <c r="E3985" s="26"/>
      <c r="F3985" s="26"/>
      <c r="G3985" s="26"/>
    </row>
    <row r="3986" spans="2:7" x14ac:dyDescent="0.2">
      <c r="B3986" s="26"/>
      <c r="C3986" s="26"/>
      <c r="D3986" s="26"/>
      <c r="E3986" s="26"/>
      <c r="F3986" s="26"/>
      <c r="G3986" s="26"/>
    </row>
    <row r="3987" spans="2:7" x14ac:dyDescent="0.2">
      <c r="B3987" s="26"/>
      <c r="C3987" s="26"/>
      <c r="D3987" s="26"/>
      <c r="E3987" s="26"/>
      <c r="F3987" s="26"/>
      <c r="G3987" s="26"/>
    </row>
    <row r="3988" spans="2:7" x14ac:dyDescent="0.2">
      <c r="B3988" s="26"/>
      <c r="C3988" s="26"/>
      <c r="D3988" s="26"/>
      <c r="E3988" s="26"/>
      <c r="F3988" s="26"/>
      <c r="G3988" s="26"/>
    </row>
    <row r="3989" spans="2:7" x14ac:dyDescent="0.2">
      <c r="B3989" s="26"/>
      <c r="C3989" s="26"/>
      <c r="D3989" s="26"/>
      <c r="E3989" s="26"/>
      <c r="F3989" s="26"/>
      <c r="G3989" s="26"/>
    </row>
    <row r="3990" spans="2:7" x14ac:dyDescent="0.2">
      <c r="B3990" s="26"/>
      <c r="C3990" s="26"/>
      <c r="D3990" s="26"/>
      <c r="E3990" s="26"/>
      <c r="F3990" s="26"/>
      <c r="G3990" s="26"/>
    </row>
    <row r="3991" spans="2:7" x14ac:dyDescent="0.2">
      <c r="B3991" s="26"/>
      <c r="C3991" s="26"/>
      <c r="D3991" s="26"/>
      <c r="E3991" s="26"/>
      <c r="F3991" s="26"/>
      <c r="G3991" s="26"/>
    </row>
    <row r="3992" spans="2:7" x14ac:dyDescent="0.2">
      <c r="B3992" s="26"/>
      <c r="C3992" s="26"/>
      <c r="D3992" s="26"/>
      <c r="E3992" s="26"/>
      <c r="F3992" s="26"/>
      <c r="G3992" s="26"/>
    </row>
    <row r="3993" spans="2:7" x14ac:dyDescent="0.2">
      <c r="B3993" s="26"/>
      <c r="C3993" s="26"/>
      <c r="D3993" s="26"/>
      <c r="E3993" s="26"/>
      <c r="F3993" s="26"/>
      <c r="G3993" s="26"/>
    </row>
    <row r="3994" spans="2:7" x14ac:dyDescent="0.2">
      <c r="B3994" s="26"/>
      <c r="C3994" s="26"/>
      <c r="D3994" s="26"/>
      <c r="E3994" s="26"/>
      <c r="F3994" s="26"/>
      <c r="G3994" s="26"/>
    </row>
    <row r="3995" spans="2:7" x14ac:dyDescent="0.2">
      <c r="B3995" s="26"/>
      <c r="C3995" s="26"/>
      <c r="D3995" s="26"/>
      <c r="E3995" s="26"/>
      <c r="F3995" s="26"/>
      <c r="G3995" s="26"/>
    </row>
    <row r="3996" spans="2:7" x14ac:dyDescent="0.2">
      <c r="B3996" s="26"/>
      <c r="C3996" s="26"/>
      <c r="D3996" s="26"/>
      <c r="E3996" s="26"/>
      <c r="F3996" s="26"/>
      <c r="G3996" s="26"/>
    </row>
    <row r="3997" spans="2:7" x14ac:dyDescent="0.2">
      <c r="B3997" s="26"/>
      <c r="C3997" s="26"/>
      <c r="D3997" s="26"/>
      <c r="E3997" s="26"/>
      <c r="F3997" s="26"/>
      <c r="G3997" s="26"/>
    </row>
    <row r="3998" spans="2:7" x14ac:dyDescent="0.2">
      <c r="B3998" s="26"/>
      <c r="C3998" s="26"/>
      <c r="D3998" s="26"/>
      <c r="E3998" s="26"/>
      <c r="F3998" s="26"/>
      <c r="G3998" s="26"/>
    </row>
    <row r="3999" spans="2:7" x14ac:dyDescent="0.2">
      <c r="B3999" s="26"/>
      <c r="C3999" s="26"/>
      <c r="D3999" s="26"/>
      <c r="E3999" s="26"/>
      <c r="F3999" s="26"/>
      <c r="G3999" s="26"/>
    </row>
    <row r="4000" spans="2:7" x14ac:dyDescent="0.2">
      <c r="B4000" s="26"/>
      <c r="C4000" s="26"/>
      <c r="D4000" s="26"/>
      <c r="E4000" s="26"/>
      <c r="F4000" s="26"/>
      <c r="G4000" s="26"/>
    </row>
    <row r="4001" spans="2:7" x14ac:dyDescent="0.2">
      <c r="B4001" s="26"/>
      <c r="C4001" s="26"/>
      <c r="D4001" s="26"/>
      <c r="E4001" s="26"/>
      <c r="F4001" s="26"/>
      <c r="G4001" s="26"/>
    </row>
    <row r="4002" spans="2:7" x14ac:dyDescent="0.2">
      <c r="B4002" s="26"/>
      <c r="C4002" s="26"/>
      <c r="D4002" s="26"/>
      <c r="E4002" s="26"/>
      <c r="F4002" s="26"/>
      <c r="G4002" s="26"/>
    </row>
    <row r="4003" spans="2:7" x14ac:dyDescent="0.2">
      <c r="B4003" s="26"/>
      <c r="C4003" s="26"/>
      <c r="D4003" s="26"/>
      <c r="E4003" s="26"/>
      <c r="F4003" s="26"/>
      <c r="G4003" s="26"/>
    </row>
    <row r="4004" spans="2:7" x14ac:dyDescent="0.2">
      <c r="B4004" s="26"/>
      <c r="C4004" s="26"/>
      <c r="D4004" s="26"/>
      <c r="E4004" s="26"/>
      <c r="F4004" s="26"/>
      <c r="G4004" s="26"/>
    </row>
    <row r="4005" spans="2:7" x14ac:dyDescent="0.2">
      <c r="B4005" s="26"/>
      <c r="C4005" s="26"/>
      <c r="D4005" s="26"/>
      <c r="E4005" s="26"/>
      <c r="F4005" s="26"/>
      <c r="G4005" s="26"/>
    </row>
    <row r="4006" spans="2:7" x14ac:dyDescent="0.2">
      <c r="B4006" s="26"/>
      <c r="C4006" s="26"/>
      <c r="D4006" s="26"/>
      <c r="E4006" s="26"/>
      <c r="F4006" s="26"/>
      <c r="G4006" s="26"/>
    </row>
    <row r="4007" spans="2:7" x14ac:dyDescent="0.2">
      <c r="B4007" s="26"/>
      <c r="C4007" s="26"/>
      <c r="D4007" s="26"/>
      <c r="E4007" s="26"/>
      <c r="F4007" s="26"/>
      <c r="G4007" s="26"/>
    </row>
    <row r="4008" spans="2:7" x14ac:dyDescent="0.2">
      <c r="B4008" s="26"/>
      <c r="C4008" s="26"/>
      <c r="D4008" s="26"/>
      <c r="E4008" s="26"/>
      <c r="F4008" s="26"/>
      <c r="G4008" s="26"/>
    </row>
    <row r="4009" spans="2:7" x14ac:dyDescent="0.2">
      <c r="B4009" s="26"/>
      <c r="C4009" s="26"/>
      <c r="D4009" s="26"/>
      <c r="E4009" s="26"/>
      <c r="F4009" s="26"/>
      <c r="G4009" s="26"/>
    </row>
    <row r="4010" spans="2:7" x14ac:dyDescent="0.2">
      <c r="B4010" s="26"/>
      <c r="C4010" s="26"/>
      <c r="D4010" s="26"/>
      <c r="E4010" s="26"/>
      <c r="F4010" s="26"/>
      <c r="G4010" s="26"/>
    </row>
    <row r="4011" spans="2:7" x14ac:dyDescent="0.2">
      <c r="B4011" s="26"/>
      <c r="C4011" s="26"/>
      <c r="D4011" s="26"/>
      <c r="E4011" s="26"/>
      <c r="F4011" s="26"/>
      <c r="G4011" s="26"/>
    </row>
    <row r="4012" spans="2:7" x14ac:dyDescent="0.2">
      <c r="B4012" s="26"/>
      <c r="C4012" s="26"/>
      <c r="D4012" s="26"/>
      <c r="E4012" s="26"/>
      <c r="F4012" s="26"/>
      <c r="G4012" s="26"/>
    </row>
    <row r="4013" spans="2:7" x14ac:dyDescent="0.2">
      <c r="B4013" s="26"/>
      <c r="C4013" s="26"/>
      <c r="D4013" s="26"/>
      <c r="E4013" s="26"/>
      <c r="F4013" s="26"/>
      <c r="G4013" s="26"/>
    </row>
    <row r="4014" spans="2:7" x14ac:dyDescent="0.2">
      <c r="B4014" s="26"/>
      <c r="C4014" s="26"/>
      <c r="D4014" s="26"/>
      <c r="E4014" s="26"/>
      <c r="F4014" s="26"/>
      <c r="G4014" s="26"/>
    </row>
    <row r="4015" spans="2:7" x14ac:dyDescent="0.2">
      <c r="B4015" s="26"/>
      <c r="C4015" s="26"/>
      <c r="D4015" s="26"/>
      <c r="E4015" s="26"/>
      <c r="F4015" s="26"/>
      <c r="G4015" s="26"/>
    </row>
    <row r="4016" spans="2:7" x14ac:dyDescent="0.2">
      <c r="B4016" s="26"/>
      <c r="C4016" s="26"/>
      <c r="D4016" s="26"/>
      <c r="E4016" s="26"/>
      <c r="F4016" s="26"/>
      <c r="G4016" s="26"/>
    </row>
    <row r="4017" spans="2:7" x14ac:dyDescent="0.2">
      <c r="B4017" s="26"/>
      <c r="C4017" s="26"/>
      <c r="D4017" s="26"/>
      <c r="E4017" s="26"/>
      <c r="F4017" s="26"/>
      <c r="G4017" s="26"/>
    </row>
    <row r="4018" spans="2:7" x14ac:dyDescent="0.2">
      <c r="B4018" s="26"/>
      <c r="C4018" s="26"/>
      <c r="D4018" s="26"/>
      <c r="E4018" s="26"/>
      <c r="F4018" s="26"/>
      <c r="G4018" s="26"/>
    </row>
    <row r="4019" spans="2:7" x14ac:dyDescent="0.2">
      <c r="B4019" s="26"/>
      <c r="C4019" s="26"/>
      <c r="D4019" s="26"/>
      <c r="E4019" s="26"/>
      <c r="F4019" s="26"/>
      <c r="G4019" s="26"/>
    </row>
    <row r="4020" spans="2:7" x14ac:dyDescent="0.2">
      <c r="B4020" s="26"/>
      <c r="C4020" s="26"/>
      <c r="D4020" s="26"/>
      <c r="E4020" s="26"/>
      <c r="F4020" s="26"/>
      <c r="G4020" s="26"/>
    </row>
    <row r="4021" spans="2:7" x14ac:dyDescent="0.2">
      <c r="B4021" s="26"/>
      <c r="C4021" s="26"/>
      <c r="D4021" s="26"/>
      <c r="E4021" s="26"/>
      <c r="F4021" s="26"/>
      <c r="G4021" s="26"/>
    </row>
    <row r="4022" spans="2:7" x14ac:dyDescent="0.2">
      <c r="B4022" s="26"/>
      <c r="C4022" s="26"/>
      <c r="D4022" s="26"/>
      <c r="E4022" s="26"/>
      <c r="F4022" s="26"/>
      <c r="G4022" s="26"/>
    </row>
    <row r="4023" spans="2:7" x14ac:dyDescent="0.2">
      <c r="B4023" s="26"/>
      <c r="C4023" s="26"/>
      <c r="D4023" s="26"/>
      <c r="E4023" s="26"/>
      <c r="F4023" s="26"/>
      <c r="G4023" s="26"/>
    </row>
    <row r="4024" spans="2:7" x14ac:dyDescent="0.2">
      <c r="B4024" s="26"/>
      <c r="C4024" s="26"/>
      <c r="D4024" s="26"/>
      <c r="E4024" s="26"/>
      <c r="F4024" s="26"/>
      <c r="G4024" s="26"/>
    </row>
    <row r="4025" spans="2:7" x14ac:dyDescent="0.2">
      <c r="B4025" s="26"/>
      <c r="C4025" s="26"/>
      <c r="D4025" s="26"/>
      <c r="E4025" s="26"/>
      <c r="F4025" s="26"/>
      <c r="G4025" s="26"/>
    </row>
    <row r="4026" spans="2:7" x14ac:dyDescent="0.2">
      <c r="B4026" s="26"/>
      <c r="C4026" s="26"/>
      <c r="D4026" s="26"/>
      <c r="E4026" s="26"/>
      <c r="F4026" s="26"/>
      <c r="G4026" s="26"/>
    </row>
    <row r="4027" spans="2:7" x14ac:dyDescent="0.2">
      <c r="B4027" s="26"/>
      <c r="C4027" s="26"/>
      <c r="D4027" s="26"/>
      <c r="E4027" s="26"/>
      <c r="F4027" s="26"/>
      <c r="G4027" s="26"/>
    </row>
    <row r="4028" spans="2:7" x14ac:dyDescent="0.2">
      <c r="B4028" s="26"/>
      <c r="C4028" s="26"/>
      <c r="D4028" s="26"/>
      <c r="E4028" s="26"/>
      <c r="F4028" s="26"/>
      <c r="G4028" s="26"/>
    </row>
    <row r="4029" spans="2:7" x14ac:dyDescent="0.2">
      <c r="B4029" s="26"/>
      <c r="C4029" s="26"/>
      <c r="D4029" s="26"/>
      <c r="E4029" s="26"/>
      <c r="F4029" s="26"/>
      <c r="G4029" s="26"/>
    </row>
    <row r="4030" spans="2:7" x14ac:dyDescent="0.2">
      <c r="B4030" s="26"/>
      <c r="C4030" s="26"/>
      <c r="D4030" s="26"/>
      <c r="E4030" s="26"/>
      <c r="F4030" s="26"/>
      <c r="G4030" s="26"/>
    </row>
    <row r="4031" spans="2:7" x14ac:dyDescent="0.2">
      <c r="B4031" s="26"/>
      <c r="C4031" s="26"/>
      <c r="D4031" s="26"/>
      <c r="E4031" s="26"/>
      <c r="F4031" s="26"/>
      <c r="G4031" s="26"/>
    </row>
    <row r="4032" spans="2:7" x14ac:dyDescent="0.2">
      <c r="B4032" s="26"/>
      <c r="C4032" s="26"/>
      <c r="D4032" s="26"/>
      <c r="E4032" s="26"/>
      <c r="F4032" s="26"/>
      <c r="G4032" s="26"/>
    </row>
    <row r="4033" spans="2:7" x14ac:dyDescent="0.2">
      <c r="B4033" s="26"/>
      <c r="C4033" s="26"/>
      <c r="D4033" s="26"/>
      <c r="E4033" s="26"/>
      <c r="F4033" s="26"/>
      <c r="G4033" s="26"/>
    </row>
    <row r="4034" spans="2:7" x14ac:dyDescent="0.2">
      <c r="B4034" s="26"/>
      <c r="C4034" s="26"/>
      <c r="D4034" s="26"/>
      <c r="E4034" s="26"/>
      <c r="F4034" s="26"/>
      <c r="G4034" s="26"/>
    </row>
    <row r="4035" spans="2:7" x14ac:dyDescent="0.2">
      <c r="B4035" s="26"/>
      <c r="C4035" s="26"/>
      <c r="D4035" s="26"/>
      <c r="E4035" s="26"/>
      <c r="F4035" s="26"/>
      <c r="G4035" s="26"/>
    </row>
    <row r="4036" spans="2:7" x14ac:dyDescent="0.2">
      <c r="B4036" s="26"/>
      <c r="C4036" s="26"/>
      <c r="D4036" s="26"/>
      <c r="E4036" s="26"/>
      <c r="F4036" s="26"/>
      <c r="G4036" s="26"/>
    </row>
    <row r="4037" spans="2:7" x14ac:dyDescent="0.2">
      <c r="B4037" s="26"/>
      <c r="C4037" s="26"/>
      <c r="D4037" s="26"/>
      <c r="E4037" s="26"/>
      <c r="F4037" s="26"/>
      <c r="G4037" s="26"/>
    </row>
    <row r="4038" spans="2:7" x14ac:dyDescent="0.2">
      <c r="B4038" s="26"/>
      <c r="C4038" s="26"/>
      <c r="D4038" s="26"/>
      <c r="E4038" s="26"/>
      <c r="F4038" s="26"/>
      <c r="G4038" s="26"/>
    </row>
    <row r="4039" spans="2:7" x14ac:dyDescent="0.2">
      <c r="B4039" s="26"/>
      <c r="C4039" s="26"/>
      <c r="D4039" s="26"/>
      <c r="E4039" s="26"/>
      <c r="F4039" s="26"/>
      <c r="G4039" s="26"/>
    </row>
    <row r="4040" spans="2:7" x14ac:dyDescent="0.2">
      <c r="B4040" s="26"/>
      <c r="C4040" s="26"/>
      <c r="D4040" s="26"/>
      <c r="E4040" s="26"/>
      <c r="F4040" s="26"/>
      <c r="G4040" s="26"/>
    </row>
    <row r="4041" spans="2:7" x14ac:dyDescent="0.2">
      <c r="B4041" s="26"/>
      <c r="C4041" s="26"/>
      <c r="D4041" s="26"/>
      <c r="E4041" s="26"/>
      <c r="F4041" s="26"/>
      <c r="G4041" s="26"/>
    </row>
    <row r="4042" spans="2:7" x14ac:dyDescent="0.2">
      <c r="B4042" s="26"/>
      <c r="C4042" s="26"/>
      <c r="D4042" s="26"/>
      <c r="E4042" s="26"/>
      <c r="F4042" s="26"/>
      <c r="G4042" s="26"/>
    </row>
    <row r="4043" spans="2:7" x14ac:dyDescent="0.2">
      <c r="B4043" s="26"/>
      <c r="C4043" s="26"/>
      <c r="D4043" s="26"/>
      <c r="E4043" s="26"/>
      <c r="F4043" s="26"/>
      <c r="G4043" s="26"/>
    </row>
    <row r="4044" spans="2:7" x14ac:dyDescent="0.2">
      <c r="B4044" s="26"/>
      <c r="C4044" s="26"/>
      <c r="D4044" s="26"/>
      <c r="E4044" s="26"/>
      <c r="F4044" s="26"/>
      <c r="G4044" s="26"/>
    </row>
    <row r="4045" spans="2:7" x14ac:dyDescent="0.2">
      <c r="B4045" s="26"/>
      <c r="C4045" s="26"/>
      <c r="D4045" s="26"/>
      <c r="E4045" s="26"/>
      <c r="F4045" s="26"/>
      <c r="G4045" s="26"/>
    </row>
    <row r="4046" spans="2:7" x14ac:dyDescent="0.2">
      <c r="B4046" s="26"/>
      <c r="C4046" s="26"/>
      <c r="D4046" s="26"/>
      <c r="E4046" s="26"/>
      <c r="F4046" s="26"/>
      <c r="G4046" s="26"/>
    </row>
    <row r="4047" spans="2:7" x14ac:dyDescent="0.2">
      <c r="B4047" s="26"/>
      <c r="C4047" s="26"/>
      <c r="D4047" s="26"/>
      <c r="E4047" s="26"/>
      <c r="F4047" s="26"/>
      <c r="G4047" s="26"/>
    </row>
    <row r="4048" spans="2:7" x14ac:dyDescent="0.2">
      <c r="B4048" s="26"/>
      <c r="C4048" s="26"/>
      <c r="D4048" s="26"/>
      <c r="E4048" s="26"/>
      <c r="F4048" s="26"/>
      <c r="G4048" s="26"/>
    </row>
    <row r="4049" spans="2:7" x14ac:dyDescent="0.2">
      <c r="B4049" s="26"/>
      <c r="C4049" s="26"/>
      <c r="D4049" s="26"/>
      <c r="E4049" s="26"/>
      <c r="F4049" s="26"/>
      <c r="G4049" s="26"/>
    </row>
    <row r="4050" spans="2:7" x14ac:dyDescent="0.2">
      <c r="B4050" s="26"/>
      <c r="C4050" s="26"/>
      <c r="D4050" s="26"/>
      <c r="E4050" s="26"/>
      <c r="F4050" s="26"/>
      <c r="G4050" s="26"/>
    </row>
    <row r="4051" spans="2:7" x14ac:dyDescent="0.2">
      <c r="B4051" s="26"/>
      <c r="C4051" s="26"/>
      <c r="D4051" s="26"/>
      <c r="E4051" s="26"/>
      <c r="F4051" s="26"/>
      <c r="G4051" s="26"/>
    </row>
    <row r="4052" spans="2:7" x14ac:dyDescent="0.2">
      <c r="B4052" s="26"/>
      <c r="C4052" s="26"/>
      <c r="D4052" s="26"/>
      <c r="E4052" s="26"/>
      <c r="F4052" s="26"/>
      <c r="G4052" s="26"/>
    </row>
    <row r="4053" spans="2:7" x14ac:dyDescent="0.2">
      <c r="B4053" s="26"/>
      <c r="C4053" s="26"/>
      <c r="D4053" s="26"/>
      <c r="E4053" s="26"/>
      <c r="F4053" s="26"/>
      <c r="G4053" s="26"/>
    </row>
    <row r="4054" spans="2:7" x14ac:dyDescent="0.2">
      <c r="B4054" s="26"/>
      <c r="C4054" s="26"/>
      <c r="D4054" s="26"/>
      <c r="E4054" s="26"/>
      <c r="F4054" s="26"/>
      <c r="G4054" s="26"/>
    </row>
    <row r="4055" spans="2:7" x14ac:dyDescent="0.2">
      <c r="B4055" s="26"/>
      <c r="C4055" s="26"/>
      <c r="D4055" s="26"/>
      <c r="E4055" s="26"/>
      <c r="F4055" s="26"/>
      <c r="G4055" s="26"/>
    </row>
    <row r="4056" spans="2:7" x14ac:dyDescent="0.2">
      <c r="B4056" s="26"/>
      <c r="C4056" s="26"/>
      <c r="D4056" s="26"/>
      <c r="E4056" s="26"/>
      <c r="F4056" s="26"/>
      <c r="G4056" s="26"/>
    </row>
    <row r="4057" spans="2:7" x14ac:dyDescent="0.2">
      <c r="B4057" s="26"/>
      <c r="C4057" s="26"/>
      <c r="D4057" s="26"/>
      <c r="E4057" s="26"/>
      <c r="F4057" s="26"/>
      <c r="G4057" s="26"/>
    </row>
    <row r="4058" spans="2:7" x14ac:dyDescent="0.2">
      <c r="B4058" s="26"/>
      <c r="C4058" s="26"/>
      <c r="D4058" s="26"/>
      <c r="E4058" s="26"/>
      <c r="F4058" s="26"/>
      <c r="G4058" s="26"/>
    </row>
    <row r="4059" spans="2:7" x14ac:dyDescent="0.2">
      <c r="B4059" s="26"/>
      <c r="C4059" s="26"/>
      <c r="D4059" s="26"/>
      <c r="E4059" s="26"/>
      <c r="F4059" s="26"/>
      <c r="G4059" s="26"/>
    </row>
    <row r="4060" spans="2:7" x14ac:dyDescent="0.2">
      <c r="B4060" s="26"/>
      <c r="C4060" s="26"/>
      <c r="D4060" s="26"/>
      <c r="E4060" s="26"/>
      <c r="F4060" s="26"/>
      <c r="G4060" s="26"/>
    </row>
    <row r="4061" spans="2:7" x14ac:dyDescent="0.2">
      <c r="B4061" s="26"/>
      <c r="C4061" s="26"/>
      <c r="D4061" s="26"/>
      <c r="E4061" s="26"/>
      <c r="F4061" s="26"/>
      <c r="G4061" s="26"/>
    </row>
    <row r="4062" spans="2:7" x14ac:dyDescent="0.2">
      <c r="B4062" s="26"/>
      <c r="C4062" s="26"/>
      <c r="D4062" s="26"/>
      <c r="E4062" s="26"/>
      <c r="F4062" s="26"/>
      <c r="G4062" s="26"/>
    </row>
    <row r="4063" spans="2:7" x14ac:dyDescent="0.2">
      <c r="B4063" s="26"/>
      <c r="C4063" s="26"/>
      <c r="D4063" s="26"/>
      <c r="E4063" s="26"/>
      <c r="F4063" s="26"/>
      <c r="G4063" s="26"/>
    </row>
    <row r="4064" spans="2:7" x14ac:dyDescent="0.2">
      <c r="B4064" s="26"/>
      <c r="C4064" s="26"/>
      <c r="D4064" s="26"/>
      <c r="E4064" s="26"/>
      <c r="F4064" s="26"/>
      <c r="G4064" s="26"/>
    </row>
    <row r="4065" spans="2:7" x14ac:dyDescent="0.2">
      <c r="B4065" s="26"/>
      <c r="C4065" s="26"/>
      <c r="D4065" s="26"/>
      <c r="E4065" s="26"/>
      <c r="F4065" s="26"/>
      <c r="G4065" s="26"/>
    </row>
    <row r="4066" spans="2:7" x14ac:dyDescent="0.2">
      <c r="B4066" s="26"/>
      <c r="C4066" s="26"/>
      <c r="D4066" s="26"/>
      <c r="E4066" s="26"/>
      <c r="F4066" s="26"/>
      <c r="G4066" s="26"/>
    </row>
    <row r="4067" spans="2:7" x14ac:dyDescent="0.2">
      <c r="B4067" s="26"/>
      <c r="C4067" s="26"/>
      <c r="D4067" s="26"/>
      <c r="E4067" s="26"/>
      <c r="F4067" s="26"/>
      <c r="G4067" s="26"/>
    </row>
    <row r="4068" spans="2:7" x14ac:dyDescent="0.2">
      <c r="B4068" s="26"/>
      <c r="C4068" s="26"/>
      <c r="D4068" s="26"/>
      <c r="E4068" s="26"/>
      <c r="F4068" s="26"/>
      <c r="G4068" s="26"/>
    </row>
    <row r="4069" spans="2:7" x14ac:dyDescent="0.2">
      <c r="B4069" s="26"/>
      <c r="C4069" s="26"/>
      <c r="D4069" s="26"/>
      <c r="E4069" s="26"/>
      <c r="F4069" s="26"/>
      <c r="G4069" s="26"/>
    </row>
    <row r="4070" spans="2:7" x14ac:dyDescent="0.2">
      <c r="B4070" s="26"/>
      <c r="C4070" s="26"/>
      <c r="D4070" s="26"/>
      <c r="E4070" s="26"/>
      <c r="F4070" s="26"/>
      <c r="G4070" s="26"/>
    </row>
    <row r="4071" spans="2:7" x14ac:dyDescent="0.2">
      <c r="B4071" s="26"/>
      <c r="C4071" s="26"/>
      <c r="D4071" s="26"/>
      <c r="E4071" s="26"/>
      <c r="F4071" s="26"/>
      <c r="G4071" s="26"/>
    </row>
    <row r="4072" spans="2:7" x14ac:dyDescent="0.2">
      <c r="B4072" s="26"/>
      <c r="C4072" s="26"/>
      <c r="D4072" s="26"/>
      <c r="E4072" s="26"/>
      <c r="F4072" s="26"/>
      <c r="G4072" s="26"/>
    </row>
    <row r="4073" spans="2:7" x14ac:dyDescent="0.2">
      <c r="B4073" s="26"/>
      <c r="C4073" s="26"/>
      <c r="D4073" s="26"/>
      <c r="E4073" s="26"/>
      <c r="F4073" s="26"/>
      <c r="G4073" s="26"/>
    </row>
    <row r="4074" spans="2:7" x14ac:dyDescent="0.2">
      <c r="B4074" s="26"/>
      <c r="C4074" s="26"/>
      <c r="D4074" s="26"/>
      <c r="E4074" s="26"/>
      <c r="F4074" s="26"/>
      <c r="G4074" s="26"/>
    </row>
    <row r="4075" spans="2:7" x14ac:dyDescent="0.2">
      <c r="B4075" s="26"/>
      <c r="C4075" s="26"/>
      <c r="D4075" s="26"/>
      <c r="E4075" s="26"/>
      <c r="F4075" s="26"/>
      <c r="G4075" s="26"/>
    </row>
    <row r="4076" spans="2:7" x14ac:dyDescent="0.2">
      <c r="B4076" s="26"/>
      <c r="C4076" s="26"/>
      <c r="D4076" s="26"/>
      <c r="E4076" s="26"/>
      <c r="F4076" s="26"/>
      <c r="G4076" s="26"/>
    </row>
    <row r="4077" spans="2:7" x14ac:dyDescent="0.2">
      <c r="B4077" s="26"/>
      <c r="C4077" s="26"/>
      <c r="D4077" s="26"/>
      <c r="E4077" s="26"/>
      <c r="F4077" s="26"/>
      <c r="G4077" s="26"/>
    </row>
    <row r="4078" spans="2:7" x14ac:dyDescent="0.2">
      <c r="B4078" s="26"/>
      <c r="C4078" s="26"/>
      <c r="D4078" s="26"/>
      <c r="E4078" s="26"/>
      <c r="F4078" s="26"/>
      <c r="G4078" s="26"/>
    </row>
    <row r="4079" spans="2:7" x14ac:dyDescent="0.2">
      <c r="B4079" s="26"/>
      <c r="C4079" s="26"/>
      <c r="D4079" s="26"/>
      <c r="E4079" s="26"/>
      <c r="F4079" s="26"/>
      <c r="G4079" s="26"/>
    </row>
    <row r="4080" spans="2:7" x14ac:dyDescent="0.2">
      <c r="B4080" s="26"/>
      <c r="C4080" s="26"/>
      <c r="D4080" s="26"/>
      <c r="E4080" s="26"/>
      <c r="F4080" s="26"/>
      <c r="G4080" s="26"/>
    </row>
    <row r="4081" spans="2:7" x14ac:dyDescent="0.2">
      <c r="B4081" s="26"/>
      <c r="C4081" s="26"/>
      <c r="D4081" s="26"/>
      <c r="E4081" s="26"/>
      <c r="F4081" s="26"/>
      <c r="G4081" s="26"/>
    </row>
    <row r="4082" spans="2:7" x14ac:dyDescent="0.2">
      <c r="B4082" s="26"/>
      <c r="C4082" s="26"/>
      <c r="D4082" s="26"/>
      <c r="E4082" s="26"/>
      <c r="F4082" s="26"/>
      <c r="G4082" s="26"/>
    </row>
    <row r="4083" spans="2:7" x14ac:dyDescent="0.2">
      <c r="B4083" s="26"/>
      <c r="C4083" s="26"/>
      <c r="D4083" s="26"/>
      <c r="E4083" s="26"/>
      <c r="F4083" s="26"/>
      <c r="G4083" s="26"/>
    </row>
    <row r="4084" spans="2:7" x14ac:dyDescent="0.2">
      <c r="B4084" s="26"/>
      <c r="C4084" s="26"/>
      <c r="D4084" s="26"/>
      <c r="E4084" s="26"/>
      <c r="F4084" s="26"/>
      <c r="G4084" s="26"/>
    </row>
    <row r="4085" spans="2:7" x14ac:dyDescent="0.2">
      <c r="B4085" s="26"/>
      <c r="C4085" s="26"/>
      <c r="D4085" s="26"/>
      <c r="E4085" s="26"/>
      <c r="F4085" s="26"/>
      <c r="G4085" s="26"/>
    </row>
    <row r="4086" spans="2:7" x14ac:dyDescent="0.2">
      <c r="B4086" s="26"/>
      <c r="C4086" s="26"/>
      <c r="D4086" s="26"/>
      <c r="E4086" s="26"/>
      <c r="F4086" s="26"/>
      <c r="G4086" s="26"/>
    </row>
    <row r="4087" spans="2:7" x14ac:dyDescent="0.2">
      <c r="B4087" s="26"/>
      <c r="C4087" s="26"/>
      <c r="D4087" s="26"/>
      <c r="E4087" s="26"/>
      <c r="F4087" s="26"/>
      <c r="G4087" s="26"/>
    </row>
    <row r="4088" spans="2:7" x14ac:dyDescent="0.2">
      <c r="B4088" s="26"/>
      <c r="C4088" s="26"/>
      <c r="D4088" s="26"/>
      <c r="E4088" s="26"/>
      <c r="F4088" s="26"/>
      <c r="G4088" s="26"/>
    </row>
    <row r="4089" spans="2:7" x14ac:dyDescent="0.2">
      <c r="B4089" s="26"/>
      <c r="C4089" s="26"/>
      <c r="D4089" s="26"/>
      <c r="E4089" s="26"/>
      <c r="F4089" s="26"/>
      <c r="G4089" s="26"/>
    </row>
    <row r="4090" spans="2:7" x14ac:dyDescent="0.2">
      <c r="B4090" s="26"/>
      <c r="C4090" s="26"/>
      <c r="D4090" s="26"/>
      <c r="E4090" s="26"/>
      <c r="F4090" s="26"/>
      <c r="G4090" s="26"/>
    </row>
    <row r="4091" spans="2:7" x14ac:dyDescent="0.2">
      <c r="B4091" s="26"/>
      <c r="C4091" s="26"/>
      <c r="D4091" s="26"/>
      <c r="E4091" s="26"/>
      <c r="F4091" s="26"/>
      <c r="G4091" s="26"/>
    </row>
    <row r="4092" spans="2:7" x14ac:dyDescent="0.2">
      <c r="B4092" s="26"/>
      <c r="C4092" s="26"/>
      <c r="D4092" s="26"/>
      <c r="E4092" s="26"/>
      <c r="F4092" s="26"/>
      <c r="G4092" s="26"/>
    </row>
    <row r="4093" spans="2:7" x14ac:dyDescent="0.2">
      <c r="B4093" s="26"/>
      <c r="C4093" s="26"/>
      <c r="D4093" s="26"/>
      <c r="E4093" s="26"/>
      <c r="F4093" s="26"/>
      <c r="G4093" s="26"/>
    </row>
    <row r="4094" spans="2:7" x14ac:dyDescent="0.2">
      <c r="B4094" s="26"/>
      <c r="C4094" s="26"/>
      <c r="D4094" s="26"/>
      <c r="E4094" s="26"/>
      <c r="F4094" s="26"/>
      <c r="G4094" s="26"/>
    </row>
    <row r="4095" spans="2:7" x14ac:dyDescent="0.2">
      <c r="B4095" s="26"/>
      <c r="C4095" s="26"/>
      <c r="D4095" s="26"/>
      <c r="E4095" s="26"/>
      <c r="F4095" s="26"/>
      <c r="G4095" s="26"/>
    </row>
    <row r="4096" spans="2:7" x14ac:dyDescent="0.2">
      <c r="B4096" s="26"/>
      <c r="C4096" s="26"/>
      <c r="D4096" s="26"/>
      <c r="E4096" s="26"/>
      <c r="F4096" s="26"/>
      <c r="G4096" s="26"/>
    </row>
    <row r="4097" spans="2:7" x14ac:dyDescent="0.2">
      <c r="B4097" s="26"/>
      <c r="C4097" s="26"/>
      <c r="D4097" s="26"/>
      <c r="E4097" s="26"/>
      <c r="F4097" s="26"/>
      <c r="G4097" s="26"/>
    </row>
    <row r="4098" spans="2:7" x14ac:dyDescent="0.2">
      <c r="B4098" s="26"/>
      <c r="C4098" s="26"/>
      <c r="D4098" s="26"/>
      <c r="E4098" s="26"/>
      <c r="F4098" s="26"/>
      <c r="G4098" s="26"/>
    </row>
    <row r="4099" spans="2:7" x14ac:dyDescent="0.2">
      <c r="B4099" s="26"/>
      <c r="C4099" s="26"/>
      <c r="D4099" s="26"/>
      <c r="E4099" s="26"/>
      <c r="F4099" s="26"/>
      <c r="G4099" s="26"/>
    </row>
    <row r="4100" spans="2:7" x14ac:dyDescent="0.2">
      <c r="B4100" s="26"/>
      <c r="C4100" s="26"/>
      <c r="D4100" s="26"/>
      <c r="E4100" s="26"/>
      <c r="F4100" s="26"/>
      <c r="G4100" s="26"/>
    </row>
    <row r="4101" spans="2:7" x14ac:dyDescent="0.2">
      <c r="B4101" s="26"/>
      <c r="C4101" s="26"/>
      <c r="D4101" s="26"/>
      <c r="E4101" s="26"/>
      <c r="F4101" s="26"/>
      <c r="G4101" s="26"/>
    </row>
    <row r="4102" spans="2:7" x14ac:dyDescent="0.2">
      <c r="B4102" s="26"/>
      <c r="C4102" s="26"/>
      <c r="D4102" s="26"/>
      <c r="E4102" s="26"/>
      <c r="F4102" s="26"/>
      <c r="G4102" s="26"/>
    </row>
    <row r="4103" spans="2:7" x14ac:dyDescent="0.2">
      <c r="B4103" s="26"/>
      <c r="C4103" s="26"/>
      <c r="D4103" s="26"/>
      <c r="E4103" s="26"/>
      <c r="F4103" s="26"/>
      <c r="G4103" s="26"/>
    </row>
    <row r="4104" spans="2:7" x14ac:dyDescent="0.2">
      <c r="B4104" s="26"/>
      <c r="C4104" s="26"/>
      <c r="D4104" s="26"/>
      <c r="E4104" s="26"/>
      <c r="F4104" s="26"/>
      <c r="G4104" s="26"/>
    </row>
    <row r="4105" spans="2:7" x14ac:dyDescent="0.2">
      <c r="B4105" s="26"/>
      <c r="C4105" s="26"/>
      <c r="D4105" s="26"/>
      <c r="E4105" s="26"/>
      <c r="F4105" s="26"/>
      <c r="G4105" s="26"/>
    </row>
    <row r="4106" spans="2:7" x14ac:dyDescent="0.2">
      <c r="B4106" s="26"/>
      <c r="C4106" s="26"/>
      <c r="D4106" s="26"/>
      <c r="E4106" s="26"/>
      <c r="F4106" s="26"/>
      <c r="G4106" s="26"/>
    </row>
    <row r="4107" spans="2:7" x14ac:dyDescent="0.2">
      <c r="B4107" s="26"/>
      <c r="C4107" s="26"/>
      <c r="D4107" s="26"/>
      <c r="E4107" s="26"/>
      <c r="F4107" s="26"/>
      <c r="G4107" s="26"/>
    </row>
    <row r="4108" spans="2:7" x14ac:dyDescent="0.2">
      <c r="B4108" s="26"/>
      <c r="C4108" s="26"/>
      <c r="D4108" s="26"/>
      <c r="E4108" s="26"/>
      <c r="F4108" s="26"/>
      <c r="G4108" s="26"/>
    </row>
    <row r="4109" spans="2:7" x14ac:dyDescent="0.2">
      <c r="B4109" s="26"/>
      <c r="C4109" s="26"/>
      <c r="D4109" s="26"/>
      <c r="E4109" s="26"/>
      <c r="F4109" s="26"/>
      <c r="G4109" s="26"/>
    </row>
    <row r="4110" spans="2:7" x14ac:dyDescent="0.2">
      <c r="B4110" s="26"/>
      <c r="C4110" s="26"/>
      <c r="D4110" s="26"/>
      <c r="E4110" s="26"/>
      <c r="F4110" s="26"/>
      <c r="G4110" s="26"/>
    </row>
    <row r="4111" spans="2:7" x14ac:dyDescent="0.2">
      <c r="B4111" s="26"/>
      <c r="C4111" s="26"/>
      <c r="D4111" s="26"/>
      <c r="E4111" s="26"/>
      <c r="F4111" s="26"/>
      <c r="G4111" s="26"/>
    </row>
    <row r="4112" spans="2:7" x14ac:dyDescent="0.2">
      <c r="B4112" s="26"/>
      <c r="C4112" s="26"/>
      <c r="D4112" s="26"/>
      <c r="E4112" s="26"/>
      <c r="F4112" s="26"/>
      <c r="G4112" s="26"/>
    </row>
    <row r="4113" spans="2:7" x14ac:dyDescent="0.2">
      <c r="B4113" s="26"/>
      <c r="C4113" s="26"/>
      <c r="D4113" s="26"/>
      <c r="E4113" s="26"/>
      <c r="F4113" s="26"/>
      <c r="G4113" s="26"/>
    </row>
    <row r="4114" spans="2:7" x14ac:dyDescent="0.2">
      <c r="B4114" s="26"/>
      <c r="C4114" s="26"/>
      <c r="D4114" s="26"/>
      <c r="E4114" s="26"/>
      <c r="F4114" s="26"/>
      <c r="G4114" s="26"/>
    </row>
    <row r="4115" spans="2:7" x14ac:dyDescent="0.2">
      <c r="B4115" s="26"/>
      <c r="C4115" s="26"/>
      <c r="D4115" s="26"/>
      <c r="E4115" s="26"/>
      <c r="F4115" s="26"/>
      <c r="G4115" s="26"/>
    </row>
    <row r="4116" spans="2:7" x14ac:dyDescent="0.2">
      <c r="B4116" s="26"/>
      <c r="C4116" s="26"/>
      <c r="D4116" s="26"/>
      <c r="E4116" s="26"/>
      <c r="F4116" s="26"/>
      <c r="G4116" s="26"/>
    </row>
    <row r="4117" spans="2:7" x14ac:dyDescent="0.2">
      <c r="B4117" s="26"/>
      <c r="C4117" s="26"/>
      <c r="D4117" s="26"/>
      <c r="E4117" s="26"/>
      <c r="F4117" s="26"/>
      <c r="G4117" s="26"/>
    </row>
    <row r="4118" spans="2:7" x14ac:dyDescent="0.2">
      <c r="B4118" s="26"/>
      <c r="C4118" s="26"/>
      <c r="D4118" s="26"/>
      <c r="E4118" s="26"/>
      <c r="F4118" s="26"/>
      <c r="G4118" s="26"/>
    </row>
    <row r="4119" spans="2:7" x14ac:dyDescent="0.2">
      <c r="B4119" s="26"/>
      <c r="C4119" s="26"/>
      <c r="D4119" s="26"/>
      <c r="E4119" s="26"/>
      <c r="F4119" s="26"/>
      <c r="G4119" s="26"/>
    </row>
    <row r="4120" spans="2:7" x14ac:dyDescent="0.2">
      <c r="B4120" s="26"/>
      <c r="C4120" s="26"/>
      <c r="D4120" s="26"/>
      <c r="E4120" s="26"/>
      <c r="F4120" s="26"/>
      <c r="G4120" s="26"/>
    </row>
    <row r="4121" spans="2:7" x14ac:dyDescent="0.2">
      <c r="B4121" s="26"/>
      <c r="C4121" s="26"/>
      <c r="D4121" s="26"/>
      <c r="E4121" s="26"/>
      <c r="F4121" s="26"/>
      <c r="G4121" s="26"/>
    </row>
    <row r="4122" spans="2:7" x14ac:dyDescent="0.2">
      <c r="B4122" s="26"/>
      <c r="C4122" s="26"/>
      <c r="D4122" s="26"/>
      <c r="E4122" s="26"/>
      <c r="F4122" s="26"/>
      <c r="G4122" s="26"/>
    </row>
    <row r="4123" spans="2:7" x14ac:dyDescent="0.2">
      <c r="B4123" s="26"/>
      <c r="C4123" s="26"/>
      <c r="D4123" s="26"/>
      <c r="E4123" s="26"/>
      <c r="F4123" s="26"/>
      <c r="G4123" s="26"/>
    </row>
    <row r="4124" spans="2:7" x14ac:dyDescent="0.2">
      <c r="B4124" s="26"/>
      <c r="C4124" s="26"/>
      <c r="D4124" s="26"/>
      <c r="E4124" s="26"/>
      <c r="F4124" s="26"/>
      <c r="G4124" s="26"/>
    </row>
    <row r="4125" spans="2:7" x14ac:dyDescent="0.2">
      <c r="B4125" s="26"/>
      <c r="C4125" s="26"/>
      <c r="D4125" s="26"/>
      <c r="E4125" s="26"/>
      <c r="F4125" s="26"/>
      <c r="G4125" s="26"/>
    </row>
    <row r="4126" spans="2:7" x14ac:dyDescent="0.2">
      <c r="B4126" s="26"/>
      <c r="C4126" s="26"/>
      <c r="D4126" s="26"/>
      <c r="E4126" s="26"/>
      <c r="F4126" s="26"/>
      <c r="G4126" s="26"/>
    </row>
    <row r="4127" spans="2:7" x14ac:dyDescent="0.2">
      <c r="B4127" s="26"/>
      <c r="C4127" s="26"/>
      <c r="D4127" s="26"/>
      <c r="E4127" s="26"/>
      <c r="F4127" s="26"/>
      <c r="G4127" s="26"/>
    </row>
    <row r="4128" spans="2:7" x14ac:dyDescent="0.2">
      <c r="B4128" s="26"/>
      <c r="C4128" s="26"/>
      <c r="D4128" s="26"/>
      <c r="E4128" s="26"/>
      <c r="F4128" s="26"/>
      <c r="G4128" s="26"/>
    </row>
    <row r="4129" spans="2:7" x14ac:dyDescent="0.2">
      <c r="B4129" s="26"/>
      <c r="C4129" s="26"/>
      <c r="D4129" s="26"/>
      <c r="E4129" s="26"/>
      <c r="F4129" s="26"/>
      <c r="G4129" s="26"/>
    </row>
    <row r="4130" spans="2:7" x14ac:dyDescent="0.2">
      <c r="B4130" s="26"/>
      <c r="C4130" s="26"/>
      <c r="D4130" s="26"/>
      <c r="E4130" s="26"/>
      <c r="F4130" s="26"/>
      <c r="G4130" s="26"/>
    </row>
    <row r="4131" spans="2:7" x14ac:dyDescent="0.2">
      <c r="B4131" s="26"/>
      <c r="C4131" s="26"/>
      <c r="D4131" s="26"/>
      <c r="E4131" s="26"/>
      <c r="F4131" s="26"/>
      <c r="G4131" s="26"/>
    </row>
    <row r="4132" spans="2:7" x14ac:dyDescent="0.2">
      <c r="B4132" s="26"/>
      <c r="C4132" s="26"/>
      <c r="D4132" s="26"/>
      <c r="E4132" s="26"/>
      <c r="F4132" s="26"/>
      <c r="G4132" s="26"/>
    </row>
    <row r="4133" spans="2:7" x14ac:dyDescent="0.2">
      <c r="B4133" s="26"/>
      <c r="C4133" s="26"/>
      <c r="D4133" s="26"/>
      <c r="E4133" s="26"/>
      <c r="F4133" s="26"/>
      <c r="G4133" s="26"/>
    </row>
    <row r="4134" spans="2:7" x14ac:dyDescent="0.2">
      <c r="B4134" s="26"/>
      <c r="C4134" s="26"/>
      <c r="D4134" s="26"/>
      <c r="E4134" s="26"/>
      <c r="F4134" s="26"/>
      <c r="G4134" s="26"/>
    </row>
    <row r="4135" spans="2:7" x14ac:dyDescent="0.2">
      <c r="B4135" s="26"/>
      <c r="C4135" s="26"/>
      <c r="D4135" s="26"/>
      <c r="E4135" s="26"/>
      <c r="F4135" s="26"/>
      <c r="G4135" s="26"/>
    </row>
    <row r="4136" spans="2:7" x14ac:dyDescent="0.2">
      <c r="B4136" s="26"/>
      <c r="C4136" s="26"/>
      <c r="D4136" s="26"/>
      <c r="E4136" s="26"/>
      <c r="F4136" s="26"/>
      <c r="G4136" s="26"/>
    </row>
    <row r="4137" spans="2:7" x14ac:dyDescent="0.2">
      <c r="B4137" s="26"/>
      <c r="C4137" s="26"/>
      <c r="D4137" s="26"/>
      <c r="E4137" s="26"/>
      <c r="F4137" s="26"/>
      <c r="G4137" s="26"/>
    </row>
    <row r="4138" spans="2:7" x14ac:dyDescent="0.2">
      <c r="B4138" s="26"/>
      <c r="C4138" s="26"/>
      <c r="D4138" s="26"/>
      <c r="E4138" s="26"/>
      <c r="F4138" s="26"/>
      <c r="G4138" s="26"/>
    </row>
    <row r="4139" spans="2:7" x14ac:dyDescent="0.2">
      <c r="B4139" s="26"/>
      <c r="C4139" s="26"/>
      <c r="D4139" s="26"/>
      <c r="E4139" s="26"/>
      <c r="F4139" s="26"/>
      <c r="G4139" s="26"/>
    </row>
    <row r="4140" spans="2:7" x14ac:dyDescent="0.2">
      <c r="B4140" s="26"/>
      <c r="C4140" s="26"/>
      <c r="D4140" s="26"/>
      <c r="E4140" s="26"/>
      <c r="F4140" s="26"/>
      <c r="G4140" s="26"/>
    </row>
    <row r="4141" spans="2:7" x14ac:dyDescent="0.2">
      <c r="B4141" s="26"/>
      <c r="C4141" s="26"/>
      <c r="D4141" s="26"/>
      <c r="E4141" s="26"/>
      <c r="F4141" s="26"/>
      <c r="G4141" s="26"/>
    </row>
    <row r="4142" spans="2:7" x14ac:dyDescent="0.2">
      <c r="B4142" s="26"/>
      <c r="C4142" s="26"/>
      <c r="D4142" s="26"/>
      <c r="E4142" s="26"/>
      <c r="F4142" s="26"/>
      <c r="G4142" s="26"/>
    </row>
    <row r="4143" spans="2:7" x14ac:dyDescent="0.2">
      <c r="B4143" s="26"/>
      <c r="C4143" s="26"/>
      <c r="D4143" s="26"/>
      <c r="E4143" s="26"/>
      <c r="F4143" s="26"/>
      <c r="G4143" s="26"/>
    </row>
    <row r="4144" spans="2:7" x14ac:dyDescent="0.2">
      <c r="B4144" s="26"/>
      <c r="C4144" s="26"/>
      <c r="D4144" s="26"/>
      <c r="E4144" s="26"/>
      <c r="F4144" s="26"/>
      <c r="G4144" s="26"/>
    </row>
    <row r="4145" spans="2:7" x14ac:dyDescent="0.2">
      <c r="B4145" s="26"/>
      <c r="C4145" s="26"/>
      <c r="D4145" s="26"/>
      <c r="E4145" s="26"/>
      <c r="F4145" s="26"/>
      <c r="G4145" s="26"/>
    </row>
    <row r="4146" spans="2:7" x14ac:dyDescent="0.2">
      <c r="B4146" s="26"/>
      <c r="C4146" s="26"/>
      <c r="D4146" s="26"/>
      <c r="E4146" s="26"/>
      <c r="F4146" s="26"/>
      <c r="G4146" s="26"/>
    </row>
    <row r="4147" spans="2:7" x14ac:dyDescent="0.2">
      <c r="B4147" s="26"/>
      <c r="C4147" s="26"/>
      <c r="D4147" s="26"/>
      <c r="E4147" s="26"/>
      <c r="F4147" s="26"/>
      <c r="G4147" s="26"/>
    </row>
    <row r="4148" spans="2:7" x14ac:dyDescent="0.2">
      <c r="B4148" s="26"/>
      <c r="C4148" s="26"/>
      <c r="D4148" s="26"/>
      <c r="E4148" s="26"/>
      <c r="F4148" s="26"/>
      <c r="G4148" s="26"/>
    </row>
    <row r="4149" spans="2:7" x14ac:dyDescent="0.2">
      <c r="B4149" s="26"/>
      <c r="C4149" s="26"/>
      <c r="D4149" s="26"/>
      <c r="E4149" s="26"/>
      <c r="F4149" s="26"/>
      <c r="G4149" s="26"/>
    </row>
    <row r="4150" spans="2:7" x14ac:dyDescent="0.2">
      <c r="B4150" s="26"/>
      <c r="C4150" s="26"/>
      <c r="D4150" s="26"/>
      <c r="E4150" s="26"/>
      <c r="F4150" s="26"/>
      <c r="G4150" s="26"/>
    </row>
    <row r="4151" spans="2:7" x14ac:dyDescent="0.2">
      <c r="B4151" s="26"/>
      <c r="C4151" s="26"/>
      <c r="D4151" s="26"/>
      <c r="E4151" s="26"/>
      <c r="F4151" s="26"/>
      <c r="G4151" s="26"/>
    </row>
    <row r="4152" spans="2:7" x14ac:dyDescent="0.2">
      <c r="B4152" s="26"/>
      <c r="C4152" s="26"/>
      <c r="D4152" s="26"/>
      <c r="E4152" s="26"/>
      <c r="F4152" s="26"/>
      <c r="G4152" s="26"/>
    </row>
    <row r="4153" spans="2:7" x14ac:dyDescent="0.2">
      <c r="B4153" s="26"/>
      <c r="C4153" s="26"/>
      <c r="D4153" s="26"/>
      <c r="E4153" s="26"/>
      <c r="F4153" s="26"/>
      <c r="G4153" s="26"/>
    </row>
    <row r="4154" spans="2:7" x14ac:dyDescent="0.2">
      <c r="B4154" s="26"/>
      <c r="C4154" s="26"/>
      <c r="D4154" s="26"/>
      <c r="E4154" s="26"/>
      <c r="F4154" s="26"/>
      <c r="G4154" s="26"/>
    </row>
    <row r="4155" spans="2:7" x14ac:dyDescent="0.2">
      <c r="B4155" s="26"/>
      <c r="C4155" s="26"/>
      <c r="D4155" s="26"/>
      <c r="E4155" s="26"/>
      <c r="F4155" s="26"/>
      <c r="G4155" s="26"/>
    </row>
    <row r="4156" spans="2:7" x14ac:dyDescent="0.2">
      <c r="B4156" s="26"/>
      <c r="C4156" s="26"/>
      <c r="D4156" s="26"/>
      <c r="E4156" s="26"/>
      <c r="F4156" s="26"/>
      <c r="G4156" s="26"/>
    </row>
    <row r="4157" spans="2:7" x14ac:dyDescent="0.2">
      <c r="B4157" s="26"/>
      <c r="C4157" s="26"/>
      <c r="D4157" s="26"/>
      <c r="E4157" s="26"/>
      <c r="F4157" s="26"/>
      <c r="G4157" s="26"/>
    </row>
    <row r="4158" spans="2:7" x14ac:dyDescent="0.2">
      <c r="B4158" s="26"/>
      <c r="C4158" s="26"/>
      <c r="D4158" s="26"/>
      <c r="E4158" s="26"/>
      <c r="F4158" s="26"/>
      <c r="G4158" s="26"/>
    </row>
    <row r="4159" spans="2:7" x14ac:dyDescent="0.2">
      <c r="B4159" s="26"/>
      <c r="C4159" s="26"/>
      <c r="D4159" s="26"/>
      <c r="E4159" s="26"/>
      <c r="F4159" s="26"/>
      <c r="G4159" s="26"/>
    </row>
    <row r="4160" spans="2:7" x14ac:dyDescent="0.2">
      <c r="B4160" s="26"/>
      <c r="C4160" s="26"/>
      <c r="D4160" s="26"/>
      <c r="E4160" s="26"/>
      <c r="F4160" s="26"/>
      <c r="G4160" s="26"/>
    </row>
    <row r="4161" spans="2:7" x14ac:dyDescent="0.2">
      <c r="B4161" s="26"/>
      <c r="C4161" s="26"/>
      <c r="D4161" s="26"/>
      <c r="E4161" s="26"/>
      <c r="F4161" s="26"/>
      <c r="G4161" s="26"/>
    </row>
    <row r="4162" spans="2:7" x14ac:dyDescent="0.2">
      <c r="B4162" s="26"/>
      <c r="C4162" s="26"/>
      <c r="D4162" s="26"/>
      <c r="E4162" s="26"/>
      <c r="F4162" s="26"/>
      <c r="G4162" s="26"/>
    </row>
    <row r="4163" spans="2:7" x14ac:dyDescent="0.2">
      <c r="B4163" s="26"/>
      <c r="C4163" s="26"/>
      <c r="D4163" s="26"/>
      <c r="E4163" s="26"/>
      <c r="F4163" s="26"/>
      <c r="G4163" s="26"/>
    </row>
    <row r="4164" spans="2:7" x14ac:dyDescent="0.2">
      <c r="B4164" s="26"/>
      <c r="C4164" s="26"/>
      <c r="D4164" s="26"/>
      <c r="E4164" s="26"/>
      <c r="F4164" s="26"/>
      <c r="G4164" s="26"/>
    </row>
    <row r="4165" spans="2:7" x14ac:dyDescent="0.2">
      <c r="B4165" s="26"/>
      <c r="C4165" s="26"/>
      <c r="D4165" s="26"/>
      <c r="E4165" s="26"/>
      <c r="F4165" s="26"/>
      <c r="G4165" s="26"/>
    </row>
    <row r="4166" spans="2:7" x14ac:dyDescent="0.2">
      <c r="B4166" s="26"/>
      <c r="C4166" s="26"/>
      <c r="D4166" s="26"/>
      <c r="E4166" s="26"/>
      <c r="F4166" s="26"/>
      <c r="G4166" s="26"/>
    </row>
    <row r="4167" spans="2:7" x14ac:dyDescent="0.2">
      <c r="B4167" s="26"/>
      <c r="C4167" s="26"/>
      <c r="D4167" s="26"/>
      <c r="E4167" s="26"/>
      <c r="F4167" s="26"/>
      <c r="G4167" s="26"/>
    </row>
    <row r="4168" spans="2:7" x14ac:dyDescent="0.2">
      <c r="B4168" s="26"/>
      <c r="C4168" s="26"/>
      <c r="D4168" s="26"/>
      <c r="E4168" s="26"/>
      <c r="F4168" s="26"/>
      <c r="G4168" s="26"/>
    </row>
    <row r="4169" spans="2:7" x14ac:dyDescent="0.2">
      <c r="B4169" s="26"/>
      <c r="C4169" s="26"/>
      <c r="D4169" s="26"/>
      <c r="E4169" s="26"/>
      <c r="F4169" s="26"/>
      <c r="G4169" s="26"/>
    </row>
    <row r="4170" spans="2:7" x14ac:dyDescent="0.2">
      <c r="B4170" s="26"/>
      <c r="C4170" s="26"/>
      <c r="D4170" s="26"/>
      <c r="E4170" s="26"/>
      <c r="F4170" s="26"/>
      <c r="G4170" s="26"/>
    </row>
    <row r="4171" spans="2:7" x14ac:dyDescent="0.2">
      <c r="B4171" s="26"/>
      <c r="C4171" s="26"/>
      <c r="D4171" s="26"/>
      <c r="E4171" s="26"/>
      <c r="F4171" s="26"/>
      <c r="G4171" s="26"/>
    </row>
    <row r="4172" spans="2:7" x14ac:dyDescent="0.2">
      <c r="B4172" s="26"/>
      <c r="C4172" s="26"/>
      <c r="D4172" s="26"/>
      <c r="E4172" s="26"/>
      <c r="F4172" s="26"/>
      <c r="G4172" s="26"/>
    </row>
    <row r="4173" spans="2:7" x14ac:dyDescent="0.2">
      <c r="B4173" s="26"/>
      <c r="C4173" s="26"/>
      <c r="D4173" s="26"/>
      <c r="E4173" s="26"/>
      <c r="F4173" s="26"/>
      <c r="G4173" s="26"/>
    </row>
    <row r="4174" spans="2:7" x14ac:dyDescent="0.2">
      <c r="B4174" s="26"/>
      <c r="C4174" s="26"/>
      <c r="D4174" s="26"/>
      <c r="E4174" s="26"/>
      <c r="F4174" s="26"/>
      <c r="G4174" s="26"/>
    </row>
    <row r="4175" spans="2:7" x14ac:dyDescent="0.2">
      <c r="B4175" s="26"/>
      <c r="C4175" s="26"/>
      <c r="D4175" s="26"/>
      <c r="E4175" s="26"/>
      <c r="F4175" s="26"/>
      <c r="G4175" s="26"/>
    </row>
    <row r="4176" spans="2:7" x14ac:dyDescent="0.2">
      <c r="B4176" s="26"/>
      <c r="C4176" s="26"/>
      <c r="D4176" s="26"/>
      <c r="E4176" s="26"/>
      <c r="F4176" s="26"/>
      <c r="G4176" s="26"/>
    </row>
    <row r="4177" spans="2:7" x14ac:dyDescent="0.2">
      <c r="B4177" s="26"/>
      <c r="C4177" s="26"/>
      <c r="D4177" s="26"/>
      <c r="E4177" s="26"/>
      <c r="F4177" s="26"/>
      <c r="G4177" s="26"/>
    </row>
    <row r="4178" spans="2:7" x14ac:dyDescent="0.2">
      <c r="B4178" s="26"/>
      <c r="C4178" s="26"/>
      <c r="D4178" s="26"/>
      <c r="E4178" s="26"/>
      <c r="F4178" s="26"/>
      <c r="G4178" s="26"/>
    </row>
    <row r="4179" spans="2:7" x14ac:dyDescent="0.2">
      <c r="B4179" s="26"/>
      <c r="C4179" s="26"/>
      <c r="D4179" s="26"/>
      <c r="E4179" s="26"/>
      <c r="F4179" s="26"/>
      <c r="G4179" s="26"/>
    </row>
    <row r="4180" spans="2:7" x14ac:dyDescent="0.2">
      <c r="B4180" s="26"/>
      <c r="C4180" s="26"/>
      <c r="D4180" s="26"/>
      <c r="E4180" s="26"/>
      <c r="F4180" s="26"/>
      <c r="G4180" s="26"/>
    </row>
    <row r="4181" spans="2:7" x14ac:dyDescent="0.2">
      <c r="B4181" s="26"/>
      <c r="C4181" s="26"/>
      <c r="D4181" s="26"/>
      <c r="E4181" s="26"/>
      <c r="F4181" s="26"/>
      <c r="G4181" s="26"/>
    </row>
    <row r="4182" spans="2:7" x14ac:dyDescent="0.2">
      <c r="B4182" s="26"/>
      <c r="C4182" s="26"/>
      <c r="D4182" s="26"/>
      <c r="E4182" s="26"/>
      <c r="F4182" s="26"/>
      <c r="G4182" s="26"/>
    </row>
    <row r="4183" spans="2:7" x14ac:dyDescent="0.2">
      <c r="B4183" s="26"/>
      <c r="C4183" s="26"/>
      <c r="D4183" s="26"/>
      <c r="E4183" s="26"/>
      <c r="F4183" s="26"/>
      <c r="G4183" s="26"/>
    </row>
    <row r="4184" spans="2:7" x14ac:dyDescent="0.2">
      <c r="B4184" s="26"/>
      <c r="C4184" s="26"/>
      <c r="D4184" s="26"/>
      <c r="E4184" s="26"/>
      <c r="F4184" s="26"/>
      <c r="G4184" s="26"/>
    </row>
    <row r="4185" spans="2:7" x14ac:dyDescent="0.2">
      <c r="B4185" s="26"/>
      <c r="C4185" s="26"/>
      <c r="D4185" s="26"/>
      <c r="E4185" s="26"/>
      <c r="F4185" s="26"/>
      <c r="G4185" s="26"/>
    </row>
    <row r="4186" spans="2:7" x14ac:dyDescent="0.2">
      <c r="B4186" s="26"/>
      <c r="C4186" s="26"/>
      <c r="D4186" s="26"/>
      <c r="E4186" s="26"/>
      <c r="F4186" s="26"/>
      <c r="G4186" s="26"/>
    </row>
    <row r="4187" spans="2:7" x14ac:dyDescent="0.2">
      <c r="B4187" s="26"/>
      <c r="C4187" s="26"/>
      <c r="D4187" s="26"/>
      <c r="E4187" s="26"/>
      <c r="F4187" s="26"/>
      <c r="G4187" s="26"/>
    </row>
    <row r="4188" spans="2:7" x14ac:dyDescent="0.2">
      <c r="B4188" s="26"/>
      <c r="C4188" s="26"/>
      <c r="D4188" s="26"/>
      <c r="E4188" s="26"/>
      <c r="F4188" s="26"/>
      <c r="G4188" s="26"/>
    </row>
    <row r="4189" spans="2:7" x14ac:dyDescent="0.2">
      <c r="B4189" s="26"/>
      <c r="C4189" s="26"/>
      <c r="D4189" s="26"/>
      <c r="E4189" s="26"/>
      <c r="F4189" s="26"/>
      <c r="G4189" s="26"/>
    </row>
    <row r="4190" spans="2:7" x14ac:dyDescent="0.2">
      <c r="B4190" s="26"/>
      <c r="C4190" s="26"/>
      <c r="D4190" s="26"/>
      <c r="E4190" s="26"/>
      <c r="F4190" s="26"/>
      <c r="G4190" s="26"/>
    </row>
    <row r="4191" spans="2:7" x14ac:dyDescent="0.2">
      <c r="B4191" s="26"/>
      <c r="C4191" s="26"/>
      <c r="D4191" s="26"/>
      <c r="E4191" s="26"/>
      <c r="F4191" s="26"/>
      <c r="G4191" s="26"/>
    </row>
    <row r="4192" spans="2:7" x14ac:dyDescent="0.2">
      <c r="B4192" s="26"/>
      <c r="C4192" s="26"/>
      <c r="D4192" s="26"/>
      <c r="E4192" s="26"/>
      <c r="F4192" s="26"/>
      <c r="G4192" s="26"/>
    </row>
    <row r="4193" spans="2:7" x14ac:dyDescent="0.2">
      <c r="B4193" s="26"/>
      <c r="C4193" s="26"/>
      <c r="D4193" s="26"/>
      <c r="E4193" s="26"/>
      <c r="F4193" s="26"/>
      <c r="G4193" s="26"/>
    </row>
    <row r="4194" spans="2:7" x14ac:dyDescent="0.2">
      <c r="B4194" s="26"/>
      <c r="C4194" s="26"/>
      <c r="D4194" s="26"/>
      <c r="E4194" s="26"/>
      <c r="F4194" s="26"/>
      <c r="G4194" s="26"/>
    </row>
    <row r="4195" spans="2:7" x14ac:dyDescent="0.2">
      <c r="B4195" s="26"/>
      <c r="C4195" s="26"/>
      <c r="D4195" s="26"/>
      <c r="E4195" s="26"/>
      <c r="F4195" s="26"/>
      <c r="G4195" s="26"/>
    </row>
    <row r="4196" spans="2:7" x14ac:dyDescent="0.2">
      <c r="B4196" s="26"/>
      <c r="C4196" s="26"/>
      <c r="D4196" s="26"/>
      <c r="E4196" s="26"/>
      <c r="F4196" s="26"/>
      <c r="G4196" s="26"/>
    </row>
    <row r="4197" spans="2:7" x14ac:dyDescent="0.2">
      <c r="B4197" s="26"/>
      <c r="C4197" s="26"/>
      <c r="D4197" s="26"/>
      <c r="E4197" s="26"/>
      <c r="F4197" s="26"/>
      <c r="G4197" s="26"/>
    </row>
    <row r="4198" spans="2:7" x14ac:dyDescent="0.2">
      <c r="B4198" s="26"/>
      <c r="C4198" s="26"/>
      <c r="D4198" s="26"/>
      <c r="E4198" s="26"/>
      <c r="F4198" s="26"/>
      <c r="G4198" s="26"/>
    </row>
    <row r="4199" spans="2:7" x14ac:dyDescent="0.2">
      <c r="B4199" s="26"/>
      <c r="C4199" s="26"/>
      <c r="D4199" s="26"/>
      <c r="E4199" s="26"/>
      <c r="F4199" s="26"/>
      <c r="G4199" s="26"/>
    </row>
    <row r="4200" spans="2:7" x14ac:dyDescent="0.2">
      <c r="B4200" s="26"/>
      <c r="C4200" s="26"/>
      <c r="D4200" s="26"/>
      <c r="E4200" s="26"/>
      <c r="F4200" s="26"/>
      <c r="G4200" s="26"/>
    </row>
    <row r="4201" spans="2:7" x14ac:dyDescent="0.2">
      <c r="B4201" s="26"/>
      <c r="C4201" s="26"/>
      <c r="D4201" s="26"/>
      <c r="E4201" s="26"/>
      <c r="F4201" s="26"/>
      <c r="G4201" s="26"/>
    </row>
    <row r="4202" spans="2:7" x14ac:dyDescent="0.2">
      <c r="B4202" s="26"/>
      <c r="C4202" s="26"/>
      <c r="D4202" s="26"/>
      <c r="E4202" s="26"/>
      <c r="F4202" s="26"/>
      <c r="G4202" s="26"/>
    </row>
    <row r="4203" spans="2:7" x14ac:dyDescent="0.2">
      <c r="B4203" s="26"/>
      <c r="C4203" s="26"/>
      <c r="D4203" s="26"/>
      <c r="E4203" s="26"/>
      <c r="F4203" s="26"/>
      <c r="G4203" s="26"/>
    </row>
    <row r="4204" spans="2:7" x14ac:dyDescent="0.2">
      <c r="B4204" s="26"/>
      <c r="C4204" s="26"/>
      <c r="D4204" s="26"/>
      <c r="E4204" s="26"/>
      <c r="F4204" s="26"/>
      <c r="G4204" s="26"/>
    </row>
    <row r="4205" spans="2:7" x14ac:dyDescent="0.2">
      <c r="B4205" s="26"/>
      <c r="C4205" s="26"/>
      <c r="D4205" s="26"/>
      <c r="E4205" s="26"/>
      <c r="F4205" s="26"/>
      <c r="G4205" s="26"/>
    </row>
    <row r="4206" spans="2:7" x14ac:dyDescent="0.2">
      <c r="B4206" s="26"/>
      <c r="C4206" s="26"/>
      <c r="D4206" s="26"/>
      <c r="E4206" s="26"/>
      <c r="F4206" s="26"/>
      <c r="G4206" s="26"/>
    </row>
    <row r="4207" spans="2:7" x14ac:dyDescent="0.2">
      <c r="B4207" s="26"/>
      <c r="C4207" s="26"/>
      <c r="D4207" s="26"/>
      <c r="E4207" s="26"/>
      <c r="F4207" s="26"/>
      <c r="G4207" s="26"/>
    </row>
    <row r="4208" spans="2:7" x14ac:dyDescent="0.2">
      <c r="B4208" s="26"/>
      <c r="C4208" s="26"/>
      <c r="D4208" s="26"/>
      <c r="E4208" s="26"/>
      <c r="F4208" s="26"/>
      <c r="G4208" s="26"/>
    </row>
    <row r="4209" spans="2:7" x14ac:dyDescent="0.2">
      <c r="B4209" s="26"/>
      <c r="C4209" s="26"/>
      <c r="D4209" s="26"/>
      <c r="E4209" s="26"/>
      <c r="F4209" s="26"/>
      <c r="G4209" s="26"/>
    </row>
    <row r="4210" spans="2:7" x14ac:dyDescent="0.2">
      <c r="B4210" s="26"/>
      <c r="C4210" s="26"/>
      <c r="D4210" s="26"/>
      <c r="E4210" s="26"/>
      <c r="F4210" s="26"/>
      <c r="G4210" s="26"/>
    </row>
    <row r="4211" spans="2:7" x14ac:dyDescent="0.2">
      <c r="B4211" s="26"/>
      <c r="C4211" s="26"/>
      <c r="D4211" s="26"/>
      <c r="E4211" s="26"/>
      <c r="F4211" s="26"/>
      <c r="G4211" s="26"/>
    </row>
    <row r="4212" spans="2:7" x14ac:dyDescent="0.2">
      <c r="B4212" s="26"/>
      <c r="C4212" s="26"/>
      <c r="D4212" s="26"/>
      <c r="E4212" s="26"/>
      <c r="F4212" s="26"/>
      <c r="G4212" s="26"/>
    </row>
    <row r="4213" spans="2:7" x14ac:dyDescent="0.2">
      <c r="B4213" s="26"/>
      <c r="C4213" s="26"/>
      <c r="D4213" s="26"/>
      <c r="E4213" s="26"/>
      <c r="F4213" s="26"/>
      <c r="G4213" s="26"/>
    </row>
    <row r="4214" spans="2:7" x14ac:dyDescent="0.2">
      <c r="B4214" s="26"/>
      <c r="C4214" s="26"/>
      <c r="D4214" s="26"/>
      <c r="E4214" s="26"/>
      <c r="F4214" s="26"/>
      <c r="G4214" s="26"/>
    </row>
    <row r="4215" spans="2:7" x14ac:dyDescent="0.2">
      <c r="B4215" s="26"/>
      <c r="C4215" s="26"/>
      <c r="D4215" s="26"/>
      <c r="E4215" s="26"/>
      <c r="F4215" s="26"/>
      <c r="G4215" s="26"/>
    </row>
    <row r="4216" spans="2:7" x14ac:dyDescent="0.2">
      <c r="B4216" s="26"/>
      <c r="C4216" s="26"/>
      <c r="D4216" s="26"/>
      <c r="E4216" s="26"/>
      <c r="F4216" s="26"/>
      <c r="G4216" s="26"/>
    </row>
    <row r="4217" spans="2:7" x14ac:dyDescent="0.2">
      <c r="B4217" s="26"/>
      <c r="C4217" s="26"/>
      <c r="D4217" s="26"/>
      <c r="E4217" s="26"/>
      <c r="F4217" s="26"/>
      <c r="G4217" s="26"/>
    </row>
    <row r="4218" spans="2:7" x14ac:dyDescent="0.2">
      <c r="B4218" s="26"/>
      <c r="C4218" s="26"/>
      <c r="D4218" s="26"/>
      <c r="E4218" s="26"/>
      <c r="F4218" s="26"/>
      <c r="G4218" s="26"/>
    </row>
    <row r="4219" spans="2:7" x14ac:dyDescent="0.2">
      <c r="B4219" s="26"/>
      <c r="C4219" s="26"/>
      <c r="D4219" s="26"/>
      <c r="E4219" s="26"/>
      <c r="F4219" s="26"/>
      <c r="G4219" s="26"/>
    </row>
    <row r="4220" spans="2:7" x14ac:dyDescent="0.2">
      <c r="B4220" s="26"/>
      <c r="C4220" s="26"/>
      <c r="D4220" s="26"/>
      <c r="E4220" s="26"/>
      <c r="F4220" s="26"/>
      <c r="G4220" s="26"/>
    </row>
    <row r="4221" spans="2:7" x14ac:dyDescent="0.2">
      <c r="B4221" s="26"/>
      <c r="C4221" s="26"/>
      <c r="D4221" s="26"/>
      <c r="E4221" s="26"/>
      <c r="F4221" s="26"/>
      <c r="G4221" s="26"/>
    </row>
    <row r="4222" spans="2:7" x14ac:dyDescent="0.2">
      <c r="B4222" s="26"/>
      <c r="C4222" s="26"/>
      <c r="D4222" s="26"/>
      <c r="E4222" s="26"/>
      <c r="F4222" s="26"/>
      <c r="G4222" s="26"/>
    </row>
    <row r="4223" spans="2:7" x14ac:dyDescent="0.2">
      <c r="B4223" s="26"/>
      <c r="C4223" s="26"/>
      <c r="D4223" s="26"/>
      <c r="E4223" s="26"/>
      <c r="F4223" s="26"/>
      <c r="G4223" s="26"/>
    </row>
    <row r="4224" spans="2:7" x14ac:dyDescent="0.2">
      <c r="B4224" s="26"/>
      <c r="C4224" s="26"/>
      <c r="D4224" s="26"/>
      <c r="E4224" s="26"/>
      <c r="F4224" s="26"/>
      <c r="G4224" s="26"/>
    </row>
    <row r="4225" spans="2:7" x14ac:dyDescent="0.2">
      <c r="B4225" s="26"/>
      <c r="C4225" s="26"/>
      <c r="D4225" s="26"/>
      <c r="E4225" s="26"/>
      <c r="F4225" s="26"/>
      <c r="G4225" s="26"/>
    </row>
    <row r="4226" spans="2:7" x14ac:dyDescent="0.2">
      <c r="B4226" s="26"/>
      <c r="C4226" s="26"/>
      <c r="D4226" s="26"/>
      <c r="E4226" s="26"/>
      <c r="F4226" s="26"/>
      <c r="G4226" s="26"/>
    </row>
    <row r="4227" spans="2:7" x14ac:dyDescent="0.2">
      <c r="B4227" s="26"/>
      <c r="C4227" s="26"/>
      <c r="D4227" s="26"/>
      <c r="E4227" s="26"/>
      <c r="F4227" s="26"/>
      <c r="G4227" s="26"/>
    </row>
    <row r="4228" spans="2:7" x14ac:dyDescent="0.2">
      <c r="B4228" s="26"/>
      <c r="C4228" s="26"/>
      <c r="D4228" s="26"/>
      <c r="E4228" s="26"/>
      <c r="F4228" s="26"/>
      <c r="G4228" s="26"/>
    </row>
    <row r="4229" spans="2:7" x14ac:dyDescent="0.2">
      <c r="B4229" s="26"/>
      <c r="C4229" s="26"/>
      <c r="D4229" s="26"/>
      <c r="E4229" s="26"/>
      <c r="F4229" s="26"/>
      <c r="G4229" s="26"/>
    </row>
    <row r="4230" spans="2:7" x14ac:dyDescent="0.2">
      <c r="B4230" s="26"/>
      <c r="C4230" s="26"/>
      <c r="D4230" s="26"/>
      <c r="E4230" s="26"/>
      <c r="F4230" s="26"/>
      <c r="G4230" s="26"/>
    </row>
    <row r="4231" spans="2:7" x14ac:dyDescent="0.2">
      <c r="B4231" s="26"/>
      <c r="C4231" s="26"/>
      <c r="D4231" s="26"/>
      <c r="E4231" s="26"/>
      <c r="F4231" s="26"/>
      <c r="G4231" s="26"/>
    </row>
    <row r="4232" spans="2:7" x14ac:dyDescent="0.2">
      <c r="B4232" s="26"/>
      <c r="C4232" s="26"/>
      <c r="D4232" s="26"/>
      <c r="E4232" s="26"/>
      <c r="F4232" s="26"/>
      <c r="G4232" s="26"/>
    </row>
    <row r="4233" spans="2:7" x14ac:dyDescent="0.2">
      <c r="B4233" s="26"/>
      <c r="C4233" s="26"/>
      <c r="D4233" s="26"/>
      <c r="E4233" s="26"/>
      <c r="F4233" s="26"/>
      <c r="G4233" s="26"/>
    </row>
    <row r="4234" spans="2:7" x14ac:dyDescent="0.2">
      <c r="B4234" s="26"/>
      <c r="C4234" s="26"/>
      <c r="D4234" s="26"/>
      <c r="E4234" s="26"/>
      <c r="F4234" s="26"/>
      <c r="G4234" s="26"/>
    </row>
    <row r="4235" spans="2:7" x14ac:dyDescent="0.2">
      <c r="B4235" s="26"/>
      <c r="C4235" s="26"/>
      <c r="D4235" s="26"/>
      <c r="E4235" s="26"/>
      <c r="F4235" s="26"/>
      <c r="G4235" s="26"/>
    </row>
    <row r="4236" spans="2:7" x14ac:dyDescent="0.2">
      <c r="B4236" s="26"/>
      <c r="C4236" s="26"/>
      <c r="D4236" s="26"/>
      <c r="E4236" s="26"/>
      <c r="F4236" s="26"/>
      <c r="G4236" s="26"/>
    </row>
    <row r="4237" spans="2:7" x14ac:dyDescent="0.2">
      <c r="B4237" s="26"/>
      <c r="C4237" s="26"/>
      <c r="D4237" s="26"/>
      <c r="E4237" s="26"/>
      <c r="F4237" s="26"/>
      <c r="G4237" s="26"/>
    </row>
    <row r="4238" spans="2:7" x14ac:dyDescent="0.2">
      <c r="B4238" s="26"/>
      <c r="C4238" s="26"/>
      <c r="D4238" s="26"/>
      <c r="E4238" s="26"/>
      <c r="F4238" s="26"/>
      <c r="G4238" s="26"/>
    </row>
    <row r="4239" spans="2:7" x14ac:dyDescent="0.2">
      <c r="B4239" s="26"/>
      <c r="C4239" s="26"/>
      <c r="D4239" s="26"/>
      <c r="E4239" s="26"/>
      <c r="F4239" s="26"/>
      <c r="G4239" s="26"/>
    </row>
    <row r="4240" spans="2:7" x14ac:dyDescent="0.2">
      <c r="B4240" s="26"/>
      <c r="C4240" s="26"/>
      <c r="D4240" s="26"/>
      <c r="E4240" s="26"/>
      <c r="F4240" s="26"/>
      <c r="G4240" s="26"/>
    </row>
    <row r="4241" spans="2:7" x14ac:dyDescent="0.2">
      <c r="B4241" s="26"/>
      <c r="C4241" s="26"/>
      <c r="D4241" s="26"/>
      <c r="E4241" s="26"/>
      <c r="F4241" s="26"/>
      <c r="G4241" s="26"/>
    </row>
    <row r="4242" spans="2:7" x14ac:dyDescent="0.2">
      <c r="B4242" s="26"/>
      <c r="C4242" s="26"/>
      <c r="D4242" s="26"/>
      <c r="E4242" s="26"/>
      <c r="F4242" s="26"/>
      <c r="G4242" s="26"/>
    </row>
    <row r="4243" spans="2:7" x14ac:dyDescent="0.2">
      <c r="B4243" s="26"/>
      <c r="C4243" s="26"/>
      <c r="D4243" s="26"/>
      <c r="E4243" s="26"/>
      <c r="F4243" s="26"/>
      <c r="G4243" s="26"/>
    </row>
    <row r="4244" spans="2:7" x14ac:dyDescent="0.2">
      <c r="B4244" s="26"/>
      <c r="C4244" s="26"/>
      <c r="D4244" s="26"/>
      <c r="E4244" s="26"/>
      <c r="F4244" s="26"/>
      <c r="G4244" s="26"/>
    </row>
    <row r="4245" spans="2:7" x14ac:dyDescent="0.2">
      <c r="B4245" s="26"/>
      <c r="C4245" s="26"/>
      <c r="D4245" s="26"/>
      <c r="E4245" s="26"/>
      <c r="F4245" s="26"/>
      <c r="G4245" s="26"/>
    </row>
    <row r="4246" spans="2:7" x14ac:dyDescent="0.2">
      <c r="B4246" s="26"/>
      <c r="C4246" s="26"/>
      <c r="D4246" s="26"/>
      <c r="E4246" s="26"/>
      <c r="F4246" s="26"/>
      <c r="G4246" s="26"/>
    </row>
    <row r="4247" spans="2:7" x14ac:dyDescent="0.2">
      <c r="B4247" s="26"/>
      <c r="C4247" s="26"/>
      <c r="D4247" s="26"/>
      <c r="E4247" s="26"/>
      <c r="F4247" s="26"/>
      <c r="G4247" s="26"/>
    </row>
    <row r="4248" spans="2:7" x14ac:dyDescent="0.2">
      <c r="B4248" s="26"/>
      <c r="C4248" s="26"/>
      <c r="D4248" s="26"/>
      <c r="E4248" s="26"/>
      <c r="F4248" s="26"/>
      <c r="G4248" s="26"/>
    </row>
    <row r="4249" spans="2:7" x14ac:dyDescent="0.2">
      <c r="B4249" s="26"/>
      <c r="C4249" s="26"/>
      <c r="D4249" s="26"/>
      <c r="E4249" s="26"/>
      <c r="F4249" s="26"/>
      <c r="G4249" s="26"/>
    </row>
    <row r="4250" spans="2:7" x14ac:dyDescent="0.2">
      <c r="B4250" s="26"/>
      <c r="C4250" s="26"/>
      <c r="D4250" s="26"/>
      <c r="E4250" s="26"/>
      <c r="F4250" s="26"/>
      <c r="G4250" s="26"/>
    </row>
    <row r="4251" spans="2:7" x14ac:dyDescent="0.2">
      <c r="B4251" s="26"/>
      <c r="C4251" s="26"/>
      <c r="D4251" s="26"/>
      <c r="E4251" s="26"/>
      <c r="F4251" s="26"/>
      <c r="G4251" s="26"/>
    </row>
    <row r="4252" spans="2:7" x14ac:dyDescent="0.2">
      <c r="B4252" s="26"/>
      <c r="C4252" s="26"/>
      <c r="D4252" s="26"/>
      <c r="E4252" s="26"/>
      <c r="F4252" s="26"/>
      <c r="G4252" s="26"/>
    </row>
    <row r="4253" spans="2:7" x14ac:dyDescent="0.2">
      <c r="B4253" s="26"/>
      <c r="C4253" s="26"/>
      <c r="D4253" s="26"/>
      <c r="E4253" s="26"/>
      <c r="F4253" s="26"/>
      <c r="G4253" s="26"/>
    </row>
    <row r="4254" spans="2:7" x14ac:dyDescent="0.2">
      <c r="B4254" s="26"/>
      <c r="C4254" s="26"/>
      <c r="D4254" s="26"/>
      <c r="E4254" s="26"/>
      <c r="F4254" s="26"/>
      <c r="G4254" s="26"/>
    </row>
    <row r="4255" spans="2:7" x14ac:dyDescent="0.2">
      <c r="B4255" s="26"/>
      <c r="C4255" s="26"/>
      <c r="D4255" s="26"/>
      <c r="E4255" s="26"/>
      <c r="F4255" s="26"/>
      <c r="G4255" s="26"/>
    </row>
    <row r="4256" spans="2:7" x14ac:dyDescent="0.2">
      <c r="B4256" s="26"/>
      <c r="C4256" s="26"/>
      <c r="D4256" s="26"/>
      <c r="E4256" s="26"/>
      <c r="F4256" s="26"/>
      <c r="G4256" s="26"/>
    </row>
    <row r="4257" spans="2:7" x14ac:dyDescent="0.2">
      <c r="B4257" s="26"/>
      <c r="C4257" s="26"/>
      <c r="D4257" s="26"/>
      <c r="E4257" s="26"/>
      <c r="F4257" s="26"/>
      <c r="G4257" s="26"/>
    </row>
    <row r="4258" spans="2:7" x14ac:dyDescent="0.2">
      <c r="B4258" s="26"/>
      <c r="C4258" s="26"/>
      <c r="D4258" s="26"/>
      <c r="E4258" s="26"/>
      <c r="F4258" s="26"/>
      <c r="G4258" s="26"/>
    </row>
    <row r="4259" spans="2:7" x14ac:dyDescent="0.2">
      <c r="B4259" s="26"/>
      <c r="C4259" s="26"/>
      <c r="D4259" s="26"/>
      <c r="E4259" s="26"/>
      <c r="F4259" s="26"/>
      <c r="G4259" s="26"/>
    </row>
    <row r="4260" spans="2:7" x14ac:dyDescent="0.2">
      <c r="B4260" s="26"/>
      <c r="C4260" s="26"/>
      <c r="D4260" s="26"/>
      <c r="E4260" s="26"/>
      <c r="F4260" s="26"/>
      <c r="G4260" s="26"/>
    </row>
    <row r="4261" spans="2:7" x14ac:dyDescent="0.2">
      <c r="B4261" s="26"/>
      <c r="C4261" s="26"/>
      <c r="D4261" s="26"/>
      <c r="E4261" s="26"/>
      <c r="F4261" s="26"/>
      <c r="G4261" s="26"/>
    </row>
    <row r="4262" spans="2:7" x14ac:dyDescent="0.2">
      <c r="B4262" s="26"/>
      <c r="C4262" s="26"/>
      <c r="D4262" s="26"/>
      <c r="E4262" s="26"/>
      <c r="F4262" s="26"/>
      <c r="G4262" s="26"/>
    </row>
    <row r="4263" spans="2:7" x14ac:dyDescent="0.2">
      <c r="B4263" s="26"/>
      <c r="C4263" s="26"/>
      <c r="D4263" s="26"/>
      <c r="E4263" s="26"/>
      <c r="F4263" s="26"/>
      <c r="G4263" s="26"/>
    </row>
    <row r="4264" spans="2:7" x14ac:dyDescent="0.2">
      <c r="B4264" s="26"/>
      <c r="C4264" s="26"/>
      <c r="D4264" s="26"/>
      <c r="E4264" s="26"/>
      <c r="F4264" s="26"/>
      <c r="G4264" s="26"/>
    </row>
    <row r="4265" spans="2:7" x14ac:dyDescent="0.2">
      <c r="B4265" s="26"/>
      <c r="C4265" s="26"/>
      <c r="D4265" s="26"/>
      <c r="E4265" s="26"/>
      <c r="F4265" s="26"/>
      <c r="G4265" s="26"/>
    </row>
    <row r="4266" spans="2:7" x14ac:dyDescent="0.2">
      <c r="B4266" s="26"/>
      <c r="C4266" s="26"/>
      <c r="D4266" s="26"/>
      <c r="E4266" s="26"/>
      <c r="F4266" s="26"/>
      <c r="G4266" s="26"/>
    </row>
    <row r="4267" spans="2:7" x14ac:dyDescent="0.2">
      <c r="B4267" s="26"/>
      <c r="C4267" s="26"/>
      <c r="D4267" s="26"/>
      <c r="E4267" s="26"/>
      <c r="F4267" s="26"/>
      <c r="G4267" s="26"/>
    </row>
    <row r="4268" spans="2:7" x14ac:dyDescent="0.2">
      <c r="B4268" s="26"/>
      <c r="C4268" s="26"/>
      <c r="D4268" s="26"/>
      <c r="E4268" s="26"/>
      <c r="F4268" s="26"/>
      <c r="G4268" s="26"/>
    </row>
    <row r="4269" spans="2:7" x14ac:dyDescent="0.2">
      <c r="B4269" s="26"/>
      <c r="C4269" s="26"/>
      <c r="D4269" s="26"/>
      <c r="E4269" s="26"/>
      <c r="F4269" s="26"/>
      <c r="G4269" s="26"/>
    </row>
    <row r="4270" spans="2:7" x14ac:dyDescent="0.2">
      <c r="B4270" s="26"/>
      <c r="C4270" s="26"/>
      <c r="D4270" s="26"/>
      <c r="E4270" s="26"/>
      <c r="F4270" s="26"/>
      <c r="G4270" s="26"/>
    </row>
    <row r="4271" spans="2:7" x14ac:dyDescent="0.2">
      <c r="B4271" s="26"/>
      <c r="C4271" s="26"/>
      <c r="D4271" s="26"/>
      <c r="E4271" s="26"/>
      <c r="F4271" s="26"/>
      <c r="G4271" s="26"/>
    </row>
    <row r="4272" spans="2:7" x14ac:dyDescent="0.2">
      <c r="B4272" s="26"/>
      <c r="C4272" s="26"/>
      <c r="D4272" s="26"/>
      <c r="E4272" s="26"/>
      <c r="F4272" s="26"/>
      <c r="G4272" s="26"/>
    </row>
    <row r="4273" spans="2:7" x14ac:dyDescent="0.2">
      <c r="B4273" s="26"/>
      <c r="C4273" s="26"/>
      <c r="D4273" s="26"/>
      <c r="E4273" s="26"/>
      <c r="F4273" s="26"/>
      <c r="G4273" s="26"/>
    </row>
    <row r="4274" spans="2:7" x14ac:dyDescent="0.2">
      <c r="B4274" s="26"/>
      <c r="C4274" s="26"/>
      <c r="D4274" s="26"/>
      <c r="E4274" s="26"/>
      <c r="F4274" s="26"/>
      <c r="G4274" s="26"/>
    </row>
    <row r="4275" spans="2:7" x14ac:dyDescent="0.2">
      <c r="B4275" s="26"/>
      <c r="C4275" s="26"/>
      <c r="D4275" s="26"/>
      <c r="E4275" s="26"/>
      <c r="F4275" s="26"/>
      <c r="G4275" s="26"/>
    </row>
    <row r="4276" spans="2:7" x14ac:dyDescent="0.2">
      <c r="B4276" s="26"/>
      <c r="C4276" s="26"/>
      <c r="D4276" s="26"/>
      <c r="E4276" s="26"/>
      <c r="F4276" s="26"/>
      <c r="G4276" s="26"/>
    </row>
    <row r="4277" spans="2:7" x14ac:dyDescent="0.2">
      <c r="B4277" s="26"/>
      <c r="C4277" s="26"/>
      <c r="D4277" s="26"/>
      <c r="E4277" s="26"/>
      <c r="F4277" s="26"/>
      <c r="G4277" s="26"/>
    </row>
    <row r="4278" spans="2:7" x14ac:dyDescent="0.2">
      <c r="B4278" s="26"/>
      <c r="C4278" s="26"/>
      <c r="D4278" s="26"/>
      <c r="E4278" s="26"/>
      <c r="F4278" s="26"/>
      <c r="G4278" s="26"/>
    </row>
    <row r="4279" spans="2:7" x14ac:dyDescent="0.2">
      <c r="B4279" s="26"/>
      <c r="C4279" s="26"/>
      <c r="D4279" s="26"/>
      <c r="E4279" s="26"/>
      <c r="F4279" s="26"/>
      <c r="G4279" s="26"/>
    </row>
    <row r="4280" spans="2:7" x14ac:dyDescent="0.2">
      <c r="B4280" s="26"/>
      <c r="C4280" s="26"/>
      <c r="D4280" s="26"/>
      <c r="E4280" s="26"/>
      <c r="F4280" s="26"/>
      <c r="G4280" s="26"/>
    </row>
    <row r="4281" spans="2:7" x14ac:dyDescent="0.2">
      <c r="B4281" s="26"/>
      <c r="C4281" s="26"/>
      <c r="D4281" s="26"/>
      <c r="E4281" s="26"/>
      <c r="F4281" s="26"/>
      <c r="G4281" s="26"/>
    </row>
    <row r="4282" spans="2:7" x14ac:dyDescent="0.2">
      <c r="B4282" s="26"/>
      <c r="C4282" s="26"/>
      <c r="D4282" s="26"/>
      <c r="E4282" s="26"/>
      <c r="F4282" s="26"/>
      <c r="G4282" s="26"/>
    </row>
    <row r="4283" spans="2:7" x14ac:dyDescent="0.2">
      <c r="B4283" s="26"/>
      <c r="C4283" s="26"/>
      <c r="D4283" s="26"/>
      <c r="E4283" s="26"/>
      <c r="F4283" s="26"/>
      <c r="G4283" s="26"/>
    </row>
    <row r="4284" spans="2:7" x14ac:dyDescent="0.2">
      <c r="B4284" s="26"/>
      <c r="C4284" s="26"/>
      <c r="D4284" s="26"/>
      <c r="E4284" s="26"/>
      <c r="F4284" s="26"/>
      <c r="G4284" s="26"/>
    </row>
    <row r="4285" spans="2:7" x14ac:dyDescent="0.2">
      <c r="B4285" s="26"/>
      <c r="C4285" s="26"/>
      <c r="D4285" s="26"/>
      <c r="E4285" s="26"/>
      <c r="F4285" s="26"/>
      <c r="G4285" s="26"/>
    </row>
    <row r="4286" spans="2:7" x14ac:dyDescent="0.2">
      <c r="B4286" s="26"/>
      <c r="C4286" s="26"/>
      <c r="D4286" s="26"/>
      <c r="E4286" s="26"/>
      <c r="F4286" s="26"/>
      <c r="G4286" s="26"/>
    </row>
    <row r="4287" spans="2:7" x14ac:dyDescent="0.2">
      <c r="B4287" s="26"/>
      <c r="C4287" s="26"/>
      <c r="D4287" s="26"/>
      <c r="E4287" s="26"/>
      <c r="F4287" s="26"/>
      <c r="G4287" s="26"/>
    </row>
    <row r="4288" spans="2:7" x14ac:dyDescent="0.2">
      <c r="B4288" s="26"/>
      <c r="C4288" s="26"/>
      <c r="D4288" s="26"/>
      <c r="E4288" s="26"/>
      <c r="F4288" s="26"/>
      <c r="G4288" s="26"/>
    </row>
    <row r="4289" spans="2:7" x14ac:dyDescent="0.2">
      <c r="B4289" s="26"/>
      <c r="C4289" s="26"/>
      <c r="D4289" s="26"/>
      <c r="E4289" s="26"/>
      <c r="F4289" s="26"/>
      <c r="G4289" s="26"/>
    </row>
    <row r="4290" spans="2:7" x14ac:dyDescent="0.2">
      <c r="B4290" s="26"/>
      <c r="C4290" s="26"/>
      <c r="D4290" s="26"/>
      <c r="E4290" s="26"/>
      <c r="F4290" s="26"/>
      <c r="G4290" s="26"/>
    </row>
    <row r="4291" spans="2:7" x14ac:dyDescent="0.2">
      <c r="B4291" s="26"/>
      <c r="C4291" s="26"/>
      <c r="D4291" s="26"/>
      <c r="E4291" s="26"/>
      <c r="F4291" s="26"/>
      <c r="G4291" s="26"/>
    </row>
    <row r="4292" spans="2:7" x14ac:dyDescent="0.2">
      <c r="B4292" s="26"/>
      <c r="C4292" s="26"/>
      <c r="D4292" s="26"/>
      <c r="E4292" s="26"/>
      <c r="F4292" s="26"/>
      <c r="G4292" s="26"/>
    </row>
    <row r="4293" spans="2:7" x14ac:dyDescent="0.2">
      <c r="B4293" s="26"/>
      <c r="C4293" s="26"/>
      <c r="D4293" s="26"/>
      <c r="E4293" s="26"/>
      <c r="F4293" s="26"/>
      <c r="G4293" s="26"/>
    </row>
    <row r="4294" spans="2:7" x14ac:dyDescent="0.2">
      <c r="B4294" s="26"/>
      <c r="C4294" s="26"/>
      <c r="D4294" s="26"/>
      <c r="E4294" s="26"/>
      <c r="F4294" s="26"/>
      <c r="G4294" s="26"/>
    </row>
    <row r="4295" spans="2:7" x14ac:dyDescent="0.2">
      <c r="B4295" s="26"/>
      <c r="C4295" s="26"/>
      <c r="D4295" s="26"/>
      <c r="E4295" s="26"/>
      <c r="F4295" s="26"/>
      <c r="G4295" s="26"/>
    </row>
    <row r="4296" spans="2:7" x14ac:dyDescent="0.2">
      <c r="B4296" s="26"/>
      <c r="C4296" s="26"/>
      <c r="D4296" s="26"/>
      <c r="E4296" s="26"/>
      <c r="F4296" s="26"/>
      <c r="G4296" s="26"/>
    </row>
    <row r="4297" spans="2:7" x14ac:dyDescent="0.2">
      <c r="B4297" s="26"/>
      <c r="C4297" s="26"/>
      <c r="D4297" s="26"/>
      <c r="E4297" s="26"/>
      <c r="F4297" s="26"/>
      <c r="G4297" s="26"/>
    </row>
    <row r="4298" spans="2:7" x14ac:dyDescent="0.2">
      <c r="B4298" s="26"/>
      <c r="C4298" s="26"/>
      <c r="D4298" s="26"/>
      <c r="E4298" s="26"/>
      <c r="F4298" s="26"/>
      <c r="G4298" s="26"/>
    </row>
    <row r="4299" spans="2:7" x14ac:dyDescent="0.2">
      <c r="B4299" s="26"/>
      <c r="C4299" s="26"/>
      <c r="D4299" s="26"/>
      <c r="E4299" s="26"/>
      <c r="F4299" s="26"/>
      <c r="G4299" s="26"/>
    </row>
    <row r="4300" spans="2:7" x14ac:dyDescent="0.2">
      <c r="B4300" s="26"/>
      <c r="C4300" s="26"/>
      <c r="D4300" s="26"/>
      <c r="E4300" s="26"/>
      <c r="F4300" s="26"/>
      <c r="G4300" s="26"/>
    </row>
    <row r="4301" spans="2:7" x14ac:dyDescent="0.2">
      <c r="B4301" s="26"/>
      <c r="C4301" s="26"/>
      <c r="D4301" s="26"/>
      <c r="E4301" s="26"/>
      <c r="F4301" s="26"/>
      <c r="G4301" s="26"/>
    </row>
    <row r="4302" spans="2:7" x14ac:dyDescent="0.2">
      <c r="B4302" s="26"/>
      <c r="C4302" s="26"/>
      <c r="D4302" s="26"/>
      <c r="E4302" s="26"/>
      <c r="F4302" s="26"/>
      <c r="G4302" s="26"/>
    </row>
    <row r="4303" spans="2:7" x14ac:dyDescent="0.2">
      <c r="B4303" s="26"/>
      <c r="C4303" s="26"/>
      <c r="D4303" s="26"/>
      <c r="E4303" s="26"/>
      <c r="F4303" s="26"/>
      <c r="G4303" s="26"/>
    </row>
    <row r="4304" spans="2:7" x14ac:dyDescent="0.2">
      <c r="B4304" s="26"/>
      <c r="C4304" s="26"/>
      <c r="D4304" s="26"/>
      <c r="E4304" s="26"/>
      <c r="F4304" s="26"/>
      <c r="G4304" s="26"/>
    </row>
    <row r="4305" spans="2:7" x14ac:dyDescent="0.2">
      <c r="B4305" s="26"/>
      <c r="C4305" s="26"/>
      <c r="D4305" s="26"/>
      <c r="E4305" s="26"/>
      <c r="F4305" s="26"/>
      <c r="G4305" s="26"/>
    </row>
    <row r="4306" spans="2:7" x14ac:dyDescent="0.2">
      <c r="B4306" s="26"/>
      <c r="C4306" s="26"/>
      <c r="D4306" s="26"/>
      <c r="E4306" s="26"/>
      <c r="F4306" s="26"/>
      <c r="G4306" s="26"/>
    </row>
    <row r="4307" spans="2:7" x14ac:dyDescent="0.2">
      <c r="B4307" s="26"/>
      <c r="C4307" s="26"/>
      <c r="D4307" s="26"/>
      <c r="E4307" s="26"/>
      <c r="F4307" s="26"/>
      <c r="G4307" s="26"/>
    </row>
    <row r="4308" spans="2:7" x14ac:dyDescent="0.2">
      <c r="B4308" s="26"/>
      <c r="C4308" s="26"/>
      <c r="D4308" s="26"/>
      <c r="E4308" s="26"/>
      <c r="F4308" s="26"/>
      <c r="G4308" s="26"/>
    </row>
    <row r="4309" spans="2:7" x14ac:dyDescent="0.2">
      <c r="B4309" s="26"/>
      <c r="C4309" s="26"/>
      <c r="D4309" s="26"/>
      <c r="E4309" s="26"/>
      <c r="F4309" s="26"/>
      <c r="G4309" s="26"/>
    </row>
    <row r="4310" spans="2:7" x14ac:dyDescent="0.2">
      <c r="B4310" s="26"/>
      <c r="C4310" s="26"/>
      <c r="D4310" s="26"/>
      <c r="E4310" s="26"/>
      <c r="F4310" s="26"/>
      <c r="G4310" s="26"/>
    </row>
    <row r="4311" spans="2:7" x14ac:dyDescent="0.2">
      <c r="B4311" s="26"/>
      <c r="C4311" s="26"/>
      <c r="D4311" s="26"/>
      <c r="E4311" s="26"/>
      <c r="F4311" s="26"/>
      <c r="G4311" s="26"/>
    </row>
    <row r="4312" spans="2:7" x14ac:dyDescent="0.2">
      <c r="B4312" s="26"/>
      <c r="C4312" s="26"/>
      <c r="D4312" s="26"/>
      <c r="E4312" s="26"/>
      <c r="F4312" s="26"/>
      <c r="G4312" s="26"/>
    </row>
    <row r="4313" spans="2:7" x14ac:dyDescent="0.2">
      <c r="B4313" s="26"/>
      <c r="C4313" s="26"/>
      <c r="D4313" s="26"/>
      <c r="E4313" s="26"/>
      <c r="F4313" s="26"/>
      <c r="G4313" s="26"/>
    </row>
    <row r="4314" spans="2:7" x14ac:dyDescent="0.2">
      <c r="B4314" s="26"/>
      <c r="C4314" s="26"/>
      <c r="D4314" s="26"/>
      <c r="E4314" s="26"/>
      <c r="F4314" s="26"/>
      <c r="G4314" s="26"/>
    </row>
    <row r="4315" spans="2:7" x14ac:dyDescent="0.2">
      <c r="B4315" s="26"/>
      <c r="C4315" s="26"/>
      <c r="D4315" s="26"/>
      <c r="E4315" s="26"/>
      <c r="F4315" s="26"/>
      <c r="G4315" s="26"/>
    </row>
    <row r="4316" spans="2:7" x14ac:dyDescent="0.2">
      <c r="B4316" s="26"/>
      <c r="C4316" s="26"/>
      <c r="D4316" s="26"/>
      <c r="E4316" s="26"/>
      <c r="F4316" s="26"/>
      <c r="G4316" s="26"/>
    </row>
    <row r="4317" spans="2:7" x14ac:dyDescent="0.2">
      <c r="B4317" s="26"/>
      <c r="C4317" s="26"/>
      <c r="D4317" s="26"/>
      <c r="E4317" s="26"/>
      <c r="F4317" s="26"/>
      <c r="G4317" s="26"/>
    </row>
    <row r="4318" spans="2:7" x14ac:dyDescent="0.2">
      <c r="B4318" s="26"/>
      <c r="C4318" s="26"/>
      <c r="D4318" s="26"/>
      <c r="E4318" s="26"/>
      <c r="F4318" s="26"/>
      <c r="G4318" s="26"/>
    </row>
    <row r="4319" spans="2:7" x14ac:dyDescent="0.2">
      <c r="B4319" s="26"/>
      <c r="C4319" s="26"/>
      <c r="D4319" s="26"/>
      <c r="E4319" s="26"/>
      <c r="F4319" s="26"/>
      <c r="G4319" s="26"/>
    </row>
    <row r="4320" spans="2:7" x14ac:dyDescent="0.2">
      <c r="B4320" s="26"/>
      <c r="C4320" s="26"/>
      <c r="D4320" s="26"/>
      <c r="E4320" s="26"/>
      <c r="F4320" s="26"/>
      <c r="G4320" s="26"/>
    </row>
    <row r="4321" spans="2:7" x14ac:dyDescent="0.2">
      <c r="B4321" s="26"/>
      <c r="C4321" s="26"/>
      <c r="D4321" s="26"/>
      <c r="E4321" s="26"/>
      <c r="F4321" s="26"/>
      <c r="G4321" s="26"/>
    </row>
    <row r="4322" spans="2:7" x14ac:dyDescent="0.2">
      <c r="B4322" s="26"/>
      <c r="C4322" s="26"/>
      <c r="D4322" s="26"/>
      <c r="E4322" s="26"/>
      <c r="F4322" s="26"/>
      <c r="G4322" s="26"/>
    </row>
    <row r="4323" spans="2:7" x14ac:dyDescent="0.2">
      <c r="B4323" s="26"/>
      <c r="C4323" s="26"/>
      <c r="D4323" s="26"/>
      <c r="E4323" s="26"/>
      <c r="F4323" s="26"/>
      <c r="G4323" s="26"/>
    </row>
    <row r="4324" spans="2:7" x14ac:dyDescent="0.2">
      <c r="B4324" s="26"/>
      <c r="C4324" s="26"/>
      <c r="D4324" s="26"/>
      <c r="E4324" s="26"/>
      <c r="F4324" s="26"/>
      <c r="G4324" s="26"/>
    </row>
    <row r="4325" spans="2:7" x14ac:dyDescent="0.2">
      <c r="B4325" s="26"/>
      <c r="C4325" s="26"/>
      <c r="D4325" s="26"/>
      <c r="E4325" s="26"/>
      <c r="F4325" s="26"/>
      <c r="G4325" s="26"/>
    </row>
    <row r="4326" spans="2:7" x14ac:dyDescent="0.2">
      <c r="B4326" s="26"/>
      <c r="C4326" s="26"/>
      <c r="D4326" s="26"/>
      <c r="E4326" s="26"/>
      <c r="F4326" s="26"/>
      <c r="G4326" s="26"/>
    </row>
    <row r="4327" spans="2:7" x14ac:dyDescent="0.2">
      <c r="B4327" s="26"/>
      <c r="C4327" s="26"/>
      <c r="D4327" s="26"/>
      <c r="E4327" s="26"/>
      <c r="F4327" s="26"/>
      <c r="G4327" s="26"/>
    </row>
    <row r="4328" spans="2:7" x14ac:dyDescent="0.2">
      <c r="B4328" s="26"/>
      <c r="C4328" s="26"/>
      <c r="D4328" s="26"/>
      <c r="E4328" s="26"/>
      <c r="F4328" s="26"/>
      <c r="G4328" s="26"/>
    </row>
    <row r="4329" spans="2:7" x14ac:dyDescent="0.2">
      <c r="B4329" s="26"/>
      <c r="C4329" s="26"/>
      <c r="D4329" s="26"/>
      <c r="E4329" s="26"/>
      <c r="F4329" s="26"/>
      <c r="G4329" s="26"/>
    </row>
    <row r="4330" spans="2:7" x14ac:dyDescent="0.2">
      <c r="B4330" s="26"/>
      <c r="C4330" s="26"/>
      <c r="D4330" s="26"/>
      <c r="E4330" s="26"/>
      <c r="F4330" s="26"/>
      <c r="G4330" s="26"/>
    </row>
    <row r="4331" spans="2:7" x14ac:dyDescent="0.2">
      <c r="B4331" s="26"/>
      <c r="C4331" s="26"/>
      <c r="D4331" s="26"/>
      <c r="E4331" s="26"/>
      <c r="F4331" s="26"/>
      <c r="G4331" s="26"/>
    </row>
    <row r="4332" spans="2:7" x14ac:dyDescent="0.2">
      <c r="B4332" s="26"/>
      <c r="C4332" s="26"/>
      <c r="D4332" s="26"/>
      <c r="E4332" s="26"/>
      <c r="F4332" s="26"/>
      <c r="G4332" s="26"/>
    </row>
    <row r="4333" spans="2:7" x14ac:dyDescent="0.2">
      <c r="B4333" s="26"/>
      <c r="C4333" s="26"/>
      <c r="D4333" s="26"/>
      <c r="E4333" s="26"/>
      <c r="F4333" s="26"/>
      <c r="G4333" s="26"/>
    </row>
    <row r="4334" spans="2:7" x14ac:dyDescent="0.2">
      <c r="B4334" s="26"/>
      <c r="C4334" s="26"/>
      <c r="D4334" s="26"/>
      <c r="E4334" s="26"/>
      <c r="F4334" s="26"/>
      <c r="G4334" s="26"/>
    </row>
    <row r="4335" spans="2:7" x14ac:dyDescent="0.2">
      <c r="B4335" s="26"/>
      <c r="C4335" s="26"/>
      <c r="D4335" s="26"/>
      <c r="E4335" s="26"/>
      <c r="F4335" s="26"/>
      <c r="G4335" s="26"/>
    </row>
    <row r="4336" spans="2:7" x14ac:dyDescent="0.2">
      <c r="B4336" s="26"/>
      <c r="C4336" s="26"/>
      <c r="D4336" s="26"/>
      <c r="E4336" s="26"/>
      <c r="F4336" s="26"/>
      <c r="G4336" s="26"/>
    </row>
    <row r="4337" spans="2:7" x14ac:dyDescent="0.2">
      <c r="B4337" s="26"/>
      <c r="C4337" s="26"/>
      <c r="D4337" s="26"/>
      <c r="E4337" s="26"/>
      <c r="F4337" s="26"/>
      <c r="G4337" s="26"/>
    </row>
    <row r="4338" spans="2:7" x14ac:dyDescent="0.2">
      <c r="B4338" s="26"/>
      <c r="C4338" s="26"/>
      <c r="D4338" s="26"/>
      <c r="E4338" s="26"/>
      <c r="F4338" s="26"/>
      <c r="G4338" s="26"/>
    </row>
    <row r="4339" spans="2:7" x14ac:dyDescent="0.2">
      <c r="B4339" s="26"/>
      <c r="C4339" s="26"/>
      <c r="D4339" s="26"/>
      <c r="E4339" s="26"/>
      <c r="F4339" s="26"/>
      <c r="G4339" s="26"/>
    </row>
    <row r="4340" spans="2:7" x14ac:dyDescent="0.2">
      <c r="B4340" s="26"/>
      <c r="C4340" s="26"/>
      <c r="D4340" s="26"/>
      <c r="E4340" s="26"/>
      <c r="F4340" s="26"/>
      <c r="G4340" s="26"/>
    </row>
    <row r="4341" spans="2:7" x14ac:dyDescent="0.2">
      <c r="B4341" s="26"/>
      <c r="C4341" s="26"/>
      <c r="D4341" s="26"/>
      <c r="E4341" s="26"/>
      <c r="F4341" s="26"/>
      <c r="G4341" s="26"/>
    </row>
    <row r="4342" spans="2:7" x14ac:dyDescent="0.2">
      <c r="B4342" s="26"/>
      <c r="C4342" s="26"/>
      <c r="D4342" s="26"/>
      <c r="E4342" s="26"/>
      <c r="F4342" s="26"/>
      <c r="G4342" s="26"/>
    </row>
    <row r="4343" spans="2:7" x14ac:dyDescent="0.2">
      <c r="B4343" s="26"/>
      <c r="C4343" s="26"/>
      <c r="D4343" s="26"/>
      <c r="E4343" s="26"/>
      <c r="F4343" s="26"/>
      <c r="G4343" s="26"/>
    </row>
    <row r="4344" spans="2:7" x14ac:dyDescent="0.2">
      <c r="B4344" s="26"/>
      <c r="C4344" s="26"/>
      <c r="D4344" s="26"/>
      <c r="E4344" s="26"/>
      <c r="F4344" s="26"/>
      <c r="G4344" s="26"/>
    </row>
    <row r="4345" spans="2:7" x14ac:dyDescent="0.2">
      <c r="B4345" s="26"/>
      <c r="C4345" s="26"/>
      <c r="D4345" s="26"/>
      <c r="E4345" s="26"/>
      <c r="F4345" s="26"/>
      <c r="G4345" s="26"/>
    </row>
    <row r="4346" spans="2:7" x14ac:dyDescent="0.2">
      <c r="B4346" s="26"/>
      <c r="C4346" s="26"/>
      <c r="D4346" s="26"/>
      <c r="E4346" s="26"/>
      <c r="F4346" s="26"/>
      <c r="G4346" s="26"/>
    </row>
    <row r="4347" spans="2:7" x14ac:dyDescent="0.2">
      <c r="B4347" s="26"/>
      <c r="C4347" s="26"/>
      <c r="D4347" s="26"/>
      <c r="E4347" s="26"/>
      <c r="F4347" s="26"/>
      <c r="G4347" s="26"/>
    </row>
    <row r="4348" spans="2:7" x14ac:dyDescent="0.2">
      <c r="B4348" s="26"/>
      <c r="C4348" s="26"/>
      <c r="D4348" s="26"/>
      <c r="E4348" s="26"/>
      <c r="F4348" s="26"/>
      <c r="G4348" s="26"/>
    </row>
    <row r="4349" spans="2:7" x14ac:dyDescent="0.2">
      <c r="B4349" s="26"/>
      <c r="C4349" s="26"/>
      <c r="D4349" s="26"/>
      <c r="E4349" s="26"/>
      <c r="F4349" s="26"/>
      <c r="G4349" s="26"/>
    </row>
    <row r="4350" spans="2:7" x14ac:dyDescent="0.2">
      <c r="B4350" s="26"/>
      <c r="C4350" s="26"/>
      <c r="D4350" s="26"/>
      <c r="E4350" s="26"/>
      <c r="F4350" s="26"/>
      <c r="G4350" s="26"/>
    </row>
    <row r="4351" spans="2:7" x14ac:dyDescent="0.2">
      <c r="B4351" s="26"/>
      <c r="C4351" s="26"/>
      <c r="D4351" s="26"/>
      <c r="E4351" s="26"/>
      <c r="F4351" s="26"/>
      <c r="G4351" s="26"/>
    </row>
    <row r="4352" spans="2:7" x14ac:dyDescent="0.2">
      <c r="B4352" s="26"/>
      <c r="C4352" s="26"/>
      <c r="D4352" s="26"/>
      <c r="E4352" s="26"/>
      <c r="F4352" s="26"/>
      <c r="G4352" s="26"/>
    </row>
    <row r="4353" spans="2:7" x14ac:dyDescent="0.2">
      <c r="B4353" s="26"/>
      <c r="C4353" s="26"/>
      <c r="D4353" s="26"/>
      <c r="E4353" s="26"/>
      <c r="F4353" s="26"/>
      <c r="G4353" s="26"/>
    </row>
    <row r="4354" spans="2:7" x14ac:dyDescent="0.2">
      <c r="B4354" s="26"/>
      <c r="C4354" s="26"/>
      <c r="D4354" s="26"/>
      <c r="E4354" s="26"/>
      <c r="F4354" s="26"/>
      <c r="G4354" s="26"/>
    </row>
    <row r="4355" spans="2:7" x14ac:dyDescent="0.2">
      <c r="B4355" s="26"/>
      <c r="C4355" s="26"/>
      <c r="D4355" s="26"/>
      <c r="E4355" s="26"/>
      <c r="F4355" s="26"/>
      <c r="G4355" s="26"/>
    </row>
    <row r="4356" spans="2:7" x14ac:dyDescent="0.2">
      <c r="B4356" s="26"/>
      <c r="C4356" s="26"/>
      <c r="D4356" s="26"/>
      <c r="E4356" s="26"/>
      <c r="F4356" s="26"/>
      <c r="G4356" s="26"/>
    </row>
    <row r="4357" spans="2:7" x14ac:dyDescent="0.2">
      <c r="B4357" s="26"/>
      <c r="C4357" s="26"/>
      <c r="D4357" s="26"/>
      <c r="E4357" s="26"/>
      <c r="F4357" s="26"/>
      <c r="G4357" s="26"/>
    </row>
    <row r="4358" spans="2:7" x14ac:dyDescent="0.2">
      <c r="B4358" s="26"/>
      <c r="C4358" s="26"/>
      <c r="D4358" s="26"/>
      <c r="E4358" s="26"/>
      <c r="F4358" s="26"/>
      <c r="G4358" s="26"/>
    </row>
    <row r="4359" spans="2:7" x14ac:dyDescent="0.2">
      <c r="B4359" s="26"/>
      <c r="C4359" s="26"/>
      <c r="D4359" s="26"/>
      <c r="E4359" s="26"/>
      <c r="F4359" s="26"/>
      <c r="G4359" s="26"/>
    </row>
    <row r="4360" spans="2:7" x14ac:dyDescent="0.2">
      <c r="B4360" s="26"/>
      <c r="C4360" s="26"/>
      <c r="D4360" s="26"/>
      <c r="E4360" s="26"/>
      <c r="F4360" s="26"/>
      <c r="G4360" s="26"/>
    </row>
    <row r="4361" spans="2:7" x14ac:dyDescent="0.2">
      <c r="B4361" s="26"/>
      <c r="C4361" s="26"/>
      <c r="D4361" s="26"/>
      <c r="E4361" s="26"/>
      <c r="F4361" s="26"/>
      <c r="G4361" s="26"/>
    </row>
    <row r="4362" spans="2:7" x14ac:dyDescent="0.2">
      <c r="B4362" s="26"/>
      <c r="C4362" s="26"/>
      <c r="D4362" s="26"/>
      <c r="E4362" s="26"/>
      <c r="F4362" s="26"/>
      <c r="G4362" s="26"/>
    </row>
    <row r="4363" spans="2:7" x14ac:dyDescent="0.2">
      <c r="B4363" s="26"/>
      <c r="C4363" s="26"/>
      <c r="D4363" s="26"/>
      <c r="E4363" s="26"/>
      <c r="F4363" s="26"/>
      <c r="G4363" s="26"/>
    </row>
    <row r="4364" spans="2:7" x14ac:dyDescent="0.2">
      <c r="B4364" s="26"/>
      <c r="C4364" s="26"/>
      <c r="D4364" s="26"/>
      <c r="E4364" s="26"/>
      <c r="F4364" s="26"/>
      <c r="G4364" s="26"/>
    </row>
    <row r="4365" spans="2:7" x14ac:dyDescent="0.2">
      <c r="B4365" s="26"/>
      <c r="C4365" s="26"/>
      <c r="D4365" s="26"/>
      <c r="E4365" s="26"/>
      <c r="F4365" s="26"/>
      <c r="G4365" s="26"/>
    </row>
    <row r="4366" spans="2:7" x14ac:dyDescent="0.2">
      <c r="B4366" s="26"/>
      <c r="C4366" s="26"/>
      <c r="D4366" s="26"/>
      <c r="E4366" s="26"/>
      <c r="F4366" s="26"/>
      <c r="G4366" s="26"/>
    </row>
    <row r="4367" spans="2:7" x14ac:dyDescent="0.2">
      <c r="B4367" s="26"/>
      <c r="C4367" s="26"/>
      <c r="D4367" s="26"/>
      <c r="E4367" s="26"/>
      <c r="F4367" s="26"/>
      <c r="G4367" s="26"/>
    </row>
    <row r="4368" spans="2:7" x14ac:dyDescent="0.2">
      <c r="B4368" s="26"/>
      <c r="C4368" s="26"/>
      <c r="D4368" s="26"/>
      <c r="E4368" s="26"/>
      <c r="F4368" s="26"/>
      <c r="G4368" s="26"/>
    </row>
    <row r="4369" spans="2:7" x14ac:dyDescent="0.2">
      <c r="B4369" s="26"/>
      <c r="C4369" s="26"/>
      <c r="D4369" s="26"/>
      <c r="E4369" s="26"/>
      <c r="F4369" s="26"/>
      <c r="G4369" s="26"/>
    </row>
    <row r="4370" spans="2:7" x14ac:dyDescent="0.2">
      <c r="B4370" s="26"/>
      <c r="C4370" s="26"/>
      <c r="D4370" s="26"/>
      <c r="E4370" s="26"/>
      <c r="F4370" s="26"/>
      <c r="G4370" s="26"/>
    </row>
    <row r="4371" spans="2:7" x14ac:dyDescent="0.2">
      <c r="B4371" s="26"/>
      <c r="C4371" s="26"/>
      <c r="D4371" s="26"/>
      <c r="E4371" s="26"/>
      <c r="F4371" s="26"/>
      <c r="G4371" s="26"/>
    </row>
    <row r="4372" spans="2:7" x14ac:dyDescent="0.2">
      <c r="B4372" s="26"/>
      <c r="C4372" s="26"/>
      <c r="D4372" s="26"/>
      <c r="E4372" s="26"/>
      <c r="F4372" s="26"/>
      <c r="G4372" s="26"/>
    </row>
    <row r="4373" spans="2:7" x14ac:dyDescent="0.2">
      <c r="B4373" s="26"/>
      <c r="C4373" s="26"/>
      <c r="D4373" s="26"/>
      <c r="E4373" s="26"/>
      <c r="F4373" s="26"/>
      <c r="G4373" s="26"/>
    </row>
    <row r="4374" spans="2:7" x14ac:dyDescent="0.2">
      <c r="B4374" s="26"/>
      <c r="C4374" s="26"/>
      <c r="D4374" s="26"/>
      <c r="E4374" s="26"/>
      <c r="F4374" s="26"/>
      <c r="G4374" s="26"/>
    </row>
    <row r="4375" spans="2:7" x14ac:dyDescent="0.2">
      <c r="B4375" s="26"/>
      <c r="C4375" s="26"/>
      <c r="D4375" s="26"/>
      <c r="E4375" s="26"/>
      <c r="F4375" s="26"/>
      <c r="G4375" s="26"/>
    </row>
    <row r="4376" spans="2:7" x14ac:dyDescent="0.2">
      <c r="B4376" s="26"/>
      <c r="C4376" s="26"/>
      <c r="D4376" s="26"/>
      <c r="E4376" s="26"/>
      <c r="F4376" s="26"/>
      <c r="G4376" s="26"/>
    </row>
    <row r="4377" spans="2:7" x14ac:dyDescent="0.2">
      <c r="B4377" s="26"/>
      <c r="C4377" s="26"/>
      <c r="D4377" s="26"/>
      <c r="E4377" s="26"/>
      <c r="F4377" s="26"/>
      <c r="G4377" s="26"/>
    </row>
    <row r="4378" spans="2:7" x14ac:dyDescent="0.2">
      <c r="B4378" s="26"/>
      <c r="C4378" s="26"/>
      <c r="D4378" s="26"/>
      <c r="E4378" s="26"/>
      <c r="F4378" s="26"/>
      <c r="G4378" s="26"/>
    </row>
    <row r="4379" spans="2:7" x14ac:dyDescent="0.2">
      <c r="B4379" s="26"/>
      <c r="C4379" s="26"/>
      <c r="D4379" s="26"/>
      <c r="E4379" s="26"/>
      <c r="F4379" s="26"/>
      <c r="G4379" s="26"/>
    </row>
    <row r="4380" spans="2:7" x14ac:dyDescent="0.2">
      <c r="B4380" s="26"/>
      <c r="C4380" s="26"/>
      <c r="D4380" s="26"/>
      <c r="E4380" s="26"/>
      <c r="F4380" s="26"/>
      <c r="G4380" s="26"/>
    </row>
    <row r="4381" spans="2:7" x14ac:dyDescent="0.2">
      <c r="B4381" s="26"/>
      <c r="C4381" s="26"/>
      <c r="D4381" s="26"/>
      <c r="E4381" s="26"/>
      <c r="F4381" s="26"/>
      <c r="G4381" s="26"/>
    </row>
    <row r="4382" spans="2:7" x14ac:dyDescent="0.2">
      <c r="B4382" s="26"/>
      <c r="C4382" s="26"/>
      <c r="D4382" s="26"/>
      <c r="E4382" s="26"/>
      <c r="F4382" s="26"/>
      <c r="G4382" s="26"/>
    </row>
    <row r="4383" spans="2:7" x14ac:dyDescent="0.2">
      <c r="B4383" s="26"/>
      <c r="C4383" s="26"/>
      <c r="D4383" s="26"/>
      <c r="E4383" s="26"/>
      <c r="F4383" s="26"/>
      <c r="G4383" s="26"/>
    </row>
    <row r="4384" spans="2:7" x14ac:dyDescent="0.2">
      <c r="B4384" s="26"/>
      <c r="C4384" s="26"/>
      <c r="D4384" s="26"/>
      <c r="E4384" s="26"/>
      <c r="F4384" s="26"/>
      <c r="G4384" s="26"/>
    </row>
    <row r="4385" spans="2:7" x14ac:dyDescent="0.2">
      <c r="B4385" s="26"/>
      <c r="C4385" s="26"/>
      <c r="D4385" s="26"/>
      <c r="E4385" s="26"/>
      <c r="F4385" s="26"/>
      <c r="G4385" s="26"/>
    </row>
    <row r="4386" spans="2:7" x14ac:dyDescent="0.2">
      <c r="B4386" s="26"/>
      <c r="C4386" s="26"/>
      <c r="D4386" s="26"/>
      <c r="E4386" s="26"/>
      <c r="F4386" s="26"/>
      <c r="G4386" s="26"/>
    </row>
    <row r="4387" spans="2:7" x14ac:dyDescent="0.2">
      <c r="B4387" s="26"/>
      <c r="C4387" s="26"/>
      <c r="D4387" s="26"/>
      <c r="E4387" s="26"/>
      <c r="F4387" s="26"/>
      <c r="G4387" s="26"/>
    </row>
    <row r="4388" spans="2:7" x14ac:dyDescent="0.2">
      <c r="B4388" s="26"/>
      <c r="C4388" s="26"/>
      <c r="D4388" s="26"/>
      <c r="E4388" s="26"/>
      <c r="F4388" s="26"/>
      <c r="G4388" s="26"/>
    </row>
    <row r="4389" spans="2:7" x14ac:dyDescent="0.2">
      <c r="B4389" s="26"/>
      <c r="C4389" s="26"/>
      <c r="D4389" s="26"/>
      <c r="E4389" s="26"/>
      <c r="F4389" s="26"/>
      <c r="G4389" s="26"/>
    </row>
    <row r="4390" spans="2:7" x14ac:dyDescent="0.2">
      <c r="B4390" s="26"/>
      <c r="C4390" s="26"/>
      <c r="D4390" s="26"/>
      <c r="E4390" s="26"/>
      <c r="F4390" s="26"/>
      <c r="G4390" s="26"/>
    </row>
    <row r="4391" spans="2:7" x14ac:dyDescent="0.2">
      <c r="B4391" s="26"/>
      <c r="C4391" s="26"/>
      <c r="D4391" s="26"/>
      <c r="E4391" s="26"/>
      <c r="F4391" s="26"/>
      <c r="G4391" s="26"/>
    </row>
    <row r="4392" spans="2:7" x14ac:dyDescent="0.2">
      <c r="B4392" s="26"/>
      <c r="C4392" s="26"/>
      <c r="D4392" s="26"/>
      <c r="E4392" s="26"/>
      <c r="F4392" s="26"/>
      <c r="G4392" s="26"/>
    </row>
    <row r="4393" spans="2:7" x14ac:dyDescent="0.2">
      <c r="B4393" s="26"/>
      <c r="C4393" s="26"/>
      <c r="D4393" s="26"/>
      <c r="E4393" s="26"/>
      <c r="F4393" s="26"/>
      <c r="G4393" s="26"/>
    </row>
    <row r="4394" spans="2:7" x14ac:dyDescent="0.2">
      <c r="B4394" s="26"/>
      <c r="C4394" s="26"/>
      <c r="D4394" s="26"/>
      <c r="E4394" s="26"/>
      <c r="F4394" s="26"/>
      <c r="G4394" s="26"/>
    </row>
    <row r="4395" spans="2:7" x14ac:dyDescent="0.2">
      <c r="B4395" s="26"/>
      <c r="C4395" s="26"/>
      <c r="D4395" s="26"/>
      <c r="E4395" s="26"/>
      <c r="F4395" s="26"/>
      <c r="G4395" s="26"/>
    </row>
    <row r="4396" spans="2:7" x14ac:dyDescent="0.2">
      <c r="B4396" s="26"/>
      <c r="C4396" s="26"/>
      <c r="D4396" s="26"/>
      <c r="E4396" s="26"/>
      <c r="F4396" s="26"/>
      <c r="G4396" s="26"/>
    </row>
    <row r="4397" spans="2:7" x14ac:dyDescent="0.2">
      <c r="B4397" s="26"/>
      <c r="C4397" s="26"/>
      <c r="D4397" s="26"/>
      <c r="E4397" s="26"/>
      <c r="F4397" s="26"/>
      <c r="G4397" s="26"/>
    </row>
    <row r="4398" spans="2:7" x14ac:dyDescent="0.2">
      <c r="B4398" s="26"/>
      <c r="C4398" s="26"/>
      <c r="D4398" s="26"/>
      <c r="E4398" s="26"/>
      <c r="F4398" s="26"/>
      <c r="G4398" s="26"/>
    </row>
    <row r="4399" spans="2:7" x14ac:dyDescent="0.2">
      <c r="B4399" s="26"/>
      <c r="C4399" s="26"/>
      <c r="D4399" s="26"/>
      <c r="E4399" s="26"/>
      <c r="F4399" s="26"/>
      <c r="G4399" s="26"/>
    </row>
    <row r="4400" spans="2:7" x14ac:dyDescent="0.2">
      <c r="B4400" s="26"/>
      <c r="C4400" s="26"/>
      <c r="D4400" s="26"/>
      <c r="E4400" s="26"/>
      <c r="F4400" s="26"/>
      <c r="G4400" s="26"/>
    </row>
    <row r="4401" spans="2:7" x14ac:dyDescent="0.2">
      <c r="B4401" s="26"/>
      <c r="C4401" s="26"/>
      <c r="D4401" s="26"/>
      <c r="E4401" s="26"/>
      <c r="F4401" s="26"/>
      <c r="G4401" s="26"/>
    </row>
    <row r="4402" spans="2:7" x14ac:dyDescent="0.2">
      <c r="B4402" s="26"/>
      <c r="C4402" s="26"/>
      <c r="D4402" s="26"/>
      <c r="E4402" s="26"/>
      <c r="F4402" s="26"/>
      <c r="G4402" s="26"/>
    </row>
    <row r="4403" spans="2:7" x14ac:dyDescent="0.2">
      <c r="B4403" s="26"/>
      <c r="C4403" s="26"/>
      <c r="D4403" s="26"/>
      <c r="E4403" s="26"/>
      <c r="F4403" s="26"/>
      <c r="G4403" s="26"/>
    </row>
    <row r="4404" spans="2:7" x14ac:dyDescent="0.2">
      <c r="B4404" s="26"/>
      <c r="C4404" s="26"/>
      <c r="D4404" s="26"/>
      <c r="E4404" s="26"/>
      <c r="F4404" s="26"/>
      <c r="G4404" s="26"/>
    </row>
    <row r="4405" spans="2:7" x14ac:dyDescent="0.2">
      <c r="B4405" s="26"/>
      <c r="C4405" s="26"/>
      <c r="D4405" s="26"/>
      <c r="E4405" s="26"/>
      <c r="F4405" s="26"/>
      <c r="G4405" s="26"/>
    </row>
    <row r="4406" spans="2:7" x14ac:dyDescent="0.2">
      <c r="B4406" s="26"/>
      <c r="C4406" s="26"/>
      <c r="D4406" s="26"/>
      <c r="E4406" s="26"/>
      <c r="F4406" s="26"/>
      <c r="G4406" s="26"/>
    </row>
    <row r="4407" spans="2:7" x14ac:dyDescent="0.2">
      <c r="B4407" s="26"/>
      <c r="C4407" s="26"/>
      <c r="D4407" s="26"/>
      <c r="E4407" s="26"/>
      <c r="F4407" s="26"/>
      <c r="G4407" s="26"/>
    </row>
    <row r="4408" spans="2:7" x14ac:dyDescent="0.2">
      <c r="B4408" s="26"/>
      <c r="C4408" s="26"/>
      <c r="D4408" s="26"/>
      <c r="E4408" s="26"/>
      <c r="F4408" s="26"/>
      <c r="G4408" s="26"/>
    </row>
    <row r="4409" spans="2:7" x14ac:dyDescent="0.2">
      <c r="B4409" s="26"/>
      <c r="C4409" s="26"/>
      <c r="D4409" s="26"/>
      <c r="E4409" s="26"/>
      <c r="F4409" s="26"/>
      <c r="G4409" s="26"/>
    </row>
    <row r="4410" spans="2:7" x14ac:dyDescent="0.2">
      <c r="B4410" s="26"/>
      <c r="C4410" s="26"/>
      <c r="D4410" s="26"/>
      <c r="E4410" s="26"/>
      <c r="F4410" s="26"/>
      <c r="G4410" s="26"/>
    </row>
    <row r="4411" spans="2:7" x14ac:dyDescent="0.2">
      <c r="B4411" s="26"/>
      <c r="C4411" s="26"/>
      <c r="D4411" s="26"/>
      <c r="E4411" s="26"/>
      <c r="F4411" s="26"/>
      <c r="G4411" s="26"/>
    </row>
    <row r="4412" spans="2:7" x14ac:dyDescent="0.2">
      <c r="B4412" s="26"/>
      <c r="C4412" s="26"/>
      <c r="D4412" s="26"/>
      <c r="E4412" s="26"/>
      <c r="F4412" s="26"/>
      <c r="G4412" s="26"/>
    </row>
    <row r="4413" spans="2:7" x14ac:dyDescent="0.2">
      <c r="B4413" s="26"/>
      <c r="C4413" s="26"/>
      <c r="D4413" s="26"/>
      <c r="E4413" s="26"/>
      <c r="F4413" s="26"/>
      <c r="G4413" s="26"/>
    </row>
    <row r="4414" spans="2:7" x14ac:dyDescent="0.2">
      <c r="B4414" s="26"/>
      <c r="C4414" s="26"/>
      <c r="D4414" s="26"/>
      <c r="E4414" s="26"/>
      <c r="F4414" s="26"/>
      <c r="G4414" s="26"/>
    </row>
    <row r="4415" spans="2:7" x14ac:dyDescent="0.2">
      <c r="B4415" s="26"/>
      <c r="C4415" s="26"/>
      <c r="D4415" s="26"/>
      <c r="E4415" s="26"/>
      <c r="F4415" s="26"/>
      <c r="G4415" s="26"/>
    </row>
    <row r="4416" spans="2:7" x14ac:dyDescent="0.2">
      <c r="B4416" s="26"/>
      <c r="C4416" s="26"/>
      <c r="D4416" s="26"/>
      <c r="E4416" s="26"/>
      <c r="F4416" s="26"/>
      <c r="G4416" s="26"/>
    </row>
    <row r="4417" spans="2:7" x14ac:dyDescent="0.2">
      <c r="B4417" s="26"/>
      <c r="C4417" s="26"/>
      <c r="D4417" s="26"/>
      <c r="E4417" s="26"/>
      <c r="F4417" s="26"/>
      <c r="G4417" s="26"/>
    </row>
    <row r="4418" spans="2:7" x14ac:dyDescent="0.2">
      <c r="B4418" s="26"/>
      <c r="C4418" s="26"/>
      <c r="D4418" s="26"/>
      <c r="E4418" s="26"/>
      <c r="F4418" s="26"/>
      <c r="G4418" s="26"/>
    </row>
    <row r="4419" spans="2:7" x14ac:dyDescent="0.2">
      <c r="B4419" s="26"/>
      <c r="C4419" s="26"/>
      <c r="D4419" s="26"/>
      <c r="E4419" s="26"/>
      <c r="F4419" s="26"/>
      <c r="G4419" s="26"/>
    </row>
    <row r="4420" spans="2:7" x14ac:dyDescent="0.2">
      <c r="B4420" s="26"/>
      <c r="C4420" s="26"/>
      <c r="D4420" s="26"/>
      <c r="E4420" s="26"/>
      <c r="F4420" s="26"/>
      <c r="G4420" s="26"/>
    </row>
    <row r="4421" spans="2:7" x14ac:dyDescent="0.2">
      <c r="B4421" s="26"/>
      <c r="C4421" s="26"/>
      <c r="D4421" s="26"/>
      <c r="E4421" s="26"/>
      <c r="F4421" s="26"/>
      <c r="G4421" s="26"/>
    </row>
    <row r="4422" spans="2:7" x14ac:dyDescent="0.2">
      <c r="B4422" s="26"/>
      <c r="C4422" s="26"/>
      <c r="D4422" s="26"/>
      <c r="E4422" s="26"/>
      <c r="F4422" s="26"/>
      <c r="G4422" s="26"/>
    </row>
    <row r="4423" spans="2:7" x14ac:dyDescent="0.2">
      <c r="B4423" s="26"/>
      <c r="C4423" s="26"/>
      <c r="D4423" s="26"/>
      <c r="E4423" s="26"/>
      <c r="F4423" s="26"/>
      <c r="G4423" s="26"/>
    </row>
    <row r="4424" spans="2:7" x14ac:dyDescent="0.2">
      <c r="B4424" s="26"/>
      <c r="C4424" s="26"/>
      <c r="D4424" s="26"/>
      <c r="E4424" s="26"/>
      <c r="F4424" s="26"/>
      <c r="G4424" s="26"/>
    </row>
    <row r="4425" spans="2:7" x14ac:dyDescent="0.2">
      <c r="B4425" s="26"/>
      <c r="C4425" s="26"/>
      <c r="D4425" s="26"/>
      <c r="E4425" s="26"/>
      <c r="F4425" s="26"/>
      <c r="G4425" s="26"/>
    </row>
    <row r="4426" spans="2:7" x14ac:dyDescent="0.2">
      <c r="B4426" s="26"/>
      <c r="C4426" s="26"/>
      <c r="D4426" s="26"/>
      <c r="E4426" s="26"/>
      <c r="F4426" s="26"/>
      <c r="G4426" s="26"/>
    </row>
    <row r="4427" spans="2:7" x14ac:dyDescent="0.2">
      <c r="B4427" s="26"/>
      <c r="C4427" s="26"/>
      <c r="D4427" s="26"/>
      <c r="E4427" s="26"/>
      <c r="F4427" s="26"/>
      <c r="G4427" s="26"/>
    </row>
    <row r="4428" spans="2:7" x14ac:dyDescent="0.2">
      <c r="B4428" s="26"/>
      <c r="C4428" s="26"/>
      <c r="D4428" s="26"/>
      <c r="E4428" s="26"/>
      <c r="F4428" s="26"/>
      <c r="G4428" s="26"/>
    </row>
    <row r="4429" spans="2:7" x14ac:dyDescent="0.2">
      <c r="B4429" s="26"/>
      <c r="C4429" s="26"/>
      <c r="D4429" s="26"/>
      <c r="E4429" s="26"/>
      <c r="F4429" s="26"/>
      <c r="G4429" s="26"/>
    </row>
    <row r="4430" spans="2:7" x14ac:dyDescent="0.2">
      <c r="B4430" s="26"/>
      <c r="C4430" s="26"/>
      <c r="D4430" s="26"/>
      <c r="E4430" s="26"/>
      <c r="F4430" s="26"/>
      <c r="G4430" s="26"/>
    </row>
    <row r="4431" spans="2:7" x14ac:dyDescent="0.2">
      <c r="B4431" s="26"/>
      <c r="C4431" s="26"/>
      <c r="D4431" s="26"/>
      <c r="E4431" s="26"/>
      <c r="F4431" s="26"/>
      <c r="G4431" s="26"/>
    </row>
    <row r="4432" spans="2:7" x14ac:dyDescent="0.2">
      <c r="B4432" s="26"/>
      <c r="C4432" s="26"/>
      <c r="D4432" s="26"/>
      <c r="E4432" s="26"/>
      <c r="F4432" s="26"/>
      <c r="G4432" s="26"/>
    </row>
    <row r="4433" spans="2:7" x14ac:dyDescent="0.2">
      <c r="B4433" s="26"/>
      <c r="C4433" s="26"/>
      <c r="D4433" s="26"/>
      <c r="E4433" s="26"/>
      <c r="F4433" s="26"/>
      <c r="G4433" s="26"/>
    </row>
    <row r="4434" spans="2:7" x14ac:dyDescent="0.2">
      <c r="B4434" s="26"/>
      <c r="C4434" s="26"/>
      <c r="D4434" s="26"/>
      <c r="E4434" s="26"/>
      <c r="F4434" s="26"/>
      <c r="G4434" s="26"/>
    </row>
    <row r="4435" spans="2:7" x14ac:dyDescent="0.2">
      <c r="B4435" s="26"/>
      <c r="C4435" s="26"/>
      <c r="D4435" s="26"/>
      <c r="E4435" s="26"/>
      <c r="F4435" s="26"/>
      <c r="G4435" s="26"/>
    </row>
    <row r="4436" spans="2:7" x14ac:dyDescent="0.2">
      <c r="B4436" s="26"/>
      <c r="C4436" s="26"/>
      <c r="D4436" s="26"/>
      <c r="E4436" s="26"/>
      <c r="F4436" s="26"/>
      <c r="G4436" s="26"/>
    </row>
    <row r="4437" spans="2:7" x14ac:dyDescent="0.2">
      <c r="B4437" s="26"/>
      <c r="C4437" s="26"/>
      <c r="D4437" s="26"/>
      <c r="E4437" s="26"/>
      <c r="F4437" s="26"/>
      <c r="G4437" s="26"/>
    </row>
    <row r="4438" spans="2:7" x14ac:dyDescent="0.2">
      <c r="B4438" s="26"/>
      <c r="C4438" s="26"/>
      <c r="D4438" s="26"/>
      <c r="E4438" s="26"/>
      <c r="F4438" s="26"/>
      <c r="G4438" s="26"/>
    </row>
    <row r="4439" spans="2:7" x14ac:dyDescent="0.2">
      <c r="B4439" s="26"/>
      <c r="C4439" s="26"/>
      <c r="D4439" s="26"/>
      <c r="E4439" s="26"/>
      <c r="F4439" s="26"/>
      <c r="G4439" s="26"/>
    </row>
    <row r="4440" spans="2:7" x14ac:dyDescent="0.2">
      <c r="B4440" s="26"/>
      <c r="C4440" s="26"/>
      <c r="D4440" s="26"/>
      <c r="E4440" s="26"/>
      <c r="F4440" s="26"/>
      <c r="G4440" s="26"/>
    </row>
    <row r="4441" spans="2:7" x14ac:dyDescent="0.2">
      <c r="B4441" s="26"/>
      <c r="C4441" s="26"/>
      <c r="D4441" s="26"/>
      <c r="E4441" s="26"/>
      <c r="F4441" s="26"/>
      <c r="G4441" s="26"/>
    </row>
    <row r="4442" spans="2:7" x14ac:dyDescent="0.2">
      <c r="B4442" s="26"/>
      <c r="C4442" s="26"/>
      <c r="D4442" s="26"/>
      <c r="E4442" s="26"/>
      <c r="F4442" s="26"/>
      <c r="G4442" s="26"/>
    </row>
    <row r="4443" spans="2:7" x14ac:dyDescent="0.2">
      <c r="B4443" s="26"/>
      <c r="C4443" s="26"/>
      <c r="D4443" s="26"/>
      <c r="E4443" s="26"/>
      <c r="F4443" s="26"/>
      <c r="G4443" s="26"/>
    </row>
    <row r="4444" spans="2:7" x14ac:dyDescent="0.2">
      <c r="B4444" s="26"/>
      <c r="C4444" s="26"/>
      <c r="D4444" s="26"/>
      <c r="E4444" s="26"/>
      <c r="F4444" s="26"/>
      <c r="G4444" s="26"/>
    </row>
    <row r="4445" spans="2:7" x14ac:dyDescent="0.2">
      <c r="B4445" s="26"/>
      <c r="C4445" s="26"/>
      <c r="D4445" s="26"/>
      <c r="E4445" s="26"/>
      <c r="F4445" s="26"/>
      <c r="G4445" s="26"/>
    </row>
    <row r="4446" spans="2:7" x14ac:dyDescent="0.2">
      <c r="B4446" s="26"/>
      <c r="C4446" s="26"/>
      <c r="D4446" s="26"/>
      <c r="E4446" s="26"/>
      <c r="F4446" s="26"/>
      <c r="G4446" s="26"/>
    </row>
    <row r="4447" spans="2:7" x14ac:dyDescent="0.2">
      <c r="B4447" s="26"/>
      <c r="C4447" s="26"/>
      <c r="D4447" s="26"/>
      <c r="E4447" s="26"/>
      <c r="F4447" s="26"/>
      <c r="G4447" s="26"/>
    </row>
    <row r="4448" spans="2:7" x14ac:dyDescent="0.2">
      <c r="B4448" s="26"/>
      <c r="C4448" s="26"/>
      <c r="D4448" s="26"/>
      <c r="E4448" s="26"/>
      <c r="F4448" s="26"/>
      <c r="G4448" s="26"/>
    </row>
    <row r="4449" spans="2:7" x14ac:dyDescent="0.2">
      <c r="B4449" s="26"/>
      <c r="C4449" s="26"/>
      <c r="D4449" s="26"/>
      <c r="E4449" s="26"/>
      <c r="F4449" s="26"/>
      <c r="G4449" s="26"/>
    </row>
    <row r="4450" spans="2:7" x14ac:dyDescent="0.2">
      <c r="B4450" s="26"/>
      <c r="C4450" s="26"/>
      <c r="D4450" s="26"/>
      <c r="E4450" s="26"/>
      <c r="F4450" s="26"/>
      <c r="G4450" s="26"/>
    </row>
    <row r="4451" spans="2:7" x14ac:dyDescent="0.2">
      <c r="B4451" s="26"/>
      <c r="C4451" s="26"/>
      <c r="D4451" s="26"/>
      <c r="E4451" s="26"/>
      <c r="F4451" s="26"/>
      <c r="G4451" s="26"/>
    </row>
    <row r="4452" spans="2:7" x14ac:dyDescent="0.2">
      <c r="B4452" s="26"/>
      <c r="C4452" s="26"/>
      <c r="D4452" s="26"/>
      <c r="E4452" s="26"/>
      <c r="F4452" s="26"/>
      <c r="G4452" s="26"/>
    </row>
    <row r="4453" spans="2:7" x14ac:dyDescent="0.2">
      <c r="B4453" s="26"/>
      <c r="C4453" s="26"/>
      <c r="D4453" s="26"/>
      <c r="E4453" s="26"/>
      <c r="F4453" s="26"/>
      <c r="G4453" s="26"/>
    </row>
    <row r="4454" spans="2:7" x14ac:dyDescent="0.2">
      <c r="B4454" s="26"/>
      <c r="C4454" s="26"/>
      <c r="D4454" s="26"/>
      <c r="E4454" s="26"/>
      <c r="F4454" s="26"/>
      <c r="G4454" s="26"/>
    </row>
    <row r="4455" spans="2:7" x14ac:dyDescent="0.2">
      <c r="B4455" s="26"/>
      <c r="C4455" s="26"/>
      <c r="D4455" s="26"/>
      <c r="E4455" s="26"/>
      <c r="F4455" s="26"/>
      <c r="G4455" s="26"/>
    </row>
    <row r="4456" spans="2:7" x14ac:dyDescent="0.2">
      <c r="B4456" s="26"/>
      <c r="C4456" s="26"/>
      <c r="D4456" s="26"/>
      <c r="E4456" s="26"/>
      <c r="F4456" s="26"/>
      <c r="G4456" s="26"/>
    </row>
    <row r="4457" spans="2:7" x14ac:dyDescent="0.2">
      <c r="B4457" s="26"/>
      <c r="C4457" s="26"/>
      <c r="D4457" s="26"/>
      <c r="E4457" s="26"/>
      <c r="F4457" s="26"/>
      <c r="G4457" s="26"/>
    </row>
    <row r="4458" spans="2:7" x14ac:dyDescent="0.2">
      <c r="B4458" s="26"/>
      <c r="C4458" s="26"/>
      <c r="D4458" s="26"/>
      <c r="E4458" s="26"/>
      <c r="F4458" s="26"/>
      <c r="G4458" s="26"/>
    </row>
    <row r="4459" spans="2:7" x14ac:dyDescent="0.2">
      <c r="B4459" s="26"/>
      <c r="C4459" s="26"/>
      <c r="D4459" s="26"/>
      <c r="E4459" s="26"/>
      <c r="F4459" s="26"/>
      <c r="G4459" s="26"/>
    </row>
    <row r="4460" spans="2:7" x14ac:dyDescent="0.2">
      <c r="B4460" s="26"/>
      <c r="C4460" s="26"/>
      <c r="D4460" s="26"/>
      <c r="E4460" s="26"/>
      <c r="F4460" s="26"/>
      <c r="G4460" s="26"/>
    </row>
    <row r="4461" spans="2:7" x14ac:dyDescent="0.2">
      <c r="B4461" s="26"/>
      <c r="C4461" s="26"/>
      <c r="D4461" s="26"/>
      <c r="E4461" s="26"/>
      <c r="F4461" s="26"/>
      <c r="G4461" s="26"/>
    </row>
    <row r="4462" spans="2:7" x14ac:dyDescent="0.2">
      <c r="B4462" s="26"/>
      <c r="C4462" s="26"/>
      <c r="D4462" s="26"/>
      <c r="E4462" s="26"/>
      <c r="F4462" s="26"/>
      <c r="G4462" s="26"/>
    </row>
    <row r="4463" spans="2:7" x14ac:dyDescent="0.2">
      <c r="B4463" s="26"/>
      <c r="C4463" s="26"/>
      <c r="D4463" s="26"/>
      <c r="E4463" s="26"/>
      <c r="F4463" s="26"/>
      <c r="G4463" s="26"/>
    </row>
    <row r="4464" spans="2:7" x14ac:dyDescent="0.2">
      <c r="B4464" s="26"/>
      <c r="C4464" s="26"/>
      <c r="D4464" s="26"/>
      <c r="E4464" s="26"/>
      <c r="F4464" s="26"/>
      <c r="G4464" s="26"/>
    </row>
    <row r="4465" spans="2:7" x14ac:dyDescent="0.2">
      <c r="B4465" s="26"/>
      <c r="C4465" s="26"/>
      <c r="D4465" s="26"/>
      <c r="E4465" s="26"/>
      <c r="F4465" s="26"/>
      <c r="G4465" s="26"/>
    </row>
    <row r="4466" spans="2:7" x14ac:dyDescent="0.2">
      <c r="B4466" s="26"/>
      <c r="C4466" s="26"/>
      <c r="D4466" s="26"/>
      <c r="E4466" s="26"/>
      <c r="F4466" s="26"/>
      <c r="G4466" s="26"/>
    </row>
    <row r="4467" spans="2:7" x14ac:dyDescent="0.2">
      <c r="B4467" s="26"/>
      <c r="C4467" s="26"/>
      <c r="D4467" s="26"/>
      <c r="E4467" s="26"/>
      <c r="F4467" s="26"/>
      <c r="G4467" s="26"/>
    </row>
    <row r="4468" spans="2:7" x14ac:dyDescent="0.2">
      <c r="B4468" s="26"/>
      <c r="C4468" s="26"/>
      <c r="D4468" s="26"/>
      <c r="E4468" s="26"/>
      <c r="F4468" s="26"/>
      <c r="G4468" s="26"/>
    </row>
    <row r="4469" spans="2:7" x14ac:dyDescent="0.2">
      <c r="B4469" s="26"/>
      <c r="C4469" s="26"/>
      <c r="D4469" s="26"/>
      <c r="E4469" s="26"/>
      <c r="F4469" s="26"/>
      <c r="G4469" s="26"/>
    </row>
    <row r="4470" spans="2:7" x14ac:dyDescent="0.2">
      <c r="B4470" s="26"/>
      <c r="C4470" s="26"/>
      <c r="D4470" s="26"/>
      <c r="E4470" s="26"/>
      <c r="F4470" s="26"/>
      <c r="G4470" s="26"/>
    </row>
    <row r="4471" spans="2:7" x14ac:dyDescent="0.2">
      <c r="B4471" s="26"/>
      <c r="C4471" s="26"/>
      <c r="D4471" s="26"/>
      <c r="E4471" s="26"/>
      <c r="F4471" s="26"/>
      <c r="G4471" s="26"/>
    </row>
    <row r="4472" spans="2:7" x14ac:dyDescent="0.2">
      <c r="B4472" s="26"/>
      <c r="C4472" s="26"/>
      <c r="D4472" s="26"/>
      <c r="E4472" s="26"/>
      <c r="F4472" s="26"/>
      <c r="G4472" s="26"/>
    </row>
    <row r="4473" spans="2:7" x14ac:dyDescent="0.2">
      <c r="B4473" s="26"/>
      <c r="C4473" s="26"/>
      <c r="D4473" s="26"/>
      <c r="E4473" s="26"/>
      <c r="F4473" s="26"/>
      <c r="G4473" s="26"/>
    </row>
    <row r="4474" spans="2:7" x14ac:dyDescent="0.2">
      <c r="B4474" s="26"/>
      <c r="C4474" s="26"/>
      <c r="D4474" s="26"/>
      <c r="E4474" s="26"/>
      <c r="F4474" s="26"/>
      <c r="G4474" s="26"/>
    </row>
    <row r="4475" spans="2:7" x14ac:dyDescent="0.2">
      <c r="B4475" s="26"/>
      <c r="C4475" s="26"/>
      <c r="D4475" s="26"/>
      <c r="E4475" s="26"/>
      <c r="F4475" s="26"/>
      <c r="G4475" s="26"/>
    </row>
    <row r="4476" spans="2:7" x14ac:dyDescent="0.2">
      <c r="B4476" s="26"/>
      <c r="C4476" s="26"/>
      <c r="D4476" s="26"/>
      <c r="E4476" s="26"/>
      <c r="F4476" s="26"/>
      <c r="G4476" s="26"/>
    </row>
    <row r="4477" spans="2:7" x14ac:dyDescent="0.2">
      <c r="B4477" s="26"/>
      <c r="C4477" s="26"/>
      <c r="D4477" s="26"/>
      <c r="E4477" s="26"/>
      <c r="F4477" s="26"/>
      <c r="G4477" s="26"/>
    </row>
    <row r="4478" spans="2:7" x14ac:dyDescent="0.2">
      <c r="B4478" s="26"/>
      <c r="C4478" s="26"/>
      <c r="D4478" s="26"/>
      <c r="E4478" s="26"/>
      <c r="F4478" s="26"/>
      <c r="G4478" s="26"/>
    </row>
    <row r="4479" spans="2:7" x14ac:dyDescent="0.2">
      <c r="B4479" s="26"/>
      <c r="C4479" s="26"/>
      <c r="D4479" s="26"/>
      <c r="E4479" s="26"/>
      <c r="F4479" s="26"/>
      <c r="G4479" s="26"/>
    </row>
    <row r="4480" spans="2:7" x14ac:dyDescent="0.2">
      <c r="B4480" s="26"/>
      <c r="C4480" s="26"/>
      <c r="D4480" s="26"/>
      <c r="E4480" s="26"/>
      <c r="F4480" s="26"/>
      <c r="G4480" s="26"/>
    </row>
    <row r="4481" spans="2:7" x14ac:dyDescent="0.2">
      <c r="B4481" s="26"/>
      <c r="C4481" s="26"/>
      <c r="D4481" s="26"/>
      <c r="E4481" s="26"/>
      <c r="F4481" s="26"/>
      <c r="G4481" s="26"/>
    </row>
    <row r="4482" spans="2:7" x14ac:dyDescent="0.2">
      <c r="B4482" s="26"/>
      <c r="C4482" s="26"/>
      <c r="D4482" s="26"/>
      <c r="E4482" s="26"/>
      <c r="F4482" s="26"/>
      <c r="G4482" s="26"/>
    </row>
    <row r="4483" spans="2:7" x14ac:dyDescent="0.2">
      <c r="B4483" s="26"/>
      <c r="C4483" s="26"/>
      <c r="D4483" s="26"/>
      <c r="E4483" s="26"/>
      <c r="F4483" s="26"/>
      <c r="G4483" s="26"/>
    </row>
    <row r="4484" spans="2:7" x14ac:dyDescent="0.2">
      <c r="B4484" s="26"/>
      <c r="C4484" s="26"/>
      <c r="D4484" s="26"/>
      <c r="E4484" s="26"/>
      <c r="F4484" s="26"/>
      <c r="G4484" s="26"/>
    </row>
    <row r="4485" spans="2:7" x14ac:dyDescent="0.2">
      <c r="B4485" s="26"/>
      <c r="C4485" s="26"/>
      <c r="D4485" s="26"/>
      <c r="E4485" s="26"/>
      <c r="F4485" s="26"/>
      <c r="G4485" s="26"/>
    </row>
    <row r="4486" spans="2:7" x14ac:dyDescent="0.2">
      <c r="B4486" s="26"/>
      <c r="C4486" s="26"/>
      <c r="D4486" s="26"/>
      <c r="E4486" s="26"/>
      <c r="F4486" s="26"/>
      <c r="G4486" s="26"/>
    </row>
    <row r="4487" spans="2:7" x14ac:dyDescent="0.2">
      <c r="B4487" s="26"/>
      <c r="C4487" s="26"/>
      <c r="D4487" s="26"/>
      <c r="E4487" s="26"/>
      <c r="F4487" s="26"/>
      <c r="G4487" s="26"/>
    </row>
    <row r="4488" spans="2:7" x14ac:dyDescent="0.2">
      <c r="B4488" s="26"/>
      <c r="C4488" s="26"/>
      <c r="D4488" s="26"/>
      <c r="E4488" s="26"/>
      <c r="F4488" s="26"/>
      <c r="G4488" s="26"/>
    </row>
    <row r="4489" spans="2:7" x14ac:dyDescent="0.2">
      <c r="B4489" s="26"/>
      <c r="C4489" s="26"/>
      <c r="D4489" s="26"/>
      <c r="E4489" s="26"/>
      <c r="F4489" s="26"/>
      <c r="G4489" s="26"/>
    </row>
    <row r="4490" spans="2:7" x14ac:dyDescent="0.2">
      <c r="B4490" s="26"/>
      <c r="C4490" s="26"/>
      <c r="D4490" s="26"/>
      <c r="E4490" s="26"/>
      <c r="F4490" s="26"/>
      <c r="G4490" s="26"/>
    </row>
    <row r="4491" spans="2:7" x14ac:dyDescent="0.2">
      <c r="B4491" s="26"/>
      <c r="C4491" s="26"/>
      <c r="D4491" s="26"/>
      <c r="E4491" s="26"/>
      <c r="F4491" s="26"/>
      <c r="G4491" s="26"/>
    </row>
    <row r="4492" spans="2:7" x14ac:dyDescent="0.2">
      <c r="B4492" s="26"/>
      <c r="C4492" s="26"/>
      <c r="D4492" s="26"/>
      <c r="E4492" s="26"/>
      <c r="F4492" s="26"/>
      <c r="G4492" s="26"/>
    </row>
    <row r="4493" spans="2:7" x14ac:dyDescent="0.2">
      <c r="B4493" s="26"/>
      <c r="C4493" s="26"/>
      <c r="D4493" s="26"/>
      <c r="E4493" s="26"/>
      <c r="F4493" s="26"/>
      <c r="G4493" s="26"/>
    </row>
    <row r="4494" spans="2:7" x14ac:dyDescent="0.2">
      <c r="B4494" s="26"/>
      <c r="C4494" s="26"/>
      <c r="D4494" s="26"/>
      <c r="E4494" s="26"/>
      <c r="F4494" s="26"/>
      <c r="G4494" s="26"/>
    </row>
    <row r="4495" spans="2:7" x14ac:dyDescent="0.2">
      <c r="B4495" s="26"/>
      <c r="C4495" s="26"/>
      <c r="D4495" s="26"/>
      <c r="E4495" s="26"/>
      <c r="F4495" s="26"/>
      <c r="G4495" s="26"/>
    </row>
    <row r="4496" spans="2:7" x14ac:dyDescent="0.2">
      <c r="B4496" s="26"/>
      <c r="C4496" s="26"/>
      <c r="D4496" s="26"/>
      <c r="E4496" s="26"/>
      <c r="F4496" s="26"/>
      <c r="G4496" s="26"/>
    </row>
    <row r="4497" spans="2:7" x14ac:dyDescent="0.2">
      <c r="B4497" s="26"/>
      <c r="C4497" s="26"/>
      <c r="D4497" s="26"/>
      <c r="E4497" s="26"/>
      <c r="F4497" s="26"/>
      <c r="G4497" s="26"/>
    </row>
    <row r="4498" spans="2:7" x14ac:dyDescent="0.2">
      <c r="B4498" s="26"/>
      <c r="C4498" s="26"/>
      <c r="D4498" s="26"/>
      <c r="E4498" s="26"/>
      <c r="F4498" s="26"/>
      <c r="G4498" s="26"/>
    </row>
    <row r="4499" spans="2:7" x14ac:dyDescent="0.2">
      <c r="B4499" s="26"/>
      <c r="C4499" s="26"/>
      <c r="D4499" s="26"/>
      <c r="E4499" s="26"/>
      <c r="F4499" s="26"/>
      <c r="G4499" s="26"/>
    </row>
    <row r="4500" spans="2:7" x14ac:dyDescent="0.2">
      <c r="B4500" s="26"/>
      <c r="C4500" s="26"/>
      <c r="D4500" s="26"/>
      <c r="E4500" s="26"/>
      <c r="F4500" s="26"/>
      <c r="G4500" s="26"/>
    </row>
    <row r="4501" spans="2:7" x14ac:dyDescent="0.2">
      <c r="B4501" s="26"/>
      <c r="C4501" s="26"/>
      <c r="D4501" s="26"/>
      <c r="E4501" s="26"/>
      <c r="F4501" s="26"/>
      <c r="G4501" s="26"/>
    </row>
    <row r="4502" spans="2:7" x14ac:dyDescent="0.2">
      <c r="B4502" s="26"/>
      <c r="C4502" s="26"/>
      <c r="D4502" s="26"/>
      <c r="E4502" s="26"/>
      <c r="F4502" s="26"/>
      <c r="G4502" s="26"/>
    </row>
    <row r="4503" spans="2:7" x14ac:dyDescent="0.2">
      <c r="B4503" s="26"/>
      <c r="C4503" s="26"/>
      <c r="D4503" s="26"/>
      <c r="E4503" s="26"/>
      <c r="F4503" s="26"/>
      <c r="G4503" s="26"/>
    </row>
    <row r="4504" spans="2:7" x14ac:dyDescent="0.2">
      <c r="B4504" s="26"/>
      <c r="C4504" s="26"/>
      <c r="D4504" s="26"/>
      <c r="E4504" s="26"/>
      <c r="F4504" s="26"/>
      <c r="G4504" s="26"/>
    </row>
    <row r="4505" spans="2:7" x14ac:dyDescent="0.2">
      <c r="B4505" s="26"/>
      <c r="C4505" s="26"/>
      <c r="D4505" s="26"/>
      <c r="E4505" s="26"/>
      <c r="F4505" s="26"/>
      <c r="G4505" s="26"/>
    </row>
    <row r="4506" spans="2:7" x14ac:dyDescent="0.2">
      <c r="B4506" s="26"/>
      <c r="C4506" s="26"/>
      <c r="D4506" s="26"/>
      <c r="E4506" s="26"/>
      <c r="F4506" s="26"/>
      <c r="G4506" s="26"/>
    </row>
    <row r="4507" spans="2:7" x14ac:dyDescent="0.2">
      <c r="B4507" s="26"/>
      <c r="C4507" s="26"/>
      <c r="D4507" s="26"/>
      <c r="E4507" s="26"/>
      <c r="F4507" s="26"/>
      <c r="G4507" s="26"/>
    </row>
    <row r="4508" spans="2:7" x14ac:dyDescent="0.2">
      <c r="B4508" s="26"/>
      <c r="C4508" s="26"/>
      <c r="D4508" s="26"/>
      <c r="E4508" s="26"/>
      <c r="F4508" s="26"/>
      <c r="G4508" s="26"/>
    </row>
    <row r="4509" spans="2:7" x14ac:dyDescent="0.2">
      <c r="B4509" s="26"/>
      <c r="C4509" s="26"/>
      <c r="D4509" s="26"/>
      <c r="E4509" s="26"/>
      <c r="F4509" s="26"/>
      <c r="G4509" s="26"/>
    </row>
    <row r="4510" spans="2:7" x14ac:dyDescent="0.2">
      <c r="B4510" s="26"/>
      <c r="C4510" s="26"/>
      <c r="D4510" s="26"/>
      <c r="E4510" s="26"/>
      <c r="F4510" s="26"/>
      <c r="G4510" s="26"/>
    </row>
    <row r="4511" spans="2:7" x14ac:dyDescent="0.2">
      <c r="B4511" s="26"/>
      <c r="C4511" s="26"/>
      <c r="D4511" s="26"/>
      <c r="E4511" s="26"/>
      <c r="F4511" s="26"/>
      <c r="G4511" s="26"/>
    </row>
    <row r="4512" spans="2:7" x14ac:dyDescent="0.2">
      <c r="B4512" s="26"/>
      <c r="C4512" s="26"/>
      <c r="D4512" s="26"/>
      <c r="E4512" s="26"/>
      <c r="F4512" s="26"/>
      <c r="G4512" s="26"/>
    </row>
    <row r="4513" spans="2:7" x14ac:dyDescent="0.2">
      <c r="B4513" s="26"/>
      <c r="C4513" s="26"/>
      <c r="D4513" s="26"/>
      <c r="E4513" s="26"/>
      <c r="F4513" s="26"/>
      <c r="G4513" s="26"/>
    </row>
    <row r="4514" spans="2:7" x14ac:dyDescent="0.2">
      <c r="B4514" s="26"/>
      <c r="C4514" s="26"/>
      <c r="D4514" s="26"/>
      <c r="E4514" s="26"/>
      <c r="F4514" s="26"/>
      <c r="G4514" s="26"/>
    </row>
    <row r="4515" spans="2:7" x14ac:dyDescent="0.2">
      <c r="B4515" s="26"/>
      <c r="C4515" s="26"/>
      <c r="D4515" s="26"/>
      <c r="E4515" s="26"/>
      <c r="F4515" s="26"/>
      <c r="G4515" s="26"/>
    </row>
    <row r="4516" spans="2:7" x14ac:dyDescent="0.2">
      <c r="B4516" s="26"/>
      <c r="C4516" s="26"/>
      <c r="D4516" s="26"/>
      <c r="E4516" s="26"/>
      <c r="F4516" s="26"/>
      <c r="G4516" s="26"/>
    </row>
    <row r="4517" spans="2:7" x14ac:dyDescent="0.2">
      <c r="B4517" s="26"/>
      <c r="C4517" s="26"/>
      <c r="D4517" s="26"/>
      <c r="E4517" s="26"/>
      <c r="F4517" s="26"/>
      <c r="G4517" s="26"/>
    </row>
    <row r="4518" spans="2:7" x14ac:dyDescent="0.2">
      <c r="B4518" s="26"/>
      <c r="C4518" s="26"/>
      <c r="D4518" s="26"/>
      <c r="E4518" s="26"/>
      <c r="F4518" s="26"/>
      <c r="G4518" s="26"/>
    </row>
    <row r="4519" spans="2:7" x14ac:dyDescent="0.2">
      <c r="B4519" s="26"/>
      <c r="C4519" s="26"/>
      <c r="D4519" s="26"/>
      <c r="E4519" s="26"/>
      <c r="F4519" s="26"/>
      <c r="G4519" s="26"/>
    </row>
    <row r="4520" spans="2:7" x14ac:dyDescent="0.2">
      <c r="B4520" s="26"/>
      <c r="C4520" s="26"/>
      <c r="D4520" s="26"/>
      <c r="E4520" s="26"/>
      <c r="F4520" s="26"/>
      <c r="G4520" s="26"/>
    </row>
    <row r="4521" spans="2:7" x14ac:dyDescent="0.2">
      <c r="B4521" s="26"/>
      <c r="C4521" s="26"/>
      <c r="D4521" s="26"/>
      <c r="E4521" s="26"/>
      <c r="F4521" s="26"/>
      <c r="G4521" s="26"/>
    </row>
    <row r="4522" spans="2:7" x14ac:dyDescent="0.2">
      <c r="B4522" s="26"/>
      <c r="C4522" s="26"/>
      <c r="D4522" s="26"/>
      <c r="E4522" s="26"/>
      <c r="F4522" s="26"/>
      <c r="G4522" s="26"/>
    </row>
    <row r="4523" spans="2:7" x14ac:dyDescent="0.2">
      <c r="B4523" s="26"/>
      <c r="C4523" s="26"/>
      <c r="D4523" s="26"/>
      <c r="E4523" s="26"/>
      <c r="F4523" s="26"/>
      <c r="G4523" s="26"/>
    </row>
    <row r="4524" spans="2:7" x14ac:dyDescent="0.2">
      <c r="B4524" s="26"/>
      <c r="C4524" s="26"/>
      <c r="D4524" s="26"/>
      <c r="E4524" s="26"/>
      <c r="F4524" s="26"/>
      <c r="G4524" s="26"/>
    </row>
    <row r="4525" spans="2:7" x14ac:dyDescent="0.2">
      <c r="B4525" s="26"/>
      <c r="C4525" s="26"/>
      <c r="D4525" s="26"/>
      <c r="E4525" s="26"/>
      <c r="F4525" s="26"/>
      <c r="G4525" s="26"/>
    </row>
    <row r="4526" spans="2:7" x14ac:dyDescent="0.2">
      <c r="B4526" s="26"/>
      <c r="C4526" s="26"/>
      <c r="D4526" s="26"/>
      <c r="E4526" s="26"/>
      <c r="F4526" s="26"/>
      <c r="G4526" s="26"/>
    </row>
    <row r="4527" spans="2:7" x14ac:dyDescent="0.2">
      <c r="B4527" s="26"/>
      <c r="C4527" s="26"/>
      <c r="D4527" s="26"/>
      <c r="E4527" s="26"/>
      <c r="F4527" s="26"/>
      <c r="G4527" s="26"/>
    </row>
    <row r="4528" spans="2:7" x14ac:dyDescent="0.2">
      <c r="B4528" s="26"/>
      <c r="C4528" s="26"/>
      <c r="D4528" s="26"/>
      <c r="E4528" s="26"/>
      <c r="F4528" s="26"/>
      <c r="G4528" s="26"/>
    </row>
    <row r="4529" spans="2:7" x14ac:dyDescent="0.2">
      <c r="B4529" s="26"/>
      <c r="C4529" s="26"/>
      <c r="D4529" s="26"/>
      <c r="E4529" s="26"/>
      <c r="F4529" s="26"/>
      <c r="G4529" s="26"/>
    </row>
    <row r="4530" spans="2:7" x14ac:dyDescent="0.2">
      <c r="B4530" s="26"/>
      <c r="C4530" s="26"/>
      <c r="D4530" s="26"/>
      <c r="E4530" s="26"/>
      <c r="F4530" s="26"/>
      <c r="G4530" s="26"/>
    </row>
    <row r="4531" spans="2:7" x14ac:dyDescent="0.2">
      <c r="B4531" s="26"/>
      <c r="C4531" s="26"/>
      <c r="D4531" s="26"/>
      <c r="E4531" s="26"/>
      <c r="F4531" s="26"/>
      <c r="G4531" s="26"/>
    </row>
    <row r="4532" spans="2:7" x14ac:dyDescent="0.2">
      <c r="B4532" s="26"/>
      <c r="C4532" s="26"/>
      <c r="D4532" s="26"/>
      <c r="E4532" s="26"/>
      <c r="F4532" s="26"/>
      <c r="G4532" s="26"/>
    </row>
    <row r="4533" spans="2:7" x14ac:dyDescent="0.2">
      <c r="B4533" s="26"/>
      <c r="C4533" s="26"/>
      <c r="D4533" s="26"/>
      <c r="E4533" s="26"/>
      <c r="F4533" s="26"/>
      <c r="G4533" s="26"/>
    </row>
    <row r="4534" spans="2:7" x14ac:dyDescent="0.2">
      <c r="B4534" s="26"/>
      <c r="C4534" s="26"/>
      <c r="D4534" s="26"/>
      <c r="E4534" s="26"/>
      <c r="F4534" s="26"/>
      <c r="G4534" s="26"/>
    </row>
    <row r="4535" spans="2:7" x14ac:dyDescent="0.2">
      <c r="B4535" s="26"/>
      <c r="C4535" s="26"/>
      <c r="D4535" s="26"/>
      <c r="E4535" s="26"/>
      <c r="F4535" s="26"/>
      <c r="G4535" s="26"/>
    </row>
    <row r="4536" spans="2:7" x14ac:dyDescent="0.2">
      <c r="B4536" s="26"/>
      <c r="C4536" s="26"/>
      <c r="D4536" s="26"/>
      <c r="E4536" s="26"/>
      <c r="F4536" s="26"/>
      <c r="G4536" s="26"/>
    </row>
    <row r="4537" spans="2:7" x14ac:dyDescent="0.2">
      <c r="B4537" s="26"/>
      <c r="C4537" s="26"/>
      <c r="D4537" s="26"/>
      <c r="E4537" s="26"/>
      <c r="F4537" s="26"/>
      <c r="G4537" s="26"/>
    </row>
    <row r="4538" spans="2:7" x14ac:dyDescent="0.2">
      <c r="B4538" s="26"/>
      <c r="C4538" s="26"/>
      <c r="D4538" s="26"/>
      <c r="E4538" s="26"/>
      <c r="F4538" s="26"/>
      <c r="G4538" s="26"/>
    </row>
    <row r="4539" spans="2:7" x14ac:dyDescent="0.2">
      <c r="B4539" s="26"/>
      <c r="C4539" s="26"/>
      <c r="D4539" s="26"/>
      <c r="E4539" s="26"/>
      <c r="F4539" s="26"/>
      <c r="G4539" s="26"/>
    </row>
    <row r="4540" spans="2:7" x14ac:dyDescent="0.2">
      <c r="B4540" s="26"/>
      <c r="C4540" s="26"/>
      <c r="D4540" s="26"/>
      <c r="E4540" s="26"/>
      <c r="F4540" s="26"/>
      <c r="G4540" s="26"/>
    </row>
    <row r="4541" spans="2:7" x14ac:dyDescent="0.2">
      <c r="B4541" s="26"/>
      <c r="C4541" s="26"/>
      <c r="D4541" s="26"/>
      <c r="E4541" s="26"/>
      <c r="F4541" s="26"/>
      <c r="G4541" s="26"/>
    </row>
    <row r="4542" spans="2:7" x14ac:dyDescent="0.2">
      <c r="B4542" s="26"/>
      <c r="C4542" s="26"/>
      <c r="D4542" s="26"/>
      <c r="E4542" s="26"/>
      <c r="F4542" s="26"/>
      <c r="G4542" s="26"/>
    </row>
    <row r="4543" spans="2:7" x14ac:dyDescent="0.2">
      <c r="B4543" s="26"/>
      <c r="C4543" s="26"/>
      <c r="D4543" s="26"/>
      <c r="E4543" s="26"/>
      <c r="F4543" s="26"/>
      <c r="G4543" s="26"/>
    </row>
    <row r="4544" spans="2:7" x14ac:dyDescent="0.2">
      <c r="B4544" s="26"/>
      <c r="C4544" s="26"/>
      <c r="D4544" s="26"/>
      <c r="E4544" s="26"/>
      <c r="F4544" s="26"/>
      <c r="G4544" s="26"/>
    </row>
    <row r="4545" spans="2:7" x14ac:dyDescent="0.2">
      <c r="B4545" s="26"/>
      <c r="C4545" s="26"/>
      <c r="D4545" s="26"/>
      <c r="E4545" s="26"/>
      <c r="F4545" s="26"/>
      <c r="G4545" s="26"/>
    </row>
    <row r="4546" spans="2:7" x14ac:dyDescent="0.2">
      <c r="B4546" s="26"/>
      <c r="C4546" s="26"/>
      <c r="D4546" s="26"/>
      <c r="E4546" s="26"/>
      <c r="F4546" s="26"/>
      <c r="G4546" s="26"/>
    </row>
    <row r="4547" spans="2:7" x14ac:dyDescent="0.2">
      <c r="B4547" s="26"/>
      <c r="C4547" s="26"/>
      <c r="D4547" s="26"/>
      <c r="E4547" s="26"/>
      <c r="F4547" s="26"/>
      <c r="G4547" s="26"/>
    </row>
    <row r="4548" spans="2:7" x14ac:dyDescent="0.2">
      <c r="B4548" s="26"/>
      <c r="C4548" s="26"/>
      <c r="D4548" s="26"/>
      <c r="E4548" s="26"/>
      <c r="F4548" s="26"/>
      <c r="G4548" s="26"/>
    </row>
    <row r="4549" spans="2:7" x14ac:dyDescent="0.2">
      <c r="B4549" s="26"/>
      <c r="C4549" s="26"/>
      <c r="D4549" s="26"/>
      <c r="E4549" s="26"/>
      <c r="F4549" s="26"/>
      <c r="G4549" s="26"/>
    </row>
    <row r="4550" spans="2:7" x14ac:dyDescent="0.2">
      <c r="B4550" s="26"/>
      <c r="C4550" s="26"/>
      <c r="D4550" s="26"/>
      <c r="E4550" s="26"/>
      <c r="F4550" s="26"/>
      <c r="G4550" s="26"/>
    </row>
    <row r="4551" spans="2:7" x14ac:dyDescent="0.2">
      <c r="B4551" s="26"/>
      <c r="C4551" s="26"/>
      <c r="D4551" s="26"/>
      <c r="E4551" s="26"/>
      <c r="F4551" s="26"/>
      <c r="G4551" s="26"/>
    </row>
    <row r="4552" spans="2:7" x14ac:dyDescent="0.2">
      <c r="B4552" s="26"/>
      <c r="C4552" s="26"/>
      <c r="D4552" s="26"/>
      <c r="E4552" s="26"/>
      <c r="F4552" s="26"/>
      <c r="G4552" s="26"/>
    </row>
    <row r="4553" spans="2:7" x14ac:dyDescent="0.2">
      <c r="B4553" s="26"/>
      <c r="C4553" s="26"/>
      <c r="D4553" s="26"/>
      <c r="E4553" s="26"/>
      <c r="F4553" s="26"/>
      <c r="G4553" s="26"/>
    </row>
    <row r="4554" spans="2:7" x14ac:dyDescent="0.2">
      <c r="B4554" s="26"/>
      <c r="C4554" s="26"/>
      <c r="D4554" s="26"/>
      <c r="E4554" s="26"/>
      <c r="F4554" s="26"/>
      <c r="G4554" s="26"/>
    </row>
    <row r="4555" spans="2:7" x14ac:dyDescent="0.2">
      <c r="B4555" s="26"/>
      <c r="C4555" s="26"/>
      <c r="D4555" s="26"/>
      <c r="E4555" s="26"/>
      <c r="F4555" s="26"/>
      <c r="G4555" s="26"/>
    </row>
    <row r="4556" spans="2:7" x14ac:dyDescent="0.2">
      <c r="B4556" s="26"/>
      <c r="C4556" s="26"/>
      <c r="D4556" s="26"/>
      <c r="E4556" s="26"/>
      <c r="F4556" s="26"/>
      <c r="G4556" s="26"/>
    </row>
    <row r="4557" spans="2:7" x14ac:dyDescent="0.2">
      <c r="B4557" s="26"/>
      <c r="C4557" s="26"/>
      <c r="D4557" s="26"/>
      <c r="E4557" s="26"/>
      <c r="F4557" s="26"/>
      <c r="G4557" s="26"/>
    </row>
    <row r="4558" spans="2:7" x14ac:dyDescent="0.2">
      <c r="B4558" s="26"/>
      <c r="C4558" s="26"/>
      <c r="D4558" s="26"/>
      <c r="E4558" s="26"/>
      <c r="F4558" s="26"/>
      <c r="G4558" s="26"/>
    </row>
    <row r="4559" spans="2:7" x14ac:dyDescent="0.2">
      <c r="B4559" s="26"/>
      <c r="C4559" s="26"/>
      <c r="D4559" s="26"/>
      <c r="E4559" s="26"/>
      <c r="F4559" s="26"/>
      <c r="G4559" s="26"/>
    </row>
    <row r="4560" spans="2:7" x14ac:dyDescent="0.2">
      <c r="B4560" s="26"/>
      <c r="C4560" s="26"/>
      <c r="D4560" s="26"/>
      <c r="E4560" s="26"/>
      <c r="F4560" s="26"/>
      <c r="G4560" s="26"/>
    </row>
    <row r="4561" spans="2:7" x14ac:dyDescent="0.2">
      <c r="B4561" s="26"/>
      <c r="C4561" s="26"/>
      <c r="D4561" s="26"/>
      <c r="E4561" s="26"/>
      <c r="F4561" s="26"/>
      <c r="G4561" s="26"/>
    </row>
    <row r="4562" spans="2:7" x14ac:dyDescent="0.2">
      <c r="B4562" s="26"/>
      <c r="C4562" s="26"/>
      <c r="D4562" s="26"/>
      <c r="E4562" s="26"/>
      <c r="F4562" s="26"/>
      <c r="G4562" s="26"/>
    </row>
    <row r="4563" spans="2:7" x14ac:dyDescent="0.2">
      <c r="B4563" s="26"/>
      <c r="C4563" s="26"/>
      <c r="D4563" s="26"/>
      <c r="E4563" s="26"/>
      <c r="F4563" s="26"/>
      <c r="G4563" s="26"/>
    </row>
    <row r="4564" spans="2:7" x14ac:dyDescent="0.2">
      <c r="B4564" s="26"/>
      <c r="C4564" s="26"/>
      <c r="D4564" s="26"/>
      <c r="E4564" s="26"/>
      <c r="F4564" s="26"/>
      <c r="G4564" s="26"/>
    </row>
    <row r="4565" spans="2:7" x14ac:dyDescent="0.2">
      <c r="B4565" s="26"/>
      <c r="C4565" s="26"/>
      <c r="D4565" s="26"/>
      <c r="E4565" s="26"/>
      <c r="F4565" s="26"/>
      <c r="G4565" s="26"/>
    </row>
    <row r="4566" spans="2:7" x14ac:dyDescent="0.2">
      <c r="B4566" s="26"/>
      <c r="C4566" s="26"/>
      <c r="D4566" s="26"/>
      <c r="E4566" s="26"/>
      <c r="F4566" s="26"/>
      <c r="G4566" s="26"/>
    </row>
    <row r="4567" spans="2:7" x14ac:dyDescent="0.2">
      <c r="B4567" s="26"/>
      <c r="C4567" s="26"/>
      <c r="D4567" s="26"/>
      <c r="E4567" s="26"/>
      <c r="F4567" s="26"/>
      <c r="G4567" s="26"/>
    </row>
    <row r="4568" spans="2:7" x14ac:dyDescent="0.2">
      <c r="B4568" s="26"/>
      <c r="C4568" s="26"/>
      <c r="D4568" s="26"/>
      <c r="E4568" s="26"/>
      <c r="F4568" s="26"/>
      <c r="G4568" s="26"/>
    </row>
    <row r="4569" spans="2:7" x14ac:dyDescent="0.2">
      <c r="B4569" s="26"/>
      <c r="C4569" s="26"/>
      <c r="D4569" s="26"/>
      <c r="E4569" s="26"/>
      <c r="F4569" s="26"/>
      <c r="G4569" s="26"/>
    </row>
    <row r="4570" spans="2:7" x14ac:dyDescent="0.2">
      <c r="B4570" s="26"/>
      <c r="C4570" s="26"/>
      <c r="D4570" s="26"/>
      <c r="E4570" s="26"/>
      <c r="F4570" s="26"/>
      <c r="G4570" s="26"/>
    </row>
    <row r="4571" spans="2:7" x14ac:dyDescent="0.2">
      <c r="B4571" s="26"/>
      <c r="C4571" s="26"/>
      <c r="D4571" s="26"/>
      <c r="E4571" s="26"/>
      <c r="F4571" s="26"/>
      <c r="G4571" s="26"/>
    </row>
    <row r="4572" spans="2:7" x14ac:dyDescent="0.2">
      <c r="B4572" s="26"/>
      <c r="C4572" s="26"/>
      <c r="D4572" s="26"/>
      <c r="E4572" s="26"/>
      <c r="F4572" s="26"/>
      <c r="G4572" s="26"/>
    </row>
    <row r="4573" spans="2:7" x14ac:dyDescent="0.2">
      <c r="B4573" s="26"/>
      <c r="C4573" s="26"/>
      <c r="D4573" s="26"/>
      <c r="E4573" s="26"/>
      <c r="F4573" s="26"/>
      <c r="G4573" s="26"/>
    </row>
    <row r="4574" spans="2:7" x14ac:dyDescent="0.2">
      <c r="B4574" s="26"/>
      <c r="C4574" s="26"/>
      <c r="D4574" s="26"/>
      <c r="E4574" s="26"/>
      <c r="F4574" s="26"/>
      <c r="G4574" s="26"/>
    </row>
    <row r="4575" spans="2:7" x14ac:dyDescent="0.2">
      <c r="B4575" s="26"/>
      <c r="C4575" s="26"/>
      <c r="D4575" s="26"/>
      <c r="E4575" s="26"/>
      <c r="F4575" s="26"/>
      <c r="G4575" s="26"/>
    </row>
    <row r="4576" spans="2:7" x14ac:dyDescent="0.2">
      <c r="B4576" s="26"/>
      <c r="C4576" s="26"/>
      <c r="D4576" s="26"/>
      <c r="E4576" s="26"/>
      <c r="F4576" s="26"/>
      <c r="G4576" s="26"/>
    </row>
    <row r="4577" spans="2:7" x14ac:dyDescent="0.2">
      <c r="B4577" s="26"/>
      <c r="C4577" s="26"/>
      <c r="D4577" s="26"/>
      <c r="E4577" s="26"/>
      <c r="F4577" s="26"/>
      <c r="G4577" s="26"/>
    </row>
    <row r="4578" spans="2:7" x14ac:dyDescent="0.2">
      <c r="B4578" s="26"/>
      <c r="C4578" s="26"/>
      <c r="D4578" s="26"/>
      <c r="E4578" s="26"/>
      <c r="F4578" s="26"/>
      <c r="G4578" s="26"/>
    </row>
    <row r="4579" spans="2:7" x14ac:dyDescent="0.2">
      <c r="B4579" s="26"/>
      <c r="C4579" s="26"/>
      <c r="D4579" s="26"/>
      <c r="E4579" s="26"/>
      <c r="F4579" s="26"/>
      <c r="G4579" s="26"/>
    </row>
    <row r="4580" spans="2:7" x14ac:dyDescent="0.2">
      <c r="B4580" s="26"/>
      <c r="C4580" s="26"/>
      <c r="D4580" s="26"/>
      <c r="E4580" s="26"/>
      <c r="F4580" s="26"/>
      <c r="G4580" s="26"/>
    </row>
    <row r="4581" spans="2:7" x14ac:dyDescent="0.2">
      <c r="B4581" s="26"/>
      <c r="C4581" s="26"/>
      <c r="D4581" s="26"/>
      <c r="E4581" s="26"/>
      <c r="F4581" s="26"/>
      <c r="G4581" s="26"/>
    </row>
    <row r="4582" spans="2:7" x14ac:dyDescent="0.2">
      <c r="B4582" s="26"/>
      <c r="C4582" s="26"/>
      <c r="D4582" s="26"/>
      <c r="E4582" s="26"/>
      <c r="F4582" s="26"/>
      <c r="G4582" s="26"/>
    </row>
    <row r="4583" spans="2:7" x14ac:dyDescent="0.2">
      <c r="B4583" s="26"/>
      <c r="C4583" s="26"/>
      <c r="D4583" s="26"/>
      <c r="E4583" s="26"/>
      <c r="F4583" s="26"/>
      <c r="G4583" s="26"/>
    </row>
    <row r="4584" spans="2:7" x14ac:dyDescent="0.2">
      <c r="B4584" s="26"/>
      <c r="C4584" s="26"/>
      <c r="D4584" s="26"/>
      <c r="E4584" s="26"/>
      <c r="F4584" s="26"/>
      <c r="G4584" s="26"/>
    </row>
    <row r="4585" spans="2:7" x14ac:dyDescent="0.2">
      <c r="B4585" s="26"/>
      <c r="C4585" s="26"/>
      <c r="D4585" s="26"/>
      <c r="E4585" s="26"/>
      <c r="F4585" s="26"/>
      <c r="G4585" s="26"/>
    </row>
    <row r="4586" spans="2:7" x14ac:dyDescent="0.2">
      <c r="B4586" s="26"/>
      <c r="C4586" s="26"/>
      <c r="D4586" s="26"/>
      <c r="E4586" s="26"/>
      <c r="F4586" s="26"/>
      <c r="G4586" s="26"/>
    </row>
    <row r="4587" spans="2:7" x14ac:dyDescent="0.2">
      <c r="B4587" s="26"/>
      <c r="C4587" s="26"/>
      <c r="D4587" s="26"/>
      <c r="E4587" s="26"/>
      <c r="F4587" s="26"/>
      <c r="G4587" s="26"/>
    </row>
    <row r="4588" spans="2:7" x14ac:dyDescent="0.2">
      <c r="B4588" s="26"/>
      <c r="C4588" s="26"/>
      <c r="D4588" s="26"/>
      <c r="E4588" s="26"/>
      <c r="F4588" s="26"/>
      <c r="G4588" s="26"/>
    </row>
    <row r="4589" spans="2:7" x14ac:dyDescent="0.2">
      <c r="B4589" s="26"/>
      <c r="C4589" s="26"/>
      <c r="D4589" s="26"/>
      <c r="E4589" s="26"/>
      <c r="F4589" s="26"/>
      <c r="G4589" s="26"/>
    </row>
    <row r="4590" spans="2:7" x14ac:dyDescent="0.2">
      <c r="B4590" s="26"/>
      <c r="C4590" s="26"/>
      <c r="D4590" s="26"/>
      <c r="E4590" s="26"/>
      <c r="F4590" s="26"/>
      <c r="G4590" s="26"/>
    </row>
    <row r="4591" spans="2:7" x14ac:dyDescent="0.2">
      <c r="B4591" s="26"/>
      <c r="C4591" s="26"/>
      <c r="D4591" s="26"/>
      <c r="E4591" s="26"/>
      <c r="F4591" s="26"/>
      <c r="G4591" s="26"/>
    </row>
    <row r="4592" spans="2:7" x14ac:dyDescent="0.2">
      <c r="B4592" s="26"/>
      <c r="C4592" s="26"/>
      <c r="D4592" s="26"/>
      <c r="E4592" s="26"/>
      <c r="F4592" s="26"/>
      <c r="G4592" s="26"/>
    </row>
    <row r="4593" spans="2:7" x14ac:dyDescent="0.2">
      <c r="B4593" s="26"/>
      <c r="C4593" s="26"/>
      <c r="D4593" s="26"/>
      <c r="E4593" s="26"/>
      <c r="F4593" s="26"/>
      <c r="G4593" s="26"/>
    </row>
    <row r="4594" spans="2:7" x14ac:dyDescent="0.2">
      <c r="B4594" s="26"/>
      <c r="C4594" s="26"/>
      <c r="D4594" s="26"/>
      <c r="E4594" s="26"/>
      <c r="F4594" s="26"/>
      <c r="G4594" s="26"/>
    </row>
    <row r="4595" spans="2:7" x14ac:dyDescent="0.2">
      <c r="B4595" s="26"/>
      <c r="C4595" s="26"/>
      <c r="D4595" s="26"/>
      <c r="E4595" s="26"/>
      <c r="F4595" s="26"/>
      <c r="G4595" s="26"/>
    </row>
    <row r="4596" spans="2:7" x14ac:dyDescent="0.2">
      <c r="B4596" s="26"/>
      <c r="C4596" s="26"/>
      <c r="D4596" s="26"/>
      <c r="E4596" s="26"/>
      <c r="F4596" s="26"/>
      <c r="G4596" s="26"/>
    </row>
    <row r="4597" spans="2:7" x14ac:dyDescent="0.2">
      <c r="B4597" s="26"/>
      <c r="C4597" s="26"/>
      <c r="D4597" s="26"/>
      <c r="E4597" s="26"/>
      <c r="F4597" s="26"/>
      <c r="G4597" s="26"/>
    </row>
    <row r="4598" spans="2:7" x14ac:dyDescent="0.2">
      <c r="B4598" s="26"/>
      <c r="C4598" s="26"/>
      <c r="D4598" s="26"/>
      <c r="E4598" s="26"/>
      <c r="F4598" s="26"/>
      <c r="G4598" s="26"/>
    </row>
    <row r="4599" spans="2:7" x14ac:dyDescent="0.2">
      <c r="B4599" s="26"/>
      <c r="C4599" s="26"/>
      <c r="D4599" s="26"/>
      <c r="E4599" s="26"/>
      <c r="F4599" s="26"/>
      <c r="G4599" s="26"/>
    </row>
    <row r="4600" spans="2:7" x14ac:dyDescent="0.2">
      <c r="B4600" s="26"/>
      <c r="C4600" s="26"/>
      <c r="D4600" s="26"/>
      <c r="E4600" s="26"/>
      <c r="F4600" s="26"/>
      <c r="G4600" s="26"/>
    </row>
    <row r="4601" spans="2:7" x14ac:dyDescent="0.2">
      <c r="B4601" s="26"/>
      <c r="C4601" s="26"/>
      <c r="D4601" s="26"/>
      <c r="E4601" s="26"/>
      <c r="F4601" s="26"/>
      <c r="G4601" s="26"/>
    </row>
    <row r="4602" spans="2:7" x14ac:dyDescent="0.2">
      <c r="B4602" s="26"/>
      <c r="C4602" s="26"/>
      <c r="D4602" s="26"/>
      <c r="E4602" s="26"/>
      <c r="F4602" s="26"/>
      <c r="G4602" s="26"/>
    </row>
    <row r="4603" spans="2:7" x14ac:dyDescent="0.2">
      <c r="B4603" s="26"/>
      <c r="C4603" s="26"/>
      <c r="D4603" s="26"/>
      <c r="E4603" s="26"/>
      <c r="F4603" s="26"/>
      <c r="G4603" s="26"/>
    </row>
    <row r="4604" spans="2:7" x14ac:dyDescent="0.2">
      <c r="B4604" s="26"/>
      <c r="C4604" s="26"/>
      <c r="D4604" s="26"/>
      <c r="E4604" s="26"/>
      <c r="F4604" s="26"/>
      <c r="G4604" s="26"/>
    </row>
    <row r="4605" spans="2:7" x14ac:dyDescent="0.2">
      <c r="B4605" s="26"/>
      <c r="C4605" s="26"/>
      <c r="D4605" s="26"/>
      <c r="E4605" s="26"/>
      <c r="F4605" s="26"/>
      <c r="G4605" s="26"/>
    </row>
    <row r="4606" spans="2:7" x14ac:dyDescent="0.2">
      <c r="B4606" s="26"/>
      <c r="C4606" s="26"/>
      <c r="D4606" s="26"/>
      <c r="E4606" s="26"/>
      <c r="F4606" s="26"/>
      <c r="G4606" s="26"/>
    </row>
    <row r="4607" spans="2:7" x14ac:dyDescent="0.2">
      <c r="B4607" s="26"/>
      <c r="C4607" s="26"/>
      <c r="D4607" s="26"/>
      <c r="E4607" s="26"/>
      <c r="F4607" s="26"/>
      <c r="G4607" s="26"/>
    </row>
    <row r="4608" spans="2:7" x14ac:dyDescent="0.2">
      <c r="B4608" s="26"/>
      <c r="C4608" s="26"/>
      <c r="D4608" s="26"/>
      <c r="E4608" s="26"/>
      <c r="F4608" s="26"/>
      <c r="G4608" s="26"/>
    </row>
    <row r="4609" spans="2:7" x14ac:dyDescent="0.2">
      <c r="B4609" s="26"/>
      <c r="C4609" s="26"/>
      <c r="D4609" s="26"/>
      <c r="E4609" s="26"/>
      <c r="F4609" s="26"/>
      <c r="G4609" s="26"/>
    </row>
    <row r="4610" spans="2:7" x14ac:dyDescent="0.2">
      <c r="B4610" s="26"/>
      <c r="C4610" s="26"/>
      <c r="D4610" s="26"/>
      <c r="E4610" s="26"/>
      <c r="F4610" s="26"/>
      <c r="G4610" s="26"/>
    </row>
    <row r="4611" spans="2:7" x14ac:dyDescent="0.2">
      <c r="B4611" s="26"/>
      <c r="C4611" s="26"/>
      <c r="D4611" s="26"/>
      <c r="E4611" s="26"/>
      <c r="F4611" s="26"/>
      <c r="G4611" s="26"/>
    </row>
    <row r="4612" spans="2:7" x14ac:dyDescent="0.2">
      <c r="B4612" s="26"/>
      <c r="C4612" s="26"/>
      <c r="D4612" s="26"/>
      <c r="E4612" s="26"/>
      <c r="F4612" s="26"/>
      <c r="G4612" s="26"/>
    </row>
    <row r="4613" spans="2:7" x14ac:dyDescent="0.2">
      <c r="B4613" s="26"/>
      <c r="C4613" s="26"/>
      <c r="D4613" s="26"/>
      <c r="E4613" s="26"/>
      <c r="F4613" s="26"/>
      <c r="G4613" s="26"/>
    </row>
    <row r="4614" spans="2:7" x14ac:dyDescent="0.2">
      <c r="B4614" s="26"/>
      <c r="C4614" s="26"/>
      <c r="D4614" s="26"/>
      <c r="E4614" s="26"/>
      <c r="F4614" s="26"/>
      <c r="G4614" s="26"/>
    </row>
    <row r="4615" spans="2:7" x14ac:dyDescent="0.2">
      <c r="B4615" s="26"/>
      <c r="C4615" s="26"/>
      <c r="D4615" s="26"/>
      <c r="E4615" s="26"/>
      <c r="F4615" s="26"/>
      <c r="G4615" s="26"/>
    </row>
    <row r="4616" spans="2:7" x14ac:dyDescent="0.2">
      <c r="B4616" s="26"/>
      <c r="C4616" s="26"/>
      <c r="D4616" s="26"/>
      <c r="E4616" s="26"/>
      <c r="F4616" s="26"/>
      <c r="G4616" s="26"/>
    </row>
    <row r="4617" spans="2:7" x14ac:dyDescent="0.2">
      <c r="B4617" s="26"/>
      <c r="C4617" s="26"/>
      <c r="D4617" s="26"/>
      <c r="E4617" s="26"/>
      <c r="F4617" s="26"/>
      <c r="G4617" s="26"/>
    </row>
    <row r="4618" spans="2:7" x14ac:dyDescent="0.2">
      <c r="B4618" s="26"/>
      <c r="C4618" s="26"/>
      <c r="D4618" s="26"/>
      <c r="E4618" s="26"/>
      <c r="F4618" s="26"/>
      <c r="G4618" s="26"/>
    </row>
    <row r="4619" spans="2:7" x14ac:dyDescent="0.2">
      <c r="B4619" s="26"/>
      <c r="C4619" s="26"/>
      <c r="D4619" s="26"/>
      <c r="E4619" s="26"/>
      <c r="F4619" s="26"/>
      <c r="G4619" s="26"/>
    </row>
    <row r="4620" spans="2:7" x14ac:dyDescent="0.2">
      <c r="B4620" s="26"/>
      <c r="C4620" s="26"/>
      <c r="D4620" s="26"/>
      <c r="E4620" s="26"/>
      <c r="F4620" s="26"/>
      <c r="G4620" s="26"/>
    </row>
    <row r="4621" spans="2:7" x14ac:dyDescent="0.2">
      <c r="B4621" s="26"/>
      <c r="C4621" s="26"/>
      <c r="D4621" s="26"/>
      <c r="E4621" s="26"/>
      <c r="F4621" s="26"/>
      <c r="G4621" s="26"/>
    </row>
    <row r="4622" spans="2:7" x14ac:dyDescent="0.2">
      <c r="B4622" s="26"/>
      <c r="C4622" s="26"/>
      <c r="D4622" s="26"/>
      <c r="E4622" s="26"/>
      <c r="F4622" s="26"/>
      <c r="G4622" s="26"/>
    </row>
    <row r="4623" spans="2:7" x14ac:dyDescent="0.2">
      <c r="B4623" s="26"/>
      <c r="C4623" s="26"/>
      <c r="D4623" s="26"/>
      <c r="E4623" s="26"/>
      <c r="F4623" s="26"/>
      <c r="G4623" s="26"/>
    </row>
    <row r="4624" spans="2:7" x14ac:dyDescent="0.2">
      <c r="B4624" s="26"/>
      <c r="C4624" s="26"/>
      <c r="D4624" s="26"/>
      <c r="E4624" s="26"/>
      <c r="F4624" s="26"/>
      <c r="G4624" s="26"/>
    </row>
    <row r="4625" spans="2:7" x14ac:dyDescent="0.2">
      <c r="B4625" s="26"/>
      <c r="C4625" s="26"/>
      <c r="D4625" s="26"/>
      <c r="E4625" s="26"/>
      <c r="F4625" s="26"/>
      <c r="G4625" s="26"/>
    </row>
    <row r="4626" spans="2:7" x14ac:dyDescent="0.2">
      <c r="B4626" s="26"/>
      <c r="C4626" s="26"/>
      <c r="D4626" s="26"/>
      <c r="E4626" s="26"/>
      <c r="F4626" s="26"/>
      <c r="G4626" s="26"/>
    </row>
    <row r="4627" spans="2:7" x14ac:dyDescent="0.2">
      <c r="B4627" s="26"/>
      <c r="C4627" s="26"/>
      <c r="D4627" s="26"/>
      <c r="E4627" s="26"/>
      <c r="F4627" s="26"/>
      <c r="G4627" s="26"/>
    </row>
    <row r="4628" spans="2:7" x14ac:dyDescent="0.2">
      <c r="B4628" s="26"/>
      <c r="C4628" s="26"/>
      <c r="D4628" s="26"/>
      <c r="E4628" s="26"/>
      <c r="F4628" s="26"/>
      <c r="G4628" s="26"/>
    </row>
    <row r="4629" spans="2:7" x14ac:dyDescent="0.2">
      <c r="B4629" s="26"/>
      <c r="C4629" s="26"/>
      <c r="D4629" s="26"/>
      <c r="E4629" s="26"/>
      <c r="F4629" s="26"/>
      <c r="G4629" s="26"/>
    </row>
    <row r="4630" spans="2:7" x14ac:dyDescent="0.2">
      <c r="B4630" s="26"/>
      <c r="C4630" s="26"/>
      <c r="D4630" s="26"/>
      <c r="E4630" s="26"/>
      <c r="F4630" s="26"/>
      <c r="G4630" s="26"/>
    </row>
    <row r="4631" spans="2:7" x14ac:dyDescent="0.2">
      <c r="B4631" s="26"/>
      <c r="C4631" s="26"/>
      <c r="D4631" s="26"/>
      <c r="E4631" s="26"/>
      <c r="F4631" s="26"/>
      <c r="G4631" s="26"/>
    </row>
    <row r="4632" spans="2:7" x14ac:dyDescent="0.2">
      <c r="B4632" s="26"/>
      <c r="C4632" s="26"/>
      <c r="D4632" s="26"/>
      <c r="E4632" s="26"/>
      <c r="F4632" s="26"/>
      <c r="G4632" s="26"/>
    </row>
    <row r="4633" spans="2:7" x14ac:dyDescent="0.2">
      <c r="B4633" s="26"/>
      <c r="C4633" s="26"/>
      <c r="D4633" s="26"/>
      <c r="E4633" s="26"/>
      <c r="F4633" s="26"/>
      <c r="G4633" s="26"/>
    </row>
    <row r="4634" spans="2:7" x14ac:dyDescent="0.2">
      <c r="B4634" s="26"/>
      <c r="C4634" s="26"/>
      <c r="D4634" s="26"/>
      <c r="E4634" s="26"/>
      <c r="F4634" s="26"/>
      <c r="G4634" s="26"/>
    </row>
    <row r="4635" spans="2:7" x14ac:dyDescent="0.2">
      <c r="B4635" s="26"/>
      <c r="C4635" s="26"/>
      <c r="D4635" s="26"/>
      <c r="E4635" s="26"/>
      <c r="F4635" s="26"/>
      <c r="G4635" s="26"/>
    </row>
    <row r="4636" spans="2:7" x14ac:dyDescent="0.2">
      <c r="B4636" s="26"/>
      <c r="C4636" s="26"/>
      <c r="D4636" s="26"/>
      <c r="E4636" s="26"/>
      <c r="F4636" s="26"/>
      <c r="G4636" s="26"/>
    </row>
    <row r="4637" spans="2:7" x14ac:dyDescent="0.2">
      <c r="B4637" s="26"/>
      <c r="C4637" s="26"/>
      <c r="D4637" s="26"/>
      <c r="E4637" s="26"/>
      <c r="F4637" s="26"/>
      <c r="G4637" s="26"/>
    </row>
    <row r="4638" spans="2:7" x14ac:dyDescent="0.2">
      <c r="B4638" s="26"/>
      <c r="C4638" s="26"/>
      <c r="D4638" s="26"/>
      <c r="E4638" s="26"/>
      <c r="F4638" s="26"/>
      <c r="G4638" s="26"/>
    </row>
    <row r="4639" spans="2:7" x14ac:dyDescent="0.2">
      <c r="B4639" s="26"/>
      <c r="C4639" s="26"/>
      <c r="D4639" s="26"/>
      <c r="E4639" s="26"/>
      <c r="F4639" s="26"/>
      <c r="G4639" s="26"/>
    </row>
    <row r="4640" spans="2:7" x14ac:dyDescent="0.2">
      <c r="B4640" s="26"/>
      <c r="C4640" s="26"/>
      <c r="D4640" s="26"/>
      <c r="E4640" s="26"/>
      <c r="F4640" s="26"/>
      <c r="G4640" s="26"/>
    </row>
    <row r="4641" spans="2:7" x14ac:dyDescent="0.2">
      <c r="B4641" s="26"/>
      <c r="C4641" s="26"/>
      <c r="D4641" s="26"/>
      <c r="E4641" s="26"/>
      <c r="F4641" s="26"/>
      <c r="G4641" s="26"/>
    </row>
    <row r="4642" spans="2:7" x14ac:dyDescent="0.2">
      <c r="B4642" s="26"/>
      <c r="C4642" s="26"/>
      <c r="D4642" s="26"/>
      <c r="E4642" s="26"/>
      <c r="F4642" s="26"/>
      <c r="G4642" s="26"/>
    </row>
    <row r="4643" spans="2:7" x14ac:dyDescent="0.2">
      <c r="B4643" s="26"/>
      <c r="C4643" s="26"/>
      <c r="D4643" s="26"/>
      <c r="E4643" s="26"/>
      <c r="F4643" s="26"/>
      <c r="G4643" s="26"/>
    </row>
    <row r="4644" spans="2:7" x14ac:dyDescent="0.2">
      <c r="B4644" s="26"/>
      <c r="C4644" s="26"/>
      <c r="D4644" s="26"/>
      <c r="E4644" s="26"/>
      <c r="F4644" s="26"/>
      <c r="G4644" s="26"/>
    </row>
    <row r="4645" spans="2:7" x14ac:dyDescent="0.2">
      <c r="B4645" s="26"/>
      <c r="C4645" s="26"/>
      <c r="D4645" s="26"/>
      <c r="E4645" s="26"/>
      <c r="F4645" s="26"/>
      <c r="G4645" s="26"/>
    </row>
    <row r="4646" spans="2:7" x14ac:dyDescent="0.2">
      <c r="B4646" s="26"/>
      <c r="C4646" s="26"/>
      <c r="D4646" s="26"/>
      <c r="E4646" s="26"/>
      <c r="F4646" s="26"/>
      <c r="G4646" s="26"/>
    </row>
    <row r="4647" spans="2:7" x14ac:dyDescent="0.2">
      <c r="B4647" s="26"/>
      <c r="C4647" s="26"/>
      <c r="D4647" s="26"/>
      <c r="E4647" s="26"/>
      <c r="F4647" s="26"/>
      <c r="G4647" s="26"/>
    </row>
    <row r="4648" spans="2:7" x14ac:dyDescent="0.2">
      <c r="B4648" s="26"/>
      <c r="C4648" s="26"/>
      <c r="D4648" s="26"/>
      <c r="E4648" s="26"/>
      <c r="F4648" s="26"/>
      <c r="G4648" s="26"/>
    </row>
    <row r="4649" spans="2:7" x14ac:dyDescent="0.2">
      <c r="B4649" s="26"/>
      <c r="C4649" s="26"/>
      <c r="D4649" s="26"/>
      <c r="E4649" s="26"/>
      <c r="F4649" s="26"/>
      <c r="G4649" s="26"/>
    </row>
    <row r="4650" spans="2:7" x14ac:dyDescent="0.2">
      <c r="B4650" s="26"/>
      <c r="C4650" s="26"/>
      <c r="D4650" s="26"/>
      <c r="E4650" s="26"/>
      <c r="F4650" s="26"/>
      <c r="G4650" s="26"/>
    </row>
    <row r="4651" spans="2:7" x14ac:dyDescent="0.2">
      <c r="B4651" s="26"/>
      <c r="C4651" s="26"/>
      <c r="D4651" s="26"/>
      <c r="E4651" s="26"/>
      <c r="F4651" s="26"/>
      <c r="G4651" s="26"/>
    </row>
    <row r="4652" spans="2:7" x14ac:dyDescent="0.2">
      <c r="B4652" s="26"/>
      <c r="C4652" s="26"/>
      <c r="D4652" s="26"/>
      <c r="E4652" s="26"/>
      <c r="F4652" s="26"/>
      <c r="G4652" s="26"/>
    </row>
    <row r="4653" spans="2:7" x14ac:dyDescent="0.2">
      <c r="B4653" s="26"/>
      <c r="C4653" s="26"/>
      <c r="D4653" s="26"/>
      <c r="E4653" s="26"/>
      <c r="F4653" s="26"/>
      <c r="G4653" s="26"/>
    </row>
    <row r="4654" spans="2:7" x14ac:dyDescent="0.2">
      <c r="B4654" s="26"/>
      <c r="C4654" s="26"/>
      <c r="D4654" s="26"/>
      <c r="E4654" s="26"/>
      <c r="F4654" s="26"/>
      <c r="G4654" s="26"/>
    </row>
    <row r="4655" spans="2:7" x14ac:dyDescent="0.2">
      <c r="B4655" s="26"/>
      <c r="C4655" s="26"/>
      <c r="D4655" s="26"/>
      <c r="E4655" s="26"/>
      <c r="F4655" s="26"/>
      <c r="G4655" s="26"/>
    </row>
    <row r="4656" spans="2:7" x14ac:dyDescent="0.2">
      <c r="B4656" s="26"/>
      <c r="C4656" s="26"/>
      <c r="D4656" s="26"/>
      <c r="E4656" s="26"/>
      <c r="F4656" s="26"/>
      <c r="G4656" s="26"/>
    </row>
    <row r="4657" spans="2:7" x14ac:dyDescent="0.2">
      <c r="B4657" s="26"/>
      <c r="C4657" s="26"/>
      <c r="D4657" s="26"/>
      <c r="E4657" s="26"/>
      <c r="F4657" s="26"/>
      <c r="G4657" s="26"/>
    </row>
    <row r="4658" spans="2:7" x14ac:dyDescent="0.2">
      <c r="B4658" s="26"/>
      <c r="C4658" s="26"/>
      <c r="D4658" s="26"/>
      <c r="E4658" s="26"/>
      <c r="F4658" s="26"/>
      <c r="G4658" s="26"/>
    </row>
    <row r="4659" spans="2:7" x14ac:dyDescent="0.2">
      <c r="B4659" s="26"/>
      <c r="C4659" s="26"/>
      <c r="D4659" s="26"/>
      <c r="E4659" s="26"/>
      <c r="F4659" s="26"/>
      <c r="G4659" s="26"/>
    </row>
    <row r="4660" spans="2:7" x14ac:dyDescent="0.2">
      <c r="B4660" s="26"/>
      <c r="C4660" s="26"/>
      <c r="D4660" s="26"/>
      <c r="E4660" s="26"/>
      <c r="F4660" s="26"/>
      <c r="G4660" s="26"/>
    </row>
    <row r="4661" spans="2:7" x14ac:dyDescent="0.2">
      <c r="B4661" s="26"/>
      <c r="C4661" s="26"/>
      <c r="D4661" s="26"/>
      <c r="E4661" s="26"/>
      <c r="F4661" s="26"/>
      <c r="G4661" s="26"/>
    </row>
    <row r="4662" spans="2:7" x14ac:dyDescent="0.2">
      <c r="B4662" s="26"/>
      <c r="C4662" s="26"/>
      <c r="D4662" s="26"/>
      <c r="E4662" s="26"/>
      <c r="F4662" s="26"/>
      <c r="G4662" s="26"/>
    </row>
    <row r="4663" spans="2:7" x14ac:dyDescent="0.2">
      <c r="B4663" s="26"/>
      <c r="C4663" s="26"/>
      <c r="D4663" s="26"/>
      <c r="E4663" s="26"/>
      <c r="F4663" s="26"/>
      <c r="G4663" s="26"/>
    </row>
    <row r="4664" spans="2:7" x14ac:dyDescent="0.2">
      <c r="B4664" s="26"/>
      <c r="C4664" s="26"/>
      <c r="D4664" s="26"/>
      <c r="E4664" s="26"/>
      <c r="F4664" s="26"/>
      <c r="G4664" s="26"/>
    </row>
    <row r="4665" spans="2:7" x14ac:dyDescent="0.2">
      <c r="B4665" s="26"/>
      <c r="C4665" s="26"/>
      <c r="D4665" s="26"/>
      <c r="E4665" s="26"/>
      <c r="F4665" s="26"/>
      <c r="G4665" s="26"/>
    </row>
    <row r="4666" spans="2:7" x14ac:dyDescent="0.2">
      <c r="B4666" s="26"/>
      <c r="C4666" s="26"/>
      <c r="D4666" s="26"/>
      <c r="E4666" s="26"/>
      <c r="F4666" s="26"/>
      <c r="G4666" s="26"/>
    </row>
    <row r="4667" spans="2:7" x14ac:dyDescent="0.2">
      <c r="B4667" s="26"/>
      <c r="C4667" s="26"/>
      <c r="D4667" s="26"/>
      <c r="E4667" s="26"/>
      <c r="F4667" s="26"/>
      <c r="G4667" s="26"/>
    </row>
    <row r="4668" spans="2:7" x14ac:dyDescent="0.2">
      <c r="B4668" s="26"/>
      <c r="C4668" s="26"/>
      <c r="D4668" s="26"/>
      <c r="E4668" s="26"/>
      <c r="F4668" s="26"/>
      <c r="G4668" s="26"/>
    </row>
    <row r="4669" spans="2:7" x14ac:dyDescent="0.2">
      <c r="B4669" s="26"/>
      <c r="C4669" s="26"/>
      <c r="D4669" s="26"/>
      <c r="E4669" s="26"/>
      <c r="F4669" s="26"/>
      <c r="G4669" s="26"/>
    </row>
    <row r="4670" spans="2:7" x14ac:dyDescent="0.2">
      <c r="B4670" s="26"/>
      <c r="C4670" s="26"/>
      <c r="D4670" s="26"/>
      <c r="E4670" s="26"/>
      <c r="F4670" s="26"/>
      <c r="G4670" s="26"/>
    </row>
    <row r="4671" spans="2:7" x14ac:dyDescent="0.2">
      <c r="B4671" s="26"/>
      <c r="C4671" s="26"/>
      <c r="D4671" s="26"/>
      <c r="E4671" s="26"/>
      <c r="F4671" s="26"/>
      <c r="G4671" s="26"/>
    </row>
    <row r="4672" spans="2:7" x14ac:dyDescent="0.2">
      <c r="B4672" s="26"/>
      <c r="C4672" s="26"/>
      <c r="D4672" s="26"/>
      <c r="E4672" s="26"/>
      <c r="F4672" s="26"/>
      <c r="G4672" s="26"/>
    </row>
    <row r="4673" spans="2:7" x14ac:dyDescent="0.2">
      <c r="B4673" s="26"/>
      <c r="C4673" s="26"/>
      <c r="D4673" s="26"/>
      <c r="E4673" s="26"/>
      <c r="F4673" s="26"/>
      <c r="G4673" s="26"/>
    </row>
    <row r="4674" spans="2:7" x14ac:dyDescent="0.2">
      <c r="B4674" s="26"/>
      <c r="C4674" s="26"/>
      <c r="D4674" s="26"/>
      <c r="E4674" s="26"/>
      <c r="F4674" s="26"/>
      <c r="G4674" s="26"/>
    </row>
    <row r="4675" spans="2:7" x14ac:dyDescent="0.2">
      <c r="B4675" s="26"/>
      <c r="C4675" s="26"/>
      <c r="D4675" s="26"/>
      <c r="E4675" s="26"/>
      <c r="F4675" s="26"/>
      <c r="G4675" s="26"/>
    </row>
    <row r="4676" spans="2:7" x14ac:dyDescent="0.2">
      <c r="B4676" s="26"/>
      <c r="C4676" s="26"/>
      <c r="D4676" s="26"/>
      <c r="E4676" s="26"/>
      <c r="F4676" s="26"/>
      <c r="G4676" s="26"/>
    </row>
    <row r="4677" spans="2:7" x14ac:dyDescent="0.2">
      <c r="B4677" s="26"/>
      <c r="C4677" s="26"/>
      <c r="D4677" s="26"/>
      <c r="E4677" s="26"/>
      <c r="F4677" s="26"/>
      <c r="G4677" s="26"/>
    </row>
    <row r="4678" spans="2:7" x14ac:dyDescent="0.2">
      <c r="B4678" s="26"/>
      <c r="C4678" s="26"/>
      <c r="D4678" s="26"/>
      <c r="E4678" s="26"/>
      <c r="F4678" s="26"/>
      <c r="G4678" s="26"/>
    </row>
    <row r="4679" spans="2:7" x14ac:dyDescent="0.2">
      <c r="B4679" s="26"/>
      <c r="C4679" s="26"/>
      <c r="D4679" s="26"/>
      <c r="E4679" s="26"/>
      <c r="F4679" s="26"/>
      <c r="G4679" s="26"/>
    </row>
    <row r="4680" spans="2:7" x14ac:dyDescent="0.2">
      <c r="B4680" s="26"/>
      <c r="C4680" s="26"/>
      <c r="D4680" s="26"/>
      <c r="E4680" s="26"/>
      <c r="F4680" s="26"/>
      <c r="G4680" s="26"/>
    </row>
    <row r="4681" spans="2:7" x14ac:dyDescent="0.2">
      <c r="B4681" s="26"/>
      <c r="C4681" s="26"/>
      <c r="D4681" s="26"/>
      <c r="E4681" s="26"/>
      <c r="F4681" s="26"/>
      <c r="G4681" s="26"/>
    </row>
    <row r="4682" spans="2:7" x14ac:dyDescent="0.2">
      <c r="B4682" s="26"/>
      <c r="C4682" s="26"/>
      <c r="D4682" s="26"/>
      <c r="E4682" s="26"/>
      <c r="F4682" s="26"/>
      <c r="G4682" s="26"/>
    </row>
    <row r="4683" spans="2:7" x14ac:dyDescent="0.2">
      <c r="B4683" s="26"/>
      <c r="C4683" s="26"/>
      <c r="D4683" s="26"/>
      <c r="E4683" s="26"/>
      <c r="F4683" s="26"/>
      <c r="G4683" s="26"/>
    </row>
    <row r="4684" spans="2:7" x14ac:dyDescent="0.2">
      <c r="B4684" s="26"/>
      <c r="C4684" s="26"/>
      <c r="D4684" s="26"/>
      <c r="E4684" s="26"/>
      <c r="F4684" s="26"/>
      <c r="G4684" s="26"/>
    </row>
    <row r="4685" spans="2:7" x14ac:dyDescent="0.2">
      <c r="B4685" s="26"/>
      <c r="C4685" s="26"/>
      <c r="D4685" s="26"/>
      <c r="E4685" s="26"/>
      <c r="F4685" s="26"/>
      <c r="G4685" s="26"/>
    </row>
    <row r="4686" spans="2:7" x14ac:dyDescent="0.2">
      <c r="B4686" s="26"/>
      <c r="C4686" s="26"/>
      <c r="D4686" s="26"/>
      <c r="E4686" s="26"/>
      <c r="F4686" s="26"/>
      <c r="G4686" s="26"/>
    </row>
    <row r="4687" spans="2:7" x14ac:dyDescent="0.2">
      <c r="B4687" s="26"/>
      <c r="C4687" s="26"/>
      <c r="D4687" s="26"/>
      <c r="E4687" s="26"/>
      <c r="F4687" s="26"/>
      <c r="G4687" s="26"/>
    </row>
    <row r="4688" spans="2:7" x14ac:dyDescent="0.2">
      <c r="B4688" s="26"/>
      <c r="C4688" s="26"/>
      <c r="D4688" s="26"/>
      <c r="E4688" s="26"/>
      <c r="F4688" s="26"/>
      <c r="G4688" s="26"/>
    </row>
    <row r="4689" spans="2:7" x14ac:dyDescent="0.2">
      <c r="B4689" s="26"/>
      <c r="C4689" s="26"/>
      <c r="D4689" s="26"/>
      <c r="E4689" s="26"/>
      <c r="F4689" s="26"/>
      <c r="G4689" s="26"/>
    </row>
    <row r="4690" spans="2:7" x14ac:dyDescent="0.2">
      <c r="B4690" s="26"/>
      <c r="C4690" s="26"/>
      <c r="D4690" s="26"/>
      <c r="E4690" s="26"/>
      <c r="F4690" s="26"/>
      <c r="G4690" s="26"/>
    </row>
    <row r="4691" spans="2:7" x14ac:dyDescent="0.2">
      <c r="B4691" s="26"/>
      <c r="C4691" s="26"/>
      <c r="D4691" s="26"/>
      <c r="E4691" s="26"/>
      <c r="F4691" s="26"/>
      <c r="G4691" s="26"/>
    </row>
    <row r="4692" spans="2:7" x14ac:dyDescent="0.2">
      <c r="B4692" s="26"/>
      <c r="C4692" s="26"/>
      <c r="D4692" s="26"/>
      <c r="E4692" s="26"/>
      <c r="F4692" s="26"/>
      <c r="G4692" s="26"/>
    </row>
    <row r="4693" spans="2:7" x14ac:dyDescent="0.2">
      <c r="B4693" s="26"/>
      <c r="C4693" s="26"/>
      <c r="D4693" s="26"/>
      <c r="E4693" s="26"/>
      <c r="F4693" s="26"/>
      <c r="G4693" s="26"/>
    </row>
    <row r="4694" spans="2:7" x14ac:dyDescent="0.2">
      <c r="B4694" s="26"/>
      <c r="C4694" s="26"/>
      <c r="D4694" s="26"/>
      <c r="E4694" s="26"/>
      <c r="F4694" s="26"/>
      <c r="G4694" s="26"/>
    </row>
    <row r="4695" spans="2:7" x14ac:dyDescent="0.2">
      <c r="B4695" s="26"/>
      <c r="C4695" s="26"/>
      <c r="D4695" s="26"/>
      <c r="E4695" s="26"/>
      <c r="F4695" s="26"/>
      <c r="G4695" s="26"/>
    </row>
    <row r="4696" spans="2:7" x14ac:dyDescent="0.2">
      <c r="B4696" s="26"/>
      <c r="C4696" s="26"/>
      <c r="D4696" s="26"/>
      <c r="E4696" s="26"/>
      <c r="F4696" s="26"/>
      <c r="G4696" s="26"/>
    </row>
    <row r="4697" spans="2:7" x14ac:dyDescent="0.2">
      <c r="B4697" s="26"/>
      <c r="C4697" s="26"/>
      <c r="D4697" s="26"/>
      <c r="E4697" s="26"/>
      <c r="F4697" s="26"/>
      <c r="G4697" s="26"/>
    </row>
    <row r="4698" spans="2:7" x14ac:dyDescent="0.2">
      <c r="B4698" s="26"/>
      <c r="C4698" s="26"/>
      <c r="D4698" s="26"/>
      <c r="E4698" s="26"/>
      <c r="F4698" s="26"/>
      <c r="G4698" s="26"/>
    </row>
    <row r="4699" spans="2:7" x14ac:dyDescent="0.2">
      <c r="B4699" s="26"/>
      <c r="C4699" s="26"/>
      <c r="D4699" s="26"/>
      <c r="E4699" s="26"/>
      <c r="F4699" s="26"/>
      <c r="G4699" s="26"/>
    </row>
    <row r="4700" spans="2:7" x14ac:dyDescent="0.2">
      <c r="B4700" s="26"/>
      <c r="C4700" s="26"/>
      <c r="D4700" s="26"/>
      <c r="E4700" s="26"/>
      <c r="F4700" s="26"/>
      <c r="G4700" s="26"/>
    </row>
    <row r="4701" spans="2:7" x14ac:dyDescent="0.2">
      <c r="B4701" s="26"/>
      <c r="C4701" s="26"/>
      <c r="D4701" s="26"/>
      <c r="E4701" s="26"/>
      <c r="F4701" s="26"/>
      <c r="G4701" s="26"/>
    </row>
    <row r="4702" spans="2:7" x14ac:dyDescent="0.2">
      <c r="B4702" s="26"/>
      <c r="C4702" s="26"/>
      <c r="D4702" s="26"/>
      <c r="E4702" s="26"/>
      <c r="F4702" s="26"/>
      <c r="G4702" s="26"/>
    </row>
    <row r="4703" spans="2:7" x14ac:dyDescent="0.2">
      <c r="B4703" s="26"/>
      <c r="C4703" s="26"/>
      <c r="D4703" s="26"/>
      <c r="E4703" s="26"/>
      <c r="F4703" s="26"/>
      <c r="G4703" s="26"/>
    </row>
    <row r="4704" spans="2:7" x14ac:dyDescent="0.2">
      <c r="B4704" s="26"/>
      <c r="C4704" s="26"/>
      <c r="D4704" s="26"/>
      <c r="E4704" s="26"/>
      <c r="F4704" s="26"/>
      <c r="G4704" s="26"/>
    </row>
    <row r="4705" spans="2:7" x14ac:dyDescent="0.2">
      <c r="B4705" s="26"/>
      <c r="C4705" s="26"/>
      <c r="D4705" s="26"/>
      <c r="E4705" s="26"/>
      <c r="F4705" s="26"/>
      <c r="G4705" s="26"/>
    </row>
    <row r="4706" spans="2:7" x14ac:dyDescent="0.2">
      <c r="B4706" s="26"/>
      <c r="C4706" s="26"/>
      <c r="D4706" s="26"/>
      <c r="E4706" s="26"/>
      <c r="F4706" s="26"/>
      <c r="G4706" s="26"/>
    </row>
    <row r="4707" spans="2:7" x14ac:dyDescent="0.2">
      <c r="B4707" s="26"/>
      <c r="C4707" s="26"/>
      <c r="D4707" s="26"/>
      <c r="E4707" s="26"/>
      <c r="F4707" s="26"/>
      <c r="G4707" s="26"/>
    </row>
    <row r="4708" spans="2:7" x14ac:dyDescent="0.2">
      <c r="B4708" s="26"/>
      <c r="C4708" s="26"/>
      <c r="D4708" s="26"/>
      <c r="E4708" s="26"/>
      <c r="F4708" s="26"/>
      <c r="G4708" s="26"/>
    </row>
    <row r="4709" spans="2:7" x14ac:dyDescent="0.2">
      <c r="B4709" s="26"/>
      <c r="C4709" s="26"/>
      <c r="D4709" s="26"/>
      <c r="E4709" s="26"/>
      <c r="F4709" s="26"/>
      <c r="G4709" s="26"/>
    </row>
    <row r="4710" spans="2:7" x14ac:dyDescent="0.2">
      <c r="B4710" s="26"/>
      <c r="C4710" s="26"/>
      <c r="D4710" s="26"/>
      <c r="E4710" s="26"/>
      <c r="F4710" s="26"/>
      <c r="G4710" s="26"/>
    </row>
    <row r="4711" spans="2:7" x14ac:dyDescent="0.2">
      <c r="B4711" s="26"/>
      <c r="C4711" s="26"/>
      <c r="D4711" s="26"/>
      <c r="E4711" s="26"/>
      <c r="F4711" s="26"/>
      <c r="G4711" s="26"/>
    </row>
    <row r="4712" spans="2:7" x14ac:dyDescent="0.2">
      <c r="B4712" s="26"/>
      <c r="C4712" s="26"/>
      <c r="D4712" s="26"/>
      <c r="E4712" s="26"/>
      <c r="F4712" s="26"/>
      <c r="G4712" s="26"/>
    </row>
    <row r="4713" spans="2:7" x14ac:dyDescent="0.2">
      <c r="B4713" s="26"/>
      <c r="C4713" s="26"/>
      <c r="D4713" s="26"/>
      <c r="E4713" s="26"/>
      <c r="F4713" s="26"/>
      <c r="G4713" s="26"/>
    </row>
    <row r="4714" spans="2:7" x14ac:dyDescent="0.2">
      <c r="B4714" s="26"/>
      <c r="C4714" s="26"/>
      <c r="D4714" s="26"/>
      <c r="E4714" s="26"/>
      <c r="F4714" s="26"/>
      <c r="G4714" s="26"/>
    </row>
    <row r="4715" spans="2:7" x14ac:dyDescent="0.2">
      <c r="B4715" s="26"/>
      <c r="C4715" s="26"/>
      <c r="D4715" s="26"/>
      <c r="E4715" s="26"/>
      <c r="F4715" s="26"/>
      <c r="G4715" s="26"/>
    </row>
    <row r="4716" spans="2:7" x14ac:dyDescent="0.2">
      <c r="B4716" s="26"/>
      <c r="C4716" s="26"/>
      <c r="D4716" s="26"/>
      <c r="E4716" s="26"/>
      <c r="F4716" s="26"/>
      <c r="G4716" s="26"/>
    </row>
    <row r="4717" spans="2:7" x14ac:dyDescent="0.2">
      <c r="B4717" s="26"/>
      <c r="C4717" s="26"/>
      <c r="D4717" s="26"/>
      <c r="E4717" s="26"/>
      <c r="F4717" s="26"/>
      <c r="G4717" s="26"/>
    </row>
    <row r="4718" spans="2:7" x14ac:dyDescent="0.2">
      <c r="B4718" s="26"/>
      <c r="C4718" s="26"/>
      <c r="D4718" s="26"/>
      <c r="E4718" s="26"/>
      <c r="F4718" s="26"/>
      <c r="G4718" s="26"/>
    </row>
    <row r="4719" spans="2:7" x14ac:dyDescent="0.2">
      <c r="B4719" s="26"/>
      <c r="C4719" s="26"/>
      <c r="D4719" s="26"/>
      <c r="E4719" s="26"/>
      <c r="F4719" s="26"/>
      <c r="G4719" s="26"/>
    </row>
    <row r="4720" spans="2:7" x14ac:dyDescent="0.2">
      <c r="B4720" s="26"/>
      <c r="C4720" s="26"/>
      <c r="D4720" s="26"/>
      <c r="E4720" s="26"/>
      <c r="F4720" s="26"/>
      <c r="G4720" s="26"/>
    </row>
    <row r="4721" spans="2:7" x14ac:dyDescent="0.2">
      <c r="B4721" s="26"/>
      <c r="C4721" s="26"/>
      <c r="D4721" s="26"/>
      <c r="E4721" s="26"/>
      <c r="F4721" s="26"/>
      <c r="G4721" s="26"/>
    </row>
    <row r="4722" spans="2:7" x14ac:dyDescent="0.2">
      <c r="B4722" s="26"/>
      <c r="C4722" s="26"/>
      <c r="D4722" s="26"/>
      <c r="E4722" s="26"/>
      <c r="F4722" s="26"/>
      <c r="G4722" s="26"/>
    </row>
    <row r="4723" spans="2:7" x14ac:dyDescent="0.2">
      <c r="B4723" s="26"/>
      <c r="C4723" s="26"/>
      <c r="D4723" s="26"/>
      <c r="E4723" s="26"/>
      <c r="F4723" s="26"/>
      <c r="G4723" s="26"/>
    </row>
    <row r="4724" spans="2:7" x14ac:dyDescent="0.2">
      <c r="B4724" s="26"/>
      <c r="C4724" s="26"/>
      <c r="D4724" s="26"/>
      <c r="E4724" s="26"/>
      <c r="F4724" s="26"/>
      <c r="G4724" s="26"/>
    </row>
    <row r="4725" spans="2:7" x14ac:dyDescent="0.2">
      <c r="B4725" s="26"/>
      <c r="C4725" s="26"/>
      <c r="D4725" s="26"/>
      <c r="E4725" s="26"/>
      <c r="F4725" s="26"/>
      <c r="G4725" s="26"/>
    </row>
    <row r="4726" spans="2:7" x14ac:dyDescent="0.2">
      <c r="B4726" s="26"/>
      <c r="C4726" s="26"/>
      <c r="D4726" s="26"/>
      <c r="E4726" s="26"/>
      <c r="F4726" s="26"/>
      <c r="G4726" s="26"/>
    </row>
    <row r="4727" spans="2:7" x14ac:dyDescent="0.2">
      <c r="B4727" s="26"/>
      <c r="C4727" s="26"/>
      <c r="D4727" s="26"/>
      <c r="E4727" s="26"/>
      <c r="F4727" s="26"/>
      <c r="G4727" s="26"/>
    </row>
    <row r="4728" spans="2:7" x14ac:dyDescent="0.2">
      <c r="B4728" s="26"/>
      <c r="C4728" s="26"/>
      <c r="D4728" s="26"/>
      <c r="E4728" s="26"/>
      <c r="F4728" s="26"/>
      <c r="G4728" s="26"/>
    </row>
    <row r="4729" spans="2:7" x14ac:dyDescent="0.2">
      <c r="B4729" s="26"/>
      <c r="C4729" s="26"/>
      <c r="D4729" s="26"/>
      <c r="E4729" s="26"/>
      <c r="F4729" s="26"/>
      <c r="G4729" s="26"/>
    </row>
    <row r="4730" spans="2:7" x14ac:dyDescent="0.2">
      <c r="B4730" s="26"/>
      <c r="C4730" s="26"/>
      <c r="D4730" s="26"/>
      <c r="E4730" s="26"/>
      <c r="F4730" s="26"/>
      <c r="G4730" s="26"/>
    </row>
    <row r="4731" spans="2:7" x14ac:dyDescent="0.2">
      <c r="B4731" s="26"/>
      <c r="C4731" s="26"/>
      <c r="D4731" s="26"/>
      <c r="E4731" s="26"/>
      <c r="F4731" s="26"/>
      <c r="G4731" s="26"/>
    </row>
    <row r="4732" spans="2:7" x14ac:dyDescent="0.2">
      <c r="B4732" s="26"/>
      <c r="C4732" s="26"/>
      <c r="D4732" s="26"/>
      <c r="E4732" s="26"/>
      <c r="F4732" s="26"/>
      <c r="G4732" s="26"/>
    </row>
    <row r="4733" spans="2:7" x14ac:dyDescent="0.2">
      <c r="B4733" s="26"/>
      <c r="C4733" s="26"/>
      <c r="D4733" s="26"/>
      <c r="E4733" s="26"/>
      <c r="F4733" s="26"/>
      <c r="G4733" s="26"/>
    </row>
    <row r="4734" spans="2:7" x14ac:dyDescent="0.2">
      <c r="B4734" s="26"/>
      <c r="C4734" s="26"/>
      <c r="D4734" s="26"/>
      <c r="E4734" s="26"/>
      <c r="F4734" s="26"/>
      <c r="G4734" s="26"/>
    </row>
    <row r="4735" spans="2:7" x14ac:dyDescent="0.2">
      <c r="B4735" s="26"/>
      <c r="C4735" s="26"/>
      <c r="D4735" s="26"/>
      <c r="E4735" s="26"/>
      <c r="F4735" s="26"/>
      <c r="G4735" s="26"/>
    </row>
    <row r="4736" spans="2:7" x14ac:dyDescent="0.2">
      <c r="B4736" s="26"/>
      <c r="C4736" s="26"/>
      <c r="D4736" s="26"/>
      <c r="E4736" s="26"/>
      <c r="F4736" s="26"/>
      <c r="G4736" s="26"/>
    </row>
    <row r="4737" spans="2:7" x14ac:dyDescent="0.2">
      <c r="B4737" s="26"/>
      <c r="C4737" s="26"/>
      <c r="D4737" s="26"/>
      <c r="E4737" s="26"/>
      <c r="F4737" s="26"/>
      <c r="G4737" s="26"/>
    </row>
    <row r="4738" spans="2:7" x14ac:dyDescent="0.2">
      <c r="B4738" s="26"/>
      <c r="C4738" s="26"/>
      <c r="D4738" s="26"/>
      <c r="E4738" s="26"/>
      <c r="F4738" s="26"/>
      <c r="G4738" s="26"/>
    </row>
    <row r="4739" spans="2:7" x14ac:dyDescent="0.2">
      <c r="B4739" s="26"/>
      <c r="C4739" s="26"/>
      <c r="D4739" s="26"/>
      <c r="E4739" s="26"/>
      <c r="F4739" s="26"/>
      <c r="G4739" s="26"/>
    </row>
    <row r="4740" spans="2:7" x14ac:dyDescent="0.2">
      <c r="B4740" s="26"/>
      <c r="C4740" s="26"/>
      <c r="D4740" s="26"/>
      <c r="E4740" s="26"/>
      <c r="F4740" s="26"/>
      <c r="G4740" s="26"/>
    </row>
    <row r="4741" spans="2:7" x14ac:dyDescent="0.2">
      <c r="B4741" s="26"/>
      <c r="C4741" s="26"/>
      <c r="D4741" s="26"/>
      <c r="E4741" s="26"/>
      <c r="F4741" s="26"/>
      <c r="G4741" s="26"/>
    </row>
    <row r="4742" spans="2:7" x14ac:dyDescent="0.2">
      <c r="B4742" s="26"/>
      <c r="C4742" s="26"/>
      <c r="D4742" s="26"/>
      <c r="E4742" s="26"/>
      <c r="F4742" s="26"/>
      <c r="G4742" s="26"/>
    </row>
    <row r="4743" spans="2:7" x14ac:dyDescent="0.2">
      <c r="B4743" s="26"/>
      <c r="C4743" s="26"/>
      <c r="D4743" s="26"/>
      <c r="E4743" s="26"/>
      <c r="F4743" s="26"/>
      <c r="G4743" s="26"/>
    </row>
    <row r="4744" spans="2:7" x14ac:dyDescent="0.2">
      <c r="B4744" s="26"/>
      <c r="C4744" s="26"/>
      <c r="D4744" s="26"/>
      <c r="E4744" s="26"/>
      <c r="F4744" s="26"/>
      <c r="G4744" s="26"/>
    </row>
    <row r="4745" spans="2:7" x14ac:dyDescent="0.2">
      <c r="B4745" s="26"/>
      <c r="C4745" s="26"/>
      <c r="D4745" s="26"/>
      <c r="E4745" s="26"/>
      <c r="F4745" s="26"/>
      <c r="G4745" s="26"/>
    </row>
    <row r="4746" spans="2:7" x14ac:dyDescent="0.2">
      <c r="B4746" s="26"/>
      <c r="C4746" s="26"/>
      <c r="D4746" s="26"/>
      <c r="E4746" s="26"/>
      <c r="F4746" s="26"/>
      <c r="G4746" s="26"/>
    </row>
    <row r="4747" spans="2:7" x14ac:dyDescent="0.2">
      <c r="B4747" s="26"/>
      <c r="C4747" s="26"/>
      <c r="D4747" s="26"/>
      <c r="E4747" s="26"/>
      <c r="F4747" s="26"/>
      <c r="G4747" s="26"/>
    </row>
    <row r="4748" spans="2:7" x14ac:dyDescent="0.2">
      <c r="B4748" s="26"/>
      <c r="C4748" s="26"/>
      <c r="D4748" s="26"/>
      <c r="E4748" s="26"/>
      <c r="F4748" s="26"/>
      <c r="G4748" s="26"/>
    </row>
    <row r="4749" spans="2:7" x14ac:dyDescent="0.2">
      <c r="B4749" s="26"/>
      <c r="C4749" s="26"/>
      <c r="D4749" s="26"/>
      <c r="E4749" s="26"/>
      <c r="F4749" s="26"/>
      <c r="G4749" s="26"/>
    </row>
    <row r="4750" spans="2:7" x14ac:dyDescent="0.2">
      <c r="B4750" s="26"/>
      <c r="C4750" s="26"/>
      <c r="D4750" s="26"/>
      <c r="E4750" s="26"/>
      <c r="F4750" s="26"/>
      <c r="G4750" s="26"/>
    </row>
    <row r="4751" spans="2:7" x14ac:dyDescent="0.2">
      <c r="B4751" s="26"/>
      <c r="C4751" s="26"/>
      <c r="D4751" s="26"/>
      <c r="E4751" s="26"/>
      <c r="F4751" s="26"/>
      <c r="G4751" s="26"/>
    </row>
    <row r="4752" spans="2:7" x14ac:dyDescent="0.2">
      <c r="B4752" s="26"/>
      <c r="C4752" s="26"/>
      <c r="D4752" s="26"/>
      <c r="E4752" s="26"/>
      <c r="F4752" s="26"/>
      <c r="G4752" s="26"/>
    </row>
    <row r="4753" spans="2:7" x14ac:dyDescent="0.2">
      <c r="B4753" s="26"/>
      <c r="C4753" s="26"/>
      <c r="D4753" s="26"/>
      <c r="E4753" s="26"/>
      <c r="F4753" s="26"/>
      <c r="G4753" s="26"/>
    </row>
    <row r="4754" spans="2:7" x14ac:dyDescent="0.2">
      <c r="B4754" s="26"/>
      <c r="C4754" s="26"/>
      <c r="D4754" s="26"/>
      <c r="E4754" s="26"/>
      <c r="F4754" s="26"/>
      <c r="G4754" s="26"/>
    </row>
    <row r="4755" spans="2:7" x14ac:dyDescent="0.2">
      <c r="B4755" s="26"/>
      <c r="C4755" s="26"/>
      <c r="D4755" s="26"/>
      <c r="E4755" s="26"/>
      <c r="F4755" s="26"/>
      <c r="G4755" s="26"/>
    </row>
    <row r="4756" spans="2:7" x14ac:dyDescent="0.2">
      <c r="B4756" s="26"/>
      <c r="C4756" s="26"/>
      <c r="D4756" s="26"/>
      <c r="E4756" s="26"/>
      <c r="F4756" s="26"/>
      <c r="G4756" s="26"/>
    </row>
    <row r="4757" spans="2:7" x14ac:dyDescent="0.2">
      <c r="B4757" s="26"/>
      <c r="C4757" s="26"/>
      <c r="D4757" s="26"/>
      <c r="E4757" s="26"/>
      <c r="F4757" s="26"/>
      <c r="G4757" s="26"/>
    </row>
    <row r="4758" spans="2:7" x14ac:dyDescent="0.2">
      <c r="B4758" s="26"/>
      <c r="C4758" s="26"/>
      <c r="D4758" s="26"/>
      <c r="E4758" s="26"/>
      <c r="F4758" s="26"/>
      <c r="G4758" s="26"/>
    </row>
    <row r="4759" spans="2:7" x14ac:dyDescent="0.2">
      <c r="B4759" s="26"/>
      <c r="C4759" s="26"/>
      <c r="D4759" s="26"/>
      <c r="E4759" s="26"/>
      <c r="F4759" s="26"/>
      <c r="G4759" s="26"/>
    </row>
    <row r="4760" spans="2:7" x14ac:dyDescent="0.2">
      <c r="B4760" s="26"/>
      <c r="C4760" s="26"/>
      <c r="D4760" s="26"/>
      <c r="E4760" s="26"/>
      <c r="F4760" s="26"/>
      <c r="G4760" s="26"/>
    </row>
    <row r="4761" spans="2:7" x14ac:dyDescent="0.2">
      <c r="B4761" s="26"/>
      <c r="C4761" s="26"/>
      <c r="D4761" s="26"/>
      <c r="E4761" s="26"/>
      <c r="F4761" s="26"/>
      <c r="G4761" s="26"/>
    </row>
    <row r="4762" spans="2:7" x14ac:dyDescent="0.2">
      <c r="B4762" s="26"/>
      <c r="C4762" s="26"/>
      <c r="D4762" s="26"/>
      <c r="E4762" s="26"/>
      <c r="F4762" s="26"/>
      <c r="G4762" s="26"/>
    </row>
    <row r="4763" spans="2:7" x14ac:dyDescent="0.2">
      <c r="B4763" s="26"/>
      <c r="C4763" s="26"/>
      <c r="D4763" s="26"/>
      <c r="E4763" s="26"/>
      <c r="F4763" s="26"/>
      <c r="G4763" s="26"/>
    </row>
    <row r="4764" spans="2:7" x14ac:dyDescent="0.2">
      <c r="B4764" s="26"/>
      <c r="C4764" s="26"/>
      <c r="D4764" s="26"/>
      <c r="E4764" s="26"/>
      <c r="F4764" s="26"/>
      <c r="G4764" s="26"/>
    </row>
    <row r="4765" spans="2:7" x14ac:dyDescent="0.2">
      <c r="B4765" s="26"/>
      <c r="C4765" s="26"/>
      <c r="D4765" s="26"/>
      <c r="E4765" s="26"/>
      <c r="F4765" s="26"/>
      <c r="G4765" s="26"/>
    </row>
    <row r="4766" spans="2:7" x14ac:dyDescent="0.2">
      <c r="B4766" s="26"/>
      <c r="C4766" s="26"/>
      <c r="D4766" s="26"/>
      <c r="E4766" s="26"/>
      <c r="F4766" s="26"/>
      <c r="G4766" s="26"/>
    </row>
    <row r="4767" spans="2:7" x14ac:dyDescent="0.2">
      <c r="B4767" s="26"/>
      <c r="C4767" s="26"/>
      <c r="D4767" s="26"/>
      <c r="E4767" s="26"/>
      <c r="F4767" s="26"/>
      <c r="G4767" s="26"/>
    </row>
    <row r="4768" spans="2:7" x14ac:dyDescent="0.2">
      <c r="B4768" s="26"/>
      <c r="C4768" s="26"/>
      <c r="D4768" s="26"/>
      <c r="E4768" s="26"/>
      <c r="F4768" s="26"/>
      <c r="G4768" s="26"/>
    </row>
    <row r="4769" spans="2:7" x14ac:dyDescent="0.2">
      <c r="B4769" s="26"/>
      <c r="C4769" s="26"/>
      <c r="D4769" s="26"/>
      <c r="E4769" s="26"/>
      <c r="F4769" s="26"/>
      <c r="G4769" s="26"/>
    </row>
    <row r="4770" spans="2:7" x14ac:dyDescent="0.2">
      <c r="B4770" s="26"/>
      <c r="C4770" s="26"/>
      <c r="D4770" s="26"/>
      <c r="E4770" s="26"/>
      <c r="F4770" s="26"/>
      <c r="G4770" s="26"/>
    </row>
    <row r="4771" spans="2:7" x14ac:dyDescent="0.2">
      <c r="B4771" s="26"/>
      <c r="C4771" s="26"/>
      <c r="D4771" s="26"/>
      <c r="E4771" s="26"/>
      <c r="F4771" s="26"/>
      <c r="G4771" s="26"/>
    </row>
    <row r="4772" spans="2:7" x14ac:dyDescent="0.2">
      <c r="B4772" s="26"/>
      <c r="C4772" s="26"/>
      <c r="D4772" s="26"/>
      <c r="E4772" s="26"/>
      <c r="F4772" s="26"/>
      <c r="G4772" s="26"/>
    </row>
    <row r="4773" spans="2:7" x14ac:dyDescent="0.2">
      <c r="B4773" s="26"/>
      <c r="C4773" s="26"/>
      <c r="D4773" s="26"/>
      <c r="E4773" s="26"/>
      <c r="F4773" s="26"/>
      <c r="G4773" s="26"/>
    </row>
    <row r="4774" spans="2:7" x14ac:dyDescent="0.2">
      <c r="B4774" s="26"/>
      <c r="C4774" s="26"/>
      <c r="D4774" s="26"/>
      <c r="E4774" s="26"/>
      <c r="F4774" s="26"/>
      <c r="G4774" s="26"/>
    </row>
    <row r="4775" spans="2:7" x14ac:dyDescent="0.2">
      <c r="B4775" s="26"/>
      <c r="C4775" s="26"/>
      <c r="D4775" s="26"/>
      <c r="E4775" s="26"/>
      <c r="F4775" s="26"/>
      <c r="G4775" s="26"/>
    </row>
    <row r="4776" spans="2:7" x14ac:dyDescent="0.2">
      <c r="B4776" s="26"/>
      <c r="C4776" s="26"/>
      <c r="D4776" s="26"/>
      <c r="E4776" s="26"/>
      <c r="F4776" s="26"/>
      <c r="G4776" s="26"/>
    </row>
    <row r="4777" spans="2:7" x14ac:dyDescent="0.2">
      <c r="B4777" s="26"/>
      <c r="C4777" s="26"/>
      <c r="D4777" s="26"/>
      <c r="E4777" s="26"/>
      <c r="F4777" s="26"/>
      <c r="G4777" s="26"/>
    </row>
    <row r="4778" spans="2:7" x14ac:dyDescent="0.2">
      <c r="B4778" s="26"/>
      <c r="C4778" s="26"/>
      <c r="D4778" s="26"/>
      <c r="E4778" s="26"/>
      <c r="F4778" s="26"/>
      <c r="G4778" s="26"/>
    </row>
    <row r="4779" spans="2:7" x14ac:dyDescent="0.2">
      <c r="B4779" s="26"/>
      <c r="C4779" s="26"/>
      <c r="D4779" s="26"/>
      <c r="E4779" s="26"/>
      <c r="F4779" s="26"/>
      <c r="G4779" s="26"/>
    </row>
    <row r="4780" spans="2:7" x14ac:dyDescent="0.2">
      <c r="B4780" s="26"/>
      <c r="C4780" s="26"/>
      <c r="D4780" s="26"/>
      <c r="E4780" s="26"/>
      <c r="F4780" s="26"/>
      <c r="G4780" s="26"/>
    </row>
    <row r="4781" spans="2:7" x14ac:dyDescent="0.2">
      <c r="B4781" s="26"/>
      <c r="C4781" s="26"/>
      <c r="D4781" s="26"/>
      <c r="E4781" s="26"/>
      <c r="F4781" s="26"/>
      <c r="G4781" s="26"/>
    </row>
    <row r="4782" spans="2:7" x14ac:dyDescent="0.2">
      <c r="B4782" s="26"/>
      <c r="C4782" s="26"/>
      <c r="D4782" s="26"/>
      <c r="E4782" s="26"/>
      <c r="F4782" s="26"/>
      <c r="G4782" s="26"/>
    </row>
    <row r="4783" spans="2:7" x14ac:dyDescent="0.2">
      <c r="B4783" s="26"/>
      <c r="C4783" s="26"/>
      <c r="D4783" s="26"/>
      <c r="E4783" s="26"/>
      <c r="F4783" s="26"/>
      <c r="G4783" s="26"/>
    </row>
    <row r="4784" spans="2:7" x14ac:dyDescent="0.2">
      <c r="B4784" s="26"/>
      <c r="C4784" s="26"/>
      <c r="D4784" s="26"/>
      <c r="E4784" s="26"/>
      <c r="F4784" s="26"/>
      <c r="G4784" s="26"/>
    </row>
    <row r="4785" spans="2:7" x14ac:dyDescent="0.2">
      <c r="B4785" s="26"/>
      <c r="C4785" s="26"/>
      <c r="D4785" s="26"/>
      <c r="E4785" s="26"/>
      <c r="F4785" s="26"/>
      <c r="G4785" s="26"/>
    </row>
    <row r="4786" spans="2:7" x14ac:dyDescent="0.2">
      <c r="B4786" s="26"/>
      <c r="C4786" s="26"/>
      <c r="D4786" s="26"/>
      <c r="E4786" s="26"/>
      <c r="F4786" s="26"/>
      <c r="G4786" s="26"/>
    </row>
    <row r="4787" spans="2:7" x14ac:dyDescent="0.2">
      <c r="B4787" s="26"/>
      <c r="C4787" s="26"/>
      <c r="D4787" s="26"/>
      <c r="E4787" s="26"/>
      <c r="F4787" s="26"/>
      <c r="G4787" s="26"/>
    </row>
    <row r="4788" spans="2:7" x14ac:dyDescent="0.2">
      <c r="B4788" s="26"/>
      <c r="C4788" s="26"/>
      <c r="D4788" s="26"/>
      <c r="E4788" s="26"/>
      <c r="F4788" s="26"/>
      <c r="G4788" s="26"/>
    </row>
    <row r="4789" spans="2:7" x14ac:dyDescent="0.2">
      <c r="B4789" s="26"/>
      <c r="C4789" s="26"/>
      <c r="D4789" s="26"/>
      <c r="E4789" s="26"/>
      <c r="F4789" s="26"/>
      <c r="G4789" s="26"/>
    </row>
    <row r="4790" spans="2:7" x14ac:dyDescent="0.2">
      <c r="B4790" s="26"/>
      <c r="C4790" s="26"/>
      <c r="D4790" s="26"/>
      <c r="E4790" s="26"/>
      <c r="F4790" s="26"/>
      <c r="G4790" s="26"/>
    </row>
    <row r="4791" spans="2:7" x14ac:dyDescent="0.2">
      <c r="B4791" s="26"/>
      <c r="C4791" s="26"/>
      <c r="D4791" s="26"/>
      <c r="E4791" s="26"/>
      <c r="F4791" s="26"/>
      <c r="G4791" s="26"/>
    </row>
    <row r="4792" spans="2:7" x14ac:dyDescent="0.2">
      <c r="B4792" s="26"/>
      <c r="C4792" s="26"/>
      <c r="D4792" s="26"/>
      <c r="E4792" s="26"/>
      <c r="F4792" s="26"/>
      <c r="G4792" s="26"/>
    </row>
    <row r="4793" spans="2:7" x14ac:dyDescent="0.2">
      <c r="B4793" s="26"/>
      <c r="C4793" s="26"/>
      <c r="D4793" s="26"/>
      <c r="E4793" s="26"/>
      <c r="F4793" s="26"/>
      <c r="G4793" s="26"/>
    </row>
    <row r="4794" spans="2:7" x14ac:dyDescent="0.2">
      <c r="B4794" s="26"/>
      <c r="C4794" s="26"/>
      <c r="D4794" s="26"/>
      <c r="E4794" s="26"/>
      <c r="F4794" s="26"/>
      <c r="G4794" s="26"/>
    </row>
    <row r="4795" spans="2:7" x14ac:dyDescent="0.2">
      <c r="B4795" s="26"/>
      <c r="C4795" s="26"/>
      <c r="D4795" s="26"/>
      <c r="E4795" s="26"/>
      <c r="F4795" s="26"/>
      <c r="G4795" s="26"/>
    </row>
    <row r="4796" spans="2:7" x14ac:dyDescent="0.2">
      <c r="B4796" s="26"/>
      <c r="C4796" s="26"/>
      <c r="D4796" s="26"/>
      <c r="E4796" s="26"/>
      <c r="F4796" s="26"/>
      <c r="G4796" s="26"/>
    </row>
    <row r="4797" spans="2:7" x14ac:dyDescent="0.2">
      <c r="B4797" s="26"/>
      <c r="C4797" s="26"/>
      <c r="D4797" s="26"/>
      <c r="E4797" s="26"/>
      <c r="F4797" s="26"/>
      <c r="G4797" s="26"/>
    </row>
    <row r="4798" spans="2:7" x14ac:dyDescent="0.2">
      <c r="B4798" s="26"/>
      <c r="C4798" s="26"/>
      <c r="D4798" s="26"/>
      <c r="E4798" s="26"/>
      <c r="F4798" s="26"/>
      <c r="G4798" s="26"/>
    </row>
    <row r="4799" spans="2:7" x14ac:dyDescent="0.2">
      <c r="B4799" s="26"/>
      <c r="C4799" s="26"/>
      <c r="D4799" s="26"/>
      <c r="E4799" s="26"/>
      <c r="F4799" s="26"/>
      <c r="G4799" s="26"/>
    </row>
    <row r="4800" spans="2:7" x14ac:dyDescent="0.2">
      <c r="B4800" s="26"/>
      <c r="C4800" s="26"/>
      <c r="D4800" s="26"/>
      <c r="E4800" s="26"/>
      <c r="F4800" s="26"/>
      <c r="G4800" s="26"/>
    </row>
    <row r="4801" spans="2:7" x14ac:dyDescent="0.2">
      <c r="B4801" s="26"/>
      <c r="C4801" s="26"/>
      <c r="D4801" s="26"/>
      <c r="E4801" s="26"/>
      <c r="F4801" s="26"/>
      <c r="G4801" s="26"/>
    </row>
    <row r="4802" spans="2:7" x14ac:dyDescent="0.2">
      <c r="B4802" s="26"/>
      <c r="C4802" s="26"/>
      <c r="D4802" s="26"/>
      <c r="E4802" s="26"/>
      <c r="F4802" s="26"/>
      <c r="G4802" s="26"/>
    </row>
    <row r="4803" spans="2:7" x14ac:dyDescent="0.2">
      <c r="B4803" s="26"/>
      <c r="C4803" s="26"/>
      <c r="D4803" s="26"/>
      <c r="E4803" s="26"/>
      <c r="F4803" s="26"/>
      <c r="G4803" s="26"/>
    </row>
    <row r="4804" spans="2:7" x14ac:dyDescent="0.2">
      <c r="B4804" s="26"/>
      <c r="C4804" s="26"/>
      <c r="D4804" s="26"/>
      <c r="E4804" s="26"/>
      <c r="F4804" s="26"/>
      <c r="G4804" s="26"/>
    </row>
    <row r="4805" spans="2:7" x14ac:dyDescent="0.2">
      <c r="B4805" s="26"/>
      <c r="C4805" s="26"/>
      <c r="D4805" s="26"/>
      <c r="E4805" s="26"/>
      <c r="F4805" s="26"/>
      <c r="G4805" s="26"/>
    </row>
    <row r="4806" spans="2:7" x14ac:dyDescent="0.2">
      <c r="B4806" s="26"/>
      <c r="C4806" s="26"/>
      <c r="D4806" s="26"/>
      <c r="E4806" s="26"/>
      <c r="F4806" s="26"/>
      <c r="G4806" s="26"/>
    </row>
    <row r="4807" spans="2:7" x14ac:dyDescent="0.2">
      <c r="B4807" s="26"/>
      <c r="C4807" s="26"/>
      <c r="D4807" s="26"/>
      <c r="E4807" s="26"/>
      <c r="F4807" s="26"/>
      <c r="G4807" s="26"/>
    </row>
    <row r="4808" spans="2:7" x14ac:dyDescent="0.2">
      <c r="B4808" s="26"/>
      <c r="C4808" s="26"/>
      <c r="D4808" s="26"/>
      <c r="E4808" s="26"/>
      <c r="F4808" s="26"/>
      <c r="G4808" s="26"/>
    </row>
    <row r="4809" spans="2:7" x14ac:dyDescent="0.2">
      <c r="B4809" s="26"/>
      <c r="C4809" s="26"/>
      <c r="D4809" s="26"/>
      <c r="E4809" s="26"/>
      <c r="F4809" s="26"/>
      <c r="G4809" s="26"/>
    </row>
    <row r="4810" spans="2:7" x14ac:dyDescent="0.2">
      <c r="B4810" s="26"/>
      <c r="C4810" s="26"/>
      <c r="D4810" s="26"/>
      <c r="E4810" s="26"/>
      <c r="F4810" s="26"/>
      <c r="G4810" s="26"/>
    </row>
    <row r="4811" spans="2:7" x14ac:dyDescent="0.2">
      <c r="B4811" s="26"/>
      <c r="C4811" s="26"/>
      <c r="D4811" s="26"/>
      <c r="E4811" s="26"/>
      <c r="F4811" s="26"/>
      <c r="G4811" s="26"/>
    </row>
    <row r="4812" spans="2:7" x14ac:dyDescent="0.2">
      <c r="B4812" s="26"/>
      <c r="C4812" s="26"/>
      <c r="D4812" s="26"/>
      <c r="E4812" s="26"/>
      <c r="F4812" s="26"/>
      <c r="G4812" s="26"/>
    </row>
    <row r="4813" spans="2:7" x14ac:dyDescent="0.2">
      <c r="B4813" s="26"/>
      <c r="C4813" s="26"/>
      <c r="D4813" s="26"/>
      <c r="E4813" s="26"/>
      <c r="F4813" s="26"/>
      <c r="G4813" s="26"/>
    </row>
    <row r="4814" spans="2:7" x14ac:dyDescent="0.2">
      <c r="B4814" s="26"/>
      <c r="C4814" s="26"/>
      <c r="D4814" s="26"/>
      <c r="E4814" s="26"/>
      <c r="F4814" s="26"/>
      <c r="G4814" s="26"/>
    </row>
    <row r="4815" spans="2:7" x14ac:dyDescent="0.2">
      <c r="B4815" s="26"/>
      <c r="C4815" s="26"/>
      <c r="D4815" s="26"/>
      <c r="E4815" s="26"/>
      <c r="F4815" s="26"/>
      <c r="G4815" s="26"/>
    </row>
    <row r="4816" spans="2:7" x14ac:dyDescent="0.2">
      <c r="B4816" s="26"/>
      <c r="C4816" s="26"/>
      <c r="D4816" s="26"/>
      <c r="E4816" s="26"/>
      <c r="F4816" s="26"/>
      <c r="G4816" s="26"/>
    </row>
    <row r="4817" spans="2:7" x14ac:dyDescent="0.2">
      <c r="B4817" s="26"/>
      <c r="C4817" s="26"/>
      <c r="D4817" s="26"/>
      <c r="E4817" s="26"/>
      <c r="F4817" s="26"/>
      <c r="G4817" s="26"/>
    </row>
    <row r="4818" spans="2:7" x14ac:dyDescent="0.2">
      <c r="B4818" s="26"/>
      <c r="C4818" s="26"/>
      <c r="D4818" s="26"/>
      <c r="E4818" s="26"/>
      <c r="F4818" s="26"/>
      <c r="G4818" s="26"/>
    </row>
    <row r="4819" spans="2:7" x14ac:dyDescent="0.2">
      <c r="B4819" s="26"/>
      <c r="C4819" s="26"/>
      <c r="D4819" s="26"/>
      <c r="E4819" s="26"/>
      <c r="F4819" s="26"/>
      <c r="G4819" s="26"/>
    </row>
    <row r="4820" spans="2:7" x14ac:dyDescent="0.2">
      <c r="B4820" s="26"/>
      <c r="C4820" s="26"/>
      <c r="D4820" s="26"/>
      <c r="E4820" s="26"/>
      <c r="F4820" s="26"/>
      <c r="G4820" s="26"/>
    </row>
    <row r="4821" spans="2:7" x14ac:dyDescent="0.2">
      <c r="B4821" s="26"/>
      <c r="C4821" s="26"/>
      <c r="D4821" s="26"/>
      <c r="E4821" s="26"/>
      <c r="F4821" s="26"/>
      <c r="G4821" s="26"/>
    </row>
    <row r="4822" spans="2:7" x14ac:dyDescent="0.2">
      <c r="B4822" s="26"/>
      <c r="C4822" s="26"/>
      <c r="D4822" s="26"/>
      <c r="E4822" s="26"/>
      <c r="F4822" s="26"/>
      <c r="G4822" s="26"/>
    </row>
    <row r="4823" spans="2:7" x14ac:dyDescent="0.2">
      <c r="B4823" s="26"/>
      <c r="C4823" s="26"/>
      <c r="D4823" s="26"/>
      <c r="E4823" s="26"/>
      <c r="F4823" s="26"/>
      <c r="G4823" s="26"/>
    </row>
    <row r="4824" spans="2:7" x14ac:dyDescent="0.2">
      <c r="B4824" s="26"/>
      <c r="C4824" s="26"/>
      <c r="D4824" s="26"/>
      <c r="E4824" s="26"/>
      <c r="F4824" s="26"/>
      <c r="G4824" s="26"/>
    </row>
    <row r="4825" spans="2:7" x14ac:dyDescent="0.2">
      <c r="B4825" s="26"/>
      <c r="C4825" s="26"/>
      <c r="D4825" s="26"/>
      <c r="E4825" s="26"/>
      <c r="F4825" s="26"/>
      <c r="G4825" s="26"/>
    </row>
    <row r="4826" spans="2:7" x14ac:dyDescent="0.2">
      <c r="B4826" s="26"/>
      <c r="C4826" s="26"/>
      <c r="D4826" s="26"/>
      <c r="E4826" s="26"/>
      <c r="F4826" s="26"/>
      <c r="G4826" s="26"/>
    </row>
    <row r="4827" spans="2:7" x14ac:dyDescent="0.2">
      <c r="B4827" s="26"/>
      <c r="C4827" s="26"/>
      <c r="D4827" s="26"/>
      <c r="E4827" s="26"/>
      <c r="F4827" s="26"/>
      <c r="G4827" s="26"/>
    </row>
    <row r="4828" spans="2:7" x14ac:dyDescent="0.2">
      <c r="B4828" s="26"/>
      <c r="C4828" s="26"/>
      <c r="D4828" s="26"/>
      <c r="E4828" s="26"/>
      <c r="F4828" s="26"/>
      <c r="G4828" s="26"/>
    </row>
    <row r="4829" spans="2:7" x14ac:dyDescent="0.2">
      <c r="B4829" s="26"/>
      <c r="C4829" s="26"/>
      <c r="D4829" s="26"/>
      <c r="E4829" s="26"/>
      <c r="F4829" s="26"/>
      <c r="G4829" s="26"/>
    </row>
    <row r="4830" spans="2:7" x14ac:dyDescent="0.2">
      <c r="B4830" s="26"/>
      <c r="C4830" s="26"/>
      <c r="D4830" s="26"/>
      <c r="E4830" s="26"/>
      <c r="F4830" s="26"/>
      <c r="G4830" s="26"/>
    </row>
    <row r="4831" spans="2:7" x14ac:dyDescent="0.2">
      <c r="B4831" s="26"/>
      <c r="C4831" s="26"/>
      <c r="D4831" s="26"/>
      <c r="E4831" s="26"/>
      <c r="F4831" s="26"/>
      <c r="G4831" s="26"/>
    </row>
    <row r="4832" spans="2:7" x14ac:dyDescent="0.2">
      <c r="B4832" s="26"/>
      <c r="C4832" s="26"/>
      <c r="D4832" s="26"/>
      <c r="E4832" s="26"/>
      <c r="F4832" s="26"/>
      <c r="G4832" s="26"/>
    </row>
    <row r="4833" spans="2:7" x14ac:dyDescent="0.2">
      <c r="B4833" s="26"/>
      <c r="C4833" s="26"/>
      <c r="D4833" s="26"/>
      <c r="E4833" s="26"/>
      <c r="F4833" s="26"/>
      <c r="G4833" s="26"/>
    </row>
    <row r="4834" spans="2:7" x14ac:dyDescent="0.2">
      <c r="B4834" s="26"/>
      <c r="C4834" s="26"/>
      <c r="D4834" s="26"/>
      <c r="E4834" s="26"/>
      <c r="F4834" s="26"/>
      <c r="G4834" s="26"/>
    </row>
    <row r="4835" spans="2:7" x14ac:dyDescent="0.2">
      <c r="B4835" s="26"/>
      <c r="C4835" s="26"/>
      <c r="D4835" s="26"/>
      <c r="E4835" s="26"/>
      <c r="F4835" s="26"/>
      <c r="G4835" s="26"/>
    </row>
    <row r="4836" spans="2:7" x14ac:dyDescent="0.2">
      <c r="B4836" s="26"/>
      <c r="C4836" s="26"/>
      <c r="D4836" s="26"/>
      <c r="E4836" s="26"/>
      <c r="F4836" s="26"/>
      <c r="G4836" s="26"/>
    </row>
    <row r="4837" spans="2:7" x14ac:dyDescent="0.2">
      <c r="B4837" s="26"/>
      <c r="C4837" s="26"/>
      <c r="D4837" s="26"/>
      <c r="E4837" s="26"/>
      <c r="F4837" s="26"/>
      <c r="G4837" s="26"/>
    </row>
    <row r="4838" spans="2:7" x14ac:dyDescent="0.2">
      <c r="B4838" s="26"/>
      <c r="C4838" s="26"/>
      <c r="D4838" s="26"/>
      <c r="E4838" s="26"/>
      <c r="F4838" s="26"/>
      <c r="G4838" s="26"/>
    </row>
    <row r="4839" spans="2:7" x14ac:dyDescent="0.2">
      <c r="B4839" s="26"/>
      <c r="C4839" s="26"/>
      <c r="D4839" s="26"/>
      <c r="E4839" s="26"/>
      <c r="F4839" s="26"/>
      <c r="G4839" s="26"/>
    </row>
    <row r="4840" spans="2:7" x14ac:dyDescent="0.2">
      <c r="B4840" s="26"/>
      <c r="C4840" s="26"/>
      <c r="D4840" s="26"/>
      <c r="E4840" s="26"/>
      <c r="F4840" s="26"/>
      <c r="G4840" s="26"/>
    </row>
    <row r="4841" spans="2:7" x14ac:dyDescent="0.2">
      <c r="B4841" s="26"/>
      <c r="C4841" s="26"/>
      <c r="D4841" s="26"/>
      <c r="E4841" s="26"/>
      <c r="F4841" s="26"/>
      <c r="G4841" s="26"/>
    </row>
    <row r="4842" spans="2:7" x14ac:dyDescent="0.2">
      <c r="B4842" s="26"/>
      <c r="C4842" s="26"/>
      <c r="D4842" s="26"/>
      <c r="E4842" s="26"/>
      <c r="F4842" s="26"/>
      <c r="G4842" s="26"/>
    </row>
    <row r="4843" spans="2:7" x14ac:dyDescent="0.2">
      <c r="B4843" s="26"/>
      <c r="C4843" s="26"/>
      <c r="D4843" s="26"/>
      <c r="E4843" s="26"/>
      <c r="F4843" s="26"/>
      <c r="G4843" s="26"/>
    </row>
    <row r="4844" spans="2:7" x14ac:dyDescent="0.2">
      <c r="B4844" s="26"/>
      <c r="C4844" s="26"/>
      <c r="D4844" s="26"/>
      <c r="E4844" s="26"/>
      <c r="F4844" s="26"/>
      <c r="G4844" s="26"/>
    </row>
    <row r="4845" spans="2:7" x14ac:dyDescent="0.2">
      <c r="B4845" s="26"/>
      <c r="C4845" s="26"/>
      <c r="D4845" s="26"/>
      <c r="E4845" s="26"/>
      <c r="F4845" s="26"/>
      <c r="G4845" s="26"/>
    </row>
    <row r="4846" spans="2:7" x14ac:dyDescent="0.2">
      <c r="B4846" s="26"/>
      <c r="C4846" s="26"/>
      <c r="D4846" s="26"/>
      <c r="E4846" s="26"/>
      <c r="F4846" s="26"/>
      <c r="G4846" s="26"/>
    </row>
    <row r="4847" spans="2:7" x14ac:dyDescent="0.2">
      <c r="B4847" s="26"/>
      <c r="C4847" s="26"/>
      <c r="D4847" s="26"/>
      <c r="E4847" s="26"/>
      <c r="F4847" s="26"/>
      <c r="G4847" s="26"/>
    </row>
    <row r="4848" spans="2:7" x14ac:dyDescent="0.2">
      <c r="B4848" s="26"/>
      <c r="C4848" s="26"/>
      <c r="D4848" s="26"/>
      <c r="E4848" s="26"/>
      <c r="F4848" s="26"/>
      <c r="G4848" s="26"/>
    </row>
    <row r="4849" spans="2:7" x14ac:dyDescent="0.2">
      <c r="B4849" s="26"/>
      <c r="C4849" s="26"/>
      <c r="D4849" s="26"/>
      <c r="E4849" s="26"/>
      <c r="F4849" s="26"/>
      <c r="G4849" s="26"/>
    </row>
    <row r="4850" spans="2:7" x14ac:dyDescent="0.2">
      <c r="B4850" s="26"/>
      <c r="C4850" s="26"/>
      <c r="D4850" s="26"/>
      <c r="E4850" s="26"/>
      <c r="F4850" s="26"/>
      <c r="G4850" s="26"/>
    </row>
    <row r="4851" spans="2:7" x14ac:dyDescent="0.2">
      <c r="B4851" s="26"/>
      <c r="C4851" s="26"/>
      <c r="D4851" s="26"/>
      <c r="E4851" s="26"/>
      <c r="F4851" s="26"/>
      <c r="G4851" s="26"/>
    </row>
    <row r="4852" spans="2:7" x14ac:dyDescent="0.2">
      <c r="B4852" s="26"/>
      <c r="C4852" s="26"/>
      <c r="D4852" s="26"/>
      <c r="E4852" s="26"/>
      <c r="F4852" s="26"/>
      <c r="G4852" s="26"/>
    </row>
    <row r="4853" spans="2:7" x14ac:dyDescent="0.2">
      <c r="B4853" s="26"/>
      <c r="C4853" s="26"/>
      <c r="D4853" s="26"/>
      <c r="E4853" s="26"/>
      <c r="F4853" s="26"/>
      <c r="G4853" s="26"/>
    </row>
    <row r="4854" spans="2:7" x14ac:dyDescent="0.2">
      <c r="B4854" s="26"/>
      <c r="C4854" s="26"/>
      <c r="D4854" s="26"/>
      <c r="E4854" s="26"/>
      <c r="F4854" s="26"/>
      <c r="G4854" s="26"/>
    </row>
    <row r="4855" spans="2:7" x14ac:dyDescent="0.2">
      <c r="B4855" s="26"/>
      <c r="C4855" s="26"/>
      <c r="D4855" s="26"/>
      <c r="E4855" s="26"/>
      <c r="F4855" s="26"/>
      <c r="G4855" s="26"/>
    </row>
    <row r="4856" spans="2:7" x14ac:dyDescent="0.2">
      <c r="B4856" s="26"/>
      <c r="C4856" s="26"/>
      <c r="D4856" s="26"/>
      <c r="E4856" s="26"/>
      <c r="F4856" s="26"/>
      <c r="G4856" s="26"/>
    </row>
    <row r="4857" spans="2:7" x14ac:dyDescent="0.2">
      <c r="B4857" s="26"/>
      <c r="C4857" s="26"/>
      <c r="D4857" s="26"/>
      <c r="E4857" s="26"/>
      <c r="F4857" s="26"/>
      <c r="G4857" s="26"/>
    </row>
    <row r="4858" spans="2:7" x14ac:dyDescent="0.2">
      <c r="B4858" s="26"/>
      <c r="C4858" s="26"/>
      <c r="D4858" s="26"/>
      <c r="E4858" s="26"/>
      <c r="F4858" s="26"/>
      <c r="G4858" s="26"/>
    </row>
    <row r="4859" spans="2:7" x14ac:dyDescent="0.2">
      <c r="B4859" s="26"/>
      <c r="C4859" s="26"/>
      <c r="D4859" s="26"/>
      <c r="E4859" s="26"/>
      <c r="F4859" s="26"/>
      <c r="G4859" s="26"/>
    </row>
    <row r="4860" spans="2:7" x14ac:dyDescent="0.2">
      <c r="B4860" s="26"/>
      <c r="C4860" s="26"/>
      <c r="D4860" s="26"/>
      <c r="E4860" s="26"/>
      <c r="F4860" s="26"/>
      <c r="G4860" s="26"/>
    </row>
    <row r="4861" spans="2:7" x14ac:dyDescent="0.2">
      <c r="B4861" s="26"/>
      <c r="C4861" s="26"/>
      <c r="D4861" s="26"/>
      <c r="E4861" s="26"/>
      <c r="F4861" s="26"/>
      <c r="G4861" s="26"/>
    </row>
    <row r="4862" spans="2:7" x14ac:dyDescent="0.2">
      <c r="B4862" s="26"/>
      <c r="C4862" s="26"/>
      <c r="D4862" s="26"/>
      <c r="E4862" s="26"/>
      <c r="F4862" s="26"/>
      <c r="G4862" s="26"/>
    </row>
    <row r="4863" spans="2:7" x14ac:dyDescent="0.2">
      <c r="B4863" s="26"/>
      <c r="C4863" s="26"/>
      <c r="D4863" s="26"/>
      <c r="E4863" s="26"/>
      <c r="F4863" s="26"/>
      <c r="G4863" s="26"/>
    </row>
    <row r="4864" spans="2:7" x14ac:dyDescent="0.2">
      <c r="B4864" s="26"/>
      <c r="C4864" s="26"/>
      <c r="D4864" s="26"/>
      <c r="E4864" s="26"/>
      <c r="F4864" s="26"/>
      <c r="G4864" s="26"/>
    </row>
    <row r="4865" spans="2:7" x14ac:dyDescent="0.2">
      <c r="B4865" s="26"/>
      <c r="C4865" s="26"/>
      <c r="D4865" s="26"/>
      <c r="E4865" s="26"/>
      <c r="F4865" s="26"/>
      <c r="G4865" s="26"/>
    </row>
    <row r="4866" spans="2:7" x14ac:dyDescent="0.2">
      <c r="B4866" s="26"/>
      <c r="C4866" s="26"/>
      <c r="D4866" s="26"/>
      <c r="E4866" s="26"/>
      <c r="F4866" s="26"/>
      <c r="G4866" s="26"/>
    </row>
    <row r="4867" spans="2:7" x14ac:dyDescent="0.2">
      <c r="B4867" s="26"/>
      <c r="C4867" s="26"/>
      <c r="D4867" s="26"/>
      <c r="E4867" s="26"/>
      <c r="F4867" s="26"/>
      <c r="G4867" s="26"/>
    </row>
    <row r="4868" spans="2:7" x14ac:dyDescent="0.2">
      <c r="B4868" s="26"/>
      <c r="C4868" s="26"/>
      <c r="D4868" s="26"/>
      <c r="E4868" s="26"/>
      <c r="F4868" s="26"/>
      <c r="G4868" s="26"/>
    </row>
    <row r="4869" spans="2:7" x14ac:dyDescent="0.2">
      <c r="B4869" s="26"/>
      <c r="C4869" s="26"/>
      <c r="D4869" s="26"/>
      <c r="E4869" s="26"/>
      <c r="F4869" s="26"/>
      <c r="G4869" s="26"/>
    </row>
    <row r="4870" spans="2:7" x14ac:dyDescent="0.2">
      <c r="B4870" s="26"/>
      <c r="C4870" s="26"/>
      <c r="D4870" s="26"/>
      <c r="E4870" s="26"/>
      <c r="F4870" s="26"/>
      <c r="G4870" s="26"/>
    </row>
    <row r="4871" spans="2:7" x14ac:dyDescent="0.2">
      <c r="B4871" s="26"/>
      <c r="C4871" s="26"/>
      <c r="D4871" s="26"/>
      <c r="E4871" s="26"/>
      <c r="F4871" s="26"/>
      <c r="G4871" s="26"/>
    </row>
    <row r="4872" spans="2:7" x14ac:dyDescent="0.2">
      <c r="B4872" s="26"/>
      <c r="C4872" s="26"/>
      <c r="D4872" s="26"/>
      <c r="E4872" s="26"/>
      <c r="F4872" s="26"/>
      <c r="G4872" s="26"/>
    </row>
    <row r="4873" spans="2:7" x14ac:dyDescent="0.2">
      <c r="B4873" s="26"/>
      <c r="C4873" s="26"/>
      <c r="D4873" s="26"/>
      <c r="E4873" s="26"/>
      <c r="F4873" s="26"/>
      <c r="G4873" s="26"/>
    </row>
    <row r="4874" spans="2:7" x14ac:dyDescent="0.2">
      <c r="B4874" s="26"/>
      <c r="C4874" s="26"/>
      <c r="D4874" s="26"/>
      <c r="E4874" s="26"/>
      <c r="F4874" s="26"/>
      <c r="G4874" s="26"/>
    </row>
    <row r="4875" spans="2:7" x14ac:dyDescent="0.2">
      <c r="B4875" s="26"/>
      <c r="C4875" s="26"/>
      <c r="D4875" s="26"/>
      <c r="E4875" s="26"/>
      <c r="F4875" s="26"/>
      <c r="G4875" s="26"/>
    </row>
    <row r="4876" spans="2:7" x14ac:dyDescent="0.2">
      <c r="B4876" s="26"/>
      <c r="C4876" s="26"/>
      <c r="D4876" s="26"/>
      <c r="E4876" s="26"/>
      <c r="F4876" s="26"/>
      <c r="G4876" s="26"/>
    </row>
    <row r="4877" spans="2:7" x14ac:dyDescent="0.2">
      <c r="B4877" s="26"/>
      <c r="C4877" s="26"/>
      <c r="D4877" s="26"/>
      <c r="E4877" s="26"/>
      <c r="F4877" s="26"/>
      <c r="G4877" s="26"/>
    </row>
    <row r="4878" spans="2:7" x14ac:dyDescent="0.2">
      <c r="B4878" s="26"/>
      <c r="C4878" s="26"/>
      <c r="D4878" s="26"/>
      <c r="E4878" s="26"/>
      <c r="F4878" s="26"/>
      <c r="G4878" s="26"/>
    </row>
    <row r="4879" spans="2:7" x14ac:dyDescent="0.2">
      <c r="B4879" s="26"/>
      <c r="C4879" s="26"/>
      <c r="D4879" s="26"/>
      <c r="E4879" s="26"/>
      <c r="F4879" s="26"/>
      <c r="G4879" s="26"/>
    </row>
    <row r="4880" spans="2:7" x14ac:dyDescent="0.2">
      <c r="B4880" s="26"/>
      <c r="C4880" s="26"/>
      <c r="D4880" s="26"/>
      <c r="E4880" s="26"/>
      <c r="F4880" s="26"/>
      <c r="G4880" s="26"/>
    </row>
    <row r="4881" spans="2:7" x14ac:dyDescent="0.2">
      <c r="B4881" s="26"/>
      <c r="C4881" s="26"/>
      <c r="D4881" s="26"/>
      <c r="E4881" s="26"/>
      <c r="F4881" s="26"/>
      <c r="G4881" s="26"/>
    </row>
    <row r="4882" spans="2:7" x14ac:dyDescent="0.2">
      <c r="B4882" s="26"/>
      <c r="C4882" s="26"/>
      <c r="D4882" s="26"/>
      <c r="E4882" s="26"/>
      <c r="F4882" s="26"/>
      <c r="G4882" s="26"/>
    </row>
    <row r="4883" spans="2:7" x14ac:dyDescent="0.2">
      <c r="B4883" s="26"/>
      <c r="C4883" s="26"/>
      <c r="D4883" s="26"/>
      <c r="E4883" s="26"/>
      <c r="F4883" s="26"/>
      <c r="G4883" s="26"/>
    </row>
    <row r="4884" spans="2:7" x14ac:dyDescent="0.2">
      <c r="B4884" s="26"/>
      <c r="C4884" s="26"/>
      <c r="D4884" s="26"/>
      <c r="E4884" s="26"/>
      <c r="F4884" s="26"/>
      <c r="G4884" s="26"/>
    </row>
    <row r="4885" spans="2:7" x14ac:dyDescent="0.2">
      <c r="B4885" s="26"/>
      <c r="C4885" s="26"/>
      <c r="D4885" s="26"/>
      <c r="E4885" s="26"/>
      <c r="F4885" s="26"/>
      <c r="G4885" s="26"/>
    </row>
    <row r="4886" spans="2:7" x14ac:dyDescent="0.2">
      <c r="B4886" s="26"/>
      <c r="C4886" s="26"/>
      <c r="D4886" s="26"/>
      <c r="E4886" s="26"/>
      <c r="F4886" s="26"/>
      <c r="G4886" s="26"/>
    </row>
    <row r="4887" spans="2:7" x14ac:dyDescent="0.2">
      <c r="B4887" s="26"/>
      <c r="C4887" s="26"/>
      <c r="D4887" s="26"/>
      <c r="E4887" s="26"/>
      <c r="F4887" s="26"/>
      <c r="G4887" s="26"/>
    </row>
    <row r="4888" spans="2:7" x14ac:dyDescent="0.2">
      <c r="B4888" s="26"/>
      <c r="C4888" s="26"/>
      <c r="D4888" s="26"/>
      <c r="E4888" s="26"/>
      <c r="F4888" s="26"/>
      <c r="G4888" s="26"/>
    </row>
    <row r="4889" spans="2:7" x14ac:dyDescent="0.2">
      <c r="B4889" s="26"/>
      <c r="C4889" s="26"/>
      <c r="D4889" s="26"/>
      <c r="E4889" s="26"/>
      <c r="F4889" s="26"/>
      <c r="G4889" s="26"/>
    </row>
    <row r="4890" spans="2:7" x14ac:dyDescent="0.2">
      <c r="B4890" s="26"/>
      <c r="C4890" s="26"/>
      <c r="D4890" s="26"/>
      <c r="E4890" s="26"/>
      <c r="F4890" s="26"/>
      <c r="G4890" s="26"/>
    </row>
    <row r="4891" spans="2:7" x14ac:dyDescent="0.2">
      <c r="B4891" s="26"/>
      <c r="C4891" s="26"/>
      <c r="D4891" s="26"/>
      <c r="E4891" s="26"/>
      <c r="F4891" s="26"/>
      <c r="G4891" s="26"/>
    </row>
    <row r="4892" spans="2:7" x14ac:dyDescent="0.2">
      <c r="B4892" s="26"/>
      <c r="C4892" s="26"/>
      <c r="D4892" s="26"/>
      <c r="E4892" s="26"/>
      <c r="F4892" s="26"/>
      <c r="G4892" s="26"/>
    </row>
    <row r="4893" spans="2:7" x14ac:dyDescent="0.2">
      <c r="B4893" s="26"/>
      <c r="C4893" s="26"/>
      <c r="D4893" s="26"/>
      <c r="E4893" s="26"/>
      <c r="F4893" s="26"/>
      <c r="G4893" s="26"/>
    </row>
    <row r="4894" spans="2:7" x14ac:dyDescent="0.2">
      <c r="B4894" s="26"/>
      <c r="C4894" s="26"/>
      <c r="D4894" s="26"/>
      <c r="E4894" s="26"/>
      <c r="F4894" s="26"/>
      <c r="G4894" s="26"/>
    </row>
    <row r="4895" spans="2:7" x14ac:dyDescent="0.2">
      <c r="B4895" s="26"/>
      <c r="C4895" s="26"/>
      <c r="D4895" s="26"/>
      <c r="E4895" s="26"/>
      <c r="F4895" s="26"/>
      <c r="G4895" s="26"/>
    </row>
    <row r="4896" spans="2:7" x14ac:dyDescent="0.2">
      <c r="B4896" s="26"/>
      <c r="C4896" s="26"/>
      <c r="D4896" s="26"/>
      <c r="E4896" s="26"/>
      <c r="F4896" s="26"/>
      <c r="G4896" s="26"/>
    </row>
    <row r="4897" spans="2:7" x14ac:dyDescent="0.2">
      <c r="B4897" s="26"/>
      <c r="C4897" s="26"/>
      <c r="D4897" s="26"/>
      <c r="E4897" s="26"/>
      <c r="F4897" s="26"/>
      <c r="G4897" s="26"/>
    </row>
    <row r="4898" spans="2:7" x14ac:dyDescent="0.2">
      <c r="B4898" s="26"/>
      <c r="C4898" s="26"/>
      <c r="D4898" s="26"/>
      <c r="E4898" s="26"/>
      <c r="F4898" s="26"/>
      <c r="G4898" s="26"/>
    </row>
    <row r="4899" spans="2:7" x14ac:dyDescent="0.2">
      <c r="B4899" s="26"/>
      <c r="C4899" s="26"/>
      <c r="D4899" s="26"/>
      <c r="E4899" s="26"/>
      <c r="F4899" s="26"/>
      <c r="G4899" s="26"/>
    </row>
    <row r="4900" spans="2:7" x14ac:dyDescent="0.2">
      <c r="B4900" s="26"/>
      <c r="C4900" s="26"/>
      <c r="D4900" s="26"/>
      <c r="E4900" s="26"/>
      <c r="F4900" s="26"/>
      <c r="G4900" s="26"/>
    </row>
    <row r="4901" spans="2:7" x14ac:dyDescent="0.2">
      <c r="B4901" s="26"/>
      <c r="C4901" s="26"/>
      <c r="D4901" s="26"/>
      <c r="E4901" s="26"/>
      <c r="F4901" s="26"/>
      <c r="G4901" s="26"/>
    </row>
    <row r="4902" spans="2:7" x14ac:dyDescent="0.2">
      <c r="B4902" s="26"/>
      <c r="C4902" s="26"/>
      <c r="D4902" s="26"/>
      <c r="E4902" s="26"/>
      <c r="F4902" s="26"/>
      <c r="G4902" s="26"/>
    </row>
    <row r="4903" spans="2:7" x14ac:dyDescent="0.2">
      <c r="B4903" s="26"/>
      <c r="C4903" s="26"/>
      <c r="D4903" s="26"/>
      <c r="E4903" s="26"/>
      <c r="F4903" s="26"/>
      <c r="G4903" s="26"/>
    </row>
    <row r="4904" spans="2:7" x14ac:dyDescent="0.2">
      <c r="B4904" s="26"/>
      <c r="C4904" s="26"/>
      <c r="D4904" s="26"/>
      <c r="E4904" s="26"/>
      <c r="F4904" s="26"/>
      <c r="G4904" s="26"/>
    </row>
    <row r="4905" spans="2:7" x14ac:dyDescent="0.2">
      <c r="B4905" s="26"/>
      <c r="C4905" s="26"/>
      <c r="D4905" s="26"/>
      <c r="E4905" s="26"/>
      <c r="F4905" s="26"/>
      <c r="G4905" s="26"/>
    </row>
    <row r="4906" spans="2:7" x14ac:dyDescent="0.2">
      <c r="B4906" s="26"/>
      <c r="C4906" s="26"/>
      <c r="D4906" s="26"/>
      <c r="E4906" s="26"/>
      <c r="F4906" s="26"/>
      <c r="G4906" s="26"/>
    </row>
    <row r="4907" spans="2:7" x14ac:dyDescent="0.2">
      <c r="B4907" s="26"/>
      <c r="C4907" s="26"/>
      <c r="D4907" s="26"/>
      <c r="E4907" s="26"/>
      <c r="F4907" s="26"/>
      <c r="G4907" s="26"/>
    </row>
    <row r="4908" spans="2:7" x14ac:dyDescent="0.2">
      <c r="B4908" s="26"/>
      <c r="C4908" s="26"/>
      <c r="D4908" s="26"/>
      <c r="E4908" s="26"/>
      <c r="F4908" s="26"/>
      <c r="G4908" s="26"/>
    </row>
    <row r="4909" spans="2:7" x14ac:dyDescent="0.2">
      <c r="B4909" s="26"/>
      <c r="C4909" s="26"/>
      <c r="D4909" s="26"/>
      <c r="E4909" s="26"/>
      <c r="F4909" s="26"/>
      <c r="G4909" s="26"/>
    </row>
    <row r="4910" spans="2:7" x14ac:dyDescent="0.2">
      <c r="B4910" s="26"/>
      <c r="C4910" s="26"/>
      <c r="D4910" s="26"/>
      <c r="E4910" s="26"/>
      <c r="F4910" s="26"/>
      <c r="G4910" s="26"/>
    </row>
    <row r="4911" spans="2:7" x14ac:dyDescent="0.2">
      <c r="B4911" s="26"/>
      <c r="C4911" s="26"/>
      <c r="D4911" s="26"/>
      <c r="E4911" s="26"/>
      <c r="F4911" s="26"/>
      <c r="G4911" s="26"/>
    </row>
    <row r="4912" spans="2:7" x14ac:dyDescent="0.2">
      <c r="B4912" s="26"/>
      <c r="C4912" s="26"/>
      <c r="D4912" s="26"/>
      <c r="E4912" s="26"/>
      <c r="F4912" s="26"/>
      <c r="G4912" s="26"/>
    </row>
    <row r="4913" spans="2:7" x14ac:dyDescent="0.2">
      <c r="B4913" s="26"/>
      <c r="C4913" s="26"/>
      <c r="D4913" s="26"/>
      <c r="E4913" s="26"/>
      <c r="F4913" s="26"/>
      <c r="G4913" s="26"/>
    </row>
    <row r="4914" spans="2:7" x14ac:dyDescent="0.2">
      <c r="B4914" s="26"/>
      <c r="C4914" s="26"/>
      <c r="D4914" s="26"/>
      <c r="E4914" s="26"/>
      <c r="F4914" s="26"/>
      <c r="G4914" s="26"/>
    </row>
    <row r="4915" spans="2:7" x14ac:dyDescent="0.2">
      <c r="B4915" s="26"/>
      <c r="C4915" s="26"/>
      <c r="D4915" s="26"/>
      <c r="E4915" s="26"/>
      <c r="F4915" s="26"/>
      <c r="G4915" s="26"/>
    </row>
    <row r="4916" spans="2:7" x14ac:dyDescent="0.2">
      <c r="B4916" s="26"/>
      <c r="C4916" s="26"/>
      <c r="D4916" s="26"/>
      <c r="E4916" s="26"/>
      <c r="F4916" s="26"/>
      <c r="G4916" s="26"/>
    </row>
    <row r="4917" spans="2:7" x14ac:dyDescent="0.2">
      <c r="B4917" s="26"/>
      <c r="C4917" s="26"/>
      <c r="D4917" s="26"/>
      <c r="E4917" s="26"/>
      <c r="F4917" s="26"/>
      <c r="G4917" s="26"/>
    </row>
    <row r="4918" spans="2:7" x14ac:dyDescent="0.2">
      <c r="B4918" s="26"/>
      <c r="C4918" s="26"/>
      <c r="D4918" s="26"/>
      <c r="E4918" s="26"/>
      <c r="F4918" s="26"/>
      <c r="G4918" s="26"/>
    </row>
    <row r="4919" spans="2:7" x14ac:dyDescent="0.2">
      <c r="B4919" s="26"/>
      <c r="C4919" s="26"/>
      <c r="D4919" s="26"/>
      <c r="E4919" s="26"/>
      <c r="F4919" s="26"/>
      <c r="G4919" s="26"/>
    </row>
    <row r="4920" spans="2:7" x14ac:dyDescent="0.2">
      <c r="B4920" s="26"/>
      <c r="C4920" s="26"/>
      <c r="D4920" s="26"/>
      <c r="E4920" s="26"/>
      <c r="F4920" s="26"/>
      <c r="G4920" s="26"/>
    </row>
    <row r="4921" spans="2:7" x14ac:dyDescent="0.2">
      <c r="B4921" s="26"/>
      <c r="C4921" s="26"/>
      <c r="D4921" s="26"/>
      <c r="E4921" s="26"/>
      <c r="F4921" s="26"/>
      <c r="G4921" s="26"/>
    </row>
    <row r="4922" spans="2:7" x14ac:dyDescent="0.2">
      <c r="B4922" s="26"/>
      <c r="C4922" s="26"/>
      <c r="D4922" s="26"/>
      <c r="E4922" s="26"/>
      <c r="F4922" s="26"/>
      <c r="G4922" s="26"/>
    </row>
    <row r="4923" spans="2:7" x14ac:dyDescent="0.2">
      <c r="B4923" s="26"/>
      <c r="C4923" s="26"/>
      <c r="D4923" s="26"/>
      <c r="E4923" s="26"/>
      <c r="F4923" s="26"/>
      <c r="G4923" s="26"/>
    </row>
    <row r="4924" spans="2:7" x14ac:dyDescent="0.2">
      <c r="B4924" s="26"/>
      <c r="C4924" s="26"/>
      <c r="D4924" s="26"/>
      <c r="E4924" s="26"/>
      <c r="F4924" s="26"/>
      <c r="G4924" s="26"/>
    </row>
    <row r="4925" spans="2:7" x14ac:dyDescent="0.2">
      <c r="B4925" s="26"/>
      <c r="C4925" s="26"/>
      <c r="D4925" s="26"/>
      <c r="E4925" s="26"/>
      <c r="F4925" s="26"/>
      <c r="G4925" s="26"/>
    </row>
    <row r="4926" spans="2:7" x14ac:dyDescent="0.2">
      <c r="B4926" s="26"/>
      <c r="C4926" s="26"/>
      <c r="D4926" s="26"/>
      <c r="E4926" s="26"/>
      <c r="F4926" s="26"/>
      <c r="G4926" s="26"/>
    </row>
    <row r="4927" spans="2:7" x14ac:dyDescent="0.2">
      <c r="B4927" s="26"/>
      <c r="C4927" s="26"/>
      <c r="D4927" s="26"/>
      <c r="E4927" s="26"/>
      <c r="F4927" s="26"/>
      <c r="G4927" s="26"/>
    </row>
    <row r="4928" spans="2:7" x14ac:dyDescent="0.2">
      <c r="B4928" s="26"/>
      <c r="C4928" s="26"/>
      <c r="D4928" s="26"/>
      <c r="E4928" s="26"/>
      <c r="F4928" s="26"/>
      <c r="G4928" s="26"/>
    </row>
    <row r="4929" spans="2:7" x14ac:dyDescent="0.2">
      <c r="B4929" s="26"/>
      <c r="C4929" s="26"/>
      <c r="D4929" s="26"/>
      <c r="E4929" s="26"/>
      <c r="F4929" s="26"/>
      <c r="G4929" s="26"/>
    </row>
    <row r="4930" spans="2:7" x14ac:dyDescent="0.2">
      <c r="B4930" s="26"/>
      <c r="C4930" s="26"/>
      <c r="D4930" s="26"/>
      <c r="E4930" s="26"/>
      <c r="F4930" s="26"/>
      <c r="G4930" s="26"/>
    </row>
    <row r="4931" spans="2:7" x14ac:dyDescent="0.2">
      <c r="B4931" s="26"/>
      <c r="C4931" s="26"/>
      <c r="D4931" s="26"/>
      <c r="E4931" s="26"/>
      <c r="F4931" s="26"/>
      <c r="G4931" s="26"/>
    </row>
    <row r="4932" spans="2:7" x14ac:dyDescent="0.2">
      <c r="B4932" s="26"/>
      <c r="C4932" s="26"/>
      <c r="D4932" s="26"/>
      <c r="E4932" s="26"/>
      <c r="F4932" s="26"/>
      <c r="G4932" s="26"/>
    </row>
    <row r="4933" spans="2:7" x14ac:dyDescent="0.2">
      <c r="B4933" s="26"/>
      <c r="C4933" s="26"/>
      <c r="D4933" s="26"/>
      <c r="E4933" s="26"/>
      <c r="F4933" s="26"/>
      <c r="G4933" s="26"/>
    </row>
    <row r="4934" spans="2:7" x14ac:dyDescent="0.2">
      <c r="B4934" s="26"/>
      <c r="C4934" s="26"/>
      <c r="D4934" s="26"/>
      <c r="E4934" s="26"/>
      <c r="F4934" s="26"/>
      <c r="G4934" s="26"/>
    </row>
    <row r="4935" spans="2:7" x14ac:dyDescent="0.2">
      <c r="B4935" s="26"/>
      <c r="C4935" s="26"/>
      <c r="D4935" s="26"/>
      <c r="E4935" s="26"/>
      <c r="F4935" s="26"/>
      <c r="G4935" s="26"/>
    </row>
    <row r="4936" spans="2:7" x14ac:dyDescent="0.2">
      <c r="B4936" s="26"/>
      <c r="C4936" s="26"/>
      <c r="D4936" s="26"/>
      <c r="E4936" s="26"/>
      <c r="F4936" s="26"/>
      <c r="G4936" s="26"/>
    </row>
    <row r="4937" spans="2:7" x14ac:dyDescent="0.2">
      <c r="B4937" s="26"/>
      <c r="C4937" s="26"/>
      <c r="D4937" s="26"/>
      <c r="E4937" s="26"/>
      <c r="F4937" s="26"/>
      <c r="G4937" s="26"/>
    </row>
    <row r="4938" spans="2:7" x14ac:dyDescent="0.2">
      <c r="B4938" s="26"/>
      <c r="C4938" s="26"/>
      <c r="D4938" s="26"/>
      <c r="E4938" s="26"/>
      <c r="F4938" s="26"/>
      <c r="G4938" s="26"/>
    </row>
    <row r="4939" spans="2:7" x14ac:dyDescent="0.2">
      <c r="B4939" s="26"/>
      <c r="C4939" s="26"/>
      <c r="D4939" s="26"/>
      <c r="E4939" s="26"/>
      <c r="F4939" s="26"/>
      <c r="G4939" s="26"/>
    </row>
    <row r="4940" spans="2:7" x14ac:dyDescent="0.2">
      <c r="B4940" s="26"/>
      <c r="C4940" s="26"/>
      <c r="D4940" s="26"/>
      <c r="E4940" s="26"/>
      <c r="F4940" s="26"/>
      <c r="G4940" s="26"/>
    </row>
    <row r="4941" spans="2:7" x14ac:dyDescent="0.2">
      <c r="B4941" s="26"/>
      <c r="C4941" s="26"/>
      <c r="D4941" s="26"/>
      <c r="E4941" s="26"/>
      <c r="F4941" s="26"/>
      <c r="G4941" s="26"/>
    </row>
    <row r="4942" spans="2:7" x14ac:dyDescent="0.2">
      <c r="B4942" s="26"/>
      <c r="C4942" s="26"/>
      <c r="D4942" s="26"/>
      <c r="E4942" s="26"/>
      <c r="F4942" s="26"/>
      <c r="G4942" s="26"/>
    </row>
    <row r="4943" spans="2:7" x14ac:dyDescent="0.2">
      <c r="B4943" s="26"/>
      <c r="C4943" s="26"/>
      <c r="D4943" s="26"/>
      <c r="E4943" s="26"/>
      <c r="F4943" s="26"/>
      <c r="G4943" s="26"/>
    </row>
    <row r="4944" spans="2:7" x14ac:dyDescent="0.2">
      <c r="B4944" s="26"/>
      <c r="C4944" s="26"/>
      <c r="D4944" s="26"/>
      <c r="E4944" s="26"/>
      <c r="F4944" s="26"/>
      <c r="G4944" s="26"/>
    </row>
    <row r="4945" spans="2:7" x14ac:dyDescent="0.2">
      <c r="B4945" s="26"/>
      <c r="C4945" s="26"/>
      <c r="D4945" s="26"/>
      <c r="E4945" s="26"/>
      <c r="F4945" s="26"/>
      <c r="G4945" s="26"/>
    </row>
    <row r="4946" spans="2:7" x14ac:dyDescent="0.2">
      <c r="B4946" s="26"/>
      <c r="C4946" s="26"/>
      <c r="D4946" s="26"/>
      <c r="E4946" s="26"/>
      <c r="F4946" s="26"/>
      <c r="G4946" s="26"/>
    </row>
    <row r="4947" spans="2:7" x14ac:dyDescent="0.2">
      <c r="B4947" s="26"/>
      <c r="C4947" s="26"/>
      <c r="D4947" s="26"/>
      <c r="E4947" s="26"/>
      <c r="F4947" s="26"/>
      <c r="G4947" s="26"/>
    </row>
    <row r="4948" spans="2:7" x14ac:dyDescent="0.2">
      <c r="B4948" s="26"/>
      <c r="C4948" s="26"/>
      <c r="D4948" s="26"/>
      <c r="E4948" s="26"/>
      <c r="F4948" s="26"/>
      <c r="G4948" s="26"/>
    </row>
    <row r="4949" spans="2:7" x14ac:dyDescent="0.2">
      <c r="B4949" s="26"/>
      <c r="C4949" s="26"/>
      <c r="D4949" s="26"/>
      <c r="E4949" s="26"/>
      <c r="F4949" s="26"/>
      <c r="G4949" s="26"/>
    </row>
    <row r="4950" spans="2:7" x14ac:dyDescent="0.2">
      <c r="B4950" s="26"/>
      <c r="C4950" s="26"/>
      <c r="D4950" s="26"/>
      <c r="E4950" s="26"/>
      <c r="F4950" s="26"/>
      <c r="G4950" s="26"/>
    </row>
    <row r="4951" spans="2:7" x14ac:dyDescent="0.2">
      <c r="B4951" s="26"/>
      <c r="C4951" s="26"/>
      <c r="D4951" s="26"/>
      <c r="E4951" s="26"/>
      <c r="F4951" s="26"/>
      <c r="G4951" s="26"/>
    </row>
    <row r="4952" spans="2:7" x14ac:dyDescent="0.2">
      <c r="B4952" s="26"/>
      <c r="C4952" s="26"/>
      <c r="D4952" s="26"/>
      <c r="E4952" s="26"/>
      <c r="F4952" s="26"/>
      <c r="G4952" s="26"/>
    </row>
    <row r="4953" spans="2:7" x14ac:dyDescent="0.2">
      <c r="B4953" s="26"/>
      <c r="C4953" s="26"/>
      <c r="D4953" s="26"/>
      <c r="E4953" s="26"/>
      <c r="F4953" s="26"/>
      <c r="G4953" s="26"/>
    </row>
    <row r="4954" spans="2:7" x14ac:dyDescent="0.2">
      <c r="B4954" s="26"/>
      <c r="C4954" s="26"/>
      <c r="D4954" s="26"/>
      <c r="E4954" s="26"/>
      <c r="F4954" s="26"/>
      <c r="G4954" s="26"/>
    </row>
    <row r="4955" spans="2:7" x14ac:dyDescent="0.2">
      <c r="B4955" s="26"/>
      <c r="C4955" s="26"/>
      <c r="D4955" s="26"/>
      <c r="E4955" s="26"/>
      <c r="F4955" s="26"/>
      <c r="G4955" s="26"/>
    </row>
    <row r="4956" spans="2:7" x14ac:dyDescent="0.2">
      <c r="B4956" s="26"/>
      <c r="C4956" s="26"/>
      <c r="D4956" s="26"/>
      <c r="E4956" s="26"/>
      <c r="F4956" s="26"/>
      <c r="G4956" s="26"/>
    </row>
    <row r="4957" spans="2:7" x14ac:dyDescent="0.2">
      <c r="B4957" s="26"/>
      <c r="C4957" s="26"/>
      <c r="D4957" s="26"/>
      <c r="E4957" s="26"/>
      <c r="F4957" s="26"/>
      <c r="G4957" s="26"/>
    </row>
    <row r="4958" spans="2:7" x14ac:dyDescent="0.2">
      <c r="B4958" s="26"/>
      <c r="C4958" s="26"/>
      <c r="D4958" s="26"/>
      <c r="E4958" s="26"/>
      <c r="F4958" s="26"/>
      <c r="G4958" s="26"/>
    </row>
    <row r="4959" spans="2:7" x14ac:dyDescent="0.2">
      <c r="B4959" s="26"/>
      <c r="C4959" s="26"/>
      <c r="D4959" s="26"/>
      <c r="E4959" s="26"/>
      <c r="F4959" s="26"/>
      <c r="G4959" s="26"/>
    </row>
    <row r="4960" spans="2:7" x14ac:dyDescent="0.2">
      <c r="B4960" s="26"/>
      <c r="C4960" s="26"/>
      <c r="D4960" s="26"/>
      <c r="E4960" s="26"/>
      <c r="F4960" s="26"/>
      <c r="G4960" s="26"/>
    </row>
    <row r="4961" spans="2:7" x14ac:dyDescent="0.2">
      <c r="B4961" s="26"/>
      <c r="C4961" s="26"/>
      <c r="D4961" s="26"/>
      <c r="E4961" s="26"/>
      <c r="F4961" s="26"/>
      <c r="G4961" s="26"/>
    </row>
    <row r="4962" spans="2:7" x14ac:dyDescent="0.2">
      <c r="B4962" s="26"/>
      <c r="C4962" s="26"/>
      <c r="D4962" s="26"/>
      <c r="E4962" s="26"/>
      <c r="F4962" s="26"/>
      <c r="G4962" s="26"/>
    </row>
    <row r="4963" spans="2:7" x14ac:dyDescent="0.2">
      <c r="B4963" s="26"/>
      <c r="C4963" s="26"/>
      <c r="D4963" s="26"/>
      <c r="E4963" s="26"/>
      <c r="F4963" s="26"/>
      <c r="G4963" s="26"/>
    </row>
    <row r="4964" spans="2:7" x14ac:dyDescent="0.2">
      <c r="B4964" s="26"/>
      <c r="C4964" s="26"/>
      <c r="D4964" s="26"/>
      <c r="E4964" s="26"/>
      <c r="F4964" s="26"/>
      <c r="G4964" s="26"/>
    </row>
    <row r="4965" spans="2:7" x14ac:dyDescent="0.2">
      <c r="B4965" s="26"/>
      <c r="C4965" s="26"/>
      <c r="D4965" s="26"/>
      <c r="E4965" s="26"/>
      <c r="F4965" s="26"/>
      <c r="G4965" s="26"/>
    </row>
    <row r="4966" spans="2:7" x14ac:dyDescent="0.2">
      <c r="B4966" s="26"/>
      <c r="C4966" s="26"/>
      <c r="D4966" s="26"/>
      <c r="E4966" s="26"/>
      <c r="F4966" s="26"/>
      <c r="G4966" s="26"/>
    </row>
    <row r="4967" spans="2:7" x14ac:dyDescent="0.2">
      <c r="B4967" s="26"/>
      <c r="C4967" s="26"/>
      <c r="D4967" s="26"/>
      <c r="E4967" s="26"/>
      <c r="F4967" s="26"/>
      <c r="G4967" s="26"/>
    </row>
    <row r="4968" spans="2:7" x14ac:dyDescent="0.2">
      <c r="B4968" s="26"/>
      <c r="C4968" s="26"/>
      <c r="D4968" s="26"/>
      <c r="E4968" s="26"/>
      <c r="F4968" s="26"/>
      <c r="G4968" s="26"/>
    </row>
    <row r="4969" spans="2:7" x14ac:dyDescent="0.2">
      <c r="B4969" s="26"/>
      <c r="C4969" s="26"/>
      <c r="D4969" s="26"/>
      <c r="E4969" s="26"/>
      <c r="F4969" s="26"/>
      <c r="G4969" s="26"/>
    </row>
    <row r="4970" spans="2:7" x14ac:dyDescent="0.2">
      <c r="B4970" s="26"/>
      <c r="C4970" s="26"/>
      <c r="D4970" s="26"/>
      <c r="E4970" s="26"/>
      <c r="F4970" s="26"/>
      <c r="G4970" s="26"/>
    </row>
    <row r="4971" spans="2:7" x14ac:dyDescent="0.2">
      <c r="B4971" s="26"/>
      <c r="C4971" s="26"/>
      <c r="D4971" s="26"/>
      <c r="E4971" s="26"/>
      <c r="F4971" s="26"/>
      <c r="G4971" s="26"/>
    </row>
    <row r="4972" spans="2:7" x14ac:dyDescent="0.2">
      <c r="B4972" s="26"/>
      <c r="C4972" s="26"/>
      <c r="D4972" s="26"/>
      <c r="E4972" s="26"/>
      <c r="F4972" s="26"/>
      <c r="G4972" s="26"/>
    </row>
    <row r="4973" spans="2:7" x14ac:dyDescent="0.2">
      <c r="B4973" s="26"/>
      <c r="C4973" s="26"/>
      <c r="D4973" s="26"/>
      <c r="E4973" s="26"/>
      <c r="F4973" s="26"/>
      <c r="G4973" s="26"/>
    </row>
    <row r="4974" spans="2:7" x14ac:dyDescent="0.2">
      <c r="B4974" s="26"/>
      <c r="C4974" s="26"/>
      <c r="D4974" s="26"/>
      <c r="E4974" s="26"/>
      <c r="F4974" s="26"/>
      <c r="G4974" s="26"/>
    </row>
    <row r="4975" spans="2:7" x14ac:dyDescent="0.2">
      <c r="B4975" s="26"/>
      <c r="C4975" s="26"/>
      <c r="D4975" s="26"/>
      <c r="E4975" s="26"/>
      <c r="F4975" s="26"/>
      <c r="G4975" s="26"/>
    </row>
    <row r="4976" spans="2:7" x14ac:dyDescent="0.2">
      <c r="B4976" s="26"/>
      <c r="C4976" s="26"/>
      <c r="D4976" s="26"/>
      <c r="E4976" s="26"/>
      <c r="F4976" s="26"/>
      <c r="G4976" s="26"/>
    </row>
    <row r="4977" spans="2:7" x14ac:dyDescent="0.2">
      <c r="B4977" s="26"/>
      <c r="C4977" s="26"/>
      <c r="D4977" s="26"/>
      <c r="E4977" s="26"/>
      <c r="F4977" s="26"/>
      <c r="G4977" s="26"/>
    </row>
    <row r="4978" spans="2:7" x14ac:dyDescent="0.2">
      <c r="B4978" s="26"/>
      <c r="C4978" s="26"/>
      <c r="D4978" s="26"/>
      <c r="E4978" s="26"/>
      <c r="F4978" s="26"/>
      <c r="G4978" s="26"/>
    </row>
    <row r="4979" spans="2:7" x14ac:dyDescent="0.2">
      <c r="B4979" s="26"/>
      <c r="C4979" s="26"/>
      <c r="D4979" s="26"/>
      <c r="E4979" s="26"/>
      <c r="F4979" s="26"/>
      <c r="G4979" s="26"/>
    </row>
    <row r="4980" spans="2:7" x14ac:dyDescent="0.2">
      <c r="B4980" s="26"/>
      <c r="C4980" s="26"/>
      <c r="D4980" s="26"/>
      <c r="E4980" s="26"/>
      <c r="F4980" s="26"/>
      <c r="G4980" s="26"/>
    </row>
    <row r="4981" spans="2:7" x14ac:dyDescent="0.2">
      <c r="B4981" s="26"/>
      <c r="C4981" s="26"/>
      <c r="D4981" s="26"/>
      <c r="E4981" s="26"/>
      <c r="F4981" s="26"/>
      <c r="G4981" s="26"/>
    </row>
    <row r="4982" spans="2:7" x14ac:dyDescent="0.2">
      <c r="B4982" s="26"/>
      <c r="C4982" s="26"/>
      <c r="D4982" s="26"/>
      <c r="E4982" s="26"/>
      <c r="F4982" s="26"/>
      <c r="G4982" s="26"/>
    </row>
    <row r="4983" spans="2:7" x14ac:dyDescent="0.2">
      <c r="B4983" s="26"/>
      <c r="C4983" s="26"/>
      <c r="D4983" s="26"/>
      <c r="E4983" s="26"/>
      <c r="F4983" s="26"/>
      <c r="G4983" s="26"/>
    </row>
    <row r="4984" spans="2:7" x14ac:dyDescent="0.2">
      <c r="B4984" s="26"/>
      <c r="C4984" s="26"/>
      <c r="D4984" s="26"/>
      <c r="E4984" s="26"/>
      <c r="F4984" s="26"/>
      <c r="G4984" s="26"/>
    </row>
    <row r="4985" spans="2:7" x14ac:dyDescent="0.2">
      <c r="B4985" s="26"/>
      <c r="C4985" s="26"/>
      <c r="D4985" s="26"/>
      <c r="E4985" s="26"/>
      <c r="F4985" s="26"/>
      <c r="G4985" s="26"/>
    </row>
    <row r="4986" spans="2:7" x14ac:dyDescent="0.2">
      <c r="B4986" s="26"/>
      <c r="C4986" s="26"/>
      <c r="D4986" s="26"/>
      <c r="E4986" s="26"/>
      <c r="F4986" s="26"/>
      <c r="G4986" s="26"/>
    </row>
    <row r="4987" spans="2:7" x14ac:dyDescent="0.2">
      <c r="B4987" s="26"/>
      <c r="C4987" s="26"/>
      <c r="D4987" s="26"/>
      <c r="E4987" s="26"/>
      <c r="F4987" s="26"/>
      <c r="G4987" s="26"/>
    </row>
    <row r="4988" spans="2:7" x14ac:dyDescent="0.2">
      <c r="B4988" s="26"/>
      <c r="C4988" s="26"/>
      <c r="D4988" s="26"/>
      <c r="E4988" s="26"/>
      <c r="F4988" s="26"/>
      <c r="G4988" s="26"/>
    </row>
    <row r="4989" spans="2:7" x14ac:dyDescent="0.2">
      <c r="B4989" s="26"/>
      <c r="C4989" s="26"/>
      <c r="D4989" s="26"/>
      <c r="E4989" s="26"/>
      <c r="F4989" s="26"/>
      <c r="G4989" s="26"/>
    </row>
    <row r="4990" spans="2:7" x14ac:dyDescent="0.2">
      <c r="B4990" s="26"/>
      <c r="C4990" s="26"/>
      <c r="D4990" s="26"/>
      <c r="E4990" s="26"/>
      <c r="F4990" s="26"/>
      <c r="G4990" s="26"/>
    </row>
    <row r="4991" spans="2:7" x14ac:dyDescent="0.2">
      <c r="B4991" s="26"/>
      <c r="C4991" s="26"/>
      <c r="D4991" s="26"/>
      <c r="E4991" s="26"/>
      <c r="F4991" s="26"/>
      <c r="G4991" s="26"/>
    </row>
    <row r="4992" spans="2:7" x14ac:dyDescent="0.2">
      <c r="B4992" s="26"/>
      <c r="C4992" s="26"/>
      <c r="D4992" s="26"/>
      <c r="E4992" s="26"/>
      <c r="F4992" s="26"/>
      <c r="G4992" s="26"/>
    </row>
    <row r="4993" spans="2:7" x14ac:dyDescent="0.2">
      <c r="B4993" s="26"/>
      <c r="C4993" s="26"/>
      <c r="D4993" s="26"/>
      <c r="E4993" s="26"/>
      <c r="F4993" s="26"/>
      <c r="G4993" s="26"/>
    </row>
    <row r="4994" spans="2:7" x14ac:dyDescent="0.2">
      <c r="B4994" s="26"/>
      <c r="C4994" s="26"/>
      <c r="D4994" s="26"/>
      <c r="E4994" s="26"/>
      <c r="F4994" s="26"/>
      <c r="G4994" s="26"/>
    </row>
    <row r="4995" spans="2:7" x14ac:dyDescent="0.2">
      <c r="B4995" s="26"/>
      <c r="C4995" s="26"/>
      <c r="D4995" s="26"/>
      <c r="E4995" s="26"/>
      <c r="F4995" s="26"/>
      <c r="G4995" s="26"/>
    </row>
    <row r="4996" spans="2:7" x14ac:dyDescent="0.2">
      <c r="B4996" s="26"/>
      <c r="C4996" s="26"/>
      <c r="D4996" s="26"/>
      <c r="E4996" s="26"/>
      <c r="F4996" s="26"/>
      <c r="G4996" s="26"/>
    </row>
    <row r="4997" spans="2:7" x14ac:dyDescent="0.2">
      <c r="B4997" s="26"/>
      <c r="C4997" s="26"/>
      <c r="D4997" s="26"/>
      <c r="E4997" s="26"/>
      <c r="F4997" s="26"/>
      <c r="G4997" s="26"/>
    </row>
    <row r="4998" spans="2:7" x14ac:dyDescent="0.2">
      <c r="B4998" s="26"/>
      <c r="C4998" s="26"/>
      <c r="D4998" s="26"/>
      <c r="E4998" s="26"/>
      <c r="F4998" s="26"/>
      <c r="G4998" s="26"/>
    </row>
    <row r="4999" spans="2:7" x14ac:dyDescent="0.2">
      <c r="B4999" s="26"/>
      <c r="C4999" s="26"/>
      <c r="D4999" s="26"/>
      <c r="E4999" s="26"/>
      <c r="F4999" s="26"/>
      <c r="G4999" s="26"/>
    </row>
    <row r="5000" spans="2:7" x14ac:dyDescent="0.2">
      <c r="B5000" s="26"/>
      <c r="C5000" s="26"/>
      <c r="D5000" s="26"/>
      <c r="E5000" s="26"/>
      <c r="F5000" s="26"/>
      <c r="G5000" s="26"/>
    </row>
    <row r="5001" spans="2:7" x14ac:dyDescent="0.2">
      <c r="B5001" s="26"/>
      <c r="C5001" s="26"/>
      <c r="D5001" s="26"/>
      <c r="E5001" s="26"/>
      <c r="F5001" s="26"/>
      <c r="G5001" s="26"/>
    </row>
    <row r="5002" spans="2:7" x14ac:dyDescent="0.2">
      <c r="B5002" s="26"/>
      <c r="C5002" s="26"/>
      <c r="D5002" s="26"/>
      <c r="E5002" s="26"/>
      <c r="F5002" s="26"/>
      <c r="G5002" s="26"/>
    </row>
    <row r="5003" spans="2:7" x14ac:dyDescent="0.2">
      <c r="B5003" s="26"/>
      <c r="C5003" s="26"/>
      <c r="D5003" s="26"/>
      <c r="E5003" s="26"/>
      <c r="F5003" s="26"/>
      <c r="G5003" s="26"/>
    </row>
    <row r="5004" spans="2:7" x14ac:dyDescent="0.2">
      <c r="B5004" s="26"/>
      <c r="C5004" s="26"/>
      <c r="D5004" s="26"/>
      <c r="E5004" s="26"/>
      <c r="F5004" s="26"/>
      <c r="G5004" s="26"/>
    </row>
    <row r="5005" spans="2:7" x14ac:dyDescent="0.2">
      <c r="B5005" s="26"/>
      <c r="C5005" s="26"/>
      <c r="D5005" s="26"/>
      <c r="E5005" s="26"/>
      <c r="F5005" s="26"/>
      <c r="G5005" s="26"/>
    </row>
    <row r="5006" spans="2:7" x14ac:dyDescent="0.2">
      <c r="B5006" s="26"/>
      <c r="C5006" s="26"/>
      <c r="D5006" s="26"/>
      <c r="E5006" s="26"/>
      <c r="F5006" s="26"/>
      <c r="G5006" s="26"/>
    </row>
    <row r="5007" spans="2:7" x14ac:dyDescent="0.2">
      <c r="B5007" s="26"/>
      <c r="C5007" s="26"/>
      <c r="D5007" s="26"/>
      <c r="E5007" s="26"/>
      <c r="F5007" s="26"/>
      <c r="G5007" s="26"/>
    </row>
    <row r="5008" spans="2:7" x14ac:dyDescent="0.2">
      <c r="B5008" s="26"/>
      <c r="C5008" s="26"/>
      <c r="D5008" s="26"/>
      <c r="E5008" s="26"/>
      <c r="F5008" s="26"/>
      <c r="G5008" s="26"/>
    </row>
    <row r="5009" spans="2:7" x14ac:dyDescent="0.2">
      <c r="B5009" s="26"/>
      <c r="C5009" s="26"/>
      <c r="D5009" s="26"/>
      <c r="E5009" s="26"/>
      <c r="F5009" s="26"/>
      <c r="G5009" s="26"/>
    </row>
    <row r="5010" spans="2:7" x14ac:dyDescent="0.2">
      <c r="B5010" s="26"/>
      <c r="C5010" s="26"/>
      <c r="D5010" s="26"/>
      <c r="E5010" s="26"/>
      <c r="F5010" s="26"/>
      <c r="G5010" s="26"/>
    </row>
    <row r="5011" spans="2:7" x14ac:dyDescent="0.2">
      <c r="B5011" s="26"/>
      <c r="C5011" s="26"/>
      <c r="D5011" s="26"/>
      <c r="E5011" s="26"/>
      <c r="F5011" s="26"/>
      <c r="G5011" s="26"/>
    </row>
    <row r="5012" spans="2:7" x14ac:dyDescent="0.2">
      <c r="B5012" s="26"/>
      <c r="C5012" s="26"/>
      <c r="D5012" s="26"/>
      <c r="E5012" s="26"/>
      <c r="F5012" s="26"/>
      <c r="G5012" s="26"/>
    </row>
    <row r="5013" spans="2:7" x14ac:dyDescent="0.2">
      <c r="B5013" s="26"/>
      <c r="C5013" s="26"/>
      <c r="D5013" s="26"/>
      <c r="E5013" s="26"/>
      <c r="F5013" s="26"/>
      <c r="G5013" s="26"/>
    </row>
    <row r="5014" spans="2:7" x14ac:dyDescent="0.2">
      <c r="B5014" s="26"/>
      <c r="C5014" s="26"/>
      <c r="D5014" s="26"/>
      <c r="E5014" s="26"/>
      <c r="F5014" s="26"/>
      <c r="G5014" s="26"/>
    </row>
    <row r="5015" spans="2:7" x14ac:dyDescent="0.2">
      <c r="B5015" s="26"/>
      <c r="C5015" s="26"/>
      <c r="D5015" s="26"/>
      <c r="E5015" s="26"/>
      <c r="F5015" s="26"/>
      <c r="G5015" s="26"/>
    </row>
    <row r="5016" spans="2:7" x14ac:dyDescent="0.2">
      <c r="B5016" s="26"/>
      <c r="C5016" s="26"/>
      <c r="D5016" s="26"/>
      <c r="E5016" s="26"/>
      <c r="F5016" s="26"/>
      <c r="G5016" s="26"/>
    </row>
    <row r="5017" spans="2:7" x14ac:dyDescent="0.2">
      <c r="B5017" s="26"/>
      <c r="C5017" s="26"/>
      <c r="D5017" s="26"/>
      <c r="E5017" s="26"/>
      <c r="F5017" s="26"/>
      <c r="G5017" s="26"/>
    </row>
    <row r="5018" spans="2:7" x14ac:dyDescent="0.2">
      <c r="B5018" s="26"/>
      <c r="C5018" s="26"/>
      <c r="D5018" s="26"/>
      <c r="E5018" s="26"/>
      <c r="F5018" s="26"/>
      <c r="G5018" s="26"/>
    </row>
    <row r="5019" spans="2:7" x14ac:dyDescent="0.2">
      <c r="B5019" s="26"/>
      <c r="C5019" s="26"/>
      <c r="D5019" s="26"/>
      <c r="E5019" s="26"/>
      <c r="F5019" s="26"/>
      <c r="G5019" s="26"/>
    </row>
    <row r="5020" spans="2:7" x14ac:dyDescent="0.2">
      <c r="B5020" s="26"/>
      <c r="C5020" s="26"/>
      <c r="D5020" s="26"/>
      <c r="E5020" s="26"/>
      <c r="F5020" s="26"/>
      <c r="G5020" s="26"/>
    </row>
    <row r="5021" spans="2:7" x14ac:dyDescent="0.2">
      <c r="B5021" s="26"/>
      <c r="C5021" s="26"/>
      <c r="D5021" s="26"/>
      <c r="E5021" s="26"/>
      <c r="F5021" s="26"/>
      <c r="G5021" s="26"/>
    </row>
    <row r="5022" spans="2:7" x14ac:dyDescent="0.2">
      <c r="B5022" s="26"/>
      <c r="C5022" s="26"/>
      <c r="D5022" s="26"/>
      <c r="E5022" s="26"/>
      <c r="F5022" s="26"/>
      <c r="G5022" s="26"/>
    </row>
    <row r="5023" spans="2:7" x14ac:dyDescent="0.2">
      <c r="B5023" s="26"/>
      <c r="C5023" s="26"/>
      <c r="D5023" s="26"/>
      <c r="E5023" s="26"/>
      <c r="F5023" s="26"/>
      <c r="G5023" s="26"/>
    </row>
    <row r="5024" spans="2:7" x14ac:dyDescent="0.2">
      <c r="B5024" s="26"/>
      <c r="C5024" s="26"/>
      <c r="D5024" s="26"/>
      <c r="E5024" s="26"/>
      <c r="F5024" s="26"/>
      <c r="G5024" s="26"/>
    </row>
    <row r="5025" spans="2:7" x14ac:dyDescent="0.2">
      <c r="B5025" s="26"/>
      <c r="C5025" s="26"/>
      <c r="D5025" s="26"/>
      <c r="E5025" s="26"/>
      <c r="F5025" s="26"/>
      <c r="G5025" s="26"/>
    </row>
    <row r="5026" spans="2:7" x14ac:dyDescent="0.2">
      <c r="B5026" s="26"/>
      <c r="C5026" s="26"/>
      <c r="D5026" s="26"/>
      <c r="E5026" s="26"/>
      <c r="F5026" s="26"/>
      <c r="G5026" s="26"/>
    </row>
    <row r="5027" spans="2:7" x14ac:dyDescent="0.2">
      <c r="B5027" s="26"/>
      <c r="C5027" s="26"/>
      <c r="D5027" s="26"/>
      <c r="E5027" s="26"/>
      <c r="F5027" s="26"/>
      <c r="G5027" s="26"/>
    </row>
    <row r="5028" spans="2:7" x14ac:dyDescent="0.2">
      <c r="B5028" s="26"/>
      <c r="C5028" s="26"/>
      <c r="D5028" s="26"/>
      <c r="E5028" s="26"/>
      <c r="F5028" s="26"/>
      <c r="G5028" s="26"/>
    </row>
    <row r="5029" spans="2:7" x14ac:dyDescent="0.2">
      <c r="B5029" s="26"/>
      <c r="C5029" s="26"/>
      <c r="D5029" s="26"/>
      <c r="E5029" s="26"/>
      <c r="F5029" s="26"/>
      <c r="G5029" s="26"/>
    </row>
    <row r="5030" spans="2:7" x14ac:dyDescent="0.2">
      <c r="B5030" s="26"/>
      <c r="C5030" s="26"/>
      <c r="D5030" s="26"/>
      <c r="E5030" s="26"/>
      <c r="F5030" s="26"/>
      <c r="G5030" s="26"/>
    </row>
    <row r="5031" spans="2:7" x14ac:dyDescent="0.2">
      <c r="B5031" s="26"/>
      <c r="C5031" s="26"/>
      <c r="D5031" s="26"/>
      <c r="E5031" s="26"/>
      <c r="F5031" s="26"/>
      <c r="G5031" s="26"/>
    </row>
    <row r="5032" spans="2:7" x14ac:dyDescent="0.2">
      <c r="B5032" s="26"/>
      <c r="C5032" s="26"/>
      <c r="D5032" s="26"/>
      <c r="E5032" s="26"/>
      <c r="F5032" s="26"/>
      <c r="G5032" s="26"/>
    </row>
    <row r="5033" spans="2:7" x14ac:dyDescent="0.2">
      <c r="B5033" s="26"/>
      <c r="C5033" s="26"/>
      <c r="D5033" s="26"/>
      <c r="E5033" s="26"/>
      <c r="F5033" s="26"/>
      <c r="G5033" s="26"/>
    </row>
    <row r="5034" spans="2:7" x14ac:dyDescent="0.2">
      <c r="B5034" s="26"/>
      <c r="C5034" s="26"/>
      <c r="D5034" s="26"/>
      <c r="E5034" s="26"/>
      <c r="F5034" s="26"/>
      <c r="G5034" s="26"/>
    </row>
    <row r="5035" spans="2:7" x14ac:dyDescent="0.2">
      <c r="B5035" s="26"/>
      <c r="C5035" s="26"/>
      <c r="D5035" s="26"/>
      <c r="E5035" s="26"/>
      <c r="F5035" s="26"/>
      <c r="G5035" s="26"/>
    </row>
    <row r="5036" spans="2:7" x14ac:dyDescent="0.2">
      <c r="B5036" s="26"/>
      <c r="C5036" s="26"/>
      <c r="D5036" s="26"/>
      <c r="E5036" s="26"/>
      <c r="F5036" s="26"/>
      <c r="G5036" s="26"/>
    </row>
    <row r="5037" spans="2:7" x14ac:dyDescent="0.2">
      <c r="B5037" s="26"/>
      <c r="C5037" s="26"/>
      <c r="D5037" s="26"/>
      <c r="E5037" s="26"/>
      <c r="F5037" s="26"/>
      <c r="G5037" s="26"/>
    </row>
    <row r="5038" spans="2:7" x14ac:dyDescent="0.2">
      <c r="B5038" s="26"/>
      <c r="C5038" s="26"/>
      <c r="D5038" s="26"/>
      <c r="E5038" s="26"/>
      <c r="F5038" s="26"/>
      <c r="G5038" s="26"/>
    </row>
    <row r="5039" spans="2:7" x14ac:dyDescent="0.2">
      <c r="B5039" s="26"/>
      <c r="C5039" s="26"/>
      <c r="D5039" s="26"/>
      <c r="E5039" s="26"/>
      <c r="F5039" s="26"/>
      <c r="G5039" s="26"/>
    </row>
    <row r="5040" spans="2:7" x14ac:dyDescent="0.2">
      <c r="B5040" s="26"/>
      <c r="C5040" s="26"/>
      <c r="D5040" s="26"/>
      <c r="E5040" s="26"/>
      <c r="F5040" s="26"/>
      <c r="G5040" s="26"/>
    </row>
    <row r="5041" spans="2:7" x14ac:dyDescent="0.2">
      <c r="B5041" s="26"/>
      <c r="C5041" s="26"/>
      <c r="D5041" s="26"/>
      <c r="E5041" s="26"/>
      <c r="F5041" s="26"/>
      <c r="G5041" s="26"/>
    </row>
    <row r="5042" spans="2:7" x14ac:dyDescent="0.2">
      <c r="B5042" s="26"/>
      <c r="C5042" s="26"/>
      <c r="D5042" s="26"/>
      <c r="E5042" s="26"/>
      <c r="F5042" s="26"/>
      <c r="G5042" s="26"/>
    </row>
    <row r="5043" spans="2:7" x14ac:dyDescent="0.2">
      <c r="B5043" s="26"/>
      <c r="C5043" s="26"/>
      <c r="D5043" s="26"/>
      <c r="E5043" s="26"/>
      <c r="F5043" s="26"/>
      <c r="G5043" s="26"/>
    </row>
    <row r="5044" spans="2:7" x14ac:dyDescent="0.2">
      <c r="B5044" s="26"/>
      <c r="C5044" s="26"/>
      <c r="D5044" s="26"/>
      <c r="E5044" s="26"/>
      <c r="F5044" s="26"/>
      <c r="G5044" s="26"/>
    </row>
    <row r="5045" spans="2:7" x14ac:dyDescent="0.2">
      <c r="B5045" s="26"/>
      <c r="C5045" s="26"/>
      <c r="D5045" s="26"/>
      <c r="E5045" s="26"/>
      <c r="F5045" s="26"/>
      <c r="G5045" s="26"/>
    </row>
    <row r="5046" spans="2:7" x14ac:dyDescent="0.2">
      <c r="B5046" s="26"/>
      <c r="C5046" s="26"/>
      <c r="D5046" s="26"/>
      <c r="E5046" s="26"/>
      <c r="F5046" s="26"/>
      <c r="G5046" s="26"/>
    </row>
    <row r="5047" spans="2:7" x14ac:dyDescent="0.2">
      <c r="B5047" s="26"/>
      <c r="C5047" s="26"/>
      <c r="D5047" s="26"/>
      <c r="E5047" s="26"/>
      <c r="F5047" s="26"/>
      <c r="G5047" s="26"/>
    </row>
    <row r="5048" spans="2:7" x14ac:dyDescent="0.2">
      <c r="B5048" s="26"/>
      <c r="C5048" s="26"/>
      <c r="D5048" s="26"/>
      <c r="E5048" s="26"/>
      <c r="F5048" s="26"/>
      <c r="G5048" s="26"/>
    </row>
    <row r="5049" spans="2:7" x14ac:dyDescent="0.2">
      <c r="B5049" s="26"/>
      <c r="C5049" s="26"/>
      <c r="D5049" s="26"/>
      <c r="E5049" s="26"/>
      <c r="F5049" s="26"/>
      <c r="G5049" s="26"/>
    </row>
    <row r="5050" spans="2:7" x14ac:dyDescent="0.2">
      <c r="B5050" s="26"/>
      <c r="C5050" s="26"/>
      <c r="D5050" s="26"/>
      <c r="E5050" s="26"/>
      <c r="F5050" s="26"/>
      <c r="G5050" s="26"/>
    </row>
    <row r="5051" spans="2:7" x14ac:dyDescent="0.2">
      <c r="B5051" s="26"/>
      <c r="C5051" s="26"/>
      <c r="D5051" s="26"/>
      <c r="E5051" s="26"/>
      <c r="F5051" s="26"/>
      <c r="G5051" s="26"/>
    </row>
    <row r="5052" spans="2:7" x14ac:dyDescent="0.2">
      <c r="B5052" s="26"/>
      <c r="C5052" s="26"/>
      <c r="D5052" s="26"/>
      <c r="E5052" s="26"/>
      <c r="F5052" s="26"/>
      <c r="G5052" s="26"/>
    </row>
    <row r="5053" spans="2:7" x14ac:dyDescent="0.2">
      <c r="B5053" s="26"/>
      <c r="C5053" s="26"/>
      <c r="D5053" s="26"/>
      <c r="E5053" s="26"/>
      <c r="F5053" s="26"/>
      <c r="G5053" s="26"/>
    </row>
    <row r="5054" spans="2:7" x14ac:dyDescent="0.2">
      <c r="B5054" s="26"/>
      <c r="C5054" s="26"/>
      <c r="D5054" s="26"/>
      <c r="E5054" s="26"/>
      <c r="F5054" s="26"/>
      <c r="G5054" s="26"/>
    </row>
    <row r="5055" spans="2:7" x14ac:dyDescent="0.2">
      <c r="B5055" s="26"/>
      <c r="C5055" s="26"/>
      <c r="D5055" s="26"/>
      <c r="E5055" s="26"/>
      <c r="F5055" s="26"/>
      <c r="G5055" s="26"/>
    </row>
    <row r="5056" spans="2:7" x14ac:dyDescent="0.2">
      <c r="B5056" s="26"/>
      <c r="C5056" s="26"/>
      <c r="D5056" s="26"/>
      <c r="E5056" s="26"/>
      <c r="F5056" s="26"/>
      <c r="G5056" s="26"/>
    </row>
    <row r="5057" spans="2:7" x14ac:dyDescent="0.2">
      <c r="B5057" s="26"/>
      <c r="C5057" s="26"/>
      <c r="D5057" s="26"/>
      <c r="E5057" s="26"/>
      <c r="F5057" s="26"/>
      <c r="G5057" s="26"/>
    </row>
    <row r="5058" spans="2:7" x14ac:dyDescent="0.2">
      <c r="B5058" s="26"/>
      <c r="C5058" s="26"/>
      <c r="D5058" s="26"/>
      <c r="E5058" s="26"/>
      <c r="F5058" s="26"/>
      <c r="G5058" s="26"/>
    </row>
    <row r="5059" spans="2:7" x14ac:dyDescent="0.2">
      <c r="B5059" s="26"/>
      <c r="C5059" s="26"/>
      <c r="D5059" s="26"/>
      <c r="E5059" s="26"/>
      <c r="F5059" s="26"/>
      <c r="G5059" s="26"/>
    </row>
    <row r="5060" spans="2:7" x14ac:dyDescent="0.2">
      <c r="B5060" s="26"/>
      <c r="C5060" s="26"/>
      <c r="D5060" s="26"/>
      <c r="E5060" s="26"/>
      <c r="F5060" s="26"/>
      <c r="G5060" s="26"/>
    </row>
    <row r="5061" spans="2:7" x14ac:dyDescent="0.2">
      <c r="B5061" s="26"/>
      <c r="C5061" s="26"/>
      <c r="D5061" s="26"/>
      <c r="E5061" s="26"/>
      <c r="F5061" s="26"/>
      <c r="G5061" s="26"/>
    </row>
    <row r="5062" spans="2:7" x14ac:dyDescent="0.2">
      <c r="B5062" s="26"/>
      <c r="C5062" s="26"/>
      <c r="D5062" s="26"/>
      <c r="E5062" s="26"/>
      <c r="F5062" s="26"/>
      <c r="G5062" s="26"/>
    </row>
    <row r="5063" spans="2:7" x14ac:dyDescent="0.2">
      <c r="B5063" s="26"/>
      <c r="C5063" s="26"/>
      <c r="D5063" s="26"/>
      <c r="E5063" s="26"/>
      <c r="F5063" s="26"/>
      <c r="G5063" s="26"/>
    </row>
    <row r="5064" spans="2:7" x14ac:dyDescent="0.2">
      <c r="B5064" s="26"/>
      <c r="C5064" s="26"/>
      <c r="D5064" s="26"/>
      <c r="E5064" s="26"/>
      <c r="F5064" s="26"/>
      <c r="G5064" s="26"/>
    </row>
    <row r="5065" spans="2:7" x14ac:dyDescent="0.2">
      <c r="B5065" s="26"/>
      <c r="C5065" s="26"/>
      <c r="D5065" s="26"/>
      <c r="E5065" s="26"/>
      <c r="F5065" s="26"/>
      <c r="G5065" s="26"/>
    </row>
    <row r="5066" spans="2:7" x14ac:dyDescent="0.2">
      <c r="B5066" s="26"/>
      <c r="C5066" s="26"/>
      <c r="D5066" s="26"/>
      <c r="E5066" s="26"/>
      <c r="F5066" s="26"/>
      <c r="G5066" s="26"/>
    </row>
    <row r="5067" spans="2:7" x14ac:dyDescent="0.2">
      <c r="B5067" s="26"/>
      <c r="C5067" s="26"/>
      <c r="D5067" s="26"/>
      <c r="E5067" s="26"/>
      <c r="F5067" s="26"/>
      <c r="G5067" s="26"/>
    </row>
    <row r="5068" spans="2:7" x14ac:dyDescent="0.2">
      <c r="B5068" s="26"/>
      <c r="C5068" s="26"/>
      <c r="D5068" s="26"/>
      <c r="E5068" s="26"/>
      <c r="F5068" s="26"/>
      <c r="G5068" s="26"/>
    </row>
    <row r="5069" spans="2:7" x14ac:dyDescent="0.2">
      <c r="B5069" s="26"/>
      <c r="C5069" s="26"/>
      <c r="D5069" s="26"/>
      <c r="E5069" s="26"/>
      <c r="F5069" s="26"/>
      <c r="G5069" s="26"/>
    </row>
    <row r="5070" spans="2:7" x14ac:dyDescent="0.2">
      <c r="B5070" s="26"/>
      <c r="C5070" s="26"/>
      <c r="D5070" s="26"/>
      <c r="E5070" s="26"/>
      <c r="F5070" s="26"/>
      <c r="G5070" s="26"/>
    </row>
    <row r="5071" spans="2:7" x14ac:dyDescent="0.2">
      <c r="B5071" s="26"/>
      <c r="C5071" s="26"/>
      <c r="D5071" s="26"/>
      <c r="E5071" s="26"/>
      <c r="F5071" s="26"/>
      <c r="G5071" s="26"/>
    </row>
    <row r="5072" spans="2:7" x14ac:dyDescent="0.2">
      <c r="B5072" s="26"/>
      <c r="C5072" s="26"/>
      <c r="D5072" s="26"/>
      <c r="E5072" s="26"/>
      <c r="F5072" s="26"/>
      <c r="G5072" s="26"/>
    </row>
    <row r="5073" spans="2:7" x14ac:dyDescent="0.2">
      <c r="B5073" s="26"/>
      <c r="C5073" s="26"/>
      <c r="D5073" s="26"/>
      <c r="E5073" s="26"/>
      <c r="F5073" s="26"/>
      <c r="G5073" s="26"/>
    </row>
    <row r="5074" spans="2:7" x14ac:dyDescent="0.2">
      <c r="B5074" s="26"/>
      <c r="C5074" s="26"/>
      <c r="D5074" s="26"/>
      <c r="E5074" s="26"/>
      <c r="F5074" s="26"/>
      <c r="G5074" s="26"/>
    </row>
    <row r="5075" spans="2:7" x14ac:dyDescent="0.2">
      <c r="B5075" s="26"/>
      <c r="C5075" s="26"/>
      <c r="D5075" s="26"/>
      <c r="E5075" s="26"/>
      <c r="F5075" s="26"/>
      <c r="G5075" s="26"/>
    </row>
    <row r="5076" spans="2:7" x14ac:dyDescent="0.2">
      <c r="B5076" s="26"/>
      <c r="C5076" s="26"/>
      <c r="D5076" s="26"/>
      <c r="E5076" s="26"/>
      <c r="F5076" s="26"/>
      <c r="G5076" s="26"/>
    </row>
    <row r="5077" spans="2:7" x14ac:dyDescent="0.2">
      <c r="B5077" s="26"/>
      <c r="C5077" s="26"/>
      <c r="D5077" s="26"/>
      <c r="E5077" s="26"/>
      <c r="F5077" s="26"/>
      <c r="G5077" s="26"/>
    </row>
    <row r="5078" spans="2:7" x14ac:dyDescent="0.2">
      <c r="B5078" s="26"/>
      <c r="C5078" s="26"/>
      <c r="D5078" s="26"/>
      <c r="E5078" s="26"/>
      <c r="F5078" s="26"/>
      <c r="G5078" s="26"/>
    </row>
    <row r="5079" spans="2:7" x14ac:dyDescent="0.2">
      <c r="B5079" s="26"/>
      <c r="C5079" s="26"/>
      <c r="D5079" s="26"/>
      <c r="E5079" s="26"/>
      <c r="F5079" s="26"/>
      <c r="G5079" s="26"/>
    </row>
    <row r="5080" spans="2:7" x14ac:dyDescent="0.2">
      <c r="B5080" s="26"/>
      <c r="C5080" s="26"/>
      <c r="D5080" s="26"/>
      <c r="E5080" s="26"/>
      <c r="F5080" s="26"/>
      <c r="G5080" s="26"/>
    </row>
    <row r="5081" spans="2:7" x14ac:dyDescent="0.2">
      <c r="B5081" s="26"/>
      <c r="C5081" s="26"/>
      <c r="D5081" s="26"/>
      <c r="E5081" s="26"/>
      <c r="F5081" s="26"/>
      <c r="G5081" s="26"/>
    </row>
    <row r="5082" spans="2:7" x14ac:dyDescent="0.2">
      <c r="B5082" s="26"/>
      <c r="C5082" s="26"/>
      <c r="D5082" s="26"/>
      <c r="E5082" s="26"/>
      <c r="F5082" s="26"/>
      <c r="G5082" s="26"/>
    </row>
    <row r="5083" spans="2:7" x14ac:dyDescent="0.2">
      <c r="B5083" s="26"/>
      <c r="C5083" s="26"/>
      <c r="D5083" s="26"/>
      <c r="E5083" s="26"/>
      <c r="F5083" s="26"/>
      <c r="G5083" s="26"/>
    </row>
    <row r="5084" spans="2:7" x14ac:dyDescent="0.2">
      <c r="B5084" s="26"/>
      <c r="C5084" s="26"/>
      <c r="D5084" s="26"/>
      <c r="E5084" s="26"/>
      <c r="F5084" s="26"/>
      <c r="G5084" s="26"/>
    </row>
    <row r="5085" spans="2:7" x14ac:dyDescent="0.2">
      <c r="B5085" s="26"/>
      <c r="C5085" s="26"/>
      <c r="D5085" s="26"/>
      <c r="E5085" s="26"/>
      <c r="F5085" s="26"/>
      <c r="G5085" s="26"/>
    </row>
    <row r="5086" spans="2:7" x14ac:dyDescent="0.2">
      <c r="B5086" s="26"/>
      <c r="C5086" s="26"/>
      <c r="D5086" s="26"/>
      <c r="E5086" s="26"/>
      <c r="F5086" s="26"/>
      <c r="G5086" s="26"/>
    </row>
    <row r="5087" spans="2:7" x14ac:dyDescent="0.2">
      <c r="B5087" s="26"/>
      <c r="C5087" s="26"/>
      <c r="D5087" s="26"/>
      <c r="E5087" s="26"/>
      <c r="F5087" s="26"/>
      <c r="G5087" s="26"/>
    </row>
    <row r="5088" spans="2:7" x14ac:dyDescent="0.2">
      <c r="B5088" s="26"/>
      <c r="C5088" s="26"/>
      <c r="D5088" s="26"/>
      <c r="E5088" s="26"/>
      <c r="F5088" s="26"/>
      <c r="G5088" s="26"/>
    </row>
    <row r="5089" spans="2:7" x14ac:dyDescent="0.2">
      <c r="B5089" s="26"/>
      <c r="C5089" s="26"/>
      <c r="D5089" s="26"/>
      <c r="E5089" s="26"/>
      <c r="F5089" s="26"/>
      <c r="G5089" s="26"/>
    </row>
    <row r="5090" spans="2:7" x14ac:dyDescent="0.2">
      <c r="B5090" s="26"/>
      <c r="C5090" s="26"/>
      <c r="D5090" s="26"/>
      <c r="E5090" s="26"/>
      <c r="F5090" s="26"/>
      <c r="G5090" s="26"/>
    </row>
    <row r="5091" spans="2:7" x14ac:dyDescent="0.2">
      <c r="B5091" s="26"/>
      <c r="C5091" s="26"/>
      <c r="D5091" s="26"/>
      <c r="E5091" s="26"/>
      <c r="F5091" s="26"/>
      <c r="G5091" s="26"/>
    </row>
    <row r="5092" spans="2:7" x14ac:dyDescent="0.2">
      <c r="B5092" s="26"/>
      <c r="C5092" s="26"/>
      <c r="D5092" s="26"/>
      <c r="E5092" s="26"/>
      <c r="F5092" s="26"/>
      <c r="G5092" s="26"/>
    </row>
    <row r="5093" spans="2:7" x14ac:dyDescent="0.2">
      <c r="B5093" s="26"/>
      <c r="C5093" s="26"/>
      <c r="D5093" s="26"/>
      <c r="E5093" s="26"/>
      <c r="F5093" s="26"/>
      <c r="G5093" s="26"/>
    </row>
    <row r="5094" spans="2:7" x14ac:dyDescent="0.2">
      <c r="B5094" s="26"/>
      <c r="C5094" s="26"/>
      <c r="D5094" s="26"/>
      <c r="E5094" s="26"/>
      <c r="F5094" s="26"/>
      <c r="G5094" s="26"/>
    </row>
    <row r="5095" spans="2:7" x14ac:dyDescent="0.2">
      <c r="B5095" s="26"/>
      <c r="C5095" s="26"/>
      <c r="D5095" s="26"/>
      <c r="E5095" s="26"/>
      <c r="F5095" s="26"/>
      <c r="G5095" s="26"/>
    </row>
    <row r="5096" spans="2:7" x14ac:dyDescent="0.2">
      <c r="B5096" s="26"/>
      <c r="C5096" s="26"/>
      <c r="D5096" s="26"/>
      <c r="E5096" s="26"/>
      <c r="F5096" s="26"/>
      <c r="G5096" s="26"/>
    </row>
    <row r="5097" spans="2:7" x14ac:dyDescent="0.2">
      <c r="B5097" s="26"/>
      <c r="C5097" s="26"/>
      <c r="D5097" s="26"/>
      <c r="E5097" s="26"/>
      <c r="F5097" s="26"/>
      <c r="G5097" s="26"/>
    </row>
    <row r="5098" spans="2:7" x14ac:dyDescent="0.2">
      <c r="B5098" s="26"/>
      <c r="C5098" s="26"/>
      <c r="D5098" s="26"/>
      <c r="E5098" s="26"/>
      <c r="F5098" s="26"/>
      <c r="G5098" s="26"/>
    </row>
    <row r="5099" spans="2:7" x14ac:dyDescent="0.2">
      <c r="B5099" s="26"/>
      <c r="C5099" s="26"/>
      <c r="D5099" s="26"/>
      <c r="E5099" s="26"/>
      <c r="F5099" s="26"/>
      <c r="G5099" s="26"/>
    </row>
    <row r="5100" spans="2:7" x14ac:dyDescent="0.2">
      <c r="B5100" s="26"/>
      <c r="C5100" s="26"/>
      <c r="D5100" s="26"/>
      <c r="E5100" s="26"/>
      <c r="F5100" s="26"/>
      <c r="G5100" s="26"/>
    </row>
    <row r="5101" spans="2:7" x14ac:dyDescent="0.2">
      <c r="B5101" s="26"/>
      <c r="C5101" s="26"/>
      <c r="D5101" s="26"/>
      <c r="E5101" s="26"/>
      <c r="F5101" s="26"/>
      <c r="G5101" s="26"/>
    </row>
    <row r="5102" spans="2:7" x14ac:dyDescent="0.2">
      <c r="B5102" s="26"/>
      <c r="C5102" s="26"/>
      <c r="D5102" s="26"/>
      <c r="E5102" s="26"/>
      <c r="F5102" s="26"/>
      <c r="G5102" s="26"/>
    </row>
    <row r="5103" spans="2:7" x14ac:dyDescent="0.2">
      <c r="B5103" s="26"/>
      <c r="C5103" s="26"/>
      <c r="D5103" s="26"/>
      <c r="E5103" s="26"/>
      <c r="F5103" s="26"/>
      <c r="G5103" s="26"/>
    </row>
    <row r="5104" spans="2:7" x14ac:dyDescent="0.2">
      <c r="B5104" s="26"/>
      <c r="C5104" s="26"/>
      <c r="D5104" s="26"/>
      <c r="E5104" s="26"/>
      <c r="F5104" s="26"/>
      <c r="G5104" s="26"/>
    </row>
    <row r="5105" spans="2:7" x14ac:dyDescent="0.2">
      <c r="B5105" s="26"/>
      <c r="C5105" s="26"/>
      <c r="D5105" s="26"/>
      <c r="E5105" s="26"/>
      <c r="F5105" s="26"/>
      <c r="G5105" s="26"/>
    </row>
    <row r="5106" spans="2:7" x14ac:dyDescent="0.2">
      <c r="B5106" s="26"/>
      <c r="C5106" s="26"/>
      <c r="D5106" s="26"/>
      <c r="E5106" s="26"/>
      <c r="F5106" s="26"/>
      <c r="G5106" s="26"/>
    </row>
    <row r="5107" spans="2:7" x14ac:dyDescent="0.2">
      <c r="B5107" s="26"/>
      <c r="C5107" s="26"/>
      <c r="D5107" s="26"/>
      <c r="E5107" s="26"/>
      <c r="F5107" s="26"/>
      <c r="G5107" s="26"/>
    </row>
    <row r="5108" spans="2:7" x14ac:dyDescent="0.2">
      <c r="B5108" s="26"/>
      <c r="C5108" s="26"/>
      <c r="D5108" s="26"/>
      <c r="E5108" s="26"/>
      <c r="F5108" s="26"/>
      <c r="G5108" s="26"/>
    </row>
    <row r="5109" spans="2:7" x14ac:dyDescent="0.2">
      <c r="B5109" s="26"/>
      <c r="C5109" s="26"/>
      <c r="D5109" s="26"/>
      <c r="E5109" s="26"/>
      <c r="F5109" s="26"/>
      <c r="G5109" s="26"/>
    </row>
    <row r="5110" spans="2:7" x14ac:dyDescent="0.2">
      <c r="B5110" s="26"/>
      <c r="C5110" s="26"/>
      <c r="D5110" s="26"/>
      <c r="E5110" s="26"/>
      <c r="F5110" s="26"/>
      <c r="G5110" s="26"/>
    </row>
    <row r="5111" spans="2:7" x14ac:dyDescent="0.2">
      <c r="B5111" s="26"/>
      <c r="C5111" s="26"/>
      <c r="D5111" s="26"/>
      <c r="E5111" s="26"/>
      <c r="F5111" s="26"/>
      <c r="G5111" s="26"/>
    </row>
    <row r="5112" spans="2:7" x14ac:dyDescent="0.2">
      <c r="B5112" s="26"/>
      <c r="C5112" s="26"/>
      <c r="D5112" s="26"/>
      <c r="E5112" s="26"/>
      <c r="F5112" s="26"/>
      <c r="G5112" s="26"/>
    </row>
    <row r="5113" spans="2:7" x14ac:dyDescent="0.2">
      <c r="B5113" s="26"/>
      <c r="C5113" s="26"/>
      <c r="D5113" s="26"/>
      <c r="E5113" s="26"/>
      <c r="F5113" s="26"/>
      <c r="G5113" s="26"/>
    </row>
    <row r="5114" spans="2:7" x14ac:dyDescent="0.2">
      <c r="B5114" s="26"/>
      <c r="C5114" s="26"/>
      <c r="D5114" s="26"/>
      <c r="E5114" s="26"/>
      <c r="F5114" s="26"/>
      <c r="G5114" s="26"/>
    </row>
    <row r="5115" spans="2:7" x14ac:dyDescent="0.2">
      <c r="B5115" s="26"/>
      <c r="C5115" s="26"/>
      <c r="D5115" s="26"/>
      <c r="E5115" s="26"/>
      <c r="F5115" s="26"/>
      <c r="G5115" s="26"/>
    </row>
    <row r="5116" spans="2:7" x14ac:dyDescent="0.2">
      <c r="B5116" s="26"/>
      <c r="C5116" s="26"/>
      <c r="D5116" s="26"/>
      <c r="E5116" s="26"/>
      <c r="F5116" s="26"/>
      <c r="G5116" s="26"/>
    </row>
    <row r="5117" spans="2:7" x14ac:dyDescent="0.2">
      <c r="B5117" s="26"/>
      <c r="C5117" s="26"/>
      <c r="D5117" s="26"/>
      <c r="E5117" s="26"/>
      <c r="F5117" s="26"/>
      <c r="G5117" s="26"/>
    </row>
    <row r="5118" spans="2:7" x14ac:dyDescent="0.2">
      <c r="B5118" s="26"/>
      <c r="C5118" s="26"/>
      <c r="D5118" s="26"/>
      <c r="E5118" s="26"/>
      <c r="F5118" s="26"/>
      <c r="G5118" s="26"/>
    </row>
    <row r="5119" spans="2:7" x14ac:dyDescent="0.2">
      <c r="B5119" s="26"/>
      <c r="C5119" s="26"/>
      <c r="D5119" s="26"/>
      <c r="E5119" s="26"/>
      <c r="F5119" s="26"/>
      <c r="G5119" s="26"/>
    </row>
    <row r="5120" spans="2:7" x14ac:dyDescent="0.2">
      <c r="B5120" s="26"/>
      <c r="C5120" s="26"/>
      <c r="D5120" s="26"/>
      <c r="E5120" s="26"/>
      <c r="F5120" s="26"/>
      <c r="G5120" s="26"/>
    </row>
    <row r="5121" spans="2:7" x14ac:dyDescent="0.2">
      <c r="B5121" s="26"/>
      <c r="C5121" s="26"/>
      <c r="D5121" s="26"/>
      <c r="E5121" s="26"/>
      <c r="F5121" s="26"/>
      <c r="G5121" s="26"/>
    </row>
    <row r="5122" spans="2:7" x14ac:dyDescent="0.2">
      <c r="B5122" s="26"/>
      <c r="C5122" s="26"/>
      <c r="D5122" s="26"/>
      <c r="E5122" s="26"/>
      <c r="F5122" s="26"/>
      <c r="G5122" s="26"/>
    </row>
    <row r="5123" spans="2:7" x14ac:dyDescent="0.2">
      <c r="B5123" s="26"/>
      <c r="C5123" s="26"/>
      <c r="D5123" s="26"/>
      <c r="E5123" s="26"/>
      <c r="F5123" s="26"/>
      <c r="G5123" s="26"/>
    </row>
    <row r="5124" spans="2:7" x14ac:dyDescent="0.2">
      <c r="B5124" s="26"/>
      <c r="C5124" s="26"/>
      <c r="D5124" s="26"/>
      <c r="E5124" s="26"/>
      <c r="F5124" s="26"/>
      <c r="G5124" s="26"/>
    </row>
    <row r="5125" spans="2:7" x14ac:dyDescent="0.2">
      <c r="B5125" s="26"/>
      <c r="C5125" s="26"/>
      <c r="D5125" s="26"/>
      <c r="E5125" s="26"/>
      <c r="F5125" s="26"/>
      <c r="G5125" s="26"/>
    </row>
    <row r="5126" spans="2:7" x14ac:dyDescent="0.2">
      <c r="B5126" s="26"/>
      <c r="C5126" s="26"/>
      <c r="D5126" s="26"/>
      <c r="E5126" s="26"/>
      <c r="F5126" s="26"/>
      <c r="G5126" s="26"/>
    </row>
    <row r="5127" spans="2:7" x14ac:dyDescent="0.2">
      <c r="B5127" s="26"/>
      <c r="C5127" s="26"/>
      <c r="D5127" s="26"/>
      <c r="E5127" s="26"/>
      <c r="F5127" s="26"/>
      <c r="G5127" s="26"/>
    </row>
    <row r="5128" spans="2:7" x14ac:dyDescent="0.2">
      <c r="B5128" s="26"/>
      <c r="C5128" s="26"/>
      <c r="D5128" s="26"/>
      <c r="E5128" s="26"/>
      <c r="F5128" s="26"/>
      <c r="G5128" s="26"/>
    </row>
    <row r="5129" spans="2:7" x14ac:dyDescent="0.2">
      <c r="B5129" s="26"/>
      <c r="C5129" s="26"/>
      <c r="D5129" s="26"/>
      <c r="E5129" s="26"/>
      <c r="F5129" s="26"/>
      <c r="G5129" s="26"/>
    </row>
    <row r="5130" spans="2:7" x14ac:dyDescent="0.2">
      <c r="B5130" s="26"/>
      <c r="C5130" s="26"/>
      <c r="D5130" s="26"/>
      <c r="E5130" s="26"/>
      <c r="F5130" s="26"/>
      <c r="G5130" s="26"/>
    </row>
    <row r="5131" spans="2:7" x14ac:dyDescent="0.2">
      <c r="B5131" s="26"/>
      <c r="C5131" s="26"/>
      <c r="D5131" s="26"/>
      <c r="E5131" s="26"/>
      <c r="F5131" s="26"/>
      <c r="G5131" s="26"/>
    </row>
    <row r="5132" spans="2:7" x14ac:dyDescent="0.2">
      <c r="B5132" s="26"/>
      <c r="C5132" s="26"/>
      <c r="D5132" s="26"/>
      <c r="E5132" s="26"/>
      <c r="F5132" s="26"/>
      <c r="G5132" s="26"/>
    </row>
    <row r="5133" spans="2:7" x14ac:dyDescent="0.2">
      <c r="B5133" s="26"/>
      <c r="C5133" s="26"/>
      <c r="D5133" s="26"/>
      <c r="E5133" s="26"/>
      <c r="F5133" s="26"/>
      <c r="G5133" s="26"/>
    </row>
    <row r="5134" spans="2:7" x14ac:dyDescent="0.2">
      <c r="B5134" s="26"/>
      <c r="C5134" s="26"/>
      <c r="D5134" s="26"/>
      <c r="E5134" s="26"/>
      <c r="F5134" s="26"/>
      <c r="G5134" s="26"/>
    </row>
    <row r="5135" spans="2:7" x14ac:dyDescent="0.2">
      <c r="B5135" s="26"/>
      <c r="C5135" s="26"/>
      <c r="D5135" s="26"/>
      <c r="E5135" s="26"/>
      <c r="F5135" s="26"/>
      <c r="G5135" s="26"/>
    </row>
    <row r="5136" spans="2:7" x14ac:dyDescent="0.2">
      <c r="B5136" s="26"/>
      <c r="C5136" s="26"/>
      <c r="D5136" s="26"/>
      <c r="E5136" s="26"/>
      <c r="F5136" s="26"/>
      <c r="G5136" s="26"/>
    </row>
    <row r="5137" spans="2:7" x14ac:dyDescent="0.2">
      <c r="B5137" s="26"/>
      <c r="C5137" s="26"/>
      <c r="D5137" s="26"/>
      <c r="E5137" s="26"/>
      <c r="F5137" s="26"/>
      <c r="G5137" s="26"/>
    </row>
    <row r="5138" spans="2:7" x14ac:dyDescent="0.2">
      <c r="B5138" s="26"/>
      <c r="C5138" s="26"/>
      <c r="D5138" s="26"/>
      <c r="E5138" s="26"/>
      <c r="F5138" s="26"/>
      <c r="G5138" s="26"/>
    </row>
    <row r="5139" spans="2:7" x14ac:dyDescent="0.2">
      <c r="B5139" s="26"/>
      <c r="C5139" s="26"/>
      <c r="D5139" s="26"/>
      <c r="E5139" s="26"/>
      <c r="F5139" s="26"/>
      <c r="G5139" s="26"/>
    </row>
    <row r="5140" spans="2:7" x14ac:dyDescent="0.2">
      <c r="B5140" s="26"/>
      <c r="C5140" s="26"/>
      <c r="D5140" s="26"/>
      <c r="E5140" s="26"/>
      <c r="F5140" s="26"/>
      <c r="G5140" s="26"/>
    </row>
    <row r="5141" spans="2:7" x14ac:dyDescent="0.2">
      <c r="B5141" s="26"/>
      <c r="C5141" s="26"/>
      <c r="D5141" s="26"/>
      <c r="E5141" s="26"/>
      <c r="F5141" s="26"/>
      <c r="G5141" s="26"/>
    </row>
    <row r="5142" spans="2:7" x14ac:dyDescent="0.2">
      <c r="B5142" s="26"/>
      <c r="C5142" s="26"/>
      <c r="D5142" s="26"/>
      <c r="E5142" s="26"/>
      <c r="F5142" s="26"/>
      <c r="G5142" s="26"/>
    </row>
    <row r="5143" spans="2:7" x14ac:dyDescent="0.2">
      <c r="B5143" s="26"/>
      <c r="C5143" s="26"/>
      <c r="D5143" s="26"/>
      <c r="E5143" s="26"/>
      <c r="F5143" s="26"/>
      <c r="G5143" s="26"/>
    </row>
    <row r="5144" spans="2:7" x14ac:dyDescent="0.2">
      <c r="B5144" s="26"/>
      <c r="C5144" s="26"/>
      <c r="D5144" s="26"/>
      <c r="E5144" s="26"/>
      <c r="F5144" s="26"/>
      <c r="G5144" s="26"/>
    </row>
    <row r="5145" spans="2:7" x14ac:dyDescent="0.2">
      <c r="B5145" s="26"/>
      <c r="C5145" s="26"/>
      <c r="D5145" s="26"/>
      <c r="E5145" s="26"/>
      <c r="F5145" s="26"/>
      <c r="G5145" s="26"/>
    </row>
    <row r="5146" spans="2:7" x14ac:dyDescent="0.2">
      <c r="B5146" s="26"/>
      <c r="C5146" s="26"/>
      <c r="D5146" s="26"/>
      <c r="E5146" s="26"/>
      <c r="F5146" s="26"/>
      <c r="G5146" s="26"/>
    </row>
    <row r="5147" spans="2:7" x14ac:dyDescent="0.2">
      <c r="B5147" s="26"/>
      <c r="C5147" s="26"/>
      <c r="D5147" s="26"/>
      <c r="E5147" s="26"/>
      <c r="F5147" s="26"/>
      <c r="G5147" s="26"/>
    </row>
    <row r="5148" spans="2:7" x14ac:dyDescent="0.2">
      <c r="B5148" s="26"/>
      <c r="C5148" s="26"/>
      <c r="D5148" s="26"/>
      <c r="E5148" s="26"/>
      <c r="F5148" s="26"/>
      <c r="G5148" s="26"/>
    </row>
    <row r="5149" spans="2:7" x14ac:dyDescent="0.2">
      <c r="B5149" s="26"/>
      <c r="C5149" s="26"/>
      <c r="D5149" s="26"/>
      <c r="E5149" s="26"/>
      <c r="F5149" s="26"/>
      <c r="G5149" s="26"/>
    </row>
    <row r="5150" spans="2:7" x14ac:dyDescent="0.2">
      <c r="B5150" s="26"/>
      <c r="C5150" s="26"/>
      <c r="D5150" s="26"/>
      <c r="E5150" s="26"/>
      <c r="F5150" s="26"/>
      <c r="G5150" s="26"/>
    </row>
    <row r="5151" spans="2:7" x14ac:dyDescent="0.2">
      <c r="B5151" s="26"/>
      <c r="C5151" s="26"/>
      <c r="D5151" s="26"/>
      <c r="E5151" s="26"/>
      <c r="F5151" s="26"/>
      <c r="G5151" s="26"/>
    </row>
    <row r="5152" spans="2:7" x14ac:dyDescent="0.2">
      <c r="B5152" s="26"/>
      <c r="C5152" s="26"/>
      <c r="D5152" s="26"/>
      <c r="E5152" s="26"/>
      <c r="F5152" s="26"/>
      <c r="G5152" s="26"/>
    </row>
    <row r="5153" spans="2:7" x14ac:dyDescent="0.2">
      <c r="B5153" s="26"/>
      <c r="C5153" s="26"/>
      <c r="D5153" s="26"/>
      <c r="E5153" s="26"/>
      <c r="F5153" s="26"/>
      <c r="G5153" s="26"/>
    </row>
    <row r="5154" spans="2:7" x14ac:dyDescent="0.2">
      <c r="B5154" s="26"/>
      <c r="C5154" s="26"/>
      <c r="D5154" s="26"/>
      <c r="E5154" s="26"/>
      <c r="F5154" s="26"/>
      <c r="G5154" s="26"/>
    </row>
    <row r="5155" spans="2:7" x14ac:dyDescent="0.2">
      <c r="B5155" s="26"/>
      <c r="C5155" s="26"/>
      <c r="D5155" s="26"/>
      <c r="E5155" s="26"/>
      <c r="F5155" s="26"/>
      <c r="G5155" s="26"/>
    </row>
    <row r="5156" spans="2:7" x14ac:dyDescent="0.2">
      <c r="B5156" s="26"/>
      <c r="C5156" s="26"/>
      <c r="D5156" s="26"/>
      <c r="E5156" s="26"/>
      <c r="F5156" s="26"/>
      <c r="G5156" s="26"/>
    </row>
    <row r="5157" spans="2:7" x14ac:dyDescent="0.2">
      <c r="B5157" s="26"/>
      <c r="C5157" s="26"/>
      <c r="D5157" s="26"/>
      <c r="E5157" s="26"/>
      <c r="F5157" s="26"/>
      <c r="G5157" s="26"/>
    </row>
    <row r="5158" spans="2:7" x14ac:dyDescent="0.2">
      <c r="B5158" s="26"/>
      <c r="C5158" s="26"/>
      <c r="D5158" s="26"/>
      <c r="E5158" s="26"/>
      <c r="F5158" s="26"/>
      <c r="G5158" s="26"/>
    </row>
    <row r="5159" spans="2:7" x14ac:dyDescent="0.2">
      <c r="B5159" s="26"/>
      <c r="C5159" s="26"/>
      <c r="D5159" s="26"/>
      <c r="E5159" s="26"/>
      <c r="F5159" s="26"/>
      <c r="G5159" s="26"/>
    </row>
    <row r="5160" spans="2:7" x14ac:dyDescent="0.2">
      <c r="B5160" s="26"/>
      <c r="C5160" s="26"/>
      <c r="D5160" s="26"/>
      <c r="E5160" s="26"/>
      <c r="F5160" s="26"/>
      <c r="G5160" s="26"/>
    </row>
    <row r="5161" spans="2:7" x14ac:dyDescent="0.2">
      <c r="B5161" s="26"/>
      <c r="C5161" s="26"/>
      <c r="D5161" s="26"/>
      <c r="E5161" s="26"/>
      <c r="F5161" s="26"/>
      <c r="G5161" s="26"/>
    </row>
    <row r="5162" spans="2:7" x14ac:dyDescent="0.2">
      <c r="B5162" s="26"/>
      <c r="C5162" s="26"/>
      <c r="D5162" s="26"/>
      <c r="E5162" s="26"/>
      <c r="F5162" s="26"/>
      <c r="G5162" s="26"/>
    </row>
    <row r="5163" spans="2:7" x14ac:dyDescent="0.2">
      <c r="B5163" s="26"/>
      <c r="C5163" s="26"/>
      <c r="D5163" s="26"/>
      <c r="E5163" s="26"/>
      <c r="F5163" s="26"/>
      <c r="G5163" s="26"/>
    </row>
    <row r="5164" spans="2:7" x14ac:dyDescent="0.2">
      <c r="B5164" s="26"/>
      <c r="C5164" s="26"/>
      <c r="D5164" s="26"/>
      <c r="E5164" s="26"/>
      <c r="F5164" s="26"/>
      <c r="G5164" s="26"/>
    </row>
    <row r="5165" spans="2:7" x14ac:dyDescent="0.2">
      <c r="B5165" s="26"/>
      <c r="C5165" s="26"/>
      <c r="D5165" s="26"/>
      <c r="E5165" s="26"/>
      <c r="F5165" s="26"/>
      <c r="G5165" s="26"/>
    </row>
    <row r="5166" spans="2:7" x14ac:dyDescent="0.2">
      <c r="B5166" s="26"/>
      <c r="C5166" s="26"/>
      <c r="D5166" s="26"/>
      <c r="E5166" s="26"/>
      <c r="F5166" s="26"/>
      <c r="G5166" s="26"/>
    </row>
    <row r="5167" spans="2:7" x14ac:dyDescent="0.2">
      <c r="B5167" s="26"/>
      <c r="C5167" s="26"/>
      <c r="D5167" s="26"/>
      <c r="E5167" s="26"/>
      <c r="F5167" s="26"/>
      <c r="G5167" s="26"/>
    </row>
    <row r="5168" spans="2:7" x14ac:dyDescent="0.2">
      <c r="B5168" s="26"/>
      <c r="C5168" s="26"/>
      <c r="D5168" s="26"/>
      <c r="E5168" s="26"/>
      <c r="F5168" s="26"/>
      <c r="G5168" s="26"/>
    </row>
    <row r="5169" spans="2:7" x14ac:dyDescent="0.2">
      <c r="B5169" s="26"/>
      <c r="C5169" s="26"/>
      <c r="D5169" s="26"/>
      <c r="E5169" s="26"/>
      <c r="F5169" s="26"/>
      <c r="G5169" s="26"/>
    </row>
    <row r="5170" spans="2:7" x14ac:dyDescent="0.2">
      <c r="B5170" s="26"/>
      <c r="C5170" s="26"/>
      <c r="D5170" s="26"/>
      <c r="E5170" s="26"/>
      <c r="F5170" s="26"/>
      <c r="G5170" s="26"/>
    </row>
    <row r="5171" spans="2:7" x14ac:dyDescent="0.2">
      <c r="B5171" s="26"/>
      <c r="C5171" s="26"/>
      <c r="D5171" s="26"/>
      <c r="E5171" s="26"/>
      <c r="F5171" s="26"/>
      <c r="G5171" s="26"/>
    </row>
    <row r="5172" spans="2:7" x14ac:dyDescent="0.2">
      <c r="B5172" s="26"/>
      <c r="C5172" s="26"/>
      <c r="D5172" s="26"/>
      <c r="E5172" s="26"/>
      <c r="F5172" s="26"/>
      <c r="G5172" s="26"/>
    </row>
    <row r="5173" spans="2:7" x14ac:dyDescent="0.2">
      <c r="B5173" s="26"/>
      <c r="C5173" s="26"/>
      <c r="D5173" s="26"/>
      <c r="E5173" s="26"/>
      <c r="F5173" s="26"/>
      <c r="G5173" s="26"/>
    </row>
    <row r="5174" spans="2:7" x14ac:dyDescent="0.2">
      <c r="B5174" s="26"/>
      <c r="C5174" s="26"/>
      <c r="D5174" s="26"/>
      <c r="E5174" s="26"/>
      <c r="F5174" s="26"/>
      <c r="G5174" s="26"/>
    </row>
    <row r="5175" spans="2:7" x14ac:dyDescent="0.2">
      <c r="B5175" s="26"/>
      <c r="C5175" s="26"/>
      <c r="D5175" s="26"/>
      <c r="E5175" s="26"/>
      <c r="F5175" s="26"/>
      <c r="G5175" s="26"/>
    </row>
    <row r="5176" spans="2:7" x14ac:dyDescent="0.2">
      <c r="B5176" s="26"/>
      <c r="C5176" s="26"/>
      <c r="D5176" s="26"/>
      <c r="E5176" s="26"/>
      <c r="F5176" s="26"/>
      <c r="G5176" s="26"/>
    </row>
    <row r="5177" spans="2:7" x14ac:dyDescent="0.2">
      <c r="B5177" s="26"/>
      <c r="C5177" s="26"/>
      <c r="D5177" s="26"/>
      <c r="E5177" s="26"/>
      <c r="F5177" s="26"/>
      <c r="G5177" s="26"/>
    </row>
    <row r="5178" spans="2:7" x14ac:dyDescent="0.2">
      <c r="B5178" s="26"/>
      <c r="C5178" s="26"/>
      <c r="D5178" s="26"/>
      <c r="E5178" s="26"/>
      <c r="F5178" s="26"/>
      <c r="G5178" s="26"/>
    </row>
    <row r="5179" spans="2:7" x14ac:dyDescent="0.2">
      <c r="B5179" s="26"/>
      <c r="C5179" s="26"/>
      <c r="D5179" s="26"/>
      <c r="E5179" s="26"/>
      <c r="F5179" s="26"/>
      <c r="G5179" s="26"/>
    </row>
    <row r="5180" spans="2:7" x14ac:dyDescent="0.2">
      <c r="B5180" s="26"/>
      <c r="C5180" s="26"/>
      <c r="D5180" s="26"/>
      <c r="E5180" s="26"/>
      <c r="F5180" s="26"/>
      <c r="G5180" s="26"/>
    </row>
    <row r="5181" spans="2:7" x14ac:dyDescent="0.2">
      <c r="B5181" s="26"/>
      <c r="C5181" s="26"/>
      <c r="D5181" s="26"/>
      <c r="E5181" s="26"/>
      <c r="F5181" s="26"/>
      <c r="G5181" s="26"/>
    </row>
    <row r="5182" spans="2:7" x14ac:dyDescent="0.2">
      <c r="B5182" s="26"/>
      <c r="C5182" s="26"/>
      <c r="D5182" s="26"/>
      <c r="E5182" s="26"/>
      <c r="F5182" s="26"/>
      <c r="G5182" s="26"/>
    </row>
    <row r="5183" spans="2:7" x14ac:dyDescent="0.2">
      <c r="B5183" s="26"/>
      <c r="C5183" s="26"/>
      <c r="D5183" s="26"/>
      <c r="E5183" s="26"/>
      <c r="F5183" s="26"/>
      <c r="G5183" s="26"/>
    </row>
    <row r="5184" spans="2:7" x14ac:dyDescent="0.2">
      <c r="B5184" s="26"/>
      <c r="C5184" s="26"/>
      <c r="D5184" s="26"/>
      <c r="E5184" s="26"/>
      <c r="F5184" s="26"/>
      <c r="G5184" s="26"/>
    </row>
    <row r="5185" spans="2:7" x14ac:dyDescent="0.2">
      <c r="B5185" s="26"/>
      <c r="C5185" s="26"/>
      <c r="D5185" s="26"/>
      <c r="E5185" s="26"/>
      <c r="F5185" s="26"/>
      <c r="G5185" s="26"/>
    </row>
    <row r="5186" spans="2:7" x14ac:dyDescent="0.2">
      <c r="B5186" s="26"/>
      <c r="C5186" s="26"/>
      <c r="D5186" s="26"/>
      <c r="E5186" s="26"/>
      <c r="F5186" s="26"/>
      <c r="G5186" s="26"/>
    </row>
    <row r="5187" spans="2:7" x14ac:dyDescent="0.2">
      <c r="B5187" s="26"/>
      <c r="C5187" s="26"/>
      <c r="D5187" s="26"/>
      <c r="E5187" s="26"/>
      <c r="F5187" s="26"/>
      <c r="G5187" s="26"/>
    </row>
    <row r="5188" spans="2:7" x14ac:dyDescent="0.2">
      <c r="B5188" s="26"/>
      <c r="C5188" s="26"/>
      <c r="D5188" s="26"/>
      <c r="E5188" s="26"/>
      <c r="F5188" s="26"/>
      <c r="G5188" s="26"/>
    </row>
    <row r="5189" spans="2:7" x14ac:dyDescent="0.2">
      <c r="B5189" s="26"/>
      <c r="C5189" s="26"/>
      <c r="D5189" s="26"/>
      <c r="E5189" s="26"/>
      <c r="F5189" s="26"/>
      <c r="G5189" s="26"/>
    </row>
    <row r="5190" spans="2:7" x14ac:dyDescent="0.2">
      <c r="B5190" s="26"/>
      <c r="C5190" s="26"/>
      <c r="D5190" s="26"/>
      <c r="E5190" s="26"/>
      <c r="F5190" s="26"/>
      <c r="G5190" s="26"/>
    </row>
    <row r="5191" spans="2:7" x14ac:dyDescent="0.2">
      <c r="B5191" s="26"/>
      <c r="C5191" s="26"/>
      <c r="D5191" s="26"/>
      <c r="E5191" s="26"/>
      <c r="F5191" s="26"/>
      <c r="G5191" s="26"/>
    </row>
    <row r="5192" spans="2:7" x14ac:dyDescent="0.2">
      <c r="B5192" s="26"/>
      <c r="C5192" s="26"/>
      <c r="D5192" s="26"/>
      <c r="E5192" s="26"/>
      <c r="F5192" s="26"/>
      <c r="G5192" s="26"/>
    </row>
    <row r="5193" spans="2:7" x14ac:dyDescent="0.2">
      <c r="B5193" s="26"/>
      <c r="C5193" s="26"/>
      <c r="D5193" s="26"/>
      <c r="E5193" s="26"/>
      <c r="F5193" s="26"/>
      <c r="G5193" s="26"/>
    </row>
    <row r="5194" spans="2:7" x14ac:dyDescent="0.2">
      <c r="B5194" s="26"/>
      <c r="C5194" s="26"/>
      <c r="D5194" s="26"/>
      <c r="E5194" s="26"/>
      <c r="F5194" s="26"/>
      <c r="G5194" s="26"/>
    </row>
    <row r="5195" spans="2:7" x14ac:dyDescent="0.2">
      <c r="B5195" s="26"/>
      <c r="C5195" s="26"/>
      <c r="D5195" s="26"/>
      <c r="E5195" s="26"/>
      <c r="F5195" s="26"/>
      <c r="G5195" s="26"/>
    </row>
    <row r="5196" spans="2:7" x14ac:dyDescent="0.2">
      <c r="B5196" s="26"/>
      <c r="C5196" s="26"/>
      <c r="D5196" s="26"/>
      <c r="E5196" s="26"/>
      <c r="F5196" s="26"/>
      <c r="G5196" s="26"/>
    </row>
    <row r="5197" spans="2:7" x14ac:dyDescent="0.2">
      <c r="B5197" s="26"/>
      <c r="C5197" s="26"/>
      <c r="D5197" s="26"/>
      <c r="E5197" s="26"/>
      <c r="F5197" s="26"/>
      <c r="G5197" s="26"/>
    </row>
    <row r="5198" spans="2:7" x14ac:dyDescent="0.2">
      <c r="B5198" s="26"/>
      <c r="C5198" s="26"/>
      <c r="D5198" s="26"/>
      <c r="E5198" s="26"/>
      <c r="F5198" s="26"/>
      <c r="G5198" s="26"/>
    </row>
    <row r="5199" spans="2:7" x14ac:dyDescent="0.2">
      <c r="B5199" s="26"/>
      <c r="C5199" s="26"/>
      <c r="D5199" s="26"/>
      <c r="E5199" s="26"/>
      <c r="F5199" s="26"/>
      <c r="G5199" s="26"/>
    </row>
    <row r="5200" spans="2:7" x14ac:dyDescent="0.2">
      <c r="B5200" s="26"/>
      <c r="C5200" s="26"/>
      <c r="D5200" s="26"/>
      <c r="E5200" s="26"/>
      <c r="F5200" s="26"/>
      <c r="G5200" s="26"/>
    </row>
    <row r="5201" spans="2:7" x14ac:dyDescent="0.2">
      <c r="B5201" s="26"/>
      <c r="C5201" s="26"/>
      <c r="D5201" s="26"/>
      <c r="E5201" s="26"/>
      <c r="F5201" s="26"/>
      <c r="G5201" s="26"/>
    </row>
    <row r="5202" spans="2:7" x14ac:dyDescent="0.2">
      <c r="B5202" s="26"/>
      <c r="C5202" s="26"/>
      <c r="D5202" s="26"/>
      <c r="E5202" s="26"/>
      <c r="F5202" s="26"/>
      <c r="G5202" s="26"/>
    </row>
    <row r="5203" spans="2:7" x14ac:dyDescent="0.2">
      <c r="B5203" s="26"/>
      <c r="C5203" s="26"/>
      <c r="D5203" s="26"/>
      <c r="E5203" s="26"/>
      <c r="F5203" s="26"/>
      <c r="G5203" s="26"/>
    </row>
    <row r="5204" spans="2:7" x14ac:dyDescent="0.2">
      <c r="B5204" s="26"/>
      <c r="C5204" s="26"/>
      <c r="D5204" s="26"/>
      <c r="E5204" s="26"/>
      <c r="F5204" s="26"/>
      <c r="G5204" s="26"/>
    </row>
    <row r="5205" spans="2:7" x14ac:dyDescent="0.2">
      <c r="B5205" s="26"/>
      <c r="C5205" s="26"/>
      <c r="D5205" s="26"/>
      <c r="E5205" s="26"/>
      <c r="F5205" s="26"/>
      <c r="G5205" s="26"/>
    </row>
    <row r="5206" spans="2:7" x14ac:dyDescent="0.2">
      <c r="B5206" s="26"/>
      <c r="C5206" s="26"/>
      <c r="D5206" s="26"/>
      <c r="E5206" s="26"/>
      <c r="F5206" s="26"/>
      <c r="G5206" s="26"/>
    </row>
    <row r="5207" spans="2:7" x14ac:dyDescent="0.2">
      <c r="B5207" s="26"/>
      <c r="C5207" s="26"/>
      <c r="D5207" s="26"/>
      <c r="E5207" s="26"/>
      <c r="F5207" s="26"/>
      <c r="G5207" s="26"/>
    </row>
    <row r="5208" spans="2:7" x14ac:dyDescent="0.2">
      <c r="B5208" s="26"/>
      <c r="C5208" s="26"/>
      <c r="D5208" s="26"/>
      <c r="E5208" s="26"/>
      <c r="F5208" s="26"/>
      <c r="G5208" s="26"/>
    </row>
    <row r="5209" spans="2:7" x14ac:dyDescent="0.2">
      <c r="B5209" s="26"/>
      <c r="C5209" s="26"/>
      <c r="D5209" s="26"/>
      <c r="E5209" s="26"/>
      <c r="F5209" s="26"/>
      <c r="G5209" s="26"/>
    </row>
    <row r="5210" spans="2:7" x14ac:dyDescent="0.2">
      <c r="B5210" s="26"/>
      <c r="C5210" s="26"/>
      <c r="D5210" s="26"/>
      <c r="E5210" s="26"/>
      <c r="F5210" s="26"/>
      <c r="G5210" s="26"/>
    </row>
    <row r="5211" spans="2:7" x14ac:dyDescent="0.2">
      <c r="B5211" s="26"/>
      <c r="C5211" s="26"/>
      <c r="D5211" s="26"/>
      <c r="E5211" s="26"/>
      <c r="F5211" s="26"/>
      <c r="G5211" s="26"/>
    </row>
    <row r="5212" spans="2:7" x14ac:dyDescent="0.2">
      <c r="B5212" s="26"/>
      <c r="C5212" s="26"/>
      <c r="D5212" s="26"/>
      <c r="E5212" s="26"/>
      <c r="F5212" s="26"/>
      <c r="G5212" s="26"/>
    </row>
    <row r="5213" spans="2:7" x14ac:dyDescent="0.2">
      <c r="B5213" s="26"/>
      <c r="C5213" s="26"/>
      <c r="D5213" s="26"/>
      <c r="E5213" s="26"/>
      <c r="F5213" s="26"/>
      <c r="G5213" s="26"/>
    </row>
    <row r="5214" spans="2:7" x14ac:dyDescent="0.2">
      <c r="B5214" s="26"/>
      <c r="C5214" s="26"/>
      <c r="D5214" s="26"/>
      <c r="E5214" s="26"/>
      <c r="F5214" s="26"/>
      <c r="G5214" s="26"/>
    </row>
    <row r="5215" spans="2:7" x14ac:dyDescent="0.2">
      <c r="B5215" s="26"/>
      <c r="C5215" s="26"/>
      <c r="D5215" s="26"/>
      <c r="E5215" s="26"/>
      <c r="F5215" s="26"/>
      <c r="G5215" s="26"/>
    </row>
    <row r="5216" spans="2:7" x14ac:dyDescent="0.2">
      <c r="B5216" s="26"/>
      <c r="C5216" s="26"/>
      <c r="D5216" s="26"/>
      <c r="E5216" s="26"/>
      <c r="F5216" s="26"/>
      <c r="G5216" s="26"/>
    </row>
    <row r="5217" spans="2:7" x14ac:dyDescent="0.2">
      <c r="B5217" s="26"/>
      <c r="C5217" s="26"/>
      <c r="D5217" s="26"/>
      <c r="E5217" s="26"/>
      <c r="F5217" s="26"/>
      <c r="G5217" s="26"/>
    </row>
    <row r="5218" spans="2:7" x14ac:dyDescent="0.2">
      <c r="B5218" s="26"/>
      <c r="C5218" s="26"/>
      <c r="D5218" s="26"/>
      <c r="E5218" s="26"/>
      <c r="F5218" s="26"/>
      <c r="G5218" s="26"/>
    </row>
    <row r="5219" spans="2:7" x14ac:dyDescent="0.2">
      <c r="B5219" s="26"/>
      <c r="C5219" s="26"/>
      <c r="D5219" s="26"/>
      <c r="E5219" s="26"/>
      <c r="F5219" s="26"/>
      <c r="G5219" s="26"/>
    </row>
    <row r="5220" spans="2:7" x14ac:dyDescent="0.2">
      <c r="B5220" s="26"/>
      <c r="C5220" s="26"/>
      <c r="D5220" s="26"/>
      <c r="E5220" s="26"/>
      <c r="F5220" s="26"/>
      <c r="G5220" s="26"/>
    </row>
    <row r="5221" spans="2:7" x14ac:dyDescent="0.2">
      <c r="B5221" s="26"/>
      <c r="C5221" s="26"/>
      <c r="D5221" s="26"/>
      <c r="E5221" s="26"/>
      <c r="F5221" s="26"/>
      <c r="G5221" s="26"/>
    </row>
    <row r="5222" spans="2:7" x14ac:dyDescent="0.2">
      <c r="B5222" s="26"/>
      <c r="C5222" s="26"/>
      <c r="D5222" s="26"/>
      <c r="E5222" s="26"/>
      <c r="F5222" s="26"/>
      <c r="G5222" s="26"/>
    </row>
    <row r="5223" spans="2:7" x14ac:dyDescent="0.2">
      <c r="B5223" s="26"/>
      <c r="C5223" s="26"/>
      <c r="D5223" s="26"/>
      <c r="E5223" s="26"/>
      <c r="F5223" s="26"/>
      <c r="G5223" s="26"/>
    </row>
    <row r="5224" spans="2:7" x14ac:dyDescent="0.2">
      <c r="B5224" s="26"/>
      <c r="C5224" s="26"/>
      <c r="D5224" s="26"/>
      <c r="E5224" s="26"/>
      <c r="F5224" s="26"/>
      <c r="G5224" s="26"/>
    </row>
    <row r="5225" spans="2:7" x14ac:dyDescent="0.2">
      <c r="B5225" s="26"/>
      <c r="C5225" s="26"/>
      <c r="D5225" s="26"/>
      <c r="E5225" s="26"/>
      <c r="F5225" s="26"/>
      <c r="G5225" s="26"/>
    </row>
    <row r="5226" spans="2:7" x14ac:dyDescent="0.2">
      <c r="B5226" s="26"/>
      <c r="C5226" s="26"/>
      <c r="D5226" s="26"/>
      <c r="E5226" s="26"/>
      <c r="F5226" s="26"/>
      <c r="G5226" s="26"/>
    </row>
    <row r="5227" spans="2:7" x14ac:dyDescent="0.2">
      <c r="B5227" s="26"/>
      <c r="C5227" s="26"/>
      <c r="D5227" s="26"/>
      <c r="E5227" s="26"/>
      <c r="F5227" s="26"/>
      <c r="G5227" s="26"/>
    </row>
    <row r="5228" spans="2:7" x14ac:dyDescent="0.2">
      <c r="B5228" s="26"/>
      <c r="C5228" s="26"/>
      <c r="D5228" s="26"/>
      <c r="E5228" s="26"/>
      <c r="F5228" s="26"/>
      <c r="G5228" s="26"/>
    </row>
    <row r="5229" spans="2:7" x14ac:dyDescent="0.2">
      <c r="B5229" s="26"/>
      <c r="C5229" s="26"/>
      <c r="D5229" s="26"/>
      <c r="E5229" s="26"/>
      <c r="F5229" s="26"/>
      <c r="G5229" s="26"/>
    </row>
    <row r="5230" spans="2:7" x14ac:dyDescent="0.2">
      <c r="B5230" s="26"/>
      <c r="C5230" s="26"/>
      <c r="D5230" s="26"/>
      <c r="E5230" s="26"/>
      <c r="F5230" s="26"/>
      <c r="G5230" s="26"/>
    </row>
    <row r="5231" spans="2:7" x14ac:dyDescent="0.2">
      <c r="B5231" s="26"/>
      <c r="C5231" s="26"/>
      <c r="D5231" s="26"/>
      <c r="E5231" s="26"/>
      <c r="F5231" s="26"/>
      <c r="G5231" s="26"/>
    </row>
    <row r="5232" spans="2:7" x14ac:dyDescent="0.2">
      <c r="B5232" s="26"/>
      <c r="C5232" s="26"/>
      <c r="D5232" s="26"/>
      <c r="E5232" s="26"/>
      <c r="F5232" s="26"/>
      <c r="G5232" s="26"/>
    </row>
    <row r="5233" spans="2:7" x14ac:dyDescent="0.2">
      <c r="B5233" s="26"/>
      <c r="C5233" s="26"/>
      <c r="D5233" s="26"/>
      <c r="E5233" s="26"/>
      <c r="F5233" s="26"/>
      <c r="G5233" s="26"/>
    </row>
    <row r="5234" spans="2:7" x14ac:dyDescent="0.2">
      <c r="B5234" s="26"/>
      <c r="C5234" s="26"/>
      <c r="D5234" s="26"/>
      <c r="E5234" s="26"/>
      <c r="F5234" s="26"/>
      <c r="G5234" s="26"/>
    </row>
    <row r="5235" spans="2:7" x14ac:dyDescent="0.2">
      <c r="B5235" s="26"/>
      <c r="C5235" s="26"/>
      <c r="D5235" s="26"/>
      <c r="E5235" s="26"/>
      <c r="F5235" s="26"/>
      <c r="G5235" s="26"/>
    </row>
    <row r="5236" spans="2:7" x14ac:dyDescent="0.2">
      <c r="B5236" s="26"/>
      <c r="C5236" s="26"/>
      <c r="D5236" s="26"/>
      <c r="E5236" s="26"/>
      <c r="F5236" s="26"/>
      <c r="G5236" s="26"/>
    </row>
    <row r="5237" spans="2:7" x14ac:dyDescent="0.2">
      <c r="B5237" s="26"/>
      <c r="C5237" s="26"/>
      <c r="D5237" s="26"/>
      <c r="E5237" s="26"/>
      <c r="F5237" s="26"/>
      <c r="G5237" s="26"/>
    </row>
    <row r="5238" spans="2:7" x14ac:dyDescent="0.2">
      <c r="B5238" s="26"/>
      <c r="C5238" s="26"/>
      <c r="D5238" s="26"/>
      <c r="E5238" s="26"/>
      <c r="F5238" s="26"/>
      <c r="G5238" s="26"/>
    </row>
    <row r="5239" spans="2:7" x14ac:dyDescent="0.2">
      <c r="B5239" s="26"/>
      <c r="C5239" s="26"/>
      <c r="D5239" s="26"/>
      <c r="E5239" s="26"/>
      <c r="F5239" s="26"/>
      <c r="G5239" s="26"/>
    </row>
    <row r="5240" spans="2:7" x14ac:dyDescent="0.2">
      <c r="B5240" s="26"/>
      <c r="C5240" s="26"/>
      <c r="D5240" s="26"/>
      <c r="E5240" s="26"/>
      <c r="F5240" s="26"/>
      <c r="G5240" s="26"/>
    </row>
    <row r="5241" spans="2:7" x14ac:dyDescent="0.2">
      <c r="B5241" s="26"/>
      <c r="C5241" s="26"/>
      <c r="D5241" s="26"/>
      <c r="E5241" s="26"/>
      <c r="F5241" s="26"/>
      <c r="G5241" s="26"/>
    </row>
    <row r="5242" spans="2:7" x14ac:dyDescent="0.2">
      <c r="B5242" s="26"/>
      <c r="C5242" s="26"/>
      <c r="D5242" s="26"/>
      <c r="E5242" s="26"/>
      <c r="F5242" s="26"/>
      <c r="G5242" s="26"/>
    </row>
    <row r="5243" spans="2:7" x14ac:dyDescent="0.2">
      <c r="B5243" s="26"/>
      <c r="C5243" s="26"/>
      <c r="D5243" s="26"/>
      <c r="E5243" s="26"/>
      <c r="F5243" s="26"/>
      <c r="G5243" s="26"/>
    </row>
    <row r="5244" spans="2:7" x14ac:dyDescent="0.2">
      <c r="B5244" s="26"/>
      <c r="C5244" s="26"/>
      <c r="D5244" s="26"/>
      <c r="E5244" s="26"/>
      <c r="F5244" s="26"/>
      <c r="G5244" s="26"/>
    </row>
    <row r="5245" spans="2:7" x14ac:dyDescent="0.2">
      <c r="B5245" s="26"/>
      <c r="C5245" s="26"/>
      <c r="D5245" s="26"/>
      <c r="E5245" s="26"/>
      <c r="F5245" s="26"/>
      <c r="G5245" s="26"/>
    </row>
    <row r="5246" spans="2:7" x14ac:dyDescent="0.2">
      <c r="B5246" s="26"/>
      <c r="C5246" s="26"/>
      <c r="D5246" s="26"/>
      <c r="E5246" s="26"/>
      <c r="F5246" s="26"/>
      <c r="G5246" s="26"/>
    </row>
    <row r="5247" spans="2:7" x14ac:dyDescent="0.2">
      <c r="B5247" s="26"/>
      <c r="C5247" s="26"/>
      <c r="D5247" s="26"/>
      <c r="E5247" s="26"/>
      <c r="F5247" s="26"/>
      <c r="G5247" s="26"/>
    </row>
    <row r="5248" spans="2:7" x14ac:dyDescent="0.2">
      <c r="B5248" s="26"/>
      <c r="C5248" s="26"/>
      <c r="D5248" s="26"/>
      <c r="E5248" s="26"/>
      <c r="F5248" s="26"/>
      <c r="G5248" s="26"/>
    </row>
    <row r="5249" spans="2:7" x14ac:dyDescent="0.2">
      <c r="B5249" s="26"/>
      <c r="C5249" s="26"/>
      <c r="D5249" s="26"/>
      <c r="E5249" s="26"/>
      <c r="F5249" s="26"/>
      <c r="G5249" s="26"/>
    </row>
    <row r="5250" spans="2:7" x14ac:dyDescent="0.2">
      <c r="B5250" s="26"/>
      <c r="C5250" s="26"/>
      <c r="D5250" s="26"/>
      <c r="E5250" s="26"/>
      <c r="F5250" s="26"/>
      <c r="G5250" s="26"/>
    </row>
    <row r="5251" spans="2:7" x14ac:dyDescent="0.2">
      <c r="B5251" s="26"/>
      <c r="C5251" s="26"/>
      <c r="D5251" s="26"/>
      <c r="E5251" s="26"/>
      <c r="F5251" s="26"/>
      <c r="G5251" s="26"/>
    </row>
    <row r="5252" spans="2:7" x14ac:dyDescent="0.2">
      <c r="B5252" s="26"/>
      <c r="C5252" s="26"/>
      <c r="D5252" s="26"/>
      <c r="E5252" s="26"/>
      <c r="F5252" s="26"/>
      <c r="G5252" s="26"/>
    </row>
    <row r="5253" spans="2:7" x14ac:dyDescent="0.2">
      <c r="B5253" s="26"/>
      <c r="C5253" s="26"/>
      <c r="D5253" s="26"/>
      <c r="E5253" s="26"/>
      <c r="F5253" s="26"/>
      <c r="G5253" s="26"/>
    </row>
    <row r="5254" spans="2:7" x14ac:dyDescent="0.2">
      <c r="B5254" s="26"/>
      <c r="C5254" s="26"/>
      <c r="D5254" s="26"/>
      <c r="E5254" s="26"/>
      <c r="F5254" s="26"/>
      <c r="G5254" s="26"/>
    </row>
    <row r="5255" spans="2:7" x14ac:dyDescent="0.2">
      <c r="B5255" s="26"/>
      <c r="C5255" s="26"/>
      <c r="D5255" s="26"/>
      <c r="E5255" s="26"/>
      <c r="F5255" s="26"/>
      <c r="G5255" s="26"/>
    </row>
    <row r="5256" spans="2:7" x14ac:dyDescent="0.2">
      <c r="B5256" s="26"/>
      <c r="C5256" s="26"/>
      <c r="D5256" s="26"/>
      <c r="E5256" s="26"/>
      <c r="F5256" s="26"/>
      <c r="G5256" s="26"/>
    </row>
    <row r="5257" spans="2:7" x14ac:dyDescent="0.2">
      <c r="B5257" s="26"/>
      <c r="C5257" s="26"/>
      <c r="D5257" s="26"/>
      <c r="E5257" s="26"/>
      <c r="F5257" s="26"/>
      <c r="G5257" s="26"/>
    </row>
    <row r="5258" spans="2:7" x14ac:dyDescent="0.2">
      <c r="B5258" s="26"/>
      <c r="C5258" s="26"/>
      <c r="D5258" s="26"/>
      <c r="E5258" s="26"/>
      <c r="F5258" s="26"/>
      <c r="G5258" s="26"/>
    </row>
    <row r="5259" spans="2:7" x14ac:dyDescent="0.2">
      <c r="B5259" s="26"/>
      <c r="C5259" s="26"/>
      <c r="D5259" s="26"/>
      <c r="E5259" s="26"/>
      <c r="F5259" s="26"/>
      <c r="G5259" s="26"/>
    </row>
    <row r="5260" spans="2:7" x14ac:dyDescent="0.2">
      <c r="B5260" s="26"/>
      <c r="C5260" s="26"/>
      <c r="D5260" s="26"/>
      <c r="E5260" s="26"/>
      <c r="F5260" s="26"/>
      <c r="G5260" s="26"/>
    </row>
    <row r="5261" spans="2:7" x14ac:dyDescent="0.2">
      <c r="B5261" s="26"/>
      <c r="C5261" s="26"/>
      <c r="D5261" s="26"/>
      <c r="E5261" s="26"/>
      <c r="F5261" s="26"/>
      <c r="G5261" s="26"/>
    </row>
    <row r="5262" spans="2:7" x14ac:dyDescent="0.2">
      <c r="B5262" s="26"/>
      <c r="C5262" s="26"/>
      <c r="D5262" s="26"/>
      <c r="E5262" s="26"/>
      <c r="F5262" s="26"/>
      <c r="G5262" s="26"/>
    </row>
    <row r="5263" spans="2:7" x14ac:dyDescent="0.2">
      <c r="B5263" s="26"/>
      <c r="C5263" s="26"/>
      <c r="D5263" s="26"/>
      <c r="E5263" s="26"/>
      <c r="F5263" s="26"/>
      <c r="G5263" s="26"/>
    </row>
    <row r="5264" spans="2:7" x14ac:dyDescent="0.2">
      <c r="B5264" s="26"/>
      <c r="C5264" s="26"/>
      <c r="D5264" s="26"/>
      <c r="E5264" s="26"/>
      <c r="F5264" s="26"/>
      <c r="G5264" s="26"/>
    </row>
    <row r="5265" spans="2:7" x14ac:dyDescent="0.2">
      <c r="B5265" s="26"/>
      <c r="C5265" s="26"/>
      <c r="D5265" s="26"/>
      <c r="E5265" s="26"/>
      <c r="F5265" s="26"/>
      <c r="G5265" s="26"/>
    </row>
    <row r="5266" spans="2:7" x14ac:dyDescent="0.2">
      <c r="B5266" s="26"/>
      <c r="C5266" s="26"/>
      <c r="D5266" s="26"/>
      <c r="E5266" s="26"/>
      <c r="F5266" s="26"/>
      <c r="G5266" s="26"/>
    </row>
    <row r="5267" spans="2:7" x14ac:dyDescent="0.2">
      <c r="B5267" s="26"/>
      <c r="C5267" s="26"/>
      <c r="D5267" s="26"/>
      <c r="E5267" s="26"/>
      <c r="F5267" s="26"/>
      <c r="G5267" s="26"/>
    </row>
    <row r="5268" spans="2:7" x14ac:dyDescent="0.2">
      <c r="B5268" s="26"/>
      <c r="C5268" s="26"/>
      <c r="D5268" s="26"/>
      <c r="E5268" s="26"/>
      <c r="F5268" s="26"/>
      <c r="G5268" s="26"/>
    </row>
    <row r="5269" spans="2:7" x14ac:dyDescent="0.2">
      <c r="B5269" s="26"/>
      <c r="C5269" s="26"/>
      <c r="D5269" s="26"/>
      <c r="E5269" s="26"/>
      <c r="F5269" s="26"/>
      <c r="G5269" s="26"/>
    </row>
    <row r="5270" spans="2:7" x14ac:dyDescent="0.2">
      <c r="B5270" s="26"/>
      <c r="C5270" s="26"/>
      <c r="D5270" s="26"/>
      <c r="E5270" s="26"/>
      <c r="F5270" s="26"/>
      <c r="G5270" s="26"/>
    </row>
    <row r="5271" spans="2:7" x14ac:dyDescent="0.2">
      <c r="B5271" s="26"/>
      <c r="C5271" s="26"/>
      <c r="D5271" s="26"/>
      <c r="E5271" s="26"/>
      <c r="F5271" s="26"/>
      <c r="G5271" s="26"/>
    </row>
    <row r="5272" spans="2:7" x14ac:dyDescent="0.2">
      <c r="B5272" s="26"/>
      <c r="C5272" s="26"/>
      <c r="D5272" s="26"/>
      <c r="E5272" s="26"/>
      <c r="F5272" s="26"/>
      <c r="G5272" s="26"/>
    </row>
    <row r="5273" spans="2:7" x14ac:dyDescent="0.2">
      <c r="B5273" s="26"/>
      <c r="C5273" s="26"/>
      <c r="D5273" s="26"/>
      <c r="E5273" s="26"/>
      <c r="F5273" s="26"/>
      <c r="G5273" s="26"/>
    </row>
    <row r="5274" spans="2:7" x14ac:dyDescent="0.2">
      <c r="B5274" s="26"/>
      <c r="C5274" s="26"/>
      <c r="D5274" s="26"/>
      <c r="E5274" s="26"/>
      <c r="F5274" s="26"/>
      <c r="G5274" s="26"/>
    </row>
    <row r="5275" spans="2:7" x14ac:dyDescent="0.2">
      <c r="B5275" s="26"/>
      <c r="C5275" s="26"/>
      <c r="D5275" s="26"/>
      <c r="E5275" s="26"/>
      <c r="F5275" s="26"/>
      <c r="G5275" s="26"/>
    </row>
    <row r="5276" spans="2:7" x14ac:dyDescent="0.2">
      <c r="B5276" s="26"/>
      <c r="C5276" s="26"/>
      <c r="D5276" s="26"/>
      <c r="E5276" s="26"/>
      <c r="F5276" s="26"/>
      <c r="G5276" s="26"/>
    </row>
    <row r="5277" spans="2:7" x14ac:dyDescent="0.2">
      <c r="B5277" s="26"/>
      <c r="C5277" s="26"/>
      <c r="D5277" s="26"/>
      <c r="E5277" s="26"/>
      <c r="F5277" s="26"/>
      <c r="G5277" s="26"/>
    </row>
    <row r="5278" spans="2:7" x14ac:dyDescent="0.2">
      <c r="B5278" s="26"/>
      <c r="C5278" s="26"/>
      <c r="D5278" s="26"/>
      <c r="E5278" s="26"/>
      <c r="F5278" s="26"/>
      <c r="G5278" s="26"/>
    </row>
    <row r="5279" spans="2:7" x14ac:dyDescent="0.2">
      <c r="B5279" s="26"/>
      <c r="C5279" s="26"/>
      <c r="D5279" s="26"/>
      <c r="E5279" s="26"/>
      <c r="F5279" s="26"/>
      <c r="G5279" s="26"/>
    </row>
    <row r="5280" spans="2:7" x14ac:dyDescent="0.2">
      <c r="B5280" s="26"/>
      <c r="C5280" s="26"/>
      <c r="D5280" s="26"/>
      <c r="E5280" s="26"/>
      <c r="F5280" s="26"/>
      <c r="G5280" s="26"/>
    </row>
    <row r="5281" spans="2:7" x14ac:dyDescent="0.2">
      <c r="B5281" s="26"/>
      <c r="C5281" s="26"/>
      <c r="D5281" s="26"/>
      <c r="E5281" s="26"/>
      <c r="F5281" s="26"/>
      <c r="G5281" s="26"/>
    </row>
    <row r="5282" spans="2:7" x14ac:dyDescent="0.2">
      <c r="B5282" s="26"/>
      <c r="C5282" s="26"/>
      <c r="D5282" s="26"/>
      <c r="E5282" s="26"/>
      <c r="F5282" s="26"/>
      <c r="G5282" s="26"/>
    </row>
    <row r="5283" spans="2:7" x14ac:dyDescent="0.2">
      <c r="B5283" s="26"/>
      <c r="C5283" s="26"/>
      <c r="D5283" s="26"/>
      <c r="E5283" s="26"/>
      <c r="F5283" s="26"/>
      <c r="G5283" s="26"/>
    </row>
    <row r="5284" spans="2:7" x14ac:dyDescent="0.2">
      <c r="B5284" s="26"/>
      <c r="C5284" s="26"/>
      <c r="D5284" s="26"/>
      <c r="E5284" s="26"/>
      <c r="F5284" s="26"/>
      <c r="G5284" s="26"/>
    </row>
    <row r="5285" spans="2:7" x14ac:dyDescent="0.2">
      <c r="B5285" s="26"/>
      <c r="C5285" s="26"/>
      <c r="D5285" s="26"/>
      <c r="E5285" s="26"/>
      <c r="F5285" s="26"/>
      <c r="G5285" s="26"/>
    </row>
    <row r="5286" spans="2:7" x14ac:dyDescent="0.2">
      <c r="B5286" s="26"/>
      <c r="C5286" s="26"/>
      <c r="D5286" s="26"/>
      <c r="E5286" s="26"/>
      <c r="F5286" s="26"/>
      <c r="G5286" s="26"/>
    </row>
    <row r="5287" spans="2:7" x14ac:dyDescent="0.2">
      <c r="B5287" s="26"/>
      <c r="C5287" s="26"/>
      <c r="D5287" s="26"/>
      <c r="E5287" s="26"/>
      <c r="F5287" s="26"/>
      <c r="G5287" s="26"/>
    </row>
    <row r="5288" spans="2:7" x14ac:dyDescent="0.2">
      <c r="B5288" s="26"/>
      <c r="C5288" s="26"/>
      <c r="D5288" s="26"/>
      <c r="E5288" s="26"/>
      <c r="F5288" s="26"/>
      <c r="G5288" s="26"/>
    </row>
    <row r="5289" spans="2:7" x14ac:dyDescent="0.2">
      <c r="B5289" s="26"/>
      <c r="C5289" s="26"/>
      <c r="D5289" s="26"/>
      <c r="E5289" s="26"/>
      <c r="F5289" s="26"/>
      <c r="G5289" s="26"/>
    </row>
    <row r="5290" spans="2:7" x14ac:dyDescent="0.2">
      <c r="B5290" s="26"/>
      <c r="C5290" s="26"/>
      <c r="D5290" s="26"/>
      <c r="E5290" s="26"/>
      <c r="F5290" s="26"/>
      <c r="G5290" s="26"/>
    </row>
    <row r="5291" spans="2:7" x14ac:dyDescent="0.2">
      <c r="B5291" s="26"/>
      <c r="C5291" s="26"/>
      <c r="D5291" s="26"/>
      <c r="E5291" s="26"/>
      <c r="F5291" s="26"/>
      <c r="G5291" s="26"/>
    </row>
    <row r="5292" spans="2:7" x14ac:dyDescent="0.2">
      <c r="B5292" s="26"/>
      <c r="C5292" s="26"/>
      <c r="D5292" s="26"/>
      <c r="E5292" s="26"/>
      <c r="F5292" s="26"/>
      <c r="G5292" s="26"/>
    </row>
    <row r="5293" spans="2:7" x14ac:dyDescent="0.2">
      <c r="B5293" s="26"/>
      <c r="C5293" s="26"/>
      <c r="D5293" s="26"/>
      <c r="E5293" s="26"/>
      <c r="F5293" s="26"/>
      <c r="G5293" s="26"/>
    </row>
    <row r="5294" spans="2:7" x14ac:dyDescent="0.2">
      <c r="B5294" s="26"/>
      <c r="C5294" s="26"/>
      <c r="D5294" s="26"/>
      <c r="E5294" s="26"/>
      <c r="F5294" s="26"/>
      <c r="G5294" s="26"/>
    </row>
    <row r="5295" spans="2:7" x14ac:dyDescent="0.2">
      <c r="B5295" s="26"/>
      <c r="C5295" s="26"/>
      <c r="D5295" s="26"/>
      <c r="E5295" s="26"/>
      <c r="F5295" s="26"/>
      <c r="G5295" s="26"/>
    </row>
    <row r="5296" spans="2:7" x14ac:dyDescent="0.2">
      <c r="B5296" s="26"/>
      <c r="C5296" s="26"/>
      <c r="D5296" s="26"/>
      <c r="E5296" s="26"/>
      <c r="F5296" s="26"/>
      <c r="G5296" s="26"/>
    </row>
    <row r="5297" spans="2:7" x14ac:dyDescent="0.2">
      <c r="B5297" s="26"/>
      <c r="C5297" s="26"/>
      <c r="D5297" s="26"/>
      <c r="E5297" s="26"/>
      <c r="F5297" s="26"/>
      <c r="G5297" s="26"/>
    </row>
    <row r="5298" spans="2:7" x14ac:dyDescent="0.2">
      <c r="B5298" s="26"/>
      <c r="C5298" s="26"/>
      <c r="D5298" s="26"/>
      <c r="E5298" s="26"/>
      <c r="F5298" s="26"/>
      <c r="G5298" s="26"/>
    </row>
    <row r="5299" spans="2:7" x14ac:dyDescent="0.2">
      <c r="B5299" s="26"/>
      <c r="C5299" s="26"/>
      <c r="D5299" s="26"/>
      <c r="E5299" s="26"/>
      <c r="F5299" s="26"/>
      <c r="G5299" s="26"/>
    </row>
    <row r="5300" spans="2:7" x14ac:dyDescent="0.2">
      <c r="B5300" s="26"/>
      <c r="C5300" s="26"/>
      <c r="D5300" s="26"/>
      <c r="E5300" s="26"/>
      <c r="F5300" s="26"/>
      <c r="G5300" s="26"/>
    </row>
    <row r="5301" spans="2:7" x14ac:dyDescent="0.2">
      <c r="B5301" s="26"/>
      <c r="C5301" s="26"/>
      <c r="D5301" s="26"/>
      <c r="E5301" s="26"/>
      <c r="F5301" s="26"/>
      <c r="G5301" s="26"/>
    </row>
    <row r="5302" spans="2:7" x14ac:dyDescent="0.2">
      <c r="B5302" s="26"/>
      <c r="C5302" s="26"/>
      <c r="D5302" s="26"/>
      <c r="E5302" s="26"/>
      <c r="F5302" s="26"/>
      <c r="G5302" s="26"/>
    </row>
    <row r="5303" spans="2:7" x14ac:dyDescent="0.2">
      <c r="B5303" s="26"/>
      <c r="C5303" s="26"/>
      <c r="D5303" s="26"/>
      <c r="E5303" s="26"/>
      <c r="F5303" s="26"/>
      <c r="G5303" s="26"/>
    </row>
    <row r="5304" spans="2:7" x14ac:dyDescent="0.2">
      <c r="B5304" s="26"/>
      <c r="C5304" s="26"/>
      <c r="D5304" s="26"/>
      <c r="E5304" s="26"/>
      <c r="F5304" s="26"/>
      <c r="G5304" s="26"/>
    </row>
    <row r="5305" spans="2:7" x14ac:dyDescent="0.2">
      <c r="B5305" s="26"/>
      <c r="C5305" s="26"/>
      <c r="D5305" s="26"/>
      <c r="E5305" s="26"/>
      <c r="F5305" s="26"/>
      <c r="G5305" s="26"/>
    </row>
    <row r="5306" spans="2:7" x14ac:dyDescent="0.2">
      <c r="B5306" s="26"/>
      <c r="C5306" s="26"/>
      <c r="D5306" s="26"/>
      <c r="E5306" s="26"/>
      <c r="F5306" s="26"/>
      <c r="G5306" s="26"/>
    </row>
    <row r="5307" spans="2:7" x14ac:dyDescent="0.2">
      <c r="B5307" s="26"/>
      <c r="C5307" s="26"/>
      <c r="D5307" s="26"/>
      <c r="E5307" s="26"/>
      <c r="F5307" s="26"/>
      <c r="G5307" s="26"/>
    </row>
    <row r="5308" spans="2:7" x14ac:dyDescent="0.2">
      <c r="B5308" s="26"/>
      <c r="C5308" s="26"/>
      <c r="D5308" s="26"/>
      <c r="E5308" s="26"/>
      <c r="F5308" s="26"/>
      <c r="G5308" s="26"/>
    </row>
    <row r="5309" spans="2:7" x14ac:dyDescent="0.2">
      <c r="B5309" s="26"/>
      <c r="C5309" s="26"/>
      <c r="D5309" s="26"/>
      <c r="E5309" s="26"/>
      <c r="F5309" s="26"/>
      <c r="G5309" s="26"/>
    </row>
    <row r="5310" spans="2:7" x14ac:dyDescent="0.2">
      <c r="B5310" s="26"/>
      <c r="C5310" s="26"/>
      <c r="D5310" s="26"/>
      <c r="E5310" s="26"/>
      <c r="F5310" s="26"/>
      <c r="G5310" s="26"/>
    </row>
    <row r="5311" spans="2:7" x14ac:dyDescent="0.2">
      <c r="B5311" s="26"/>
      <c r="C5311" s="26"/>
      <c r="D5311" s="26"/>
      <c r="E5311" s="26"/>
      <c r="F5311" s="26"/>
      <c r="G5311" s="26"/>
    </row>
    <row r="5312" spans="2:7" x14ac:dyDescent="0.2">
      <c r="B5312" s="26"/>
      <c r="C5312" s="26"/>
      <c r="D5312" s="26"/>
      <c r="E5312" s="26"/>
      <c r="F5312" s="26"/>
      <c r="G5312" s="26"/>
    </row>
    <row r="5313" spans="2:7" x14ac:dyDescent="0.2">
      <c r="B5313" s="26"/>
      <c r="C5313" s="26"/>
      <c r="D5313" s="26"/>
      <c r="E5313" s="26"/>
      <c r="F5313" s="26"/>
      <c r="G5313" s="26"/>
    </row>
    <row r="5314" spans="2:7" x14ac:dyDescent="0.2">
      <c r="B5314" s="26"/>
      <c r="C5314" s="26"/>
      <c r="D5314" s="26"/>
      <c r="E5314" s="26"/>
      <c r="F5314" s="26"/>
      <c r="G5314" s="26"/>
    </row>
    <row r="5315" spans="2:7" x14ac:dyDescent="0.2">
      <c r="B5315" s="26"/>
      <c r="C5315" s="26"/>
      <c r="D5315" s="26"/>
      <c r="E5315" s="26"/>
      <c r="F5315" s="26"/>
      <c r="G5315" s="26"/>
    </row>
    <row r="5316" spans="2:7" x14ac:dyDescent="0.2">
      <c r="B5316" s="26"/>
      <c r="C5316" s="26"/>
      <c r="D5316" s="26"/>
      <c r="E5316" s="26"/>
      <c r="F5316" s="26"/>
      <c r="G5316" s="26"/>
    </row>
    <row r="5317" spans="2:7" x14ac:dyDescent="0.2">
      <c r="B5317" s="26"/>
      <c r="C5317" s="26"/>
      <c r="D5317" s="26"/>
      <c r="E5317" s="26"/>
      <c r="F5317" s="26"/>
      <c r="G5317" s="26"/>
    </row>
    <row r="5318" spans="2:7" x14ac:dyDescent="0.2">
      <c r="B5318" s="26"/>
      <c r="C5318" s="26"/>
      <c r="D5318" s="26"/>
      <c r="E5318" s="26"/>
      <c r="F5318" s="26"/>
      <c r="G5318" s="26"/>
    </row>
    <row r="5319" spans="2:7" x14ac:dyDescent="0.2">
      <c r="B5319" s="26"/>
      <c r="C5319" s="26"/>
      <c r="D5319" s="26"/>
      <c r="E5319" s="26"/>
      <c r="F5319" s="26"/>
      <c r="G5319" s="26"/>
    </row>
    <row r="5320" spans="2:7" x14ac:dyDescent="0.2">
      <c r="B5320" s="26"/>
      <c r="C5320" s="26"/>
      <c r="D5320" s="26"/>
      <c r="E5320" s="26"/>
      <c r="F5320" s="26"/>
      <c r="G5320" s="26"/>
    </row>
    <row r="5321" spans="2:7" x14ac:dyDescent="0.2">
      <c r="B5321" s="26"/>
      <c r="C5321" s="26"/>
      <c r="D5321" s="26"/>
      <c r="E5321" s="26"/>
      <c r="F5321" s="26"/>
      <c r="G5321" s="26"/>
    </row>
    <row r="5322" spans="2:7" x14ac:dyDescent="0.2">
      <c r="B5322" s="26"/>
      <c r="C5322" s="26"/>
      <c r="D5322" s="26"/>
      <c r="E5322" s="26"/>
      <c r="F5322" s="26"/>
      <c r="G5322" s="26"/>
    </row>
    <row r="5323" spans="2:7" x14ac:dyDescent="0.2">
      <c r="B5323" s="26"/>
      <c r="C5323" s="26"/>
      <c r="D5323" s="26"/>
      <c r="E5323" s="26"/>
      <c r="F5323" s="26"/>
      <c r="G5323" s="26"/>
    </row>
    <row r="5324" spans="2:7" x14ac:dyDescent="0.2">
      <c r="B5324" s="26"/>
      <c r="C5324" s="26"/>
      <c r="D5324" s="26"/>
      <c r="E5324" s="26"/>
      <c r="F5324" s="26"/>
      <c r="G5324" s="26"/>
    </row>
    <row r="5325" spans="2:7" x14ac:dyDescent="0.2">
      <c r="B5325" s="26"/>
      <c r="C5325" s="26"/>
      <c r="D5325" s="26"/>
      <c r="E5325" s="26"/>
      <c r="F5325" s="26"/>
      <c r="G5325" s="26"/>
    </row>
    <row r="5326" spans="2:7" x14ac:dyDescent="0.2">
      <c r="B5326" s="26"/>
      <c r="C5326" s="26"/>
      <c r="D5326" s="26"/>
      <c r="E5326" s="26"/>
      <c r="F5326" s="26"/>
      <c r="G5326" s="26"/>
    </row>
    <row r="5327" spans="2:7" x14ac:dyDescent="0.2">
      <c r="B5327" s="26"/>
      <c r="C5327" s="26"/>
      <c r="D5327" s="26"/>
      <c r="E5327" s="26"/>
      <c r="F5327" s="26"/>
      <c r="G5327" s="26"/>
    </row>
    <row r="5328" spans="2:7" x14ac:dyDescent="0.2">
      <c r="B5328" s="26"/>
      <c r="C5328" s="26"/>
      <c r="D5328" s="26"/>
      <c r="E5328" s="26"/>
      <c r="F5328" s="26"/>
      <c r="G5328" s="26"/>
    </row>
    <row r="5329" spans="2:7" x14ac:dyDescent="0.2">
      <c r="B5329" s="26"/>
      <c r="C5329" s="26"/>
      <c r="D5329" s="26"/>
      <c r="E5329" s="26"/>
      <c r="F5329" s="26"/>
      <c r="G5329" s="26"/>
    </row>
    <row r="5330" spans="2:7" x14ac:dyDescent="0.2">
      <c r="B5330" s="26"/>
      <c r="C5330" s="26"/>
      <c r="D5330" s="26"/>
      <c r="E5330" s="26"/>
      <c r="F5330" s="26"/>
      <c r="G5330" s="26"/>
    </row>
    <row r="5331" spans="2:7" x14ac:dyDescent="0.2">
      <c r="B5331" s="26"/>
      <c r="C5331" s="26"/>
      <c r="D5331" s="26"/>
      <c r="E5331" s="26"/>
      <c r="F5331" s="26"/>
      <c r="G5331" s="26"/>
    </row>
    <row r="5332" spans="2:7" x14ac:dyDescent="0.2">
      <c r="B5332" s="26"/>
      <c r="C5332" s="26"/>
      <c r="D5332" s="26"/>
      <c r="E5332" s="26"/>
      <c r="F5332" s="26"/>
      <c r="G5332" s="26"/>
    </row>
    <row r="5333" spans="2:7" x14ac:dyDescent="0.2">
      <c r="B5333" s="26"/>
      <c r="C5333" s="26"/>
      <c r="D5333" s="26"/>
      <c r="E5333" s="26"/>
      <c r="F5333" s="26"/>
      <c r="G5333" s="26"/>
    </row>
    <row r="5334" spans="2:7" x14ac:dyDescent="0.2">
      <c r="B5334" s="26"/>
      <c r="C5334" s="26"/>
      <c r="D5334" s="26"/>
      <c r="E5334" s="26"/>
      <c r="F5334" s="26"/>
      <c r="G5334" s="26"/>
    </row>
    <row r="5335" spans="2:7" x14ac:dyDescent="0.2">
      <c r="B5335" s="26"/>
      <c r="C5335" s="26"/>
      <c r="D5335" s="26"/>
      <c r="E5335" s="26"/>
      <c r="F5335" s="26"/>
      <c r="G5335" s="26"/>
    </row>
    <row r="5336" spans="2:7" x14ac:dyDescent="0.2">
      <c r="B5336" s="26"/>
      <c r="C5336" s="26"/>
      <c r="D5336" s="26"/>
      <c r="E5336" s="26"/>
      <c r="F5336" s="26"/>
      <c r="G5336" s="26"/>
    </row>
    <row r="5337" spans="2:7" x14ac:dyDescent="0.2">
      <c r="B5337" s="26"/>
      <c r="C5337" s="26"/>
      <c r="D5337" s="26"/>
      <c r="E5337" s="26"/>
      <c r="F5337" s="26"/>
      <c r="G5337" s="26"/>
    </row>
    <row r="5338" spans="2:7" x14ac:dyDescent="0.2">
      <c r="B5338" s="26"/>
      <c r="C5338" s="26"/>
      <c r="D5338" s="26"/>
      <c r="E5338" s="26"/>
      <c r="F5338" s="26"/>
      <c r="G5338" s="26"/>
    </row>
    <row r="5339" spans="2:7" x14ac:dyDescent="0.2">
      <c r="B5339" s="26"/>
      <c r="C5339" s="26"/>
      <c r="D5339" s="26"/>
      <c r="E5339" s="26"/>
      <c r="F5339" s="26"/>
      <c r="G5339" s="26"/>
    </row>
    <row r="5340" spans="2:7" x14ac:dyDescent="0.2">
      <c r="B5340" s="26"/>
      <c r="C5340" s="26"/>
      <c r="D5340" s="26"/>
      <c r="E5340" s="26"/>
      <c r="F5340" s="26"/>
      <c r="G5340" s="26"/>
    </row>
    <row r="5341" spans="2:7" x14ac:dyDescent="0.2">
      <c r="B5341" s="26"/>
      <c r="C5341" s="26"/>
      <c r="D5341" s="26"/>
      <c r="E5341" s="26"/>
      <c r="F5341" s="26"/>
      <c r="G5341" s="26"/>
    </row>
    <row r="5342" spans="2:7" x14ac:dyDescent="0.2">
      <c r="B5342" s="26"/>
      <c r="C5342" s="26"/>
      <c r="D5342" s="26"/>
      <c r="E5342" s="26"/>
      <c r="F5342" s="26"/>
      <c r="G5342" s="26"/>
    </row>
    <row r="5343" spans="2:7" x14ac:dyDescent="0.2">
      <c r="B5343" s="26"/>
      <c r="C5343" s="26"/>
      <c r="D5343" s="26"/>
      <c r="E5343" s="26"/>
      <c r="F5343" s="26"/>
      <c r="G5343" s="26"/>
    </row>
    <row r="5344" spans="2:7" x14ac:dyDescent="0.2">
      <c r="B5344" s="26"/>
      <c r="C5344" s="26"/>
      <c r="D5344" s="26"/>
      <c r="E5344" s="26"/>
      <c r="F5344" s="26"/>
      <c r="G5344" s="26"/>
    </row>
    <row r="5345" spans="2:7" x14ac:dyDescent="0.2">
      <c r="B5345" s="26"/>
      <c r="C5345" s="26"/>
      <c r="D5345" s="26"/>
      <c r="E5345" s="26"/>
      <c r="F5345" s="26"/>
      <c r="G5345" s="26"/>
    </row>
    <row r="5346" spans="2:7" x14ac:dyDescent="0.2">
      <c r="B5346" s="26"/>
      <c r="C5346" s="26"/>
      <c r="D5346" s="26"/>
      <c r="E5346" s="26"/>
      <c r="F5346" s="26"/>
      <c r="G5346" s="26"/>
    </row>
    <row r="5347" spans="2:7" x14ac:dyDescent="0.2">
      <c r="B5347" s="26"/>
      <c r="C5347" s="26"/>
      <c r="D5347" s="26"/>
      <c r="E5347" s="26"/>
      <c r="F5347" s="26"/>
      <c r="G5347" s="26"/>
    </row>
    <row r="5348" spans="2:7" x14ac:dyDescent="0.2">
      <c r="B5348" s="26"/>
      <c r="C5348" s="26"/>
      <c r="D5348" s="26"/>
      <c r="E5348" s="26"/>
      <c r="F5348" s="26"/>
      <c r="G5348" s="26"/>
    </row>
    <row r="5349" spans="2:7" x14ac:dyDescent="0.2">
      <c r="B5349" s="26"/>
      <c r="C5349" s="26"/>
      <c r="D5349" s="26"/>
      <c r="E5349" s="26"/>
      <c r="F5349" s="26"/>
      <c r="G5349" s="26"/>
    </row>
    <row r="5350" spans="2:7" x14ac:dyDescent="0.2">
      <c r="B5350" s="26"/>
      <c r="C5350" s="26"/>
      <c r="D5350" s="26"/>
      <c r="E5350" s="26"/>
      <c r="F5350" s="26"/>
      <c r="G5350" s="26"/>
    </row>
    <row r="5351" spans="2:7" x14ac:dyDescent="0.2">
      <c r="B5351" s="26"/>
      <c r="C5351" s="26"/>
      <c r="D5351" s="26"/>
      <c r="E5351" s="26"/>
      <c r="F5351" s="26"/>
      <c r="G5351" s="26"/>
    </row>
    <row r="5352" spans="2:7" x14ac:dyDescent="0.2">
      <c r="B5352" s="26"/>
      <c r="C5352" s="26"/>
      <c r="D5352" s="26"/>
      <c r="E5352" s="26"/>
      <c r="F5352" s="26"/>
      <c r="G5352" s="26"/>
    </row>
    <row r="5353" spans="2:7" x14ac:dyDescent="0.2">
      <c r="B5353" s="26"/>
      <c r="C5353" s="26"/>
      <c r="D5353" s="26"/>
      <c r="E5353" s="26"/>
      <c r="F5353" s="26"/>
      <c r="G5353" s="26"/>
    </row>
    <row r="5354" spans="2:7" x14ac:dyDescent="0.2">
      <c r="B5354" s="26"/>
      <c r="C5354" s="26"/>
      <c r="D5354" s="26"/>
      <c r="E5354" s="26"/>
      <c r="F5354" s="26"/>
      <c r="G5354" s="26"/>
    </row>
    <row r="5355" spans="2:7" x14ac:dyDescent="0.2">
      <c r="B5355" s="26"/>
      <c r="C5355" s="26"/>
      <c r="D5355" s="26"/>
      <c r="E5355" s="26"/>
      <c r="F5355" s="26"/>
      <c r="G5355" s="26"/>
    </row>
    <row r="5356" spans="2:7" x14ac:dyDescent="0.2">
      <c r="B5356" s="26"/>
      <c r="C5356" s="26"/>
      <c r="D5356" s="26"/>
      <c r="E5356" s="26"/>
      <c r="F5356" s="26"/>
      <c r="G5356" s="26"/>
    </row>
    <row r="5357" spans="2:7" x14ac:dyDescent="0.2">
      <c r="B5357" s="26"/>
      <c r="C5357" s="26"/>
      <c r="D5357" s="26"/>
      <c r="E5357" s="26"/>
      <c r="F5357" s="26"/>
      <c r="G5357" s="26"/>
    </row>
    <row r="5358" spans="2:7" x14ac:dyDescent="0.2">
      <c r="B5358" s="26"/>
      <c r="C5358" s="26"/>
      <c r="D5358" s="26"/>
      <c r="E5358" s="26"/>
      <c r="F5358" s="26"/>
      <c r="G5358" s="26"/>
    </row>
    <row r="5359" spans="2:7" x14ac:dyDescent="0.2">
      <c r="B5359" s="26"/>
      <c r="C5359" s="26"/>
      <c r="D5359" s="26"/>
      <c r="E5359" s="26"/>
      <c r="F5359" s="26"/>
      <c r="G5359" s="26"/>
    </row>
    <row r="5360" spans="2:7" x14ac:dyDescent="0.2">
      <c r="B5360" s="26"/>
      <c r="C5360" s="26"/>
      <c r="D5360" s="26"/>
      <c r="E5360" s="26"/>
      <c r="F5360" s="26"/>
      <c r="G5360" s="26"/>
    </row>
    <row r="5361" spans="2:7" x14ac:dyDescent="0.2">
      <c r="B5361" s="26"/>
      <c r="C5361" s="26"/>
      <c r="D5361" s="26"/>
      <c r="E5361" s="26"/>
      <c r="F5361" s="26"/>
      <c r="G5361" s="26"/>
    </row>
    <row r="5362" spans="2:7" x14ac:dyDescent="0.2">
      <c r="B5362" s="26"/>
      <c r="C5362" s="26"/>
      <c r="D5362" s="26"/>
      <c r="E5362" s="26"/>
      <c r="F5362" s="26"/>
      <c r="G5362" s="26"/>
    </row>
    <row r="5363" spans="2:7" x14ac:dyDescent="0.2">
      <c r="B5363" s="26"/>
      <c r="C5363" s="26"/>
      <c r="D5363" s="26"/>
      <c r="E5363" s="26"/>
      <c r="F5363" s="26"/>
      <c r="G5363" s="26"/>
    </row>
    <row r="5364" spans="2:7" x14ac:dyDescent="0.2">
      <c r="B5364" s="26"/>
      <c r="C5364" s="26"/>
      <c r="D5364" s="26"/>
      <c r="E5364" s="26"/>
      <c r="F5364" s="26"/>
      <c r="G5364" s="26"/>
    </row>
    <row r="5365" spans="2:7" x14ac:dyDescent="0.2">
      <c r="B5365" s="26"/>
      <c r="C5365" s="26"/>
      <c r="D5365" s="26"/>
      <c r="E5365" s="26"/>
      <c r="F5365" s="26"/>
      <c r="G5365" s="26"/>
    </row>
    <row r="5366" spans="2:7" x14ac:dyDescent="0.2">
      <c r="B5366" s="26"/>
      <c r="C5366" s="26"/>
      <c r="D5366" s="26"/>
      <c r="E5366" s="26"/>
      <c r="F5366" s="26"/>
      <c r="G5366" s="26"/>
    </row>
    <row r="5367" spans="2:7" x14ac:dyDescent="0.2">
      <c r="B5367" s="26"/>
      <c r="C5367" s="26"/>
      <c r="D5367" s="26"/>
      <c r="E5367" s="26"/>
      <c r="F5367" s="26"/>
      <c r="G5367" s="26"/>
    </row>
    <row r="5368" spans="2:7" x14ac:dyDescent="0.2">
      <c r="B5368" s="26"/>
      <c r="C5368" s="26"/>
      <c r="D5368" s="26"/>
      <c r="E5368" s="26"/>
      <c r="F5368" s="26"/>
      <c r="G5368" s="26"/>
    </row>
    <row r="5369" spans="2:7" x14ac:dyDescent="0.2">
      <c r="B5369" s="26"/>
      <c r="C5369" s="26"/>
      <c r="D5369" s="26"/>
      <c r="E5369" s="26"/>
      <c r="F5369" s="26"/>
      <c r="G5369" s="26"/>
    </row>
    <row r="5370" spans="2:7" x14ac:dyDescent="0.2">
      <c r="B5370" s="26"/>
      <c r="C5370" s="26"/>
      <c r="D5370" s="26"/>
      <c r="E5370" s="26"/>
      <c r="F5370" s="26"/>
      <c r="G5370" s="26"/>
    </row>
    <row r="5371" spans="2:7" x14ac:dyDescent="0.2">
      <c r="B5371" s="26"/>
      <c r="C5371" s="26"/>
      <c r="D5371" s="26"/>
      <c r="E5371" s="26"/>
      <c r="F5371" s="26"/>
      <c r="G5371" s="26"/>
    </row>
    <row r="5372" spans="2:7" x14ac:dyDescent="0.2">
      <c r="B5372" s="26"/>
      <c r="C5372" s="26"/>
      <c r="D5372" s="26"/>
      <c r="E5372" s="26"/>
      <c r="F5372" s="26"/>
      <c r="G5372" s="26"/>
    </row>
    <row r="5373" spans="2:7" x14ac:dyDescent="0.2">
      <c r="B5373" s="26"/>
      <c r="C5373" s="26"/>
      <c r="D5373" s="26"/>
      <c r="E5373" s="26"/>
      <c r="F5373" s="26"/>
      <c r="G5373" s="26"/>
    </row>
    <row r="5374" spans="2:7" x14ac:dyDescent="0.2">
      <c r="B5374" s="26"/>
      <c r="C5374" s="26"/>
      <c r="D5374" s="26"/>
      <c r="E5374" s="26"/>
      <c r="F5374" s="26"/>
      <c r="G5374" s="26"/>
    </row>
    <row r="5375" spans="2:7" x14ac:dyDescent="0.2">
      <c r="B5375" s="26"/>
      <c r="C5375" s="26"/>
      <c r="D5375" s="26"/>
      <c r="E5375" s="26"/>
      <c r="F5375" s="26"/>
      <c r="G5375" s="26"/>
    </row>
    <row r="5376" spans="2:7" x14ac:dyDescent="0.2">
      <c r="B5376" s="26"/>
      <c r="C5376" s="26"/>
      <c r="D5376" s="26"/>
      <c r="E5376" s="26"/>
      <c r="F5376" s="26"/>
      <c r="G5376" s="26"/>
    </row>
    <row r="5377" spans="2:7" x14ac:dyDescent="0.2">
      <c r="B5377" s="26"/>
      <c r="C5377" s="26"/>
      <c r="D5377" s="26"/>
      <c r="E5377" s="26"/>
      <c r="F5377" s="26"/>
      <c r="G5377" s="26"/>
    </row>
    <row r="5378" spans="2:7" x14ac:dyDescent="0.2">
      <c r="B5378" s="26"/>
      <c r="C5378" s="26"/>
      <c r="D5378" s="26"/>
      <c r="E5378" s="26"/>
      <c r="F5378" s="26"/>
      <c r="G5378" s="26"/>
    </row>
    <row r="5379" spans="2:7" x14ac:dyDescent="0.2">
      <c r="B5379" s="26"/>
      <c r="C5379" s="26"/>
      <c r="D5379" s="26"/>
      <c r="E5379" s="26"/>
      <c r="F5379" s="26"/>
      <c r="G5379" s="26"/>
    </row>
    <row r="5380" spans="2:7" x14ac:dyDescent="0.2">
      <c r="B5380" s="26"/>
      <c r="C5380" s="26"/>
      <c r="D5380" s="26"/>
      <c r="E5380" s="26"/>
      <c r="F5380" s="26"/>
      <c r="G5380" s="26"/>
    </row>
    <row r="5381" spans="2:7" x14ac:dyDescent="0.2">
      <c r="B5381" s="26"/>
      <c r="C5381" s="26"/>
      <c r="D5381" s="26"/>
      <c r="E5381" s="26"/>
      <c r="F5381" s="26"/>
      <c r="G5381" s="26"/>
    </row>
    <row r="5382" spans="2:7" x14ac:dyDescent="0.2">
      <c r="B5382" s="26"/>
      <c r="C5382" s="26"/>
      <c r="D5382" s="26"/>
      <c r="E5382" s="26"/>
      <c r="F5382" s="26"/>
      <c r="G5382" s="26"/>
    </row>
    <row r="5383" spans="2:7" x14ac:dyDescent="0.2">
      <c r="B5383" s="26"/>
      <c r="C5383" s="26"/>
      <c r="D5383" s="26"/>
      <c r="E5383" s="26"/>
      <c r="F5383" s="26"/>
      <c r="G5383" s="26"/>
    </row>
    <row r="5384" spans="2:7" x14ac:dyDescent="0.2">
      <c r="B5384" s="26"/>
      <c r="C5384" s="26"/>
      <c r="D5384" s="26"/>
      <c r="E5384" s="26"/>
      <c r="F5384" s="26"/>
      <c r="G5384" s="26"/>
    </row>
    <row r="5385" spans="2:7" x14ac:dyDescent="0.2">
      <c r="B5385" s="26"/>
      <c r="C5385" s="26"/>
      <c r="D5385" s="26"/>
      <c r="E5385" s="26"/>
      <c r="F5385" s="26"/>
      <c r="G5385" s="26"/>
    </row>
    <row r="5386" spans="2:7" x14ac:dyDescent="0.2">
      <c r="B5386" s="26"/>
      <c r="C5386" s="26"/>
      <c r="D5386" s="26"/>
      <c r="E5386" s="26"/>
      <c r="F5386" s="26"/>
      <c r="G5386" s="26"/>
    </row>
    <row r="5387" spans="2:7" x14ac:dyDescent="0.2">
      <c r="B5387" s="26"/>
      <c r="C5387" s="26"/>
      <c r="D5387" s="26"/>
      <c r="E5387" s="26"/>
      <c r="F5387" s="26"/>
      <c r="G5387" s="26"/>
    </row>
    <row r="5388" spans="2:7" x14ac:dyDescent="0.2">
      <c r="B5388" s="26"/>
      <c r="C5388" s="26"/>
      <c r="D5388" s="26"/>
      <c r="E5388" s="26"/>
      <c r="F5388" s="26"/>
      <c r="G5388" s="26"/>
    </row>
    <row r="5389" spans="2:7" x14ac:dyDescent="0.2">
      <c r="B5389" s="26"/>
      <c r="C5389" s="26"/>
      <c r="D5389" s="26"/>
      <c r="E5389" s="26"/>
      <c r="F5389" s="26"/>
      <c r="G5389" s="26"/>
    </row>
    <row r="5390" spans="2:7" x14ac:dyDescent="0.2">
      <c r="B5390" s="26"/>
      <c r="C5390" s="26"/>
      <c r="D5390" s="26"/>
      <c r="E5390" s="26"/>
      <c r="F5390" s="26"/>
      <c r="G5390" s="26"/>
    </row>
    <row r="5391" spans="2:7" x14ac:dyDescent="0.2">
      <c r="B5391" s="26"/>
      <c r="C5391" s="26"/>
      <c r="D5391" s="26"/>
      <c r="E5391" s="26"/>
      <c r="F5391" s="26"/>
      <c r="G5391" s="26"/>
    </row>
    <row r="5392" spans="2:7" x14ac:dyDescent="0.2">
      <c r="B5392" s="26"/>
      <c r="C5392" s="26"/>
      <c r="D5392" s="26"/>
      <c r="E5392" s="26"/>
      <c r="F5392" s="26"/>
      <c r="G5392" s="26"/>
    </row>
    <row r="5393" spans="2:7" x14ac:dyDescent="0.2">
      <c r="B5393" s="26"/>
      <c r="C5393" s="26"/>
      <c r="D5393" s="26"/>
      <c r="E5393" s="26"/>
      <c r="F5393" s="26"/>
      <c r="G5393" s="26"/>
    </row>
    <row r="5394" spans="2:7" x14ac:dyDescent="0.2">
      <c r="B5394" s="26"/>
      <c r="C5394" s="26"/>
      <c r="D5394" s="26"/>
      <c r="E5394" s="26"/>
      <c r="F5394" s="26"/>
      <c r="G5394" s="26"/>
    </row>
    <row r="5395" spans="2:7" x14ac:dyDescent="0.2">
      <c r="B5395" s="26"/>
      <c r="C5395" s="26"/>
      <c r="D5395" s="26"/>
      <c r="E5395" s="26"/>
      <c r="F5395" s="26"/>
      <c r="G5395" s="26"/>
    </row>
    <row r="5396" spans="2:7" x14ac:dyDescent="0.2">
      <c r="B5396" s="26"/>
      <c r="C5396" s="26"/>
      <c r="D5396" s="26"/>
      <c r="E5396" s="26"/>
      <c r="F5396" s="26"/>
      <c r="G5396" s="26"/>
    </row>
    <row r="5397" spans="2:7" x14ac:dyDescent="0.2">
      <c r="B5397" s="26"/>
      <c r="C5397" s="26"/>
      <c r="D5397" s="26"/>
      <c r="E5397" s="26"/>
      <c r="F5397" s="26"/>
      <c r="G5397" s="26"/>
    </row>
    <row r="5398" spans="2:7" x14ac:dyDescent="0.2">
      <c r="B5398" s="26"/>
      <c r="C5398" s="26"/>
      <c r="D5398" s="26"/>
      <c r="E5398" s="26"/>
      <c r="F5398" s="26"/>
      <c r="G5398" s="26"/>
    </row>
    <row r="5399" spans="2:7" x14ac:dyDescent="0.2">
      <c r="B5399" s="26"/>
      <c r="C5399" s="26"/>
      <c r="D5399" s="26"/>
      <c r="E5399" s="26"/>
      <c r="F5399" s="26"/>
      <c r="G5399" s="26"/>
    </row>
    <row r="5400" spans="2:7" x14ac:dyDescent="0.2">
      <c r="B5400" s="26"/>
      <c r="C5400" s="26"/>
      <c r="D5400" s="26"/>
      <c r="E5400" s="26"/>
      <c r="F5400" s="26"/>
      <c r="G5400" s="26"/>
    </row>
    <row r="5401" spans="2:7" x14ac:dyDescent="0.2">
      <c r="B5401" s="26"/>
      <c r="C5401" s="26"/>
      <c r="D5401" s="26"/>
      <c r="E5401" s="26"/>
      <c r="F5401" s="26"/>
      <c r="G5401" s="26"/>
    </row>
    <row r="5402" spans="2:7" x14ac:dyDescent="0.2">
      <c r="B5402" s="26"/>
      <c r="C5402" s="26"/>
      <c r="D5402" s="26"/>
      <c r="E5402" s="26"/>
      <c r="F5402" s="26"/>
      <c r="G5402" s="26"/>
    </row>
    <row r="5403" spans="2:7" x14ac:dyDescent="0.2">
      <c r="B5403" s="26"/>
      <c r="C5403" s="26"/>
      <c r="D5403" s="26"/>
      <c r="E5403" s="26"/>
      <c r="F5403" s="26"/>
      <c r="G5403" s="26"/>
    </row>
    <row r="5404" spans="2:7" x14ac:dyDescent="0.2">
      <c r="B5404" s="26"/>
      <c r="C5404" s="26"/>
      <c r="D5404" s="26"/>
      <c r="E5404" s="26"/>
      <c r="F5404" s="26"/>
      <c r="G5404" s="26"/>
    </row>
    <row r="5405" spans="2:7" x14ac:dyDescent="0.2">
      <c r="B5405" s="26"/>
      <c r="C5405" s="26"/>
      <c r="D5405" s="26"/>
      <c r="E5405" s="26"/>
      <c r="F5405" s="26"/>
      <c r="G5405" s="26"/>
    </row>
    <row r="5406" spans="2:7" x14ac:dyDescent="0.2">
      <c r="B5406" s="26"/>
      <c r="C5406" s="26"/>
      <c r="D5406" s="26"/>
      <c r="E5406" s="26"/>
      <c r="F5406" s="26"/>
      <c r="G5406" s="26"/>
    </row>
    <row r="5407" spans="2:7" x14ac:dyDescent="0.2">
      <c r="B5407" s="26"/>
      <c r="C5407" s="26"/>
      <c r="D5407" s="26"/>
      <c r="E5407" s="26"/>
      <c r="F5407" s="26"/>
      <c r="G5407" s="26"/>
    </row>
    <row r="5408" spans="2:7" x14ac:dyDescent="0.2">
      <c r="B5408" s="26"/>
      <c r="C5408" s="26"/>
      <c r="D5408" s="26"/>
      <c r="E5408" s="26"/>
      <c r="F5408" s="26"/>
      <c r="G5408" s="26"/>
    </row>
    <row r="5409" spans="2:7" x14ac:dyDescent="0.2">
      <c r="B5409" s="26"/>
      <c r="C5409" s="26"/>
      <c r="D5409" s="26"/>
      <c r="E5409" s="26"/>
      <c r="F5409" s="26"/>
      <c r="G5409" s="26"/>
    </row>
    <row r="5410" spans="2:7" x14ac:dyDescent="0.2">
      <c r="B5410" s="26"/>
      <c r="C5410" s="26"/>
      <c r="D5410" s="26"/>
      <c r="E5410" s="26"/>
      <c r="F5410" s="26"/>
      <c r="G5410" s="26"/>
    </row>
    <row r="5411" spans="2:7" x14ac:dyDescent="0.2">
      <c r="B5411" s="26"/>
      <c r="C5411" s="26"/>
      <c r="D5411" s="26"/>
      <c r="E5411" s="26"/>
      <c r="F5411" s="26"/>
      <c r="G5411" s="26"/>
    </row>
    <row r="5412" spans="2:7" x14ac:dyDescent="0.2">
      <c r="B5412" s="26"/>
      <c r="C5412" s="26"/>
      <c r="D5412" s="26"/>
      <c r="E5412" s="26"/>
      <c r="F5412" s="26"/>
      <c r="G5412" s="26"/>
    </row>
    <row r="5413" spans="2:7" x14ac:dyDescent="0.2">
      <c r="B5413" s="26"/>
      <c r="C5413" s="26"/>
      <c r="D5413" s="26"/>
      <c r="E5413" s="26"/>
      <c r="F5413" s="26"/>
      <c r="G5413" s="26"/>
    </row>
    <row r="5414" spans="2:7" x14ac:dyDescent="0.2">
      <c r="B5414" s="26"/>
      <c r="C5414" s="26"/>
      <c r="D5414" s="26"/>
      <c r="E5414" s="26"/>
      <c r="F5414" s="26"/>
      <c r="G5414" s="26"/>
    </row>
    <row r="5415" spans="2:7" x14ac:dyDescent="0.2">
      <c r="B5415" s="26"/>
      <c r="C5415" s="26"/>
      <c r="D5415" s="26"/>
      <c r="E5415" s="26"/>
      <c r="F5415" s="26"/>
      <c r="G5415" s="26"/>
    </row>
    <row r="5416" spans="2:7" x14ac:dyDescent="0.2">
      <c r="B5416" s="26"/>
      <c r="C5416" s="26"/>
      <c r="D5416" s="26"/>
      <c r="E5416" s="26"/>
      <c r="F5416" s="26"/>
      <c r="G5416" s="26"/>
    </row>
    <row r="5417" spans="2:7" x14ac:dyDescent="0.2">
      <c r="B5417" s="26"/>
      <c r="C5417" s="26"/>
      <c r="D5417" s="26"/>
      <c r="E5417" s="26"/>
      <c r="F5417" s="26"/>
      <c r="G5417" s="26"/>
    </row>
    <row r="5418" spans="2:7" x14ac:dyDescent="0.2">
      <c r="B5418" s="26"/>
      <c r="C5418" s="26"/>
      <c r="D5418" s="26"/>
      <c r="E5418" s="26"/>
      <c r="F5418" s="26"/>
      <c r="G5418" s="26"/>
    </row>
    <row r="5419" spans="2:7" x14ac:dyDescent="0.2">
      <c r="B5419" s="26"/>
      <c r="C5419" s="26"/>
      <c r="D5419" s="26"/>
      <c r="E5419" s="26"/>
      <c r="F5419" s="26"/>
      <c r="G5419" s="26"/>
    </row>
    <row r="5420" spans="2:7" x14ac:dyDescent="0.2">
      <c r="B5420" s="26"/>
      <c r="C5420" s="26"/>
      <c r="D5420" s="26"/>
      <c r="E5420" s="26"/>
      <c r="F5420" s="26"/>
      <c r="G5420" s="26"/>
    </row>
    <row r="5421" spans="2:7" x14ac:dyDescent="0.2">
      <c r="B5421" s="26"/>
      <c r="C5421" s="26"/>
      <c r="D5421" s="26"/>
      <c r="E5421" s="26"/>
      <c r="F5421" s="26"/>
      <c r="G5421" s="26"/>
    </row>
    <row r="5422" spans="2:7" x14ac:dyDescent="0.2">
      <c r="B5422" s="26"/>
      <c r="C5422" s="26"/>
      <c r="D5422" s="26"/>
      <c r="E5422" s="26"/>
      <c r="F5422" s="26"/>
      <c r="G5422" s="26"/>
    </row>
    <row r="5423" spans="2:7" x14ac:dyDescent="0.2">
      <c r="B5423" s="26"/>
      <c r="C5423" s="26"/>
      <c r="D5423" s="26"/>
      <c r="E5423" s="26"/>
      <c r="F5423" s="26"/>
      <c r="G5423" s="26"/>
    </row>
    <row r="5424" spans="2:7" x14ac:dyDescent="0.2">
      <c r="B5424" s="26"/>
      <c r="C5424" s="26"/>
      <c r="D5424" s="26"/>
      <c r="E5424" s="26"/>
      <c r="F5424" s="26"/>
      <c r="G5424" s="26"/>
    </row>
    <row r="5425" spans="2:7" x14ac:dyDescent="0.2">
      <c r="B5425" s="26"/>
      <c r="C5425" s="26"/>
      <c r="D5425" s="26"/>
      <c r="E5425" s="26"/>
      <c r="F5425" s="26"/>
      <c r="G5425" s="26"/>
    </row>
    <row r="5426" spans="2:7" x14ac:dyDescent="0.2">
      <c r="B5426" s="26"/>
      <c r="C5426" s="26"/>
      <c r="D5426" s="26"/>
      <c r="E5426" s="26"/>
      <c r="F5426" s="26"/>
      <c r="G5426" s="26"/>
    </row>
    <row r="5427" spans="2:7" x14ac:dyDescent="0.2">
      <c r="B5427" s="26"/>
      <c r="C5427" s="26"/>
      <c r="D5427" s="26"/>
      <c r="E5427" s="26"/>
      <c r="F5427" s="26"/>
      <c r="G5427" s="26"/>
    </row>
    <row r="5428" spans="2:7" x14ac:dyDescent="0.2">
      <c r="B5428" s="26"/>
      <c r="C5428" s="26"/>
      <c r="D5428" s="26"/>
      <c r="E5428" s="26"/>
      <c r="F5428" s="26"/>
      <c r="G5428" s="26"/>
    </row>
    <row r="5429" spans="2:7" x14ac:dyDescent="0.2">
      <c r="B5429" s="26"/>
      <c r="C5429" s="26"/>
      <c r="D5429" s="26"/>
      <c r="E5429" s="26"/>
      <c r="F5429" s="26"/>
      <c r="G5429" s="26"/>
    </row>
    <row r="5430" spans="2:7" x14ac:dyDescent="0.2">
      <c r="B5430" s="26"/>
      <c r="C5430" s="26"/>
      <c r="D5430" s="26"/>
      <c r="E5430" s="26"/>
      <c r="F5430" s="26"/>
      <c r="G5430" s="26"/>
    </row>
    <row r="5431" spans="2:7" x14ac:dyDescent="0.2">
      <c r="B5431" s="26"/>
      <c r="C5431" s="26"/>
      <c r="D5431" s="26"/>
      <c r="E5431" s="26"/>
      <c r="F5431" s="26"/>
      <c r="G5431" s="26"/>
    </row>
    <row r="5432" spans="2:7" x14ac:dyDescent="0.2">
      <c r="B5432" s="26"/>
      <c r="C5432" s="26"/>
      <c r="D5432" s="26"/>
      <c r="E5432" s="26"/>
      <c r="F5432" s="26"/>
      <c r="G5432" s="26"/>
    </row>
    <row r="5433" spans="2:7" x14ac:dyDescent="0.2">
      <c r="B5433" s="26"/>
      <c r="C5433" s="26"/>
      <c r="D5433" s="26"/>
      <c r="E5433" s="26"/>
      <c r="F5433" s="26"/>
      <c r="G5433" s="26"/>
    </row>
    <row r="5434" spans="2:7" x14ac:dyDescent="0.2">
      <c r="B5434" s="26"/>
      <c r="C5434" s="26"/>
      <c r="D5434" s="26"/>
      <c r="E5434" s="26"/>
      <c r="F5434" s="26"/>
      <c r="G5434" s="26"/>
    </row>
    <row r="5435" spans="2:7" x14ac:dyDescent="0.2">
      <c r="B5435" s="26"/>
      <c r="C5435" s="26"/>
      <c r="D5435" s="26"/>
      <c r="E5435" s="26"/>
      <c r="F5435" s="26"/>
      <c r="G5435" s="26"/>
    </row>
    <row r="5436" spans="2:7" x14ac:dyDescent="0.2">
      <c r="B5436" s="26"/>
      <c r="C5436" s="26"/>
      <c r="D5436" s="26"/>
      <c r="E5436" s="26"/>
      <c r="F5436" s="26"/>
      <c r="G5436" s="26"/>
    </row>
    <row r="5437" spans="2:7" x14ac:dyDescent="0.2">
      <c r="B5437" s="26"/>
      <c r="C5437" s="26"/>
      <c r="D5437" s="26"/>
      <c r="E5437" s="26"/>
      <c r="F5437" s="26"/>
      <c r="G5437" s="26"/>
    </row>
    <row r="5438" spans="2:7" x14ac:dyDescent="0.2">
      <c r="B5438" s="26"/>
      <c r="C5438" s="26"/>
      <c r="D5438" s="26"/>
      <c r="E5438" s="26"/>
      <c r="F5438" s="26"/>
      <c r="G5438" s="26"/>
    </row>
    <row r="5439" spans="2:7" x14ac:dyDescent="0.2">
      <c r="B5439" s="26"/>
      <c r="C5439" s="26"/>
      <c r="D5439" s="26"/>
      <c r="E5439" s="26"/>
      <c r="F5439" s="26"/>
      <c r="G5439" s="26"/>
    </row>
    <row r="5440" spans="2:7" x14ac:dyDescent="0.2">
      <c r="B5440" s="26"/>
      <c r="C5440" s="26"/>
      <c r="D5440" s="26"/>
      <c r="E5440" s="26"/>
      <c r="F5440" s="26"/>
      <c r="G5440" s="26"/>
    </row>
    <row r="5441" spans="2:7" x14ac:dyDescent="0.2">
      <c r="B5441" s="26"/>
      <c r="C5441" s="26"/>
      <c r="D5441" s="26"/>
      <c r="E5441" s="26"/>
      <c r="F5441" s="26"/>
      <c r="G5441" s="26"/>
    </row>
    <row r="5442" spans="2:7" x14ac:dyDescent="0.2">
      <c r="B5442" s="26"/>
      <c r="C5442" s="26"/>
      <c r="D5442" s="26"/>
      <c r="E5442" s="26"/>
      <c r="F5442" s="26"/>
      <c r="G5442" s="26"/>
    </row>
    <row r="5443" spans="2:7" x14ac:dyDescent="0.2">
      <c r="B5443" s="26"/>
      <c r="C5443" s="26"/>
      <c r="D5443" s="26"/>
      <c r="E5443" s="26"/>
      <c r="F5443" s="26"/>
      <c r="G5443" s="26"/>
    </row>
    <row r="5444" spans="2:7" x14ac:dyDescent="0.2">
      <c r="B5444" s="26"/>
      <c r="C5444" s="26"/>
      <c r="D5444" s="26"/>
      <c r="E5444" s="26"/>
      <c r="F5444" s="26"/>
      <c r="G5444" s="26"/>
    </row>
    <row r="5445" spans="2:7" x14ac:dyDescent="0.2">
      <c r="B5445" s="26"/>
      <c r="C5445" s="26"/>
      <c r="D5445" s="26"/>
      <c r="E5445" s="26"/>
      <c r="F5445" s="26"/>
      <c r="G5445" s="26"/>
    </row>
    <row r="5446" spans="2:7" x14ac:dyDescent="0.2">
      <c r="B5446" s="26"/>
      <c r="C5446" s="26"/>
      <c r="D5446" s="26"/>
      <c r="E5446" s="26"/>
      <c r="F5446" s="26"/>
      <c r="G5446" s="26"/>
    </row>
    <row r="5447" spans="2:7" x14ac:dyDescent="0.2">
      <c r="B5447" s="26"/>
      <c r="C5447" s="26"/>
      <c r="D5447" s="26"/>
      <c r="E5447" s="26"/>
      <c r="F5447" s="26"/>
      <c r="G5447" s="26"/>
    </row>
    <row r="5448" spans="2:7" x14ac:dyDescent="0.2">
      <c r="B5448" s="26"/>
      <c r="C5448" s="26"/>
      <c r="D5448" s="26"/>
      <c r="E5448" s="26"/>
      <c r="F5448" s="26"/>
      <c r="G5448" s="26"/>
    </row>
    <row r="5449" spans="2:7" x14ac:dyDescent="0.2">
      <c r="B5449" s="26"/>
      <c r="C5449" s="26"/>
      <c r="D5449" s="26"/>
      <c r="E5449" s="26"/>
      <c r="F5449" s="26"/>
      <c r="G5449" s="26"/>
    </row>
    <row r="5450" spans="2:7" x14ac:dyDescent="0.2">
      <c r="B5450" s="26"/>
      <c r="C5450" s="26"/>
      <c r="D5450" s="26"/>
      <c r="E5450" s="26"/>
      <c r="F5450" s="26"/>
      <c r="G5450" s="26"/>
    </row>
    <row r="5451" spans="2:7" x14ac:dyDescent="0.2">
      <c r="B5451" s="26"/>
      <c r="C5451" s="26"/>
      <c r="D5451" s="26"/>
      <c r="E5451" s="26"/>
      <c r="F5451" s="26"/>
      <c r="G5451" s="26"/>
    </row>
    <row r="5452" spans="2:7" x14ac:dyDescent="0.2">
      <c r="B5452" s="26"/>
      <c r="C5452" s="26"/>
      <c r="D5452" s="26"/>
      <c r="E5452" s="26"/>
      <c r="F5452" s="26"/>
      <c r="G5452" s="26"/>
    </row>
    <row r="5453" spans="2:7" x14ac:dyDescent="0.2">
      <c r="B5453" s="26"/>
      <c r="C5453" s="26"/>
      <c r="D5453" s="26"/>
      <c r="E5453" s="26"/>
      <c r="F5453" s="26"/>
      <c r="G5453" s="26"/>
    </row>
    <row r="5454" spans="2:7" x14ac:dyDescent="0.2">
      <c r="B5454" s="26"/>
      <c r="C5454" s="26"/>
      <c r="D5454" s="26"/>
      <c r="E5454" s="26"/>
      <c r="F5454" s="26"/>
      <c r="G5454" s="26"/>
    </row>
    <row r="5455" spans="2:7" x14ac:dyDescent="0.2">
      <c r="B5455" s="26"/>
      <c r="C5455" s="26"/>
      <c r="D5455" s="26"/>
      <c r="E5455" s="26"/>
      <c r="F5455" s="26"/>
      <c r="G5455" s="26"/>
    </row>
    <row r="5456" spans="2:7" x14ac:dyDescent="0.2">
      <c r="B5456" s="26"/>
      <c r="C5456" s="26"/>
      <c r="D5456" s="26"/>
      <c r="E5456" s="26"/>
      <c r="F5456" s="26"/>
      <c r="G5456" s="26"/>
    </row>
    <row r="5457" spans="2:7" x14ac:dyDescent="0.2">
      <c r="B5457" s="26"/>
      <c r="C5457" s="26"/>
      <c r="D5457" s="26"/>
      <c r="E5457" s="26"/>
      <c r="F5457" s="26"/>
      <c r="G5457" s="26"/>
    </row>
    <row r="5458" spans="2:7" x14ac:dyDescent="0.2">
      <c r="B5458" s="26"/>
      <c r="C5458" s="26"/>
      <c r="D5458" s="26"/>
      <c r="E5458" s="26"/>
      <c r="F5458" s="26"/>
      <c r="G5458" s="26"/>
    </row>
    <row r="5459" spans="2:7" x14ac:dyDescent="0.2">
      <c r="B5459" s="26"/>
      <c r="C5459" s="26"/>
      <c r="D5459" s="26"/>
      <c r="E5459" s="26"/>
      <c r="F5459" s="26"/>
      <c r="G5459" s="26"/>
    </row>
    <row r="5460" spans="2:7" x14ac:dyDescent="0.2">
      <c r="B5460" s="26"/>
      <c r="C5460" s="26"/>
      <c r="D5460" s="26"/>
      <c r="E5460" s="26"/>
      <c r="F5460" s="26"/>
      <c r="G5460" s="26"/>
    </row>
    <row r="5461" spans="2:7" x14ac:dyDescent="0.2">
      <c r="B5461" s="26"/>
      <c r="C5461" s="26"/>
      <c r="D5461" s="26"/>
      <c r="E5461" s="26"/>
      <c r="F5461" s="26"/>
      <c r="G5461" s="26"/>
    </row>
    <row r="5462" spans="2:7" x14ac:dyDescent="0.2">
      <c r="B5462" s="26"/>
      <c r="C5462" s="26"/>
      <c r="D5462" s="26"/>
      <c r="E5462" s="26"/>
      <c r="F5462" s="26"/>
      <c r="G5462" s="26"/>
    </row>
    <row r="5463" spans="2:7" x14ac:dyDescent="0.2">
      <c r="B5463" s="26"/>
      <c r="C5463" s="26"/>
      <c r="D5463" s="26"/>
      <c r="E5463" s="26"/>
      <c r="F5463" s="26"/>
      <c r="G5463" s="26"/>
    </row>
    <row r="5464" spans="2:7" x14ac:dyDescent="0.2">
      <c r="B5464" s="26"/>
      <c r="C5464" s="26"/>
      <c r="D5464" s="26"/>
      <c r="E5464" s="26"/>
      <c r="F5464" s="26"/>
      <c r="G5464" s="26"/>
    </row>
    <row r="5465" spans="2:7" x14ac:dyDescent="0.2">
      <c r="B5465" s="26"/>
      <c r="C5465" s="26"/>
      <c r="D5465" s="26"/>
      <c r="E5465" s="26"/>
      <c r="F5465" s="26"/>
      <c r="G5465" s="26"/>
    </row>
    <row r="5466" spans="2:7" x14ac:dyDescent="0.2">
      <c r="B5466" s="26"/>
      <c r="C5466" s="26"/>
      <c r="D5466" s="26"/>
      <c r="E5466" s="26"/>
      <c r="F5466" s="26"/>
      <c r="G5466" s="26"/>
    </row>
    <row r="5467" spans="2:7" x14ac:dyDescent="0.2">
      <c r="B5467" s="26"/>
      <c r="C5467" s="26"/>
      <c r="D5467" s="26"/>
      <c r="E5467" s="26"/>
      <c r="F5467" s="26"/>
      <c r="G5467" s="26"/>
    </row>
    <row r="5468" spans="2:7" x14ac:dyDescent="0.2">
      <c r="B5468" s="26"/>
      <c r="C5468" s="26"/>
      <c r="D5468" s="26"/>
      <c r="E5468" s="26"/>
      <c r="F5468" s="26"/>
      <c r="G5468" s="26"/>
    </row>
    <row r="5469" spans="2:7" x14ac:dyDescent="0.2">
      <c r="B5469" s="26"/>
      <c r="C5469" s="26"/>
      <c r="D5469" s="26"/>
      <c r="E5469" s="26"/>
      <c r="F5469" s="26"/>
      <c r="G5469" s="26"/>
    </row>
    <row r="5470" spans="2:7" x14ac:dyDescent="0.2">
      <c r="B5470" s="26"/>
      <c r="C5470" s="26"/>
      <c r="D5470" s="26"/>
      <c r="E5470" s="26"/>
      <c r="F5470" s="26"/>
      <c r="G5470" s="26"/>
    </row>
    <row r="5471" spans="2:7" x14ac:dyDescent="0.2">
      <c r="B5471" s="26"/>
      <c r="C5471" s="26"/>
      <c r="D5471" s="26"/>
      <c r="E5471" s="26"/>
      <c r="F5471" s="26"/>
      <c r="G5471" s="26"/>
    </row>
    <row r="5472" spans="2:7" x14ac:dyDescent="0.2">
      <c r="B5472" s="26"/>
      <c r="C5472" s="26"/>
      <c r="D5472" s="26"/>
      <c r="E5472" s="26"/>
      <c r="F5472" s="26"/>
      <c r="G5472" s="26"/>
    </row>
    <row r="5473" spans="2:7" x14ac:dyDescent="0.2">
      <c r="B5473" s="26"/>
      <c r="C5473" s="26"/>
      <c r="D5473" s="26"/>
      <c r="E5473" s="26"/>
      <c r="F5473" s="26"/>
      <c r="G5473" s="26"/>
    </row>
    <row r="5474" spans="2:7" x14ac:dyDescent="0.2">
      <c r="B5474" s="26"/>
      <c r="C5474" s="26"/>
      <c r="D5474" s="26"/>
      <c r="E5474" s="26"/>
      <c r="F5474" s="26"/>
      <c r="G5474" s="26"/>
    </row>
    <row r="5475" spans="2:7" x14ac:dyDescent="0.2">
      <c r="B5475" s="26"/>
      <c r="C5475" s="26"/>
      <c r="D5475" s="26"/>
      <c r="E5475" s="26"/>
      <c r="F5475" s="26"/>
      <c r="G5475" s="26"/>
    </row>
    <row r="5476" spans="2:7" x14ac:dyDescent="0.2">
      <c r="B5476" s="26"/>
      <c r="C5476" s="26"/>
      <c r="D5476" s="26"/>
      <c r="E5476" s="26"/>
      <c r="F5476" s="26"/>
      <c r="G5476" s="26"/>
    </row>
    <row r="5477" spans="2:7" x14ac:dyDescent="0.2">
      <c r="B5477" s="26"/>
      <c r="C5477" s="26"/>
      <c r="D5477" s="26"/>
      <c r="E5477" s="26"/>
      <c r="F5477" s="26"/>
      <c r="G5477" s="26"/>
    </row>
    <row r="5478" spans="2:7" x14ac:dyDescent="0.2">
      <c r="B5478" s="26"/>
      <c r="C5478" s="26"/>
      <c r="D5478" s="26"/>
      <c r="E5478" s="26"/>
      <c r="F5478" s="26"/>
      <c r="G5478" s="26"/>
    </row>
    <row r="5479" spans="2:7" x14ac:dyDescent="0.2">
      <c r="B5479" s="26"/>
      <c r="C5479" s="26"/>
      <c r="D5479" s="26"/>
      <c r="E5479" s="26"/>
      <c r="F5479" s="26"/>
      <c r="G5479" s="26"/>
    </row>
    <row r="5480" spans="2:7" x14ac:dyDescent="0.2">
      <c r="B5480" s="26"/>
      <c r="C5480" s="26"/>
      <c r="D5480" s="26"/>
      <c r="E5480" s="26"/>
      <c r="F5480" s="26"/>
      <c r="G5480" s="26"/>
    </row>
    <row r="5481" spans="2:7" x14ac:dyDescent="0.2">
      <c r="B5481" s="26"/>
      <c r="C5481" s="26"/>
      <c r="D5481" s="26"/>
      <c r="E5481" s="26"/>
      <c r="F5481" s="26"/>
      <c r="G5481" s="26"/>
    </row>
    <row r="5482" spans="2:7" x14ac:dyDescent="0.2">
      <c r="B5482" s="26"/>
      <c r="C5482" s="26"/>
      <c r="D5482" s="26"/>
      <c r="E5482" s="26"/>
      <c r="F5482" s="26"/>
      <c r="G5482" s="26"/>
    </row>
    <row r="5483" spans="2:7" x14ac:dyDescent="0.2">
      <c r="B5483" s="26"/>
      <c r="C5483" s="26"/>
      <c r="D5483" s="26"/>
      <c r="E5483" s="26"/>
      <c r="F5483" s="26"/>
      <c r="G5483" s="26"/>
    </row>
    <row r="5484" spans="2:7" x14ac:dyDescent="0.2">
      <c r="B5484" s="26"/>
      <c r="C5484" s="26"/>
      <c r="D5484" s="26"/>
      <c r="E5484" s="26"/>
      <c r="F5484" s="26"/>
      <c r="G5484" s="26"/>
    </row>
    <row r="5485" spans="2:7" x14ac:dyDescent="0.2">
      <c r="B5485" s="26"/>
      <c r="C5485" s="26"/>
      <c r="D5485" s="26"/>
      <c r="E5485" s="26"/>
      <c r="F5485" s="26"/>
      <c r="G5485" s="26"/>
    </row>
    <row r="5486" spans="2:7" x14ac:dyDescent="0.2">
      <c r="B5486" s="26"/>
      <c r="C5486" s="26"/>
      <c r="D5486" s="26"/>
      <c r="E5486" s="26"/>
      <c r="F5486" s="26"/>
      <c r="G5486" s="26"/>
    </row>
    <row r="5487" spans="2:7" x14ac:dyDescent="0.2">
      <c r="B5487" s="26"/>
      <c r="C5487" s="26"/>
      <c r="D5487" s="26"/>
      <c r="E5487" s="26"/>
      <c r="F5487" s="26"/>
      <c r="G5487" s="26"/>
    </row>
    <row r="5488" spans="2:7" x14ac:dyDescent="0.2">
      <c r="B5488" s="26"/>
      <c r="C5488" s="26"/>
      <c r="D5488" s="26"/>
      <c r="E5488" s="26"/>
      <c r="F5488" s="26"/>
      <c r="G5488" s="26"/>
    </row>
    <row r="5489" spans="2:7" x14ac:dyDescent="0.2">
      <c r="B5489" s="26"/>
      <c r="C5489" s="26"/>
      <c r="D5489" s="26"/>
      <c r="E5489" s="26"/>
      <c r="F5489" s="26"/>
      <c r="G5489" s="26"/>
    </row>
    <row r="5490" spans="2:7" x14ac:dyDescent="0.2">
      <c r="B5490" s="26"/>
      <c r="C5490" s="26"/>
      <c r="D5490" s="26"/>
      <c r="E5490" s="26"/>
      <c r="F5490" s="26"/>
      <c r="G5490" s="26"/>
    </row>
    <row r="5491" spans="2:7" x14ac:dyDescent="0.2">
      <c r="B5491" s="26"/>
      <c r="C5491" s="26"/>
      <c r="D5491" s="26"/>
      <c r="E5491" s="26"/>
      <c r="F5491" s="26"/>
      <c r="G5491" s="26"/>
    </row>
    <row r="5492" spans="2:7" x14ac:dyDescent="0.2">
      <c r="B5492" s="26"/>
      <c r="C5492" s="26"/>
      <c r="D5492" s="26"/>
      <c r="E5492" s="26"/>
      <c r="F5492" s="26"/>
      <c r="G5492" s="26"/>
    </row>
    <row r="5493" spans="2:7" x14ac:dyDescent="0.2">
      <c r="B5493" s="26"/>
      <c r="C5493" s="26"/>
      <c r="D5493" s="26"/>
      <c r="E5493" s="26"/>
      <c r="F5493" s="26"/>
      <c r="G5493" s="26"/>
    </row>
    <row r="5494" spans="2:7" x14ac:dyDescent="0.2">
      <c r="B5494" s="26"/>
      <c r="C5494" s="26"/>
      <c r="D5494" s="26"/>
      <c r="E5494" s="26"/>
      <c r="F5494" s="26"/>
      <c r="G5494" s="26"/>
    </row>
    <row r="5495" spans="2:7" x14ac:dyDescent="0.2">
      <c r="B5495" s="26"/>
      <c r="C5495" s="26"/>
      <c r="D5495" s="26"/>
      <c r="E5495" s="26"/>
      <c r="F5495" s="26"/>
      <c r="G5495" s="26"/>
    </row>
    <row r="5496" spans="2:7" x14ac:dyDescent="0.2">
      <c r="B5496" s="26"/>
      <c r="C5496" s="26"/>
      <c r="D5496" s="26"/>
      <c r="E5496" s="26"/>
      <c r="F5496" s="26"/>
      <c r="G5496" s="26"/>
    </row>
    <row r="5497" spans="2:7" x14ac:dyDescent="0.2">
      <c r="B5497" s="26"/>
      <c r="C5497" s="26"/>
      <c r="D5497" s="26"/>
      <c r="E5497" s="26"/>
      <c r="F5497" s="26"/>
      <c r="G5497" s="26"/>
    </row>
    <row r="5498" spans="2:7" x14ac:dyDescent="0.2">
      <c r="B5498" s="26"/>
      <c r="C5498" s="26"/>
      <c r="D5498" s="26"/>
      <c r="E5498" s="26"/>
      <c r="F5498" s="26"/>
      <c r="G5498" s="26"/>
    </row>
    <row r="5499" spans="2:7" x14ac:dyDescent="0.2">
      <c r="B5499" s="26"/>
      <c r="C5499" s="26"/>
      <c r="D5499" s="26"/>
      <c r="E5499" s="26"/>
      <c r="F5499" s="26"/>
      <c r="G5499" s="26"/>
    </row>
    <row r="5500" spans="2:7" x14ac:dyDescent="0.2">
      <c r="B5500" s="26"/>
      <c r="C5500" s="26"/>
      <c r="D5500" s="26"/>
      <c r="E5500" s="26"/>
      <c r="F5500" s="26"/>
      <c r="G5500" s="26"/>
    </row>
    <row r="5501" spans="2:7" x14ac:dyDescent="0.2">
      <c r="B5501" s="26"/>
      <c r="C5501" s="26"/>
      <c r="D5501" s="26"/>
      <c r="E5501" s="26"/>
      <c r="F5501" s="26"/>
      <c r="G5501" s="26"/>
    </row>
    <row r="5502" spans="2:7" x14ac:dyDescent="0.2">
      <c r="B5502" s="26"/>
      <c r="C5502" s="26"/>
      <c r="D5502" s="26"/>
      <c r="E5502" s="26"/>
      <c r="F5502" s="26"/>
      <c r="G5502" s="26"/>
    </row>
    <row r="5503" spans="2:7" x14ac:dyDescent="0.2">
      <c r="B5503" s="26"/>
      <c r="C5503" s="26"/>
      <c r="D5503" s="26"/>
      <c r="E5503" s="26"/>
      <c r="F5503" s="26"/>
      <c r="G5503" s="26"/>
    </row>
    <row r="5504" spans="2:7" x14ac:dyDescent="0.2">
      <c r="B5504" s="26"/>
      <c r="C5504" s="26"/>
      <c r="D5504" s="26"/>
      <c r="E5504" s="26"/>
      <c r="F5504" s="26"/>
      <c r="G5504" s="26"/>
    </row>
    <row r="5505" spans="2:7" x14ac:dyDescent="0.2">
      <c r="B5505" s="26"/>
      <c r="C5505" s="26"/>
      <c r="D5505" s="26"/>
      <c r="E5505" s="26"/>
      <c r="F5505" s="26"/>
      <c r="G5505" s="26"/>
    </row>
    <row r="5506" spans="2:7" x14ac:dyDescent="0.2">
      <c r="B5506" s="26"/>
      <c r="C5506" s="26"/>
      <c r="D5506" s="26"/>
      <c r="E5506" s="26"/>
      <c r="F5506" s="26"/>
      <c r="G5506" s="26"/>
    </row>
    <row r="5507" spans="2:7" x14ac:dyDescent="0.2">
      <c r="B5507" s="26"/>
      <c r="C5507" s="26"/>
      <c r="D5507" s="26"/>
      <c r="E5507" s="26"/>
      <c r="F5507" s="26"/>
      <c r="G5507" s="26"/>
    </row>
    <row r="5508" spans="2:7" x14ac:dyDescent="0.2">
      <c r="B5508" s="26"/>
      <c r="C5508" s="26"/>
      <c r="D5508" s="26"/>
      <c r="E5508" s="26"/>
      <c r="F5508" s="26"/>
      <c r="G5508" s="26"/>
    </row>
    <row r="5509" spans="2:7" x14ac:dyDescent="0.2">
      <c r="B5509" s="26"/>
      <c r="C5509" s="26"/>
      <c r="D5509" s="26"/>
      <c r="E5509" s="26"/>
      <c r="F5509" s="26"/>
      <c r="G5509" s="26"/>
    </row>
    <row r="5510" spans="2:7" x14ac:dyDescent="0.2">
      <c r="B5510" s="26"/>
      <c r="C5510" s="26"/>
      <c r="D5510" s="26"/>
      <c r="E5510" s="26"/>
      <c r="F5510" s="26"/>
      <c r="G5510" s="26"/>
    </row>
    <row r="5511" spans="2:7" x14ac:dyDescent="0.2">
      <c r="B5511" s="26"/>
      <c r="C5511" s="26"/>
      <c r="D5511" s="26"/>
      <c r="E5511" s="26"/>
      <c r="F5511" s="26"/>
      <c r="G5511" s="26"/>
    </row>
    <row r="5512" spans="2:7" x14ac:dyDescent="0.2">
      <c r="B5512" s="26"/>
      <c r="C5512" s="26"/>
      <c r="D5512" s="26"/>
      <c r="E5512" s="26"/>
      <c r="F5512" s="26"/>
      <c r="G5512" s="26"/>
    </row>
    <row r="5513" spans="2:7" x14ac:dyDescent="0.2">
      <c r="B5513" s="26"/>
      <c r="C5513" s="26"/>
      <c r="D5513" s="26"/>
      <c r="E5513" s="26"/>
      <c r="F5513" s="26"/>
      <c r="G5513" s="26"/>
    </row>
    <row r="5514" spans="2:7" x14ac:dyDescent="0.2">
      <c r="B5514" s="26"/>
      <c r="C5514" s="26"/>
      <c r="D5514" s="26"/>
      <c r="E5514" s="26"/>
      <c r="F5514" s="26"/>
      <c r="G5514" s="26"/>
    </row>
    <row r="5515" spans="2:7" x14ac:dyDescent="0.2">
      <c r="B5515" s="26"/>
      <c r="C5515" s="26"/>
      <c r="D5515" s="26"/>
      <c r="E5515" s="26"/>
      <c r="F5515" s="26"/>
      <c r="G5515" s="26"/>
    </row>
    <row r="5516" spans="2:7" x14ac:dyDescent="0.2">
      <c r="B5516" s="26"/>
      <c r="C5516" s="26"/>
      <c r="D5516" s="26"/>
      <c r="E5516" s="26"/>
      <c r="F5516" s="26"/>
      <c r="G5516" s="26"/>
    </row>
    <row r="5517" spans="2:7" x14ac:dyDescent="0.2">
      <c r="B5517" s="26"/>
      <c r="C5517" s="26"/>
      <c r="D5517" s="26"/>
      <c r="E5517" s="26"/>
      <c r="F5517" s="26"/>
      <c r="G5517" s="26"/>
    </row>
    <row r="5518" spans="2:7" x14ac:dyDescent="0.2">
      <c r="B5518" s="26"/>
      <c r="C5518" s="26"/>
      <c r="D5518" s="26"/>
      <c r="E5518" s="26"/>
      <c r="F5518" s="26"/>
      <c r="G5518" s="26"/>
    </row>
    <row r="5519" spans="2:7" x14ac:dyDescent="0.2">
      <c r="B5519" s="26"/>
      <c r="C5519" s="26"/>
      <c r="D5519" s="26"/>
      <c r="E5519" s="26"/>
      <c r="F5519" s="26"/>
      <c r="G5519" s="26"/>
    </row>
    <row r="5520" spans="2:7" x14ac:dyDescent="0.2">
      <c r="B5520" s="26"/>
      <c r="C5520" s="26"/>
      <c r="D5520" s="26"/>
      <c r="E5520" s="26"/>
      <c r="F5520" s="26"/>
      <c r="G5520" s="26"/>
    </row>
    <row r="5521" spans="2:7" x14ac:dyDescent="0.2">
      <c r="B5521" s="26"/>
      <c r="C5521" s="26"/>
      <c r="D5521" s="26"/>
      <c r="E5521" s="26"/>
      <c r="F5521" s="26"/>
      <c r="G5521" s="26"/>
    </row>
    <row r="5522" spans="2:7" x14ac:dyDescent="0.2">
      <c r="B5522" s="26"/>
      <c r="C5522" s="26"/>
      <c r="D5522" s="26"/>
      <c r="E5522" s="26"/>
      <c r="F5522" s="26"/>
      <c r="G5522" s="26"/>
    </row>
    <row r="5523" spans="2:7" x14ac:dyDescent="0.2">
      <c r="B5523" s="26"/>
      <c r="C5523" s="26"/>
      <c r="D5523" s="26"/>
      <c r="E5523" s="26"/>
      <c r="F5523" s="26"/>
      <c r="G5523" s="26"/>
    </row>
    <row r="5524" spans="2:7" x14ac:dyDescent="0.2">
      <c r="B5524" s="26"/>
      <c r="C5524" s="26"/>
      <c r="D5524" s="26"/>
      <c r="E5524" s="26"/>
      <c r="F5524" s="26"/>
      <c r="G5524" s="26"/>
    </row>
    <row r="5525" spans="2:7" x14ac:dyDescent="0.2">
      <c r="B5525" s="26"/>
      <c r="C5525" s="26"/>
      <c r="D5525" s="26"/>
      <c r="E5525" s="26"/>
      <c r="F5525" s="26"/>
      <c r="G5525" s="26"/>
    </row>
    <row r="5526" spans="2:7" x14ac:dyDescent="0.2">
      <c r="B5526" s="26"/>
      <c r="C5526" s="26"/>
      <c r="D5526" s="26"/>
      <c r="E5526" s="26"/>
      <c r="F5526" s="26"/>
      <c r="G5526" s="26"/>
    </row>
    <row r="5527" spans="2:7" x14ac:dyDescent="0.2">
      <c r="B5527" s="26"/>
      <c r="C5527" s="26"/>
      <c r="D5527" s="26"/>
      <c r="E5527" s="26"/>
      <c r="F5527" s="26"/>
      <c r="G5527" s="26"/>
    </row>
    <row r="5528" spans="2:7" x14ac:dyDescent="0.2">
      <c r="B5528" s="26"/>
      <c r="C5528" s="26"/>
      <c r="D5528" s="26"/>
      <c r="E5528" s="26"/>
      <c r="F5528" s="26"/>
      <c r="G5528" s="26"/>
    </row>
    <row r="5529" spans="2:7" x14ac:dyDescent="0.2">
      <c r="B5529" s="26"/>
      <c r="C5529" s="26"/>
      <c r="D5529" s="26"/>
      <c r="E5529" s="26"/>
      <c r="F5529" s="26"/>
      <c r="G5529" s="26"/>
    </row>
    <row r="5530" spans="2:7" x14ac:dyDescent="0.2">
      <c r="B5530" s="26"/>
      <c r="C5530" s="26"/>
      <c r="D5530" s="26"/>
      <c r="E5530" s="26"/>
      <c r="F5530" s="26"/>
      <c r="G5530" s="26"/>
    </row>
    <row r="5531" spans="2:7" x14ac:dyDescent="0.2">
      <c r="B5531" s="26"/>
      <c r="C5531" s="26"/>
      <c r="D5531" s="26"/>
      <c r="E5531" s="26"/>
      <c r="F5531" s="26"/>
      <c r="G5531" s="26"/>
    </row>
    <row r="5532" spans="2:7" x14ac:dyDescent="0.2">
      <c r="B5532" s="26"/>
      <c r="C5532" s="26"/>
      <c r="D5532" s="26"/>
      <c r="E5532" s="26"/>
      <c r="F5532" s="26"/>
      <c r="G5532" s="26"/>
    </row>
    <row r="5533" spans="2:7" x14ac:dyDescent="0.2">
      <c r="B5533" s="26"/>
      <c r="C5533" s="26"/>
      <c r="D5533" s="26"/>
      <c r="E5533" s="26"/>
      <c r="F5533" s="26"/>
      <c r="G5533" s="26"/>
    </row>
    <row r="5534" spans="2:7" x14ac:dyDescent="0.2">
      <c r="B5534" s="26"/>
      <c r="C5534" s="26"/>
      <c r="D5534" s="26"/>
      <c r="E5534" s="26"/>
      <c r="F5534" s="26"/>
      <c r="G5534" s="26"/>
    </row>
    <row r="5535" spans="2:7" x14ac:dyDescent="0.2">
      <c r="B5535" s="26"/>
      <c r="C5535" s="26"/>
      <c r="D5535" s="26"/>
      <c r="E5535" s="26"/>
      <c r="F5535" s="26"/>
      <c r="G5535" s="26"/>
    </row>
    <row r="5536" spans="2:7" x14ac:dyDescent="0.2">
      <c r="B5536" s="26"/>
      <c r="C5536" s="26"/>
      <c r="D5536" s="26"/>
      <c r="E5536" s="26"/>
      <c r="F5536" s="26"/>
      <c r="G5536" s="26"/>
    </row>
    <row r="5537" spans="2:7" x14ac:dyDescent="0.2">
      <c r="B5537" s="26"/>
      <c r="C5537" s="26"/>
      <c r="D5537" s="26"/>
      <c r="E5537" s="26"/>
      <c r="F5537" s="26"/>
      <c r="G5537" s="26"/>
    </row>
    <row r="5538" spans="2:7" x14ac:dyDescent="0.2">
      <c r="B5538" s="26"/>
      <c r="C5538" s="26"/>
      <c r="D5538" s="26"/>
      <c r="E5538" s="26"/>
      <c r="F5538" s="26"/>
      <c r="G5538" s="26"/>
    </row>
    <row r="5539" spans="2:7" x14ac:dyDescent="0.2">
      <c r="B5539" s="26"/>
      <c r="C5539" s="26"/>
      <c r="D5539" s="26"/>
      <c r="E5539" s="26"/>
      <c r="F5539" s="26"/>
      <c r="G5539" s="26"/>
    </row>
    <row r="5540" spans="2:7" x14ac:dyDescent="0.2">
      <c r="B5540" s="26"/>
      <c r="C5540" s="26"/>
      <c r="D5540" s="26"/>
      <c r="E5540" s="26"/>
      <c r="F5540" s="26"/>
      <c r="G5540" s="26"/>
    </row>
    <row r="5541" spans="2:7" x14ac:dyDescent="0.2">
      <c r="B5541" s="26"/>
      <c r="C5541" s="26"/>
      <c r="D5541" s="26"/>
      <c r="E5541" s="26"/>
      <c r="F5541" s="26"/>
      <c r="G5541" s="26"/>
    </row>
    <row r="5542" spans="2:7" x14ac:dyDescent="0.2">
      <c r="B5542" s="26"/>
      <c r="C5542" s="26"/>
      <c r="D5542" s="26"/>
      <c r="E5542" s="26"/>
      <c r="F5542" s="26"/>
      <c r="G5542" s="26"/>
    </row>
    <row r="5543" spans="2:7" x14ac:dyDescent="0.2">
      <c r="B5543" s="26"/>
      <c r="C5543" s="26"/>
      <c r="D5543" s="26"/>
      <c r="E5543" s="26"/>
      <c r="F5543" s="26"/>
      <c r="G5543" s="26"/>
    </row>
    <row r="5544" spans="2:7" x14ac:dyDescent="0.2">
      <c r="B5544" s="26"/>
      <c r="C5544" s="26"/>
      <c r="D5544" s="26"/>
      <c r="E5544" s="26"/>
      <c r="F5544" s="26"/>
      <c r="G5544" s="26"/>
    </row>
    <row r="5545" spans="2:7" x14ac:dyDescent="0.2">
      <c r="B5545" s="26"/>
      <c r="C5545" s="26"/>
      <c r="D5545" s="26"/>
      <c r="E5545" s="26"/>
      <c r="F5545" s="26"/>
      <c r="G5545" s="26"/>
    </row>
    <row r="5546" spans="2:7" x14ac:dyDescent="0.2">
      <c r="B5546" s="26"/>
      <c r="C5546" s="26"/>
      <c r="D5546" s="26"/>
      <c r="E5546" s="26"/>
      <c r="F5546" s="26"/>
      <c r="G5546" s="26"/>
    </row>
    <row r="5547" spans="2:7" x14ac:dyDescent="0.2">
      <c r="B5547" s="26"/>
      <c r="C5547" s="26"/>
      <c r="D5547" s="26"/>
      <c r="E5547" s="26"/>
      <c r="F5547" s="26"/>
      <c r="G5547" s="26"/>
    </row>
    <row r="5548" spans="2:7" x14ac:dyDescent="0.2">
      <c r="B5548" s="26"/>
      <c r="C5548" s="26"/>
      <c r="D5548" s="26"/>
      <c r="E5548" s="26"/>
      <c r="F5548" s="26"/>
      <c r="G5548" s="26"/>
    </row>
    <row r="5549" spans="2:7" x14ac:dyDescent="0.2">
      <c r="B5549" s="26"/>
      <c r="C5549" s="26"/>
      <c r="D5549" s="26"/>
      <c r="E5549" s="26"/>
      <c r="F5549" s="26"/>
      <c r="G5549" s="26"/>
    </row>
    <row r="5550" spans="2:7" x14ac:dyDescent="0.2">
      <c r="B5550" s="26"/>
      <c r="C5550" s="26"/>
      <c r="D5550" s="26"/>
      <c r="E5550" s="26"/>
      <c r="F5550" s="26"/>
      <c r="G5550" s="26"/>
    </row>
    <row r="5551" spans="2:7" x14ac:dyDescent="0.2">
      <c r="B5551" s="26"/>
      <c r="C5551" s="26"/>
      <c r="D5551" s="26"/>
      <c r="E5551" s="26"/>
      <c r="F5551" s="26"/>
      <c r="G5551" s="26"/>
    </row>
    <row r="5552" spans="2:7" x14ac:dyDescent="0.2">
      <c r="B5552" s="26"/>
      <c r="C5552" s="26"/>
      <c r="D5552" s="26"/>
      <c r="E5552" s="26"/>
      <c r="F5552" s="26"/>
      <c r="G5552" s="26"/>
    </row>
    <row r="5553" spans="2:7" x14ac:dyDescent="0.2">
      <c r="B5553" s="26"/>
      <c r="C5553" s="26"/>
      <c r="D5553" s="26"/>
      <c r="E5553" s="26"/>
      <c r="F5553" s="26"/>
      <c r="G5553" s="26"/>
    </row>
    <row r="5554" spans="2:7" x14ac:dyDescent="0.2">
      <c r="B5554" s="26"/>
      <c r="C5554" s="26"/>
      <c r="D5554" s="26"/>
      <c r="E5554" s="26"/>
      <c r="F5554" s="26"/>
      <c r="G5554" s="26"/>
    </row>
    <row r="5555" spans="2:7" x14ac:dyDescent="0.2">
      <c r="B5555" s="26"/>
      <c r="C5555" s="26"/>
      <c r="D5555" s="26"/>
      <c r="E5555" s="26"/>
      <c r="F5555" s="26"/>
      <c r="G5555" s="26"/>
    </row>
    <row r="5556" spans="2:7" x14ac:dyDescent="0.2">
      <c r="B5556" s="26"/>
      <c r="C5556" s="26"/>
      <c r="D5556" s="26"/>
      <c r="E5556" s="26"/>
      <c r="F5556" s="26"/>
      <c r="G5556" s="26"/>
    </row>
    <row r="5557" spans="2:7" x14ac:dyDescent="0.2">
      <c r="B5557" s="26"/>
      <c r="C5557" s="26"/>
      <c r="D5557" s="26"/>
      <c r="E5557" s="26"/>
      <c r="F5557" s="26"/>
      <c r="G5557" s="26"/>
    </row>
    <row r="5558" spans="2:7" x14ac:dyDescent="0.2">
      <c r="B5558" s="26"/>
      <c r="C5558" s="26"/>
      <c r="D5558" s="26"/>
      <c r="E5558" s="26"/>
      <c r="F5558" s="26"/>
      <c r="G5558" s="26"/>
    </row>
    <row r="5559" spans="2:7" x14ac:dyDescent="0.2">
      <c r="B5559" s="26"/>
      <c r="C5559" s="26"/>
      <c r="D5559" s="26"/>
      <c r="E5559" s="26"/>
      <c r="F5559" s="26"/>
      <c r="G5559" s="26"/>
    </row>
    <row r="5560" spans="2:7" x14ac:dyDescent="0.2">
      <c r="B5560" s="26"/>
      <c r="C5560" s="26"/>
      <c r="D5560" s="26"/>
      <c r="E5560" s="26"/>
      <c r="F5560" s="26"/>
      <c r="G5560" s="26"/>
    </row>
    <row r="5561" spans="2:7" x14ac:dyDescent="0.2">
      <c r="B5561" s="26"/>
      <c r="C5561" s="26"/>
      <c r="D5561" s="26"/>
      <c r="E5561" s="26"/>
      <c r="F5561" s="26"/>
      <c r="G5561" s="26"/>
    </row>
    <row r="5562" spans="2:7" x14ac:dyDescent="0.2">
      <c r="B5562" s="26"/>
      <c r="C5562" s="26"/>
      <c r="D5562" s="26"/>
      <c r="E5562" s="26"/>
      <c r="F5562" s="26"/>
      <c r="G5562" s="26"/>
    </row>
    <row r="5563" spans="2:7" x14ac:dyDescent="0.2">
      <c r="B5563" s="26"/>
      <c r="C5563" s="26"/>
      <c r="D5563" s="26"/>
      <c r="E5563" s="26"/>
      <c r="F5563" s="26"/>
      <c r="G5563" s="26"/>
    </row>
    <row r="5564" spans="2:7" x14ac:dyDescent="0.2">
      <c r="B5564" s="26"/>
      <c r="C5564" s="26"/>
      <c r="D5564" s="26"/>
      <c r="E5564" s="26"/>
      <c r="F5564" s="26"/>
      <c r="G5564" s="26"/>
    </row>
    <row r="5565" spans="2:7" x14ac:dyDescent="0.2">
      <c r="B5565" s="26"/>
      <c r="C5565" s="26"/>
      <c r="D5565" s="26"/>
      <c r="E5565" s="26"/>
      <c r="F5565" s="26"/>
      <c r="G5565" s="26"/>
    </row>
    <row r="5566" spans="2:7" x14ac:dyDescent="0.2">
      <c r="B5566" s="26"/>
      <c r="C5566" s="26"/>
      <c r="D5566" s="26"/>
      <c r="E5566" s="26"/>
      <c r="F5566" s="26"/>
      <c r="G5566" s="26"/>
    </row>
    <row r="5567" spans="2:7" x14ac:dyDescent="0.2">
      <c r="B5567" s="26"/>
      <c r="C5567" s="26"/>
      <c r="D5567" s="26"/>
      <c r="E5567" s="26"/>
      <c r="F5567" s="26"/>
      <c r="G5567" s="26"/>
    </row>
    <row r="5568" spans="2:7" x14ac:dyDescent="0.2">
      <c r="B5568" s="26"/>
      <c r="C5568" s="26"/>
      <c r="D5568" s="26"/>
      <c r="E5568" s="26"/>
      <c r="F5568" s="26"/>
      <c r="G5568" s="26"/>
    </row>
    <row r="5569" spans="2:7" x14ac:dyDescent="0.2">
      <c r="B5569" s="26"/>
      <c r="C5569" s="26"/>
      <c r="D5569" s="26"/>
      <c r="E5569" s="26"/>
      <c r="F5569" s="26"/>
      <c r="G5569" s="26"/>
    </row>
    <row r="5570" spans="2:7" x14ac:dyDescent="0.2">
      <c r="B5570" s="26"/>
      <c r="C5570" s="26"/>
      <c r="D5570" s="26"/>
      <c r="E5570" s="26"/>
      <c r="F5570" s="26"/>
      <c r="G5570" s="26"/>
    </row>
    <row r="5571" spans="2:7" x14ac:dyDescent="0.2">
      <c r="B5571" s="26"/>
      <c r="C5571" s="26"/>
      <c r="D5571" s="26"/>
      <c r="E5571" s="26"/>
      <c r="F5571" s="26"/>
      <c r="G5571" s="26"/>
    </row>
    <row r="5572" spans="2:7" x14ac:dyDescent="0.2">
      <c r="B5572" s="26"/>
      <c r="C5572" s="26"/>
      <c r="D5572" s="26"/>
      <c r="E5572" s="26"/>
      <c r="F5572" s="26"/>
      <c r="G5572" s="26"/>
    </row>
    <row r="5573" spans="2:7" x14ac:dyDescent="0.2">
      <c r="B5573" s="26"/>
      <c r="C5573" s="26"/>
      <c r="D5573" s="26"/>
      <c r="E5573" s="26"/>
      <c r="F5573" s="26"/>
      <c r="G5573" s="26"/>
    </row>
    <row r="5574" spans="2:7" x14ac:dyDescent="0.2">
      <c r="B5574" s="26"/>
      <c r="C5574" s="26"/>
      <c r="D5574" s="26"/>
      <c r="E5574" s="26"/>
      <c r="F5574" s="26"/>
      <c r="G5574" s="26"/>
    </row>
    <row r="5575" spans="2:7" x14ac:dyDescent="0.2">
      <c r="B5575" s="26"/>
      <c r="C5575" s="26"/>
      <c r="D5575" s="26"/>
      <c r="E5575" s="26"/>
      <c r="F5575" s="26"/>
      <c r="G5575" s="26"/>
    </row>
    <row r="5576" spans="2:7" x14ac:dyDescent="0.2">
      <c r="B5576" s="26"/>
      <c r="C5576" s="26"/>
      <c r="D5576" s="26"/>
      <c r="E5576" s="26"/>
      <c r="F5576" s="26"/>
      <c r="G5576" s="26"/>
    </row>
    <row r="5577" spans="2:7" x14ac:dyDescent="0.2">
      <c r="B5577" s="26"/>
      <c r="C5577" s="26"/>
      <c r="D5577" s="26"/>
      <c r="E5577" s="26"/>
      <c r="F5577" s="26"/>
      <c r="G5577" s="26"/>
    </row>
    <row r="5578" spans="2:7" x14ac:dyDescent="0.2">
      <c r="B5578" s="26"/>
      <c r="C5578" s="26"/>
      <c r="D5578" s="26"/>
      <c r="E5578" s="26"/>
      <c r="F5578" s="26"/>
      <c r="G5578" s="26"/>
    </row>
    <row r="5579" spans="2:7" x14ac:dyDescent="0.2">
      <c r="B5579" s="26"/>
      <c r="C5579" s="26"/>
      <c r="D5579" s="26"/>
      <c r="E5579" s="26"/>
      <c r="F5579" s="26"/>
      <c r="G5579" s="26"/>
    </row>
    <row r="5580" spans="2:7" x14ac:dyDescent="0.2">
      <c r="B5580" s="26"/>
      <c r="C5580" s="26"/>
      <c r="D5580" s="26"/>
      <c r="E5580" s="26"/>
      <c r="F5580" s="26"/>
      <c r="G5580" s="26"/>
    </row>
    <row r="5581" spans="2:7" x14ac:dyDescent="0.2">
      <c r="B5581" s="26"/>
      <c r="C5581" s="26"/>
      <c r="D5581" s="26"/>
      <c r="E5581" s="26"/>
      <c r="F5581" s="26"/>
      <c r="G5581" s="26"/>
    </row>
    <row r="5582" spans="2:7" x14ac:dyDescent="0.2">
      <c r="B5582" s="26"/>
      <c r="C5582" s="26"/>
      <c r="D5582" s="26"/>
      <c r="E5582" s="26"/>
      <c r="F5582" s="26"/>
      <c r="G5582" s="26"/>
    </row>
    <row r="5583" spans="2:7" x14ac:dyDescent="0.2">
      <c r="B5583" s="26"/>
      <c r="C5583" s="26"/>
      <c r="D5583" s="26"/>
      <c r="E5583" s="26"/>
      <c r="F5583" s="26"/>
      <c r="G5583" s="26"/>
    </row>
    <row r="5584" spans="2:7" x14ac:dyDescent="0.2">
      <c r="B5584" s="26"/>
      <c r="C5584" s="26"/>
      <c r="D5584" s="26"/>
      <c r="E5584" s="26"/>
      <c r="F5584" s="26"/>
      <c r="G5584" s="26"/>
    </row>
    <row r="5585" spans="2:7" x14ac:dyDescent="0.2">
      <c r="B5585" s="26"/>
      <c r="C5585" s="26"/>
      <c r="D5585" s="26"/>
      <c r="E5585" s="26"/>
      <c r="F5585" s="26"/>
      <c r="G5585" s="26"/>
    </row>
    <row r="5586" spans="2:7" x14ac:dyDescent="0.2">
      <c r="B5586" s="26"/>
      <c r="C5586" s="26"/>
      <c r="D5586" s="26"/>
      <c r="E5586" s="26"/>
      <c r="F5586" s="26"/>
      <c r="G5586" s="26"/>
    </row>
    <row r="5587" spans="2:7" x14ac:dyDescent="0.2">
      <c r="B5587" s="26"/>
      <c r="C5587" s="26"/>
      <c r="D5587" s="26"/>
      <c r="E5587" s="26"/>
      <c r="F5587" s="26"/>
      <c r="G5587" s="26"/>
    </row>
    <row r="5588" spans="2:7" x14ac:dyDescent="0.2">
      <c r="B5588" s="26"/>
      <c r="C5588" s="26"/>
      <c r="D5588" s="26"/>
      <c r="E5588" s="26"/>
      <c r="F5588" s="26"/>
      <c r="G5588" s="26"/>
    </row>
    <row r="5589" spans="2:7" x14ac:dyDescent="0.2">
      <c r="B5589" s="26"/>
      <c r="C5589" s="26"/>
      <c r="D5589" s="26"/>
      <c r="E5589" s="26"/>
      <c r="F5589" s="26"/>
      <c r="G5589" s="26"/>
    </row>
    <row r="5590" spans="2:7" x14ac:dyDescent="0.2">
      <c r="B5590" s="26"/>
      <c r="C5590" s="26"/>
      <c r="D5590" s="26"/>
      <c r="E5590" s="26"/>
      <c r="F5590" s="26"/>
      <c r="G5590" s="26"/>
    </row>
    <row r="5591" spans="2:7" x14ac:dyDescent="0.2">
      <c r="B5591" s="26"/>
      <c r="C5591" s="26"/>
      <c r="D5591" s="26"/>
      <c r="E5591" s="26"/>
      <c r="F5591" s="26"/>
      <c r="G5591" s="26"/>
    </row>
    <row r="5592" spans="2:7" x14ac:dyDescent="0.2">
      <c r="B5592" s="26"/>
      <c r="C5592" s="26"/>
      <c r="D5592" s="26"/>
      <c r="E5592" s="26"/>
      <c r="F5592" s="26"/>
      <c r="G5592" s="26"/>
    </row>
    <row r="5593" spans="2:7" x14ac:dyDescent="0.2">
      <c r="B5593" s="26"/>
      <c r="C5593" s="26"/>
      <c r="D5593" s="26"/>
      <c r="E5593" s="26"/>
      <c r="F5593" s="26"/>
      <c r="G5593" s="26"/>
    </row>
    <row r="5594" spans="2:7" x14ac:dyDescent="0.2">
      <c r="B5594" s="26"/>
      <c r="C5594" s="26"/>
      <c r="D5594" s="26"/>
      <c r="E5594" s="26"/>
      <c r="F5594" s="26"/>
      <c r="G5594" s="26"/>
    </row>
    <row r="5595" spans="2:7" x14ac:dyDescent="0.2">
      <c r="B5595" s="26"/>
      <c r="C5595" s="26"/>
      <c r="D5595" s="26"/>
      <c r="E5595" s="26"/>
      <c r="F5595" s="26"/>
      <c r="G5595" s="26"/>
    </row>
    <row r="5596" spans="2:7" x14ac:dyDescent="0.2">
      <c r="B5596" s="26"/>
      <c r="C5596" s="26"/>
      <c r="D5596" s="26"/>
      <c r="E5596" s="26"/>
      <c r="F5596" s="26"/>
      <c r="G5596" s="26"/>
    </row>
    <row r="5597" spans="2:7" x14ac:dyDescent="0.2">
      <c r="B5597" s="26"/>
      <c r="C5597" s="26"/>
      <c r="D5597" s="26"/>
      <c r="E5597" s="26"/>
      <c r="F5597" s="26"/>
      <c r="G5597" s="26"/>
    </row>
    <row r="5598" spans="2:7" x14ac:dyDescent="0.2">
      <c r="B5598" s="26"/>
      <c r="C5598" s="26"/>
      <c r="D5598" s="26"/>
      <c r="E5598" s="26"/>
      <c r="F5598" s="26"/>
      <c r="G5598" s="26"/>
    </row>
    <row r="5599" spans="2:7" x14ac:dyDescent="0.2">
      <c r="B5599" s="26"/>
      <c r="C5599" s="26"/>
      <c r="D5599" s="26"/>
      <c r="E5599" s="26"/>
      <c r="F5599" s="26"/>
      <c r="G5599" s="26"/>
    </row>
    <row r="5600" spans="2:7" x14ac:dyDescent="0.2">
      <c r="B5600" s="26"/>
      <c r="C5600" s="26"/>
      <c r="D5600" s="26"/>
      <c r="E5600" s="26"/>
      <c r="F5600" s="26"/>
      <c r="G5600" s="26"/>
    </row>
    <row r="5601" spans="2:7" x14ac:dyDescent="0.2">
      <c r="B5601" s="26"/>
      <c r="C5601" s="26"/>
      <c r="D5601" s="26"/>
      <c r="E5601" s="26"/>
      <c r="F5601" s="26"/>
      <c r="G5601" s="26"/>
    </row>
    <row r="5602" spans="2:7" x14ac:dyDescent="0.2">
      <c r="B5602" s="26"/>
      <c r="C5602" s="26"/>
      <c r="D5602" s="26"/>
      <c r="E5602" s="26"/>
      <c r="F5602" s="26"/>
      <c r="G5602" s="26"/>
    </row>
    <row r="5603" spans="2:7" x14ac:dyDescent="0.2">
      <c r="B5603" s="26"/>
      <c r="C5603" s="26"/>
      <c r="D5603" s="26"/>
      <c r="E5603" s="26"/>
      <c r="F5603" s="26"/>
      <c r="G5603" s="26"/>
    </row>
    <row r="5604" spans="2:7" x14ac:dyDescent="0.2">
      <c r="B5604" s="26"/>
      <c r="C5604" s="26"/>
      <c r="D5604" s="26"/>
      <c r="E5604" s="26"/>
      <c r="F5604" s="26"/>
      <c r="G5604" s="26"/>
    </row>
    <row r="5605" spans="2:7" x14ac:dyDescent="0.2">
      <c r="B5605" s="26"/>
      <c r="C5605" s="26"/>
      <c r="D5605" s="26"/>
      <c r="E5605" s="26"/>
      <c r="F5605" s="26"/>
      <c r="G5605" s="26"/>
    </row>
    <row r="5606" spans="2:7" x14ac:dyDescent="0.2">
      <c r="B5606" s="26"/>
      <c r="C5606" s="26"/>
      <c r="D5606" s="26"/>
      <c r="E5606" s="26"/>
      <c r="F5606" s="26"/>
      <c r="G5606" s="26"/>
    </row>
    <row r="5607" spans="2:7" x14ac:dyDescent="0.2">
      <c r="B5607" s="26"/>
      <c r="C5607" s="26"/>
      <c r="D5607" s="26"/>
      <c r="E5607" s="26"/>
      <c r="F5607" s="26"/>
      <c r="G5607" s="26"/>
    </row>
    <row r="5608" spans="2:7" x14ac:dyDescent="0.2">
      <c r="B5608" s="26"/>
      <c r="C5608" s="26"/>
      <c r="D5608" s="26"/>
      <c r="E5608" s="26"/>
      <c r="F5608" s="26"/>
      <c r="G5608" s="26"/>
    </row>
    <row r="5609" spans="2:7" x14ac:dyDescent="0.2">
      <c r="B5609" s="26"/>
      <c r="C5609" s="26"/>
      <c r="D5609" s="26"/>
      <c r="E5609" s="26"/>
      <c r="F5609" s="26"/>
      <c r="G5609" s="26"/>
    </row>
    <row r="5610" spans="2:7" x14ac:dyDescent="0.2">
      <c r="B5610" s="26"/>
      <c r="C5610" s="26"/>
      <c r="D5610" s="26"/>
      <c r="E5610" s="26"/>
      <c r="F5610" s="26"/>
      <c r="G5610" s="26"/>
    </row>
    <row r="5611" spans="2:7" x14ac:dyDescent="0.2">
      <c r="B5611" s="26"/>
      <c r="C5611" s="26"/>
      <c r="D5611" s="26"/>
      <c r="E5611" s="26"/>
      <c r="F5611" s="26"/>
      <c r="G5611" s="26"/>
    </row>
    <row r="5612" spans="2:7" x14ac:dyDescent="0.2">
      <c r="B5612" s="26"/>
      <c r="C5612" s="26"/>
      <c r="D5612" s="26"/>
      <c r="E5612" s="26"/>
      <c r="F5612" s="26"/>
      <c r="G5612" s="26"/>
    </row>
    <row r="5613" spans="2:7" x14ac:dyDescent="0.2">
      <c r="B5613" s="26"/>
      <c r="C5613" s="26"/>
      <c r="D5613" s="26"/>
      <c r="E5613" s="26"/>
      <c r="F5613" s="26"/>
      <c r="G5613" s="26"/>
    </row>
    <row r="5614" spans="2:7" x14ac:dyDescent="0.2">
      <c r="B5614" s="26"/>
      <c r="C5614" s="26"/>
      <c r="D5614" s="26"/>
      <c r="E5614" s="26"/>
      <c r="F5614" s="26"/>
      <c r="G5614" s="26"/>
    </row>
    <row r="5615" spans="2:7" x14ac:dyDescent="0.2">
      <c r="B5615" s="26"/>
      <c r="C5615" s="26"/>
      <c r="D5615" s="26"/>
      <c r="E5615" s="26"/>
      <c r="F5615" s="26"/>
      <c r="G5615" s="26"/>
    </row>
    <row r="5616" spans="2:7" x14ac:dyDescent="0.2">
      <c r="B5616" s="26"/>
      <c r="C5616" s="26"/>
      <c r="D5616" s="26"/>
      <c r="E5616" s="26"/>
      <c r="F5616" s="26"/>
      <c r="G5616" s="26"/>
    </row>
    <row r="5617" spans="2:7" x14ac:dyDescent="0.2">
      <c r="B5617" s="26"/>
      <c r="C5617" s="26"/>
      <c r="D5617" s="26"/>
      <c r="E5617" s="26"/>
      <c r="F5617" s="26"/>
      <c r="G5617" s="26"/>
    </row>
    <row r="5618" spans="2:7" x14ac:dyDescent="0.2">
      <c r="B5618" s="26"/>
      <c r="C5618" s="26"/>
      <c r="D5618" s="26"/>
      <c r="E5618" s="26"/>
      <c r="F5618" s="26"/>
      <c r="G5618" s="26"/>
    </row>
    <row r="5619" spans="2:7" x14ac:dyDescent="0.2">
      <c r="B5619" s="26"/>
      <c r="C5619" s="26"/>
      <c r="D5619" s="26"/>
      <c r="E5619" s="26"/>
      <c r="F5619" s="26"/>
      <c r="G5619" s="26"/>
    </row>
    <row r="5620" spans="2:7" x14ac:dyDescent="0.2">
      <c r="B5620" s="26"/>
      <c r="C5620" s="26"/>
      <c r="D5620" s="26"/>
      <c r="E5620" s="26"/>
      <c r="F5620" s="26"/>
      <c r="G5620" s="26"/>
    </row>
    <row r="5621" spans="2:7" x14ac:dyDescent="0.2">
      <c r="B5621" s="26"/>
      <c r="C5621" s="26"/>
      <c r="D5621" s="26"/>
      <c r="E5621" s="26"/>
      <c r="F5621" s="26"/>
      <c r="G5621" s="26"/>
    </row>
    <row r="5622" spans="2:7" x14ac:dyDescent="0.2">
      <c r="B5622" s="26"/>
      <c r="C5622" s="26"/>
      <c r="D5622" s="26"/>
      <c r="E5622" s="26"/>
      <c r="F5622" s="26"/>
      <c r="G5622" s="26"/>
    </row>
    <row r="5623" spans="2:7" x14ac:dyDescent="0.2">
      <c r="B5623" s="26"/>
      <c r="C5623" s="26"/>
      <c r="D5623" s="26"/>
      <c r="E5623" s="26"/>
      <c r="F5623" s="26"/>
      <c r="G5623" s="26"/>
    </row>
    <row r="5624" spans="2:7" x14ac:dyDescent="0.2">
      <c r="B5624" s="26"/>
      <c r="C5624" s="26"/>
      <c r="D5624" s="26"/>
      <c r="E5624" s="26"/>
      <c r="F5624" s="26"/>
      <c r="G5624" s="26"/>
    </row>
    <row r="5625" spans="2:7" x14ac:dyDescent="0.2">
      <c r="B5625" s="26"/>
      <c r="C5625" s="26"/>
      <c r="D5625" s="26"/>
      <c r="E5625" s="26"/>
      <c r="F5625" s="26"/>
      <c r="G5625" s="26"/>
    </row>
    <row r="5626" spans="2:7" x14ac:dyDescent="0.2">
      <c r="B5626" s="26"/>
      <c r="C5626" s="26"/>
      <c r="D5626" s="26"/>
      <c r="E5626" s="26"/>
      <c r="F5626" s="26"/>
      <c r="G5626" s="26"/>
    </row>
    <row r="5627" spans="2:7" x14ac:dyDescent="0.2">
      <c r="B5627" s="26"/>
      <c r="C5627" s="26"/>
      <c r="D5627" s="26"/>
      <c r="E5627" s="26"/>
      <c r="F5627" s="26"/>
      <c r="G5627" s="26"/>
    </row>
    <row r="5628" spans="2:7" x14ac:dyDescent="0.2">
      <c r="B5628" s="26"/>
      <c r="C5628" s="26"/>
      <c r="D5628" s="26"/>
      <c r="E5628" s="26"/>
      <c r="F5628" s="26"/>
      <c r="G5628" s="26"/>
    </row>
    <row r="5629" spans="2:7" x14ac:dyDescent="0.2">
      <c r="B5629" s="26"/>
      <c r="C5629" s="26"/>
      <c r="D5629" s="26"/>
      <c r="E5629" s="26"/>
      <c r="F5629" s="26"/>
      <c r="G5629" s="26"/>
    </row>
    <row r="5630" spans="2:7" x14ac:dyDescent="0.2">
      <c r="B5630" s="26"/>
      <c r="C5630" s="26"/>
      <c r="D5630" s="26"/>
      <c r="E5630" s="26"/>
      <c r="F5630" s="26"/>
      <c r="G5630" s="26"/>
    </row>
    <row r="5631" spans="2:7" x14ac:dyDescent="0.2">
      <c r="B5631" s="26"/>
      <c r="C5631" s="26"/>
      <c r="D5631" s="26"/>
      <c r="E5631" s="26"/>
      <c r="F5631" s="26"/>
      <c r="G5631" s="26"/>
    </row>
    <row r="5632" spans="2:7" x14ac:dyDescent="0.2">
      <c r="B5632" s="26"/>
      <c r="C5632" s="26"/>
      <c r="D5632" s="26"/>
      <c r="E5632" s="26"/>
      <c r="F5632" s="26"/>
      <c r="G5632" s="26"/>
    </row>
    <row r="5633" spans="2:7" x14ac:dyDescent="0.2">
      <c r="B5633" s="26"/>
      <c r="C5633" s="26"/>
      <c r="D5633" s="26"/>
      <c r="E5633" s="26"/>
      <c r="F5633" s="26"/>
      <c r="G5633" s="26"/>
    </row>
    <row r="5634" spans="2:7" x14ac:dyDescent="0.2">
      <c r="B5634" s="26"/>
      <c r="C5634" s="26"/>
      <c r="D5634" s="26"/>
      <c r="E5634" s="26"/>
      <c r="F5634" s="26"/>
      <c r="G5634" s="26"/>
    </row>
    <row r="5635" spans="2:7" x14ac:dyDescent="0.2">
      <c r="B5635" s="26"/>
      <c r="C5635" s="26"/>
      <c r="D5635" s="26"/>
      <c r="E5635" s="26"/>
      <c r="F5635" s="26"/>
      <c r="G5635" s="26"/>
    </row>
    <row r="5636" spans="2:7" x14ac:dyDescent="0.2">
      <c r="B5636" s="26"/>
      <c r="C5636" s="26"/>
      <c r="D5636" s="26"/>
      <c r="E5636" s="26"/>
      <c r="F5636" s="26"/>
      <c r="G5636" s="26"/>
    </row>
    <row r="5637" spans="2:7" x14ac:dyDescent="0.2">
      <c r="B5637" s="26"/>
      <c r="C5637" s="26"/>
      <c r="D5637" s="26"/>
      <c r="E5637" s="26"/>
      <c r="F5637" s="26"/>
      <c r="G5637" s="26"/>
    </row>
    <row r="5638" spans="2:7" x14ac:dyDescent="0.2">
      <c r="B5638" s="26"/>
      <c r="C5638" s="26"/>
      <c r="D5638" s="26"/>
      <c r="E5638" s="26"/>
      <c r="F5638" s="26"/>
      <c r="G5638" s="26"/>
    </row>
    <row r="5639" spans="2:7" x14ac:dyDescent="0.2">
      <c r="B5639" s="26"/>
      <c r="C5639" s="26"/>
      <c r="D5639" s="26"/>
      <c r="E5639" s="26"/>
      <c r="F5639" s="26"/>
      <c r="G5639" s="26"/>
    </row>
    <row r="5640" spans="2:7" x14ac:dyDescent="0.2">
      <c r="B5640" s="26"/>
      <c r="C5640" s="26"/>
      <c r="D5640" s="26"/>
      <c r="E5640" s="26"/>
      <c r="F5640" s="26"/>
      <c r="G5640" s="26"/>
    </row>
    <row r="5641" spans="2:7" x14ac:dyDescent="0.2">
      <c r="B5641" s="26"/>
      <c r="C5641" s="26"/>
      <c r="D5641" s="26"/>
      <c r="E5641" s="26"/>
      <c r="F5641" s="26"/>
      <c r="G5641" s="26"/>
    </row>
    <row r="5642" spans="2:7" x14ac:dyDescent="0.2">
      <c r="B5642" s="26"/>
      <c r="C5642" s="26"/>
      <c r="D5642" s="26"/>
      <c r="E5642" s="26"/>
      <c r="F5642" s="26"/>
      <c r="G5642" s="26"/>
    </row>
    <row r="5643" spans="2:7" x14ac:dyDescent="0.2">
      <c r="B5643" s="26"/>
      <c r="C5643" s="26"/>
      <c r="D5643" s="26"/>
      <c r="E5643" s="26"/>
      <c r="F5643" s="26"/>
      <c r="G5643" s="26"/>
    </row>
    <row r="5644" spans="2:7" x14ac:dyDescent="0.2">
      <c r="B5644" s="26"/>
      <c r="C5644" s="26"/>
      <c r="D5644" s="26"/>
      <c r="E5644" s="26"/>
      <c r="F5644" s="26"/>
      <c r="G5644" s="26"/>
    </row>
    <row r="5645" spans="2:7" x14ac:dyDescent="0.2">
      <c r="B5645" s="26"/>
      <c r="C5645" s="26"/>
      <c r="D5645" s="26"/>
      <c r="E5645" s="26"/>
      <c r="F5645" s="26"/>
      <c r="G5645" s="26"/>
    </row>
    <row r="5646" spans="2:7" x14ac:dyDescent="0.2">
      <c r="B5646" s="26"/>
      <c r="C5646" s="26"/>
      <c r="D5646" s="26"/>
      <c r="E5646" s="26"/>
      <c r="F5646" s="26"/>
      <c r="G5646" s="26"/>
    </row>
    <row r="5647" spans="2:7" x14ac:dyDescent="0.2">
      <c r="B5647" s="26"/>
      <c r="C5647" s="26"/>
      <c r="D5647" s="26"/>
      <c r="E5647" s="26"/>
      <c r="F5647" s="26"/>
      <c r="G5647" s="26"/>
    </row>
    <row r="5648" spans="2:7" x14ac:dyDescent="0.2">
      <c r="B5648" s="26"/>
      <c r="C5648" s="26"/>
      <c r="D5648" s="26"/>
      <c r="E5648" s="26"/>
      <c r="F5648" s="26"/>
      <c r="G5648" s="26"/>
    </row>
    <row r="5649" spans="2:7" x14ac:dyDescent="0.2">
      <c r="B5649" s="26"/>
      <c r="C5649" s="26"/>
      <c r="D5649" s="26"/>
      <c r="E5649" s="26"/>
      <c r="F5649" s="26"/>
      <c r="G5649" s="26"/>
    </row>
    <row r="5650" spans="2:7" x14ac:dyDescent="0.2">
      <c r="B5650" s="26"/>
      <c r="C5650" s="26"/>
      <c r="D5650" s="26"/>
      <c r="E5650" s="26"/>
      <c r="F5650" s="26"/>
      <c r="G5650" s="26"/>
    </row>
    <row r="5651" spans="2:7" x14ac:dyDescent="0.2">
      <c r="B5651" s="26"/>
      <c r="C5651" s="26"/>
      <c r="D5651" s="26"/>
      <c r="E5651" s="26"/>
      <c r="F5651" s="26"/>
      <c r="G5651" s="26"/>
    </row>
    <row r="5652" spans="2:7" x14ac:dyDescent="0.2">
      <c r="B5652" s="26"/>
      <c r="C5652" s="26"/>
      <c r="D5652" s="26"/>
      <c r="E5652" s="26"/>
      <c r="F5652" s="26"/>
      <c r="G5652" s="26"/>
    </row>
    <row r="5653" spans="2:7" x14ac:dyDescent="0.2">
      <c r="B5653" s="26"/>
      <c r="C5653" s="26"/>
      <c r="D5653" s="26"/>
      <c r="E5653" s="26"/>
      <c r="F5653" s="26"/>
      <c r="G5653" s="26"/>
    </row>
    <row r="5654" spans="2:7" x14ac:dyDescent="0.2">
      <c r="B5654" s="26"/>
      <c r="C5654" s="26"/>
      <c r="D5654" s="26"/>
      <c r="E5654" s="26"/>
      <c r="F5654" s="26"/>
      <c r="G5654" s="26"/>
    </row>
    <row r="5655" spans="2:7" x14ac:dyDescent="0.2">
      <c r="B5655" s="26"/>
      <c r="C5655" s="26"/>
      <c r="D5655" s="26"/>
      <c r="E5655" s="26"/>
      <c r="F5655" s="26"/>
      <c r="G5655" s="26"/>
    </row>
    <row r="5656" spans="2:7" x14ac:dyDescent="0.2">
      <c r="B5656" s="26"/>
      <c r="C5656" s="26"/>
      <c r="D5656" s="26"/>
      <c r="E5656" s="26"/>
      <c r="F5656" s="26"/>
      <c r="G5656" s="26"/>
    </row>
    <row r="5657" spans="2:7" x14ac:dyDescent="0.2">
      <c r="B5657" s="26"/>
      <c r="C5657" s="26"/>
      <c r="D5657" s="26"/>
      <c r="E5657" s="26"/>
      <c r="F5657" s="26"/>
      <c r="G5657" s="26"/>
    </row>
    <row r="5658" spans="2:7" x14ac:dyDescent="0.2">
      <c r="B5658" s="26"/>
      <c r="C5658" s="26"/>
      <c r="D5658" s="26"/>
      <c r="E5658" s="26"/>
      <c r="F5658" s="26"/>
      <c r="G5658" s="26"/>
    </row>
    <row r="5659" spans="2:7" x14ac:dyDescent="0.2">
      <c r="B5659" s="26"/>
      <c r="C5659" s="26"/>
      <c r="D5659" s="26"/>
      <c r="E5659" s="26"/>
      <c r="F5659" s="26"/>
      <c r="G5659" s="26"/>
    </row>
    <row r="5660" spans="2:7" x14ac:dyDescent="0.2">
      <c r="B5660" s="26"/>
      <c r="C5660" s="26"/>
      <c r="D5660" s="26"/>
      <c r="E5660" s="26"/>
      <c r="F5660" s="26"/>
      <c r="G5660" s="26"/>
    </row>
    <row r="5661" spans="2:7" x14ac:dyDescent="0.2">
      <c r="B5661" s="26"/>
      <c r="C5661" s="26"/>
      <c r="D5661" s="26"/>
      <c r="E5661" s="26"/>
      <c r="F5661" s="26"/>
      <c r="G5661" s="26"/>
    </row>
    <row r="5662" spans="2:7" x14ac:dyDescent="0.2">
      <c r="B5662" s="26"/>
      <c r="C5662" s="26"/>
      <c r="D5662" s="26"/>
      <c r="E5662" s="26"/>
      <c r="F5662" s="26"/>
      <c r="G5662" s="26"/>
    </row>
    <row r="5663" spans="2:7" x14ac:dyDescent="0.2">
      <c r="B5663" s="26"/>
      <c r="C5663" s="26"/>
      <c r="D5663" s="26"/>
      <c r="E5663" s="26"/>
      <c r="F5663" s="26"/>
      <c r="G5663" s="26"/>
    </row>
    <row r="5664" spans="2:7" x14ac:dyDescent="0.2">
      <c r="B5664" s="26"/>
      <c r="C5664" s="26"/>
      <c r="D5664" s="26"/>
      <c r="E5664" s="26"/>
      <c r="F5664" s="26"/>
      <c r="G5664" s="26"/>
    </row>
    <row r="5665" spans="2:7" x14ac:dyDescent="0.2">
      <c r="B5665" s="26"/>
      <c r="C5665" s="26"/>
      <c r="D5665" s="26"/>
      <c r="E5665" s="26"/>
      <c r="F5665" s="26"/>
      <c r="G5665" s="26"/>
    </row>
    <row r="5666" spans="2:7" x14ac:dyDescent="0.2">
      <c r="B5666" s="26"/>
      <c r="C5666" s="26"/>
      <c r="D5666" s="26"/>
      <c r="E5666" s="26"/>
      <c r="F5666" s="26"/>
      <c r="G5666" s="26"/>
    </row>
    <row r="5667" spans="2:7" x14ac:dyDescent="0.2">
      <c r="B5667" s="26"/>
      <c r="C5667" s="26"/>
      <c r="D5667" s="26"/>
      <c r="E5667" s="26"/>
      <c r="F5667" s="26"/>
      <c r="G5667" s="26"/>
    </row>
    <row r="5668" spans="2:7" x14ac:dyDescent="0.2">
      <c r="B5668" s="26"/>
      <c r="C5668" s="26"/>
      <c r="D5668" s="26"/>
      <c r="E5668" s="26"/>
      <c r="F5668" s="26"/>
      <c r="G5668" s="26"/>
    </row>
    <row r="5669" spans="2:7" x14ac:dyDescent="0.2">
      <c r="B5669" s="26"/>
      <c r="C5669" s="26"/>
      <c r="D5669" s="26"/>
      <c r="E5669" s="26"/>
      <c r="F5669" s="26"/>
      <c r="G5669" s="26"/>
    </row>
    <row r="5670" spans="2:7" x14ac:dyDescent="0.2">
      <c r="B5670" s="26"/>
      <c r="C5670" s="26"/>
      <c r="D5670" s="26"/>
      <c r="E5670" s="26"/>
      <c r="F5670" s="26"/>
      <c r="G5670" s="26"/>
    </row>
    <row r="5671" spans="2:7" x14ac:dyDescent="0.2">
      <c r="B5671" s="26"/>
      <c r="C5671" s="26"/>
      <c r="D5671" s="26"/>
      <c r="E5671" s="26"/>
      <c r="F5671" s="26"/>
      <c r="G5671" s="26"/>
    </row>
    <row r="5672" spans="2:7" x14ac:dyDescent="0.2">
      <c r="B5672" s="26"/>
      <c r="C5672" s="26"/>
      <c r="D5672" s="26"/>
      <c r="E5672" s="26"/>
      <c r="F5672" s="26"/>
      <c r="G5672" s="26"/>
    </row>
    <row r="5673" spans="2:7" x14ac:dyDescent="0.2">
      <c r="B5673" s="26"/>
      <c r="C5673" s="26"/>
      <c r="D5673" s="26"/>
      <c r="E5673" s="26"/>
      <c r="F5673" s="26"/>
      <c r="G5673" s="26"/>
    </row>
    <row r="5674" spans="2:7" x14ac:dyDescent="0.2">
      <c r="B5674" s="26"/>
      <c r="C5674" s="26"/>
      <c r="D5674" s="26"/>
      <c r="E5674" s="26"/>
      <c r="F5674" s="26"/>
      <c r="G5674" s="26"/>
    </row>
    <row r="5675" spans="2:7" x14ac:dyDescent="0.2">
      <c r="B5675" s="26"/>
      <c r="C5675" s="26"/>
      <c r="D5675" s="26"/>
      <c r="E5675" s="26"/>
      <c r="F5675" s="26"/>
      <c r="G5675" s="26"/>
    </row>
    <row r="5676" spans="2:7" x14ac:dyDescent="0.2">
      <c r="B5676" s="26"/>
      <c r="C5676" s="26"/>
      <c r="D5676" s="26"/>
      <c r="E5676" s="26"/>
      <c r="F5676" s="26"/>
      <c r="G5676" s="26"/>
    </row>
    <row r="5677" spans="2:7" x14ac:dyDescent="0.2">
      <c r="B5677" s="26"/>
      <c r="C5677" s="26"/>
      <c r="D5677" s="26"/>
      <c r="E5677" s="26"/>
      <c r="F5677" s="26"/>
      <c r="G5677" s="26"/>
    </row>
    <row r="5678" spans="2:7" x14ac:dyDescent="0.2">
      <c r="B5678" s="26"/>
      <c r="C5678" s="26"/>
      <c r="D5678" s="26"/>
      <c r="E5678" s="26"/>
      <c r="F5678" s="26"/>
      <c r="G5678" s="26"/>
    </row>
    <row r="5679" spans="2:7" x14ac:dyDescent="0.2">
      <c r="B5679" s="26"/>
      <c r="C5679" s="26"/>
      <c r="D5679" s="26"/>
      <c r="E5679" s="26"/>
      <c r="F5679" s="26"/>
      <c r="G5679" s="26"/>
    </row>
    <row r="5680" spans="2:7" x14ac:dyDescent="0.2">
      <c r="B5680" s="26"/>
      <c r="C5680" s="26"/>
      <c r="D5680" s="26"/>
      <c r="E5680" s="26"/>
      <c r="F5680" s="26"/>
      <c r="G5680" s="26"/>
    </row>
    <row r="5681" spans="2:7" x14ac:dyDescent="0.2">
      <c r="B5681" s="26"/>
      <c r="C5681" s="26"/>
      <c r="D5681" s="26"/>
      <c r="E5681" s="26"/>
      <c r="F5681" s="26"/>
      <c r="G5681" s="26"/>
    </row>
    <row r="5682" spans="2:7" x14ac:dyDescent="0.2">
      <c r="B5682" s="26"/>
      <c r="C5682" s="26"/>
      <c r="D5682" s="26"/>
      <c r="E5682" s="26"/>
      <c r="F5682" s="26"/>
      <c r="G5682" s="26"/>
    </row>
    <row r="5683" spans="2:7" x14ac:dyDescent="0.2">
      <c r="B5683" s="26"/>
      <c r="C5683" s="26"/>
      <c r="D5683" s="26"/>
      <c r="E5683" s="26"/>
      <c r="F5683" s="26"/>
      <c r="G5683" s="26"/>
    </row>
    <row r="5684" spans="2:7" x14ac:dyDescent="0.2">
      <c r="B5684" s="26"/>
      <c r="C5684" s="26"/>
      <c r="D5684" s="26"/>
      <c r="E5684" s="26"/>
      <c r="F5684" s="26"/>
      <c r="G5684" s="26"/>
    </row>
    <row r="5685" spans="2:7" x14ac:dyDescent="0.2">
      <c r="B5685" s="26"/>
      <c r="C5685" s="26"/>
      <c r="D5685" s="26"/>
      <c r="E5685" s="26"/>
      <c r="F5685" s="26"/>
      <c r="G5685" s="26"/>
    </row>
    <row r="5686" spans="2:7" x14ac:dyDescent="0.2">
      <c r="B5686" s="26"/>
      <c r="C5686" s="26"/>
      <c r="D5686" s="26"/>
      <c r="E5686" s="26"/>
      <c r="F5686" s="26"/>
      <c r="G5686" s="26"/>
    </row>
    <row r="5687" spans="2:7" x14ac:dyDescent="0.2">
      <c r="B5687" s="26"/>
      <c r="C5687" s="26"/>
      <c r="D5687" s="26"/>
      <c r="E5687" s="26"/>
      <c r="F5687" s="26"/>
      <c r="G5687" s="26"/>
    </row>
    <row r="5688" spans="2:7" x14ac:dyDescent="0.2">
      <c r="B5688" s="26"/>
      <c r="C5688" s="26"/>
      <c r="D5688" s="26"/>
      <c r="E5688" s="26"/>
      <c r="F5688" s="26"/>
      <c r="G5688" s="26"/>
    </row>
    <row r="5689" spans="2:7" x14ac:dyDescent="0.2">
      <c r="B5689" s="26"/>
      <c r="C5689" s="26"/>
      <c r="D5689" s="26"/>
      <c r="E5689" s="26"/>
      <c r="F5689" s="26"/>
      <c r="G5689" s="26"/>
    </row>
    <row r="5690" spans="2:7" x14ac:dyDescent="0.2">
      <c r="B5690" s="26"/>
      <c r="C5690" s="26"/>
      <c r="D5690" s="26"/>
      <c r="E5690" s="26"/>
      <c r="F5690" s="26"/>
      <c r="G5690" s="26"/>
    </row>
    <row r="5691" spans="2:7" x14ac:dyDescent="0.2">
      <c r="B5691" s="26"/>
      <c r="C5691" s="26"/>
      <c r="D5691" s="26"/>
      <c r="E5691" s="26"/>
      <c r="F5691" s="26"/>
      <c r="G5691" s="26"/>
    </row>
    <row r="5692" spans="2:7" x14ac:dyDescent="0.2">
      <c r="B5692" s="26"/>
      <c r="C5692" s="26"/>
      <c r="D5692" s="26"/>
      <c r="E5692" s="26"/>
      <c r="F5692" s="26"/>
      <c r="G5692" s="26"/>
    </row>
    <row r="5693" spans="2:7" x14ac:dyDescent="0.2">
      <c r="B5693" s="26"/>
      <c r="C5693" s="26"/>
      <c r="D5693" s="26"/>
      <c r="E5693" s="26"/>
      <c r="F5693" s="26"/>
      <c r="G5693" s="26"/>
    </row>
    <row r="5694" spans="2:7" x14ac:dyDescent="0.2">
      <c r="B5694" s="26"/>
      <c r="C5694" s="26"/>
      <c r="D5694" s="26"/>
      <c r="E5694" s="26"/>
      <c r="F5694" s="26"/>
      <c r="G5694" s="26"/>
    </row>
    <row r="5695" spans="2:7" x14ac:dyDescent="0.2">
      <c r="B5695" s="26"/>
      <c r="C5695" s="26"/>
      <c r="D5695" s="26"/>
      <c r="E5695" s="26"/>
      <c r="F5695" s="26"/>
      <c r="G5695" s="26"/>
    </row>
    <row r="5696" spans="2:7" x14ac:dyDescent="0.2">
      <c r="B5696" s="26"/>
      <c r="C5696" s="26"/>
      <c r="D5696" s="26"/>
      <c r="E5696" s="26"/>
      <c r="F5696" s="26"/>
      <c r="G5696" s="26"/>
    </row>
    <row r="5697" spans="2:7" x14ac:dyDescent="0.2">
      <c r="B5697" s="26"/>
      <c r="C5697" s="26"/>
      <c r="D5697" s="26"/>
      <c r="E5697" s="26"/>
      <c r="F5697" s="26"/>
      <c r="G5697" s="26"/>
    </row>
    <row r="5698" spans="2:7" x14ac:dyDescent="0.2">
      <c r="B5698" s="26"/>
      <c r="C5698" s="26"/>
      <c r="D5698" s="26"/>
      <c r="E5698" s="26"/>
      <c r="F5698" s="26"/>
      <c r="G5698" s="26"/>
    </row>
    <row r="5699" spans="2:7" x14ac:dyDescent="0.2">
      <c r="B5699" s="26"/>
      <c r="C5699" s="26"/>
      <c r="D5699" s="26"/>
      <c r="E5699" s="26"/>
      <c r="F5699" s="26"/>
      <c r="G5699" s="26"/>
    </row>
    <row r="5700" spans="2:7" x14ac:dyDescent="0.2">
      <c r="B5700" s="26"/>
      <c r="C5700" s="26"/>
      <c r="D5700" s="26"/>
      <c r="E5700" s="26"/>
      <c r="F5700" s="26"/>
      <c r="G5700" s="26"/>
    </row>
    <row r="5701" spans="2:7" x14ac:dyDescent="0.2">
      <c r="B5701" s="26"/>
      <c r="C5701" s="26"/>
      <c r="D5701" s="26"/>
      <c r="E5701" s="26"/>
      <c r="F5701" s="26"/>
      <c r="G5701" s="26"/>
    </row>
    <row r="5702" spans="2:7" x14ac:dyDescent="0.2">
      <c r="B5702" s="26"/>
      <c r="C5702" s="26"/>
      <c r="D5702" s="26"/>
      <c r="E5702" s="26"/>
      <c r="F5702" s="26"/>
      <c r="G5702" s="26"/>
    </row>
    <row r="5703" spans="2:7" x14ac:dyDescent="0.2">
      <c r="B5703" s="26"/>
      <c r="C5703" s="26"/>
      <c r="D5703" s="26"/>
      <c r="E5703" s="26"/>
      <c r="F5703" s="26"/>
      <c r="G5703" s="26"/>
    </row>
    <row r="5704" spans="2:7" x14ac:dyDescent="0.2">
      <c r="B5704" s="26"/>
      <c r="C5704" s="26"/>
      <c r="D5704" s="26"/>
      <c r="E5704" s="26"/>
      <c r="F5704" s="26"/>
      <c r="G5704" s="26"/>
    </row>
    <row r="5705" spans="2:7" x14ac:dyDescent="0.2">
      <c r="B5705" s="26"/>
      <c r="C5705" s="26"/>
      <c r="D5705" s="26"/>
      <c r="E5705" s="26"/>
      <c r="F5705" s="26"/>
      <c r="G5705" s="26"/>
    </row>
    <row r="5706" spans="2:7" x14ac:dyDescent="0.2">
      <c r="B5706" s="26"/>
      <c r="C5706" s="26"/>
      <c r="D5706" s="26"/>
      <c r="E5706" s="26"/>
      <c r="F5706" s="26"/>
      <c r="G5706" s="26"/>
    </row>
    <row r="5707" spans="2:7" x14ac:dyDescent="0.2">
      <c r="B5707" s="26"/>
      <c r="C5707" s="26"/>
      <c r="D5707" s="26"/>
      <c r="E5707" s="26"/>
      <c r="F5707" s="26"/>
      <c r="G5707" s="26"/>
    </row>
    <row r="5708" spans="2:7" x14ac:dyDescent="0.2">
      <c r="B5708" s="26"/>
      <c r="C5708" s="26"/>
      <c r="D5708" s="26"/>
      <c r="E5708" s="26"/>
      <c r="F5708" s="26"/>
      <c r="G5708" s="26"/>
    </row>
    <row r="5709" spans="2:7" x14ac:dyDescent="0.2">
      <c r="B5709" s="26"/>
      <c r="C5709" s="26"/>
      <c r="D5709" s="26"/>
      <c r="E5709" s="26"/>
      <c r="F5709" s="26"/>
      <c r="G5709" s="26"/>
    </row>
    <row r="5710" spans="2:7" x14ac:dyDescent="0.2">
      <c r="B5710" s="26"/>
      <c r="C5710" s="26"/>
      <c r="D5710" s="26"/>
      <c r="E5710" s="26"/>
      <c r="F5710" s="26"/>
      <c r="G5710" s="26"/>
    </row>
    <row r="5711" spans="2:7" x14ac:dyDescent="0.2">
      <c r="B5711" s="26"/>
      <c r="C5711" s="26"/>
      <c r="D5711" s="26"/>
      <c r="E5711" s="26"/>
      <c r="F5711" s="26"/>
      <c r="G5711" s="26"/>
    </row>
    <row r="5712" spans="2:7" x14ac:dyDescent="0.2">
      <c r="B5712" s="26"/>
      <c r="C5712" s="26"/>
      <c r="D5712" s="26"/>
      <c r="E5712" s="26"/>
      <c r="F5712" s="26"/>
      <c r="G5712" s="26"/>
    </row>
    <row r="5713" spans="2:7" x14ac:dyDescent="0.2">
      <c r="B5713" s="26"/>
      <c r="C5713" s="26"/>
      <c r="D5713" s="26"/>
      <c r="E5713" s="26"/>
      <c r="F5713" s="26"/>
      <c r="G5713" s="26"/>
    </row>
    <row r="5714" spans="2:7" x14ac:dyDescent="0.2">
      <c r="B5714" s="26"/>
      <c r="C5714" s="26"/>
      <c r="D5714" s="26"/>
      <c r="E5714" s="26"/>
      <c r="F5714" s="26"/>
      <c r="G5714" s="26"/>
    </row>
    <row r="5715" spans="2:7" x14ac:dyDescent="0.2">
      <c r="B5715" s="26"/>
      <c r="C5715" s="26"/>
      <c r="D5715" s="26"/>
      <c r="E5715" s="26"/>
      <c r="F5715" s="26"/>
      <c r="G5715" s="26"/>
    </row>
    <row r="5716" spans="2:7" x14ac:dyDescent="0.2">
      <c r="B5716" s="26"/>
      <c r="C5716" s="26"/>
      <c r="D5716" s="26"/>
      <c r="E5716" s="26"/>
      <c r="F5716" s="26"/>
      <c r="G5716" s="26"/>
    </row>
    <row r="5717" spans="2:7" x14ac:dyDescent="0.2">
      <c r="B5717" s="26"/>
      <c r="C5717" s="26"/>
      <c r="D5717" s="26"/>
      <c r="E5717" s="26"/>
      <c r="F5717" s="26"/>
      <c r="G5717" s="26"/>
    </row>
    <row r="5718" spans="2:7" x14ac:dyDescent="0.2">
      <c r="B5718" s="26"/>
      <c r="C5718" s="26"/>
      <c r="D5718" s="26"/>
      <c r="E5718" s="26"/>
      <c r="F5718" s="26"/>
      <c r="G5718" s="26"/>
    </row>
    <row r="5719" spans="2:7" x14ac:dyDescent="0.2">
      <c r="B5719" s="26"/>
      <c r="C5719" s="26"/>
      <c r="D5719" s="26"/>
      <c r="E5719" s="26"/>
      <c r="F5719" s="26"/>
      <c r="G5719" s="26"/>
    </row>
    <row r="5720" spans="2:7" x14ac:dyDescent="0.2">
      <c r="B5720" s="26"/>
      <c r="C5720" s="26"/>
      <c r="D5720" s="26"/>
      <c r="E5720" s="26"/>
      <c r="F5720" s="26"/>
      <c r="G5720" s="26"/>
    </row>
    <row r="5721" spans="2:7" x14ac:dyDescent="0.2">
      <c r="B5721" s="26"/>
      <c r="C5721" s="26"/>
      <c r="D5721" s="26"/>
      <c r="E5721" s="26"/>
      <c r="F5721" s="26"/>
      <c r="G5721" s="26"/>
    </row>
    <row r="5722" spans="2:7" x14ac:dyDescent="0.2">
      <c r="B5722" s="26"/>
      <c r="C5722" s="26"/>
      <c r="D5722" s="26"/>
      <c r="E5722" s="26"/>
      <c r="F5722" s="26"/>
      <c r="G5722" s="26"/>
    </row>
    <row r="5723" spans="2:7" x14ac:dyDescent="0.2">
      <c r="B5723" s="26"/>
      <c r="C5723" s="26"/>
      <c r="D5723" s="26"/>
      <c r="E5723" s="26"/>
      <c r="F5723" s="26"/>
      <c r="G5723" s="26"/>
    </row>
    <row r="5724" spans="2:7" x14ac:dyDescent="0.2">
      <c r="B5724" s="26"/>
      <c r="C5724" s="26"/>
      <c r="D5724" s="26"/>
      <c r="E5724" s="26"/>
      <c r="F5724" s="26"/>
      <c r="G5724" s="26"/>
    </row>
    <row r="5725" spans="2:7" x14ac:dyDescent="0.2">
      <c r="B5725" s="26"/>
      <c r="C5725" s="26"/>
      <c r="D5725" s="26"/>
      <c r="E5725" s="26"/>
      <c r="F5725" s="26"/>
      <c r="G5725" s="26"/>
    </row>
    <row r="5726" spans="2:7" x14ac:dyDescent="0.2">
      <c r="B5726" s="26"/>
      <c r="C5726" s="26"/>
      <c r="D5726" s="26"/>
      <c r="E5726" s="26"/>
      <c r="F5726" s="26"/>
      <c r="G5726" s="26"/>
    </row>
    <row r="5727" spans="2:7" x14ac:dyDescent="0.2">
      <c r="B5727" s="26"/>
      <c r="C5727" s="26"/>
      <c r="D5727" s="26"/>
      <c r="E5727" s="26"/>
      <c r="F5727" s="26"/>
      <c r="G5727" s="26"/>
    </row>
    <row r="5728" spans="2:7" x14ac:dyDescent="0.2">
      <c r="B5728" s="26"/>
      <c r="C5728" s="26"/>
      <c r="D5728" s="26"/>
      <c r="E5728" s="26"/>
      <c r="F5728" s="26"/>
      <c r="G5728" s="26"/>
    </row>
    <row r="5729" spans="2:7" x14ac:dyDescent="0.2">
      <c r="B5729" s="26"/>
      <c r="C5729" s="26"/>
      <c r="D5729" s="26"/>
      <c r="E5729" s="26"/>
      <c r="F5729" s="26"/>
      <c r="G5729" s="26"/>
    </row>
    <row r="5730" spans="2:7" x14ac:dyDescent="0.2">
      <c r="B5730" s="26"/>
      <c r="C5730" s="26"/>
      <c r="D5730" s="26"/>
      <c r="E5730" s="26"/>
      <c r="F5730" s="26"/>
      <c r="G5730" s="26"/>
    </row>
    <row r="5731" spans="2:7" x14ac:dyDescent="0.2">
      <c r="B5731" s="26"/>
      <c r="C5731" s="26"/>
      <c r="D5731" s="26"/>
      <c r="E5731" s="26"/>
      <c r="F5731" s="26"/>
      <c r="G5731" s="26"/>
    </row>
    <row r="5732" spans="2:7" x14ac:dyDescent="0.2">
      <c r="B5732" s="26"/>
      <c r="C5732" s="26"/>
      <c r="D5732" s="26"/>
      <c r="E5732" s="26"/>
      <c r="F5732" s="26"/>
      <c r="G5732" s="26"/>
    </row>
    <row r="5733" spans="2:7" x14ac:dyDescent="0.2">
      <c r="B5733" s="26"/>
      <c r="C5733" s="26"/>
      <c r="D5733" s="26"/>
      <c r="E5733" s="26"/>
      <c r="F5733" s="26"/>
      <c r="G5733" s="26"/>
    </row>
    <row r="5734" spans="2:7" x14ac:dyDescent="0.2">
      <c r="B5734" s="26"/>
      <c r="C5734" s="26"/>
      <c r="D5734" s="26"/>
      <c r="E5734" s="26"/>
      <c r="F5734" s="26"/>
      <c r="G5734" s="26"/>
    </row>
    <row r="5735" spans="2:7" x14ac:dyDescent="0.2">
      <c r="B5735" s="26"/>
      <c r="C5735" s="26"/>
      <c r="D5735" s="26"/>
      <c r="E5735" s="26"/>
      <c r="F5735" s="26"/>
      <c r="G5735" s="26"/>
    </row>
    <row r="5736" spans="2:7" x14ac:dyDescent="0.2">
      <c r="B5736" s="26"/>
      <c r="C5736" s="26"/>
      <c r="D5736" s="26"/>
      <c r="E5736" s="26"/>
      <c r="F5736" s="26"/>
      <c r="G5736" s="26"/>
    </row>
    <row r="5737" spans="2:7" x14ac:dyDescent="0.2">
      <c r="B5737" s="26"/>
      <c r="C5737" s="26"/>
      <c r="D5737" s="26"/>
      <c r="E5737" s="26"/>
      <c r="F5737" s="26"/>
      <c r="G5737" s="26"/>
    </row>
    <row r="5738" spans="2:7" x14ac:dyDescent="0.2">
      <c r="B5738" s="26"/>
      <c r="C5738" s="26"/>
      <c r="D5738" s="26"/>
      <c r="E5738" s="26"/>
      <c r="F5738" s="26"/>
      <c r="G5738" s="26"/>
    </row>
    <row r="5739" spans="2:7" x14ac:dyDescent="0.2">
      <c r="B5739" s="26"/>
      <c r="C5739" s="26"/>
      <c r="D5739" s="26"/>
      <c r="E5739" s="26"/>
      <c r="F5739" s="26"/>
      <c r="G5739" s="26"/>
    </row>
    <row r="5740" spans="2:7" x14ac:dyDescent="0.2">
      <c r="B5740" s="26"/>
      <c r="C5740" s="26"/>
      <c r="D5740" s="26"/>
      <c r="E5740" s="26"/>
      <c r="F5740" s="26"/>
      <c r="G5740" s="26"/>
    </row>
    <row r="5741" spans="2:7" x14ac:dyDescent="0.2">
      <c r="B5741" s="26"/>
      <c r="C5741" s="26"/>
      <c r="D5741" s="26"/>
      <c r="E5741" s="26"/>
      <c r="F5741" s="26"/>
      <c r="G5741" s="26"/>
    </row>
    <row r="5742" spans="2:7" x14ac:dyDescent="0.2">
      <c r="B5742" s="26"/>
      <c r="C5742" s="26"/>
      <c r="D5742" s="26"/>
      <c r="E5742" s="26"/>
      <c r="F5742" s="26"/>
      <c r="G5742" s="26"/>
    </row>
    <row r="5743" spans="2:7" x14ac:dyDescent="0.2">
      <c r="B5743" s="26"/>
      <c r="C5743" s="26"/>
      <c r="D5743" s="26"/>
      <c r="E5743" s="26"/>
      <c r="F5743" s="26"/>
      <c r="G5743" s="26"/>
    </row>
    <row r="5744" spans="2:7" x14ac:dyDescent="0.2">
      <c r="B5744" s="26"/>
      <c r="C5744" s="26"/>
      <c r="D5744" s="26"/>
      <c r="E5744" s="26"/>
      <c r="F5744" s="26"/>
      <c r="G5744" s="26"/>
    </row>
    <row r="5745" spans="2:7" x14ac:dyDescent="0.2">
      <c r="B5745" s="26"/>
      <c r="C5745" s="26"/>
      <c r="D5745" s="26"/>
      <c r="E5745" s="26"/>
      <c r="F5745" s="26"/>
      <c r="G5745" s="26"/>
    </row>
    <row r="5746" spans="2:7" x14ac:dyDescent="0.2">
      <c r="B5746" s="26"/>
      <c r="C5746" s="26"/>
      <c r="D5746" s="26"/>
      <c r="E5746" s="26"/>
      <c r="F5746" s="26"/>
      <c r="G5746" s="26"/>
    </row>
    <row r="5747" spans="2:7" x14ac:dyDescent="0.2">
      <c r="B5747" s="26"/>
      <c r="C5747" s="26"/>
      <c r="D5747" s="26"/>
      <c r="E5747" s="26"/>
      <c r="F5747" s="26"/>
      <c r="G5747" s="26"/>
    </row>
    <row r="5748" spans="2:7" x14ac:dyDescent="0.2">
      <c r="B5748" s="26"/>
      <c r="C5748" s="26"/>
      <c r="D5748" s="26"/>
      <c r="E5748" s="26"/>
      <c r="F5748" s="26"/>
      <c r="G5748" s="26"/>
    </row>
    <row r="5749" spans="2:7" x14ac:dyDescent="0.2">
      <c r="B5749" s="26"/>
      <c r="C5749" s="26"/>
      <c r="D5749" s="26"/>
      <c r="E5749" s="26"/>
      <c r="F5749" s="26"/>
      <c r="G5749" s="26"/>
    </row>
    <row r="5750" spans="2:7" x14ac:dyDescent="0.2">
      <c r="B5750" s="26"/>
      <c r="C5750" s="26"/>
      <c r="D5750" s="26"/>
      <c r="E5750" s="26"/>
      <c r="F5750" s="26"/>
      <c r="G5750" s="26"/>
    </row>
    <row r="5751" spans="2:7" x14ac:dyDescent="0.2">
      <c r="B5751" s="26"/>
      <c r="C5751" s="26"/>
      <c r="D5751" s="26"/>
      <c r="E5751" s="26"/>
      <c r="F5751" s="26"/>
      <c r="G5751" s="26"/>
    </row>
    <row r="5752" spans="2:7" x14ac:dyDescent="0.2">
      <c r="B5752" s="26"/>
      <c r="C5752" s="26"/>
      <c r="D5752" s="26"/>
      <c r="E5752" s="26"/>
      <c r="F5752" s="26"/>
      <c r="G5752" s="26"/>
    </row>
    <row r="5753" spans="2:7" x14ac:dyDescent="0.2">
      <c r="B5753" s="26"/>
      <c r="C5753" s="26"/>
      <c r="D5753" s="26"/>
      <c r="E5753" s="26"/>
      <c r="F5753" s="26"/>
      <c r="G5753" s="26"/>
    </row>
    <row r="5754" spans="2:7" x14ac:dyDescent="0.2">
      <c r="B5754" s="26"/>
      <c r="C5754" s="26"/>
      <c r="D5754" s="26"/>
      <c r="E5754" s="26"/>
      <c r="F5754" s="26"/>
      <c r="G5754" s="26"/>
    </row>
    <row r="5755" spans="2:7" x14ac:dyDescent="0.2">
      <c r="B5755" s="26"/>
      <c r="C5755" s="26"/>
      <c r="D5755" s="26"/>
      <c r="E5755" s="26"/>
      <c r="F5755" s="26"/>
      <c r="G5755" s="26"/>
    </row>
    <row r="5756" spans="2:7" x14ac:dyDescent="0.2">
      <c r="B5756" s="26"/>
      <c r="C5756" s="26"/>
      <c r="D5756" s="26"/>
      <c r="E5756" s="26"/>
      <c r="F5756" s="26"/>
      <c r="G5756" s="26"/>
    </row>
    <row r="5757" spans="2:7" x14ac:dyDescent="0.2">
      <c r="B5757" s="26"/>
      <c r="C5757" s="26"/>
      <c r="D5757" s="26"/>
      <c r="E5757" s="26"/>
      <c r="F5757" s="26"/>
      <c r="G5757" s="26"/>
    </row>
    <row r="5758" spans="2:7" x14ac:dyDescent="0.2">
      <c r="B5758" s="26"/>
      <c r="C5758" s="26"/>
      <c r="D5758" s="26"/>
      <c r="E5758" s="26"/>
      <c r="F5758" s="26"/>
      <c r="G5758" s="26"/>
    </row>
    <row r="5759" spans="2:7" x14ac:dyDescent="0.2">
      <c r="B5759" s="26"/>
      <c r="C5759" s="26"/>
      <c r="D5759" s="26"/>
      <c r="E5759" s="26"/>
      <c r="F5759" s="26"/>
      <c r="G5759" s="26"/>
    </row>
    <row r="5760" spans="2:7" x14ac:dyDescent="0.2">
      <c r="B5760" s="26"/>
      <c r="C5760" s="26"/>
      <c r="D5760" s="26"/>
      <c r="E5760" s="26"/>
      <c r="F5760" s="26"/>
      <c r="G5760" s="26"/>
    </row>
    <row r="5761" spans="2:7" x14ac:dyDescent="0.2">
      <c r="B5761" s="26"/>
      <c r="C5761" s="26"/>
      <c r="D5761" s="26"/>
      <c r="E5761" s="26"/>
      <c r="F5761" s="26"/>
      <c r="G5761" s="26"/>
    </row>
    <row r="5762" spans="2:7" x14ac:dyDescent="0.2">
      <c r="B5762" s="26"/>
      <c r="C5762" s="26"/>
      <c r="D5762" s="26"/>
      <c r="E5762" s="26"/>
      <c r="F5762" s="26"/>
      <c r="G5762" s="26"/>
    </row>
    <row r="5763" spans="2:7" x14ac:dyDescent="0.2">
      <c r="B5763" s="26"/>
      <c r="C5763" s="26"/>
      <c r="D5763" s="26"/>
      <c r="E5763" s="26"/>
      <c r="F5763" s="26"/>
      <c r="G5763" s="26"/>
    </row>
    <row r="5764" spans="2:7" x14ac:dyDescent="0.2">
      <c r="B5764" s="26"/>
      <c r="C5764" s="26"/>
      <c r="D5764" s="26"/>
      <c r="E5764" s="26"/>
      <c r="F5764" s="26"/>
      <c r="G5764" s="26"/>
    </row>
    <row r="5765" spans="2:7" x14ac:dyDescent="0.2">
      <c r="B5765" s="26"/>
      <c r="C5765" s="26"/>
      <c r="D5765" s="26"/>
      <c r="E5765" s="26"/>
      <c r="F5765" s="26"/>
      <c r="G5765" s="26"/>
    </row>
    <row r="5766" spans="2:7" x14ac:dyDescent="0.2">
      <c r="B5766" s="26"/>
      <c r="C5766" s="26"/>
      <c r="D5766" s="26"/>
      <c r="E5766" s="26"/>
      <c r="F5766" s="26"/>
      <c r="G5766" s="26"/>
    </row>
    <row r="5767" spans="2:7" x14ac:dyDescent="0.2">
      <c r="B5767" s="26"/>
      <c r="C5767" s="26"/>
      <c r="D5767" s="26"/>
      <c r="E5767" s="26"/>
      <c r="F5767" s="26"/>
      <c r="G5767" s="26"/>
    </row>
    <row r="5768" spans="2:7" x14ac:dyDescent="0.2">
      <c r="B5768" s="26"/>
      <c r="C5768" s="26"/>
      <c r="D5768" s="26"/>
      <c r="E5768" s="26"/>
      <c r="F5768" s="26"/>
      <c r="G5768" s="26"/>
    </row>
    <row r="5769" spans="2:7" x14ac:dyDescent="0.2">
      <c r="B5769" s="26"/>
      <c r="C5769" s="26"/>
      <c r="D5769" s="26"/>
      <c r="E5769" s="26"/>
      <c r="F5769" s="26"/>
      <c r="G5769" s="26"/>
    </row>
    <row r="5770" spans="2:7" x14ac:dyDescent="0.2">
      <c r="B5770" s="26"/>
      <c r="C5770" s="26"/>
      <c r="D5770" s="26"/>
      <c r="E5770" s="26"/>
      <c r="F5770" s="26"/>
      <c r="G5770" s="26"/>
    </row>
    <row r="5771" spans="2:7" x14ac:dyDescent="0.2">
      <c r="B5771" s="26"/>
      <c r="C5771" s="26"/>
      <c r="D5771" s="26"/>
      <c r="E5771" s="26"/>
      <c r="F5771" s="26"/>
      <c r="G5771" s="26"/>
    </row>
    <row r="5772" spans="2:7" x14ac:dyDescent="0.2">
      <c r="B5772" s="26"/>
      <c r="C5772" s="26"/>
      <c r="D5772" s="26"/>
      <c r="E5772" s="26"/>
      <c r="F5772" s="26"/>
      <c r="G5772" s="26"/>
    </row>
    <row r="5773" spans="2:7" x14ac:dyDescent="0.2">
      <c r="B5773" s="26"/>
      <c r="C5773" s="26"/>
      <c r="D5773" s="26"/>
      <c r="E5773" s="26"/>
      <c r="F5773" s="26"/>
      <c r="G5773" s="26"/>
    </row>
    <row r="5774" spans="2:7" x14ac:dyDescent="0.2">
      <c r="B5774" s="26"/>
      <c r="C5774" s="26"/>
      <c r="D5774" s="26"/>
      <c r="E5774" s="26"/>
      <c r="F5774" s="26"/>
      <c r="G5774" s="26"/>
    </row>
    <row r="5775" spans="2:7" x14ac:dyDescent="0.2">
      <c r="B5775" s="26"/>
      <c r="C5775" s="26"/>
      <c r="D5775" s="26"/>
      <c r="E5775" s="26"/>
      <c r="F5775" s="26"/>
      <c r="G5775" s="26"/>
    </row>
    <row r="5776" spans="2:7" x14ac:dyDescent="0.2">
      <c r="B5776" s="26"/>
      <c r="C5776" s="26"/>
      <c r="D5776" s="26"/>
      <c r="E5776" s="26"/>
      <c r="F5776" s="26"/>
      <c r="G5776" s="26"/>
    </row>
    <row r="5777" spans="2:7" x14ac:dyDescent="0.2">
      <c r="B5777" s="26"/>
      <c r="C5777" s="26"/>
      <c r="D5777" s="26"/>
      <c r="E5777" s="26"/>
      <c r="F5777" s="26"/>
      <c r="G5777" s="26"/>
    </row>
    <row r="5778" spans="2:7" x14ac:dyDescent="0.2">
      <c r="B5778" s="26"/>
      <c r="C5778" s="26"/>
      <c r="D5778" s="26"/>
      <c r="E5778" s="26"/>
      <c r="F5778" s="26"/>
      <c r="G5778" s="26"/>
    </row>
    <row r="5779" spans="2:7" x14ac:dyDescent="0.2">
      <c r="B5779" s="26"/>
      <c r="C5779" s="26"/>
      <c r="D5779" s="26"/>
      <c r="E5779" s="26"/>
      <c r="F5779" s="26"/>
      <c r="G5779" s="26"/>
    </row>
    <row r="5780" spans="2:7" x14ac:dyDescent="0.2">
      <c r="B5780" s="26"/>
      <c r="C5780" s="26"/>
      <c r="D5780" s="26"/>
      <c r="E5780" s="26"/>
      <c r="F5780" s="26"/>
      <c r="G5780" s="26"/>
    </row>
    <row r="5781" spans="2:7" x14ac:dyDescent="0.2">
      <c r="B5781" s="26"/>
      <c r="C5781" s="26"/>
      <c r="D5781" s="26"/>
      <c r="E5781" s="26"/>
      <c r="F5781" s="26"/>
      <c r="G5781" s="26"/>
    </row>
    <row r="5782" spans="2:7" x14ac:dyDescent="0.2">
      <c r="B5782" s="26"/>
      <c r="C5782" s="26"/>
      <c r="D5782" s="26"/>
      <c r="E5782" s="26"/>
      <c r="F5782" s="26"/>
      <c r="G5782" s="26"/>
    </row>
    <row r="5783" spans="2:7" x14ac:dyDescent="0.2">
      <c r="B5783" s="26"/>
      <c r="C5783" s="26"/>
      <c r="D5783" s="26"/>
      <c r="E5783" s="26"/>
      <c r="F5783" s="26"/>
      <c r="G5783" s="26"/>
    </row>
    <row r="5784" spans="2:7" x14ac:dyDescent="0.2">
      <c r="B5784" s="26"/>
      <c r="C5784" s="26"/>
      <c r="D5784" s="26"/>
      <c r="E5784" s="26"/>
      <c r="F5784" s="26"/>
      <c r="G5784" s="26"/>
    </row>
    <row r="5785" spans="2:7" x14ac:dyDescent="0.2">
      <c r="B5785" s="26"/>
      <c r="C5785" s="26"/>
      <c r="D5785" s="26"/>
      <c r="E5785" s="26"/>
      <c r="F5785" s="26"/>
      <c r="G5785" s="26"/>
    </row>
    <row r="5786" spans="2:7" x14ac:dyDescent="0.2">
      <c r="B5786" s="26"/>
      <c r="C5786" s="26"/>
      <c r="D5786" s="26"/>
      <c r="E5786" s="26"/>
      <c r="F5786" s="26"/>
      <c r="G5786" s="26"/>
    </row>
    <row r="5787" spans="2:7" x14ac:dyDescent="0.2">
      <c r="B5787" s="26"/>
      <c r="C5787" s="26"/>
      <c r="D5787" s="26"/>
      <c r="E5787" s="26"/>
      <c r="F5787" s="26"/>
      <c r="G5787" s="26"/>
    </row>
    <row r="5788" spans="2:7" x14ac:dyDescent="0.2">
      <c r="B5788" s="26"/>
      <c r="C5788" s="26"/>
      <c r="D5788" s="26"/>
      <c r="E5788" s="26"/>
      <c r="F5788" s="26"/>
      <c r="G5788" s="26"/>
    </row>
    <row r="5789" spans="2:7" x14ac:dyDescent="0.2">
      <c r="B5789" s="26"/>
      <c r="C5789" s="26"/>
      <c r="D5789" s="26"/>
      <c r="E5789" s="26"/>
      <c r="F5789" s="26"/>
      <c r="G5789" s="26"/>
    </row>
    <row r="5790" spans="2:7" x14ac:dyDescent="0.2">
      <c r="B5790" s="26"/>
      <c r="C5790" s="26"/>
      <c r="D5790" s="26"/>
      <c r="E5790" s="26"/>
      <c r="F5790" s="26"/>
      <c r="G5790" s="26"/>
    </row>
    <row r="5791" spans="2:7" x14ac:dyDescent="0.2">
      <c r="B5791" s="26"/>
      <c r="C5791" s="26"/>
      <c r="D5791" s="26"/>
      <c r="E5791" s="26"/>
      <c r="F5791" s="26"/>
      <c r="G5791" s="26"/>
    </row>
    <row r="5792" spans="2:7" x14ac:dyDescent="0.2">
      <c r="B5792" s="26"/>
      <c r="C5792" s="26"/>
      <c r="D5792" s="26"/>
      <c r="E5792" s="26"/>
      <c r="F5792" s="26"/>
      <c r="G5792" s="26"/>
    </row>
    <row r="5793" spans="2:7" x14ac:dyDescent="0.2">
      <c r="B5793" s="26"/>
      <c r="C5793" s="26"/>
      <c r="D5793" s="26"/>
      <c r="E5793" s="26"/>
      <c r="F5793" s="26"/>
      <c r="G5793" s="26"/>
    </row>
    <row r="5794" spans="2:7" x14ac:dyDescent="0.2">
      <c r="B5794" s="26"/>
      <c r="C5794" s="26"/>
      <c r="D5794" s="26"/>
      <c r="E5794" s="26"/>
      <c r="F5794" s="26"/>
      <c r="G5794" s="26"/>
    </row>
    <row r="5795" spans="2:7" x14ac:dyDescent="0.2">
      <c r="B5795" s="26"/>
      <c r="C5795" s="26"/>
      <c r="D5795" s="26"/>
      <c r="E5795" s="26"/>
      <c r="F5795" s="26"/>
      <c r="G5795" s="26"/>
    </row>
    <row r="5796" spans="2:7" x14ac:dyDescent="0.2">
      <c r="B5796" s="26"/>
      <c r="C5796" s="26"/>
      <c r="D5796" s="26"/>
      <c r="E5796" s="26"/>
      <c r="F5796" s="26"/>
      <c r="G5796" s="26"/>
    </row>
    <row r="5797" spans="2:7" x14ac:dyDescent="0.2">
      <c r="B5797" s="26"/>
      <c r="C5797" s="26"/>
      <c r="D5797" s="26"/>
      <c r="E5797" s="26"/>
      <c r="F5797" s="26"/>
      <c r="G5797" s="26"/>
    </row>
    <row r="5798" spans="2:7" x14ac:dyDescent="0.2">
      <c r="B5798" s="26"/>
      <c r="C5798" s="26"/>
      <c r="D5798" s="26"/>
      <c r="E5798" s="26"/>
      <c r="F5798" s="26"/>
      <c r="G5798" s="26"/>
    </row>
    <row r="5799" spans="2:7" x14ac:dyDescent="0.2">
      <c r="B5799" s="26"/>
      <c r="C5799" s="26"/>
      <c r="D5799" s="26"/>
      <c r="E5799" s="26"/>
      <c r="F5799" s="26"/>
      <c r="G5799" s="26"/>
    </row>
    <row r="5800" spans="2:7" x14ac:dyDescent="0.2">
      <c r="B5800" s="26"/>
      <c r="C5800" s="26"/>
      <c r="D5800" s="26"/>
      <c r="E5800" s="26"/>
      <c r="F5800" s="26"/>
      <c r="G5800" s="26"/>
    </row>
    <row r="5801" spans="2:7" x14ac:dyDescent="0.2">
      <c r="B5801" s="26"/>
      <c r="C5801" s="26"/>
      <c r="D5801" s="26"/>
      <c r="E5801" s="26"/>
      <c r="F5801" s="26"/>
      <c r="G5801" s="26"/>
    </row>
    <row r="5802" spans="2:7" x14ac:dyDescent="0.2">
      <c r="B5802" s="26"/>
      <c r="C5802" s="26"/>
      <c r="D5802" s="26"/>
      <c r="E5802" s="26"/>
      <c r="F5802" s="26"/>
      <c r="G5802" s="26"/>
    </row>
    <row r="5803" spans="2:7" x14ac:dyDescent="0.2">
      <c r="B5803" s="26"/>
      <c r="C5803" s="26"/>
      <c r="D5803" s="26"/>
      <c r="E5803" s="26"/>
      <c r="F5803" s="26"/>
      <c r="G5803" s="26"/>
    </row>
    <row r="5804" spans="2:7" x14ac:dyDescent="0.2">
      <c r="B5804" s="26"/>
      <c r="C5804" s="26"/>
      <c r="D5804" s="26"/>
      <c r="E5804" s="26"/>
      <c r="F5804" s="26"/>
      <c r="G5804" s="26"/>
    </row>
    <row r="5805" spans="2:7" x14ac:dyDescent="0.2">
      <c r="B5805" s="26"/>
      <c r="C5805" s="26"/>
      <c r="D5805" s="26"/>
      <c r="E5805" s="26"/>
      <c r="F5805" s="26"/>
      <c r="G5805" s="26"/>
    </row>
    <row r="5806" spans="2:7" x14ac:dyDescent="0.2">
      <c r="B5806" s="26"/>
      <c r="C5806" s="26"/>
      <c r="D5806" s="26"/>
      <c r="E5806" s="26"/>
      <c r="F5806" s="26"/>
      <c r="G5806" s="26"/>
    </row>
    <row r="5807" spans="2:7" x14ac:dyDescent="0.2">
      <c r="B5807" s="26"/>
      <c r="C5807" s="26"/>
      <c r="D5807" s="26"/>
      <c r="E5807" s="26"/>
      <c r="F5807" s="26"/>
      <c r="G5807" s="26"/>
    </row>
    <row r="5808" spans="2:7" x14ac:dyDescent="0.2">
      <c r="B5808" s="26"/>
      <c r="C5808" s="26"/>
      <c r="D5808" s="26"/>
      <c r="E5808" s="26"/>
      <c r="F5808" s="26"/>
      <c r="G5808" s="26"/>
    </row>
    <row r="5809" spans="2:7" x14ac:dyDescent="0.2">
      <c r="B5809" s="26"/>
      <c r="C5809" s="26"/>
      <c r="D5809" s="26"/>
      <c r="E5809" s="26"/>
      <c r="F5809" s="26"/>
      <c r="G5809" s="26"/>
    </row>
    <row r="5810" spans="2:7" x14ac:dyDescent="0.2">
      <c r="B5810" s="26"/>
      <c r="C5810" s="26"/>
      <c r="D5810" s="26"/>
      <c r="E5810" s="26"/>
      <c r="F5810" s="26"/>
      <c r="G5810" s="26"/>
    </row>
    <row r="5811" spans="2:7" x14ac:dyDescent="0.2">
      <c r="B5811" s="26"/>
      <c r="C5811" s="26"/>
      <c r="D5811" s="26"/>
      <c r="E5811" s="26"/>
      <c r="F5811" s="26"/>
      <c r="G5811" s="26"/>
    </row>
    <row r="5812" spans="2:7" x14ac:dyDescent="0.2">
      <c r="B5812" s="26"/>
      <c r="C5812" s="26"/>
      <c r="D5812" s="26"/>
      <c r="E5812" s="26"/>
      <c r="F5812" s="26"/>
      <c r="G5812" s="26"/>
    </row>
    <row r="5813" spans="2:7" x14ac:dyDescent="0.2">
      <c r="B5813" s="26"/>
      <c r="C5813" s="26"/>
      <c r="D5813" s="26"/>
      <c r="E5813" s="26"/>
      <c r="F5813" s="26"/>
      <c r="G5813" s="26"/>
    </row>
    <row r="5814" spans="2:7" x14ac:dyDescent="0.2">
      <c r="B5814" s="26"/>
      <c r="C5814" s="26"/>
      <c r="D5814" s="26"/>
      <c r="E5814" s="26"/>
      <c r="F5814" s="26"/>
      <c r="G5814" s="26"/>
    </row>
    <row r="5815" spans="2:7" x14ac:dyDescent="0.2">
      <c r="B5815" s="26"/>
      <c r="C5815" s="26"/>
      <c r="D5815" s="26"/>
      <c r="E5815" s="26"/>
      <c r="F5815" s="26"/>
      <c r="G5815" s="26"/>
    </row>
    <row r="5816" spans="2:7" x14ac:dyDescent="0.2">
      <c r="B5816" s="26"/>
      <c r="C5816" s="26"/>
      <c r="D5816" s="26"/>
      <c r="E5816" s="26"/>
      <c r="F5816" s="26"/>
      <c r="G5816" s="26"/>
    </row>
    <row r="5817" spans="2:7" x14ac:dyDescent="0.2">
      <c r="B5817" s="26"/>
      <c r="C5817" s="26"/>
      <c r="D5817" s="26"/>
      <c r="E5817" s="26"/>
      <c r="F5817" s="26"/>
      <c r="G5817" s="26"/>
    </row>
    <row r="5818" spans="2:7" x14ac:dyDescent="0.2">
      <c r="B5818" s="26"/>
      <c r="C5818" s="26"/>
      <c r="D5818" s="26"/>
      <c r="E5818" s="26"/>
      <c r="F5818" s="26"/>
      <c r="G5818" s="26"/>
    </row>
    <row r="5819" spans="2:7" x14ac:dyDescent="0.2">
      <c r="B5819" s="26"/>
      <c r="C5819" s="26"/>
      <c r="D5819" s="26"/>
      <c r="E5819" s="26"/>
      <c r="F5819" s="26"/>
      <c r="G5819" s="26"/>
    </row>
    <row r="5820" spans="2:7" x14ac:dyDescent="0.2">
      <c r="B5820" s="26"/>
      <c r="C5820" s="26"/>
      <c r="D5820" s="26"/>
      <c r="E5820" s="26"/>
      <c r="F5820" s="26"/>
      <c r="G5820" s="26"/>
    </row>
    <row r="5821" spans="2:7" x14ac:dyDescent="0.2">
      <c r="B5821" s="26"/>
      <c r="C5821" s="26"/>
      <c r="D5821" s="26"/>
      <c r="E5821" s="26"/>
      <c r="F5821" s="26"/>
      <c r="G5821" s="26"/>
    </row>
    <row r="5822" spans="2:7" x14ac:dyDescent="0.2">
      <c r="B5822" s="26"/>
      <c r="C5822" s="26"/>
      <c r="D5822" s="26"/>
      <c r="E5822" s="26"/>
      <c r="F5822" s="26"/>
      <c r="G5822" s="26"/>
    </row>
    <row r="5823" spans="2:7" x14ac:dyDescent="0.2">
      <c r="B5823" s="26"/>
      <c r="C5823" s="26"/>
      <c r="D5823" s="26"/>
      <c r="E5823" s="26"/>
      <c r="F5823" s="26"/>
      <c r="G5823" s="26"/>
    </row>
    <row r="5824" spans="2:7" x14ac:dyDescent="0.2">
      <c r="B5824" s="26"/>
      <c r="C5824" s="26"/>
      <c r="D5824" s="26"/>
      <c r="E5824" s="26"/>
      <c r="F5824" s="26"/>
      <c r="G5824" s="26"/>
    </row>
    <row r="5825" spans="2:7" x14ac:dyDescent="0.2">
      <c r="B5825" s="26"/>
      <c r="C5825" s="26"/>
      <c r="D5825" s="26"/>
      <c r="E5825" s="26"/>
      <c r="F5825" s="26"/>
      <c r="G5825" s="26"/>
    </row>
    <row r="5826" spans="2:7" x14ac:dyDescent="0.2">
      <c r="B5826" s="26"/>
      <c r="C5826" s="26"/>
      <c r="D5826" s="26"/>
      <c r="E5826" s="26"/>
      <c r="F5826" s="26"/>
      <c r="G5826" s="26"/>
    </row>
    <row r="5827" spans="2:7" x14ac:dyDescent="0.2">
      <c r="B5827" s="26"/>
      <c r="C5827" s="26"/>
      <c r="D5827" s="26"/>
      <c r="E5827" s="26"/>
      <c r="F5827" s="26"/>
      <c r="G5827" s="26"/>
    </row>
    <row r="5828" spans="2:7" x14ac:dyDescent="0.2">
      <c r="B5828" s="26"/>
      <c r="C5828" s="26"/>
      <c r="D5828" s="26"/>
      <c r="E5828" s="26"/>
      <c r="F5828" s="26"/>
      <c r="G5828" s="26"/>
    </row>
    <row r="5829" spans="2:7" x14ac:dyDescent="0.2">
      <c r="B5829" s="26"/>
      <c r="C5829" s="26"/>
      <c r="D5829" s="26"/>
      <c r="E5829" s="26"/>
      <c r="F5829" s="26"/>
      <c r="G5829" s="26"/>
    </row>
    <row r="5830" spans="2:7" x14ac:dyDescent="0.2">
      <c r="B5830" s="26"/>
      <c r="C5830" s="26"/>
      <c r="D5830" s="26"/>
      <c r="E5830" s="26"/>
      <c r="F5830" s="26"/>
      <c r="G5830" s="26"/>
    </row>
    <row r="5831" spans="2:7" x14ac:dyDescent="0.2">
      <c r="B5831" s="26"/>
      <c r="C5831" s="26"/>
      <c r="D5831" s="26"/>
      <c r="E5831" s="26"/>
      <c r="F5831" s="26"/>
      <c r="G5831" s="26"/>
    </row>
    <row r="5832" spans="2:7" x14ac:dyDescent="0.2">
      <c r="B5832" s="26"/>
      <c r="C5832" s="26"/>
      <c r="D5832" s="26"/>
      <c r="E5832" s="26"/>
      <c r="F5832" s="26"/>
      <c r="G5832" s="26"/>
    </row>
    <row r="5833" spans="2:7" x14ac:dyDescent="0.2">
      <c r="B5833" s="26"/>
      <c r="C5833" s="26"/>
      <c r="D5833" s="26"/>
      <c r="E5833" s="26"/>
      <c r="F5833" s="26"/>
      <c r="G5833" s="26"/>
    </row>
    <row r="5834" spans="2:7" x14ac:dyDescent="0.2">
      <c r="B5834" s="26"/>
      <c r="C5834" s="26"/>
      <c r="D5834" s="26"/>
      <c r="E5834" s="26"/>
      <c r="F5834" s="26"/>
      <c r="G5834" s="26"/>
    </row>
    <row r="5835" spans="2:7" x14ac:dyDescent="0.2">
      <c r="B5835" s="26"/>
      <c r="C5835" s="26"/>
      <c r="D5835" s="26"/>
      <c r="E5835" s="26"/>
      <c r="F5835" s="26"/>
      <c r="G5835" s="26"/>
    </row>
    <row r="5836" spans="2:7" x14ac:dyDescent="0.2">
      <c r="B5836" s="26"/>
      <c r="C5836" s="26"/>
      <c r="D5836" s="26"/>
      <c r="E5836" s="26"/>
      <c r="F5836" s="26"/>
      <c r="G5836" s="26"/>
    </row>
    <row r="5837" spans="2:7" x14ac:dyDescent="0.2">
      <c r="B5837" s="26"/>
      <c r="C5837" s="26"/>
      <c r="D5837" s="26"/>
      <c r="E5837" s="26"/>
      <c r="F5837" s="26"/>
      <c r="G5837" s="26"/>
    </row>
    <row r="5838" spans="2:7" x14ac:dyDescent="0.2">
      <c r="B5838" s="26"/>
      <c r="C5838" s="26"/>
      <c r="D5838" s="26"/>
      <c r="E5838" s="26"/>
      <c r="F5838" s="26"/>
      <c r="G5838" s="26"/>
    </row>
    <row r="5839" spans="2:7" x14ac:dyDescent="0.2">
      <c r="B5839" s="26"/>
      <c r="C5839" s="26"/>
      <c r="D5839" s="26"/>
      <c r="E5839" s="26"/>
      <c r="F5839" s="26"/>
      <c r="G5839" s="26"/>
    </row>
    <row r="5840" spans="2:7" x14ac:dyDescent="0.2">
      <c r="B5840" s="26"/>
      <c r="C5840" s="26"/>
      <c r="D5840" s="26"/>
      <c r="E5840" s="26"/>
      <c r="F5840" s="26"/>
      <c r="G5840" s="26"/>
    </row>
    <row r="5841" spans="2:7" x14ac:dyDescent="0.2">
      <c r="B5841" s="26"/>
      <c r="C5841" s="26"/>
      <c r="D5841" s="26"/>
      <c r="E5841" s="26"/>
      <c r="F5841" s="26"/>
      <c r="G5841" s="26"/>
    </row>
    <row r="5842" spans="2:7" x14ac:dyDescent="0.2">
      <c r="B5842" s="26"/>
      <c r="C5842" s="26"/>
      <c r="D5842" s="26"/>
      <c r="E5842" s="26"/>
      <c r="F5842" s="26"/>
      <c r="G5842" s="26"/>
    </row>
    <row r="5843" spans="2:7" x14ac:dyDescent="0.2">
      <c r="B5843" s="26"/>
      <c r="C5843" s="26"/>
      <c r="D5843" s="26"/>
      <c r="E5843" s="26"/>
      <c r="F5843" s="26"/>
      <c r="G5843" s="26"/>
    </row>
    <row r="5844" spans="2:7" x14ac:dyDescent="0.2">
      <c r="B5844" s="26"/>
      <c r="C5844" s="26"/>
      <c r="D5844" s="26"/>
      <c r="E5844" s="26"/>
      <c r="F5844" s="26"/>
      <c r="G5844" s="26"/>
    </row>
    <row r="5845" spans="2:7" x14ac:dyDescent="0.2">
      <c r="B5845" s="26"/>
      <c r="C5845" s="26"/>
      <c r="D5845" s="26"/>
      <c r="E5845" s="26"/>
      <c r="F5845" s="26"/>
      <c r="G5845" s="26"/>
    </row>
    <row r="5846" spans="2:7" x14ac:dyDescent="0.2">
      <c r="B5846" s="26"/>
      <c r="C5846" s="26"/>
      <c r="D5846" s="26"/>
      <c r="E5846" s="26"/>
      <c r="F5846" s="26"/>
      <c r="G5846" s="26"/>
    </row>
    <row r="5847" spans="2:7" x14ac:dyDescent="0.2">
      <c r="B5847" s="26"/>
      <c r="C5847" s="26"/>
      <c r="D5847" s="26"/>
      <c r="E5847" s="26"/>
      <c r="F5847" s="26"/>
      <c r="G5847" s="26"/>
    </row>
    <row r="5848" spans="2:7" x14ac:dyDescent="0.2">
      <c r="B5848" s="26"/>
      <c r="C5848" s="26"/>
      <c r="D5848" s="26"/>
      <c r="E5848" s="26"/>
      <c r="F5848" s="26"/>
      <c r="G5848" s="26"/>
    </row>
    <row r="5849" spans="2:7" x14ac:dyDescent="0.2">
      <c r="B5849" s="26"/>
      <c r="C5849" s="26"/>
      <c r="D5849" s="26"/>
      <c r="E5849" s="26"/>
      <c r="F5849" s="26"/>
      <c r="G5849" s="26"/>
    </row>
    <row r="5850" spans="2:7" x14ac:dyDescent="0.2">
      <c r="B5850" s="26"/>
      <c r="C5850" s="26"/>
      <c r="D5850" s="26"/>
      <c r="E5850" s="26"/>
      <c r="F5850" s="26"/>
      <c r="G5850" s="26"/>
    </row>
    <row r="5851" spans="2:7" x14ac:dyDescent="0.2">
      <c r="B5851" s="26"/>
      <c r="C5851" s="26"/>
      <c r="D5851" s="26"/>
      <c r="E5851" s="26"/>
      <c r="F5851" s="26"/>
      <c r="G5851" s="26"/>
    </row>
    <row r="5852" spans="2:7" x14ac:dyDescent="0.2">
      <c r="B5852" s="26"/>
      <c r="C5852" s="26"/>
      <c r="D5852" s="26"/>
      <c r="E5852" s="26"/>
      <c r="F5852" s="26"/>
      <c r="G5852" s="26"/>
    </row>
    <row r="5853" spans="2:7" x14ac:dyDescent="0.2">
      <c r="B5853" s="26"/>
      <c r="C5853" s="26"/>
      <c r="D5853" s="26"/>
      <c r="E5853" s="26"/>
      <c r="F5853" s="26"/>
      <c r="G5853" s="26"/>
    </row>
    <row r="5854" spans="2:7" x14ac:dyDescent="0.2">
      <c r="B5854" s="26"/>
      <c r="C5854" s="26"/>
      <c r="D5854" s="26"/>
      <c r="E5854" s="26"/>
      <c r="F5854" s="26"/>
      <c r="G5854" s="26"/>
    </row>
    <row r="5855" spans="2:7" x14ac:dyDescent="0.2">
      <c r="B5855" s="26"/>
      <c r="C5855" s="26"/>
      <c r="D5855" s="26"/>
      <c r="E5855" s="26"/>
      <c r="F5855" s="26"/>
      <c r="G5855" s="26"/>
    </row>
    <row r="5856" spans="2:7" x14ac:dyDescent="0.2">
      <c r="B5856" s="26"/>
      <c r="C5856" s="26"/>
      <c r="D5856" s="26"/>
      <c r="E5856" s="26"/>
      <c r="F5856" s="26"/>
      <c r="G5856" s="26"/>
    </row>
    <row r="5857" spans="2:7" x14ac:dyDescent="0.2">
      <c r="B5857" s="26"/>
      <c r="C5857" s="26"/>
      <c r="D5857" s="26"/>
      <c r="E5857" s="26"/>
      <c r="F5857" s="26"/>
      <c r="G5857" s="26"/>
    </row>
    <row r="5858" spans="2:7" x14ac:dyDescent="0.2">
      <c r="B5858" s="26"/>
      <c r="C5858" s="26"/>
      <c r="D5858" s="26"/>
      <c r="E5858" s="26"/>
      <c r="F5858" s="26"/>
      <c r="G5858" s="26"/>
    </row>
    <row r="5859" spans="2:7" x14ac:dyDescent="0.2">
      <c r="B5859" s="26"/>
      <c r="C5859" s="26"/>
      <c r="D5859" s="26"/>
      <c r="E5859" s="26"/>
      <c r="F5859" s="26"/>
      <c r="G5859" s="26"/>
    </row>
    <row r="5860" spans="2:7" x14ac:dyDescent="0.2">
      <c r="B5860" s="26"/>
      <c r="C5860" s="26"/>
      <c r="D5860" s="26"/>
      <c r="E5860" s="26"/>
      <c r="F5860" s="26"/>
      <c r="G5860" s="26"/>
    </row>
    <row r="5861" spans="2:7" x14ac:dyDescent="0.2">
      <c r="B5861" s="26"/>
      <c r="C5861" s="26"/>
      <c r="D5861" s="26"/>
      <c r="E5861" s="26"/>
      <c r="F5861" s="26"/>
      <c r="G5861" s="26"/>
    </row>
    <row r="5862" spans="2:7" x14ac:dyDescent="0.2">
      <c r="B5862" s="26"/>
      <c r="C5862" s="26"/>
      <c r="D5862" s="26"/>
      <c r="E5862" s="26"/>
      <c r="F5862" s="26"/>
      <c r="G5862" s="26"/>
    </row>
    <row r="5863" spans="2:7" x14ac:dyDescent="0.2">
      <c r="B5863" s="26"/>
      <c r="C5863" s="26"/>
      <c r="D5863" s="26"/>
      <c r="E5863" s="26"/>
      <c r="F5863" s="26"/>
      <c r="G5863" s="26"/>
    </row>
    <row r="5864" spans="2:7" x14ac:dyDescent="0.2">
      <c r="B5864" s="26"/>
      <c r="C5864" s="26"/>
      <c r="D5864" s="26"/>
      <c r="E5864" s="26"/>
      <c r="F5864" s="26"/>
      <c r="G5864" s="26"/>
    </row>
    <row r="5865" spans="2:7" x14ac:dyDescent="0.2">
      <c r="B5865" s="26"/>
      <c r="C5865" s="26"/>
      <c r="D5865" s="26"/>
      <c r="E5865" s="26"/>
      <c r="F5865" s="26"/>
      <c r="G5865" s="26"/>
    </row>
    <row r="5866" spans="2:7" x14ac:dyDescent="0.2">
      <c r="B5866" s="26"/>
      <c r="C5866" s="26"/>
      <c r="D5866" s="26"/>
      <c r="E5866" s="26"/>
      <c r="F5866" s="26"/>
      <c r="G5866" s="26"/>
    </row>
    <row r="5867" spans="2:7" x14ac:dyDescent="0.2">
      <c r="B5867" s="26"/>
      <c r="C5867" s="26"/>
      <c r="D5867" s="26"/>
      <c r="E5867" s="26"/>
      <c r="F5867" s="26"/>
      <c r="G5867" s="26"/>
    </row>
    <row r="5868" spans="2:7" x14ac:dyDescent="0.2">
      <c r="B5868" s="26"/>
      <c r="C5868" s="26"/>
      <c r="D5868" s="26"/>
      <c r="E5868" s="26"/>
      <c r="F5868" s="26"/>
      <c r="G5868" s="26"/>
    </row>
    <row r="5869" spans="2:7" x14ac:dyDescent="0.2">
      <c r="B5869" s="26"/>
      <c r="C5869" s="26"/>
      <c r="D5869" s="26"/>
      <c r="E5869" s="26"/>
      <c r="F5869" s="26"/>
      <c r="G5869" s="26"/>
    </row>
    <row r="5870" spans="2:7" x14ac:dyDescent="0.2">
      <c r="B5870" s="26"/>
      <c r="C5870" s="26"/>
      <c r="D5870" s="26"/>
      <c r="E5870" s="26"/>
      <c r="F5870" s="26"/>
      <c r="G5870" s="26"/>
    </row>
    <row r="5871" spans="2:7" x14ac:dyDescent="0.2">
      <c r="B5871" s="26"/>
      <c r="C5871" s="26"/>
      <c r="D5871" s="26"/>
      <c r="E5871" s="26"/>
      <c r="F5871" s="26"/>
      <c r="G5871" s="26"/>
    </row>
    <row r="5872" spans="2:7" x14ac:dyDescent="0.2">
      <c r="B5872" s="26"/>
      <c r="C5872" s="26"/>
      <c r="D5872" s="26"/>
      <c r="E5872" s="26"/>
      <c r="F5872" s="26"/>
      <c r="G5872" s="26"/>
    </row>
    <row r="5873" spans="2:7" x14ac:dyDescent="0.2">
      <c r="B5873" s="26"/>
      <c r="C5873" s="26"/>
      <c r="D5873" s="26"/>
      <c r="E5873" s="26"/>
      <c r="F5873" s="26"/>
      <c r="G5873" s="26"/>
    </row>
    <row r="5874" spans="2:7" x14ac:dyDescent="0.2">
      <c r="B5874" s="26"/>
      <c r="C5874" s="26"/>
      <c r="D5874" s="26"/>
      <c r="E5874" s="26"/>
      <c r="F5874" s="26"/>
      <c r="G5874" s="26"/>
    </row>
    <row r="5875" spans="2:7" x14ac:dyDescent="0.2">
      <c r="B5875" s="26"/>
      <c r="C5875" s="26"/>
      <c r="D5875" s="26"/>
      <c r="E5875" s="26"/>
      <c r="F5875" s="26"/>
      <c r="G5875" s="26"/>
    </row>
    <row r="5876" spans="2:7" x14ac:dyDescent="0.2">
      <c r="B5876" s="26"/>
      <c r="C5876" s="26"/>
      <c r="D5876" s="26"/>
      <c r="E5876" s="26"/>
      <c r="F5876" s="26"/>
      <c r="G5876" s="26"/>
    </row>
    <row r="5877" spans="2:7" x14ac:dyDescent="0.2">
      <c r="B5877" s="26"/>
      <c r="C5877" s="26"/>
      <c r="D5877" s="26"/>
      <c r="E5877" s="26"/>
      <c r="F5877" s="26"/>
      <c r="G5877" s="26"/>
    </row>
    <row r="5878" spans="2:7" x14ac:dyDescent="0.2">
      <c r="B5878" s="26"/>
      <c r="C5878" s="26"/>
      <c r="D5878" s="26"/>
      <c r="E5878" s="26"/>
      <c r="F5878" s="26"/>
      <c r="G5878" s="26"/>
    </row>
    <row r="5879" spans="2:7" x14ac:dyDescent="0.2">
      <c r="B5879" s="26"/>
      <c r="C5879" s="26"/>
      <c r="D5879" s="26"/>
      <c r="E5879" s="26"/>
      <c r="F5879" s="26"/>
      <c r="G5879" s="26"/>
    </row>
    <row r="5880" spans="2:7" x14ac:dyDescent="0.2">
      <c r="B5880" s="26"/>
      <c r="C5880" s="26"/>
      <c r="D5880" s="26"/>
      <c r="E5880" s="26"/>
      <c r="F5880" s="26"/>
      <c r="G5880" s="26"/>
    </row>
    <row r="5881" spans="2:7" x14ac:dyDescent="0.2">
      <c r="B5881" s="26"/>
      <c r="C5881" s="26"/>
      <c r="D5881" s="26"/>
      <c r="E5881" s="26"/>
      <c r="F5881" s="26"/>
      <c r="G5881" s="26"/>
    </row>
    <row r="5882" spans="2:7" x14ac:dyDescent="0.2">
      <c r="B5882" s="26"/>
      <c r="C5882" s="26"/>
      <c r="D5882" s="26"/>
      <c r="E5882" s="26"/>
      <c r="F5882" s="26"/>
      <c r="G5882" s="26"/>
    </row>
    <row r="5883" spans="2:7" x14ac:dyDescent="0.2">
      <c r="B5883" s="26"/>
      <c r="C5883" s="26"/>
      <c r="D5883" s="26"/>
      <c r="E5883" s="26"/>
      <c r="F5883" s="26"/>
      <c r="G5883" s="26"/>
    </row>
    <row r="5884" spans="2:7" x14ac:dyDescent="0.2">
      <c r="B5884" s="26"/>
      <c r="C5884" s="26"/>
      <c r="D5884" s="26"/>
      <c r="E5884" s="26"/>
      <c r="F5884" s="26"/>
      <c r="G5884" s="26"/>
    </row>
    <row r="5885" spans="2:7" x14ac:dyDescent="0.2">
      <c r="B5885" s="26"/>
      <c r="C5885" s="26"/>
      <c r="D5885" s="26"/>
      <c r="E5885" s="26"/>
      <c r="F5885" s="26"/>
      <c r="G5885" s="26"/>
    </row>
    <row r="5886" spans="2:7" x14ac:dyDescent="0.2">
      <c r="B5886" s="26"/>
      <c r="C5886" s="26"/>
      <c r="D5886" s="26"/>
      <c r="E5886" s="26"/>
      <c r="F5886" s="26"/>
      <c r="G5886" s="26"/>
    </row>
    <row r="5887" spans="2:7" x14ac:dyDescent="0.2">
      <c r="B5887" s="26"/>
      <c r="C5887" s="26"/>
      <c r="D5887" s="26"/>
      <c r="E5887" s="26"/>
      <c r="F5887" s="26"/>
      <c r="G5887" s="26"/>
    </row>
    <row r="5888" spans="2:7" x14ac:dyDescent="0.2">
      <c r="B5888" s="26"/>
      <c r="C5888" s="26"/>
      <c r="D5888" s="26"/>
      <c r="E5888" s="26"/>
      <c r="F5888" s="26"/>
      <c r="G5888" s="26"/>
    </row>
    <row r="5889" spans="2:7" x14ac:dyDescent="0.2">
      <c r="B5889" s="26"/>
      <c r="C5889" s="26"/>
      <c r="D5889" s="26"/>
      <c r="E5889" s="26"/>
      <c r="F5889" s="26"/>
      <c r="G5889" s="26"/>
    </row>
    <row r="5890" spans="2:7" x14ac:dyDescent="0.2">
      <c r="B5890" s="26"/>
      <c r="C5890" s="26"/>
      <c r="D5890" s="26"/>
      <c r="E5890" s="26"/>
      <c r="F5890" s="26"/>
      <c r="G5890" s="26"/>
    </row>
    <row r="5891" spans="2:7" x14ac:dyDescent="0.2">
      <c r="B5891" s="26"/>
      <c r="C5891" s="26"/>
      <c r="D5891" s="26"/>
      <c r="E5891" s="26"/>
      <c r="F5891" s="26"/>
      <c r="G5891" s="26"/>
    </row>
    <row r="5892" spans="2:7" x14ac:dyDescent="0.2">
      <c r="B5892" s="26"/>
      <c r="C5892" s="26"/>
      <c r="D5892" s="26"/>
      <c r="E5892" s="26"/>
      <c r="F5892" s="26"/>
      <c r="G5892" s="26"/>
    </row>
    <row r="5893" spans="2:7" x14ac:dyDescent="0.2">
      <c r="B5893" s="26"/>
      <c r="C5893" s="26"/>
      <c r="D5893" s="26"/>
      <c r="E5893" s="26"/>
      <c r="F5893" s="26"/>
      <c r="G5893" s="26"/>
    </row>
    <row r="5894" spans="2:7" x14ac:dyDescent="0.2">
      <c r="B5894" s="26"/>
      <c r="C5894" s="26"/>
      <c r="D5894" s="26"/>
      <c r="E5894" s="26"/>
      <c r="F5894" s="26"/>
      <c r="G5894" s="26"/>
    </row>
    <row r="5895" spans="2:7" x14ac:dyDescent="0.2">
      <c r="B5895" s="26"/>
      <c r="C5895" s="26"/>
      <c r="D5895" s="26"/>
      <c r="E5895" s="26"/>
      <c r="F5895" s="26"/>
      <c r="G5895" s="26"/>
    </row>
    <row r="5896" spans="2:7" x14ac:dyDescent="0.2">
      <c r="B5896" s="26"/>
      <c r="C5896" s="26"/>
      <c r="D5896" s="26"/>
      <c r="E5896" s="26"/>
      <c r="F5896" s="26"/>
      <c r="G5896" s="26"/>
    </row>
    <row r="5897" spans="2:7" x14ac:dyDescent="0.2">
      <c r="B5897" s="26"/>
      <c r="C5897" s="26"/>
      <c r="D5897" s="26"/>
      <c r="E5897" s="26"/>
      <c r="F5897" s="26"/>
      <c r="G5897" s="26"/>
    </row>
    <row r="5898" spans="2:7" x14ac:dyDescent="0.2">
      <c r="B5898" s="26"/>
      <c r="C5898" s="26"/>
      <c r="D5898" s="26"/>
      <c r="E5898" s="26"/>
      <c r="F5898" s="26"/>
      <c r="G5898" s="26"/>
    </row>
    <row r="5899" spans="2:7" x14ac:dyDescent="0.2">
      <c r="B5899" s="26"/>
      <c r="C5899" s="26"/>
      <c r="D5899" s="26"/>
      <c r="E5899" s="26"/>
      <c r="F5899" s="26"/>
      <c r="G5899" s="26"/>
    </row>
    <row r="5900" spans="2:7" x14ac:dyDescent="0.2">
      <c r="B5900" s="26"/>
      <c r="C5900" s="26"/>
      <c r="D5900" s="26"/>
      <c r="E5900" s="26"/>
      <c r="F5900" s="26"/>
      <c r="G5900" s="26"/>
    </row>
    <row r="5901" spans="2:7" x14ac:dyDescent="0.2">
      <c r="B5901" s="26"/>
      <c r="C5901" s="26"/>
      <c r="D5901" s="26"/>
      <c r="E5901" s="26"/>
      <c r="F5901" s="26"/>
      <c r="G5901" s="26"/>
    </row>
    <row r="5902" spans="2:7" x14ac:dyDescent="0.2">
      <c r="B5902" s="26"/>
      <c r="C5902" s="26"/>
      <c r="D5902" s="26"/>
      <c r="E5902" s="26"/>
      <c r="F5902" s="26"/>
      <c r="G5902" s="26"/>
    </row>
    <row r="5903" spans="2:7" x14ac:dyDescent="0.2">
      <c r="B5903" s="26"/>
      <c r="C5903" s="26"/>
      <c r="D5903" s="26"/>
      <c r="E5903" s="26"/>
      <c r="F5903" s="26"/>
      <c r="G5903" s="26"/>
    </row>
    <row r="5904" spans="2:7" x14ac:dyDescent="0.2">
      <c r="B5904" s="26"/>
      <c r="C5904" s="26"/>
      <c r="D5904" s="26"/>
      <c r="E5904" s="26"/>
      <c r="F5904" s="26"/>
      <c r="G5904" s="26"/>
    </row>
    <row r="5905" spans="2:7" x14ac:dyDescent="0.2">
      <c r="B5905" s="26"/>
      <c r="C5905" s="26"/>
      <c r="D5905" s="26"/>
      <c r="E5905" s="26"/>
      <c r="F5905" s="26"/>
      <c r="G5905" s="26"/>
    </row>
    <row r="5906" spans="2:7" x14ac:dyDescent="0.2">
      <c r="B5906" s="26"/>
      <c r="C5906" s="26"/>
      <c r="D5906" s="26"/>
      <c r="E5906" s="26"/>
      <c r="F5906" s="26"/>
      <c r="G5906" s="26"/>
    </row>
    <row r="5907" spans="2:7" x14ac:dyDescent="0.2">
      <c r="B5907" s="26"/>
      <c r="C5907" s="26"/>
      <c r="D5907" s="26"/>
      <c r="E5907" s="26"/>
      <c r="F5907" s="26"/>
      <c r="G5907" s="26"/>
    </row>
    <row r="5908" spans="2:7" x14ac:dyDescent="0.2">
      <c r="B5908" s="26"/>
      <c r="C5908" s="26"/>
      <c r="D5908" s="26"/>
      <c r="E5908" s="26"/>
      <c r="F5908" s="26"/>
      <c r="G5908" s="26"/>
    </row>
    <row r="5909" spans="2:7" x14ac:dyDescent="0.2">
      <c r="B5909" s="26"/>
      <c r="C5909" s="26"/>
      <c r="D5909" s="26"/>
      <c r="E5909" s="26"/>
      <c r="F5909" s="26"/>
      <c r="G5909" s="26"/>
    </row>
    <row r="5910" spans="2:7" x14ac:dyDescent="0.2">
      <c r="B5910" s="26"/>
      <c r="C5910" s="26"/>
      <c r="D5910" s="26"/>
      <c r="E5910" s="26"/>
      <c r="F5910" s="26"/>
      <c r="G5910" s="26"/>
    </row>
    <row r="5911" spans="2:7" x14ac:dyDescent="0.2">
      <c r="B5911" s="26"/>
      <c r="C5911" s="26"/>
      <c r="D5911" s="26"/>
      <c r="E5911" s="26"/>
      <c r="F5911" s="26"/>
      <c r="G5911" s="26"/>
    </row>
    <row r="5912" spans="2:7" x14ac:dyDescent="0.2">
      <c r="B5912" s="26"/>
      <c r="C5912" s="26"/>
      <c r="D5912" s="26"/>
      <c r="E5912" s="26"/>
      <c r="F5912" s="26"/>
      <c r="G5912" s="26"/>
    </row>
    <row r="5913" spans="2:7" x14ac:dyDescent="0.2">
      <c r="B5913" s="26"/>
      <c r="C5913" s="26"/>
      <c r="D5913" s="26"/>
      <c r="E5913" s="26"/>
      <c r="F5913" s="26"/>
      <c r="G5913" s="26"/>
    </row>
    <row r="5914" spans="2:7" x14ac:dyDescent="0.2">
      <c r="B5914" s="26"/>
      <c r="C5914" s="26"/>
      <c r="D5914" s="26"/>
      <c r="E5914" s="26"/>
      <c r="F5914" s="26"/>
      <c r="G5914" s="26"/>
    </row>
    <row r="5915" spans="2:7" x14ac:dyDescent="0.2">
      <c r="B5915" s="26"/>
      <c r="C5915" s="26"/>
      <c r="D5915" s="26"/>
      <c r="E5915" s="26"/>
      <c r="F5915" s="26"/>
      <c r="G5915" s="26"/>
    </row>
    <row r="5916" spans="2:7" x14ac:dyDescent="0.2">
      <c r="B5916" s="26"/>
      <c r="C5916" s="26"/>
      <c r="D5916" s="26"/>
      <c r="E5916" s="26"/>
      <c r="F5916" s="26"/>
      <c r="G5916" s="26"/>
    </row>
    <row r="5917" spans="2:7" x14ac:dyDescent="0.2">
      <c r="B5917" s="26"/>
      <c r="C5917" s="26"/>
      <c r="D5917" s="26"/>
      <c r="E5917" s="26"/>
      <c r="F5917" s="26"/>
      <c r="G5917" s="26"/>
    </row>
    <row r="5918" spans="2:7" x14ac:dyDescent="0.2">
      <c r="B5918" s="26"/>
      <c r="C5918" s="26"/>
      <c r="D5918" s="26"/>
      <c r="E5918" s="26"/>
      <c r="F5918" s="26"/>
      <c r="G5918" s="26"/>
    </row>
    <row r="5919" spans="2:7" x14ac:dyDescent="0.2">
      <c r="B5919" s="26"/>
      <c r="C5919" s="26"/>
      <c r="D5919" s="26"/>
      <c r="E5919" s="26"/>
      <c r="F5919" s="26"/>
      <c r="G5919" s="26"/>
    </row>
    <row r="5920" spans="2:7" x14ac:dyDescent="0.2">
      <c r="B5920" s="26"/>
      <c r="C5920" s="26"/>
      <c r="D5920" s="26"/>
      <c r="E5920" s="26"/>
      <c r="F5920" s="26"/>
      <c r="G5920" s="26"/>
    </row>
    <row r="5921" spans="2:7" x14ac:dyDescent="0.2">
      <c r="B5921" s="26"/>
      <c r="C5921" s="26"/>
      <c r="D5921" s="26"/>
      <c r="E5921" s="26"/>
      <c r="F5921" s="26"/>
      <c r="G5921" s="26"/>
    </row>
    <row r="5922" spans="2:7" x14ac:dyDescent="0.2">
      <c r="B5922" s="26"/>
      <c r="C5922" s="26"/>
      <c r="D5922" s="26"/>
      <c r="E5922" s="26"/>
      <c r="F5922" s="26"/>
      <c r="G5922" s="26"/>
    </row>
    <row r="5923" spans="2:7" x14ac:dyDescent="0.2">
      <c r="B5923" s="26"/>
      <c r="C5923" s="26"/>
      <c r="D5923" s="26"/>
      <c r="E5923" s="26"/>
      <c r="F5923" s="26"/>
      <c r="G5923" s="26"/>
    </row>
    <row r="5924" spans="2:7" x14ac:dyDescent="0.2">
      <c r="B5924" s="26"/>
      <c r="C5924" s="26"/>
      <c r="D5924" s="26"/>
      <c r="E5924" s="26"/>
      <c r="F5924" s="26"/>
      <c r="G5924" s="26"/>
    </row>
    <row r="5925" spans="2:7" x14ac:dyDescent="0.2">
      <c r="B5925" s="26"/>
      <c r="C5925" s="26"/>
      <c r="D5925" s="26"/>
      <c r="E5925" s="26"/>
      <c r="F5925" s="26"/>
      <c r="G5925" s="26"/>
    </row>
    <row r="5926" spans="2:7" x14ac:dyDescent="0.2">
      <c r="B5926" s="26"/>
      <c r="C5926" s="26"/>
      <c r="D5926" s="26"/>
      <c r="E5926" s="26"/>
      <c r="F5926" s="26"/>
      <c r="G5926" s="26"/>
    </row>
    <row r="5927" spans="2:7" x14ac:dyDescent="0.2">
      <c r="B5927" s="26"/>
      <c r="C5927" s="26"/>
      <c r="D5927" s="26"/>
      <c r="E5927" s="26"/>
      <c r="F5927" s="26"/>
      <c r="G5927" s="26"/>
    </row>
    <row r="5928" spans="2:7" x14ac:dyDescent="0.2">
      <c r="B5928" s="26"/>
      <c r="C5928" s="26"/>
      <c r="D5928" s="26"/>
      <c r="E5928" s="26"/>
      <c r="F5928" s="26"/>
      <c r="G5928" s="26"/>
    </row>
    <row r="5929" spans="2:7" x14ac:dyDescent="0.2">
      <c r="B5929" s="26"/>
      <c r="C5929" s="26"/>
      <c r="D5929" s="26"/>
      <c r="E5929" s="26"/>
      <c r="F5929" s="26"/>
      <c r="G5929" s="26"/>
    </row>
    <row r="5930" spans="2:7" x14ac:dyDescent="0.2">
      <c r="B5930" s="26"/>
      <c r="C5930" s="26"/>
      <c r="D5930" s="26"/>
      <c r="E5930" s="26"/>
      <c r="F5930" s="26"/>
      <c r="G5930" s="26"/>
    </row>
    <row r="5931" spans="2:7" x14ac:dyDescent="0.2">
      <c r="B5931" s="26"/>
      <c r="C5931" s="26"/>
      <c r="D5931" s="26"/>
      <c r="E5931" s="26"/>
      <c r="F5931" s="26"/>
      <c r="G5931" s="26"/>
    </row>
    <row r="5932" spans="2:7" x14ac:dyDescent="0.2">
      <c r="B5932" s="26"/>
      <c r="C5932" s="26"/>
      <c r="D5932" s="26"/>
      <c r="E5932" s="26"/>
      <c r="F5932" s="26"/>
      <c r="G5932" s="26"/>
    </row>
    <row r="5933" spans="2:7" x14ac:dyDescent="0.2">
      <c r="B5933" s="26"/>
      <c r="C5933" s="26"/>
      <c r="D5933" s="26"/>
      <c r="E5933" s="26"/>
      <c r="F5933" s="26"/>
      <c r="G5933" s="26"/>
    </row>
    <row r="5934" spans="2:7" x14ac:dyDescent="0.2">
      <c r="B5934" s="26"/>
      <c r="C5934" s="26"/>
      <c r="D5934" s="26"/>
      <c r="E5934" s="26"/>
      <c r="F5934" s="26"/>
      <c r="G5934" s="26"/>
    </row>
    <row r="5935" spans="2:7" x14ac:dyDescent="0.2">
      <c r="B5935" s="26"/>
      <c r="C5935" s="26"/>
      <c r="D5935" s="26"/>
      <c r="E5935" s="26"/>
      <c r="F5935" s="26"/>
      <c r="G5935" s="26"/>
    </row>
    <row r="5936" spans="2:7" x14ac:dyDescent="0.2">
      <c r="B5936" s="26"/>
      <c r="C5936" s="26"/>
      <c r="D5936" s="26"/>
      <c r="E5936" s="26"/>
      <c r="F5936" s="26"/>
      <c r="G5936" s="26"/>
    </row>
    <row r="5937" spans="2:7" x14ac:dyDescent="0.2">
      <c r="B5937" s="26"/>
      <c r="C5937" s="26"/>
      <c r="D5937" s="26"/>
      <c r="E5937" s="26"/>
      <c r="F5937" s="26"/>
      <c r="G5937" s="26"/>
    </row>
    <row r="5938" spans="2:7" x14ac:dyDescent="0.2">
      <c r="B5938" s="26"/>
      <c r="C5938" s="26"/>
      <c r="D5938" s="26"/>
      <c r="E5938" s="26"/>
      <c r="F5938" s="26"/>
      <c r="G5938" s="26"/>
    </row>
    <row r="5939" spans="2:7" x14ac:dyDescent="0.2">
      <c r="B5939" s="26"/>
      <c r="C5939" s="26"/>
      <c r="D5939" s="26"/>
      <c r="E5939" s="26"/>
      <c r="F5939" s="26"/>
      <c r="G5939" s="26"/>
    </row>
    <row r="5940" spans="2:7" x14ac:dyDescent="0.2">
      <c r="B5940" s="26"/>
      <c r="C5940" s="26"/>
      <c r="D5940" s="26"/>
      <c r="E5940" s="26"/>
      <c r="F5940" s="26"/>
      <c r="G5940" s="26"/>
    </row>
    <row r="5941" spans="2:7" x14ac:dyDescent="0.2">
      <c r="B5941" s="26"/>
      <c r="C5941" s="26"/>
      <c r="D5941" s="26"/>
      <c r="E5941" s="26"/>
      <c r="F5941" s="26"/>
      <c r="G5941" s="26"/>
    </row>
    <row r="5942" spans="2:7" x14ac:dyDescent="0.2">
      <c r="B5942" s="26"/>
      <c r="C5942" s="26"/>
      <c r="D5942" s="26"/>
      <c r="E5942" s="26"/>
      <c r="F5942" s="26"/>
      <c r="G5942" s="26"/>
    </row>
    <row r="5943" spans="2:7" x14ac:dyDescent="0.2">
      <c r="B5943" s="26"/>
      <c r="C5943" s="26"/>
      <c r="D5943" s="26"/>
      <c r="E5943" s="26"/>
      <c r="F5943" s="26"/>
      <c r="G5943" s="26"/>
    </row>
    <row r="5944" spans="2:7" x14ac:dyDescent="0.2">
      <c r="B5944" s="26"/>
      <c r="C5944" s="26"/>
      <c r="D5944" s="26"/>
      <c r="E5944" s="26"/>
      <c r="F5944" s="26"/>
      <c r="G5944" s="26"/>
    </row>
    <row r="5945" spans="2:7" x14ac:dyDescent="0.2">
      <c r="B5945" s="26"/>
      <c r="C5945" s="26"/>
      <c r="D5945" s="26"/>
      <c r="E5945" s="26"/>
      <c r="F5945" s="26"/>
      <c r="G5945" s="26"/>
    </row>
    <row r="5946" spans="2:7" x14ac:dyDescent="0.2">
      <c r="B5946" s="26"/>
      <c r="C5946" s="26"/>
      <c r="D5946" s="26"/>
      <c r="E5946" s="26"/>
      <c r="F5946" s="26"/>
      <c r="G5946" s="26"/>
    </row>
    <row r="5947" spans="2:7" x14ac:dyDescent="0.2">
      <c r="B5947" s="26"/>
      <c r="C5947" s="26"/>
      <c r="D5947" s="26"/>
      <c r="E5947" s="26"/>
      <c r="F5947" s="26"/>
      <c r="G5947" s="26"/>
    </row>
    <row r="5948" spans="2:7" x14ac:dyDescent="0.2">
      <c r="B5948" s="26"/>
      <c r="C5948" s="26"/>
      <c r="D5948" s="26"/>
      <c r="E5948" s="26"/>
      <c r="F5948" s="26"/>
      <c r="G5948" s="26"/>
    </row>
    <row r="5949" spans="2:7" x14ac:dyDescent="0.2">
      <c r="B5949" s="26"/>
      <c r="C5949" s="26"/>
      <c r="D5949" s="26"/>
      <c r="E5949" s="26"/>
      <c r="F5949" s="26"/>
      <c r="G5949" s="26"/>
    </row>
    <row r="5950" spans="2:7" x14ac:dyDescent="0.2">
      <c r="B5950" s="26"/>
      <c r="C5950" s="26"/>
      <c r="D5950" s="26"/>
      <c r="E5950" s="26"/>
      <c r="F5950" s="26"/>
      <c r="G5950" s="26"/>
    </row>
    <row r="5951" spans="2:7" x14ac:dyDescent="0.2">
      <c r="B5951" s="26"/>
      <c r="C5951" s="26"/>
      <c r="D5951" s="26"/>
      <c r="E5951" s="26"/>
      <c r="F5951" s="26"/>
      <c r="G5951" s="26"/>
    </row>
    <row r="5952" spans="2:7" x14ac:dyDescent="0.2">
      <c r="B5952" s="26"/>
      <c r="C5952" s="26"/>
      <c r="D5952" s="26"/>
      <c r="E5952" s="26"/>
      <c r="F5952" s="26"/>
      <c r="G5952" s="26"/>
    </row>
    <row r="5953" spans="2:7" x14ac:dyDescent="0.2">
      <c r="B5953" s="26"/>
      <c r="C5953" s="26"/>
      <c r="D5953" s="26"/>
      <c r="E5953" s="26"/>
      <c r="F5953" s="26"/>
      <c r="G5953" s="26"/>
    </row>
    <row r="5954" spans="2:7" x14ac:dyDescent="0.2">
      <c r="B5954" s="26"/>
      <c r="C5954" s="26"/>
      <c r="D5954" s="26"/>
      <c r="E5954" s="26"/>
      <c r="F5954" s="26"/>
      <c r="G5954" s="26"/>
    </row>
    <row r="5955" spans="2:7" x14ac:dyDescent="0.2">
      <c r="B5955" s="26"/>
      <c r="C5955" s="26"/>
      <c r="D5955" s="26"/>
      <c r="E5955" s="26"/>
      <c r="F5955" s="26"/>
      <c r="G5955" s="26"/>
    </row>
    <row r="5956" spans="2:7" x14ac:dyDescent="0.2">
      <c r="B5956" s="26"/>
      <c r="C5956" s="26"/>
      <c r="D5956" s="26"/>
      <c r="E5956" s="26"/>
      <c r="F5956" s="26"/>
      <c r="G5956" s="26"/>
    </row>
    <row r="5957" spans="2:7" x14ac:dyDescent="0.2">
      <c r="B5957" s="26"/>
      <c r="C5957" s="26"/>
      <c r="D5957" s="26"/>
      <c r="E5957" s="26"/>
      <c r="F5957" s="26"/>
      <c r="G5957" s="26"/>
    </row>
    <row r="5958" spans="2:7" x14ac:dyDescent="0.2">
      <c r="B5958" s="26"/>
      <c r="C5958" s="26"/>
      <c r="D5958" s="26"/>
      <c r="E5958" s="26"/>
      <c r="F5958" s="26"/>
      <c r="G5958" s="26"/>
    </row>
    <row r="5959" spans="2:7" x14ac:dyDescent="0.2">
      <c r="B5959" s="26"/>
      <c r="C5959" s="26"/>
      <c r="D5959" s="26"/>
      <c r="E5959" s="26"/>
      <c r="F5959" s="26"/>
      <c r="G5959" s="26"/>
    </row>
    <row r="5960" spans="2:7" x14ac:dyDescent="0.2">
      <c r="B5960" s="26"/>
      <c r="C5960" s="26"/>
      <c r="D5960" s="26"/>
      <c r="E5960" s="26"/>
      <c r="F5960" s="26"/>
      <c r="G5960" s="26"/>
    </row>
    <row r="5961" spans="2:7" x14ac:dyDescent="0.2">
      <c r="B5961" s="26"/>
      <c r="C5961" s="26"/>
      <c r="D5961" s="26"/>
      <c r="E5961" s="26"/>
      <c r="F5961" s="26"/>
      <c r="G5961" s="26"/>
    </row>
    <row r="5962" spans="2:7" x14ac:dyDescent="0.2">
      <c r="B5962" s="26"/>
      <c r="C5962" s="26"/>
      <c r="D5962" s="26"/>
      <c r="E5962" s="26"/>
      <c r="F5962" s="26"/>
      <c r="G5962" s="26"/>
    </row>
    <row r="5963" spans="2:7" x14ac:dyDescent="0.2">
      <c r="B5963" s="26"/>
      <c r="C5963" s="26"/>
      <c r="D5963" s="26"/>
      <c r="E5963" s="26"/>
      <c r="F5963" s="26"/>
      <c r="G5963" s="26"/>
    </row>
    <row r="5964" spans="2:7" x14ac:dyDescent="0.2">
      <c r="B5964" s="26"/>
      <c r="C5964" s="26"/>
      <c r="D5964" s="26"/>
      <c r="E5964" s="26"/>
      <c r="F5964" s="26"/>
      <c r="G5964" s="26"/>
    </row>
    <row r="5965" spans="2:7" x14ac:dyDescent="0.2">
      <c r="B5965" s="26"/>
      <c r="C5965" s="26"/>
      <c r="D5965" s="26"/>
      <c r="E5965" s="26"/>
      <c r="F5965" s="26"/>
      <c r="G5965" s="26"/>
    </row>
    <row r="5966" spans="2:7" x14ac:dyDescent="0.2">
      <c r="B5966" s="26"/>
      <c r="C5966" s="26"/>
      <c r="D5966" s="26"/>
      <c r="E5966" s="26"/>
      <c r="F5966" s="26"/>
      <c r="G5966" s="26"/>
    </row>
    <row r="5967" spans="2:7" x14ac:dyDescent="0.2">
      <c r="B5967" s="26"/>
      <c r="C5967" s="26"/>
      <c r="D5967" s="26"/>
      <c r="E5967" s="26"/>
      <c r="F5967" s="26"/>
      <c r="G5967" s="26"/>
    </row>
    <row r="5968" spans="2:7" x14ac:dyDescent="0.2">
      <c r="B5968" s="26"/>
      <c r="C5968" s="26"/>
      <c r="D5968" s="26"/>
      <c r="E5968" s="26"/>
      <c r="F5968" s="26"/>
      <c r="G5968" s="26"/>
    </row>
    <row r="5969" spans="2:7" x14ac:dyDescent="0.2">
      <c r="B5969" s="26"/>
      <c r="C5969" s="26"/>
      <c r="D5969" s="26"/>
      <c r="E5969" s="26"/>
      <c r="F5969" s="26"/>
      <c r="G5969" s="26"/>
    </row>
    <row r="5970" spans="2:7" x14ac:dyDescent="0.2">
      <c r="B5970" s="26"/>
      <c r="C5970" s="26"/>
      <c r="D5970" s="26"/>
      <c r="E5970" s="26"/>
      <c r="F5970" s="26"/>
      <c r="G5970" s="26"/>
    </row>
    <row r="5971" spans="2:7" x14ac:dyDescent="0.2">
      <c r="B5971" s="26"/>
      <c r="C5971" s="26"/>
      <c r="D5971" s="26"/>
      <c r="E5971" s="26"/>
      <c r="F5971" s="26"/>
      <c r="G5971" s="26"/>
    </row>
    <row r="5972" spans="2:7" x14ac:dyDescent="0.2">
      <c r="B5972" s="26"/>
      <c r="C5972" s="26"/>
      <c r="D5972" s="26"/>
      <c r="E5972" s="26"/>
      <c r="F5972" s="26"/>
      <c r="G5972" s="26"/>
    </row>
    <row r="5973" spans="2:7" x14ac:dyDescent="0.2">
      <c r="B5973" s="26"/>
      <c r="C5973" s="26"/>
      <c r="D5973" s="26"/>
      <c r="E5973" s="26"/>
      <c r="F5973" s="26"/>
      <c r="G5973" s="26"/>
    </row>
    <row r="5974" spans="2:7" x14ac:dyDescent="0.2">
      <c r="B5974" s="26"/>
      <c r="C5974" s="26"/>
      <c r="D5974" s="26"/>
      <c r="E5974" s="26"/>
      <c r="F5974" s="26"/>
      <c r="G5974" s="26"/>
    </row>
    <row r="5975" spans="2:7" x14ac:dyDescent="0.2">
      <c r="B5975" s="26"/>
      <c r="C5975" s="26"/>
      <c r="D5975" s="26"/>
      <c r="E5975" s="26"/>
      <c r="F5975" s="26"/>
      <c r="G5975" s="26"/>
    </row>
    <row r="5976" spans="2:7" x14ac:dyDescent="0.2">
      <c r="B5976" s="26"/>
      <c r="C5976" s="26"/>
      <c r="D5976" s="26"/>
      <c r="E5976" s="26"/>
      <c r="F5976" s="26"/>
      <c r="G5976" s="26"/>
    </row>
    <row r="5977" spans="2:7" x14ac:dyDescent="0.2">
      <c r="B5977" s="26"/>
      <c r="C5977" s="26"/>
      <c r="D5977" s="26"/>
      <c r="E5977" s="26"/>
      <c r="F5977" s="26"/>
      <c r="G5977" s="26"/>
    </row>
    <row r="5978" spans="2:7" x14ac:dyDescent="0.2">
      <c r="B5978" s="26"/>
      <c r="C5978" s="26"/>
      <c r="D5978" s="26"/>
      <c r="E5978" s="26"/>
      <c r="F5978" s="26"/>
      <c r="G5978" s="26"/>
    </row>
    <row r="5979" spans="2:7" x14ac:dyDescent="0.2">
      <c r="B5979" s="26"/>
      <c r="C5979" s="26"/>
      <c r="D5979" s="26"/>
      <c r="E5979" s="26"/>
      <c r="F5979" s="26"/>
      <c r="G5979" s="26"/>
    </row>
    <row r="5980" spans="2:7" x14ac:dyDescent="0.2">
      <c r="B5980" s="26"/>
      <c r="C5980" s="26"/>
      <c r="D5980" s="26"/>
      <c r="E5980" s="26"/>
      <c r="F5980" s="26"/>
      <c r="G5980" s="26"/>
    </row>
    <row r="5981" spans="2:7" x14ac:dyDescent="0.2">
      <c r="B5981" s="26"/>
      <c r="C5981" s="26"/>
      <c r="D5981" s="26"/>
      <c r="E5981" s="26"/>
      <c r="F5981" s="26"/>
      <c r="G5981" s="26"/>
    </row>
    <row r="5982" spans="2:7" x14ac:dyDescent="0.2">
      <c r="B5982" s="26"/>
      <c r="C5982" s="26"/>
      <c r="D5982" s="26"/>
      <c r="E5982" s="26"/>
      <c r="F5982" s="26"/>
      <c r="G5982" s="26"/>
    </row>
    <row r="5983" spans="2:7" x14ac:dyDescent="0.2">
      <c r="B5983" s="26"/>
      <c r="C5983" s="26"/>
      <c r="D5983" s="26"/>
      <c r="E5983" s="26"/>
      <c r="F5983" s="26"/>
      <c r="G5983" s="26"/>
    </row>
    <row r="5984" spans="2:7" x14ac:dyDescent="0.2">
      <c r="B5984" s="26"/>
      <c r="C5984" s="26"/>
      <c r="D5984" s="26"/>
      <c r="E5984" s="26"/>
      <c r="F5984" s="26"/>
      <c r="G5984" s="26"/>
    </row>
    <row r="5985" spans="2:7" x14ac:dyDescent="0.2">
      <c r="B5985" s="26"/>
      <c r="C5985" s="26"/>
      <c r="D5985" s="26"/>
      <c r="E5985" s="26"/>
      <c r="F5985" s="26"/>
      <c r="G5985" s="26"/>
    </row>
    <row r="5986" spans="2:7" x14ac:dyDescent="0.2">
      <c r="B5986" s="26"/>
      <c r="C5986" s="26"/>
      <c r="D5986" s="26"/>
      <c r="E5986" s="26"/>
      <c r="F5986" s="26"/>
      <c r="G5986" s="26"/>
    </row>
    <row r="5987" spans="2:7" x14ac:dyDescent="0.2">
      <c r="B5987" s="26"/>
      <c r="C5987" s="26"/>
      <c r="D5987" s="26"/>
      <c r="E5987" s="26"/>
      <c r="F5987" s="26"/>
      <c r="G5987" s="26"/>
    </row>
    <row r="5988" spans="2:7" x14ac:dyDescent="0.2">
      <c r="B5988" s="26"/>
      <c r="C5988" s="26"/>
      <c r="D5988" s="26"/>
      <c r="E5988" s="26"/>
      <c r="F5988" s="26"/>
      <c r="G5988" s="26"/>
    </row>
    <row r="5989" spans="2:7" x14ac:dyDescent="0.2">
      <c r="B5989" s="26"/>
      <c r="C5989" s="26"/>
      <c r="D5989" s="26"/>
      <c r="E5989" s="26"/>
      <c r="F5989" s="26"/>
      <c r="G5989" s="26"/>
    </row>
    <row r="5990" spans="2:7" x14ac:dyDescent="0.2">
      <c r="B5990" s="26"/>
      <c r="C5990" s="26"/>
      <c r="D5990" s="26"/>
      <c r="E5990" s="26"/>
      <c r="F5990" s="26"/>
      <c r="G5990" s="26"/>
    </row>
    <row r="5991" spans="2:7" x14ac:dyDescent="0.2">
      <c r="B5991" s="26"/>
      <c r="C5991" s="26"/>
      <c r="D5991" s="26"/>
      <c r="E5991" s="26"/>
      <c r="F5991" s="26"/>
      <c r="G5991" s="26"/>
    </row>
    <row r="5992" spans="2:7" x14ac:dyDescent="0.2">
      <c r="B5992" s="26"/>
      <c r="C5992" s="26"/>
      <c r="D5992" s="26"/>
      <c r="E5992" s="26"/>
      <c r="F5992" s="26"/>
      <c r="G5992" s="26"/>
    </row>
    <row r="5993" spans="2:7" x14ac:dyDescent="0.2">
      <c r="B5993" s="26"/>
      <c r="C5993" s="26"/>
      <c r="D5993" s="26"/>
      <c r="E5993" s="26"/>
      <c r="F5993" s="26"/>
      <c r="G5993" s="26"/>
    </row>
    <row r="5994" spans="2:7" x14ac:dyDescent="0.2">
      <c r="B5994" s="26"/>
      <c r="C5994" s="26"/>
      <c r="D5994" s="26"/>
      <c r="E5994" s="26"/>
      <c r="F5994" s="26"/>
      <c r="G5994" s="26"/>
    </row>
    <row r="5995" spans="2:7" x14ac:dyDescent="0.2">
      <c r="B5995" s="26"/>
      <c r="C5995" s="26"/>
      <c r="D5995" s="26"/>
      <c r="E5995" s="26"/>
      <c r="F5995" s="26"/>
      <c r="G5995" s="26"/>
    </row>
    <row r="5996" spans="2:7" x14ac:dyDescent="0.2">
      <c r="B5996" s="26"/>
      <c r="C5996" s="26"/>
      <c r="D5996" s="26"/>
      <c r="E5996" s="26"/>
      <c r="F5996" s="26"/>
      <c r="G5996" s="26"/>
    </row>
    <row r="5997" spans="2:7" x14ac:dyDescent="0.2">
      <c r="B5997" s="26"/>
      <c r="C5997" s="26"/>
      <c r="D5997" s="26"/>
      <c r="E5997" s="26"/>
      <c r="F5997" s="26"/>
      <c r="G5997" s="26"/>
    </row>
    <row r="5998" spans="2:7" x14ac:dyDescent="0.2">
      <c r="B5998" s="26"/>
      <c r="C5998" s="26"/>
      <c r="D5998" s="26"/>
      <c r="E5998" s="26"/>
      <c r="F5998" s="26"/>
      <c r="G5998" s="26"/>
    </row>
    <row r="5999" spans="2:7" x14ac:dyDescent="0.2">
      <c r="B5999" s="26"/>
      <c r="C5999" s="26"/>
      <c r="D5999" s="26"/>
      <c r="E5999" s="26"/>
      <c r="F5999" s="26"/>
      <c r="G5999" s="26"/>
    </row>
    <row r="6000" spans="2:7" x14ac:dyDescent="0.2">
      <c r="B6000" s="26"/>
      <c r="C6000" s="26"/>
      <c r="D6000" s="26"/>
      <c r="E6000" s="26"/>
      <c r="F6000" s="26"/>
      <c r="G6000" s="26"/>
    </row>
    <row r="6001" spans="2:7" x14ac:dyDescent="0.2">
      <c r="B6001" s="26"/>
      <c r="C6001" s="26"/>
      <c r="D6001" s="26"/>
      <c r="E6001" s="26"/>
      <c r="F6001" s="26"/>
      <c r="G6001" s="26"/>
    </row>
    <row r="6002" spans="2:7" x14ac:dyDescent="0.2">
      <c r="B6002" s="26"/>
      <c r="C6002" s="26"/>
      <c r="D6002" s="26"/>
      <c r="E6002" s="26"/>
      <c r="F6002" s="26"/>
      <c r="G6002" s="26"/>
    </row>
    <row r="6003" spans="2:7" x14ac:dyDescent="0.2">
      <c r="B6003" s="26"/>
      <c r="C6003" s="26"/>
      <c r="D6003" s="26"/>
      <c r="E6003" s="26"/>
      <c r="F6003" s="26"/>
      <c r="G6003" s="26"/>
    </row>
    <row r="6004" spans="2:7" x14ac:dyDescent="0.2">
      <c r="B6004" s="26"/>
      <c r="C6004" s="26"/>
      <c r="D6004" s="26"/>
      <c r="E6004" s="26"/>
      <c r="F6004" s="26"/>
      <c r="G6004" s="26"/>
    </row>
    <row r="6005" spans="2:7" x14ac:dyDescent="0.2">
      <c r="B6005" s="26"/>
      <c r="C6005" s="26"/>
      <c r="D6005" s="26"/>
      <c r="E6005" s="26"/>
      <c r="F6005" s="26"/>
      <c r="G6005" s="26"/>
    </row>
    <row r="6006" spans="2:7" x14ac:dyDescent="0.2">
      <c r="B6006" s="26"/>
      <c r="C6006" s="26"/>
      <c r="D6006" s="26"/>
      <c r="E6006" s="26"/>
      <c r="F6006" s="26"/>
      <c r="G6006" s="26"/>
    </row>
    <row r="6007" spans="2:7" x14ac:dyDescent="0.2">
      <c r="B6007" s="26"/>
      <c r="C6007" s="26"/>
      <c r="D6007" s="26"/>
      <c r="E6007" s="26"/>
      <c r="F6007" s="26"/>
      <c r="G6007" s="26"/>
    </row>
    <row r="6008" spans="2:7" x14ac:dyDescent="0.2">
      <c r="B6008" s="26"/>
      <c r="C6008" s="26"/>
      <c r="D6008" s="26"/>
      <c r="E6008" s="26"/>
      <c r="F6008" s="26"/>
      <c r="G6008" s="26"/>
    </row>
    <row r="6009" spans="2:7" x14ac:dyDescent="0.2">
      <c r="B6009" s="26"/>
      <c r="C6009" s="26"/>
      <c r="D6009" s="26"/>
      <c r="E6009" s="26"/>
      <c r="F6009" s="26"/>
      <c r="G6009" s="26"/>
    </row>
    <row r="6010" spans="2:7" x14ac:dyDescent="0.2">
      <c r="B6010" s="26"/>
      <c r="C6010" s="26"/>
      <c r="D6010" s="26"/>
      <c r="E6010" s="26"/>
      <c r="F6010" s="26"/>
      <c r="G6010" s="26"/>
    </row>
    <row r="6011" spans="2:7" x14ac:dyDescent="0.2">
      <c r="B6011" s="26"/>
      <c r="C6011" s="26"/>
      <c r="D6011" s="26"/>
      <c r="E6011" s="26"/>
      <c r="F6011" s="26"/>
      <c r="G6011" s="26"/>
    </row>
    <row r="6012" spans="2:7" x14ac:dyDescent="0.2">
      <c r="B6012" s="26"/>
      <c r="C6012" s="26"/>
      <c r="D6012" s="26"/>
      <c r="E6012" s="26"/>
      <c r="F6012" s="26"/>
      <c r="G6012" s="26"/>
    </row>
    <row r="6013" spans="2:7" x14ac:dyDescent="0.2">
      <c r="B6013" s="26"/>
      <c r="C6013" s="26"/>
      <c r="D6013" s="26"/>
      <c r="E6013" s="26"/>
      <c r="F6013" s="26"/>
      <c r="G6013" s="26"/>
    </row>
    <row r="6014" spans="2:7" x14ac:dyDescent="0.2">
      <c r="B6014" s="26"/>
      <c r="C6014" s="26"/>
      <c r="D6014" s="26"/>
      <c r="E6014" s="26"/>
      <c r="F6014" s="26"/>
      <c r="G6014" s="26"/>
    </row>
    <row r="6015" spans="2:7" x14ac:dyDescent="0.2">
      <c r="B6015" s="26"/>
      <c r="C6015" s="26"/>
      <c r="D6015" s="26"/>
      <c r="E6015" s="26"/>
      <c r="F6015" s="26"/>
      <c r="G6015" s="26"/>
    </row>
    <row r="6016" spans="2:7" x14ac:dyDescent="0.2">
      <c r="B6016" s="26"/>
      <c r="C6016" s="26"/>
      <c r="D6016" s="26"/>
      <c r="E6016" s="26"/>
      <c r="F6016" s="26"/>
      <c r="G6016" s="26"/>
    </row>
    <row r="6017" spans="2:7" x14ac:dyDescent="0.2">
      <c r="B6017" s="26"/>
      <c r="C6017" s="26"/>
      <c r="D6017" s="26"/>
      <c r="E6017" s="26"/>
      <c r="F6017" s="26"/>
      <c r="G6017" s="26"/>
    </row>
    <row r="6018" spans="2:7" x14ac:dyDescent="0.2">
      <c r="B6018" s="26"/>
      <c r="C6018" s="26"/>
      <c r="D6018" s="26"/>
      <c r="E6018" s="26"/>
      <c r="F6018" s="26"/>
      <c r="G6018" s="26"/>
    </row>
    <row r="6019" spans="2:7" x14ac:dyDescent="0.2">
      <c r="B6019" s="26"/>
      <c r="C6019" s="26"/>
      <c r="D6019" s="26"/>
      <c r="E6019" s="26"/>
      <c r="F6019" s="26"/>
      <c r="G6019" s="26"/>
    </row>
    <row r="6020" spans="2:7" x14ac:dyDescent="0.2">
      <c r="B6020" s="26"/>
      <c r="C6020" s="26"/>
      <c r="D6020" s="26"/>
      <c r="E6020" s="26"/>
      <c r="F6020" s="26"/>
      <c r="G6020" s="26"/>
    </row>
    <row r="6021" spans="2:7" x14ac:dyDescent="0.2">
      <c r="B6021" s="26"/>
      <c r="C6021" s="26"/>
      <c r="D6021" s="26"/>
      <c r="E6021" s="26"/>
      <c r="F6021" s="26"/>
      <c r="G6021" s="26"/>
    </row>
    <row r="6022" spans="2:7" x14ac:dyDescent="0.2">
      <c r="B6022" s="26"/>
      <c r="C6022" s="26"/>
      <c r="D6022" s="26"/>
      <c r="E6022" s="26"/>
      <c r="F6022" s="26"/>
      <c r="G6022" s="26"/>
    </row>
    <row r="6023" spans="2:7" x14ac:dyDescent="0.2">
      <c r="B6023" s="26"/>
      <c r="C6023" s="26"/>
      <c r="D6023" s="26"/>
      <c r="E6023" s="26"/>
      <c r="F6023" s="26"/>
      <c r="G6023" s="26"/>
    </row>
    <row r="6024" spans="2:7" x14ac:dyDescent="0.2">
      <c r="B6024" s="26"/>
      <c r="C6024" s="26"/>
      <c r="D6024" s="26"/>
      <c r="E6024" s="26"/>
      <c r="F6024" s="26"/>
      <c r="G6024" s="26"/>
    </row>
    <row r="6025" spans="2:7" x14ac:dyDescent="0.2">
      <c r="B6025" s="26"/>
      <c r="C6025" s="26"/>
      <c r="D6025" s="26"/>
      <c r="E6025" s="26"/>
      <c r="F6025" s="26"/>
      <c r="G6025" s="26"/>
    </row>
    <row r="6026" spans="2:7" x14ac:dyDescent="0.2">
      <c r="B6026" s="26"/>
      <c r="C6026" s="26"/>
      <c r="D6026" s="26"/>
      <c r="E6026" s="26"/>
      <c r="F6026" s="26"/>
      <c r="G6026" s="26"/>
    </row>
    <row r="6027" spans="2:7" x14ac:dyDescent="0.2">
      <c r="B6027" s="26"/>
      <c r="C6027" s="26"/>
      <c r="D6027" s="26"/>
      <c r="E6027" s="26"/>
      <c r="F6027" s="26"/>
      <c r="G6027" s="26"/>
    </row>
    <row r="6028" spans="2:7" x14ac:dyDescent="0.2">
      <c r="B6028" s="26"/>
      <c r="C6028" s="26"/>
      <c r="D6028" s="26"/>
      <c r="E6028" s="26"/>
      <c r="F6028" s="26"/>
      <c r="G6028" s="26"/>
    </row>
    <row r="6029" spans="2:7" x14ac:dyDescent="0.2">
      <c r="B6029" s="26"/>
      <c r="C6029" s="26"/>
      <c r="D6029" s="26"/>
      <c r="E6029" s="26"/>
      <c r="F6029" s="26"/>
      <c r="G6029" s="26"/>
    </row>
    <row r="6030" spans="2:7" x14ac:dyDescent="0.2">
      <c r="B6030" s="26"/>
      <c r="C6030" s="26"/>
      <c r="D6030" s="26"/>
      <c r="E6030" s="26"/>
      <c r="F6030" s="26"/>
      <c r="G6030" s="26"/>
    </row>
    <row r="6031" spans="2:7" x14ac:dyDescent="0.2">
      <c r="B6031" s="26"/>
      <c r="C6031" s="26"/>
      <c r="D6031" s="26"/>
      <c r="E6031" s="26"/>
      <c r="F6031" s="26"/>
      <c r="G6031" s="26"/>
    </row>
    <row r="6032" spans="2:7" x14ac:dyDescent="0.2">
      <c r="B6032" s="26"/>
      <c r="C6032" s="26"/>
      <c r="D6032" s="26"/>
      <c r="E6032" s="26"/>
      <c r="F6032" s="26"/>
      <c r="G6032" s="26"/>
    </row>
    <row r="6033" spans="2:7" x14ac:dyDescent="0.2">
      <c r="B6033" s="26"/>
      <c r="C6033" s="26"/>
      <c r="D6033" s="26"/>
      <c r="E6033" s="26"/>
      <c r="F6033" s="26"/>
      <c r="G6033" s="26"/>
    </row>
    <row r="6034" spans="2:7" x14ac:dyDescent="0.2">
      <c r="B6034" s="26"/>
      <c r="C6034" s="26"/>
      <c r="D6034" s="26"/>
      <c r="E6034" s="26"/>
      <c r="F6034" s="26"/>
      <c r="G6034" s="26"/>
    </row>
    <row r="6035" spans="2:7" x14ac:dyDescent="0.2">
      <c r="B6035" s="26"/>
      <c r="C6035" s="26"/>
      <c r="D6035" s="26"/>
      <c r="E6035" s="26"/>
      <c r="F6035" s="26"/>
      <c r="G6035" s="26"/>
    </row>
    <row r="6036" spans="2:7" x14ac:dyDescent="0.2">
      <c r="B6036" s="26"/>
      <c r="C6036" s="26"/>
      <c r="D6036" s="26"/>
      <c r="E6036" s="26"/>
      <c r="F6036" s="26"/>
      <c r="G6036" s="26"/>
    </row>
    <row r="6037" spans="2:7" x14ac:dyDescent="0.2">
      <c r="B6037" s="26"/>
      <c r="C6037" s="26"/>
      <c r="D6037" s="26"/>
      <c r="E6037" s="26"/>
      <c r="F6037" s="26"/>
      <c r="G6037" s="26"/>
    </row>
    <row r="6038" spans="2:7" x14ac:dyDescent="0.2">
      <c r="B6038" s="26"/>
      <c r="C6038" s="26"/>
      <c r="D6038" s="26"/>
      <c r="E6038" s="26"/>
      <c r="F6038" s="26"/>
      <c r="G6038" s="26"/>
    </row>
    <row r="6039" spans="2:7" x14ac:dyDescent="0.2">
      <c r="B6039" s="26"/>
      <c r="C6039" s="26"/>
      <c r="D6039" s="26"/>
      <c r="E6039" s="26"/>
      <c r="F6039" s="26"/>
      <c r="G6039" s="26"/>
    </row>
    <row r="6040" spans="2:7" x14ac:dyDescent="0.2">
      <c r="B6040" s="26"/>
      <c r="C6040" s="26"/>
      <c r="D6040" s="26"/>
      <c r="E6040" s="26"/>
      <c r="F6040" s="26"/>
      <c r="G6040" s="26"/>
    </row>
    <row r="6041" spans="2:7" x14ac:dyDescent="0.2">
      <c r="B6041" s="26"/>
      <c r="C6041" s="26"/>
      <c r="D6041" s="26"/>
      <c r="E6041" s="26"/>
      <c r="F6041" s="26"/>
      <c r="G6041" s="26"/>
    </row>
    <row r="6042" spans="2:7" x14ac:dyDescent="0.2">
      <c r="B6042" s="26"/>
      <c r="C6042" s="26"/>
      <c r="D6042" s="26"/>
      <c r="E6042" s="26"/>
      <c r="F6042" s="26"/>
      <c r="G6042" s="26"/>
    </row>
    <row r="6043" spans="2:7" x14ac:dyDescent="0.2">
      <c r="B6043" s="26"/>
      <c r="C6043" s="26"/>
      <c r="D6043" s="26"/>
      <c r="E6043" s="26"/>
      <c r="F6043" s="26"/>
      <c r="G6043" s="26"/>
    </row>
    <row r="6044" spans="2:7" x14ac:dyDescent="0.2">
      <c r="B6044" s="26"/>
      <c r="C6044" s="26"/>
      <c r="D6044" s="26"/>
      <c r="E6044" s="26"/>
      <c r="F6044" s="26"/>
      <c r="G6044" s="26"/>
    </row>
    <row r="6045" spans="2:7" x14ac:dyDescent="0.2">
      <c r="B6045" s="26"/>
      <c r="C6045" s="26"/>
      <c r="D6045" s="26"/>
      <c r="E6045" s="26"/>
      <c r="F6045" s="26"/>
      <c r="G6045" s="26"/>
    </row>
    <row r="6046" spans="2:7" x14ac:dyDescent="0.2">
      <c r="B6046" s="26"/>
      <c r="C6046" s="26"/>
      <c r="D6046" s="26"/>
      <c r="E6046" s="26"/>
      <c r="F6046" s="26"/>
      <c r="G6046" s="26"/>
    </row>
    <row r="6047" spans="2:7" x14ac:dyDescent="0.2">
      <c r="B6047" s="26"/>
      <c r="C6047" s="26"/>
      <c r="D6047" s="26"/>
      <c r="E6047" s="26"/>
      <c r="F6047" s="26"/>
      <c r="G6047" s="26"/>
    </row>
    <row r="6048" spans="2:7" x14ac:dyDescent="0.2">
      <c r="B6048" s="26"/>
      <c r="C6048" s="26"/>
      <c r="D6048" s="26"/>
      <c r="E6048" s="26"/>
      <c r="F6048" s="26"/>
      <c r="G6048" s="26"/>
    </row>
    <row r="6049" spans="2:7" x14ac:dyDescent="0.2">
      <c r="B6049" s="26"/>
      <c r="C6049" s="26"/>
      <c r="D6049" s="26"/>
      <c r="E6049" s="26"/>
      <c r="F6049" s="26"/>
      <c r="G6049" s="26"/>
    </row>
    <row r="6050" spans="2:7" x14ac:dyDescent="0.2">
      <c r="B6050" s="26"/>
      <c r="C6050" s="26"/>
      <c r="D6050" s="26"/>
      <c r="E6050" s="26"/>
      <c r="F6050" s="26"/>
      <c r="G6050" s="26"/>
    </row>
    <row r="6051" spans="2:7" x14ac:dyDescent="0.2">
      <c r="B6051" s="26"/>
      <c r="C6051" s="26"/>
      <c r="D6051" s="26"/>
      <c r="E6051" s="26"/>
      <c r="F6051" s="26"/>
      <c r="G6051" s="26"/>
    </row>
    <row r="6052" spans="2:7" x14ac:dyDescent="0.2">
      <c r="B6052" s="26"/>
      <c r="C6052" s="26"/>
      <c r="D6052" s="26"/>
      <c r="E6052" s="26"/>
      <c r="F6052" s="26"/>
      <c r="G6052" s="26"/>
    </row>
    <row r="6053" spans="2:7" x14ac:dyDescent="0.2">
      <c r="B6053" s="26"/>
      <c r="C6053" s="26"/>
      <c r="D6053" s="26"/>
      <c r="E6053" s="26"/>
      <c r="F6053" s="26"/>
      <c r="G6053" s="26"/>
    </row>
    <row r="6054" spans="2:7" x14ac:dyDescent="0.2">
      <c r="B6054" s="26"/>
      <c r="C6054" s="26"/>
      <c r="D6054" s="26"/>
      <c r="E6054" s="26"/>
      <c r="F6054" s="26"/>
      <c r="G6054" s="26"/>
    </row>
    <row r="6055" spans="2:7" x14ac:dyDescent="0.2">
      <c r="B6055" s="26"/>
      <c r="C6055" s="26"/>
      <c r="D6055" s="26"/>
      <c r="E6055" s="26"/>
      <c r="F6055" s="26"/>
      <c r="G6055" s="26"/>
    </row>
    <row r="6056" spans="2:7" x14ac:dyDescent="0.2">
      <c r="B6056" s="26"/>
      <c r="C6056" s="26"/>
      <c r="D6056" s="26"/>
      <c r="E6056" s="26"/>
      <c r="F6056" s="26"/>
      <c r="G6056" s="26"/>
    </row>
    <row r="6057" spans="2:7" x14ac:dyDescent="0.2">
      <c r="B6057" s="26"/>
      <c r="C6057" s="26"/>
      <c r="D6057" s="26"/>
      <c r="E6057" s="26"/>
      <c r="F6057" s="26"/>
      <c r="G6057" s="26"/>
    </row>
    <row r="6058" spans="2:7" x14ac:dyDescent="0.2">
      <c r="B6058" s="26"/>
      <c r="C6058" s="26"/>
      <c r="D6058" s="26"/>
      <c r="E6058" s="26"/>
      <c r="F6058" s="26"/>
      <c r="G6058" s="26"/>
    </row>
    <row r="6059" spans="2:7" x14ac:dyDescent="0.2">
      <c r="B6059" s="26"/>
      <c r="C6059" s="26"/>
      <c r="D6059" s="26"/>
      <c r="E6059" s="26"/>
      <c r="F6059" s="26"/>
      <c r="G6059" s="26"/>
    </row>
    <row r="6060" spans="2:7" x14ac:dyDescent="0.2">
      <c r="B6060" s="26"/>
      <c r="C6060" s="26"/>
      <c r="D6060" s="26"/>
      <c r="E6060" s="26"/>
      <c r="F6060" s="26"/>
      <c r="G6060" s="26"/>
    </row>
    <row r="6061" spans="2:7" x14ac:dyDescent="0.2">
      <c r="B6061" s="26"/>
      <c r="C6061" s="26"/>
      <c r="D6061" s="26"/>
      <c r="E6061" s="26"/>
      <c r="F6061" s="26"/>
      <c r="G6061" s="26"/>
    </row>
    <row r="6062" spans="2:7" x14ac:dyDescent="0.2">
      <c r="B6062" s="26"/>
      <c r="C6062" s="26"/>
      <c r="D6062" s="26"/>
      <c r="E6062" s="26"/>
      <c r="F6062" s="26"/>
      <c r="G6062" s="26"/>
    </row>
    <row r="6063" spans="2:7" x14ac:dyDescent="0.2">
      <c r="B6063" s="26"/>
      <c r="C6063" s="26"/>
      <c r="D6063" s="26"/>
      <c r="E6063" s="26"/>
      <c r="F6063" s="26"/>
      <c r="G6063" s="26"/>
    </row>
    <row r="6064" spans="2:7" x14ac:dyDescent="0.2">
      <c r="B6064" s="26"/>
      <c r="C6064" s="26"/>
      <c r="D6064" s="26"/>
      <c r="E6064" s="26"/>
      <c r="F6064" s="26"/>
      <c r="G6064" s="26"/>
    </row>
    <row r="6065" spans="2:7" x14ac:dyDescent="0.2">
      <c r="B6065" s="26"/>
      <c r="C6065" s="26"/>
      <c r="D6065" s="26"/>
      <c r="E6065" s="26"/>
      <c r="F6065" s="26"/>
      <c r="G6065" s="26"/>
    </row>
    <row r="6066" spans="2:7" x14ac:dyDescent="0.2">
      <c r="B6066" s="26"/>
      <c r="C6066" s="26"/>
      <c r="D6066" s="26"/>
      <c r="E6066" s="26"/>
      <c r="F6066" s="26"/>
      <c r="G6066" s="26"/>
    </row>
    <row r="6067" spans="2:7" x14ac:dyDescent="0.2">
      <c r="B6067" s="26"/>
      <c r="C6067" s="26"/>
      <c r="D6067" s="26"/>
      <c r="E6067" s="26"/>
      <c r="F6067" s="26"/>
      <c r="G6067" s="26"/>
    </row>
    <row r="6068" spans="2:7" x14ac:dyDescent="0.2">
      <c r="B6068" s="26"/>
      <c r="C6068" s="26"/>
      <c r="D6068" s="26"/>
      <c r="E6068" s="26"/>
      <c r="F6068" s="26"/>
      <c r="G6068" s="26"/>
    </row>
    <row r="6069" spans="2:7" x14ac:dyDescent="0.2">
      <c r="B6069" s="26"/>
      <c r="C6069" s="26"/>
      <c r="D6069" s="26"/>
      <c r="E6069" s="26"/>
      <c r="F6069" s="26"/>
      <c r="G6069" s="26"/>
    </row>
    <row r="6070" spans="2:7" x14ac:dyDescent="0.2">
      <c r="B6070" s="26"/>
      <c r="C6070" s="26"/>
      <c r="D6070" s="26"/>
      <c r="E6070" s="26"/>
      <c r="F6070" s="26"/>
      <c r="G6070" s="26"/>
    </row>
    <row r="6071" spans="2:7" x14ac:dyDescent="0.2">
      <c r="B6071" s="26"/>
      <c r="C6071" s="26"/>
      <c r="D6071" s="26"/>
      <c r="E6071" s="26"/>
      <c r="F6071" s="26"/>
      <c r="G6071" s="26"/>
    </row>
    <row r="6072" spans="2:7" x14ac:dyDescent="0.2">
      <c r="B6072" s="26"/>
      <c r="C6072" s="26"/>
      <c r="D6072" s="26"/>
      <c r="E6072" s="26"/>
      <c r="F6072" s="26"/>
      <c r="G6072" s="26"/>
    </row>
    <row r="6073" spans="2:7" x14ac:dyDescent="0.2">
      <c r="B6073" s="26"/>
      <c r="C6073" s="26"/>
      <c r="D6073" s="26"/>
      <c r="E6073" s="26"/>
      <c r="F6073" s="26"/>
      <c r="G6073" s="26"/>
    </row>
    <row r="6074" spans="2:7" x14ac:dyDescent="0.2">
      <c r="B6074" s="26"/>
      <c r="C6074" s="26"/>
      <c r="D6074" s="26"/>
      <c r="E6074" s="26"/>
      <c r="F6074" s="26"/>
      <c r="G6074" s="26"/>
    </row>
    <row r="6075" spans="2:7" x14ac:dyDescent="0.2">
      <c r="B6075" s="26"/>
      <c r="C6075" s="26"/>
      <c r="D6075" s="26"/>
      <c r="E6075" s="26"/>
      <c r="F6075" s="26"/>
      <c r="G6075" s="26"/>
    </row>
    <row r="6076" spans="2:7" x14ac:dyDescent="0.2">
      <c r="B6076" s="26"/>
      <c r="C6076" s="26"/>
      <c r="D6076" s="26"/>
      <c r="E6076" s="26"/>
      <c r="F6076" s="26"/>
      <c r="G6076" s="26"/>
    </row>
    <row r="6077" spans="2:7" x14ac:dyDescent="0.2">
      <c r="B6077" s="26"/>
      <c r="C6077" s="26"/>
      <c r="D6077" s="26"/>
      <c r="E6077" s="26"/>
      <c r="F6077" s="26"/>
      <c r="G6077" s="26"/>
    </row>
    <row r="6078" spans="2:7" x14ac:dyDescent="0.2">
      <c r="B6078" s="26"/>
      <c r="C6078" s="26"/>
      <c r="D6078" s="26"/>
      <c r="E6078" s="26"/>
      <c r="F6078" s="26"/>
      <c r="G6078" s="26"/>
    </row>
    <row r="6079" spans="2:7" x14ac:dyDescent="0.2">
      <c r="B6079" s="26"/>
      <c r="C6079" s="26"/>
      <c r="D6079" s="26"/>
      <c r="E6079" s="26"/>
      <c r="F6079" s="26"/>
      <c r="G6079" s="26"/>
    </row>
    <row r="6080" spans="2:7" x14ac:dyDescent="0.2">
      <c r="B6080" s="26"/>
      <c r="C6080" s="26"/>
      <c r="D6080" s="26"/>
      <c r="E6080" s="26"/>
      <c r="F6080" s="26"/>
      <c r="G6080" s="26"/>
    </row>
    <row r="6081" spans="2:7" x14ac:dyDescent="0.2">
      <c r="B6081" s="26"/>
      <c r="C6081" s="26"/>
      <c r="D6081" s="26"/>
      <c r="E6081" s="26"/>
      <c r="F6081" s="26"/>
      <c r="G6081" s="26"/>
    </row>
    <row r="6082" spans="2:7" x14ac:dyDescent="0.2">
      <c r="B6082" s="26"/>
      <c r="C6082" s="26"/>
      <c r="D6082" s="26"/>
      <c r="E6082" s="26"/>
      <c r="F6082" s="26"/>
      <c r="G6082" s="26"/>
    </row>
    <row r="6083" spans="2:7" x14ac:dyDescent="0.2">
      <c r="B6083" s="26"/>
      <c r="C6083" s="26"/>
      <c r="D6083" s="26"/>
      <c r="E6083" s="26"/>
      <c r="F6083" s="26"/>
      <c r="G6083" s="26"/>
    </row>
    <row r="6084" spans="2:7" x14ac:dyDescent="0.2">
      <c r="B6084" s="26"/>
      <c r="C6084" s="26"/>
      <c r="D6084" s="26"/>
      <c r="E6084" s="26"/>
      <c r="F6084" s="26"/>
      <c r="G6084" s="26"/>
    </row>
    <row r="6085" spans="2:7" x14ac:dyDescent="0.2">
      <c r="B6085" s="26"/>
      <c r="C6085" s="26"/>
      <c r="D6085" s="26"/>
      <c r="E6085" s="26"/>
      <c r="F6085" s="26"/>
      <c r="G6085" s="26"/>
    </row>
    <row r="6086" spans="2:7" x14ac:dyDescent="0.2">
      <c r="B6086" s="26"/>
      <c r="C6086" s="26"/>
      <c r="D6086" s="26"/>
      <c r="E6086" s="26"/>
      <c r="F6086" s="26"/>
      <c r="G6086" s="26"/>
    </row>
    <row r="6087" spans="2:7" x14ac:dyDescent="0.2">
      <c r="B6087" s="26"/>
      <c r="C6087" s="26"/>
      <c r="D6087" s="26"/>
      <c r="E6087" s="26"/>
      <c r="F6087" s="26"/>
      <c r="G6087" s="26"/>
    </row>
    <row r="6088" spans="2:7" x14ac:dyDescent="0.2">
      <c r="B6088" s="26"/>
      <c r="C6088" s="26"/>
      <c r="D6088" s="26"/>
      <c r="E6088" s="26"/>
      <c r="F6088" s="26"/>
      <c r="G6088" s="26"/>
    </row>
    <row r="6089" spans="2:7" x14ac:dyDescent="0.2">
      <c r="B6089" s="26"/>
      <c r="C6089" s="26"/>
      <c r="D6089" s="26"/>
      <c r="E6089" s="26"/>
      <c r="F6089" s="26"/>
      <c r="G6089" s="26"/>
    </row>
    <row r="6090" spans="2:7" x14ac:dyDescent="0.2">
      <c r="B6090" s="26"/>
      <c r="C6090" s="26"/>
      <c r="D6090" s="26"/>
      <c r="E6090" s="26"/>
      <c r="F6090" s="26"/>
      <c r="G6090" s="26"/>
    </row>
    <row r="6091" spans="2:7" x14ac:dyDescent="0.2">
      <c r="B6091" s="26"/>
      <c r="C6091" s="26"/>
      <c r="D6091" s="26"/>
      <c r="E6091" s="26"/>
      <c r="F6091" s="26"/>
      <c r="G6091" s="26"/>
    </row>
    <row r="6092" spans="2:7" x14ac:dyDescent="0.2">
      <c r="B6092" s="26"/>
      <c r="C6092" s="26"/>
      <c r="D6092" s="26"/>
      <c r="E6092" s="26"/>
      <c r="F6092" s="26"/>
      <c r="G6092" s="26"/>
    </row>
    <row r="6093" spans="2:7" x14ac:dyDescent="0.2">
      <c r="B6093" s="26"/>
      <c r="C6093" s="26"/>
      <c r="D6093" s="26"/>
      <c r="E6093" s="26"/>
      <c r="F6093" s="26"/>
      <c r="G6093" s="26"/>
    </row>
    <row r="6094" spans="2:7" x14ac:dyDescent="0.2">
      <c r="B6094" s="26"/>
      <c r="C6094" s="26"/>
      <c r="D6094" s="26"/>
      <c r="E6094" s="26"/>
      <c r="F6094" s="26"/>
      <c r="G6094" s="26"/>
    </row>
    <row r="6095" spans="2:7" x14ac:dyDescent="0.2">
      <c r="B6095" s="26"/>
      <c r="C6095" s="26"/>
      <c r="D6095" s="26"/>
      <c r="E6095" s="26"/>
      <c r="F6095" s="26"/>
      <c r="G6095" s="26"/>
    </row>
    <row r="6096" spans="2:7" x14ac:dyDescent="0.2">
      <c r="B6096" s="26"/>
      <c r="C6096" s="26"/>
      <c r="D6096" s="26"/>
      <c r="E6096" s="26"/>
      <c r="F6096" s="26"/>
      <c r="G6096" s="26"/>
    </row>
    <row r="6097" spans="2:7" x14ac:dyDescent="0.2">
      <c r="B6097" s="26"/>
      <c r="C6097" s="26"/>
      <c r="D6097" s="26"/>
      <c r="E6097" s="26"/>
      <c r="F6097" s="26"/>
      <c r="G6097" s="26"/>
    </row>
    <row r="6098" spans="2:7" x14ac:dyDescent="0.2">
      <c r="B6098" s="26"/>
      <c r="C6098" s="26"/>
      <c r="D6098" s="26"/>
      <c r="E6098" s="26"/>
      <c r="F6098" s="26"/>
      <c r="G6098" s="26"/>
    </row>
    <row r="6099" spans="2:7" x14ac:dyDescent="0.2">
      <c r="B6099" s="26"/>
      <c r="C6099" s="26"/>
      <c r="D6099" s="26"/>
      <c r="E6099" s="26"/>
      <c r="F6099" s="26"/>
      <c r="G6099" s="26"/>
    </row>
    <row r="6100" spans="2:7" x14ac:dyDescent="0.2">
      <c r="B6100" s="26"/>
      <c r="C6100" s="26"/>
      <c r="D6100" s="26"/>
      <c r="E6100" s="26"/>
      <c r="F6100" s="26"/>
      <c r="G6100" s="26"/>
    </row>
    <row r="6101" spans="2:7" x14ac:dyDescent="0.2">
      <c r="B6101" s="26"/>
      <c r="C6101" s="26"/>
      <c r="D6101" s="26"/>
      <c r="E6101" s="26"/>
      <c r="F6101" s="26"/>
      <c r="G6101" s="26"/>
    </row>
    <row r="6102" spans="2:7" x14ac:dyDescent="0.2">
      <c r="B6102" s="26"/>
      <c r="C6102" s="26"/>
      <c r="D6102" s="26"/>
      <c r="E6102" s="26"/>
      <c r="F6102" s="26"/>
      <c r="G6102" s="26"/>
    </row>
    <row r="6103" spans="2:7" x14ac:dyDescent="0.2">
      <c r="B6103" s="26"/>
      <c r="C6103" s="26"/>
      <c r="D6103" s="26"/>
      <c r="E6103" s="26"/>
      <c r="F6103" s="26"/>
      <c r="G6103" s="26"/>
    </row>
    <row r="6104" spans="2:7" x14ac:dyDescent="0.2">
      <c r="B6104" s="26"/>
      <c r="C6104" s="26"/>
      <c r="D6104" s="26"/>
      <c r="E6104" s="26"/>
      <c r="F6104" s="26"/>
      <c r="G6104" s="26"/>
    </row>
    <row r="6105" spans="2:7" x14ac:dyDescent="0.2">
      <c r="B6105" s="26"/>
      <c r="C6105" s="26"/>
      <c r="D6105" s="26"/>
      <c r="E6105" s="26"/>
      <c r="F6105" s="26"/>
      <c r="G6105" s="26"/>
    </row>
    <row r="6106" spans="2:7" x14ac:dyDescent="0.2">
      <c r="B6106" s="26"/>
      <c r="C6106" s="26"/>
      <c r="D6106" s="26"/>
      <c r="E6106" s="26"/>
      <c r="F6106" s="26"/>
      <c r="G6106" s="26"/>
    </row>
    <row r="6107" spans="2:7" x14ac:dyDescent="0.2">
      <c r="B6107" s="26"/>
      <c r="C6107" s="26"/>
      <c r="D6107" s="26"/>
      <c r="E6107" s="26"/>
      <c r="F6107" s="26"/>
      <c r="G6107" s="26"/>
    </row>
    <row r="6108" spans="2:7" x14ac:dyDescent="0.2">
      <c r="B6108" s="26"/>
      <c r="C6108" s="26"/>
      <c r="D6108" s="26"/>
      <c r="E6108" s="26"/>
      <c r="F6108" s="26"/>
      <c r="G6108" s="26"/>
    </row>
    <row r="6109" spans="2:7" x14ac:dyDescent="0.2">
      <c r="B6109" s="26"/>
      <c r="C6109" s="26"/>
      <c r="D6109" s="26"/>
      <c r="E6109" s="26"/>
      <c r="F6109" s="26"/>
      <c r="G6109" s="26"/>
    </row>
    <row r="6110" spans="2:7" x14ac:dyDescent="0.2">
      <c r="B6110" s="26"/>
      <c r="C6110" s="26"/>
      <c r="D6110" s="26"/>
      <c r="E6110" s="26"/>
      <c r="F6110" s="26"/>
      <c r="G6110" s="26"/>
    </row>
    <row r="6111" spans="2:7" x14ac:dyDescent="0.2">
      <c r="B6111" s="26"/>
      <c r="C6111" s="26"/>
      <c r="D6111" s="26"/>
      <c r="E6111" s="26"/>
      <c r="F6111" s="26"/>
      <c r="G6111" s="26"/>
    </row>
    <row r="6112" spans="2:7" x14ac:dyDescent="0.2">
      <c r="B6112" s="26"/>
      <c r="C6112" s="26"/>
      <c r="D6112" s="26"/>
      <c r="E6112" s="26"/>
      <c r="F6112" s="26"/>
      <c r="G6112" s="26"/>
    </row>
    <row r="6113" spans="2:7" x14ac:dyDescent="0.2">
      <c r="B6113" s="26"/>
      <c r="C6113" s="26"/>
      <c r="D6113" s="26"/>
      <c r="E6113" s="26"/>
      <c r="F6113" s="26"/>
      <c r="G6113" s="26"/>
    </row>
    <row r="6114" spans="2:7" x14ac:dyDescent="0.2">
      <c r="B6114" s="26"/>
      <c r="C6114" s="26"/>
      <c r="D6114" s="26"/>
      <c r="E6114" s="26"/>
      <c r="F6114" s="26"/>
      <c r="G6114" s="26"/>
    </row>
    <row r="6115" spans="2:7" x14ac:dyDescent="0.2">
      <c r="B6115" s="26"/>
      <c r="C6115" s="26"/>
      <c r="D6115" s="26"/>
      <c r="E6115" s="26"/>
      <c r="F6115" s="26"/>
      <c r="G6115" s="26"/>
    </row>
    <row r="6116" spans="2:7" x14ac:dyDescent="0.2">
      <c r="B6116" s="26"/>
      <c r="C6116" s="26"/>
      <c r="D6116" s="26"/>
      <c r="E6116" s="26"/>
      <c r="F6116" s="26"/>
      <c r="G6116" s="26"/>
    </row>
    <row r="6117" spans="2:7" x14ac:dyDescent="0.2">
      <c r="B6117" s="26"/>
      <c r="C6117" s="26"/>
      <c r="D6117" s="26"/>
      <c r="E6117" s="26"/>
      <c r="F6117" s="26"/>
      <c r="G6117" s="26"/>
    </row>
    <row r="6118" spans="2:7" x14ac:dyDescent="0.2">
      <c r="B6118" s="26"/>
      <c r="C6118" s="26"/>
      <c r="D6118" s="26"/>
      <c r="E6118" s="26"/>
      <c r="F6118" s="26"/>
      <c r="G6118" s="26"/>
    </row>
    <row r="6119" spans="2:7" x14ac:dyDescent="0.2">
      <c r="B6119" s="26"/>
      <c r="C6119" s="26"/>
      <c r="D6119" s="26"/>
      <c r="E6119" s="26"/>
      <c r="F6119" s="26"/>
      <c r="G6119" s="26"/>
    </row>
    <row r="6120" spans="2:7" x14ac:dyDescent="0.2">
      <c r="B6120" s="26"/>
      <c r="C6120" s="26"/>
      <c r="D6120" s="26"/>
      <c r="E6120" s="26"/>
      <c r="F6120" s="26"/>
      <c r="G6120" s="26"/>
    </row>
    <row r="6121" spans="2:7" x14ac:dyDescent="0.2">
      <c r="B6121" s="26"/>
      <c r="C6121" s="26"/>
      <c r="D6121" s="26"/>
      <c r="E6121" s="26"/>
      <c r="F6121" s="26"/>
      <c r="G6121" s="26"/>
    </row>
    <row r="6122" spans="2:7" x14ac:dyDescent="0.2">
      <c r="B6122" s="26"/>
      <c r="C6122" s="26"/>
      <c r="D6122" s="26"/>
      <c r="E6122" s="26"/>
      <c r="F6122" s="26"/>
      <c r="G6122" s="26"/>
    </row>
    <row r="6123" spans="2:7" x14ac:dyDescent="0.2">
      <c r="B6123" s="26"/>
      <c r="C6123" s="26"/>
      <c r="D6123" s="26"/>
      <c r="E6123" s="26"/>
      <c r="F6123" s="26"/>
      <c r="G6123" s="26"/>
    </row>
    <row r="6124" spans="2:7" x14ac:dyDescent="0.2">
      <c r="B6124" s="26"/>
      <c r="C6124" s="26"/>
      <c r="D6124" s="26"/>
      <c r="E6124" s="26"/>
      <c r="F6124" s="26"/>
      <c r="G6124" s="26"/>
    </row>
    <row r="6125" spans="2:7" x14ac:dyDescent="0.2">
      <c r="B6125" s="26"/>
      <c r="C6125" s="26"/>
      <c r="D6125" s="26"/>
      <c r="E6125" s="26"/>
      <c r="F6125" s="26"/>
      <c r="G6125" s="26"/>
    </row>
    <row r="6126" spans="2:7" x14ac:dyDescent="0.2">
      <c r="B6126" s="26"/>
      <c r="C6126" s="26"/>
      <c r="D6126" s="26"/>
      <c r="E6126" s="26"/>
      <c r="F6126" s="26"/>
      <c r="G6126" s="26"/>
    </row>
    <row r="6127" spans="2:7" x14ac:dyDescent="0.2">
      <c r="B6127" s="26"/>
      <c r="C6127" s="26"/>
      <c r="D6127" s="26"/>
      <c r="E6127" s="26"/>
      <c r="F6127" s="26"/>
      <c r="G6127" s="26"/>
    </row>
    <row r="6128" spans="2:7" x14ac:dyDescent="0.2">
      <c r="B6128" s="26"/>
      <c r="C6128" s="26"/>
      <c r="D6128" s="26"/>
      <c r="E6128" s="26"/>
      <c r="F6128" s="26"/>
      <c r="G6128" s="26"/>
    </row>
    <row r="6129" spans="2:7" x14ac:dyDescent="0.2">
      <c r="B6129" s="26"/>
      <c r="C6129" s="26"/>
      <c r="D6129" s="26"/>
      <c r="E6129" s="26"/>
      <c r="F6129" s="26"/>
      <c r="G6129" s="26"/>
    </row>
    <row r="6130" spans="2:7" x14ac:dyDescent="0.2">
      <c r="B6130" s="26"/>
      <c r="C6130" s="26"/>
      <c r="D6130" s="26"/>
      <c r="E6130" s="26"/>
      <c r="F6130" s="26"/>
      <c r="G6130" s="26"/>
    </row>
    <row r="6131" spans="2:7" x14ac:dyDescent="0.2">
      <c r="B6131" s="26"/>
      <c r="C6131" s="26"/>
      <c r="D6131" s="26"/>
      <c r="E6131" s="26"/>
      <c r="F6131" s="26"/>
      <c r="G6131" s="26"/>
    </row>
    <row r="6132" spans="2:7" x14ac:dyDescent="0.2">
      <c r="B6132" s="26"/>
      <c r="C6132" s="26"/>
      <c r="D6132" s="26"/>
      <c r="E6132" s="26"/>
      <c r="F6132" s="26"/>
      <c r="G6132" s="26"/>
    </row>
    <row r="6133" spans="2:7" x14ac:dyDescent="0.2">
      <c r="B6133" s="26"/>
      <c r="C6133" s="26"/>
      <c r="D6133" s="26"/>
      <c r="E6133" s="26"/>
      <c r="F6133" s="26"/>
      <c r="G6133" s="26"/>
    </row>
    <row r="6134" spans="2:7" x14ac:dyDescent="0.2">
      <c r="B6134" s="26"/>
      <c r="C6134" s="26"/>
      <c r="D6134" s="26"/>
      <c r="E6134" s="26"/>
      <c r="F6134" s="26"/>
      <c r="G6134" s="26"/>
    </row>
    <row r="6135" spans="2:7" x14ac:dyDescent="0.2">
      <c r="B6135" s="26"/>
      <c r="C6135" s="26"/>
      <c r="D6135" s="26"/>
      <c r="E6135" s="26"/>
      <c r="F6135" s="26"/>
      <c r="G6135" s="26"/>
    </row>
    <row r="6136" spans="2:7" x14ac:dyDescent="0.2">
      <c r="B6136" s="26"/>
      <c r="C6136" s="26"/>
      <c r="D6136" s="26"/>
      <c r="E6136" s="26"/>
      <c r="F6136" s="26"/>
      <c r="G6136" s="26"/>
    </row>
    <row r="6137" spans="2:7" x14ac:dyDescent="0.2">
      <c r="B6137" s="26"/>
      <c r="C6137" s="26"/>
      <c r="D6137" s="26"/>
      <c r="E6137" s="26"/>
      <c r="F6137" s="26"/>
      <c r="G6137" s="26"/>
    </row>
    <row r="6138" spans="2:7" x14ac:dyDescent="0.2">
      <c r="B6138" s="26"/>
      <c r="C6138" s="26"/>
      <c r="D6138" s="26"/>
      <c r="E6138" s="26"/>
      <c r="F6138" s="26"/>
      <c r="G6138" s="26"/>
    </row>
    <row r="6139" spans="2:7" x14ac:dyDescent="0.2">
      <c r="B6139" s="26"/>
      <c r="C6139" s="26"/>
      <c r="D6139" s="26"/>
      <c r="E6139" s="26"/>
      <c r="F6139" s="26"/>
      <c r="G6139" s="26"/>
    </row>
    <row r="6140" spans="2:7" x14ac:dyDescent="0.2">
      <c r="B6140" s="26"/>
      <c r="C6140" s="26"/>
      <c r="D6140" s="26"/>
      <c r="E6140" s="26"/>
      <c r="F6140" s="26"/>
      <c r="G6140" s="26"/>
    </row>
    <row r="6141" spans="2:7" x14ac:dyDescent="0.2">
      <c r="B6141" s="26"/>
      <c r="C6141" s="26"/>
      <c r="D6141" s="26"/>
      <c r="E6141" s="26"/>
      <c r="F6141" s="26"/>
      <c r="G6141" s="26"/>
    </row>
    <row r="6142" spans="2:7" x14ac:dyDescent="0.2">
      <c r="B6142" s="26"/>
      <c r="C6142" s="26"/>
      <c r="D6142" s="26"/>
      <c r="E6142" s="26"/>
      <c r="F6142" s="26"/>
      <c r="G6142" s="26"/>
    </row>
    <row r="6143" spans="2:7" x14ac:dyDescent="0.2">
      <c r="B6143" s="26"/>
      <c r="C6143" s="26"/>
      <c r="D6143" s="26"/>
      <c r="E6143" s="26"/>
      <c r="F6143" s="26"/>
      <c r="G6143" s="26"/>
    </row>
    <row r="6144" spans="2:7" x14ac:dyDescent="0.2">
      <c r="B6144" s="26"/>
      <c r="C6144" s="26"/>
      <c r="D6144" s="26"/>
      <c r="E6144" s="26"/>
      <c r="F6144" s="26"/>
      <c r="G6144" s="26"/>
    </row>
    <row r="6145" spans="2:7" x14ac:dyDescent="0.2">
      <c r="B6145" s="26"/>
      <c r="C6145" s="26"/>
      <c r="D6145" s="26"/>
      <c r="E6145" s="26"/>
      <c r="F6145" s="26"/>
      <c r="G6145" s="26"/>
    </row>
    <row r="6146" spans="2:7" x14ac:dyDescent="0.2">
      <c r="B6146" s="26"/>
      <c r="C6146" s="26"/>
      <c r="D6146" s="26"/>
      <c r="E6146" s="26"/>
      <c r="F6146" s="26"/>
      <c r="G6146" s="26"/>
    </row>
    <row r="6147" spans="2:7" x14ac:dyDescent="0.2">
      <c r="B6147" s="26"/>
      <c r="C6147" s="26"/>
      <c r="D6147" s="26"/>
      <c r="E6147" s="26"/>
      <c r="F6147" s="26"/>
      <c r="G6147" s="26"/>
    </row>
    <row r="6148" spans="2:7" x14ac:dyDescent="0.2">
      <c r="B6148" s="26"/>
      <c r="C6148" s="26"/>
      <c r="D6148" s="26"/>
      <c r="E6148" s="26"/>
      <c r="F6148" s="26"/>
      <c r="G6148" s="26"/>
    </row>
    <row r="6149" spans="2:7" x14ac:dyDescent="0.2">
      <c r="B6149" s="26"/>
      <c r="C6149" s="26"/>
      <c r="D6149" s="26"/>
      <c r="E6149" s="26"/>
      <c r="F6149" s="26"/>
      <c r="G6149" s="26"/>
    </row>
    <row r="6150" spans="2:7" x14ac:dyDescent="0.2">
      <c r="B6150" s="26"/>
      <c r="C6150" s="26"/>
      <c r="D6150" s="26"/>
      <c r="E6150" s="26"/>
      <c r="F6150" s="26"/>
      <c r="G6150" s="26"/>
    </row>
    <row r="6151" spans="2:7" x14ac:dyDescent="0.2">
      <c r="B6151" s="26"/>
      <c r="C6151" s="26"/>
      <c r="D6151" s="26"/>
      <c r="E6151" s="26"/>
      <c r="F6151" s="26"/>
      <c r="G6151" s="26"/>
    </row>
    <row r="6152" spans="2:7" x14ac:dyDescent="0.2">
      <c r="B6152" s="26"/>
      <c r="C6152" s="26"/>
      <c r="D6152" s="26"/>
      <c r="E6152" s="26"/>
      <c r="F6152" s="26"/>
      <c r="G6152" s="26"/>
    </row>
    <row r="6153" spans="2:7" x14ac:dyDescent="0.2">
      <c r="B6153" s="26"/>
      <c r="C6153" s="26"/>
      <c r="D6153" s="26"/>
      <c r="E6153" s="26"/>
      <c r="F6153" s="26"/>
      <c r="G6153" s="26"/>
    </row>
    <row r="6154" spans="2:7" x14ac:dyDescent="0.2">
      <c r="B6154" s="26"/>
      <c r="C6154" s="26"/>
      <c r="D6154" s="26"/>
      <c r="E6154" s="26"/>
      <c r="F6154" s="26"/>
      <c r="G6154" s="26"/>
    </row>
    <row r="6155" spans="2:7" x14ac:dyDescent="0.2">
      <c r="B6155" s="26"/>
      <c r="C6155" s="26"/>
      <c r="D6155" s="26"/>
      <c r="E6155" s="26"/>
      <c r="F6155" s="26"/>
      <c r="G6155" s="26"/>
    </row>
    <row r="6156" spans="2:7" x14ac:dyDescent="0.2">
      <c r="B6156" s="26"/>
      <c r="C6156" s="26"/>
      <c r="D6156" s="26"/>
      <c r="E6156" s="26"/>
      <c r="F6156" s="26"/>
      <c r="G6156" s="26"/>
    </row>
    <row r="6157" spans="2:7" x14ac:dyDescent="0.2">
      <c r="B6157" s="26"/>
      <c r="C6157" s="26"/>
      <c r="D6157" s="26"/>
      <c r="E6157" s="26"/>
      <c r="F6157" s="26"/>
      <c r="G6157" s="26"/>
    </row>
    <row r="6158" spans="2:7" x14ac:dyDescent="0.2">
      <c r="B6158" s="26"/>
      <c r="C6158" s="26"/>
      <c r="D6158" s="26"/>
      <c r="E6158" s="26"/>
      <c r="F6158" s="26"/>
      <c r="G6158" s="26"/>
    </row>
    <row r="6159" spans="2:7" x14ac:dyDescent="0.2">
      <c r="B6159" s="26"/>
      <c r="C6159" s="26"/>
      <c r="D6159" s="26"/>
      <c r="E6159" s="26"/>
      <c r="F6159" s="26"/>
      <c r="G6159" s="26"/>
    </row>
    <row r="6160" spans="2:7" x14ac:dyDescent="0.2">
      <c r="B6160" s="26"/>
      <c r="C6160" s="26"/>
      <c r="D6160" s="26"/>
      <c r="E6160" s="26"/>
      <c r="F6160" s="26"/>
      <c r="G6160" s="26"/>
    </row>
    <row r="6161" spans="2:7" x14ac:dyDescent="0.2">
      <c r="B6161" s="26"/>
      <c r="C6161" s="26"/>
      <c r="D6161" s="26"/>
      <c r="E6161" s="26"/>
      <c r="F6161" s="26"/>
      <c r="G6161" s="26"/>
    </row>
    <row r="6162" spans="2:7" x14ac:dyDescent="0.2">
      <c r="B6162" s="26"/>
      <c r="C6162" s="26"/>
      <c r="D6162" s="26"/>
      <c r="E6162" s="26"/>
      <c r="F6162" s="26"/>
      <c r="G6162" s="26"/>
    </row>
    <row r="6163" spans="2:7" x14ac:dyDescent="0.2">
      <c r="B6163" s="26"/>
      <c r="C6163" s="26"/>
      <c r="D6163" s="26"/>
      <c r="E6163" s="26"/>
      <c r="F6163" s="26"/>
      <c r="G6163" s="26"/>
    </row>
    <row r="6164" spans="2:7" x14ac:dyDescent="0.2">
      <c r="B6164" s="26"/>
      <c r="C6164" s="26"/>
      <c r="D6164" s="26"/>
      <c r="E6164" s="26"/>
      <c r="F6164" s="26"/>
      <c r="G6164" s="26"/>
    </row>
    <row r="6165" spans="2:7" x14ac:dyDescent="0.2">
      <c r="B6165" s="26"/>
      <c r="C6165" s="26"/>
      <c r="D6165" s="26"/>
      <c r="E6165" s="26"/>
      <c r="F6165" s="26"/>
      <c r="G6165" s="26"/>
    </row>
    <row r="6166" spans="2:7" x14ac:dyDescent="0.2">
      <c r="B6166" s="26"/>
      <c r="C6166" s="26"/>
      <c r="D6166" s="26"/>
      <c r="E6166" s="26"/>
      <c r="F6166" s="26"/>
      <c r="G6166" s="26"/>
    </row>
    <row r="6167" spans="2:7" x14ac:dyDescent="0.2">
      <c r="B6167" s="26"/>
      <c r="C6167" s="26"/>
      <c r="D6167" s="26"/>
      <c r="E6167" s="26"/>
      <c r="F6167" s="26"/>
      <c r="G6167" s="26"/>
    </row>
    <row r="6168" spans="2:7" x14ac:dyDescent="0.2">
      <c r="B6168" s="26"/>
      <c r="C6168" s="26"/>
      <c r="D6168" s="26"/>
      <c r="E6168" s="26"/>
      <c r="F6168" s="26"/>
      <c r="G6168" s="26"/>
    </row>
    <row r="6169" spans="2:7" x14ac:dyDescent="0.2">
      <c r="B6169" s="26"/>
      <c r="C6169" s="26"/>
      <c r="D6169" s="26"/>
      <c r="E6169" s="26"/>
      <c r="F6169" s="26"/>
      <c r="G6169" s="26"/>
    </row>
    <row r="6170" spans="2:7" x14ac:dyDescent="0.2">
      <c r="B6170" s="26"/>
      <c r="C6170" s="26"/>
      <c r="D6170" s="26"/>
      <c r="E6170" s="26"/>
      <c r="F6170" s="26"/>
      <c r="G6170" s="26"/>
    </row>
    <row r="6171" spans="2:7" x14ac:dyDescent="0.2">
      <c r="B6171" s="26"/>
      <c r="C6171" s="26"/>
      <c r="D6171" s="26"/>
      <c r="E6171" s="26"/>
      <c r="F6171" s="26"/>
      <c r="G6171" s="26"/>
    </row>
    <row r="6172" spans="2:7" x14ac:dyDescent="0.2">
      <c r="B6172" s="26"/>
      <c r="C6172" s="26"/>
      <c r="D6172" s="26"/>
      <c r="E6172" s="26"/>
      <c r="F6172" s="26"/>
      <c r="G6172" s="26"/>
    </row>
    <row r="6173" spans="2:7" x14ac:dyDescent="0.2">
      <c r="B6173" s="26"/>
      <c r="C6173" s="26"/>
      <c r="D6173" s="26"/>
      <c r="E6173" s="26"/>
      <c r="F6173" s="26"/>
      <c r="G6173" s="26"/>
    </row>
    <row r="6174" spans="2:7" x14ac:dyDescent="0.2">
      <c r="B6174" s="26"/>
      <c r="C6174" s="26"/>
      <c r="D6174" s="26"/>
      <c r="E6174" s="26"/>
      <c r="F6174" s="26"/>
      <c r="G6174" s="26"/>
    </row>
    <row r="6175" spans="2:7" x14ac:dyDescent="0.2">
      <c r="B6175" s="26"/>
      <c r="C6175" s="26"/>
      <c r="D6175" s="26"/>
      <c r="E6175" s="26"/>
      <c r="F6175" s="26"/>
      <c r="G6175" s="26"/>
    </row>
    <row r="6176" spans="2:7" x14ac:dyDescent="0.2">
      <c r="B6176" s="26"/>
      <c r="C6176" s="26"/>
      <c r="D6176" s="26"/>
      <c r="E6176" s="26"/>
      <c r="F6176" s="26"/>
      <c r="G6176" s="26"/>
    </row>
    <row r="6177" spans="2:7" x14ac:dyDescent="0.2">
      <c r="B6177" s="26"/>
      <c r="C6177" s="26"/>
      <c r="D6177" s="26"/>
      <c r="E6177" s="26"/>
      <c r="F6177" s="26"/>
      <c r="G6177" s="26"/>
    </row>
    <row r="6178" spans="2:7" x14ac:dyDescent="0.2">
      <c r="B6178" s="26"/>
      <c r="C6178" s="26"/>
      <c r="D6178" s="26"/>
      <c r="E6178" s="26"/>
      <c r="F6178" s="26"/>
      <c r="G6178" s="26"/>
    </row>
    <row r="6179" spans="2:7" x14ac:dyDescent="0.2">
      <c r="B6179" s="26"/>
      <c r="C6179" s="26"/>
      <c r="D6179" s="26"/>
      <c r="E6179" s="26"/>
      <c r="F6179" s="26"/>
      <c r="G6179" s="26"/>
    </row>
    <row r="6180" spans="2:7" x14ac:dyDescent="0.2">
      <c r="B6180" s="26"/>
      <c r="C6180" s="26"/>
      <c r="D6180" s="26"/>
      <c r="E6180" s="26"/>
      <c r="F6180" s="26"/>
      <c r="G6180" s="26"/>
    </row>
    <row r="6181" spans="2:7" x14ac:dyDescent="0.2">
      <c r="B6181" s="26"/>
      <c r="C6181" s="26"/>
      <c r="D6181" s="26"/>
      <c r="E6181" s="26"/>
      <c r="F6181" s="26"/>
      <c r="G6181" s="26"/>
    </row>
    <row r="6182" spans="2:7" x14ac:dyDescent="0.2">
      <c r="B6182" s="26"/>
      <c r="C6182" s="26"/>
      <c r="D6182" s="26"/>
      <c r="E6182" s="26"/>
      <c r="F6182" s="26"/>
      <c r="G6182" s="26"/>
    </row>
    <row r="6183" spans="2:7" x14ac:dyDescent="0.2">
      <c r="B6183" s="26"/>
      <c r="C6183" s="26"/>
      <c r="D6183" s="26"/>
      <c r="E6183" s="26"/>
      <c r="F6183" s="26"/>
      <c r="G6183" s="26"/>
    </row>
    <row r="6184" spans="2:7" x14ac:dyDescent="0.2">
      <c r="B6184" s="26"/>
      <c r="C6184" s="26"/>
      <c r="D6184" s="26"/>
      <c r="E6184" s="26"/>
      <c r="F6184" s="26"/>
      <c r="G6184" s="26"/>
    </row>
    <row r="6185" spans="2:7" x14ac:dyDescent="0.2">
      <c r="B6185" s="26"/>
      <c r="C6185" s="26"/>
      <c r="D6185" s="26"/>
      <c r="E6185" s="26"/>
      <c r="F6185" s="26"/>
      <c r="G6185" s="26"/>
    </row>
    <row r="6186" spans="2:7" x14ac:dyDescent="0.2">
      <c r="B6186" s="26"/>
      <c r="C6186" s="26"/>
      <c r="D6186" s="26"/>
      <c r="E6186" s="26"/>
      <c r="F6186" s="26"/>
      <c r="G6186" s="26"/>
    </row>
    <row r="6187" spans="2:7" x14ac:dyDescent="0.2">
      <c r="B6187" s="26"/>
      <c r="C6187" s="26"/>
      <c r="D6187" s="26"/>
      <c r="E6187" s="26"/>
      <c r="F6187" s="26"/>
      <c r="G6187" s="26"/>
    </row>
    <row r="6188" spans="2:7" x14ac:dyDescent="0.2">
      <c r="B6188" s="26"/>
      <c r="C6188" s="26"/>
      <c r="D6188" s="26"/>
      <c r="E6188" s="26"/>
      <c r="F6188" s="26"/>
      <c r="G6188" s="26"/>
    </row>
    <row r="6189" spans="2:7" x14ac:dyDescent="0.2">
      <c r="B6189" s="26"/>
      <c r="C6189" s="26"/>
      <c r="D6189" s="26"/>
      <c r="E6189" s="26"/>
      <c r="F6189" s="26"/>
      <c r="G6189" s="26"/>
    </row>
    <row r="6190" spans="2:7" x14ac:dyDescent="0.2">
      <c r="B6190" s="26"/>
      <c r="C6190" s="26"/>
      <c r="D6190" s="26"/>
      <c r="E6190" s="26"/>
      <c r="F6190" s="26"/>
      <c r="G6190" s="26"/>
    </row>
    <row r="6191" spans="2:7" x14ac:dyDescent="0.2">
      <c r="B6191" s="26"/>
      <c r="C6191" s="26"/>
      <c r="D6191" s="26"/>
      <c r="E6191" s="26"/>
      <c r="F6191" s="26"/>
      <c r="G6191" s="26"/>
    </row>
    <row r="6192" spans="2:7" x14ac:dyDescent="0.2">
      <c r="B6192" s="26"/>
      <c r="C6192" s="26"/>
      <c r="D6192" s="26"/>
      <c r="E6192" s="26"/>
      <c r="F6192" s="26"/>
      <c r="G6192" s="26"/>
    </row>
    <row r="6193" spans="2:7" x14ac:dyDescent="0.2">
      <c r="B6193" s="26"/>
      <c r="C6193" s="26"/>
      <c r="D6193" s="26"/>
      <c r="E6193" s="26"/>
      <c r="F6193" s="26"/>
      <c r="G6193" s="26"/>
    </row>
    <row r="6194" spans="2:7" x14ac:dyDescent="0.2">
      <c r="B6194" s="26"/>
      <c r="C6194" s="26"/>
      <c r="D6194" s="26"/>
      <c r="E6194" s="26"/>
      <c r="F6194" s="26"/>
      <c r="G6194" s="26"/>
    </row>
    <row r="6195" spans="2:7" x14ac:dyDescent="0.2">
      <c r="B6195" s="26"/>
      <c r="C6195" s="26"/>
      <c r="D6195" s="26"/>
      <c r="E6195" s="26"/>
      <c r="F6195" s="26"/>
      <c r="G6195" s="26"/>
    </row>
    <row r="6196" spans="2:7" x14ac:dyDescent="0.2">
      <c r="B6196" s="26"/>
      <c r="C6196" s="26"/>
      <c r="D6196" s="26"/>
      <c r="E6196" s="26"/>
      <c r="F6196" s="26"/>
      <c r="G6196" s="26"/>
    </row>
    <row r="6197" spans="2:7" x14ac:dyDescent="0.2">
      <c r="B6197" s="26"/>
      <c r="C6197" s="26"/>
      <c r="D6197" s="26"/>
      <c r="E6197" s="26"/>
      <c r="F6197" s="26"/>
      <c r="G6197" s="26"/>
    </row>
    <row r="6198" spans="2:7" x14ac:dyDescent="0.2">
      <c r="B6198" s="26"/>
      <c r="C6198" s="26"/>
      <c r="D6198" s="26"/>
      <c r="E6198" s="26"/>
      <c r="F6198" s="26"/>
      <c r="G6198" s="26"/>
    </row>
    <row r="6199" spans="2:7" x14ac:dyDescent="0.2">
      <c r="B6199" s="26"/>
      <c r="C6199" s="26"/>
      <c r="D6199" s="26"/>
      <c r="E6199" s="26"/>
      <c r="F6199" s="26"/>
      <c r="G6199" s="26"/>
    </row>
    <row r="6200" spans="2:7" x14ac:dyDescent="0.2">
      <c r="B6200" s="26"/>
      <c r="C6200" s="26"/>
      <c r="D6200" s="26"/>
      <c r="E6200" s="26"/>
      <c r="F6200" s="26"/>
      <c r="G6200" s="26"/>
    </row>
    <row r="6201" spans="2:7" x14ac:dyDescent="0.2">
      <c r="B6201" s="26"/>
      <c r="C6201" s="26"/>
      <c r="D6201" s="26"/>
      <c r="E6201" s="26"/>
      <c r="F6201" s="26"/>
      <c r="G6201" s="26"/>
    </row>
    <row r="6202" spans="2:7" x14ac:dyDescent="0.2">
      <c r="B6202" s="26"/>
      <c r="C6202" s="26"/>
      <c r="D6202" s="26"/>
      <c r="E6202" s="26"/>
      <c r="F6202" s="26"/>
      <c r="G6202" s="26"/>
    </row>
    <row r="6203" spans="2:7" x14ac:dyDescent="0.2">
      <c r="B6203" s="26"/>
      <c r="C6203" s="26"/>
      <c r="D6203" s="26"/>
      <c r="E6203" s="26"/>
      <c r="F6203" s="26"/>
      <c r="G6203" s="26"/>
    </row>
    <row r="6204" spans="2:7" x14ac:dyDescent="0.2">
      <c r="B6204" s="26"/>
      <c r="C6204" s="26"/>
      <c r="D6204" s="26"/>
      <c r="E6204" s="26"/>
      <c r="F6204" s="26"/>
      <c r="G6204" s="26"/>
    </row>
    <row r="6205" spans="2:7" x14ac:dyDescent="0.2">
      <c r="B6205" s="26"/>
      <c r="C6205" s="26"/>
      <c r="D6205" s="26"/>
      <c r="E6205" s="26"/>
      <c r="F6205" s="26"/>
      <c r="G6205" s="26"/>
    </row>
    <row r="6206" spans="2:7" x14ac:dyDescent="0.2">
      <c r="B6206" s="26"/>
      <c r="C6206" s="26"/>
      <c r="D6206" s="26"/>
      <c r="E6206" s="26"/>
      <c r="F6206" s="26"/>
      <c r="G6206" s="26"/>
    </row>
    <row r="6207" spans="2:7" x14ac:dyDescent="0.2">
      <c r="B6207" s="26"/>
      <c r="C6207" s="26"/>
      <c r="D6207" s="26"/>
      <c r="E6207" s="26"/>
      <c r="F6207" s="26"/>
      <c r="G6207" s="26"/>
    </row>
    <row r="6208" spans="2:7" x14ac:dyDescent="0.2">
      <c r="B6208" s="26"/>
      <c r="C6208" s="26"/>
      <c r="D6208" s="26"/>
      <c r="E6208" s="26"/>
      <c r="F6208" s="26"/>
      <c r="G6208" s="26"/>
    </row>
    <row r="6209" spans="2:7" x14ac:dyDescent="0.2">
      <c r="B6209" s="26"/>
      <c r="C6209" s="26"/>
      <c r="D6209" s="26"/>
      <c r="E6209" s="26"/>
      <c r="F6209" s="26"/>
      <c r="G6209" s="26"/>
    </row>
    <row r="6210" spans="2:7" x14ac:dyDescent="0.2">
      <c r="B6210" s="26"/>
      <c r="C6210" s="26"/>
      <c r="D6210" s="26"/>
      <c r="E6210" s="26"/>
      <c r="F6210" s="26"/>
      <c r="G6210" s="26"/>
    </row>
    <row r="6211" spans="2:7" x14ac:dyDescent="0.2">
      <c r="B6211" s="26"/>
      <c r="C6211" s="26"/>
      <c r="D6211" s="26"/>
      <c r="E6211" s="26"/>
      <c r="F6211" s="26"/>
      <c r="G6211" s="26"/>
    </row>
    <row r="6212" spans="2:7" x14ac:dyDescent="0.2">
      <c r="B6212" s="26"/>
      <c r="C6212" s="26"/>
      <c r="D6212" s="26"/>
      <c r="E6212" s="26"/>
      <c r="F6212" s="26"/>
      <c r="G6212" s="26"/>
    </row>
    <row r="6213" spans="2:7" x14ac:dyDescent="0.2">
      <c r="B6213" s="26"/>
      <c r="C6213" s="26"/>
      <c r="D6213" s="26"/>
      <c r="E6213" s="26"/>
      <c r="F6213" s="26"/>
      <c r="G6213" s="26"/>
    </row>
    <row r="6214" spans="2:7" x14ac:dyDescent="0.2">
      <c r="B6214" s="26"/>
      <c r="C6214" s="26"/>
      <c r="D6214" s="26"/>
      <c r="E6214" s="26"/>
      <c r="F6214" s="26"/>
      <c r="G6214" s="26"/>
    </row>
    <row r="6215" spans="2:7" x14ac:dyDescent="0.2">
      <c r="B6215" s="26"/>
      <c r="C6215" s="26"/>
      <c r="D6215" s="26"/>
      <c r="E6215" s="26"/>
      <c r="F6215" s="26"/>
      <c r="G6215" s="26"/>
    </row>
    <row r="6216" spans="2:7" x14ac:dyDescent="0.2">
      <c r="B6216" s="26"/>
      <c r="C6216" s="26"/>
      <c r="D6216" s="26"/>
      <c r="E6216" s="26"/>
      <c r="F6216" s="26"/>
      <c r="G6216" s="26"/>
    </row>
    <row r="6217" spans="2:7" x14ac:dyDescent="0.2">
      <c r="B6217" s="26"/>
      <c r="C6217" s="26"/>
      <c r="D6217" s="26"/>
      <c r="E6217" s="26"/>
      <c r="F6217" s="26"/>
      <c r="G6217" s="26"/>
    </row>
    <row r="6218" spans="2:7" x14ac:dyDescent="0.2">
      <c r="B6218" s="26"/>
      <c r="C6218" s="26"/>
      <c r="D6218" s="26"/>
      <c r="E6218" s="26"/>
      <c r="F6218" s="26"/>
      <c r="G6218" s="26"/>
    </row>
    <row r="6219" spans="2:7" x14ac:dyDescent="0.2">
      <c r="B6219" s="26"/>
      <c r="C6219" s="26"/>
      <c r="D6219" s="26"/>
      <c r="E6219" s="26"/>
      <c r="F6219" s="26"/>
      <c r="G6219" s="26"/>
    </row>
    <row r="6220" spans="2:7" x14ac:dyDescent="0.2">
      <c r="B6220" s="26"/>
      <c r="C6220" s="26"/>
      <c r="D6220" s="26"/>
      <c r="E6220" s="26"/>
      <c r="F6220" s="26"/>
      <c r="G6220" s="26"/>
    </row>
    <row r="6221" spans="2:7" x14ac:dyDescent="0.2">
      <c r="B6221" s="26"/>
      <c r="C6221" s="26"/>
      <c r="D6221" s="26"/>
      <c r="E6221" s="26"/>
      <c r="F6221" s="26"/>
      <c r="G6221" s="26"/>
    </row>
    <row r="6222" spans="2:7" x14ac:dyDescent="0.2">
      <c r="B6222" s="26"/>
      <c r="C6222" s="26"/>
      <c r="D6222" s="26"/>
      <c r="E6222" s="26"/>
      <c r="F6222" s="26"/>
      <c r="G6222" s="26"/>
    </row>
    <row r="6223" spans="2:7" x14ac:dyDescent="0.2">
      <c r="B6223" s="26"/>
      <c r="C6223" s="26"/>
      <c r="D6223" s="26"/>
      <c r="E6223" s="26"/>
      <c r="F6223" s="26"/>
      <c r="G6223" s="26"/>
    </row>
    <row r="6224" spans="2:7" x14ac:dyDescent="0.2">
      <c r="B6224" s="26"/>
      <c r="C6224" s="26"/>
      <c r="D6224" s="26"/>
      <c r="E6224" s="26"/>
      <c r="F6224" s="26"/>
      <c r="G6224" s="26"/>
    </row>
    <row r="6225" spans="2:7" x14ac:dyDescent="0.2">
      <c r="B6225" s="26"/>
      <c r="C6225" s="26"/>
      <c r="D6225" s="26"/>
      <c r="E6225" s="26"/>
      <c r="F6225" s="26"/>
      <c r="G6225" s="26"/>
    </row>
    <row r="6226" spans="2:7" x14ac:dyDescent="0.2">
      <c r="B6226" s="26"/>
      <c r="C6226" s="26"/>
      <c r="D6226" s="26"/>
      <c r="E6226" s="26"/>
      <c r="F6226" s="26"/>
      <c r="G6226" s="26"/>
    </row>
    <row r="6227" spans="2:7" x14ac:dyDescent="0.2">
      <c r="B6227" s="26"/>
      <c r="C6227" s="26"/>
      <c r="D6227" s="26"/>
      <c r="E6227" s="26"/>
      <c r="F6227" s="26"/>
      <c r="G6227" s="26"/>
    </row>
    <row r="6228" spans="2:7" x14ac:dyDescent="0.2">
      <c r="B6228" s="26"/>
      <c r="C6228" s="26"/>
      <c r="D6228" s="26"/>
      <c r="E6228" s="26"/>
      <c r="F6228" s="26"/>
      <c r="G6228" s="26"/>
    </row>
    <row r="6229" spans="2:7" x14ac:dyDescent="0.2">
      <c r="B6229" s="26"/>
      <c r="C6229" s="26"/>
      <c r="D6229" s="26"/>
      <c r="E6229" s="26"/>
      <c r="F6229" s="26"/>
      <c r="G6229" s="26"/>
    </row>
    <row r="6230" spans="2:7" x14ac:dyDescent="0.2">
      <c r="B6230" s="26"/>
      <c r="C6230" s="26"/>
      <c r="D6230" s="26"/>
      <c r="E6230" s="26"/>
      <c r="F6230" s="26"/>
      <c r="G6230" s="26"/>
    </row>
    <row r="6231" spans="2:7" x14ac:dyDescent="0.2">
      <c r="B6231" s="26"/>
      <c r="C6231" s="26"/>
      <c r="D6231" s="26"/>
      <c r="E6231" s="26"/>
      <c r="F6231" s="26"/>
      <c r="G6231" s="26"/>
    </row>
    <row r="6232" spans="2:7" x14ac:dyDescent="0.2">
      <c r="B6232" s="26"/>
      <c r="C6232" s="26"/>
      <c r="D6232" s="26"/>
      <c r="E6232" s="26"/>
      <c r="F6232" s="26"/>
      <c r="G6232" s="26"/>
    </row>
    <row r="6233" spans="2:7" x14ac:dyDescent="0.2">
      <c r="B6233" s="26"/>
      <c r="C6233" s="26"/>
      <c r="D6233" s="26"/>
      <c r="E6233" s="26"/>
      <c r="F6233" s="26"/>
      <c r="G6233" s="26"/>
    </row>
    <row r="6234" spans="2:7" x14ac:dyDescent="0.2">
      <c r="B6234" s="26"/>
      <c r="C6234" s="26"/>
      <c r="D6234" s="26"/>
      <c r="E6234" s="26"/>
      <c r="F6234" s="26"/>
      <c r="G6234" s="26"/>
    </row>
    <row r="6235" spans="2:7" x14ac:dyDescent="0.2">
      <c r="B6235" s="26"/>
      <c r="C6235" s="26"/>
      <c r="D6235" s="26"/>
      <c r="E6235" s="26"/>
      <c r="F6235" s="26"/>
      <c r="G6235" s="26"/>
    </row>
    <row r="6236" spans="2:7" x14ac:dyDescent="0.2">
      <c r="B6236" s="26"/>
      <c r="C6236" s="26"/>
      <c r="D6236" s="26"/>
      <c r="E6236" s="26"/>
      <c r="F6236" s="26"/>
      <c r="G6236" s="26"/>
    </row>
    <row r="6237" spans="2:7" x14ac:dyDescent="0.2">
      <c r="B6237" s="26"/>
      <c r="C6237" s="26"/>
      <c r="D6237" s="26"/>
      <c r="E6237" s="26"/>
      <c r="F6237" s="26"/>
      <c r="G6237" s="26"/>
    </row>
    <row r="6238" spans="2:7" x14ac:dyDescent="0.2">
      <c r="B6238" s="26"/>
      <c r="C6238" s="26"/>
      <c r="D6238" s="26"/>
      <c r="E6238" s="26"/>
      <c r="F6238" s="26"/>
      <c r="G6238" s="26"/>
    </row>
    <row r="6239" spans="2:7" x14ac:dyDescent="0.2">
      <c r="B6239" s="26"/>
      <c r="C6239" s="26"/>
      <c r="D6239" s="26"/>
      <c r="E6239" s="26"/>
      <c r="F6239" s="26"/>
      <c r="G6239" s="26"/>
    </row>
    <row r="6240" spans="2:7" x14ac:dyDescent="0.2">
      <c r="B6240" s="26"/>
      <c r="C6240" s="26"/>
      <c r="D6240" s="26"/>
      <c r="E6240" s="26"/>
      <c r="F6240" s="26"/>
      <c r="G6240" s="26"/>
    </row>
    <row r="6241" spans="2:7" x14ac:dyDescent="0.2">
      <c r="B6241" s="26"/>
      <c r="C6241" s="26"/>
      <c r="D6241" s="26"/>
      <c r="E6241" s="26"/>
      <c r="F6241" s="26"/>
      <c r="G6241" s="26"/>
    </row>
    <row r="6242" spans="2:7" x14ac:dyDescent="0.2">
      <c r="B6242" s="26"/>
      <c r="C6242" s="26"/>
      <c r="D6242" s="26"/>
      <c r="E6242" s="26"/>
      <c r="F6242" s="26"/>
      <c r="G6242" s="26"/>
    </row>
    <row r="6243" spans="2:7" x14ac:dyDescent="0.2">
      <c r="B6243" s="26"/>
      <c r="C6243" s="26"/>
      <c r="D6243" s="26"/>
      <c r="E6243" s="26"/>
      <c r="F6243" s="26"/>
      <c r="G6243" s="26"/>
    </row>
    <row r="6244" spans="2:7" x14ac:dyDescent="0.2">
      <c r="B6244" s="26"/>
      <c r="C6244" s="26"/>
      <c r="D6244" s="26"/>
      <c r="E6244" s="26"/>
      <c r="F6244" s="26"/>
      <c r="G6244" s="26"/>
    </row>
    <row r="6245" spans="2:7" x14ac:dyDescent="0.2">
      <c r="B6245" s="26"/>
      <c r="C6245" s="26"/>
      <c r="D6245" s="26"/>
      <c r="E6245" s="26"/>
      <c r="F6245" s="26"/>
      <c r="G6245" s="26"/>
    </row>
    <row r="6246" spans="2:7" x14ac:dyDescent="0.2">
      <c r="B6246" s="26"/>
      <c r="C6246" s="26"/>
      <c r="D6246" s="26"/>
      <c r="E6246" s="26"/>
      <c r="F6246" s="26"/>
      <c r="G6246" s="26"/>
    </row>
    <row r="6247" spans="2:7" x14ac:dyDescent="0.2">
      <c r="B6247" s="26"/>
      <c r="C6247" s="26"/>
      <c r="D6247" s="26"/>
      <c r="E6247" s="26"/>
      <c r="F6247" s="26"/>
      <c r="G6247" s="26"/>
    </row>
    <row r="6248" spans="2:7" x14ac:dyDescent="0.2">
      <c r="B6248" s="26"/>
      <c r="C6248" s="26"/>
      <c r="D6248" s="26"/>
      <c r="E6248" s="26"/>
      <c r="F6248" s="26"/>
      <c r="G6248" s="26"/>
    </row>
    <row r="6249" spans="2:7" x14ac:dyDescent="0.2">
      <c r="B6249" s="26"/>
      <c r="C6249" s="26"/>
      <c r="D6249" s="26"/>
      <c r="E6249" s="26"/>
      <c r="F6249" s="26"/>
      <c r="G6249" s="26"/>
    </row>
    <row r="6250" spans="2:7" x14ac:dyDescent="0.2">
      <c r="B6250" s="26"/>
      <c r="C6250" s="26"/>
      <c r="D6250" s="26"/>
      <c r="E6250" s="26"/>
      <c r="F6250" s="26"/>
      <c r="G6250" s="26"/>
    </row>
    <row r="6251" spans="2:7" x14ac:dyDescent="0.2">
      <c r="B6251" s="26"/>
      <c r="C6251" s="26"/>
      <c r="D6251" s="26"/>
      <c r="E6251" s="26"/>
      <c r="F6251" s="26"/>
      <c r="G6251" s="26"/>
    </row>
    <row r="6252" spans="2:7" x14ac:dyDescent="0.2">
      <c r="B6252" s="26"/>
      <c r="C6252" s="26"/>
      <c r="D6252" s="26"/>
      <c r="E6252" s="26"/>
      <c r="F6252" s="26"/>
      <c r="G6252" s="26"/>
    </row>
    <row r="6253" spans="2:7" x14ac:dyDescent="0.2">
      <c r="B6253" s="26"/>
      <c r="C6253" s="26"/>
      <c r="D6253" s="26"/>
      <c r="E6253" s="26"/>
      <c r="F6253" s="26"/>
      <c r="G6253" s="26"/>
    </row>
    <row r="6254" spans="2:7" x14ac:dyDescent="0.2">
      <c r="B6254" s="26"/>
      <c r="C6254" s="26"/>
      <c r="D6254" s="26"/>
      <c r="E6254" s="26"/>
      <c r="F6254" s="26"/>
      <c r="G6254" s="26"/>
    </row>
    <row r="6255" spans="2:7" x14ac:dyDescent="0.2">
      <c r="B6255" s="26"/>
      <c r="C6255" s="26"/>
      <c r="D6255" s="26"/>
      <c r="E6255" s="26"/>
      <c r="F6255" s="26"/>
      <c r="G6255" s="26"/>
    </row>
    <row r="6256" spans="2:7" x14ac:dyDescent="0.2">
      <c r="B6256" s="26"/>
      <c r="C6256" s="26"/>
      <c r="D6256" s="26"/>
      <c r="E6256" s="26"/>
      <c r="F6256" s="26"/>
      <c r="G6256" s="26"/>
    </row>
    <row r="6257" spans="2:7" x14ac:dyDescent="0.2">
      <c r="B6257" s="26"/>
      <c r="C6257" s="26"/>
      <c r="D6257" s="26"/>
      <c r="E6257" s="26"/>
      <c r="F6257" s="26"/>
      <c r="G6257" s="26"/>
    </row>
    <row r="6258" spans="2:7" x14ac:dyDescent="0.2">
      <c r="B6258" s="26"/>
      <c r="C6258" s="26"/>
      <c r="D6258" s="26"/>
      <c r="E6258" s="26"/>
      <c r="F6258" s="26"/>
      <c r="G6258" s="26"/>
    </row>
    <row r="6259" spans="2:7" x14ac:dyDescent="0.2">
      <c r="B6259" s="26"/>
      <c r="C6259" s="26"/>
      <c r="D6259" s="26"/>
      <c r="E6259" s="26"/>
      <c r="F6259" s="26"/>
      <c r="G6259" s="26"/>
    </row>
    <row r="6260" spans="2:7" x14ac:dyDescent="0.2">
      <c r="B6260" s="26"/>
      <c r="C6260" s="26"/>
      <c r="D6260" s="26"/>
      <c r="E6260" s="26"/>
      <c r="F6260" s="26"/>
      <c r="G6260" s="26"/>
    </row>
    <row r="6261" spans="2:7" x14ac:dyDescent="0.2">
      <c r="B6261" s="26"/>
      <c r="C6261" s="26"/>
      <c r="D6261" s="26"/>
      <c r="E6261" s="26"/>
      <c r="F6261" s="26"/>
      <c r="G6261" s="26"/>
    </row>
    <row r="6262" spans="2:7" x14ac:dyDescent="0.2">
      <c r="B6262" s="26"/>
      <c r="C6262" s="26"/>
      <c r="D6262" s="26"/>
      <c r="E6262" s="26"/>
      <c r="F6262" s="26"/>
      <c r="G6262" s="26"/>
    </row>
    <row r="6263" spans="2:7" x14ac:dyDescent="0.2">
      <c r="B6263" s="26"/>
      <c r="C6263" s="26"/>
      <c r="D6263" s="26"/>
      <c r="E6263" s="26"/>
      <c r="F6263" s="26"/>
      <c r="G6263" s="26"/>
    </row>
    <row r="6264" spans="2:7" x14ac:dyDescent="0.2">
      <c r="B6264" s="26"/>
      <c r="C6264" s="26"/>
      <c r="D6264" s="26"/>
      <c r="E6264" s="26"/>
      <c r="F6264" s="26"/>
      <c r="G6264" s="26"/>
    </row>
    <row r="6265" spans="2:7" x14ac:dyDescent="0.2">
      <c r="B6265" s="26"/>
      <c r="C6265" s="26"/>
      <c r="D6265" s="26"/>
      <c r="E6265" s="26"/>
      <c r="F6265" s="26"/>
      <c r="G6265" s="26"/>
    </row>
    <row r="6266" spans="2:7" x14ac:dyDescent="0.2">
      <c r="B6266" s="26"/>
      <c r="C6266" s="26"/>
      <c r="D6266" s="26"/>
      <c r="E6266" s="26"/>
      <c r="F6266" s="26"/>
      <c r="G6266" s="26"/>
    </row>
    <row r="6267" spans="2:7" x14ac:dyDescent="0.2">
      <c r="B6267" s="26"/>
      <c r="C6267" s="26"/>
      <c r="D6267" s="26"/>
      <c r="E6267" s="26"/>
      <c r="F6267" s="26"/>
      <c r="G6267" s="26"/>
    </row>
    <row r="6268" spans="2:7" x14ac:dyDescent="0.2">
      <c r="B6268" s="26"/>
      <c r="C6268" s="26"/>
      <c r="D6268" s="26"/>
      <c r="E6268" s="26"/>
      <c r="F6268" s="26"/>
      <c r="G6268" s="26"/>
    </row>
    <row r="6269" spans="2:7" x14ac:dyDescent="0.2">
      <c r="B6269" s="26"/>
      <c r="C6269" s="26"/>
      <c r="D6269" s="26"/>
      <c r="E6269" s="26"/>
      <c r="F6269" s="26"/>
      <c r="G6269" s="26"/>
    </row>
    <row r="6270" spans="2:7" x14ac:dyDescent="0.2">
      <c r="B6270" s="26"/>
      <c r="C6270" s="26"/>
      <c r="D6270" s="26"/>
      <c r="E6270" s="26"/>
      <c r="F6270" s="26"/>
      <c r="G6270" s="26"/>
    </row>
    <row r="6271" spans="2:7" x14ac:dyDescent="0.2">
      <c r="B6271" s="26"/>
      <c r="C6271" s="26"/>
      <c r="D6271" s="26"/>
      <c r="E6271" s="26"/>
      <c r="F6271" s="26"/>
      <c r="G6271" s="26"/>
    </row>
    <row r="6272" spans="2:7" x14ac:dyDescent="0.2">
      <c r="B6272" s="26"/>
      <c r="C6272" s="26"/>
      <c r="D6272" s="26"/>
      <c r="E6272" s="26"/>
      <c r="F6272" s="26"/>
      <c r="G6272" s="26"/>
    </row>
    <row r="6273" spans="2:7" x14ac:dyDescent="0.2">
      <c r="B6273" s="26"/>
      <c r="C6273" s="26"/>
      <c r="D6273" s="26"/>
      <c r="E6273" s="26"/>
      <c r="F6273" s="26"/>
      <c r="G6273" s="26"/>
    </row>
    <row r="6274" spans="2:7" x14ac:dyDescent="0.2">
      <c r="B6274" s="26"/>
      <c r="C6274" s="26"/>
      <c r="D6274" s="26"/>
      <c r="E6274" s="26"/>
      <c r="F6274" s="26"/>
      <c r="G6274" s="26"/>
    </row>
    <row r="6275" spans="2:7" x14ac:dyDescent="0.2">
      <c r="B6275" s="26"/>
      <c r="C6275" s="26"/>
      <c r="D6275" s="26"/>
      <c r="E6275" s="26"/>
      <c r="F6275" s="26"/>
      <c r="G6275" s="26"/>
    </row>
    <row r="6276" spans="2:7" x14ac:dyDescent="0.2">
      <c r="B6276" s="26"/>
      <c r="C6276" s="26"/>
      <c r="D6276" s="26"/>
      <c r="E6276" s="26"/>
      <c r="F6276" s="26"/>
      <c r="G6276" s="26"/>
    </row>
    <row r="6277" spans="2:7" x14ac:dyDescent="0.2">
      <c r="B6277" s="26"/>
      <c r="C6277" s="26"/>
      <c r="D6277" s="26"/>
      <c r="E6277" s="26"/>
      <c r="F6277" s="26"/>
      <c r="G6277" s="26"/>
    </row>
    <row r="6278" spans="2:7" x14ac:dyDescent="0.2">
      <c r="B6278" s="26"/>
      <c r="C6278" s="26"/>
      <c r="D6278" s="26"/>
      <c r="E6278" s="26"/>
      <c r="F6278" s="26"/>
      <c r="G6278" s="26"/>
    </row>
    <row r="6279" spans="2:7" x14ac:dyDescent="0.2">
      <c r="B6279" s="26"/>
      <c r="C6279" s="26"/>
      <c r="D6279" s="26"/>
      <c r="E6279" s="26"/>
      <c r="F6279" s="26"/>
      <c r="G6279" s="26"/>
    </row>
    <row r="6280" spans="2:7" x14ac:dyDescent="0.2">
      <c r="B6280" s="26"/>
      <c r="C6280" s="26"/>
      <c r="D6280" s="26"/>
      <c r="E6280" s="26"/>
      <c r="F6280" s="26"/>
      <c r="G6280" s="26"/>
    </row>
    <row r="6281" spans="2:7" x14ac:dyDescent="0.2">
      <c r="B6281" s="26"/>
      <c r="C6281" s="26"/>
      <c r="D6281" s="26"/>
      <c r="E6281" s="26"/>
      <c r="F6281" s="26"/>
      <c r="G6281" s="26"/>
    </row>
    <row r="6282" spans="2:7" x14ac:dyDescent="0.2">
      <c r="B6282" s="26"/>
      <c r="C6282" s="26"/>
      <c r="D6282" s="26"/>
      <c r="E6282" s="26"/>
      <c r="F6282" s="26"/>
      <c r="G6282" s="26"/>
    </row>
    <row r="6283" spans="2:7" x14ac:dyDescent="0.2">
      <c r="B6283" s="26"/>
      <c r="C6283" s="26"/>
      <c r="D6283" s="26"/>
      <c r="E6283" s="26"/>
      <c r="F6283" s="26"/>
      <c r="G6283" s="26"/>
    </row>
    <row r="6284" spans="2:7" x14ac:dyDescent="0.2">
      <c r="B6284" s="26"/>
      <c r="C6284" s="26"/>
      <c r="D6284" s="26"/>
      <c r="E6284" s="26"/>
      <c r="F6284" s="26"/>
      <c r="G6284" s="26"/>
    </row>
    <row r="6285" spans="2:7" x14ac:dyDescent="0.2">
      <c r="B6285" s="26"/>
      <c r="C6285" s="26"/>
      <c r="D6285" s="26"/>
      <c r="E6285" s="26"/>
      <c r="F6285" s="26"/>
      <c r="G6285" s="26"/>
    </row>
    <row r="6286" spans="2:7" x14ac:dyDescent="0.2">
      <c r="B6286" s="26"/>
      <c r="C6286" s="26"/>
      <c r="D6286" s="26"/>
      <c r="E6286" s="26"/>
      <c r="F6286" s="26"/>
      <c r="G6286" s="26"/>
    </row>
    <row r="6287" spans="2:7" x14ac:dyDescent="0.2">
      <c r="B6287" s="26"/>
      <c r="C6287" s="26"/>
      <c r="D6287" s="26"/>
      <c r="E6287" s="26"/>
      <c r="F6287" s="26"/>
      <c r="G6287" s="26"/>
    </row>
    <row r="6288" spans="2:7" x14ac:dyDescent="0.2">
      <c r="B6288" s="26"/>
      <c r="C6288" s="26"/>
      <c r="D6288" s="26"/>
      <c r="E6288" s="26"/>
      <c r="F6288" s="26"/>
      <c r="G6288" s="26"/>
    </row>
    <row r="6289" spans="2:7" x14ac:dyDescent="0.2">
      <c r="B6289" s="26"/>
      <c r="C6289" s="26"/>
      <c r="D6289" s="26"/>
      <c r="E6289" s="26"/>
      <c r="F6289" s="26"/>
      <c r="G6289" s="26"/>
    </row>
    <row r="6290" spans="2:7" x14ac:dyDescent="0.2">
      <c r="B6290" s="26"/>
      <c r="C6290" s="26"/>
      <c r="D6290" s="26"/>
      <c r="E6290" s="26"/>
      <c r="F6290" s="26"/>
      <c r="G6290" s="26"/>
    </row>
    <row r="6291" spans="2:7" x14ac:dyDescent="0.2">
      <c r="B6291" s="26"/>
      <c r="C6291" s="26"/>
      <c r="D6291" s="26"/>
      <c r="E6291" s="26"/>
      <c r="F6291" s="26"/>
      <c r="G6291" s="26"/>
    </row>
    <row r="6292" spans="2:7" x14ac:dyDescent="0.2">
      <c r="B6292" s="26"/>
      <c r="C6292" s="26"/>
      <c r="D6292" s="26"/>
      <c r="E6292" s="26"/>
      <c r="F6292" s="26"/>
      <c r="G6292" s="26"/>
    </row>
    <row r="6293" spans="2:7" x14ac:dyDescent="0.2">
      <c r="B6293" s="26"/>
      <c r="C6293" s="26"/>
      <c r="D6293" s="26"/>
      <c r="E6293" s="26"/>
      <c r="F6293" s="26"/>
      <c r="G6293" s="26"/>
    </row>
    <row r="6294" spans="2:7" x14ac:dyDescent="0.2">
      <c r="B6294" s="26"/>
      <c r="C6294" s="26"/>
      <c r="D6294" s="26"/>
      <c r="E6294" s="26"/>
      <c r="F6294" s="26"/>
      <c r="G6294" s="26"/>
    </row>
    <row r="6295" spans="2:7" x14ac:dyDescent="0.2">
      <c r="B6295" s="26"/>
      <c r="C6295" s="26"/>
      <c r="D6295" s="26"/>
      <c r="E6295" s="26"/>
      <c r="F6295" s="26"/>
      <c r="G6295" s="26"/>
    </row>
    <row r="6296" spans="2:7" x14ac:dyDescent="0.2">
      <c r="B6296" s="26"/>
      <c r="C6296" s="26"/>
      <c r="D6296" s="26"/>
      <c r="E6296" s="26"/>
      <c r="F6296" s="26"/>
      <c r="G6296" s="26"/>
    </row>
    <row r="6297" spans="2:7" x14ac:dyDescent="0.2">
      <c r="B6297" s="26"/>
      <c r="C6297" s="26"/>
      <c r="D6297" s="26"/>
      <c r="E6297" s="26"/>
      <c r="F6297" s="26"/>
      <c r="G6297" s="26"/>
    </row>
    <row r="6298" spans="2:7" x14ac:dyDescent="0.2">
      <c r="B6298" s="26"/>
      <c r="C6298" s="26"/>
      <c r="D6298" s="26"/>
      <c r="E6298" s="26"/>
      <c r="F6298" s="26"/>
      <c r="G6298" s="26"/>
    </row>
    <row r="6299" spans="2:7" x14ac:dyDescent="0.2">
      <c r="B6299" s="26"/>
      <c r="C6299" s="26"/>
      <c r="D6299" s="26"/>
      <c r="E6299" s="26"/>
      <c r="F6299" s="26"/>
      <c r="G6299" s="26"/>
    </row>
    <row r="6300" spans="2:7" x14ac:dyDescent="0.2">
      <c r="B6300" s="26"/>
      <c r="C6300" s="26"/>
      <c r="D6300" s="26"/>
      <c r="E6300" s="26"/>
      <c r="F6300" s="26"/>
      <c r="G6300" s="26"/>
    </row>
    <row r="6301" spans="2:7" x14ac:dyDescent="0.2">
      <c r="B6301" s="26"/>
      <c r="C6301" s="26"/>
      <c r="D6301" s="26"/>
      <c r="E6301" s="26"/>
      <c r="F6301" s="26"/>
      <c r="G6301" s="26"/>
    </row>
    <row r="6302" spans="2:7" x14ac:dyDescent="0.2">
      <c r="B6302" s="26"/>
      <c r="C6302" s="26"/>
      <c r="D6302" s="26"/>
      <c r="E6302" s="26"/>
      <c r="F6302" s="26"/>
      <c r="G6302" s="26"/>
    </row>
    <row r="6303" spans="2:7" x14ac:dyDescent="0.2">
      <c r="B6303" s="26"/>
      <c r="C6303" s="26"/>
      <c r="D6303" s="26"/>
      <c r="E6303" s="26"/>
      <c r="F6303" s="26"/>
      <c r="G6303" s="26"/>
    </row>
    <row r="6304" spans="2:7" x14ac:dyDescent="0.2">
      <c r="B6304" s="26"/>
      <c r="C6304" s="26"/>
      <c r="D6304" s="26"/>
      <c r="E6304" s="26"/>
      <c r="F6304" s="26"/>
      <c r="G6304" s="26"/>
    </row>
    <row r="6305" spans="2:7" x14ac:dyDescent="0.2">
      <c r="B6305" s="26"/>
      <c r="C6305" s="26"/>
      <c r="D6305" s="26"/>
      <c r="E6305" s="26"/>
      <c r="F6305" s="26"/>
      <c r="G6305" s="26"/>
    </row>
    <row r="6306" spans="2:7" x14ac:dyDescent="0.2">
      <c r="B6306" s="26"/>
      <c r="C6306" s="26"/>
      <c r="D6306" s="26"/>
      <c r="E6306" s="26"/>
      <c r="F6306" s="26"/>
      <c r="G6306" s="26"/>
    </row>
    <row r="6307" spans="2:7" x14ac:dyDescent="0.2">
      <c r="B6307" s="26"/>
      <c r="C6307" s="26"/>
      <c r="D6307" s="26"/>
      <c r="E6307" s="26"/>
      <c r="F6307" s="26"/>
      <c r="G6307" s="26"/>
    </row>
    <row r="6308" spans="2:7" x14ac:dyDescent="0.2">
      <c r="B6308" s="26"/>
      <c r="C6308" s="26"/>
      <c r="D6308" s="26"/>
      <c r="E6308" s="26"/>
      <c r="F6308" s="26"/>
      <c r="G6308" s="26"/>
    </row>
    <row r="6309" spans="2:7" x14ac:dyDescent="0.2">
      <c r="B6309" s="26"/>
      <c r="C6309" s="26"/>
      <c r="D6309" s="26"/>
      <c r="E6309" s="26"/>
      <c r="F6309" s="26"/>
      <c r="G6309" s="26"/>
    </row>
    <row r="6310" spans="2:7" x14ac:dyDescent="0.2">
      <c r="B6310" s="26"/>
      <c r="C6310" s="26"/>
      <c r="D6310" s="26"/>
      <c r="E6310" s="26"/>
      <c r="F6310" s="26"/>
      <c r="G6310" s="26"/>
    </row>
    <row r="6311" spans="2:7" x14ac:dyDescent="0.2">
      <c r="B6311" s="26"/>
      <c r="C6311" s="26"/>
      <c r="D6311" s="26"/>
      <c r="E6311" s="26"/>
      <c r="F6311" s="26"/>
      <c r="G6311" s="26"/>
    </row>
    <row r="6312" spans="2:7" x14ac:dyDescent="0.2">
      <c r="B6312" s="26"/>
      <c r="C6312" s="26"/>
      <c r="D6312" s="26"/>
      <c r="E6312" s="26"/>
      <c r="F6312" s="26"/>
      <c r="G6312" s="26"/>
    </row>
    <row r="6313" spans="2:7" x14ac:dyDescent="0.2">
      <c r="B6313" s="26"/>
      <c r="C6313" s="26"/>
      <c r="D6313" s="26"/>
      <c r="E6313" s="26"/>
      <c r="F6313" s="26"/>
      <c r="G6313" s="26"/>
    </row>
    <row r="6314" spans="2:7" x14ac:dyDescent="0.2">
      <c r="B6314" s="26"/>
      <c r="C6314" s="26"/>
      <c r="D6314" s="26"/>
      <c r="E6314" s="26"/>
      <c r="F6314" s="26"/>
      <c r="G6314" s="26"/>
    </row>
    <row r="6315" spans="2:7" x14ac:dyDescent="0.2">
      <c r="B6315" s="26"/>
      <c r="C6315" s="26"/>
      <c r="D6315" s="26"/>
      <c r="E6315" s="26"/>
      <c r="F6315" s="26"/>
      <c r="G6315" s="26"/>
    </row>
    <row r="6316" spans="2:7" x14ac:dyDescent="0.2">
      <c r="B6316" s="26"/>
      <c r="C6316" s="26"/>
      <c r="D6316" s="26"/>
      <c r="E6316" s="26"/>
      <c r="F6316" s="26"/>
      <c r="G6316" s="26"/>
    </row>
    <row r="6317" spans="2:7" x14ac:dyDescent="0.2">
      <c r="B6317" s="26"/>
      <c r="C6317" s="26"/>
      <c r="D6317" s="26"/>
      <c r="E6317" s="26"/>
      <c r="F6317" s="26"/>
      <c r="G6317" s="26"/>
    </row>
    <row r="6318" spans="2:7" x14ac:dyDescent="0.2">
      <c r="B6318" s="26"/>
      <c r="C6318" s="26"/>
      <c r="D6318" s="26"/>
      <c r="E6318" s="26"/>
      <c r="F6318" s="26"/>
      <c r="G6318" s="26"/>
    </row>
    <row r="6319" spans="2:7" x14ac:dyDescent="0.2">
      <c r="B6319" s="26"/>
      <c r="C6319" s="26"/>
      <c r="D6319" s="26"/>
      <c r="E6319" s="26"/>
      <c r="F6319" s="26"/>
      <c r="G6319" s="26"/>
    </row>
    <row r="6320" spans="2:7" x14ac:dyDescent="0.2">
      <c r="B6320" s="26"/>
      <c r="C6320" s="26"/>
      <c r="D6320" s="26"/>
      <c r="E6320" s="26"/>
      <c r="F6320" s="26"/>
      <c r="G6320" s="26"/>
    </row>
    <row r="6321" spans="2:7" x14ac:dyDescent="0.2">
      <c r="B6321" s="26"/>
      <c r="C6321" s="26"/>
      <c r="D6321" s="26"/>
      <c r="E6321" s="26"/>
      <c r="F6321" s="26"/>
      <c r="G6321" s="26"/>
    </row>
    <row r="6322" spans="2:7" x14ac:dyDescent="0.2">
      <c r="B6322" s="26"/>
      <c r="C6322" s="26"/>
      <c r="D6322" s="26"/>
      <c r="E6322" s="26"/>
      <c r="F6322" s="26"/>
      <c r="G6322" s="26"/>
    </row>
    <row r="6323" spans="2:7" x14ac:dyDescent="0.2">
      <c r="B6323" s="26"/>
      <c r="C6323" s="26"/>
      <c r="D6323" s="26"/>
      <c r="E6323" s="26"/>
      <c r="F6323" s="26"/>
      <c r="G6323" s="26"/>
    </row>
    <row r="6324" spans="2:7" x14ac:dyDescent="0.2">
      <c r="B6324" s="26"/>
      <c r="C6324" s="26"/>
      <c r="D6324" s="26"/>
      <c r="E6324" s="26"/>
      <c r="F6324" s="26"/>
      <c r="G6324" s="26"/>
    </row>
    <row r="6325" spans="2:7" x14ac:dyDescent="0.2">
      <c r="B6325" s="26"/>
      <c r="C6325" s="26"/>
      <c r="D6325" s="26"/>
      <c r="E6325" s="26"/>
      <c r="F6325" s="26"/>
      <c r="G6325" s="26"/>
    </row>
    <row r="6326" spans="2:7" x14ac:dyDescent="0.2">
      <c r="B6326" s="26"/>
      <c r="C6326" s="26"/>
      <c r="D6326" s="26"/>
      <c r="E6326" s="26"/>
      <c r="F6326" s="26"/>
      <c r="G6326" s="26"/>
    </row>
    <row r="6327" spans="2:7" x14ac:dyDescent="0.2">
      <c r="B6327" s="26"/>
      <c r="C6327" s="26"/>
      <c r="D6327" s="26"/>
      <c r="E6327" s="26"/>
      <c r="F6327" s="26"/>
      <c r="G6327" s="26"/>
    </row>
    <row r="6328" spans="2:7" x14ac:dyDescent="0.2">
      <c r="B6328" s="26"/>
      <c r="C6328" s="26"/>
      <c r="D6328" s="26"/>
      <c r="E6328" s="26"/>
      <c r="F6328" s="26"/>
      <c r="G6328" s="26"/>
    </row>
    <row r="6329" spans="2:7" x14ac:dyDescent="0.2">
      <c r="B6329" s="26"/>
      <c r="C6329" s="26"/>
      <c r="D6329" s="26"/>
      <c r="E6329" s="26"/>
      <c r="F6329" s="26"/>
      <c r="G6329" s="26"/>
    </row>
    <row r="6330" spans="2:7" x14ac:dyDescent="0.2">
      <c r="B6330" s="26"/>
      <c r="C6330" s="26"/>
      <c r="D6330" s="26"/>
      <c r="E6330" s="26"/>
      <c r="F6330" s="26"/>
      <c r="G6330" s="26"/>
    </row>
    <row r="6331" spans="2:7" x14ac:dyDescent="0.2">
      <c r="B6331" s="26"/>
      <c r="C6331" s="26"/>
      <c r="D6331" s="26"/>
      <c r="E6331" s="26"/>
      <c r="F6331" s="26"/>
      <c r="G6331" s="26"/>
    </row>
    <row r="6332" spans="2:7" x14ac:dyDescent="0.2">
      <c r="B6332" s="26"/>
      <c r="C6332" s="26"/>
      <c r="D6332" s="26"/>
      <c r="E6332" s="26"/>
      <c r="F6332" s="26"/>
      <c r="G6332" s="26"/>
    </row>
    <row r="6333" spans="2:7" x14ac:dyDescent="0.2">
      <c r="B6333" s="26"/>
      <c r="C6333" s="26"/>
      <c r="D6333" s="26"/>
      <c r="E6333" s="26"/>
      <c r="F6333" s="26"/>
      <c r="G6333" s="26"/>
    </row>
    <row r="6334" spans="2:7" x14ac:dyDescent="0.2">
      <c r="B6334" s="26"/>
      <c r="C6334" s="26"/>
      <c r="D6334" s="26"/>
      <c r="E6334" s="26"/>
      <c r="F6334" s="26"/>
      <c r="G6334" s="26"/>
    </row>
    <row r="6335" spans="2:7" x14ac:dyDescent="0.2">
      <c r="B6335" s="26"/>
      <c r="C6335" s="26"/>
      <c r="D6335" s="26"/>
      <c r="E6335" s="26"/>
      <c r="F6335" s="26"/>
      <c r="G6335" s="26"/>
    </row>
    <row r="6336" spans="2:7" x14ac:dyDescent="0.2">
      <c r="B6336" s="26"/>
      <c r="C6336" s="26"/>
      <c r="D6336" s="26"/>
      <c r="E6336" s="26"/>
      <c r="F6336" s="26"/>
      <c r="G6336" s="26"/>
    </row>
    <row r="6337" spans="2:7" x14ac:dyDescent="0.2">
      <c r="B6337" s="26"/>
      <c r="C6337" s="26"/>
      <c r="D6337" s="26"/>
      <c r="E6337" s="26"/>
      <c r="F6337" s="26"/>
      <c r="G6337" s="26"/>
    </row>
    <row r="6338" spans="2:7" x14ac:dyDescent="0.2">
      <c r="B6338" s="26"/>
      <c r="C6338" s="26"/>
      <c r="D6338" s="26"/>
      <c r="E6338" s="26"/>
      <c r="F6338" s="26"/>
      <c r="G6338" s="26"/>
    </row>
    <row r="6339" spans="2:7" x14ac:dyDescent="0.2">
      <c r="B6339" s="26"/>
      <c r="C6339" s="26"/>
      <c r="D6339" s="26"/>
      <c r="E6339" s="26"/>
      <c r="F6339" s="26"/>
      <c r="G6339" s="26"/>
    </row>
    <row r="6340" spans="2:7" x14ac:dyDescent="0.2">
      <c r="B6340" s="26"/>
      <c r="C6340" s="26"/>
      <c r="D6340" s="26"/>
      <c r="E6340" s="26"/>
      <c r="F6340" s="26"/>
      <c r="G6340" s="26"/>
    </row>
    <row r="6341" spans="2:7" x14ac:dyDescent="0.2">
      <c r="B6341" s="26"/>
      <c r="C6341" s="26"/>
      <c r="D6341" s="26"/>
      <c r="E6341" s="26"/>
      <c r="F6341" s="26"/>
      <c r="G6341" s="26"/>
    </row>
    <row r="6342" spans="2:7" x14ac:dyDescent="0.2">
      <c r="B6342" s="26"/>
      <c r="C6342" s="26"/>
      <c r="D6342" s="26"/>
      <c r="E6342" s="26"/>
      <c r="F6342" s="26"/>
      <c r="G6342" s="26"/>
    </row>
    <row r="6343" spans="2:7" x14ac:dyDescent="0.2">
      <c r="B6343" s="26"/>
      <c r="C6343" s="26"/>
      <c r="D6343" s="26"/>
      <c r="E6343" s="26"/>
      <c r="F6343" s="26"/>
      <c r="G6343" s="26"/>
    </row>
    <row r="6344" spans="2:7" x14ac:dyDescent="0.2">
      <c r="B6344" s="26"/>
      <c r="C6344" s="26"/>
      <c r="D6344" s="26"/>
      <c r="E6344" s="26"/>
      <c r="F6344" s="26"/>
      <c r="G6344" s="26"/>
    </row>
    <row r="6345" spans="2:7" x14ac:dyDescent="0.2">
      <c r="B6345" s="26"/>
      <c r="C6345" s="26"/>
      <c r="D6345" s="26"/>
      <c r="E6345" s="26"/>
      <c r="F6345" s="26"/>
      <c r="G6345" s="26"/>
    </row>
    <row r="6346" spans="2:7" x14ac:dyDescent="0.2">
      <c r="B6346" s="26"/>
      <c r="C6346" s="26"/>
      <c r="D6346" s="26"/>
      <c r="E6346" s="26"/>
      <c r="F6346" s="26"/>
      <c r="G6346" s="26"/>
    </row>
    <row r="6347" spans="2:7" x14ac:dyDescent="0.2">
      <c r="B6347" s="26"/>
      <c r="C6347" s="26"/>
      <c r="D6347" s="26"/>
      <c r="E6347" s="26"/>
      <c r="F6347" s="26"/>
      <c r="G6347" s="26"/>
    </row>
    <row r="6348" spans="2:7" x14ac:dyDescent="0.2">
      <c r="B6348" s="26"/>
      <c r="C6348" s="26"/>
      <c r="D6348" s="26"/>
      <c r="E6348" s="26"/>
      <c r="F6348" s="26"/>
      <c r="G6348" s="26"/>
    </row>
    <row r="6349" spans="2:7" x14ac:dyDescent="0.2">
      <c r="B6349" s="26"/>
      <c r="C6349" s="26"/>
      <c r="D6349" s="26"/>
      <c r="E6349" s="26"/>
      <c r="F6349" s="26"/>
      <c r="G6349" s="26"/>
    </row>
    <row r="6350" spans="2:7" x14ac:dyDescent="0.2">
      <c r="B6350" s="26"/>
      <c r="C6350" s="26"/>
      <c r="D6350" s="26"/>
      <c r="E6350" s="26"/>
      <c r="F6350" s="26"/>
      <c r="G6350" s="26"/>
    </row>
    <row r="6351" spans="2:7" x14ac:dyDescent="0.2">
      <c r="B6351" s="26"/>
      <c r="C6351" s="26"/>
      <c r="D6351" s="26"/>
      <c r="E6351" s="26"/>
      <c r="F6351" s="26"/>
      <c r="G6351" s="26"/>
    </row>
    <row r="6352" spans="2:7" x14ac:dyDescent="0.2">
      <c r="B6352" s="26"/>
      <c r="C6352" s="26"/>
      <c r="D6352" s="26"/>
      <c r="E6352" s="26"/>
      <c r="F6352" s="26"/>
      <c r="G6352" s="26"/>
    </row>
    <row r="6353" spans="2:7" x14ac:dyDescent="0.2">
      <c r="B6353" s="26"/>
      <c r="C6353" s="26"/>
      <c r="D6353" s="26"/>
      <c r="E6353" s="26"/>
      <c r="F6353" s="26"/>
      <c r="G6353" s="26"/>
    </row>
    <row r="6354" spans="2:7" x14ac:dyDescent="0.2">
      <c r="B6354" s="26"/>
      <c r="C6354" s="26"/>
      <c r="D6354" s="26"/>
      <c r="E6354" s="26"/>
      <c r="F6354" s="26"/>
      <c r="G6354" s="26"/>
    </row>
    <row r="6355" spans="2:7" x14ac:dyDescent="0.2">
      <c r="B6355" s="26"/>
      <c r="C6355" s="26"/>
      <c r="D6355" s="26"/>
      <c r="E6355" s="26"/>
      <c r="F6355" s="26"/>
      <c r="G6355" s="26"/>
    </row>
    <row r="6356" spans="2:7" x14ac:dyDescent="0.2">
      <c r="B6356" s="26"/>
      <c r="C6356" s="26"/>
      <c r="D6356" s="26"/>
      <c r="E6356" s="26"/>
      <c r="F6356" s="26"/>
      <c r="G6356" s="26"/>
    </row>
    <row r="6357" spans="2:7" x14ac:dyDescent="0.2">
      <c r="B6357" s="26"/>
      <c r="C6357" s="26"/>
      <c r="D6357" s="26"/>
      <c r="E6357" s="26"/>
      <c r="F6357" s="26"/>
      <c r="G6357" s="26"/>
    </row>
    <row r="6358" spans="2:7" x14ac:dyDescent="0.2">
      <c r="B6358" s="26"/>
      <c r="C6358" s="26"/>
      <c r="D6358" s="26"/>
      <c r="E6358" s="26"/>
      <c r="F6358" s="26"/>
      <c r="G6358" s="26"/>
    </row>
    <row r="6359" spans="2:7" x14ac:dyDescent="0.2">
      <c r="B6359" s="26"/>
      <c r="C6359" s="26"/>
      <c r="D6359" s="26"/>
      <c r="E6359" s="26"/>
      <c r="F6359" s="26"/>
      <c r="G6359" s="26"/>
    </row>
    <row r="6360" spans="2:7" x14ac:dyDescent="0.2">
      <c r="B6360" s="26"/>
      <c r="C6360" s="26"/>
      <c r="D6360" s="26"/>
      <c r="E6360" s="26"/>
      <c r="F6360" s="26"/>
      <c r="G6360" s="26"/>
    </row>
    <row r="6361" spans="2:7" x14ac:dyDescent="0.2">
      <c r="B6361" s="26"/>
      <c r="C6361" s="26"/>
      <c r="D6361" s="26"/>
      <c r="E6361" s="26"/>
      <c r="F6361" s="26"/>
      <c r="G6361" s="26"/>
    </row>
    <row r="6362" spans="2:7" x14ac:dyDescent="0.2">
      <c r="B6362" s="26"/>
      <c r="C6362" s="26"/>
      <c r="D6362" s="26"/>
      <c r="E6362" s="26"/>
      <c r="F6362" s="26"/>
      <c r="G6362" s="26"/>
    </row>
    <row r="6363" spans="2:7" x14ac:dyDescent="0.2">
      <c r="B6363" s="26"/>
      <c r="C6363" s="26"/>
      <c r="D6363" s="26"/>
      <c r="E6363" s="26"/>
      <c r="F6363" s="26"/>
      <c r="G6363" s="26"/>
    </row>
    <row r="6364" spans="2:7" x14ac:dyDescent="0.2">
      <c r="B6364" s="26"/>
      <c r="C6364" s="26"/>
      <c r="D6364" s="26"/>
      <c r="E6364" s="26"/>
      <c r="F6364" s="26"/>
      <c r="G6364" s="26"/>
    </row>
    <row r="6365" spans="2:7" x14ac:dyDescent="0.2">
      <c r="B6365" s="26"/>
      <c r="C6365" s="26"/>
      <c r="D6365" s="26"/>
      <c r="E6365" s="26"/>
      <c r="F6365" s="26"/>
      <c r="G6365" s="26"/>
    </row>
    <row r="6366" spans="2:7" x14ac:dyDescent="0.2">
      <c r="B6366" s="26"/>
      <c r="C6366" s="26"/>
      <c r="D6366" s="26"/>
      <c r="E6366" s="26"/>
      <c r="F6366" s="26"/>
      <c r="G6366" s="26"/>
    </row>
    <row r="6367" spans="2:7" x14ac:dyDescent="0.2">
      <c r="B6367" s="26"/>
      <c r="C6367" s="26"/>
      <c r="D6367" s="26"/>
      <c r="E6367" s="26"/>
      <c r="F6367" s="26"/>
      <c r="G6367" s="26"/>
    </row>
    <row r="6368" spans="2:7" x14ac:dyDescent="0.2">
      <c r="B6368" s="26"/>
      <c r="C6368" s="26"/>
      <c r="D6368" s="26"/>
      <c r="E6368" s="26"/>
      <c r="F6368" s="26"/>
      <c r="G6368" s="26"/>
    </row>
    <row r="6369" spans="2:7" x14ac:dyDescent="0.2">
      <c r="B6369" s="26"/>
      <c r="C6369" s="26"/>
      <c r="D6369" s="26"/>
      <c r="E6369" s="26"/>
      <c r="F6369" s="26"/>
      <c r="G6369" s="26"/>
    </row>
    <row r="6370" spans="2:7" x14ac:dyDescent="0.2">
      <c r="B6370" s="26"/>
      <c r="C6370" s="26"/>
      <c r="D6370" s="26"/>
      <c r="E6370" s="26"/>
      <c r="F6370" s="26"/>
      <c r="G6370" s="26"/>
    </row>
    <row r="6371" spans="2:7" x14ac:dyDescent="0.2">
      <c r="B6371" s="26"/>
      <c r="C6371" s="26"/>
      <c r="D6371" s="26"/>
      <c r="E6371" s="26"/>
      <c r="F6371" s="26"/>
      <c r="G6371" s="26"/>
    </row>
    <row r="6372" spans="2:7" x14ac:dyDescent="0.2">
      <c r="B6372" s="26"/>
      <c r="C6372" s="26"/>
      <c r="D6372" s="26"/>
      <c r="E6372" s="26"/>
      <c r="F6372" s="26"/>
      <c r="G6372" s="26"/>
    </row>
    <row r="6373" spans="2:7" x14ac:dyDescent="0.2">
      <c r="B6373" s="26"/>
      <c r="C6373" s="26"/>
      <c r="D6373" s="26"/>
      <c r="E6373" s="26"/>
      <c r="F6373" s="26"/>
      <c r="G6373" s="26"/>
    </row>
    <row r="6374" spans="2:7" x14ac:dyDescent="0.2">
      <c r="B6374" s="26"/>
      <c r="C6374" s="26"/>
      <c r="D6374" s="26"/>
      <c r="E6374" s="26"/>
      <c r="F6374" s="26"/>
      <c r="G6374" s="26"/>
    </row>
    <row r="6375" spans="2:7" x14ac:dyDescent="0.2">
      <c r="B6375" s="26"/>
      <c r="C6375" s="26"/>
      <c r="D6375" s="26"/>
      <c r="E6375" s="26"/>
      <c r="F6375" s="26"/>
      <c r="G6375" s="26"/>
    </row>
    <row r="6376" spans="2:7" x14ac:dyDescent="0.2">
      <c r="B6376" s="26"/>
      <c r="C6376" s="26"/>
      <c r="D6376" s="26"/>
      <c r="E6376" s="26"/>
      <c r="F6376" s="26"/>
      <c r="G6376" s="26"/>
    </row>
    <row r="6377" spans="2:7" x14ac:dyDescent="0.2">
      <c r="B6377" s="26"/>
      <c r="C6377" s="26"/>
      <c r="D6377" s="26"/>
      <c r="E6377" s="26"/>
      <c r="F6377" s="26"/>
      <c r="G6377" s="26"/>
    </row>
    <row r="6378" spans="2:7" x14ac:dyDescent="0.2">
      <c r="B6378" s="26"/>
      <c r="C6378" s="26"/>
      <c r="D6378" s="26"/>
      <c r="E6378" s="26"/>
      <c r="F6378" s="26"/>
      <c r="G6378" s="26"/>
    </row>
    <row r="6379" spans="2:7" x14ac:dyDescent="0.2">
      <c r="B6379" s="26"/>
      <c r="C6379" s="26"/>
      <c r="D6379" s="26"/>
      <c r="E6379" s="26"/>
      <c r="F6379" s="26"/>
      <c r="G6379" s="26"/>
    </row>
    <row r="6380" spans="2:7" x14ac:dyDescent="0.2">
      <c r="B6380" s="26"/>
      <c r="C6380" s="26"/>
      <c r="D6380" s="26"/>
      <c r="E6380" s="26"/>
      <c r="F6380" s="26"/>
      <c r="G6380" s="26"/>
    </row>
    <row r="6381" spans="2:7" x14ac:dyDescent="0.2">
      <c r="B6381" s="26"/>
      <c r="C6381" s="26"/>
      <c r="D6381" s="26"/>
      <c r="E6381" s="26"/>
      <c r="F6381" s="26"/>
      <c r="G6381" s="26"/>
    </row>
    <row r="6382" spans="2:7" x14ac:dyDescent="0.2">
      <c r="B6382" s="26"/>
      <c r="C6382" s="26"/>
      <c r="D6382" s="26"/>
      <c r="E6382" s="26"/>
      <c r="F6382" s="26"/>
      <c r="G6382" s="26"/>
    </row>
    <row r="6383" spans="2:7" x14ac:dyDescent="0.2">
      <c r="B6383" s="26"/>
      <c r="C6383" s="26"/>
      <c r="D6383" s="26"/>
      <c r="E6383" s="26"/>
      <c r="F6383" s="26"/>
      <c r="G6383" s="26"/>
    </row>
    <row r="6384" spans="2:7" x14ac:dyDescent="0.2">
      <c r="B6384" s="26"/>
      <c r="C6384" s="26"/>
      <c r="D6384" s="26"/>
      <c r="E6384" s="26"/>
      <c r="F6384" s="26"/>
      <c r="G6384" s="26"/>
    </row>
    <row r="6385" spans="2:7" x14ac:dyDescent="0.2">
      <c r="B6385" s="26"/>
      <c r="C6385" s="26"/>
      <c r="D6385" s="26"/>
      <c r="E6385" s="26"/>
      <c r="F6385" s="26"/>
      <c r="G6385" s="26"/>
    </row>
    <row r="6386" spans="2:7" x14ac:dyDescent="0.2">
      <c r="B6386" s="26"/>
      <c r="C6386" s="26"/>
      <c r="D6386" s="26"/>
      <c r="E6386" s="26"/>
      <c r="F6386" s="26"/>
      <c r="G6386" s="26"/>
    </row>
    <row r="6387" spans="2:7" x14ac:dyDescent="0.2">
      <c r="B6387" s="26"/>
      <c r="C6387" s="26"/>
      <c r="D6387" s="26"/>
      <c r="E6387" s="26"/>
      <c r="F6387" s="26"/>
      <c r="G6387" s="26"/>
    </row>
    <row r="6388" spans="2:7" x14ac:dyDescent="0.2">
      <c r="B6388" s="26"/>
      <c r="C6388" s="26"/>
      <c r="D6388" s="26"/>
      <c r="E6388" s="26"/>
      <c r="F6388" s="26"/>
      <c r="G6388" s="26"/>
    </row>
    <row r="6389" spans="2:7" x14ac:dyDescent="0.2">
      <c r="B6389" s="26"/>
      <c r="C6389" s="26"/>
      <c r="D6389" s="26"/>
      <c r="E6389" s="26"/>
      <c r="F6389" s="26"/>
      <c r="G6389" s="26"/>
    </row>
    <row r="6390" spans="2:7" x14ac:dyDescent="0.2">
      <c r="B6390" s="26"/>
      <c r="C6390" s="26"/>
      <c r="D6390" s="26"/>
      <c r="E6390" s="26"/>
      <c r="F6390" s="26"/>
      <c r="G6390" s="26"/>
    </row>
    <row r="6391" spans="2:7" x14ac:dyDescent="0.2">
      <c r="B6391" s="26"/>
      <c r="C6391" s="26"/>
      <c r="D6391" s="26"/>
      <c r="E6391" s="26"/>
      <c r="F6391" s="26"/>
      <c r="G6391" s="26"/>
    </row>
    <row r="6392" spans="2:7" x14ac:dyDescent="0.2">
      <c r="B6392" s="26"/>
      <c r="C6392" s="26"/>
      <c r="D6392" s="26"/>
      <c r="E6392" s="26"/>
      <c r="F6392" s="26"/>
      <c r="G6392" s="26"/>
    </row>
    <row r="6393" spans="2:7" x14ac:dyDescent="0.2">
      <c r="B6393" s="26"/>
      <c r="C6393" s="26"/>
      <c r="D6393" s="26"/>
      <c r="E6393" s="26"/>
      <c r="F6393" s="26"/>
      <c r="G6393" s="26"/>
    </row>
    <row r="6394" spans="2:7" x14ac:dyDescent="0.2">
      <c r="B6394" s="26"/>
      <c r="C6394" s="26"/>
      <c r="D6394" s="26"/>
      <c r="E6394" s="26"/>
      <c r="F6394" s="26"/>
      <c r="G6394" s="26"/>
    </row>
    <row r="6395" spans="2:7" x14ac:dyDescent="0.2">
      <c r="B6395" s="26"/>
      <c r="C6395" s="26"/>
      <c r="D6395" s="26"/>
      <c r="E6395" s="26"/>
      <c r="F6395" s="26"/>
      <c r="G6395" s="26"/>
    </row>
    <row r="6396" spans="2:7" x14ac:dyDescent="0.2">
      <c r="B6396" s="26"/>
      <c r="C6396" s="26"/>
      <c r="D6396" s="26"/>
      <c r="E6396" s="26"/>
      <c r="F6396" s="26"/>
      <c r="G6396" s="26"/>
    </row>
    <row r="6397" spans="2:7" x14ac:dyDescent="0.2">
      <c r="B6397" s="26"/>
      <c r="C6397" s="26"/>
      <c r="D6397" s="26"/>
      <c r="E6397" s="26"/>
      <c r="F6397" s="26"/>
      <c r="G6397" s="26"/>
    </row>
    <row r="6398" spans="2:7" x14ac:dyDescent="0.2">
      <c r="B6398" s="26"/>
      <c r="C6398" s="26"/>
      <c r="D6398" s="26"/>
      <c r="E6398" s="26"/>
      <c r="F6398" s="26"/>
      <c r="G6398" s="26"/>
    </row>
    <row r="6399" spans="2:7" x14ac:dyDescent="0.2">
      <c r="B6399" s="26"/>
      <c r="C6399" s="26"/>
      <c r="D6399" s="26"/>
      <c r="E6399" s="26"/>
      <c r="F6399" s="26"/>
      <c r="G6399" s="26"/>
    </row>
    <row r="6400" spans="2:7" x14ac:dyDescent="0.2">
      <c r="B6400" s="26"/>
      <c r="C6400" s="26"/>
      <c r="D6400" s="26"/>
      <c r="E6400" s="26"/>
      <c r="F6400" s="26"/>
      <c r="G6400" s="26"/>
    </row>
    <row r="6401" spans="2:7" x14ac:dyDescent="0.2">
      <c r="B6401" s="26"/>
      <c r="C6401" s="26"/>
      <c r="D6401" s="26"/>
      <c r="E6401" s="26"/>
      <c r="F6401" s="26"/>
      <c r="G6401" s="26"/>
    </row>
    <row r="6402" spans="2:7" x14ac:dyDescent="0.2">
      <c r="B6402" s="26"/>
      <c r="C6402" s="26"/>
      <c r="D6402" s="26"/>
      <c r="E6402" s="26"/>
      <c r="F6402" s="26"/>
      <c r="G6402" s="26"/>
    </row>
    <row r="6403" spans="2:7" x14ac:dyDescent="0.2">
      <c r="B6403" s="26"/>
      <c r="C6403" s="26"/>
      <c r="D6403" s="26"/>
      <c r="E6403" s="26"/>
      <c r="F6403" s="26"/>
      <c r="G6403" s="26"/>
    </row>
    <row r="6404" spans="2:7" x14ac:dyDescent="0.2">
      <c r="B6404" s="26"/>
      <c r="C6404" s="26"/>
      <c r="D6404" s="26"/>
      <c r="E6404" s="26"/>
      <c r="F6404" s="26"/>
      <c r="G6404" s="26"/>
    </row>
    <row r="6405" spans="2:7" x14ac:dyDescent="0.2">
      <c r="B6405" s="26"/>
      <c r="C6405" s="26"/>
      <c r="D6405" s="26"/>
      <c r="E6405" s="26"/>
      <c r="F6405" s="26"/>
      <c r="G6405" s="26"/>
    </row>
    <row r="6406" spans="2:7" x14ac:dyDescent="0.2">
      <c r="B6406" s="26"/>
      <c r="C6406" s="26"/>
      <c r="D6406" s="26"/>
      <c r="E6406" s="26"/>
      <c r="F6406" s="26"/>
      <c r="G6406" s="26"/>
    </row>
    <row r="6407" spans="2:7" x14ac:dyDescent="0.2">
      <c r="B6407" s="26"/>
      <c r="C6407" s="26"/>
      <c r="D6407" s="26"/>
      <c r="E6407" s="26"/>
      <c r="F6407" s="26"/>
      <c r="G6407" s="26"/>
    </row>
    <row r="6408" spans="2:7" x14ac:dyDescent="0.2">
      <c r="B6408" s="26"/>
      <c r="C6408" s="26"/>
      <c r="D6408" s="26"/>
      <c r="E6408" s="26"/>
      <c r="F6408" s="26"/>
      <c r="G6408" s="26"/>
    </row>
    <row r="6409" spans="2:7" x14ac:dyDescent="0.2">
      <c r="B6409" s="26"/>
      <c r="C6409" s="26"/>
      <c r="D6409" s="26"/>
      <c r="E6409" s="26"/>
      <c r="F6409" s="26"/>
      <c r="G6409" s="26"/>
    </row>
    <row r="6410" spans="2:7" x14ac:dyDescent="0.2">
      <c r="B6410" s="26"/>
      <c r="C6410" s="26"/>
      <c r="D6410" s="26"/>
      <c r="E6410" s="26"/>
      <c r="F6410" s="26"/>
      <c r="G6410" s="26"/>
    </row>
    <row r="6411" spans="2:7" x14ac:dyDescent="0.2">
      <c r="B6411" s="26"/>
      <c r="C6411" s="26"/>
      <c r="D6411" s="26"/>
      <c r="E6411" s="26"/>
      <c r="F6411" s="26"/>
      <c r="G6411" s="26"/>
    </row>
    <row r="6412" spans="2:7" x14ac:dyDescent="0.2">
      <c r="B6412" s="26"/>
      <c r="C6412" s="26"/>
      <c r="D6412" s="26"/>
      <c r="E6412" s="26"/>
      <c r="F6412" s="26"/>
      <c r="G6412" s="26"/>
    </row>
    <row r="6413" spans="2:7" x14ac:dyDescent="0.2">
      <c r="B6413" s="26"/>
      <c r="C6413" s="26"/>
      <c r="D6413" s="26"/>
      <c r="E6413" s="26"/>
      <c r="F6413" s="26"/>
      <c r="G6413" s="26"/>
    </row>
    <row r="6414" spans="2:7" x14ac:dyDescent="0.2">
      <c r="B6414" s="26"/>
      <c r="C6414" s="26"/>
      <c r="D6414" s="26"/>
      <c r="E6414" s="26"/>
      <c r="F6414" s="26"/>
      <c r="G6414" s="26"/>
    </row>
    <row r="6415" spans="2:7" x14ac:dyDescent="0.2">
      <c r="B6415" s="26"/>
      <c r="C6415" s="26"/>
      <c r="D6415" s="26"/>
      <c r="E6415" s="26"/>
      <c r="F6415" s="26"/>
      <c r="G6415" s="26"/>
    </row>
    <row r="6416" spans="2:7" x14ac:dyDescent="0.2">
      <c r="B6416" s="26"/>
      <c r="C6416" s="26"/>
      <c r="D6416" s="26"/>
      <c r="E6416" s="26"/>
      <c r="F6416" s="26"/>
      <c r="G6416" s="26"/>
    </row>
    <row r="6417" spans="2:7" x14ac:dyDescent="0.2">
      <c r="B6417" s="26"/>
      <c r="C6417" s="26"/>
      <c r="D6417" s="26"/>
      <c r="E6417" s="26"/>
      <c r="F6417" s="26"/>
      <c r="G6417" s="26"/>
    </row>
    <row r="6418" spans="2:7" x14ac:dyDescent="0.2">
      <c r="B6418" s="26"/>
      <c r="C6418" s="26"/>
      <c r="D6418" s="26"/>
      <c r="E6418" s="26"/>
      <c r="F6418" s="26"/>
      <c r="G6418" s="26"/>
    </row>
    <row r="6419" spans="2:7" x14ac:dyDescent="0.2">
      <c r="B6419" s="26"/>
      <c r="C6419" s="26"/>
      <c r="D6419" s="26"/>
      <c r="E6419" s="26"/>
      <c r="F6419" s="26"/>
      <c r="G6419" s="26"/>
    </row>
    <row r="6420" spans="2:7" x14ac:dyDescent="0.2">
      <c r="B6420" s="26"/>
      <c r="C6420" s="26"/>
      <c r="D6420" s="26"/>
      <c r="E6420" s="26"/>
      <c r="F6420" s="26"/>
      <c r="G6420" s="26"/>
    </row>
    <row r="6421" spans="2:7" x14ac:dyDescent="0.2">
      <c r="B6421" s="26"/>
      <c r="C6421" s="26"/>
      <c r="D6421" s="26"/>
      <c r="E6421" s="26"/>
      <c r="F6421" s="26"/>
      <c r="G6421" s="26"/>
    </row>
    <row r="6422" spans="2:7" x14ac:dyDescent="0.2">
      <c r="B6422" s="26"/>
      <c r="C6422" s="26"/>
      <c r="D6422" s="26"/>
      <c r="E6422" s="26"/>
      <c r="F6422" s="26"/>
      <c r="G6422" s="26"/>
    </row>
    <row r="6423" spans="2:7" x14ac:dyDescent="0.2">
      <c r="B6423" s="26"/>
      <c r="C6423" s="26"/>
      <c r="D6423" s="26"/>
      <c r="E6423" s="26"/>
      <c r="F6423" s="26"/>
      <c r="G6423" s="26"/>
    </row>
    <row r="6424" spans="2:7" x14ac:dyDescent="0.2">
      <c r="B6424" s="26"/>
      <c r="C6424" s="26"/>
      <c r="D6424" s="26"/>
      <c r="E6424" s="26"/>
      <c r="F6424" s="26"/>
      <c r="G6424" s="26"/>
    </row>
    <row r="6425" spans="2:7" x14ac:dyDescent="0.2">
      <c r="B6425" s="26"/>
      <c r="C6425" s="26"/>
      <c r="D6425" s="26"/>
      <c r="E6425" s="26"/>
      <c r="F6425" s="26"/>
      <c r="G6425" s="26"/>
    </row>
    <row r="6426" spans="2:7" x14ac:dyDescent="0.2">
      <c r="B6426" s="26"/>
      <c r="C6426" s="26"/>
      <c r="D6426" s="26"/>
      <c r="E6426" s="26"/>
      <c r="F6426" s="26"/>
      <c r="G6426" s="26"/>
    </row>
    <row r="6427" spans="2:7" x14ac:dyDescent="0.2">
      <c r="B6427" s="26"/>
      <c r="C6427" s="26"/>
      <c r="D6427" s="26"/>
      <c r="E6427" s="26"/>
      <c r="F6427" s="26"/>
      <c r="G6427" s="26"/>
    </row>
    <row r="6428" spans="2:7" x14ac:dyDescent="0.2">
      <c r="B6428" s="26"/>
      <c r="C6428" s="26"/>
      <c r="D6428" s="26"/>
      <c r="E6428" s="26"/>
      <c r="F6428" s="26"/>
      <c r="G6428" s="26"/>
    </row>
    <row r="6429" spans="2:7" x14ac:dyDescent="0.2">
      <c r="B6429" s="26"/>
      <c r="C6429" s="26"/>
      <c r="D6429" s="26"/>
      <c r="E6429" s="26"/>
      <c r="F6429" s="26"/>
      <c r="G6429" s="26"/>
    </row>
    <row r="6430" spans="2:7" x14ac:dyDescent="0.2">
      <c r="B6430" s="26"/>
      <c r="C6430" s="26"/>
      <c r="D6430" s="26"/>
      <c r="E6430" s="26"/>
      <c r="F6430" s="26"/>
      <c r="G6430" s="26"/>
    </row>
    <row r="6431" spans="2:7" x14ac:dyDescent="0.2">
      <c r="B6431" s="26"/>
      <c r="C6431" s="26"/>
      <c r="D6431" s="26"/>
      <c r="E6431" s="26"/>
      <c r="F6431" s="26"/>
      <c r="G6431" s="26"/>
    </row>
    <row r="6432" spans="2:7" x14ac:dyDescent="0.2">
      <c r="B6432" s="26"/>
      <c r="C6432" s="26"/>
      <c r="D6432" s="26"/>
      <c r="E6432" s="26"/>
      <c r="F6432" s="26"/>
      <c r="G6432" s="26"/>
    </row>
    <row r="6433" spans="2:7" x14ac:dyDescent="0.2">
      <c r="B6433" s="26"/>
      <c r="C6433" s="26"/>
      <c r="D6433" s="26"/>
      <c r="E6433" s="26"/>
      <c r="F6433" s="26"/>
      <c r="G6433" s="26"/>
    </row>
    <row r="6434" spans="2:7" x14ac:dyDescent="0.2">
      <c r="B6434" s="26"/>
      <c r="C6434" s="26"/>
      <c r="D6434" s="26"/>
      <c r="E6434" s="26"/>
      <c r="F6434" s="26"/>
      <c r="G6434" s="26"/>
    </row>
    <row r="6435" spans="2:7" x14ac:dyDescent="0.2">
      <c r="B6435" s="26"/>
      <c r="C6435" s="26"/>
      <c r="D6435" s="26"/>
      <c r="E6435" s="26"/>
      <c r="F6435" s="26"/>
      <c r="G6435" s="26"/>
    </row>
    <row r="6436" spans="2:7" x14ac:dyDescent="0.2">
      <c r="B6436" s="26"/>
      <c r="C6436" s="26"/>
      <c r="D6436" s="26"/>
      <c r="E6436" s="26"/>
      <c r="F6436" s="26"/>
      <c r="G6436" s="26"/>
    </row>
    <row r="6437" spans="2:7" x14ac:dyDescent="0.2">
      <c r="B6437" s="26"/>
      <c r="C6437" s="26"/>
      <c r="D6437" s="26"/>
      <c r="E6437" s="26"/>
      <c r="F6437" s="26"/>
      <c r="G6437" s="26"/>
    </row>
    <row r="6438" spans="2:7" x14ac:dyDescent="0.2">
      <c r="B6438" s="26"/>
      <c r="C6438" s="26"/>
      <c r="D6438" s="26"/>
      <c r="E6438" s="26"/>
      <c r="F6438" s="26"/>
      <c r="G6438" s="26"/>
    </row>
    <row r="6439" spans="2:7" x14ac:dyDescent="0.2">
      <c r="B6439" s="26"/>
      <c r="C6439" s="26"/>
      <c r="D6439" s="26"/>
      <c r="E6439" s="26"/>
      <c r="F6439" s="26"/>
      <c r="G6439" s="26"/>
    </row>
    <row r="6440" spans="2:7" x14ac:dyDescent="0.2">
      <c r="B6440" s="26"/>
      <c r="C6440" s="26"/>
      <c r="D6440" s="26"/>
      <c r="E6440" s="26"/>
      <c r="F6440" s="26"/>
      <c r="G6440" s="26"/>
    </row>
    <row r="6441" spans="2:7" x14ac:dyDescent="0.2">
      <c r="B6441" s="26"/>
      <c r="C6441" s="26"/>
      <c r="D6441" s="26"/>
      <c r="E6441" s="26"/>
      <c r="F6441" s="26"/>
      <c r="G6441" s="26"/>
    </row>
    <row r="6442" spans="2:7" x14ac:dyDescent="0.2">
      <c r="B6442" s="26"/>
      <c r="C6442" s="26"/>
      <c r="D6442" s="26"/>
      <c r="E6442" s="26"/>
      <c r="F6442" s="26"/>
      <c r="G6442" s="26"/>
    </row>
    <row r="6443" spans="2:7" x14ac:dyDescent="0.2">
      <c r="B6443" s="26"/>
      <c r="C6443" s="26"/>
      <c r="D6443" s="26"/>
      <c r="E6443" s="26"/>
      <c r="F6443" s="26"/>
      <c r="G6443" s="26"/>
    </row>
    <row r="6444" spans="2:7" x14ac:dyDescent="0.2">
      <c r="B6444" s="26"/>
      <c r="C6444" s="26"/>
      <c r="D6444" s="26"/>
      <c r="E6444" s="26"/>
      <c r="F6444" s="26"/>
      <c r="G6444" s="26"/>
    </row>
    <row r="6445" spans="2:7" x14ac:dyDescent="0.2">
      <c r="B6445" s="26"/>
      <c r="C6445" s="26"/>
      <c r="D6445" s="26"/>
      <c r="E6445" s="26"/>
      <c r="F6445" s="26"/>
      <c r="G6445" s="26"/>
    </row>
    <row r="6446" spans="2:7" x14ac:dyDescent="0.2">
      <c r="B6446" s="26"/>
      <c r="C6446" s="26"/>
      <c r="D6446" s="26"/>
      <c r="E6446" s="26"/>
      <c r="F6446" s="26"/>
      <c r="G6446" s="26"/>
    </row>
    <row r="6447" spans="2:7" x14ac:dyDescent="0.2">
      <c r="B6447" s="26"/>
      <c r="C6447" s="26"/>
      <c r="D6447" s="26"/>
      <c r="E6447" s="26"/>
      <c r="F6447" s="26"/>
      <c r="G6447" s="26"/>
    </row>
    <row r="6448" spans="2:7" x14ac:dyDescent="0.2">
      <c r="B6448" s="26"/>
      <c r="C6448" s="26"/>
      <c r="D6448" s="26"/>
      <c r="E6448" s="26"/>
      <c r="F6448" s="26"/>
      <c r="G6448" s="26"/>
    </row>
    <row r="6449" spans="2:7" x14ac:dyDescent="0.2">
      <c r="B6449" s="26"/>
      <c r="C6449" s="26"/>
      <c r="D6449" s="26"/>
      <c r="E6449" s="26"/>
      <c r="F6449" s="26"/>
      <c r="G6449" s="26"/>
    </row>
    <row r="6450" spans="2:7" x14ac:dyDescent="0.2">
      <c r="B6450" s="26"/>
      <c r="C6450" s="26"/>
      <c r="D6450" s="26"/>
      <c r="E6450" s="26"/>
      <c r="F6450" s="26"/>
      <c r="G6450" s="26"/>
    </row>
    <row r="6451" spans="2:7" x14ac:dyDescent="0.2">
      <c r="B6451" s="26"/>
      <c r="C6451" s="26"/>
      <c r="D6451" s="26"/>
      <c r="E6451" s="26"/>
      <c r="F6451" s="26"/>
      <c r="G6451" s="26"/>
    </row>
    <row r="6452" spans="2:7" x14ac:dyDescent="0.2">
      <c r="B6452" s="26"/>
      <c r="C6452" s="26"/>
      <c r="D6452" s="26"/>
      <c r="E6452" s="26"/>
      <c r="F6452" s="26"/>
      <c r="G6452" s="26"/>
    </row>
    <row r="6453" spans="2:7" x14ac:dyDescent="0.2">
      <c r="B6453" s="26"/>
      <c r="C6453" s="26"/>
      <c r="D6453" s="26"/>
      <c r="E6453" s="26"/>
      <c r="F6453" s="26"/>
      <c r="G6453" s="26"/>
    </row>
    <row r="6454" spans="2:7" x14ac:dyDescent="0.2">
      <c r="B6454" s="26"/>
      <c r="C6454" s="26"/>
      <c r="D6454" s="26"/>
      <c r="E6454" s="26"/>
      <c r="F6454" s="26"/>
      <c r="G6454" s="26"/>
    </row>
    <row r="6455" spans="2:7" x14ac:dyDescent="0.2">
      <c r="B6455" s="26"/>
      <c r="C6455" s="26"/>
      <c r="D6455" s="26"/>
      <c r="E6455" s="26"/>
      <c r="F6455" s="26"/>
      <c r="G6455" s="26"/>
    </row>
    <row r="6456" spans="2:7" x14ac:dyDescent="0.2">
      <c r="B6456" s="26"/>
      <c r="C6456" s="26"/>
      <c r="D6456" s="26"/>
      <c r="E6456" s="26"/>
      <c r="F6456" s="26"/>
      <c r="G6456" s="26"/>
    </row>
    <row r="6457" spans="2:7" x14ac:dyDescent="0.2">
      <c r="B6457" s="26"/>
      <c r="C6457" s="26"/>
      <c r="D6457" s="26"/>
      <c r="E6457" s="26"/>
      <c r="F6457" s="26"/>
      <c r="G6457" s="26"/>
    </row>
    <row r="6458" spans="2:7" x14ac:dyDescent="0.2">
      <c r="B6458" s="26"/>
      <c r="C6458" s="26"/>
      <c r="D6458" s="26"/>
      <c r="E6458" s="26"/>
      <c r="F6458" s="26"/>
      <c r="G6458" s="26"/>
    </row>
    <row r="6459" spans="2:7" x14ac:dyDescent="0.2">
      <c r="B6459" s="26"/>
      <c r="C6459" s="26"/>
      <c r="D6459" s="26"/>
      <c r="E6459" s="26"/>
      <c r="F6459" s="26"/>
      <c r="G6459" s="26"/>
    </row>
    <row r="6460" spans="2:7" x14ac:dyDescent="0.2">
      <c r="B6460" s="26"/>
      <c r="C6460" s="26"/>
      <c r="D6460" s="26"/>
      <c r="E6460" s="26"/>
      <c r="F6460" s="26"/>
      <c r="G6460" s="26"/>
    </row>
    <row r="6461" spans="2:7" x14ac:dyDescent="0.2">
      <c r="B6461" s="26"/>
      <c r="C6461" s="26"/>
      <c r="D6461" s="26"/>
      <c r="E6461" s="26"/>
      <c r="F6461" s="26"/>
      <c r="G6461" s="26"/>
    </row>
    <row r="6462" spans="2:7" x14ac:dyDescent="0.2">
      <c r="B6462" s="26"/>
      <c r="C6462" s="26"/>
      <c r="D6462" s="26"/>
      <c r="E6462" s="26"/>
      <c r="F6462" s="26"/>
      <c r="G6462" s="26"/>
    </row>
    <row r="6463" spans="2:7" x14ac:dyDescent="0.2">
      <c r="B6463" s="26"/>
      <c r="C6463" s="26"/>
      <c r="D6463" s="26"/>
      <c r="E6463" s="26"/>
      <c r="F6463" s="26"/>
      <c r="G6463" s="26"/>
    </row>
    <row r="6464" spans="2:7" x14ac:dyDescent="0.2">
      <c r="B6464" s="26"/>
      <c r="C6464" s="26"/>
      <c r="D6464" s="26"/>
      <c r="E6464" s="26"/>
      <c r="F6464" s="26"/>
      <c r="G6464" s="26"/>
    </row>
    <row r="6465" spans="2:7" x14ac:dyDescent="0.2">
      <c r="B6465" s="26"/>
      <c r="C6465" s="26"/>
      <c r="D6465" s="26"/>
      <c r="E6465" s="26"/>
      <c r="F6465" s="26"/>
      <c r="G6465" s="26"/>
    </row>
    <row r="6466" spans="2:7" x14ac:dyDescent="0.2">
      <c r="B6466" s="26"/>
      <c r="C6466" s="26"/>
      <c r="D6466" s="26"/>
      <c r="E6466" s="26"/>
      <c r="F6466" s="26"/>
      <c r="G6466" s="26"/>
    </row>
    <row r="6467" spans="2:7" x14ac:dyDescent="0.2">
      <c r="B6467" s="26"/>
      <c r="C6467" s="26"/>
      <c r="D6467" s="26"/>
      <c r="E6467" s="26"/>
      <c r="F6467" s="26"/>
      <c r="G6467" s="26"/>
    </row>
    <row r="6468" spans="2:7" x14ac:dyDescent="0.2">
      <c r="B6468" s="26"/>
      <c r="C6468" s="26"/>
      <c r="D6468" s="26"/>
      <c r="E6468" s="26"/>
      <c r="F6468" s="26"/>
      <c r="G6468" s="26"/>
    </row>
    <row r="6469" spans="2:7" x14ac:dyDescent="0.2">
      <c r="B6469" s="26"/>
      <c r="C6469" s="26"/>
      <c r="D6469" s="26"/>
      <c r="E6469" s="26"/>
      <c r="F6469" s="26"/>
      <c r="G6469" s="26"/>
    </row>
    <row r="6470" spans="2:7" x14ac:dyDescent="0.2">
      <c r="B6470" s="26"/>
      <c r="C6470" s="26"/>
      <c r="D6470" s="26"/>
      <c r="E6470" s="26"/>
      <c r="F6470" s="26"/>
      <c r="G6470" s="26"/>
    </row>
    <row r="6471" spans="2:7" x14ac:dyDescent="0.2">
      <c r="B6471" s="26"/>
      <c r="C6471" s="26"/>
      <c r="D6471" s="26"/>
      <c r="E6471" s="26"/>
      <c r="F6471" s="26"/>
      <c r="G6471" s="26"/>
    </row>
    <row r="6472" spans="2:7" x14ac:dyDescent="0.2">
      <c r="B6472" s="26"/>
      <c r="C6472" s="26"/>
      <c r="D6472" s="26"/>
      <c r="E6472" s="26"/>
      <c r="F6472" s="26"/>
      <c r="G6472" s="26"/>
    </row>
    <row r="6473" spans="2:7" x14ac:dyDescent="0.2">
      <c r="B6473" s="26"/>
      <c r="C6473" s="26"/>
      <c r="D6473" s="26"/>
      <c r="E6473" s="26"/>
      <c r="F6473" s="26"/>
      <c r="G6473" s="26"/>
    </row>
    <row r="6474" spans="2:7" x14ac:dyDescent="0.2">
      <c r="B6474" s="26"/>
      <c r="C6474" s="26"/>
      <c r="D6474" s="26"/>
      <c r="E6474" s="26"/>
      <c r="F6474" s="26"/>
      <c r="G6474" s="26"/>
    </row>
    <row r="6475" spans="2:7" x14ac:dyDescent="0.2">
      <c r="B6475" s="26"/>
      <c r="C6475" s="26"/>
      <c r="D6475" s="26"/>
      <c r="E6475" s="26"/>
      <c r="F6475" s="26"/>
      <c r="G6475" s="26"/>
    </row>
    <row r="6476" spans="2:7" x14ac:dyDescent="0.2">
      <c r="B6476" s="26"/>
      <c r="C6476" s="26"/>
      <c r="D6476" s="26"/>
      <c r="E6476" s="26"/>
      <c r="F6476" s="26"/>
      <c r="G6476" s="26"/>
    </row>
    <row r="6477" spans="2:7" x14ac:dyDescent="0.2">
      <c r="B6477" s="26"/>
      <c r="C6477" s="26"/>
      <c r="D6477" s="26"/>
      <c r="E6477" s="26"/>
      <c r="F6477" s="26"/>
      <c r="G6477" s="26"/>
    </row>
    <row r="6478" spans="2:7" x14ac:dyDescent="0.2">
      <c r="B6478" s="26"/>
      <c r="C6478" s="26"/>
      <c r="D6478" s="26"/>
      <c r="E6478" s="26"/>
      <c r="F6478" s="26"/>
      <c r="G6478" s="26"/>
    </row>
    <row r="6479" spans="2:7" x14ac:dyDescent="0.2">
      <c r="B6479" s="26"/>
      <c r="C6479" s="26"/>
      <c r="D6479" s="26"/>
      <c r="E6479" s="26"/>
      <c r="F6479" s="26"/>
      <c r="G6479" s="26"/>
    </row>
    <row r="6480" spans="2:7" x14ac:dyDescent="0.2">
      <c r="B6480" s="26"/>
      <c r="C6480" s="26"/>
      <c r="D6480" s="26"/>
      <c r="E6480" s="26"/>
      <c r="F6480" s="26"/>
      <c r="G6480" s="26"/>
    </row>
    <row r="6481" spans="2:7" x14ac:dyDescent="0.2">
      <c r="B6481" s="26"/>
      <c r="C6481" s="26"/>
      <c r="D6481" s="26"/>
      <c r="E6481" s="26"/>
      <c r="F6481" s="26"/>
      <c r="G6481" s="26"/>
    </row>
    <row r="6482" spans="2:7" x14ac:dyDescent="0.2">
      <c r="B6482" s="26"/>
      <c r="C6482" s="26"/>
      <c r="D6482" s="26"/>
      <c r="E6482" s="26"/>
      <c r="F6482" s="26"/>
      <c r="G6482" s="26"/>
    </row>
    <row r="6483" spans="2:7" x14ac:dyDescent="0.2">
      <c r="B6483" s="26"/>
      <c r="C6483" s="26"/>
      <c r="D6483" s="26"/>
      <c r="E6483" s="26"/>
      <c r="F6483" s="26"/>
      <c r="G6483" s="26"/>
    </row>
    <row r="6484" spans="2:7" x14ac:dyDescent="0.2">
      <c r="B6484" s="26"/>
      <c r="C6484" s="26"/>
      <c r="D6484" s="26"/>
      <c r="E6484" s="26"/>
      <c r="F6484" s="26"/>
      <c r="G6484" s="26"/>
    </row>
    <row r="6485" spans="2:7" x14ac:dyDescent="0.2">
      <c r="B6485" s="26"/>
      <c r="C6485" s="26"/>
      <c r="D6485" s="26"/>
      <c r="E6485" s="26"/>
      <c r="F6485" s="26"/>
      <c r="G6485" s="26"/>
    </row>
    <row r="6486" spans="2:7" x14ac:dyDescent="0.2">
      <c r="B6486" s="26"/>
      <c r="C6486" s="26"/>
      <c r="D6486" s="26"/>
      <c r="E6486" s="26"/>
      <c r="F6486" s="26"/>
      <c r="G6486" s="26"/>
    </row>
    <row r="6487" spans="2:7" x14ac:dyDescent="0.2">
      <c r="B6487" s="26"/>
      <c r="C6487" s="26"/>
      <c r="D6487" s="26"/>
      <c r="E6487" s="26"/>
      <c r="F6487" s="26"/>
      <c r="G6487" s="26"/>
    </row>
    <row r="6488" spans="2:7" x14ac:dyDescent="0.2">
      <c r="B6488" s="26"/>
      <c r="C6488" s="26"/>
      <c r="D6488" s="26"/>
      <c r="E6488" s="26"/>
      <c r="F6488" s="26"/>
      <c r="G6488" s="26"/>
    </row>
    <row r="6489" spans="2:7" x14ac:dyDescent="0.2">
      <c r="B6489" s="26"/>
      <c r="C6489" s="26"/>
      <c r="D6489" s="26"/>
      <c r="E6489" s="26"/>
      <c r="F6489" s="26"/>
      <c r="G6489" s="26"/>
    </row>
    <row r="6490" spans="2:7" x14ac:dyDescent="0.2">
      <c r="B6490" s="26"/>
      <c r="C6490" s="26"/>
      <c r="D6490" s="26"/>
      <c r="E6490" s="26"/>
      <c r="F6490" s="26"/>
      <c r="G6490" s="26"/>
    </row>
    <row r="6491" spans="2:7" x14ac:dyDescent="0.2">
      <c r="B6491" s="26"/>
      <c r="C6491" s="26"/>
      <c r="D6491" s="26"/>
      <c r="E6491" s="26"/>
      <c r="F6491" s="26"/>
      <c r="G6491" s="26"/>
    </row>
    <row r="6492" spans="2:7" x14ac:dyDescent="0.2">
      <c r="B6492" s="26"/>
      <c r="C6492" s="26"/>
      <c r="D6492" s="26"/>
      <c r="E6492" s="26"/>
      <c r="F6492" s="26"/>
      <c r="G6492" s="26"/>
    </row>
    <row r="6493" spans="2:7" x14ac:dyDescent="0.2">
      <c r="B6493" s="26"/>
      <c r="C6493" s="26"/>
      <c r="D6493" s="26"/>
      <c r="E6493" s="26"/>
      <c r="F6493" s="26"/>
      <c r="G6493" s="26"/>
    </row>
    <row r="6494" spans="2:7" x14ac:dyDescent="0.2">
      <c r="B6494" s="26"/>
      <c r="C6494" s="26"/>
      <c r="D6494" s="26"/>
      <c r="E6494" s="26"/>
      <c r="F6494" s="26"/>
      <c r="G6494" s="26"/>
    </row>
    <row r="6495" spans="2:7" x14ac:dyDescent="0.2">
      <c r="B6495" s="26"/>
      <c r="C6495" s="26"/>
      <c r="D6495" s="26"/>
      <c r="E6495" s="26"/>
      <c r="F6495" s="26"/>
      <c r="G6495" s="26"/>
    </row>
    <row r="6496" spans="2:7" x14ac:dyDescent="0.2">
      <c r="B6496" s="26"/>
      <c r="C6496" s="26"/>
      <c r="D6496" s="26"/>
      <c r="E6496" s="26"/>
      <c r="F6496" s="26"/>
      <c r="G6496" s="26"/>
    </row>
    <row r="6497" spans="2:7" x14ac:dyDescent="0.2">
      <c r="B6497" s="26"/>
      <c r="C6497" s="26"/>
      <c r="D6497" s="26"/>
      <c r="E6497" s="26"/>
      <c r="F6497" s="26"/>
      <c r="G6497" s="26"/>
    </row>
    <row r="6498" spans="2:7" x14ac:dyDescent="0.2">
      <c r="B6498" s="26"/>
      <c r="C6498" s="26"/>
      <c r="D6498" s="26"/>
      <c r="E6498" s="26"/>
      <c r="F6498" s="26"/>
      <c r="G6498" s="26"/>
    </row>
    <row r="6499" spans="2:7" x14ac:dyDescent="0.2">
      <c r="B6499" s="26"/>
      <c r="C6499" s="26"/>
      <c r="D6499" s="26"/>
      <c r="E6499" s="26"/>
      <c r="F6499" s="26"/>
      <c r="G6499" s="26"/>
    </row>
    <row r="6500" spans="2:7" x14ac:dyDescent="0.2">
      <c r="B6500" s="26"/>
      <c r="C6500" s="26"/>
      <c r="D6500" s="26"/>
      <c r="E6500" s="26"/>
      <c r="F6500" s="26"/>
      <c r="G6500" s="26"/>
    </row>
    <row r="6501" spans="2:7" x14ac:dyDescent="0.2">
      <c r="B6501" s="26"/>
      <c r="C6501" s="26"/>
      <c r="D6501" s="26"/>
      <c r="E6501" s="26"/>
      <c r="F6501" s="26"/>
      <c r="G6501" s="26"/>
    </row>
    <row r="6502" spans="2:7" x14ac:dyDescent="0.2">
      <c r="B6502" s="26"/>
      <c r="C6502" s="26"/>
      <c r="D6502" s="26"/>
      <c r="E6502" s="26"/>
      <c r="F6502" s="26"/>
      <c r="G6502" s="26"/>
    </row>
    <row r="6503" spans="2:7" x14ac:dyDescent="0.2">
      <c r="B6503" s="26"/>
      <c r="C6503" s="26"/>
      <c r="D6503" s="26"/>
      <c r="E6503" s="26"/>
      <c r="F6503" s="26"/>
      <c r="G6503" s="26"/>
    </row>
    <row r="6504" spans="2:7" x14ac:dyDescent="0.2">
      <c r="B6504" s="26"/>
      <c r="C6504" s="26"/>
      <c r="D6504" s="26"/>
      <c r="E6504" s="26"/>
      <c r="F6504" s="26"/>
      <c r="G6504" s="26"/>
    </row>
    <row r="6505" spans="2:7" x14ac:dyDescent="0.2">
      <c r="B6505" s="26"/>
      <c r="C6505" s="26"/>
      <c r="D6505" s="26"/>
      <c r="E6505" s="26"/>
      <c r="F6505" s="26"/>
      <c r="G6505" s="26"/>
    </row>
    <row r="6506" spans="2:7" x14ac:dyDescent="0.2">
      <c r="B6506" s="26"/>
      <c r="C6506" s="26"/>
      <c r="D6506" s="26"/>
      <c r="E6506" s="26"/>
      <c r="F6506" s="26"/>
      <c r="G6506" s="26"/>
    </row>
    <row r="6507" spans="2:7" x14ac:dyDescent="0.2">
      <c r="B6507" s="26"/>
      <c r="C6507" s="26"/>
      <c r="D6507" s="26"/>
      <c r="E6507" s="26"/>
      <c r="F6507" s="26"/>
      <c r="G6507" s="26"/>
    </row>
    <row r="6508" spans="2:7" x14ac:dyDescent="0.2">
      <c r="B6508" s="26"/>
      <c r="C6508" s="26"/>
      <c r="D6508" s="26"/>
      <c r="E6508" s="26"/>
      <c r="F6508" s="26"/>
      <c r="G6508" s="26"/>
    </row>
    <row r="6509" spans="2:7" x14ac:dyDescent="0.2">
      <c r="B6509" s="26"/>
      <c r="C6509" s="26"/>
      <c r="D6509" s="26"/>
      <c r="E6509" s="26"/>
      <c r="F6509" s="26"/>
      <c r="G6509" s="26"/>
    </row>
    <row r="6510" spans="2:7" x14ac:dyDescent="0.2">
      <c r="B6510" s="26"/>
      <c r="C6510" s="26"/>
      <c r="D6510" s="26"/>
      <c r="E6510" s="26"/>
      <c r="F6510" s="26"/>
      <c r="G6510" s="26"/>
    </row>
    <row r="6511" spans="2:7" x14ac:dyDescent="0.2">
      <c r="B6511" s="26"/>
      <c r="C6511" s="26"/>
      <c r="D6511" s="26"/>
      <c r="E6511" s="26"/>
      <c r="F6511" s="26"/>
      <c r="G6511" s="26"/>
    </row>
    <row r="6512" spans="2:7" x14ac:dyDescent="0.2">
      <c r="B6512" s="26"/>
      <c r="C6512" s="26"/>
      <c r="D6512" s="26"/>
      <c r="E6512" s="26"/>
      <c r="F6512" s="26"/>
      <c r="G6512" s="26"/>
    </row>
    <row r="6513" spans="2:7" x14ac:dyDescent="0.2">
      <c r="B6513" s="26"/>
      <c r="C6513" s="26"/>
      <c r="D6513" s="26"/>
      <c r="E6513" s="26"/>
      <c r="F6513" s="26"/>
      <c r="G6513" s="26"/>
    </row>
    <row r="6514" spans="2:7" x14ac:dyDescent="0.2">
      <c r="B6514" s="26"/>
      <c r="C6514" s="26"/>
      <c r="D6514" s="26"/>
      <c r="E6514" s="26"/>
      <c r="F6514" s="26"/>
      <c r="G6514" s="26"/>
    </row>
    <row r="6515" spans="2:7" x14ac:dyDescent="0.2">
      <c r="B6515" s="26"/>
      <c r="C6515" s="26"/>
      <c r="D6515" s="26"/>
      <c r="E6515" s="26"/>
      <c r="F6515" s="26"/>
      <c r="G6515" s="26"/>
    </row>
    <row r="6516" spans="2:7" x14ac:dyDescent="0.2">
      <c r="B6516" s="26"/>
      <c r="C6516" s="26"/>
      <c r="D6516" s="26"/>
      <c r="E6516" s="26"/>
      <c r="F6516" s="26"/>
      <c r="G6516" s="26"/>
    </row>
    <row r="6517" spans="2:7" x14ac:dyDescent="0.2">
      <c r="B6517" s="26"/>
      <c r="C6517" s="26"/>
      <c r="D6517" s="26"/>
      <c r="E6517" s="26"/>
      <c r="F6517" s="26"/>
      <c r="G6517" s="26"/>
    </row>
    <row r="6518" spans="2:7" x14ac:dyDescent="0.2">
      <c r="B6518" s="26"/>
      <c r="C6518" s="26"/>
      <c r="D6518" s="26"/>
      <c r="E6518" s="26"/>
      <c r="F6518" s="26"/>
      <c r="G6518" s="26"/>
    </row>
    <row r="6519" spans="2:7" x14ac:dyDescent="0.2">
      <c r="B6519" s="26"/>
      <c r="C6519" s="26"/>
      <c r="D6519" s="26"/>
      <c r="E6519" s="26"/>
      <c r="F6519" s="26"/>
      <c r="G6519" s="26"/>
    </row>
    <row r="6520" spans="2:7" x14ac:dyDescent="0.2">
      <c r="B6520" s="26"/>
      <c r="C6520" s="26"/>
      <c r="D6520" s="26"/>
      <c r="E6520" s="26"/>
      <c r="F6520" s="26"/>
      <c r="G6520" s="26"/>
    </row>
    <row r="6521" spans="2:7" x14ac:dyDescent="0.2">
      <c r="B6521" s="26"/>
      <c r="C6521" s="26"/>
      <c r="D6521" s="26"/>
      <c r="E6521" s="26"/>
      <c r="F6521" s="26"/>
      <c r="G6521" s="26"/>
    </row>
    <row r="6522" spans="2:7" x14ac:dyDescent="0.2">
      <c r="B6522" s="26"/>
      <c r="C6522" s="26"/>
      <c r="D6522" s="26"/>
      <c r="E6522" s="26"/>
      <c r="F6522" s="26"/>
      <c r="G6522" s="26"/>
    </row>
    <row r="6523" spans="2:7" x14ac:dyDescent="0.2">
      <c r="B6523" s="26"/>
      <c r="C6523" s="26"/>
      <c r="D6523" s="26"/>
      <c r="E6523" s="26"/>
      <c r="F6523" s="26"/>
      <c r="G6523" s="26"/>
    </row>
    <row r="6524" spans="2:7" x14ac:dyDescent="0.2">
      <c r="B6524" s="26"/>
      <c r="C6524" s="26"/>
      <c r="D6524" s="26"/>
      <c r="E6524" s="26"/>
      <c r="F6524" s="26"/>
      <c r="G6524" s="26"/>
    </row>
    <row r="6525" spans="2:7" x14ac:dyDescent="0.2">
      <c r="B6525" s="26"/>
      <c r="C6525" s="26"/>
      <c r="D6525" s="26"/>
      <c r="E6525" s="26"/>
      <c r="F6525" s="26"/>
      <c r="G6525" s="26"/>
    </row>
    <row r="6526" spans="2:7" x14ac:dyDescent="0.2">
      <c r="B6526" s="26"/>
      <c r="C6526" s="26"/>
      <c r="D6526" s="26"/>
      <c r="E6526" s="26"/>
      <c r="F6526" s="26"/>
      <c r="G6526" s="26"/>
    </row>
    <row r="6527" spans="2:7" x14ac:dyDescent="0.2">
      <c r="B6527" s="26"/>
      <c r="C6527" s="26"/>
      <c r="D6527" s="26"/>
      <c r="E6527" s="26"/>
      <c r="F6527" s="26"/>
      <c r="G6527" s="26"/>
    </row>
    <row r="6528" spans="2:7" x14ac:dyDescent="0.2">
      <c r="B6528" s="26"/>
      <c r="C6528" s="26"/>
      <c r="D6528" s="26"/>
      <c r="E6528" s="26"/>
      <c r="F6528" s="26"/>
      <c r="G6528" s="26"/>
    </row>
    <row r="6529" spans="2:7" x14ac:dyDescent="0.2">
      <c r="B6529" s="26"/>
      <c r="C6529" s="26"/>
      <c r="D6529" s="26"/>
      <c r="E6529" s="26"/>
      <c r="F6529" s="26"/>
      <c r="G6529" s="26"/>
    </row>
    <row r="6530" spans="2:7" x14ac:dyDescent="0.2">
      <c r="B6530" s="26"/>
      <c r="C6530" s="26"/>
      <c r="D6530" s="26"/>
      <c r="E6530" s="26"/>
      <c r="F6530" s="26"/>
      <c r="G6530" s="26"/>
    </row>
    <row r="6531" spans="2:7" x14ac:dyDescent="0.2">
      <c r="B6531" s="26"/>
      <c r="C6531" s="26"/>
      <c r="D6531" s="26"/>
      <c r="E6531" s="26"/>
      <c r="F6531" s="26"/>
      <c r="G6531" s="26"/>
    </row>
    <row r="6532" spans="2:7" x14ac:dyDescent="0.2">
      <c r="B6532" s="26"/>
      <c r="C6532" s="26"/>
      <c r="D6532" s="26"/>
      <c r="E6532" s="26"/>
      <c r="F6532" s="26"/>
      <c r="G6532" s="26"/>
    </row>
    <row r="6533" spans="2:7" x14ac:dyDescent="0.2">
      <c r="B6533" s="26"/>
      <c r="C6533" s="26"/>
      <c r="D6533" s="26"/>
      <c r="E6533" s="26"/>
      <c r="F6533" s="26"/>
      <c r="G6533" s="26"/>
    </row>
    <row r="6534" spans="2:7" x14ac:dyDescent="0.2">
      <c r="B6534" s="26"/>
      <c r="C6534" s="26"/>
      <c r="D6534" s="26"/>
      <c r="E6534" s="26"/>
      <c r="F6534" s="26"/>
      <c r="G6534" s="26"/>
    </row>
    <row r="6535" spans="2:7" x14ac:dyDescent="0.2">
      <c r="B6535" s="26"/>
      <c r="C6535" s="26"/>
      <c r="D6535" s="26"/>
      <c r="E6535" s="26"/>
      <c r="F6535" s="26"/>
      <c r="G6535" s="26"/>
    </row>
    <row r="6536" spans="2:7" x14ac:dyDescent="0.2">
      <c r="B6536" s="26"/>
      <c r="C6536" s="26"/>
      <c r="D6536" s="26"/>
      <c r="E6536" s="26"/>
      <c r="F6536" s="26"/>
      <c r="G6536" s="26"/>
    </row>
    <row r="6537" spans="2:7" x14ac:dyDescent="0.2">
      <c r="B6537" s="26"/>
      <c r="C6537" s="26"/>
      <c r="D6537" s="26"/>
      <c r="E6537" s="26"/>
      <c r="F6537" s="26"/>
      <c r="G6537" s="26"/>
    </row>
    <row r="6538" spans="2:7" x14ac:dyDescent="0.2">
      <c r="B6538" s="26"/>
      <c r="C6538" s="26"/>
      <c r="D6538" s="26"/>
      <c r="E6538" s="26"/>
      <c r="F6538" s="26"/>
      <c r="G6538" s="26"/>
    </row>
    <row r="6539" spans="2:7" x14ac:dyDescent="0.2">
      <c r="B6539" s="26"/>
      <c r="C6539" s="26"/>
      <c r="D6539" s="26"/>
      <c r="E6539" s="26"/>
      <c r="F6539" s="26"/>
      <c r="G6539" s="26"/>
    </row>
    <row r="6540" spans="2:7" x14ac:dyDescent="0.2">
      <c r="B6540" s="26"/>
      <c r="C6540" s="26"/>
      <c r="D6540" s="26"/>
      <c r="E6540" s="26"/>
      <c r="F6540" s="26"/>
      <c r="G6540" s="26"/>
    </row>
    <row r="6541" spans="2:7" x14ac:dyDescent="0.2">
      <c r="B6541" s="26"/>
      <c r="C6541" s="26"/>
      <c r="D6541" s="26"/>
      <c r="E6541" s="26"/>
      <c r="F6541" s="26"/>
      <c r="G6541" s="26"/>
    </row>
    <row r="6542" spans="2:7" x14ac:dyDescent="0.2">
      <c r="B6542" s="26"/>
      <c r="C6542" s="26"/>
      <c r="D6542" s="26"/>
      <c r="E6542" s="26"/>
      <c r="F6542" s="26"/>
      <c r="G6542" s="26"/>
    </row>
    <row r="6543" spans="2:7" x14ac:dyDescent="0.2">
      <c r="B6543" s="26"/>
      <c r="C6543" s="26"/>
      <c r="D6543" s="26"/>
      <c r="E6543" s="26"/>
      <c r="F6543" s="26"/>
      <c r="G6543" s="26"/>
    </row>
    <row r="6544" spans="2:7" x14ac:dyDescent="0.2">
      <c r="B6544" s="26"/>
      <c r="C6544" s="26"/>
      <c r="D6544" s="26"/>
      <c r="E6544" s="26"/>
      <c r="F6544" s="26"/>
      <c r="G6544" s="26"/>
    </row>
    <row r="6545" spans="2:7" x14ac:dyDescent="0.2">
      <c r="B6545" s="26"/>
      <c r="C6545" s="26"/>
      <c r="D6545" s="26"/>
      <c r="E6545" s="26"/>
      <c r="F6545" s="26"/>
      <c r="G6545" s="26"/>
    </row>
    <row r="6546" spans="2:7" x14ac:dyDescent="0.2">
      <c r="B6546" s="26"/>
      <c r="C6546" s="26"/>
      <c r="D6546" s="26"/>
      <c r="E6546" s="26"/>
      <c r="F6546" s="26"/>
      <c r="G6546" s="26"/>
    </row>
    <row r="6547" spans="2:7" x14ac:dyDescent="0.2">
      <c r="B6547" s="26"/>
      <c r="C6547" s="26"/>
      <c r="D6547" s="26"/>
      <c r="E6547" s="26"/>
      <c r="F6547" s="26"/>
      <c r="G6547" s="26"/>
    </row>
    <row r="6548" spans="2:7" x14ac:dyDescent="0.2">
      <c r="B6548" s="26"/>
      <c r="C6548" s="26"/>
      <c r="D6548" s="26"/>
      <c r="E6548" s="26"/>
      <c r="F6548" s="26"/>
      <c r="G6548" s="26"/>
    </row>
    <row r="6549" spans="2:7" x14ac:dyDescent="0.2">
      <c r="B6549" s="26"/>
      <c r="C6549" s="26"/>
      <c r="D6549" s="26"/>
      <c r="E6549" s="26"/>
      <c r="F6549" s="26"/>
      <c r="G6549" s="26"/>
    </row>
    <row r="6550" spans="2:7" x14ac:dyDescent="0.2">
      <c r="B6550" s="26"/>
      <c r="C6550" s="26"/>
      <c r="D6550" s="26"/>
      <c r="E6550" s="26"/>
      <c r="F6550" s="26"/>
      <c r="G6550" s="26"/>
    </row>
    <row r="6551" spans="2:7" x14ac:dyDescent="0.2">
      <c r="B6551" s="26"/>
      <c r="C6551" s="26"/>
      <c r="D6551" s="26"/>
      <c r="E6551" s="26"/>
      <c r="F6551" s="26"/>
      <c r="G6551" s="26"/>
    </row>
    <row r="6552" spans="2:7" x14ac:dyDescent="0.2">
      <c r="B6552" s="26"/>
      <c r="C6552" s="26"/>
      <c r="D6552" s="26"/>
      <c r="E6552" s="26"/>
      <c r="F6552" s="26"/>
      <c r="G6552" s="26"/>
    </row>
    <row r="6553" spans="2:7" x14ac:dyDescent="0.2">
      <c r="B6553" s="26"/>
      <c r="C6553" s="26"/>
      <c r="D6553" s="26"/>
      <c r="E6553" s="26"/>
      <c r="F6553" s="26"/>
      <c r="G6553" s="26"/>
    </row>
    <row r="6554" spans="2:7" x14ac:dyDescent="0.2">
      <c r="B6554" s="26"/>
      <c r="C6554" s="26"/>
      <c r="D6554" s="26"/>
      <c r="E6554" s="26"/>
      <c r="F6554" s="26"/>
      <c r="G6554" s="26"/>
    </row>
    <row r="6555" spans="2:7" x14ac:dyDescent="0.2">
      <c r="B6555" s="26"/>
      <c r="C6555" s="26"/>
      <c r="D6555" s="26"/>
      <c r="E6555" s="26"/>
      <c r="F6555" s="26"/>
      <c r="G6555" s="26"/>
    </row>
    <row r="6556" spans="2:7" x14ac:dyDescent="0.2">
      <c r="B6556" s="26"/>
      <c r="C6556" s="26"/>
      <c r="D6556" s="26"/>
      <c r="E6556" s="26"/>
      <c r="F6556" s="26"/>
      <c r="G6556" s="26"/>
    </row>
    <row r="6557" spans="2:7" x14ac:dyDescent="0.2">
      <c r="B6557" s="26"/>
      <c r="C6557" s="26"/>
      <c r="D6557" s="26"/>
      <c r="E6557" s="26"/>
      <c r="F6557" s="26"/>
      <c r="G6557" s="26"/>
    </row>
    <row r="6558" spans="2:7" x14ac:dyDescent="0.2">
      <c r="B6558" s="26"/>
      <c r="C6558" s="26"/>
      <c r="D6558" s="26"/>
      <c r="E6558" s="26"/>
      <c r="F6558" s="26"/>
      <c r="G6558" s="26"/>
    </row>
    <row r="6559" spans="2:7" x14ac:dyDescent="0.2">
      <c r="B6559" s="26"/>
      <c r="C6559" s="26"/>
      <c r="D6559" s="26"/>
      <c r="E6559" s="26"/>
      <c r="F6559" s="26"/>
      <c r="G6559" s="26"/>
    </row>
    <row r="6560" spans="2:7" x14ac:dyDescent="0.2">
      <c r="B6560" s="26"/>
      <c r="C6560" s="26"/>
      <c r="D6560" s="26"/>
      <c r="E6560" s="26"/>
      <c r="F6560" s="26"/>
      <c r="G6560" s="26"/>
    </row>
    <row r="6561" spans="2:7" x14ac:dyDescent="0.2">
      <c r="B6561" s="26"/>
      <c r="C6561" s="26"/>
      <c r="D6561" s="26"/>
      <c r="E6561" s="26"/>
      <c r="F6561" s="26"/>
      <c r="G6561" s="26"/>
    </row>
    <row r="6562" spans="2:7" x14ac:dyDescent="0.2">
      <c r="B6562" s="26"/>
      <c r="C6562" s="26"/>
      <c r="D6562" s="26"/>
      <c r="E6562" s="26"/>
      <c r="F6562" s="26"/>
      <c r="G6562" s="26"/>
    </row>
    <row r="6563" spans="2:7" x14ac:dyDescent="0.2">
      <c r="B6563" s="26"/>
      <c r="C6563" s="26"/>
      <c r="D6563" s="26"/>
      <c r="E6563" s="26"/>
      <c r="F6563" s="26"/>
      <c r="G6563" s="26"/>
    </row>
    <row r="6564" spans="2:7" x14ac:dyDescent="0.2">
      <c r="B6564" s="26"/>
      <c r="C6564" s="26"/>
      <c r="D6564" s="26"/>
      <c r="E6564" s="26"/>
      <c r="F6564" s="26"/>
      <c r="G6564" s="26"/>
    </row>
    <row r="6565" spans="2:7" x14ac:dyDescent="0.2">
      <c r="B6565" s="26"/>
      <c r="C6565" s="26"/>
      <c r="D6565" s="26"/>
      <c r="E6565" s="26"/>
      <c r="F6565" s="26"/>
      <c r="G6565" s="26"/>
    </row>
    <row r="6566" spans="2:7" x14ac:dyDescent="0.2">
      <c r="B6566" s="26"/>
      <c r="C6566" s="26"/>
      <c r="D6566" s="26"/>
      <c r="E6566" s="26"/>
      <c r="F6566" s="26"/>
      <c r="G6566" s="26"/>
    </row>
    <row r="6567" spans="2:7" x14ac:dyDescent="0.2">
      <c r="B6567" s="26"/>
      <c r="C6567" s="26"/>
      <c r="D6567" s="26"/>
      <c r="E6567" s="26"/>
      <c r="F6567" s="26"/>
      <c r="G6567" s="26"/>
    </row>
    <row r="6568" spans="2:7" x14ac:dyDescent="0.2">
      <c r="B6568" s="26"/>
      <c r="C6568" s="26"/>
      <c r="D6568" s="26"/>
      <c r="E6568" s="26"/>
      <c r="F6568" s="26"/>
      <c r="G6568" s="26"/>
    </row>
    <row r="6569" spans="2:7" x14ac:dyDescent="0.2">
      <c r="B6569" s="26"/>
      <c r="C6569" s="26"/>
      <c r="D6569" s="26"/>
      <c r="E6569" s="26"/>
      <c r="F6569" s="26"/>
      <c r="G6569" s="26"/>
    </row>
    <row r="6570" spans="2:7" x14ac:dyDescent="0.2">
      <c r="B6570" s="26"/>
      <c r="C6570" s="26"/>
      <c r="D6570" s="26"/>
      <c r="E6570" s="26"/>
      <c r="F6570" s="26"/>
      <c r="G6570" s="26"/>
    </row>
    <row r="6571" spans="2:7" x14ac:dyDescent="0.2">
      <c r="B6571" s="26"/>
      <c r="C6571" s="26"/>
      <c r="D6571" s="26"/>
      <c r="E6571" s="26"/>
      <c r="F6571" s="26"/>
      <c r="G6571" s="26"/>
    </row>
    <row r="6572" spans="2:7" x14ac:dyDescent="0.2">
      <c r="B6572" s="26"/>
      <c r="C6572" s="26"/>
      <c r="D6572" s="26"/>
      <c r="E6572" s="26"/>
      <c r="F6572" s="26"/>
      <c r="G6572" s="26"/>
    </row>
    <row r="6573" spans="2:7" x14ac:dyDescent="0.2">
      <c r="B6573" s="26"/>
      <c r="C6573" s="26"/>
      <c r="D6573" s="26"/>
      <c r="E6573" s="26"/>
      <c r="F6573" s="26"/>
      <c r="G6573" s="26"/>
    </row>
    <row r="6574" spans="2:7" x14ac:dyDescent="0.2">
      <c r="B6574" s="26"/>
      <c r="C6574" s="26"/>
      <c r="D6574" s="26"/>
      <c r="E6574" s="26"/>
      <c r="F6574" s="26"/>
      <c r="G6574" s="26"/>
    </row>
    <row r="6575" spans="2:7" x14ac:dyDescent="0.2">
      <c r="B6575" s="26"/>
      <c r="C6575" s="26"/>
      <c r="D6575" s="26"/>
      <c r="E6575" s="26"/>
      <c r="F6575" s="26"/>
      <c r="G6575" s="26"/>
    </row>
    <row r="6576" spans="2:7" x14ac:dyDescent="0.2">
      <c r="B6576" s="26"/>
      <c r="C6576" s="26"/>
      <c r="D6576" s="26"/>
      <c r="E6576" s="26"/>
      <c r="F6576" s="26"/>
      <c r="G6576" s="26"/>
    </row>
    <row r="6577" spans="2:7" x14ac:dyDescent="0.2">
      <c r="B6577" s="26"/>
      <c r="C6577" s="26"/>
      <c r="D6577" s="26"/>
      <c r="E6577" s="26"/>
      <c r="F6577" s="26"/>
      <c r="G6577" s="26"/>
    </row>
    <row r="6578" spans="2:7" x14ac:dyDescent="0.2">
      <c r="B6578" s="26"/>
      <c r="C6578" s="26"/>
      <c r="D6578" s="26"/>
      <c r="E6578" s="26"/>
      <c r="F6578" s="26"/>
      <c r="G6578" s="26"/>
    </row>
    <row r="6579" spans="2:7" x14ac:dyDescent="0.2">
      <c r="B6579" s="26"/>
      <c r="C6579" s="26"/>
      <c r="D6579" s="26"/>
      <c r="E6579" s="26"/>
      <c r="F6579" s="26"/>
      <c r="G6579" s="26"/>
    </row>
    <row r="6580" spans="2:7" x14ac:dyDescent="0.2">
      <c r="B6580" s="26"/>
      <c r="C6580" s="26"/>
      <c r="D6580" s="26"/>
      <c r="E6580" s="26"/>
      <c r="F6580" s="26"/>
      <c r="G6580" s="26"/>
    </row>
    <row r="6581" spans="2:7" x14ac:dyDescent="0.2">
      <c r="B6581" s="26"/>
      <c r="C6581" s="26"/>
      <c r="D6581" s="26"/>
      <c r="E6581" s="26"/>
      <c r="F6581" s="26"/>
      <c r="G6581" s="26"/>
    </row>
    <row r="6582" spans="2:7" x14ac:dyDescent="0.2">
      <c r="B6582" s="26"/>
      <c r="C6582" s="26"/>
      <c r="D6582" s="26"/>
      <c r="E6582" s="26"/>
      <c r="F6582" s="26"/>
      <c r="G6582" s="26"/>
    </row>
    <row r="6583" spans="2:7" x14ac:dyDescent="0.2">
      <c r="B6583" s="26"/>
      <c r="C6583" s="26"/>
      <c r="D6583" s="26"/>
      <c r="E6583" s="26"/>
      <c r="F6583" s="26"/>
      <c r="G6583" s="26"/>
    </row>
    <row r="6584" spans="2:7" x14ac:dyDescent="0.2">
      <c r="B6584" s="26"/>
      <c r="C6584" s="26"/>
      <c r="D6584" s="26"/>
      <c r="E6584" s="26"/>
      <c r="F6584" s="26"/>
      <c r="G6584" s="26"/>
    </row>
    <row r="6585" spans="2:7" x14ac:dyDescent="0.2">
      <c r="B6585" s="26"/>
      <c r="C6585" s="26"/>
      <c r="D6585" s="26"/>
      <c r="E6585" s="26"/>
      <c r="F6585" s="26"/>
      <c r="G6585" s="26"/>
    </row>
    <row r="6586" spans="2:7" x14ac:dyDescent="0.2">
      <c r="B6586" s="26"/>
      <c r="C6586" s="26"/>
      <c r="D6586" s="26"/>
      <c r="E6586" s="26"/>
      <c r="F6586" s="26"/>
      <c r="G6586" s="26"/>
    </row>
    <row r="6587" spans="2:7" x14ac:dyDescent="0.2">
      <c r="B6587" s="26"/>
      <c r="C6587" s="26"/>
      <c r="D6587" s="26"/>
      <c r="E6587" s="26"/>
      <c r="F6587" s="26"/>
      <c r="G6587" s="26"/>
    </row>
    <row r="6588" spans="2:7" x14ac:dyDescent="0.2">
      <c r="B6588" s="26"/>
      <c r="C6588" s="26"/>
      <c r="D6588" s="26"/>
      <c r="E6588" s="26"/>
      <c r="F6588" s="26"/>
      <c r="G6588" s="26"/>
    </row>
    <row r="6589" spans="2:7" x14ac:dyDescent="0.2">
      <c r="B6589" s="26"/>
      <c r="C6589" s="26"/>
      <c r="D6589" s="26"/>
      <c r="E6589" s="26"/>
      <c r="F6589" s="26"/>
      <c r="G6589" s="26"/>
    </row>
    <row r="6590" spans="2:7" x14ac:dyDescent="0.2">
      <c r="B6590" s="26"/>
      <c r="C6590" s="26"/>
      <c r="D6590" s="26"/>
      <c r="E6590" s="26"/>
      <c r="F6590" s="26"/>
      <c r="G6590" s="26"/>
    </row>
    <row r="6591" spans="2:7" x14ac:dyDescent="0.2">
      <c r="B6591" s="26"/>
      <c r="C6591" s="26"/>
      <c r="D6591" s="26"/>
      <c r="E6591" s="26"/>
      <c r="F6591" s="26"/>
      <c r="G6591" s="26"/>
    </row>
    <row r="6592" spans="2:7" x14ac:dyDescent="0.2">
      <c r="B6592" s="26"/>
      <c r="C6592" s="26"/>
      <c r="D6592" s="26"/>
      <c r="E6592" s="26"/>
      <c r="F6592" s="26"/>
      <c r="G6592" s="26"/>
    </row>
    <row r="6593" spans="2:7" x14ac:dyDescent="0.2">
      <c r="B6593" s="26"/>
      <c r="C6593" s="26"/>
      <c r="D6593" s="26"/>
      <c r="E6593" s="26"/>
      <c r="F6593" s="26"/>
      <c r="G6593" s="26"/>
    </row>
    <row r="6594" spans="2:7" x14ac:dyDescent="0.2">
      <c r="B6594" s="26"/>
      <c r="C6594" s="26"/>
      <c r="D6594" s="26"/>
      <c r="E6594" s="26"/>
      <c r="F6594" s="26"/>
      <c r="G6594" s="26"/>
    </row>
    <row r="6595" spans="2:7" x14ac:dyDescent="0.2">
      <c r="B6595" s="26"/>
      <c r="C6595" s="26"/>
      <c r="D6595" s="26"/>
      <c r="E6595" s="26"/>
      <c r="F6595" s="26"/>
      <c r="G6595" s="26"/>
    </row>
    <row r="6596" spans="2:7" x14ac:dyDescent="0.2">
      <c r="B6596" s="26"/>
      <c r="C6596" s="26"/>
      <c r="D6596" s="26"/>
      <c r="E6596" s="26"/>
      <c r="F6596" s="26"/>
      <c r="G6596" s="26"/>
    </row>
    <row r="6597" spans="2:7" x14ac:dyDescent="0.2">
      <c r="B6597" s="26"/>
      <c r="C6597" s="26"/>
      <c r="D6597" s="26"/>
      <c r="E6597" s="26"/>
      <c r="F6597" s="26"/>
      <c r="G6597" s="26"/>
    </row>
    <row r="6598" spans="2:7" x14ac:dyDescent="0.2">
      <c r="B6598" s="26"/>
      <c r="C6598" s="26"/>
      <c r="D6598" s="26"/>
      <c r="E6598" s="26"/>
      <c r="F6598" s="26"/>
      <c r="G6598" s="26"/>
    </row>
    <row r="6599" spans="2:7" x14ac:dyDescent="0.2">
      <c r="B6599" s="26"/>
      <c r="C6599" s="26"/>
      <c r="D6599" s="26"/>
      <c r="E6599" s="26"/>
      <c r="F6599" s="26"/>
      <c r="G6599" s="26"/>
    </row>
    <row r="6600" spans="2:7" x14ac:dyDescent="0.2">
      <c r="B6600" s="26"/>
      <c r="C6600" s="26"/>
      <c r="D6600" s="26"/>
      <c r="E6600" s="26"/>
      <c r="F6600" s="26"/>
      <c r="G6600" s="26"/>
    </row>
    <row r="6601" spans="2:7" x14ac:dyDescent="0.2">
      <c r="B6601" s="26"/>
      <c r="C6601" s="26"/>
      <c r="D6601" s="26"/>
      <c r="E6601" s="26"/>
      <c r="F6601" s="26"/>
      <c r="G6601" s="26"/>
    </row>
    <row r="6602" spans="2:7" x14ac:dyDescent="0.2">
      <c r="B6602" s="26"/>
      <c r="C6602" s="26"/>
      <c r="D6602" s="26"/>
      <c r="E6602" s="26"/>
      <c r="F6602" s="26"/>
      <c r="G6602" s="26"/>
    </row>
    <row r="6603" spans="2:7" x14ac:dyDescent="0.2">
      <c r="B6603" s="26"/>
      <c r="C6603" s="26"/>
      <c r="D6603" s="26"/>
      <c r="E6603" s="26"/>
      <c r="F6603" s="26"/>
      <c r="G6603" s="26"/>
    </row>
    <row r="6604" spans="2:7" x14ac:dyDescent="0.2">
      <c r="B6604" s="26"/>
      <c r="C6604" s="26"/>
      <c r="D6604" s="26"/>
      <c r="E6604" s="26"/>
      <c r="F6604" s="26"/>
      <c r="G6604" s="26"/>
    </row>
    <row r="6605" spans="2:7" x14ac:dyDescent="0.2">
      <c r="B6605" s="26"/>
      <c r="C6605" s="26"/>
      <c r="D6605" s="26"/>
      <c r="E6605" s="26"/>
      <c r="F6605" s="26"/>
      <c r="G6605" s="26"/>
    </row>
    <row r="6606" spans="2:7" x14ac:dyDescent="0.2">
      <c r="B6606" s="26"/>
      <c r="C6606" s="26"/>
      <c r="D6606" s="26"/>
      <c r="E6606" s="26"/>
      <c r="F6606" s="26"/>
      <c r="G6606" s="26"/>
    </row>
    <row r="6607" spans="2:7" x14ac:dyDescent="0.2">
      <c r="B6607" s="26"/>
      <c r="C6607" s="26"/>
      <c r="D6607" s="26"/>
      <c r="E6607" s="26"/>
      <c r="F6607" s="26"/>
      <c r="G6607" s="26"/>
    </row>
    <row r="6608" spans="2:7" x14ac:dyDescent="0.2">
      <c r="B6608" s="26"/>
      <c r="C6608" s="26"/>
      <c r="D6608" s="26"/>
      <c r="E6608" s="26"/>
      <c r="F6608" s="26"/>
      <c r="G6608" s="26"/>
    </row>
    <row r="6609" spans="2:7" x14ac:dyDescent="0.2">
      <c r="B6609" s="26"/>
      <c r="C6609" s="26"/>
      <c r="D6609" s="26"/>
      <c r="E6609" s="26"/>
      <c r="F6609" s="26"/>
      <c r="G6609" s="26"/>
    </row>
    <row r="6610" spans="2:7" x14ac:dyDescent="0.2">
      <c r="B6610" s="26"/>
      <c r="C6610" s="26"/>
      <c r="D6610" s="26"/>
      <c r="E6610" s="26"/>
      <c r="F6610" s="26"/>
      <c r="G6610" s="26"/>
    </row>
    <row r="6611" spans="2:7" x14ac:dyDescent="0.2">
      <c r="B6611" s="26"/>
      <c r="C6611" s="26"/>
      <c r="D6611" s="26"/>
      <c r="E6611" s="26"/>
      <c r="F6611" s="26"/>
      <c r="G6611" s="26"/>
    </row>
    <row r="6612" spans="2:7" x14ac:dyDescent="0.2">
      <c r="B6612" s="26"/>
      <c r="C6612" s="26"/>
      <c r="D6612" s="26"/>
      <c r="E6612" s="26"/>
      <c r="F6612" s="26"/>
      <c r="G6612" s="26"/>
    </row>
    <row r="6613" spans="2:7" x14ac:dyDescent="0.2">
      <c r="B6613" s="26"/>
      <c r="C6613" s="26"/>
      <c r="D6613" s="26"/>
      <c r="E6613" s="26"/>
      <c r="F6613" s="26"/>
      <c r="G6613" s="26"/>
    </row>
    <row r="6614" spans="2:7" x14ac:dyDescent="0.2">
      <c r="B6614" s="26"/>
      <c r="C6614" s="26"/>
      <c r="D6614" s="26"/>
      <c r="E6614" s="26"/>
      <c r="F6614" s="26"/>
      <c r="G6614" s="26"/>
    </row>
    <row r="6615" spans="2:7" x14ac:dyDescent="0.2">
      <c r="B6615" s="26"/>
      <c r="C6615" s="26"/>
      <c r="D6615" s="26"/>
      <c r="E6615" s="26"/>
      <c r="F6615" s="26"/>
      <c r="G6615" s="26"/>
    </row>
    <row r="6616" spans="2:7" x14ac:dyDescent="0.2">
      <c r="B6616" s="26"/>
      <c r="C6616" s="26"/>
      <c r="D6616" s="26"/>
      <c r="E6616" s="26"/>
      <c r="F6616" s="26"/>
      <c r="G6616" s="26"/>
    </row>
    <row r="6617" spans="2:7" x14ac:dyDescent="0.2">
      <c r="B6617" s="26"/>
      <c r="C6617" s="26"/>
      <c r="D6617" s="26"/>
      <c r="E6617" s="26"/>
      <c r="F6617" s="26"/>
      <c r="G6617" s="26"/>
    </row>
    <row r="6618" spans="2:7" x14ac:dyDescent="0.2">
      <c r="B6618" s="26"/>
      <c r="C6618" s="26"/>
      <c r="D6618" s="26"/>
      <c r="E6618" s="26"/>
      <c r="F6618" s="26"/>
      <c r="G6618" s="26"/>
    </row>
    <row r="6619" spans="2:7" x14ac:dyDescent="0.2">
      <c r="B6619" s="26"/>
      <c r="C6619" s="26"/>
      <c r="D6619" s="26"/>
      <c r="E6619" s="26"/>
      <c r="F6619" s="26"/>
      <c r="G6619" s="26"/>
    </row>
    <row r="6620" spans="2:7" x14ac:dyDescent="0.2">
      <c r="B6620" s="26"/>
      <c r="C6620" s="26"/>
      <c r="D6620" s="26"/>
      <c r="E6620" s="26"/>
      <c r="F6620" s="26"/>
      <c r="G6620" s="26"/>
    </row>
    <row r="6621" spans="2:7" x14ac:dyDescent="0.2">
      <c r="B6621" s="26"/>
      <c r="C6621" s="26"/>
      <c r="D6621" s="26"/>
      <c r="E6621" s="26"/>
      <c r="F6621" s="26"/>
      <c r="G6621" s="26"/>
    </row>
    <row r="6622" spans="2:7" x14ac:dyDescent="0.2">
      <c r="B6622" s="26"/>
      <c r="C6622" s="26"/>
      <c r="D6622" s="26"/>
      <c r="E6622" s="26"/>
      <c r="F6622" s="26"/>
      <c r="G6622" s="26"/>
    </row>
    <row r="6623" spans="2:7" x14ac:dyDescent="0.2">
      <c r="B6623" s="26"/>
      <c r="C6623" s="26"/>
      <c r="D6623" s="26"/>
      <c r="E6623" s="26"/>
      <c r="F6623" s="26"/>
      <c r="G6623" s="26"/>
    </row>
    <row r="6624" spans="2:7" x14ac:dyDescent="0.2">
      <c r="B6624" s="26"/>
      <c r="C6624" s="26"/>
      <c r="D6624" s="26"/>
      <c r="E6624" s="26"/>
      <c r="F6624" s="26"/>
      <c r="G6624" s="26"/>
    </row>
    <row r="6625" spans="2:7" x14ac:dyDescent="0.2">
      <c r="B6625" s="26"/>
      <c r="C6625" s="26"/>
      <c r="D6625" s="26"/>
      <c r="E6625" s="26"/>
      <c r="F6625" s="26"/>
      <c r="G6625" s="26"/>
    </row>
    <row r="6626" spans="2:7" x14ac:dyDescent="0.2">
      <c r="B6626" s="26"/>
      <c r="C6626" s="26"/>
      <c r="D6626" s="26"/>
      <c r="E6626" s="26"/>
      <c r="F6626" s="26"/>
      <c r="G6626" s="26"/>
    </row>
    <row r="6627" spans="2:7" x14ac:dyDescent="0.2">
      <c r="B6627" s="26"/>
      <c r="C6627" s="26"/>
      <c r="D6627" s="26"/>
      <c r="E6627" s="26"/>
      <c r="F6627" s="26"/>
      <c r="G6627" s="26"/>
    </row>
    <row r="6628" spans="2:7" x14ac:dyDescent="0.2">
      <c r="B6628" s="26"/>
      <c r="C6628" s="26"/>
      <c r="D6628" s="26"/>
      <c r="E6628" s="26"/>
      <c r="F6628" s="26"/>
      <c r="G6628" s="26"/>
    </row>
    <row r="6629" spans="2:7" x14ac:dyDescent="0.2">
      <c r="B6629" s="26"/>
      <c r="C6629" s="26"/>
      <c r="D6629" s="26"/>
      <c r="E6629" s="26"/>
      <c r="F6629" s="26"/>
      <c r="G6629" s="26"/>
    </row>
    <row r="6630" spans="2:7" x14ac:dyDescent="0.2">
      <c r="B6630" s="26"/>
      <c r="C6630" s="26"/>
      <c r="D6630" s="26"/>
      <c r="E6630" s="26"/>
      <c r="F6630" s="26"/>
      <c r="G6630" s="26"/>
    </row>
    <row r="6631" spans="2:7" x14ac:dyDescent="0.2">
      <c r="B6631" s="26"/>
      <c r="C6631" s="26"/>
      <c r="D6631" s="26"/>
      <c r="E6631" s="26"/>
      <c r="F6631" s="26"/>
      <c r="G6631" s="26"/>
    </row>
    <row r="6632" spans="2:7" x14ac:dyDescent="0.2">
      <c r="B6632" s="26"/>
      <c r="C6632" s="26"/>
      <c r="D6632" s="26"/>
      <c r="E6632" s="26"/>
      <c r="F6632" s="26"/>
      <c r="G6632" s="26"/>
    </row>
    <row r="6633" spans="2:7" x14ac:dyDescent="0.2">
      <c r="B6633" s="26"/>
      <c r="C6633" s="26"/>
      <c r="D6633" s="26"/>
      <c r="E6633" s="26"/>
      <c r="F6633" s="26"/>
      <c r="G6633" s="26"/>
    </row>
    <row r="6634" spans="2:7" x14ac:dyDescent="0.2">
      <c r="B6634" s="26"/>
      <c r="C6634" s="26"/>
      <c r="D6634" s="26"/>
      <c r="E6634" s="26"/>
      <c r="F6634" s="26"/>
      <c r="G6634" s="26"/>
    </row>
    <row r="6635" spans="2:7" x14ac:dyDescent="0.2">
      <c r="B6635" s="26"/>
      <c r="C6635" s="26"/>
      <c r="D6635" s="26"/>
      <c r="E6635" s="26"/>
      <c r="F6635" s="26"/>
      <c r="G6635" s="26"/>
    </row>
    <row r="6636" spans="2:7" x14ac:dyDescent="0.2">
      <c r="B6636" s="26"/>
      <c r="C6636" s="26"/>
      <c r="D6636" s="26"/>
      <c r="E6636" s="26"/>
      <c r="F6636" s="26"/>
      <c r="G6636" s="26"/>
    </row>
    <row r="6637" spans="2:7" x14ac:dyDescent="0.2">
      <c r="B6637" s="26"/>
      <c r="C6637" s="26"/>
      <c r="D6637" s="26"/>
      <c r="E6637" s="26"/>
      <c r="F6637" s="26"/>
      <c r="G6637" s="26"/>
    </row>
    <row r="6638" spans="2:7" x14ac:dyDescent="0.2">
      <c r="B6638" s="26"/>
      <c r="C6638" s="26"/>
      <c r="D6638" s="26"/>
      <c r="E6638" s="26"/>
      <c r="F6638" s="26"/>
      <c r="G6638" s="26"/>
    </row>
    <row r="6639" spans="2:7" x14ac:dyDescent="0.2">
      <c r="B6639" s="26"/>
      <c r="C6639" s="26"/>
      <c r="D6639" s="26"/>
      <c r="E6639" s="26"/>
      <c r="F6639" s="26"/>
      <c r="G6639" s="26"/>
    </row>
    <row r="6640" spans="2:7" x14ac:dyDescent="0.2">
      <c r="B6640" s="26"/>
      <c r="C6640" s="26"/>
      <c r="D6640" s="26"/>
      <c r="E6640" s="26"/>
      <c r="F6640" s="26"/>
      <c r="G6640" s="26"/>
    </row>
    <row r="6641" spans="2:7" x14ac:dyDescent="0.2">
      <c r="B6641" s="26"/>
      <c r="C6641" s="26"/>
      <c r="D6641" s="26"/>
      <c r="E6641" s="26"/>
      <c r="F6641" s="26"/>
      <c r="G6641" s="26"/>
    </row>
    <row r="6642" spans="2:7" x14ac:dyDescent="0.2">
      <c r="B6642" s="26"/>
      <c r="C6642" s="26"/>
      <c r="D6642" s="26"/>
      <c r="E6642" s="26"/>
      <c r="F6642" s="26"/>
      <c r="G6642" s="26"/>
    </row>
    <row r="6643" spans="2:7" x14ac:dyDescent="0.2">
      <c r="B6643" s="26"/>
      <c r="C6643" s="26"/>
      <c r="D6643" s="26"/>
      <c r="E6643" s="26"/>
      <c r="F6643" s="26"/>
      <c r="G6643" s="26"/>
    </row>
    <row r="6644" spans="2:7" x14ac:dyDescent="0.2">
      <c r="B6644" s="26"/>
      <c r="C6644" s="26"/>
      <c r="D6644" s="26"/>
      <c r="E6644" s="26"/>
      <c r="F6644" s="26"/>
      <c r="G6644" s="26"/>
    </row>
    <row r="6645" spans="2:7" x14ac:dyDescent="0.2">
      <c r="B6645" s="26"/>
      <c r="C6645" s="26"/>
      <c r="D6645" s="26"/>
      <c r="E6645" s="26"/>
      <c r="F6645" s="26"/>
      <c r="G6645" s="26"/>
    </row>
    <row r="6646" spans="2:7" x14ac:dyDescent="0.2">
      <c r="B6646" s="26"/>
      <c r="C6646" s="26"/>
      <c r="D6646" s="26"/>
      <c r="E6646" s="26"/>
      <c r="F6646" s="26"/>
      <c r="G6646" s="26"/>
    </row>
    <row r="6647" spans="2:7" x14ac:dyDescent="0.2">
      <c r="B6647" s="26"/>
      <c r="C6647" s="26"/>
      <c r="D6647" s="26"/>
      <c r="E6647" s="26"/>
      <c r="F6647" s="26"/>
      <c r="G6647" s="26"/>
    </row>
    <row r="6648" spans="2:7" x14ac:dyDescent="0.2">
      <c r="B6648" s="26"/>
      <c r="C6648" s="26"/>
      <c r="D6648" s="26"/>
      <c r="E6648" s="26"/>
      <c r="F6648" s="26"/>
      <c r="G6648" s="26"/>
    </row>
    <row r="6649" spans="2:7" x14ac:dyDescent="0.2">
      <c r="B6649" s="26"/>
      <c r="C6649" s="26"/>
      <c r="D6649" s="26"/>
      <c r="E6649" s="26"/>
      <c r="F6649" s="26"/>
      <c r="G6649" s="26"/>
    </row>
    <row r="6650" spans="2:7" x14ac:dyDescent="0.2">
      <c r="B6650" s="26"/>
      <c r="C6650" s="26"/>
      <c r="D6650" s="26"/>
      <c r="E6650" s="26"/>
      <c r="F6650" s="26"/>
      <c r="G6650" s="26"/>
    </row>
    <row r="6651" spans="2:7" x14ac:dyDescent="0.2">
      <c r="B6651" s="26"/>
      <c r="C6651" s="26"/>
      <c r="D6651" s="26"/>
      <c r="E6651" s="26"/>
      <c r="F6651" s="26"/>
      <c r="G6651" s="26"/>
    </row>
    <row r="6652" spans="2:7" x14ac:dyDescent="0.2">
      <c r="B6652" s="26"/>
      <c r="C6652" s="26"/>
      <c r="D6652" s="26"/>
      <c r="E6652" s="26"/>
      <c r="F6652" s="26"/>
      <c r="G6652" s="26"/>
    </row>
    <row r="6653" spans="2:7" x14ac:dyDescent="0.2">
      <c r="B6653" s="26"/>
      <c r="C6653" s="26"/>
      <c r="D6653" s="26"/>
      <c r="E6653" s="26"/>
      <c r="F6653" s="26"/>
      <c r="G6653" s="26"/>
    </row>
    <row r="6654" spans="2:7" x14ac:dyDescent="0.2">
      <c r="B6654" s="26"/>
      <c r="C6654" s="26"/>
      <c r="D6654" s="26"/>
      <c r="E6654" s="26"/>
      <c r="F6654" s="26"/>
      <c r="G6654" s="26"/>
    </row>
    <row r="6655" spans="2:7" x14ac:dyDescent="0.2">
      <c r="B6655" s="26"/>
      <c r="C6655" s="26"/>
      <c r="D6655" s="26"/>
      <c r="E6655" s="26"/>
      <c r="F6655" s="26"/>
      <c r="G6655" s="26"/>
    </row>
    <row r="6656" spans="2:7" x14ac:dyDescent="0.2">
      <c r="B6656" s="26"/>
      <c r="C6656" s="26"/>
      <c r="D6656" s="26"/>
      <c r="E6656" s="26"/>
      <c r="F6656" s="26"/>
      <c r="G6656" s="26"/>
    </row>
    <row r="6657" spans="2:7" x14ac:dyDescent="0.2">
      <c r="B6657" s="26"/>
      <c r="C6657" s="26"/>
      <c r="D6657" s="26"/>
      <c r="E6657" s="26"/>
      <c r="F6657" s="26"/>
      <c r="G6657" s="26"/>
    </row>
    <row r="6658" spans="2:7" x14ac:dyDescent="0.2">
      <c r="B6658" s="26"/>
      <c r="C6658" s="26"/>
      <c r="D6658" s="26"/>
      <c r="E6658" s="26"/>
      <c r="F6658" s="26"/>
      <c r="G6658" s="26"/>
    </row>
    <row r="6659" spans="2:7" x14ac:dyDescent="0.2">
      <c r="B6659" s="26"/>
      <c r="C6659" s="26"/>
      <c r="D6659" s="26"/>
      <c r="E6659" s="26"/>
      <c r="F6659" s="26"/>
      <c r="G6659" s="26"/>
    </row>
    <row r="6660" spans="2:7" x14ac:dyDescent="0.2">
      <c r="B6660" s="26"/>
      <c r="C6660" s="26"/>
      <c r="D6660" s="26"/>
      <c r="E6660" s="26"/>
      <c r="F6660" s="26"/>
      <c r="G6660" s="26"/>
    </row>
    <row r="6661" spans="2:7" x14ac:dyDescent="0.2">
      <c r="B6661" s="26"/>
      <c r="C6661" s="26"/>
      <c r="D6661" s="26"/>
      <c r="E6661" s="26"/>
      <c r="F6661" s="26"/>
      <c r="G6661" s="26"/>
    </row>
    <row r="6662" spans="2:7" x14ac:dyDescent="0.2">
      <c r="B6662" s="26"/>
      <c r="C6662" s="26"/>
      <c r="D6662" s="26"/>
      <c r="E6662" s="26"/>
      <c r="F6662" s="26"/>
      <c r="G6662" s="26"/>
    </row>
    <row r="6663" spans="2:7" x14ac:dyDescent="0.2">
      <c r="B6663" s="26"/>
      <c r="C6663" s="26"/>
      <c r="D6663" s="26"/>
      <c r="E6663" s="26"/>
      <c r="F6663" s="26"/>
      <c r="G6663" s="26"/>
    </row>
    <row r="6664" spans="2:7" x14ac:dyDescent="0.2">
      <c r="B6664" s="26"/>
      <c r="C6664" s="26"/>
      <c r="D6664" s="26"/>
      <c r="E6664" s="26"/>
      <c r="F6664" s="26"/>
      <c r="G6664" s="26"/>
    </row>
    <row r="6665" spans="2:7" x14ac:dyDescent="0.2">
      <c r="B6665" s="26"/>
      <c r="C6665" s="26"/>
      <c r="D6665" s="26"/>
      <c r="E6665" s="26"/>
      <c r="F6665" s="26"/>
      <c r="G6665" s="26"/>
    </row>
    <row r="6666" spans="2:7" x14ac:dyDescent="0.2">
      <c r="B6666" s="26"/>
      <c r="C6666" s="26"/>
      <c r="D6666" s="26"/>
      <c r="E6666" s="26"/>
      <c r="F6666" s="26"/>
      <c r="G6666" s="26"/>
    </row>
    <row r="6667" spans="2:7" x14ac:dyDescent="0.2">
      <c r="B6667" s="26"/>
      <c r="C6667" s="26"/>
      <c r="D6667" s="26"/>
      <c r="E6667" s="26"/>
      <c r="F6667" s="26"/>
      <c r="G6667" s="26"/>
    </row>
    <row r="6668" spans="2:7" x14ac:dyDescent="0.2">
      <c r="B6668" s="26"/>
      <c r="C6668" s="26"/>
      <c r="D6668" s="26"/>
      <c r="E6668" s="26"/>
      <c r="F6668" s="26"/>
      <c r="G6668" s="26"/>
    </row>
    <row r="6669" spans="2:7" x14ac:dyDescent="0.2">
      <c r="B6669" s="26"/>
      <c r="C6669" s="26"/>
      <c r="D6669" s="26"/>
      <c r="E6669" s="26"/>
      <c r="F6669" s="26"/>
      <c r="G6669" s="26"/>
    </row>
    <row r="6670" spans="2:7" x14ac:dyDescent="0.2">
      <c r="B6670" s="26"/>
      <c r="C6670" s="26"/>
      <c r="D6670" s="26"/>
      <c r="E6670" s="26"/>
      <c r="F6670" s="26"/>
      <c r="G6670" s="26"/>
    </row>
    <row r="6671" spans="2:7" x14ac:dyDescent="0.2">
      <c r="B6671" s="26"/>
      <c r="C6671" s="26"/>
      <c r="D6671" s="26"/>
      <c r="E6671" s="26"/>
      <c r="F6671" s="26"/>
      <c r="G6671" s="26"/>
    </row>
    <row r="6672" spans="2:7" x14ac:dyDescent="0.2">
      <c r="B6672" s="26"/>
      <c r="C6672" s="26"/>
      <c r="D6672" s="26"/>
      <c r="E6672" s="26"/>
      <c r="F6672" s="26"/>
      <c r="G6672" s="26"/>
    </row>
    <row r="6673" spans="2:7" x14ac:dyDescent="0.2">
      <c r="B6673" s="26"/>
      <c r="C6673" s="26"/>
      <c r="D6673" s="26"/>
      <c r="E6673" s="26"/>
      <c r="F6673" s="26"/>
      <c r="G6673" s="26"/>
    </row>
    <row r="6674" spans="2:7" x14ac:dyDescent="0.2">
      <c r="B6674" s="26"/>
      <c r="C6674" s="26"/>
      <c r="D6674" s="26"/>
      <c r="E6674" s="26"/>
      <c r="F6674" s="26"/>
      <c r="G6674" s="26"/>
    </row>
    <row r="6675" spans="2:7" x14ac:dyDescent="0.2">
      <c r="B6675" s="26"/>
      <c r="C6675" s="26"/>
      <c r="D6675" s="26"/>
      <c r="E6675" s="26"/>
      <c r="F6675" s="26"/>
      <c r="G6675" s="26"/>
    </row>
    <row r="6676" spans="2:7" x14ac:dyDescent="0.2">
      <c r="B6676" s="26"/>
      <c r="C6676" s="26"/>
      <c r="D6676" s="26"/>
      <c r="E6676" s="26"/>
      <c r="F6676" s="26"/>
      <c r="G6676" s="26"/>
    </row>
    <row r="6677" spans="2:7" x14ac:dyDescent="0.2">
      <c r="B6677" s="26"/>
      <c r="C6677" s="26"/>
      <c r="D6677" s="26"/>
      <c r="E6677" s="26"/>
      <c r="F6677" s="26"/>
      <c r="G6677" s="26"/>
    </row>
    <row r="6678" spans="2:7" x14ac:dyDescent="0.2">
      <c r="B6678" s="26"/>
      <c r="C6678" s="26"/>
      <c r="D6678" s="26"/>
      <c r="E6678" s="26"/>
      <c r="F6678" s="26"/>
      <c r="G6678" s="26"/>
    </row>
    <row r="6679" spans="2:7" x14ac:dyDescent="0.2">
      <c r="B6679" s="26"/>
      <c r="C6679" s="26"/>
      <c r="D6679" s="26"/>
      <c r="E6679" s="26"/>
      <c r="F6679" s="26"/>
      <c r="G6679" s="26"/>
    </row>
    <row r="6680" spans="2:7" x14ac:dyDescent="0.2">
      <c r="B6680" s="26"/>
      <c r="C6680" s="26"/>
      <c r="D6680" s="26"/>
      <c r="E6680" s="26"/>
      <c r="F6680" s="26"/>
      <c r="G6680" s="26"/>
    </row>
    <row r="6681" spans="2:7" x14ac:dyDescent="0.2">
      <c r="B6681" s="26"/>
      <c r="C6681" s="26"/>
      <c r="D6681" s="26"/>
      <c r="E6681" s="26"/>
      <c r="F6681" s="26"/>
      <c r="G6681" s="26"/>
    </row>
    <row r="6682" spans="2:7" x14ac:dyDescent="0.2">
      <c r="B6682" s="26"/>
      <c r="C6682" s="26"/>
      <c r="D6682" s="26"/>
      <c r="E6682" s="26"/>
      <c r="F6682" s="26"/>
      <c r="G6682" s="26"/>
    </row>
    <row r="6683" spans="2:7" x14ac:dyDescent="0.2">
      <c r="B6683" s="26"/>
      <c r="C6683" s="26"/>
      <c r="D6683" s="26"/>
      <c r="E6683" s="26"/>
      <c r="F6683" s="26"/>
      <c r="G6683" s="26"/>
    </row>
    <row r="6684" spans="2:7" x14ac:dyDescent="0.2">
      <c r="B6684" s="26"/>
      <c r="C6684" s="26"/>
      <c r="D6684" s="26"/>
      <c r="E6684" s="26"/>
      <c r="F6684" s="26"/>
      <c r="G6684" s="26"/>
    </row>
    <row r="6685" spans="2:7" x14ac:dyDescent="0.2">
      <c r="B6685" s="26"/>
      <c r="C6685" s="26"/>
      <c r="D6685" s="26"/>
      <c r="E6685" s="26"/>
      <c r="F6685" s="26"/>
      <c r="G6685" s="26"/>
    </row>
    <row r="6686" spans="2:7" x14ac:dyDescent="0.2">
      <c r="B6686" s="26"/>
      <c r="C6686" s="26"/>
      <c r="D6686" s="26"/>
      <c r="E6686" s="26"/>
      <c r="F6686" s="26"/>
      <c r="G6686" s="26"/>
    </row>
    <row r="6687" spans="2:7" x14ac:dyDescent="0.2">
      <c r="B6687" s="26"/>
      <c r="C6687" s="26"/>
      <c r="D6687" s="26"/>
      <c r="E6687" s="26"/>
      <c r="F6687" s="26"/>
      <c r="G6687" s="26"/>
    </row>
    <row r="6688" spans="2:7" x14ac:dyDescent="0.2">
      <c r="B6688" s="26"/>
      <c r="C6688" s="26"/>
      <c r="D6688" s="26"/>
      <c r="E6688" s="26"/>
      <c r="F6688" s="26"/>
      <c r="G6688" s="26"/>
    </row>
    <row r="6689" spans="2:7" x14ac:dyDescent="0.2">
      <c r="B6689" s="26"/>
      <c r="C6689" s="26"/>
      <c r="D6689" s="26"/>
      <c r="E6689" s="26"/>
      <c r="F6689" s="26"/>
      <c r="G6689" s="26"/>
    </row>
    <row r="6690" spans="2:7" x14ac:dyDescent="0.2">
      <c r="B6690" s="26"/>
      <c r="C6690" s="26"/>
      <c r="D6690" s="26"/>
      <c r="E6690" s="26"/>
      <c r="F6690" s="26"/>
      <c r="G6690" s="26"/>
    </row>
    <row r="6691" spans="2:7" x14ac:dyDescent="0.2">
      <c r="B6691" s="26"/>
      <c r="C6691" s="26"/>
      <c r="D6691" s="26"/>
      <c r="E6691" s="26"/>
      <c r="F6691" s="26"/>
      <c r="G6691" s="26"/>
    </row>
    <row r="6692" spans="2:7" x14ac:dyDescent="0.2">
      <c r="B6692" s="26"/>
      <c r="C6692" s="26"/>
      <c r="D6692" s="26"/>
      <c r="E6692" s="26"/>
      <c r="F6692" s="26"/>
      <c r="G6692" s="26"/>
    </row>
    <row r="6693" spans="2:7" x14ac:dyDescent="0.2">
      <c r="B6693" s="26"/>
      <c r="C6693" s="26"/>
      <c r="D6693" s="26"/>
      <c r="E6693" s="26"/>
      <c r="F6693" s="26"/>
      <c r="G6693" s="26"/>
    </row>
    <row r="6694" spans="2:7" x14ac:dyDescent="0.2">
      <c r="B6694" s="26"/>
      <c r="C6694" s="26"/>
      <c r="D6694" s="26"/>
      <c r="E6694" s="26"/>
      <c r="F6694" s="26"/>
      <c r="G6694" s="26"/>
    </row>
    <row r="6695" spans="2:7" x14ac:dyDescent="0.2">
      <c r="B6695" s="26"/>
      <c r="C6695" s="26"/>
      <c r="D6695" s="26"/>
      <c r="E6695" s="26"/>
      <c r="F6695" s="26"/>
      <c r="G6695" s="26"/>
    </row>
    <row r="6696" spans="2:7" x14ac:dyDescent="0.2">
      <c r="B6696" s="26"/>
      <c r="C6696" s="26"/>
      <c r="D6696" s="26"/>
      <c r="E6696" s="26"/>
      <c r="F6696" s="26"/>
      <c r="G6696" s="26"/>
    </row>
    <row r="6697" spans="2:7" x14ac:dyDescent="0.2">
      <c r="B6697" s="26"/>
      <c r="C6697" s="26"/>
      <c r="D6697" s="26"/>
      <c r="E6697" s="26"/>
      <c r="F6697" s="26"/>
      <c r="G6697" s="26"/>
    </row>
    <row r="6698" spans="2:7" x14ac:dyDescent="0.2">
      <c r="B6698" s="26"/>
      <c r="C6698" s="26"/>
      <c r="D6698" s="26"/>
      <c r="E6698" s="26"/>
      <c r="F6698" s="26"/>
      <c r="G6698" s="26"/>
    </row>
    <row r="6699" spans="2:7" x14ac:dyDescent="0.2">
      <c r="B6699" s="26"/>
      <c r="C6699" s="26"/>
      <c r="D6699" s="26"/>
      <c r="E6699" s="26"/>
      <c r="F6699" s="26"/>
      <c r="G6699" s="26"/>
    </row>
    <row r="6700" spans="2:7" x14ac:dyDescent="0.2">
      <c r="B6700" s="26"/>
      <c r="C6700" s="26"/>
      <c r="D6700" s="26"/>
      <c r="E6700" s="26"/>
      <c r="F6700" s="26"/>
      <c r="G6700" s="26"/>
    </row>
    <row r="6701" spans="2:7" x14ac:dyDescent="0.2">
      <c r="B6701" s="26"/>
      <c r="C6701" s="26"/>
      <c r="D6701" s="26"/>
      <c r="E6701" s="26"/>
      <c r="F6701" s="26"/>
      <c r="G6701" s="26"/>
    </row>
    <row r="6702" spans="2:7" x14ac:dyDescent="0.2">
      <c r="B6702" s="26"/>
      <c r="C6702" s="26"/>
      <c r="D6702" s="26"/>
      <c r="E6702" s="26"/>
      <c r="F6702" s="26"/>
      <c r="G6702" s="26"/>
    </row>
    <row r="6703" spans="2:7" x14ac:dyDescent="0.2">
      <c r="B6703" s="26"/>
      <c r="C6703" s="26"/>
      <c r="D6703" s="26"/>
      <c r="E6703" s="26"/>
      <c r="F6703" s="26"/>
      <c r="G6703" s="26"/>
    </row>
    <row r="6704" spans="2:7" x14ac:dyDescent="0.2">
      <c r="B6704" s="26"/>
      <c r="C6704" s="26"/>
      <c r="D6704" s="26"/>
      <c r="E6704" s="26"/>
      <c r="F6704" s="26"/>
      <c r="G6704" s="26"/>
    </row>
    <row r="6705" spans="2:7" x14ac:dyDescent="0.2">
      <c r="B6705" s="26"/>
      <c r="C6705" s="26"/>
      <c r="D6705" s="26"/>
      <c r="E6705" s="26"/>
      <c r="F6705" s="26"/>
      <c r="G6705" s="26"/>
    </row>
    <row r="6706" spans="2:7" x14ac:dyDescent="0.2">
      <c r="B6706" s="26"/>
      <c r="C6706" s="26"/>
      <c r="D6706" s="26"/>
      <c r="E6706" s="26"/>
      <c r="F6706" s="26"/>
      <c r="G6706" s="26"/>
    </row>
    <row r="6707" spans="2:7" x14ac:dyDescent="0.2">
      <c r="B6707" s="26"/>
      <c r="C6707" s="26"/>
      <c r="D6707" s="26"/>
      <c r="E6707" s="26"/>
      <c r="F6707" s="26"/>
      <c r="G6707" s="26"/>
    </row>
    <row r="6708" spans="2:7" x14ac:dyDescent="0.2">
      <c r="B6708" s="26"/>
      <c r="C6708" s="26"/>
      <c r="D6708" s="26"/>
      <c r="E6708" s="26"/>
      <c r="F6708" s="26"/>
      <c r="G6708" s="26"/>
    </row>
    <row r="6709" spans="2:7" x14ac:dyDescent="0.2">
      <c r="B6709" s="26"/>
      <c r="C6709" s="26"/>
      <c r="D6709" s="26"/>
      <c r="E6709" s="26"/>
      <c r="F6709" s="26"/>
      <c r="G6709" s="26"/>
    </row>
    <row r="6710" spans="2:7" x14ac:dyDescent="0.2">
      <c r="B6710" s="26"/>
      <c r="C6710" s="26"/>
      <c r="D6710" s="26"/>
      <c r="E6710" s="26"/>
      <c r="F6710" s="26"/>
      <c r="G6710" s="26"/>
    </row>
    <row r="6711" spans="2:7" x14ac:dyDescent="0.2">
      <c r="B6711" s="26"/>
      <c r="C6711" s="26"/>
      <c r="D6711" s="26"/>
      <c r="E6711" s="26"/>
      <c r="F6711" s="26"/>
      <c r="G6711" s="26"/>
    </row>
    <row r="6712" spans="2:7" x14ac:dyDescent="0.2">
      <c r="B6712" s="26"/>
      <c r="C6712" s="26"/>
      <c r="D6712" s="26"/>
      <c r="E6712" s="26"/>
      <c r="F6712" s="26"/>
      <c r="G6712" s="26"/>
    </row>
    <row r="6713" spans="2:7" x14ac:dyDescent="0.2">
      <c r="B6713" s="26"/>
      <c r="C6713" s="26"/>
      <c r="D6713" s="26"/>
      <c r="E6713" s="26"/>
      <c r="F6713" s="26"/>
      <c r="G6713" s="26"/>
    </row>
    <row r="6714" spans="2:7" x14ac:dyDescent="0.2">
      <c r="B6714" s="26"/>
      <c r="C6714" s="26"/>
      <c r="D6714" s="26"/>
      <c r="E6714" s="26"/>
      <c r="F6714" s="26"/>
      <c r="G6714" s="26"/>
    </row>
    <row r="6715" spans="2:7" x14ac:dyDescent="0.2">
      <c r="B6715" s="26"/>
      <c r="C6715" s="26"/>
      <c r="D6715" s="26"/>
      <c r="E6715" s="26"/>
      <c r="F6715" s="26"/>
      <c r="G6715" s="26"/>
    </row>
    <row r="6716" spans="2:7" x14ac:dyDescent="0.2">
      <c r="B6716" s="26"/>
      <c r="C6716" s="26"/>
      <c r="D6716" s="26"/>
      <c r="E6716" s="26"/>
      <c r="F6716" s="26"/>
      <c r="G6716" s="26"/>
    </row>
    <row r="6717" spans="2:7" x14ac:dyDescent="0.2">
      <c r="B6717" s="26"/>
      <c r="C6717" s="26"/>
      <c r="D6717" s="26"/>
      <c r="E6717" s="26"/>
      <c r="F6717" s="26"/>
      <c r="G6717" s="26"/>
    </row>
    <row r="6718" spans="2:7" x14ac:dyDescent="0.2">
      <c r="B6718" s="26"/>
      <c r="C6718" s="26"/>
      <c r="D6718" s="26"/>
      <c r="E6718" s="26"/>
      <c r="F6718" s="26"/>
      <c r="G6718" s="26"/>
    </row>
    <row r="6719" spans="2:7" x14ac:dyDescent="0.2">
      <c r="B6719" s="26"/>
      <c r="C6719" s="26"/>
      <c r="D6719" s="26"/>
      <c r="E6719" s="26"/>
      <c r="F6719" s="26"/>
      <c r="G6719" s="26"/>
    </row>
    <row r="6720" spans="2:7" x14ac:dyDescent="0.2">
      <c r="B6720" s="26"/>
      <c r="C6720" s="26"/>
      <c r="D6720" s="26"/>
      <c r="E6720" s="26"/>
      <c r="F6720" s="26"/>
      <c r="G6720" s="26"/>
    </row>
    <row r="6721" spans="2:7" x14ac:dyDescent="0.2">
      <c r="B6721" s="26"/>
      <c r="C6721" s="26"/>
      <c r="D6721" s="26"/>
      <c r="E6721" s="26"/>
      <c r="F6721" s="26"/>
      <c r="G6721" s="26"/>
    </row>
    <row r="6722" spans="2:7" x14ac:dyDescent="0.2">
      <c r="B6722" s="26"/>
      <c r="C6722" s="26"/>
      <c r="D6722" s="26"/>
      <c r="E6722" s="26"/>
      <c r="F6722" s="26"/>
      <c r="G6722" s="26"/>
    </row>
    <row r="6723" spans="2:7" x14ac:dyDescent="0.2">
      <c r="B6723" s="26"/>
      <c r="C6723" s="26"/>
      <c r="D6723" s="26"/>
      <c r="E6723" s="26"/>
      <c r="F6723" s="26"/>
      <c r="G6723" s="26"/>
    </row>
    <row r="6724" spans="2:7" x14ac:dyDescent="0.2">
      <c r="B6724" s="26"/>
      <c r="C6724" s="26"/>
      <c r="D6724" s="26"/>
      <c r="E6724" s="26"/>
      <c r="F6724" s="26"/>
      <c r="G6724" s="26"/>
    </row>
    <row r="6725" spans="2:7" x14ac:dyDescent="0.2">
      <c r="B6725" s="26"/>
      <c r="C6725" s="26"/>
      <c r="D6725" s="26"/>
      <c r="E6725" s="26"/>
      <c r="F6725" s="26"/>
      <c r="G6725" s="26"/>
    </row>
    <row r="6726" spans="2:7" x14ac:dyDescent="0.2">
      <c r="B6726" s="26"/>
      <c r="C6726" s="26"/>
      <c r="D6726" s="26"/>
      <c r="E6726" s="26"/>
      <c r="F6726" s="26"/>
      <c r="G6726" s="26"/>
    </row>
    <row r="6727" spans="2:7" x14ac:dyDescent="0.2">
      <c r="B6727" s="26"/>
      <c r="C6727" s="26"/>
      <c r="D6727" s="26"/>
      <c r="E6727" s="26"/>
      <c r="F6727" s="26"/>
      <c r="G6727" s="26"/>
    </row>
    <row r="6728" spans="2:7" x14ac:dyDescent="0.2">
      <c r="B6728" s="26"/>
      <c r="C6728" s="26"/>
      <c r="D6728" s="26"/>
      <c r="E6728" s="26"/>
      <c r="F6728" s="26"/>
      <c r="G6728" s="26"/>
    </row>
    <row r="6729" spans="2:7" x14ac:dyDescent="0.2">
      <c r="B6729" s="26"/>
      <c r="C6729" s="26"/>
      <c r="D6729" s="26"/>
      <c r="E6729" s="26"/>
      <c r="F6729" s="26"/>
      <c r="G6729" s="26"/>
    </row>
    <row r="6730" spans="2:7" x14ac:dyDescent="0.2">
      <c r="B6730" s="26"/>
      <c r="C6730" s="26"/>
      <c r="D6730" s="26"/>
      <c r="E6730" s="26"/>
      <c r="F6730" s="26"/>
      <c r="G6730" s="26"/>
    </row>
    <row r="6731" spans="2:7" x14ac:dyDescent="0.2">
      <c r="B6731" s="26"/>
      <c r="C6731" s="26"/>
      <c r="D6731" s="26"/>
      <c r="E6731" s="26"/>
      <c r="F6731" s="26"/>
      <c r="G6731" s="26"/>
    </row>
    <row r="6732" spans="2:7" x14ac:dyDescent="0.2">
      <c r="B6732" s="26"/>
      <c r="C6732" s="26"/>
      <c r="D6732" s="26"/>
      <c r="E6732" s="26"/>
      <c r="F6732" s="26"/>
      <c r="G6732" s="26"/>
    </row>
    <row r="6733" spans="2:7" x14ac:dyDescent="0.2">
      <c r="B6733" s="26"/>
      <c r="C6733" s="26"/>
      <c r="D6733" s="26"/>
      <c r="E6733" s="26"/>
      <c r="F6733" s="26"/>
      <c r="G6733" s="26"/>
    </row>
    <row r="6734" spans="2:7" x14ac:dyDescent="0.2">
      <c r="B6734" s="26"/>
      <c r="C6734" s="26"/>
      <c r="D6734" s="26"/>
      <c r="E6734" s="26"/>
      <c r="F6734" s="26"/>
      <c r="G6734" s="26"/>
    </row>
    <row r="6735" spans="2:7" x14ac:dyDescent="0.2">
      <c r="B6735" s="26"/>
      <c r="C6735" s="26"/>
      <c r="D6735" s="26"/>
      <c r="E6735" s="26"/>
      <c r="F6735" s="26"/>
      <c r="G6735" s="26"/>
    </row>
    <row r="6736" spans="2:7" x14ac:dyDescent="0.2">
      <c r="B6736" s="26"/>
      <c r="C6736" s="26"/>
      <c r="D6736" s="26"/>
      <c r="E6736" s="26"/>
      <c r="F6736" s="26"/>
      <c r="G6736" s="26"/>
    </row>
    <row r="6737" spans="2:7" x14ac:dyDescent="0.2">
      <c r="B6737" s="26"/>
      <c r="C6737" s="26"/>
      <c r="D6737" s="26"/>
      <c r="E6737" s="26"/>
      <c r="F6737" s="26"/>
      <c r="G6737" s="26"/>
    </row>
    <row r="6738" spans="2:7" x14ac:dyDescent="0.2">
      <c r="B6738" s="26"/>
      <c r="C6738" s="26"/>
      <c r="D6738" s="26"/>
      <c r="E6738" s="26"/>
      <c r="F6738" s="26"/>
      <c r="G6738" s="26"/>
    </row>
    <row r="6739" spans="2:7" x14ac:dyDescent="0.2">
      <c r="B6739" s="26"/>
      <c r="C6739" s="26"/>
      <c r="D6739" s="26"/>
      <c r="E6739" s="26"/>
      <c r="F6739" s="26"/>
      <c r="G6739" s="26"/>
    </row>
    <row r="6740" spans="2:7" x14ac:dyDescent="0.2">
      <c r="B6740" s="26"/>
      <c r="C6740" s="26"/>
      <c r="D6740" s="26"/>
      <c r="E6740" s="26"/>
      <c r="F6740" s="26"/>
      <c r="G6740" s="26"/>
    </row>
    <row r="6741" spans="2:7" x14ac:dyDescent="0.2">
      <c r="B6741" s="26"/>
      <c r="C6741" s="26"/>
      <c r="D6741" s="26"/>
      <c r="E6741" s="26"/>
      <c r="F6741" s="26"/>
      <c r="G6741" s="26"/>
    </row>
    <row r="6742" spans="2:7" x14ac:dyDescent="0.2">
      <c r="B6742" s="26"/>
      <c r="C6742" s="26"/>
      <c r="D6742" s="26"/>
      <c r="E6742" s="26"/>
      <c r="F6742" s="26"/>
      <c r="G6742" s="26"/>
    </row>
    <row r="6743" spans="2:7" x14ac:dyDescent="0.2">
      <c r="B6743" s="26"/>
      <c r="C6743" s="26"/>
      <c r="D6743" s="26"/>
      <c r="E6743" s="26"/>
      <c r="F6743" s="26"/>
      <c r="G6743" s="26"/>
    </row>
    <row r="6744" spans="2:7" x14ac:dyDescent="0.2">
      <c r="B6744" s="26"/>
      <c r="C6744" s="26"/>
      <c r="D6744" s="26"/>
      <c r="E6744" s="26"/>
      <c r="F6744" s="26"/>
      <c r="G6744" s="26"/>
    </row>
    <row r="6745" spans="2:7" x14ac:dyDescent="0.2">
      <c r="B6745" s="26"/>
      <c r="C6745" s="26"/>
      <c r="D6745" s="26"/>
      <c r="E6745" s="26"/>
      <c r="F6745" s="26"/>
      <c r="G6745" s="26"/>
    </row>
    <row r="6746" spans="2:7" x14ac:dyDescent="0.2">
      <c r="B6746" s="26"/>
      <c r="C6746" s="26"/>
      <c r="D6746" s="26"/>
      <c r="E6746" s="26"/>
      <c r="F6746" s="26"/>
      <c r="G6746" s="26"/>
    </row>
    <row r="6747" spans="2:7" x14ac:dyDescent="0.2">
      <c r="B6747" s="26"/>
      <c r="C6747" s="26"/>
      <c r="D6747" s="26"/>
      <c r="E6747" s="26"/>
      <c r="F6747" s="26"/>
      <c r="G6747" s="26"/>
    </row>
    <row r="6748" spans="2:7" x14ac:dyDescent="0.2">
      <c r="B6748" s="26"/>
      <c r="C6748" s="26"/>
      <c r="D6748" s="26"/>
      <c r="E6748" s="26"/>
      <c r="F6748" s="26"/>
      <c r="G6748" s="26"/>
    </row>
    <row r="6749" spans="2:7" x14ac:dyDescent="0.2">
      <c r="B6749" s="26"/>
      <c r="C6749" s="26"/>
      <c r="D6749" s="26"/>
      <c r="E6749" s="26"/>
      <c r="F6749" s="26"/>
      <c r="G6749" s="26"/>
    </row>
    <row r="6750" spans="2:7" x14ac:dyDescent="0.2">
      <c r="B6750" s="26"/>
      <c r="C6750" s="26"/>
      <c r="D6750" s="26"/>
      <c r="E6750" s="26"/>
      <c r="F6750" s="26"/>
      <c r="G6750" s="26"/>
    </row>
    <row r="6751" spans="2:7" x14ac:dyDescent="0.2">
      <c r="B6751" s="26"/>
      <c r="C6751" s="26"/>
      <c r="D6751" s="26"/>
      <c r="E6751" s="26"/>
      <c r="F6751" s="26"/>
      <c r="G6751" s="26"/>
    </row>
    <row r="6752" spans="2:7" x14ac:dyDescent="0.2">
      <c r="B6752" s="26"/>
      <c r="C6752" s="26"/>
      <c r="D6752" s="26"/>
      <c r="E6752" s="26"/>
      <c r="F6752" s="26"/>
      <c r="G6752" s="26"/>
    </row>
    <row r="6753" spans="2:7" x14ac:dyDescent="0.2">
      <c r="B6753" s="26"/>
      <c r="C6753" s="26"/>
      <c r="D6753" s="26"/>
      <c r="E6753" s="26"/>
      <c r="F6753" s="26"/>
      <c r="G6753" s="26"/>
    </row>
    <row r="6754" spans="2:7" x14ac:dyDescent="0.2">
      <c r="B6754" s="26"/>
      <c r="C6754" s="26"/>
      <c r="D6754" s="26"/>
      <c r="E6754" s="26"/>
      <c r="F6754" s="26"/>
      <c r="G6754" s="26"/>
    </row>
    <row r="6755" spans="2:7" x14ac:dyDescent="0.2">
      <c r="B6755" s="26"/>
      <c r="C6755" s="26"/>
      <c r="D6755" s="26"/>
      <c r="E6755" s="26"/>
      <c r="F6755" s="26"/>
      <c r="G6755" s="26"/>
    </row>
    <row r="6756" spans="2:7" x14ac:dyDescent="0.2">
      <c r="B6756" s="26"/>
      <c r="C6756" s="26"/>
      <c r="D6756" s="26"/>
      <c r="E6756" s="26"/>
      <c r="F6756" s="26"/>
      <c r="G6756" s="26"/>
    </row>
    <row r="6757" spans="2:7" x14ac:dyDescent="0.2">
      <c r="B6757" s="26"/>
      <c r="C6757" s="26"/>
      <c r="D6757" s="26"/>
      <c r="E6757" s="26"/>
      <c r="F6757" s="26"/>
      <c r="G6757" s="26"/>
    </row>
    <row r="6758" spans="2:7" x14ac:dyDescent="0.2">
      <c r="B6758" s="26"/>
      <c r="C6758" s="26"/>
      <c r="D6758" s="26"/>
      <c r="E6758" s="26"/>
      <c r="F6758" s="26"/>
      <c r="G6758" s="26"/>
    </row>
    <row r="6759" spans="2:7" x14ac:dyDescent="0.2">
      <c r="B6759" s="26"/>
      <c r="C6759" s="26"/>
      <c r="D6759" s="26"/>
      <c r="E6759" s="26"/>
      <c r="F6759" s="26"/>
      <c r="G6759" s="26"/>
    </row>
    <row r="6760" spans="2:7" x14ac:dyDescent="0.2">
      <c r="B6760" s="26"/>
      <c r="C6760" s="26"/>
      <c r="D6760" s="26"/>
      <c r="E6760" s="26"/>
      <c r="F6760" s="26"/>
      <c r="G6760" s="26"/>
    </row>
    <row r="6761" spans="2:7" x14ac:dyDescent="0.2">
      <c r="B6761" s="26"/>
      <c r="C6761" s="26"/>
      <c r="D6761" s="26"/>
      <c r="E6761" s="26"/>
      <c r="F6761" s="26"/>
      <c r="G6761" s="26"/>
    </row>
    <row r="6762" spans="2:7" x14ac:dyDescent="0.2">
      <c r="B6762" s="26"/>
      <c r="C6762" s="26"/>
      <c r="D6762" s="26"/>
      <c r="E6762" s="26"/>
      <c r="F6762" s="26"/>
      <c r="G6762" s="26"/>
    </row>
    <row r="6763" spans="2:7" x14ac:dyDescent="0.2">
      <c r="B6763" s="26"/>
      <c r="C6763" s="26"/>
      <c r="D6763" s="26"/>
      <c r="E6763" s="26"/>
      <c r="F6763" s="26"/>
      <c r="G6763" s="26"/>
    </row>
    <row r="6764" spans="2:7" x14ac:dyDescent="0.2">
      <c r="B6764" s="26"/>
      <c r="C6764" s="26"/>
      <c r="D6764" s="26"/>
      <c r="E6764" s="26"/>
      <c r="F6764" s="26"/>
      <c r="G6764" s="26"/>
    </row>
    <row r="6765" spans="2:7" x14ac:dyDescent="0.2">
      <c r="B6765" s="26"/>
      <c r="C6765" s="26"/>
      <c r="D6765" s="26"/>
      <c r="E6765" s="26"/>
      <c r="F6765" s="26"/>
      <c r="G6765" s="26"/>
    </row>
    <row r="6766" spans="2:7" x14ac:dyDescent="0.2">
      <c r="B6766" s="26"/>
      <c r="C6766" s="26"/>
      <c r="D6766" s="26"/>
      <c r="E6766" s="26"/>
      <c r="F6766" s="26"/>
      <c r="G6766" s="26"/>
    </row>
    <row r="6767" spans="2:7" x14ac:dyDescent="0.2">
      <c r="B6767" s="26"/>
      <c r="C6767" s="26"/>
      <c r="D6767" s="26"/>
      <c r="E6767" s="26"/>
      <c r="F6767" s="26"/>
      <c r="G6767" s="26"/>
    </row>
    <row r="6768" spans="2:7" x14ac:dyDescent="0.2">
      <c r="B6768" s="26"/>
      <c r="C6768" s="26"/>
      <c r="D6768" s="26"/>
      <c r="E6768" s="26"/>
      <c r="F6768" s="26"/>
      <c r="G6768" s="26"/>
    </row>
    <row r="6769" spans="2:7" x14ac:dyDescent="0.2">
      <c r="B6769" s="26"/>
      <c r="C6769" s="26"/>
      <c r="D6769" s="26"/>
      <c r="E6769" s="26"/>
      <c r="F6769" s="26"/>
      <c r="G6769" s="26"/>
    </row>
    <row r="6770" spans="2:7" x14ac:dyDescent="0.2">
      <c r="B6770" s="26"/>
      <c r="C6770" s="26"/>
      <c r="D6770" s="26"/>
      <c r="E6770" s="26"/>
      <c r="F6770" s="26"/>
      <c r="G6770" s="26"/>
    </row>
    <row r="6771" spans="2:7" x14ac:dyDescent="0.2">
      <c r="B6771" s="26"/>
      <c r="C6771" s="26"/>
      <c r="D6771" s="26"/>
      <c r="E6771" s="26"/>
      <c r="F6771" s="26"/>
      <c r="G6771" s="26"/>
    </row>
    <row r="6772" spans="2:7" x14ac:dyDescent="0.2">
      <c r="B6772" s="26"/>
      <c r="C6772" s="26"/>
      <c r="D6772" s="26"/>
      <c r="E6772" s="26"/>
      <c r="F6772" s="26"/>
      <c r="G6772" s="26"/>
    </row>
    <row r="6773" spans="2:7" x14ac:dyDescent="0.2">
      <c r="B6773" s="26"/>
      <c r="C6773" s="26"/>
      <c r="D6773" s="26"/>
      <c r="E6773" s="26"/>
      <c r="F6773" s="26"/>
      <c r="G6773" s="26"/>
    </row>
    <row r="6774" spans="2:7" x14ac:dyDescent="0.2">
      <c r="B6774" s="26"/>
      <c r="C6774" s="26"/>
      <c r="D6774" s="26"/>
      <c r="E6774" s="26"/>
      <c r="F6774" s="26"/>
      <c r="G6774" s="26"/>
    </row>
    <row r="6775" spans="2:7" x14ac:dyDescent="0.2">
      <c r="B6775" s="26"/>
      <c r="C6775" s="26"/>
      <c r="D6775" s="26"/>
      <c r="E6775" s="26"/>
      <c r="F6775" s="26"/>
      <c r="G6775" s="26"/>
    </row>
    <row r="6776" spans="2:7" x14ac:dyDescent="0.2">
      <c r="B6776" s="26"/>
      <c r="C6776" s="26"/>
      <c r="D6776" s="26"/>
      <c r="E6776" s="26"/>
      <c r="F6776" s="26"/>
      <c r="G6776" s="26"/>
    </row>
    <row r="6777" spans="2:7" x14ac:dyDescent="0.2">
      <c r="B6777" s="26"/>
      <c r="C6777" s="26"/>
      <c r="D6777" s="26"/>
      <c r="E6777" s="26"/>
      <c r="F6777" s="26"/>
      <c r="G6777" s="26"/>
    </row>
    <row r="6778" spans="2:7" x14ac:dyDescent="0.2">
      <c r="B6778" s="26"/>
      <c r="C6778" s="26"/>
      <c r="D6778" s="26"/>
      <c r="E6778" s="26"/>
      <c r="F6778" s="26"/>
      <c r="G6778" s="26"/>
    </row>
    <row r="6779" spans="2:7" x14ac:dyDescent="0.2">
      <c r="B6779" s="26"/>
      <c r="C6779" s="26"/>
      <c r="D6779" s="26"/>
      <c r="E6779" s="26"/>
      <c r="F6779" s="26"/>
      <c r="G6779" s="26"/>
    </row>
    <row r="6780" spans="2:7" x14ac:dyDescent="0.2">
      <c r="B6780" s="26"/>
      <c r="C6780" s="26"/>
      <c r="D6780" s="26"/>
      <c r="E6780" s="26"/>
      <c r="F6780" s="26"/>
      <c r="G6780" s="26"/>
    </row>
    <row r="6781" spans="2:7" x14ac:dyDescent="0.2">
      <c r="B6781" s="26"/>
      <c r="C6781" s="26"/>
      <c r="D6781" s="26"/>
      <c r="E6781" s="26"/>
      <c r="F6781" s="26"/>
      <c r="G6781" s="26"/>
    </row>
    <row r="6782" spans="2:7" x14ac:dyDescent="0.2">
      <c r="B6782" s="26"/>
      <c r="C6782" s="26"/>
      <c r="D6782" s="26"/>
      <c r="E6782" s="26"/>
      <c r="F6782" s="26"/>
      <c r="G6782" s="26"/>
    </row>
    <row r="6783" spans="2:7" x14ac:dyDescent="0.2">
      <c r="B6783" s="26"/>
      <c r="C6783" s="26"/>
      <c r="D6783" s="26"/>
      <c r="E6783" s="26"/>
      <c r="F6783" s="26"/>
      <c r="G6783" s="26"/>
    </row>
    <row r="6784" spans="2:7" x14ac:dyDescent="0.2">
      <c r="B6784" s="26"/>
      <c r="C6784" s="26"/>
      <c r="D6784" s="26"/>
      <c r="E6784" s="26"/>
      <c r="F6784" s="26"/>
      <c r="G6784" s="26"/>
    </row>
    <row r="6785" spans="2:7" x14ac:dyDescent="0.2">
      <c r="B6785" s="26"/>
      <c r="C6785" s="26"/>
      <c r="D6785" s="26"/>
      <c r="E6785" s="26"/>
      <c r="F6785" s="26"/>
      <c r="G6785" s="26"/>
    </row>
    <row r="6786" spans="2:7" x14ac:dyDescent="0.2">
      <c r="B6786" s="26"/>
      <c r="C6786" s="26"/>
      <c r="D6786" s="26"/>
      <c r="E6786" s="26"/>
      <c r="F6786" s="26"/>
      <c r="G6786" s="26"/>
    </row>
    <row r="6787" spans="2:7" x14ac:dyDescent="0.2">
      <c r="B6787" s="26"/>
      <c r="C6787" s="26"/>
      <c r="D6787" s="26"/>
      <c r="E6787" s="26"/>
      <c r="F6787" s="26"/>
      <c r="G6787" s="26"/>
    </row>
    <row r="6788" spans="2:7" x14ac:dyDescent="0.2">
      <c r="B6788" s="26"/>
      <c r="C6788" s="26"/>
      <c r="D6788" s="26"/>
      <c r="E6788" s="26"/>
      <c r="F6788" s="26"/>
      <c r="G6788" s="26"/>
    </row>
    <row r="6789" spans="2:7" x14ac:dyDescent="0.2">
      <c r="B6789" s="26"/>
      <c r="C6789" s="26"/>
      <c r="D6789" s="26"/>
      <c r="E6789" s="26"/>
      <c r="F6789" s="26"/>
      <c r="G6789" s="26"/>
    </row>
    <row r="6790" spans="2:7" x14ac:dyDescent="0.2">
      <c r="B6790" s="26"/>
      <c r="C6790" s="26"/>
      <c r="D6790" s="26"/>
      <c r="E6790" s="26"/>
      <c r="F6790" s="26"/>
      <c r="G6790" s="26"/>
    </row>
    <row r="6791" spans="2:7" x14ac:dyDescent="0.2">
      <c r="B6791" s="26"/>
      <c r="C6791" s="26"/>
      <c r="D6791" s="26"/>
      <c r="E6791" s="26"/>
      <c r="F6791" s="26"/>
      <c r="G6791" s="26"/>
    </row>
    <row r="6792" spans="2:7" x14ac:dyDescent="0.2">
      <c r="B6792" s="26"/>
      <c r="C6792" s="26"/>
      <c r="D6792" s="26"/>
      <c r="E6792" s="26"/>
      <c r="F6792" s="26"/>
      <c r="G6792" s="26"/>
    </row>
    <row r="6793" spans="2:7" x14ac:dyDescent="0.2">
      <c r="B6793" s="26"/>
      <c r="C6793" s="26"/>
      <c r="D6793" s="26"/>
      <c r="E6793" s="26"/>
      <c r="F6793" s="26"/>
      <c r="G6793" s="26"/>
    </row>
    <row r="6794" spans="2:7" x14ac:dyDescent="0.2">
      <c r="B6794" s="26"/>
      <c r="C6794" s="26"/>
      <c r="D6794" s="26"/>
      <c r="E6794" s="26"/>
      <c r="F6794" s="26"/>
      <c r="G6794" s="26"/>
    </row>
    <row r="6795" spans="2:7" x14ac:dyDescent="0.2">
      <c r="B6795" s="26"/>
      <c r="C6795" s="26"/>
      <c r="D6795" s="26"/>
      <c r="E6795" s="26"/>
      <c r="F6795" s="26"/>
      <c r="G6795" s="26"/>
    </row>
    <row r="6796" spans="2:7" x14ac:dyDescent="0.2">
      <c r="B6796" s="26"/>
      <c r="C6796" s="26"/>
      <c r="D6796" s="26"/>
      <c r="E6796" s="26"/>
      <c r="F6796" s="26"/>
      <c r="G6796" s="26"/>
    </row>
    <row r="6797" spans="2:7" x14ac:dyDescent="0.2">
      <c r="B6797" s="26"/>
      <c r="C6797" s="26"/>
      <c r="D6797" s="26"/>
      <c r="E6797" s="26"/>
      <c r="F6797" s="26"/>
      <c r="G6797" s="26"/>
    </row>
    <row r="6798" spans="2:7" x14ac:dyDescent="0.2">
      <c r="B6798" s="26"/>
      <c r="C6798" s="26"/>
      <c r="D6798" s="26"/>
      <c r="E6798" s="26"/>
      <c r="F6798" s="26"/>
      <c r="G6798" s="26"/>
    </row>
    <row r="6799" spans="2:7" x14ac:dyDescent="0.2">
      <c r="B6799" s="26"/>
      <c r="C6799" s="26"/>
      <c r="D6799" s="26"/>
      <c r="E6799" s="26"/>
      <c r="F6799" s="26"/>
      <c r="G6799" s="26"/>
    </row>
    <row r="6800" spans="2:7" x14ac:dyDescent="0.2">
      <c r="B6800" s="26"/>
      <c r="C6800" s="26"/>
      <c r="D6800" s="26"/>
      <c r="E6800" s="26"/>
      <c r="F6800" s="26"/>
      <c r="G6800" s="26"/>
    </row>
    <row r="6801" spans="2:7" x14ac:dyDescent="0.2">
      <c r="B6801" s="26"/>
      <c r="C6801" s="26"/>
      <c r="D6801" s="26"/>
      <c r="E6801" s="26"/>
      <c r="F6801" s="26"/>
      <c r="G6801" s="26"/>
    </row>
    <row r="6802" spans="2:7" x14ac:dyDescent="0.2">
      <c r="B6802" s="26"/>
      <c r="C6802" s="26"/>
      <c r="D6802" s="26"/>
      <c r="E6802" s="26"/>
      <c r="F6802" s="26"/>
      <c r="G6802" s="26"/>
    </row>
    <row r="6803" spans="2:7" x14ac:dyDescent="0.2">
      <c r="B6803" s="26"/>
      <c r="C6803" s="26"/>
      <c r="D6803" s="26"/>
      <c r="E6803" s="26"/>
      <c r="F6803" s="26"/>
      <c r="G6803" s="26"/>
    </row>
    <row r="6804" spans="2:7" x14ac:dyDescent="0.2">
      <c r="B6804" s="26"/>
      <c r="C6804" s="26"/>
      <c r="D6804" s="26"/>
      <c r="E6804" s="26"/>
      <c r="F6804" s="26"/>
      <c r="G6804" s="26"/>
    </row>
    <row r="6805" spans="2:7" x14ac:dyDescent="0.2">
      <c r="B6805" s="26"/>
      <c r="C6805" s="26"/>
      <c r="D6805" s="26"/>
      <c r="E6805" s="26"/>
      <c r="F6805" s="26"/>
      <c r="G6805" s="26"/>
    </row>
    <row r="6806" spans="2:7" x14ac:dyDescent="0.2">
      <c r="B6806" s="26"/>
      <c r="C6806" s="26"/>
      <c r="D6806" s="26"/>
      <c r="E6806" s="26"/>
      <c r="F6806" s="26"/>
      <c r="G6806" s="26"/>
    </row>
    <row r="6807" spans="2:7" x14ac:dyDescent="0.2">
      <c r="B6807" s="26"/>
      <c r="C6807" s="26"/>
      <c r="D6807" s="26"/>
      <c r="E6807" s="26"/>
      <c r="F6807" s="26"/>
      <c r="G6807" s="26"/>
    </row>
    <row r="6808" spans="2:7" x14ac:dyDescent="0.2">
      <c r="B6808" s="26"/>
      <c r="C6808" s="26"/>
      <c r="D6808" s="26"/>
      <c r="E6808" s="26"/>
      <c r="F6808" s="26"/>
      <c r="G6808" s="26"/>
    </row>
    <row r="6809" spans="2:7" x14ac:dyDescent="0.2">
      <c r="B6809" s="26"/>
      <c r="C6809" s="26"/>
      <c r="D6809" s="26"/>
      <c r="E6809" s="26"/>
      <c r="F6809" s="26"/>
      <c r="G6809" s="26"/>
    </row>
    <row r="6810" spans="2:7" x14ac:dyDescent="0.2">
      <c r="B6810" s="26"/>
      <c r="C6810" s="26"/>
      <c r="D6810" s="26"/>
      <c r="E6810" s="26"/>
      <c r="F6810" s="26"/>
      <c r="G6810" s="26"/>
    </row>
    <row r="6811" spans="2:7" x14ac:dyDescent="0.2">
      <c r="B6811" s="26"/>
      <c r="C6811" s="26"/>
      <c r="D6811" s="26"/>
      <c r="E6811" s="26"/>
      <c r="F6811" s="26"/>
      <c r="G6811" s="26"/>
    </row>
    <row r="6812" spans="2:7" x14ac:dyDescent="0.2">
      <c r="B6812" s="26"/>
      <c r="C6812" s="26"/>
      <c r="D6812" s="26"/>
      <c r="E6812" s="26"/>
      <c r="F6812" s="26"/>
      <c r="G6812" s="26"/>
    </row>
    <row r="6813" spans="2:7" x14ac:dyDescent="0.2">
      <c r="B6813" s="26"/>
      <c r="C6813" s="26"/>
      <c r="D6813" s="26"/>
      <c r="E6813" s="26"/>
      <c r="F6813" s="26"/>
      <c r="G6813" s="26"/>
    </row>
    <row r="6814" spans="2:7" x14ac:dyDescent="0.2">
      <c r="B6814" s="26"/>
      <c r="C6814" s="26"/>
      <c r="D6814" s="26"/>
      <c r="E6814" s="26"/>
      <c r="F6814" s="26"/>
      <c r="G6814" s="26"/>
    </row>
    <row r="6815" spans="2:7" x14ac:dyDescent="0.2">
      <c r="B6815" s="26"/>
      <c r="C6815" s="26"/>
      <c r="D6815" s="26"/>
      <c r="E6815" s="26"/>
      <c r="F6815" s="26"/>
      <c r="G6815" s="26"/>
    </row>
    <row r="6816" spans="2:7" x14ac:dyDescent="0.2">
      <c r="B6816" s="26"/>
      <c r="C6816" s="26"/>
      <c r="D6816" s="26"/>
      <c r="E6816" s="26"/>
      <c r="F6816" s="26"/>
      <c r="G6816" s="26"/>
    </row>
    <row r="6817" spans="2:7" x14ac:dyDescent="0.2">
      <c r="B6817" s="26"/>
      <c r="C6817" s="26"/>
      <c r="D6817" s="26"/>
      <c r="E6817" s="26"/>
      <c r="F6817" s="26"/>
      <c r="G6817" s="26"/>
    </row>
    <row r="6818" spans="2:7" x14ac:dyDescent="0.2">
      <c r="B6818" s="26"/>
      <c r="C6818" s="26"/>
      <c r="D6818" s="26"/>
      <c r="E6818" s="26"/>
      <c r="F6818" s="26"/>
      <c r="G6818" s="26"/>
    </row>
    <row r="6819" spans="2:7" x14ac:dyDescent="0.2">
      <c r="B6819" s="26"/>
      <c r="C6819" s="26"/>
      <c r="D6819" s="26"/>
      <c r="E6819" s="26"/>
      <c r="F6819" s="26"/>
      <c r="G6819" s="26"/>
    </row>
    <row r="6820" spans="2:7" x14ac:dyDescent="0.2">
      <c r="B6820" s="26"/>
      <c r="C6820" s="26"/>
      <c r="D6820" s="26"/>
      <c r="E6820" s="26"/>
      <c r="F6820" s="26"/>
      <c r="G6820" s="26"/>
    </row>
    <row r="6821" spans="2:7" x14ac:dyDescent="0.2">
      <c r="B6821" s="26"/>
      <c r="C6821" s="26"/>
      <c r="D6821" s="26"/>
      <c r="E6821" s="26"/>
      <c r="F6821" s="26"/>
      <c r="G6821" s="26"/>
    </row>
    <row r="6822" spans="2:7" x14ac:dyDescent="0.2">
      <c r="B6822" s="26"/>
      <c r="C6822" s="26"/>
      <c r="D6822" s="26"/>
      <c r="E6822" s="26"/>
      <c r="F6822" s="26"/>
      <c r="G6822" s="26"/>
    </row>
    <row r="6823" spans="2:7" x14ac:dyDescent="0.2">
      <c r="B6823" s="26"/>
      <c r="C6823" s="26"/>
      <c r="D6823" s="26"/>
      <c r="E6823" s="26"/>
      <c r="F6823" s="26"/>
      <c r="G6823" s="26"/>
    </row>
    <row r="6824" spans="2:7" x14ac:dyDescent="0.2">
      <c r="B6824" s="26"/>
      <c r="C6824" s="26"/>
      <c r="D6824" s="26"/>
      <c r="E6824" s="26"/>
      <c r="F6824" s="26"/>
      <c r="G6824" s="26"/>
    </row>
    <row r="6825" spans="2:7" x14ac:dyDescent="0.2">
      <c r="B6825" s="26"/>
      <c r="C6825" s="26"/>
      <c r="D6825" s="26"/>
      <c r="E6825" s="26"/>
      <c r="F6825" s="26"/>
      <c r="G6825" s="26"/>
    </row>
    <row r="6826" spans="2:7" x14ac:dyDescent="0.2">
      <c r="B6826" s="26"/>
      <c r="C6826" s="26"/>
      <c r="D6826" s="26"/>
      <c r="E6826" s="26"/>
      <c r="F6826" s="26"/>
      <c r="G6826" s="26"/>
    </row>
    <row r="6827" spans="2:7" x14ac:dyDescent="0.2">
      <c r="B6827" s="26"/>
      <c r="C6827" s="26"/>
      <c r="D6827" s="26"/>
      <c r="E6827" s="26"/>
      <c r="F6827" s="26"/>
      <c r="G6827" s="26"/>
    </row>
    <row r="6828" spans="2:7" x14ac:dyDescent="0.2">
      <c r="B6828" s="26"/>
      <c r="C6828" s="26"/>
      <c r="D6828" s="26"/>
      <c r="E6828" s="26"/>
      <c r="F6828" s="26"/>
      <c r="G6828" s="26"/>
    </row>
    <row r="6829" spans="2:7" x14ac:dyDescent="0.2">
      <c r="B6829" s="26"/>
      <c r="C6829" s="26"/>
      <c r="D6829" s="26"/>
      <c r="E6829" s="26"/>
      <c r="F6829" s="26"/>
      <c r="G6829" s="26"/>
    </row>
    <row r="6830" spans="2:7" x14ac:dyDescent="0.2">
      <c r="B6830" s="26"/>
      <c r="C6830" s="26"/>
      <c r="D6830" s="26"/>
      <c r="E6830" s="26"/>
      <c r="F6830" s="26"/>
      <c r="G6830" s="26"/>
    </row>
    <row r="6831" spans="2:7" x14ac:dyDescent="0.2">
      <c r="B6831" s="26"/>
      <c r="C6831" s="26"/>
      <c r="D6831" s="26"/>
      <c r="E6831" s="26"/>
      <c r="F6831" s="26"/>
      <c r="G6831" s="26"/>
    </row>
    <row r="6832" spans="2:7" x14ac:dyDescent="0.2">
      <c r="B6832" s="26"/>
      <c r="C6832" s="26"/>
      <c r="D6832" s="26"/>
      <c r="E6832" s="26"/>
      <c r="F6832" s="26"/>
      <c r="G6832" s="26"/>
    </row>
    <row r="6833" spans="2:7" x14ac:dyDescent="0.2">
      <c r="B6833" s="26"/>
      <c r="C6833" s="26"/>
      <c r="D6833" s="26"/>
      <c r="E6833" s="26"/>
      <c r="F6833" s="26"/>
      <c r="G6833" s="26"/>
    </row>
    <row r="6834" spans="2:7" x14ac:dyDescent="0.2">
      <c r="B6834" s="26"/>
      <c r="C6834" s="26"/>
      <c r="D6834" s="26"/>
      <c r="E6834" s="26"/>
      <c r="F6834" s="26"/>
      <c r="G6834" s="26"/>
    </row>
    <row r="6835" spans="2:7" x14ac:dyDescent="0.2">
      <c r="B6835" s="26"/>
      <c r="C6835" s="26"/>
      <c r="D6835" s="26"/>
      <c r="E6835" s="26"/>
      <c r="F6835" s="26"/>
      <c r="G6835" s="26"/>
    </row>
    <row r="6836" spans="2:7" x14ac:dyDescent="0.2">
      <c r="B6836" s="26"/>
      <c r="C6836" s="26"/>
      <c r="D6836" s="26"/>
      <c r="E6836" s="26"/>
      <c r="F6836" s="26"/>
      <c r="G6836" s="26"/>
    </row>
    <row r="6837" spans="2:7" x14ac:dyDescent="0.2">
      <c r="B6837" s="26"/>
      <c r="C6837" s="26"/>
      <c r="D6837" s="26"/>
      <c r="E6837" s="26"/>
      <c r="F6837" s="26"/>
      <c r="G6837" s="26"/>
    </row>
    <row r="6838" spans="2:7" x14ac:dyDescent="0.2">
      <c r="B6838" s="26"/>
      <c r="C6838" s="26"/>
      <c r="D6838" s="26"/>
      <c r="E6838" s="26"/>
      <c r="F6838" s="26"/>
      <c r="G6838" s="26"/>
    </row>
    <row r="6839" spans="2:7" x14ac:dyDescent="0.2">
      <c r="B6839" s="26"/>
      <c r="C6839" s="26"/>
      <c r="D6839" s="26"/>
      <c r="E6839" s="26"/>
      <c r="F6839" s="26"/>
      <c r="G6839" s="26"/>
    </row>
    <row r="6840" spans="2:7" x14ac:dyDescent="0.2">
      <c r="B6840" s="26"/>
      <c r="C6840" s="26"/>
      <c r="D6840" s="26"/>
      <c r="E6840" s="26"/>
      <c r="F6840" s="26"/>
      <c r="G6840" s="26"/>
    </row>
    <row r="6841" spans="2:7" x14ac:dyDescent="0.2">
      <c r="B6841" s="26"/>
      <c r="C6841" s="26"/>
      <c r="D6841" s="26"/>
      <c r="E6841" s="26"/>
      <c r="F6841" s="26"/>
      <c r="G6841" s="26"/>
    </row>
    <row r="6842" spans="2:7" x14ac:dyDescent="0.2">
      <c r="B6842" s="26"/>
      <c r="C6842" s="26"/>
      <c r="D6842" s="26"/>
      <c r="E6842" s="26"/>
      <c r="F6842" s="26"/>
      <c r="G6842" s="26"/>
    </row>
    <row r="6843" spans="2:7" x14ac:dyDescent="0.2">
      <c r="B6843" s="26"/>
      <c r="C6843" s="26"/>
      <c r="D6843" s="26"/>
      <c r="E6843" s="26"/>
      <c r="F6843" s="26"/>
      <c r="G6843" s="26"/>
    </row>
    <row r="6844" spans="2:7" x14ac:dyDescent="0.2">
      <c r="B6844" s="26"/>
      <c r="C6844" s="26"/>
      <c r="D6844" s="26"/>
      <c r="E6844" s="26"/>
      <c r="F6844" s="26"/>
      <c r="G6844" s="26"/>
    </row>
    <row r="6845" spans="2:7" x14ac:dyDescent="0.2">
      <c r="B6845" s="26"/>
      <c r="C6845" s="26"/>
      <c r="D6845" s="26"/>
      <c r="E6845" s="26"/>
      <c r="F6845" s="26"/>
      <c r="G6845" s="26"/>
    </row>
    <row r="6846" spans="2:7" x14ac:dyDescent="0.2">
      <c r="B6846" s="26"/>
      <c r="C6846" s="26"/>
      <c r="D6846" s="26"/>
      <c r="E6846" s="26"/>
      <c r="F6846" s="26"/>
      <c r="G6846" s="26"/>
    </row>
    <row r="6847" spans="2:7" x14ac:dyDescent="0.2">
      <c r="B6847" s="26"/>
      <c r="C6847" s="26"/>
      <c r="D6847" s="26"/>
      <c r="E6847" s="26"/>
      <c r="F6847" s="26"/>
      <c r="G6847" s="26"/>
    </row>
    <row r="6848" spans="2:7" x14ac:dyDescent="0.2">
      <c r="B6848" s="26"/>
      <c r="C6848" s="26"/>
      <c r="D6848" s="26"/>
      <c r="E6848" s="26"/>
      <c r="F6848" s="26"/>
      <c r="G6848" s="26"/>
    </row>
    <row r="6849" spans="2:7" x14ac:dyDescent="0.2">
      <c r="B6849" s="26"/>
      <c r="C6849" s="26"/>
      <c r="D6849" s="26"/>
      <c r="E6849" s="26"/>
      <c r="F6849" s="26"/>
      <c r="G6849" s="26"/>
    </row>
    <row r="6850" spans="2:7" x14ac:dyDescent="0.2">
      <c r="B6850" s="26"/>
      <c r="C6850" s="26"/>
      <c r="D6850" s="26"/>
      <c r="E6850" s="26"/>
      <c r="F6850" s="26"/>
      <c r="G6850" s="26"/>
    </row>
    <row r="6851" spans="2:7" x14ac:dyDescent="0.2">
      <c r="B6851" s="26"/>
      <c r="C6851" s="26"/>
      <c r="D6851" s="26"/>
      <c r="E6851" s="26"/>
      <c r="F6851" s="26"/>
      <c r="G6851" s="26"/>
    </row>
    <row r="6852" spans="2:7" x14ac:dyDescent="0.2">
      <c r="B6852" s="26"/>
      <c r="C6852" s="26"/>
      <c r="D6852" s="26"/>
      <c r="E6852" s="26"/>
      <c r="F6852" s="26"/>
      <c r="G6852" s="26"/>
    </row>
    <row r="6853" spans="2:7" x14ac:dyDescent="0.2">
      <c r="B6853" s="26"/>
      <c r="C6853" s="26"/>
      <c r="D6853" s="26"/>
      <c r="E6853" s="26"/>
      <c r="F6853" s="26"/>
      <c r="G6853" s="26"/>
    </row>
    <row r="6854" spans="2:7" x14ac:dyDescent="0.2">
      <c r="B6854" s="26"/>
      <c r="C6854" s="26"/>
      <c r="D6854" s="26"/>
      <c r="E6854" s="26"/>
      <c r="F6854" s="26"/>
      <c r="G6854" s="26"/>
    </row>
    <row r="6855" spans="2:7" x14ac:dyDescent="0.2">
      <c r="B6855" s="26"/>
      <c r="C6855" s="26"/>
      <c r="D6855" s="26"/>
      <c r="E6855" s="26"/>
      <c r="F6855" s="26"/>
      <c r="G6855" s="26"/>
    </row>
    <row r="6856" spans="2:7" x14ac:dyDescent="0.2">
      <c r="B6856" s="26"/>
      <c r="C6856" s="26"/>
      <c r="D6856" s="26"/>
      <c r="E6856" s="26"/>
      <c r="F6856" s="26"/>
      <c r="G6856" s="26"/>
    </row>
    <row r="6857" spans="2:7" x14ac:dyDescent="0.2">
      <c r="B6857" s="26"/>
      <c r="C6857" s="26"/>
      <c r="D6857" s="26"/>
      <c r="E6857" s="26"/>
      <c r="F6857" s="26"/>
      <c r="G6857" s="26"/>
    </row>
    <row r="6858" spans="2:7" x14ac:dyDescent="0.2">
      <c r="B6858" s="26"/>
      <c r="C6858" s="26"/>
      <c r="D6858" s="26"/>
      <c r="E6858" s="26"/>
      <c r="F6858" s="26"/>
      <c r="G6858" s="26"/>
    </row>
    <row r="6859" spans="2:7" x14ac:dyDescent="0.2">
      <c r="B6859" s="26"/>
      <c r="C6859" s="26"/>
      <c r="D6859" s="26"/>
      <c r="E6859" s="26"/>
      <c r="F6859" s="26"/>
      <c r="G6859" s="26"/>
    </row>
    <row r="6860" spans="2:7" x14ac:dyDescent="0.2">
      <c r="B6860" s="26"/>
      <c r="C6860" s="26"/>
      <c r="D6860" s="26"/>
      <c r="E6860" s="26"/>
      <c r="F6860" s="26"/>
      <c r="G6860" s="26"/>
    </row>
    <row r="6861" spans="2:7" x14ac:dyDescent="0.2">
      <c r="B6861" s="26"/>
      <c r="C6861" s="26"/>
      <c r="D6861" s="26"/>
      <c r="E6861" s="26"/>
      <c r="F6861" s="26"/>
      <c r="G6861" s="26"/>
    </row>
    <row r="6862" spans="2:7" x14ac:dyDescent="0.2">
      <c r="B6862" s="26"/>
      <c r="C6862" s="26"/>
      <c r="D6862" s="26"/>
      <c r="E6862" s="26"/>
      <c r="F6862" s="26"/>
      <c r="G6862" s="26"/>
    </row>
    <row r="6863" spans="2:7" x14ac:dyDescent="0.2">
      <c r="B6863" s="26"/>
      <c r="C6863" s="26"/>
      <c r="D6863" s="26"/>
      <c r="E6863" s="26"/>
      <c r="F6863" s="26"/>
      <c r="G6863" s="26"/>
    </row>
    <row r="6864" spans="2:7" x14ac:dyDescent="0.2">
      <c r="B6864" s="26"/>
      <c r="C6864" s="26"/>
      <c r="D6864" s="26"/>
      <c r="E6864" s="26"/>
      <c r="F6864" s="26"/>
      <c r="G6864" s="26"/>
    </row>
    <row r="6865" spans="2:7" x14ac:dyDescent="0.2">
      <c r="B6865" s="26"/>
      <c r="C6865" s="26"/>
      <c r="D6865" s="26"/>
      <c r="E6865" s="26"/>
      <c r="F6865" s="26"/>
      <c r="G6865" s="26"/>
    </row>
    <row r="6866" spans="2:7" x14ac:dyDescent="0.2">
      <c r="B6866" s="26"/>
      <c r="C6866" s="26"/>
      <c r="D6866" s="26"/>
      <c r="E6866" s="26"/>
      <c r="F6866" s="26"/>
      <c r="G6866" s="26"/>
    </row>
    <row r="6867" spans="2:7" x14ac:dyDescent="0.2">
      <c r="B6867" s="26"/>
      <c r="C6867" s="26"/>
      <c r="D6867" s="26"/>
      <c r="E6867" s="26"/>
      <c r="F6867" s="26"/>
      <c r="G6867" s="26"/>
    </row>
    <row r="6868" spans="2:7" x14ac:dyDescent="0.2">
      <c r="B6868" s="26"/>
      <c r="C6868" s="26"/>
      <c r="D6868" s="26"/>
      <c r="E6868" s="26"/>
      <c r="F6868" s="26"/>
      <c r="G6868" s="26"/>
    </row>
    <row r="6869" spans="2:7" x14ac:dyDescent="0.2">
      <c r="B6869" s="26"/>
      <c r="C6869" s="26"/>
      <c r="D6869" s="26"/>
      <c r="E6869" s="26"/>
      <c r="F6869" s="26"/>
      <c r="G6869" s="26"/>
    </row>
    <row r="6870" spans="2:7" x14ac:dyDescent="0.2">
      <c r="B6870" s="26"/>
      <c r="C6870" s="26"/>
      <c r="D6870" s="26"/>
      <c r="E6870" s="26"/>
      <c r="F6870" s="26"/>
      <c r="G6870" s="26"/>
    </row>
    <row r="6871" spans="2:7" x14ac:dyDescent="0.2">
      <c r="B6871" s="26"/>
      <c r="C6871" s="26"/>
      <c r="D6871" s="26"/>
      <c r="E6871" s="26"/>
      <c r="F6871" s="26"/>
      <c r="G6871" s="26"/>
    </row>
    <row r="6872" spans="2:7" x14ac:dyDescent="0.2">
      <c r="B6872" s="26"/>
      <c r="C6872" s="26"/>
      <c r="D6872" s="26"/>
      <c r="E6872" s="26"/>
      <c r="F6872" s="26"/>
      <c r="G6872" s="26"/>
    </row>
    <row r="6873" spans="2:7" x14ac:dyDescent="0.2">
      <c r="B6873" s="26"/>
      <c r="C6873" s="26"/>
      <c r="D6873" s="26"/>
      <c r="E6873" s="26"/>
      <c r="F6873" s="26"/>
      <c r="G6873" s="26"/>
    </row>
    <row r="6874" spans="2:7" x14ac:dyDescent="0.2">
      <c r="B6874" s="26"/>
      <c r="C6874" s="26"/>
      <c r="D6874" s="26"/>
      <c r="E6874" s="26"/>
      <c r="F6874" s="26"/>
      <c r="G6874" s="26"/>
    </row>
    <row r="6875" spans="2:7" x14ac:dyDescent="0.2">
      <c r="B6875" s="26"/>
      <c r="C6875" s="26"/>
      <c r="D6875" s="26"/>
      <c r="E6875" s="26"/>
      <c r="F6875" s="26"/>
      <c r="G6875" s="26"/>
    </row>
    <row r="6876" spans="2:7" x14ac:dyDescent="0.2">
      <c r="B6876" s="26"/>
      <c r="C6876" s="26"/>
      <c r="D6876" s="26"/>
      <c r="E6876" s="26"/>
      <c r="F6876" s="26"/>
      <c r="G6876" s="26"/>
    </row>
    <row r="6877" spans="2:7" x14ac:dyDescent="0.2">
      <c r="B6877" s="26"/>
      <c r="C6877" s="26"/>
      <c r="D6877" s="26"/>
      <c r="E6877" s="26"/>
      <c r="F6877" s="26"/>
      <c r="G6877" s="26"/>
    </row>
    <row r="6878" spans="2:7" x14ac:dyDescent="0.2">
      <c r="B6878" s="26"/>
      <c r="C6878" s="26"/>
      <c r="D6878" s="26"/>
      <c r="E6878" s="26"/>
      <c r="F6878" s="26"/>
      <c r="G6878" s="26"/>
    </row>
    <row r="6879" spans="2:7" x14ac:dyDescent="0.2">
      <c r="B6879" s="26"/>
      <c r="C6879" s="26"/>
      <c r="D6879" s="26"/>
      <c r="E6879" s="26"/>
      <c r="F6879" s="26"/>
      <c r="G6879" s="26"/>
    </row>
    <row r="6880" spans="2:7" x14ac:dyDescent="0.2">
      <c r="B6880" s="26"/>
      <c r="C6880" s="26"/>
      <c r="D6880" s="26"/>
      <c r="E6880" s="26"/>
      <c r="F6880" s="26"/>
      <c r="G6880" s="26"/>
    </row>
    <row r="6881" spans="2:7" x14ac:dyDescent="0.2">
      <c r="B6881" s="26"/>
      <c r="C6881" s="26"/>
      <c r="D6881" s="26"/>
      <c r="E6881" s="26"/>
      <c r="F6881" s="26"/>
      <c r="G6881" s="26"/>
    </row>
    <row r="6882" spans="2:7" x14ac:dyDescent="0.2">
      <c r="B6882" s="26"/>
      <c r="C6882" s="26"/>
      <c r="D6882" s="26"/>
      <c r="E6882" s="26"/>
      <c r="F6882" s="26"/>
      <c r="G6882" s="26"/>
    </row>
    <row r="6883" spans="2:7" x14ac:dyDescent="0.2">
      <c r="B6883" s="26"/>
      <c r="C6883" s="26"/>
      <c r="D6883" s="26"/>
      <c r="E6883" s="26"/>
      <c r="F6883" s="26"/>
      <c r="G6883" s="26"/>
    </row>
    <row r="6884" spans="2:7" x14ac:dyDescent="0.2">
      <c r="B6884" s="26"/>
      <c r="C6884" s="26"/>
      <c r="D6884" s="26"/>
      <c r="E6884" s="26"/>
      <c r="F6884" s="26"/>
      <c r="G6884" s="26"/>
    </row>
    <row r="6885" spans="2:7" x14ac:dyDescent="0.2">
      <c r="B6885" s="26"/>
      <c r="C6885" s="26"/>
      <c r="D6885" s="26"/>
      <c r="E6885" s="26"/>
      <c r="F6885" s="26"/>
      <c r="G6885" s="26"/>
    </row>
    <row r="6886" spans="2:7" x14ac:dyDescent="0.2">
      <c r="B6886" s="26"/>
      <c r="C6886" s="26"/>
      <c r="D6886" s="26"/>
      <c r="E6886" s="26"/>
      <c r="F6886" s="26"/>
      <c r="G6886" s="26"/>
    </row>
    <row r="6887" spans="2:7" x14ac:dyDescent="0.2">
      <c r="B6887" s="26"/>
      <c r="C6887" s="26"/>
      <c r="D6887" s="26"/>
      <c r="E6887" s="26"/>
      <c r="F6887" s="26"/>
      <c r="G6887" s="26"/>
    </row>
    <row r="6888" spans="2:7" x14ac:dyDescent="0.2">
      <c r="B6888" s="26"/>
      <c r="C6888" s="26"/>
      <c r="D6888" s="26"/>
      <c r="E6888" s="26"/>
      <c r="F6888" s="26"/>
      <c r="G6888" s="26"/>
    </row>
    <row r="6889" spans="2:7" x14ac:dyDescent="0.2">
      <c r="B6889" s="26"/>
      <c r="C6889" s="26"/>
      <c r="D6889" s="26"/>
      <c r="E6889" s="26"/>
      <c r="F6889" s="26"/>
      <c r="G6889" s="26"/>
    </row>
    <row r="6890" spans="2:7" x14ac:dyDescent="0.2">
      <c r="B6890" s="26"/>
      <c r="C6890" s="26"/>
      <c r="D6890" s="26"/>
      <c r="E6890" s="26"/>
      <c r="F6890" s="26"/>
      <c r="G6890" s="26"/>
    </row>
    <row r="6891" spans="2:7" x14ac:dyDescent="0.2">
      <c r="B6891" s="26"/>
      <c r="C6891" s="26"/>
      <c r="D6891" s="26"/>
      <c r="E6891" s="26"/>
      <c r="F6891" s="26"/>
      <c r="G6891" s="26"/>
    </row>
    <row r="6892" spans="2:7" x14ac:dyDescent="0.2">
      <c r="B6892" s="26"/>
      <c r="C6892" s="26"/>
      <c r="D6892" s="26"/>
      <c r="E6892" s="26"/>
      <c r="F6892" s="26"/>
      <c r="G6892" s="26"/>
    </row>
    <row r="6893" spans="2:7" x14ac:dyDescent="0.2">
      <c r="B6893" s="26"/>
      <c r="C6893" s="26"/>
      <c r="D6893" s="26"/>
      <c r="E6893" s="26"/>
      <c r="F6893" s="26"/>
      <c r="G6893" s="26"/>
    </row>
    <row r="6894" spans="2:7" x14ac:dyDescent="0.2">
      <c r="B6894" s="26"/>
      <c r="C6894" s="26"/>
      <c r="D6894" s="26"/>
      <c r="E6894" s="26"/>
      <c r="F6894" s="26"/>
      <c r="G6894" s="26"/>
    </row>
    <row r="6895" spans="2:7" x14ac:dyDescent="0.2">
      <c r="B6895" s="26"/>
      <c r="C6895" s="26"/>
      <c r="D6895" s="26"/>
      <c r="E6895" s="26"/>
      <c r="F6895" s="26"/>
      <c r="G6895" s="26"/>
    </row>
    <row r="6896" spans="2:7" x14ac:dyDescent="0.2">
      <c r="B6896" s="26"/>
      <c r="C6896" s="26"/>
      <c r="D6896" s="26"/>
      <c r="E6896" s="26"/>
      <c r="F6896" s="26"/>
      <c r="G6896" s="26"/>
    </row>
    <row r="6897" spans="2:7" x14ac:dyDescent="0.2">
      <c r="B6897" s="26"/>
      <c r="C6897" s="26"/>
      <c r="D6897" s="26"/>
      <c r="E6897" s="26"/>
      <c r="F6897" s="26"/>
      <c r="G6897" s="26"/>
    </row>
    <row r="6898" spans="2:7" x14ac:dyDescent="0.2">
      <c r="B6898" s="26"/>
      <c r="C6898" s="26"/>
      <c r="D6898" s="26"/>
      <c r="E6898" s="26"/>
      <c r="F6898" s="26"/>
      <c r="G6898" s="26"/>
    </row>
    <row r="6899" spans="2:7" x14ac:dyDescent="0.2">
      <c r="B6899" s="26"/>
      <c r="C6899" s="26"/>
      <c r="D6899" s="26"/>
      <c r="E6899" s="26"/>
      <c r="F6899" s="26"/>
      <c r="G6899" s="26"/>
    </row>
    <row r="6900" spans="2:7" x14ac:dyDescent="0.2">
      <c r="B6900" s="26"/>
      <c r="C6900" s="26"/>
      <c r="D6900" s="26"/>
      <c r="E6900" s="26"/>
      <c r="F6900" s="26"/>
      <c r="G6900" s="26"/>
    </row>
    <row r="6901" spans="2:7" x14ac:dyDescent="0.2">
      <c r="B6901" s="26"/>
      <c r="C6901" s="26"/>
      <c r="D6901" s="26"/>
      <c r="E6901" s="26"/>
      <c r="F6901" s="26"/>
      <c r="G6901" s="26"/>
    </row>
    <row r="6902" spans="2:7" x14ac:dyDescent="0.2">
      <c r="B6902" s="26"/>
      <c r="C6902" s="26"/>
      <c r="D6902" s="26"/>
      <c r="E6902" s="26"/>
      <c r="F6902" s="26"/>
      <c r="G6902" s="26"/>
    </row>
    <row r="6903" spans="2:7" x14ac:dyDescent="0.2">
      <c r="B6903" s="26"/>
      <c r="C6903" s="26"/>
      <c r="D6903" s="26"/>
      <c r="E6903" s="26"/>
      <c r="F6903" s="26"/>
      <c r="G6903" s="26"/>
    </row>
    <row r="6904" spans="2:7" x14ac:dyDescent="0.2">
      <c r="B6904" s="26"/>
      <c r="C6904" s="26"/>
      <c r="D6904" s="26"/>
      <c r="E6904" s="26"/>
      <c r="F6904" s="26"/>
      <c r="G6904" s="26"/>
    </row>
    <row r="6905" spans="2:7" x14ac:dyDescent="0.2">
      <c r="B6905" s="26"/>
      <c r="C6905" s="26"/>
      <c r="D6905" s="26"/>
      <c r="E6905" s="26"/>
      <c r="F6905" s="26"/>
      <c r="G6905" s="26"/>
    </row>
    <row r="6906" spans="2:7" x14ac:dyDescent="0.2">
      <c r="B6906" s="26"/>
      <c r="C6906" s="26"/>
      <c r="D6906" s="26"/>
      <c r="E6906" s="26"/>
      <c r="F6906" s="26"/>
      <c r="G6906" s="26"/>
    </row>
    <row r="6907" spans="2:7" x14ac:dyDescent="0.2">
      <c r="B6907" s="26"/>
      <c r="C6907" s="26"/>
      <c r="D6907" s="26"/>
      <c r="E6907" s="26"/>
      <c r="F6907" s="26"/>
      <c r="G6907" s="26"/>
    </row>
    <row r="6908" spans="2:7" x14ac:dyDescent="0.2">
      <c r="B6908" s="26"/>
      <c r="C6908" s="26"/>
      <c r="D6908" s="26"/>
      <c r="E6908" s="26"/>
      <c r="F6908" s="26"/>
      <c r="G6908" s="26"/>
    </row>
    <row r="6909" spans="2:7" x14ac:dyDescent="0.2">
      <c r="B6909" s="26"/>
      <c r="C6909" s="26"/>
      <c r="D6909" s="26"/>
      <c r="E6909" s="26"/>
      <c r="F6909" s="26"/>
      <c r="G6909" s="26"/>
    </row>
    <row r="6910" spans="2:7" x14ac:dyDescent="0.2">
      <c r="B6910" s="26"/>
      <c r="C6910" s="26"/>
      <c r="D6910" s="26"/>
      <c r="E6910" s="26"/>
      <c r="F6910" s="26"/>
      <c r="G6910" s="26"/>
    </row>
    <row r="6911" spans="2:7" x14ac:dyDescent="0.2">
      <c r="B6911" s="26"/>
      <c r="C6911" s="26"/>
      <c r="D6911" s="26"/>
      <c r="E6911" s="26"/>
      <c r="F6911" s="26"/>
      <c r="G6911" s="26"/>
    </row>
    <row r="6912" spans="2:7" x14ac:dyDescent="0.2">
      <c r="B6912" s="26"/>
      <c r="C6912" s="26"/>
      <c r="D6912" s="26"/>
      <c r="E6912" s="26"/>
      <c r="F6912" s="26"/>
      <c r="G6912" s="26"/>
    </row>
    <row r="6913" spans="2:7" x14ac:dyDescent="0.2">
      <c r="B6913" s="26"/>
      <c r="C6913" s="26"/>
      <c r="D6913" s="26"/>
      <c r="E6913" s="26"/>
      <c r="F6913" s="26"/>
      <c r="G6913" s="26"/>
    </row>
    <row r="6914" spans="2:7" x14ac:dyDescent="0.2">
      <c r="B6914" s="26"/>
      <c r="C6914" s="26"/>
      <c r="D6914" s="26"/>
      <c r="E6914" s="26"/>
      <c r="F6914" s="26"/>
      <c r="G6914" s="26"/>
    </row>
    <row r="6915" spans="2:7" x14ac:dyDescent="0.2">
      <c r="B6915" s="26"/>
      <c r="C6915" s="26"/>
      <c r="D6915" s="26"/>
      <c r="E6915" s="26"/>
      <c r="F6915" s="26"/>
      <c r="G6915" s="26"/>
    </row>
    <row r="6916" spans="2:7" x14ac:dyDescent="0.2">
      <c r="B6916" s="26"/>
      <c r="C6916" s="26"/>
      <c r="D6916" s="26"/>
      <c r="E6916" s="26"/>
      <c r="F6916" s="26"/>
      <c r="G6916" s="26"/>
    </row>
    <row r="6917" spans="2:7" x14ac:dyDescent="0.2">
      <c r="B6917" s="26"/>
      <c r="C6917" s="26"/>
      <c r="D6917" s="26"/>
      <c r="E6917" s="26"/>
      <c r="F6917" s="26"/>
      <c r="G6917" s="26"/>
    </row>
    <row r="6918" spans="2:7" x14ac:dyDescent="0.2">
      <c r="B6918" s="26"/>
      <c r="C6918" s="26"/>
      <c r="D6918" s="26"/>
      <c r="E6918" s="26"/>
      <c r="F6918" s="26"/>
      <c r="G6918" s="26"/>
    </row>
    <row r="6919" spans="2:7" x14ac:dyDescent="0.2">
      <c r="B6919" s="26"/>
      <c r="C6919" s="26"/>
      <c r="D6919" s="26"/>
      <c r="E6919" s="26"/>
      <c r="F6919" s="26"/>
      <c r="G6919" s="26"/>
    </row>
    <row r="6920" spans="2:7" x14ac:dyDescent="0.2">
      <c r="B6920" s="26"/>
      <c r="C6920" s="26"/>
      <c r="D6920" s="26"/>
      <c r="E6920" s="26"/>
      <c r="F6920" s="26"/>
      <c r="G6920" s="26"/>
    </row>
    <row r="6921" spans="2:7" x14ac:dyDescent="0.2">
      <c r="B6921" s="26"/>
      <c r="C6921" s="26"/>
      <c r="D6921" s="26"/>
      <c r="E6921" s="26"/>
      <c r="F6921" s="26"/>
      <c r="G6921" s="26"/>
    </row>
    <row r="6922" spans="2:7" x14ac:dyDescent="0.2">
      <c r="B6922" s="26"/>
      <c r="C6922" s="26"/>
      <c r="D6922" s="26"/>
      <c r="E6922" s="26"/>
      <c r="F6922" s="26"/>
      <c r="G6922" s="26"/>
    </row>
    <row r="6923" spans="2:7" x14ac:dyDescent="0.2">
      <c r="B6923" s="26"/>
      <c r="C6923" s="26"/>
      <c r="D6923" s="26"/>
      <c r="E6923" s="26"/>
      <c r="F6923" s="26"/>
      <c r="G6923" s="26"/>
    </row>
    <row r="6924" spans="2:7" x14ac:dyDescent="0.2">
      <c r="B6924" s="26"/>
      <c r="C6924" s="26"/>
      <c r="D6924" s="26"/>
      <c r="E6924" s="26"/>
      <c r="F6924" s="26"/>
      <c r="G6924" s="26"/>
    </row>
    <row r="6925" spans="2:7" x14ac:dyDescent="0.2">
      <c r="B6925" s="26"/>
      <c r="C6925" s="26"/>
      <c r="D6925" s="26"/>
      <c r="E6925" s="26"/>
      <c r="F6925" s="26"/>
      <c r="G6925" s="26"/>
    </row>
    <row r="6926" spans="2:7" x14ac:dyDescent="0.2">
      <c r="B6926" s="26"/>
      <c r="C6926" s="26"/>
      <c r="D6926" s="26"/>
      <c r="E6926" s="26"/>
      <c r="F6926" s="26"/>
      <c r="G6926" s="26"/>
    </row>
    <row r="6927" spans="2:7" x14ac:dyDescent="0.2">
      <c r="B6927" s="26"/>
      <c r="C6927" s="26"/>
      <c r="D6927" s="26"/>
      <c r="E6927" s="26"/>
      <c r="F6927" s="26"/>
      <c r="G6927" s="26"/>
    </row>
    <row r="6928" spans="2:7" x14ac:dyDescent="0.2">
      <c r="B6928" s="26"/>
      <c r="C6928" s="26"/>
      <c r="D6928" s="26"/>
      <c r="E6928" s="26"/>
      <c r="F6928" s="26"/>
      <c r="G6928" s="26"/>
    </row>
    <row r="6929" spans="2:7" x14ac:dyDescent="0.2">
      <c r="B6929" s="26"/>
      <c r="C6929" s="26"/>
      <c r="D6929" s="26"/>
      <c r="E6929" s="26"/>
      <c r="F6929" s="26"/>
      <c r="G6929" s="26"/>
    </row>
    <row r="6930" spans="2:7" x14ac:dyDescent="0.2">
      <c r="B6930" s="26"/>
      <c r="C6930" s="26"/>
      <c r="D6930" s="26"/>
      <c r="E6930" s="26"/>
      <c r="F6930" s="26"/>
      <c r="G6930" s="26"/>
    </row>
    <row r="6931" spans="2:7" x14ac:dyDescent="0.2">
      <c r="B6931" s="26"/>
      <c r="C6931" s="26"/>
      <c r="D6931" s="26"/>
      <c r="E6931" s="26"/>
      <c r="F6931" s="26"/>
      <c r="G6931" s="26"/>
    </row>
    <row r="6932" spans="2:7" x14ac:dyDescent="0.2">
      <c r="B6932" s="26"/>
      <c r="C6932" s="26"/>
      <c r="D6932" s="26"/>
      <c r="E6932" s="26"/>
      <c r="F6932" s="26"/>
      <c r="G6932" s="26"/>
    </row>
    <row r="6933" spans="2:7" x14ac:dyDescent="0.2">
      <c r="B6933" s="26"/>
      <c r="C6933" s="26"/>
      <c r="D6933" s="26"/>
      <c r="E6933" s="26"/>
      <c r="F6933" s="26"/>
      <c r="G6933" s="26"/>
    </row>
    <row r="6934" spans="2:7" x14ac:dyDescent="0.2">
      <c r="B6934" s="26"/>
      <c r="C6934" s="26"/>
      <c r="D6934" s="26"/>
      <c r="E6934" s="26"/>
      <c r="F6934" s="26"/>
      <c r="G6934" s="26"/>
    </row>
    <row r="6935" spans="2:7" x14ac:dyDescent="0.2">
      <c r="B6935" s="26"/>
      <c r="C6935" s="26"/>
      <c r="D6935" s="26"/>
      <c r="E6935" s="26"/>
      <c r="F6935" s="26"/>
      <c r="G6935" s="26"/>
    </row>
    <row r="6936" spans="2:7" x14ac:dyDescent="0.2">
      <c r="B6936" s="26"/>
      <c r="C6936" s="26"/>
      <c r="D6936" s="26"/>
      <c r="E6936" s="26"/>
      <c r="F6936" s="26"/>
      <c r="G6936" s="26"/>
    </row>
    <row r="6937" spans="2:7" x14ac:dyDescent="0.2">
      <c r="B6937" s="26"/>
      <c r="C6937" s="26"/>
      <c r="D6937" s="26"/>
      <c r="E6937" s="26"/>
      <c r="F6937" s="26"/>
      <c r="G6937" s="26"/>
    </row>
    <row r="6938" spans="2:7" x14ac:dyDescent="0.2">
      <c r="B6938" s="26"/>
      <c r="C6938" s="26"/>
      <c r="D6938" s="26"/>
      <c r="E6938" s="26"/>
      <c r="F6938" s="26"/>
      <c r="G6938" s="26"/>
    </row>
    <row r="6939" spans="2:7" x14ac:dyDescent="0.2">
      <c r="B6939" s="26"/>
      <c r="C6939" s="26"/>
      <c r="D6939" s="26"/>
      <c r="E6939" s="26"/>
      <c r="F6939" s="26"/>
      <c r="G6939" s="26"/>
    </row>
    <row r="6940" spans="2:7" x14ac:dyDescent="0.2">
      <c r="B6940" s="26"/>
      <c r="C6940" s="26"/>
      <c r="D6940" s="26"/>
      <c r="E6940" s="26"/>
      <c r="F6940" s="26"/>
      <c r="G6940" s="26"/>
    </row>
    <row r="6941" spans="2:7" x14ac:dyDescent="0.2">
      <c r="B6941" s="26"/>
      <c r="C6941" s="26"/>
      <c r="D6941" s="26"/>
      <c r="E6941" s="26"/>
      <c r="F6941" s="26"/>
      <c r="G6941" s="26"/>
    </row>
    <row r="6942" spans="2:7" x14ac:dyDescent="0.2">
      <c r="B6942" s="26"/>
      <c r="C6942" s="26"/>
      <c r="D6942" s="26"/>
      <c r="E6942" s="26"/>
      <c r="F6942" s="26"/>
      <c r="G6942" s="26"/>
    </row>
    <row r="6943" spans="2:7" x14ac:dyDescent="0.2">
      <c r="B6943" s="26"/>
      <c r="C6943" s="26"/>
      <c r="D6943" s="26"/>
      <c r="E6943" s="26"/>
      <c r="F6943" s="26"/>
      <c r="G6943" s="26"/>
    </row>
    <row r="6944" spans="2:7" x14ac:dyDescent="0.2">
      <c r="B6944" s="26"/>
      <c r="C6944" s="26"/>
      <c r="D6944" s="26"/>
      <c r="E6944" s="26"/>
      <c r="F6944" s="26"/>
      <c r="G6944" s="26"/>
    </row>
    <row r="6945" spans="2:7" x14ac:dyDescent="0.2">
      <c r="B6945" s="26"/>
      <c r="C6945" s="26"/>
      <c r="D6945" s="26"/>
      <c r="E6945" s="26"/>
      <c r="F6945" s="26"/>
      <c r="G6945" s="26"/>
    </row>
    <row r="6946" spans="2:7" x14ac:dyDescent="0.2">
      <c r="B6946" s="26"/>
      <c r="C6946" s="26"/>
      <c r="D6946" s="26"/>
      <c r="E6946" s="26"/>
      <c r="F6946" s="26"/>
      <c r="G6946" s="26"/>
    </row>
    <row r="6947" spans="2:7" x14ac:dyDescent="0.2">
      <c r="B6947" s="26"/>
      <c r="C6947" s="26"/>
      <c r="D6947" s="26"/>
      <c r="E6947" s="26"/>
      <c r="F6947" s="26"/>
      <c r="G6947" s="26"/>
    </row>
    <row r="6948" spans="2:7" x14ac:dyDescent="0.2">
      <c r="B6948" s="26"/>
      <c r="C6948" s="26"/>
      <c r="D6948" s="26"/>
      <c r="E6948" s="26"/>
      <c r="F6948" s="26"/>
      <c r="G6948" s="26"/>
    </row>
    <row r="6949" spans="2:7" x14ac:dyDescent="0.2">
      <c r="B6949" s="26"/>
      <c r="C6949" s="26"/>
      <c r="D6949" s="26"/>
      <c r="E6949" s="26"/>
      <c r="F6949" s="26"/>
      <c r="G6949" s="26"/>
    </row>
    <row r="6950" spans="2:7" x14ac:dyDescent="0.2">
      <c r="B6950" s="26"/>
      <c r="C6950" s="26"/>
      <c r="D6950" s="26"/>
      <c r="E6950" s="26"/>
      <c r="F6950" s="26"/>
      <c r="G6950" s="26"/>
    </row>
    <row r="6951" spans="2:7" x14ac:dyDescent="0.2">
      <c r="B6951" s="26"/>
      <c r="C6951" s="26"/>
      <c r="D6951" s="26"/>
      <c r="E6951" s="26"/>
      <c r="F6951" s="26"/>
      <c r="G6951" s="26"/>
    </row>
    <row r="6952" spans="2:7" x14ac:dyDescent="0.2">
      <c r="B6952" s="26"/>
      <c r="C6952" s="26"/>
      <c r="D6952" s="26"/>
      <c r="E6952" s="26"/>
      <c r="F6952" s="26"/>
      <c r="G6952" s="26"/>
    </row>
    <row r="6953" spans="2:7" x14ac:dyDescent="0.2">
      <c r="B6953" s="26"/>
      <c r="C6953" s="26"/>
      <c r="D6953" s="26"/>
      <c r="E6953" s="26"/>
      <c r="F6953" s="26"/>
      <c r="G6953" s="26"/>
    </row>
    <row r="6954" spans="2:7" x14ac:dyDescent="0.2">
      <c r="B6954" s="26"/>
      <c r="C6954" s="26"/>
      <c r="D6954" s="26"/>
      <c r="E6954" s="26"/>
      <c r="F6954" s="26"/>
      <c r="G6954" s="26"/>
    </row>
    <row r="6955" spans="2:7" x14ac:dyDescent="0.2">
      <c r="B6955" s="26"/>
      <c r="C6955" s="26"/>
      <c r="D6955" s="26"/>
      <c r="E6955" s="26"/>
      <c r="F6955" s="26"/>
      <c r="G6955" s="26"/>
    </row>
    <row r="6956" spans="2:7" x14ac:dyDescent="0.2">
      <c r="B6956" s="26"/>
      <c r="C6956" s="26"/>
      <c r="D6956" s="26"/>
      <c r="E6956" s="26"/>
      <c r="F6956" s="26"/>
      <c r="G6956" s="26"/>
    </row>
    <row r="6957" spans="2:7" x14ac:dyDescent="0.2">
      <c r="B6957" s="26"/>
      <c r="C6957" s="26"/>
      <c r="D6957" s="26"/>
      <c r="E6957" s="26"/>
      <c r="F6957" s="26"/>
      <c r="G6957" s="26"/>
    </row>
    <row r="6958" spans="2:7" x14ac:dyDescent="0.2">
      <c r="B6958" s="26"/>
      <c r="C6958" s="26"/>
      <c r="D6958" s="26"/>
      <c r="E6958" s="26"/>
      <c r="F6958" s="26"/>
      <c r="G6958" s="26"/>
    </row>
    <row r="6959" spans="2:7" x14ac:dyDescent="0.2">
      <c r="B6959" s="26"/>
      <c r="C6959" s="26"/>
      <c r="D6959" s="26"/>
      <c r="E6959" s="26"/>
      <c r="F6959" s="26"/>
      <c r="G6959" s="26"/>
    </row>
    <row r="6960" spans="2:7" x14ac:dyDescent="0.2">
      <c r="B6960" s="26"/>
      <c r="C6960" s="26"/>
      <c r="D6960" s="26"/>
      <c r="E6960" s="26"/>
      <c r="F6960" s="26"/>
      <c r="G6960" s="26"/>
    </row>
    <row r="6961" spans="2:7" x14ac:dyDescent="0.2">
      <c r="B6961" s="26"/>
      <c r="C6961" s="26"/>
      <c r="D6961" s="26"/>
      <c r="E6961" s="26"/>
      <c r="F6961" s="26"/>
      <c r="G6961" s="26"/>
    </row>
    <row r="6962" spans="2:7" x14ac:dyDescent="0.2">
      <c r="B6962" s="26"/>
      <c r="C6962" s="26"/>
      <c r="D6962" s="26"/>
      <c r="E6962" s="26"/>
      <c r="F6962" s="26"/>
      <c r="G6962" s="26"/>
    </row>
    <row r="6963" spans="2:7" x14ac:dyDescent="0.2">
      <c r="B6963" s="26"/>
      <c r="C6963" s="26"/>
      <c r="D6963" s="26"/>
      <c r="E6963" s="26"/>
      <c r="F6963" s="26"/>
      <c r="G6963" s="26"/>
    </row>
    <row r="6964" spans="2:7" x14ac:dyDescent="0.2">
      <c r="B6964" s="26"/>
      <c r="C6964" s="26"/>
      <c r="D6964" s="26"/>
      <c r="E6964" s="26"/>
      <c r="F6964" s="26"/>
      <c r="G6964" s="26"/>
    </row>
    <row r="6965" spans="2:7" x14ac:dyDescent="0.2">
      <c r="B6965" s="26"/>
      <c r="C6965" s="26"/>
      <c r="D6965" s="26"/>
      <c r="E6965" s="26"/>
      <c r="F6965" s="26"/>
      <c r="G6965" s="26"/>
    </row>
    <row r="6966" spans="2:7" x14ac:dyDescent="0.2">
      <c r="B6966" s="26"/>
      <c r="C6966" s="26"/>
      <c r="D6966" s="26"/>
      <c r="E6966" s="26"/>
      <c r="F6966" s="26"/>
      <c r="G6966" s="26"/>
    </row>
    <row r="6967" spans="2:7" x14ac:dyDescent="0.2">
      <c r="B6967" s="26"/>
      <c r="C6967" s="26"/>
      <c r="D6967" s="26"/>
      <c r="E6967" s="26"/>
      <c r="F6967" s="26"/>
      <c r="G6967" s="26"/>
    </row>
    <row r="6968" spans="2:7" x14ac:dyDescent="0.2">
      <c r="B6968" s="26"/>
      <c r="C6968" s="26"/>
      <c r="D6968" s="26"/>
      <c r="E6968" s="26"/>
      <c r="F6968" s="26"/>
      <c r="G6968" s="26"/>
    </row>
    <row r="6969" spans="2:7" x14ac:dyDescent="0.2">
      <c r="B6969" s="26"/>
      <c r="C6969" s="26"/>
      <c r="D6969" s="26"/>
      <c r="E6969" s="26"/>
      <c r="F6969" s="26"/>
      <c r="G6969" s="26"/>
    </row>
    <row r="6970" spans="2:7" x14ac:dyDescent="0.2">
      <c r="B6970" s="26"/>
      <c r="C6970" s="26"/>
      <c r="D6970" s="26"/>
      <c r="E6970" s="26"/>
      <c r="F6970" s="26"/>
      <c r="G6970" s="26"/>
    </row>
    <row r="6971" spans="2:7" x14ac:dyDescent="0.2">
      <c r="B6971" s="26"/>
      <c r="C6971" s="26"/>
      <c r="D6971" s="26"/>
      <c r="E6971" s="26"/>
      <c r="F6971" s="26"/>
      <c r="G6971" s="26"/>
    </row>
    <row r="6972" spans="2:7" x14ac:dyDescent="0.2">
      <c r="B6972" s="26"/>
      <c r="C6972" s="26"/>
      <c r="D6972" s="26"/>
      <c r="E6972" s="26"/>
      <c r="F6972" s="26"/>
      <c r="G6972" s="26"/>
    </row>
    <row r="6973" spans="2:7" x14ac:dyDescent="0.2">
      <c r="B6973" s="26"/>
      <c r="C6973" s="26"/>
      <c r="D6973" s="26"/>
      <c r="E6973" s="26"/>
      <c r="F6973" s="26"/>
      <c r="G6973" s="26"/>
    </row>
    <row r="6974" spans="2:7" x14ac:dyDescent="0.2">
      <c r="B6974" s="26"/>
      <c r="C6974" s="26"/>
      <c r="D6974" s="26"/>
      <c r="E6974" s="26"/>
      <c r="F6974" s="26"/>
      <c r="G6974" s="26"/>
    </row>
    <row r="6975" spans="2:7" x14ac:dyDescent="0.2">
      <c r="B6975" s="26"/>
      <c r="C6975" s="26"/>
      <c r="D6975" s="26"/>
      <c r="E6975" s="26"/>
      <c r="F6975" s="26"/>
      <c r="G6975" s="26"/>
    </row>
    <row r="6976" spans="2:7" x14ac:dyDescent="0.2">
      <c r="B6976" s="26"/>
      <c r="C6976" s="26"/>
      <c r="D6976" s="26"/>
      <c r="E6976" s="26"/>
      <c r="F6976" s="26"/>
      <c r="G6976" s="26"/>
    </row>
    <row r="6977" spans="2:7" x14ac:dyDescent="0.2">
      <c r="B6977" s="26"/>
      <c r="C6977" s="26"/>
      <c r="D6977" s="26"/>
      <c r="E6977" s="26"/>
      <c r="F6977" s="26"/>
      <c r="G6977" s="26"/>
    </row>
    <row r="6978" spans="2:7" x14ac:dyDescent="0.2">
      <c r="B6978" s="26"/>
      <c r="C6978" s="26"/>
      <c r="D6978" s="26"/>
      <c r="E6978" s="26"/>
      <c r="F6978" s="26"/>
      <c r="G6978" s="26"/>
    </row>
    <row r="6979" spans="2:7" x14ac:dyDescent="0.2">
      <c r="B6979" s="26"/>
      <c r="C6979" s="26"/>
      <c r="D6979" s="26"/>
      <c r="E6979" s="26"/>
      <c r="F6979" s="26"/>
      <c r="G6979" s="26"/>
    </row>
    <row r="6980" spans="2:7" x14ac:dyDescent="0.2">
      <c r="B6980" s="26"/>
      <c r="C6980" s="26"/>
      <c r="D6980" s="26"/>
      <c r="E6980" s="26"/>
      <c r="F6980" s="26"/>
      <c r="G6980" s="26"/>
    </row>
    <row r="6981" spans="2:7" x14ac:dyDescent="0.2">
      <c r="B6981" s="26"/>
      <c r="C6981" s="26"/>
      <c r="D6981" s="26"/>
      <c r="E6981" s="26"/>
      <c r="F6981" s="26"/>
      <c r="G6981" s="26"/>
    </row>
    <row r="6982" spans="2:7" x14ac:dyDescent="0.2">
      <c r="B6982" s="26"/>
      <c r="C6982" s="26"/>
      <c r="D6982" s="26"/>
      <c r="E6982" s="26"/>
      <c r="F6982" s="26"/>
      <c r="G6982" s="26"/>
    </row>
    <row r="6983" spans="2:7" x14ac:dyDescent="0.2">
      <c r="B6983" s="26"/>
      <c r="C6983" s="26"/>
      <c r="D6983" s="26"/>
      <c r="E6983" s="26"/>
      <c r="F6983" s="26"/>
      <c r="G6983" s="26"/>
    </row>
    <row r="6984" spans="2:7" x14ac:dyDescent="0.2">
      <c r="B6984" s="26"/>
      <c r="C6984" s="26"/>
      <c r="D6984" s="26"/>
      <c r="E6984" s="26"/>
      <c r="F6984" s="26"/>
      <c r="G6984" s="26"/>
    </row>
    <row r="6985" spans="2:7" x14ac:dyDescent="0.2">
      <c r="B6985" s="26"/>
      <c r="C6985" s="26"/>
      <c r="D6985" s="26"/>
      <c r="E6985" s="26"/>
      <c r="F6985" s="26"/>
      <c r="G6985" s="26"/>
    </row>
    <row r="6986" spans="2:7" x14ac:dyDescent="0.2">
      <c r="B6986" s="26"/>
      <c r="C6986" s="26"/>
      <c r="D6986" s="26"/>
      <c r="E6986" s="26"/>
      <c r="F6986" s="26"/>
      <c r="G6986" s="26"/>
    </row>
    <row r="6987" spans="2:7" x14ac:dyDescent="0.2">
      <c r="B6987" s="26"/>
      <c r="C6987" s="26"/>
      <c r="D6987" s="26"/>
      <c r="E6987" s="26"/>
      <c r="F6987" s="26"/>
      <c r="G6987" s="26"/>
    </row>
    <row r="6988" spans="2:7" x14ac:dyDescent="0.2">
      <c r="B6988" s="26"/>
      <c r="C6988" s="26"/>
      <c r="D6988" s="26"/>
      <c r="E6988" s="26"/>
      <c r="F6988" s="26"/>
      <c r="G6988" s="26"/>
    </row>
    <row r="6989" spans="2:7" x14ac:dyDescent="0.2">
      <c r="B6989" s="26"/>
      <c r="C6989" s="26"/>
      <c r="D6989" s="26"/>
      <c r="E6989" s="26"/>
      <c r="F6989" s="26"/>
      <c r="G6989" s="26"/>
    </row>
    <row r="6990" spans="2:7" x14ac:dyDescent="0.2">
      <c r="B6990" s="26"/>
      <c r="C6990" s="26"/>
      <c r="D6990" s="26"/>
      <c r="E6990" s="26"/>
      <c r="F6990" s="26"/>
      <c r="G6990" s="26"/>
    </row>
    <row r="6991" spans="2:7" x14ac:dyDescent="0.2">
      <c r="B6991" s="26"/>
      <c r="C6991" s="26"/>
      <c r="D6991" s="26"/>
      <c r="E6991" s="26"/>
      <c r="F6991" s="26"/>
      <c r="G6991" s="26"/>
    </row>
    <row r="6992" spans="2:7" x14ac:dyDescent="0.2">
      <c r="B6992" s="26"/>
      <c r="C6992" s="26"/>
      <c r="D6992" s="26"/>
      <c r="E6992" s="26"/>
      <c r="F6992" s="26"/>
      <c r="G6992" s="26"/>
    </row>
    <row r="6993" spans="2:7" x14ac:dyDescent="0.2">
      <c r="B6993" s="26"/>
      <c r="C6993" s="26"/>
      <c r="D6993" s="26"/>
      <c r="E6993" s="26"/>
      <c r="F6993" s="26"/>
      <c r="G6993" s="26"/>
    </row>
    <row r="6994" spans="2:7" x14ac:dyDescent="0.2">
      <c r="B6994" s="26"/>
      <c r="C6994" s="26"/>
      <c r="D6994" s="26"/>
      <c r="E6994" s="26"/>
      <c r="F6994" s="26"/>
      <c r="G6994" s="26"/>
    </row>
    <row r="6995" spans="2:7" x14ac:dyDescent="0.2">
      <c r="B6995" s="26"/>
      <c r="C6995" s="26"/>
      <c r="D6995" s="26"/>
      <c r="E6995" s="26"/>
      <c r="F6995" s="26"/>
      <c r="G6995" s="26"/>
    </row>
    <row r="6996" spans="2:7" x14ac:dyDescent="0.2">
      <c r="B6996" s="26"/>
      <c r="C6996" s="26"/>
      <c r="D6996" s="26"/>
      <c r="E6996" s="26"/>
      <c r="F6996" s="26"/>
      <c r="G6996" s="26"/>
    </row>
    <row r="6997" spans="2:7" x14ac:dyDescent="0.2">
      <c r="B6997" s="26"/>
      <c r="C6997" s="26"/>
      <c r="D6997" s="26"/>
      <c r="E6997" s="26"/>
      <c r="F6997" s="26"/>
      <c r="G6997" s="26"/>
    </row>
    <row r="6998" spans="2:7" x14ac:dyDescent="0.2">
      <c r="B6998" s="26"/>
      <c r="C6998" s="26"/>
      <c r="D6998" s="26"/>
      <c r="E6998" s="26"/>
      <c r="F6998" s="26"/>
      <c r="G6998" s="26"/>
    </row>
    <row r="6999" spans="2:7" x14ac:dyDescent="0.2">
      <c r="B6999" s="26"/>
      <c r="C6999" s="26"/>
      <c r="D6999" s="26"/>
      <c r="E6999" s="26"/>
      <c r="F6999" s="26"/>
      <c r="G6999" s="26"/>
    </row>
    <row r="7000" spans="2:7" x14ac:dyDescent="0.2">
      <c r="B7000" s="26"/>
      <c r="C7000" s="26"/>
      <c r="D7000" s="26"/>
      <c r="E7000" s="26"/>
      <c r="F7000" s="26"/>
      <c r="G7000" s="26"/>
    </row>
    <row r="7001" spans="2:7" x14ac:dyDescent="0.2">
      <c r="B7001" s="26"/>
      <c r="C7001" s="26"/>
      <c r="D7001" s="26"/>
      <c r="E7001" s="26"/>
      <c r="F7001" s="26"/>
      <c r="G7001" s="26"/>
    </row>
    <row r="7002" spans="2:7" x14ac:dyDescent="0.2">
      <c r="B7002" s="26"/>
      <c r="C7002" s="26"/>
      <c r="D7002" s="26"/>
      <c r="E7002" s="26"/>
      <c r="F7002" s="26"/>
      <c r="G7002" s="26"/>
    </row>
    <row r="7003" spans="2:7" x14ac:dyDescent="0.2">
      <c r="B7003" s="26"/>
      <c r="C7003" s="26"/>
      <c r="D7003" s="26"/>
      <c r="E7003" s="26"/>
      <c r="F7003" s="26"/>
      <c r="G7003" s="26"/>
    </row>
    <row r="7004" spans="2:7" x14ac:dyDescent="0.2">
      <c r="B7004" s="26"/>
      <c r="C7004" s="26"/>
      <c r="D7004" s="26"/>
      <c r="E7004" s="26"/>
      <c r="F7004" s="26"/>
      <c r="G7004" s="26"/>
    </row>
    <row r="7005" spans="2:7" x14ac:dyDescent="0.2">
      <c r="B7005" s="26"/>
      <c r="C7005" s="26"/>
      <c r="D7005" s="26"/>
      <c r="E7005" s="26"/>
      <c r="F7005" s="26"/>
      <c r="G7005" s="26"/>
    </row>
    <row r="7006" spans="2:7" x14ac:dyDescent="0.2">
      <c r="B7006" s="26"/>
      <c r="C7006" s="26"/>
      <c r="D7006" s="26"/>
      <c r="E7006" s="26"/>
      <c r="F7006" s="26"/>
      <c r="G7006" s="26"/>
    </row>
    <row r="7007" spans="2:7" x14ac:dyDescent="0.2">
      <c r="B7007" s="26"/>
      <c r="C7007" s="26"/>
      <c r="D7007" s="26"/>
      <c r="E7007" s="26"/>
      <c r="F7007" s="26"/>
      <c r="G7007" s="26"/>
    </row>
    <row r="7008" spans="2:7" x14ac:dyDescent="0.2">
      <c r="B7008" s="26"/>
      <c r="C7008" s="26"/>
      <c r="D7008" s="26"/>
      <c r="E7008" s="26"/>
      <c r="F7008" s="26"/>
      <c r="G7008" s="26"/>
    </row>
    <row r="7009" spans="2:7" x14ac:dyDescent="0.2">
      <c r="B7009" s="26"/>
      <c r="C7009" s="26"/>
      <c r="D7009" s="26"/>
      <c r="E7009" s="26"/>
      <c r="F7009" s="26"/>
      <c r="G7009" s="26"/>
    </row>
    <row r="7010" spans="2:7" x14ac:dyDescent="0.2">
      <c r="B7010" s="26"/>
      <c r="C7010" s="26"/>
      <c r="D7010" s="26"/>
      <c r="E7010" s="26"/>
      <c r="F7010" s="26"/>
      <c r="G7010" s="26"/>
    </row>
    <row r="7011" spans="2:7" x14ac:dyDescent="0.2">
      <c r="B7011" s="26"/>
      <c r="C7011" s="26"/>
      <c r="D7011" s="26"/>
      <c r="E7011" s="26"/>
      <c r="F7011" s="26"/>
      <c r="G7011" s="26"/>
    </row>
    <row r="7012" spans="2:7" x14ac:dyDescent="0.2">
      <c r="B7012" s="26"/>
      <c r="C7012" s="26"/>
      <c r="D7012" s="26"/>
      <c r="E7012" s="26"/>
      <c r="F7012" s="26"/>
      <c r="G7012" s="26"/>
    </row>
    <row r="7013" spans="2:7" x14ac:dyDescent="0.2">
      <c r="B7013" s="26"/>
      <c r="C7013" s="26"/>
      <c r="D7013" s="26"/>
      <c r="E7013" s="26"/>
      <c r="F7013" s="26"/>
      <c r="G7013" s="26"/>
    </row>
    <row r="7014" spans="2:7" x14ac:dyDescent="0.2">
      <c r="B7014" s="26"/>
      <c r="C7014" s="26"/>
      <c r="D7014" s="26"/>
      <c r="E7014" s="26"/>
      <c r="F7014" s="26"/>
      <c r="G7014" s="26"/>
    </row>
    <row r="7015" spans="2:7" x14ac:dyDescent="0.2">
      <c r="B7015" s="26"/>
      <c r="C7015" s="26"/>
      <c r="D7015" s="26"/>
      <c r="E7015" s="26"/>
      <c r="F7015" s="26"/>
      <c r="G7015" s="26"/>
    </row>
    <row r="7016" spans="2:7" x14ac:dyDescent="0.2">
      <c r="B7016" s="26"/>
      <c r="C7016" s="26"/>
      <c r="D7016" s="26"/>
      <c r="E7016" s="26"/>
      <c r="F7016" s="26"/>
      <c r="G7016" s="26"/>
    </row>
    <row r="7017" spans="2:7" x14ac:dyDescent="0.2">
      <c r="B7017" s="26"/>
      <c r="C7017" s="26"/>
      <c r="D7017" s="26"/>
      <c r="E7017" s="26"/>
      <c r="F7017" s="26"/>
      <c r="G7017" s="26"/>
    </row>
    <row r="7018" spans="2:7" x14ac:dyDescent="0.2">
      <c r="B7018" s="26"/>
      <c r="C7018" s="26"/>
      <c r="D7018" s="26"/>
      <c r="E7018" s="26"/>
      <c r="F7018" s="26"/>
      <c r="G7018" s="26"/>
    </row>
    <row r="7019" spans="2:7" x14ac:dyDescent="0.2">
      <c r="B7019" s="26"/>
      <c r="C7019" s="26"/>
      <c r="D7019" s="26"/>
      <c r="E7019" s="26"/>
      <c r="F7019" s="26"/>
      <c r="G7019" s="26"/>
    </row>
    <row r="7020" spans="2:7" x14ac:dyDescent="0.2">
      <c r="B7020" s="26"/>
      <c r="C7020" s="26"/>
      <c r="D7020" s="26"/>
      <c r="E7020" s="26"/>
      <c r="F7020" s="26"/>
      <c r="G7020" s="26"/>
    </row>
    <row r="7021" spans="2:7" x14ac:dyDescent="0.2">
      <c r="B7021" s="26"/>
      <c r="C7021" s="26"/>
      <c r="D7021" s="26"/>
      <c r="E7021" s="26"/>
      <c r="F7021" s="26"/>
      <c r="G7021" s="26"/>
    </row>
    <row r="7022" spans="2:7" x14ac:dyDescent="0.2">
      <c r="B7022" s="26"/>
      <c r="C7022" s="26"/>
      <c r="D7022" s="26"/>
      <c r="E7022" s="26"/>
      <c r="F7022" s="26"/>
      <c r="G7022" s="26"/>
    </row>
    <row r="7023" spans="2:7" x14ac:dyDescent="0.2">
      <c r="B7023" s="26"/>
      <c r="C7023" s="26"/>
      <c r="D7023" s="26"/>
      <c r="E7023" s="26"/>
      <c r="F7023" s="26"/>
      <c r="G7023" s="26"/>
    </row>
    <row r="7024" spans="2:7" x14ac:dyDescent="0.2">
      <c r="B7024" s="26"/>
      <c r="C7024" s="26"/>
      <c r="D7024" s="26"/>
      <c r="E7024" s="26"/>
      <c r="F7024" s="26"/>
      <c r="G7024" s="26"/>
    </row>
    <row r="7025" spans="2:7" x14ac:dyDescent="0.2">
      <c r="B7025" s="26"/>
      <c r="C7025" s="26"/>
      <c r="D7025" s="26"/>
      <c r="E7025" s="26"/>
      <c r="F7025" s="26"/>
      <c r="G7025" s="26"/>
    </row>
    <row r="7026" spans="2:7" x14ac:dyDescent="0.2">
      <c r="B7026" s="26"/>
      <c r="C7026" s="26"/>
      <c r="D7026" s="26"/>
      <c r="E7026" s="26"/>
      <c r="F7026" s="26"/>
      <c r="G7026" s="26"/>
    </row>
    <row r="7027" spans="2:7" x14ac:dyDescent="0.2">
      <c r="B7027" s="26"/>
      <c r="C7027" s="26"/>
      <c r="D7027" s="26"/>
      <c r="E7027" s="26"/>
      <c r="F7027" s="26"/>
      <c r="G7027" s="26"/>
    </row>
    <row r="7028" spans="2:7" x14ac:dyDescent="0.2">
      <c r="B7028" s="26"/>
      <c r="C7028" s="26"/>
      <c r="D7028" s="26"/>
      <c r="E7028" s="26"/>
      <c r="F7028" s="26"/>
      <c r="G7028" s="26"/>
    </row>
    <row r="7029" spans="2:7" x14ac:dyDescent="0.2">
      <c r="B7029" s="26"/>
      <c r="C7029" s="26"/>
      <c r="D7029" s="26"/>
      <c r="E7029" s="26"/>
      <c r="F7029" s="26"/>
      <c r="G7029" s="26"/>
    </row>
    <row r="7030" spans="2:7" x14ac:dyDescent="0.2">
      <c r="B7030" s="26"/>
      <c r="C7030" s="26"/>
      <c r="D7030" s="26"/>
      <c r="E7030" s="26"/>
      <c r="F7030" s="26"/>
      <c r="G7030" s="26"/>
    </row>
    <row r="7031" spans="2:7" x14ac:dyDescent="0.2">
      <c r="B7031" s="26"/>
      <c r="C7031" s="26"/>
      <c r="D7031" s="26"/>
      <c r="E7031" s="26"/>
      <c r="F7031" s="26"/>
      <c r="G7031" s="26"/>
    </row>
    <row r="7032" spans="2:7" x14ac:dyDescent="0.2">
      <c r="B7032" s="26"/>
      <c r="C7032" s="26"/>
      <c r="D7032" s="26"/>
      <c r="E7032" s="26"/>
      <c r="F7032" s="26"/>
      <c r="G7032" s="26"/>
    </row>
    <row r="7033" spans="2:7" x14ac:dyDescent="0.2">
      <c r="B7033" s="26"/>
      <c r="C7033" s="26"/>
      <c r="D7033" s="26"/>
      <c r="E7033" s="26"/>
      <c r="F7033" s="26"/>
      <c r="G7033" s="26"/>
    </row>
    <row r="7034" spans="2:7" x14ac:dyDescent="0.2">
      <c r="B7034" s="26"/>
      <c r="C7034" s="26"/>
      <c r="D7034" s="26"/>
      <c r="E7034" s="26"/>
      <c r="F7034" s="26"/>
      <c r="G7034" s="26"/>
    </row>
    <row r="7035" spans="2:7" x14ac:dyDescent="0.2">
      <c r="B7035" s="26"/>
      <c r="C7035" s="26"/>
      <c r="D7035" s="26"/>
      <c r="E7035" s="26"/>
      <c r="F7035" s="26"/>
      <c r="G7035" s="26"/>
    </row>
    <row r="7036" spans="2:7" x14ac:dyDescent="0.2">
      <c r="B7036" s="26"/>
      <c r="C7036" s="26"/>
      <c r="D7036" s="26"/>
      <c r="E7036" s="26"/>
      <c r="F7036" s="26"/>
      <c r="G7036" s="26"/>
    </row>
    <row r="7037" spans="2:7" x14ac:dyDescent="0.2">
      <c r="B7037" s="26"/>
      <c r="C7037" s="26"/>
      <c r="D7037" s="26"/>
      <c r="E7037" s="26"/>
      <c r="F7037" s="26"/>
      <c r="G7037" s="26"/>
    </row>
    <row r="7038" spans="2:7" x14ac:dyDescent="0.2">
      <c r="B7038" s="26"/>
      <c r="C7038" s="26"/>
      <c r="D7038" s="26"/>
      <c r="E7038" s="26"/>
      <c r="F7038" s="26"/>
      <c r="G7038" s="26"/>
    </row>
    <row r="7039" spans="2:7" x14ac:dyDescent="0.2">
      <c r="B7039" s="26"/>
      <c r="C7039" s="26"/>
      <c r="D7039" s="26"/>
      <c r="E7039" s="26"/>
      <c r="F7039" s="26"/>
      <c r="G7039" s="26"/>
    </row>
    <row r="7040" spans="2:7" x14ac:dyDescent="0.2">
      <c r="B7040" s="26"/>
      <c r="C7040" s="26"/>
      <c r="D7040" s="26"/>
      <c r="E7040" s="26"/>
      <c r="F7040" s="26"/>
      <c r="G7040" s="26"/>
    </row>
    <row r="7041" spans="2:7" x14ac:dyDescent="0.2">
      <c r="B7041" s="26"/>
      <c r="C7041" s="26"/>
      <c r="D7041" s="26"/>
      <c r="E7041" s="26"/>
      <c r="F7041" s="26"/>
      <c r="G7041" s="26"/>
    </row>
    <row r="7042" spans="2:7" x14ac:dyDescent="0.2">
      <c r="B7042" s="26"/>
      <c r="C7042" s="26"/>
      <c r="D7042" s="26"/>
      <c r="E7042" s="26"/>
      <c r="F7042" s="26"/>
      <c r="G7042" s="26"/>
    </row>
    <row r="7043" spans="2:7" x14ac:dyDescent="0.2">
      <c r="B7043" s="26"/>
      <c r="C7043" s="26"/>
      <c r="D7043" s="26"/>
      <c r="E7043" s="26"/>
      <c r="F7043" s="26"/>
      <c r="G7043" s="26"/>
    </row>
    <row r="7044" spans="2:7" x14ac:dyDescent="0.2">
      <c r="B7044" s="26"/>
      <c r="C7044" s="26"/>
      <c r="D7044" s="26"/>
      <c r="E7044" s="26"/>
      <c r="F7044" s="26"/>
      <c r="G7044" s="26"/>
    </row>
    <row r="7045" spans="2:7" x14ac:dyDescent="0.2">
      <c r="B7045" s="26"/>
      <c r="C7045" s="26"/>
      <c r="D7045" s="26"/>
      <c r="E7045" s="26"/>
      <c r="F7045" s="26"/>
      <c r="G7045" s="26"/>
    </row>
    <row r="7046" spans="2:7" x14ac:dyDescent="0.2">
      <c r="B7046" s="26"/>
      <c r="C7046" s="26"/>
      <c r="D7046" s="26"/>
      <c r="E7046" s="26"/>
      <c r="F7046" s="26"/>
      <c r="G7046" s="26"/>
    </row>
    <row r="7047" spans="2:7" x14ac:dyDescent="0.2">
      <c r="B7047" s="26"/>
      <c r="C7047" s="26"/>
      <c r="D7047" s="26"/>
      <c r="E7047" s="26"/>
      <c r="F7047" s="26"/>
      <c r="G7047" s="26"/>
    </row>
    <row r="7048" spans="2:7" x14ac:dyDescent="0.2">
      <c r="B7048" s="26"/>
      <c r="C7048" s="26"/>
      <c r="D7048" s="26"/>
      <c r="E7048" s="26"/>
      <c r="F7048" s="26"/>
      <c r="G7048" s="26"/>
    </row>
    <row r="7049" spans="2:7" x14ac:dyDescent="0.2">
      <c r="B7049" s="26"/>
      <c r="C7049" s="26"/>
      <c r="D7049" s="26"/>
      <c r="E7049" s="26"/>
      <c r="F7049" s="26"/>
      <c r="G7049" s="26"/>
    </row>
    <row r="7050" spans="2:7" x14ac:dyDescent="0.2">
      <c r="B7050" s="26"/>
      <c r="C7050" s="26"/>
      <c r="D7050" s="26"/>
      <c r="E7050" s="26"/>
      <c r="F7050" s="26"/>
      <c r="G7050" s="26"/>
    </row>
    <row r="7051" spans="2:7" x14ac:dyDescent="0.2">
      <c r="B7051" s="26"/>
      <c r="C7051" s="26"/>
      <c r="D7051" s="26"/>
      <c r="E7051" s="26"/>
      <c r="F7051" s="26"/>
      <c r="G7051" s="26"/>
    </row>
    <row r="7052" spans="2:7" x14ac:dyDescent="0.2">
      <c r="B7052" s="26"/>
      <c r="C7052" s="26"/>
      <c r="D7052" s="26"/>
      <c r="E7052" s="26"/>
      <c r="F7052" s="26"/>
      <c r="G7052" s="26"/>
    </row>
    <row r="7053" spans="2:7" x14ac:dyDescent="0.2">
      <c r="B7053" s="26"/>
      <c r="C7053" s="26"/>
      <c r="D7053" s="26"/>
      <c r="E7053" s="26"/>
      <c r="F7053" s="26"/>
      <c r="G7053" s="26"/>
    </row>
    <row r="7054" spans="2:7" x14ac:dyDescent="0.2">
      <c r="B7054" s="26"/>
      <c r="C7054" s="26"/>
      <c r="D7054" s="26"/>
      <c r="E7054" s="26"/>
      <c r="F7054" s="26"/>
      <c r="G7054" s="26"/>
    </row>
    <row r="7055" spans="2:7" x14ac:dyDescent="0.2">
      <c r="B7055" s="26"/>
      <c r="C7055" s="26"/>
      <c r="D7055" s="26"/>
      <c r="E7055" s="26"/>
      <c r="F7055" s="26"/>
      <c r="G7055" s="26"/>
    </row>
    <row r="7056" spans="2:7" x14ac:dyDescent="0.2">
      <c r="B7056" s="26"/>
      <c r="C7056" s="26"/>
      <c r="D7056" s="26"/>
      <c r="E7056" s="26"/>
      <c r="F7056" s="26"/>
      <c r="G7056" s="26"/>
    </row>
    <row r="7057" spans="2:7" x14ac:dyDescent="0.2">
      <c r="B7057" s="26"/>
      <c r="C7057" s="26"/>
      <c r="D7057" s="26"/>
      <c r="E7057" s="26"/>
      <c r="F7057" s="26"/>
      <c r="G7057" s="26"/>
    </row>
    <row r="7058" spans="2:7" x14ac:dyDescent="0.2">
      <c r="B7058" s="26"/>
      <c r="C7058" s="26"/>
      <c r="D7058" s="26"/>
      <c r="E7058" s="26"/>
      <c r="F7058" s="26"/>
      <c r="G7058" s="26"/>
    </row>
    <row r="7059" spans="2:7" x14ac:dyDescent="0.2">
      <c r="B7059" s="26"/>
      <c r="C7059" s="26"/>
      <c r="D7059" s="26"/>
      <c r="E7059" s="26"/>
      <c r="F7059" s="26"/>
      <c r="G7059" s="26"/>
    </row>
    <row r="7060" spans="2:7" x14ac:dyDescent="0.2">
      <c r="B7060" s="26"/>
      <c r="C7060" s="26"/>
      <c r="D7060" s="26"/>
      <c r="E7060" s="26"/>
      <c r="F7060" s="26"/>
      <c r="G7060" s="26"/>
    </row>
    <row r="7061" spans="2:7" x14ac:dyDescent="0.2">
      <c r="B7061" s="26"/>
      <c r="C7061" s="26"/>
      <c r="D7061" s="26"/>
      <c r="E7061" s="26"/>
      <c r="F7061" s="26"/>
      <c r="G7061" s="26"/>
    </row>
    <row r="7062" spans="2:7" x14ac:dyDescent="0.2">
      <c r="B7062" s="26"/>
      <c r="C7062" s="26"/>
      <c r="D7062" s="26"/>
      <c r="E7062" s="26"/>
      <c r="F7062" s="26"/>
      <c r="G7062" s="26"/>
    </row>
    <row r="7063" spans="2:7" x14ac:dyDescent="0.2">
      <c r="B7063" s="26"/>
      <c r="C7063" s="26"/>
      <c r="D7063" s="26"/>
      <c r="E7063" s="26"/>
      <c r="F7063" s="26"/>
      <c r="G7063" s="26"/>
    </row>
    <row r="7064" spans="2:7" x14ac:dyDescent="0.2">
      <c r="B7064" s="26"/>
      <c r="C7064" s="26"/>
      <c r="D7064" s="26"/>
      <c r="E7064" s="26"/>
      <c r="F7064" s="26"/>
      <c r="G7064" s="26"/>
    </row>
    <row r="7065" spans="2:7" x14ac:dyDescent="0.2">
      <c r="B7065" s="26"/>
      <c r="C7065" s="26"/>
      <c r="D7065" s="26"/>
      <c r="E7065" s="26"/>
      <c r="F7065" s="26"/>
      <c r="G7065" s="26"/>
    </row>
    <row r="7066" spans="2:7" x14ac:dyDescent="0.2">
      <c r="B7066" s="26"/>
      <c r="C7066" s="26"/>
      <c r="D7066" s="26"/>
      <c r="E7066" s="26"/>
      <c r="F7066" s="26"/>
      <c r="G7066" s="26"/>
    </row>
    <row r="7067" spans="2:7" x14ac:dyDescent="0.2">
      <c r="B7067" s="26"/>
      <c r="C7067" s="26"/>
      <c r="D7067" s="26"/>
      <c r="E7067" s="26"/>
      <c r="F7067" s="26"/>
      <c r="G7067" s="26"/>
    </row>
    <row r="7068" spans="2:7" x14ac:dyDescent="0.2">
      <c r="B7068" s="26"/>
      <c r="C7068" s="26"/>
      <c r="D7068" s="26"/>
      <c r="E7068" s="26"/>
      <c r="F7068" s="26"/>
      <c r="G7068" s="26"/>
    </row>
    <row r="7069" spans="2:7" x14ac:dyDescent="0.2">
      <c r="B7069" s="26"/>
      <c r="C7069" s="26"/>
      <c r="D7069" s="26"/>
      <c r="E7069" s="26"/>
      <c r="F7069" s="26"/>
      <c r="G7069" s="26"/>
    </row>
    <row r="7070" spans="2:7" x14ac:dyDescent="0.2">
      <c r="B7070" s="26"/>
      <c r="C7070" s="26"/>
      <c r="D7070" s="26"/>
      <c r="E7070" s="26"/>
      <c r="F7070" s="26"/>
      <c r="G7070" s="26"/>
    </row>
    <row r="7071" spans="2:7" x14ac:dyDescent="0.2">
      <c r="B7071" s="26"/>
      <c r="C7071" s="26"/>
      <c r="D7071" s="26"/>
      <c r="E7071" s="26"/>
      <c r="F7071" s="26"/>
      <c r="G7071" s="26"/>
    </row>
    <row r="7072" spans="2:7" x14ac:dyDescent="0.2">
      <c r="B7072" s="26"/>
      <c r="C7072" s="26"/>
      <c r="D7072" s="26"/>
      <c r="E7072" s="26"/>
      <c r="F7072" s="26"/>
      <c r="G7072" s="26"/>
    </row>
    <row r="7073" spans="2:7" x14ac:dyDescent="0.2">
      <c r="B7073" s="26"/>
      <c r="C7073" s="26"/>
      <c r="D7073" s="26"/>
      <c r="E7073" s="26"/>
      <c r="F7073" s="26"/>
      <c r="G7073" s="26"/>
    </row>
    <row r="7074" spans="2:7" x14ac:dyDescent="0.2">
      <c r="B7074" s="26"/>
      <c r="C7074" s="26"/>
      <c r="D7074" s="26"/>
      <c r="E7074" s="26"/>
      <c r="F7074" s="26"/>
      <c r="G7074" s="26"/>
    </row>
    <row r="7075" spans="2:7" x14ac:dyDescent="0.2">
      <c r="B7075" s="26"/>
      <c r="C7075" s="26"/>
      <c r="D7075" s="26"/>
      <c r="E7075" s="26"/>
      <c r="F7075" s="26"/>
      <c r="G7075" s="26"/>
    </row>
    <row r="7076" spans="2:7" x14ac:dyDescent="0.2">
      <c r="B7076" s="26"/>
      <c r="C7076" s="26"/>
      <c r="D7076" s="26"/>
      <c r="E7076" s="26"/>
      <c r="F7076" s="26"/>
      <c r="G7076" s="26"/>
    </row>
    <row r="7077" spans="2:7" x14ac:dyDescent="0.2">
      <c r="B7077" s="26"/>
      <c r="C7077" s="26"/>
      <c r="D7077" s="26"/>
      <c r="E7077" s="26"/>
      <c r="F7077" s="26"/>
      <c r="G7077" s="26"/>
    </row>
    <row r="7078" spans="2:7" x14ac:dyDescent="0.2">
      <c r="B7078" s="26"/>
      <c r="C7078" s="26"/>
      <c r="D7078" s="26"/>
      <c r="E7078" s="26"/>
      <c r="F7078" s="26"/>
      <c r="G7078" s="26"/>
    </row>
    <row r="7079" spans="2:7" x14ac:dyDescent="0.2">
      <c r="B7079" s="26"/>
      <c r="C7079" s="26"/>
      <c r="D7079" s="26"/>
      <c r="E7079" s="26"/>
      <c r="F7079" s="26"/>
      <c r="G7079" s="26"/>
    </row>
    <row r="7080" spans="2:7" x14ac:dyDescent="0.2">
      <c r="B7080" s="26"/>
      <c r="C7080" s="26"/>
      <c r="D7080" s="26"/>
      <c r="E7080" s="26"/>
      <c r="F7080" s="26"/>
      <c r="G7080" s="26"/>
    </row>
    <row r="7081" spans="2:7" x14ac:dyDescent="0.2">
      <c r="B7081" s="26"/>
      <c r="C7081" s="26"/>
      <c r="D7081" s="26"/>
      <c r="E7081" s="26"/>
      <c r="F7081" s="26"/>
      <c r="G7081" s="26"/>
    </row>
    <row r="7082" spans="2:7" x14ac:dyDescent="0.2">
      <c r="B7082" s="26"/>
      <c r="C7082" s="26"/>
      <c r="D7082" s="26"/>
      <c r="E7082" s="26"/>
      <c r="F7082" s="26"/>
      <c r="G7082" s="26"/>
    </row>
    <row r="7083" spans="2:7" x14ac:dyDescent="0.2">
      <c r="B7083" s="26"/>
      <c r="C7083" s="26"/>
      <c r="D7083" s="26"/>
      <c r="E7083" s="26"/>
      <c r="F7083" s="26"/>
      <c r="G7083" s="26"/>
    </row>
    <row r="7084" spans="2:7" x14ac:dyDescent="0.2">
      <c r="B7084" s="26"/>
      <c r="C7084" s="26"/>
      <c r="D7084" s="26"/>
      <c r="E7084" s="26"/>
      <c r="F7084" s="26"/>
      <c r="G7084" s="26"/>
    </row>
    <row r="7085" spans="2:7" x14ac:dyDescent="0.2">
      <c r="B7085" s="26"/>
      <c r="C7085" s="26"/>
      <c r="D7085" s="26"/>
      <c r="E7085" s="26"/>
      <c r="F7085" s="26"/>
      <c r="G7085" s="26"/>
    </row>
    <row r="7086" spans="2:7" x14ac:dyDescent="0.2">
      <c r="B7086" s="26"/>
      <c r="C7086" s="26"/>
      <c r="D7086" s="26"/>
      <c r="E7086" s="26"/>
      <c r="F7086" s="26"/>
      <c r="G7086" s="26"/>
    </row>
    <row r="7087" spans="2:7" x14ac:dyDescent="0.2">
      <c r="B7087" s="26"/>
      <c r="C7087" s="26"/>
      <c r="D7087" s="26"/>
      <c r="E7087" s="26"/>
      <c r="F7087" s="26"/>
      <c r="G7087" s="26"/>
    </row>
    <row r="7088" spans="2:7" x14ac:dyDescent="0.2">
      <c r="B7088" s="26"/>
      <c r="C7088" s="26"/>
      <c r="D7088" s="26"/>
      <c r="E7088" s="26"/>
      <c r="F7088" s="26"/>
      <c r="G7088" s="26"/>
    </row>
    <row r="7089" spans="2:7" x14ac:dyDescent="0.2">
      <c r="B7089" s="26"/>
      <c r="C7089" s="26"/>
      <c r="D7089" s="26"/>
      <c r="E7089" s="26"/>
      <c r="F7089" s="26"/>
      <c r="G7089" s="26"/>
    </row>
    <row r="7090" spans="2:7" x14ac:dyDescent="0.2">
      <c r="B7090" s="26"/>
      <c r="C7090" s="26"/>
      <c r="D7090" s="26"/>
      <c r="E7090" s="26"/>
      <c r="F7090" s="26"/>
      <c r="G7090" s="26"/>
    </row>
    <row r="7091" spans="2:7" x14ac:dyDescent="0.2">
      <c r="B7091" s="26"/>
      <c r="C7091" s="26"/>
      <c r="D7091" s="26"/>
      <c r="E7091" s="26"/>
      <c r="F7091" s="26"/>
      <c r="G7091" s="26"/>
    </row>
    <row r="7092" spans="2:7" x14ac:dyDescent="0.2">
      <c r="B7092" s="26"/>
      <c r="C7092" s="26"/>
      <c r="D7092" s="26"/>
      <c r="E7092" s="26"/>
      <c r="F7092" s="26"/>
      <c r="G7092" s="26"/>
    </row>
    <row r="7093" spans="2:7" x14ac:dyDescent="0.2">
      <c r="B7093" s="26"/>
      <c r="C7093" s="26"/>
      <c r="D7093" s="26"/>
      <c r="E7093" s="26"/>
      <c r="F7093" s="26"/>
      <c r="G7093" s="26"/>
    </row>
    <row r="7094" spans="2:7" x14ac:dyDescent="0.2">
      <c r="B7094" s="26"/>
      <c r="C7094" s="26"/>
      <c r="D7094" s="26"/>
      <c r="E7094" s="26"/>
      <c r="F7094" s="26"/>
      <c r="G7094" s="26"/>
    </row>
    <row r="7095" spans="2:7" x14ac:dyDescent="0.2">
      <c r="B7095" s="26"/>
      <c r="C7095" s="26"/>
      <c r="D7095" s="26"/>
      <c r="E7095" s="26"/>
      <c r="F7095" s="26"/>
      <c r="G7095" s="26"/>
    </row>
    <row r="7096" spans="2:7" x14ac:dyDescent="0.2">
      <c r="B7096" s="26"/>
      <c r="C7096" s="26"/>
      <c r="D7096" s="26"/>
      <c r="E7096" s="26"/>
      <c r="F7096" s="26"/>
      <c r="G7096" s="26"/>
    </row>
    <row r="7097" spans="2:7" x14ac:dyDescent="0.2">
      <c r="B7097" s="26"/>
      <c r="C7097" s="26"/>
      <c r="D7097" s="26"/>
      <c r="E7097" s="26"/>
      <c r="F7097" s="26"/>
      <c r="G7097" s="26"/>
    </row>
    <row r="7098" spans="2:7" x14ac:dyDescent="0.2">
      <c r="B7098" s="26"/>
      <c r="C7098" s="26"/>
      <c r="D7098" s="26"/>
      <c r="E7098" s="26"/>
      <c r="F7098" s="26"/>
      <c r="G7098" s="26"/>
    </row>
    <row r="7099" spans="2:7" x14ac:dyDescent="0.2">
      <c r="B7099" s="26"/>
      <c r="C7099" s="26"/>
      <c r="D7099" s="26"/>
      <c r="E7099" s="26"/>
      <c r="F7099" s="26"/>
      <c r="G7099" s="26"/>
    </row>
    <row r="7100" spans="2:7" x14ac:dyDescent="0.2">
      <c r="B7100" s="26"/>
      <c r="C7100" s="26"/>
      <c r="D7100" s="26"/>
      <c r="E7100" s="26"/>
      <c r="F7100" s="26"/>
      <c r="G7100" s="26"/>
    </row>
    <row r="7101" spans="2:7" x14ac:dyDescent="0.2">
      <c r="B7101" s="26"/>
      <c r="C7101" s="26"/>
      <c r="D7101" s="26"/>
      <c r="E7101" s="26"/>
      <c r="F7101" s="26"/>
      <c r="G7101" s="26"/>
    </row>
    <row r="7102" spans="2:7" x14ac:dyDescent="0.2">
      <c r="B7102" s="26"/>
      <c r="C7102" s="26"/>
      <c r="D7102" s="26"/>
      <c r="E7102" s="26"/>
      <c r="F7102" s="26"/>
      <c r="G7102" s="26"/>
    </row>
    <row r="7103" spans="2:7" x14ac:dyDescent="0.2">
      <c r="B7103" s="26"/>
      <c r="C7103" s="26"/>
      <c r="D7103" s="26"/>
      <c r="E7103" s="26"/>
      <c r="F7103" s="26"/>
      <c r="G7103" s="26"/>
    </row>
    <row r="7104" spans="2:7" x14ac:dyDescent="0.2">
      <c r="B7104" s="26"/>
      <c r="C7104" s="26"/>
      <c r="D7104" s="26"/>
      <c r="E7104" s="26"/>
      <c r="F7104" s="26"/>
      <c r="G7104" s="26"/>
    </row>
    <row r="7105" spans="2:7" x14ac:dyDescent="0.2">
      <c r="B7105" s="26"/>
      <c r="C7105" s="26"/>
      <c r="D7105" s="26"/>
      <c r="E7105" s="26"/>
      <c r="F7105" s="26"/>
      <c r="G7105" s="26"/>
    </row>
    <row r="7106" spans="2:7" x14ac:dyDescent="0.2">
      <c r="B7106" s="26"/>
      <c r="C7106" s="26"/>
      <c r="D7106" s="26"/>
      <c r="E7106" s="26"/>
      <c r="F7106" s="26"/>
      <c r="G7106" s="26"/>
    </row>
    <row r="7107" spans="2:7" x14ac:dyDescent="0.2">
      <c r="B7107" s="26"/>
      <c r="C7107" s="26"/>
      <c r="D7107" s="26"/>
      <c r="E7107" s="26"/>
      <c r="F7107" s="26"/>
      <c r="G7107" s="26"/>
    </row>
    <row r="7108" spans="2:7" x14ac:dyDescent="0.2">
      <c r="B7108" s="26"/>
      <c r="C7108" s="26"/>
      <c r="D7108" s="26"/>
      <c r="E7108" s="26"/>
      <c r="F7108" s="26"/>
      <c r="G7108" s="26"/>
    </row>
    <row r="7109" spans="2:7" x14ac:dyDescent="0.2">
      <c r="B7109" s="26"/>
      <c r="C7109" s="26"/>
      <c r="D7109" s="26"/>
      <c r="E7109" s="26"/>
      <c r="F7109" s="26"/>
      <c r="G7109" s="26"/>
    </row>
    <row r="7110" spans="2:7" x14ac:dyDescent="0.2">
      <c r="B7110" s="26"/>
      <c r="C7110" s="26"/>
      <c r="D7110" s="26"/>
      <c r="E7110" s="26"/>
      <c r="F7110" s="26"/>
      <c r="G7110" s="26"/>
    </row>
    <row r="7111" spans="2:7" x14ac:dyDescent="0.2">
      <c r="B7111" s="26"/>
      <c r="C7111" s="26"/>
      <c r="D7111" s="26"/>
      <c r="E7111" s="26"/>
      <c r="F7111" s="26"/>
      <c r="G7111" s="26"/>
    </row>
    <row r="7112" spans="2:7" x14ac:dyDescent="0.2">
      <c r="B7112" s="26"/>
      <c r="C7112" s="26"/>
      <c r="D7112" s="26"/>
      <c r="E7112" s="26"/>
      <c r="F7112" s="26"/>
      <c r="G7112" s="26"/>
    </row>
    <row r="7113" spans="2:7" x14ac:dyDescent="0.2">
      <c r="B7113" s="26"/>
      <c r="C7113" s="26"/>
      <c r="D7113" s="26"/>
      <c r="E7113" s="26"/>
      <c r="F7113" s="26"/>
      <c r="G7113" s="26"/>
    </row>
    <row r="7114" spans="2:7" x14ac:dyDescent="0.2">
      <c r="B7114" s="26"/>
      <c r="C7114" s="26"/>
      <c r="D7114" s="26"/>
      <c r="E7114" s="26"/>
      <c r="F7114" s="26"/>
      <c r="G7114" s="26"/>
    </row>
    <row r="7115" spans="2:7" x14ac:dyDescent="0.2">
      <c r="B7115" s="26"/>
      <c r="C7115" s="26"/>
      <c r="D7115" s="26"/>
      <c r="E7115" s="26"/>
      <c r="F7115" s="26"/>
      <c r="G7115" s="26"/>
    </row>
    <row r="7116" spans="2:7" x14ac:dyDescent="0.2">
      <c r="B7116" s="26"/>
      <c r="C7116" s="26"/>
      <c r="D7116" s="26"/>
      <c r="E7116" s="26"/>
      <c r="F7116" s="26"/>
      <c r="G7116" s="26"/>
    </row>
    <row r="7117" spans="2:7" x14ac:dyDescent="0.2">
      <c r="B7117" s="26"/>
      <c r="C7117" s="26"/>
      <c r="D7117" s="26"/>
      <c r="E7117" s="26"/>
      <c r="F7117" s="26"/>
      <c r="G7117" s="26"/>
    </row>
    <row r="7118" spans="2:7" x14ac:dyDescent="0.2">
      <c r="B7118" s="26"/>
      <c r="C7118" s="26"/>
      <c r="D7118" s="26"/>
      <c r="E7118" s="26"/>
      <c r="F7118" s="26"/>
      <c r="G7118" s="26"/>
    </row>
    <row r="7119" spans="2:7" x14ac:dyDescent="0.2">
      <c r="B7119" s="26"/>
      <c r="C7119" s="26"/>
      <c r="D7119" s="26"/>
      <c r="E7119" s="26"/>
      <c r="F7119" s="26"/>
      <c r="G7119" s="26"/>
    </row>
    <row r="7120" spans="2:7" x14ac:dyDescent="0.2">
      <c r="B7120" s="26"/>
      <c r="C7120" s="26"/>
      <c r="D7120" s="26"/>
      <c r="E7120" s="26"/>
      <c r="F7120" s="26"/>
      <c r="G7120" s="26"/>
    </row>
    <row r="7121" spans="2:7" x14ac:dyDescent="0.2">
      <c r="B7121" s="26"/>
      <c r="C7121" s="26"/>
      <c r="D7121" s="26"/>
      <c r="E7121" s="26"/>
      <c r="F7121" s="26"/>
      <c r="G7121" s="26"/>
    </row>
    <row r="7122" spans="2:7" x14ac:dyDescent="0.2">
      <c r="B7122" s="26"/>
      <c r="C7122" s="26"/>
      <c r="D7122" s="26"/>
      <c r="E7122" s="26"/>
      <c r="F7122" s="26"/>
      <c r="G7122" s="26"/>
    </row>
    <row r="7123" spans="2:7" x14ac:dyDescent="0.2">
      <c r="B7123" s="26"/>
      <c r="C7123" s="26"/>
      <c r="D7123" s="26"/>
      <c r="E7123" s="26"/>
      <c r="F7123" s="26"/>
      <c r="G7123" s="26"/>
    </row>
    <row r="7124" spans="2:7" x14ac:dyDescent="0.2">
      <c r="B7124" s="26"/>
      <c r="C7124" s="26"/>
      <c r="D7124" s="26"/>
      <c r="E7124" s="26"/>
      <c r="F7124" s="26"/>
      <c r="G7124" s="26"/>
    </row>
    <row r="7125" spans="2:7" x14ac:dyDescent="0.2">
      <c r="B7125" s="26"/>
      <c r="C7125" s="26"/>
      <c r="D7125" s="26"/>
      <c r="E7125" s="26"/>
      <c r="F7125" s="26"/>
      <c r="G7125" s="26"/>
    </row>
    <row r="7126" spans="2:7" x14ac:dyDescent="0.2">
      <c r="B7126" s="26"/>
      <c r="C7126" s="26"/>
      <c r="D7126" s="26"/>
      <c r="E7126" s="26"/>
      <c r="F7126" s="26"/>
      <c r="G7126" s="26"/>
    </row>
    <row r="7127" spans="2:7" x14ac:dyDescent="0.2">
      <c r="B7127" s="26"/>
      <c r="C7127" s="26"/>
      <c r="D7127" s="26"/>
      <c r="E7127" s="26"/>
      <c r="F7127" s="26"/>
      <c r="G7127" s="26"/>
    </row>
    <row r="7128" spans="2:7" x14ac:dyDescent="0.2">
      <c r="B7128" s="26"/>
      <c r="C7128" s="26"/>
      <c r="D7128" s="26"/>
      <c r="E7128" s="26"/>
      <c r="F7128" s="26"/>
      <c r="G7128" s="26"/>
    </row>
    <row r="7129" spans="2:7" x14ac:dyDescent="0.2">
      <c r="B7129" s="26"/>
      <c r="C7129" s="26"/>
      <c r="D7129" s="26"/>
      <c r="E7129" s="26"/>
      <c r="F7129" s="26"/>
      <c r="G7129" s="26"/>
    </row>
    <row r="7130" spans="2:7" x14ac:dyDescent="0.2">
      <c r="B7130" s="26"/>
      <c r="C7130" s="26"/>
      <c r="D7130" s="26"/>
      <c r="E7130" s="26"/>
      <c r="F7130" s="26"/>
      <c r="G7130" s="26"/>
    </row>
    <row r="7131" spans="2:7" x14ac:dyDescent="0.2">
      <c r="B7131" s="26"/>
      <c r="C7131" s="26"/>
      <c r="D7131" s="26"/>
      <c r="E7131" s="26"/>
      <c r="F7131" s="26"/>
      <c r="G7131" s="26"/>
    </row>
    <row r="7132" spans="2:7" x14ac:dyDescent="0.2">
      <c r="B7132" s="26"/>
      <c r="C7132" s="26"/>
      <c r="D7132" s="26"/>
      <c r="E7132" s="26"/>
      <c r="F7132" s="26"/>
      <c r="G7132" s="26"/>
    </row>
    <row r="7133" spans="2:7" x14ac:dyDescent="0.2">
      <c r="B7133" s="26"/>
      <c r="C7133" s="26"/>
      <c r="D7133" s="26"/>
      <c r="E7133" s="26"/>
      <c r="F7133" s="26"/>
      <c r="G7133" s="26"/>
    </row>
    <row r="7134" spans="2:7" x14ac:dyDescent="0.2">
      <c r="B7134" s="26"/>
      <c r="C7134" s="26"/>
      <c r="D7134" s="26"/>
      <c r="E7134" s="26"/>
      <c r="F7134" s="26"/>
      <c r="G7134" s="26"/>
    </row>
    <row r="7135" spans="2:7" x14ac:dyDescent="0.2">
      <c r="B7135" s="26"/>
      <c r="C7135" s="26"/>
      <c r="D7135" s="26"/>
      <c r="E7135" s="26"/>
      <c r="F7135" s="26"/>
      <c r="G7135" s="26"/>
    </row>
    <row r="7136" spans="2:7" x14ac:dyDescent="0.2">
      <c r="B7136" s="26"/>
      <c r="C7136" s="26"/>
      <c r="D7136" s="26"/>
      <c r="E7136" s="26"/>
      <c r="F7136" s="26"/>
      <c r="G7136" s="26"/>
    </row>
    <row r="7137" spans="2:7" x14ac:dyDescent="0.2">
      <c r="B7137" s="26"/>
      <c r="C7137" s="26"/>
      <c r="D7137" s="26"/>
      <c r="E7137" s="26"/>
      <c r="F7137" s="26"/>
      <c r="G7137" s="26"/>
    </row>
    <row r="7138" spans="2:7" x14ac:dyDescent="0.2">
      <c r="B7138" s="26"/>
      <c r="C7138" s="26"/>
      <c r="D7138" s="26"/>
      <c r="E7138" s="26"/>
      <c r="F7138" s="26"/>
      <c r="G7138" s="26"/>
    </row>
    <row r="7139" spans="2:7" x14ac:dyDescent="0.2">
      <c r="B7139" s="26"/>
      <c r="C7139" s="26"/>
      <c r="D7139" s="26"/>
      <c r="E7139" s="26"/>
      <c r="F7139" s="26"/>
      <c r="G7139" s="26"/>
    </row>
    <row r="7140" spans="2:7" x14ac:dyDescent="0.2">
      <c r="B7140" s="26"/>
      <c r="C7140" s="26"/>
      <c r="D7140" s="26"/>
      <c r="E7140" s="26"/>
      <c r="F7140" s="26"/>
      <c r="G7140" s="26"/>
    </row>
    <row r="7141" spans="2:7" x14ac:dyDescent="0.2">
      <c r="B7141" s="26"/>
      <c r="C7141" s="26"/>
      <c r="D7141" s="26"/>
      <c r="E7141" s="26"/>
      <c r="F7141" s="26"/>
      <c r="G7141" s="26"/>
    </row>
    <row r="7142" spans="2:7" x14ac:dyDescent="0.2">
      <c r="B7142" s="26"/>
      <c r="C7142" s="26"/>
      <c r="D7142" s="26"/>
      <c r="E7142" s="26"/>
      <c r="F7142" s="26"/>
      <c r="G7142" s="26"/>
    </row>
    <row r="7143" spans="2:7" x14ac:dyDescent="0.2">
      <c r="B7143" s="26"/>
      <c r="C7143" s="26"/>
      <c r="D7143" s="26"/>
      <c r="E7143" s="26"/>
      <c r="F7143" s="26"/>
      <c r="G7143" s="26"/>
    </row>
    <row r="7144" spans="2:7" x14ac:dyDescent="0.2">
      <c r="B7144" s="26"/>
      <c r="C7144" s="26"/>
      <c r="D7144" s="26"/>
      <c r="E7144" s="26"/>
      <c r="F7144" s="26"/>
      <c r="G7144" s="26"/>
    </row>
    <row r="7145" spans="2:7" x14ac:dyDescent="0.2">
      <c r="B7145" s="26"/>
      <c r="C7145" s="26"/>
      <c r="D7145" s="26"/>
      <c r="E7145" s="26"/>
      <c r="F7145" s="26"/>
      <c r="G7145" s="26"/>
    </row>
    <row r="7146" spans="2:7" x14ac:dyDescent="0.2">
      <c r="B7146" s="26"/>
      <c r="C7146" s="26"/>
      <c r="D7146" s="26"/>
      <c r="E7146" s="26"/>
      <c r="F7146" s="26"/>
      <c r="G7146" s="26"/>
    </row>
    <row r="7147" spans="2:7" x14ac:dyDescent="0.2">
      <c r="B7147" s="26"/>
      <c r="C7147" s="26"/>
      <c r="D7147" s="26"/>
      <c r="E7147" s="26"/>
      <c r="F7147" s="26"/>
      <c r="G7147" s="26"/>
    </row>
    <row r="7148" spans="2:7" x14ac:dyDescent="0.2">
      <c r="B7148" s="26"/>
      <c r="C7148" s="26"/>
      <c r="D7148" s="26"/>
      <c r="E7148" s="26"/>
      <c r="F7148" s="26"/>
      <c r="G7148" s="26"/>
    </row>
    <row r="7149" spans="2:7" x14ac:dyDescent="0.2">
      <c r="B7149" s="26"/>
      <c r="C7149" s="26"/>
      <c r="D7149" s="26"/>
      <c r="E7149" s="26"/>
      <c r="F7149" s="26"/>
      <c r="G7149" s="26"/>
    </row>
    <row r="7150" spans="2:7" x14ac:dyDescent="0.2">
      <c r="B7150" s="26"/>
      <c r="C7150" s="26"/>
      <c r="D7150" s="26"/>
      <c r="E7150" s="26"/>
      <c r="F7150" s="26"/>
      <c r="G7150" s="26"/>
    </row>
    <row r="7151" spans="2:7" x14ac:dyDescent="0.2">
      <c r="B7151" s="26"/>
      <c r="C7151" s="26"/>
      <c r="D7151" s="26"/>
      <c r="E7151" s="26"/>
      <c r="F7151" s="26"/>
      <c r="G7151" s="26"/>
    </row>
    <row r="7152" spans="2:7" x14ac:dyDescent="0.2">
      <c r="B7152" s="26"/>
      <c r="C7152" s="26"/>
      <c r="D7152" s="26"/>
      <c r="E7152" s="26"/>
      <c r="F7152" s="26"/>
      <c r="G7152" s="26"/>
    </row>
    <row r="7153" spans="2:7" x14ac:dyDescent="0.2">
      <c r="B7153" s="26"/>
      <c r="C7153" s="26"/>
      <c r="D7153" s="26"/>
      <c r="E7153" s="26"/>
      <c r="F7153" s="26"/>
      <c r="G7153" s="26"/>
    </row>
    <row r="7154" spans="2:7" x14ac:dyDescent="0.2">
      <c r="B7154" s="26"/>
      <c r="C7154" s="26"/>
      <c r="D7154" s="26"/>
      <c r="E7154" s="26"/>
      <c r="F7154" s="26"/>
      <c r="G7154" s="26"/>
    </row>
    <row r="7155" spans="2:7" x14ac:dyDescent="0.2">
      <c r="B7155" s="26"/>
      <c r="C7155" s="26"/>
      <c r="D7155" s="26"/>
      <c r="E7155" s="26"/>
      <c r="F7155" s="26"/>
      <c r="G7155" s="26"/>
    </row>
    <row r="7156" spans="2:7" x14ac:dyDescent="0.2">
      <c r="B7156" s="26"/>
      <c r="C7156" s="26"/>
      <c r="D7156" s="26"/>
      <c r="E7156" s="26"/>
      <c r="F7156" s="26"/>
      <c r="G7156" s="26"/>
    </row>
    <row r="7157" spans="2:7" x14ac:dyDescent="0.2">
      <c r="B7157" s="26"/>
      <c r="C7157" s="26"/>
      <c r="D7157" s="26"/>
      <c r="E7157" s="26"/>
      <c r="F7157" s="26"/>
      <c r="G7157" s="26"/>
    </row>
    <row r="7158" spans="2:7" x14ac:dyDescent="0.2">
      <c r="B7158" s="26"/>
      <c r="C7158" s="26"/>
      <c r="D7158" s="26"/>
      <c r="E7158" s="26"/>
      <c r="F7158" s="26"/>
      <c r="G7158" s="26"/>
    </row>
    <row r="7159" spans="2:7" x14ac:dyDescent="0.2">
      <c r="B7159" s="26"/>
      <c r="C7159" s="26"/>
      <c r="D7159" s="26"/>
      <c r="E7159" s="26"/>
      <c r="F7159" s="26"/>
      <c r="G7159" s="26"/>
    </row>
    <row r="7160" spans="2:7" x14ac:dyDescent="0.2">
      <c r="B7160" s="26"/>
      <c r="C7160" s="26"/>
      <c r="D7160" s="26"/>
      <c r="E7160" s="26"/>
      <c r="F7160" s="26"/>
      <c r="G7160" s="26"/>
    </row>
    <row r="7161" spans="2:7" x14ac:dyDescent="0.2">
      <c r="B7161" s="26"/>
      <c r="C7161" s="26"/>
      <c r="D7161" s="26"/>
      <c r="E7161" s="26"/>
      <c r="F7161" s="26"/>
      <c r="G7161" s="26"/>
    </row>
    <row r="7162" spans="2:7" x14ac:dyDescent="0.2">
      <c r="B7162" s="26"/>
      <c r="C7162" s="26"/>
      <c r="D7162" s="26"/>
      <c r="E7162" s="26"/>
      <c r="F7162" s="26"/>
      <c r="G7162" s="26"/>
    </row>
    <row r="7163" spans="2:7" x14ac:dyDescent="0.2">
      <c r="B7163" s="26"/>
      <c r="C7163" s="26"/>
      <c r="D7163" s="26"/>
      <c r="E7163" s="26"/>
      <c r="F7163" s="26"/>
      <c r="G7163" s="26"/>
    </row>
    <row r="7164" spans="2:7" x14ac:dyDescent="0.2">
      <c r="B7164" s="26"/>
      <c r="C7164" s="26"/>
      <c r="D7164" s="26"/>
      <c r="E7164" s="26"/>
      <c r="F7164" s="26"/>
      <c r="G7164" s="26"/>
    </row>
    <row r="7165" spans="2:7" x14ac:dyDescent="0.2">
      <c r="B7165" s="26"/>
      <c r="C7165" s="26"/>
      <c r="D7165" s="26"/>
      <c r="E7165" s="26"/>
      <c r="F7165" s="26"/>
      <c r="G7165" s="26"/>
    </row>
    <row r="7166" spans="2:7" x14ac:dyDescent="0.2">
      <c r="B7166" s="26"/>
      <c r="C7166" s="26"/>
      <c r="D7166" s="26"/>
      <c r="E7166" s="26"/>
      <c r="F7166" s="26"/>
      <c r="G7166" s="26"/>
    </row>
    <row r="7167" spans="2:7" x14ac:dyDescent="0.2">
      <c r="B7167" s="26"/>
      <c r="C7167" s="26"/>
      <c r="D7167" s="26"/>
      <c r="E7167" s="26"/>
      <c r="F7167" s="26"/>
      <c r="G7167" s="26"/>
    </row>
    <row r="7168" spans="2:7" x14ac:dyDescent="0.2">
      <c r="B7168" s="26"/>
      <c r="C7168" s="26"/>
      <c r="D7168" s="26"/>
      <c r="E7168" s="26"/>
      <c r="F7168" s="26"/>
      <c r="G7168" s="26"/>
    </row>
    <row r="7169" spans="2:7" x14ac:dyDescent="0.2">
      <c r="B7169" s="26"/>
      <c r="C7169" s="26"/>
      <c r="D7169" s="26"/>
      <c r="E7169" s="26"/>
      <c r="F7169" s="26"/>
      <c r="G7169" s="26"/>
    </row>
    <row r="7170" spans="2:7" x14ac:dyDescent="0.2">
      <c r="B7170" s="26"/>
      <c r="C7170" s="26"/>
      <c r="D7170" s="26"/>
      <c r="E7170" s="26"/>
      <c r="F7170" s="26"/>
      <c r="G7170" s="26"/>
    </row>
    <row r="7171" spans="2:7" x14ac:dyDescent="0.2">
      <c r="B7171" s="26"/>
      <c r="C7171" s="26"/>
      <c r="D7171" s="26"/>
      <c r="E7171" s="26"/>
      <c r="F7171" s="26"/>
      <c r="G7171" s="26"/>
    </row>
    <row r="7172" spans="2:7" x14ac:dyDescent="0.2">
      <c r="B7172" s="26"/>
      <c r="C7172" s="26"/>
      <c r="D7172" s="26"/>
      <c r="E7172" s="26"/>
      <c r="F7172" s="26"/>
      <c r="G7172" s="26"/>
    </row>
    <row r="7173" spans="2:7" x14ac:dyDescent="0.2">
      <c r="B7173" s="26"/>
      <c r="C7173" s="26"/>
      <c r="D7173" s="26"/>
      <c r="E7173" s="26"/>
      <c r="F7173" s="26"/>
      <c r="G7173" s="26"/>
    </row>
    <row r="7174" spans="2:7" x14ac:dyDescent="0.2">
      <c r="B7174" s="26"/>
      <c r="C7174" s="26"/>
      <c r="D7174" s="26"/>
      <c r="E7174" s="26"/>
      <c r="F7174" s="26"/>
      <c r="G7174" s="26"/>
    </row>
    <row r="7175" spans="2:7" x14ac:dyDescent="0.2">
      <c r="B7175" s="26"/>
      <c r="C7175" s="26"/>
      <c r="D7175" s="26"/>
      <c r="E7175" s="26"/>
      <c r="F7175" s="26"/>
      <c r="G7175" s="26"/>
    </row>
    <row r="7176" spans="2:7" x14ac:dyDescent="0.2">
      <c r="B7176" s="26"/>
      <c r="C7176" s="26"/>
      <c r="D7176" s="26"/>
      <c r="E7176" s="26"/>
      <c r="F7176" s="26"/>
      <c r="G7176" s="26"/>
    </row>
    <row r="7177" spans="2:7" x14ac:dyDescent="0.2">
      <c r="B7177" s="26"/>
      <c r="C7177" s="26"/>
      <c r="D7177" s="26"/>
      <c r="E7177" s="26"/>
      <c r="F7177" s="26"/>
      <c r="G7177" s="26"/>
    </row>
    <row r="7178" spans="2:7" x14ac:dyDescent="0.2">
      <c r="B7178" s="26"/>
      <c r="C7178" s="26"/>
      <c r="D7178" s="26"/>
      <c r="E7178" s="26"/>
      <c r="F7178" s="26"/>
      <c r="G7178" s="26"/>
    </row>
    <row r="7179" spans="2:7" x14ac:dyDescent="0.2">
      <c r="B7179" s="26"/>
      <c r="C7179" s="26"/>
      <c r="D7179" s="26"/>
      <c r="E7179" s="26"/>
      <c r="F7179" s="26"/>
      <c r="G7179" s="26"/>
    </row>
    <row r="7180" spans="2:7" x14ac:dyDescent="0.2">
      <c r="B7180" s="26"/>
      <c r="C7180" s="26"/>
      <c r="D7180" s="26"/>
      <c r="E7180" s="26"/>
      <c r="F7180" s="26"/>
      <c r="G7180" s="26"/>
    </row>
    <row r="7181" spans="2:7" x14ac:dyDescent="0.2">
      <c r="B7181" s="26"/>
      <c r="C7181" s="26"/>
      <c r="D7181" s="26"/>
      <c r="E7181" s="26"/>
      <c r="F7181" s="26"/>
      <c r="G7181" s="26"/>
    </row>
    <row r="7182" spans="2:7" x14ac:dyDescent="0.2">
      <c r="B7182" s="26"/>
      <c r="C7182" s="26"/>
      <c r="D7182" s="26"/>
      <c r="E7182" s="26"/>
      <c r="F7182" s="26"/>
      <c r="G7182" s="26"/>
    </row>
    <row r="7183" spans="2:7" x14ac:dyDescent="0.2">
      <c r="B7183" s="26"/>
      <c r="C7183" s="26"/>
      <c r="D7183" s="26"/>
      <c r="E7183" s="26"/>
      <c r="F7183" s="26"/>
      <c r="G7183" s="26"/>
    </row>
    <row r="7184" spans="2:7" x14ac:dyDescent="0.2">
      <c r="B7184" s="26"/>
      <c r="C7184" s="26"/>
      <c r="D7184" s="26"/>
      <c r="E7184" s="26"/>
      <c r="F7184" s="26"/>
      <c r="G7184" s="26"/>
    </row>
    <row r="7185" spans="2:7" x14ac:dyDescent="0.2">
      <c r="B7185" s="26"/>
      <c r="C7185" s="26"/>
      <c r="D7185" s="26"/>
      <c r="E7185" s="26"/>
      <c r="F7185" s="26"/>
      <c r="G7185" s="26"/>
    </row>
    <row r="7186" spans="2:7" x14ac:dyDescent="0.2">
      <c r="B7186" s="26"/>
      <c r="C7186" s="26"/>
      <c r="D7186" s="26"/>
      <c r="E7186" s="26"/>
      <c r="F7186" s="26"/>
      <c r="G7186" s="26"/>
    </row>
    <row r="7187" spans="2:7" x14ac:dyDescent="0.2">
      <c r="B7187" s="26"/>
      <c r="C7187" s="26"/>
      <c r="D7187" s="26"/>
      <c r="E7187" s="26"/>
      <c r="F7187" s="26"/>
      <c r="G7187" s="26"/>
    </row>
    <row r="7188" spans="2:7" x14ac:dyDescent="0.2">
      <c r="B7188" s="26"/>
      <c r="C7188" s="26"/>
      <c r="D7188" s="26"/>
      <c r="E7188" s="26"/>
      <c r="F7188" s="26"/>
      <c r="G7188" s="26"/>
    </row>
    <row r="7189" spans="2:7" x14ac:dyDescent="0.2">
      <c r="B7189" s="26"/>
      <c r="C7189" s="26"/>
      <c r="D7189" s="26"/>
      <c r="E7189" s="26"/>
      <c r="F7189" s="26"/>
      <c r="G7189" s="26"/>
    </row>
    <row r="7190" spans="2:7" x14ac:dyDescent="0.2">
      <c r="B7190" s="26"/>
      <c r="C7190" s="26"/>
      <c r="D7190" s="26"/>
      <c r="E7190" s="26"/>
      <c r="F7190" s="26"/>
      <c r="G7190" s="26"/>
    </row>
    <row r="7191" spans="2:7" x14ac:dyDescent="0.2">
      <c r="B7191" s="26"/>
      <c r="C7191" s="26"/>
      <c r="D7191" s="26"/>
      <c r="E7191" s="26"/>
      <c r="F7191" s="26"/>
      <c r="G7191" s="26"/>
    </row>
    <row r="7192" spans="2:7" x14ac:dyDescent="0.2">
      <c r="B7192" s="26"/>
      <c r="C7192" s="26"/>
      <c r="D7192" s="26"/>
      <c r="E7192" s="26"/>
      <c r="F7192" s="26"/>
      <c r="G7192" s="26"/>
    </row>
    <row r="7193" spans="2:7" x14ac:dyDescent="0.2">
      <c r="B7193" s="26"/>
      <c r="C7193" s="26"/>
      <c r="D7193" s="26"/>
      <c r="E7193" s="26"/>
      <c r="F7193" s="26"/>
      <c r="G7193" s="26"/>
    </row>
    <row r="7194" spans="2:7" x14ac:dyDescent="0.2">
      <c r="B7194" s="26"/>
      <c r="C7194" s="26"/>
      <c r="D7194" s="26"/>
      <c r="E7194" s="26"/>
      <c r="F7194" s="26"/>
      <c r="G7194" s="26"/>
    </row>
    <row r="7195" spans="2:7" x14ac:dyDescent="0.2">
      <c r="B7195" s="26"/>
      <c r="C7195" s="26"/>
      <c r="D7195" s="26"/>
      <c r="E7195" s="26"/>
      <c r="F7195" s="26"/>
      <c r="G7195" s="26"/>
    </row>
    <row r="7196" spans="2:7" x14ac:dyDescent="0.2">
      <c r="B7196" s="26"/>
      <c r="C7196" s="26"/>
      <c r="D7196" s="26"/>
      <c r="E7196" s="26"/>
      <c r="F7196" s="26"/>
      <c r="G7196" s="26"/>
    </row>
    <row r="7197" spans="2:7" x14ac:dyDescent="0.2">
      <c r="B7197" s="26"/>
      <c r="C7197" s="26"/>
      <c r="D7197" s="26"/>
      <c r="E7197" s="26"/>
      <c r="F7197" s="26"/>
      <c r="G7197" s="26"/>
    </row>
    <row r="7198" spans="2:7" x14ac:dyDescent="0.2">
      <c r="B7198" s="26"/>
      <c r="C7198" s="26"/>
      <c r="D7198" s="26"/>
      <c r="E7198" s="26"/>
      <c r="F7198" s="26"/>
      <c r="G7198" s="26"/>
    </row>
    <row r="7199" spans="2:7" x14ac:dyDescent="0.2">
      <c r="B7199" s="26"/>
      <c r="C7199" s="26"/>
      <c r="D7199" s="26"/>
      <c r="E7199" s="26"/>
      <c r="F7199" s="26"/>
      <c r="G7199" s="26"/>
    </row>
    <row r="7200" spans="2:7" x14ac:dyDescent="0.2">
      <c r="B7200" s="26"/>
      <c r="C7200" s="26"/>
      <c r="D7200" s="26"/>
      <c r="E7200" s="26"/>
      <c r="F7200" s="26"/>
      <c r="G7200" s="26"/>
    </row>
    <row r="7201" spans="2:7" x14ac:dyDescent="0.2">
      <c r="B7201" s="26"/>
      <c r="C7201" s="26"/>
      <c r="D7201" s="26"/>
      <c r="E7201" s="26"/>
      <c r="F7201" s="26"/>
      <c r="G7201" s="26"/>
    </row>
    <row r="7202" spans="2:7" x14ac:dyDescent="0.2">
      <c r="B7202" s="26"/>
      <c r="C7202" s="26"/>
      <c r="D7202" s="26"/>
      <c r="E7202" s="26"/>
      <c r="F7202" s="26"/>
      <c r="G7202" s="26"/>
    </row>
    <row r="7203" spans="2:7" x14ac:dyDescent="0.2">
      <c r="B7203" s="26"/>
      <c r="C7203" s="26"/>
      <c r="D7203" s="26"/>
      <c r="E7203" s="26"/>
      <c r="F7203" s="26"/>
      <c r="G7203" s="26"/>
    </row>
    <row r="7204" spans="2:7" x14ac:dyDescent="0.2">
      <c r="B7204" s="26"/>
      <c r="C7204" s="26"/>
      <c r="D7204" s="26"/>
      <c r="E7204" s="26"/>
      <c r="F7204" s="26"/>
      <c r="G7204" s="26"/>
    </row>
    <row r="7205" spans="2:7" x14ac:dyDescent="0.2">
      <c r="B7205" s="26"/>
      <c r="C7205" s="26"/>
      <c r="D7205" s="26"/>
      <c r="E7205" s="26"/>
      <c r="F7205" s="26"/>
      <c r="G7205" s="26"/>
    </row>
    <row r="7206" spans="2:7" x14ac:dyDescent="0.2">
      <c r="B7206" s="26"/>
      <c r="C7206" s="26"/>
      <c r="D7206" s="26"/>
      <c r="E7206" s="26"/>
      <c r="F7206" s="26"/>
      <c r="G7206" s="26"/>
    </row>
    <row r="7207" spans="2:7" x14ac:dyDescent="0.2">
      <c r="B7207" s="26"/>
      <c r="C7207" s="26"/>
      <c r="D7207" s="26"/>
      <c r="E7207" s="26"/>
      <c r="F7207" s="26"/>
      <c r="G7207" s="26"/>
    </row>
    <row r="7208" spans="2:7" x14ac:dyDescent="0.2">
      <c r="B7208" s="26"/>
      <c r="C7208" s="26"/>
      <c r="D7208" s="26"/>
      <c r="E7208" s="26"/>
      <c r="F7208" s="26"/>
      <c r="G7208" s="26"/>
    </row>
    <row r="7209" spans="2:7" x14ac:dyDescent="0.2">
      <c r="B7209" s="26"/>
      <c r="C7209" s="26"/>
      <c r="D7209" s="26"/>
      <c r="E7209" s="26"/>
      <c r="F7209" s="26"/>
      <c r="G7209" s="26"/>
    </row>
    <row r="7210" spans="2:7" x14ac:dyDescent="0.2">
      <c r="B7210" s="26"/>
      <c r="C7210" s="26"/>
      <c r="D7210" s="26"/>
      <c r="E7210" s="26"/>
      <c r="F7210" s="26"/>
      <c r="G7210" s="26"/>
    </row>
    <row r="7211" spans="2:7" x14ac:dyDescent="0.2">
      <c r="B7211" s="26"/>
      <c r="C7211" s="26"/>
      <c r="D7211" s="26"/>
      <c r="E7211" s="26"/>
      <c r="F7211" s="26"/>
      <c r="G7211" s="26"/>
    </row>
    <row r="7212" spans="2:7" x14ac:dyDescent="0.2">
      <c r="B7212" s="26"/>
      <c r="C7212" s="26"/>
      <c r="D7212" s="26"/>
      <c r="E7212" s="26"/>
      <c r="F7212" s="26"/>
      <c r="G7212" s="26"/>
    </row>
    <row r="7213" spans="2:7" x14ac:dyDescent="0.2">
      <c r="B7213" s="26"/>
      <c r="C7213" s="26"/>
      <c r="D7213" s="26"/>
      <c r="E7213" s="26"/>
      <c r="F7213" s="26"/>
      <c r="G7213" s="26"/>
    </row>
    <row r="7214" spans="2:7" x14ac:dyDescent="0.2">
      <c r="B7214" s="26"/>
      <c r="C7214" s="26"/>
      <c r="D7214" s="26"/>
      <c r="E7214" s="26"/>
      <c r="F7214" s="26"/>
      <c r="G7214" s="26"/>
    </row>
    <row r="7215" spans="2:7" x14ac:dyDescent="0.2">
      <c r="B7215" s="26"/>
      <c r="C7215" s="26"/>
      <c r="D7215" s="26"/>
      <c r="E7215" s="26"/>
      <c r="F7215" s="26"/>
      <c r="G7215" s="26"/>
    </row>
    <row r="7216" spans="2:7" x14ac:dyDescent="0.2">
      <c r="B7216" s="26"/>
      <c r="C7216" s="26"/>
      <c r="D7216" s="26"/>
      <c r="E7216" s="26"/>
      <c r="F7216" s="26"/>
      <c r="G7216" s="26"/>
    </row>
    <row r="7217" spans="2:7" x14ac:dyDescent="0.2">
      <c r="B7217" s="26"/>
      <c r="C7217" s="26"/>
      <c r="D7217" s="26"/>
      <c r="E7217" s="26"/>
      <c r="F7217" s="26"/>
      <c r="G7217" s="26"/>
    </row>
    <row r="7218" spans="2:7" x14ac:dyDescent="0.2">
      <c r="B7218" s="26"/>
      <c r="C7218" s="26"/>
      <c r="D7218" s="26"/>
      <c r="E7218" s="26"/>
      <c r="F7218" s="26"/>
      <c r="G7218" s="26"/>
    </row>
    <row r="7219" spans="2:7" x14ac:dyDescent="0.2">
      <c r="B7219" s="26"/>
      <c r="C7219" s="26"/>
      <c r="D7219" s="26"/>
      <c r="E7219" s="26"/>
      <c r="F7219" s="26"/>
      <c r="G7219" s="26"/>
    </row>
    <row r="7220" spans="2:7" x14ac:dyDescent="0.2">
      <c r="B7220" s="26"/>
      <c r="C7220" s="26"/>
      <c r="D7220" s="26"/>
      <c r="E7220" s="26"/>
      <c r="F7220" s="26"/>
      <c r="G7220" s="26"/>
    </row>
    <row r="7221" spans="2:7" x14ac:dyDescent="0.2">
      <c r="B7221" s="26"/>
      <c r="C7221" s="26"/>
      <c r="D7221" s="26"/>
      <c r="E7221" s="26"/>
      <c r="F7221" s="26"/>
      <c r="G7221" s="26"/>
    </row>
    <row r="7222" spans="2:7" x14ac:dyDescent="0.2">
      <c r="B7222" s="26"/>
      <c r="C7222" s="26"/>
      <c r="D7222" s="26"/>
      <c r="E7222" s="26"/>
      <c r="F7222" s="26"/>
      <c r="G7222" s="26"/>
    </row>
    <row r="7223" spans="2:7" x14ac:dyDescent="0.2">
      <c r="B7223" s="26"/>
      <c r="C7223" s="26"/>
      <c r="D7223" s="26"/>
      <c r="E7223" s="26"/>
      <c r="F7223" s="26"/>
      <c r="G7223" s="26"/>
    </row>
    <row r="7224" spans="2:7" x14ac:dyDescent="0.2">
      <c r="B7224" s="26"/>
      <c r="C7224" s="26"/>
      <c r="D7224" s="26"/>
      <c r="E7224" s="26"/>
      <c r="F7224" s="26"/>
      <c r="G7224" s="26"/>
    </row>
    <row r="7225" spans="2:7" x14ac:dyDescent="0.2">
      <c r="B7225" s="26"/>
      <c r="C7225" s="26"/>
      <c r="D7225" s="26"/>
      <c r="E7225" s="26"/>
      <c r="F7225" s="26"/>
      <c r="G7225" s="26"/>
    </row>
    <row r="7226" spans="2:7" x14ac:dyDescent="0.2">
      <c r="B7226" s="26"/>
      <c r="C7226" s="26"/>
      <c r="D7226" s="26"/>
      <c r="E7226" s="26"/>
      <c r="F7226" s="26"/>
      <c r="G7226" s="26"/>
    </row>
    <row r="7227" spans="2:7" x14ac:dyDescent="0.2">
      <c r="B7227" s="26"/>
      <c r="C7227" s="26"/>
      <c r="D7227" s="26"/>
      <c r="E7227" s="26"/>
      <c r="F7227" s="26"/>
      <c r="G7227" s="26"/>
    </row>
    <row r="7228" spans="2:7" x14ac:dyDescent="0.2">
      <c r="B7228" s="26"/>
      <c r="C7228" s="26"/>
      <c r="D7228" s="26"/>
      <c r="E7228" s="26"/>
      <c r="F7228" s="26"/>
      <c r="G7228" s="26"/>
    </row>
    <row r="7229" spans="2:7" x14ac:dyDescent="0.2">
      <c r="B7229" s="26"/>
      <c r="C7229" s="26"/>
      <c r="D7229" s="26"/>
      <c r="E7229" s="26"/>
      <c r="F7229" s="26"/>
      <c r="G7229" s="26"/>
    </row>
    <row r="7230" spans="2:7" x14ac:dyDescent="0.2">
      <c r="B7230" s="26"/>
      <c r="C7230" s="26"/>
      <c r="D7230" s="26"/>
      <c r="E7230" s="26"/>
      <c r="F7230" s="26"/>
      <c r="G7230" s="26"/>
    </row>
    <row r="7231" spans="2:7" x14ac:dyDescent="0.2">
      <c r="B7231" s="26"/>
      <c r="C7231" s="26"/>
      <c r="D7231" s="26"/>
      <c r="E7231" s="26"/>
      <c r="F7231" s="26"/>
      <c r="G7231" s="26"/>
    </row>
    <row r="7232" spans="2:7" x14ac:dyDescent="0.2">
      <c r="B7232" s="26"/>
      <c r="C7232" s="26"/>
      <c r="D7232" s="26"/>
      <c r="E7232" s="26"/>
      <c r="F7232" s="26"/>
      <c r="G7232" s="26"/>
    </row>
    <row r="7233" spans="2:7" x14ac:dyDescent="0.2">
      <c r="B7233" s="26"/>
      <c r="C7233" s="26"/>
      <c r="D7233" s="26"/>
      <c r="E7233" s="26"/>
      <c r="F7233" s="26"/>
      <c r="G7233" s="26"/>
    </row>
    <row r="7234" spans="2:7" x14ac:dyDescent="0.2">
      <c r="B7234" s="26"/>
      <c r="C7234" s="26"/>
      <c r="D7234" s="26"/>
      <c r="E7234" s="26"/>
      <c r="F7234" s="26"/>
      <c r="G7234" s="26"/>
    </row>
    <row r="7235" spans="2:7" x14ac:dyDescent="0.2">
      <c r="B7235" s="26"/>
      <c r="C7235" s="26"/>
      <c r="D7235" s="26"/>
      <c r="E7235" s="26"/>
      <c r="F7235" s="26"/>
      <c r="G7235" s="26"/>
    </row>
    <row r="7236" spans="2:7" x14ac:dyDescent="0.2">
      <c r="B7236" s="26"/>
      <c r="C7236" s="26"/>
      <c r="D7236" s="26"/>
      <c r="E7236" s="26"/>
      <c r="F7236" s="26"/>
      <c r="G7236" s="26"/>
    </row>
    <row r="7237" spans="2:7" x14ac:dyDescent="0.2">
      <c r="B7237" s="26"/>
      <c r="C7237" s="26"/>
      <c r="D7237" s="26"/>
      <c r="E7237" s="26"/>
      <c r="F7237" s="26"/>
      <c r="G7237" s="26"/>
    </row>
    <row r="7238" spans="2:7" x14ac:dyDescent="0.2">
      <c r="B7238" s="26"/>
      <c r="C7238" s="26"/>
      <c r="D7238" s="26"/>
      <c r="E7238" s="26"/>
      <c r="F7238" s="26"/>
      <c r="G7238" s="26"/>
    </row>
    <row r="7239" spans="2:7" x14ac:dyDescent="0.2">
      <c r="B7239" s="26"/>
      <c r="C7239" s="26"/>
      <c r="D7239" s="26"/>
      <c r="E7239" s="26"/>
      <c r="F7239" s="26"/>
      <c r="G7239" s="26"/>
    </row>
    <row r="7240" spans="2:7" x14ac:dyDescent="0.2">
      <c r="B7240" s="26"/>
      <c r="C7240" s="26"/>
      <c r="D7240" s="26"/>
      <c r="E7240" s="26"/>
      <c r="F7240" s="26"/>
      <c r="G7240" s="26"/>
    </row>
    <row r="7241" spans="2:7" x14ac:dyDescent="0.2">
      <c r="B7241" s="26"/>
      <c r="C7241" s="26"/>
      <c r="D7241" s="26"/>
      <c r="E7241" s="26"/>
      <c r="F7241" s="26"/>
      <c r="G7241" s="26"/>
    </row>
    <row r="7242" spans="2:7" x14ac:dyDescent="0.2">
      <c r="B7242" s="26"/>
      <c r="C7242" s="26"/>
      <c r="D7242" s="26"/>
      <c r="E7242" s="26"/>
      <c r="F7242" s="26"/>
      <c r="G7242" s="26"/>
    </row>
    <row r="7243" spans="2:7" x14ac:dyDescent="0.2">
      <c r="B7243" s="26"/>
      <c r="C7243" s="26"/>
      <c r="D7243" s="26"/>
      <c r="E7243" s="26"/>
      <c r="F7243" s="26"/>
      <c r="G7243" s="26"/>
    </row>
    <row r="7244" spans="2:7" x14ac:dyDescent="0.2">
      <c r="B7244" s="26"/>
      <c r="C7244" s="26"/>
      <c r="D7244" s="26"/>
      <c r="E7244" s="26"/>
      <c r="F7244" s="26"/>
      <c r="G7244" s="26"/>
    </row>
    <row r="7245" spans="2:7" x14ac:dyDescent="0.2">
      <c r="B7245" s="26"/>
      <c r="C7245" s="26"/>
      <c r="D7245" s="26"/>
      <c r="E7245" s="26"/>
      <c r="F7245" s="26"/>
      <c r="G7245" s="26"/>
    </row>
    <row r="7246" spans="2:7" x14ac:dyDescent="0.2">
      <c r="B7246" s="26"/>
      <c r="C7246" s="26"/>
      <c r="D7246" s="26"/>
      <c r="E7246" s="26"/>
      <c r="F7246" s="26"/>
      <c r="G7246" s="26"/>
    </row>
    <row r="7247" spans="2:7" x14ac:dyDescent="0.2">
      <c r="B7247" s="26"/>
      <c r="C7247" s="26"/>
      <c r="D7247" s="26"/>
      <c r="E7247" s="26"/>
      <c r="F7247" s="26"/>
      <c r="G7247" s="26"/>
    </row>
    <row r="7248" spans="2:7" x14ac:dyDescent="0.2">
      <c r="B7248" s="26"/>
      <c r="C7248" s="26"/>
      <c r="D7248" s="26"/>
      <c r="E7248" s="26"/>
      <c r="F7248" s="26"/>
      <c r="G7248" s="26"/>
    </row>
    <row r="7249" spans="2:7" x14ac:dyDescent="0.2">
      <c r="B7249" s="26"/>
      <c r="C7249" s="26"/>
      <c r="D7249" s="26"/>
      <c r="E7249" s="26"/>
      <c r="F7249" s="26"/>
      <c r="G7249" s="26"/>
    </row>
    <row r="7250" spans="2:7" x14ac:dyDescent="0.2">
      <c r="B7250" s="26"/>
      <c r="C7250" s="26"/>
      <c r="D7250" s="26"/>
      <c r="E7250" s="26"/>
      <c r="F7250" s="26"/>
      <c r="G7250" s="26"/>
    </row>
    <row r="7251" spans="2:7" x14ac:dyDescent="0.2">
      <c r="B7251" s="26"/>
      <c r="C7251" s="26"/>
      <c r="D7251" s="26"/>
      <c r="E7251" s="26"/>
      <c r="F7251" s="26"/>
      <c r="G7251" s="26"/>
    </row>
    <row r="7252" spans="2:7" x14ac:dyDescent="0.2">
      <c r="B7252" s="26"/>
      <c r="C7252" s="26"/>
      <c r="D7252" s="26"/>
      <c r="E7252" s="26"/>
      <c r="F7252" s="26"/>
      <c r="G7252" s="26"/>
    </row>
    <row r="7253" spans="2:7" x14ac:dyDescent="0.2">
      <c r="B7253" s="26"/>
      <c r="C7253" s="26"/>
      <c r="D7253" s="26"/>
      <c r="E7253" s="26"/>
      <c r="F7253" s="26"/>
      <c r="G7253" s="26"/>
    </row>
    <row r="7254" spans="2:7" x14ac:dyDescent="0.2">
      <c r="B7254" s="26"/>
      <c r="C7254" s="26"/>
      <c r="D7254" s="26"/>
      <c r="E7254" s="26"/>
      <c r="F7254" s="26"/>
      <c r="G7254" s="26"/>
    </row>
    <row r="7255" spans="2:7" x14ac:dyDescent="0.2">
      <c r="B7255" s="26"/>
      <c r="C7255" s="26"/>
      <c r="D7255" s="26"/>
      <c r="E7255" s="26"/>
      <c r="F7255" s="26"/>
      <c r="G7255" s="26"/>
    </row>
    <row r="7256" spans="2:7" x14ac:dyDescent="0.2">
      <c r="B7256" s="26"/>
      <c r="C7256" s="26"/>
      <c r="D7256" s="26"/>
      <c r="E7256" s="26"/>
      <c r="F7256" s="26"/>
      <c r="G7256" s="26"/>
    </row>
    <row r="7257" spans="2:7" x14ac:dyDescent="0.2">
      <c r="B7257" s="26"/>
      <c r="C7257" s="26"/>
      <c r="D7257" s="26"/>
      <c r="E7257" s="26"/>
      <c r="F7257" s="26"/>
      <c r="G7257" s="26"/>
    </row>
    <row r="7258" spans="2:7" x14ac:dyDescent="0.2">
      <c r="B7258" s="26"/>
      <c r="C7258" s="26"/>
      <c r="D7258" s="26"/>
      <c r="E7258" s="26"/>
      <c r="F7258" s="26"/>
      <c r="G7258" s="26"/>
    </row>
    <row r="7259" spans="2:7" x14ac:dyDescent="0.2">
      <c r="B7259" s="26"/>
      <c r="C7259" s="26"/>
      <c r="D7259" s="26"/>
      <c r="E7259" s="26"/>
      <c r="F7259" s="26"/>
      <c r="G7259" s="26"/>
    </row>
    <row r="7260" spans="2:7" x14ac:dyDescent="0.2">
      <c r="B7260" s="26"/>
      <c r="C7260" s="26"/>
      <c r="D7260" s="26"/>
      <c r="E7260" s="26"/>
      <c r="F7260" s="26"/>
      <c r="G7260" s="26"/>
    </row>
    <row r="7261" spans="2:7" x14ac:dyDescent="0.2">
      <c r="B7261" s="26"/>
      <c r="C7261" s="26"/>
      <c r="D7261" s="26"/>
      <c r="E7261" s="26"/>
      <c r="F7261" s="26"/>
      <c r="G7261" s="26"/>
    </row>
    <row r="7262" spans="2:7" x14ac:dyDescent="0.2">
      <c r="B7262" s="26"/>
      <c r="C7262" s="26"/>
      <c r="D7262" s="26"/>
      <c r="E7262" s="26"/>
      <c r="F7262" s="26"/>
      <c r="G7262" s="26"/>
    </row>
    <row r="7263" spans="2:7" x14ac:dyDescent="0.2">
      <c r="B7263" s="26"/>
      <c r="C7263" s="26"/>
      <c r="D7263" s="26"/>
      <c r="E7263" s="26"/>
      <c r="F7263" s="26"/>
      <c r="G7263" s="26"/>
    </row>
    <row r="7264" spans="2:7" x14ac:dyDescent="0.2">
      <c r="B7264" s="26"/>
      <c r="C7264" s="26"/>
      <c r="D7264" s="26"/>
      <c r="E7264" s="26"/>
      <c r="F7264" s="26"/>
      <c r="G7264" s="26"/>
    </row>
    <row r="7265" spans="2:7" x14ac:dyDescent="0.2">
      <c r="B7265" s="26"/>
      <c r="C7265" s="26"/>
      <c r="D7265" s="26"/>
      <c r="E7265" s="26"/>
      <c r="F7265" s="26"/>
      <c r="G7265" s="26"/>
    </row>
    <row r="7266" spans="2:7" x14ac:dyDescent="0.2">
      <c r="B7266" s="26"/>
      <c r="C7266" s="26"/>
      <c r="D7266" s="26"/>
      <c r="E7266" s="26"/>
      <c r="F7266" s="26"/>
      <c r="G7266" s="26"/>
    </row>
    <row r="7267" spans="2:7" x14ac:dyDescent="0.2">
      <c r="B7267" s="26"/>
      <c r="C7267" s="26"/>
      <c r="D7267" s="26"/>
      <c r="E7267" s="26"/>
      <c r="F7267" s="26"/>
      <c r="G7267" s="26"/>
    </row>
    <row r="7268" spans="2:7" x14ac:dyDescent="0.2">
      <c r="B7268" s="26"/>
      <c r="C7268" s="26"/>
      <c r="D7268" s="26"/>
      <c r="E7268" s="26"/>
      <c r="F7268" s="26"/>
      <c r="G7268" s="26"/>
    </row>
    <row r="7269" spans="2:7" x14ac:dyDescent="0.2">
      <c r="B7269" s="26"/>
      <c r="C7269" s="26"/>
      <c r="D7269" s="26"/>
      <c r="E7269" s="26"/>
      <c r="F7269" s="26"/>
      <c r="G7269" s="26"/>
    </row>
    <row r="7270" spans="2:7" x14ac:dyDescent="0.2">
      <c r="B7270" s="26"/>
      <c r="C7270" s="26"/>
      <c r="D7270" s="26"/>
      <c r="E7270" s="26"/>
      <c r="F7270" s="26"/>
      <c r="G7270" s="26"/>
    </row>
    <row r="7271" spans="2:7" x14ac:dyDescent="0.2">
      <c r="B7271" s="26"/>
      <c r="C7271" s="26"/>
      <c r="D7271" s="26"/>
      <c r="E7271" s="26"/>
      <c r="F7271" s="26"/>
      <c r="G7271" s="26"/>
    </row>
    <row r="7272" spans="2:7" x14ac:dyDescent="0.2">
      <c r="B7272" s="26"/>
      <c r="C7272" s="26"/>
      <c r="D7272" s="26"/>
      <c r="E7272" s="26"/>
      <c r="F7272" s="26"/>
      <c r="G7272" s="26"/>
    </row>
    <row r="7273" spans="2:7" x14ac:dyDescent="0.2">
      <c r="B7273" s="26"/>
      <c r="C7273" s="26"/>
      <c r="D7273" s="26"/>
      <c r="E7273" s="26"/>
      <c r="F7273" s="26"/>
      <c r="G7273" s="26"/>
    </row>
    <row r="7274" spans="2:7" x14ac:dyDescent="0.2">
      <c r="B7274" s="26"/>
      <c r="C7274" s="26"/>
      <c r="D7274" s="26"/>
      <c r="E7274" s="26"/>
      <c r="F7274" s="26"/>
      <c r="G7274" s="26"/>
    </row>
    <row r="7275" spans="2:7" x14ac:dyDescent="0.2">
      <c r="B7275" s="26"/>
      <c r="C7275" s="26"/>
      <c r="D7275" s="26"/>
      <c r="E7275" s="26"/>
      <c r="F7275" s="26"/>
      <c r="G7275" s="26"/>
    </row>
    <row r="7276" spans="2:7" x14ac:dyDescent="0.2">
      <c r="B7276" s="26"/>
      <c r="C7276" s="26"/>
      <c r="D7276" s="26"/>
      <c r="E7276" s="26"/>
      <c r="F7276" s="26"/>
      <c r="G7276" s="26"/>
    </row>
    <row r="7277" spans="2:7" x14ac:dyDescent="0.2">
      <c r="B7277" s="26"/>
      <c r="C7277" s="26"/>
      <c r="D7277" s="26"/>
      <c r="E7277" s="26"/>
      <c r="F7277" s="26"/>
      <c r="G7277" s="26"/>
    </row>
    <row r="7278" spans="2:7" x14ac:dyDescent="0.2">
      <c r="B7278" s="26"/>
      <c r="C7278" s="26"/>
      <c r="D7278" s="26"/>
      <c r="E7278" s="26"/>
      <c r="F7278" s="26"/>
      <c r="G7278" s="26"/>
    </row>
    <row r="7279" spans="2:7" x14ac:dyDescent="0.2">
      <c r="B7279" s="26"/>
      <c r="C7279" s="26"/>
      <c r="D7279" s="26"/>
      <c r="E7279" s="26"/>
      <c r="F7279" s="26"/>
      <c r="G7279" s="26"/>
    </row>
    <row r="7280" spans="2:7" x14ac:dyDescent="0.2">
      <c r="B7280" s="26"/>
      <c r="C7280" s="26"/>
      <c r="D7280" s="26"/>
      <c r="E7280" s="26"/>
      <c r="F7280" s="26"/>
      <c r="G7280" s="26"/>
    </row>
    <row r="7281" spans="2:7" x14ac:dyDescent="0.2">
      <c r="B7281" s="26"/>
      <c r="C7281" s="26"/>
      <c r="D7281" s="26"/>
      <c r="E7281" s="26"/>
      <c r="F7281" s="26"/>
      <c r="G7281" s="26"/>
    </row>
    <row r="7282" spans="2:7" x14ac:dyDescent="0.2">
      <c r="B7282" s="26"/>
      <c r="C7282" s="26"/>
      <c r="D7282" s="26"/>
      <c r="E7282" s="26"/>
      <c r="F7282" s="26"/>
      <c r="G7282" s="26"/>
    </row>
    <row r="7283" spans="2:7" x14ac:dyDescent="0.2">
      <c r="B7283" s="26"/>
      <c r="C7283" s="26"/>
      <c r="D7283" s="26"/>
      <c r="E7283" s="26"/>
      <c r="F7283" s="26"/>
      <c r="G7283" s="26"/>
    </row>
    <row r="7284" spans="2:7" x14ac:dyDescent="0.2">
      <c r="B7284" s="26"/>
      <c r="C7284" s="26"/>
      <c r="D7284" s="26"/>
      <c r="E7284" s="26"/>
      <c r="F7284" s="26"/>
      <c r="G7284" s="26"/>
    </row>
    <row r="7285" spans="2:7" x14ac:dyDescent="0.2">
      <c r="B7285" s="26"/>
      <c r="C7285" s="26"/>
      <c r="D7285" s="26"/>
      <c r="E7285" s="26"/>
      <c r="F7285" s="26"/>
      <c r="G7285" s="26"/>
    </row>
    <row r="7286" spans="2:7" x14ac:dyDescent="0.2">
      <c r="B7286" s="26"/>
      <c r="C7286" s="26"/>
      <c r="D7286" s="26"/>
      <c r="E7286" s="26"/>
      <c r="F7286" s="26"/>
      <c r="G7286" s="26"/>
    </row>
    <row r="7287" spans="2:7" x14ac:dyDescent="0.2">
      <c r="B7287" s="26"/>
      <c r="C7287" s="26"/>
      <c r="D7287" s="26"/>
      <c r="E7287" s="26"/>
      <c r="F7287" s="26"/>
      <c r="G7287" s="26"/>
    </row>
    <row r="7288" spans="2:7" x14ac:dyDescent="0.2">
      <c r="B7288" s="26"/>
      <c r="C7288" s="26"/>
      <c r="D7288" s="26"/>
      <c r="E7288" s="26"/>
      <c r="F7288" s="26"/>
      <c r="G7288" s="26"/>
    </row>
    <row r="7289" spans="2:7" x14ac:dyDescent="0.2">
      <c r="B7289" s="26"/>
      <c r="C7289" s="26"/>
      <c r="D7289" s="26"/>
      <c r="E7289" s="26"/>
      <c r="F7289" s="26"/>
      <c r="G7289" s="26"/>
    </row>
    <row r="7290" spans="2:7" x14ac:dyDescent="0.2">
      <c r="B7290" s="26"/>
      <c r="C7290" s="26"/>
      <c r="D7290" s="26"/>
      <c r="E7290" s="26"/>
      <c r="F7290" s="26"/>
      <c r="G7290" s="26"/>
    </row>
    <row r="7291" spans="2:7" x14ac:dyDescent="0.2">
      <c r="B7291" s="26"/>
      <c r="C7291" s="26"/>
      <c r="D7291" s="26"/>
      <c r="E7291" s="26"/>
      <c r="F7291" s="26"/>
      <c r="G7291" s="26"/>
    </row>
    <row r="7292" spans="2:7" x14ac:dyDescent="0.2">
      <c r="B7292" s="26"/>
      <c r="C7292" s="26"/>
      <c r="D7292" s="26"/>
      <c r="E7292" s="26"/>
      <c r="F7292" s="26"/>
      <c r="G7292" s="26"/>
    </row>
    <row r="7293" spans="2:7" x14ac:dyDescent="0.2">
      <c r="B7293" s="26"/>
      <c r="C7293" s="26"/>
      <c r="D7293" s="26"/>
      <c r="E7293" s="26"/>
      <c r="F7293" s="26"/>
      <c r="G7293" s="26"/>
    </row>
    <row r="7294" spans="2:7" x14ac:dyDescent="0.2">
      <c r="B7294" s="26"/>
      <c r="C7294" s="26"/>
      <c r="D7294" s="26"/>
      <c r="E7294" s="26"/>
      <c r="F7294" s="26"/>
      <c r="G7294" s="26"/>
    </row>
    <row r="7295" spans="2:7" x14ac:dyDescent="0.2">
      <c r="B7295" s="26"/>
      <c r="C7295" s="26"/>
      <c r="D7295" s="26"/>
      <c r="E7295" s="26"/>
      <c r="F7295" s="26"/>
      <c r="G7295" s="26"/>
    </row>
    <row r="7296" spans="2:7" x14ac:dyDescent="0.2">
      <c r="B7296" s="26"/>
      <c r="C7296" s="26"/>
      <c r="D7296" s="26"/>
      <c r="E7296" s="26"/>
      <c r="F7296" s="26"/>
      <c r="G7296" s="26"/>
    </row>
    <row r="7297" spans="2:7" x14ac:dyDescent="0.2">
      <c r="B7297" s="26"/>
      <c r="C7297" s="26"/>
      <c r="D7297" s="26"/>
      <c r="E7297" s="26"/>
      <c r="F7297" s="26"/>
      <c r="G7297" s="26"/>
    </row>
    <row r="7298" spans="2:7" x14ac:dyDescent="0.2">
      <c r="B7298" s="26"/>
      <c r="C7298" s="26"/>
      <c r="D7298" s="26"/>
      <c r="E7298" s="26"/>
      <c r="F7298" s="26"/>
      <c r="G7298" s="26"/>
    </row>
    <row r="7299" spans="2:7" x14ac:dyDescent="0.2">
      <c r="B7299" s="26"/>
      <c r="C7299" s="26"/>
      <c r="D7299" s="26"/>
      <c r="E7299" s="26"/>
      <c r="F7299" s="26"/>
      <c r="G7299" s="26"/>
    </row>
    <row r="7300" spans="2:7" x14ac:dyDescent="0.2">
      <c r="B7300" s="26"/>
      <c r="C7300" s="26"/>
      <c r="D7300" s="26"/>
      <c r="E7300" s="26"/>
      <c r="F7300" s="26"/>
      <c r="G7300" s="26"/>
    </row>
    <row r="7301" spans="2:7" x14ac:dyDescent="0.2">
      <c r="B7301" s="26"/>
      <c r="C7301" s="26"/>
      <c r="D7301" s="26"/>
      <c r="E7301" s="26"/>
      <c r="F7301" s="26"/>
      <c r="G7301" s="26"/>
    </row>
    <row r="7302" spans="2:7" x14ac:dyDescent="0.2">
      <c r="B7302" s="26"/>
      <c r="C7302" s="26"/>
      <c r="D7302" s="26"/>
      <c r="E7302" s="26"/>
      <c r="F7302" s="26"/>
      <c r="G7302" s="26"/>
    </row>
    <row r="7303" spans="2:7" x14ac:dyDescent="0.2">
      <c r="B7303" s="26"/>
      <c r="C7303" s="26"/>
      <c r="D7303" s="26"/>
      <c r="E7303" s="26"/>
      <c r="F7303" s="26"/>
      <c r="G7303" s="26"/>
    </row>
    <row r="7304" spans="2:7" x14ac:dyDescent="0.2">
      <c r="B7304" s="26"/>
      <c r="C7304" s="26"/>
      <c r="D7304" s="26"/>
      <c r="E7304" s="26"/>
      <c r="F7304" s="26"/>
      <c r="G7304" s="26"/>
    </row>
    <row r="7305" spans="2:7" x14ac:dyDescent="0.2">
      <c r="B7305" s="26"/>
      <c r="C7305" s="26"/>
      <c r="D7305" s="26"/>
      <c r="E7305" s="26"/>
      <c r="F7305" s="26"/>
      <c r="G7305" s="26"/>
    </row>
    <row r="7306" spans="2:7" x14ac:dyDescent="0.2">
      <c r="B7306" s="26"/>
      <c r="C7306" s="26"/>
      <c r="D7306" s="26"/>
      <c r="E7306" s="26"/>
      <c r="F7306" s="26"/>
      <c r="G7306" s="26"/>
    </row>
    <row r="7307" spans="2:7" x14ac:dyDescent="0.2">
      <c r="B7307" s="26"/>
      <c r="C7307" s="26"/>
      <c r="D7307" s="26"/>
      <c r="E7307" s="26"/>
      <c r="F7307" s="26"/>
      <c r="G7307" s="26"/>
    </row>
    <row r="7308" spans="2:7" x14ac:dyDescent="0.2">
      <c r="B7308" s="26"/>
      <c r="C7308" s="26"/>
      <c r="D7308" s="26"/>
      <c r="E7308" s="26"/>
      <c r="F7308" s="26"/>
      <c r="G7308" s="26"/>
    </row>
    <row r="7309" spans="2:7" x14ac:dyDescent="0.2">
      <c r="B7309" s="26"/>
      <c r="C7309" s="26"/>
      <c r="D7309" s="26"/>
      <c r="E7309" s="26"/>
      <c r="F7309" s="26"/>
      <c r="G7309" s="26"/>
    </row>
    <row r="7310" spans="2:7" x14ac:dyDescent="0.2">
      <c r="B7310" s="26"/>
      <c r="C7310" s="26"/>
      <c r="D7310" s="26"/>
      <c r="E7310" s="26"/>
      <c r="F7310" s="26"/>
      <c r="G7310" s="26"/>
    </row>
    <row r="7311" spans="2:7" x14ac:dyDescent="0.2">
      <c r="B7311" s="26"/>
      <c r="C7311" s="26"/>
      <c r="D7311" s="26"/>
      <c r="E7311" s="26"/>
      <c r="F7311" s="26"/>
      <c r="G7311" s="26"/>
    </row>
    <row r="7312" spans="2:7" x14ac:dyDescent="0.2">
      <c r="B7312" s="26"/>
      <c r="C7312" s="26"/>
      <c r="D7312" s="26"/>
      <c r="E7312" s="26"/>
      <c r="F7312" s="26"/>
      <c r="G7312" s="26"/>
    </row>
    <row r="7313" spans="2:7" x14ac:dyDescent="0.2">
      <c r="B7313" s="26"/>
      <c r="C7313" s="26"/>
      <c r="D7313" s="26"/>
      <c r="E7313" s="26"/>
      <c r="F7313" s="26"/>
      <c r="G7313" s="26"/>
    </row>
    <row r="7314" spans="2:7" x14ac:dyDescent="0.2">
      <c r="B7314" s="26"/>
      <c r="C7314" s="26"/>
      <c r="D7314" s="26"/>
      <c r="E7314" s="26"/>
      <c r="F7314" s="26"/>
      <c r="G7314" s="26"/>
    </row>
    <row r="7315" spans="2:7" x14ac:dyDescent="0.2">
      <c r="B7315" s="26"/>
      <c r="C7315" s="26"/>
      <c r="D7315" s="26"/>
      <c r="E7315" s="26"/>
      <c r="F7315" s="26"/>
      <c r="G7315" s="26"/>
    </row>
    <row r="7316" spans="2:7" x14ac:dyDescent="0.2">
      <c r="B7316" s="26"/>
      <c r="C7316" s="26"/>
      <c r="D7316" s="26"/>
      <c r="E7316" s="26"/>
      <c r="F7316" s="26"/>
      <c r="G7316" s="26"/>
    </row>
    <row r="7317" spans="2:7" x14ac:dyDescent="0.2">
      <c r="B7317" s="26"/>
      <c r="C7317" s="26"/>
      <c r="D7317" s="26"/>
      <c r="E7317" s="26"/>
      <c r="F7317" s="26"/>
      <c r="G7317" s="26"/>
    </row>
    <row r="7318" spans="2:7" x14ac:dyDescent="0.2">
      <c r="B7318" s="26"/>
      <c r="C7318" s="26"/>
      <c r="D7318" s="26"/>
      <c r="E7318" s="26"/>
      <c r="F7318" s="26"/>
      <c r="G7318" s="26"/>
    </row>
    <row r="7319" spans="2:7" x14ac:dyDescent="0.2">
      <c r="B7319" s="26"/>
      <c r="C7319" s="26"/>
      <c r="D7319" s="26"/>
      <c r="E7319" s="26"/>
      <c r="F7319" s="26"/>
      <c r="G7319" s="26"/>
    </row>
    <row r="7320" spans="2:7" x14ac:dyDescent="0.2">
      <c r="B7320" s="26"/>
      <c r="C7320" s="26"/>
      <c r="D7320" s="26"/>
      <c r="E7320" s="26"/>
      <c r="F7320" s="26"/>
      <c r="G7320" s="26"/>
    </row>
    <row r="7321" spans="2:7" x14ac:dyDescent="0.2">
      <c r="B7321" s="26"/>
      <c r="C7321" s="26"/>
      <c r="D7321" s="26"/>
      <c r="E7321" s="26"/>
      <c r="F7321" s="26"/>
      <c r="G7321" s="26"/>
    </row>
    <row r="7322" spans="2:7" x14ac:dyDescent="0.2">
      <c r="B7322" s="26"/>
      <c r="C7322" s="26"/>
      <c r="D7322" s="26"/>
      <c r="E7322" s="26"/>
      <c r="F7322" s="26"/>
      <c r="G7322" s="26"/>
    </row>
    <row r="7323" spans="2:7" x14ac:dyDescent="0.2">
      <c r="B7323" s="26"/>
      <c r="C7323" s="26"/>
      <c r="D7323" s="26"/>
      <c r="E7323" s="26"/>
      <c r="F7323" s="26"/>
      <c r="G7323" s="26"/>
    </row>
    <row r="7324" spans="2:7" x14ac:dyDescent="0.2">
      <c r="B7324" s="26"/>
      <c r="C7324" s="26"/>
      <c r="D7324" s="26"/>
      <c r="E7324" s="26"/>
      <c r="F7324" s="26"/>
      <c r="G7324" s="26"/>
    </row>
    <row r="7325" spans="2:7" x14ac:dyDescent="0.2">
      <c r="B7325" s="26"/>
      <c r="C7325" s="26"/>
      <c r="D7325" s="26"/>
      <c r="E7325" s="26"/>
      <c r="F7325" s="26"/>
      <c r="G7325" s="26"/>
    </row>
    <row r="7326" spans="2:7" x14ac:dyDescent="0.2">
      <c r="B7326" s="26"/>
      <c r="C7326" s="26"/>
      <c r="D7326" s="26"/>
      <c r="E7326" s="26"/>
      <c r="F7326" s="26"/>
      <c r="G7326" s="26"/>
    </row>
    <row r="7327" spans="2:7" x14ac:dyDescent="0.2">
      <c r="B7327" s="26"/>
      <c r="C7327" s="26"/>
      <c r="D7327" s="26"/>
      <c r="E7327" s="26"/>
      <c r="F7327" s="26"/>
      <c r="G7327" s="26"/>
    </row>
    <row r="7328" spans="2:7" x14ac:dyDescent="0.2">
      <c r="B7328" s="26"/>
      <c r="C7328" s="26"/>
      <c r="D7328" s="26"/>
      <c r="E7328" s="26"/>
      <c r="F7328" s="26"/>
      <c r="G7328" s="26"/>
    </row>
    <row r="7329" spans="2:7" x14ac:dyDescent="0.2">
      <c r="B7329" s="26"/>
      <c r="C7329" s="26"/>
      <c r="D7329" s="26"/>
      <c r="E7329" s="26"/>
      <c r="F7329" s="26"/>
      <c r="G7329" s="26"/>
    </row>
    <row r="7330" spans="2:7" x14ac:dyDescent="0.2">
      <c r="B7330" s="26"/>
      <c r="C7330" s="26"/>
      <c r="D7330" s="26"/>
      <c r="E7330" s="26"/>
      <c r="F7330" s="26"/>
      <c r="G7330" s="26"/>
    </row>
    <row r="7331" spans="2:7" x14ac:dyDescent="0.2">
      <c r="B7331" s="26"/>
      <c r="C7331" s="26"/>
      <c r="D7331" s="26"/>
      <c r="E7331" s="26"/>
      <c r="F7331" s="26"/>
      <c r="G7331" s="26"/>
    </row>
    <row r="7332" spans="2:7" x14ac:dyDescent="0.2">
      <c r="B7332" s="26"/>
      <c r="C7332" s="26"/>
      <c r="D7332" s="26"/>
      <c r="E7332" s="26"/>
      <c r="F7332" s="26"/>
      <c r="G7332" s="26"/>
    </row>
    <row r="7333" spans="2:7" x14ac:dyDescent="0.2">
      <c r="B7333" s="26"/>
      <c r="C7333" s="26"/>
      <c r="D7333" s="26"/>
      <c r="E7333" s="26"/>
      <c r="F7333" s="26"/>
      <c r="G7333" s="26"/>
    </row>
    <row r="7334" spans="2:7" x14ac:dyDescent="0.2">
      <c r="B7334" s="26"/>
      <c r="C7334" s="26"/>
      <c r="D7334" s="26"/>
      <c r="E7334" s="26"/>
      <c r="F7334" s="26"/>
      <c r="G7334" s="26"/>
    </row>
    <row r="7335" spans="2:7" x14ac:dyDescent="0.2">
      <c r="B7335" s="26"/>
      <c r="C7335" s="26"/>
      <c r="D7335" s="26"/>
      <c r="E7335" s="26"/>
      <c r="F7335" s="26"/>
      <c r="G7335" s="26"/>
    </row>
    <row r="7336" spans="2:7" x14ac:dyDescent="0.2">
      <c r="B7336" s="26"/>
      <c r="C7336" s="26"/>
      <c r="D7336" s="26"/>
      <c r="E7336" s="26"/>
      <c r="F7336" s="26"/>
      <c r="G7336" s="26"/>
    </row>
    <row r="7337" spans="2:7" x14ac:dyDescent="0.2">
      <c r="B7337" s="26"/>
      <c r="C7337" s="26"/>
      <c r="D7337" s="26"/>
      <c r="E7337" s="26"/>
      <c r="F7337" s="26"/>
      <c r="G7337" s="26"/>
    </row>
    <row r="7338" spans="2:7" x14ac:dyDescent="0.2">
      <c r="B7338" s="26"/>
      <c r="C7338" s="26"/>
      <c r="D7338" s="26"/>
      <c r="E7338" s="26"/>
      <c r="F7338" s="26"/>
      <c r="G7338" s="26"/>
    </row>
    <row r="7339" spans="2:7" x14ac:dyDescent="0.2">
      <c r="B7339" s="26"/>
      <c r="C7339" s="26"/>
      <c r="D7339" s="26"/>
      <c r="E7339" s="26"/>
      <c r="F7339" s="26"/>
      <c r="G7339" s="26"/>
    </row>
    <row r="7340" spans="2:7" x14ac:dyDescent="0.2">
      <c r="B7340" s="26"/>
      <c r="C7340" s="26"/>
      <c r="D7340" s="26"/>
      <c r="E7340" s="26"/>
      <c r="F7340" s="26"/>
      <c r="G7340" s="26"/>
    </row>
    <row r="7341" spans="2:7" x14ac:dyDescent="0.2">
      <c r="B7341" s="26"/>
      <c r="C7341" s="26"/>
      <c r="D7341" s="26"/>
      <c r="E7341" s="26"/>
      <c r="F7341" s="26"/>
      <c r="G7341" s="26"/>
    </row>
    <row r="7342" spans="2:7" x14ac:dyDescent="0.2">
      <c r="B7342" s="26"/>
      <c r="C7342" s="26"/>
      <c r="D7342" s="26"/>
      <c r="E7342" s="26"/>
      <c r="F7342" s="26"/>
      <c r="G7342" s="26"/>
    </row>
    <row r="7343" spans="2:7" x14ac:dyDescent="0.2">
      <c r="B7343" s="26"/>
      <c r="C7343" s="26"/>
      <c r="D7343" s="26"/>
      <c r="E7343" s="26"/>
      <c r="F7343" s="26"/>
      <c r="G7343" s="26"/>
    </row>
    <row r="7344" spans="2:7" x14ac:dyDescent="0.2">
      <c r="B7344" s="26"/>
      <c r="C7344" s="26"/>
      <c r="D7344" s="26"/>
      <c r="E7344" s="26"/>
      <c r="F7344" s="26"/>
      <c r="G7344" s="26"/>
    </row>
    <row r="7345" spans="2:7" x14ac:dyDescent="0.2">
      <c r="B7345" s="26"/>
      <c r="C7345" s="26"/>
      <c r="D7345" s="26"/>
      <c r="E7345" s="26"/>
      <c r="F7345" s="26"/>
      <c r="G7345" s="26"/>
    </row>
    <row r="7346" spans="2:7" x14ac:dyDescent="0.2">
      <c r="B7346" s="26"/>
      <c r="C7346" s="26"/>
      <c r="D7346" s="26"/>
      <c r="E7346" s="26"/>
      <c r="F7346" s="26"/>
      <c r="G7346" s="26"/>
    </row>
    <row r="7347" spans="2:7" x14ac:dyDescent="0.2">
      <c r="B7347" s="26"/>
      <c r="C7347" s="26"/>
      <c r="D7347" s="26"/>
      <c r="E7347" s="26"/>
      <c r="F7347" s="26"/>
      <c r="G7347" s="26"/>
    </row>
    <row r="7348" spans="2:7" x14ac:dyDescent="0.2">
      <c r="B7348" s="26"/>
      <c r="C7348" s="26"/>
      <c r="D7348" s="26"/>
      <c r="E7348" s="26"/>
      <c r="F7348" s="26"/>
      <c r="G7348" s="26"/>
    </row>
    <row r="7349" spans="2:7" x14ac:dyDescent="0.2">
      <c r="B7349" s="26"/>
      <c r="C7349" s="26"/>
      <c r="D7349" s="26"/>
      <c r="E7349" s="26"/>
      <c r="F7349" s="26"/>
      <c r="G7349" s="26"/>
    </row>
    <row r="7350" spans="2:7" x14ac:dyDescent="0.2">
      <c r="B7350" s="26"/>
      <c r="C7350" s="26"/>
      <c r="D7350" s="26"/>
      <c r="E7350" s="26"/>
      <c r="F7350" s="26"/>
      <c r="G7350" s="26"/>
    </row>
    <row r="7351" spans="2:7" x14ac:dyDescent="0.2">
      <c r="B7351" s="26"/>
      <c r="C7351" s="26"/>
      <c r="D7351" s="26"/>
      <c r="E7351" s="26"/>
      <c r="F7351" s="26"/>
      <c r="G7351" s="26"/>
    </row>
    <row r="7352" spans="2:7" x14ac:dyDescent="0.2">
      <c r="B7352" s="26"/>
      <c r="C7352" s="26"/>
      <c r="D7352" s="26"/>
      <c r="E7352" s="26"/>
      <c r="F7352" s="26"/>
      <c r="G7352" s="26"/>
    </row>
    <row r="7353" spans="2:7" x14ac:dyDescent="0.2">
      <c r="B7353" s="26"/>
      <c r="C7353" s="26"/>
      <c r="D7353" s="26"/>
      <c r="E7353" s="26"/>
      <c r="F7353" s="26"/>
      <c r="G7353" s="26"/>
    </row>
    <row r="7354" spans="2:7" x14ac:dyDescent="0.2">
      <c r="B7354" s="26"/>
      <c r="C7354" s="26"/>
      <c r="D7354" s="26"/>
      <c r="E7354" s="26"/>
      <c r="F7354" s="26"/>
      <c r="G7354" s="26"/>
    </row>
    <row r="7355" spans="2:7" x14ac:dyDescent="0.2">
      <c r="B7355" s="26"/>
      <c r="C7355" s="26"/>
      <c r="D7355" s="26"/>
      <c r="E7355" s="26"/>
      <c r="F7355" s="26"/>
      <c r="G7355" s="26"/>
    </row>
    <row r="7356" spans="2:7" x14ac:dyDescent="0.2">
      <c r="B7356" s="26"/>
      <c r="C7356" s="26"/>
      <c r="D7356" s="26"/>
      <c r="E7356" s="26"/>
      <c r="F7356" s="26"/>
      <c r="G7356" s="26"/>
    </row>
    <row r="7357" spans="2:7" x14ac:dyDescent="0.2">
      <c r="B7357" s="26"/>
      <c r="C7357" s="26"/>
      <c r="D7357" s="26"/>
      <c r="E7357" s="26"/>
      <c r="F7357" s="26"/>
      <c r="G7357" s="26"/>
    </row>
    <row r="7358" spans="2:7" x14ac:dyDescent="0.2">
      <c r="B7358" s="26"/>
      <c r="C7358" s="26"/>
      <c r="D7358" s="26"/>
      <c r="E7358" s="26"/>
      <c r="F7358" s="26"/>
      <c r="G7358" s="26"/>
    </row>
    <row r="7359" spans="2:7" x14ac:dyDescent="0.2">
      <c r="B7359" s="26"/>
      <c r="C7359" s="26"/>
      <c r="D7359" s="26"/>
      <c r="E7359" s="26"/>
      <c r="F7359" s="26"/>
      <c r="G7359" s="26"/>
    </row>
    <row r="7360" spans="2:7" x14ac:dyDescent="0.2">
      <c r="B7360" s="26"/>
      <c r="C7360" s="26"/>
      <c r="D7360" s="26"/>
      <c r="E7360" s="26"/>
      <c r="F7360" s="26"/>
      <c r="G7360" s="26"/>
    </row>
    <row r="7361" spans="2:7" x14ac:dyDescent="0.2">
      <c r="B7361" s="26"/>
      <c r="C7361" s="26"/>
      <c r="D7361" s="26"/>
      <c r="E7361" s="26"/>
      <c r="F7361" s="26"/>
      <c r="G7361" s="26"/>
    </row>
    <row r="7362" spans="2:7" x14ac:dyDescent="0.2">
      <c r="B7362" s="26"/>
      <c r="C7362" s="26"/>
      <c r="D7362" s="26"/>
      <c r="E7362" s="26"/>
      <c r="F7362" s="26"/>
      <c r="G7362" s="26"/>
    </row>
    <row r="7363" spans="2:7" x14ac:dyDescent="0.2">
      <c r="B7363" s="26"/>
      <c r="C7363" s="26"/>
      <c r="D7363" s="26"/>
      <c r="E7363" s="26"/>
      <c r="F7363" s="26"/>
      <c r="G7363" s="26"/>
    </row>
    <row r="7364" spans="2:7" x14ac:dyDescent="0.2">
      <c r="B7364" s="26"/>
      <c r="C7364" s="26"/>
      <c r="D7364" s="26"/>
      <c r="E7364" s="26"/>
      <c r="F7364" s="26"/>
      <c r="G7364" s="26"/>
    </row>
    <row r="7365" spans="2:7" x14ac:dyDescent="0.2">
      <c r="B7365" s="26"/>
      <c r="C7365" s="26"/>
      <c r="D7365" s="26"/>
      <c r="E7365" s="26"/>
      <c r="F7365" s="26"/>
      <c r="G7365" s="26"/>
    </row>
    <row r="7366" spans="2:7" x14ac:dyDescent="0.2">
      <c r="B7366" s="26"/>
      <c r="C7366" s="26"/>
      <c r="D7366" s="26"/>
      <c r="E7366" s="26"/>
      <c r="F7366" s="26"/>
      <c r="G7366" s="26"/>
    </row>
    <row r="7367" spans="2:7" x14ac:dyDescent="0.2">
      <c r="B7367" s="26"/>
      <c r="C7367" s="26"/>
      <c r="D7367" s="26"/>
      <c r="E7367" s="26"/>
      <c r="F7367" s="26"/>
      <c r="G7367" s="26"/>
    </row>
    <row r="7368" spans="2:7" x14ac:dyDescent="0.2">
      <c r="B7368" s="26"/>
      <c r="C7368" s="26"/>
      <c r="D7368" s="26"/>
      <c r="E7368" s="26"/>
      <c r="F7368" s="26"/>
      <c r="G7368" s="26"/>
    </row>
    <row r="7369" spans="2:7" x14ac:dyDescent="0.2">
      <c r="B7369" s="26"/>
      <c r="C7369" s="26"/>
      <c r="D7369" s="26"/>
      <c r="E7369" s="26"/>
      <c r="F7369" s="26"/>
      <c r="G7369" s="26"/>
    </row>
    <row r="7370" spans="2:7" x14ac:dyDescent="0.2">
      <c r="B7370" s="26"/>
      <c r="C7370" s="26"/>
      <c r="D7370" s="26"/>
      <c r="E7370" s="26"/>
      <c r="F7370" s="26"/>
      <c r="G7370" s="26"/>
    </row>
    <row r="7371" spans="2:7" x14ac:dyDescent="0.2">
      <c r="B7371" s="26"/>
      <c r="C7371" s="26"/>
      <c r="D7371" s="26"/>
      <c r="E7371" s="26"/>
      <c r="F7371" s="26"/>
      <c r="G7371" s="26"/>
    </row>
    <row r="7372" spans="2:7" x14ac:dyDescent="0.2">
      <c r="B7372" s="26"/>
      <c r="C7372" s="26"/>
      <c r="D7372" s="26"/>
      <c r="E7372" s="26"/>
      <c r="F7372" s="26"/>
      <c r="G7372" s="26"/>
    </row>
    <row r="7373" spans="2:7" x14ac:dyDescent="0.2">
      <c r="B7373" s="26"/>
      <c r="C7373" s="26"/>
      <c r="D7373" s="26"/>
      <c r="E7373" s="26"/>
      <c r="F7373" s="26"/>
      <c r="G7373" s="26"/>
    </row>
    <row r="7374" spans="2:7" x14ac:dyDescent="0.2">
      <c r="B7374" s="26"/>
      <c r="C7374" s="26"/>
      <c r="D7374" s="26"/>
      <c r="E7374" s="26"/>
      <c r="F7374" s="26"/>
      <c r="G7374" s="26"/>
    </row>
    <row r="7375" spans="2:7" x14ac:dyDescent="0.2">
      <c r="B7375" s="26"/>
      <c r="C7375" s="26"/>
      <c r="D7375" s="26"/>
      <c r="E7375" s="26"/>
      <c r="F7375" s="26"/>
      <c r="G7375" s="26"/>
    </row>
    <row r="7376" spans="2:7" x14ac:dyDescent="0.2">
      <c r="B7376" s="26"/>
      <c r="C7376" s="26"/>
      <c r="D7376" s="26"/>
      <c r="E7376" s="26"/>
      <c r="F7376" s="26"/>
      <c r="G7376" s="26"/>
    </row>
    <row r="7377" spans="2:7" x14ac:dyDescent="0.2">
      <c r="B7377" s="26"/>
      <c r="C7377" s="26"/>
      <c r="D7377" s="26"/>
      <c r="E7377" s="26"/>
      <c r="F7377" s="26"/>
      <c r="G7377" s="26"/>
    </row>
    <row r="7378" spans="2:7" x14ac:dyDescent="0.2">
      <c r="B7378" s="26"/>
      <c r="C7378" s="26"/>
      <c r="D7378" s="26"/>
      <c r="E7378" s="26"/>
      <c r="F7378" s="26"/>
      <c r="G7378" s="26"/>
    </row>
    <row r="7379" spans="2:7" x14ac:dyDescent="0.2">
      <c r="B7379" s="26"/>
      <c r="C7379" s="26"/>
      <c r="D7379" s="26"/>
      <c r="E7379" s="26"/>
      <c r="F7379" s="26"/>
      <c r="G7379" s="26"/>
    </row>
    <row r="7380" spans="2:7" x14ac:dyDescent="0.2">
      <c r="B7380" s="26"/>
      <c r="C7380" s="26"/>
      <c r="D7380" s="26"/>
      <c r="E7380" s="26"/>
      <c r="F7380" s="26"/>
      <c r="G7380" s="26"/>
    </row>
    <row r="7381" spans="2:7" x14ac:dyDescent="0.2">
      <c r="B7381" s="26"/>
      <c r="C7381" s="26"/>
      <c r="D7381" s="26"/>
      <c r="E7381" s="26"/>
      <c r="F7381" s="26"/>
      <c r="G7381" s="26"/>
    </row>
    <row r="7382" spans="2:7" x14ac:dyDescent="0.2">
      <c r="B7382" s="26"/>
      <c r="C7382" s="26"/>
      <c r="D7382" s="26"/>
      <c r="E7382" s="26"/>
      <c r="F7382" s="26"/>
      <c r="G7382" s="26"/>
    </row>
    <row r="7383" spans="2:7" x14ac:dyDescent="0.2">
      <c r="B7383" s="26"/>
      <c r="C7383" s="26"/>
      <c r="D7383" s="26"/>
      <c r="E7383" s="26"/>
      <c r="F7383" s="26"/>
      <c r="G7383" s="26"/>
    </row>
    <row r="7384" spans="2:7" x14ac:dyDescent="0.2">
      <c r="B7384" s="26"/>
      <c r="C7384" s="26"/>
      <c r="D7384" s="26"/>
      <c r="E7384" s="26"/>
      <c r="F7384" s="26"/>
      <c r="G7384" s="26"/>
    </row>
    <row r="7385" spans="2:7" x14ac:dyDescent="0.2">
      <c r="B7385" s="26"/>
      <c r="C7385" s="26"/>
      <c r="D7385" s="26"/>
      <c r="E7385" s="26"/>
      <c r="F7385" s="26"/>
      <c r="G7385" s="26"/>
    </row>
    <row r="7386" spans="2:7" x14ac:dyDescent="0.2">
      <c r="B7386" s="26"/>
      <c r="C7386" s="26"/>
      <c r="D7386" s="26"/>
      <c r="E7386" s="26"/>
      <c r="F7386" s="26"/>
      <c r="G7386" s="26"/>
    </row>
    <row r="7387" spans="2:7" x14ac:dyDescent="0.2">
      <c r="B7387" s="26"/>
      <c r="C7387" s="26"/>
      <c r="D7387" s="26"/>
      <c r="E7387" s="26"/>
      <c r="F7387" s="26"/>
      <c r="G7387" s="26"/>
    </row>
    <row r="7388" spans="2:7" x14ac:dyDescent="0.2">
      <c r="B7388" s="26"/>
      <c r="C7388" s="26"/>
      <c r="D7388" s="26"/>
      <c r="E7388" s="26"/>
      <c r="F7388" s="26"/>
      <c r="G7388" s="26"/>
    </row>
    <row r="7389" spans="2:7" x14ac:dyDescent="0.2">
      <c r="B7389" s="26"/>
      <c r="C7389" s="26"/>
      <c r="D7389" s="26"/>
      <c r="E7389" s="26"/>
      <c r="F7389" s="26"/>
      <c r="G7389" s="26"/>
    </row>
    <row r="7390" spans="2:7" x14ac:dyDescent="0.2">
      <c r="B7390" s="26"/>
      <c r="C7390" s="26"/>
      <c r="D7390" s="26"/>
      <c r="E7390" s="26"/>
      <c r="F7390" s="26"/>
      <c r="G7390" s="26"/>
    </row>
    <row r="7391" spans="2:7" x14ac:dyDescent="0.2">
      <c r="B7391" s="26"/>
      <c r="C7391" s="26"/>
      <c r="D7391" s="26"/>
      <c r="E7391" s="26"/>
      <c r="F7391" s="26"/>
      <c r="G7391" s="26"/>
    </row>
    <row r="7392" spans="2:7" x14ac:dyDescent="0.2">
      <c r="B7392" s="26"/>
      <c r="C7392" s="26"/>
      <c r="D7392" s="26"/>
      <c r="E7392" s="26"/>
      <c r="F7392" s="26"/>
      <c r="G7392" s="26"/>
    </row>
    <row r="7393" spans="2:7" x14ac:dyDescent="0.2">
      <c r="B7393" s="26"/>
      <c r="C7393" s="26"/>
      <c r="D7393" s="26"/>
      <c r="E7393" s="26"/>
      <c r="F7393" s="26"/>
      <c r="G7393" s="26"/>
    </row>
    <row r="7394" spans="2:7" x14ac:dyDescent="0.2">
      <c r="B7394" s="26"/>
      <c r="C7394" s="26"/>
      <c r="D7394" s="26"/>
      <c r="E7394" s="26"/>
      <c r="F7394" s="26"/>
      <c r="G7394" s="26"/>
    </row>
    <row r="7395" spans="2:7" x14ac:dyDescent="0.2">
      <c r="B7395" s="26"/>
      <c r="C7395" s="26"/>
      <c r="D7395" s="26"/>
      <c r="E7395" s="26"/>
      <c r="F7395" s="26"/>
      <c r="G7395" s="26"/>
    </row>
    <row r="7396" spans="2:7" x14ac:dyDescent="0.2">
      <c r="B7396" s="26"/>
      <c r="C7396" s="26"/>
      <c r="D7396" s="26"/>
      <c r="E7396" s="26"/>
      <c r="F7396" s="26"/>
      <c r="G7396" s="26"/>
    </row>
    <row r="7397" spans="2:7" x14ac:dyDescent="0.2">
      <c r="B7397" s="26"/>
      <c r="C7397" s="26"/>
      <c r="D7397" s="26"/>
      <c r="E7397" s="26"/>
      <c r="F7397" s="26"/>
      <c r="G7397" s="26"/>
    </row>
    <row r="7398" spans="2:7" x14ac:dyDescent="0.2">
      <c r="B7398" s="26"/>
      <c r="C7398" s="26"/>
      <c r="D7398" s="26"/>
      <c r="E7398" s="26"/>
      <c r="F7398" s="26"/>
      <c r="G7398" s="26"/>
    </row>
    <row r="7399" spans="2:7" x14ac:dyDescent="0.2">
      <c r="B7399" s="26"/>
      <c r="C7399" s="26"/>
      <c r="D7399" s="26"/>
      <c r="E7399" s="26"/>
      <c r="F7399" s="26"/>
      <c r="G7399" s="26"/>
    </row>
    <row r="7400" spans="2:7" x14ac:dyDescent="0.2">
      <c r="B7400" s="26"/>
      <c r="C7400" s="26"/>
      <c r="D7400" s="26"/>
      <c r="E7400" s="26"/>
      <c r="F7400" s="26"/>
      <c r="G7400" s="26"/>
    </row>
    <row r="7401" spans="2:7" x14ac:dyDescent="0.2">
      <c r="B7401" s="26"/>
      <c r="C7401" s="26"/>
      <c r="D7401" s="26"/>
      <c r="E7401" s="26"/>
      <c r="F7401" s="26"/>
      <c r="G7401" s="26"/>
    </row>
    <row r="7402" spans="2:7" x14ac:dyDescent="0.2">
      <c r="B7402" s="26"/>
      <c r="C7402" s="26"/>
      <c r="D7402" s="26"/>
      <c r="E7402" s="26"/>
      <c r="F7402" s="26"/>
      <c r="G7402" s="26"/>
    </row>
    <row r="7403" spans="2:7" x14ac:dyDescent="0.2">
      <c r="B7403" s="26"/>
      <c r="C7403" s="26"/>
      <c r="D7403" s="26"/>
      <c r="E7403" s="26"/>
      <c r="F7403" s="26"/>
      <c r="G7403" s="26"/>
    </row>
    <row r="7404" spans="2:7" x14ac:dyDescent="0.2">
      <c r="B7404" s="26"/>
      <c r="C7404" s="26"/>
      <c r="D7404" s="26"/>
      <c r="E7404" s="26"/>
      <c r="F7404" s="26"/>
      <c r="G7404" s="26"/>
    </row>
    <row r="7405" spans="2:7" x14ac:dyDescent="0.2">
      <c r="B7405" s="26"/>
      <c r="C7405" s="26"/>
      <c r="D7405" s="26"/>
      <c r="E7405" s="26"/>
      <c r="F7405" s="26"/>
      <c r="G7405" s="26"/>
    </row>
    <row r="7406" spans="2:7" x14ac:dyDescent="0.2">
      <c r="B7406" s="26"/>
      <c r="C7406" s="26"/>
      <c r="D7406" s="26"/>
      <c r="E7406" s="26"/>
      <c r="F7406" s="26"/>
      <c r="G7406" s="26"/>
    </row>
    <row r="7407" spans="2:7" x14ac:dyDescent="0.2">
      <c r="B7407" s="26"/>
      <c r="C7407" s="26"/>
      <c r="D7407" s="26"/>
      <c r="E7407" s="26"/>
      <c r="F7407" s="26"/>
      <c r="G7407" s="26"/>
    </row>
    <row r="7408" spans="2:7" x14ac:dyDescent="0.2">
      <c r="B7408" s="26"/>
      <c r="C7408" s="26"/>
      <c r="D7408" s="26"/>
      <c r="E7408" s="26"/>
      <c r="F7408" s="26"/>
      <c r="G7408" s="26"/>
    </row>
    <row r="7409" spans="2:7" x14ac:dyDescent="0.2">
      <c r="B7409" s="26"/>
      <c r="C7409" s="26"/>
      <c r="D7409" s="26"/>
      <c r="E7409" s="26"/>
      <c r="F7409" s="26"/>
      <c r="G7409" s="26"/>
    </row>
    <row r="7410" spans="2:7" x14ac:dyDescent="0.2">
      <c r="B7410" s="26"/>
      <c r="C7410" s="26"/>
      <c r="D7410" s="26"/>
      <c r="E7410" s="26"/>
      <c r="F7410" s="26"/>
      <c r="G7410" s="26"/>
    </row>
    <row r="7411" spans="2:7" x14ac:dyDescent="0.2">
      <c r="B7411" s="26"/>
      <c r="C7411" s="26"/>
      <c r="D7411" s="26"/>
      <c r="E7411" s="26"/>
      <c r="F7411" s="26"/>
      <c r="G7411" s="26"/>
    </row>
    <row r="7412" spans="2:7" x14ac:dyDescent="0.2">
      <c r="B7412" s="26"/>
      <c r="C7412" s="26"/>
      <c r="D7412" s="26"/>
      <c r="E7412" s="26"/>
      <c r="F7412" s="26"/>
      <c r="G7412" s="26"/>
    </row>
    <row r="7413" spans="2:7" x14ac:dyDescent="0.2">
      <c r="B7413" s="26"/>
      <c r="C7413" s="26"/>
      <c r="D7413" s="26"/>
      <c r="E7413" s="26"/>
      <c r="F7413" s="26"/>
      <c r="G7413" s="26"/>
    </row>
    <row r="7414" spans="2:7" x14ac:dyDescent="0.2">
      <c r="B7414" s="26"/>
      <c r="C7414" s="26"/>
      <c r="D7414" s="26"/>
      <c r="E7414" s="26"/>
      <c r="F7414" s="26"/>
      <c r="G7414" s="26"/>
    </row>
    <row r="7415" spans="2:7" x14ac:dyDescent="0.2">
      <c r="B7415" s="26"/>
      <c r="C7415" s="26"/>
      <c r="D7415" s="26"/>
      <c r="E7415" s="26"/>
      <c r="F7415" s="26"/>
      <c r="G7415" s="26"/>
    </row>
    <row r="7416" spans="2:7" x14ac:dyDescent="0.2">
      <c r="B7416" s="26"/>
      <c r="C7416" s="26"/>
      <c r="D7416" s="26"/>
      <c r="E7416" s="26"/>
      <c r="F7416" s="26"/>
      <c r="G7416" s="26"/>
    </row>
    <row r="7417" spans="2:7" x14ac:dyDescent="0.2">
      <c r="B7417" s="26"/>
      <c r="C7417" s="26"/>
      <c r="D7417" s="26"/>
      <c r="E7417" s="26"/>
      <c r="F7417" s="26"/>
      <c r="G7417" s="26"/>
    </row>
    <row r="7418" spans="2:7" x14ac:dyDescent="0.2">
      <c r="B7418" s="26"/>
      <c r="C7418" s="26"/>
      <c r="D7418" s="26"/>
      <c r="E7418" s="26"/>
      <c r="F7418" s="26"/>
      <c r="G7418" s="26"/>
    </row>
    <row r="7419" spans="2:7" x14ac:dyDescent="0.2">
      <c r="B7419" s="26"/>
      <c r="C7419" s="26"/>
      <c r="D7419" s="26"/>
      <c r="E7419" s="26"/>
      <c r="F7419" s="26"/>
      <c r="G7419" s="26"/>
    </row>
    <row r="7420" spans="2:7" x14ac:dyDescent="0.2">
      <c r="B7420" s="26"/>
      <c r="C7420" s="26"/>
      <c r="D7420" s="26"/>
      <c r="E7420" s="26"/>
      <c r="F7420" s="26"/>
      <c r="G7420" s="26"/>
    </row>
    <row r="7421" spans="2:7" x14ac:dyDescent="0.2">
      <c r="B7421" s="26"/>
      <c r="C7421" s="26"/>
      <c r="D7421" s="26"/>
      <c r="E7421" s="26"/>
      <c r="F7421" s="26"/>
      <c r="G7421" s="26"/>
    </row>
    <row r="7422" spans="2:7" x14ac:dyDescent="0.2">
      <c r="B7422" s="26"/>
      <c r="C7422" s="26"/>
      <c r="D7422" s="26"/>
      <c r="E7422" s="26"/>
      <c r="F7422" s="26"/>
      <c r="G7422" s="26"/>
    </row>
    <row r="7423" spans="2:7" x14ac:dyDescent="0.2">
      <c r="B7423" s="26"/>
      <c r="C7423" s="26"/>
      <c r="D7423" s="26"/>
      <c r="E7423" s="26"/>
      <c r="F7423" s="26"/>
      <c r="G7423" s="26"/>
    </row>
    <row r="7424" spans="2:7" x14ac:dyDescent="0.2">
      <c r="B7424" s="26"/>
      <c r="C7424" s="26"/>
      <c r="D7424" s="26"/>
      <c r="E7424" s="26"/>
      <c r="F7424" s="26"/>
      <c r="G7424" s="26"/>
    </row>
    <row r="7425" spans="2:7" x14ac:dyDescent="0.2">
      <c r="B7425" s="26"/>
      <c r="C7425" s="26"/>
      <c r="D7425" s="26"/>
      <c r="E7425" s="26"/>
      <c r="F7425" s="26"/>
      <c r="G7425" s="26"/>
    </row>
    <row r="7426" spans="2:7" x14ac:dyDescent="0.2">
      <c r="B7426" s="26"/>
      <c r="C7426" s="26"/>
      <c r="D7426" s="26"/>
      <c r="E7426" s="26"/>
      <c r="F7426" s="26"/>
      <c r="G7426" s="26"/>
    </row>
    <row r="7427" spans="2:7" x14ac:dyDescent="0.2">
      <c r="B7427" s="26"/>
      <c r="C7427" s="26"/>
      <c r="D7427" s="26"/>
      <c r="E7427" s="26"/>
      <c r="F7427" s="26"/>
      <c r="G7427" s="26"/>
    </row>
    <row r="7428" spans="2:7" x14ac:dyDescent="0.2">
      <c r="B7428" s="26"/>
      <c r="C7428" s="26"/>
      <c r="D7428" s="26"/>
      <c r="E7428" s="26"/>
      <c r="F7428" s="26"/>
      <c r="G7428" s="26"/>
    </row>
    <row r="7429" spans="2:7" x14ac:dyDescent="0.2">
      <c r="B7429" s="26"/>
      <c r="C7429" s="26"/>
      <c r="D7429" s="26"/>
      <c r="E7429" s="26"/>
      <c r="F7429" s="26"/>
      <c r="G7429" s="26"/>
    </row>
    <row r="7430" spans="2:7" x14ac:dyDescent="0.2">
      <c r="B7430" s="26"/>
      <c r="C7430" s="26"/>
      <c r="D7430" s="26"/>
      <c r="E7430" s="26"/>
      <c r="F7430" s="26"/>
      <c r="G7430" s="26"/>
    </row>
    <row r="7431" spans="2:7" x14ac:dyDescent="0.2">
      <c r="B7431" s="26"/>
      <c r="C7431" s="26"/>
      <c r="D7431" s="26"/>
      <c r="E7431" s="26"/>
      <c r="F7431" s="26"/>
      <c r="G7431" s="26"/>
    </row>
    <row r="7432" spans="2:7" x14ac:dyDescent="0.2">
      <c r="B7432" s="26"/>
      <c r="C7432" s="26"/>
      <c r="D7432" s="26"/>
      <c r="E7432" s="26"/>
      <c r="F7432" s="26"/>
      <c r="G7432" s="26"/>
    </row>
    <row r="7433" spans="2:7" x14ac:dyDescent="0.2">
      <c r="B7433" s="26"/>
      <c r="C7433" s="26"/>
      <c r="D7433" s="26"/>
      <c r="E7433" s="26"/>
      <c r="F7433" s="26"/>
      <c r="G7433" s="26"/>
    </row>
    <row r="7434" spans="2:7" x14ac:dyDescent="0.2">
      <c r="B7434" s="26"/>
      <c r="C7434" s="26"/>
      <c r="D7434" s="26"/>
      <c r="E7434" s="26"/>
      <c r="F7434" s="26"/>
      <c r="G7434" s="26"/>
    </row>
    <row r="7435" spans="2:7" x14ac:dyDescent="0.2">
      <c r="B7435" s="26"/>
      <c r="C7435" s="26"/>
      <c r="D7435" s="26"/>
      <c r="E7435" s="26"/>
      <c r="F7435" s="26"/>
      <c r="G7435" s="26"/>
    </row>
    <row r="7436" spans="2:7" x14ac:dyDescent="0.2">
      <c r="B7436" s="26"/>
      <c r="C7436" s="26"/>
      <c r="D7436" s="26"/>
      <c r="E7436" s="26"/>
      <c r="F7436" s="26"/>
      <c r="G7436" s="26"/>
    </row>
    <row r="7437" spans="2:7" x14ac:dyDescent="0.2">
      <c r="B7437" s="26"/>
      <c r="C7437" s="26"/>
      <c r="D7437" s="26"/>
      <c r="E7437" s="26"/>
      <c r="F7437" s="26"/>
      <c r="G7437" s="26"/>
    </row>
    <row r="7438" spans="2:7" x14ac:dyDescent="0.2">
      <c r="B7438" s="26"/>
      <c r="C7438" s="26"/>
      <c r="D7438" s="26"/>
      <c r="E7438" s="26"/>
      <c r="F7438" s="26"/>
      <c r="G7438" s="26"/>
    </row>
    <row r="7439" spans="2:7" x14ac:dyDescent="0.2">
      <c r="B7439" s="26"/>
      <c r="C7439" s="26"/>
      <c r="D7439" s="26"/>
      <c r="E7439" s="26"/>
      <c r="F7439" s="26"/>
      <c r="G7439" s="26"/>
    </row>
    <row r="7440" spans="2:7" x14ac:dyDescent="0.2">
      <c r="B7440" s="26"/>
      <c r="C7440" s="26"/>
      <c r="D7440" s="26"/>
      <c r="E7440" s="26"/>
      <c r="F7440" s="26"/>
      <c r="G7440" s="26"/>
    </row>
    <row r="7441" spans="2:7" x14ac:dyDescent="0.2">
      <c r="B7441" s="26"/>
      <c r="C7441" s="26"/>
      <c r="D7441" s="26"/>
      <c r="E7441" s="26"/>
      <c r="F7441" s="26"/>
      <c r="G7441" s="26"/>
    </row>
    <row r="7442" spans="2:7" x14ac:dyDescent="0.2">
      <c r="B7442" s="26"/>
      <c r="C7442" s="26"/>
      <c r="D7442" s="26"/>
      <c r="E7442" s="26"/>
      <c r="F7442" s="26"/>
      <c r="G7442" s="26"/>
    </row>
    <row r="7443" spans="2:7" x14ac:dyDescent="0.2">
      <c r="B7443" s="26"/>
      <c r="C7443" s="26"/>
      <c r="D7443" s="26"/>
      <c r="E7443" s="26"/>
      <c r="F7443" s="26"/>
      <c r="G7443" s="26"/>
    </row>
    <row r="7444" spans="2:7" x14ac:dyDescent="0.2">
      <c r="B7444" s="26"/>
      <c r="C7444" s="26"/>
      <c r="D7444" s="26"/>
      <c r="E7444" s="26"/>
      <c r="F7444" s="26"/>
      <c r="G7444" s="26"/>
    </row>
    <row r="7445" spans="2:7" x14ac:dyDescent="0.2">
      <c r="B7445" s="26"/>
      <c r="C7445" s="26"/>
      <c r="D7445" s="26"/>
      <c r="E7445" s="26"/>
      <c r="F7445" s="26"/>
      <c r="G7445" s="26"/>
    </row>
    <row r="7446" spans="2:7" x14ac:dyDescent="0.2">
      <c r="B7446" s="26"/>
      <c r="C7446" s="26"/>
      <c r="D7446" s="26"/>
      <c r="E7446" s="26"/>
      <c r="F7446" s="26"/>
      <c r="G7446" s="26"/>
    </row>
    <row r="7447" spans="2:7" x14ac:dyDescent="0.2">
      <c r="B7447" s="26"/>
      <c r="C7447" s="26"/>
      <c r="D7447" s="26"/>
      <c r="E7447" s="26"/>
      <c r="F7447" s="26"/>
      <c r="G7447" s="26"/>
    </row>
    <row r="7448" spans="2:7" x14ac:dyDescent="0.2">
      <c r="B7448" s="26"/>
      <c r="C7448" s="26"/>
      <c r="D7448" s="26"/>
      <c r="E7448" s="26"/>
      <c r="F7448" s="26"/>
      <c r="G7448" s="26"/>
    </row>
    <row r="7449" spans="2:7" x14ac:dyDescent="0.2">
      <c r="B7449" s="26"/>
      <c r="C7449" s="26"/>
      <c r="D7449" s="26"/>
      <c r="E7449" s="26"/>
      <c r="F7449" s="26"/>
      <c r="G7449" s="26"/>
    </row>
    <row r="7450" spans="2:7" x14ac:dyDescent="0.2">
      <c r="B7450" s="26"/>
      <c r="C7450" s="26"/>
      <c r="D7450" s="26"/>
      <c r="E7450" s="26"/>
      <c r="F7450" s="26"/>
      <c r="G7450" s="26"/>
    </row>
    <row r="7451" spans="2:7" x14ac:dyDescent="0.2">
      <c r="B7451" s="26"/>
      <c r="C7451" s="26"/>
      <c r="D7451" s="26"/>
      <c r="E7451" s="26"/>
      <c r="F7451" s="26"/>
      <c r="G7451" s="26"/>
    </row>
    <row r="7452" spans="2:7" x14ac:dyDescent="0.2">
      <c r="B7452" s="26"/>
      <c r="C7452" s="26"/>
      <c r="D7452" s="26"/>
      <c r="E7452" s="26"/>
      <c r="F7452" s="26"/>
      <c r="G7452" s="26"/>
    </row>
    <row r="7453" spans="2:7" x14ac:dyDescent="0.2">
      <c r="B7453" s="26"/>
      <c r="C7453" s="26"/>
      <c r="D7453" s="26"/>
      <c r="E7453" s="26"/>
      <c r="F7453" s="26"/>
      <c r="G7453" s="26"/>
    </row>
    <row r="7454" spans="2:7" x14ac:dyDescent="0.2">
      <c r="B7454" s="26"/>
      <c r="C7454" s="26"/>
      <c r="D7454" s="26"/>
      <c r="E7454" s="26"/>
      <c r="F7454" s="26"/>
      <c r="G7454" s="26"/>
    </row>
    <row r="7455" spans="2:7" x14ac:dyDescent="0.2">
      <c r="B7455" s="26"/>
      <c r="C7455" s="26"/>
      <c r="D7455" s="26"/>
      <c r="E7455" s="26"/>
      <c r="F7455" s="26"/>
      <c r="G7455" s="26"/>
    </row>
    <row r="7456" spans="2:7" x14ac:dyDescent="0.2">
      <c r="B7456" s="26"/>
      <c r="C7456" s="26"/>
      <c r="D7456" s="26"/>
      <c r="E7456" s="26"/>
      <c r="F7456" s="26"/>
      <c r="G7456" s="26"/>
    </row>
    <row r="7457" spans="2:7" x14ac:dyDescent="0.2">
      <c r="B7457" s="26"/>
      <c r="C7457" s="26"/>
      <c r="D7457" s="26"/>
      <c r="E7457" s="26"/>
      <c r="F7457" s="26"/>
      <c r="G7457" s="26"/>
    </row>
    <row r="7458" spans="2:7" x14ac:dyDescent="0.2">
      <c r="B7458" s="26"/>
      <c r="C7458" s="26"/>
      <c r="D7458" s="26"/>
      <c r="E7458" s="26"/>
      <c r="F7458" s="26"/>
      <c r="G7458" s="26"/>
    </row>
    <row r="7459" spans="2:7" x14ac:dyDescent="0.2">
      <c r="B7459" s="26"/>
      <c r="C7459" s="26"/>
      <c r="D7459" s="26"/>
      <c r="E7459" s="26"/>
      <c r="F7459" s="26"/>
      <c r="G7459" s="26"/>
    </row>
    <row r="7460" spans="2:7" x14ac:dyDescent="0.2">
      <c r="B7460" s="26"/>
      <c r="C7460" s="26"/>
      <c r="D7460" s="26"/>
      <c r="E7460" s="26"/>
      <c r="F7460" s="26"/>
      <c r="G7460" s="26"/>
    </row>
    <row r="7461" spans="2:7" x14ac:dyDescent="0.2">
      <c r="B7461" s="26"/>
      <c r="C7461" s="26"/>
      <c r="D7461" s="26"/>
      <c r="E7461" s="26"/>
      <c r="F7461" s="26"/>
      <c r="G7461" s="26"/>
    </row>
    <row r="7462" spans="2:7" x14ac:dyDescent="0.2">
      <c r="B7462" s="26"/>
      <c r="C7462" s="26"/>
      <c r="D7462" s="26"/>
      <c r="E7462" s="26"/>
      <c r="F7462" s="26"/>
      <c r="G7462" s="26"/>
    </row>
    <row r="7463" spans="2:7" x14ac:dyDescent="0.2">
      <c r="B7463" s="26"/>
      <c r="C7463" s="26"/>
      <c r="D7463" s="26"/>
      <c r="E7463" s="26"/>
      <c r="F7463" s="26"/>
      <c r="G7463" s="26"/>
    </row>
    <row r="7464" spans="2:7" x14ac:dyDescent="0.2">
      <c r="B7464" s="26"/>
      <c r="C7464" s="26"/>
      <c r="D7464" s="26"/>
      <c r="E7464" s="26"/>
      <c r="F7464" s="26"/>
      <c r="G7464" s="26"/>
    </row>
    <row r="7465" spans="2:7" x14ac:dyDescent="0.2">
      <c r="B7465" s="26"/>
      <c r="C7465" s="26"/>
      <c r="D7465" s="26"/>
      <c r="E7465" s="26"/>
      <c r="F7465" s="26"/>
      <c r="G7465" s="26"/>
    </row>
    <row r="7466" spans="2:7" x14ac:dyDescent="0.2">
      <c r="B7466" s="26"/>
      <c r="C7466" s="26"/>
      <c r="D7466" s="26"/>
      <c r="E7466" s="26"/>
      <c r="F7466" s="26"/>
      <c r="G7466" s="26"/>
    </row>
    <row r="7467" spans="2:7" x14ac:dyDescent="0.2">
      <c r="B7467" s="26"/>
      <c r="C7467" s="26"/>
      <c r="D7467" s="26"/>
      <c r="E7467" s="26"/>
      <c r="F7467" s="26"/>
      <c r="G7467" s="26"/>
    </row>
    <row r="7468" spans="2:7" x14ac:dyDescent="0.2">
      <c r="B7468" s="26"/>
      <c r="C7468" s="26"/>
      <c r="D7468" s="26"/>
      <c r="E7468" s="26"/>
      <c r="F7468" s="26"/>
      <c r="G7468" s="26"/>
    </row>
    <row r="7469" spans="2:7" x14ac:dyDescent="0.2">
      <c r="B7469" s="26"/>
      <c r="C7469" s="26"/>
      <c r="D7469" s="26"/>
      <c r="E7469" s="26"/>
      <c r="F7469" s="26"/>
      <c r="G7469" s="26"/>
    </row>
    <row r="7470" spans="2:7" x14ac:dyDescent="0.2">
      <c r="B7470" s="26"/>
      <c r="C7470" s="26"/>
      <c r="D7470" s="26"/>
      <c r="E7470" s="26"/>
      <c r="F7470" s="26"/>
      <c r="G7470" s="26"/>
    </row>
    <row r="7471" spans="2:7" x14ac:dyDescent="0.2">
      <c r="B7471" s="26"/>
      <c r="C7471" s="26"/>
      <c r="D7471" s="26"/>
      <c r="E7471" s="26"/>
      <c r="F7471" s="26"/>
      <c r="G7471" s="26"/>
    </row>
    <row r="7472" spans="2:7" x14ac:dyDescent="0.2">
      <c r="B7472" s="26"/>
      <c r="C7472" s="26"/>
      <c r="D7472" s="26"/>
      <c r="E7472" s="26"/>
      <c r="F7472" s="26"/>
      <c r="G7472" s="26"/>
    </row>
    <row r="7473" spans="2:7" x14ac:dyDescent="0.2">
      <c r="B7473" s="26"/>
      <c r="C7473" s="26"/>
      <c r="D7473" s="26"/>
      <c r="E7473" s="26"/>
      <c r="F7473" s="26"/>
      <c r="G7473" s="26"/>
    </row>
    <row r="7474" spans="2:7" x14ac:dyDescent="0.2">
      <c r="B7474" s="26"/>
      <c r="C7474" s="26"/>
      <c r="D7474" s="26"/>
      <c r="E7474" s="26"/>
      <c r="F7474" s="26"/>
      <c r="G7474" s="26"/>
    </row>
    <row r="7475" spans="2:7" x14ac:dyDescent="0.2">
      <c r="B7475" s="26"/>
      <c r="C7475" s="26"/>
      <c r="D7475" s="26"/>
      <c r="E7475" s="26"/>
      <c r="F7475" s="26"/>
      <c r="G7475" s="26"/>
    </row>
    <row r="7476" spans="2:7" x14ac:dyDescent="0.2">
      <c r="B7476" s="26"/>
      <c r="C7476" s="26"/>
      <c r="D7476" s="26"/>
      <c r="E7476" s="26"/>
      <c r="F7476" s="26"/>
      <c r="G7476" s="26"/>
    </row>
    <row r="7477" spans="2:7" x14ac:dyDescent="0.2">
      <c r="B7477" s="26"/>
      <c r="C7477" s="26"/>
      <c r="D7477" s="26"/>
      <c r="E7477" s="26"/>
      <c r="F7477" s="26"/>
      <c r="G7477" s="26"/>
    </row>
    <row r="7478" spans="2:7" x14ac:dyDescent="0.2">
      <c r="B7478" s="26"/>
      <c r="C7478" s="26"/>
      <c r="D7478" s="26"/>
      <c r="E7478" s="26"/>
      <c r="F7478" s="26"/>
      <c r="G7478" s="26"/>
    </row>
    <row r="7479" spans="2:7" x14ac:dyDescent="0.2">
      <c r="B7479" s="26"/>
      <c r="C7479" s="26"/>
      <c r="D7479" s="26"/>
      <c r="E7479" s="26"/>
      <c r="F7479" s="26"/>
      <c r="G7479" s="26"/>
    </row>
    <row r="7480" spans="2:7" x14ac:dyDescent="0.2">
      <c r="B7480" s="26"/>
      <c r="C7480" s="26"/>
      <c r="D7480" s="26"/>
      <c r="E7480" s="26"/>
      <c r="F7480" s="26"/>
      <c r="G7480" s="26"/>
    </row>
    <row r="7481" spans="2:7" x14ac:dyDescent="0.2">
      <c r="B7481" s="26"/>
      <c r="C7481" s="26"/>
      <c r="D7481" s="26"/>
      <c r="E7481" s="26"/>
      <c r="F7481" s="26"/>
      <c r="G7481" s="26"/>
    </row>
    <row r="7482" spans="2:7" x14ac:dyDescent="0.2">
      <c r="B7482" s="26"/>
      <c r="C7482" s="26"/>
      <c r="D7482" s="26"/>
      <c r="E7482" s="26"/>
      <c r="F7482" s="26"/>
      <c r="G7482" s="26"/>
    </row>
    <row r="7483" spans="2:7" x14ac:dyDescent="0.2">
      <c r="B7483" s="26"/>
      <c r="C7483" s="26"/>
      <c r="D7483" s="26"/>
      <c r="E7483" s="26"/>
      <c r="F7483" s="26"/>
      <c r="G7483" s="26"/>
    </row>
    <row r="7484" spans="2:7" x14ac:dyDescent="0.2">
      <c r="B7484" s="26"/>
      <c r="C7484" s="26"/>
      <c r="D7484" s="26"/>
      <c r="E7484" s="26"/>
      <c r="F7484" s="26"/>
      <c r="G7484" s="26"/>
    </row>
    <row r="7485" spans="2:7" x14ac:dyDescent="0.2">
      <c r="B7485" s="26"/>
      <c r="C7485" s="26"/>
      <c r="D7485" s="26"/>
      <c r="E7485" s="26"/>
      <c r="F7485" s="26"/>
      <c r="G7485" s="26"/>
    </row>
    <row r="7486" spans="2:7" x14ac:dyDescent="0.2">
      <c r="B7486" s="26"/>
      <c r="C7486" s="26"/>
      <c r="D7486" s="26"/>
      <c r="E7486" s="26"/>
      <c r="F7486" s="26"/>
      <c r="G7486" s="26"/>
    </row>
    <row r="7487" spans="2:7" x14ac:dyDescent="0.2">
      <c r="B7487" s="26"/>
      <c r="C7487" s="26"/>
      <c r="D7487" s="26"/>
      <c r="E7487" s="26"/>
      <c r="F7487" s="26"/>
      <c r="G7487" s="26"/>
    </row>
    <row r="7488" spans="2:7" x14ac:dyDescent="0.2">
      <c r="B7488" s="26"/>
      <c r="C7488" s="26"/>
      <c r="D7488" s="26"/>
      <c r="E7488" s="26"/>
      <c r="F7488" s="26"/>
      <c r="G7488" s="26"/>
    </row>
    <row r="7489" spans="2:7" x14ac:dyDescent="0.2">
      <c r="B7489" s="26"/>
      <c r="C7489" s="26"/>
      <c r="D7489" s="26"/>
      <c r="E7489" s="26"/>
      <c r="F7489" s="26"/>
      <c r="G7489" s="26"/>
    </row>
    <row r="7490" spans="2:7" x14ac:dyDescent="0.2">
      <c r="B7490" s="26"/>
      <c r="C7490" s="26"/>
      <c r="D7490" s="26"/>
      <c r="E7490" s="26"/>
      <c r="F7490" s="26"/>
      <c r="G7490" s="26"/>
    </row>
    <row r="7491" spans="2:7" x14ac:dyDescent="0.2">
      <c r="B7491" s="26"/>
      <c r="C7491" s="26"/>
      <c r="D7491" s="26"/>
      <c r="E7491" s="26"/>
      <c r="F7491" s="26"/>
      <c r="G7491" s="26"/>
    </row>
    <row r="7492" spans="2:7" x14ac:dyDescent="0.2">
      <c r="B7492" s="26"/>
      <c r="C7492" s="26"/>
      <c r="D7492" s="26"/>
      <c r="E7492" s="26"/>
      <c r="F7492" s="26"/>
      <c r="G7492" s="26"/>
    </row>
    <row r="7493" spans="2:7" x14ac:dyDescent="0.2">
      <c r="B7493" s="26"/>
      <c r="C7493" s="26"/>
      <c r="D7493" s="26"/>
      <c r="E7493" s="26"/>
      <c r="F7493" s="26"/>
      <c r="G7493" s="26"/>
    </row>
    <row r="7494" spans="2:7" x14ac:dyDescent="0.2">
      <c r="B7494" s="26"/>
      <c r="C7494" s="26"/>
      <c r="D7494" s="26"/>
      <c r="E7494" s="26"/>
      <c r="F7494" s="26"/>
      <c r="G7494" s="26"/>
    </row>
    <row r="7495" spans="2:7" x14ac:dyDescent="0.2">
      <c r="B7495" s="26"/>
      <c r="C7495" s="26"/>
      <c r="D7495" s="26"/>
      <c r="E7495" s="26"/>
      <c r="F7495" s="26"/>
      <c r="G7495" s="26"/>
    </row>
    <row r="7496" spans="2:7" x14ac:dyDescent="0.2">
      <c r="B7496" s="26"/>
      <c r="C7496" s="26"/>
      <c r="D7496" s="26"/>
      <c r="E7496" s="26"/>
      <c r="F7496" s="26"/>
      <c r="G7496" s="26"/>
    </row>
    <row r="7497" spans="2:7" x14ac:dyDescent="0.2">
      <c r="B7497" s="26"/>
      <c r="C7497" s="26"/>
      <c r="D7497" s="26"/>
      <c r="E7497" s="26"/>
      <c r="F7497" s="26"/>
      <c r="G7497" s="26"/>
    </row>
    <row r="7498" spans="2:7" x14ac:dyDescent="0.2">
      <c r="B7498" s="26"/>
      <c r="C7498" s="26"/>
      <c r="D7498" s="26"/>
      <c r="E7498" s="26"/>
      <c r="F7498" s="26"/>
      <c r="G7498" s="26"/>
    </row>
    <row r="7499" spans="2:7" x14ac:dyDescent="0.2">
      <c r="B7499" s="26"/>
      <c r="C7499" s="26"/>
      <c r="D7499" s="26"/>
      <c r="E7499" s="26"/>
      <c r="F7499" s="26"/>
      <c r="G7499" s="26"/>
    </row>
    <row r="7500" spans="2:7" x14ac:dyDescent="0.2">
      <c r="B7500" s="26"/>
      <c r="C7500" s="26"/>
      <c r="D7500" s="26"/>
      <c r="E7500" s="26"/>
      <c r="F7500" s="26"/>
      <c r="G7500" s="26"/>
    </row>
    <row r="7501" spans="2:7" x14ac:dyDescent="0.2">
      <c r="B7501" s="26"/>
      <c r="C7501" s="26"/>
      <c r="D7501" s="26"/>
      <c r="E7501" s="26"/>
      <c r="F7501" s="26"/>
      <c r="G7501" s="26"/>
    </row>
    <row r="7502" spans="2:7" x14ac:dyDescent="0.2">
      <c r="B7502" s="26"/>
      <c r="C7502" s="26"/>
      <c r="D7502" s="26"/>
      <c r="E7502" s="26"/>
      <c r="F7502" s="26"/>
      <c r="G7502" s="26"/>
    </row>
    <row r="7503" spans="2:7" x14ac:dyDescent="0.2">
      <c r="B7503" s="26"/>
      <c r="C7503" s="26"/>
      <c r="D7503" s="26"/>
      <c r="E7503" s="26"/>
      <c r="F7503" s="26"/>
      <c r="G7503" s="26"/>
    </row>
    <row r="7504" spans="2:7" x14ac:dyDescent="0.2">
      <c r="B7504" s="26"/>
      <c r="C7504" s="26"/>
      <c r="D7504" s="26"/>
      <c r="E7504" s="26"/>
      <c r="F7504" s="26"/>
      <c r="G7504" s="26"/>
    </row>
    <row r="7505" spans="2:7" x14ac:dyDescent="0.2">
      <c r="B7505" s="26"/>
      <c r="C7505" s="26"/>
      <c r="D7505" s="26"/>
      <c r="E7505" s="26"/>
      <c r="F7505" s="26"/>
      <c r="G7505" s="26"/>
    </row>
    <row r="7506" spans="2:7" x14ac:dyDescent="0.2">
      <c r="B7506" s="26"/>
      <c r="C7506" s="26"/>
      <c r="D7506" s="26"/>
      <c r="E7506" s="26"/>
      <c r="F7506" s="26"/>
      <c r="G7506" s="26"/>
    </row>
    <row r="7507" spans="2:7" x14ac:dyDescent="0.2">
      <c r="B7507" s="26"/>
      <c r="C7507" s="26"/>
      <c r="D7507" s="26"/>
      <c r="E7507" s="26"/>
      <c r="F7507" s="26"/>
      <c r="G7507" s="26"/>
    </row>
    <row r="7508" spans="2:7" x14ac:dyDescent="0.2">
      <c r="B7508" s="26"/>
      <c r="C7508" s="26"/>
      <c r="D7508" s="26"/>
      <c r="E7508" s="26"/>
      <c r="F7508" s="26"/>
      <c r="G7508" s="26"/>
    </row>
    <row r="7509" spans="2:7" x14ac:dyDescent="0.2">
      <c r="B7509" s="26"/>
      <c r="C7509" s="26"/>
      <c r="D7509" s="26"/>
      <c r="E7509" s="26"/>
      <c r="F7509" s="26"/>
      <c r="G7509" s="26"/>
    </row>
    <row r="7510" spans="2:7" x14ac:dyDescent="0.2">
      <c r="B7510" s="26"/>
      <c r="C7510" s="26"/>
      <c r="D7510" s="26"/>
      <c r="E7510" s="26"/>
      <c r="F7510" s="26"/>
      <c r="G7510" s="26"/>
    </row>
    <row r="7511" spans="2:7" x14ac:dyDescent="0.2">
      <c r="B7511" s="26"/>
      <c r="C7511" s="26"/>
      <c r="D7511" s="26"/>
      <c r="E7511" s="26"/>
      <c r="F7511" s="26"/>
      <c r="G7511" s="26"/>
    </row>
    <row r="7512" spans="2:7" x14ac:dyDescent="0.2">
      <c r="B7512" s="26"/>
      <c r="C7512" s="26"/>
      <c r="D7512" s="26"/>
      <c r="E7512" s="26"/>
      <c r="F7512" s="26"/>
      <c r="G7512" s="26"/>
    </row>
    <row r="7513" spans="2:7" x14ac:dyDescent="0.2">
      <c r="B7513" s="26"/>
      <c r="C7513" s="26"/>
      <c r="D7513" s="26"/>
      <c r="E7513" s="26"/>
      <c r="F7513" s="26"/>
      <c r="G7513" s="26"/>
    </row>
    <row r="7514" spans="2:7" x14ac:dyDescent="0.2">
      <c r="B7514" s="26"/>
      <c r="C7514" s="26"/>
      <c r="D7514" s="26"/>
      <c r="E7514" s="26"/>
      <c r="F7514" s="26"/>
      <c r="G7514" s="26"/>
    </row>
    <row r="7515" spans="2:7" x14ac:dyDescent="0.2">
      <c r="B7515" s="26"/>
      <c r="C7515" s="26"/>
      <c r="D7515" s="26"/>
      <c r="E7515" s="26"/>
      <c r="F7515" s="26"/>
      <c r="G7515" s="26"/>
    </row>
    <row r="7516" spans="2:7" x14ac:dyDescent="0.2">
      <c r="B7516" s="26"/>
      <c r="C7516" s="26"/>
      <c r="D7516" s="26"/>
      <c r="E7516" s="26"/>
      <c r="F7516" s="26"/>
      <c r="G7516" s="26"/>
    </row>
    <row r="7517" spans="2:7" x14ac:dyDescent="0.2">
      <c r="B7517" s="26"/>
      <c r="C7517" s="26"/>
      <c r="D7517" s="26"/>
      <c r="E7517" s="26"/>
      <c r="F7517" s="26"/>
      <c r="G7517" s="26"/>
    </row>
    <row r="7518" spans="2:7" x14ac:dyDescent="0.2">
      <c r="B7518" s="26"/>
      <c r="C7518" s="26"/>
      <c r="D7518" s="26"/>
      <c r="E7518" s="26"/>
      <c r="F7518" s="26"/>
      <c r="G7518" s="26"/>
    </row>
    <row r="7519" spans="2:7" x14ac:dyDescent="0.2">
      <c r="B7519" s="26"/>
      <c r="C7519" s="26"/>
      <c r="D7519" s="26"/>
      <c r="E7519" s="26"/>
      <c r="F7519" s="26"/>
      <c r="G7519" s="26"/>
    </row>
    <row r="7520" spans="2:7" x14ac:dyDescent="0.2">
      <c r="B7520" s="26"/>
      <c r="C7520" s="26"/>
      <c r="D7520" s="26"/>
      <c r="E7520" s="26"/>
      <c r="F7520" s="26"/>
      <c r="G7520" s="26"/>
    </row>
    <row r="7521" spans="2:7" x14ac:dyDescent="0.2">
      <c r="B7521" s="26"/>
      <c r="C7521" s="26"/>
      <c r="D7521" s="26"/>
      <c r="E7521" s="26"/>
      <c r="F7521" s="26"/>
      <c r="G7521" s="26"/>
    </row>
    <row r="7522" spans="2:7" x14ac:dyDescent="0.2">
      <c r="B7522" s="26"/>
      <c r="C7522" s="26"/>
      <c r="D7522" s="26"/>
      <c r="E7522" s="26"/>
      <c r="F7522" s="26"/>
      <c r="G7522" s="26"/>
    </row>
    <row r="7523" spans="2:7" x14ac:dyDescent="0.2">
      <c r="B7523" s="26"/>
      <c r="C7523" s="26"/>
      <c r="D7523" s="26"/>
      <c r="E7523" s="26"/>
      <c r="F7523" s="26"/>
      <c r="G7523" s="26"/>
    </row>
    <row r="7524" spans="2:7" x14ac:dyDescent="0.2">
      <c r="B7524" s="26"/>
      <c r="C7524" s="26"/>
      <c r="D7524" s="26"/>
      <c r="E7524" s="26"/>
      <c r="F7524" s="26"/>
      <c r="G7524" s="26"/>
    </row>
    <row r="7525" spans="2:7" x14ac:dyDescent="0.2">
      <c r="B7525" s="26"/>
      <c r="C7525" s="26"/>
      <c r="D7525" s="26"/>
      <c r="E7525" s="26"/>
      <c r="F7525" s="26"/>
      <c r="G7525" s="26"/>
    </row>
    <row r="7526" spans="2:7" x14ac:dyDescent="0.2">
      <c r="B7526" s="26"/>
      <c r="C7526" s="26"/>
      <c r="D7526" s="26"/>
      <c r="E7526" s="26"/>
      <c r="F7526" s="26"/>
      <c r="G7526" s="26"/>
    </row>
    <row r="7527" spans="2:7" x14ac:dyDescent="0.2">
      <c r="B7527" s="26"/>
      <c r="C7527" s="26"/>
      <c r="D7527" s="26"/>
      <c r="E7527" s="26"/>
      <c r="F7527" s="26"/>
      <c r="G7527" s="26"/>
    </row>
    <row r="7528" spans="2:7" x14ac:dyDescent="0.2">
      <c r="B7528" s="26"/>
      <c r="C7528" s="26"/>
      <c r="D7528" s="26"/>
      <c r="E7528" s="26"/>
      <c r="F7528" s="26"/>
      <c r="G7528" s="26"/>
    </row>
    <row r="7529" spans="2:7" x14ac:dyDescent="0.2">
      <c r="B7529" s="26"/>
      <c r="C7529" s="26"/>
      <c r="D7529" s="26"/>
      <c r="E7529" s="26"/>
      <c r="F7529" s="26"/>
      <c r="G7529" s="26"/>
    </row>
    <row r="7530" spans="2:7" x14ac:dyDescent="0.2">
      <c r="B7530" s="26"/>
      <c r="C7530" s="26"/>
      <c r="D7530" s="26"/>
      <c r="E7530" s="26"/>
      <c r="F7530" s="26"/>
      <c r="G7530" s="26"/>
    </row>
    <row r="7531" spans="2:7" x14ac:dyDescent="0.2">
      <c r="B7531" s="26"/>
      <c r="C7531" s="26"/>
      <c r="D7531" s="26"/>
      <c r="E7531" s="26"/>
      <c r="F7531" s="26"/>
      <c r="G7531" s="26"/>
    </row>
    <row r="7532" spans="2:7" x14ac:dyDescent="0.2">
      <c r="B7532" s="26"/>
      <c r="C7532" s="26"/>
      <c r="D7532" s="26"/>
      <c r="E7532" s="26"/>
      <c r="F7532" s="26"/>
      <c r="G7532" s="26"/>
    </row>
    <row r="7533" spans="2:7" x14ac:dyDescent="0.2">
      <c r="B7533" s="26"/>
      <c r="C7533" s="26"/>
      <c r="D7533" s="26"/>
      <c r="E7533" s="26"/>
      <c r="F7533" s="26"/>
      <c r="G7533" s="26"/>
    </row>
    <row r="7534" spans="2:7" x14ac:dyDescent="0.2">
      <c r="B7534" s="26"/>
      <c r="C7534" s="26"/>
      <c r="D7534" s="26"/>
      <c r="E7534" s="26"/>
      <c r="F7534" s="26"/>
      <c r="G7534" s="26"/>
    </row>
    <row r="7535" spans="2:7" x14ac:dyDescent="0.2">
      <c r="B7535" s="26"/>
      <c r="C7535" s="26"/>
      <c r="D7535" s="26"/>
      <c r="E7535" s="26"/>
      <c r="F7535" s="26"/>
      <c r="G7535" s="26"/>
    </row>
    <row r="7536" spans="2:7" x14ac:dyDescent="0.2">
      <c r="B7536" s="26"/>
      <c r="C7536" s="26"/>
      <c r="D7536" s="26"/>
      <c r="E7536" s="26"/>
      <c r="F7536" s="26"/>
      <c r="G7536" s="26"/>
    </row>
    <row r="7537" spans="2:7" x14ac:dyDescent="0.2">
      <c r="B7537" s="26"/>
      <c r="C7537" s="26"/>
      <c r="D7537" s="26"/>
      <c r="E7537" s="26"/>
      <c r="F7537" s="26"/>
      <c r="G7537" s="26"/>
    </row>
    <row r="7538" spans="2:7" x14ac:dyDescent="0.2">
      <c r="B7538" s="26"/>
      <c r="C7538" s="26"/>
      <c r="D7538" s="26"/>
      <c r="E7538" s="26"/>
      <c r="F7538" s="26"/>
      <c r="G7538" s="26"/>
    </row>
    <row r="7539" spans="2:7" x14ac:dyDescent="0.2">
      <c r="B7539" s="26"/>
      <c r="C7539" s="26"/>
      <c r="D7539" s="26"/>
      <c r="E7539" s="26"/>
      <c r="F7539" s="26"/>
      <c r="G7539" s="26"/>
    </row>
    <row r="7540" spans="2:7" x14ac:dyDescent="0.2">
      <c r="B7540" s="26"/>
      <c r="C7540" s="26"/>
      <c r="D7540" s="26"/>
      <c r="E7540" s="26"/>
      <c r="F7540" s="26"/>
      <c r="G7540" s="26"/>
    </row>
    <row r="7541" spans="2:7" x14ac:dyDescent="0.2">
      <c r="B7541" s="26"/>
      <c r="C7541" s="26"/>
      <c r="D7541" s="26"/>
      <c r="E7541" s="26"/>
      <c r="F7541" s="26"/>
      <c r="G7541" s="26"/>
    </row>
    <row r="7542" spans="2:7" x14ac:dyDescent="0.2">
      <c r="B7542" s="26"/>
      <c r="C7542" s="26"/>
      <c r="D7542" s="26"/>
      <c r="E7542" s="26"/>
      <c r="F7542" s="26"/>
      <c r="G7542" s="26"/>
    </row>
    <row r="7543" spans="2:7" x14ac:dyDescent="0.2">
      <c r="B7543" s="26"/>
      <c r="C7543" s="26"/>
      <c r="D7543" s="26"/>
      <c r="E7543" s="26"/>
      <c r="F7543" s="26"/>
      <c r="G7543" s="26"/>
    </row>
    <row r="7544" spans="2:7" x14ac:dyDescent="0.2">
      <c r="B7544" s="26"/>
      <c r="C7544" s="26"/>
      <c r="D7544" s="26"/>
      <c r="E7544" s="26"/>
      <c r="F7544" s="26"/>
      <c r="G7544" s="26"/>
    </row>
    <row r="7545" spans="2:7" x14ac:dyDescent="0.2">
      <c r="B7545" s="26"/>
      <c r="C7545" s="26"/>
      <c r="D7545" s="26"/>
      <c r="E7545" s="26"/>
      <c r="F7545" s="26"/>
      <c r="G7545" s="26"/>
    </row>
    <row r="7546" spans="2:7" x14ac:dyDescent="0.2">
      <c r="B7546" s="26"/>
      <c r="C7546" s="26"/>
      <c r="D7546" s="26"/>
      <c r="E7546" s="26"/>
      <c r="F7546" s="26"/>
      <c r="G7546" s="26"/>
    </row>
    <row r="7547" spans="2:7" x14ac:dyDescent="0.2">
      <c r="B7547" s="26"/>
      <c r="C7547" s="26"/>
      <c r="D7547" s="26"/>
      <c r="E7547" s="26"/>
      <c r="F7547" s="26"/>
      <c r="G7547" s="26"/>
    </row>
    <row r="7548" spans="2:7" x14ac:dyDescent="0.2">
      <c r="B7548" s="26"/>
      <c r="C7548" s="26"/>
      <c r="D7548" s="26"/>
      <c r="E7548" s="26"/>
      <c r="F7548" s="26"/>
      <c r="G7548" s="26"/>
    </row>
    <row r="7549" spans="2:7" x14ac:dyDescent="0.2">
      <c r="B7549" s="26"/>
      <c r="C7549" s="26"/>
      <c r="D7549" s="26"/>
      <c r="E7549" s="26"/>
      <c r="F7549" s="26"/>
      <c r="G7549" s="26"/>
    </row>
    <row r="7550" spans="2:7" x14ac:dyDescent="0.2">
      <c r="B7550" s="26"/>
      <c r="C7550" s="26"/>
      <c r="D7550" s="26"/>
      <c r="E7550" s="26"/>
      <c r="F7550" s="26"/>
      <c r="G7550" s="26"/>
    </row>
    <row r="7551" spans="2:7" x14ac:dyDescent="0.2">
      <c r="B7551" s="26"/>
      <c r="C7551" s="26"/>
      <c r="D7551" s="26"/>
      <c r="E7551" s="26"/>
      <c r="F7551" s="26"/>
      <c r="G7551" s="26"/>
    </row>
    <row r="7552" spans="2:7" x14ac:dyDescent="0.2">
      <c r="B7552" s="26"/>
      <c r="C7552" s="26"/>
      <c r="D7552" s="26"/>
      <c r="E7552" s="26"/>
      <c r="F7552" s="26"/>
      <c r="G7552" s="26"/>
    </row>
    <row r="7553" spans="2:7" x14ac:dyDescent="0.2">
      <c r="B7553" s="26"/>
      <c r="C7553" s="26"/>
      <c r="D7553" s="26"/>
      <c r="E7553" s="26"/>
      <c r="F7553" s="26"/>
      <c r="G7553" s="26"/>
    </row>
    <row r="7554" spans="2:7" x14ac:dyDescent="0.2">
      <c r="B7554" s="26"/>
      <c r="C7554" s="26"/>
      <c r="D7554" s="26"/>
      <c r="E7554" s="26"/>
      <c r="F7554" s="26"/>
      <c r="G7554" s="26"/>
    </row>
    <row r="7555" spans="2:7" x14ac:dyDescent="0.2">
      <c r="B7555" s="26"/>
      <c r="C7555" s="26"/>
      <c r="D7555" s="26"/>
      <c r="E7555" s="26"/>
      <c r="F7555" s="26"/>
      <c r="G7555" s="26"/>
    </row>
    <row r="7556" spans="2:7" x14ac:dyDescent="0.2">
      <c r="B7556" s="26"/>
      <c r="C7556" s="26"/>
      <c r="D7556" s="26"/>
      <c r="E7556" s="26"/>
      <c r="F7556" s="26"/>
      <c r="G7556" s="26"/>
    </row>
    <row r="7557" spans="2:7" x14ac:dyDescent="0.2">
      <c r="B7557" s="26"/>
      <c r="C7557" s="26"/>
      <c r="D7557" s="26"/>
      <c r="E7557" s="26"/>
      <c r="F7557" s="26"/>
      <c r="G7557" s="26"/>
    </row>
    <row r="7558" spans="2:7" x14ac:dyDescent="0.2">
      <c r="B7558" s="26"/>
      <c r="C7558" s="26"/>
      <c r="D7558" s="26"/>
      <c r="E7558" s="26"/>
      <c r="F7558" s="26"/>
      <c r="G7558" s="26"/>
    </row>
    <row r="7559" spans="2:7" x14ac:dyDescent="0.2">
      <c r="B7559" s="26"/>
      <c r="C7559" s="26"/>
      <c r="D7559" s="26"/>
      <c r="E7559" s="26"/>
      <c r="F7559" s="26"/>
      <c r="G7559" s="26"/>
    </row>
    <row r="7560" spans="2:7" x14ac:dyDescent="0.2">
      <c r="B7560" s="26"/>
      <c r="C7560" s="26"/>
      <c r="D7560" s="26"/>
      <c r="E7560" s="26"/>
      <c r="F7560" s="26"/>
      <c r="G7560" s="26"/>
    </row>
    <row r="7561" spans="2:7" x14ac:dyDescent="0.2">
      <c r="B7561" s="26"/>
      <c r="C7561" s="26"/>
      <c r="D7561" s="26"/>
      <c r="E7561" s="26"/>
      <c r="F7561" s="26"/>
      <c r="G7561" s="26"/>
    </row>
    <row r="7562" spans="2:7" x14ac:dyDescent="0.2">
      <c r="B7562" s="26"/>
      <c r="C7562" s="26"/>
      <c r="D7562" s="26"/>
      <c r="E7562" s="26"/>
      <c r="F7562" s="26"/>
      <c r="G7562" s="26"/>
    </row>
    <row r="7563" spans="2:7" x14ac:dyDescent="0.2">
      <c r="B7563" s="26"/>
      <c r="C7563" s="26"/>
      <c r="D7563" s="26"/>
      <c r="E7563" s="26"/>
      <c r="F7563" s="26"/>
      <c r="G7563" s="26"/>
    </row>
    <row r="7564" spans="2:7" x14ac:dyDescent="0.2">
      <c r="B7564" s="26"/>
      <c r="C7564" s="26"/>
      <c r="D7564" s="26"/>
      <c r="E7564" s="26"/>
      <c r="F7564" s="26"/>
      <c r="G7564" s="26"/>
    </row>
    <row r="7565" spans="2:7" x14ac:dyDescent="0.2">
      <c r="B7565" s="26"/>
      <c r="C7565" s="26"/>
      <c r="D7565" s="26"/>
      <c r="E7565" s="26"/>
      <c r="F7565" s="26"/>
      <c r="G7565" s="26"/>
    </row>
    <row r="7566" spans="2:7" x14ac:dyDescent="0.2">
      <c r="B7566" s="26"/>
      <c r="C7566" s="26"/>
      <c r="D7566" s="26"/>
      <c r="E7566" s="26"/>
      <c r="F7566" s="26"/>
      <c r="G7566" s="26"/>
    </row>
    <row r="7567" spans="2:7" x14ac:dyDescent="0.2">
      <c r="B7567" s="26"/>
      <c r="C7567" s="26"/>
      <c r="D7567" s="26"/>
      <c r="E7567" s="26"/>
      <c r="F7567" s="26"/>
      <c r="G7567" s="26"/>
    </row>
    <row r="7568" spans="2:7" x14ac:dyDescent="0.2">
      <c r="B7568" s="26"/>
      <c r="C7568" s="26"/>
      <c r="D7568" s="26"/>
      <c r="E7568" s="26"/>
      <c r="F7568" s="26"/>
      <c r="G7568" s="26"/>
    </row>
    <row r="7569" spans="2:7" x14ac:dyDescent="0.2">
      <c r="B7569" s="26"/>
      <c r="C7569" s="26"/>
      <c r="D7569" s="26"/>
      <c r="E7569" s="26"/>
      <c r="F7569" s="26"/>
      <c r="G7569" s="26"/>
    </row>
    <row r="7570" spans="2:7" x14ac:dyDescent="0.2">
      <c r="B7570" s="26"/>
      <c r="C7570" s="26"/>
      <c r="D7570" s="26"/>
      <c r="E7570" s="26"/>
      <c r="F7570" s="26"/>
      <c r="G7570" s="26"/>
    </row>
    <row r="7571" spans="2:7" x14ac:dyDescent="0.2">
      <c r="B7571" s="26"/>
      <c r="C7571" s="26"/>
      <c r="D7571" s="26"/>
      <c r="E7571" s="26"/>
      <c r="F7571" s="26"/>
      <c r="G7571" s="26"/>
    </row>
    <row r="7572" spans="2:7" x14ac:dyDescent="0.2">
      <c r="B7572" s="26"/>
      <c r="C7572" s="26"/>
      <c r="D7572" s="26"/>
      <c r="E7572" s="26"/>
      <c r="F7572" s="26"/>
      <c r="G7572" s="26"/>
    </row>
    <row r="7573" spans="2:7" x14ac:dyDescent="0.2">
      <c r="B7573" s="26"/>
      <c r="C7573" s="26"/>
      <c r="D7573" s="26"/>
      <c r="E7573" s="26"/>
      <c r="F7573" s="26"/>
      <c r="G7573" s="26"/>
    </row>
    <row r="7574" spans="2:7" x14ac:dyDescent="0.2">
      <c r="B7574" s="26"/>
      <c r="C7574" s="26"/>
      <c r="D7574" s="26"/>
      <c r="E7574" s="26"/>
      <c r="F7574" s="26"/>
      <c r="G7574" s="26"/>
    </row>
    <row r="7575" spans="2:7" x14ac:dyDescent="0.2">
      <c r="B7575" s="26"/>
      <c r="C7575" s="26"/>
      <c r="D7575" s="26"/>
      <c r="E7575" s="26"/>
      <c r="F7575" s="26"/>
      <c r="G7575" s="26"/>
    </row>
    <row r="7576" spans="2:7" x14ac:dyDescent="0.2">
      <c r="B7576" s="26"/>
      <c r="C7576" s="26"/>
      <c r="D7576" s="26"/>
      <c r="E7576" s="26"/>
      <c r="F7576" s="26"/>
      <c r="G7576" s="26"/>
    </row>
    <row r="7577" spans="2:7" x14ac:dyDescent="0.2">
      <c r="B7577" s="26"/>
      <c r="C7577" s="26"/>
      <c r="D7577" s="26"/>
      <c r="E7577" s="26"/>
      <c r="F7577" s="26"/>
      <c r="G7577" s="26"/>
    </row>
    <row r="7578" spans="2:7" x14ac:dyDescent="0.2">
      <c r="B7578" s="26"/>
      <c r="C7578" s="26"/>
      <c r="D7578" s="26"/>
      <c r="E7578" s="26"/>
      <c r="F7578" s="26"/>
      <c r="G7578" s="26"/>
    </row>
    <row r="7579" spans="2:7" x14ac:dyDescent="0.2">
      <c r="B7579" s="26"/>
      <c r="C7579" s="26"/>
      <c r="D7579" s="26"/>
      <c r="E7579" s="26"/>
      <c r="F7579" s="26"/>
      <c r="G7579" s="26"/>
    </row>
    <row r="7580" spans="2:7" x14ac:dyDescent="0.2">
      <c r="B7580" s="26"/>
      <c r="C7580" s="26"/>
      <c r="D7580" s="26"/>
      <c r="E7580" s="26"/>
      <c r="F7580" s="26"/>
      <c r="G7580" s="26"/>
    </row>
    <row r="7581" spans="2:7" x14ac:dyDescent="0.2">
      <c r="B7581" s="26"/>
      <c r="C7581" s="26"/>
      <c r="D7581" s="26"/>
      <c r="E7581" s="26"/>
      <c r="F7581" s="26"/>
      <c r="G7581" s="26"/>
    </row>
    <row r="7582" spans="2:7" x14ac:dyDescent="0.2">
      <c r="B7582" s="26"/>
      <c r="C7582" s="26"/>
      <c r="D7582" s="26"/>
      <c r="E7582" s="26"/>
      <c r="F7582" s="26"/>
      <c r="G7582" s="26"/>
    </row>
    <row r="7583" spans="2:7" x14ac:dyDescent="0.2">
      <c r="B7583" s="26"/>
      <c r="C7583" s="26"/>
      <c r="D7583" s="26"/>
      <c r="E7583" s="26"/>
      <c r="F7583" s="26"/>
      <c r="G7583" s="26"/>
    </row>
    <row r="7584" spans="2:7" x14ac:dyDescent="0.2">
      <c r="B7584" s="26"/>
      <c r="C7584" s="26"/>
      <c r="D7584" s="26"/>
      <c r="E7584" s="26"/>
      <c r="F7584" s="26"/>
      <c r="G7584" s="26"/>
    </row>
    <row r="7585" spans="2:7" x14ac:dyDescent="0.2">
      <c r="B7585" s="26"/>
      <c r="C7585" s="26"/>
      <c r="D7585" s="26"/>
      <c r="E7585" s="26"/>
      <c r="F7585" s="26"/>
      <c r="G7585" s="26"/>
    </row>
    <row r="7586" spans="2:7" x14ac:dyDescent="0.2">
      <c r="B7586" s="26"/>
      <c r="C7586" s="26"/>
      <c r="D7586" s="26"/>
      <c r="E7586" s="26"/>
      <c r="F7586" s="26"/>
      <c r="G7586" s="26"/>
    </row>
    <row r="7587" spans="2:7" x14ac:dyDescent="0.2">
      <c r="B7587" s="26"/>
      <c r="C7587" s="26"/>
      <c r="D7587" s="26"/>
      <c r="E7587" s="26"/>
      <c r="F7587" s="26"/>
      <c r="G7587" s="26"/>
    </row>
    <row r="7588" spans="2:7" x14ac:dyDescent="0.2">
      <c r="B7588" s="26"/>
      <c r="C7588" s="26"/>
      <c r="D7588" s="26"/>
      <c r="E7588" s="26"/>
      <c r="F7588" s="26"/>
      <c r="G7588" s="26"/>
    </row>
    <row r="7589" spans="2:7" x14ac:dyDescent="0.2">
      <c r="B7589" s="26"/>
      <c r="C7589" s="26"/>
      <c r="D7589" s="26"/>
      <c r="E7589" s="26"/>
      <c r="F7589" s="26"/>
      <c r="G7589" s="26"/>
    </row>
    <row r="7590" spans="2:7" x14ac:dyDescent="0.2">
      <c r="B7590" s="26"/>
      <c r="C7590" s="26"/>
      <c r="D7590" s="26"/>
      <c r="E7590" s="26"/>
      <c r="F7590" s="26"/>
      <c r="G7590" s="26"/>
    </row>
    <row r="7591" spans="2:7" x14ac:dyDescent="0.2">
      <c r="B7591" s="26"/>
      <c r="C7591" s="26"/>
      <c r="D7591" s="26"/>
      <c r="E7591" s="26"/>
      <c r="F7591" s="26"/>
      <c r="G7591" s="26"/>
    </row>
    <row r="7592" spans="2:7" x14ac:dyDescent="0.2">
      <c r="B7592" s="26"/>
      <c r="C7592" s="26"/>
      <c r="D7592" s="26"/>
      <c r="E7592" s="26"/>
      <c r="F7592" s="26"/>
      <c r="G7592" s="26"/>
    </row>
    <row r="7593" spans="2:7" x14ac:dyDescent="0.2">
      <c r="B7593" s="26"/>
      <c r="C7593" s="26"/>
      <c r="D7593" s="26"/>
      <c r="E7593" s="26"/>
      <c r="F7593" s="26"/>
      <c r="G7593" s="26"/>
    </row>
    <row r="7594" spans="2:7" x14ac:dyDescent="0.2">
      <c r="B7594" s="26"/>
      <c r="C7594" s="26"/>
      <c r="D7594" s="26"/>
      <c r="E7594" s="26"/>
      <c r="F7594" s="26"/>
      <c r="G7594" s="26"/>
    </row>
    <row r="7595" spans="2:7" x14ac:dyDescent="0.2">
      <c r="B7595" s="26"/>
      <c r="C7595" s="26"/>
      <c r="D7595" s="26"/>
      <c r="E7595" s="26"/>
      <c r="F7595" s="26"/>
      <c r="G7595" s="26"/>
    </row>
    <row r="7596" spans="2:7" x14ac:dyDescent="0.2">
      <c r="B7596" s="26"/>
      <c r="C7596" s="26"/>
      <c r="D7596" s="26"/>
      <c r="E7596" s="26"/>
      <c r="F7596" s="26"/>
      <c r="G7596" s="26"/>
    </row>
    <row r="7597" spans="2:7" x14ac:dyDescent="0.2">
      <c r="B7597" s="26"/>
      <c r="C7597" s="26"/>
      <c r="D7597" s="26"/>
      <c r="E7597" s="26"/>
      <c r="F7597" s="26"/>
      <c r="G7597" s="26"/>
    </row>
    <row r="7598" spans="2:7" x14ac:dyDescent="0.2">
      <c r="B7598" s="26"/>
      <c r="C7598" s="26"/>
      <c r="D7598" s="26"/>
      <c r="E7598" s="26"/>
      <c r="F7598" s="26"/>
      <c r="G7598" s="26"/>
    </row>
    <row r="7599" spans="2:7" x14ac:dyDescent="0.2">
      <c r="B7599" s="26"/>
      <c r="C7599" s="26"/>
      <c r="D7599" s="26"/>
      <c r="E7599" s="26"/>
      <c r="F7599" s="26"/>
      <c r="G7599" s="26"/>
    </row>
    <row r="7600" spans="2:7" x14ac:dyDescent="0.2">
      <c r="B7600" s="26"/>
      <c r="C7600" s="26"/>
      <c r="D7600" s="26"/>
      <c r="E7600" s="26"/>
      <c r="F7600" s="26"/>
      <c r="G7600" s="26"/>
    </row>
    <row r="7601" spans="2:7" x14ac:dyDescent="0.2">
      <c r="B7601" s="26"/>
      <c r="C7601" s="26"/>
      <c r="D7601" s="26"/>
      <c r="E7601" s="26"/>
      <c r="F7601" s="26"/>
      <c r="G7601" s="26"/>
    </row>
    <row r="7602" spans="2:7" x14ac:dyDescent="0.2">
      <c r="B7602" s="26"/>
      <c r="C7602" s="26"/>
      <c r="D7602" s="26"/>
      <c r="E7602" s="26"/>
      <c r="F7602" s="26"/>
      <c r="G7602" s="26"/>
    </row>
    <row r="7603" spans="2:7" x14ac:dyDescent="0.2">
      <c r="B7603" s="26"/>
      <c r="C7603" s="26"/>
      <c r="D7603" s="26"/>
      <c r="E7603" s="26"/>
      <c r="F7603" s="26"/>
      <c r="G7603" s="26"/>
    </row>
    <row r="7604" spans="2:7" x14ac:dyDescent="0.2">
      <c r="B7604" s="26"/>
      <c r="C7604" s="26"/>
      <c r="D7604" s="26"/>
      <c r="E7604" s="26"/>
      <c r="F7604" s="26"/>
      <c r="G7604" s="26"/>
    </row>
    <row r="7605" spans="2:7" x14ac:dyDescent="0.2">
      <c r="B7605" s="26"/>
      <c r="C7605" s="26"/>
      <c r="D7605" s="26"/>
      <c r="E7605" s="26"/>
      <c r="F7605" s="26"/>
      <c r="G7605" s="26"/>
    </row>
    <row r="7606" spans="2:7" x14ac:dyDescent="0.2">
      <c r="B7606" s="26"/>
      <c r="C7606" s="26"/>
      <c r="D7606" s="26"/>
      <c r="E7606" s="26"/>
      <c r="F7606" s="26"/>
      <c r="G7606" s="26"/>
    </row>
    <row r="7607" spans="2:7" x14ac:dyDescent="0.2">
      <c r="B7607" s="26"/>
      <c r="C7607" s="26"/>
      <c r="D7607" s="26"/>
      <c r="E7607" s="26"/>
      <c r="F7607" s="26"/>
      <c r="G7607" s="26"/>
    </row>
    <row r="7608" spans="2:7" x14ac:dyDescent="0.2">
      <c r="B7608" s="26"/>
      <c r="C7608" s="26"/>
      <c r="D7608" s="26"/>
      <c r="E7608" s="26"/>
      <c r="F7608" s="26"/>
      <c r="G7608" s="26"/>
    </row>
    <row r="7609" spans="2:7" x14ac:dyDescent="0.2">
      <c r="B7609" s="26"/>
      <c r="C7609" s="26"/>
      <c r="D7609" s="26"/>
      <c r="E7609" s="26"/>
      <c r="F7609" s="26"/>
      <c r="G7609" s="26"/>
    </row>
    <row r="7610" spans="2:7" x14ac:dyDescent="0.2">
      <c r="B7610" s="26"/>
      <c r="C7610" s="26"/>
      <c r="D7610" s="26"/>
      <c r="E7610" s="26"/>
      <c r="F7610" s="26"/>
      <c r="G7610" s="26"/>
    </row>
    <row r="7611" spans="2:7" x14ac:dyDescent="0.2">
      <c r="B7611" s="26"/>
      <c r="C7611" s="26"/>
      <c r="D7611" s="26"/>
      <c r="E7611" s="26"/>
      <c r="F7611" s="26"/>
      <c r="G7611" s="26"/>
    </row>
    <row r="7612" spans="2:7" x14ac:dyDescent="0.2">
      <c r="B7612" s="26"/>
      <c r="C7612" s="26"/>
      <c r="D7612" s="26"/>
      <c r="E7612" s="26"/>
      <c r="F7612" s="26"/>
      <c r="G7612" s="26"/>
    </row>
    <row r="7613" spans="2:7" x14ac:dyDescent="0.2">
      <c r="B7613" s="26"/>
      <c r="C7613" s="26"/>
      <c r="D7613" s="26"/>
      <c r="E7613" s="26"/>
      <c r="F7613" s="26"/>
      <c r="G7613" s="26"/>
    </row>
    <row r="7614" spans="2:7" x14ac:dyDescent="0.2">
      <c r="B7614" s="26"/>
      <c r="C7614" s="26"/>
      <c r="D7614" s="26"/>
      <c r="E7614" s="26"/>
      <c r="F7614" s="26"/>
      <c r="G7614" s="26"/>
    </row>
    <row r="7615" spans="2:7" x14ac:dyDescent="0.2">
      <c r="B7615" s="26"/>
      <c r="C7615" s="26"/>
      <c r="D7615" s="26"/>
      <c r="E7615" s="26"/>
      <c r="F7615" s="26"/>
      <c r="G7615" s="26"/>
    </row>
    <row r="7616" spans="2:7" x14ac:dyDescent="0.2">
      <c r="B7616" s="26"/>
      <c r="C7616" s="26"/>
      <c r="D7616" s="26"/>
      <c r="E7616" s="26"/>
      <c r="F7616" s="26"/>
      <c r="G7616" s="26"/>
    </row>
    <row r="7617" spans="2:7" x14ac:dyDescent="0.2">
      <c r="B7617" s="26"/>
      <c r="C7617" s="26"/>
      <c r="D7617" s="26"/>
      <c r="E7617" s="26"/>
      <c r="F7617" s="26"/>
      <c r="G7617" s="26"/>
    </row>
    <row r="7618" spans="2:7" x14ac:dyDescent="0.2">
      <c r="B7618" s="26"/>
      <c r="C7618" s="26"/>
      <c r="D7618" s="26"/>
      <c r="E7618" s="26"/>
      <c r="F7618" s="26"/>
      <c r="G7618" s="26"/>
    </row>
    <row r="7619" spans="2:7" x14ac:dyDescent="0.2">
      <c r="B7619" s="26"/>
      <c r="C7619" s="26"/>
      <c r="D7619" s="26"/>
      <c r="E7619" s="26"/>
      <c r="F7619" s="26"/>
      <c r="G7619" s="26"/>
    </row>
    <row r="7620" spans="2:7" x14ac:dyDescent="0.2">
      <c r="B7620" s="26"/>
      <c r="C7620" s="26"/>
      <c r="D7620" s="26"/>
      <c r="E7620" s="26"/>
      <c r="F7620" s="26"/>
      <c r="G7620" s="26"/>
    </row>
    <row r="7621" spans="2:7" x14ac:dyDescent="0.2">
      <c r="B7621" s="26"/>
      <c r="C7621" s="26"/>
      <c r="D7621" s="26"/>
      <c r="E7621" s="26"/>
      <c r="F7621" s="26"/>
      <c r="G7621" s="26"/>
    </row>
    <row r="7622" spans="2:7" x14ac:dyDescent="0.2">
      <c r="B7622" s="26"/>
      <c r="C7622" s="26"/>
      <c r="D7622" s="26"/>
      <c r="E7622" s="26"/>
      <c r="F7622" s="26"/>
      <c r="G7622" s="26"/>
    </row>
    <row r="7623" spans="2:7" x14ac:dyDescent="0.2">
      <c r="B7623" s="26"/>
      <c r="C7623" s="26"/>
      <c r="D7623" s="26"/>
      <c r="E7623" s="26"/>
      <c r="F7623" s="26"/>
      <c r="G7623" s="26"/>
    </row>
    <row r="7624" spans="2:7" x14ac:dyDescent="0.2">
      <c r="B7624" s="26"/>
      <c r="C7624" s="26"/>
      <c r="D7624" s="26"/>
      <c r="E7624" s="26"/>
      <c r="F7624" s="26"/>
      <c r="G7624" s="26"/>
    </row>
    <row r="7625" spans="2:7" x14ac:dyDescent="0.2">
      <c r="B7625" s="26"/>
      <c r="C7625" s="26"/>
      <c r="D7625" s="26"/>
      <c r="E7625" s="26"/>
      <c r="F7625" s="26"/>
      <c r="G7625" s="26"/>
    </row>
    <row r="7626" spans="2:7" x14ac:dyDescent="0.2">
      <c r="B7626" s="26"/>
      <c r="C7626" s="26"/>
      <c r="D7626" s="26"/>
      <c r="E7626" s="26"/>
      <c r="F7626" s="26"/>
      <c r="G7626" s="26"/>
    </row>
    <row r="7627" spans="2:7" x14ac:dyDescent="0.2">
      <c r="B7627" s="26"/>
      <c r="C7627" s="26"/>
      <c r="D7627" s="26"/>
      <c r="E7627" s="26"/>
      <c r="F7627" s="26"/>
      <c r="G7627" s="26"/>
    </row>
    <row r="7628" spans="2:7" x14ac:dyDescent="0.2">
      <c r="B7628" s="26"/>
      <c r="C7628" s="26"/>
      <c r="D7628" s="26"/>
      <c r="E7628" s="26"/>
      <c r="F7628" s="26"/>
      <c r="G7628" s="26"/>
    </row>
    <row r="7629" spans="2:7" x14ac:dyDescent="0.2">
      <c r="B7629" s="26"/>
      <c r="C7629" s="26"/>
      <c r="D7629" s="26"/>
      <c r="E7629" s="26"/>
      <c r="F7629" s="26"/>
      <c r="G7629" s="26"/>
    </row>
    <row r="7630" spans="2:7" x14ac:dyDescent="0.2">
      <c r="B7630" s="26"/>
      <c r="C7630" s="26"/>
      <c r="D7630" s="26"/>
      <c r="E7630" s="26"/>
      <c r="F7630" s="26"/>
      <c r="G7630" s="26"/>
    </row>
    <row r="7631" spans="2:7" x14ac:dyDescent="0.2">
      <c r="B7631" s="26"/>
      <c r="C7631" s="26"/>
      <c r="D7631" s="26"/>
      <c r="E7631" s="26"/>
      <c r="F7631" s="26"/>
      <c r="G7631" s="26"/>
    </row>
    <row r="7632" spans="2:7" x14ac:dyDescent="0.2">
      <c r="B7632" s="26"/>
      <c r="C7632" s="26"/>
      <c r="D7632" s="26"/>
      <c r="E7632" s="26"/>
      <c r="F7632" s="26"/>
      <c r="G7632" s="26"/>
    </row>
    <row r="7633" spans="2:7" x14ac:dyDescent="0.2">
      <c r="B7633" s="26"/>
      <c r="C7633" s="26"/>
      <c r="D7633" s="26"/>
      <c r="E7633" s="26"/>
      <c r="F7633" s="26"/>
      <c r="G7633" s="26"/>
    </row>
    <row r="7634" spans="2:7" x14ac:dyDescent="0.2">
      <c r="B7634" s="26"/>
      <c r="C7634" s="26"/>
      <c r="D7634" s="26"/>
      <c r="E7634" s="26"/>
      <c r="F7634" s="26"/>
      <c r="G7634" s="26"/>
    </row>
    <row r="7635" spans="2:7" x14ac:dyDescent="0.2">
      <c r="B7635" s="26"/>
      <c r="C7635" s="26"/>
      <c r="D7635" s="26"/>
      <c r="E7635" s="26"/>
      <c r="F7635" s="26"/>
      <c r="G7635" s="26"/>
    </row>
    <row r="7636" spans="2:7" x14ac:dyDescent="0.2">
      <c r="B7636" s="26"/>
      <c r="C7636" s="26"/>
      <c r="D7636" s="26"/>
      <c r="E7636" s="26"/>
      <c r="F7636" s="26"/>
      <c r="G7636" s="26"/>
    </row>
    <row r="7637" spans="2:7" x14ac:dyDescent="0.2">
      <c r="B7637" s="26"/>
      <c r="C7637" s="26"/>
      <c r="D7637" s="26"/>
      <c r="E7637" s="26"/>
      <c r="F7637" s="26"/>
      <c r="G7637" s="26"/>
    </row>
    <row r="7638" spans="2:7" x14ac:dyDescent="0.2">
      <c r="B7638" s="26"/>
      <c r="C7638" s="26"/>
      <c r="D7638" s="26"/>
      <c r="E7638" s="26"/>
      <c r="F7638" s="26"/>
      <c r="G7638" s="26"/>
    </row>
    <row r="7639" spans="2:7" x14ac:dyDescent="0.2">
      <c r="B7639" s="26"/>
      <c r="C7639" s="26"/>
      <c r="D7639" s="26"/>
      <c r="E7639" s="26"/>
      <c r="F7639" s="26"/>
      <c r="G7639" s="26"/>
    </row>
    <row r="7640" spans="2:7" x14ac:dyDescent="0.2">
      <c r="B7640" s="26"/>
      <c r="C7640" s="26"/>
      <c r="D7640" s="26"/>
      <c r="E7640" s="26"/>
      <c r="F7640" s="26"/>
      <c r="G7640" s="26"/>
    </row>
    <row r="7641" spans="2:7" x14ac:dyDescent="0.2">
      <c r="B7641" s="26"/>
      <c r="C7641" s="26"/>
      <c r="D7641" s="26"/>
      <c r="E7641" s="26"/>
      <c r="F7641" s="26"/>
      <c r="G7641" s="26"/>
    </row>
    <row r="7642" spans="2:7" x14ac:dyDescent="0.2">
      <c r="B7642" s="26"/>
      <c r="C7642" s="26"/>
      <c r="D7642" s="26"/>
      <c r="E7642" s="26"/>
      <c r="F7642" s="26"/>
      <c r="G7642" s="26"/>
    </row>
    <row r="7643" spans="2:7" x14ac:dyDescent="0.2">
      <c r="B7643" s="26"/>
      <c r="C7643" s="26"/>
      <c r="D7643" s="26"/>
      <c r="E7643" s="26"/>
      <c r="F7643" s="26"/>
      <c r="G7643" s="26"/>
    </row>
    <row r="7644" spans="2:7" x14ac:dyDescent="0.2">
      <c r="B7644" s="26"/>
      <c r="C7644" s="26"/>
      <c r="D7644" s="26"/>
      <c r="E7644" s="26"/>
      <c r="F7644" s="26"/>
      <c r="G7644" s="26"/>
    </row>
    <row r="7645" spans="2:7" x14ac:dyDescent="0.2">
      <c r="B7645" s="26"/>
      <c r="C7645" s="26"/>
      <c r="D7645" s="26"/>
      <c r="E7645" s="26"/>
      <c r="F7645" s="26"/>
      <c r="G7645" s="26"/>
    </row>
    <row r="7646" spans="2:7" x14ac:dyDescent="0.2">
      <c r="B7646" s="26"/>
      <c r="C7646" s="26"/>
      <c r="D7646" s="26"/>
      <c r="E7646" s="26"/>
      <c r="F7646" s="26"/>
      <c r="G7646" s="26"/>
    </row>
    <row r="7647" spans="2:7" x14ac:dyDescent="0.2">
      <c r="B7647" s="26"/>
      <c r="C7647" s="26"/>
      <c r="D7647" s="26"/>
      <c r="E7647" s="26"/>
      <c r="F7647" s="26"/>
      <c r="G7647" s="26"/>
    </row>
    <row r="7648" spans="2:7" x14ac:dyDescent="0.2">
      <c r="B7648" s="26"/>
      <c r="C7648" s="26"/>
      <c r="D7648" s="26"/>
      <c r="E7648" s="26"/>
      <c r="F7648" s="26"/>
      <c r="G7648" s="26"/>
    </row>
    <row r="7649" spans="2:7" x14ac:dyDescent="0.2">
      <c r="B7649" s="26"/>
      <c r="C7649" s="26"/>
      <c r="D7649" s="26"/>
      <c r="E7649" s="26"/>
      <c r="F7649" s="26"/>
      <c r="G7649" s="26"/>
    </row>
    <row r="7650" spans="2:7" x14ac:dyDescent="0.2">
      <c r="B7650" s="26"/>
      <c r="C7650" s="26"/>
      <c r="D7650" s="26"/>
      <c r="E7650" s="26"/>
      <c r="F7650" s="26"/>
      <c r="G7650" s="26"/>
    </row>
    <row r="7651" spans="2:7" x14ac:dyDescent="0.2">
      <c r="B7651" s="26"/>
      <c r="C7651" s="26"/>
      <c r="D7651" s="26"/>
      <c r="E7651" s="26"/>
      <c r="F7651" s="26"/>
      <c r="G7651" s="26"/>
    </row>
    <row r="7652" spans="2:7" x14ac:dyDescent="0.2">
      <c r="B7652" s="26"/>
      <c r="C7652" s="26"/>
      <c r="D7652" s="26"/>
      <c r="E7652" s="26"/>
      <c r="F7652" s="26"/>
      <c r="G7652" s="26"/>
    </row>
    <row r="7653" spans="2:7" x14ac:dyDescent="0.2">
      <c r="B7653" s="26"/>
      <c r="C7653" s="26"/>
      <c r="D7653" s="26"/>
      <c r="E7653" s="26"/>
      <c r="F7653" s="26"/>
      <c r="G7653" s="26"/>
    </row>
    <row r="7654" spans="2:7" x14ac:dyDescent="0.2">
      <c r="B7654" s="26"/>
      <c r="C7654" s="26"/>
      <c r="D7654" s="26"/>
      <c r="E7654" s="26"/>
      <c r="F7654" s="26"/>
      <c r="G7654" s="26"/>
    </row>
    <row r="7655" spans="2:7" x14ac:dyDescent="0.2">
      <c r="B7655" s="26"/>
      <c r="C7655" s="26"/>
      <c r="D7655" s="26"/>
      <c r="E7655" s="26"/>
      <c r="F7655" s="26"/>
      <c r="G7655" s="26"/>
    </row>
    <row r="7656" spans="2:7" x14ac:dyDescent="0.2">
      <c r="B7656" s="26"/>
      <c r="C7656" s="26"/>
      <c r="D7656" s="26"/>
      <c r="E7656" s="26"/>
      <c r="F7656" s="26"/>
      <c r="G7656" s="26"/>
    </row>
    <row r="7657" spans="2:7" x14ac:dyDescent="0.2">
      <c r="B7657" s="26"/>
      <c r="C7657" s="26"/>
      <c r="D7657" s="26"/>
      <c r="E7657" s="26"/>
      <c r="F7657" s="26"/>
      <c r="G7657" s="26"/>
    </row>
    <row r="7658" spans="2:7" x14ac:dyDescent="0.2">
      <c r="B7658" s="26"/>
      <c r="C7658" s="26"/>
      <c r="D7658" s="26"/>
      <c r="E7658" s="26"/>
      <c r="F7658" s="26"/>
      <c r="G7658" s="26"/>
    </row>
    <row r="7659" spans="2:7" x14ac:dyDescent="0.2">
      <c r="B7659" s="26"/>
      <c r="C7659" s="26"/>
      <c r="D7659" s="26"/>
      <c r="E7659" s="26"/>
      <c r="F7659" s="26"/>
      <c r="G7659" s="26"/>
    </row>
    <row r="7660" spans="2:7" x14ac:dyDescent="0.2">
      <c r="B7660" s="26"/>
      <c r="C7660" s="26"/>
      <c r="D7660" s="26"/>
      <c r="E7660" s="26"/>
      <c r="F7660" s="26"/>
      <c r="G7660" s="26"/>
    </row>
    <row r="7661" spans="2:7" x14ac:dyDescent="0.2">
      <c r="B7661" s="26"/>
      <c r="C7661" s="26"/>
      <c r="D7661" s="26"/>
      <c r="E7661" s="26"/>
      <c r="F7661" s="26"/>
      <c r="G7661" s="26"/>
    </row>
    <row r="7662" spans="2:7" x14ac:dyDescent="0.2">
      <c r="B7662" s="26"/>
      <c r="C7662" s="26"/>
      <c r="D7662" s="26"/>
      <c r="E7662" s="26"/>
      <c r="F7662" s="26"/>
      <c r="G7662" s="26"/>
    </row>
    <row r="7663" spans="2:7" x14ac:dyDescent="0.2">
      <c r="B7663" s="26"/>
      <c r="C7663" s="26"/>
      <c r="D7663" s="26"/>
      <c r="E7663" s="26"/>
      <c r="F7663" s="26"/>
      <c r="G7663" s="26"/>
    </row>
    <row r="7664" spans="2:7" x14ac:dyDescent="0.2">
      <c r="B7664" s="26"/>
      <c r="C7664" s="26"/>
      <c r="D7664" s="26"/>
      <c r="E7664" s="26"/>
      <c r="F7664" s="26"/>
      <c r="G7664" s="26"/>
    </row>
    <row r="7665" spans="2:7" x14ac:dyDescent="0.2">
      <c r="B7665" s="26"/>
      <c r="C7665" s="26"/>
      <c r="D7665" s="26"/>
      <c r="E7665" s="26"/>
      <c r="F7665" s="26"/>
      <c r="G7665" s="26"/>
    </row>
    <row r="7666" spans="2:7" x14ac:dyDescent="0.2">
      <c r="B7666" s="26"/>
      <c r="C7666" s="26"/>
      <c r="D7666" s="26"/>
      <c r="E7666" s="26"/>
      <c r="F7666" s="26"/>
      <c r="G7666" s="26"/>
    </row>
    <row r="7667" spans="2:7" x14ac:dyDescent="0.2">
      <c r="B7667" s="26"/>
      <c r="C7667" s="26"/>
      <c r="D7667" s="26"/>
      <c r="E7667" s="26"/>
      <c r="F7667" s="26"/>
      <c r="G7667" s="26"/>
    </row>
    <row r="7668" spans="2:7" x14ac:dyDescent="0.2">
      <c r="B7668" s="26"/>
      <c r="C7668" s="26"/>
      <c r="D7668" s="26"/>
      <c r="E7668" s="26"/>
      <c r="F7668" s="26"/>
      <c r="G7668" s="26"/>
    </row>
    <row r="7669" spans="2:7" x14ac:dyDescent="0.2">
      <c r="B7669" s="26"/>
      <c r="C7669" s="26"/>
      <c r="D7669" s="26"/>
      <c r="E7669" s="26"/>
      <c r="F7669" s="26"/>
      <c r="G7669" s="26"/>
    </row>
    <row r="7670" spans="2:7" x14ac:dyDescent="0.2">
      <c r="B7670" s="26"/>
      <c r="C7670" s="26"/>
      <c r="D7670" s="26"/>
      <c r="E7670" s="26"/>
      <c r="F7670" s="26"/>
      <c r="G7670" s="26"/>
    </row>
    <row r="7671" spans="2:7" x14ac:dyDescent="0.2">
      <c r="B7671" s="26"/>
      <c r="C7671" s="26"/>
      <c r="D7671" s="26"/>
      <c r="E7671" s="26"/>
      <c r="F7671" s="26"/>
      <c r="G7671" s="26"/>
    </row>
    <row r="7672" spans="2:7" x14ac:dyDescent="0.2">
      <c r="B7672" s="26"/>
      <c r="C7672" s="26"/>
      <c r="D7672" s="26"/>
      <c r="E7672" s="26"/>
      <c r="F7672" s="26"/>
      <c r="G7672" s="26"/>
    </row>
    <row r="7673" spans="2:7" x14ac:dyDescent="0.2">
      <c r="B7673" s="26"/>
      <c r="C7673" s="26"/>
      <c r="D7673" s="26"/>
      <c r="E7673" s="26"/>
      <c r="F7673" s="26"/>
      <c r="G7673" s="26"/>
    </row>
    <row r="7674" spans="2:7" x14ac:dyDescent="0.2">
      <c r="B7674" s="26"/>
      <c r="C7674" s="26"/>
      <c r="D7674" s="26"/>
      <c r="E7674" s="26"/>
      <c r="F7674" s="26"/>
      <c r="G7674" s="26"/>
    </row>
    <row r="7675" spans="2:7" x14ac:dyDescent="0.2">
      <c r="B7675" s="26"/>
      <c r="C7675" s="26"/>
      <c r="D7675" s="26"/>
      <c r="E7675" s="26"/>
      <c r="F7675" s="26"/>
      <c r="G7675" s="26"/>
    </row>
    <row r="7676" spans="2:7" x14ac:dyDescent="0.2">
      <c r="B7676" s="26"/>
      <c r="C7676" s="26"/>
      <c r="D7676" s="26"/>
      <c r="E7676" s="26"/>
      <c r="F7676" s="26"/>
      <c r="G7676" s="26"/>
    </row>
    <row r="7677" spans="2:7" x14ac:dyDescent="0.2">
      <c r="B7677" s="26"/>
      <c r="C7677" s="26"/>
      <c r="D7677" s="26"/>
      <c r="E7677" s="26"/>
      <c r="F7677" s="26"/>
      <c r="G7677" s="26"/>
    </row>
    <row r="7678" spans="2:7" x14ac:dyDescent="0.2">
      <c r="B7678" s="26"/>
      <c r="C7678" s="26"/>
      <c r="D7678" s="26"/>
      <c r="E7678" s="26"/>
      <c r="F7678" s="26"/>
      <c r="G7678" s="26"/>
    </row>
    <row r="7679" spans="2:7" x14ac:dyDescent="0.2">
      <c r="B7679" s="26"/>
      <c r="C7679" s="26"/>
      <c r="D7679" s="26"/>
      <c r="E7679" s="26"/>
      <c r="F7679" s="26"/>
      <c r="G7679" s="26"/>
    </row>
    <row r="7680" spans="2:7" x14ac:dyDescent="0.2">
      <c r="B7680" s="26"/>
      <c r="C7680" s="26"/>
      <c r="D7680" s="26"/>
      <c r="E7680" s="26"/>
      <c r="F7680" s="26"/>
      <c r="G7680" s="26"/>
    </row>
    <row r="7681" spans="2:7" x14ac:dyDescent="0.2">
      <c r="B7681" s="26"/>
      <c r="C7681" s="26"/>
      <c r="D7681" s="26"/>
      <c r="E7681" s="26"/>
      <c r="F7681" s="26"/>
      <c r="G7681" s="26"/>
    </row>
    <row r="7682" spans="2:7" x14ac:dyDescent="0.2">
      <c r="B7682" s="26"/>
      <c r="C7682" s="26"/>
      <c r="D7682" s="26"/>
      <c r="E7682" s="26"/>
      <c r="F7682" s="26"/>
      <c r="G7682" s="26"/>
    </row>
    <row r="7683" spans="2:7" x14ac:dyDescent="0.2">
      <c r="B7683" s="26"/>
      <c r="C7683" s="26"/>
      <c r="D7683" s="26"/>
      <c r="E7683" s="26"/>
      <c r="F7683" s="26"/>
      <c r="G7683" s="26"/>
    </row>
    <row r="7684" spans="2:7" x14ac:dyDescent="0.2">
      <c r="B7684" s="26"/>
      <c r="C7684" s="26"/>
      <c r="D7684" s="26"/>
      <c r="E7684" s="26"/>
      <c r="F7684" s="26"/>
      <c r="G7684" s="26"/>
    </row>
    <row r="7685" spans="2:7" x14ac:dyDescent="0.2">
      <c r="B7685" s="26"/>
      <c r="C7685" s="26"/>
      <c r="D7685" s="26"/>
      <c r="E7685" s="26"/>
      <c r="F7685" s="26"/>
      <c r="G7685" s="26"/>
    </row>
    <row r="7686" spans="2:7" x14ac:dyDescent="0.2">
      <c r="B7686" s="26"/>
      <c r="C7686" s="26"/>
      <c r="D7686" s="26"/>
      <c r="E7686" s="26"/>
      <c r="F7686" s="26"/>
      <c r="G7686" s="26"/>
    </row>
    <row r="7687" spans="2:7" x14ac:dyDescent="0.2">
      <c r="B7687" s="26"/>
      <c r="C7687" s="26"/>
      <c r="D7687" s="26"/>
      <c r="E7687" s="26"/>
      <c r="F7687" s="26"/>
      <c r="G7687" s="26"/>
    </row>
    <row r="7688" spans="2:7" x14ac:dyDescent="0.2">
      <c r="B7688" s="26"/>
      <c r="C7688" s="26"/>
      <c r="D7688" s="26"/>
      <c r="E7688" s="26"/>
      <c r="F7688" s="26"/>
      <c r="G7688" s="26"/>
    </row>
    <row r="7689" spans="2:7" x14ac:dyDescent="0.2">
      <c r="B7689" s="26"/>
      <c r="C7689" s="26"/>
      <c r="D7689" s="26"/>
      <c r="E7689" s="26"/>
      <c r="F7689" s="26"/>
      <c r="G7689" s="26"/>
    </row>
    <row r="7690" spans="2:7" x14ac:dyDescent="0.2">
      <c r="B7690" s="26"/>
      <c r="C7690" s="26"/>
      <c r="D7690" s="26"/>
      <c r="E7690" s="26"/>
      <c r="F7690" s="26"/>
      <c r="G7690" s="26"/>
    </row>
    <row r="7691" spans="2:7" x14ac:dyDescent="0.2">
      <c r="B7691" s="26"/>
      <c r="C7691" s="26"/>
      <c r="D7691" s="26"/>
      <c r="E7691" s="26"/>
      <c r="F7691" s="26"/>
      <c r="G7691" s="26"/>
    </row>
    <row r="7692" spans="2:7" x14ac:dyDescent="0.2">
      <c r="B7692" s="26"/>
      <c r="C7692" s="26"/>
      <c r="D7692" s="26"/>
      <c r="E7692" s="26"/>
      <c r="F7692" s="26"/>
      <c r="G7692" s="26"/>
    </row>
    <row r="7693" spans="2:7" x14ac:dyDescent="0.2">
      <c r="B7693" s="26"/>
      <c r="C7693" s="26"/>
      <c r="D7693" s="26"/>
      <c r="E7693" s="26"/>
      <c r="F7693" s="26"/>
      <c r="G7693" s="26"/>
    </row>
    <row r="7694" spans="2:7" x14ac:dyDescent="0.2">
      <c r="B7694" s="26"/>
      <c r="C7694" s="26"/>
      <c r="D7694" s="26"/>
      <c r="E7694" s="26"/>
      <c r="F7694" s="26"/>
      <c r="G7694" s="26"/>
    </row>
    <row r="7695" spans="2:7" x14ac:dyDescent="0.2">
      <c r="B7695" s="26"/>
      <c r="C7695" s="26"/>
      <c r="D7695" s="26"/>
      <c r="E7695" s="26"/>
      <c r="F7695" s="26"/>
      <c r="G7695" s="26"/>
    </row>
    <row r="7696" spans="2:7" x14ac:dyDescent="0.2">
      <c r="B7696" s="26"/>
      <c r="C7696" s="26"/>
      <c r="D7696" s="26"/>
      <c r="E7696" s="26"/>
      <c r="F7696" s="26"/>
      <c r="G7696" s="26"/>
    </row>
    <row r="7697" spans="2:7" x14ac:dyDescent="0.2">
      <c r="B7697" s="26"/>
      <c r="C7697" s="26"/>
      <c r="D7697" s="26"/>
      <c r="E7697" s="26"/>
      <c r="F7697" s="26"/>
      <c r="G7697" s="26"/>
    </row>
    <row r="7698" spans="2:7" x14ac:dyDescent="0.2">
      <c r="B7698" s="26"/>
      <c r="C7698" s="26"/>
      <c r="D7698" s="26"/>
      <c r="E7698" s="26"/>
      <c r="F7698" s="26"/>
      <c r="G7698" s="26"/>
    </row>
    <row r="7699" spans="2:7" x14ac:dyDescent="0.2">
      <c r="B7699" s="26"/>
      <c r="C7699" s="26"/>
      <c r="D7699" s="26"/>
      <c r="E7699" s="26"/>
      <c r="F7699" s="26"/>
      <c r="G7699" s="26"/>
    </row>
    <row r="7700" spans="2:7" x14ac:dyDescent="0.2">
      <c r="B7700" s="26"/>
      <c r="C7700" s="26"/>
      <c r="D7700" s="26"/>
      <c r="E7700" s="26"/>
      <c r="F7700" s="26"/>
      <c r="G7700" s="26"/>
    </row>
    <row r="7701" spans="2:7" x14ac:dyDescent="0.2">
      <c r="B7701" s="26"/>
      <c r="C7701" s="26"/>
      <c r="D7701" s="26"/>
      <c r="E7701" s="26"/>
      <c r="F7701" s="26"/>
      <c r="G7701" s="26"/>
    </row>
    <row r="7702" spans="2:7" x14ac:dyDescent="0.2">
      <c r="B7702" s="26"/>
      <c r="C7702" s="26"/>
      <c r="D7702" s="26"/>
      <c r="E7702" s="26"/>
      <c r="F7702" s="26"/>
      <c r="G7702" s="26"/>
    </row>
    <row r="7703" spans="2:7" x14ac:dyDescent="0.2">
      <c r="B7703" s="26"/>
      <c r="C7703" s="26"/>
      <c r="D7703" s="26"/>
      <c r="E7703" s="26"/>
      <c r="F7703" s="26"/>
      <c r="G7703" s="26"/>
    </row>
    <row r="7704" spans="2:7" x14ac:dyDescent="0.2">
      <c r="B7704" s="26"/>
      <c r="C7704" s="26"/>
      <c r="D7704" s="26"/>
      <c r="E7704" s="26"/>
      <c r="F7704" s="26"/>
      <c r="G7704" s="26"/>
    </row>
    <row r="7705" spans="2:7" x14ac:dyDescent="0.2">
      <c r="B7705" s="26"/>
      <c r="C7705" s="26"/>
      <c r="D7705" s="26"/>
      <c r="E7705" s="26"/>
      <c r="F7705" s="26"/>
      <c r="G7705" s="26"/>
    </row>
    <row r="7706" spans="2:7" x14ac:dyDescent="0.2">
      <c r="B7706" s="26"/>
      <c r="C7706" s="26"/>
      <c r="D7706" s="26"/>
      <c r="E7706" s="26"/>
      <c r="F7706" s="26"/>
      <c r="G7706" s="26"/>
    </row>
    <row r="7707" spans="2:7" x14ac:dyDescent="0.2">
      <c r="B7707" s="26"/>
      <c r="C7707" s="26"/>
      <c r="D7707" s="26"/>
      <c r="E7707" s="26"/>
      <c r="F7707" s="26"/>
      <c r="G7707" s="26"/>
    </row>
    <row r="7708" spans="2:7" x14ac:dyDescent="0.2">
      <c r="B7708" s="26"/>
      <c r="C7708" s="26"/>
      <c r="D7708" s="26"/>
      <c r="E7708" s="26"/>
      <c r="F7708" s="26"/>
      <c r="G7708" s="26"/>
    </row>
    <row r="7709" spans="2:7" x14ac:dyDescent="0.2">
      <c r="B7709" s="26"/>
      <c r="C7709" s="26"/>
      <c r="D7709" s="26"/>
      <c r="E7709" s="26"/>
      <c r="F7709" s="26"/>
      <c r="G7709" s="26"/>
    </row>
    <row r="7710" spans="2:7" x14ac:dyDescent="0.2">
      <c r="B7710" s="26"/>
      <c r="C7710" s="26"/>
      <c r="D7710" s="26"/>
      <c r="E7710" s="26"/>
      <c r="F7710" s="26"/>
      <c r="G7710" s="26"/>
    </row>
    <row r="7711" spans="2:7" x14ac:dyDescent="0.2">
      <c r="B7711" s="26"/>
      <c r="C7711" s="26"/>
      <c r="D7711" s="26"/>
      <c r="E7711" s="26"/>
      <c r="F7711" s="26"/>
      <c r="G7711" s="26"/>
    </row>
    <row r="7712" spans="2:7" x14ac:dyDescent="0.2">
      <c r="B7712" s="26"/>
      <c r="C7712" s="26"/>
      <c r="D7712" s="26"/>
      <c r="E7712" s="26"/>
      <c r="F7712" s="26"/>
      <c r="G7712" s="26"/>
    </row>
    <row r="7713" spans="2:7" x14ac:dyDescent="0.2">
      <c r="B7713" s="26"/>
      <c r="C7713" s="26"/>
      <c r="D7713" s="26"/>
      <c r="E7713" s="26"/>
      <c r="F7713" s="26"/>
      <c r="G7713" s="26"/>
    </row>
    <row r="7714" spans="2:7" x14ac:dyDescent="0.2">
      <c r="B7714" s="26"/>
      <c r="C7714" s="26"/>
      <c r="D7714" s="26"/>
      <c r="E7714" s="26"/>
      <c r="F7714" s="26"/>
      <c r="G7714" s="26"/>
    </row>
    <row r="7715" spans="2:7" x14ac:dyDescent="0.2">
      <c r="B7715" s="26"/>
      <c r="C7715" s="26"/>
      <c r="D7715" s="26"/>
      <c r="E7715" s="26"/>
      <c r="F7715" s="26"/>
      <c r="G7715" s="26"/>
    </row>
    <row r="7716" spans="2:7" x14ac:dyDescent="0.2">
      <c r="B7716" s="26"/>
      <c r="C7716" s="26"/>
      <c r="D7716" s="26"/>
      <c r="E7716" s="26"/>
      <c r="F7716" s="26"/>
      <c r="G7716" s="26"/>
    </row>
    <row r="7717" spans="2:7" x14ac:dyDescent="0.2">
      <c r="B7717" s="26"/>
      <c r="C7717" s="26"/>
      <c r="D7717" s="26"/>
      <c r="E7717" s="26"/>
      <c r="F7717" s="26"/>
      <c r="G7717" s="26"/>
    </row>
    <row r="7718" spans="2:7" x14ac:dyDescent="0.2">
      <c r="B7718" s="26"/>
      <c r="C7718" s="26"/>
      <c r="D7718" s="26"/>
      <c r="E7718" s="26"/>
      <c r="F7718" s="26"/>
      <c r="G7718" s="26"/>
    </row>
    <row r="7719" spans="2:7" x14ac:dyDescent="0.2">
      <c r="B7719" s="26"/>
      <c r="C7719" s="26"/>
      <c r="D7719" s="26"/>
      <c r="E7719" s="26"/>
      <c r="F7719" s="26"/>
      <c r="G7719" s="26"/>
    </row>
    <row r="7720" spans="2:7" x14ac:dyDescent="0.2">
      <c r="B7720" s="26"/>
      <c r="C7720" s="26"/>
      <c r="D7720" s="26"/>
      <c r="E7720" s="26"/>
      <c r="F7720" s="26"/>
      <c r="G7720" s="26"/>
    </row>
    <row r="7721" spans="2:7" x14ac:dyDescent="0.2">
      <c r="B7721" s="26"/>
      <c r="C7721" s="26"/>
      <c r="D7721" s="26"/>
      <c r="E7721" s="26"/>
      <c r="F7721" s="26"/>
      <c r="G7721" s="26"/>
    </row>
    <row r="7722" spans="2:7" x14ac:dyDescent="0.2">
      <c r="B7722" s="26"/>
      <c r="C7722" s="26"/>
      <c r="D7722" s="26"/>
      <c r="E7722" s="26"/>
      <c r="F7722" s="26"/>
      <c r="G7722" s="26"/>
    </row>
    <row r="7723" spans="2:7" x14ac:dyDescent="0.2">
      <c r="B7723" s="26"/>
      <c r="C7723" s="26"/>
      <c r="D7723" s="26"/>
      <c r="E7723" s="26"/>
      <c r="F7723" s="26"/>
      <c r="G7723" s="26"/>
    </row>
    <row r="7724" spans="2:7" x14ac:dyDescent="0.2">
      <c r="B7724" s="26"/>
      <c r="C7724" s="26"/>
      <c r="D7724" s="26"/>
      <c r="E7724" s="26"/>
      <c r="F7724" s="26"/>
      <c r="G7724" s="26"/>
    </row>
    <row r="7725" spans="2:7" x14ac:dyDescent="0.2">
      <c r="B7725" s="26"/>
      <c r="C7725" s="26"/>
      <c r="D7725" s="26"/>
      <c r="E7725" s="26"/>
      <c r="F7725" s="26"/>
      <c r="G7725" s="26"/>
    </row>
    <row r="7726" spans="2:7" x14ac:dyDescent="0.2">
      <c r="B7726" s="26"/>
      <c r="C7726" s="26"/>
      <c r="D7726" s="26"/>
      <c r="E7726" s="26"/>
      <c r="F7726" s="26"/>
      <c r="G7726" s="26"/>
    </row>
    <row r="7727" spans="2:7" x14ac:dyDescent="0.2">
      <c r="B7727" s="26"/>
      <c r="C7727" s="26"/>
      <c r="D7727" s="26"/>
      <c r="E7727" s="26"/>
      <c r="F7727" s="26"/>
      <c r="G7727" s="26"/>
    </row>
    <row r="7728" spans="2:7" x14ac:dyDescent="0.2">
      <c r="B7728" s="26"/>
      <c r="C7728" s="26"/>
      <c r="D7728" s="26"/>
      <c r="E7728" s="26"/>
      <c r="F7728" s="26"/>
      <c r="G7728" s="26"/>
    </row>
    <row r="7729" spans="2:7" x14ac:dyDescent="0.2">
      <c r="B7729" s="26"/>
      <c r="C7729" s="26"/>
      <c r="D7729" s="26"/>
      <c r="E7729" s="26"/>
      <c r="F7729" s="26"/>
      <c r="G7729" s="26"/>
    </row>
    <row r="7730" spans="2:7" x14ac:dyDescent="0.2">
      <c r="B7730" s="26"/>
      <c r="C7730" s="26"/>
      <c r="D7730" s="26"/>
      <c r="E7730" s="26"/>
      <c r="F7730" s="26"/>
      <c r="G7730" s="26"/>
    </row>
    <row r="7731" spans="2:7" x14ac:dyDescent="0.2">
      <c r="B7731" s="26"/>
      <c r="C7731" s="26"/>
      <c r="D7731" s="26"/>
      <c r="E7731" s="26"/>
      <c r="F7731" s="26"/>
      <c r="G7731" s="26"/>
    </row>
    <row r="7732" spans="2:7" x14ac:dyDescent="0.2">
      <c r="B7732" s="26"/>
      <c r="C7732" s="26"/>
      <c r="D7732" s="26"/>
      <c r="E7732" s="26"/>
      <c r="F7732" s="26"/>
      <c r="G7732" s="26"/>
    </row>
    <row r="7733" spans="2:7" x14ac:dyDescent="0.2">
      <c r="B7733" s="26"/>
      <c r="C7733" s="26"/>
      <c r="D7733" s="26"/>
      <c r="E7733" s="26"/>
      <c r="F7733" s="26"/>
      <c r="G7733" s="26"/>
    </row>
    <row r="7734" spans="2:7" x14ac:dyDescent="0.2">
      <c r="B7734" s="26"/>
      <c r="C7734" s="26"/>
      <c r="D7734" s="26"/>
      <c r="E7734" s="26"/>
      <c r="F7734" s="26"/>
      <c r="G7734" s="26"/>
    </row>
    <row r="7735" spans="2:7" x14ac:dyDescent="0.2">
      <c r="B7735" s="26"/>
      <c r="C7735" s="26"/>
      <c r="D7735" s="26"/>
      <c r="E7735" s="26"/>
      <c r="F7735" s="26"/>
      <c r="G7735" s="26"/>
    </row>
    <row r="7736" spans="2:7" x14ac:dyDescent="0.2">
      <c r="B7736" s="26"/>
      <c r="C7736" s="26"/>
      <c r="D7736" s="26"/>
      <c r="E7736" s="26"/>
      <c r="F7736" s="26"/>
      <c r="G7736" s="26"/>
    </row>
    <row r="7737" spans="2:7" x14ac:dyDescent="0.2">
      <c r="B7737" s="26"/>
      <c r="C7737" s="26"/>
      <c r="D7737" s="26"/>
      <c r="E7737" s="26"/>
      <c r="F7737" s="26"/>
      <c r="G7737" s="26"/>
    </row>
    <row r="7738" spans="2:7" x14ac:dyDescent="0.2">
      <c r="B7738" s="26"/>
      <c r="C7738" s="26"/>
      <c r="D7738" s="26"/>
      <c r="E7738" s="26"/>
      <c r="F7738" s="26"/>
      <c r="G7738" s="26"/>
    </row>
    <row r="7739" spans="2:7" x14ac:dyDescent="0.2">
      <c r="B7739" s="26"/>
      <c r="C7739" s="26"/>
      <c r="D7739" s="26"/>
      <c r="E7739" s="26"/>
      <c r="F7739" s="26"/>
      <c r="G7739" s="26"/>
    </row>
    <row r="7740" spans="2:7" x14ac:dyDescent="0.2">
      <c r="B7740" s="26"/>
      <c r="C7740" s="26"/>
      <c r="D7740" s="26"/>
      <c r="E7740" s="26"/>
      <c r="F7740" s="26"/>
      <c r="G7740" s="26"/>
    </row>
    <row r="7741" spans="2:7" x14ac:dyDescent="0.2">
      <c r="B7741" s="26"/>
      <c r="C7741" s="26"/>
      <c r="D7741" s="26"/>
      <c r="E7741" s="26"/>
      <c r="F7741" s="26"/>
      <c r="G7741" s="26"/>
    </row>
    <row r="7742" spans="2:7" x14ac:dyDescent="0.2">
      <c r="B7742" s="26"/>
      <c r="C7742" s="26"/>
      <c r="D7742" s="26"/>
      <c r="E7742" s="26"/>
      <c r="F7742" s="26"/>
      <c r="G7742" s="26"/>
    </row>
    <row r="7743" spans="2:7" x14ac:dyDescent="0.2">
      <c r="B7743" s="26"/>
      <c r="C7743" s="26"/>
      <c r="D7743" s="26"/>
      <c r="E7743" s="26"/>
      <c r="F7743" s="26"/>
      <c r="G7743" s="26"/>
    </row>
    <row r="7744" spans="2:7" x14ac:dyDescent="0.2">
      <c r="B7744" s="26"/>
      <c r="C7744" s="26"/>
      <c r="D7744" s="26"/>
      <c r="E7744" s="26"/>
      <c r="F7744" s="26"/>
      <c r="G7744" s="26"/>
    </row>
    <row r="7745" spans="2:7" x14ac:dyDescent="0.2">
      <c r="B7745" s="26"/>
      <c r="C7745" s="26"/>
      <c r="D7745" s="26"/>
      <c r="E7745" s="26"/>
      <c r="F7745" s="26"/>
      <c r="G7745" s="26"/>
    </row>
    <row r="7746" spans="2:7" x14ac:dyDescent="0.2">
      <c r="B7746" s="26"/>
      <c r="C7746" s="26"/>
      <c r="D7746" s="26"/>
      <c r="E7746" s="26"/>
      <c r="F7746" s="26"/>
      <c r="G7746" s="26"/>
    </row>
    <row r="7747" spans="2:7" x14ac:dyDescent="0.2">
      <c r="B7747" s="26"/>
      <c r="C7747" s="26"/>
      <c r="D7747" s="26"/>
      <c r="E7747" s="26"/>
      <c r="F7747" s="26"/>
      <c r="G7747" s="26"/>
    </row>
    <row r="7748" spans="2:7" x14ac:dyDescent="0.2">
      <c r="B7748" s="26"/>
      <c r="C7748" s="26"/>
      <c r="D7748" s="26"/>
      <c r="E7748" s="26"/>
      <c r="F7748" s="26"/>
      <c r="G7748" s="26"/>
    </row>
    <row r="7749" spans="2:7" x14ac:dyDescent="0.2">
      <c r="B7749" s="26"/>
      <c r="C7749" s="26"/>
      <c r="D7749" s="26"/>
      <c r="E7749" s="26"/>
      <c r="F7749" s="26"/>
      <c r="G7749" s="26"/>
    </row>
    <row r="7750" spans="2:7" x14ac:dyDescent="0.2">
      <c r="B7750" s="26"/>
      <c r="C7750" s="26"/>
      <c r="D7750" s="26"/>
      <c r="E7750" s="26"/>
      <c r="F7750" s="26"/>
      <c r="G7750" s="26"/>
    </row>
    <row r="7751" spans="2:7" x14ac:dyDescent="0.2">
      <c r="B7751" s="26"/>
      <c r="C7751" s="26"/>
      <c r="D7751" s="26"/>
      <c r="E7751" s="26"/>
      <c r="F7751" s="26"/>
      <c r="G7751" s="26"/>
    </row>
    <row r="7752" spans="2:7" x14ac:dyDescent="0.2">
      <c r="B7752" s="26"/>
      <c r="C7752" s="26"/>
      <c r="D7752" s="26"/>
      <c r="E7752" s="26"/>
      <c r="F7752" s="26"/>
      <c r="G7752" s="26"/>
    </row>
    <row r="7753" spans="2:7" x14ac:dyDescent="0.2">
      <c r="B7753" s="26"/>
      <c r="C7753" s="26"/>
      <c r="D7753" s="26"/>
      <c r="E7753" s="26"/>
      <c r="F7753" s="26"/>
      <c r="G7753" s="26"/>
    </row>
    <row r="7754" spans="2:7" x14ac:dyDescent="0.2">
      <c r="B7754" s="26"/>
      <c r="C7754" s="26"/>
      <c r="D7754" s="26"/>
      <c r="E7754" s="26"/>
      <c r="F7754" s="26"/>
      <c r="G7754" s="26"/>
    </row>
    <row r="7755" spans="2:7" x14ac:dyDescent="0.2">
      <c r="B7755" s="26"/>
      <c r="C7755" s="26"/>
      <c r="D7755" s="26"/>
      <c r="E7755" s="26"/>
      <c r="F7755" s="26"/>
      <c r="G7755" s="26"/>
    </row>
    <row r="7756" spans="2:7" x14ac:dyDescent="0.2">
      <c r="B7756" s="26"/>
      <c r="C7756" s="26"/>
      <c r="D7756" s="26"/>
      <c r="E7756" s="26"/>
      <c r="F7756" s="26"/>
      <c r="G7756" s="26"/>
    </row>
    <row r="7757" spans="2:7" x14ac:dyDescent="0.2">
      <c r="B7757" s="26"/>
      <c r="C7757" s="26"/>
      <c r="D7757" s="26"/>
      <c r="E7757" s="26"/>
      <c r="F7757" s="26"/>
      <c r="G7757" s="26"/>
    </row>
    <row r="7758" spans="2:7" x14ac:dyDescent="0.2">
      <c r="B7758" s="26"/>
      <c r="C7758" s="26"/>
      <c r="D7758" s="26"/>
      <c r="E7758" s="26"/>
      <c r="F7758" s="26"/>
      <c r="G7758" s="26"/>
    </row>
    <row r="7759" spans="2:7" x14ac:dyDescent="0.2">
      <c r="B7759" s="26"/>
      <c r="C7759" s="26"/>
      <c r="D7759" s="26"/>
      <c r="E7759" s="26"/>
      <c r="F7759" s="26"/>
      <c r="G7759" s="26"/>
    </row>
    <row r="7760" spans="2:7" x14ac:dyDescent="0.2">
      <c r="B7760" s="26"/>
      <c r="C7760" s="26"/>
      <c r="D7760" s="26"/>
      <c r="E7760" s="26"/>
      <c r="F7760" s="26"/>
      <c r="G7760" s="26"/>
    </row>
    <row r="7761" spans="2:7" x14ac:dyDescent="0.2">
      <c r="B7761" s="26"/>
      <c r="C7761" s="26"/>
      <c r="D7761" s="26"/>
      <c r="E7761" s="26"/>
      <c r="F7761" s="26"/>
      <c r="G7761" s="26"/>
    </row>
    <row r="7762" spans="2:7" x14ac:dyDescent="0.2">
      <c r="B7762" s="26"/>
      <c r="C7762" s="26"/>
      <c r="D7762" s="26"/>
      <c r="E7762" s="26"/>
      <c r="F7762" s="26"/>
      <c r="G7762" s="26"/>
    </row>
    <row r="7763" spans="2:7" x14ac:dyDescent="0.2">
      <c r="B7763" s="26"/>
      <c r="C7763" s="26"/>
      <c r="D7763" s="26"/>
      <c r="E7763" s="26"/>
      <c r="F7763" s="26"/>
      <c r="G7763" s="26"/>
    </row>
    <row r="7764" spans="2:7" x14ac:dyDescent="0.2">
      <c r="B7764" s="26"/>
      <c r="C7764" s="26"/>
      <c r="D7764" s="26"/>
      <c r="E7764" s="26"/>
      <c r="F7764" s="26"/>
      <c r="G7764" s="26"/>
    </row>
    <row r="7765" spans="2:7" x14ac:dyDescent="0.2">
      <c r="B7765" s="26"/>
      <c r="C7765" s="26"/>
      <c r="D7765" s="26"/>
      <c r="E7765" s="26"/>
      <c r="F7765" s="26"/>
      <c r="G7765" s="26"/>
    </row>
    <row r="7766" spans="2:7" x14ac:dyDescent="0.2">
      <c r="B7766" s="26"/>
      <c r="C7766" s="26"/>
      <c r="D7766" s="26"/>
      <c r="E7766" s="26"/>
      <c r="F7766" s="26"/>
      <c r="G7766" s="26"/>
    </row>
    <row r="7767" spans="2:7" x14ac:dyDescent="0.2">
      <c r="B7767" s="26"/>
      <c r="C7767" s="26"/>
      <c r="D7767" s="26"/>
      <c r="E7767" s="26"/>
      <c r="F7767" s="26"/>
      <c r="G7767" s="26"/>
    </row>
    <row r="7768" spans="2:7" x14ac:dyDescent="0.2">
      <c r="B7768" s="26"/>
      <c r="C7768" s="26"/>
      <c r="D7768" s="26"/>
      <c r="E7768" s="26"/>
      <c r="F7768" s="26"/>
      <c r="G7768" s="26"/>
    </row>
    <row r="7769" spans="2:7" x14ac:dyDescent="0.2">
      <c r="B7769" s="26"/>
      <c r="C7769" s="26"/>
      <c r="D7769" s="26"/>
      <c r="E7769" s="26"/>
      <c r="F7769" s="26"/>
      <c r="G7769" s="26"/>
    </row>
    <row r="7770" spans="2:7" x14ac:dyDescent="0.2">
      <c r="B7770" s="26"/>
      <c r="C7770" s="26"/>
      <c r="D7770" s="26"/>
      <c r="E7770" s="26"/>
      <c r="F7770" s="26"/>
      <c r="G7770" s="26"/>
    </row>
    <row r="7771" spans="2:7" x14ac:dyDescent="0.2">
      <c r="B7771" s="26"/>
      <c r="C7771" s="26"/>
      <c r="D7771" s="26"/>
      <c r="E7771" s="26"/>
      <c r="F7771" s="26"/>
      <c r="G7771" s="26"/>
    </row>
    <row r="7772" spans="2:7" x14ac:dyDescent="0.2">
      <c r="B7772" s="26"/>
      <c r="C7772" s="26"/>
      <c r="D7772" s="26"/>
      <c r="E7772" s="26"/>
      <c r="F7772" s="26"/>
      <c r="G7772" s="26"/>
    </row>
    <row r="7773" spans="2:7" x14ac:dyDescent="0.2">
      <c r="B7773" s="26"/>
      <c r="C7773" s="26"/>
      <c r="D7773" s="26"/>
      <c r="E7773" s="26"/>
      <c r="F7773" s="26"/>
      <c r="G7773" s="26"/>
    </row>
    <row r="7774" spans="2:7" x14ac:dyDescent="0.2">
      <c r="B7774" s="26"/>
      <c r="C7774" s="26"/>
      <c r="D7774" s="26"/>
      <c r="E7774" s="26"/>
      <c r="F7774" s="26"/>
      <c r="G7774" s="26"/>
    </row>
    <row r="7775" spans="2:7" x14ac:dyDescent="0.2">
      <c r="B7775" s="26"/>
      <c r="C7775" s="26"/>
      <c r="D7775" s="26"/>
      <c r="E7775" s="26"/>
      <c r="F7775" s="26"/>
      <c r="G7775" s="26"/>
    </row>
    <row r="7776" spans="2:7" x14ac:dyDescent="0.2">
      <c r="B7776" s="26"/>
      <c r="C7776" s="26"/>
      <c r="D7776" s="26"/>
      <c r="E7776" s="26"/>
      <c r="F7776" s="26"/>
      <c r="G7776" s="26"/>
    </row>
    <row r="7777" spans="2:7" x14ac:dyDescent="0.2">
      <c r="B7777" s="26"/>
      <c r="C7777" s="26"/>
      <c r="D7777" s="26"/>
      <c r="E7777" s="26"/>
      <c r="F7777" s="26"/>
      <c r="G7777" s="26"/>
    </row>
    <row r="7778" spans="2:7" x14ac:dyDescent="0.2">
      <c r="B7778" s="26"/>
      <c r="C7778" s="26"/>
      <c r="D7778" s="26"/>
      <c r="E7778" s="26"/>
      <c r="F7778" s="26"/>
      <c r="G7778" s="26"/>
    </row>
    <row r="7779" spans="2:7" x14ac:dyDescent="0.2">
      <c r="B7779" s="26"/>
      <c r="C7779" s="26"/>
      <c r="D7779" s="26"/>
      <c r="E7779" s="26"/>
      <c r="F7779" s="26"/>
      <c r="G7779" s="26"/>
    </row>
    <row r="7780" spans="2:7" x14ac:dyDescent="0.2">
      <c r="B7780" s="26"/>
      <c r="C7780" s="26"/>
      <c r="D7780" s="26"/>
      <c r="E7780" s="26"/>
      <c r="F7780" s="26"/>
      <c r="G7780" s="26"/>
    </row>
    <row r="7781" spans="2:7" x14ac:dyDescent="0.2">
      <c r="B7781" s="26"/>
      <c r="C7781" s="26"/>
      <c r="D7781" s="26"/>
      <c r="E7781" s="26"/>
      <c r="F7781" s="26"/>
      <c r="G7781" s="26"/>
    </row>
    <row r="7782" spans="2:7" x14ac:dyDescent="0.2">
      <c r="B7782" s="26"/>
      <c r="C7782" s="26"/>
      <c r="D7782" s="26"/>
      <c r="E7782" s="26"/>
      <c r="F7782" s="26"/>
      <c r="G7782" s="26"/>
    </row>
    <row r="7783" spans="2:7" x14ac:dyDescent="0.2">
      <c r="B7783" s="26"/>
      <c r="C7783" s="26"/>
      <c r="D7783" s="26"/>
      <c r="E7783" s="26"/>
      <c r="F7783" s="26"/>
      <c r="G7783" s="26"/>
    </row>
    <row r="7784" spans="2:7" x14ac:dyDescent="0.2">
      <c r="B7784" s="26"/>
      <c r="C7784" s="26"/>
      <c r="D7784" s="26"/>
      <c r="E7784" s="26"/>
      <c r="F7784" s="26"/>
      <c r="G7784" s="26"/>
    </row>
    <row r="7785" spans="2:7" x14ac:dyDescent="0.2">
      <c r="B7785" s="26"/>
      <c r="C7785" s="26"/>
      <c r="D7785" s="26"/>
      <c r="E7785" s="26"/>
      <c r="F7785" s="26"/>
      <c r="G7785" s="26"/>
    </row>
    <row r="7786" spans="2:7" x14ac:dyDescent="0.2">
      <c r="B7786" s="26"/>
      <c r="C7786" s="26"/>
      <c r="D7786" s="26"/>
      <c r="E7786" s="26"/>
      <c r="F7786" s="26"/>
      <c r="G7786" s="26"/>
    </row>
    <row r="7787" spans="2:7" x14ac:dyDescent="0.2">
      <c r="B7787" s="26"/>
      <c r="C7787" s="26"/>
      <c r="D7787" s="26"/>
      <c r="E7787" s="26"/>
      <c r="F7787" s="26"/>
      <c r="G7787" s="26"/>
    </row>
    <row r="7788" spans="2:7" x14ac:dyDescent="0.2">
      <c r="B7788" s="26"/>
      <c r="C7788" s="26"/>
      <c r="D7788" s="26"/>
      <c r="E7788" s="26"/>
      <c r="F7788" s="26"/>
      <c r="G7788" s="26"/>
    </row>
    <row r="7789" spans="2:7" x14ac:dyDescent="0.2">
      <c r="B7789" s="26"/>
      <c r="C7789" s="26"/>
      <c r="D7789" s="26"/>
      <c r="E7789" s="26"/>
      <c r="F7789" s="26"/>
      <c r="G7789" s="26"/>
    </row>
    <row r="7790" spans="2:7" x14ac:dyDescent="0.2">
      <c r="B7790" s="26"/>
      <c r="C7790" s="26"/>
      <c r="D7790" s="26"/>
      <c r="E7790" s="26"/>
      <c r="F7790" s="26"/>
      <c r="G7790" s="26"/>
    </row>
    <row r="7791" spans="2:7" x14ac:dyDescent="0.2">
      <c r="B7791" s="26"/>
      <c r="C7791" s="26"/>
      <c r="D7791" s="26"/>
      <c r="E7791" s="26"/>
      <c r="F7791" s="26"/>
      <c r="G7791" s="26"/>
    </row>
    <row r="7792" spans="2:7" x14ac:dyDescent="0.2">
      <c r="B7792" s="26"/>
      <c r="C7792" s="26"/>
      <c r="D7792" s="26"/>
      <c r="E7792" s="26"/>
      <c r="F7792" s="26"/>
      <c r="G7792" s="26"/>
    </row>
    <row r="7793" spans="2:7" x14ac:dyDescent="0.2">
      <c r="B7793" s="26"/>
      <c r="C7793" s="26"/>
      <c r="D7793" s="26"/>
      <c r="E7793" s="26"/>
      <c r="F7793" s="26"/>
      <c r="G7793" s="26"/>
    </row>
    <row r="7794" spans="2:7" x14ac:dyDescent="0.2">
      <c r="B7794" s="26"/>
      <c r="C7794" s="26"/>
      <c r="D7794" s="26"/>
      <c r="E7794" s="26"/>
      <c r="F7794" s="26"/>
      <c r="G7794" s="26"/>
    </row>
    <row r="7795" spans="2:7" x14ac:dyDescent="0.2">
      <c r="B7795" s="26"/>
      <c r="C7795" s="26"/>
      <c r="D7795" s="26"/>
      <c r="E7795" s="26"/>
      <c r="F7795" s="26"/>
      <c r="G7795" s="26"/>
    </row>
    <row r="7796" spans="2:7" x14ac:dyDescent="0.2">
      <c r="B7796" s="26"/>
      <c r="C7796" s="26"/>
      <c r="D7796" s="26"/>
      <c r="E7796" s="26"/>
      <c r="F7796" s="26"/>
      <c r="G7796" s="26"/>
    </row>
    <row r="7797" spans="2:7" x14ac:dyDescent="0.2">
      <c r="B7797" s="26"/>
      <c r="C7797" s="26"/>
      <c r="D7797" s="26"/>
      <c r="E7797" s="26"/>
      <c r="F7797" s="26"/>
      <c r="G7797" s="26"/>
    </row>
    <row r="7798" spans="2:7" x14ac:dyDescent="0.2">
      <c r="B7798" s="26"/>
      <c r="C7798" s="26"/>
      <c r="D7798" s="26"/>
      <c r="E7798" s="26"/>
      <c r="F7798" s="26"/>
      <c r="G7798" s="26"/>
    </row>
    <row r="7799" spans="2:7" x14ac:dyDescent="0.2">
      <c r="B7799" s="26"/>
      <c r="C7799" s="26"/>
      <c r="D7799" s="26"/>
      <c r="E7799" s="26"/>
      <c r="F7799" s="26"/>
      <c r="G7799" s="26"/>
    </row>
    <row r="7800" spans="2:7" x14ac:dyDescent="0.2">
      <c r="B7800" s="26"/>
      <c r="C7800" s="26"/>
      <c r="D7800" s="26"/>
      <c r="E7800" s="26"/>
      <c r="F7800" s="26"/>
      <c r="G7800" s="26"/>
    </row>
    <row r="7801" spans="2:7" x14ac:dyDescent="0.2">
      <c r="B7801" s="26"/>
      <c r="C7801" s="26"/>
      <c r="D7801" s="26"/>
      <c r="E7801" s="26"/>
      <c r="F7801" s="26"/>
      <c r="G7801" s="26"/>
    </row>
    <row r="7802" spans="2:7" x14ac:dyDescent="0.2">
      <c r="B7802" s="26"/>
      <c r="C7802" s="26"/>
      <c r="D7802" s="26"/>
      <c r="E7802" s="26"/>
      <c r="F7802" s="26"/>
      <c r="G7802" s="26"/>
    </row>
    <row r="7803" spans="2:7" x14ac:dyDescent="0.2">
      <c r="B7803" s="26"/>
      <c r="C7803" s="26"/>
      <c r="D7803" s="26"/>
      <c r="E7803" s="26"/>
      <c r="F7803" s="26"/>
      <c r="G7803" s="26"/>
    </row>
    <row r="7804" spans="2:7" x14ac:dyDescent="0.2">
      <c r="B7804" s="26"/>
      <c r="C7804" s="26"/>
      <c r="D7804" s="26"/>
      <c r="E7804" s="26"/>
      <c r="F7804" s="26"/>
      <c r="G7804" s="26"/>
    </row>
    <row r="7805" spans="2:7" x14ac:dyDescent="0.2">
      <c r="B7805" s="26"/>
      <c r="C7805" s="26"/>
      <c r="D7805" s="26"/>
      <c r="E7805" s="26"/>
      <c r="F7805" s="26"/>
      <c r="G7805" s="26"/>
    </row>
    <row r="7806" spans="2:7" x14ac:dyDescent="0.2">
      <c r="B7806" s="26"/>
      <c r="C7806" s="26"/>
      <c r="D7806" s="26"/>
      <c r="E7806" s="26"/>
      <c r="F7806" s="26"/>
      <c r="G7806" s="26"/>
    </row>
    <row r="7807" spans="2:7" x14ac:dyDescent="0.2">
      <c r="B7807" s="26"/>
      <c r="C7807" s="26"/>
      <c r="D7807" s="26"/>
      <c r="E7807" s="26"/>
      <c r="F7807" s="26"/>
      <c r="G7807" s="26"/>
    </row>
    <row r="7808" spans="2:7" x14ac:dyDescent="0.2">
      <c r="B7808" s="26"/>
      <c r="C7808" s="26"/>
      <c r="D7808" s="26"/>
      <c r="E7808" s="26"/>
      <c r="F7808" s="26"/>
      <c r="G7808" s="26"/>
    </row>
    <row r="7809" spans="2:7" x14ac:dyDescent="0.2">
      <c r="B7809" s="26"/>
      <c r="C7809" s="26"/>
      <c r="D7809" s="26"/>
      <c r="E7809" s="26"/>
      <c r="F7809" s="26"/>
      <c r="G7809" s="26"/>
    </row>
    <row r="7810" spans="2:7" x14ac:dyDescent="0.2">
      <c r="B7810" s="26"/>
      <c r="C7810" s="26"/>
      <c r="D7810" s="26"/>
      <c r="E7810" s="26"/>
      <c r="F7810" s="26"/>
      <c r="G7810" s="26"/>
    </row>
    <row r="7811" spans="2:7" x14ac:dyDescent="0.2">
      <c r="B7811" s="26"/>
      <c r="C7811" s="26"/>
      <c r="D7811" s="26"/>
      <c r="E7811" s="26"/>
      <c r="F7811" s="26"/>
      <c r="G7811" s="26"/>
    </row>
    <row r="7812" spans="2:7" x14ac:dyDescent="0.2">
      <c r="B7812" s="26"/>
      <c r="C7812" s="26"/>
      <c r="D7812" s="26"/>
      <c r="E7812" s="26"/>
      <c r="F7812" s="26"/>
      <c r="G7812" s="26"/>
    </row>
    <row r="7813" spans="2:7" x14ac:dyDescent="0.2">
      <c r="B7813" s="26"/>
      <c r="C7813" s="26"/>
      <c r="D7813" s="26"/>
      <c r="E7813" s="26"/>
      <c r="F7813" s="26"/>
      <c r="G7813" s="26"/>
    </row>
    <row r="7814" spans="2:7" x14ac:dyDescent="0.2">
      <c r="B7814" s="26"/>
      <c r="C7814" s="26"/>
      <c r="D7814" s="26"/>
      <c r="E7814" s="26"/>
      <c r="F7814" s="26"/>
      <c r="G7814" s="26"/>
    </row>
    <row r="7815" spans="2:7" x14ac:dyDescent="0.2">
      <c r="B7815" s="26"/>
      <c r="C7815" s="26"/>
      <c r="D7815" s="26"/>
      <c r="E7815" s="26"/>
      <c r="F7815" s="26"/>
      <c r="G7815" s="26"/>
    </row>
    <row r="7816" spans="2:7" x14ac:dyDescent="0.2">
      <c r="B7816" s="26"/>
      <c r="C7816" s="26"/>
      <c r="D7816" s="26"/>
      <c r="E7816" s="26"/>
      <c r="F7816" s="26"/>
      <c r="G7816" s="26"/>
    </row>
    <row r="7817" spans="2:7" x14ac:dyDescent="0.2">
      <c r="B7817" s="26"/>
      <c r="C7817" s="26"/>
      <c r="D7817" s="26"/>
      <c r="E7817" s="26"/>
      <c r="F7817" s="26"/>
      <c r="G7817" s="26"/>
    </row>
    <row r="7818" spans="2:7" x14ac:dyDescent="0.2">
      <c r="B7818" s="26"/>
      <c r="C7818" s="26"/>
      <c r="D7818" s="26"/>
      <c r="E7818" s="26"/>
      <c r="F7818" s="26"/>
      <c r="G7818" s="26"/>
    </row>
    <row r="7819" spans="2:7" x14ac:dyDescent="0.2">
      <c r="B7819" s="26"/>
      <c r="C7819" s="26"/>
      <c r="D7819" s="26"/>
      <c r="E7819" s="26"/>
      <c r="F7819" s="26"/>
      <c r="G7819" s="26"/>
    </row>
    <row r="7820" spans="2:7" x14ac:dyDescent="0.2">
      <c r="B7820" s="26"/>
      <c r="C7820" s="26"/>
      <c r="D7820" s="26"/>
      <c r="E7820" s="26"/>
      <c r="F7820" s="26"/>
      <c r="G7820" s="26"/>
    </row>
    <row r="7821" spans="2:7" x14ac:dyDescent="0.2">
      <c r="B7821" s="26"/>
      <c r="C7821" s="26"/>
      <c r="D7821" s="26"/>
      <c r="E7821" s="26"/>
      <c r="F7821" s="26"/>
      <c r="G7821" s="26"/>
    </row>
    <row r="7822" spans="2:7" x14ac:dyDescent="0.2">
      <c r="B7822" s="26"/>
      <c r="C7822" s="26"/>
      <c r="D7822" s="26"/>
      <c r="E7822" s="26"/>
      <c r="F7822" s="26"/>
      <c r="G7822" s="26"/>
    </row>
    <row r="7823" spans="2:7" x14ac:dyDescent="0.2">
      <c r="B7823" s="26"/>
      <c r="C7823" s="26"/>
      <c r="D7823" s="26"/>
      <c r="E7823" s="26"/>
      <c r="F7823" s="26"/>
      <c r="G7823" s="26"/>
    </row>
    <row r="7824" spans="2:7" x14ac:dyDescent="0.2">
      <c r="B7824" s="26"/>
      <c r="C7824" s="26"/>
      <c r="D7824" s="26"/>
      <c r="E7824" s="26"/>
      <c r="F7824" s="26"/>
      <c r="G7824" s="26"/>
    </row>
    <row r="7825" spans="2:7" x14ac:dyDescent="0.2">
      <c r="B7825" s="26"/>
      <c r="C7825" s="26"/>
      <c r="D7825" s="26"/>
      <c r="E7825" s="26"/>
      <c r="F7825" s="26"/>
      <c r="G7825" s="26"/>
    </row>
    <row r="7826" spans="2:7" x14ac:dyDescent="0.2">
      <c r="B7826" s="26"/>
      <c r="C7826" s="26"/>
      <c r="D7826" s="26"/>
      <c r="E7826" s="26"/>
      <c r="F7826" s="26"/>
      <c r="G7826" s="26"/>
    </row>
    <row r="7827" spans="2:7" x14ac:dyDescent="0.2">
      <c r="B7827" s="26"/>
      <c r="C7827" s="26"/>
      <c r="D7827" s="26"/>
      <c r="E7827" s="26"/>
      <c r="F7827" s="26"/>
      <c r="G7827" s="26"/>
    </row>
    <row r="7828" spans="2:7" x14ac:dyDescent="0.2">
      <c r="B7828" s="26"/>
      <c r="C7828" s="26"/>
      <c r="D7828" s="26"/>
      <c r="E7828" s="26"/>
      <c r="F7828" s="26"/>
      <c r="G7828" s="26"/>
    </row>
    <row r="7829" spans="2:7" x14ac:dyDescent="0.2">
      <c r="B7829" s="26"/>
      <c r="C7829" s="26"/>
      <c r="D7829" s="26"/>
      <c r="E7829" s="26"/>
      <c r="F7829" s="26"/>
      <c r="G7829" s="26"/>
    </row>
    <row r="7830" spans="2:7" x14ac:dyDescent="0.2">
      <c r="B7830" s="26"/>
      <c r="C7830" s="26"/>
      <c r="D7830" s="26"/>
      <c r="E7830" s="26"/>
      <c r="F7830" s="26"/>
      <c r="G7830" s="26"/>
    </row>
    <row r="7831" spans="2:7" x14ac:dyDescent="0.2">
      <c r="B7831" s="26"/>
      <c r="C7831" s="26"/>
      <c r="D7831" s="26"/>
      <c r="E7831" s="26"/>
      <c r="F7831" s="26"/>
      <c r="G7831" s="26"/>
    </row>
    <row r="7832" spans="2:7" x14ac:dyDescent="0.2">
      <c r="B7832" s="26"/>
      <c r="C7832" s="26"/>
      <c r="D7832" s="26"/>
      <c r="E7832" s="26"/>
      <c r="F7832" s="26"/>
      <c r="G7832" s="26"/>
    </row>
    <row r="7833" spans="2:7" x14ac:dyDescent="0.2">
      <c r="B7833" s="26"/>
      <c r="C7833" s="26"/>
      <c r="D7833" s="26"/>
      <c r="E7833" s="26"/>
      <c r="F7833" s="26"/>
      <c r="G7833" s="26"/>
    </row>
    <row r="7834" spans="2:7" x14ac:dyDescent="0.2">
      <c r="B7834" s="26"/>
      <c r="C7834" s="26"/>
      <c r="D7834" s="26"/>
      <c r="E7834" s="26"/>
      <c r="F7834" s="26"/>
      <c r="G7834" s="26"/>
    </row>
    <row r="7835" spans="2:7" x14ac:dyDescent="0.2">
      <c r="B7835" s="26"/>
      <c r="C7835" s="26"/>
      <c r="D7835" s="26"/>
      <c r="E7835" s="26"/>
      <c r="F7835" s="26"/>
      <c r="G7835" s="26"/>
    </row>
    <row r="7836" spans="2:7" x14ac:dyDescent="0.2">
      <c r="B7836" s="26"/>
      <c r="C7836" s="26"/>
      <c r="D7836" s="26"/>
      <c r="E7836" s="26"/>
      <c r="F7836" s="26"/>
      <c r="G7836" s="26"/>
    </row>
    <row r="7837" spans="2:7" x14ac:dyDescent="0.2">
      <c r="B7837" s="26"/>
      <c r="C7837" s="26"/>
      <c r="D7837" s="26"/>
      <c r="E7837" s="26"/>
      <c r="F7837" s="26"/>
      <c r="G7837" s="26"/>
    </row>
    <row r="7838" spans="2:7" x14ac:dyDescent="0.2">
      <c r="B7838" s="26"/>
      <c r="C7838" s="26"/>
      <c r="D7838" s="26"/>
      <c r="E7838" s="26"/>
      <c r="F7838" s="26"/>
      <c r="G7838" s="26"/>
    </row>
    <row r="7839" spans="2:7" x14ac:dyDescent="0.2">
      <c r="B7839" s="26"/>
      <c r="C7839" s="26"/>
      <c r="D7839" s="26"/>
      <c r="E7839" s="26"/>
      <c r="F7839" s="26"/>
      <c r="G7839" s="26"/>
    </row>
    <row r="7840" spans="2:7" x14ac:dyDescent="0.2">
      <c r="B7840" s="26"/>
      <c r="C7840" s="26"/>
      <c r="D7840" s="26"/>
      <c r="E7840" s="26"/>
      <c r="F7840" s="26"/>
      <c r="G7840" s="26"/>
    </row>
    <row r="7841" spans="2:7" x14ac:dyDescent="0.2">
      <c r="B7841" s="26"/>
      <c r="C7841" s="26"/>
      <c r="D7841" s="26"/>
      <c r="E7841" s="26"/>
      <c r="F7841" s="26"/>
      <c r="G7841" s="26"/>
    </row>
    <row r="7842" spans="2:7" x14ac:dyDescent="0.2">
      <c r="B7842" s="26"/>
      <c r="C7842" s="26"/>
      <c r="D7842" s="26"/>
      <c r="E7842" s="26"/>
      <c r="F7842" s="26"/>
      <c r="G7842" s="26"/>
    </row>
    <row r="7843" spans="2:7" x14ac:dyDescent="0.2">
      <c r="B7843" s="26"/>
      <c r="C7843" s="26"/>
      <c r="D7843" s="26"/>
      <c r="E7843" s="26"/>
      <c r="F7843" s="26"/>
      <c r="G7843" s="26"/>
    </row>
    <row r="7844" spans="2:7" x14ac:dyDescent="0.2">
      <c r="B7844" s="26"/>
      <c r="C7844" s="26"/>
      <c r="D7844" s="26"/>
      <c r="E7844" s="26"/>
      <c r="F7844" s="26"/>
      <c r="G7844" s="26"/>
    </row>
    <row r="7845" spans="2:7" x14ac:dyDescent="0.2">
      <c r="B7845" s="26"/>
      <c r="C7845" s="26"/>
      <c r="D7845" s="26"/>
      <c r="E7845" s="26"/>
      <c r="F7845" s="26"/>
      <c r="G7845" s="26"/>
    </row>
    <row r="7846" spans="2:7" x14ac:dyDescent="0.2">
      <c r="B7846" s="26"/>
      <c r="C7846" s="26"/>
      <c r="D7846" s="26"/>
      <c r="E7846" s="26"/>
      <c r="F7846" s="26"/>
      <c r="G7846" s="26"/>
    </row>
    <row r="7847" spans="2:7" x14ac:dyDescent="0.2">
      <c r="B7847" s="26"/>
      <c r="C7847" s="26"/>
      <c r="D7847" s="26"/>
      <c r="E7847" s="26"/>
      <c r="F7847" s="26"/>
      <c r="G7847" s="26"/>
    </row>
    <row r="7848" spans="2:7" x14ac:dyDescent="0.2">
      <c r="B7848" s="26"/>
      <c r="C7848" s="26"/>
      <c r="D7848" s="26"/>
      <c r="E7848" s="26"/>
      <c r="F7848" s="26"/>
      <c r="G7848" s="26"/>
    </row>
    <row r="7849" spans="2:7" x14ac:dyDescent="0.2">
      <c r="B7849" s="26"/>
      <c r="C7849" s="26"/>
      <c r="D7849" s="26"/>
      <c r="E7849" s="26"/>
      <c r="F7849" s="26"/>
      <c r="G7849" s="26"/>
    </row>
    <row r="7850" spans="2:7" x14ac:dyDescent="0.2">
      <c r="B7850" s="26"/>
      <c r="C7850" s="26"/>
      <c r="D7850" s="26"/>
      <c r="E7850" s="26"/>
      <c r="F7850" s="26"/>
      <c r="G7850" s="26"/>
    </row>
    <row r="7851" spans="2:7" x14ac:dyDescent="0.2">
      <c r="B7851" s="26"/>
      <c r="C7851" s="26"/>
      <c r="D7851" s="26"/>
      <c r="E7851" s="26"/>
      <c r="F7851" s="26"/>
      <c r="G7851" s="26"/>
    </row>
    <row r="7852" spans="2:7" x14ac:dyDescent="0.2">
      <c r="B7852" s="26"/>
      <c r="C7852" s="26"/>
      <c r="D7852" s="26"/>
      <c r="E7852" s="26"/>
      <c r="F7852" s="26"/>
      <c r="G7852" s="26"/>
    </row>
    <row r="7853" spans="2:7" x14ac:dyDescent="0.2">
      <c r="B7853" s="26"/>
      <c r="C7853" s="26"/>
      <c r="D7853" s="26"/>
      <c r="E7853" s="26"/>
      <c r="F7853" s="26"/>
      <c r="G7853" s="26"/>
    </row>
    <row r="7854" spans="2:7" x14ac:dyDescent="0.2">
      <c r="B7854" s="26"/>
      <c r="C7854" s="26"/>
      <c r="D7854" s="26"/>
      <c r="E7854" s="26"/>
      <c r="F7854" s="26"/>
      <c r="G7854" s="26"/>
    </row>
    <row r="7855" spans="2:7" x14ac:dyDescent="0.2">
      <c r="B7855" s="26"/>
      <c r="C7855" s="26"/>
      <c r="D7855" s="26"/>
      <c r="E7855" s="26"/>
      <c r="F7855" s="26"/>
      <c r="G7855" s="26"/>
    </row>
    <row r="7856" spans="2:7" x14ac:dyDescent="0.2">
      <c r="B7856" s="26"/>
      <c r="C7856" s="26"/>
      <c r="D7856" s="26"/>
      <c r="E7856" s="26"/>
      <c r="F7856" s="26"/>
      <c r="G7856" s="26"/>
    </row>
    <row r="7857" spans="2:7" x14ac:dyDescent="0.2">
      <c r="B7857" s="26"/>
      <c r="C7857" s="26"/>
      <c r="D7857" s="26"/>
      <c r="E7857" s="26"/>
      <c r="F7857" s="26"/>
      <c r="G7857" s="26"/>
    </row>
    <row r="7858" spans="2:7" x14ac:dyDescent="0.2">
      <c r="B7858" s="26"/>
      <c r="C7858" s="26"/>
      <c r="D7858" s="26"/>
      <c r="E7858" s="26"/>
      <c r="F7858" s="26"/>
      <c r="G7858" s="26"/>
    </row>
    <row r="7859" spans="2:7" x14ac:dyDescent="0.2">
      <c r="B7859" s="26"/>
      <c r="C7859" s="26"/>
      <c r="D7859" s="26"/>
      <c r="E7859" s="26"/>
      <c r="F7859" s="26"/>
      <c r="G7859" s="26"/>
    </row>
    <row r="7860" spans="2:7" x14ac:dyDescent="0.2">
      <c r="B7860" s="26"/>
      <c r="C7860" s="26"/>
      <c r="D7860" s="26"/>
      <c r="E7860" s="26"/>
      <c r="F7860" s="26"/>
      <c r="G7860" s="26"/>
    </row>
    <row r="7861" spans="2:7" x14ac:dyDescent="0.2">
      <c r="B7861" s="26"/>
      <c r="C7861" s="26"/>
      <c r="D7861" s="26"/>
      <c r="E7861" s="26"/>
      <c r="F7861" s="26"/>
      <c r="G7861" s="26"/>
    </row>
    <row r="7862" spans="2:7" x14ac:dyDescent="0.2">
      <c r="B7862" s="26"/>
      <c r="C7862" s="26"/>
      <c r="D7862" s="26"/>
      <c r="E7862" s="26"/>
      <c r="F7862" s="26"/>
      <c r="G7862" s="26"/>
    </row>
    <row r="7863" spans="2:7" x14ac:dyDescent="0.2">
      <c r="B7863" s="26"/>
      <c r="C7863" s="26"/>
      <c r="D7863" s="26"/>
      <c r="E7863" s="26"/>
      <c r="F7863" s="26"/>
      <c r="G7863" s="26"/>
    </row>
    <row r="7864" spans="2:7" x14ac:dyDescent="0.2">
      <c r="B7864" s="26"/>
      <c r="C7864" s="26"/>
      <c r="D7864" s="26"/>
      <c r="E7864" s="26"/>
      <c r="F7864" s="26"/>
      <c r="G7864" s="26"/>
    </row>
    <row r="7865" spans="2:7" x14ac:dyDescent="0.2">
      <c r="B7865" s="26"/>
      <c r="C7865" s="26"/>
      <c r="D7865" s="26"/>
      <c r="E7865" s="26"/>
      <c r="F7865" s="26"/>
      <c r="G7865" s="26"/>
    </row>
    <row r="7866" spans="2:7" x14ac:dyDescent="0.2">
      <c r="B7866" s="26"/>
      <c r="C7866" s="26"/>
      <c r="D7866" s="26"/>
      <c r="E7866" s="26"/>
      <c r="F7866" s="26"/>
      <c r="G7866" s="26"/>
    </row>
    <row r="7867" spans="2:7" x14ac:dyDescent="0.2">
      <c r="B7867" s="26"/>
      <c r="C7867" s="26"/>
      <c r="D7867" s="26"/>
      <c r="E7867" s="26"/>
      <c r="F7867" s="26"/>
      <c r="G7867" s="26"/>
    </row>
    <row r="7868" spans="2:7" x14ac:dyDescent="0.2">
      <c r="B7868" s="26"/>
      <c r="C7868" s="26"/>
      <c r="D7868" s="26"/>
      <c r="E7868" s="26"/>
      <c r="F7868" s="26"/>
      <c r="G7868" s="26"/>
    </row>
    <row r="7869" spans="2:7" x14ac:dyDescent="0.2">
      <c r="B7869" s="26"/>
      <c r="C7869" s="26"/>
      <c r="D7869" s="26"/>
      <c r="E7869" s="26"/>
      <c r="F7869" s="26"/>
      <c r="G7869" s="26"/>
    </row>
    <row r="7870" spans="2:7" x14ac:dyDescent="0.2">
      <c r="B7870" s="26"/>
      <c r="C7870" s="26"/>
      <c r="D7870" s="26"/>
      <c r="E7870" s="26"/>
      <c r="F7870" s="26"/>
      <c r="G7870" s="26"/>
    </row>
    <row r="7871" spans="2:7" x14ac:dyDescent="0.2">
      <c r="B7871" s="26"/>
      <c r="C7871" s="26"/>
      <c r="D7871" s="26"/>
      <c r="E7871" s="26"/>
      <c r="F7871" s="26"/>
      <c r="G7871" s="26"/>
    </row>
    <row r="7872" spans="2:7" x14ac:dyDescent="0.2">
      <c r="B7872" s="26"/>
      <c r="C7872" s="26"/>
      <c r="D7872" s="26"/>
      <c r="E7872" s="26"/>
      <c r="F7872" s="26"/>
      <c r="G7872" s="26"/>
    </row>
    <row r="7873" spans="2:7" x14ac:dyDescent="0.2">
      <c r="B7873" s="26"/>
      <c r="C7873" s="26"/>
      <c r="D7873" s="26"/>
      <c r="E7873" s="26"/>
      <c r="F7873" s="26"/>
      <c r="G7873" s="26"/>
    </row>
    <row r="7874" spans="2:7" x14ac:dyDescent="0.2">
      <c r="B7874" s="26"/>
      <c r="C7874" s="26"/>
      <c r="D7874" s="26"/>
      <c r="E7874" s="26"/>
      <c r="F7874" s="26"/>
      <c r="G7874" s="26"/>
    </row>
    <row r="7875" spans="2:7" x14ac:dyDescent="0.2">
      <c r="B7875" s="26"/>
      <c r="C7875" s="26"/>
      <c r="D7875" s="26"/>
      <c r="E7875" s="26"/>
      <c r="F7875" s="26"/>
      <c r="G7875" s="26"/>
    </row>
    <row r="7876" spans="2:7" x14ac:dyDescent="0.2">
      <c r="B7876" s="26"/>
      <c r="C7876" s="26"/>
      <c r="D7876" s="26"/>
      <c r="E7876" s="26"/>
      <c r="F7876" s="26"/>
      <c r="G7876" s="26"/>
    </row>
    <row r="7877" spans="2:7" x14ac:dyDescent="0.2">
      <c r="B7877" s="26"/>
      <c r="C7877" s="26"/>
      <c r="D7877" s="26"/>
      <c r="E7877" s="26"/>
      <c r="F7877" s="26"/>
      <c r="G7877" s="26"/>
    </row>
    <row r="7878" spans="2:7" x14ac:dyDescent="0.2">
      <c r="B7878" s="26"/>
      <c r="C7878" s="26"/>
      <c r="D7878" s="26"/>
      <c r="E7878" s="26"/>
      <c r="F7878" s="26"/>
      <c r="G7878" s="26"/>
    </row>
    <row r="7879" spans="2:7" x14ac:dyDescent="0.2">
      <c r="B7879" s="26"/>
      <c r="C7879" s="26"/>
      <c r="D7879" s="26"/>
      <c r="E7879" s="26"/>
      <c r="F7879" s="26"/>
      <c r="G7879" s="26"/>
    </row>
    <row r="7880" spans="2:7" x14ac:dyDescent="0.2">
      <c r="B7880" s="26"/>
      <c r="C7880" s="26"/>
      <c r="D7880" s="26"/>
      <c r="E7880" s="26"/>
      <c r="F7880" s="26"/>
      <c r="G7880" s="26"/>
    </row>
    <row r="7881" spans="2:7" x14ac:dyDescent="0.2">
      <c r="B7881" s="26"/>
      <c r="C7881" s="26"/>
      <c r="D7881" s="26"/>
      <c r="E7881" s="26"/>
      <c r="F7881" s="26"/>
      <c r="G7881" s="26"/>
    </row>
    <row r="7882" spans="2:7" x14ac:dyDescent="0.2">
      <c r="B7882" s="26"/>
      <c r="C7882" s="26"/>
      <c r="D7882" s="26"/>
      <c r="E7882" s="26"/>
      <c r="F7882" s="26"/>
      <c r="G7882" s="26"/>
    </row>
    <row r="7883" spans="2:7" x14ac:dyDescent="0.2">
      <c r="B7883" s="26"/>
      <c r="C7883" s="26"/>
      <c r="D7883" s="26"/>
      <c r="E7883" s="26"/>
      <c r="F7883" s="26"/>
      <c r="G7883" s="26"/>
    </row>
    <row r="7884" spans="2:7" x14ac:dyDescent="0.2">
      <c r="B7884" s="26"/>
      <c r="C7884" s="26"/>
      <c r="D7884" s="26"/>
      <c r="E7884" s="26"/>
      <c r="F7884" s="26"/>
      <c r="G7884" s="26"/>
    </row>
    <row r="7885" spans="2:7" x14ac:dyDescent="0.2">
      <c r="B7885" s="26"/>
      <c r="C7885" s="26"/>
      <c r="D7885" s="26"/>
      <c r="E7885" s="26"/>
      <c r="F7885" s="26"/>
      <c r="G7885" s="26"/>
    </row>
    <row r="7886" spans="2:7" x14ac:dyDescent="0.2">
      <c r="B7886" s="26"/>
      <c r="C7886" s="26"/>
      <c r="D7886" s="26"/>
      <c r="E7886" s="26"/>
      <c r="F7886" s="26"/>
      <c r="G7886" s="26"/>
    </row>
    <row r="7887" spans="2:7" x14ac:dyDescent="0.2">
      <c r="B7887" s="26"/>
      <c r="C7887" s="26"/>
      <c r="D7887" s="26"/>
      <c r="E7887" s="26"/>
      <c r="F7887" s="26"/>
      <c r="G7887" s="26"/>
    </row>
    <row r="7888" spans="2:7" x14ac:dyDescent="0.2">
      <c r="B7888" s="26"/>
      <c r="C7888" s="26"/>
      <c r="D7888" s="26"/>
      <c r="E7888" s="26"/>
      <c r="F7888" s="26"/>
      <c r="G7888" s="26"/>
    </row>
    <row r="7889" spans="2:7" x14ac:dyDescent="0.2">
      <c r="B7889" s="26"/>
      <c r="C7889" s="26"/>
      <c r="D7889" s="26"/>
      <c r="E7889" s="26"/>
      <c r="F7889" s="26"/>
      <c r="G7889" s="26"/>
    </row>
    <row r="7890" spans="2:7" x14ac:dyDescent="0.2">
      <c r="B7890" s="26"/>
      <c r="C7890" s="26"/>
      <c r="D7890" s="26"/>
      <c r="E7890" s="26"/>
      <c r="F7890" s="26"/>
      <c r="G7890" s="26"/>
    </row>
    <row r="7891" spans="2:7" x14ac:dyDescent="0.2">
      <c r="B7891" s="26"/>
      <c r="C7891" s="26"/>
      <c r="D7891" s="26"/>
      <c r="E7891" s="26"/>
      <c r="F7891" s="26"/>
      <c r="G7891" s="26"/>
    </row>
    <row r="7892" spans="2:7" x14ac:dyDescent="0.2">
      <c r="B7892" s="26"/>
      <c r="C7892" s="26"/>
      <c r="D7892" s="26"/>
      <c r="E7892" s="26"/>
      <c r="F7892" s="26"/>
      <c r="G7892" s="26"/>
    </row>
    <row r="7893" spans="2:7" x14ac:dyDescent="0.2">
      <c r="B7893" s="26"/>
      <c r="C7893" s="26"/>
      <c r="D7893" s="26"/>
      <c r="E7893" s="26"/>
      <c r="F7893" s="26"/>
      <c r="G7893" s="26"/>
    </row>
    <row r="7894" spans="2:7" x14ac:dyDescent="0.2">
      <c r="B7894" s="26"/>
      <c r="C7894" s="26"/>
      <c r="D7894" s="26"/>
      <c r="E7894" s="26"/>
      <c r="F7894" s="26"/>
      <c r="G7894" s="26"/>
    </row>
    <row r="7895" spans="2:7" x14ac:dyDescent="0.2">
      <c r="B7895" s="26"/>
      <c r="C7895" s="26"/>
      <c r="D7895" s="26"/>
      <c r="E7895" s="26"/>
      <c r="F7895" s="26"/>
      <c r="G7895" s="26"/>
    </row>
    <row r="7896" spans="2:7" x14ac:dyDescent="0.2">
      <c r="B7896" s="26"/>
      <c r="C7896" s="26"/>
      <c r="D7896" s="26"/>
      <c r="E7896" s="26"/>
      <c r="F7896" s="26"/>
      <c r="G7896" s="26"/>
    </row>
    <row r="7897" spans="2:7" x14ac:dyDescent="0.2">
      <c r="B7897" s="26"/>
      <c r="C7897" s="26"/>
      <c r="D7897" s="26"/>
      <c r="E7897" s="26"/>
      <c r="F7897" s="26"/>
      <c r="G7897" s="26"/>
    </row>
    <row r="7898" spans="2:7" x14ac:dyDescent="0.2">
      <c r="B7898" s="26"/>
      <c r="C7898" s="26"/>
      <c r="D7898" s="26"/>
      <c r="E7898" s="26"/>
      <c r="F7898" s="26"/>
      <c r="G7898" s="26"/>
    </row>
    <row r="7899" spans="2:7" x14ac:dyDescent="0.2">
      <c r="B7899" s="26"/>
      <c r="C7899" s="26"/>
      <c r="D7899" s="26"/>
      <c r="E7899" s="26"/>
      <c r="F7899" s="26"/>
      <c r="G7899" s="26"/>
    </row>
    <row r="7900" spans="2:7" x14ac:dyDescent="0.2">
      <c r="B7900" s="26"/>
      <c r="C7900" s="26"/>
      <c r="D7900" s="26"/>
      <c r="E7900" s="26"/>
      <c r="F7900" s="26"/>
      <c r="G7900" s="26"/>
    </row>
    <row r="7901" spans="2:7" x14ac:dyDescent="0.2">
      <c r="B7901" s="26"/>
      <c r="C7901" s="26"/>
      <c r="D7901" s="26"/>
      <c r="E7901" s="26"/>
      <c r="F7901" s="26"/>
      <c r="G7901" s="26"/>
    </row>
    <row r="7902" spans="2:7" x14ac:dyDescent="0.2">
      <c r="B7902" s="26"/>
      <c r="C7902" s="26"/>
      <c r="D7902" s="26"/>
      <c r="E7902" s="26"/>
      <c r="F7902" s="26"/>
      <c r="G7902" s="26"/>
    </row>
    <row r="7903" spans="2:7" x14ac:dyDescent="0.2">
      <c r="B7903" s="26"/>
      <c r="C7903" s="26"/>
      <c r="D7903" s="26"/>
      <c r="E7903" s="26"/>
      <c r="F7903" s="26"/>
      <c r="G7903" s="26"/>
    </row>
    <row r="7904" spans="2:7" x14ac:dyDescent="0.2">
      <c r="B7904" s="26"/>
      <c r="C7904" s="26"/>
      <c r="D7904" s="26"/>
      <c r="E7904" s="26"/>
      <c r="F7904" s="26"/>
      <c r="G7904" s="26"/>
    </row>
    <row r="7905" spans="2:7" x14ac:dyDescent="0.2">
      <c r="B7905" s="26"/>
      <c r="C7905" s="26"/>
      <c r="D7905" s="26"/>
      <c r="E7905" s="26"/>
      <c r="F7905" s="26"/>
      <c r="G7905" s="26"/>
    </row>
    <row r="7906" spans="2:7" x14ac:dyDescent="0.2">
      <c r="B7906" s="26"/>
      <c r="C7906" s="26"/>
      <c r="D7906" s="26"/>
      <c r="E7906" s="26"/>
      <c r="F7906" s="26"/>
      <c r="G7906" s="26"/>
    </row>
    <row r="7907" spans="2:7" x14ac:dyDescent="0.2">
      <c r="B7907" s="26"/>
      <c r="C7907" s="26"/>
      <c r="D7907" s="26"/>
      <c r="E7907" s="26"/>
      <c r="F7907" s="26"/>
      <c r="G7907" s="26"/>
    </row>
    <row r="7908" spans="2:7" x14ac:dyDescent="0.2">
      <c r="B7908" s="26"/>
      <c r="C7908" s="26"/>
      <c r="D7908" s="26"/>
      <c r="E7908" s="26"/>
      <c r="F7908" s="26"/>
      <c r="G7908" s="26"/>
    </row>
    <row r="7909" spans="2:7" x14ac:dyDescent="0.2">
      <c r="B7909" s="26"/>
      <c r="C7909" s="26"/>
      <c r="D7909" s="26"/>
      <c r="E7909" s="26"/>
      <c r="F7909" s="26"/>
      <c r="G7909" s="26"/>
    </row>
    <row r="7910" spans="2:7" x14ac:dyDescent="0.2">
      <c r="B7910" s="26"/>
      <c r="C7910" s="26"/>
      <c r="D7910" s="26"/>
      <c r="E7910" s="26"/>
      <c r="F7910" s="26"/>
      <c r="G7910" s="26"/>
    </row>
    <row r="7911" spans="2:7" x14ac:dyDescent="0.2">
      <c r="B7911" s="26"/>
      <c r="C7911" s="26"/>
      <c r="D7911" s="26"/>
      <c r="E7911" s="26"/>
      <c r="F7911" s="26"/>
      <c r="G7911" s="26"/>
    </row>
    <row r="7912" spans="2:7" x14ac:dyDescent="0.2">
      <c r="B7912" s="26"/>
      <c r="C7912" s="26"/>
      <c r="D7912" s="26"/>
      <c r="E7912" s="26"/>
      <c r="F7912" s="26"/>
      <c r="G7912" s="26"/>
    </row>
    <row r="7913" spans="2:7" x14ac:dyDescent="0.2">
      <c r="B7913" s="26"/>
      <c r="C7913" s="26"/>
      <c r="D7913" s="26"/>
      <c r="E7913" s="26"/>
      <c r="F7913" s="26"/>
      <c r="G7913" s="26"/>
    </row>
    <row r="7914" spans="2:7" x14ac:dyDescent="0.2">
      <c r="B7914" s="26"/>
      <c r="C7914" s="26"/>
      <c r="D7914" s="26"/>
      <c r="E7914" s="26"/>
      <c r="F7914" s="26"/>
      <c r="G7914" s="26"/>
    </row>
    <row r="7915" spans="2:7" x14ac:dyDescent="0.2">
      <c r="B7915" s="26"/>
      <c r="C7915" s="26"/>
      <c r="D7915" s="26"/>
      <c r="E7915" s="26"/>
      <c r="F7915" s="26"/>
      <c r="G7915" s="26"/>
    </row>
    <row r="7916" spans="2:7" x14ac:dyDescent="0.2">
      <c r="B7916" s="26"/>
      <c r="C7916" s="26"/>
      <c r="D7916" s="26"/>
      <c r="E7916" s="26"/>
      <c r="F7916" s="26"/>
      <c r="G7916" s="26"/>
    </row>
    <row r="7917" spans="2:7" x14ac:dyDescent="0.2">
      <c r="B7917" s="26"/>
      <c r="C7917" s="26"/>
      <c r="D7917" s="26"/>
      <c r="E7917" s="26"/>
      <c r="F7917" s="26"/>
      <c r="G7917" s="26"/>
    </row>
    <row r="7918" spans="2:7" x14ac:dyDescent="0.2">
      <c r="B7918" s="26"/>
      <c r="C7918" s="26"/>
      <c r="D7918" s="26"/>
      <c r="E7918" s="26"/>
      <c r="F7918" s="26"/>
      <c r="G7918" s="26"/>
    </row>
    <row r="7919" spans="2:7" x14ac:dyDescent="0.2">
      <c r="B7919" s="26"/>
      <c r="C7919" s="26"/>
      <c r="D7919" s="26"/>
      <c r="E7919" s="26"/>
      <c r="F7919" s="26"/>
      <c r="G7919" s="26"/>
    </row>
    <row r="7920" spans="2:7" x14ac:dyDescent="0.2">
      <c r="B7920" s="26"/>
      <c r="C7920" s="26"/>
      <c r="D7920" s="26"/>
      <c r="E7920" s="26"/>
      <c r="F7920" s="26"/>
      <c r="G7920" s="26"/>
    </row>
    <row r="7921" spans="2:7" x14ac:dyDescent="0.2">
      <c r="B7921" s="26"/>
      <c r="C7921" s="26"/>
      <c r="D7921" s="26"/>
      <c r="E7921" s="26"/>
      <c r="F7921" s="26"/>
      <c r="G7921" s="26"/>
    </row>
    <row r="7922" spans="2:7" x14ac:dyDescent="0.2">
      <c r="B7922" s="26"/>
      <c r="C7922" s="26"/>
      <c r="D7922" s="26"/>
      <c r="E7922" s="26"/>
      <c r="F7922" s="26"/>
      <c r="G7922" s="26"/>
    </row>
    <row r="7923" spans="2:7" x14ac:dyDescent="0.2">
      <c r="B7923" s="26"/>
      <c r="C7923" s="26"/>
      <c r="D7923" s="26"/>
      <c r="E7923" s="26"/>
      <c r="F7923" s="26"/>
      <c r="G7923" s="26"/>
    </row>
    <row r="7924" spans="2:7" x14ac:dyDescent="0.2">
      <c r="B7924" s="26"/>
      <c r="C7924" s="26"/>
      <c r="D7924" s="26"/>
      <c r="E7924" s="26"/>
      <c r="F7924" s="26"/>
      <c r="G7924" s="26"/>
    </row>
    <row r="7925" spans="2:7" x14ac:dyDescent="0.2">
      <c r="B7925" s="26"/>
      <c r="C7925" s="26"/>
      <c r="D7925" s="26"/>
      <c r="E7925" s="26"/>
      <c r="F7925" s="26"/>
      <c r="G7925" s="26"/>
    </row>
    <row r="7926" spans="2:7" x14ac:dyDescent="0.2">
      <c r="B7926" s="26"/>
      <c r="C7926" s="26"/>
      <c r="D7926" s="26"/>
      <c r="E7926" s="26"/>
      <c r="F7926" s="26"/>
      <c r="G7926" s="26"/>
    </row>
    <row r="7927" spans="2:7" x14ac:dyDescent="0.2">
      <c r="B7927" s="26"/>
      <c r="C7927" s="26"/>
      <c r="D7927" s="26"/>
      <c r="E7927" s="26"/>
      <c r="F7927" s="26"/>
      <c r="G7927" s="26"/>
    </row>
    <row r="7928" spans="2:7" x14ac:dyDescent="0.2">
      <c r="B7928" s="26"/>
      <c r="C7928" s="26"/>
      <c r="D7928" s="26"/>
      <c r="E7928" s="26"/>
      <c r="F7928" s="26"/>
      <c r="G7928" s="26"/>
    </row>
    <row r="7929" spans="2:7" x14ac:dyDescent="0.2">
      <c r="B7929" s="26"/>
      <c r="C7929" s="26"/>
      <c r="D7929" s="26"/>
      <c r="E7929" s="26"/>
      <c r="F7929" s="26"/>
      <c r="G7929" s="26"/>
    </row>
    <row r="7930" spans="2:7" x14ac:dyDescent="0.2">
      <c r="B7930" s="26"/>
      <c r="C7930" s="26"/>
      <c r="D7930" s="26"/>
      <c r="E7930" s="26"/>
      <c r="F7930" s="26"/>
      <c r="G7930" s="26"/>
    </row>
    <row r="7931" spans="2:7" x14ac:dyDescent="0.2">
      <c r="B7931" s="26"/>
      <c r="C7931" s="26"/>
      <c r="D7931" s="26"/>
      <c r="E7931" s="26"/>
      <c r="F7931" s="26"/>
      <c r="G7931" s="26"/>
    </row>
    <row r="7932" spans="2:7" x14ac:dyDescent="0.2">
      <c r="B7932" s="26"/>
      <c r="C7932" s="26"/>
      <c r="D7932" s="26"/>
      <c r="E7932" s="26"/>
      <c r="F7932" s="26"/>
      <c r="G7932" s="26"/>
    </row>
    <row r="7933" spans="2:7" x14ac:dyDescent="0.2">
      <c r="B7933" s="26"/>
      <c r="C7933" s="26"/>
      <c r="D7933" s="26"/>
      <c r="E7933" s="26"/>
      <c r="F7933" s="26"/>
      <c r="G7933" s="26"/>
    </row>
    <row r="7934" spans="2:7" x14ac:dyDescent="0.2">
      <c r="B7934" s="26"/>
      <c r="C7934" s="26"/>
      <c r="D7934" s="26"/>
      <c r="E7934" s="26"/>
      <c r="F7934" s="26"/>
      <c r="G7934" s="26"/>
    </row>
    <row r="7935" spans="2:7" x14ac:dyDescent="0.2">
      <c r="B7935" s="26"/>
      <c r="C7935" s="26"/>
      <c r="D7935" s="26"/>
      <c r="E7935" s="26"/>
      <c r="F7935" s="26"/>
      <c r="G7935" s="26"/>
    </row>
    <row r="7936" spans="2:7" x14ac:dyDescent="0.2">
      <c r="B7936" s="26"/>
      <c r="C7936" s="26"/>
      <c r="D7936" s="26"/>
      <c r="E7936" s="26"/>
      <c r="F7936" s="26"/>
      <c r="G7936" s="26"/>
    </row>
    <row r="7937" spans="2:7" x14ac:dyDescent="0.2">
      <c r="B7937" s="26"/>
      <c r="C7937" s="26"/>
      <c r="D7937" s="26"/>
      <c r="E7937" s="26"/>
      <c r="F7937" s="26"/>
      <c r="G7937" s="26"/>
    </row>
    <row r="7938" spans="2:7" x14ac:dyDescent="0.2">
      <c r="B7938" s="26"/>
      <c r="C7938" s="26"/>
      <c r="D7938" s="26"/>
      <c r="E7938" s="26"/>
      <c r="F7938" s="26"/>
      <c r="G7938" s="26"/>
    </row>
    <row r="7939" spans="2:7" x14ac:dyDescent="0.2">
      <c r="B7939" s="26"/>
      <c r="C7939" s="26"/>
      <c r="D7939" s="26"/>
      <c r="E7939" s="26"/>
      <c r="F7939" s="26"/>
      <c r="G7939" s="26"/>
    </row>
    <row r="7940" spans="2:7" x14ac:dyDescent="0.2">
      <c r="B7940" s="26"/>
      <c r="C7940" s="26"/>
      <c r="D7940" s="26"/>
      <c r="E7940" s="26"/>
      <c r="F7940" s="26"/>
      <c r="G7940" s="26"/>
    </row>
    <row r="7941" spans="2:7" x14ac:dyDescent="0.2">
      <c r="B7941" s="26"/>
      <c r="C7941" s="26"/>
      <c r="D7941" s="26"/>
      <c r="E7941" s="26"/>
      <c r="F7941" s="26"/>
      <c r="G7941" s="26"/>
    </row>
    <row r="7942" spans="2:7" x14ac:dyDescent="0.2">
      <c r="B7942" s="26"/>
      <c r="C7942" s="26"/>
      <c r="D7942" s="26"/>
      <c r="E7942" s="26"/>
      <c r="F7942" s="26"/>
      <c r="G7942" s="26"/>
    </row>
    <row r="7943" spans="2:7" x14ac:dyDescent="0.2">
      <c r="B7943" s="26"/>
      <c r="C7943" s="26"/>
      <c r="D7943" s="26"/>
      <c r="E7943" s="26"/>
      <c r="F7943" s="26"/>
      <c r="G7943" s="26"/>
    </row>
    <row r="7944" spans="2:7" x14ac:dyDescent="0.2">
      <c r="B7944" s="26"/>
      <c r="C7944" s="26"/>
      <c r="D7944" s="26"/>
      <c r="E7944" s="26"/>
      <c r="F7944" s="26"/>
      <c r="G7944" s="26"/>
    </row>
    <row r="7945" spans="2:7" x14ac:dyDescent="0.2">
      <c r="B7945" s="26"/>
      <c r="C7945" s="26"/>
      <c r="D7945" s="26"/>
      <c r="E7945" s="26"/>
      <c r="F7945" s="26"/>
      <c r="G7945" s="26"/>
    </row>
    <row r="7946" spans="2:7" x14ac:dyDescent="0.2">
      <c r="B7946" s="26"/>
      <c r="C7946" s="26"/>
      <c r="D7946" s="26"/>
      <c r="E7946" s="26"/>
      <c r="F7946" s="26"/>
      <c r="G7946" s="26"/>
    </row>
    <row r="7947" spans="2:7" x14ac:dyDescent="0.2">
      <c r="B7947" s="26"/>
      <c r="C7947" s="26"/>
      <c r="D7947" s="26"/>
      <c r="E7947" s="26"/>
      <c r="F7947" s="26"/>
      <c r="G7947" s="26"/>
    </row>
    <row r="7948" spans="2:7" x14ac:dyDescent="0.2">
      <c r="B7948" s="26"/>
      <c r="C7948" s="26"/>
      <c r="D7948" s="26"/>
      <c r="E7948" s="26"/>
      <c r="F7948" s="26"/>
      <c r="G7948" s="26"/>
    </row>
    <row r="7949" spans="2:7" x14ac:dyDescent="0.2">
      <c r="B7949" s="26"/>
      <c r="C7949" s="26"/>
      <c r="D7949" s="26"/>
      <c r="E7949" s="26"/>
      <c r="F7949" s="26"/>
      <c r="G7949" s="26"/>
    </row>
    <row r="7950" spans="2:7" x14ac:dyDescent="0.2">
      <c r="B7950" s="26"/>
      <c r="C7950" s="26"/>
      <c r="D7950" s="26"/>
      <c r="E7950" s="26"/>
      <c r="F7950" s="26"/>
      <c r="G7950" s="26"/>
    </row>
    <row r="7951" spans="2:7" x14ac:dyDescent="0.2">
      <c r="B7951" s="26"/>
      <c r="C7951" s="26"/>
      <c r="D7951" s="26"/>
      <c r="E7951" s="26"/>
      <c r="F7951" s="26"/>
      <c r="G7951" s="26"/>
    </row>
    <row r="7952" spans="2:7" x14ac:dyDescent="0.2">
      <c r="B7952" s="26"/>
      <c r="C7952" s="26"/>
      <c r="D7952" s="26"/>
      <c r="E7952" s="26"/>
      <c r="F7952" s="26"/>
      <c r="G7952" s="26"/>
    </row>
    <row r="7953" spans="2:7" x14ac:dyDescent="0.2">
      <c r="B7953" s="26"/>
      <c r="C7953" s="26"/>
      <c r="D7953" s="26"/>
      <c r="E7953" s="26"/>
      <c r="F7953" s="26"/>
      <c r="G7953" s="26"/>
    </row>
    <row r="7954" spans="2:7" x14ac:dyDescent="0.2">
      <c r="B7954" s="26"/>
      <c r="C7954" s="26"/>
      <c r="D7954" s="26"/>
      <c r="E7954" s="26"/>
      <c r="F7954" s="26"/>
      <c r="G7954" s="26"/>
    </row>
    <row r="7955" spans="2:7" x14ac:dyDescent="0.2">
      <c r="B7955" s="26"/>
      <c r="C7955" s="26"/>
      <c r="D7955" s="26"/>
      <c r="E7955" s="26"/>
      <c r="F7955" s="26"/>
      <c r="G7955" s="26"/>
    </row>
    <row r="7956" spans="2:7" x14ac:dyDescent="0.2">
      <c r="B7956" s="26"/>
      <c r="C7956" s="26"/>
      <c r="D7956" s="26"/>
      <c r="E7956" s="26"/>
      <c r="F7956" s="26"/>
      <c r="G7956" s="26"/>
    </row>
    <row r="7957" spans="2:7" x14ac:dyDescent="0.2">
      <c r="B7957" s="26"/>
      <c r="C7957" s="26"/>
      <c r="D7957" s="26"/>
      <c r="E7957" s="26"/>
      <c r="F7957" s="26"/>
      <c r="G7957" s="26"/>
    </row>
    <row r="7958" spans="2:7" x14ac:dyDescent="0.2">
      <c r="B7958" s="26"/>
      <c r="C7958" s="26"/>
      <c r="D7958" s="26"/>
      <c r="E7958" s="26"/>
      <c r="F7958" s="26"/>
      <c r="G7958" s="26"/>
    </row>
    <row r="7959" spans="2:7" x14ac:dyDescent="0.2">
      <c r="B7959" s="26"/>
      <c r="C7959" s="26"/>
      <c r="D7959" s="26"/>
      <c r="E7959" s="26"/>
      <c r="F7959" s="26"/>
      <c r="G7959" s="26"/>
    </row>
    <row r="7960" spans="2:7" x14ac:dyDescent="0.2">
      <c r="B7960" s="26"/>
      <c r="C7960" s="26"/>
      <c r="D7960" s="26"/>
      <c r="E7960" s="26"/>
      <c r="F7960" s="26"/>
      <c r="G7960" s="26"/>
    </row>
    <row r="7961" spans="2:7" x14ac:dyDescent="0.2">
      <c r="B7961" s="26"/>
      <c r="C7961" s="26"/>
      <c r="D7961" s="26"/>
      <c r="E7961" s="26"/>
      <c r="F7961" s="26"/>
      <c r="G7961" s="26"/>
    </row>
    <row r="7962" spans="2:7" x14ac:dyDescent="0.2">
      <c r="B7962" s="26"/>
      <c r="C7962" s="26"/>
      <c r="D7962" s="26"/>
      <c r="E7962" s="26"/>
      <c r="F7962" s="26"/>
      <c r="G7962" s="26"/>
    </row>
    <row r="7963" spans="2:7" x14ac:dyDescent="0.2">
      <c r="B7963" s="26"/>
      <c r="C7963" s="26"/>
      <c r="D7963" s="26"/>
      <c r="E7963" s="26"/>
      <c r="F7963" s="26"/>
      <c r="G7963" s="26"/>
    </row>
    <row r="7964" spans="2:7" x14ac:dyDescent="0.2">
      <c r="B7964" s="26"/>
      <c r="C7964" s="26"/>
      <c r="D7964" s="26"/>
      <c r="E7964" s="26"/>
      <c r="F7964" s="26"/>
      <c r="G7964" s="26"/>
    </row>
    <row r="7965" spans="2:7" x14ac:dyDescent="0.2">
      <c r="B7965" s="26"/>
      <c r="C7965" s="26"/>
      <c r="D7965" s="26"/>
      <c r="E7965" s="26"/>
      <c r="F7965" s="26"/>
      <c r="G7965" s="26"/>
    </row>
    <row r="7966" spans="2:7" x14ac:dyDescent="0.2">
      <c r="B7966" s="26"/>
      <c r="C7966" s="26"/>
      <c r="D7966" s="26"/>
      <c r="E7966" s="26"/>
      <c r="F7966" s="26"/>
      <c r="G7966" s="26"/>
    </row>
    <row r="7967" spans="2:7" x14ac:dyDescent="0.2">
      <c r="B7967" s="26"/>
      <c r="C7967" s="26"/>
      <c r="D7967" s="26"/>
      <c r="E7967" s="26"/>
      <c r="F7967" s="26"/>
      <c r="G7967" s="26"/>
    </row>
    <row r="7968" spans="2:7" x14ac:dyDescent="0.2">
      <c r="B7968" s="26"/>
      <c r="C7968" s="26"/>
      <c r="D7968" s="26"/>
      <c r="E7968" s="26"/>
      <c r="F7968" s="26"/>
      <c r="G7968" s="26"/>
    </row>
    <row r="7969" spans="2:7" x14ac:dyDescent="0.2">
      <c r="B7969" s="26"/>
      <c r="C7969" s="26"/>
      <c r="D7969" s="26"/>
      <c r="E7969" s="26"/>
      <c r="F7969" s="26"/>
      <c r="G7969" s="26"/>
    </row>
    <row r="7970" spans="2:7" x14ac:dyDescent="0.2">
      <c r="B7970" s="26"/>
      <c r="C7970" s="26"/>
      <c r="D7970" s="26"/>
      <c r="E7970" s="26"/>
      <c r="F7970" s="26"/>
      <c r="G7970" s="26"/>
    </row>
    <row r="7971" spans="2:7" x14ac:dyDescent="0.2">
      <c r="B7971" s="26"/>
      <c r="C7971" s="26"/>
      <c r="D7971" s="26"/>
      <c r="E7971" s="26"/>
      <c r="F7971" s="26"/>
      <c r="G7971" s="26"/>
    </row>
    <row r="7972" spans="2:7" x14ac:dyDescent="0.2">
      <c r="B7972" s="26"/>
      <c r="C7972" s="26"/>
      <c r="D7972" s="26"/>
      <c r="E7972" s="26"/>
      <c r="F7972" s="26"/>
      <c r="G7972" s="26"/>
    </row>
    <row r="7973" spans="2:7" x14ac:dyDescent="0.2">
      <c r="B7973" s="26"/>
      <c r="C7973" s="26"/>
      <c r="D7973" s="26"/>
      <c r="E7973" s="26"/>
      <c r="F7973" s="26"/>
      <c r="G7973" s="26"/>
    </row>
    <row r="7974" spans="2:7" x14ac:dyDescent="0.2">
      <c r="B7974" s="26"/>
      <c r="C7974" s="26"/>
      <c r="D7974" s="26"/>
      <c r="E7974" s="26"/>
      <c r="F7974" s="26"/>
      <c r="G7974" s="26"/>
    </row>
    <row r="7975" spans="2:7" x14ac:dyDescent="0.2">
      <c r="B7975" s="26"/>
      <c r="C7975" s="26"/>
      <c r="D7975" s="26"/>
      <c r="E7975" s="26"/>
      <c r="F7975" s="26"/>
      <c r="G7975" s="26"/>
    </row>
    <row r="7976" spans="2:7" x14ac:dyDescent="0.2">
      <c r="B7976" s="26"/>
      <c r="C7976" s="26"/>
      <c r="D7976" s="26"/>
      <c r="E7976" s="26"/>
      <c r="F7976" s="26"/>
      <c r="G7976" s="26"/>
    </row>
    <row r="7977" spans="2:7" x14ac:dyDescent="0.2">
      <c r="B7977" s="26"/>
      <c r="C7977" s="26"/>
      <c r="D7977" s="26"/>
      <c r="E7977" s="26"/>
      <c r="F7977" s="26"/>
      <c r="G7977" s="26"/>
    </row>
    <row r="7978" spans="2:7" x14ac:dyDescent="0.2">
      <c r="B7978" s="26"/>
      <c r="C7978" s="26"/>
      <c r="D7978" s="26"/>
      <c r="E7978" s="26"/>
      <c r="F7978" s="26"/>
      <c r="G7978" s="26"/>
    </row>
    <row r="7979" spans="2:7" x14ac:dyDescent="0.2">
      <c r="B7979" s="26"/>
      <c r="C7979" s="26"/>
      <c r="D7979" s="26"/>
      <c r="E7979" s="26"/>
      <c r="F7979" s="26"/>
      <c r="G7979" s="26"/>
    </row>
    <row r="7980" spans="2:7" x14ac:dyDescent="0.2">
      <c r="B7980" s="26"/>
      <c r="C7980" s="26"/>
      <c r="D7980" s="26"/>
      <c r="E7980" s="26"/>
      <c r="F7980" s="26"/>
      <c r="G7980" s="26"/>
    </row>
    <row r="7981" spans="2:7" x14ac:dyDescent="0.2">
      <c r="B7981" s="26"/>
      <c r="C7981" s="26"/>
      <c r="D7981" s="26"/>
      <c r="E7981" s="26"/>
      <c r="F7981" s="26"/>
      <c r="G7981" s="26"/>
    </row>
    <row r="7982" spans="2:7" x14ac:dyDescent="0.2">
      <c r="B7982" s="26"/>
      <c r="C7982" s="26"/>
      <c r="D7982" s="26"/>
      <c r="E7982" s="26"/>
      <c r="F7982" s="26"/>
      <c r="G7982" s="26"/>
    </row>
    <row r="7983" spans="2:7" x14ac:dyDescent="0.2">
      <c r="B7983" s="26"/>
      <c r="C7983" s="26"/>
      <c r="D7983" s="26"/>
      <c r="E7983" s="26"/>
      <c r="F7983" s="26"/>
      <c r="G7983" s="26"/>
    </row>
    <row r="7984" spans="2:7" x14ac:dyDescent="0.2">
      <c r="B7984" s="26"/>
      <c r="C7984" s="26"/>
      <c r="D7984" s="26"/>
      <c r="E7984" s="26"/>
      <c r="F7984" s="26"/>
      <c r="G7984" s="26"/>
    </row>
    <row r="7985" spans="2:7" x14ac:dyDescent="0.2">
      <c r="B7985" s="26"/>
      <c r="C7985" s="26"/>
      <c r="D7985" s="26"/>
      <c r="E7985" s="26"/>
      <c r="F7985" s="26"/>
      <c r="G7985" s="26"/>
    </row>
    <row r="7986" spans="2:7" x14ac:dyDescent="0.2">
      <c r="B7986" s="26"/>
      <c r="C7986" s="26"/>
      <c r="D7986" s="26"/>
      <c r="E7986" s="26"/>
      <c r="F7986" s="26"/>
      <c r="G7986" s="26"/>
    </row>
    <row r="7987" spans="2:7" x14ac:dyDescent="0.2">
      <c r="B7987" s="26"/>
      <c r="C7987" s="26"/>
      <c r="D7987" s="26"/>
      <c r="E7987" s="26"/>
      <c r="F7987" s="26"/>
      <c r="G7987" s="26"/>
    </row>
    <row r="7988" spans="2:7" x14ac:dyDescent="0.2">
      <c r="B7988" s="26"/>
      <c r="C7988" s="26"/>
      <c r="D7988" s="26"/>
      <c r="E7988" s="26"/>
      <c r="F7988" s="26"/>
      <c r="G7988" s="26"/>
    </row>
    <row r="7989" spans="2:7" x14ac:dyDescent="0.2">
      <c r="B7989" s="26"/>
      <c r="C7989" s="26"/>
      <c r="D7989" s="26"/>
      <c r="E7989" s="26"/>
      <c r="F7989" s="26"/>
      <c r="G7989" s="26"/>
    </row>
    <row r="7990" spans="2:7" x14ac:dyDescent="0.2">
      <c r="B7990" s="26"/>
      <c r="C7990" s="26"/>
      <c r="D7990" s="26"/>
      <c r="E7990" s="26"/>
      <c r="F7990" s="26"/>
      <c r="G7990" s="26"/>
    </row>
    <row r="7991" spans="2:7" x14ac:dyDescent="0.2">
      <c r="B7991" s="26"/>
      <c r="C7991" s="26"/>
      <c r="D7991" s="26"/>
      <c r="E7991" s="26"/>
      <c r="F7991" s="26"/>
      <c r="G7991" s="26"/>
    </row>
    <row r="7992" spans="2:7" x14ac:dyDescent="0.2">
      <c r="B7992" s="26"/>
      <c r="C7992" s="26"/>
      <c r="D7992" s="26"/>
      <c r="E7992" s="26"/>
      <c r="F7992" s="26"/>
      <c r="G7992" s="26"/>
    </row>
    <row r="7993" spans="2:7" x14ac:dyDescent="0.2">
      <c r="B7993" s="26"/>
      <c r="C7993" s="26"/>
      <c r="D7993" s="26"/>
      <c r="E7993" s="26"/>
      <c r="F7993" s="26"/>
      <c r="G7993" s="26"/>
    </row>
    <row r="7994" spans="2:7" x14ac:dyDescent="0.2">
      <c r="B7994" s="26"/>
      <c r="C7994" s="26"/>
      <c r="D7994" s="26"/>
      <c r="E7994" s="26"/>
      <c r="F7994" s="26"/>
      <c r="G7994" s="26"/>
    </row>
    <row r="7995" spans="2:7" x14ac:dyDescent="0.2">
      <c r="B7995" s="26"/>
      <c r="C7995" s="26"/>
      <c r="D7995" s="26"/>
      <c r="E7995" s="26"/>
      <c r="F7995" s="26"/>
      <c r="G7995" s="26"/>
    </row>
    <row r="7996" spans="2:7" x14ac:dyDescent="0.2">
      <c r="B7996" s="26"/>
      <c r="C7996" s="26"/>
      <c r="D7996" s="26"/>
      <c r="E7996" s="26"/>
      <c r="F7996" s="26"/>
      <c r="G7996" s="26"/>
    </row>
    <row r="7997" spans="2:7" x14ac:dyDescent="0.2">
      <c r="B7997" s="26"/>
      <c r="C7997" s="26"/>
      <c r="D7997" s="26"/>
      <c r="E7997" s="26"/>
      <c r="F7997" s="26"/>
      <c r="G7997" s="26"/>
    </row>
    <row r="7998" spans="2:7" x14ac:dyDescent="0.2">
      <c r="B7998" s="26"/>
      <c r="C7998" s="26"/>
      <c r="D7998" s="26"/>
      <c r="E7998" s="26"/>
      <c r="F7998" s="26"/>
      <c r="G7998" s="26"/>
    </row>
    <row r="7999" spans="2:7" x14ac:dyDescent="0.2">
      <c r="B7999" s="26"/>
      <c r="C7999" s="26"/>
      <c r="D7999" s="26"/>
      <c r="E7999" s="26"/>
      <c r="F7999" s="26"/>
      <c r="G7999" s="26"/>
    </row>
    <row r="8000" spans="2:7" x14ac:dyDescent="0.2">
      <c r="B8000" s="26"/>
      <c r="C8000" s="26"/>
      <c r="D8000" s="26"/>
      <c r="E8000" s="26"/>
      <c r="F8000" s="26"/>
      <c r="G8000" s="26"/>
    </row>
    <row r="8001" spans="2:7" x14ac:dyDescent="0.2">
      <c r="B8001" s="26"/>
      <c r="C8001" s="26"/>
      <c r="D8001" s="26"/>
      <c r="E8001" s="26"/>
      <c r="F8001" s="26"/>
      <c r="G8001" s="26"/>
    </row>
    <row r="8002" spans="2:7" x14ac:dyDescent="0.2">
      <c r="B8002" s="26"/>
      <c r="C8002" s="26"/>
      <c r="D8002" s="26"/>
      <c r="E8002" s="26"/>
      <c r="F8002" s="26"/>
      <c r="G8002" s="26"/>
    </row>
    <row r="8003" spans="2:7" x14ac:dyDescent="0.2">
      <c r="B8003" s="26"/>
      <c r="C8003" s="26"/>
      <c r="D8003" s="26"/>
      <c r="E8003" s="26"/>
      <c r="F8003" s="26"/>
      <c r="G8003" s="26"/>
    </row>
    <row r="8004" spans="2:7" x14ac:dyDescent="0.2">
      <c r="B8004" s="26"/>
      <c r="C8004" s="26"/>
      <c r="D8004" s="26"/>
      <c r="E8004" s="26"/>
      <c r="F8004" s="26"/>
      <c r="G8004" s="26"/>
    </row>
    <row r="8005" spans="2:7" x14ac:dyDescent="0.2">
      <c r="B8005" s="26"/>
      <c r="C8005" s="26"/>
      <c r="D8005" s="26"/>
      <c r="E8005" s="26"/>
      <c r="F8005" s="26"/>
      <c r="G8005" s="26"/>
    </row>
    <row r="8006" spans="2:7" x14ac:dyDescent="0.2">
      <c r="B8006" s="26"/>
      <c r="C8006" s="26"/>
      <c r="D8006" s="26"/>
      <c r="E8006" s="26"/>
      <c r="F8006" s="26"/>
      <c r="G8006" s="26"/>
    </row>
    <row r="8007" spans="2:7" x14ac:dyDescent="0.2">
      <c r="B8007" s="26"/>
      <c r="C8007" s="26"/>
      <c r="D8007" s="26"/>
      <c r="E8007" s="26"/>
      <c r="F8007" s="26"/>
      <c r="G8007" s="26"/>
    </row>
    <row r="8008" spans="2:7" x14ac:dyDescent="0.2">
      <c r="B8008" s="26"/>
      <c r="C8008" s="26"/>
      <c r="D8008" s="26"/>
      <c r="E8008" s="26"/>
      <c r="F8008" s="26"/>
      <c r="G8008" s="26"/>
    </row>
    <row r="8009" spans="2:7" x14ac:dyDescent="0.2">
      <c r="B8009" s="26"/>
      <c r="C8009" s="26"/>
      <c r="D8009" s="26"/>
      <c r="E8009" s="26"/>
      <c r="F8009" s="26"/>
      <c r="G8009" s="26"/>
    </row>
    <row r="8010" spans="2:7" x14ac:dyDescent="0.2">
      <c r="B8010" s="26"/>
      <c r="C8010" s="26"/>
      <c r="D8010" s="26"/>
      <c r="E8010" s="26"/>
      <c r="F8010" s="26"/>
      <c r="G8010" s="26"/>
    </row>
    <row r="8011" spans="2:7" x14ac:dyDescent="0.2">
      <c r="B8011" s="26"/>
      <c r="C8011" s="26"/>
      <c r="D8011" s="26"/>
      <c r="E8011" s="26"/>
      <c r="F8011" s="26"/>
      <c r="G8011" s="26"/>
    </row>
    <row r="8012" spans="2:7" x14ac:dyDescent="0.2">
      <c r="B8012" s="26"/>
      <c r="C8012" s="26"/>
      <c r="D8012" s="26"/>
      <c r="E8012" s="26"/>
      <c r="F8012" s="26"/>
      <c r="G8012" s="26"/>
    </row>
    <row r="8013" spans="2:7" x14ac:dyDescent="0.2">
      <c r="B8013" s="26"/>
      <c r="C8013" s="26"/>
      <c r="D8013" s="26"/>
      <c r="E8013" s="26"/>
      <c r="F8013" s="26"/>
      <c r="G8013" s="26"/>
    </row>
    <row r="8014" spans="2:7" x14ac:dyDescent="0.2">
      <c r="B8014" s="26"/>
      <c r="C8014" s="26"/>
      <c r="D8014" s="26"/>
      <c r="E8014" s="26"/>
      <c r="F8014" s="26"/>
      <c r="G8014" s="26"/>
    </row>
    <row r="8015" spans="2:7" x14ac:dyDescent="0.2">
      <c r="B8015" s="26"/>
      <c r="C8015" s="26"/>
      <c r="D8015" s="26"/>
      <c r="E8015" s="26"/>
      <c r="F8015" s="26"/>
      <c r="G8015" s="26"/>
    </row>
    <row r="8016" spans="2:7" x14ac:dyDescent="0.2">
      <c r="B8016" s="26"/>
      <c r="C8016" s="26"/>
      <c r="D8016" s="26"/>
      <c r="E8016" s="26"/>
      <c r="F8016" s="26"/>
      <c r="G8016" s="26"/>
    </row>
    <row r="8017" spans="2:7" x14ac:dyDescent="0.2">
      <c r="B8017" s="26"/>
      <c r="C8017" s="26"/>
      <c r="D8017" s="26"/>
      <c r="E8017" s="26"/>
      <c r="F8017" s="26"/>
      <c r="G8017" s="26"/>
    </row>
    <row r="8018" spans="2:7" x14ac:dyDescent="0.2">
      <c r="B8018" s="26"/>
      <c r="C8018" s="26"/>
      <c r="D8018" s="26"/>
      <c r="E8018" s="26"/>
      <c r="F8018" s="26"/>
      <c r="G8018" s="26"/>
    </row>
    <row r="8019" spans="2:7" x14ac:dyDescent="0.2">
      <c r="B8019" s="26"/>
      <c r="C8019" s="26"/>
      <c r="D8019" s="26"/>
      <c r="E8019" s="26"/>
      <c r="F8019" s="26"/>
      <c r="G8019" s="26"/>
    </row>
    <row r="8020" spans="2:7" x14ac:dyDescent="0.2">
      <c r="B8020" s="26"/>
      <c r="C8020" s="26"/>
      <c r="D8020" s="26"/>
      <c r="E8020" s="26"/>
      <c r="F8020" s="26"/>
      <c r="G8020" s="26"/>
    </row>
    <row r="8021" spans="2:7" x14ac:dyDescent="0.2">
      <c r="B8021" s="26"/>
      <c r="C8021" s="26"/>
      <c r="D8021" s="26"/>
      <c r="E8021" s="26"/>
      <c r="F8021" s="26"/>
      <c r="G8021" s="26"/>
    </row>
    <row r="8022" spans="2:7" x14ac:dyDescent="0.2">
      <c r="B8022" s="26"/>
      <c r="C8022" s="26"/>
      <c r="D8022" s="26"/>
      <c r="E8022" s="26"/>
      <c r="F8022" s="26"/>
      <c r="G8022" s="26"/>
    </row>
    <row r="8023" spans="2:7" x14ac:dyDescent="0.2">
      <c r="B8023" s="26"/>
      <c r="C8023" s="26"/>
      <c r="D8023" s="26"/>
      <c r="E8023" s="26"/>
      <c r="F8023" s="26"/>
      <c r="G8023" s="26"/>
    </row>
    <row r="8024" spans="2:7" x14ac:dyDescent="0.2">
      <c r="B8024" s="26"/>
      <c r="C8024" s="26"/>
      <c r="D8024" s="26"/>
      <c r="E8024" s="26"/>
      <c r="F8024" s="26"/>
      <c r="G8024" s="26"/>
    </row>
    <row r="8025" spans="2:7" x14ac:dyDescent="0.2">
      <c r="B8025" s="26"/>
      <c r="C8025" s="26"/>
      <c r="D8025" s="26"/>
      <c r="E8025" s="26"/>
      <c r="F8025" s="26"/>
      <c r="G8025" s="26"/>
    </row>
    <row r="8026" spans="2:7" x14ac:dyDescent="0.2">
      <c r="B8026" s="26"/>
      <c r="C8026" s="26"/>
      <c r="D8026" s="26"/>
      <c r="E8026" s="26"/>
      <c r="F8026" s="26"/>
      <c r="G8026" s="26"/>
    </row>
    <row r="8027" spans="2:7" x14ac:dyDescent="0.2">
      <c r="B8027" s="26"/>
      <c r="C8027" s="26"/>
      <c r="D8027" s="26"/>
      <c r="E8027" s="26"/>
      <c r="F8027" s="26"/>
      <c r="G8027" s="26"/>
    </row>
    <row r="8028" spans="2:7" x14ac:dyDescent="0.2">
      <c r="B8028" s="26"/>
      <c r="C8028" s="26"/>
      <c r="D8028" s="26"/>
      <c r="E8028" s="26"/>
      <c r="F8028" s="26"/>
      <c r="G8028" s="26"/>
    </row>
    <row r="8029" spans="2:7" x14ac:dyDescent="0.2">
      <c r="B8029" s="26"/>
      <c r="C8029" s="26"/>
      <c r="D8029" s="26"/>
      <c r="E8029" s="26"/>
      <c r="F8029" s="26"/>
      <c r="G8029" s="26"/>
    </row>
    <row r="8030" spans="2:7" x14ac:dyDescent="0.2">
      <c r="B8030" s="26"/>
      <c r="C8030" s="26"/>
      <c r="D8030" s="26"/>
      <c r="E8030" s="26"/>
      <c r="F8030" s="26"/>
      <c r="G8030" s="26"/>
    </row>
    <row r="8031" spans="2:7" x14ac:dyDescent="0.2">
      <c r="B8031" s="26"/>
      <c r="C8031" s="26"/>
      <c r="D8031" s="26"/>
      <c r="E8031" s="26"/>
      <c r="F8031" s="26"/>
      <c r="G8031" s="26"/>
    </row>
    <row r="8032" spans="2:7" x14ac:dyDescent="0.2">
      <c r="B8032" s="26"/>
      <c r="C8032" s="26"/>
      <c r="D8032" s="26"/>
      <c r="E8032" s="26"/>
      <c r="F8032" s="26"/>
      <c r="G8032" s="26"/>
    </row>
    <row r="8033" spans="2:7" x14ac:dyDescent="0.2">
      <c r="B8033" s="26"/>
      <c r="C8033" s="26"/>
      <c r="D8033" s="26"/>
      <c r="E8033" s="26"/>
      <c r="F8033" s="26"/>
      <c r="G8033" s="26"/>
    </row>
    <row r="8034" spans="2:7" x14ac:dyDescent="0.2">
      <c r="B8034" s="26"/>
      <c r="C8034" s="26"/>
      <c r="D8034" s="26"/>
      <c r="E8034" s="26"/>
      <c r="F8034" s="26"/>
      <c r="G8034" s="26"/>
    </row>
    <row r="8035" spans="2:7" x14ac:dyDescent="0.2">
      <c r="B8035" s="26"/>
      <c r="C8035" s="26"/>
      <c r="D8035" s="26"/>
      <c r="E8035" s="26"/>
      <c r="F8035" s="26"/>
      <c r="G8035" s="26"/>
    </row>
    <row r="8036" spans="2:7" x14ac:dyDescent="0.2">
      <c r="B8036" s="26"/>
      <c r="C8036" s="26"/>
      <c r="D8036" s="26"/>
      <c r="E8036" s="26"/>
      <c r="F8036" s="26"/>
      <c r="G8036" s="26"/>
    </row>
    <row r="8037" spans="2:7" x14ac:dyDescent="0.2">
      <c r="B8037" s="26"/>
      <c r="C8037" s="26"/>
      <c r="D8037" s="26"/>
      <c r="E8037" s="26"/>
      <c r="F8037" s="26"/>
      <c r="G8037" s="26"/>
    </row>
    <row r="8038" spans="2:7" x14ac:dyDescent="0.2">
      <c r="B8038" s="26"/>
      <c r="C8038" s="26"/>
      <c r="D8038" s="26"/>
      <c r="E8038" s="26"/>
      <c r="F8038" s="26"/>
      <c r="G8038" s="26"/>
    </row>
    <row r="8039" spans="2:7" x14ac:dyDescent="0.2">
      <c r="B8039" s="26"/>
      <c r="C8039" s="26"/>
      <c r="D8039" s="26"/>
      <c r="E8039" s="26"/>
      <c r="F8039" s="26"/>
      <c r="G8039" s="26"/>
    </row>
    <row r="8040" spans="2:7" x14ac:dyDescent="0.2">
      <c r="B8040" s="26"/>
      <c r="C8040" s="26"/>
      <c r="D8040" s="26"/>
      <c r="E8040" s="26"/>
      <c r="F8040" s="26"/>
      <c r="G8040" s="26"/>
    </row>
    <row r="8041" spans="2:7" x14ac:dyDescent="0.2">
      <c r="B8041" s="26"/>
      <c r="C8041" s="26"/>
      <c r="D8041" s="26"/>
      <c r="E8041" s="26"/>
      <c r="F8041" s="26"/>
      <c r="G8041" s="26"/>
    </row>
    <row r="8042" spans="2:7" x14ac:dyDescent="0.2">
      <c r="B8042" s="26"/>
      <c r="C8042" s="26"/>
      <c r="D8042" s="26"/>
      <c r="E8042" s="26"/>
      <c r="F8042" s="26"/>
      <c r="G8042" s="26"/>
    </row>
    <row r="8043" spans="2:7" x14ac:dyDescent="0.2">
      <c r="B8043" s="26"/>
      <c r="C8043" s="26"/>
      <c r="D8043" s="26"/>
      <c r="E8043" s="26"/>
      <c r="F8043" s="26"/>
      <c r="G8043" s="26"/>
    </row>
    <row r="8044" spans="2:7" x14ac:dyDescent="0.2">
      <c r="B8044" s="26"/>
      <c r="C8044" s="26"/>
      <c r="D8044" s="26"/>
      <c r="E8044" s="26"/>
      <c r="F8044" s="26"/>
      <c r="G8044" s="26"/>
    </row>
    <row r="8045" spans="2:7" x14ac:dyDescent="0.2">
      <c r="B8045" s="26"/>
      <c r="C8045" s="26"/>
      <c r="D8045" s="26"/>
      <c r="E8045" s="26"/>
      <c r="F8045" s="26"/>
      <c r="G8045" s="26"/>
    </row>
    <row r="8046" spans="2:7" x14ac:dyDescent="0.2">
      <c r="B8046" s="26"/>
      <c r="C8046" s="26"/>
      <c r="D8046" s="26"/>
      <c r="E8046" s="26"/>
      <c r="F8046" s="26"/>
      <c r="G8046" s="26"/>
    </row>
    <row r="8047" spans="2:7" x14ac:dyDescent="0.2">
      <c r="B8047" s="26"/>
      <c r="C8047" s="26"/>
      <c r="D8047" s="26"/>
      <c r="E8047" s="26"/>
      <c r="F8047" s="26"/>
      <c r="G8047" s="26"/>
    </row>
    <row r="8048" spans="2:7" x14ac:dyDescent="0.2">
      <c r="B8048" s="26"/>
      <c r="C8048" s="26"/>
      <c r="D8048" s="26"/>
      <c r="E8048" s="26"/>
      <c r="F8048" s="26"/>
      <c r="G8048" s="26"/>
    </row>
    <row r="8049" spans="2:7" x14ac:dyDescent="0.2">
      <c r="B8049" s="26"/>
      <c r="C8049" s="26"/>
      <c r="D8049" s="26"/>
      <c r="E8049" s="26"/>
      <c r="F8049" s="26"/>
      <c r="G8049" s="26"/>
    </row>
    <row r="8050" spans="2:7" x14ac:dyDescent="0.2">
      <c r="B8050" s="26"/>
      <c r="C8050" s="26"/>
      <c r="D8050" s="26"/>
      <c r="E8050" s="26"/>
      <c r="F8050" s="26"/>
      <c r="G8050" s="26"/>
    </row>
    <row r="8051" spans="2:7" x14ac:dyDescent="0.2">
      <c r="B8051" s="26"/>
      <c r="C8051" s="26"/>
      <c r="D8051" s="26"/>
      <c r="E8051" s="26"/>
      <c r="F8051" s="26"/>
      <c r="G8051" s="26"/>
    </row>
    <row r="8052" spans="2:7" x14ac:dyDescent="0.2">
      <c r="B8052" s="26"/>
      <c r="C8052" s="26"/>
      <c r="D8052" s="26"/>
      <c r="E8052" s="26"/>
      <c r="F8052" s="26"/>
      <c r="G8052" s="26"/>
    </row>
    <row r="8053" spans="2:7" x14ac:dyDescent="0.2">
      <c r="B8053" s="26"/>
      <c r="C8053" s="26"/>
      <c r="D8053" s="26"/>
      <c r="E8053" s="26"/>
      <c r="F8053" s="26"/>
      <c r="G8053" s="26"/>
    </row>
    <row r="8054" spans="2:7" x14ac:dyDescent="0.2">
      <c r="B8054" s="26"/>
      <c r="C8054" s="26"/>
      <c r="D8054" s="26"/>
      <c r="E8054" s="26"/>
      <c r="F8054" s="26"/>
      <c r="G8054" s="26"/>
    </row>
    <row r="8055" spans="2:7" x14ac:dyDescent="0.2">
      <c r="B8055" s="26"/>
      <c r="C8055" s="26"/>
      <c r="D8055" s="26"/>
      <c r="E8055" s="26"/>
      <c r="F8055" s="26"/>
      <c r="G8055" s="26"/>
    </row>
    <row r="8056" spans="2:7" x14ac:dyDescent="0.2">
      <c r="B8056" s="26"/>
      <c r="C8056" s="26"/>
      <c r="D8056" s="26"/>
      <c r="E8056" s="26"/>
      <c r="F8056" s="26"/>
      <c r="G8056" s="26"/>
    </row>
    <row r="8057" spans="2:7" x14ac:dyDescent="0.2">
      <c r="B8057" s="26"/>
      <c r="C8057" s="26"/>
      <c r="D8057" s="26"/>
      <c r="E8057" s="26"/>
      <c r="F8057" s="26"/>
      <c r="G8057" s="26"/>
    </row>
    <row r="8058" spans="2:7" x14ac:dyDescent="0.2">
      <c r="B8058" s="26"/>
      <c r="C8058" s="26"/>
      <c r="D8058" s="26"/>
      <c r="E8058" s="26"/>
      <c r="F8058" s="26"/>
      <c r="G8058" s="26"/>
    </row>
    <row r="8059" spans="2:7" x14ac:dyDescent="0.2">
      <c r="B8059" s="26"/>
      <c r="C8059" s="26"/>
      <c r="D8059" s="26"/>
      <c r="E8059" s="26"/>
      <c r="F8059" s="26"/>
      <c r="G8059" s="26"/>
    </row>
    <row r="8060" spans="2:7" x14ac:dyDescent="0.2">
      <c r="B8060" s="26"/>
      <c r="C8060" s="26"/>
      <c r="D8060" s="26"/>
      <c r="E8060" s="26"/>
      <c r="F8060" s="26"/>
      <c r="G8060" s="26"/>
    </row>
    <row r="8061" spans="2:7" x14ac:dyDescent="0.2">
      <c r="B8061" s="26"/>
      <c r="C8061" s="26"/>
      <c r="D8061" s="26"/>
      <c r="E8061" s="26"/>
      <c r="F8061" s="26"/>
      <c r="G8061" s="26"/>
    </row>
    <row r="8062" spans="2:7" x14ac:dyDescent="0.2">
      <c r="B8062" s="26"/>
      <c r="C8062" s="26"/>
      <c r="D8062" s="26"/>
      <c r="E8062" s="26"/>
      <c r="F8062" s="26"/>
      <c r="G8062" s="26"/>
    </row>
    <row r="8063" spans="2:7" x14ac:dyDescent="0.2">
      <c r="B8063" s="26"/>
      <c r="C8063" s="26"/>
      <c r="D8063" s="26"/>
      <c r="E8063" s="26"/>
      <c r="F8063" s="26"/>
      <c r="G8063" s="26"/>
    </row>
    <row r="8064" spans="2:7" x14ac:dyDescent="0.2">
      <c r="B8064" s="26"/>
      <c r="C8064" s="26"/>
      <c r="D8064" s="26"/>
      <c r="E8064" s="26"/>
      <c r="F8064" s="26"/>
      <c r="G8064" s="26"/>
    </row>
    <row r="8065" spans="2:7" x14ac:dyDescent="0.2">
      <c r="B8065" s="26"/>
      <c r="C8065" s="26"/>
      <c r="D8065" s="26"/>
      <c r="E8065" s="26"/>
      <c r="F8065" s="26"/>
      <c r="G8065" s="26"/>
    </row>
    <row r="8066" spans="2:7" x14ac:dyDescent="0.2">
      <c r="B8066" s="26"/>
      <c r="C8066" s="26"/>
      <c r="D8066" s="26"/>
      <c r="E8066" s="26"/>
      <c r="F8066" s="26"/>
      <c r="G8066" s="26"/>
    </row>
    <row r="8067" spans="2:7" x14ac:dyDescent="0.2">
      <c r="B8067" s="26"/>
      <c r="C8067" s="26"/>
      <c r="D8067" s="26"/>
      <c r="E8067" s="26"/>
      <c r="F8067" s="26"/>
      <c r="G8067" s="26"/>
    </row>
    <row r="8068" spans="2:7" x14ac:dyDescent="0.2">
      <c r="B8068" s="26"/>
      <c r="C8068" s="26"/>
      <c r="D8068" s="26"/>
      <c r="E8068" s="26"/>
      <c r="F8068" s="26"/>
      <c r="G8068" s="26"/>
    </row>
    <row r="8069" spans="2:7" x14ac:dyDescent="0.2">
      <c r="B8069" s="26"/>
      <c r="C8069" s="26"/>
      <c r="D8069" s="26"/>
      <c r="E8069" s="26"/>
      <c r="F8069" s="26"/>
      <c r="G8069" s="26"/>
    </row>
    <row r="8070" spans="2:7" x14ac:dyDescent="0.2">
      <c r="B8070" s="26"/>
      <c r="C8070" s="26"/>
      <c r="D8070" s="26"/>
      <c r="E8070" s="26"/>
      <c r="F8070" s="26"/>
      <c r="G8070" s="26"/>
    </row>
    <row r="8071" spans="2:7" x14ac:dyDescent="0.2">
      <c r="B8071" s="26"/>
      <c r="C8071" s="26"/>
      <c r="D8071" s="26"/>
      <c r="E8071" s="26"/>
      <c r="F8071" s="26"/>
      <c r="G8071" s="26"/>
    </row>
    <row r="8072" spans="2:7" x14ac:dyDescent="0.2">
      <c r="B8072" s="26"/>
      <c r="C8072" s="26"/>
      <c r="D8072" s="26"/>
      <c r="E8072" s="26"/>
      <c r="F8072" s="26"/>
      <c r="G8072" s="26"/>
    </row>
    <row r="8073" spans="2:7" x14ac:dyDescent="0.2">
      <c r="B8073" s="26"/>
      <c r="C8073" s="26"/>
      <c r="D8073" s="26"/>
      <c r="E8073" s="26"/>
      <c r="F8073" s="26"/>
      <c r="G8073" s="26"/>
    </row>
    <row r="8074" spans="2:7" x14ac:dyDescent="0.2">
      <c r="B8074" s="26"/>
      <c r="C8074" s="26"/>
      <c r="D8074" s="26"/>
      <c r="E8074" s="26"/>
      <c r="F8074" s="26"/>
      <c r="G8074" s="26"/>
    </row>
    <row r="8075" spans="2:7" x14ac:dyDescent="0.2">
      <c r="B8075" s="26"/>
      <c r="C8075" s="26"/>
      <c r="D8075" s="26"/>
      <c r="E8075" s="26"/>
      <c r="F8075" s="26"/>
      <c r="G8075" s="26"/>
    </row>
    <row r="8076" spans="2:7" x14ac:dyDescent="0.2">
      <c r="B8076" s="26"/>
      <c r="C8076" s="26"/>
      <c r="D8076" s="26"/>
      <c r="E8076" s="26"/>
      <c r="F8076" s="26"/>
      <c r="G8076" s="26"/>
    </row>
    <row r="8077" spans="2:7" x14ac:dyDescent="0.2">
      <c r="B8077" s="26"/>
      <c r="C8077" s="26"/>
      <c r="D8077" s="26"/>
      <c r="E8077" s="26"/>
      <c r="F8077" s="26"/>
      <c r="G8077" s="26"/>
    </row>
    <row r="8078" spans="2:7" x14ac:dyDescent="0.2">
      <c r="B8078" s="26"/>
      <c r="C8078" s="26"/>
      <c r="D8078" s="26"/>
      <c r="E8078" s="26"/>
      <c r="F8078" s="26"/>
      <c r="G8078" s="26"/>
    </row>
    <row r="8079" spans="2:7" x14ac:dyDescent="0.2">
      <c r="B8079" s="26"/>
      <c r="C8079" s="26"/>
      <c r="D8079" s="26"/>
      <c r="E8079" s="26"/>
      <c r="F8079" s="26"/>
      <c r="G8079" s="26"/>
    </row>
    <row r="8080" spans="2:7" x14ac:dyDescent="0.2">
      <c r="B8080" s="26"/>
      <c r="C8080" s="26"/>
      <c r="D8080" s="26"/>
      <c r="E8080" s="26"/>
      <c r="F8080" s="26"/>
      <c r="G8080" s="26"/>
    </row>
    <row r="8081" spans="2:7" x14ac:dyDescent="0.2">
      <c r="B8081" s="26"/>
      <c r="C8081" s="26"/>
      <c r="D8081" s="26"/>
      <c r="E8081" s="26"/>
      <c r="F8081" s="26"/>
      <c r="G8081" s="26"/>
    </row>
    <row r="8082" spans="2:7" x14ac:dyDescent="0.2">
      <c r="B8082" s="26"/>
      <c r="C8082" s="26"/>
      <c r="D8082" s="26"/>
      <c r="E8082" s="26"/>
      <c r="F8082" s="26"/>
      <c r="G8082" s="26"/>
    </row>
    <row r="8083" spans="2:7" x14ac:dyDescent="0.2">
      <c r="B8083" s="26"/>
      <c r="C8083" s="26"/>
      <c r="D8083" s="26"/>
      <c r="E8083" s="26"/>
      <c r="F8083" s="26"/>
      <c r="G8083" s="26"/>
    </row>
    <row r="8084" spans="2:7" x14ac:dyDescent="0.2">
      <c r="B8084" s="26"/>
      <c r="C8084" s="26"/>
      <c r="D8084" s="26"/>
      <c r="E8084" s="26"/>
      <c r="F8084" s="26"/>
      <c r="G8084" s="26"/>
    </row>
    <row r="8085" spans="2:7" x14ac:dyDescent="0.2">
      <c r="B8085" s="26"/>
      <c r="C8085" s="26"/>
      <c r="D8085" s="26"/>
      <c r="E8085" s="26"/>
      <c r="F8085" s="26"/>
      <c r="G8085" s="26"/>
    </row>
    <row r="8086" spans="2:7" x14ac:dyDescent="0.2">
      <c r="B8086" s="26"/>
      <c r="C8086" s="26"/>
      <c r="D8086" s="26"/>
      <c r="E8086" s="26"/>
      <c r="F8086" s="26"/>
      <c r="G8086" s="26"/>
    </row>
    <row r="8087" spans="2:7" x14ac:dyDescent="0.2">
      <c r="B8087" s="26"/>
      <c r="C8087" s="26"/>
      <c r="D8087" s="26"/>
      <c r="E8087" s="26"/>
      <c r="F8087" s="26"/>
      <c r="G8087" s="26"/>
    </row>
    <row r="8088" spans="2:7" x14ac:dyDescent="0.2">
      <c r="B8088" s="26"/>
      <c r="C8088" s="26"/>
      <c r="D8088" s="26"/>
      <c r="E8088" s="26"/>
      <c r="F8088" s="26"/>
      <c r="G8088" s="26"/>
    </row>
    <row r="8089" spans="2:7" x14ac:dyDescent="0.2">
      <c r="B8089" s="26"/>
      <c r="C8089" s="26"/>
      <c r="D8089" s="26"/>
      <c r="E8089" s="26"/>
      <c r="F8089" s="26"/>
      <c r="G8089" s="26"/>
    </row>
    <row r="8090" spans="2:7" x14ac:dyDescent="0.2">
      <c r="B8090" s="26"/>
      <c r="C8090" s="26"/>
      <c r="D8090" s="26"/>
      <c r="E8090" s="26"/>
      <c r="F8090" s="26"/>
      <c r="G8090" s="26"/>
    </row>
    <row r="8091" spans="2:7" x14ac:dyDescent="0.2">
      <c r="B8091" s="26"/>
      <c r="C8091" s="26"/>
      <c r="D8091" s="26"/>
      <c r="E8091" s="26"/>
      <c r="F8091" s="26"/>
      <c r="G8091" s="26"/>
    </row>
    <row r="8092" spans="2:7" x14ac:dyDescent="0.2">
      <c r="B8092" s="26"/>
      <c r="C8092" s="26"/>
      <c r="D8092" s="26"/>
      <c r="E8092" s="26"/>
      <c r="F8092" s="26"/>
      <c r="G8092" s="26"/>
    </row>
    <row r="8093" spans="2:7" x14ac:dyDescent="0.2">
      <c r="B8093" s="26"/>
      <c r="C8093" s="26"/>
      <c r="D8093" s="26"/>
      <c r="E8093" s="26"/>
      <c r="F8093" s="26"/>
      <c r="G8093" s="26"/>
    </row>
    <row r="8094" spans="2:7" x14ac:dyDescent="0.2">
      <c r="B8094" s="26"/>
      <c r="C8094" s="26"/>
      <c r="D8094" s="26"/>
      <c r="E8094" s="26"/>
      <c r="F8094" s="26"/>
      <c r="G8094" s="26"/>
    </row>
    <row r="8095" spans="2:7" x14ac:dyDescent="0.2">
      <c r="B8095" s="26"/>
      <c r="C8095" s="26"/>
      <c r="D8095" s="26"/>
      <c r="E8095" s="26"/>
      <c r="F8095" s="26"/>
      <c r="G8095" s="26"/>
    </row>
    <row r="8096" spans="2:7" x14ac:dyDescent="0.2">
      <c r="B8096" s="26"/>
      <c r="C8096" s="26"/>
      <c r="D8096" s="26"/>
      <c r="E8096" s="26"/>
      <c r="F8096" s="26"/>
      <c r="G8096" s="26"/>
    </row>
    <row r="8097" spans="2:7" x14ac:dyDescent="0.2">
      <c r="B8097" s="26"/>
      <c r="C8097" s="26"/>
      <c r="D8097" s="26"/>
      <c r="E8097" s="26"/>
      <c r="F8097" s="26"/>
      <c r="G8097" s="26"/>
    </row>
    <row r="8098" spans="2:7" x14ac:dyDescent="0.2">
      <c r="B8098" s="26"/>
      <c r="C8098" s="26"/>
      <c r="D8098" s="26"/>
      <c r="E8098" s="26"/>
      <c r="F8098" s="26"/>
      <c r="G8098" s="26"/>
    </row>
    <row r="8099" spans="2:7" x14ac:dyDescent="0.2">
      <c r="B8099" s="26"/>
      <c r="C8099" s="26"/>
      <c r="D8099" s="26"/>
      <c r="E8099" s="26"/>
      <c r="F8099" s="26"/>
      <c r="G8099" s="26"/>
    </row>
    <row r="8100" spans="2:7" x14ac:dyDescent="0.2">
      <c r="B8100" s="26"/>
      <c r="C8100" s="26"/>
      <c r="D8100" s="26"/>
      <c r="E8100" s="26"/>
      <c r="F8100" s="26"/>
      <c r="G8100" s="26"/>
    </row>
    <row r="8101" spans="2:7" x14ac:dyDescent="0.2">
      <c r="B8101" s="26"/>
      <c r="C8101" s="26"/>
      <c r="D8101" s="26"/>
      <c r="E8101" s="26"/>
      <c r="F8101" s="26"/>
      <c r="G8101" s="26"/>
    </row>
    <row r="8102" spans="2:7" x14ac:dyDescent="0.2">
      <c r="B8102" s="26"/>
      <c r="C8102" s="26"/>
      <c r="D8102" s="26"/>
      <c r="E8102" s="26"/>
      <c r="F8102" s="26"/>
      <c r="G8102" s="26"/>
    </row>
    <row r="8103" spans="2:7" x14ac:dyDescent="0.2">
      <c r="B8103" s="26"/>
      <c r="C8103" s="26"/>
      <c r="D8103" s="26"/>
      <c r="E8103" s="26"/>
      <c r="F8103" s="26"/>
      <c r="G8103" s="26"/>
    </row>
    <row r="8104" spans="2:7" x14ac:dyDescent="0.2">
      <c r="B8104" s="26"/>
      <c r="C8104" s="26"/>
      <c r="D8104" s="26"/>
      <c r="E8104" s="26"/>
      <c r="F8104" s="26"/>
      <c r="G8104" s="26"/>
    </row>
    <row r="8105" spans="2:7" x14ac:dyDescent="0.2">
      <c r="B8105" s="26"/>
      <c r="C8105" s="26"/>
      <c r="D8105" s="26"/>
      <c r="E8105" s="26"/>
      <c r="F8105" s="26"/>
      <c r="G8105" s="26"/>
    </row>
    <row r="8106" spans="2:7" x14ac:dyDescent="0.2">
      <c r="B8106" s="26"/>
      <c r="C8106" s="26"/>
      <c r="D8106" s="26"/>
      <c r="E8106" s="26"/>
      <c r="F8106" s="26"/>
      <c r="G8106" s="26"/>
    </row>
    <row r="8107" spans="2:7" x14ac:dyDescent="0.2">
      <c r="B8107" s="26"/>
      <c r="C8107" s="26"/>
      <c r="D8107" s="26"/>
      <c r="E8107" s="26"/>
      <c r="F8107" s="26"/>
      <c r="G8107" s="26"/>
    </row>
    <row r="8108" spans="2:7" x14ac:dyDescent="0.2">
      <c r="B8108" s="26"/>
      <c r="C8108" s="26"/>
      <c r="D8108" s="26"/>
      <c r="E8108" s="26"/>
      <c r="F8108" s="26"/>
      <c r="G8108" s="26"/>
    </row>
    <row r="8109" spans="2:7" x14ac:dyDescent="0.2">
      <c r="B8109" s="26"/>
      <c r="C8109" s="26"/>
      <c r="D8109" s="26"/>
      <c r="E8109" s="26"/>
      <c r="F8109" s="26"/>
      <c r="G8109" s="26"/>
    </row>
    <row r="8110" spans="2:7" x14ac:dyDescent="0.2">
      <c r="B8110" s="26"/>
      <c r="C8110" s="26"/>
      <c r="D8110" s="26"/>
      <c r="E8110" s="26"/>
      <c r="F8110" s="26"/>
      <c r="G8110" s="26"/>
    </row>
    <row r="8111" spans="2:7" x14ac:dyDescent="0.2">
      <c r="B8111" s="26"/>
      <c r="C8111" s="26"/>
      <c r="D8111" s="26"/>
      <c r="E8111" s="26"/>
      <c r="F8111" s="26"/>
      <c r="G8111" s="26"/>
    </row>
    <row r="8112" spans="2:7" x14ac:dyDescent="0.2">
      <c r="B8112" s="26"/>
      <c r="C8112" s="26"/>
      <c r="D8112" s="26"/>
      <c r="E8112" s="26"/>
      <c r="F8112" s="26"/>
      <c r="G8112" s="26"/>
    </row>
    <row r="8113" spans="2:7" x14ac:dyDescent="0.2">
      <c r="B8113" s="26"/>
      <c r="C8113" s="26"/>
      <c r="D8113" s="26"/>
      <c r="E8113" s="26"/>
      <c r="F8113" s="26"/>
      <c r="G8113" s="26"/>
    </row>
    <row r="8114" spans="2:7" x14ac:dyDescent="0.2">
      <c r="B8114" s="26"/>
      <c r="C8114" s="26"/>
      <c r="D8114" s="26"/>
      <c r="E8114" s="26"/>
      <c r="F8114" s="26"/>
      <c r="G8114" s="26"/>
    </row>
    <row r="8115" spans="2:7" x14ac:dyDescent="0.2">
      <c r="B8115" s="26"/>
      <c r="C8115" s="26"/>
      <c r="D8115" s="26"/>
      <c r="E8115" s="26"/>
      <c r="F8115" s="26"/>
      <c r="G8115" s="26"/>
    </row>
    <row r="8116" spans="2:7" x14ac:dyDescent="0.2">
      <c r="B8116" s="26"/>
      <c r="C8116" s="26"/>
      <c r="D8116" s="26"/>
      <c r="E8116" s="26"/>
      <c r="F8116" s="26"/>
      <c r="G8116" s="26"/>
    </row>
    <row r="8117" spans="2:7" x14ac:dyDescent="0.2">
      <c r="B8117" s="26"/>
      <c r="C8117" s="26"/>
      <c r="D8117" s="26"/>
      <c r="E8117" s="26"/>
      <c r="F8117" s="26"/>
      <c r="G8117" s="26"/>
    </row>
    <row r="8118" spans="2:7" x14ac:dyDescent="0.2">
      <c r="B8118" s="26"/>
      <c r="C8118" s="26"/>
      <c r="D8118" s="26"/>
      <c r="E8118" s="26"/>
      <c r="F8118" s="26"/>
      <c r="G8118" s="26"/>
    </row>
    <row r="8119" spans="2:7" x14ac:dyDescent="0.2">
      <c r="B8119" s="26"/>
      <c r="C8119" s="26"/>
      <c r="D8119" s="26"/>
      <c r="E8119" s="26"/>
      <c r="F8119" s="26"/>
      <c r="G8119" s="26"/>
    </row>
    <row r="8120" spans="2:7" x14ac:dyDescent="0.2">
      <c r="B8120" s="26"/>
      <c r="C8120" s="26"/>
      <c r="D8120" s="26"/>
      <c r="E8120" s="26"/>
      <c r="F8120" s="26"/>
      <c r="G8120" s="26"/>
    </row>
    <row r="8121" spans="2:7" x14ac:dyDescent="0.2">
      <c r="B8121" s="26"/>
      <c r="C8121" s="26"/>
      <c r="D8121" s="26"/>
      <c r="E8121" s="26"/>
      <c r="F8121" s="26"/>
      <c r="G8121" s="26"/>
    </row>
    <row r="8122" spans="2:7" x14ac:dyDescent="0.2">
      <c r="B8122" s="26"/>
      <c r="C8122" s="26"/>
      <c r="D8122" s="26"/>
      <c r="E8122" s="26"/>
      <c r="F8122" s="26"/>
      <c r="G8122" s="26"/>
    </row>
    <row r="8123" spans="2:7" x14ac:dyDescent="0.2">
      <c r="B8123" s="26"/>
      <c r="C8123" s="26"/>
      <c r="D8123" s="26"/>
      <c r="E8123" s="26"/>
      <c r="F8123" s="26"/>
      <c r="G8123" s="26"/>
    </row>
    <row r="8124" spans="2:7" x14ac:dyDescent="0.2">
      <c r="B8124" s="26"/>
      <c r="C8124" s="26"/>
      <c r="D8124" s="26"/>
      <c r="E8124" s="26"/>
      <c r="F8124" s="26"/>
      <c r="G8124" s="26"/>
    </row>
    <row r="8125" spans="2:7" x14ac:dyDescent="0.2">
      <c r="B8125" s="26"/>
      <c r="C8125" s="26"/>
      <c r="D8125" s="26"/>
      <c r="E8125" s="26"/>
      <c r="F8125" s="26"/>
      <c r="G8125" s="26"/>
    </row>
    <row r="8126" spans="2:7" x14ac:dyDescent="0.2">
      <c r="B8126" s="26"/>
      <c r="C8126" s="26"/>
      <c r="D8126" s="26"/>
      <c r="E8126" s="26"/>
      <c r="F8126" s="26"/>
      <c r="G8126" s="26"/>
    </row>
    <row r="8127" spans="2:7" x14ac:dyDescent="0.2">
      <c r="B8127" s="26"/>
      <c r="C8127" s="26"/>
      <c r="D8127" s="26"/>
      <c r="E8127" s="26"/>
      <c r="F8127" s="26"/>
      <c r="G8127" s="26"/>
    </row>
    <row r="8128" spans="2:7" x14ac:dyDescent="0.2">
      <c r="B8128" s="26"/>
      <c r="C8128" s="26"/>
      <c r="D8128" s="26"/>
      <c r="E8128" s="26"/>
      <c r="F8128" s="26"/>
      <c r="G8128" s="26"/>
    </row>
    <row r="8129" spans="2:7" x14ac:dyDescent="0.2">
      <c r="B8129" s="26"/>
      <c r="C8129" s="26"/>
      <c r="D8129" s="26"/>
      <c r="E8129" s="26"/>
      <c r="F8129" s="26"/>
      <c r="G8129" s="26"/>
    </row>
    <row r="8130" spans="2:7" x14ac:dyDescent="0.2">
      <c r="B8130" s="26"/>
      <c r="C8130" s="26"/>
      <c r="D8130" s="26"/>
      <c r="E8130" s="26"/>
      <c r="F8130" s="26"/>
      <c r="G8130" s="26"/>
    </row>
    <row r="8131" spans="2:7" x14ac:dyDescent="0.2">
      <c r="B8131" s="26"/>
      <c r="C8131" s="26"/>
      <c r="D8131" s="26"/>
      <c r="E8131" s="26"/>
      <c r="F8131" s="26"/>
      <c r="G8131" s="26"/>
    </row>
    <row r="8132" spans="2:7" x14ac:dyDescent="0.2">
      <c r="B8132" s="26"/>
      <c r="C8132" s="26"/>
      <c r="D8132" s="26"/>
      <c r="E8132" s="26"/>
      <c r="F8132" s="26"/>
      <c r="G8132" s="26"/>
    </row>
    <row r="8133" spans="2:7" x14ac:dyDescent="0.2">
      <c r="B8133" s="26"/>
      <c r="C8133" s="26"/>
      <c r="D8133" s="26"/>
      <c r="E8133" s="26"/>
      <c r="F8133" s="26"/>
      <c r="G8133" s="26"/>
    </row>
    <row r="8134" spans="2:7" x14ac:dyDescent="0.2">
      <c r="B8134" s="26"/>
      <c r="C8134" s="26"/>
      <c r="D8134" s="26"/>
      <c r="E8134" s="26"/>
      <c r="F8134" s="26"/>
      <c r="G8134" s="26"/>
    </row>
    <row r="8135" spans="2:7" x14ac:dyDescent="0.2">
      <c r="B8135" s="26"/>
      <c r="C8135" s="26"/>
      <c r="D8135" s="26"/>
      <c r="E8135" s="26"/>
      <c r="F8135" s="26"/>
      <c r="G8135" s="26"/>
    </row>
    <row r="8136" spans="2:7" x14ac:dyDescent="0.2">
      <c r="B8136" s="26"/>
      <c r="C8136" s="26"/>
      <c r="D8136" s="26"/>
      <c r="E8136" s="26"/>
      <c r="F8136" s="26"/>
      <c r="G8136" s="26"/>
    </row>
    <row r="8137" spans="2:7" x14ac:dyDescent="0.2">
      <c r="B8137" s="26"/>
      <c r="C8137" s="26"/>
      <c r="D8137" s="26"/>
      <c r="E8137" s="26"/>
      <c r="F8137" s="26"/>
      <c r="G8137" s="26"/>
    </row>
    <row r="8138" spans="2:7" x14ac:dyDescent="0.2">
      <c r="B8138" s="26"/>
      <c r="C8138" s="26"/>
      <c r="D8138" s="26"/>
      <c r="E8138" s="26"/>
      <c r="F8138" s="26"/>
      <c r="G8138" s="26"/>
    </row>
    <row r="8139" spans="2:7" x14ac:dyDescent="0.2">
      <c r="B8139" s="26"/>
      <c r="C8139" s="26"/>
      <c r="D8139" s="26"/>
      <c r="E8139" s="26"/>
      <c r="F8139" s="26"/>
      <c r="G8139" s="26"/>
    </row>
    <row r="8140" spans="2:7" x14ac:dyDescent="0.2">
      <c r="B8140" s="26"/>
      <c r="C8140" s="26"/>
      <c r="D8140" s="26"/>
      <c r="E8140" s="26"/>
      <c r="F8140" s="26"/>
      <c r="G8140" s="26"/>
    </row>
    <row r="8141" spans="2:7" x14ac:dyDescent="0.2">
      <c r="B8141" s="26"/>
      <c r="C8141" s="26"/>
      <c r="D8141" s="26"/>
      <c r="E8141" s="26"/>
      <c r="F8141" s="26"/>
      <c r="G8141" s="26"/>
    </row>
    <row r="8142" spans="2:7" x14ac:dyDescent="0.2">
      <c r="B8142" s="26"/>
      <c r="C8142" s="26"/>
      <c r="D8142" s="26"/>
      <c r="E8142" s="26"/>
      <c r="F8142" s="26"/>
      <c r="G8142" s="26"/>
    </row>
    <row r="8143" spans="2:7" x14ac:dyDescent="0.2">
      <c r="B8143" s="26"/>
      <c r="C8143" s="26"/>
      <c r="D8143" s="26"/>
      <c r="E8143" s="26"/>
      <c r="F8143" s="26"/>
      <c r="G8143" s="26"/>
    </row>
    <row r="8144" spans="2:7" x14ac:dyDescent="0.2">
      <c r="B8144" s="26"/>
      <c r="C8144" s="26"/>
      <c r="D8144" s="26"/>
      <c r="E8144" s="26"/>
      <c r="F8144" s="26"/>
      <c r="G8144" s="26"/>
    </row>
    <row r="8145" spans="2:7" x14ac:dyDescent="0.2">
      <c r="B8145" s="26"/>
      <c r="C8145" s="26"/>
      <c r="D8145" s="26"/>
      <c r="E8145" s="26"/>
      <c r="F8145" s="26"/>
      <c r="G8145" s="26"/>
    </row>
    <row r="8146" spans="2:7" x14ac:dyDescent="0.2">
      <c r="B8146" s="26"/>
      <c r="C8146" s="26"/>
      <c r="D8146" s="26"/>
      <c r="E8146" s="26"/>
      <c r="F8146" s="26"/>
      <c r="G8146" s="26"/>
    </row>
    <row r="8147" spans="2:7" x14ac:dyDescent="0.2">
      <c r="B8147" s="26"/>
      <c r="C8147" s="26"/>
      <c r="D8147" s="26"/>
      <c r="E8147" s="26"/>
      <c r="F8147" s="26"/>
      <c r="G8147" s="26"/>
    </row>
    <row r="8148" spans="2:7" x14ac:dyDescent="0.2">
      <c r="B8148" s="26"/>
      <c r="C8148" s="26"/>
      <c r="D8148" s="26"/>
      <c r="E8148" s="26"/>
      <c r="F8148" s="26"/>
      <c r="G8148" s="26"/>
    </row>
    <row r="8149" spans="2:7" x14ac:dyDescent="0.2">
      <c r="B8149" s="26"/>
      <c r="C8149" s="26"/>
      <c r="D8149" s="26"/>
      <c r="E8149" s="26"/>
      <c r="F8149" s="26"/>
      <c r="G8149" s="26"/>
    </row>
    <row r="8150" spans="2:7" x14ac:dyDescent="0.2">
      <c r="B8150" s="26"/>
      <c r="C8150" s="26"/>
      <c r="D8150" s="26"/>
      <c r="E8150" s="26"/>
      <c r="F8150" s="26"/>
      <c r="G8150" s="26"/>
    </row>
    <row r="8151" spans="2:7" x14ac:dyDescent="0.2">
      <c r="B8151" s="26"/>
      <c r="C8151" s="26"/>
      <c r="D8151" s="26"/>
      <c r="E8151" s="26"/>
      <c r="F8151" s="26"/>
      <c r="G8151" s="26"/>
    </row>
    <row r="8152" spans="2:7" x14ac:dyDescent="0.2">
      <c r="B8152" s="26"/>
      <c r="C8152" s="26"/>
      <c r="D8152" s="26"/>
      <c r="E8152" s="26"/>
      <c r="F8152" s="26"/>
      <c r="G8152" s="26"/>
    </row>
    <row r="8153" spans="2:7" x14ac:dyDescent="0.2">
      <c r="B8153" s="26"/>
      <c r="C8153" s="26"/>
      <c r="D8153" s="26"/>
      <c r="E8153" s="26"/>
      <c r="F8153" s="26"/>
      <c r="G8153" s="26"/>
    </row>
    <row r="8154" spans="2:7" x14ac:dyDescent="0.2">
      <c r="B8154" s="26"/>
      <c r="C8154" s="26"/>
      <c r="D8154" s="26"/>
      <c r="E8154" s="26"/>
      <c r="F8154" s="26"/>
      <c r="G8154" s="26"/>
    </row>
    <row r="8155" spans="2:7" x14ac:dyDescent="0.2">
      <c r="B8155" s="26"/>
      <c r="C8155" s="26"/>
      <c r="D8155" s="26"/>
      <c r="E8155" s="26"/>
      <c r="F8155" s="26"/>
      <c r="G8155" s="26"/>
    </row>
    <row r="8156" spans="2:7" x14ac:dyDescent="0.2">
      <c r="B8156" s="26"/>
      <c r="C8156" s="26"/>
      <c r="D8156" s="26"/>
      <c r="E8156" s="26"/>
      <c r="F8156" s="26"/>
      <c r="G8156" s="26"/>
    </row>
    <row r="8157" spans="2:7" x14ac:dyDescent="0.2">
      <c r="B8157" s="26"/>
      <c r="C8157" s="26"/>
      <c r="D8157" s="26"/>
      <c r="E8157" s="26"/>
      <c r="F8157" s="26"/>
      <c r="G8157" s="26"/>
    </row>
    <row r="8158" spans="2:7" x14ac:dyDescent="0.2">
      <c r="B8158" s="26"/>
      <c r="C8158" s="26"/>
      <c r="D8158" s="26"/>
      <c r="E8158" s="26"/>
      <c r="F8158" s="26"/>
      <c r="G8158" s="26"/>
    </row>
    <row r="8159" spans="2:7" x14ac:dyDescent="0.2">
      <c r="B8159" s="26"/>
      <c r="C8159" s="26"/>
      <c r="D8159" s="26"/>
      <c r="E8159" s="26"/>
      <c r="F8159" s="26"/>
      <c r="G8159" s="26"/>
    </row>
    <row r="8160" spans="2:7" x14ac:dyDescent="0.2">
      <c r="B8160" s="26"/>
      <c r="C8160" s="26"/>
      <c r="D8160" s="26"/>
      <c r="E8160" s="26"/>
      <c r="F8160" s="26"/>
      <c r="G8160" s="26"/>
    </row>
    <row r="8161" spans="2:7" x14ac:dyDescent="0.2">
      <c r="B8161" s="26"/>
      <c r="C8161" s="26"/>
      <c r="D8161" s="26"/>
      <c r="E8161" s="26"/>
      <c r="F8161" s="26"/>
      <c r="G8161" s="26"/>
    </row>
    <row r="8162" spans="2:7" x14ac:dyDescent="0.2">
      <c r="B8162" s="26"/>
      <c r="C8162" s="26"/>
      <c r="D8162" s="26"/>
      <c r="E8162" s="26"/>
      <c r="F8162" s="26"/>
      <c r="G8162" s="26"/>
    </row>
    <row r="8163" spans="2:7" x14ac:dyDescent="0.2">
      <c r="B8163" s="26"/>
      <c r="C8163" s="26"/>
      <c r="D8163" s="26"/>
      <c r="E8163" s="26"/>
      <c r="F8163" s="26"/>
      <c r="G8163" s="26"/>
    </row>
    <row r="8164" spans="2:7" x14ac:dyDescent="0.2">
      <c r="B8164" s="26"/>
      <c r="C8164" s="26"/>
      <c r="D8164" s="26"/>
      <c r="E8164" s="26"/>
      <c r="F8164" s="26"/>
      <c r="G8164" s="26"/>
    </row>
    <row r="8165" spans="2:7" x14ac:dyDescent="0.2">
      <c r="B8165" s="26"/>
      <c r="C8165" s="26"/>
      <c r="D8165" s="26"/>
      <c r="E8165" s="26"/>
      <c r="F8165" s="26"/>
      <c r="G8165" s="26"/>
    </row>
    <row r="8166" spans="2:7" x14ac:dyDescent="0.2">
      <c r="B8166" s="26"/>
      <c r="C8166" s="26"/>
      <c r="D8166" s="26"/>
      <c r="E8166" s="26"/>
      <c r="F8166" s="26"/>
      <c r="G8166" s="26"/>
    </row>
    <row r="8167" spans="2:7" x14ac:dyDescent="0.2">
      <c r="B8167" s="26"/>
      <c r="C8167" s="26"/>
      <c r="D8167" s="26"/>
      <c r="E8167" s="26"/>
      <c r="F8167" s="26"/>
      <c r="G8167" s="26"/>
    </row>
    <row r="8168" spans="2:7" x14ac:dyDescent="0.2">
      <c r="B8168" s="26"/>
      <c r="C8168" s="26"/>
      <c r="D8168" s="26"/>
      <c r="E8168" s="26"/>
      <c r="F8168" s="26"/>
      <c r="G8168" s="26"/>
    </row>
    <row r="8169" spans="2:7" x14ac:dyDescent="0.2">
      <c r="B8169" s="26"/>
      <c r="C8169" s="26"/>
      <c r="D8169" s="26"/>
      <c r="E8169" s="26"/>
      <c r="F8169" s="26"/>
      <c r="G8169" s="26"/>
    </row>
    <row r="8170" spans="2:7" x14ac:dyDescent="0.2">
      <c r="B8170" s="26"/>
      <c r="C8170" s="26"/>
      <c r="D8170" s="26"/>
      <c r="E8170" s="26"/>
      <c r="F8170" s="26"/>
      <c r="G8170" s="26"/>
    </row>
    <row r="8171" spans="2:7" x14ac:dyDescent="0.2">
      <c r="B8171" s="26"/>
      <c r="C8171" s="26"/>
      <c r="D8171" s="26"/>
      <c r="E8171" s="26"/>
      <c r="F8171" s="26"/>
      <c r="G8171" s="26"/>
    </row>
    <row r="8172" spans="2:7" x14ac:dyDescent="0.2">
      <c r="B8172" s="26"/>
      <c r="C8172" s="26"/>
      <c r="D8172" s="26"/>
      <c r="E8172" s="26"/>
      <c r="F8172" s="26"/>
      <c r="G8172" s="26"/>
    </row>
    <row r="8173" spans="2:7" x14ac:dyDescent="0.2">
      <c r="B8173" s="26"/>
      <c r="C8173" s="26"/>
      <c r="D8173" s="26"/>
      <c r="E8173" s="26"/>
      <c r="F8173" s="26"/>
      <c r="G8173" s="26"/>
    </row>
    <row r="8174" spans="2:7" x14ac:dyDescent="0.2">
      <c r="B8174" s="26"/>
      <c r="C8174" s="26"/>
      <c r="D8174" s="26"/>
      <c r="E8174" s="26"/>
      <c r="F8174" s="26"/>
      <c r="G8174" s="26"/>
    </row>
    <row r="8175" spans="2:7" x14ac:dyDescent="0.2">
      <c r="B8175" s="26"/>
      <c r="C8175" s="26"/>
      <c r="D8175" s="26"/>
      <c r="E8175" s="26"/>
      <c r="F8175" s="26"/>
      <c r="G8175" s="26"/>
    </row>
    <row r="8176" spans="2:7" x14ac:dyDescent="0.2">
      <c r="B8176" s="26"/>
      <c r="C8176" s="26"/>
      <c r="D8176" s="26"/>
      <c r="E8176" s="26"/>
      <c r="F8176" s="26"/>
      <c r="G8176" s="26"/>
    </row>
    <row r="8177" spans="2:7" x14ac:dyDescent="0.2">
      <c r="B8177" s="26"/>
      <c r="C8177" s="26"/>
      <c r="D8177" s="26"/>
      <c r="E8177" s="26"/>
      <c r="F8177" s="26"/>
      <c r="G8177" s="26"/>
    </row>
    <row r="8178" spans="2:7" x14ac:dyDescent="0.2">
      <c r="B8178" s="26"/>
      <c r="C8178" s="26"/>
      <c r="D8178" s="26"/>
      <c r="E8178" s="26"/>
      <c r="F8178" s="26"/>
      <c r="G8178" s="26"/>
    </row>
    <row r="8179" spans="2:7" x14ac:dyDescent="0.2">
      <c r="B8179" s="26"/>
      <c r="C8179" s="26"/>
      <c r="D8179" s="26"/>
      <c r="E8179" s="26"/>
      <c r="F8179" s="26"/>
      <c r="G8179" s="26"/>
    </row>
    <row r="8180" spans="2:7" x14ac:dyDescent="0.2">
      <c r="B8180" s="26"/>
      <c r="C8180" s="26"/>
      <c r="D8180" s="26"/>
      <c r="E8180" s="26"/>
      <c r="F8180" s="26"/>
      <c r="G8180" s="26"/>
    </row>
    <row r="8181" spans="2:7" x14ac:dyDescent="0.2">
      <c r="B8181" s="26"/>
      <c r="C8181" s="26"/>
      <c r="D8181" s="26"/>
      <c r="E8181" s="26"/>
      <c r="F8181" s="26"/>
      <c r="G8181" s="26"/>
    </row>
    <row r="8182" spans="2:7" x14ac:dyDescent="0.2">
      <c r="B8182" s="26"/>
      <c r="C8182" s="26"/>
      <c r="D8182" s="26"/>
      <c r="E8182" s="26"/>
      <c r="F8182" s="26"/>
      <c r="G8182" s="26"/>
    </row>
    <row r="8183" spans="2:7" x14ac:dyDescent="0.2">
      <c r="B8183" s="26"/>
      <c r="C8183" s="26"/>
      <c r="D8183" s="26"/>
      <c r="E8183" s="26"/>
      <c r="F8183" s="26"/>
      <c r="G8183" s="26"/>
    </row>
    <row r="8184" spans="2:7" x14ac:dyDescent="0.2">
      <c r="B8184" s="26"/>
      <c r="C8184" s="26"/>
      <c r="D8184" s="26"/>
      <c r="E8184" s="26"/>
      <c r="F8184" s="26"/>
      <c r="G8184" s="26"/>
    </row>
    <row r="8185" spans="2:7" x14ac:dyDescent="0.2">
      <c r="B8185" s="26"/>
      <c r="C8185" s="26"/>
      <c r="D8185" s="26"/>
      <c r="E8185" s="26"/>
      <c r="F8185" s="26"/>
      <c r="G8185" s="26"/>
    </row>
    <row r="8186" spans="2:7" x14ac:dyDescent="0.2">
      <c r="B8186" s="26"/>
      <c r="C8186" s="26"/>
      <c r="D8186" s="26"/>
      <c r="E8186" s="26"/>
      <c r="F8186" s="26"/>
      <c r="G8186" s="26"/>
    </row>
    <row r="8187" spans="2:7" x14ac:dyDescent="0.2">
      <c r="B8187" s="26"/>
      <c r="C8187" s="26"/>
      <c r="D8187" s="26"/>
      <c r="E8187" s="26"/>
      <c r="F8187" s="26"/>
      <c r="G8187" s="26"/>
    </row>
    <row r="8188" spans="2:7" x14ac:dyDescent="0.2">
      <c r="B8188" s="26"/>
      <c r="C8188" s="26"/>
      <c r="D8188" s="26"/>
      <c r="E8188" s="26"/>
      <c r="F8188" s="26"/>
      <c r="G8188" s="26"/>
    </row>
    <row r="8189" spans="2:7" x14ac:dyDescent="0.2">
      <c r="B8189" s="26"/>
      <c r="C8189" s="26"/>
      <c r="D8189" s="26"/>
      <c r="E8189" s="26"/>
      <c r="F8189" s="26"/>
      <c r="G8189" s="26"/>
    </row>
    <row r="8190" spans="2:7" x14ac:dyDescent="0.2">
      <c r="B8190" s="26"/>
      <c r="C8190" s="26"/>
      <c r="D8190" s="26"/>
      <c r="E8190" s="26"/>
      <c r="F8190" s="26"/>
      <c r="G8190" s="26"/>
    </row>
    <row r="8191" spans="2:7" x14ac:dyDescent="0.2">
      <c r="B8191" s="26"/>
      <c r="C8191" s="26"/>
      <c r="D8191" s="26"/>
      <c r="E8191" s="26"/>
      <c r="F8191" s="26"/>
      <c r="G8191" s="26"/>
    </row>
    <row r="8192" spans="2:7" x14ac:dyDescent="0.2">
      <c r="B8192" s="26"/>
      <c r="C8192" s="26"/>
      <c r="D8192" s="26"/>
      <c r="E8192" s="26"/>
      <c r="F8192" s="26"/>
      <c r="G8192" s="26"/>
    </row>
    <row r="8193" spans="2:7" x14ac:dyDescent="0.2">
      <c r="B8193" s="26"/>
      <c r="C8193" s="26"/>
      <c r="D8193" s="26"/>
      <c r="E8193" s="26"/>
      <c r="F8193" s="26"/>
      <c r="G8193" s="26"/>
    </row>
    <row r="8194" spans="2:7" x14ac:dyDescent="0.2">
      <c r="B8194" s="26"/>
      <c r="C8194" s="26"/>
      <c r="D8194" s="26"/>
      <c r="E8194" s="26"/>
      <c r="F8194" s="26"/>
      <c r="G8194" s="26"/>
    </row>
    <row r="8195" spans="2:7" x14ac:dyDescent="0.2">
      <c r="B8195" s="26"/>
      <c r="C8195" s="26"/>
      <c r="D8195" s="26"/>
      <c r="E8195" s="26"/>
      <c r="F8195" s="26"/>
      <c r="G8195" s="26"/>
    </row>
    <row r="8196" spans="2:7" x14ac:dyDescent="0.2">
      <c r="B8196" s="26"/>
      <c r="C8196" s="26"/>
      <c r="D8196" s="26"/>
      <c r="E8196" s="26"/>
      <c r="F8196" s="26"/>
      <c r="G8196" s="26"/>
    </row>
    <row r="8197" spans="2:7" x14ac:dyDescent="0.2">
      <c r="B8197" s="26"/>
      <c r="C8197" s="26"/>
      <c r="D8197" s="26"/>
      <c r="E8197" s="26"/>
      <c r="F8197" s="26"/>
      <c r="G8197" s="26"/>
    </row>
    <row r="8198" spans="2:7" x14ac:dyDescent="0.2">
      <c r="B8198" s="26"/>
      <c r="C8198" s="26"/>
      <c r="D8198" s="26"/>
      <c r="E8198" s="26"/>
      <c r="F8198" s="26"/>
      <c r="G8198" s="26"/>
    </row>
    <row r="8199" spans="2:7" x14ac:dyDescent="0.2">
      <c r="B8199" s="26"/>
      <c r="C8199" s="26"/>
      <c r="D8199" s="26"/>
      <c r="E8199" s="26"/>
      <c r="F8199" s="26"/>
      <c r="G8199" s="26"/>
    </row>
    <row r="8200" spans="2:7" x14ac:dyDescent="0.2">
      <c r="B8200" s="26"/>
      <c r="C8200" s="26"/>
      <c r="D8200" s="26"/>
      <c r="E8200" s="26"/>
      <c r="F8200" s="26"/>
      <c r="G8200" s="26"/>
    </row>
    <row r="8201" spans="2:7" x14ac:dyDescent="0.2">
      <c r="B8201" s="26"/>
      <c r="C8201" s="26"/>
      <c r="D8201" s="26"/>
      <c r="E8201" s="26"/>
      <c r="F8201" s="26"/>
      <c r="G8201" s="26"/>
    </row>
    <row r="8202" spans="2:7" x14ac:dyDescent="0.2">
      <c r="B8202" s="26"/>
      <c r="C8202" s="26"/>
      <c r="D8202" s="26"/>
      <c r="E8202" s="26"/>
      <c r="F8202" s="26"/>
      <c r="G8202" s="26"/>
    </row>
    <row r="8203" spans="2:7" x14ac:dyDescent="0.2">
      <c r="B8203" s="26"/>
      <c r="C8203" s="26"/>
      <c r="D8203" s="26"/>
      <c r="E8203" s="26"/>
      <c r="F8203" s="26"/>
      <c r="G8203" s="26"/>
    </row>
    <row r="8204" spans="2:7" x14ac:dyDescent="0.2">
      <c r="B8204" s="26"/>
      <c r="C8204" s="26"/>
      <c r="D8204" s="26"/>
      <c r="E8204" s="26"/>
      <c r="F8204" s="26"/>
      <c r="G8204" s="26"/>
    </row>
    <row r="8205" spans="2:7" x14ac:dyDescent="0.2">
      <c r="B8205" s="26"/>
      <c r="C8205" s="26"/>
      <c r="D8205" s="26"/>
      <c r="E8205" s="26"/>
      <c r="F8205" s="26"/>
      <c r="G8205" s="26"/>
    </row>
    <row r="8206" spans="2:7" x14ac:dyDescent="0.2">
      <c r="B8206" s="26"/>
      <c r="C8206" s="26"/>
      <c r="D8206" s="26"/>
      <c r="E8206" s="26"/>
      <c r="F8206" s="26"/>
      <c r="G8206" s="26"/>
    </row>
    <row r="8207" spans="2:7" x14ac:dyDescent="0.2">
      <c r="B8207" s="26"/>
      <c r="C8207" s="26"/>
      <c r="D8207" s="26"/>
      <c r="E8207" s="26"/>
      <c r="F8207" s="26"/>
      <c r="G8207" s="26"/>
    </row>
    <row r="8208" spans="2:7" x14ac:dyDescent="0.2">
      <c r="B8208" s="26"/>
      <c r="C8208" s="26"/>
      <c r="D8208" s="26"/>
      <c r="E8208" s="26"/>
      <c r="F8208" s="26"/>
      <c r="G8208" s="26"/>
    </row>
    <row r="8209" spans="2:7" x14ac:dyDescent="0.2">
      <c r="B8209" s="26"/>
      <c r="C8209" s="26"/>
      <c r="D8209" s="26"/>
      <c r="E8209" s="26"/>
      <c r="F8209" s="26"/>
      <c r="G8209" s="26"/>
    </row>
    <row r="8210" spans="2:7" x14ac:dyDescent="0.2">
      <c r="B8210" s="26"/>
      <c r="C8210" s="26"/>
      <c r="D8210" s="26"/>
      <c r="E8210" s="26"/>
      <c r="F8210" s="26"/>
      <c r="G8210" s="26"/>
    </row>
    <row r="8211" spans="2:7" x14ac:dyDescent="0.2">
      <c r="B8211" s="26"/>
      <c r="C8211" s="26"/>
      <c r="D8211" s="26"/>
      <c r="E8211" s="26"/>
      <c r="F8211" s="26"/>
      <c r="G8211" s="26"/>
    </row>
    <row r="8212" spans="2:7" x14ac:dyDescent="0.2">
      <c r="B8212" s="26"/>
      <c r="C8212" s="26"/>
      <c r="D8212" s="26"/>
      <c r="E8212" s="26"/>
      <c r="F8212" s="26"/>
      <c r="G8212" s="26"/>
    </row>
    <row r="8213" spans="2:7" x14ac:dyDescent="0.2">
      <c r="B8213" s="26"/>
      <c r="C8213" s="26"/>
      <c r="D8213" s="26"/>
      <c r="E8213" s="26"/>
      <c r="F8213" s="26"/>
      <c r="G8213" s="26"/>
    </row>
    <row r="8214" spans="2:7" x14ac:dyDescent="0.2">
      <c r="B8214" s="26"/>
      <c r="C8214" s="26"/>
      <c r="D8214" s="26"/>
      <c r="E8214" s="26"/>
      <c r="F8214" s="26"/>
      <c r="G8214" s="26"/>
    </row>
    <row r="8215" spans="2:7" x14ac:dyDescent="0.2">
      <c r="B8215" s="26"/>
      <c r="C8215" s="26"/>
      <c r="D8215" s="26"/>
      <c r="E8215" s="26"/>
      <c r="F8215" s="26"/>
      <c r="G8215" s="26"/>
    </row>
    <row r="8216" spans="2:7" x14ac:dyDescent="0.2">
      <c r="B8216" s="26"/>
      <c r="C8216" s="26"/>
      <c r="D8216" s="26"/>
      <c r="E8216" s="26"/>
      <c r="F8216" s="26"/>
      <c r="G8216" s="26"/>
    </row>
    <row r="8217" spans="2:7" x14ac:dyDescent="0.2">
      <c r="B8217" s="26"/>
      <c r="C8217" s="26"/>
      <c r="D8217" s="26"/>
      <c r="E8217" s="26"/>
      <c r="F8217" s="26"/>
      <c r="G8217" s="26"/>
    </row>
    <row r="8218" spans="2:7" x14ac:dyDescent="0.2">
      <c r="B8218" s="26"/>
      <c r="C8218" s="26"/>
      <c r="D8218" s="26"/>
      <c r="E8218" s="26"/>
      <c r="F8218" s="26"/>
      <c r="G8218" s="26"/>
    </row>
    <row r="8219" spans="2:7" x14ac:dyDescent="0.2">
      <c r="B8219" s="26"/>
      <c r="C8219" s="26"/>
      <c r="D8219" s="26"/>
      <c r="E8219" s="26"/>
      <c r="F8219" s="26"/>
      <c r="G8219" s="26"/>
    </row>
    <row r="8220" spans="2:7" x14ac:dyDescent="0.2">
      <c r="B8220" s="26"/>
      <c r="C8220" s="26"/>
      <c r="D8220" s="26"/>
      <c r="E8220" s="26"/>
      <c r="F8220" s="26"/>
      <c r="G8220" s="26"/>
    </row>
    <row r="8221" spans="2:7" x14ac:dyDescent="0.2">
      <c r="B8221" s="26"/>
      <c r="C8221" s="26"/>
      <c r="D8221" s="26"/>
      <c r="E8221" s="26"/>
      <c r="F8221" s="26"/>
      <c r="G8221" s="26"/>
    </row>
    <row r="8222" spans="2:7" x14ac:dyDescent="0.2">
      <c r="B8222" s="26"/>
      <c r="C8222" s="26"/>
      <c r="D8222" s="26"/>
      <c r="E8222" s="26"/>
      <c r="F8222" s="26"/>
      <c r="G8222" s="26"/>
    </row>
    <row r="8223" spans="2:7" x14ac:dyDescent="0.2">
      <c r="B8223" s="26"/>
      <c r="C8223" s="26"/>
      <c r="D8223" s="26"/>
      <c r="E8223" s="26"/>
      <c r="F8223" s="26"/>
      <c r="G8223" s="26"/>
    </row>
    <row r="8224" spans="2:7" x14ac:dyDescent="0.2">
      <c r="B8224" s="26"/>
      <c r="C8224" s="26"/>
      <c r="D8224" s="26"/>
      <c r="E8224" s="26"/>
      <c r="F8224" s="26"/>
      <c r="G8224" s="26"/>
    </row>
    <row r="8225" spans="2:7" x14ac:dyDescent="0.2">
      <c r="B8225" s="26"/>
      <c r="C8225" s="26"/>
      <c r="D8225" s="26"/>
      <c r="E8225" s="26"/>
      <c r="F8225" s="26"/>
      <c r="G8225" s="26"/>
    </row>
    <row r="8226" spans="2:7" x14ac:dyDescent="0.2">
      <c r="B8226" s="26"/>
      <c r="C8226" s="26"/>
      <c r="D8226" s="26"/>
      <c r="E8226" s="26"/>
      <c r="F8226" s="26"/>
      <c r="G8226" s="26"/>
    </row>
    <row r="8227" spans="2:7" x14ac:dyDescent="0.2">
      <c r="B8227" s="26"/>
      <c r="C8227" s="26"/>
      <c r="D8227" s="26"/>
      <c r="E8227" s="26"/>
      <c r="F8227" s="26"/>
      <c r="G8227" s="26"/>
    </row>
    <row r="8228" spans="2:7" x14ac:dyDescent="0.2">
      <c r="B8228" s="26"/>
      <c r="C8228" s="26"/>
      <c r="D8228" s="26"/>
      <c r="E8228" s="26"/>
      <c r="F8228" s="26"/>
      <c r="G8228" s="26"/>
    </row>
    <row r="8229" spans="2:7" x14ac:dyDescent="0.2">
      <c r="B8229" s="26"/>
      <c r="C8229" s="26"/>
      <c r="D8229" s="26"/>
      <c r="E8229" s="26"/>
      <c r="F8229" s="26"/>
      <c r="G8229" s="26"/>
    </row>
    <row r="8230" spans="2:7" x14ac:dyDescent="0.2">
      <c r="B8230" s="26"/>
      <c r="C8230" s="26"/>
      <c r="D8230" s="26"/>
      <c r="E8230" s="26"/>
      <c r="F8230" s="26"/>
      <c r="G8230" s="26"/>
    </row>
    <row r="8231" spans="2:7" x14ac:dyDescent="0.2">
      <c r="B8231" s="26"/>
      <c r="C8231" s="26"/>
      <c r="D8231" s="26"/>
      <c r="E8231" s="26"/>
      <c r="F8231" s="26"/>
      <c r="G8231" s="26"/>
    </row>
    <row r="8232" spans="2:7" x14ac:dyDescent="0.2">
      <c r="B8232" s="26"/>
      <c r="C8232" s="26"/>
      <c r="D8232" s="26"/>
      <c r="E8232" s="26"/>
      <c r="F8232" s="26"/>
      <c r="G8232" s="26"/>
    </row>
    <row r="8233" spans="2:7" x14ac:dyDescent="0.2">
      <c r="B8233" s="26"/>
      <c r="C8233" s="26"/>
      <c r="D8233" s="26"/>
      <c r="E8233" s="26"/>
      <c r="F8233" s="26"/>
      <c r="G8233" s="26"/>
    </row>
    <row r="8234" spans="2:7" x14ac:dyDescent="0.2">
      <c r="B8234" s="26"/>
      <c r="C8234" s="26"/>
      <c r="D8234" s="26"/>
      <c r="E8234" s="26"/>
      <c r="F8234" s="26"/>
      <c r="G8234" s="26"/>
    </row>
    <row r="8235" spans="2:7" x14ac:dyDescent="0.2">
      <c r="B8235" s="26"/>
      <c r="C8235" s="26"/>
      <c r="D8235" s="26"/>
      <c r="E8235" s="26"/>
      <c r="F8235" s="26"/>
      <c r="G8235" s="26"/>
    </row>
    <row r="8236" spans="2:7" x14ac:dyDescent="0.2">
      <c r="B8236" s="26"/>
      <c r="C8236" s="26"/>
      <c r="D8236" s="26"/>
      <c r="E8236" s="26"/>
      <c r="F8236" s="26"/>
      <c r="G8236" s="26"/>
    </row>
    <row r="8237" spans="2:7" x14ac:dyDescent="0.2">
      <c r="B8237" s="26"/>
      <c r="C8237" s="26"/>
      <c r="D8237" s="26"/>
      <c r="E8237" s="26"/>
      <c r="F8237" s="26"/>
      <c r="G8237" s="26"/>
    </row>
    <row r="8238" spans="2:7" x14ac:dyDescent="0.2">
      <c r="B8238" s="26"/>
      <c r="C8238" s="26"/>
      <c r="D8238" s="26"/>
      <c r="E8238" s="26"/>
      <c r="F8238" s="26"/>
      <c r="G8238" s="26"/>
    </row>
    <row r="8239" spans="2:7" x14ac:dyDescent="0.2">
      <c r="B8239" s="26"/>
      <c r="C8239" s="26"/>
      <c r="D8239" s="26"/>
      <c r="E8239" s="26"/>
      <c r="F8239" s="26"/>
      <c r="G8239" s="26"/>
    </row>
    <row r="8240" spans="2:7" x14ac:dyDescent="0.2">
      <c r="B8240" s="26"/>
      <c r="C8240" s="26"/>
      <c r="D8240" s="26"/>
      <c r="E8240" s="26"/>
      <c r="F8240" s="26"/>
      <c r="G8240" s="26"/>
    </row>
    <row r="8241" spans="2:7" x14ac:dyDescent="0.2">
      <c r="B8241" s="26"/>
      <c r="C8241" s="26"/>
      <c r="D8241" s="26"/>
      <c r="E8241" s="26"/>
      <c r="F8241" s="26"/>
      <c r="G8241" s="26"/>
    </row>
    <row r="8242" spans="2:7" x14ac:dyDescent="0.2">
      <c r="B8242" s="26"/>
      <c r="C8242" s="26"/>
      <c r="D8242" s="26"/>
      <c r="E8242" s="26"/>
      <c r="F8242" s="26"/>
      <c r="G8242" s="26"/>
    </row>
    <row r="8243" spans="2:7" x14ac:dyDescent="0.2">
      <c r="B8243" s="26"/>
      <c r="C8243" s="26"/>
      <c r="D8243" s="26"/>
      <c r="E8243" s="26"/>
      <c r="F8243" s="26"/>
      <c r="G8243" s="26"/>
    </row>
    <row r="8244" spans="2:7" x14ac:dyDescent="0.2">
      <c r="B8244" s="26"/>
      <c r="C8244" s="26"/>
      <c r="D8244" s="26"/>
      <c r="E8244" s="26"/>
      <c r="F8244" s="26"/>
      <c r="G8244" s="26"/>
    </row>
    <row r="8245" spans="2:7" x14ac:dyDescent="0.2">
      <c r="B8245" s="26"/>
      <c r="C8245" s="26"/>
      <c r="D8245" s="26"/>
      <c r="E8245" s="26"/>
      <c r="F8245" s="26"/>
      <c r="G8245" s="26"/>
    </row>
    <row r="8246" spans="2:7" x14ac:dyDescent="0.2">
      <c r="B8246" s="26"/>
      <c r="C8246" s="26"/>
      <c r="D8246" s="26"/>
      <c r="E8246" s="26"/>
      <c r="F8246" s="26"/>
      <c r="G8246" s="26"/>
    </row>
    <row r="8247" spans="2:7" x14ac:dyDescent="0.2">
      <c r="B8247" s="26"/>
      <c r="C8247" s="26"/>
      <c r="D8247" s="26"/>
      <c r="E8247" s="26"/>
      <c r="F8247" s="26"/>
      <c r="G8247" s="26"/>
    </row>
    <row r="8248" spans="2:7" x14ac:dyDescent="0.2">
      <c r="B8248" s="26"/>
      <c r="C8248" s="26"/>
      <c r="D8248" s="26"/>
      <c r="E8248" s="26"/>
      <c r="F8248" s="26"/>
      <c r="G8248" s="26"/>
    </row>
    <row r="8249" spans="2:7" x14ac:dyDescent="0.2">
      <c r="B8249" s="26"/>
      <c r="C8249" s="26"/>
      <c r="D8249" s="26"/>
      <c r="E8249" s="26"/>
      <c r="F8249" s="26"/>
      <c r="G8249" s="26"/>
    </row>
    <row r="8250" spans="2:7" x14ac:dyDescent="0.2">
      <c r="B8250" s="26"/>
      <c r="C8250" s="26"/>
      <c r="D8250" s="26"/>
      <c r="E8250" s="26"/>
      <c r="F8250" s="26"/>
      <c r="G8250" s="26"/>
    </row>
    <row r="8251" spans="2:7" x14ac:dyDescent="0.2">
      <c r="B8251" s="26"/>
      <c r="C8251" s="26"/>
      <c r="D8251" s="26"/>
      <c r="E8251" s="26"/>
      <c r="F8251" s="26"/>
      <c r="G8251" s="26"/>
    </row>
    <row r="8252" spans="2:7" x14ac:dyDescent="0.2">
      <c r="B8252" s="26"/>
      <c r="C8252" s="26"/>
      <c r="D8252" s="26"/>
      <c r="E8252" s="26"/>
      <c r="F8252" s="26"/>
      <c r="G8252" s="26"/>
    </row>
    <row r="8253" spans="2:7" x14ac:dyDescent="0.2">
      <c r="B8253" s="26"/>
      <c r="C8253" s="26"/>
      <c r="D8253" s="26"/>
      <c r="E8253" s="26"/>
      <c r="F8253" s="26"/>
      <c r="G8253" s="26"/>
    </row>
    <row r="8254" spans="2:7" x14ac:dyDescent="0.2">
      <c r="B8254" s="26"/>
      <c r="C8254" s="26"/>
      <c r="D8254" s="26"/>
      <c r="E8254" s="26"/>
      <c r="F8254" s="26"/>
      <c r="G8254" s="26"/>
    </row>
    <row r="8255" spans="2:7" x14ac:dyDescent="0.2">
      <c r="B8255" s="26"/>
      <c r="C8255" s="26"/>
      <c r="D8255" s="26"/>
      <c r="E8255" s="26"/>
      <c r="F8255" s="26"/>
      <c r="G8255" s="26"/>
    </row>
    <row r="8256" spans="2:7" x14ac:dyDescent="0.2">
      <c r="B8256" s="26"/>
      <c r="C8256" s="26"/>
      <c r="D8256" s="26"/>
      <c r="E8256" s="26"/>
      <c r="F8256" s="26"/>
      <c r="G8256" s="26"/>
    </row>
    <row r="8257" spans="2:7" x14ac:dyDescent="0.2">
      <c r="B8257" s="26"/>
      <c r="C8257" s="26"/>
      <c r="D8257" s="26"/>
      <c r="E8257" s="26"/>
      <c r="F8257" s="26"/>
      <c r="G8257" s="26"/>
    </row>
    <row r="8258" spans="2:7" x14ac:dyDescent="0.2">
      <c r="B8258" s="26"/>
      <c r="C8258" s="26"/>
      <c r="D8258" s="26"/>
      <c r="E8258" s="26"/>
      <c r="F8258" s="26"/>
      <c r="G8258" s="26"/>
    </row>
    <row r="8259" spans="2:7" x14ac:dyDescent="0.2">
      <c r="B8259" s="26"/>
      <c r="C8259" s="26"/>
      <c r="D8259" s="26"/>
      <c r="E8259" s="26"/>
      <c r="F8259" s="26"/>
      <c r="G8259" s="26"/>
    </row>
    <row r="8260" spans="2:7" x14ac:dyDescent="0.2">
      <c r="B8260" s="26"/>
      <c r="C8260" s="26"/>
      <c r="D8260" s="26"/>
      <c r="E8260" s="26"/>
      <c r="F8260" s="26"/>
      <c r="G8260" s="26"/>
    </row>
    <row r="8261" spans="2:7" x14ac:dyDescent="0.2">
      <c r="B8261" s="26"/>
      <c r="C8261" s="26"/>
      <c r="D8261" s="26"/>
      <c r="E8261" s="26"/>
      <c r="F8261" s="26"/>
      <c r="G8261" s="26"/>
    </row>
    <row r="8262" spans="2:7" x14ac:dyDescent="0.2">
      <c r="B8262" s="26"/>
      <c r="C8262" s="26"/>
      <c r="D8262" s="26"/>
      <c r="E8262" s="26"/>
      <c r="F8262" s="26"/>
      <c r="G8262" s="26"/>
    </row>
    <row r="8263" spans="2:7" x14ac:dyDescent="0.2">
      <c r="B8263" s="26"/>
      <c r="C8263" s="26"/>
      <c r="D8263" s="26"/>
      <c r="E8263" s="26"/>
      <c r="F8263" s="26"/>
      <c r="G8263" s="26"/>
    </row>
    <row r="8264" spans="2:7" x14ac:dyDescent="0.2">
      <c r="B8264" s="26"/>
      <c r="C8264" s="26"/>
      <c r="D8264" s="26"/>
      <c r="E8264" s="26"/>
      <c r="F8264" s="26"/>
      <c r="G8264" s="26"/>
    </row>
    <row r="8265" spans="2:7" x14ac:dyDescent="0.2">
      <c r="B8265" s="26"/>
      <c r="C8265" s="26"/>
      <c r="D8265" s="26"/>
      <c r="E8265" s="26"/>
      <c r="F8265" s="26"/>
      <c r="G8265" s="26"/>
    </row>
    <row r="8266" spans="2:7" x14ac:dyDescent="0.2">
      <c r="B8266" s="26"/>
      <c r="C8266" s="26"/>
      <c r="D8266" s="26"/>
      <c r="E8266" s="26"/>
      <c r="F8266" s="26"/>
      <c r="G8266" s="26"/>
    </row>
    <row r="8267" spans="2:7" x14ac:dyDescent="0.2">
      <c r="B8267" s="26"/>
      <c r="C8267" s="26"/>
      <c r="D8267" s="26"/>
      <c r="E8267" s="26"/>
      <c r="F8267" s="26"/>
      <c r="G8267" s="26"/>
    </row>
    <row r="8268" spans="2:7" x14ac:dyDescent="0.2">
      <c r="B8268" s="26"/>
      <c r="C8268" s="26"/>
      <c r="D8268" s="26"/>
      <c r="E8268" s="26"/>
      <c r="F8268" s="26"/>
      <c r="G8268" s="26"/>
    </row>
    <row r="8269" spans="2:7" x14ac:dyDescent="0.2">
      <c r="B8269" s="26"/>
      <c r="C8269" s="26"/>
      <c r="D8269" s="26"/>
      <c r="E8269" s="26"/>
      <c r="F8269" s="26"/>
      <c r="G8269" s="26"/>
    </row>
    <row r="8270" spans="2:7" x14ac:dyDescent="0.2">
      <c r="B8270" s="26"/>
      <c r="C8270" s="26"/>
      <c r="D8270" s="26"/>
      <c r="E8270" s="26"/>
      <c r="F8270" s="26"/>
      <c r="G8270" s="26"/>
    </row>
    <row r="8271" spans="2:7" x14ac:dyDescent="0.2">
      <c r="B8271" s="26"/>
      <c r="C8271" s="26"/>
      <c r="D8271" s="26"/>
      <c r="E8271" s="26"/>
      <c r="F8271" s="26"/>
      <c r="G8271" s="26"/>
    </row>
    <row r="8272" spans="2:7" x14ac:dyDescent="0.2">
      <c r="B8272" s="26"/>
      <c r="C8272" s="26"/>
      <c r="D8272" s="26"/>
      <c r="E8272" s="26"/>
      <c r="F8272" s="26"/>
      <c r="G8272" s="26"/>
    </row>
    <row r="8273" spans="2:7" x14ac:dyDescent="0.2">
      <c r="B8273" s="26"/>
      <c r="C8273" s="26"/>
      <c r="D8273" s="26"/>
      <c r="E8273" s="26"/>
      <c r="F8273" s="26"/>
      <c r="G8273" s="26"/>
    </row>
    <row r="8274" spans="2:7" x14ac:dyDescent="0.2">
      <c r="B8274" s="26"/>
      <c r="C8274" s="26"/>
      <c r="D8274" s="26"/>
      <c r="E8274" s="26"/>
      <c r="F8274" s="26"/>
      <c r="G8274" s="26"/>
    </row>
    <row r="8275" spans="2:7" x14ac:dyDescent="0.2">
      <c r="B8275" s="26"/>
      <c r="C8275" s="26"/>
      <c r="D8275" s="26"/>
      <c r="E8275" s="26"/>
      <c r="F8275" s="26"/>
      <c r="G8275" s="26"/>
    </row>
    <row r="8276" spans="2:7" x14ac:dyDescent="0.2">
      <c r="B8276" s="26"/>
      <c r="C8276" s="26"/>
      <c r="D8276" s="26"/>
      <c r="E8276" s="26"/>
      <c r="F8276" s="26"/>
      <c r="G8276" s="26"/>
    </row>
    <row r="8277" spans="2:7" x14ac:dyDescent="0.2">
      <c r="B8277" s="26"/>
      <c r="C8277" s="26"/>
      <c r="D8277" s="26"/>
      <c r="E8277" s="26"/>
      <c r="F8277" s="26"/>
      <c r="G8277" s="26"/>
    </row>
    <row r="8278" spans="2:7" x14ac:dyDescent="0.2">
      <c r="B8278" s="26"/>
      <c r="C8278" s="26"/>
      <c r="D8278" s="26"/>
      <c r="E8278" s="26"/>
      <c r="F8278" s="26"/>
      <c r="G8278" s="26"/>
    </row>
    <row r="8279" spans="2:7" x14ac:dyDescent="0.2">
      <c r="B8279" s="26"/>
      <c r="C8279" s="26"/>
      <c r="D8279" s="26"/>
      <c r="E8279" s="26"/>
      <c r="F8279" s="26"/>
      <c r="G8279" s="26"/>
    </row>
    <row r="8280" spans="2:7" x14ac:dyDescent="0.2">
      <c r="B8280" s="26"/>
      <c r="C8280" s="26"/>
      <c r="D8280" s="26"/>
      <c r="E8280" s="26"/>
      <c r="F8280" s="26"/>
      <c r="G8280" s="26"/>
    </row>
    <row r="8281" spans="2:7" x14ac:dyDescent="0.2">
      <c r="B8281" s="26"/>
      <c r="C8281" s="26"/>
      <c r="D8281" s="26"/>
      <c r="E8281" s="26"/>
      <c r="F8281" s="26"/>
      <c r="G8281" s="26"/>
    </row>
    <row r="8282" spans="2:7" x14ac:dyDescent="0.2">
      <c r="B8282" s="26"/>
      <c r="C8282" s="26"/>
      <c r="D8282" s="26"/>
      <c r="E8282" s="26"/>
      <c r="F8282" s="26"/>
      <c r="G8282" s="26"/>
    </row>
    <row r="8283" spans="2:7" x14ac:dyDescent="0.2">
      <c r="B8283" s="26"/>
      <c r="C8283" s="26"/>
      <c r="D8283" s="26"/>
      <c r="E8283" s="26"/>
      <c r="F8283" s="26"/>
      <c r="G8283" s="26"/>
    </row>
    <row r="8284" spans="2:7" x14ac:dyDescent="0.2">
      <c r="B8284" s="26"/>
      <c r="C8284" s="26"/>
      <c r="D8284" s="26"/>
      <c r="E8284" s="26"/>
      <c r="F8284" s="26"/>
      <c r="G8284" s="26"/>
    </row>
    <row r="8285" spans="2:7" x14ac:dyDescent="0.2">
      <c r="B8285" s="26"/>
      <c r="C8285" s="26"/>
      <c r="D8285" s="26"/>
      <c r="E8285" s="26"/>
      <c r="F8285" s="26"/>
      <c r="G8285" s="26"/>
    </row>
    <row r="8286" spans="2:7" x14ac:dyDescent="0.2">
      <c r="B8286" s="26"/>
      <c r="C8286" s="26"/>
      <c r="D8286" s="26"/>
      <c r="E8286" s="26"/>
      <c r="F8286" s="26"/>
      <c r="G8286" s="26"/>
    </row>
    <row r="8287" spans="2:7" x14ac:dyDescent="0.2">
      <c r="B8287" s="26"/>
      <c r="C8287" s="26"/>
      <c r="D8287" s="26"/>
      <c r="E8287" s="26"/>
      <c r="F8287" s="26"/>
      <c r="G8287" s="26"/>
    </row>
    <row r="8288" spans="2:7" x14ac:dyDescent="0.2">
      <c r="B8288" s="26"/>
      <c r="C8288" s="26"/>
      <c r="D8288" s="26"/>
      <c r="E8288" s="26"/>
      <c r="F8288" s="26"/>
      <c r="G8288" s="26"/>
    </row>
    <row r="8289" spans="2:7" x14ac:dyDescent="0.2">
      <c r="B8289" s="26"/>
      <c r="C8289" s="26"/>
      <c r="D8289" s="26"/>
      <c r="E8289" s="26"/>
      <c r="F8289" s="26"/>
      <c r="G8289" s="26"/>
    </row>
    <row r="8290" spans="2:7" x14ac:dyDescent="0.2">
      <c r="B8290" s="26"/>
      <c r="C8290" s="26"/>
      <c r="D8290" s="26"/>
      <c r="E8290" s="26"/>
      <c r="F8290" s="26"/>
      <c r="G8290" s="26"/>
    </row>
    <row r="8291" spans="2:7" x14ac:dyDescent="0.2">
      <c r="B8291" s="26"/>
      <c r="C8291" s="26"/>
      <c r="D8291" s="26"/>
      <c r="E8291" s="26"/>
      <c r="F8291" s="26"/>
      <c r="G8291" s="26"/>
    </row>
    <row r="8292" spans="2:7" x14ac:dyDescent="0.2">
      <c r="B8292" s="26"/>
      <c r="C8292" s="26"/>
      <c r="D8292" s="26"/>
      <c r="E8292" s="26"/>
      <c r="F8292" s="26"/>
      <c r="G8292" s="26"/>
    </row>
    <row r="8293" spans="2:7" x14ac:dyDescent="0.2">
      <c r="B8293" s="26"/>
      <c r="C8293" s="26"/>
      <c r="D8293" s="26"/>
      <c r="E8293" s="26"/>
      <c r="F8293" s="26"/>
      <c r="G8293" s="26"/>
    </row>
    <row r="8294" spans="2:7" x14ac:dyDescent="0.2">
      <c r="B8294" s="26"/>
      <c r="C8294" s="26"/>
      <c r="D8294" s="26"/>
      <c r="E8294" s="26"/>
      <c r="F8294" s="26"/>
      <c r="G8294" s="26"/>
    </row>
    <row r="8295" spans="2:7" x14ac:dyDescent="0.2">
      <c r="B8295" s="26"/>
      <c r="C8295" s="26"/>
      <c r="D8295" s="26"/>
      <c r="E8295" s="26"/>
      <c r="F8295" s="26"/>
      <c r="G8295" s="26"/>
    </row>
    <row r="8296" spans="2:7" x14ac:dyDescent="0.2">
      <c r="B8296" s="26"/>
      <c r="C8296" s="26"/>
      <c r="D8296" s="26"/>
      <c r="E8296" s="26"/>
      <c r="F8296" s="26"/>
      <c r="G8296" s="26"/>
    </row>
    <row r="8297" spans="2:7" x14ac:dyDescent="0.2">
      <c r="B8297" s="26"/>
      <c r="C8297" s="26"/>
      <c r="D8297" s="26"/>
      <c r="E8297" s="26"/>
      <c r="F8297" s="26"/>
      <c r="G8297" s="26"/>
    </row>
    <row r="8298" spans="2:7" x14ac:dyDescent="0.2">
      <c r="B8298" s="26"/>
      <c r="C8298" s="26"/>
      <c r="D8298" s="26"/>
      <c r="E8298" s="26"/>
      <c r="F8298" s="26"/>
      <c r="G8298" s="26"/>
    </row>
    <row r="8299" spans="2:7" x14ac:dyDescent="0.2">
      <c r="B8299" s="26"/>
      <c r="C8299" s="26"/>
      <c r="D8299" s="26"/>
      <c r="E8299" s="26"/>
      <c r="F8299" s="26"/>
      <c r="G8299" s="26"/>
    </row>
    <row r="8300" spans="2:7" x14ac:dyDescent="0.2">
      <c r="B8300" s="26"/>
      <c r="C8300" s="26"/>
      <c r="D8300" s="26"/>
      <c r="E8300" s="26"/>
      <c r="F8300" s="26"/>
      <c r="G8300" s="26"/>
    </row>
    <row r="8301" spans="2:7" x14ac:dyDescent="0.2">
      <c r="B8301" s="26"/>
      <c r="C8301" s="26"/>
      <c r="D8301" s="26"/>
      <c r="E8301" s="26"/>
      <c r="F8301" s="26"/>
      <c r="G8301" s="26"/>
    </row>
    <row r="8302" spans="2:7" x14ac:dyDescent="0.2">
      <c r="B8302" s="26"/>
      <c r="C8302" s="26"/>
      <c r="D8302" s="26"/>
      <c r="E8302" s="26"/>
      <c r="F8302" s="26"/>
      <c r="G8302" s="26"/>
    </row>
    <row r="8303" spans="2:7" x14ac:dyDescent="0.2">
      <c r="B8303" s="26"/>
      <c r="C8303" s="26"/>
      <c r="D8303" s="26"/>
      <c r="E8303" s="26"/>
      <c r="F8303" s="26"/>
      <c r="G8303" s="26"/>
    </row>
    <row r="8304" spans="2:7" x14ac:dyDescent="0.2">
      <c r="B8304" s="26"/>
      <c r="C8304" s="26"/>
      <c r="D8304" s="26"/>
      <c r="E8304" s="26"/>
      <c r="F8304" s="26"/>
      <c r="G8304" s="26"/>
    </row>
    <row r="8305" spans="2:7" x14ac:dyDescent="0.2">
      <c r="B8305" s="26"/>
      <c r="C8305" s="26"/>
      <c r="D8305" s="26"/>
      <c r="E8305" s="26"/>
      <c r="F8305" s="26"/>
      <c r="G8305" s="26"/>
    </row>
    <row r="8306" spans="2:7" x14ac:dyDescent="0.2">
      <c r="B8306" s="26"/>
      <c r="C8306" s="26"/>
      <c r="D8306" s="26"/>
      <c r="E8306" s="26"/>
      <c r="F8306" s="26"/>
      <c r="G8306" s="26"/>
    </row>
    <row r="8307" spans="2:7" x14ac:dyDescent="0.2">
      <c r="B8307" s="26"/>
      <c r="C8307" s="26"/>
      <c r="D8307" s="26"/>
      <c r="E8307" s="26"/>
      <c r="F8307" s="26"/>
      <c r="G8307" s="26"/>
    </row>
    <row r="8308" spans="2:7" x14ac:dyDescent="0.2">
      <c r="B8308" s="26"/>
      <c r="C8308" s="26"/>
      <c r="D8308" s="26"/>
      <c r="E8308" s="26"/>
      <c r="F8308" s="26"/>
      <c r="G8308" s="26"/>
    </row>
    <row r="8309" spans="2:7" x14ac:dyDescent="0.2">
      <c r="B8309" s="26"/>
      <c r="C8309" s="26"/>
      <c r="D8309" s="26"/>
      <c r="E8309" s="26"/>
      <c r="F8309" s="26"/>
      <c r="G8309" s="26"/>
    </row>
    <row r="8310" spans="2:7" x14ac:dyDescent="0.2">
      <c r="B8310" s="26"/>
      <c r="C8310" s="26"/>
      <c r="D8310" s="26"/>
      <c r="E8310" s="26"/>
      <c r="F8310" s="26"/>
      <c r="G8310" s="26"/>
    </row>
    <row r="8311" spans="2:7" x14ac:dyDescent="0.2">
      <c r="B8311" s="26"/>
      <c r="C8311" s="26"/>
      <c r="D8311" s="26"/>
      <c r="E8311" s="26"/>
      <c r="F8311" s="26"/>
      <c r="G8311" s="26"/>
    </row>
    <row r="8312" spans="2:7" x14ac:dyDescent="0.2">
      <c r="B8312" s="26"/>
      <c r="C8312" s="26"/>
      <c r="D8312" s="26"/>
      <c r="E8312" s="26"/>
      <c r="F8312" s="26"/>
      <c r="G8312" s="26"/>
    </row>
    <row r="8313" spans="2:7" x14ac:dyDescent="0.2">
      <c r="B8313" s="26"/>
      <c r="C8313" s="26"/>
      <c r="D8313" s="26"/>
      <c r="E8313" s="26"/>
      <c r="F8313" s="26"/>
      <c r="G8313" s="26"/>
    </row>
    <row r="8314" spans="2:7" x14ac:dyDescent="0.2">
      <c r="B8314" s="26"/>
      <c r="C8314" s="26"/>
      <c r="D8314" s="26"/>
      <c r="E8314" s="26"/>
      <c r="F8314" s="26"/>
      <c r="G8314" s="26"/>
    </row>
    <row r="8315" spans="2:7" x14ac:dyDescent="0.2">
      <c r="B8315" s="26"/>
      <c r="C8315" s="26"/>
      <c r="D8315" s="26"/>
      <c r="E8315" s="26"/>
      <c r="F8315" s="26"/>
      <c r="G8315" s="26"/>
    </row>
    <row r="8316" spans="2:7" x14ac:dyDescent="0.2">
      <c r="B8316" s="26"/>
      <c r="C8316" s="26"/>
      <c r="D8316" s="26"/>
      <c r="E8316" s="26"/>
      <c r="F8316" s="26"/>
      <c r="G8316" s="26"/>
    </row>
    <row r="8317" spans="2:7" x14ac:dyDescent="0.2">
      <c r="B8317" s="26"/>
      <c r="C8317" s="26"/>
      <c r="D8317" s="26"/>
      <c r="E8317" s="26"/>
      <c r="F8317" s="26"/>
      <c r="G8317" s="26"/>
    </row>
    <row r="8318" spans="2:7" x14ac:dyDescent="0.2">
      <c r="B8318" s="26"/>
      <c r="C8318" s="26"/>
      <c r="D8318" s="26"/>
      <c r="E8318" s="26"/>
      <c r="F8318" s="26"/>
      <c r="G8318" s="26"/>
    </row>
    <row r="8319" spans="2:7" x14ac:dyDescent="0.2">
      <c r="B8319" s="26"/>
      <c r="C8319" s="26"/>
      <c r="D8319" s="26"/>
      <c r="E8319" s="26"/>
      <c r="F8319" s="26"/>
      <c r="G8319" s="26"/>
    </row>
    <row r="8320" spans="2:7" x14ac:dyDescent="0.2">
      <c r="B8320" s="26"/>
      <c r="C8320" s="26"/>
      <c r="D8320" s="26"/>
      <c r="E8320" s="26"/>
      <c r="F8320" s="26"/>
      <c r="G8320" s="26"/>
    </row>
    <row r="8321" spans="2:7" x14ac:dyDescent="0.2">
      <c r="B8321" s="26"/>
      <c r="C8321" s="26"/>
      <c r="D8321" s="26"/>
      <c r="E8321" s="26"/>
      <c r="F8321" s="26"/>
      <c r="G8321" s="26"/>
    </row>
    <row r="8322" spans="2:7" x14ac:dyDescent="0.2">
      <c r="B8322" s="26"/>
      <c r="C8322" s="26"/>
      <c r="D8322" s="26"/>
      <c r="E8322" s="26"/>
      <c r="F8322" s="26"/>
      <c r="G8322" s="26"/>
    </row>
    <row r="8323" spans="2:7" x14ac:dyDescent="0.2">
      <c r="B8323" s="26"/>
      <c r="C8323" s="26"/>
      <c r="D8323" s="26"/>
      <c r="E8323" s="26"/>
      <c r="F8323" s="26"/>
      <c r="G8323" s="26"/>
    </row>
    <row r="8324" spans="2:7" x14ac:dyDescent="0.2">
      <c r="B8324" s="26"/>
      <c r="C8324" s="26"/>
      <c r="D8324" s="26"/>
      <c r="E8324" s="26"/>
      <c r="F8324" s="26"/>
      <c r="G8324" s="26"/>
    </row>
    <row r="8325" spans="2:7" x14ac:dyDescent="0.2">
      <c r="B8325" s="26"/>
      <c r="C8325" s="26"/>
      <c r="D8325" s="26"/>
      <c r="E8325" s="26"/>
      <c r="F8325" s="26"/>
      <c r="G8325" s="26"/>
    </row>
    <row r="8326" spans="2:7" x14ac:dyDescent="0.2">
      <c r="B8326" s="26"/>
      <c r="C8326" s="26"/>
      <c r="D8326" s="26"/>
      <c r="E8326" s="26"/>
      <c r="F8326" s="26"/>
      <c r="G8326" s="26"/>
    </row>
    <row r="8327" spans="2:7" x14ac:dyDescent="0.2">
      <c r="B8327" s="26"/>
      <c r="C8327" s="26"/>
      <c r="D8327" s="26"/>
      <c r="E8327" s="26"/>
      <c r="F8327" s="26"/>
      <c r="G8327" s="26"/>
    </row>
    <row r="8328" spans="2:7" x14ac:dyDescent="0.2">
      <c r="B8328" s="26"/>
      <c r="C8328" s="26"/>
      <c r="D8328" s="26"/>
      <c r="E8328" s="26"/>
      <c r="F8328" s="26"/>
      <c r="G8328" s="26"/>
    </row>
    <row r="8329" spans="2:7" x14ac:dyDescent="0.2">
      <c r="B8329" s="26"/>
      <c r="C8329" s="26"/>
      <c r="D8329" s="26"/>
      <c r="E8329" s="26"/>
      <c r="F8329" s="26"/>
      <c r="G8329" s="26"/>
    </row>
    <row r="8330" spans="2:7" x14ac:dyDescent="0.2">
      <c r="B8330" s="26"/>
      <c r="C8330" s="26"/>
      <c r="D8330" s="26"/>
      <c r="E8330" s="26"/>
      <c r="F8330" s="26"/>
      <c r="G8330" s="26"/>
    </row>
    <row r="8331" spans="2:7" x14ac:dyDescent="0.2">
      <c r="B8331" s="26"/>
      <c r="C8331" s="26"/>
      <c r="D8331" s="26"/>
      <c r="E8331" s="26"/>
      <c r="F8331" s="26"/>
      <c r="G8331" s="26"/>
    </row>
    <row r="8332" spans="2:7" x14ac:dyDescent="0.2">
      <c r="B8332" s="26"/>
      <c r="C8332" s="26"/>
      <c r="D8332" s="26"/>
      <c r="E8332" s="26"/>
      <c r="F8332" s="26"/>
      <c r="G8332" s="26"/>
    </row>
    <row r="8333" spans="2:7" x14ac:dyDescent="0.2">
      <c r="B8333" s="26"/>
      <c r="C8333" s="26"/>
      <c r="D8333" s="26"/>
      <c r="E8333" s="26"/>
      <c r="F8333" s="26"/>
      <c r="G8333" s="26"/>
    </row>
    <row r="8334" spans="2:7" x14ac:dyDescent="0.2">
      <c r="B8334" s="26"/>
      <c r="C8334" s="26"/>
      <c r="D8334" s="26"/>
      <c r="E8334" s="26"/>
      <c r="F8334" s="26"/>
      <c r="G8334" s="26"/>
    </row>
    <row r="8335" spans="2:7" x14ac:dyDescent="0.2">
      <c r="B8335" s="26"/>
      <c r="C8335" s="26"/>
      <c r="D8335" s="26"/>
      <c r="E8335" s="26"/>
      <c r="F8335" s="26"/>
      <c r="G8335" s="26"/>
    </row>
    <row r="8336" spans="2:7" x14ac:dyDescent="0.2">
      <c r="B8336" s="26"/>
      <c r="C8336" s="26"/>
      <c r="D8336" s="26"/>
      <c r="E8336" s="26"/>
      <c r="F8336" s="26"/>
      <c r="G8336" s="26"/>
    </row>
    <row r="8337" spans="2:7" x14ac:dyDescent="0.2">
      <c r="B8337" s="26"/>
      <c r="C8337" s="26"/>
      <c r="D8337" s="26"/>
      <c r="E8337" s="26"/>
      <c r="F8337" s="26"/>
      <c r="G8337" s="26"/>
    </row>
    <row r="8338" spans="2:7" x14ac:dyDescent="0.2">
      <c r="B8338" s="26"/>
      <c r="C8338" s="26"/>
      <c r="D8338" s="26"/>
      <c r="E8338" s="26"/>
      <c r="F8338" s="26"/>
      <c r="G8338" s="26"/>
    </row>
    <row r="8339" spans="2:7" x14ac:dyDescent="0.2">
      <c r="B8339" s="26"/>
      <c r="C8339" s="26"/>
      <c r="D8339" s="26"/>
      <c r="E8339" s="26"/>
      <c r="F8339" s="26"/>
      <c r="G8339" s="26"/>
    </row>
    <row r="8340" spans="2:7" x14ac:dyDescent="0.2">
      <c r="B8340" s="26"/>
      <c r="C8340" s="26"/>
      <c r="D8340" s="26"/>
      <c r="E8340" s="26"/>
      <c r="F8340" s="26"/>
      <c r="G8340" s="26"/>
    </row>
    <row r="8341" spans="2:7" x14ac:dyDescent="0.2">
      <c r="B8341" s="26"/>
      <c r="C8341" s="26"/>
      <c r="D8341" s="26"/>
      <c r="E8341" s="26"/>
      <c r="F8341" s="26"/>
      <c r="G8341" s="26"/>
    </row>
    <row r="8342" spans="2:7" x14ac:dyDescent="0.2">
      <c r="B8342" s="26"/>
      <c r="C8342" s="26"/>
      <c r="D8342" s="26"/>
      <c r="E8342" s="26"/>
      <c r="F8342" s="26"/>
      <c r="G8342" s="26"/>
    </row>
    <row r="8343" spans="2:7" x14ac:dyDescent="0.2">
      <c r="B8343" s="26"/>
      <c r="C8343" s="26"/>
      <c r="D8343" s="26"/>
      <c r="E8343" s="26"/>
      <c r="F8343" s="26"/>
      <c r="G8343" s="26"/>
    </row>
    <row r="8344" spans="2:7" x14ac:dyDescent="0.2">
      <c r="B8344" s="26"/>
      <c r="C8344" s="26"/>
      <c r="D8344" s="26"/>
      <c r="E8344" s="26"/>
      <c r="F8344" s="26"/>
      <c r="G8344" s="26"/>
    </row>
    <row r="8345" spans="2:7" x14ac:dyDescent="0.2">
      <c r="B8345" s="26"/>
      <c r="C8345" s="26"/>
      <c r="D8345" s="26"/>
      <c r="E8345" s="26"/>
      <c r="F8345" s="26"/>
      <c r="G8345" s="26"/>
    </row>
    <row r="8346" spans="2:7" x14ac:dyDescent="0.2">
      <c r="B8346" s="26"/>
      <c r="C8346" s="26"/>
      <c r="D8346" s="26"/>
      <c r="E8346" s="26"/>
      <c r="F8346" s="26"/>
      <c r="G8346" s="26"/>
    </row>
    <row r="8347" spans="2:7" x14ac:dyDescent="0.2">
      <c r="B8347" s="26"/>
      <c r="C8347" s="26"/>
      <c r="D8347" s="26"/>
      <c r="E8347" s="26"/>
      <c r="F8347" s="26"/>
      <c r="G8347" s="26"/>
    </row>
    <row r="8348" spans="2:7" x14ac:dyDescent="0.2">
      <c r="B8348" s="26"/>
      <c r="C8348" s="26"/>
      <c r="D8348" s="26"/>
      <c r="E8348" s="26"/>
      <c r="F8348" s="26"/>
      <c r="G8348" s="26"/>
    </row>
    <row r="8349" spans="2:7" x14ac:dyDescent="0.2">
      <c r="B8349" s="26"/>
      <c r="C8349" s="26"/>
      <c r="D8349" s="26"/>
      <c r="E8349" s="26"/>
      <c r="F8349" s="26"/>
      <c r="G8349" s="26"/>
    </row>
    <row r="8350" spans="2:7" x14ac:dyDescent="0.2">
      <c r="B8350" s="26"/>
      <c r="C8350" s="26"/>
      <c r="D8350" s="26"/>
      <c r="E8350" s="26"/>
      <c r="F8350" s="26"/>
      <c r="G8350" s="26"/>
    </row>
    <row r="8351" spans="2:7" x14ac:dyDescent="0.2">
      <c r="B8351" s="26"/>
      <c r="C8351" s="26"/>
      <c r="D8351" s="26"/>
      <c r="E8351" s="26"/>
      <c r="F8351" s="26"/>
      <c r="G8351" s="26"/>
    </row>
    <row r="8352" spans="2:7" x14ac:dyDescent="0.2">
      <c r="B8352" s="26"/>
      <c r="C8352" s="26"/>
      <c r="D8352" s="26"/>
      <c r="E8352" s="26"/>
      <c r="F8352" s="26"/>
      <c r="G8352" s="26"/>
    </row>
    <row r="8353" spans="2:7" x14ac:dyDescent="0.2">
      <c r="B8353" s="26"/>
      <c r="C8353" s="26"/>
      <c r="D8353" s="26"/>
      <c r="E8353" s="26"/>
      <c r="F8353" s="26"/>
      <c r="G8353" s="26"/>
    </row>
    <row r="8354" spans="2:7" x14ac:dyDescent="0.2">
      <c r="B8354" s="26"/>
      <c r="C8354" s="26"/>
      <c r="D8354" s="26"/>
      <c r="E8354" s="26"/>
      <c r="F8354" s="26"/>
      <c r="G8354" s="26"/>
    </row>
    <row r="8355" spans="2:7" x14ac:dyDescent="0.2">
      <c r="B8355" s="26"/>
      <c r="C8355" s="26"/>
      <c r="D8355" s="26"/>
      <c r="E8355" s="26"/>
      <c r="F8355" s="26"/>
      <c r="G8355" s="26"/>
    </row>
    <row r="8356" spans="2:7" x14ac:dyDescent="0.2">
      <c r="B8356" s="26"/>
      <c r="C8356" s="26"/>
      <c r="D8356" s="26"/>
      <c r="E8356" s="26"/>
      <c r="F8356" s="26"/>
      <c r="G8356" s="26"/>
    </row>
    <row r="8357" spans="2:7" x14ac:dyDescent="0.2">
      <c r="B8357" s="26"/>
      <c r="C8357" s="26"/>
      <c r="D8357" s="26"/>
      <c r="E8357" s="26"/>
      <c r="F8357" s="26"/>
      <c r="G8357" s="26"/>
    </row>
    <row r="8358" spans="2:7" x14ac:dyDescent="0.2">
      <c r="B8358" s="26"/>
      <c r="C8358" s="26"/>
      <c r="D8358" s="26"/>
      <c r="E8358" s="26"/>
      <c r="F8358" s="26"/>
      <c r="G8358" s="26"/>
    </row>
    <row r="8359" spans="2:7" x14ac:dyDescent="0.2">
      <c r="B8359" s="26"/>
      <c r="C8359" s="26"/>
      <c r="D8359" s="26"/>
      <c r="E8359" s="26"/>
      <c r="F8359" s="26"/>
      <c r="G8359" s="26"/>
    </row>
    <row r="8360" spans="2:7" x14ac:dyDescent="0.2">
      <c r="B8360" s="26"/>
      <c r="C8360" s="26"/>
      <c r="D8360" s="26"/>
      <c r="E8360" s="26"/>
      <c r="F8360" s="26"/>
      <c r="G8360" s="26"/>
    </row>
    <row r="8361" spans="2:7" x14ac:dyDescent="0.2">
      <c r="B8361" s="26"/>
      <c r="C8361" s="26"/>
      <c r="D8361" s="26"/>
      <c r="E8361" s="26"/>
      <c r="F8361" s="26"/>
      <c r="G8361" s="26"/>
    </row>
    <row r="8362" spans="2:7" x14ac:dyDescent="0.2">
      <c r="B8362" s="26"/>
      <c r="C8362" s="26"/>
      <c r="D8362" s="26"/>
      <c r="E8362" s="26"/>
      <c r="F8362" s="26"/>
      <c r="G8362" s="26"/>
    </row>
    <row r="8363" spans="2:7" x14ac:dyDescent="0.2">
      <c r="B8363" s="26"/>
      <c r="C8363" s="26"/>
      <c r="D8363" s="26"/>
      <c r="E8363" s="26"/>
      <c r="F8363" s="26"/>
      <c r="G8363" s="26"/>
    </row>
    <row r="8364" spans="2:7" x14ac:dyDescent="0.2">
      <c r="B8364" s="26"/>
      <c r="C8364" s="26"/>
      <c r="D8364" s="26"/>
      <c r="E8364" s="26"/>
      <c r="F8364" s="26"/>
      <c r="G8364" s="26"/>
    </row>
    <row r="8365" spans="2:7" x14ac:dyDescent="0.2">
      <c r="B8365" s="26"/>
      <c r="C8365" s="26"/>
      <c r="D8365" s="26"/>
      <c r="E8365" s="26"/>
      <c r="F8365" s="26"/>
      <c r="G8365" s="26"/>
    </row>
    <row r="8366" spans="2:7" x14ac:dyDescent="0.2">
      <c r="B8366" s="26"/>
      <c r="C8366" s="26"/>
      <c r="D8366" s="26"/>
      <c r="E8366" s="26"/>
      <c r="F8366" s="26"/>
      <c r="G8366" s="26"/>
    </row>
    <row r="8367" spans="2:7" x14ac:dyDescent="0.2">
      <c r="B8367" s="26"/>
      <c r="C8367" s="26"/>
      <c r="D8367" s="26"/>
      <c r="E8367" s="26"/>
      <c r="F8367" s="26"/>
      <c r="G8367" s="26"/>
    </row>
    <row r="8368" spans="2:7" x14ac:dyDescent="0.2">
      <c r="B8368" s="26"/>
      <c r="C8368" s="26"/>
      <c r="D8368" s="26"/>
      <c r="E8368" s="26"/>
      <c r="F8368" s="26"/>
      <c r="G8368" s="26"/>
    </row>
    <row r="8369" spans="2:7" x14ac:dyDescent="0.2">
      <c r="B8369" s="26"/>
      <c r="C8369" s="26"/>
      <c r="D8369" s="26"/>
      <c r="E8369" s="26"/>
      <c r="F8369" s="26"/>
      <c r="G8369" s="26"/>
    </row>
    <row r="8370" spans="2:7" x14ac:dyDescent="0.2">
      <c r="B8370" s="26"/>
      <c r="C8370" s="26"/>
      <c r="D8370" s="26"/>
      <c r="E8370" s="26"/>
      <c r="F8370" s="26"/>
      <c r="G8370" s="26"/>
    </row>
    <row r="8371" spans="2:7" x14ac:dyDescent="0.2">
      <c r="B8371" s="26"/>
      <c r="C8371" s="26"/>
      <c r="D8371" s="26"/>
      <c r="E8371" s="26"/>
      <c r="F8371" s="26"/>
      <c r="G8371" s="26"/>
    </row>
    <row r="8372" spans="2:7" x14ac:dyDescent="0.2">
      <c r="B8372" s="26"/>
      <c r="C8372" s="26"/>
      <c r="D8372" s="26"/>
      <c r="E8372" s="26"/>
      <c r="F8372" s="26"/>
      <c r="G8372" s="26"/>
    </row>
    <row r="8373" spans="2:7" x14ac:dyDescent="0.2">
      <c r="B8373" s="26"/>
      <c r="C8373" s="26"/>
      <c r="D8373" s="26"/>
      <c r="E8373" s="26"/>
      <c r="F8373" s="26"/>
      <c r="G8373" s="26"/>
    </row>
    <row r="8374" spans="2:7" x14ac:dyDescent="0.2">
      <c r="B8374" s="26"/>
      <c r="C8374" s="26"/>
      <c r="D8374" s="26"/>
      <c r="E8374" s="26"/>
      <c r="F8374" s="26"/>
      <c r="G8374" s="26"/>
    </row>
    <row r="8375" spans="2:7" x14ac:dyDescent="0.2">
      <c r="B8375" s="26"/>
      <c r="C8375" s="26"/>
      <c r="D8375" s="26"/>
      <c r="E8375" s="26"/>
      <c r="F8375" s="26"/>
      <c r="G8375" s="26"/>
    </row>
    <row r="8376" spans="2:7" x14ac:dyDescent="0.2">
      <c r="B8376" s="26"/>
      <c r="C8376" s="26"/>
      <c r="D8376" s="26"/>
      <c r="E8376" s="26"/>
      <c r="F8376" s="26"/>
      <c r="G8376" s="26"/>
    </row>
    <row r="8377" spans="2:7" x14ac:dyDescent="0.2">
      <c r="B8377" s="26"/>
      <c r="C8377" s="26"/>
      <c r="D8377" s="26"/>
      <c r="E8377" s="26"/>
      <c r="F8377" s="26"/>
      <c r="G8377" s="26"/>
    </row>
    <row r="8378" spans="2:7" x14ac:dyDescent="0.2">
      <c r="B8378" s="26"/>
      <c r="C8378" s="26"/>
      <c r="D8378" s="26"/>
      <c r="E8378" s="26"/>
      <c r="F8378" s="26"/>
      <c r="G8378" s="26"/>
    </row>
    <row r="8379" spans="2:7" x14ac:dyDescent="0.2">
      <c r="B8379" s="26"/>
      <c r="C8379" s="26"/>
      <c r="D8379" s="26"/>
      <c r="E8379" s="26"/>
      <c r="F8379" s="26"/>
      <c r="G8379" s="26"/>
    </row>
    <row r="8380" spans="2:7" x14ac:dyDescent="0.2">
      <c r="B8380" s="26"/>
      <c r="C8380" s="26"/>
      <c r="D8380" s="26"/>
      <c r="E8380" s="26"/>
      <c r="F8380" s="26"/>
      <c r="G8380" s="26"/>
    </row>
    <row r="8381" spans="2:7" x14ac:dyDescent="0.2">
      <c r="B8381" s="26"/>
      <c r="C8381" s="26"/>
      <c r="D8381" s="26"/>
      <c r="E8381" s="26"/>
      <c r="F8381" s="26"/>
      <c r="G8381" s="26"/>
    </row>
    <row r="8382" spans="2:7" x14ac:dyDescent="0.2">
      <c r="B8382" s="26"/>
      <c r="C8382" s="26"/>
      <c r="D8382" s="26"/>
      <c r="E8382" s="26"/>
      <c r="F8382" s="26"/>
      <c r="G8382" s="26"/>
    </row>
    <row r="8383" spans="2:7" x14ac:dyDescent="0.2">
      <c r="B8383" s="26"/>
      <c r="C8383" s="26"/>
      <c r="D8383" s="26"/>
      <c r="E8383" s="26"/>
      <c r="F8383" s="26"/>
      <c r="G8383" s="26"/>
    </row>
    <row r="8384" spans="2:7" x14ac:dyDescent="0.2">
      <c r="B8384" s="26"/>
      <c r="C8384" s="26"/>
      <c r="D8384" s="26"/>
      <c r="E8384" s="26"/>
      <c r="F8384" s="26"/>
      <c r="G8384" s="26"/>
    </row>
    <row r="8385" spans="2:7" x14ac:dyDescent="0.2">
      <c r="B8385" s="26"/>
      <c r="C8385" s="26"/>
      <c r="D8385" s="26"/>
      <c r="E8385" s="26"/>
      <c r="F8385" s="26"/>
      <c r="G8385" s="26"/>
    </row>
    <row r="8386" spans="2:7" x14ac:dyDescent="0.2">
      <c r="B8386" s="26"/>
      <c r="C8386" s="26"/>
      <c r="D8386" s="26"/>
      <c r="E8386" s="26"/>
      <c r="F8386" s="26"/>
      <c r="G8386" s="26"/>
    </row>
    <row r="8387" spans="2:7" x14ac:dyDescent="0.2">
      <c r="B8387" s="26"/>
      <c r="C8387" s="26"/>
      <c r="D8387" s="26"/>
      <c r="E8387" s="26"/>
      <c r="F8387" s="26"/>
      <c r="G8387" s="26"/>
    </row>
    <row r="8388" spans="2:7" x14ac:dyDescent="0.2">
      <c r="B8388" s="26"/>
      <c r="C8388" s="26"/>
      <c r="D8388" s="26"/>
      <c r="E8388" s="26"/>
      <c r="F8388" s="26"/>
      <c r="G8388" s="26"/>
    </row>
    <row r="8389" spans="2:7" x14ac:dyDescent="0.2">
      <c r="B8389" s="26"/>
      <c r="C8389" s="26"/>
      <c r="D8389" s="26"/>
      <c r="E8389" s="26"/>
      <c r="F8389" s="26"/>
      <c r="G8389" s="26"/>
    </row>
    <row r="8390" spans="2:7" x14ac:dyDescent="0.2">
      <c r="B8390" s="26"/>
      <c r="C8390" s="26"/>
      <c r="D8390" s="26"/>
      <c r="E8390" s="26"/>
      <c r="F8390" s="26"/>
      <c r="G8390" s="26"/>
    </row>
    <row r="8391" spans="2:7" x14ac:dyDescent="0.2">
      <c r="B8391" s="26"/>
      <c r="C8391" s="26"/>
      <c r="D8391" s="26"/>
      <c r="E8391" s="26"/>
      <c r="F8391" s="26"/>
      <c r="G8391" s="26"/>
    </row>
    <row r="8392" spans="2:7" x14ac:dyDescent="0.2">
      <c r="B8392" s="26"/>
      <c r="C8392" s="26"/>
      <c r="D8392" s="26"/>
      <c r="E8392" s="26"/>
      <c r="F8392" s="26"/>
      <c r="G8392" s="26"/>
    </row>
    <row r="8393" spans="2:7" x14ac:dyDescent="0.2">
      <c r="B8393" s="26"/>
      <c r="C8393" s="26"/>
      <c r="D8393" s="26"/>
      <c r="E8393" s="26"/>
      <c r="F8393" s="26"/>
      <c r="G8393" s="26"/>
    </row>
    <row r="8394" spans="2:7" x14ac:dyDescent="0.2">
      <c r="B8394" s="26"/>
      <c r="C8394" s="26"/>
      <c r="D8394" s="26"/>
      <c r="E8394" s="26"/>
      <c r="F8394" s="26"/>
      <c r="G8394" s="26"/>
    </row>
    <row r="8395" spans="2:7" x14ac:dyDescent="0.2">
      <c r="B8395" s="26"/>
      <c r="C8395" s="26"/>
      <c r="D8395" s="26"/>
      <c r="E8395" s="26"/>
      <c r="F8395" s="26"/>
      <c r="G8395" s="26"/>
    </row>
    <row r="8396" spans="2:7" x14ac:dyDescent="0.2">
      <c r="B8396" s="26"/>
      <c r="C8396" s="26"/>
      <c r="D8396" s="26"/>
      <c r="E8396" s="26"/>
      <c r="F8396" s="26"/>
      <c r="G8396" s="26"/>
    </row>
    <row r="8397" spans="2:7" x14ac:dyDescent="0.2">
      <c r="B8397" s="26"/>
      <c r="C8397" s="26"/>
      <c r="D8397" s="26"/>
      <c r="E8397" s="26"/>
      <c r="F8397" s="26"/>
      <c r="G8397" s="26"/>
    </row>
    <row r="8398" spans="2:7" x14ac:dyDescent="0.2">
      <c r="B8398" s="26"/>
      <c r="C8398" s="26"/>
      <c r="D8398" s="26"/>
      <c r="E8398" s="26"/>
      <c r="F8398" s="26"/>
      <c r="G8398" s="26"/>
    </row>
    <row r="8399" spans="2:7" x14ac:dyDescent="0.2">
      <c r="B8399" s="26"/>
      <c r="C8399" s="26"/>
      <c r="D8399" s="26"/>
      <c r="E8399" s="26"/>
      <c r="F8399" s="26"/>
      <c r="G8399" s="26"/>
    </row>
    <row r="8400" spans="2:7" x14ac:dyDescent="0.2">
      <c r="B8400" s="26"/>
      <c r="C8400" s="26"/>
      <c r="D8400" s="26"/>
      <c r="E8400" s="26"/>
      <c r="F8400" s="26"/>
      <c r="G8400" s="26"/>
    </row>
    <row r="8401" spans="2:7" x14ac:dyDescent="0.2">
      <c r="B8401" s="26"/>
      <c r="C8401" s="26"/>
      <c r="D8401" s="26"/>
      <c r="E8401" s="26"/>
      <c r="F8401" s="26"/>
      <c r="G8401" s="26"/>
    </row>
    <row r="8402" spans="2:7" x14ac:dyDescent="0.2">
      <c r="B8402" s="26"/>
      <c r="C8402" s="26"/>
      <c r="D8402" s="26"/>
      <c r="E8402" s="26"/>
      <c r="F8402" s="26"/>
      <c r="G8402" s="26"/>
    </row>
    <row r="8403" spans="2:7" x14ac:dyDescent="0.2">
      <c r="B8403" s="26"/>
      <c r="C8403" s="26"/>
      <c r="D8403" s="26"/>
      <c r="E8403" s="26"/>
      <c r="F8403" s="26"/>
      <c r="G8403" s="26"/>
    </row>
    <row r="8404" spans="2:7" x14ac:dyDescent="0.2">
      <c r="B8404" s="26"/>
      <c r="C8404" s="26"/>
      <c r="D8404" s="26"/>
      <c r="E8404" s="26"/>
      <c r="F8404" s="26"/>
      <c r="G8404" s="26"/>
    </row>
    <row r="8405" spans="2:7" x14ac:dyDescent="0.2">
      <c r="B8405" s="26"/>
      <c r="C8405" s="26"/>
      <c r="D8405" s="26"/>
      <c r="E8405" s="26"/>
      <c r="F8405" s="26"/>
      <c r="G8405" s="26"/>
    </row>
    <row r="8406" spans="2:7" x14ac:dyDescent="0.2">
      <c r="B8406" s="26"/>
      <c r="C8406" s="26"/>
      <c r="D8406" s="26"/>
      <c r="E8406" s="26"/>
      <c r="F8406" s="26"/>
      <c r="G8406" s="26"/>
    </row>
    <row r="8407" spans="2:7" x14ac:dyDescent="0.2">
      <c r="B8407" s="26"/>
      <c r="C8407" s="26"/>
      <c r="D8407" s="26"/>
      <c r="E8407" s="26"/>
      <c r="F8407" s="26"/>
      <c r="G8407" s="26"/>
    </row>
    <row r="8408" spans="2:7" x14ac:dyDescent="0.2">
      <c r="B8408" s="26"/>
      <c r="C8408" s="26"/>
      <c r="D8408" s="26"/>
      <c r="E8408" s="26"/>
      <c r="F8408" s="26"/>
      <c r="G8408" s="26"/>
    </row>
    <row r="8409" spans="2:7" x14ac:dyDescent="0.2">
      <c r="B8409" s="26"/>
      <c r="C8409" s="26"/>
      <c r="D8409" s="26"/>
      <c r="E8409" s="26"/>
      <c r="F8409" s="26"/>
      <c r="G8409" s="26"/>
    </row>
    <row r="8410" spans="2:7" x14ac:dyDescent="0.2">
      <c r="B8410" s="26"/>
      <c r="C8410" s="26"/>
      <c r="D8410" s="26"/>
      <c r="E8410" s="26"/>
      <c r="F8410" s="26"/>
      <c r="G8410" s="26"/>
    </row>
    <row r="8411" spans="2:7" x14ac:dyDescent="0.2">
      <c r="B8411" s="26"/>
      <c r="C8411" s="26"/>
      <c r="D8411" s="26"/>
      <c r="E8411" s="26"/>
      <c r="F8411" s="26"/>
      <c r="G8411" s="26"/>
    </row>
    <row r="8412" spans="2:7" x14ac:dyDescent="0.2">
      <c r="B8412" s="26"/>
      <c r="C8412" s="26"/>
      <c r="D8412" s="26"/>
      <c r="E8412" s="26"/>
      <c r="F8412" s="26"/>
      <c r="G8412" s="26"/>
    </row>
    <row r="8413" spans="2:7" x14ac:dyDescent="0.2">
      <c r="B8413" s="26"/>
      <c r="C8413" s="26"/>
      <c r="D8413" s="26"/>
      <c r="E8413" s="26"/>
      <c r="F8413" s="26"/>
      <c r="G8413" s="26"/>
    </row>
    <row r="8414" spans="2:7" x14ac:dyDescent="0.2">
      <c r="B8414" s="26"/>
      <c r="C8414" s="26"/>
      <c r="D8414" s="26"/>
      <c r="E8414" s="26"/>
      <c r="F8414" s="26"/>
      <c r="G8414" s="26"/>
    </row>
    <row r="8415" spans="2:7" x14ac:dyDescent="0.2">
      <c r="B8415" s="26"/>
      <c r="C8415" s="26"/>
      <c r="D8415" s="26"/>
      <c r="E8415" s="26"/>
      <c r="F8415" s="26"/>
      <c r="G8415" s="26"/>
    </row>
    <row r="8416" spans="2:7" x14ac:dyDescent="0.2">
      <c r="B8416" s="26"/>
      <c r="C8416" s="26"/>
      <c r="D8416" s="26"/>
      <c r="E8416" s="26"/>
      <c r="F8416" s="26"/>
      <c r="G8416" s="26"/>
    </row>
    <row r="8417" spans="2:7" x14ac:dyDescent="0.2">
      <c r="B8417" s="26"/>
      <c r="C8417" s="26"/>
      <c r="D8417" s="26"/>
      <c r="E8417" s="26"/>
      <c r="F8417" s="26"/>
      <c r="G8417" s="26"/>
    </row>
    <row r="8418" spans="2:7" x14ac:dyDescent="0.2">
      <c r="B8418" s="26"/>
      <c r="C8418" s="26"/>
      <c r="D8418" s="26"/>
      <c r="E8418" s="26"/>
      <c r="F8418" s="26"/>
      <c r="G8418" s="26"/>
    </row>
    <row r="8419" spans="2:7" x14ac:dyDescent="0.2">
      <c r="B8419" s="26"/>
      <c r="C8419" s="26"/>
      <c r="D8419" s="26"/>
      <c r="E8419" s="26"/>
      <c r="F8419" s="26"/>
      <c r="G8419" s="26"/>
    </row>
    <row r="8420" spans="2:7" x14ac:dyDescent="0.2">
      <c r="B8420" s="26"/>
      <c r="C8420" s="26"/>
      <c r="D8420" s="26"/>
      <c r="E8420" s="26"/>
      <c r="F8420" s="26"/>
      <c r="G8420" s="26"/>
    </row>
    <row r="8421" spans="2:7" x14ac:dyDescent="0.2">
      <c r="B8421" s="26"/>
      <c r="C8421" s="26"/>
      <c r="D8421" s="26"/>
      <c r="E8421" s="26"/>
      <c r="F8421" s="26"/>
      <c r="G8421" s="26"/>
    </row>
    <row r="8422" spans="2:7" x14ac:dyDescent="0.2">
      <c r="B8422" s="26"/>
      <c r="C8422" s="26"/>
      <c r="D8422" s="26"/>
      <c r="E8422" s="26"/>
      <c r="F8422" s="26"/>
      <c r="G8422" s="26"/>
    </row>
    <row r="8423" spans="2:7" x14ac:dyDescent="0.2">
      <c r="B8423" s="26"/>
      <c r="C8423" s="26"/>
      <c r="D8423" s="26"/>
      <c r="E8423" s="26"/>
      <c r="F8423" s="26"/>
      <c r="G8423" s="26"/>
    </row>
    <row r="8424" spans="2:7" x14ac:dyDescent="0.2">
      <c r="B8424" s="26"/>
      <c r="C8424" s="26"/>
      <c r="D8424" s="26"/>
      <c r="E8424" s="26"/>
      <c r="F8424" s="26"/>
      <c r="G8424" s="26"/>
    </row>
    <row r="8425" spans="2:7" x14ac:dyDescent="0.2">
      <c r="B8425" s="26"/>
      <c r="C8425" s="26"/>
      <c r="D8425" s="26"/>
      <c r="E8425" s="26"/>
      <c r="F8425" s="26"/>
      <c r="G8425" s="26"/>
    </row>
    <row r="8426" spans="2:7" x14ac:dyDescent="0.2">
      <c r="B8426" s="26"/>
      <c r="C8426" s="26"/>
      <c r="D8426" s="26"/>
      <c r="E8426" s="26"/>
      <c r="F8426" s="26"/>
      <c r="G8426" s="26"/>
    </row>
    <row r="8427" spans="2:7" x14ac:dyDescent="0.2">
      <c r="B8427" s="26"/>
      <c r="C8427" s="26"/>
      <c r="D8427" s="26"/>
      <c r="E8427" s="26"/>
      <c r="F8427" s="26"/>
      <c r="G8427" s="26"/>
    </row>
    <row r="8428" spans="2:7" x14ac:dyDescent="0.2">
      <c r="B8428" s="26"/>
      <c r="C8428" s="26"/>
      <c r="D8428" s="26"/>
      <c r="E8428" s="26"/>
      <c r="F8428" s="26"/>
      <c r="G8428" s="26"/>
    </row>
    <row r="8429" spans="2:7" x14ac:dyDescent="0.2">
      <c r="B8429" s="26"/>
      <c r="C8429" s="26"/>
      <c r="D8429" s="26"/>
      <c r="E8429" s="26"/>
      <c r="F8429" s="26"/>
      <c r="G8429" s="26"/>
    </row>
    <row r="8430" spans="2:7" x14ac:dyDescent="0.2">
      <c r="B8430" s="26"/>
      <c r="C8430" s="26"/>
      <c r="D8430" s="26"/>
      <c r="E8430" s="26"/>
      <c r="F8430" s="26"/>
      <c r="G8430" s="26"/>
    </row>
    <row r="8431" spans="2:7" x14ac:dyDescent="0.2">
      <c r="B8431" s="26"/>
      <c r="C8431" s="26"/>
      <c r="D8431" s="26"/>
      <c r="E8431" s="26"/>
      <c r="F8431" s="26"/>
      <c r="G8431" s="26"/>
    </row>
    <row r="8432" spans="2:7" x14ac:dyDescent="0.2">
      <c r="B8432" s="26"/>
      <c r="C8432" s="26"/>
      <c r="D8432" s="26"/>
      <c r="E8432" s="26"/>
      <c r="F8432" s="26"/>
      <c r="G8432" s="26"/>
    </row>
    <row r="8433" spans="2:7" x14ac:dyDescent="0.2">
      <c r="B8433" s="26"/>
      <c r="C8433" s="26"/>
      <c r="D8433" s="26"/>
      <c r="E8433" s="26"/>
      <c r="F8433" s="26"/>
      <c r="G8433" s="26"/>
    </row>
    <row r="8434" spans="2:7" x14ac:dyDescent="0.2">
      <c r="B8434" s="26"/>
      <c r="C8434" s="26"/>
      <c r="D8434" s="26"/>
      <c r="E8434" s="26"/>
      <c r="F8434" s="26"/>
      <c r="G8434" s="26"/>
    </row>
    <row r="8435" spans="2:7" x14ac:dyDescent="0.2">
      <c r="B8435" s="26"/>
      <c r="C8435" s="26"/>
      <c r="D8435" s="26"/>
      <c r="E8435" s="26"/>
      <c r="F8435" s="26"/>
      <c r="G8435" s="26"/>
    </row>
    <row r="8436" spans="2:7" x14ac:dyDescent="0.2">
      <c r="B8436" s="26"/>
      <c r="C8436" s="26"/>
      <c r="D8436" s="26"/>
      <c r="E8436" s="26"/>
      <c r="F8436" s="26"/>
      <c r="G8436" s="26"/>
    </row>
    <row r="8437" spans="2:7" x14ac:dyDescent="0.2">
      <c r="B8437" s="26"/>
      <c r="C8437" s="26"/>
      <c r="D8437" s="26"/>
      <c r="E8437" s="26"/>
      <c r="F8437" s="26"/>
      <c r="G8437" s="26"/>
    </row>
    <row r="8438" spans="2:7" x14ac:dyDescent="0.2">
      <c r="B8438" s="26"/>
      <c r="C8438" s="26"/>
      <c r="D8438" s="26"/>
      <c r="E8438" s="26"/>
      <c r="F8438" s="26"/>
      <c r="G8438" s="26"/>
    </row>
    <row r="8439" spans="2:7" x14ac:dyDescent="0.2">
      <c r="B8439" s="26"/>
      <c r="C8439" s="26"/>
      <c r="D8439" s="26"/>
      <c r="E8439" s="26"/>
      <c r="F8439" s="26"/>
      <c r="G8439" s="26"/>
    </row>
    <row r="8440" spans="2:7" x14ac:dyDescent="0.2">
      <c r="B8440" s="26"/>
      <c r="C8440" s="26"/>
      <c r="D8440" s="26"/>
      <c r="E8440" s="26"/>
      <c r="F8440" s="26"/>
      <c r="G8440" s="26"/>
    </row>
    <row r="8441" spans="2:7" x14ac:dyDescent="0.2">
      <c r="B8441" s="26"/>
      <c r="C8441" s="26"/>
      <c r="D8441" s="26"/>
      <c r="E8441" s="26"/>
      <c r="F8441" s="26"/>
      <c r="G8441" s="26"/>
    </row>
    <row r="8442" spans="2:7" x14ac:dyDescent="0.2">
      <c r="B8442" s="26"/>
      <c r="C8442" s="26"/>
      <c r="D8442" s="26"/>
      <c r="E8442" s="26"/>
      <c r="F8442" s="26"/>
      <c r="G8442" s="26"/>
    </row>
    <row r="8443" spans="2:7" x14ac:dyDescent="0.2">
      <c r="B8443" s="26"/>
      <c r="C8443" s="26"/>
      <c r="D8443" s="26"/>
      <c r="E8443" s="26"/>
      <c r="F8443" s="26"/>
      <c r="G8443" s="26"/>
    </row>
    <row r="8444" spans="2:7" x14ac:dyDescent="0.2">
      <c r="B8444" s="26"/>
      <c r="C8444" s="26"/>
      <c r="D8444" s="26"/>
      <c r="E8444" s="26"/>
      <c r="F8444" s="26"/>
      <c r="G8444" s="26"/>
    </row>
    <row r="8445" spans="2:7" x14ac:dyDescent="0.2">
      <c r="B8445" s="26"/>
      <c r="C8445" s="26"/>
      <c r="D8445" s="26"/>
      <c r="E8445" s="26"/>
      <c r="F8445" s="26"/>
      <c r="G8445" s="26"/>
    </row>
    <row r="8446" spans="2:7" x14ac:dyDescent="0.2">
      <c r="B8446" s="26"/>
      <c r="C8446" s="26"/>
      <c r="D8446" s="26"/>
      <c r="E8446" s="26"/>
      <c r="F8446" s="26"/>
      <c r="G8446" s="26"/>
    </row>
    <row r="8447" spans="2:7" x14ac:dyDescent="0.2">
      <c r="B8447" s="26"/>
      <c r="C8447" s="26"/>
      <c r="D8447" s="26"/>
      <c r="E8447" s="26"/>
      <c r="F8447" s="26"/>
      <c r="G8447" s="26"/>
    </row>
    <row r="8448" spans="2:7" x14ac:dyDescent="0.2">
      <c r="B8448" s="26"/>
      <c r="C8448" s="26"/>
      <c r="D8448" s="26"/>
      <c r="E8448" s="26"/>
      <c r="F8448" s="26"/>
      <c r="G8448" s="26"/>
    </row>
    <row r="8449" spans="2:7" x14ac:dyDescent="0.2">
      <c r="B8449" s="26"/>
      <c r="C8449" s="26"/>
      <c r="D8449" s="26"/>
      <c r="E8449" s="26"/>
      <c r="F8449" s="26"/>
      <c r="G8449" s="26"/>
    </row>
    <row r="8450" spans="2:7" x14ac:dyDescent="0.2">
      <c r="B8450" s="26"/>
      <c r="C8450" s="26"/>
      <c r="D8450" s="26"/>
      <c r="E8450" s="26"/>
      <c r="F8450" s="26"/>
      <c r="G8450" s="26"/>
    </row>
    <row r="8451" spans="2:7" x14ac:dyDescent="0.2">
      <c r="B8451" s="26"/>
      <c r="C8451" s="26"/>
      <c r="D8451" s="26"/>
      <c r="E8451" s="26"/>
      <c r="F8451" s="26"/>
      <c r="G8451" s="26"/>
    </row>
    <row r="8452" spans="2:7" x14ac:dyDescent="0.2">
      <c r="B8452" s="26"/>
      <c r="C8452" s="26"/>
      <c r="D8452" s="26"/>
      <c r="E8452" s="26"/>
      <c r="F8452" s="26"/>
      <c r="G8452" s="26"/>
    </row>
    <row r="8453" spans="2:7" x14ac:dyDescent="0.2">
      <c r="B8453" s="26"/>
      <c r="C8453" s="26"/>
      <c r="D8453" s="26"/>
      <c r="E8453" s="26"/>
      <c r="F8453" s="26"/>
      <c r="G8453" s="26"/>
    </row>
    <row r="8454" spans="2:7" x14ac:dyDescent="0.2">
      <c r="B8454" s="26"/>
      <c r="C8454" s="26"/>
      <c r="D8454" s="26"/>
      <c r="E8454" s="26"/>
      <c r="F8454" s="26"/>
      <c r="G8454" s="26"/>
    </row>
    <row r="8455" spans="2:7" x14ac:dyDescent="0.2">
      <c r="B8455" s="26"/>
      <c r="C8455" s="26"/>
      <c r="D8455" s="26"/>
      <c r="E8455" s="26"/>
      <c r="F8455" s="26"/>
      <c r="G8455" s="26"/>
    </row>
    <row r="8456" spans="2:7" x14ac:dyDescent="0.2">
      <c r="B8456" s="26"/>
      <c r="C8456" s="26"/>
      <c r="D8456" s="26"/>
      <c r="E8456" s="26"/>
      <c r="F8456" s="26"/>
      <c r="G8456" s="26"/>
    </row>
    <row r="8457" spans="2:7" x14ac:dyDescent="0.2">
      <c r="B8457" s="26"/>
      <c r="C8457" s="26"/>
      <c r="D8457" s="26"/>
      <c r="E8457" s="26"/>
      <c r="F8457" s="26"/>
      <c r="G8457" s="26"/>
    </row>
    <row r="8458" spans="2:7" x14ac:dyDescent="0.2">
      <c r="B8458" s="26"/>
      <c r="C8458" s="26"/>
      <c r="D8458" s="26"/>
      <c r="E8458" s="26"/>
      <c r="F8458" s="26"/>
      <c r="G8458" s="26"/>
    </row>
    <row r="8459" spans="2:7" x14ac:dyDescent="0.2">
      <c r="B8459" s="26"/>
      <c r="C8459" s="26"/>
      <c r="D8459" s="26"/>
      <c r="E8459" s="26"/>
      <c r="F8459" s="26"/>
      <c r="G8459" s="26"/>
    </row>
    <row r="8460" spans="2:7" x14ac:dyDescent="0.2">
      <c r="B8460" s="26"/>
      <c r="C8460" s="26"/>
      <c r="D8460" s="26"/>
      <c r="E8460" s="26"/>
      <c r="F8460" s="26"/>
      <c r="G8460" s="26"/>
    </row>
    <row r="8461" spans="2:7" x14ac:dyDescent="0.2">
      <c r="B8461" s="26"/>
      <c r="C8461" s="26"/>
      <c r="D8461" s="26"/>
      <c r="E8461" s="26"/>
      <c r="F8461" s="26"/>
      <c r="G8461" s="26"/>
    </row>
    <row r="8462" spans="2:7" x14ac:dyDescent="0.2">
      <c r="B8462" s="26"/>
      <c r="C8462" s="26"/>
      <c r="D8462" s="26"/>
      <c r="E8462" s="26"/>
      <c r="F8462" s="26"/>
      <c r="G8462" s="26"/>
    </row>
    <row r="8463" spans="2:7" x14ac:dyDescent="0.2">
      <c r="B8463" s="26"/>
      <c r="C8463" s="26"/>
      <c r="D8463" s="26"/>
      <c r="E8463" s="26"/>
      <c r="F8463" s="26"/>
      <c r="G8463" s="26"/>
    </row>
    <row r="8464" spans="2:7" x14ac:dyDescent="0.2">
      <c r="B8464" s="26"/>
      <c r="C8464" s="26"/>
      <c r="D8464" s="26"/>
      <c r="E8464" s="26"/>
      <c r="F8464" s="26"/>
      <c r="G8464" s="26"/>
    </row>
    <row r="8465" spans="2:7" x14ac:dyDescent="0.2">
      <c r="B8465" s="26"/>
      <c r="C8465" s="26"/>
      <c r="D8465" s="26"/>
      <c r="E8465" s="26"/>
      <c r="F8465" s="26"/>
      <c r="G8465" s="26"/>
    </row>
    <row r="8466" spans="2:7" x14ac:dyDescent="0.2">
      <c r="B8466" s="26"/>
      <c r="C8466" s="26"/>
      <c r="D8466" s="26"/>
      <c r="E8466" s="26"/>
      <c r="F8466" s="26"/>
      <c r="G8466" s="26"/>
    </row>
    <row r="8467" spans="2:7" x14ac:dyDescent="0.2">
      <c r="B8467" s="26"/>
      <c r="C8467" s="26"/>
      <c r="D8467" s="26"/>
      <c r="E8467" s="26"/>
      <c r="F8467" s="26"/>
      <c r="G8467" s="26"/>
    </row>
    <row r="8468" spans="2:7" x14ac:dyDescent="0.2">
      <c r="B8468" s="26"/>
      <c r="C8468" s="26"/>
      <c r="D8468" s="26"/>
      <c r="E8468" s="26"/>
      <c r="F8468" s="26"/>
      <c r="G8468" s="26"/>
    </row>
    <row r="8469" spans="2:7" x14ac:dyDescent="0.2">
      <c r="B8469" s="26"/>
      <c r="C8469" s="26"/>
      <c r="D8469" s="26"/>
      <c r="E8469" s="26"/>
      <c r="F8469" s="26"/>
      <c r="G8469" s="26"/>
    </row>
    <row r="8470" spans="2:7" x14ac:dyDescent="0.2">
      <c r="B8470" s="26"/>
      <c r="C8470" s="26"/>
      <c r="D8470" s="26"/>
      <c r="E8470" s="26"/>
      <c r="F8470" s="26"/>
      <c r="G8470" s="26"/>
    </row>
    <row r="8471" spans="2:7" x14ac:dyDescent="0.2">
      <c r="B8471" s="26"/>
      <c r="C8471" s="26"/>
      <c r="D8471" s="26"/>
      <c r="E8471" s="26"/>
      <c r="F8471" s="26"/>
      <c r="G8471" s="26"/>
    </row>
    <row r="8472" spans="2:7" x14ac:dyDescent="0.2">
      <c r="B8472" s="26"/>
      <c r="C8472" s="26"/>
      <c r="D8472" s="26"/>
      <c r="E8472" s="26"/>
      <c r="F8472" s="26"/>
      <c r="G8472" s="26"/>
    </row>
    <row r="8473" spans="2:7" x14ac:dyDescent="0.2">
      <c r="B8473" s="26"/>
      <c r="C8473" s="26"/>
      <c r="D8473" s="26"/>
      <c r="E8473" s="26"/>
      <c r="F8473" s="26"/>
      <c r="G8473" s="26"/>
    </row>
    <row r="8474" spans="2:7" x14ac:dyDescent="0.2">
      <c r="B8474" s="26"/>
      <c r="C8474" s="26"/>
      <c r="D8474" s="26"/>
      <c r="E8474" s="26"/>
      <c r="F8474" s="26"/>
      <c r="G8474" s="26"/>
    </row>
    <row r="8475" spans="2:7" x14ac:dyDescent="0.2">
      <c r="B8475" s="26"/>
      <c r="C8475" s="26"/>
      <c r="D8475" s="26"/>
      <c r="E8475" s="26"/>
      <c r="F8475" s="26"/>
      <c r="G8475" s="26"/>
    </row>
    <row r="8476" spans="2:7" x14ac:dyDescent="0.2">
      <c r="B8476" s="26"/>
      <c r="C8476" s="26"/>
      <c r="D8476" s="26"/>
      <c r="E8476" s="26"/>
      <c r="F8476" s="26"/>
      <c r="G8476" s="26"/>
    </row>
    <row r="8477" spans="2:7" x14ac:dyDescent="0.2">
      <c r="B8477" s="26"/>
      <c r="C8477" s="26"/>
      <c r="D8477" s="26"/>
      <c r="E8477" s="26"/>
      <c r="F8477" s="26"/>
      <c r="G8477" s="26"/>
    </row>
    <row r="8478" spans="2:7" x14ac:dyDescent="0.2">
      <c r="B8478" s="26"/>
      <c r="C8478" s="26"/>
      <c r="D8478" s="26"/>
      <c r="E8478" s="26"/>
      <c r="F8478" s="26"/>
      <c r="G8478" s="26"/>
    </row>
    <row r="8479" spans="2:7" x14ac:dyDescent="0.2">
      <c r="B8479" s="26"/>
      <c r="C8479" s="26"/>
      <c r="D8479" s="26"/>
      <c r="E8479" s="26"/>
      <c r="F8479" s="26"/>
      <c r="G8479" s="26"/>
    </row>
    <row r="8480" spans="2:7" x14ac:dyDescent="0.2">
      <c r="B8480" s="26"/>
      <c r="C8480" s="26"/>
      <c r="D8480" s="26"/>
      <c r="E8480" s="26"/>
      <c r="F8480" s="26"/>
      <c r="G8480" s="26"/>
    </row>
    <row r="8481" spans="2:7" x14ac:dyDescent="0.2">
      <c r="B8481" s="26"/>
      <c r="C8481" s="26"/>
      <c r="D8481" s="26"/>
      <c r="E8481" s="26"/>
      <c r="F8481" s="26"/>
      <c r="G8481" s="26"/>
    </row>
    <row r="8482" spans="2:7" x14ac:dyDescent="0.2">
      <c r="B8482" s="26"/>
      <c r="C8482" s="26"/>
      <c r="D8482" s="26"/>
      <c r="E8482" s="26"/>
      <c r="F8482" s="26"/>
      <c r="G8482" s="26"/>
    </row>
    <row r="8483" spans="2:7" x14ac:dyDescent="0.2">
      <c r="B8483" s="26"/>
      <c r="C8483" s="26"/>
      <c r="D8483" s="26"/>
      <c r="E8483" s="26"/>
      <c r="F8483" s="26"/>
      <c r="G8483" s="26"/>
    </row>
    <row r="8484" spans="2:7" x14ac:dyDescent="0.2">
      <c r="B8484" s="26"/>
      <c r="C8484" s="26"/>
      <c r="D8484" s="26"/>
      <c r="E8484" s="26"/>
      <c r="F8484" s="26"/>
      <c r="G8484" s="26"/>
    </row>
    <row r="8485" spans="2:7" x14ac:dyDescent="0.2">
      <c r="B8485" s="26"/>
      <c r="C8485" s="26"/>
      <c r="D8485" s="26"/>
      <c r="E8485" s="26"/>
      <c r="F8485" s="26"/>
      <c r="G8485" s="26"/>
    </row>
    <row r="8486" spans="2:7" x14ac:dyDescent="0.2">
      <c r="B8486" s="26"/>
      <c r="C8486" s="26"/>
      <c r="D8486" s="26"/>
      <c r="E8486" s="26"/>
      <c r="F8486" s="26"/>
      <c r="G8486" s="26"/>
    </row>
    <row r="8487" spans="2:7" x14ac:dyDescent="0.2">
      <c r="B8487" s="26"/>
      <c r="C8487" s="26"/>
      <c r="D8487" s="26"/>
      <c r="E8487" s="26"/>
      <c r="F8487" s="26"/>
      <c r="G8487" s="26"/>
    </row>
    <row r="8488" spans="2:7" x14ac:dyDescent="0.2">
      <c r="B8488" s="26"/>
      <c r="C8488" s="26"/>
      <c r="D8488" s="26"/>
      <c r="E8488" s="26"/>
      <c r="F8488" s="26"/>
      <c r="G8488" s="26"/>
    </row>
    <row r="8489" spans="2:7" x14ac:dyDescent="0.2">
      <c r="B8489" s="26"/>
      <c r="C8489" s="26"/>
      <c r="D8489" s="26"/>
      <c r="E8489" s="26"/>
      <c r="F8489" s="26"/>
      <c r="G8489" s="26"/>
    </row>
    <row r="8490" spans="2:7" x14ac:dyDescent="0.2">
      <c r="B8490" s="26"/>
      <c r="C8490" s="26"/>
      <c r="D8490" s="26"/>
      <c r="E8490" s="26"/>
      <c r="F8490" s="26"/>
      <c r="G8490" s="26"/>
    </row>
    <row r="8491" spans="2:7" x14ac:dyDescent="0.2">
      <c r="B8491" s="26"/>
      <c r="C8491" s="26"/>
      <c r="D8491" s="26"/>
      <c r="E8491" s="26"/>
      <c r="F8491" s="26"/>
      <c r="G8491" s="26"/>
    </row>
    <row r="8492" spans="2:7" x14ac:dyDescent="0.2">
      <c r="B8492" s="26"/>
      <c r="C8492" s="26"/>
      <c r="D8492" s="26"/>
      <c r="E8492" s="26"/>
      <c r="F8492" s="26"/>
      <c r="G8492" s="26"/>
    </row>
    <row r="8493" spans="2:7" x14ac:dyDescent="0.2">
      <c r="B8493" s="26"/>
      <c r="C8493" s="26"/>
      <c r="D8493" s="26"/>
      <c r="E8493" s="26"/>
      <c r="F8493" s="26"/>
      <c r="G8493" s="26"/>
    </row>
    <row r="8494" spans="2:7" x14ac:dyDescent="0.2">
      <c r="B8494" s="26"/>
      <c r="C8494" s="26"/>
      <c r="D8494" s="26"/>
      <c r="E8494" s="26"/>
      <c r="F8494" s="26"/>
      <c r="G8494" s="26"/>
    </row>
    <row r="8495" spans="2:7" x14ac:dyDescent="0.2">
      <c r="B8495" s="26"/>
      <c r="C8495" s="26"/>
      <c r="D8495" s="26"/>
      <c r="E8495" s="26"/>
      <c r="F8495" s="26"/>
      <c r="G8495" s="26"/>
    </row>
    <row r="8496" spans="2:7" x14ac:dyDescent="0.2">
      <c r="B8496" s="26"/>
      <c r="C8496" s="26"/>
      <c r="D8496" s="26"/>
      <c r="E8496" s="26"/>
      <c r="F8496" s="26"/>
      <c r="G8496" s="26"/>
    </row>
    <row r="8497" spans="2:7" x14ac:dyDescent="0.2">
      <c r="B8497" s="26"/>
      <c r="C8497" s="26"/>
      <c r="D8497" s="26"/>
      <c r="E8497" s="26"/>
      <c r="F8497" s="26"/>
      <c r="G8497" s="26"/>
    </row>
    <row r="8498" spans="2:7" x14ac:dyDescent="0.2">
      <c r="B8498" s="26"/>
      <c r="C8498" s="26"/>
      <c r="D8498" s="26"/>
      <c r="E8498" s="26"/>
      <c r="F8498" s="26"/>
      <c r="G8498" s="26"/>
    </row>
    <row r="8499" spans="2:7" x14ac:dyDescent="0.2">
      <c r="B8499" s="26"/>
      <c r="C8499" s="26"/>
      <c r="D8499" s="26"/>
      <c r="E8499" s="26"/>
      <c r="F8499" s="26"/>
      <c r="G8499" s="26"/>
    </row>
    <row r="8500" spans="2:7" x14ac:dyDescent="0.2">
      <c r="B8500" s="26"/>
      <c r="C8500" s="26"/>
      <c r="D8500" s="26"/>
      <c r="E8500" s="26"/>
      <c r="F8500" s="26"/>
      <c r="G8500" s="26"/>
    </row>
    <row r="8501" spans="2:7" x14ac:dyDescent="0.2">
      <c r="B8501" s="26"/>
      <c r="C8501" s="26"/>
      <c r="D8501" s="26"/>
      <c r="E8501" s="26"/>
      <c r="F8501" s="26"/>
      <c r="G8501" s="26"/>
    </row>
    <row r="8502" spans="2:7" x14ac:dyDescent="0.2">
      <c r="B8502" s="26"/>
      <c r="C8502" s="26"/>
      <c r="D8502" s="26"/>
      <c r="E8502" s="26"/>
      <c r="F8502" s="26"/>
      <c r="G8502" s="26"/>
    </row>
    <row r="8503" spans="2:7" x14ac:dyDescent="0.2">
      <c r="B8503" s="26"/>
      <c r="C8503" s="26"/>
      <c r="D8503" s="26"/>
      <c r="E8503" s="26"/>
      <c r="F8503" s="26"/>
      <c r="G8503" s="26"/>
    </row>
    <row r="8504" spans="2:7" x14ac:dyDescent="0.2">
      <c r="B8504" s="26"/>
      <c r="C8504" s="26"/>
      <c r="D8504" s="26"/>
      <c r="E8504" s="26"/>
      <c r="F8504" s="26"/>
      <c r="G8504" s="26"/>
    </row>
    <row r="8505" spans="2:7" x14ac:dyDescent="0.2">
      <c r="B8505" s="26"/>
      <c r="C8505" s="26"/>
      <c r="D8505" s="26"/>
      <c r="E8505" s="26"/>
      <c r="F8505" s="26"/>
      <c r="G8505" s="26"/>
    </row>
    <row r="8506" spans="2:7" x14ac:dyDescent="0.2">
      <c r="B8506" s="26"/>
      <c r="C8506" s="26"/>
      <c r="D8506" s="26"/>
      <c r="E8506" s="26"/>
      <c r="F8506" s="26"/>
      <c r="G8506" s="26"/>
    </row>
    <row r="8507" spans="2:7" x14ac:dyDescent="0.2">
      <c r="B8507" s="26"/>
      <c r="C8507" s="26"/>
      <c r="D8507" s="26"/>
      <c r="E8507" s="26"/>
      <c r="F8507" s="26"/>
      <c r="G8507" s="26"/>
    </row>
    <row r="8508" spans="2:7" x14ac:dyDescent="0.2">
      <c r="B8508" s="26"/>
      <c r="C8508" s="26"/>
      <c r="D8508" s="26"/>
      <c r="E8508" s="26"/>
      <c r="F8508" s="26"/>
      <c r="G8508" s="26"/>
    </row>
    <row r="8509" spans="2:7" x14ac:dyDescent="0.2">
      <c r="B8509" s="26"/>
      <c r="C8509" s="26"/>
      <c r="D8509" s="26"/>
      <c r="E8509" s="26"/>
      <c r="F8509" s="26"/>
      <c r="G8509" s="26"/>
    </row>
    <row r="8510" spans="2:7" x14ac:dyDescent="0.2">
      <c r="B8510" s="26"/>
      <c r="C8510" s="26"/>
      <c r="D8510" s="26"/>
      <c r="E8510" s="26"/>
      <c r="F8510" s="26"/>
      <c r="G8510" s="26"/>
    </row>
    <row r="8511" spans="2:7" x14ac:dyDescent="0.2">
      <c r="B8511" s="26"/>
      <c r="C8511" s="26"/>
      <c r="D8511" s="26"/>
      <c r="E8511" s="26"/>
      <c r="F8511" s="26"/>
      <c r="G8511" s="26"/>
    </row>
    <row r="8512" spans="2:7" x14ac:dyDescent="0.2">
      <c r="B8512" s="26"/>
      <c r="C8512" s="26"/>
      <c r="D8512" s="26"/>
      <c r="E8512" s="26"/>
      <c r="F8512" s="26"/>
      <c r="G8512" s="26"/>
    </row>
    <row r="8513" spans="2:7" x14ac:dyDescent="0.2">
      <c r="B8513" s="26"/>
      <c r="C8513" s="26"/>
      <c r="D8513" s="26"/>
      <c r="E8513" s="26"/>
      <c r="F8513" s="26"/>
      <c r="G8513" s="26"/>
    </row>
    <row r="8514" spans="2:7" x14ac:dyDescent="0.2">
      <c r="B8514" s="26"/>
      <c r="C8514" s="26"/>
      <c r="D8514" s="26"/>
      <c r="E8514" s="26"/>
      <c r="F8514" s="26"/>
      <c r="G8514" s="26"/>
    </row>
    <row r="8515" spans="2:7" x14ac:dyDescent="0.2">
      <c r="B8515" s="26"/>
      <c r="C8515" s="26"/>
      <c r="D8515" s="26"/>
      <c r="E8515" s="26"/>
      <c r="F8515" s="26"/>
      <c r="G8515" s="26"/>
    </row>
    <row r="8516" spans="2:7" x14ac:dyDescent="0.2">
      <c r="B8516" s="26"/>
      <c r="C8516" s="26"/>
      <c r="D8516" s="26"/>
      <c r="E8516" s="26"/>
      <c r="F8516" s="26"/>
      <c r="G8516" s="26"/>
    </row>
    <row r="8517" spans="2:7" x14ac:dyDescent="0.2">
      <c r="B8517" s="26"/>
      <c r="C8517" s="26"/>
      <c r="D8517" s="26"/>
      <c r="E8517" s="26"/>
      <c r="F8517" s="26"/>
      <c r="G8517" s="26"/>
    </row>
    <row r="8518" spans="2:7" x14ac:dyDescent="0.2">
      <c r="B8518" s="26"/>
      <c r="C8518" s="26"/>
      <c r="D8518" s="26"/>
      <c r="E8518" s="26"/>
      <c r="F8518" s="26"/>
      <c r="G8518" s="26"/>
    </row>
    <row r="8519" spans="2:7" x14ac:dyDescent="0.2">
      <c r="B8519" s="26"/>
      <c r="C8519" s="26"/>
      <c r="D8519" s="26"/>
      <c r="E8519" s="26"/>
      <c r="F8519" s="26"/>
      <c r="G8519" s="26"/>
    </row>
    <row r="8520" spans="2:7" x14ac:dyDescent="0.2">
      <c r="B8520" s="26"/>
      <c r="C8520" s="26"/>
      <c r="D8520" s="26"/>
      <c r="E8520" s="26"/>
      <c r="F8520" s="26"/>
      <c r="G8520" s="26"/>
    </row>
    <row r="8521" spans="2:7" x14ac:dyDescent="0.2">
      <c r="B8521" s="26"/>
      <c r="C8521" s="26"/>
      <c r="D8521" s="26"/>
      <c r="E8521" s="26"/>
      <c r="F8521" s="26"/>
      <c r="G8521" s="26"/>
    </row>
    <row r="8522" spans="2:7" x14ac:dyDescent="0.2">
      <c r="B8522" s="26"/>
      <c r="C8522" s="26"/>
      <c r="D8522" s="26"/>
      <c r="E8522" s="26"/>
      <c r="F8522" s="26"/>
      <c r="G8522" s="26"/>
    </row>
    <row r="8523" spans="2:7" x14ac:dyDescent="0.2">
      <c r="B8523" s="26"/>
      <c r="C8523" s="26"/>
      <c r="D8523" s="26"/>
      <c r="E8523" s="26"/>
      <c r="F8523" s="26"/>
      <c r="G8523" s="26"/>
    </row>
    <row r="8524" spans="2:7" x14ac:dyDescent="0.2">
      <c r="B8524" s="26"/>
      <c r="C8524" s="26"/>
      <c r="D8524" s="26"/>
      <c r="E8524" s="26"/>
      <c r="F8524" s="26"/>
      <c r="G8524" s="26"/>
    </row>
    <row r="8525" spans="2:7" x14ac:dyDescent="0.2">
      <c r="B8525" s="26"/>
      <c r="C8525" s="26"/>
      <c r="D8525" s="26"/>
      <c r="E8525" s="26"/>
      <c r="F8525" s="26"/>
      <c r="G8525" s="26"/>
    </row>
    <row r="8526" spans="2:7" x14ac:dyDescent="0.2">
      <c r="B8526" s="26"/>
      <c r="C8526" s="26"/>
      <c r="D8526" s="26"/>
      <c r="E8526" s="26"/>
      <c r="F8526" s="26"/>
      <c r="G8526" s="26"/>
    </row>
    <row r="8527" spans="2:7" x14ac:dyDescent="0.2">
      <c r="B8527" s="26"/>
      <c r="C8527" s="26"/>
      <c r="D8527" s="26"/>
      <c r="E8527" s="26"/>
      <c r="F8527" s="26"/>
      <c r="G8527" s="26"/>
    </row>
    <row r="8528" spans="2:7" x14ac:dyDescent="0.2">
      <c r="B8528" s="26"/>
      <c r="C8528" s="26"/>
      <c r="D8528" s="26"/>
      <c r="E8528" s="26"/>
      <c r="F8528" s="26"/>
      <c r="G8528" s="26"/>
    </row>
    <row r="8529" spans="2:7" x14ac:dyDescent="0.2">
      <c r="B8529" s="26"/>
      <c r="C8529" s="26"/>
      <c r="D8529" s="26"/>
      <c r="E8529" s="26"/>
      <c r="F8529" s="26"/>
      <c r="G8529" s="26"/>
    </row>
    <row r="8530" spans="2:7" x14ac:dyDescent="0.2">
      <c r="B8530" s="26"/>
      <c r="C8530" s="26"/>
      <c r="D8530" s="26"/>
      <c r="E8530" s="26"/>
      <c r="F8530" s="26"/>
      <c r="G8530" s="26"/>
    </row>
    <row r="8531" spans="2:7" x14ac:dyDescent="0.2">
      <c r="B8531" s="26"/>
      <c r="C8531" s="26"/>
      <c r="D8531" s="26"/>
      <c r="E8531" s="26"/>
      <c r="F8531" s="26"/>
      <c r="G8531" s="26"/>
    </row>
    <row r="8532" spans="2:7" x14ac:dyDescent="0.2">
      <c r="B8532" s="26"/>
      <c r="C8532" s="26"/>
      <c r="D8532" s="26"/>
      <c r="E8532" s="26"/>
      <c r="F8532" s="26"/>
      <c r="G8532" s="26"/>
    </row>
    <row r="8533" spans="2:7" x14ac:dyDescent="0.2">
      <c r="B8533" s="26"/>
      <c r="C8533" s="26"/>
      <c r="D8533" s="26"/>
      <c r="E8533" s="26"/>
      <c r="F8533" s="26"/>
      <c r="G8533" s="26"/>
    </row>
    <row r="8534" spans="2:7" x14ac:dyDescent="0.2">
      <c r="B8534" s="26"/>
      <c r="C8534" s="26"/>
      <c r="D8534" s="26"/>
      <c r="E8534" s="26"/>
      <c r="F8534" s="26"/>
      <c r="G8534" s="26"/>
    </row>
    <row r="8535" spans="2:7" x14ac:dyDescent="0.2">
      <c r="B8535" s="26"/>
      <c r="C8535" s="26"/>
      <c r="D8535" s="26"/>
      <c r="E8535" s="26"/>
      <c r="F8535" s="26"/>
      <c r="G8535" s="26"/>
    </row>
    <row r="8536" spans="2:7" x14ac:dyDescent="0.2">
      <c r="B8536" s="26"/>
      <c r="C8536" s="26"/>
      <c r="D8536" s="26"/>
      <c r="E8536" s="26"/>
      <c r="F8536" s="26"/>
      <c r="G8536" s="26"/>
    </row>
    <row r="8537" spans="2:7" x14ac:dyDescent="0.2">
      <c r="B8537" s="26"/>
      <c r="C8537" s="26"/>
      <c r="D8537" s="26"/>
      <c r="E8537" s="26"/>
      <c r="F8537" s="26"/>
      <c r="G8537" s="26"/>
    </row>
    <row r="8538" spans="2:7" x14ac:dyDescent="0.2">
      <c r="B8538" s="26"/>
      <c r="C8538" s="26"/>
      <c r="D8538" s="26"/>
      <c r="E8538" s="26"/>
      <c r="F8538" s="26"/>
      <c r="G8538" s="26"/>
    </row>
    <row r="8539" spans="2:7" x14ac:dyDescent="0.2">
      <c r="B8539" s="26"/>
      <c r="C8539" s="26"/>
      <c r="D8539" s="26"/>
      <c r="E8539" s="26"/>
      <c r="F8539" s="26"/>
      <c r="G8539" s="26"/>
    </row>
    <row r="8540" spans="2:7" x14ac:dyDescent="0.2">
      <c r="B8540" s="26"/>
      <c r="C8540" s="26"/>
      <c r="D8540" s="26"/>
      <c r="E8540" s="26"/>
      <c r="F8540" s="26"/>
      <c r="G8540" s="26"/>
    </row>
    <row r="8541" spans="2:7" x14ac:dyDescent="0.2">
      <c r="B8541" s="26"/>
      <c r="C8541" s="26"/>
      <c r="D8541" s="26"/>
      <c r="E8541" s="26"/>
      <c r="F8541" s="26"/>
      <c r="G8541" s="26"/>
    </row>
    <row r="8542" spans="2:7" x14ac:dyDescent="0.2">
      <c r="B8542" s="26"/>
      <c r="C8542" s="26"/>
      <c r="D8542" s="26"/>
      <c r="E8542" s="26"/>
      <c r="F8542" s="26"/>
      <c r="G8542" s="26"/>
    </row>
    <row r="8543" spans="2:7" x14ac:dyDescent="0.2">
      <c r="B8543" s="26"/>
      <c r="C8543" s="26"/>
      <c r="D8543" s="26"/>
      <c r="E8543" s="26"/>
      <c r="F8543" s="26"/>
      <c r="G8543" s="26"/>
    </row>
    <row r="8544" spans="2:7" x14ac:dyDescent="0.2">
      <c r="B8544" s="26"/>
      <c r="C8544" s="26"/>
      <c r="D8544" s="26"/>
      <c r="E8544" s="26"/>
      <c r="F8544" s="26"/>
      <c r="G8544" s="26"/>
    </row>
    <row r="8545" spans="2:7" x14ac:dyDescent="0.2">
      <c r="B8545" s="26"/>
      <c r="C8545" s="26"/>
      <c r="D8545" s="26"/>
      <c r="E8545" s="26"/>
      <c r="F8545" s="26"/>
      <c r="G8545" s="26"/>
    </row>
    <row r="8546" spans="2:7" x14ac:dyDescent="0.2">
      <c r="B8546" s="26"/>
      <c r="C8546" s="26"/>
      <c r="D8546" s="26"/>
      <c r="E8546" s="26"/>
      <c r="F8546" s="26"/>
      <c r="G8546" s="26"/>
    </row>
    <row r="8547" spans="2:7" x14ac:dyDescent="0.2">
      <c r="B8547" s="26"/>
      <c r="C8547" s="26"/>
      <c r="D8547" s="26"/>
      <c r="E8547" s="26"/>
      <c r="F8547" s="26"/>
      <c r="G8547" s="26"/>
    </row>
    <row r="8548" spans="2:7" x14ac:dyDescent="0.2">
      <c r="B8548" s="26"/>
      <c r="C8548" s="26"/>
      <c r="D8548" s="26"/>
      <c r="E8548" s="26"/>
      <c r="F8548" s="26"/>
      <c r="G8548" s="26"/>
    </row>
    <row r="8549" spans="2:7" x14ac:dyDescent="0.2">
      <c r="B8549" s="26"/>
      <c r="C8549" s="26"/>
      <c r="D8549" s="26"/>
      <c r="E8549" s="26"/>
      <c r="F8549" s="26"/>
      <c r="G8549" s="26"/>
    </row>
    <row r="8550" spans="2:7" x14ac:dyDescent="0.2">
      <c r="B8550" s="26"/>
      <c r="C8550" s="26"/>
      <c r="D8550" s="26"/>
      <c r="E8550" s="26"/>
      <c r="F8550" s="26"/>
      <c r="G8550" s="26"/>
    </row>
    <row r="8551" spans="2:7" x14ac:dyDescent="0.2">
      <c r="B8551" s="26"/>
      <c r="C8551" s="26"/>
      <c r="D8551" s="26"/>
      <c r="E8551" s="26"/>
      <c r="F8551" s="26"/>
      <c r="G8551" s="26"/>
    </row>
    <row r="8552" spans="2:7" x14ac:dyDescent="0.2">
      <c r="B8552" s="26"/>
      <c r="C8552" s="26"/>
      <c r="D8552" s="26"/>
      <c r="E8552" s="26"/>
      <c r="F8552" s="26"/>
      <c r="G8552" s="26"/>
    </row>
    <row r="8553" spans="2:7" x14ac:dyDescent="0.2">
      <c r="B8553" s="26"/>
      <c r="C8553" s="26"/>
      <c r="D8553" s="26"/>
      <c r="E8553" s="26"/>
      <c r="F8553" s="26"/>
      <c r="G8553" s="26"/>
    </row>
    <row r="8554" spans="2:7" x14ac:dyDescent="0.2">
      <c r="B8554" s="26"/>
      <c r="C8554" s="26"/>
      <c r="D8554" s="26"/>
      <c r="E8554" s="26"/>
      <c r="F8554" s="26"/>
      <c r="G8554" s="26"/>
    </row>
    <row r="8555" spans="2:7" x14ac:dyDescent="0.2">
      <c r="B8555" s="26"/>
      <c r="C8555" s="26"/>
      <c r="D8555" s="26"/>
      <c r="E8555" s="26"/>
      <c r="F8555" s="26"/>
      <c r="G8555" s="26"/>
    </row>
    <row r="8556" spans="2:7" x14ac:dyDescent="0.2">
      <c r="B8556" s="26"/>
      <c r="C8556" s="26"/>
      <c r="D8556" s="26"/>
      <c r="E8556" s="26"/>
      <c r="F8556" s="26"/>
      <c r="G8556" s="26"/>
    </row>
    <row r="8557" spans="2:7" x14ac:dyDescent="0.2">
      <c r="B8557" s="26"/>
      <c r="C8557" s="26"/>
      <c r="D8557" s="26"/>
      <c r="E8557" s="26"/>
      <c r="F8557" s="26"/>
      <c r="G8557" s="26"/>
    </row>
    <row r="8558" spans="2:7" x14ac:dyDescent="0.2">
      <c r="B8558" s="26"/>
      <c r="C8558" s="26"/>
      <c r="D8558" s="26"/>
      <c r="E8558" s="26"/>
      <c r="F8558" s="26"/>
      <c r="G8558" s="26"/>
    </row>
    <row r="8559" spans="2:7" x14ac:dyDescent="0.2">
      <c r="B8559" s="26"/>
      <c r="C8559" s="26"/>
      <c r="D8559" s="26"/>
      <c r="E8559" s="26"/>
      <c r="F8559" s="26"/>
      <c r="G8559" s="26"/>
    </row>
    <row r="8560" spans="2:7" x14ac:dyDescent="0.2">
      <c r="B8560" s="26"/>
      <c r="C8560" s="26"/>
      <c r="D8560" s="26"/>
      <c r="E8560" s="26"/>
      <c r="F8560" s="26"/>
      <c r="G8560" s="26"/>
    </row>
    <row r="8561" spans="2:7" x14ac:dyDescent="0.2">
      <c r="B8561" s="26"/>
      <c r="C8561" s="26"/>
      <c r="D8561" s="26"/>
      <c r="E8561" s="26"/>
      <c r="F8561" s="26"/>
      <c r="G8561" s="26"/>
    </row>
    <row r="8562" spans="2:7" x14ac:dyDescent="0.2">
      <c r="B8562" s="26"/>
      <c r="C8562" s="26"/>
      <c r="D8562" s="26"/>
      <c r="E8562" s="26"/>
      <c r="F8562" s="26"/>
      <c r="G8562" s="26"/>
    </row>
    <row r="8563" spans="2:7" x14ac:dyDescent="0.2">
      <c r="B8563" s="26"/>
      <c r="C8563" s="26"/>
      <c r="D8563" s="26"/>
      <c r="E8563" s="26"/>
      <c r="F8563" s="26"/>
      <c r="G8563" s="26"/>
    </row>
    <row r="8564" spans="2:7" x14ac:dyDescent="0.2">
      <c r="B8564" s="26"/>
      <c r="C8564" s="26"/>
      <c r="D8564" s="26"/>
      <c r="E8564" s="26"/>
      <c r="F8564" s="26"/>
      <c r="G8564" s="26"/>
    </row>
    <row r="8565" spans="2:7" x14ac:dyDescent="0.2">
      <c r="B8565" s="26"/>
      <c r="C8565" s="26"/>
      <c r="D8565" s="26"/>
      <c r="E8565" s="26"/>
      <c r="F8565" s="26"/>
      <c r="G8565" s="26"/>
    </row>
    <row r="8566" spans="2:7" x14ac:dyDescent="0.2">
      <c r="B8566" s="26"/>
      <c r="C8566" s="26"/>
      <c r="D8566" s="26"/>
      <c r="E8566" s="26"/>
      <c r="F8566" s="26"/>
      <c r="G8566" s="26"/>
    </row>
    <row r="8567" spans="2:7" x14ac:dyDescent="0.2">
      <c r="B8567" s="26"/>
      <c r="C8567" s="26"/>
      <c r="D8567" s="26"/>
      <c r="E8567" s="26"/>
      <c r="F8567" s="26"/>
      <c r="G8567" s="26"/>
    </row>
    <row r="8568" spans="2:7" x14ac:dyDescent="0.2">
      <c r="B8568" s="26"/>
      <c r="C8568" s="26"/>
      <c r="D8568" s="26"/>
      <c r="E8568" s="26"/>
      <c r="F8568" s="26"/>
      <c r="G8568" s="26"/>
    </row>
    <row r="8569" spans="2:7" x14ac:dyDescent="0.2">
      <c r="B8569" s="26"/>
      <c r="C8569" s="26"/>
      <c r="D8569" s="26"/>
      <c r="E8569" s="26"/>
      <c r="F8569" s="26"/>
      <c r="G8569" s="26"/>
    </row>
    <row r="8570" spans="2:7" x14ac:dyDescent="0.2">
      <c r="B8570" s="26"/>
      <c r="C8570" s="26"/>
      <c r="D8570" s="26"/>
      <c r="E8570" s="26"/>
      <c r="F8570" s="26"/>
      <c r="G8570" s="26"/>
    </row>
    <row r="8571" spans="2:7" x14ac:dyDescent="0.2">
      <c r="B8571" s="26"/>
      <c r="C8571" s="26"/>
      <c r="D8571" s="26"/>
      <c r="E8571" s="26"/>
      <c r="F8571" s="26"/>
      <c r="G8571" s="26"/>
    </row>
    <row r="8572" spans="2:7" x14ac:dyDescent="0.2">
      <c r="B8572" s="26"/>
      <c r="C8572" s="26"/>
      <c r="D8572" s="26"/>
      <c r="E8572" s="26"/>
      <c r="F8572" s="26"/>
      <c r="G8572" s="26"/>
    </row>
    <row r="8573" spans="2:7" x14ac:dyDescent="0.2">
      <c r="B8573" s="26"/>
      <c r="C8573" s="26"/>
      <c r="D8573" s="26"/>
      <c r="E8573" s="26"/>
      <c r="F8573" s="26"/>
      <c r="G8573" s="26"/>
    </row>
    <row r="8574" spans="2:7" x14ac:dyDescent="0.2">
      <c r="B8574" s="26"/>
      <c r="C8574" s="26"/>
      <c r="D8574" s="26"/>
      <c r="E8574" s="26"/>
      <c r="F8574" s="26"/>
      <c r="G8574" s="26"/>
    </row>
    <row r="8575" spans="2:7" x14ac:dyDescent="0.2">
      <c r="B8575" s="26"/>
      <c r="C8575" s="26"/>
      <c r="D8575" s="26"/>
      <c r="E8575" s="26"/>
      <c r="F8575" s="26"/>
      <c r="G8575" s="26"/>
    </row>
    <row r="8576" spans="2:7" x14ac:dyDescent="0.2">
      <c r="B8576" s="26"/>
      <c r="C8576" s="26"/>
      <c r="D8576" s="26"/>
      <c r="E8576" s="26"/>
      <c r="F8576" s="26"/>
      <c r="G8576" s="26"/>
    </row>
    <row r="8577" spans="2:7" x14ac:dyDescent="0.2">
      <c r="B8577" s="26"/>
      <c r="C8577" s="26"/>
      <c r="D8577" s="26"/>
      <c r="E8577" s="26"/>
      <c r="F8577" s="26"/>
      <c r="G8577" s="26"/>
    </row>
    <row r="8578" spans="2:7" x14ac:dyDescent="0.2">
      <c r="B8578" s="26"/>
      <c r="C8578" s="26"/>
      <c r="D8578" s="26"/>
      <c r="E8578" s="26"/>
      <c r="F8578" s="26"/>
      <c r="G8578" s="26"/>
    </row>
    <row r="8579" spans="2:7" x14ac:dyDescent="0.2">
      <c r="B8579" s="26"/>
      <c r="C8579" s="26"/>
      <c r="D8579" s="26"/>
      <c r="E8579" s="26"/>
      <c r="F8579" s="26"/>
      <c r="G8579" s="26"/>
    </row>
    <row r="8580" spans="2:7" x14ac:dyDescent="0.2">
      <c r="B8580" s="26"/>
      <c r="C8580" s="26"/>
      <c r="D8580" s="26"/>
      <c r="E8580" s="26"/>
      <c r="F8580" s="26"/>
      <c r="G8580" s="26"/>
    </row>
    <row r="8581" spans="2:7" x14ac:dyDescent="0.2">
      <c r="B8581" s="26"/>
      <c r="C8581" s="26"/>
      <c r="D8581" s="26"/>
      <c r="E8581" s="26"/>
      <c r="F8581" s="26"/>
      <c r="G8581" s="26"/>
    </row>
    <row r="8582" spans="2:7" x14ac:dyDescent="0.2">
      <c r="B8582" s="26"/>
      <c r="C8582" s="26"/>
      <c r="D8582" s="26"/>
      <c r="E8582" s="26"/>
      <c r="F8582" s="26"/>
      <c r="G8582" s="26"/>
    </row>
    <row r="8583" spans="2:7" x14ac:dyDescent="0.2">
      <c r="B8583" s="26"/>
      <c r="C8583" s="26"/>
      <c r="D8583" s="26"/>
      <c r="E8583" s="26"/>
      <c r="F8583" s="26"/>
      <c r="G8583" s="26"/>
    </row>
    <row r="8584" spans="2:7" x14ac:dyDescent="0.2">
      <c r="B8584" s="26"/>
      <c r="C8584" s="26"/>
      <c r="D8584" s="26"/>
      <c r="E8584" s="26"/>
      <c r="F8584" s="26"/>
      <c r="G8584" s="26"/>
    </row>
    <row r="8585" spans="2:7" x14ac:dyDescent="0.2">
      <c r="B8585" s="26"/>
      <c r="C8585" s="26"/>
      <c r="D8585" s="26"/>
      <c r="E8585" s="26"/>
      <c r="F8585" s="26"/>
      <c r="G8585" s="26"/>
    </row>
    <row r="8586" spans="2:7" x14ac:dyDescent="0.2">
      <c r="B8586" s="26"/>
      <c r="C8586" s="26"/>
      <c r="D8586" s="26"/>
      <c r="E8586" s="26"/>
      <c r="F8586" s="26"/>
      <c r="G8586" s="26"/>
    </row>
    <row r="8587" spans="2:7" x14ac:dyDescent="0.2">
      <c r="B8587" s="26"/>
      <c r="C8587" s="26"/>
      <c r="D8587" s="26"/>
      <c r="E8587" s="26"/>
      <c r="F8587" s="26"/>
      <c r="G8587" s="26"/>
    </row>
    <row r="8588" spans="2:7" x14ac:dyDescent="0.2">
      <c r="B8588" s="26"/>
      <c r="C8588" s="26"/>
      <c r="D8588" s="26"/>
      <c r="E8588" s="26"/>
      <c r="F8588" s="26"/>
      <c r="G8588" s="26"/>
    </row>
    <row r="8589" spans="2:7" x14ac:dyDescent="0.2">
      <c r="B8589" s="26"/>
      <c r="C8589" s="26"/>
      <c r="D8589" s="26"/>
      <c r="E8589" s="26"/>
      <c r="F8589" s="26"/>
      <c r="G8589" s="26"/>
    </row>
    <row r="8590" spans="2:7" x14ac:dyDescent="0.2">
      <c r="B8590" s="26"/>
      <c r="C8590" s="26"/>
      <c r="D8590" s="26"/>
      <c r="E8590" s="26"/>
      <c r="F8590" s="26"/>
      <c r="G8590" s="26"/>
    </row>
    <row r="8591" spans="2:7" x14ac:dyDescent="0.2">
      <c r="B8591" s="26"/>
      <c r="C8591" s="26"/>
      <c r="D8591" s="26"/>
      <c r="E8591" s="26"/>
      <c r="F8591" s="26"/>
      <c r="G8591" s="26"/>
    </row>
    <row r="8592" spans="2:7" x14ac:dyDescent="0.2">
      <c r="B8592" s="26"/>
      <c r="C8592" s="26"/>
      <c r="D8592" s="26"/>
      <c r="E8592" s="26"/>
      <c r="F8592" s="26"/>
      <c r="G8592" s="26"/>
    </row>
    <row r="8593" spans="2:7" x14ac:dyDescent="0.2">
      <c r="B8593" s="26"/>
      <c r="C8593" s="26"/>
      <c r="D8593" s="26"/>
      <c r="E8593" s="26"/>
      <c r="F8593" s="26"/>
      <c r="G8593" s="26"/>
    </row>
    <row r="8594" spans="2:7" x14ac:dyDescent="0.2">
      <c r="B8594" s="26"/>
      <c r="C8594" s="26"/>
      <c r="D8594" s="26"/>
      <c r="E8594" s="26"/>
      <c r="F8594" s="26"/>
      <c r="G8594" s="26"/>
    </row>
    <row r="8595" spans="2:7" x14ac:dyDescent="0.2">
      <c r="B8595" s="26"/>
      <c r="C8595" s="26"/>
      <c r="D8595" s="26"/>
      <c r="E8595" s="26"/>
      <c r="F8595" s="26"/>
      <c r="G8595" s="26"/>
    </row>
    <row r="8596" spans="2:7" x14ac:dyDescent="0.2">
      <c r="B8596" s="26"/>
      <c r="C8596" s="26"/>
      <c r="D8596" s="26"/>
      <c r="E8596" s="26"/>
      <c r="F8596" s="26"/>
      <c r="G8596" s="26"/>
    </row>
    <row r="8597" spans="2:7" x14ac:dyDescent="0.2">
      <c r="B8597" s="26"/>
      <c r="C8597" s="26"/>
      <c r="D8597" s="26"/>
      <c r="E8597" s="26"/>
      <c r="F8597" s="26"/>
      <c r="G8597" s="26"/>
    </row>
    <row r="8598" spans="2:7" x14ac:dyDescent="0.2">
      <c r="B8598" s="26"/>
      <c r="C8598" s="26"/>
      <c r="D8598" s="26"/>
      <c r="E8598" s="26"/>
      <c r="F8598" s="26"/>
      <c r="G8598" s="26"/>
    </row>
    <row r="8599" spans="2:7" x14ac:dyDescent="0.2">
      <c r="B8599" s="26"/>
      <c r="C8599" s="26"/>
      <c r="D8599" s="26"/>
      <c r="E8599" s="26"/>
      <c r="F8599" s="26"/>
      <c r="G8599" s="26"/>
    </row>
    <row r="8600" spans="2:7" x14ac:dyDescent="0.2">
      <c r="B8600" s="26"/>
      <c r="C8600" s="26"/>
      <c r="D8600" s="26"/>
      <c r="E8600" s="26"/>
      <c r="F8600" s="26"/>
      <c r="G8600" s="26"/>
    </row>
    <row r="8601" spans="2:7" x14ac:dyDescent="0.2">
      <c r="B8601" s="26"/>
      <c r="C8601" s="26"/>
      <c r="D8601" s="26"/>
      <c r="E8601" s="26"/>
      <c r="F8601" s="26"/>
      <c r="G8601" s="26"/>
    </row>
    <row r="8602" spans="2:7" x14ac:dyDescent="0.2">
      <c r="B8602" s="26"/>
      <c r="C8602" s="26"/>
      <c r="D8602" s="26"/>
      <c r="E8602" s="26"/>
      <c r="F8602" s="26"/>
      <c r="G8602" s="26"/>
    </row>
    <row r="8603" spans="2:7" x14ac:dyDescent="0.2">
      <c r="B8603" s="26"/>
      <c r="C8603" s="26"/>
      <c r="D8603" s="26"/>
      <c r="E8603" s="26"/>
      <c r="F8603" s="26"/>
      <c r="G8603" s="26"/>
    </row>
    <row r="8604" spans="2:7" x14ac:dyDescent="0.2">
      <c r="B8604" s="26"/>
      <c r="C8604" s="26"/>
      <c r="D8604" s="26"/>
      <c r="E8604" s="26"/>
      <c r="F8604" s="26"/>
      <c r="G8604" s="26"/>
    </row>
    <row r="8605" spans="2:7" x14ac:dyDescent="0.2">
      <c r="B8605" s="26"/>
      <c r="C8605" s="26"/>
      <c r="D8605" s="26"/>
      <c r="E8605" s="26"/>
      <c r="F8605" s="26"/>
      <c r="G8605" s="26"/>
    </row>
    <row r="8606" spans="2:7" x14ac:dyDescent="0.2">
      <c r="B8606" s="26"/>
      <c r="C8606" s="26"/>
      <c r="D8606" s="26"/>
      <c r="E8606" s="26"/>
      <c r="F8606" s="26"/>
      <c r="G8606" s="26"/>
    </row>
    <row r="8607" spans="2:7" x14ac:dyDescent="0.2">
      <c r="B8607" s="26"/>
      <c r="C8607" s="26"/>
      <c r="D8607" s="26"/>
      <c r="E8607" s="26"/>
      <c r="F8607" s="26"/>
      <c r="G8607" s="26"/>
    </row>
    <row r="8608" spans="2:7" x14ac:dyDescent="0.2">
      <c r="B8608" s="26"/>
      <c r="C8608" s="26"/>
      <c r="D8608" s="26"/>
      <c r="E8608" s="26"/>
      <c r="F8608" s="26"/>
      <c r="G8608" s="26"/>
    </row>
    <row r="8609" spans="2:7" x14ac:dyDescent="0.2">
      <c r="B8609" s="26"/>
      <c r="C8609" s="26"/>
      <c r="D8609" s="26"/>
      <c r="E8609" s="26"/>
      <c r="F8609" s="26"/>
      <c r="G8609" s="26"/>
    </row>
    <row r="8610" spans="2:7" x14ac:dyDescent="0.2">
      <c r="B8610" s="26"/>
      <c r="C8610" s="26"/>
      <c r="D8610" s="26"/>
      <c r="E8610" s="26"/>
      <c r="F8610" s="26"/>
      <c r="G8610" s="26"/>
    </row>
    <row r="8611" spans="2:7" x14ac:dyDescent="0.2">
      <c r="B8611" s="26"/>
      <c r="C8611" s="26"/>
      <c r="D8611" s="26"/>
      <c r="E8611" s="26"/>
      <c r="F8611" s="26"/>
      <c r="G8611" s="26"/>
    </row>
    <row r="8612" spans="2:7" x14ac:dyDescent="0.2">
      <c r="B8612" s="26"/>
      <c r="C8612" s="26"/>
      <c r="D8612" s="26"/>
      <c r="E8612" s="26"/>
      <c r="F8612" s="26"/>
      <c r="G8612" s="26"/>
    </row>
    <row r="8613" spans="2:7" x14ac:dyDescent="0.2">
      <c r="B8613" s="26"/>
      <c r="C8613" s="26"/>
      <c r="D8613" s="26"/>
      <c r="E8613" s="26"/>
      <c r="F8613" s="26"/>
      <c r="G8613" s="26"/>
    </row>
    <row r="8614" spans="2:7" x14ac:dyDescent="0.2">
      <c r="B8614" s="26"/>
      <c r="C8614" s="26"/>
      <c r="D8614" s="26"/>
      <c r="E8614" s="26"/>
      <c r="F8614" s="26"/>
      <c r="G8614" s="26"/>
    </row>
    <row r="8615" spans="2:7" x14ac:dyDescent="0.2">
      <c r="B8615" s="26"/>
      <c r="C8615" s="26"/>
      <c r="D8615" s="26"/>
      <c r="E8615" s="26"/>
      <c r="F8615" s="26"/>
      <c r="G8615" s="26"/>
    </row>
    <row r="8616" spans="2:7" x14ac:dyDescent="0.2">
      <c r="B8616" s="26"/>
      <c r="C8616" s="26"/>
      <c r="D8616" s="26"/>
      <c r="E8616" s="26"/>
      <c r="F8616" s="26"/>
      <c r="G8616" s="26"/>
    </row>
    <row r="8617" spans="2:7" x14ac:dyDescent="0.2">
      <c r="B8617" s="26"/>
      <c r="C8617" s="26"/>
      <c r="D8617" s="26"/>
      <c r="E8617" s="26"/>
      <c r="F8617" s="26"/>
      <c r="G8617" s="26"/>
    </row>
    <row r="8618" spans="2:7" x14ac:dyDescent="0.2">
      <c r="B8618" s="26"/>
      <c r="C8618" s="26"/>
      <c r="D8618" s="26"/>
      <c r="E8618" s="26"/>
      <c r="F8618" s="26"/>
      <c r="G8618" s="26"/>
    </row>
    <row r="8619" spans="2:7" x14ac:dyDescent="0.2">
      <c r="B8619" s="26"/>
      <c r="C8619" s="26"/>
      <c r="D8619" s="26"/>
      <c r="E8619" s="26"/>
      <c r="F8619" s="26"/>
      <c r="G8619" s="26"/>
    </row>
    <row r="8620" spans="2:7" x14ac:dyDescent="0.2">
      <c r="B8620" s="26"/>
      <c r="C8620" s="26"/>
      <c r="D8620" s="26"/>
      <c r="E8620" s="26"/>
      <c r="F8620" s="26"/>
      <c r="G8620" s="26"/>
    </row>
    <row r="8621" spans="2:7" x14ac:dyDescent="0.2">
      <c r="B8621" s="26"/>
      <c r="C8621" s="26"/>
      <c r="D8621" s="26"/>
      <c r="E8621" s="26"/>
      <c r="F8621" s="26"/>
      <c r="G8621" s="26"/>
    </row>
    <row r="8622" spans="2:7" x14ac:dyDescent="0.2">
      <c r="B8622" s="26"/>
      <c r="C8622" s="26"/>
      <c r="D8622" s="26"/>
      <c r="E8622" s="26"/>
      <c r="F8622" s="26"/>
      <c r="G8622" s="26"/>
    </row>
    <row r="8623" spans="2:7" x14ac:dyDescent="0.2">
      <c r="B8623" s="26"/>
      <c r="C8623" s="26"/>
      <c r="D8623" s="26"/>
      <c r="E8623" s="26"/>
      <c r="F8623" s="26"/>
      <c r="G8623" s="26"/>
    </row>
    <row r="8624" spans="2:7" x14ac:dyDescent="0.2">
      <c r="B8624" s="26"/>
      <c r="C8624" s="26"/>
      <c r="D8624" s="26"/>
      <c r="E8624" s="26"/>
      <c r="F8624" s="26"/>
      <c r="G8624" s="26"/>
    </row>
    <row r="8625" spans="2:7" x14ac:dyDescent="0.2">
      <c r="B8625" s="26"/>
      <c r="C8625" s="26"/>
      <c r="D8625" s="26"/>
      <c r="E8625" s="26"/>
      <c r="F8625" s="26"/>
      <c r="G8625" s="26"/>
    </row>
    <row r="8626" spans="2:7" x14ac:dyDescent="0.2">
      <c r="B8626" s="26"/>
      <c r="C8626" s="26"/>
      <c r="D8626" s="26"/>
      <c r="E8626" s="26"/>
      <c r="F8626" s="26"/>
      <c r="G8626" s="26"/>
    </row>
    <row r="8627" spans="2:7" x14ac:dyDescent="0.2">
      <c r="B8627" s="26"/>
      <c r="C8627" s="26"/>
      <c r="D8627" s="26"/>
      <c r="E8627" s="26"/>
      <c r="F8627" s="26"/>
      <c r="G8627" s="26"/>
    </row>
    <row r="8628" spans="2:7" x14ac:dyDescent="0.2">
      <c r="B8628" s="26"/>
      <c r="C8628" s="26"/>
      <c r="D8628" s="26"/>
      <c r="E8628" s="26"/>
      <c r="F8628" s="26"/>
      <c r="G8628" s="26"/>
    </row>
    <row r="8629" spans="2:7" x14ac:dyDescent="0.2">
      <c r="B8629" s="26"/>
      <c r="C8629" s="26"/>
      <c r="D8629" s="26"/>
      <c r="E8629" s="26"/>
      <c r="F8629" s="26"/>
      <c r="G8629" s="26"/>
    </row>
    <row r="8630" spans="2:7" x14ac:dyDescent="0.2">
      <c r="B8630" s="26"/>
      <c r="C8630" s="26"/>
      <c r="D8630" s="26"/>
      <c r="E8630" s="26"/>
      <c r="F8630" s="26"/>
      <c r="G8630" s="26"/>
    </row>
    <row r="8631" spans="2:7" x14ac:dyDescent="0.2">
      <c r="B8631" s="26"/>
      <c r="C8631" s="26"/>
      <c r="D8631" s="26"/>
      <c r="E8631" s="26"/>
      <c r="F8631" s="26"/>
      <c r="G8631" s="26"/>
    </row>
    <row r="8632" spans="2:7" x14ac:dyDescent="0.2">
      <c r="B8632" s="26"/>
      <c r="C8632" s="26"/>
      <c r="D8632" s="26"/>
      <c r="E8632" s="26"/>
      <c r="F8632" s="26"/>
      <c r="G8632" s="26"/>
    </row>
    <row r="8633" spans="2:7" x14ac:dyDescent="0.2">
      <c r="B8633" s="26"/>
      <c r="C8633" s="26"/>
      <c r="D8633" s="26"/>
      <c r="E8633" s="26"/>
      <c r="F8633" s="26"/>
      <c r="G8633" s="26"/>
    </row>
    <row r="8634" spans="2:7" x14ac:dyDescent="0.2">
      <c r="B8634" s="26"/>
      <c r="C8634" s="26"/>
      <c r="D8634" s="26"/>
      <c r="E8634" s="26"/>
      <c r="F8634" s="26"/>
      <c r="G8634" s="26"/>
    </row>
    <row r="8635" spans="2:7" x14ac:dyDescent="0.2">
      <c r="B8635" s="26"/>
      <c r="C8635" s="26"/>
      <c r="D8635" s="26"/>
      <c r="E8635" s="26"/>
      <c r="F8635" s="26"/>
      <c r="G8635" s="26"/>
    </row>
    <row r="8636" spans="2:7" x14ac:dyDescent="0.2">
      <c r="B8636" s="26"/>
      <c r="C8636" s="26"/>
      <c r="D8636" s="26"/>
      <c r="E8636" s="26"/>
      <c r="F8636" s="26"/>
      <c r="G8636" s="26"/>
    </row>
    <row r="8637" spans="2:7" x14ac:dyDescent="0.2">
      <c r="B8637" s="26"/>
      <c r="C8637" s="26"/>
      <c r="D8637" s="26"/>
      <c r="E8637" s="26"/>
      <c r="F8637" s="26"/>
      <c r="G8637" s="26"/>
    </row>
    <row r="8638" spans="2:7" x14ac:dyDescent="0.2">
      <c r="B8638" s="26"/>
      <c r="C8638" s="26"/>
      <c r="D8638" s="26"/>
      <c r="E8638" s="26"/>
      <c r="F8638" s="26"/>
      <c r="G8638" s="26"/>
    </row>
    <row r="8639" spans="2:7" x14ac:dyDescent="0.2">
      <c r="B8639" s="26"/>
      <c r="C8639" s="26"/>
      <c r="D8639" s="26"/>
      <c r="E8639" s="26"/>
      <c r="F8639" s="26"/>
      <c r="G8639" s="26"/>
    </row>
    <row r="8640" spans="2:7" x14ac:dyDescent="0.2">
      <c r="B8640" s="26"/>
      <c r="C8640" s="26"/>
      <c r="D8640" s="26"/>
      <c r="E8640" s="26"/>
      <c r="F8640" s="26"/>
      <c r="G8640" s="26"/>
    </row>
    <row r="8641" spans="2:7" x14ac:dyDescent="0.2">
      <c r="B8641" s="26"/>
      <c r="C8641" s="26"/>
      <c r="D8641" s="26"/>
      <c r="E8641" s="26"/>
      <c r="F8641" s="26"/>
      <c r="G8641" s="26"/>
    </row>
    <row r="8642" spans="2:7" x14ac:dyDescent="0.2">
      <c r="B8642" s="26"/>
      <c r="C8642" s="26"/>
      <c r="D8642" s="26"/>
      <c r="E8642" s="26"/>
      <c r="F8642" s="26"/>
      <c r="G8642" s="26"/>
    </row>
    <row r="8643" spans="2:7" x14ac:dyDescent="0.2">
      <c r="B8643" s="26"/>
      <c r="C8643" s="26"/>
      <c r="D8643" s="26"/>
      <c r="E8643" s="26"/>
      <c r="F8643" s="26"/>
      <c r="G8643" s="26"/>
    </row>
    <row r="8644" spans="2:7" x14ac:dyDescent="0.2">
      <c r="B8644" s="26"/>
      <c r="C8644" s="26"/>
      <c r="D8644" s="26"/>
      <c r="E8644" s="26"/>
      <c r="F8644" s="26"/>
      <c r="G8644" s="26"/>
    </row>
    <row r="8645" spans="2:7" x14ac:dyDescent="0.2">
      <c r="B8645" s="26"/>
      <c r="C8645" s="26"/>
      <c r="D8645" s="26"/>
      <c r="E8645" s="26"/>
      <c r="F8645" s="26"/>
      <c r="G8645" s="26"/>
    </row>
    <row r="8646" spans="2:7" x14ac:dyDescent="0.2">
      <c r="B8646" s="26"/>
      <c r="C8646" s="26"/>
      <c r="D8646" s="26"/>
      <c r="E8646" s="26"/>
      <c r="F8646" s="26"/>
      <c r="G8646" s="26"/>
    </row>
    <row r="8647" spans="2:7" x14ac:dyDescent="0.2">
      <c r="B8647" s="26"/>
      <c r="C8647" s="26"/>
      <c r="D8647" s="26"/>
      <c r="E8647" s="26"/>
      <c r="F8647" s="26"/>
      <c r="G8647" s="26"/>
    </row>
    <row r="8648" spans="2:7" x14ac:dyDescent="0.2">
      <c r="B8648" s="26"/>
      <c r="C8648" s="26"/>
      <c r="D8648" s="26"/>
      <c r="E8648" s="26"/>
      <c r="F8648" s="26"/>
      <c r="G8648" s="26"/>
    </row>
    <row r="8649" spans="2:7" x14ac:dyDescent="0.2">
      <c r="B8649" s="26"/>
      <c r="C8649" s="26"/>
      <c r="D8649" s="26"/>
      <c r="E8649" s="26"/>
      <c r="F8649" s="26"/>
      <c r="G8649" s="26"/>
    </row>
    <row r="8650" spans="2:7" x14ac:dyDescent="0.2">
      <c r="B8650" s="26"/>
      <c r="C8650" s="26"/>
      <c r="D8650" s="26"/>
      <c r="E8650" s="26"/>
      <c r="F8650" s="26"/>
      <c r="G8650" s="26"/>
    </row>
    <row r="8651" spans="2:7" x14ac:dyDescent="0.2">
      <c r="B8651" s="26"/>
      <c r="C8651" s="26"/>
      <c r="D8651" s="26"/>
      <c r="E8651" s="26"/>
      <c r="F8651" s="26"/>
      <c r="G8651" s="26"/>
    </row>
    <row r="8652" spans="2:7" x14ac:dyDescent="0.2">
      <c r="B8652" s="26"/>
      <c r="C8652" s="26"/>
      <c r="D8652" s="26"/>
      <c r="E8652" s="26"/>
      <c r="F8652" s="26"/>
      <c r="G8652" s="26"/>
    </row>
    <row r="8653" spans="2:7" x14ac:dyDescent="0.2">
      <c r="B8653" s="26"/>
      <c r="C8653" s="26"/>
      <c r="D8653" s="26"/>
      <c r="E8653" s="26"/>
      <c r="F8653" s="26"/>
      <c r="G8653" s="26"/>
    </row>
    <row r="8654" spans="2:7" x14ac:dyDescent="0.2">
      <c r="B8654" s="26"/>
      <c r="C8654" s="26"/>
      <c r="D8654" s="26"/>
      <c r="E8654" s="26"/>
      <c r="F8654" s="26"/>
      <c r="G8654" s="26"/>
    </row>
    <row r="8655" spans="2:7" x14ac:dyDescent="0.2">
      <c r="B8655" s="26"/>
      <c r="C8655" s="26"/>
      <c r="D8655" s="26"/>
      <c r="E8655" s="26"/>
      <c r="F8655" s="26"/>
      <c r="G8655" s="26"/>
    </row>
    <row r="8656" spans="2:7" x14ac:dyDescent="0.2">
      <c r="B8656" s="26"/>
      <c r="C8656" s="26"/>
      <c r="D8656" s="26"/>
      <c r="E8656" s="26"/>
      <c r="F8656" s="26"/>
      <c r="G8656" s="26"/>
    </row>
    <row r="8657" spans="2:7" x14ac:dyDescent="0.2">
      <c r="B8657" s="26"/>
      <c r="C8657" s="26"/>
      <c r="D8657" s="26"/>
      <c r="E8657" s="26"/>
      <c r="F8657" s="26"/>
      <c r="G8657" s="26"/>
    </row>
    <row r="8658" spans="2:7" x14ac:dyDescent="0.2">
      <c r="B8658" s="26"/>
      <c r="C8658" s="26"/>
      <c r="D8658" s="26"/>
      <c r="E8658" s="26"/>
      <c r="F8658" s="26"/>
      <c r="G8658" s="26"/>
    </row>
    <row r="8659" spans="2:7" x14ac:dyDescent="0.2">
      <c r="B8659" s="26"/>
      <c r="C8659" s="26"/>
      <c r="D8659" s="26"/>
      <c r="E8659" s="26"/>
      <c r="F8659" s="26"/>
      <c r="G8659" s="26"/>
    </row>
    <row r="8660" spans="2:7" x14ac:dyDescent="0.2">
      <c r="B8660" s="26"/>
      <c r="C8660" s="26"/>
      <c r="D8660" s="26"/>
      <c r="E8660" s="26"/>
      <c r="F8660" s="26"/>
      <c r="G8660" s="26"/>
    </row>
    <row r="8661" spans="2:7" x14ac:dyDescent="0.2">
      <c r="B8661" s="26"/>
      <c r="C8661" s="26"/>
      <c r="D8661" s="26"/>
      <c r="E8661" s="26"/>
      <c r="F8661" s="26"/>
      <c r="G8661" s="26"/>
    </row>
    <row r="8662" spans="2:7" x14ac:dyDescent="0.2">
      <c r="B8662" s="26"/>
      <c r="C8662" s="26"/>
      <c r="D8662" s="26"/>
      <c r="E8662" s="26"/>
      <c r="F8662" s="26"/>
      <c r="G8662" s="26"/>
    </row>
    <row r="8663" spans="2:7" x14ac:dyDescent="0.2">
      <c r="B8663" s="26"/>
      <c r="C8663" s="26"/>
      <c r="D8663" s="26"/>
      <c r="E8663" s="26"/>
      <c r="F8663" s="26"/>
      <c r="G8663" s="26"/>
    </row>
    <row r="8664" spans="2:7" x14ac:dyDescent="0.2">
      <c r="B8664" s="26"/>
      <c r="C8664" s="26"/>
      <c r="D8664" s="26"/>
      <c r="E8664" s="26"/>
      <c r="F8664" s="26"/>
      <c r="G8664" s="26"/>
    </row>
    <row r="8665" spans="2:7" x14ac:dyDescent="0.2">
      <c r="B8665" s="26"/>
      <c r="C8665" s="26"/>
      <c r="D8665" s="26"/>
      <c r="E8665" s="26"/>
      <c r="F8665" s="26"/>
      <c r="G8665" s="26"/>
    </row>
    <row r="8666" spans="2:7" x14ac:dyDescent="0.2">
      <c r="B8666" s="26"/>
      <c r="C8666" s="26"/>
      <c r="D8666" s="26"/>
      <c r="E8666" s="26"/>
      <c r="F8666" s="26"/>
      <c r="G8666" s="26"/>
    </row>
    <row r="8667" spans="2:7" x14ac:dyDescent="0.2">
      <c r="B8667" s="26"/>
      <c r="C8667" s="26"/>
      <c r="D8667" s="26"/>
      <c r="E8667" s="26"/>
      <c r="F8667" s="26"/>
      <c r="G8667" s="26"/>
    </row>
    <row r="8668" spans="2:7" x14ac:dyDescent="0.2">
      <c r="B8668" s="26"/>
      <c r="C8668" s="26"/>
      <c r="D8668" s="26"/>
      <c r="E8668" s="26"/>
      <c r="F8668" s="26"/>
      <c r="G8668" s="26"/>
    </row>
    <row r="8669" spans="2:7" x14ac:dyDescent="0.2">
      <c r="B8669" s="26"/>
      <c r="C8669" s="26"/>
      <c r="D8669" s="26"/>
      <c r="E8669" s="26"/>
      <c r="F8669" s="26"/>
      <c r="G8669" s="26"/>
    </row>
    <row r="8670" spans="2:7" x14ac:dyDescent="0.2">
      <c r="B8670" s="26"/>
      <c r="C8670" s="26"/>
      <c r="D8670" s="26"/>
      <c r="E8670" s="26"/>
      <c r="F8670" s="26"/>
      <c r="G8670" s="26"/>
    </row>
    <row r="8671" spans="2:7" x14ac:dyDescent="0.2">
      <c r="B8671" s="26"/>
      <c r="C8671" s="26"/>
      <c r="D8671" s="26"/>
      <c r="E8671" s="26"/>
      <c r="F8671" s="26"/>
      <c r="G8671" s="26"/>
    </row>
    <row r="8672" spans="2:7" x14ac:dyDescent="0.2">
      <c r="B8672" s="26"/>
      <c r="C8672" s="26"/>
      <c r="D8672" s="26"/>
      <c r="E8672" s="26"/>
      <c r="F8672" s="26"/>
      <c r="G8672" s="26"/>
    </row>
    <row r="8673" spans="2:7" x14ac:dyDescent="0.2">
      <c r="B8673" s="26"/>
      <c r="C8673" s="26"/>
      <c r="D8673" s="26"/>
      <c r="E8673" s="26"/>
      <c r="F8673" s="26"/>
      <c r="G8673" s="26"/>
    </row>
    <row r="8674" spans="2:7" x14ac:dyDescent="0.2">
      <c r="B8674" s="26"/>
      <c r="C8674" s="26"/>
      <c r="D8674" s="26"/>
      <c r="E8674" s="26"/>
      <c r="F8674" s="26"/>
      <c r="G8674" s="26"/>
    </row>
    <row r="8675" spans="2:7" x14ac:dyDescent="0.2">
      <c r="B8675" s="26"/>
      <c r="C8675" s="26"/>
      <c r="D8675" s="26"/>
      <c r="E8675" s="26"/>
      <c r="F8675" s="26"/>
      <c r="G8675" s="26"/>
    </row>
    <row r="8676" spans="2:7" x14ac:dyDescent="0.2">
      <c r="B8676" s="26"/>
      <c r="C8676" s="26"/>
      <c r="D8676" s="26"/>
      <c r="E8676" s="26"/>
      <c r="F8676" s="26"/>
      <c r="G8676" s="26"/>
    </row>
    <row r="8677" spans="2:7" x14ac:dyDescent="0.2">
      <c r="B8677" s="26"/>
      <c r="C8677" s="26"/>
      <c r="D8677" s="26"/>
      <c r="E8677" s="26"/>
      <c r="F8677" s="26"/>
      <c r="G8677" s="26"/>
    </row>
    <row r="8678" spans="2:7" x14ac:dyDescent="0.2">
      <c r="B8678" s="26"/>
      <c r="C8678" s="26"/>
      <c r="D8678" s="26"/>
      <c r="E8678" s="26"/>
      <c r="F8678" s="26"/>
      <c r="G8678" s="26"/>
    </row>
    <row r="8679" spans="2:7" x14ac:dyDescent="0.2">
      <c r="B8679" s="26"/>
      <c r="C8679" s="26"/>
      <c r="D8679" s="26"/>
      <c r="E8679" s="26"/>
      <c r="F8679" s="26"/>
      <c r="G8679" s="26"/>
    </row>
    <row r="8680" spans="2:7" x14ac:dyDescent="0.2">
      <c r="B8680" s="26"/>
      <c r="C8680" s="26"/>
      <c r="D8680" s="26"/>
      <c r="E8680" s="26"/>
      <c r="F8680" s="26"/>
      <c r="G8680" s="26"/>
    </row>
    <row r="8681" spans="2:7" x14ac:dyDescent="0.2">
      <c r="B8681" s="26"/>
      <c r="C8681" s="26"/>
      <c r="D8681" s="26"/>
      <c r="E8681" s="26"/>
      <c r="F8681" s="26"/>
      <c r="G8681" s="26"/>
    </row>
    <row r="8682" spans="2:7" x14ac:dyDescent="0.2">
      <c r="B8682" s="26"/>
      <c r="C8682" s="26"/>
      <c r="D8682" s="26"/>
      <c r="E8682" s="26"/>
      <c r="F8682" s="26"/>
      <c r="G8682" s="26"/>
    </row>
    <row r="8683" spans="2:7" x14ac:dyDescent="0.2">
      <c r="B8683" s="26"/>
      <c r="C8683" s="26"/>
      <c r="D8683" s="26"/>
      <c r="E8683" s="26"/>
      <c r="F8683" s="26"/>
      <c r="G8683" s="26"/>
    </row>
    <row r="8684" spans="2:7" x14ac:dyDescent="0.2">
      <c r="B8684" s="26"/>
      <c r="C8684" s="26"/>
      <c r="D8684" s="26"/>
      <c r="E8684" s="26"/>
      <c r="F8684" s="26"/>
      <c r="G8684" s="26"/>
    </row>
    <row r="8685" spans="2:7" x14ac:dyDescent="0.2">
      <c r="B8685" s="26"/>
      <c r="C8685" s="26"/>
      <c r="D8685" s="26"/>
      <c r="E8685" s="26"/>
      <c r="F8685" s="26"/>
      <c r="G8685" s="26"/>
    </row>
    <row r="8686" spans="2:7" x14ac:dyDescent="0.2">
      <c r="B8686" s="26"/>
      <c r="C8686" s="26"/>
      <c r="D8686" s="26"/>
      <c r="E8686" s="26"/>
      <c r="F8686" s="26"/>
      <c r="G8686" s="26"/>
    </row>
    <row r="8687" spans="2:7" x14ac:dyDescent="0.2">
      <c r="B8687" s="26"/>
      <c r="C8687" s="26"/>
      <c r="D8687" s="26"/>
      <c r="E8687" s="26"/>
      <c r="F8687" s="26"/>
      <c r="G8687" s="26"/>
    </row>
    <row r="8688" spans="2:7" x14ac:dyDescent="0.2">
      <c r="B8688" s="26"/>
      <c r="C8688" s="26"/>
      <c r="D8688" s="26"/>
      <c r="E8688" s="26"/>
      <c r="F8688" s="26"/>
      <c r="G8688" s="26"/>
    </row>
    <row r="8689" spans="2:7" x14ac:dyDescent="0.2">
      <c r="B8689" s="26"/>
      <c r="C8689" s="26"/>
      <c r="D8689" s="26"/>
      <c r="E8689" s="26"/>
      <c r="F8689" s="26"/>
      <c r="G8689" s="26"/>
    </row>
    <row r="8690" spans="2:7" x14ac:dyDescent="0.2">
      <c r="B8690" s="26"/>
      <c r="C8690" s="26"/>
      <c r="D8690" s="26"/>
      <c r="E8690" s="26"/>
      <c r="F8690" s="26"/>
      <c r="G8690" s="26"/>
    </row>
    <row r="8691" spans="2:7" x14ac:dyDescent="0.2">
      <c r="B8691" s="26"/>
      <c r="C8691" s="26"/>
      <c r="D8691" s="26"/>
      <c r="E8691" s="26"/>
      <c r="F8691" s="26"/>
      <c r="G8691" s="26"/>
    </row>
    <row r="8692" spans="2:7" x14ac:dyDescent="0.2">
      <c r="B8692" s="26"/>
      <c r="C8692" s="26"/>
      <c r="D8692" s="26"/>
      <c r="E8692" s="26"/>
      <c r="F8692" s="26"/>
      <c r="G8692" s="26"/>
    </row>
    <row r="8693" spans="2:7" x14ac:dyDescent="0.2">
      <c r="B8693" s="26"/>
      <c r="C8693" s="26"/>
      <c r="D8693" s="26"/>
      <c r="E8693" s="26"/>
      <c r="F8693" s="26"/>
      <c r="G8693" s="26"/>
    </row>
    <row r="8694" spans="2:7" x14ac:dyDescent="0.2">
      <c r="B8694" s="26"/>
      <c r="C8694" s="26"/>
      <c r="D8694" s="26"/>
      <c r="E8694" s="26"/>
      <c r="F8694" s="26"/>
      <c r="G8694" s="26"/>
    </row>
    <row r="8695" spans="2:7" x14ac:dyDescent="0.2">
      <c r="B8695" s="26"/>
      <c r="C8695" s="26"/>
      <c r="D8695" s="26"/>
      <c r="E8695" s="26"/>
      <c r="F8695" s="26"/>
      <c r="G8695" s="26"/>
    </row>
    <row r="8696" spans="2:7" x14ac:dyDescent="0.2">
      <c r="B8696" s="26"/>
      <c r="C8696" s="26"/>
      <c r="D8696" s="26"/>
      <c r="E8696" s="26"/>
      <c r="F8696" s="26"/>
      <c r="G8696" s="26"/>
    </row>
    <row r="8697" spans="2:7" x14ac:dyDescent="0.2">
      <c r="B8697" s="26"/>
      <c r="C8697" s="26"/>
      <c r="D8697" s="26"/>
      <c r="E8697" s="26"/>
      <c r="F8697" s="26"/>
      <c r="G8697" s="26"/>
    </row>
    <row r="8698" spans="2:7" x14ac:dyDescent="0.2">
      <c r="B8698" s="26"/>
      <c r="C8698" s="26"/>
      <c r="D8698" s="26"/>
      <c r="E8698" s="26"/>
      <c r="F8698" s="26"/>
      <c r="G8698" s="26"/>
    </row>
    <row r="8699" spans="2:7" x14ac:dyDescent="0.2">
      <c r="B8699" s="26"/>
      <c r="C8699" s="26"/>
      <c r="D8699" s="26"/>
      <c r="E8699" s="26"/>
      <c r="F8699" s="26"/>
      <c r="G8699" s="26"/>
    </row>
    <row r="8700" spans="2:7" x14ac:dyDescent="0.2">
      <c r="B8700" s="26"/>
      <c r="C8700" s="26"/>
      <c r="D8700" s="26"/>
      <c r="E8700" s="26"/>
      <c r="F8700" s="26"/>
      <c r="G8700" s="26"/>
    </row>
    <row r="8701" spans="2:7" x14ac:dyDescent="0.2">
      <c r="B8701" s="26"/>
      <c r="C8701" s="26"/>
      <c r="D8701" s="26"/>
      <c r="E8701" s="26"/>
      <c r="F8701" s="26"/>
      <c r="G8701" s="26"/>
    </row>
    <row r="8702" spans="2:7" x14ac:dyDescent="0.2">
      <c r="B8702" s="26"/>
      <c r="C8702" s="26"/>
      <c r="D8702" s="26"/>
      <c r="E8702" s="26"/>
      <c r="F8702" s="26"/>
      <c r="G8702" s="26"/>
    </row>
    <row r="8703" spans="2:7" x14ac:dyDescent="0.2">
      <c r="B8703" s="26"/>
      <c r="C8703" s="26"/>
      <c r="D8703" s="26"/>
      <c r="E8703" s="26"/>
      <c r="F8703" s="26"/>
      <c r="G8703" s="26"/>
    </row>
    <row r="8704" spans="2:7" x14ac:dyDescent="0.2">
      <c r="B8704" s="26"/>
      <c r="C8704" s="26"/>
      <c r="D8704" s="26"/>
      <c r="E8704" s="26"/>
      <c r="F8704" s="26"/>
      <c r="G8704" s="26"/>
    </row>
    <row r="8705" spans="2:7" x14ac:dyDescent="0.2">
      <c r="B8705" s="26"/>
      <c r="C8705" s="26"/>
      <c r="D8705" s="26"/>
      <c r="E8705" s="26"/>
      <c r="F8705" s="26"/>
      <c r="G8705" s="26"/>
    </row>
    <row r="8706" spans="2:7" x14ac:dyDescent="0.2">
      <c r="B8706" s="26"/>
      <c r="C8706" s="26"/>
      <c r="D8706" s="26"/>
      <c r="E8706" s="26"/>
      <c r="F8706" s="26"/>
      <c r="G8706" s="26"/>
    </row>
    <row r="8707" spans="2:7" x14ac:dyDescent="0.2">
      <c r="B8707" s="26"/>
      <c r="C8707" s="26"/>
      <c r="D8707" s="26"/>
      <c r="E8707" s="26"/>
      <c r="F8707" s="26"/>
      <c r="G8707" s="26"/>
    </row>
    <row r="8708" spans="2:7" x14ac:dyDescent="0.2">
      <c r="B8708" s="26"/>
      <c r="C8708" s="26"/>
      <c r="D8708" s="26"/>
      <c r="E8708" s="26"/>
      <c r="F8708" s="26"/>
      <c r="G8708" s="26"/>
    </row>
    <row r="8709" spans="2:7" x14ac:dyDescent="0.2">
      <c r="B8709" s="26"/>
      <c r="C8709" s="26"/>
      <c r="D8709" s="26"/>
      <c r="E8709" s="26"/>
      <c r="F8709" s="26"/>
      <c r="G8709" s="26"/>
    </row>
    <row r="8710" spans="2:7" x14ac:dyDescent="0.2">
      <c r="B8710" s="26"/>
      <c r="C8710" s="26"/>
      <c r="D8710" s="26"/>
      <c r="E8710" s="26"/>
      <c r="F8710" s="26"/>
      <c r="G8710" s="26"/>
    </row>
    <row r="8711" spans="2:7" x14ac:dyDescent="0.2">
      <c r="B8711" s="26"/>
      <c r="C8711" s="26"/>
      <c r="D8711" s="26"/>
      <c r="E8711" s="26"/>
      <c r="F8711" s="26"/>
      <c r="G8711" s="26"/>
    </row>
    <row r="8712" spans="2:7" x14ac:dyDescent="0.2">
      <c r="B8712" s="26"/>
      <c r="C8712" s="26"/>
      <c r="D8712" s="26"/>
      <c r="E8712" s="26"/>
      <c r="F8712" s="26"/>
      <c r="G8712" s="26"/>
    </row>
    <row r="8713" spans="2:7" x14ac:dyDescent="0.2">
      <c r="B8713" s="26"/>
      <c r="C8713" s="26"/>
      <c r="D8713" s="26"/>
      <c r="E8713" s="26"/>
      <c r="F8713" s="26"/>
      <c r="G8713" s="26"/>
    </row>
    <row r="8714" spans="2:7" x14ac:dyDescent="0.2">
      <c r="B8714" s="26"/>
      <c r="C8714" s="26"/>
      <c r="D8714" s="26"/>
      <c r="E8714" s="26"/>
      <c r="F8714" s="26"/>
      <c r="G8714" s="26"/>
    </row>
    <row r="8715" spans="2:7" x14ac:dyDescent="0.2">
      <c r="B8715" s="26"/>
      <c r="C8715" s="26"/>
      <c r="D8715" s="26"/>
      <c r="E8715" s="26"/>
      <c r="F8715" s="26"/>
      <c r="G8715" s="26"/>
    </row>
    <row r="8716" spans="2:7" x14ac:dyDescent="0.2">
      <c r="B8716" s="26"/>
      <c r="C8716" s="26"/>
      <c r="D8716" s="26"/>
      <c r="E8716" s="26"/>
      <c r="F8716" s="26"/>
      <c r="G8716" s="26"/>
    </row>
    <row r="8717" spans="2:7" x14ac:dyDescent="0.2">
      <c r="B8717" s="26"/>
      <c r="C8717" s="26"/>
      <c r="D8717" s="26"/>
      <c r="E8717" s="26"/>
      <c r="F8717" s="26"/>
      <c r="G8717" s="26"/>
    </row>
    <row r="8718" spans="2:7" x14ac:dyDescent="0.2">
      <c r="B8718" s="26"/>
      <c r="C8718" s="26"/>
      <c r="D8718" s="26"/>
      <c r="E8718" s="26"/>
      <c r="F8718" s="26"/>
      <c r="G8718" s="26"/>
    </row>
    <row r="8719" spans="2:7" x14ac:dyDescent="0.2">
      <c r="B8719" s="26"/>
      <c r="C8719" s="26"/>
      <c r="D8719" s="26"/>
      <c r="E8719" s="26"/>
      <c r="F8719" s="26"/>
      <c r="G8719" s="26"/>
    </row>
    <row r="8720" spans="2:7" x14ac:dyDescent="0.2">
      <c r="B8720" s="26"/>
      <c r="C8720" s="26"/>
      <c r="D8720" s="26"/>
      <c r="E8720" s="26"/>
      <c r="F8720" s="26"/>
      <c r="G8720" s="26"/>
    </row>
    <row r="8721" spans="2:7" x14ac:dyDescent="0.2">
      <c r="B8721" s="26"/>
      <c r="C8721" s="26"/>
      <c r="D8721" s="26"/>
      <c r="E8721" s="26"/>
      <c r="F8721" s="26"/>
      <c r="G8721" s="26"/>
    </row>
    <row r="8722" spans="2:7" x14ac:dyDescent="0.2">
      <c r="B8722" s="26"/>
      <c r="C8722" s="26"/>
      <c r="D8722" s="26"/>
      <c r="E8722" s="26"/>
      <c r="F8722" s="26"/>
      <c r="G8722" s="26"/>
    </row>
    <row r="8723" spans="2:7" x14ac:dyDescent="0.2">
      <c r="B8723" s="26"/>
      <c r="C8723" s="26"/>
      <c r="D8723" s="26"/>
      <c r="E8723" s="26"/>
      <c r="F8723" s="26"/>
      <c r="G8723" s="26"/>
    </row>
    <row r="8724" spans="2:7" x14ac:dyDescent="0.2">
      <c r="B8724" s="26"/>
      <c r="C8724" s="26"/>
      <c r="D8724" s="26"/>
      <c r="E8724" s="26"/>
      <c r="F8724" s="26"/>
      <c r="G8724" s="26"/>
    </row>
    <row r="8725" spans="2:7" x14ac:dyDescent="0.2">
      <c r="B8725" s="26"/>
      <c r="C8725" s="26"/>
      <c r="D8725" s="26"/>
      <c r="E8725" s="26"/>
      <c r="F8725" s="26"/>
      <c r="G8725" s="26"/>
    </row>
    <row r="8726" spans="2:7" x14ac:dyDescent="0.2">
      <c r="B8726" s="26"/>
      <c r="C8726" s="26"/>
      <c r="D8726" s="26"/>
      <c r="E8726" s="26"/>
      <c r="F8726" s="26"/>
      <c r="G8726" s="26"/>
    </row>
    <row r="8727" spans="2:7" x14ac:dyDescent="0.2">
      <c r="B8727" s="26"/>
      <c r="C8727" s="26"/>
      <c r="D8727" s="26"/>
      <c r="E8727" s="26"/>
      <c r="F8727" s="26"/>
      <c r="G8727" s="26"/>
    </row>
    <row r="8728" spans="2:7" x14ac:dyDescent="0.2">
      <c r="B8728" s="26"/>
      <c r="C8728" s="26"/>
      <c r="D8728" s="26"/>
      <c r="E8728" s="26"/>
      <c r="F8728" s="26"/>
      <c r="G8728" s="26"/>
    </row>
    <row r="8729" spans="2:7" x14ac:dyDescent="0.2">
      <c r="B8729" s="26"/>
      <c r="C8729" s="26"/>
      <c r="D8729" s="26"/>
      <c r="E8729" s="26"/>
      <c r="F8729" s="26"/>
      <c r="G8729" s="26"/>
    </row>
    <row r="8730" spans="2:7" x14ac:dyDescent="0.2">
      <c r="B8730" s="26"/>
      <c r="C8730" s="26"/>
      <c r="D8730" s="26"/>
      <c r="E8730" s="26"/>
      <c r="F8730" s="26"/>
      <c r="G8730" s="26"/>
    </row>
    <row r="8731" spans="2:7" x14ac:dyDescent="0.2">
      <c r="B8731" s="26"/>
      <c r="C8731" s="26"/>
      <c r="D8731" s="26"/>
      <c r="E8731" s="26"/>
      <c r="F8731" s="26"/>
      <c r="G8731" s="26"/>
    </row>
    <row r="8732" spans="2:7" x14ac:dyDescent="0.2">
      <c r="B8732" s="26"/>
      <c r="C8732" s="26"/>
      <c r="D8732" s="26"/>
      <c r="E8732" s="26"/>
      <c r="F8732" s="26"/>
      <c r="G8732" s="26"/>
    </row>
    <row r="8733" spans="2:7" x14ac:dyDescent="0.2">
      <c r="B8733" s="26"/>
      <c r="C8733" s="26"/>
      <c r="D8733" s="26"/>
      <c r="E8733" s="26"/>
      <c r="F8733" s="26"/>
      <c r="G8733" s="26"/>
    </row>
    <row r="8734" spans="2:7" x14ac:dyDescent="0.2">
      <c r="B8734" s="26"/>
      <c r="C8734" s="26"/>
      <c r="D8734" s="26"/>
      <c r="E8734" s="26"/>
      <c r="F8734" s="26"/>
      <c r="G8734" s="26"/>
    </row>
    <row r="8735" spans="2:7" x14ac:dyDescent="0.2">
      <c r="B8735" s="26"/>
      <c r="C8735" s="26"/>
      <c r="D8735" s="26"/>
      <c r="E8735" s="26"/>
      <c r="F8735" s="26"/>
      <c r="G8735" s="26"/>
    </row>
    <row r="8736" spans="2:7" x14ac:dyDescent="0.2">
      <c r="B8736" s="26"/>
      <c r="C8736" s="26"/>
      <c r="D8736" s="26"/>
      <c r="E8736" s="26"/>
      <c r="F8736" s="26"/>
      <c r="G8736" s="26"/>
    </row>
    <row r="8737" spans="2:7" x14ac:dyDescent="0.2">
      <c r="B8737" s="26"/>
      <c r="C8737" s="26"/>
      <c r="D8737" s="26"/>
      <c r="E8737" s="26"/>
      <c r="F8737" s="26"/>
      <c r="G8737" s="26"/>
    </row>
    <row r="8738" spans="2:7" x14ac:dyDescent="0.2">
      <c r="B8738" s="26"/>
      <c r="C8738" s="26"/>
      <c r="D8738" s="26"/>
      <c r="E8738" s="26"/>
      <c r="F8738" s="26"/>
      <c r="G8738" s="26"/>
    </row>
    <row r="8739" spans="2:7" x14ac:dyDescent="0.2">
      <c r="B8739" s="26"/>
      <c r="C8739" s="26"/>
      <c r="D8739" s="26"/>
      <c r="E8739" s="26"/>
      <c r="F8739" s="26"/>
      <c r="G8739" s="26"/>
    </row>
    <row r="8740" spans="2:7" x14ac:dyDescent="0.2">
      <c r="B8740" s="26"/>
      <c r="C8740" s="26"/>
      <c r="D8740" s="26"/>
      <c r="E8740" s="26"/>
      <c r="F8740" s="26"/>
      <c r="G8740" s="26"/>
    </row>
    <row r="8741" spans="2:7" x14ac:dyDescent="0.2">
      <c r="B8741" s="26"/>
      <c r="C8741" s="26"/>
      <c r="D8741" s="26"/>
      <c r="E8741" s="26"/>
      <c r="F8741" s="26"/>
      <c r="G8741" s="26"/>
    </row>
    <row r="8742" spans="2:7" x14ac:dyDescent="0.2">
      <c r="B8742" s="26"/>
      <c r="C8742" s="26"/>
      <c r="D8742" s="26"/>
      <c r="E8742" s="26"/>
      <c r="F8742" s="26"/>
      <c r="G8742" s="26"/>
    </row>
    <row r="8743" spans="2:7" x14ac:dyDescent="0.2">
      <c r="B8743" s="26"/>
      <c r="C8743" s="26"/>
      <c r="D8743" s="26"/>
      <c r="E8743" s="26"/>
      <c r="F8743" s="26"/>
      <c r="G8743" s="26"/>
    </row>
    <row r="8744" spans="2:7" x14ac:dyDescent="0.2">
      <c r="B8744" s="26"/>
      <c r="C8744" s="26"/>
      <c r="D8744" s="26"/>
      <c r="E8744" s="26"/>
      <c r="F8744" s="26"/>
      <c r="G8744" s="26"/>
    </row>
    <row r="8745" spans="2:7" x14ac:dyDescent="0.2">
      <c r="B8745" s="26"/>
      <c r="C8745" s="26"/>
      <c r="D8745" s="26"/>
      <c r="E8745" s="26"/>
      <c r="F8745" s="26"/>
      <c r="G8745" s="26"/>
    </row>
    <row r="8746" spans="2:7" x14ac:dyDescent="0.2">
      <c r="B8746" s="26"/>
      <c r="C8746" s="26"/>
      <c r="D8746" s="26"/>
      <c r="E8746" s="26"/>
      <c r="F8746" s="26"/>
      <c r="G8746" s="26"/>
    </row>
    <row r="8747" spans="2:7" x14ac:dyDescent="0.2">
      <c r="B8747" s="26"/>
      <c r="C8747" s="26"/>
      <c r="D8747" s="26"/>
      <c r="E8747" s="26"/>
      <c r="F8747" s="26"/>
      <c r="G8747" s="26"/>
    </row>
    <row r="8748" spans="2:7" x14ac:dyDescent="0.2">
      <c r="B8748" s="26"/>
      <c r="C8748" s="26"/>
      <c r="D8748" s="26"/>
      <c r="E8748" s="26"/>
      <c r="F8748" s="26"/>
      <c r="G8748" s="26"/>
    </row>
    <row r="8749" spans="2:7" x14ac:dyDescent="0.2">
      <c r="B8749" s="26"/>
      <c r="C8749" s="26"/>
      <c r="D8749" s="26"/>
      <c r="E8749" s="26"/>
      <c r="F8749" s="26"/>
      <c r="G8749" s="26"/>
    </row>
    <row r="8750" spans="2:7" x14ac:dyDescent="0.2">
      <c r="B8750" s="26"/>
      <c r="C8750" s="26"/>
      <c r="D8750" s="26"/>
      <c r="E8750" s="26"/>
      <c r="F8750" s="26"/>
      <c r="G8750" s="26"/>
    </row>
    <row r="8751" spans="2:7" x14ac:dyDescent="0.2">
      <c r="B8751" s="26"/>
      <c r="C8751" s="26"/>
      <c r="D8751" s="26"/>
      <c r="E8751" s="26"/>
      <c r="F8751" s="26"/>
      <c r="G8751" s="26"/>
    </row>
    <row r="8752" spans="2:7" x14ac:dyDescent="0.2">
      <c r="B8752" s="26"/>
      <c r="C8752" s="26"/>
      <c r="D8752" s="26"/>
      <c r="E8752" s="26"/>
      <c r="F8752" s="26"/>
      <c r="G8752" s="26"/>
    </row>
    <row r="8753" spans="2:7" x14ac:dyDescent="0.2">
      <c r="B8753" s="26"/>
      <c r="C8753" s="26"/>
      <c r="D8753" s="26"/>
      <c r="E8753" s="26"/>
      <c r="F8753" s="26"/>
      <c r="G8753" s="26"/>
    </row>
    <row r="8754" spans="2:7" x14ac:dyDescent="0.2">
      <c r="B8754" s="26"/>
      <c r="C8754" s="26"/>
      <c r="D8754" s="26"/>
      <c r="E8754" s="26"/>
      <c r="F8754" s="26"/>
      <c r="G8754" s="26"/>
    </row>
    <row r="8755" spans="2:7" x14ac:dyDescent="0.2">
      <c r="B8755" s="26"/>
      <c r="C8755" s="26"/>
      <c r="D8755" s="26"/>
      <c r="E8755" s="26"/>
      <c r="F8755" s="26"/>
      <c r="G8755" s="26"/>
    </row>
    <row r="8756" spans="2:7" x14ac:dyDescent="0.2">
      <c r="B8756" s="26"/>
      <c r="C8756" s="26"/>
      <c r="D8756" s="26"/>
      <c r="E8756" s="26"/>
      <c r="F8756" s="26"/>
      <c r="G8756" s="26"/>
    </row>
    <row r="8757" spans="2:7" x14ac:dyDescent="0.2">
      <c r="B8757" s="26"/>
      <c r="C8757" s="26"/>
      <c r="D8757" s="26"/>
      <c r="E8757" s="26"/>
      <c r="F8757" s="26"/>
      <c r="G8757" s="26"/>
    </row>
    <row r="8758" spans="2:7" x14ac:dyDescent="0.2">
      <c r="B8758" s="26"/>
      <c r="C8758" s="26"/>
      <c r="D8758" s="26"/>
      <c r="E8758" s="26"/>
      <c r="F8758" s="26"/>
      <c r="G8758" s="26"/>
    </row>
    <row r="8759" spans="2:7" x14ac:dyDescent="0.2">
      <c r="B8759" s="26"/>
      <c r="C8759" s="26"/>
      <c r="D8759" s="26"/>
      <c r="E8759" s="26"/>
      <c r="F8759" s="26"/>
      <c r="G8759" s="26"/>
    </row>
    <row r="8760" spans="2:7" x14ac:dyDescent="0.2">
      <c r="B8760" s="26"/>
      <c r="C8760" s="26"/>
      <c r="D8760" s="26"/>
      <c r="E8760" s="26"/>
      <c r="F8760" s="26"/>
      <c r="G8760" s="26"/>
    </row>
    <row r="8761" spans="2:7" x14ac:dyDescent="0.2">
      <c r="B8761" s="26"/>
      <c r="C8761" s="26"/>
      <c r="D8761" s="26"/>
      <c r="E8761" s="26"/>
      <c r="F8761" s="26"/>
      <c r="G8761" s="26"/>
    </row>
    <row r="8762" spans="2:7" x14ac:dyDescent="0.2">
      <c r="B8762" s="26"/>
      <c r="C8762" s="26"/>
      <c r="D8762" s="26"/>
      <c r="E8762" s="26"/>
      <c r="F8762" s="26"/>
      <c r="G8762" s="26"/>
    </row>
    <row r="8763" spans="2:7" x14ac:dyDescent="0.2">
      <c r="B8763" s="26"/>
      <c r="C8763" s="26"/>
      <c r="D8763" s="26"/>
      <c r="E8763" s="26"/>
      <c r="F8763" s="26"/>
      <c r="G8763" s="26"/>
    </row>
    <row r="8764" spans="2:7" x14ac:dyDescent="0.2">
      <c r="B8764" s="26"/>
      <c r="C8764" s="26"/>
      <c r="D8764" s="26"/>
      <c r="E8764" s="26"/>
      <c r="F8764" s="26"/>
      <c r="G8764" s="26"/>
    </row>
    <row r="8765" spans="2:7" x14ac:dyDescent="0.2">
      <c r="B8765" s="26"/>
      <c r="C8765" s="26"/>
      <c r="D8765" s="26"/>
      <c r="E8765" s="26"/>
      <c r="F8765" s="26"/>
      <c r="G8765" s="26"/>
    </row>
    <row r="8766" spans="2:7" x14ac:dyDescent="0.2">
      <c r="B8766" s="26"/>
      <c r="C8766" s="26"/>
      <c r="D8766" s="26"/>
      <c r="E8766" s="26"/>
      <c r="F8766" s="26"/>
      <c r="G8766" s="26"/>
    </row>
    <row r="8767" spans="2:7" x14ac:dyDescent="0.2">
      <c r="B8767" s="26"/>
      <c r="C8767" s="26"/>
      <c r="D8767" s="26"/>
      <c r="E8767" s="26"/>
      <c r="F8767" s="26"/>
      <c r="G8767" s="26"/>
    </row>
    <row r="8768" spans="2:7" x14ac:dyDescent="0.2">
      <c r="B8768" s="26"/>
      <c r="C8768" s="26"/>
      <c r="D8768" s="26"/>
      <c r="E8768" s="26"/>
      <c r="F8768" s="26"/>
      <c r="G8768" s="26"/>
    </row>
    <row r="8769" spans="2:7" x14ac:dyDescent="0.2">
      <c r="B8769" s="26"/>
      <c r="C8769" s="26"/>
      <c r="D8769" s="26"/>
      <c r="E8769" s="26"/>
      <c r="F8769" s="26"/>
      <c r="G8769" s="26"/>
    </row>
    <row r="8770" spans="2:7" x14ac:dyDescent="0.2">
      <c r="B8770" s="26"/>
      <c r="C8770" s="26"/>
      <c r="D8770" s="26"/>
      <c r="E8770" s="26"/>
      <c r="F8770" s="26"/>
      <c r="G8770" s="26"/>
    </row>
    <row r="8771" spans="2:7" x14ac:dyDescent="0.2">
      <c r="B8771" s="26"/>
      <c r="C8771" s="26"/>
      <c r="D8771" s="26"/>
      <c r="E8771" s="26"/>
      <c r="F8771" s="26"/>
      <c r="G8771" s="26"/>
    </row>
    <row r="8772" spans="2:7" x14ac:dyDescent="0.2">
      <c r="B8772" s="26"/>
      <c r="C8772" s="26"/>
      <c r="D8772" s="26"/>
      <c r="E8772" s="26"/>
      <c r="F8772" s="26"/>
      <c r="G8772" s="26"/>
    </row>
    <row r="8773" spans="2:7" x14ac:dyDescent="0.2">
      <c r="B8773" s="26"/>
      <c r="C8773" s="26"/>
      <c r="D8773" s="26"/>
      <c r="E8773" s="26"/>
      <c r="F8773" s="26"/>
      <c r="G8773" s="26"/>
    </row>
    <row r="8774" spans="2:7" x14ac:dyDescent="0.2">
      <c r="B8774" s="26"/>
      <c r="C8774" s="26"/>
      <c r="D8774" s="26"/>
      <c r="E8774" s="26"/>
      <c r="F8774" s="26"/>
      <c r="G8774" s="26"/>
    </row>
    <row r="8775" spans="2:7" x14ac:dyDescent="0.2">
      <c r="B8775" s="26"/>
      <c r="C8775" s="26"/>
      <c r="D8775" s="26"/>
      <c r="E8775" s="26"/>
      <c r="F8775" s="26"/>
      <c r="G8775" s="26"/>
    </row>
    <row r="8776" spans="2:7" x14ac:dyDescent="0.2">
      <c r="B8776" s="26"/>
      <c r="C8776" s="26"/>
      <c r="D8776" s="26"/>
      <c r="E8776" s="26"/>
      <c r="F8776" s="26"/>
      <c r="G8776" s="26"/>
    </row>
    <row r="8777" spans="2:7" x14ac:dyDescent="0.2">
      <c r="B8777" s="26"/>
      <c r="C8777" s="26"/>
      <c r="D8777" s="26"/>
      <c r="E8777" s="26"/>
      <c r="F8777" s="26"/>
      <c r="G8777" s="26"/>
    </row>
    <row r="8778" spans="2:7" x14ac:dyDescent="0.2">
      <c r="B8778" s="26"/>
      <c r="C8778" s="26"/>
      <c r="D8778" s="26"/>
      <c r="E8778" s="26"/>
      <c r="F8778" s="26"/>
      <c r="G8778" s="26"/>
    </row>
    <row r="8779" spans="2:7" x14ac:dyDescent="0.2">
      <c r="B8779" s="26"/>
      <c r="C8779" s="26"/>
      <c r="D8779" s="26"/>
      <c r="E8779" s="26"/>
      <c r="F8779" s="26"/>
      <c r="G8779" s="26"/>
    </row>
    <row r="8780" spans="2:7" x14ac:dyDescent="0.2">
      <c r="B8780" s="26"/>
      <c r="C8780" s="26"/>
      <c r="D8780" s="26"/>
      <c r="E8780" s="26"/>
      <c r="F8780" s="26"/>
      <c r="G8780" s="26"/>
    </row>
    <row r="8781" spans="2:7" x14ac:dyDescent="0.2">
      <c r="B8781" s="26"/>
      <c r="C8781" s="26"/>
      <c r="D8781" s="26"/>
      <c r="E8781" s="26"/>
      <c r="F8781" s="26"/>
      <c r="G8781" s="26"/>
    </row>
    <row r="8782" spans="2:7" x14ac:dyDescent="0.2">
      <c r="B8782" s="26"/>
      <c r="C8782" s="26"/>
      <c r="D8782" s="26"/>
      <c r="E8782" s="26"/>
      <c r="F8782" s="26"/>
      <c r="G8782" s="26"/>
    </row>
    <row r="8783" spans="2:7" x14ac:dyDescent="0.2">
      <c r="B8783" s="26"/>
      <c r="C8783" s="26"/>
      <c r="D8783" s="26"/>
      <c r="E8783" s="26"/>
      <c r="F8783" s="26"/>
      <c r="G8783" s="26"/>
    </row>
    <row r="8784" spans="2:7" x14ac:dyDescent="0.2">
      <c r="B8784" s="26"/>
      <c r="C8784" s="26"/>
      <c r="D8784" s="26"/>
      <c r="E8784" s="26"/>
      <c r="F8784" s="26"/>
      <c r="G8784" s="26"/>
    </row>
    <row r="8785" spans="2:7" x14ac:dyDescent="0.2">
      <c r="B8785" s="26"/>
      <c r="C8785" s="26"/>
      <c r="D8785" s="26"/>
      <c r="E8785" s="26"/>
      <c r="F8785" s="26"/>
      <c r="G8785" s="26"/>
    </row>
    <row r="8786" spans="2:7" x14ac:dyDescent="0.2">
      <c r="B8786" s="26"/>
      <c r="C8786" s="26"/>
      <c r="D8786" s="26"/>
      <c r="E8786" s="26"/>
      <c r="F8786" s="26"/>
      <c r="G8786" s="26"/>
    </row>
    <row r="8787" spans="2:7" x14ac:dyDescent="0.2">
      <c r="B8787" s="26"/>
      <c r="C8787" s="26"/>
      <c r="D8787" s="26"/>
      <c r="E8787" s="26"/>
      <c r="F8787" s="26"/>
      <c r="G8787" s="26"/>
    </row>
    <row r="8788" spans="2:7" x14ac:dyDescent="0.2">
      <c r="B8788" s="26"/>
      <c r="C8788" s="26"/>
      <c r="D8788" s="26"/>
      <c r="E8788" s="26"/>
      <c r="F8788" s="26"/>
      <c r="G8788" s="26"/>
    </row>
    <row r="8789" spans="2:7" x14ac:dyDescent="0.2">
      <c r="B8789" s="26"/>
      <c r="C8789" s="26"/>
      <c r="D8789" s="26"/>
      <c r="E8789" s="26"/>
      <c r="F8789" s="26"/>
      <c r="G8789" s="26"/>
    </row>
    <row r="8790" spans="2:7" x14ac:dyDescent="0.2">
      <c r="B8790" s="26"/>
      <c r="C8790" s="26"/>
      <c r="D8790" s="26"/>
      <c r="E8790" s="26"/>
      <c r="F8790" s="26"/>
      <c r="G8790" s="26"/>
    </row>
    <row r="8791" spans="2:7" x14ac:dyDescent="0.2">
      <c r="B8791" s="26"/>
      <c r="C8791" s="26"/>
      <c r="D8791" s="26"/>
      <c r="E8791" s="26"/>
      <c r="F8791" s="26"/>
      <c r="G8791" s="26"/>
    </row>
    <row r="8792" spans="2:7" x14ac:dyDescent="0.2">
      <c r="B8792" s="26"/>
      <c r="C8792" s="26"/>
      <c r="D8792" s="26"/>
      <c r="E8792" s="26"/>
      <c r="F8792" s="26"/>
      <c r="G8792" s="26"/>
    </row>
    <row r="8793" spans="2:7" x14ac:dyDescent="0.2">
      <c r="B8793" s="26"/>
      <c r="C8793" s="26"/>
      <c r="D8793" s="26"/>
      <c r="E8793" s="26"/>
      <c r="F8793" s="26"/>
      <c r="G8793" s="26"/>
    </row>
    <row r="8794" spans="2:7" x14ac:dyDescent="0.2">
      <c r="B8794" s="26"/>
      <c r="C8794" s="26"/>
      <c r="D8794" s="26"/>
      <c r="E8794" s="26"/>
      <c r="F8794" s="26"/>
      <c r="G8794" s="26"/>
    </row>
    <row r="8795" spans="2:7" x14ac:dyDescent="0.2">
      <c r="B8795" s="26"/>
      <c r="C8795" s="26"/>
      <c r="D8795" s="26"/>
      <c r="E8795" s="26"/>
      <c r="F8795" s="26"/>
      <c r="G8795" s="26"/>
    </row>
    <row r="8796" spans="2:7" x14ac:dyDescent="0.2">
      <c r="B8796" s="26"/>
      <c r="C8796" s="26"/>
      <c r="D8796" s="26"/>
      <c r="E8796" s="26"/>
      <c r="F8796" s="26"/>
      <c r="G8796" s="26"/>
    </row>
    <row r="8797" spans="2:7" x14ac:dyDescent="0.2">
      <c r="B8797" s="26"/>
      <c r="C8797" s="26"/>
      <c r="D8797" s="26"/>
      <c r="E8797" s="26"/>
      <c r="F8797" s="26"/>
      <c r="G8797" s="26"/>
    </row>
    <row r="8798" spans="2:7" x14ac:dyDescent="0.2">
      <c r="B8798" s="26"/>
      <c r="C8798" s="26"/>
      <c r="D8798" s="26"/>
      <c r="E8798" s="26"/>
      <c r="F8798" s="26"/>
      <c r="G8798" s="26"/>
    </row>
    <row r="8799" spans="2:7" x14ac:dyDescent="0.2">
      <c r="B8799" s="26"/>
      <c r="C8799" s="26"/>
      <c r="D8799" s="26"/>
      <c r="E8799" s="26"/>
      <c r="F8799" s="26"/>
      <c r="G8799" s="26"/>
    </row>
    <row r="8800" spans="2:7" x14ac:dyDescent="0.2">
      <c r="B8800" s="26"/>
      <c r="C8800" s="26"/>
      <c r="D8800" s="26"/>
      <c r="E8800" s="26"/>
      <c r="F8800" s="26"/>
      <c r="G8800" s="26"/>
    </row>
    <row r="8801" spans="2:7" x14ac:dyDescent="0.2">
      <c r="B8801" s="26"/>
      <c r="C8801" s="26"/>
      <c r="D8801" s="26"/>
      <c r="E8801" s="26"/>
      <c r="F8801" s="26"/>
      <c r="G8801" s="26"/>
    </row>
    <row r="8802" spans="2:7" x14ac:dyDescent="0.2">
      <c r="B8802" s="26"/>
      <c r="C8802" s="26"/>
      <c r="D8802" s="26"/>
      <c r="E8802" s="26"/>
      <c r="F8802" s="26"/>
      <c r="G8802" s="26"/>
    </row>
    <row r="8803" spans="2:7" x14ac:dyDescent="0.2">
      <c r="B8803" s="26"/>
      <c r="C8803" s="26"/>
      <c r="D8803" s="26"/>
      <c r="E8803" s="26"/>
      <c r="F8803" s="26"/>
      <c r="G8803" s="26"/>
    </row>
    <row r="8804" spans="2:7" x14ac:dyDescent="0.2">
      <c r="B8804" s="26"/>
      <c r="C8804" s="26"/>
      <c r="D8804" s="26"/>
      <c r="E8804" s="26"/>
      <c r="F8804" s="26"/>
      <c r="G8804" s="26"/>
    </row>
    <row r="8805" spans="2:7" x14ac:dyDescent="0.2">
      <c r="B8805" s="26"/>
      <c r="C8805" s="26"/>
      <c r="D8805" s="26"/>
      <c r="E8805" s="26"/>
      <c r="F8805" s="26"/>
      <c r="G8805" s="26"/>
    </row>
    <row r="8806" spans="2:7" x14ac:dyDescent="0.2">
      <c r="B8806" s="26"/>
      <c r="C8806" s="26"/>
      <c r="D8806" s="26"/>
      <c r="E8806" s="26"/>
      <c r="F8806" s="26"/>
      <c r="G8806" s="26"/>
    </row>
    <row r="8807" spans="2:7" x14ac:dyDescent="0.2">
      <c r="B8807" s="26"/>
      <c r="C8807" s="26"/>
      <c r="D8807" s="26"/>
      <c r="E8807" s="26"/>
      <c r="F8807" s="26"/>
      <c r="G8807" s="26"/>
    </row>
    <row r="8808" spans="2:7" x14ac:dyDescent="0.2">
      <c r="B8808" s="26"/>
      <c r="C8808" s="26"/>
      <c r="D8808" s="26"/>
      <c r="E8808" s="26"/>
      <c r="F8808" s="26"/>
      <c r="G8808" s="26"/>
    </row>
    <row r="8809" spans="2:7" x14ac:dyDescent="0.2">
      <c r="B8809" s="26"/>
      <c r="C8809" s="26"/>
      <c r="D8809" s="26"/>
      <c r="E8809" s="26"/>
      <c r="F8809" s="26"/>
      <c r="G8809" s="26"/>
    </row>
    <row r="8810" spans="2:7" x14ac:dyDescent="0.2">
      <c r="B8810" s="26"/>
      <c r="C8810" s="26"/>
      <c r="D8810" s="26"/>
      <c r="E8810" s="26"/>
      <c r="F8810" s="26"/>
      <c r="G8810" s="26"/>
    </row>
    <row r="8811" spans="2:7" x14ac:dyDescent="0.2">
      <c r="B8811" s="26"/>
      <c r="C8811" s="26"/>
      <c r="D8811" s="26"/>
      <c r="E8811" s="26"/>
      <c r="F8811" s="26"/>
      <c r="G8811" s="26"/>
    </row>
    <row r="8812" spans="2:7" x14ac:dyDescent="0.2">
      <c r="B8812" s="26"/>
      <c r="C8812" s="26"/>
      <c r="D8812" s="26"/>
      <c r="E8812" s="26"/>
      <c r="F8812" s="26"/>
      <c r="G8812" s="26"/>
    </row>
    <row r="8813" spans="2:7" x14ac:dyDescent="0.2">
      <c r="B8813" s="26"/>
      <c r="C8813" s="26"/>
      <c r="D8813" s="26"/>
      <c r="E8813" s="26"/>
      <c r="F8813" s="26"/>
      <c r="G8813" s="26"/>
    </row>
    <row r="8814" spans="2:7" x14ac:dyDescent="0.2">
      <c r="B8814" s="26"/>
      <c r="C8814" s="26"/>
      <c r="D8814" s="26"/>
      <c r="E8814" s="26"/>
      <c r="F8814" s="26"/>
      <c r="G8814" s="26"/>
    </row>
    <row r="8815" spans="2:7" x14ac:dyDescent="0.2">
      <c r="B8815" s="26"/>
      <c r="C8815" s="26"/>
      <c r="D8815" s="26"/>
      <c r="E8815" s="26"/>
      <c r="F8815" s="26"/>
      <c r="G8815" s="26"/>
    </row>
    <row r="8816" spans="2:7" x14ac:dyDescent="0.2">
      <c r="B8816" s="26"/>
      <c r="C8816" s="26"/>
      <c r="D8816" s="26"/>
      <c r="E8816" s="26"/>
      <c r="F8816" s="26"/>
      <c r="G8816" s="26"/>
    </row>
    <row r="8817" spans="2:7" x14ac:dyDescent="0.2">
      <c r="B8817" s="26"/>
      <c r="C8817" s="26"/>
      <c r="D8817" s="26"/>
      <c r="E8817" s="26"/>
      <c r="F8817" s="26"/>
      <c r="G8817" s="26"/>
    </row>
    <row r="8818" spans="2:7" x14ac:dyDescent="0.2">
      <c r="B8818" s="26"/>
      <c r="C8818" s="26"/>
      <c r="D8818" s="26"/>
      <c r="E8818" s="26"/>
      <c r="F8818" s="26"/>
      <c r="G8818" s="26"/>
    </row>
    <row r="8819" spans="2:7" x14ac:dyDescent="0.2">
      <c r="B8819" s="26"/>
      <c r="C8819" s="26"/>
      <c r="D8819" s="26"/>
      <c r="E8819" s="26"/>
      <c r="F8819" s="26"/>
      <c r="G8819" s="26"/>
    </row>
    <row r="8820" spans="2:7" x14ac:dyDescent="0.2">
      <c r="B8820" s="26"/>
      <c r="C8820" s="26"/>
      <c r="D8820" s="26"/>
      <c r="E8820" s="26"/>
      <c r="F8820" s="26"/>
      <c r="G8820" s="26"/>
    </row>
    <row r="8821" spans="2:7" x14ac:dyDescent="0.2">
      <c r="B8821" s="26"/>
      <c r="C8821" s="26"/>
      <c r="D8821" s="26"/>
      <c r="E8821" s="26"/>
      <c r="F8821" s="26"/>
      <c r="G8821" s="26"/>
    </row>
    <row r="8822" spans="2:7" x14ac:dyDescent="0.2">
      <c r="B8822" s="26"/>
      <c r="C8822" s="26"/>
      <c r="D8822" s="26"/>
      <c r="E8822" s="26"/>
      <c r="F8822" s="26"/>
      <c r="G8822" s="26"/>
    </row>
    <row r="8823" spans="2:7" x14ac:dyDescent="0.2">
      <c r="B8823" s="26"/>
      <c r="C8823" s="26"/>
      <c r="D8823" s="26"/>
      <c r="E8823" s="26"/>
      <c r="F8823" s="26"/>
      <c r="G8823" s="26"/>
    </row>
    <row r="8824" spans="2:7" x14ac:dyDescent="0.2">
      <c r="B8824" s="26"/>
      <c r="C8824" s="26"/>
      <c r="D8824" s="26"/>
      <c r="E8824" s="26"/>
      <c r="F8824" s="26"/>
      <c r="G8824" s="26"/>
    </row>
    <row r="8825" spans="2:7" x14ac:dyDescent="0.2">
      <c r="B8825" s="26"/>
      <c r="C8825" s="26"/>
      <c r="D8825" s="26"/>
      <c r="E8825" s="26"/>
      <c r="F8825" s="26"/>
      <c r="G8825" s="26"/>
    </row>
    <row r="8826" spans="2:7" x14ac:dyDescent="0.2">
      <c r="B8826" s="26"/>
      <c r="C8826" s="26"/>
      <c r="D8826" s="26"/>
      <c r="E8826" s="26"/>
      <c r="F8826" s="26"/>
      <c r="G8826" s="26"/>
    </row>
    <row r="8827" spans="2:7" x14ac:dyDescent="0.2">
      <c r="B8827" s="26"/>
      <c r="C8827" s="26"/>
      <c r="D8827" s="26"/>
      <c r="E8827" s="26"/>
      <c r="F8827" s="26"/>
      <c r="G8827" s="26"/>
    </row>
    <row r="8828" spans="2:7" x14ac:dyDescent="0.2">
      <c r="B8828" s="26"/>
      <c r="C8828" s="26"/>
      <c r="D8828" s="26"/>
      <c r="E8828" s="26"/>
      <c r="F8828" s="26"/>
      <c r="G8828" s="26"/>
    </row>
    <row r="8829" spans="2:7" x14ac:dyDescent="0.2">
      <c r="B8829" s="26"/>
      <c r="C8829" s="26"/>
      <c r="D8829" s="26"/>
      <c r="E8829" s="26"/>
      <c r="F8829" s="26"/>
      <c r="G8829" s="26"/>
    </row>
    <row r="8830" spans="2:7" x14ac:dyDescent="0.2">
      <c r="B8830" s="26"/>
      <c r="C8830" s="26"/>
      <c r="D8830" s="26"/>
      <c r="E8830" s="26"/>
      <c r="F8830" s="26"/>
      <c r="G8830" s="26"/>
    </row>
    <row r="8831" spans="2:7" x14ac:dyDescent="0.2">
      <c r="B8831" s="26"/>
      <c r="C8831" s="26"/>
      <c r="D8831" s="26"/>
      <c r="E8831" s="26"/>
      <c r="F8831" s="26"/>
      <c r="G8831" s="26"/>
    </row>
    <row r="8832" spans="2:7" x14ac:dyDescent="0.2">
      <c r="B8832" s="26"/>
      <c r="C8832" s="26"/>
      <c r="D8832" s="26"/>
      <c r="E8832" s="26"/>
      <c r="F8832" s="26"/>
      <c r="G8832" s="26"/>
    </row>
    <row r="8833" spans="2:7" x14ac:dyDescent="0.2">
      <c r="B8833" s="26"/>
      <c r="C8833" s="26"/>
      <c r="D8833" s="26"/>
      <c r="E8833" s="26"/>
      <c r="F8833" s="26"/>
      <c r="G8833" s="26"/>
    </row>
    <row r="8834" spans="2:7" x14ac:dyDescent="0.2">
      <c r="B8834" s="26"/>
      <c r="C8834" s="26"/>
      <c r="D8834" s="26"/>
      <c r="E8834" s="26"/>
      <c r="F8834" s="26"/>
      <c r="G8834" s="26"/>
    </row>
    <row r="8835" spans="2:7" x14ac:dyDescent="0.2">
      <c r="B8835" s="26"/>
      <c r="C8835" s="26"/>
      <c r="D8835" s="26"/>
      <c r="E8835" s="26"/>
      <c r="F8835" s="26"/>
      <c r="G8835" s="26"/>
    </row>
    <row r="8836" spans="2:7" x14ac:dyDescent="0.2">
      <c r="B8836" s="26"/>
      <c r="C8836" s="26"/>
      <c r="D8836" s="26"/>
      <c r="E8836" s="26"/>
      <c r="F8836" s="26"/>
      <c r="G8836" s="26"/>
    </row>
    <row r="8837" spans="2:7" x14ac:dyDescent="0.2">
      <c r="B8837" s="26"/>
      <c r="C8837" s="26"/>
      <c r="D8837" s="26"/>
      <c r="E8837" s="26"/>
      <c r="F8837" s="26"/>
      <c r="G8837" s="26"/>
    </row>
    <row r="8838" spans="2:7" x14ac:dyDescent="0.2">
      <c r="B8838" s="26"/>
      <c r="C8838" s="26"/>
      <c r="D8838" s="26"/>
      <c r="E8838" s="26"/>
      <c r="F8838" s="26"/>
      <c r="G8838" s="26"/>
    </row>
    <row r="8839" spans="2:7" x14ac:dyDescent="0.2">
      <c r="B8839" s="26"/>
      <c r="C8839" s="26"/>
      <c r="D8839" s="26"/>
      <c r="E8839" s="26"/>
      <c r="F8839" s="26"/>
      <c r="G8839" s="26"/>
    </row>
    <row r="8840" spans="2:7" x14ac:dyDescent="0.2">
      <c r="B8840" s="26"/>
      <c r="C8840" s="26"/>
      <c r="D8840" s="26"/>
      <c r="E8840" s="26"/>
      <c r="F8840" s="26"/>
      <c r="G8840" s="26"/>
    </row>
    <row r="8841" spans="2:7" x14ac:dyDescent="0.2">
      <c r="B8841" s="26"/>
      <c r="C8841" s="26"/>
      <c r="D8841" s="26"/>
      <c r="E8841" s="26"/>
      <c r="F8841" s="26"/>
      <c r="G8841" s="26"/>
    </row>
    <row r="8842" spans="2:7" x14ac:dyDescent="0.2">
      <c r="B8842" s="26"/>
      <c r="C8842" s="26"/>
      <c r="D8842" s="26"/>
      <c r="E8842" s="26"/>
      <c r="F8842" s="26"/>
      <c r="G8842" s="26"/>
    </row>
    <row r="8843" spans="2:7" x14ac:dyDescent="0.2">
      <c r="B8843" s="26"/>
      <c r="C8843" s="26"/>
      <c r="D8843" s="26"/>
      <c r="E8843" s="26"/>
      <c r="F8843" s="26"/>
      <c r="G8843" s="26"/>
    </row>
    <row r="8844" spans="2:7" x14ac:dyDescent="0.2">
      <c r="B8844" s="26"/>
      <c r="C8844" s="26"/>
      <c r="D8844" s="26"/>
      <c r="E8844" s="26"/>
      <c r="F8844" s="26"/>
      <c r="G8844" s="26"/>
    </row>
    <row r="8845" spans="2:7" x14ac:dyDescent="0.2">
      <c r="B8845" s="26"/>
      <c r="C8845" s="26"/>
      <c r="D8845" s="26"/>
      <c r="E8845" s="26"/>
      <c r="F8845" s="26"/>
      <c r="G8845" s="26"/>
    </row>
    <row r="8846" spans="2:7" x14ac:dyDescent="0.2">
      <c r="B8846" s="26"/>
      <c r="C8846" s="26"/>
      <c r="D8846" s="26"/>
      <c r="E8846" s="26"/>
      <c r="F8846" s="26"/>
      <c r="G8846" s="26"/>
    </row>
    <row r="8847" spans="2:7" x14ac:dyDescent="0.2">
      <c r="B8847" s="26"/>
      <c r="C8847" s="26"/>
      <c r="D8847" s="26"/>
      <c r="E8847" s="26"/>
      <c r="F8847" s="26"/>
      <c r="G8847" s="26"/>
    </row>
    <row r="8848" spans="2:7" x14ac:dyDescent="0.2">
      <c r="B8848" s="26"/>
      <c r="C8848" s="26"/>
      <c r="D8848" s="26"/>
      <c r="E8848" s="26"/>
      <c r="F8848" s="26"/>
      <c r="G8848" s="26"/>
    </row>
    <row r="8849" spans="2:7" x14ac:dyDescent="0.2">
      <c r="B8849" s="26"/>
      <c r="C8849" s="26"/>
      <c r="D8849" s="26"/>
      <c r="E8849" s="26"/>
      <c r="F8849" s="26"/>
      <c r="G8849" s="26"/>
    </row>
    <row r="8850" spans="2:7" x14ac:dyDescent="0.2">
      <c r="B8850" s="26"/>
      <c r="C8850" s="26"/>
      <c r="D8850" s="26"/>
      <c r="E8850" s="26"/>
      <c r="F8850" s="26"/>
      <c r="G8850" s="26"/>
    </row>
    <row r="8851" spans="2:7" x14ac:dyDescent="0.2">
      <c r="B8851" s="26"/>
      <c r="C8851" s="26"/>
      <c r="D8851" s="26"/>
      <c r="E8851" s="26"/>
      <c r="F8851" s="26"/>
      <c r="G8851" s="26"/>
    </row>
    <row r="8852" spans="2:7" x14ac:dyDescent="0.2">
      <c r="B8852" s="26"/>
      <c r="C8852" s="26"/>
      <c r="D8852" s="26"/>
      <c r="E8852" s="26"/>
      <c r="F8852" s="26"/>
      <c r="G8852" s="26"/>
    </row>
    <row r="8853" spans="2:7" x14ac:dyDescent="0.2">
      <c r="B8853" s="26"/>
      <c r="C8853" s="26"/>
      <c r="D8853" s="26"/>
      <c r="E8853" s="26"/>
      <c r="F8853" s="26"/>
      <c r="G8853" s="26"/>
    </row>
    <row r="8854" spans="2:7" x14ac:dyDescent="0.2">
      <c r="B8854" s="26"/>
      <c r="C8854" s="26"/>
      <c r="D8854" s="26"/>
      <c r="E8854" s="26"/>
      <c r="F8854" s="26"/>
      <c r="G8854" s="26"/>
    </row>
    <row r="8855" spans="2:7" x14ac:dyDescent="0.2">
      <c r="B8855" s="26"/>
      <c r="C8855" s="26"/>
      <c r="D8855" s="26"/>
      <c r="E8855" s="26"/>
      <c r="F8855" s="26"/>
      <c r="G8855" s="26"/>
    </row>
    <row r="8856" spans="2:7" x14ac:dyDescent="0.2">
      <c r="B8856" s="26"/>
      <c r="C8856" s="26"/>
      <c r="D8856" s="26"/>
      <c r="E8856" s="26"/>
      <c r="F8856" s="26"/>
      <c r="G8856" s="26"/>
    </row>
    <row r="8857" spans="2:7" x14ac:dyDescent="0.2">
      <c r="B8857" s="26"/>
      <c r="C8857" s="26"/>
      <c r="D8857" s="26"/>
      <c r="E8857" s="26"/>
      <c r="F8857" s="26"/>
      <c r="G8857" s="26"/>
    </row>
    <row r="8858" spans="2:7" x14ac:dyDescent="0.2">
      <c r="B8858" s="26"/>
      <c r="C8858" s="26"/>
      <c r="D8858" s="26"/>
      <c r="E8858" s="26"/>
      <c r="F8858" s="26"/>
      <c r="G8858" s="26"/>
    </row>
    <row r="8859" spans="2:7" x14ac:dyDescent="0.2">
      <c r="B8859" s="26"/>
      <c r="C8859" s="26"/>
      <c r="D8859" s="26"/>
      <c r="E8859" s="26"/>
      <c r="F8859" s="26"/>
      <c r="G8859" s="26"/>
    </row>
    <row r="8860" spans="2:7" x14ac:dyDescent="0.2">
      <c r="B8860" s="26"/>
      <c r="C8860" s="26"/>
      <c r="D8860" s="26"/>
      <c r="E8860" s="26"/>
      <c r="F8860" s="26"/>
      <c r="G8860" s="26"/>
    </row>
    <row r="8861" spans="2:7" x14ac:dyDescent="0.2">
      <c r="B8861" s="26"/>
      <c r="C8861" s="26"/>
      <c r="D8861" s="26"/>
      <c r="E8861" s="26"/>
      <c r="F8861" s="26"/>
      <c r="G8861" s="26"/>
    </row>
    <row r="8862" spans="2:7" x14ac:dyDescent="0.2">
      <c r="B8862" s="26"/>
      <c r="C8862" s="26"/>
      <c r="D8862" s="26"/>
      <c r="E8862" s="26"/>
      <c r="F8862" s="26"/>
      <c r="G8862" s="26"/>
    </row>
    <row r="8863" spans="2:7" x14ac:dyDescent="0.2">
      <c r="B8863" s="26"/>
      <c r="C8863" s="26"/>
      <c r="D8863" s="26"/>
      <c r="E8863" s="26"/>
      <c r="F8863" s="26"/>
      <c r="G8863" s="26"/>
    </row>
    <row r="8864" spans="2:7" x14ac:dyDescent="0.2">
      <c r="B8864" s="26"/>
      <c r="C8864" s="26"/>
      <c r="D8864" s="26"/>
      <c r="E8864" s="26"/>
      <c r="F8864" s="26"/>
      <c r="G8864" s="26"/>
    </row>
    <row r="8865" spans="2:7" x14ac:dyDescent="0.2">
      <c r="B8865" s="26"/>
      <c r="C8865" s="26"/>
      <c r="D8865" s="26"/>
      <c r="E8865" s="26"/>
      <c r="F8865" s="26"/>
      <c r="G8865" s="26"/>
    </row>
    <row r="8866" spans="2:7" x14ac:dyDescent="0.2">
      <c r="B8866" s="26"/>
      <c r="C8866" s="26"/>
      <c r="D8866" s="26"/>
      <c r="E8866" s="26"/>
      <c r="F8866" s="26"/>
      <c r="G8866" s="26"/>
    </row>
    <row r="8867" spans="2:7" x14ac:dyDescent="0.2">
      <c r="B8867" s="26"/>
      <c r="C8867" s="26"/>
      <c r="D8867" s="26"/>
      <c r="E8867" s="26"/>
      <c r="F8867" s="26"/>
      <c r="G8867" s="26"/>
    </row>
    <row r="8868" spans="2:7" x14ac:dyDescent="0.2">
      <c r="B8868" s="26"/>
      <c r="C8868" s="26"/>
      <c r="D8868" s="26"/>
      <c r="E8868" s="26"/>
      <c r="F8868" s="26"/>
      <c r="G8868" s="26"/>
    </row>
    <row r="8869" spans="2:7" x14ac:dyDescent="0.2">
      <c r="B8869" s="26"/>
      <c r="C8869" s="26"/>
      <c r="D8869" s="26"/>
      <c r="E8869" s="26"/>
      <c r="F8869" s="26"/>
      <c r="G8869" s="26"/>
    </row>
    <row r="8870" spans="2:7" x14ac:dyDescent="0.2">
      <c r="B8870" s="26"/>
      <c r="C8870" s="26"/>
      <c r="D8870" s="26"/>
      <c r="E8870" s="26"/>
      <c r="F8870" s="26"/>
      <c r="G8870" s="26"/>
    </row>
    <row r="8871" spans="2:7" x14ac:dyDescent="0.2">
      <c r="B8871" s="26"/>
      <c r="C8871" s="26"/>
      <c r="D8871" s="26"/>
      <c r="E8871" s="26"/>
      <c r="F8871" s="26"/>
      <c r="G8871" s="26"/>
    </row>
    <row r="8872" spans="2:7" x14ac:dyDescent="0.2">
      <c r="B8872" s="26"/>
      <c r="C8872" s="26"/>
      <c r="D8872" s="26"/>
      <c r="E8872" s="26"/>
      <c r="F8872" s="26"/>
      <c r="G8872" s="26"/>
    </row>
    <row r="8873" spans="2:7" x14ac:dyDescent="0.2">
      <c r="B8873" s="26"/>
      <c r="C8873" s="26"/>
      <c r="D8873" s="26"/>
      <c r="E8873" s="26"/>
      <c r="F8873" s="26"/>
      <c r="G8873" s="26"/>
    </row>
    <row r="8874" spans="2:7" x14ac:dyDescent="0.2">
      <c r="B8874" s="26"/>
      <c r="C8874" s="26"/>
      <c r="D8874" s="26"/>
      <c r="E8874" s="26"/>
      <c r="F8874" s="26"/>
      <c r="G8874" s="26"/>
    </row>
    <row r="8875" spans="2:7" x14ac:dyDescent="0.2">
      <c r="B8875" s="26"/>
      <c r="C8875" s="26"/>
      <c r="D8875" s="26"/>
      <c r="E8875" s="26"/>
      <c r="F8875" s="26"/>
      <c r="G8875" s="26"/>
    </row>
    <row r="8876" spans="2:7" x14ac:dyDescent="0.2">
      <c r="B8876" s="26"/>
      <c r="C8876" s="26"/>
      <c r="D8876" s="26"/>
      <c r="E8876" s="26"/>
      <c r="F8876" s="26"/>
      <c r="G8876" s="26"/>
    </row>
    <row r="8877" spans="2:7" x14ac:dyDescent="0.2">
      <c r="B8877" s="26"/>
      <c r="C8877" s="26"/>
      <c r="D8877" s="26"/>
      <c r="E8877" s="26"/>
      <c r="F8877" s="26"/>
      <c r="G8877" s="26"/>
    </row>
    <row r="8878" spans="2:7" x14ac:dyDescent="0.2">
      <c r="B8878" s="26"/>
      <c r="C8878" s="26"/>
      <c r="D8878" s="26"/>
      <c r="E8878" s="26"/>
      <c r="F8878" s="26"/>
      <c r="G8878" s="26"/>
    </row>
    <row r="8879" spans="2:7" x14ac:dyDescent="0.2">
      <c r="B8879" s="26"/>
      <c r="C8879" s="26"/>
      <c r="D8879" s="26"/>
      <c r="E8879" s="26"/>
      <c r="F8879" s="26"/>
      <c r="G8879" s="26"/>
    </row>
    <row r="8880" spans="2:7" x14ac:dyDescent="0.2">
      <c r="B8880" s="26"/>
      <c r="C8880" s="26"/>
      <c r="D8880" s="26"/>
      <c r="E8880" s="26"/>
      <c r="F8880" s="26"/>
      <c r="G8880" s="26"/>
    </row>
    <row r="8881" spans="2:7" x14ac:dyDescent="0.2">
      <c r="B8881" s="26"/>
      <c r="C8881" s="26"/>
      <c r="D8881" s="26"/>
      <c r="E8881" s="26"/>
      <c r="F8881" s="26"/>
      <c r="G8881" s="26"/>
    </row>
    <row r="8882" spans="2:7" x14ac:dyDescent="0.2">
      <c r="B8882" s="26"/>
      <c r="C8882" s="26"/>
      <c r="D8882" s="26"/>
      <c r="E8882" s="26"/>
      <c r="F8882" s="26"/>
      <c r="G8882" s="26"/>
    </row>
    <row r="8883" spans="2:7" x14ac:dyDescent="0.2">
      <c r="B8883" s="26"/>
      <c r="C8883" s="26"/>
      <c r="D8883" s="26"/>
      <c r="E8883" s="26"/>
      <c r="F8883" s="26"/>
      <c r="G8883" s="26"/>
    </row>
    <row r="8884" spans="2:7" x14ac:dyDescent="0.2">
      <c r="B8884" s="26"/>
      <c r="C8884" s="26"/>
      <c r="D8884" s="26"/>
      <c r="E8884" s="26"/>
      <c r="F8884" s="26"/>
      <c r="G8884" s="26"/>
    </row>
    <row r="8885" spans="2:7" x14ac:dyDescent="0.2">
      <c r="B8885" s="26"/>
      <c r="C8885" s="26"/>
      <c r="D8885" s="26"/>
      <c r="E8885" s="26"/>
      <c r="F8885" s="26"/>
      <c r="G8885" s="26"/>
    </row>
    <row r="8886" spans="2:7" x14ac:dyDescent="0.2">
      <c r="B8886" s="26"/>
      <c r="C8886" s="26"/>
      <c r="D8886" s="26"/>
      <c r="E8886" s="26"/>
      <c r="F8886" s="26"/>
      <c r="G8886" s="26"/>
    </row>
    <row r="8887" spans="2:7" x14ac:dyDescent="0.2">
      <c r="B8887" s="26"/>
      <c r="C8887" s="26"/>
      <c r="D8887" s="26"/>
      <c r="E8887" s="26"/>
      <c r="F8887" s="26"/>
      <c r="G8887" s="26"/>
    </row>
    <row r="8888" spans="2:7" x14ac:dyDescent="0.2">
      <c r="B8888" s="26"/>
      <c r="C8888" s="26"/>
      <c r="D8888" s="26"/>
      <c r="E8888" s="26"/>
      <c r="F8888" s="26"/>
      <c r="G8888" s="26"/>
    </row>
    <row r="8889" spans="2:7" x14ac:dyDescent="0.2">
      <c r="B8889" s="26"/>
      <c r="C8889" s="26"/>
      <c r="D8889" s="26"/>
      <c r="E8889" s="26"/>
      <c r="F8889" s="26"/>
      <c r="G8889" s="26"/>
    </row>
    <row r="8890" spans="2:7" x14ac:dyDescent="0.2">
      <c r="B8890" s="26"/>
      <c r="C8890" s="26"/>
      <c r="D8890" s="26"/>
      <c r="E8890" s="26"/>
      <c r="F8890" s="26"/>
      <c r="G8890" s="26"/>
    </row>
    <row r="8891" spans="2:7" x14ac:dyDescent="0.2">
      <c r="B8891" s="26"/>
      <c r="C8891" s="26"/>
      <c r="D8891" s="26"/>
      <c r="E8891" s="26"/>
      <c r="F8891" s="26"/>
      <c r="G8891" s="26"/>
    </row>
    <row r="8892" spans="2:7" x14ac:dyDescent="0.2">
      <c r="B8892" s="26"/>
      <c r="C8892" s="26"/>
      <c r="D8892" s="26"/>
      <c r="E8892" s="26"/>
      <c r="F8892" s="26"/>
      <c r="G8892" s="26"/>
    </row>
    <row r="8893" spans="2:7" x14ac:dyDescent="0.2">
      <c r="B8893" s="26"/>
      <c r="C8893" s="26"/>
      <c r="D8893" s="26"/>
      <c r="E8893" s="26"/>
      <c r="F8893" s="26"/>
      <c r="G8893" s="26"/>
    </row>
    <row r="8894" spans="2:7" x14ac:dyDescent="0.2">
      <c r="B8894" s="26"/>
      <c r="C8894" s="26"/>
      <c r="D8894" s="26"/>
      <c r="E8894" s="26"/>
      <c r="F8894" s="26"/>
      <c r="G8894" s="26"/>
    </row>
    <row r="8895" spans="2:7" x14ac:dyDescent="0.2">
      <c r="B8895" s="26"/>
      <c r="C8895" s="26"/>
      <c r="D8895" s="26"/>
      <c r="E8895" s="26"/>
      <c r="F8895" s="26"/>
      <c r="G8895" s="26"/>
    </row>
    <row r="8896" spans="2:7" x14ac:dyDescent="0.2">
      <c r="B8896" s="26"/>
      <c r="C8896" s="26"/>
      <c r="D8896" s="26"/>
      <c r="E8896" s="26"/>
      <c r="F8896" s="26"/>
      <c r="G8896" s="26"/>
    </row>
    <row r="8897" spans="2:7" x14ac:dyDescent="0.2">
      <c r="B8897" s="26"/>
      <c r="C8897" s="26"/>
      <c r="D8897" s="26"/>
      <c r="E8897" s="26"/>
      <c r="F8897" s="26"/>
      <c r="G8897" s="26"/>
    </row>
    <row r="8898" spans="2:7" x14ac:dyDescent="0.2">
      <c r="B8898" s="26"/>
      <c r="C8898" s="26"/>
      <c r="D8898" s="26"/>
      <c r="E8898" s="26"/>
      <c r="F8898" s="26"/>
      <c r="G8898" s="26"/>
    </row>
    <row r="8899" spans="2:7" x14ac:dyDescent="0.2">
      <c r="B8899" s="26"/>
      <c r="C8899" s="26"/>
      <c r="D8899" s="26"/>
      <c r="E8899" s="26"/>
      <c r="F8899" s="26"/>
      <c r="G8899" s="26"/>
    </row>
    <row r="8900" spans="2:7" x14ac:dyDescent="0.2">
      <c r="B8900" s="26"/>
      <c r="C8900" s="26"/>
      <c r="D8900" s="26"/>
      <c r="E8900" s="26"/>
      <c r="F8900" s="26"/>
      <c r="G8900" s="26"/>
    </row>
    <row r="8901" spans="2:7" x14ac:dyDescent="0.2">
      <c r="B8901" s="26"/>
      <c r="C8901" s="26"/>
      <c r="D8901" s="26"/>
      <c r="E8901" s="26"/>
      <c r="F8901" s="26"/>
      <c r="G8901" s="26"/>
    </row>
    <row r="8902" spans="2:7" x14ac:dyDescent="0.2">
      <c r="B8902" s="26"/>
      <c r="C8902" s="26"/>
      <c r="D8902" s="26"/>
      <c r="E8902" s="26"/>
      <c r="F8902" s="26"/>
      <c r="G8902" s="26"/>
    </row>
    <row r="8903" spans="2:7" x14ac:dyDescent="0.2">
      <c r="B8903" s="26"/>
      <c r="C8903" s="26"/>
      <c r="D8903" s="26"/>
      <c r="E8903" s="26"/>
      <c r="F8903" s="26"/>
      <c r="G8903" s="26"/>
    </row>
    <row r="8904" spans="2:7" x14ac:dyDescent="0.2">
      <c r="B8904" s="26"/>
      <c r="C8904" s="26"/>
      <c r="D8904" s="26"/>
      <c r="E8904" s="26"/>
      <c r="F8904" s="26"/>
      <c r="G8904" s="26"/>
    </row>
    <row r="8905" spans="2:7" x14ac:dyDescent="0.2">
      <c r="B8905" s="26"/>
      <c r="C8905" s="26"/>
      <c r="D8905" s="26"/>
      <c r="E8905" s="26"/>
      <c r="F8905" s="26"/>
      <c r="G8905" s="26"/>
    </row>
    <row r="8906" spans="2:7" x14ac:dyDescent="0.2">
      <c r="B8906" s="26"/>
      <c r="C8906" s="26"/>
      <c r="D8906" s="26"/>
      <c r="E8906" s="26"/>
      <c r="F8906" s="26"/>
      <c r="G8906" s="26"/>
    </row>
    <row r="8907" spans="2:7" x14ac:dyDescent="0.2">
      <c r="B8907" s="26"/>
      <c r="C8907" s="26"/>
      <c r="D8907" s="26"/>
      <c r="E8907" s="26"/>
      <c r="F8907" s="26"/>
      <c r="G8907" s="26"/>
    </row>
    <row r="8908" spans="2:7" x14ac:dyDescent="0.2">
      <c r="B8908" s="26"/>
      <c r="C8908" s="26"/>
      <c r="D8908" s="26"/>
      <c r="E8908" s="26"/>
      <c r="F8908" s="26"/>
      <c r="G8908" s="26"/>
    </row>
    <row r="8909" spans="2:7" x14ac:dyDescent="0.2">
      <c r="B8909" s="26"/>
      <c r="C8909" s="26"/>
      <c r="D8909" s="26"/>
      <c r="E8909" s="26"/>
      <c r="F8909" s="26"/>
      <c r="G8909" s="26"/>
    </row>
    <row r="8910" spans="2:7" x14ac:dyDescent="0.2">
      <c r="B8910" s="26"/>
      <c r="C8910" s="26"/>
      <c r="D8910" s="26"/>
      <c r="E8910" s="26"/>
      <c r="F8910" s="26"/>
      <c r="G8910" s="26"/>
    </row>
    <row r="8911" spans="2:7" x14ac:dyDescent="0.2">
      <c r="B8911" s="26"/>
      <c r="C8911" s="26"/>
      <c r="D8911" s="26"/>
      <c r="E8911" s="26"/>
      <c r="F8911" s="26"/>
      <c r="G8911" s="26"/>
    </row>
    <row r="8912" spans="2:7" x14ac:dyDescent="0.2">
      <c r="B8912" s="26"/>
      <c r="C8912" s="26"/>
      <c r="D8912" s="26"/>
      <c r="E8912" s="26"/>
      <c r="F8912" s="26"/>
      <c r="G8912" s="26"/>
    </row>
    <row r="8913" spans="2:7" x14ac:dyDescent="0.2">
      <c r="B8913" s="26"/>
      <c r="C8913" s="26"/>
      <c r="D8913" s="26"/>
      <c r="E8913" s="26"/>
      <c r="F8913" s="26"/>
      <c r="G8913" s="26"/>
    </row>
    <row r="8914" spans="2:7" x14ac:dyDescent="0.2">
      <c r="B8914" s="26"/>
      <c r="C8914" s="26"/>
      <c r="D8914" s="26"/>
      <c r="E8914" s="26"/>
      <c r="F8914" s="26"/>
      <c r="G8914" s="26"/>
    </row>
    <row r="8915" spans="2:7" x14ac:dyDescent="0.2">
      <c r="B8915" s="26"/>
      <c r="C8915" s="26"/>
      <c r="D8915" s="26"/>
      <c r="E8915" s="26"/>
      <c r="F8915" s="26"/>
      <c r="G8915" s="26"/>
    </row>
    <row r="8916" spans="2:7" x14ac:dyDescent="0.2">
      <c r="B8916" s="26"/>
      <c r="C8916" s="26"/>
      <c r="D8916" s="26"/>
      <c r="E8916" s="26"/>
      <c r="F8916" s="26"/>
      <c r="G8916" s="26"/>
    </row>
    <row r="8917" spans="2:7" x14ac:dyDescent="0.2">
      <c r="B8917" s="26"/>
      <c r="C8917" s="26"/>
      <c r="D8917" s="26"/>
      <c r="E8917" s="26"/>
      <c r="F8917" s="26"/>
      <c r="G8917" s="26"/>
    </row>
    <row r="8918" spans="2:7" x14ac:dyDescent="0.2">
      <c r="B8918" s="26"/>
      <c r="C8918" s="26"/>
      <c r="D8918" s="26"/>
      <c r="E8918" s="26"/>
      <c r="F8918" s="26"/>
      <c r="G8918" s="26"/>
    </row>
    <row r="8919" spans="2:7" x14ac:dyDescent="0.2">
      <c r="B8919" s="26"/>
      <c r="C8919" s="26"/>
      <c r="D8919" s="26"/>
      <c r="E8919" s="26"/>
      <c r="F8919" s="26"/>
      <c r="G8919" s="26"/>
    </row>
    <row r="8920" spans="2:7" x14ac:dyDescent="0.2">
      <c r="B8920" s="26"/>
      <c r="C8920" s="26"/>
      <c r="D8920" s="26"/>
      <c r="E8920" s="26"/>
      <c r="F8920" s="26"/>
      <c r="G8920" s="26"/>
    </row>
    <row r="8921" spans="2:7" x14ac:dyDescent="0.2">
      <c r="B8921" s="26"/>
      <c r="C8921" s="26"/>
      <c r="D8921" s="26"/>
      <c r="E8921" s="26"/>
      <c r="F8921" s="26"/>
      <c r="G8921" s="26"/>
    </row>
    <row r="8922" spans="2:7" x14ac:dyDescent="0.2">
      <c r="B8922" s="26"/>
      <c r="C8922" s="26"/>
      <c r="D8922" s="26"/>
      <c r="E8922" s="26"/>
      <c r="F8922" s="26"/>
      <c r="G8922" s="26"/>
    </row>
    <row r="8923" spans="2:7" x14ac:dyDescent="0.2">
      <c r="B8923" s="26"/>
      <c r="C8923" s="26"/>
      <c r="D8923" s="26"/>
      <c r="E8923" s="26"/>
      <c r="F8923" s="26"/>
      <c r="G8923" s="26"/>
    </row>
    <row r="8924" spans="2:7" x14ac:dyDescent="0.2">
      <c r="B8924" s="26"/>
      <c r="C8924" s="26"/>
      <c r="D8924" s="26"/>
      <c r="E8924" s="26"/>
      <c r="F8924" s="26"/>
      <c r="G8924" s="26"/>
    </row>
    <row r="8925" spans="2:7" x14ac:dyDescent="0.2">
      <c r="B8925" s="26"/>
      <c r="C8925" s="26"/>
      <c r="D8925" s="26"/>
      <c r="E8925" s="26"/>
      <c r="F8925" s="26"/>
      <c r="G8925" s="26"/>
    </row>
    <row r="8926" spans="2:7" x14ac:dyDescent="0.2">
      <c r="B8926" s="26"/>
      <c r="C8926" s="26"/>
      <c r="D8926" s="26"/>
      <c r="E8926" s="26"/>
      <c r="F8926" s="26"/>
      <c r="G8926" s="26"/>
    </row>
    <row r="8927" spans="2:7" x14ac:dyDescent="0.2">
      <c r="B8927" s="26"/>
      <c r="C8927" s="26"/>
      <c r="D8927" s="26"/>
      <c r="E8927" s="26"/>
      <c r="F8927" s="26"/>
      <c r="G8927" s="26"/>
    </row>
    <row r="8928" spans="2:7" x14ac:dyDescent="0.2">
      <c r="B8928" s="26"/>
      <c r="C8928" s="26"/>
      <c r="D8928" s="26"/>
      <c r="E8928" s="26"/>
      <c r="F8928" s="26"/>
      <c r="G8928" s="26"/>
    </row>
    <row r="8929" spans="2:7" x14ac:dyDescent="0.2">
      <c r="B8929" s="26"/>
      <c r="C8929" s="26"/>
      <c r="D8929" s="26"/>
      <c r="E8929" s="26"/>
      <c r="F8929" s="26"/>
      <c r="G8929" s="26"/>
    </row>
    <row r="8930" spans="2:7" x14ac:dyDescent="0.2">
      <c r="B8930" s="26"/>
      <c r="C8930" s="26"/>
      <c r="D8930" s="26"/>
      <c r="E8930" s="26"/>
      <c r="F8930" s="26"/>
      <c r="G8930" s="26"/>
    </row>
    <row r="8931" spans="2:7" x14ac:dyDescent="0.2">
      <c r="B8931" s="26"/>
      <c r="C8931" s="26"/>
      <c r="D8931" s="26"/>
      <c r="E8931" s="26"/>
      <c r="F8931" s="26"/>
      <c r="G8931" s="26"/>
    </row>
    <row r="8932" spans="2:7" x14ac:dyDescent="0.2">
      <c r="B8932" s="26"/>
      <c r="C8932" s="26"/>
      <c r="D8932" s="26"/>
      <c r="E8932" s="26"/>
      <c r="F8932" s="26"/>
      <c r="G8932" s="26"/>
    </row>
    <row r="8933" spans="2:7" x14ac:dyDescent="0.2">
      <c r="B8933" s="26"/>
      <c r="C8933" s="26"/>
      <c r="D8933" s="26"/>
      <c r="E8933" s="26"/>
      <c r="F8933" s="26"/>
      <c r="G8933" s="26"/>
    </row>
    <row r="8934" spans="2:7" x14ac:dyDescent="0.2">
      <c r="B8934" s="26"/>
      <c r="C8934" s="26"/>
      <c r="D8934" s="26"/>
      <c r="E8934" s="26"/>
      <c r="F8934" s="26"/>
      <c r="G8934" s="26"/>
    </row>
    <row r="8935" spans="2:7" x14ac:dyDescent="0.2">
      <c r="B8935" s="26"/>
      <c r="C8935" s="26"/>
      <c r="D8935" s="26"/>
      <c r="E8935" s="26"/>
      <c r="F8935" s="26"/>
      <c r="G8935" s="26"/>
    </row>
    <row r="8936" spans="2:7" x14ac:dyDescent="0.2">
      <c r="B8936" s="26"/>
      <c r="C8936" s="26"/>
      <c r="D8936" s="26"/>
      <c r="E8936" s="26"/>
      <c r="F8936" s="26"/>
      <c r="G8936" s="26"/>
    </row>
    <row r="8937" spans="2:7" x14ac:dyDescent="0.2">
      <c r="B8937" s="26"/>
      <c r="C8937" s="26"/>
      <c r="D8937" s="26"/>
      <c r="E8937" s="26"/>
      <c r="F8937" s="26"/>
      <c r="G8937" s="26"/>
    </row>
    <row r="8938" spans="2:7" x14ac:dyDescent="0.2">
      <c r="B8938" s="26"/>
      <c r="C8938" s="26"/>
      <c r="D8938" s="26"/>
      <c r="E8938" s="26"/>
      <c r="F8938" s="26"/>
      <c r="G8938" s="26"/>
    </row>
    <row r="8939" spans="2:7" x14ac:dyDescent="0.2">
      <c r="B8939" s="26"/>
      <c r="C8939" s="26"/>
      <c r="D8939" s="26"/>
      <c r="E8939" s="26"/>
      <c r="F8939" s="26"/>
      <c r="G8939" s="26"/>
    </row>
    <row r="8940" spans="2:7" x14ac:dyDescent="0.2">
      <c r="B8940" s="26"/>
      <c r="C8940" s="26"/>
      <c r="D8940" s="26"/>
      <c r="E8940" s="26"/>
      <c r="F8940" s="26"/>
      <c r="G8940" s="26"/>
    </row>
    <row r="8941" spans="2:7" x14ac:dyDescent="0.2">
      <c r="B8941" s="26"/>
      <c r="C8941" s="26"/>
      <c r="D8941" s="26"/>
      <c r="E8941" s="26"/>
      <c r="F8941" s="26"/>
      <c r="G8941" s="26"/>
    </row>
    <row r="8942" spans="2:7" x14ac:dyDescent="0.2">
      <c r="B8942" s="26"/>
      <c r="C8942" s="26"/>
      <c r="D8942" s="26"/>
      <c r="E8942" s="26"/>
      <c r="F8942" s="26"/>
      <c r="G8942" s="26"/>
    </row>
    <row r="8943" spans="2:7" x14ac:dyDescent="0.2">
      <c r="B8943" s="26"/>
      <c r="C8943" s="26"/>
      <c r="D8943" s="26"/>
      <c r="E8943" s="26"/>
      <c r="F8943" s="26"/>
      <c r="G8943" s="26"/>
    </row>
    <row r="8944" spans="2:7" x14ac:dyDescent="0.2">
      <c r="B8944" s="26"/>
      <c r="C8944" s="26"/>
      <c r="D8944" s="26"/>
      <c r="E8944" s="26"/>
      <c r="F8944" s="26"/>
      <c r="G8944" s="26"/>
    </row>
    <row r="8945" spans="2:7" x14ac:dyDescent="0.2">
      <c r="B8945" s="26"/>
      <c r="C8945" s="26"/>
      <c r="D8945" s="26"/>
      <c r="E8945" s="26"/>
      <c r="F8945" s="26"/>
      <c r="G8945" s="26"/>
    </row>
    <row r="8946" spans="2:7" x14ac:dyDescent="0.2">
      <c r="B8946" s="26"/>
      <c r="C8946" s="26"/>
      <c r="D8946" s="26"/>
      <c r="E8946" s="26"/>
      <c r="F8946" s="26"/>
      <c r="G8946" s="26"/>
    </row>
    <row r="8947" spans="2:7" x14ac:dyDescent="0.2">
      <c r="B8947" s="26"/>
      <c r="C8947" s="26"/>
      <c r="D8947" s="26"/>
      <c r="E8947" s="26"/>
      <c r="F8947" s="26"/>
      <c r="G8947" s="26"/>
    </row>
    <row r="8948" spans="2:7" x14ac:dyDescent="0.2">
      <c r="B8948" s="26"/>
      <c r="C8948" s="26"/>
      <c r="D8948" s="26"/>
      <c r="E8948" s="26"/>
      <c r="F8948" s="26"/>
      <c r="G8948" s="26"/>
    </row>
    <row r="8949" spans="2:7" x14ac:dyDescent="0.2">
      <c r="B8949" s="26"/>
      <c r="C8949" s="26"/>
      <c r="D8949" s="26"/>
      <c r="E8949" s="26"/>
      <c r="F8949" s="26"/>
      <c r="G8949" s="26"/>
    </row>
    <row r="8950" spans="2:7" x14ac:dyDescent="0.2">
      <c r="B8950" s="26"/>
      <c r="C8950" s="26"/>
      <c r="D8950" s="26"/>
      <c r="E8950" s="26"/>
      <c r="F8950" s="26"/>
      <c r="G8950" s="26"/>
    </row>
    <row r="8951" spans="2:7" x14ac:dyDescent="0.2">
      <c r="B8951" s="26"/>
      <c r="C8951" s="26"/>
      <c r="D8951" s="26"/>
      <c r="E8951" s="26"/>
      <c r="F8951" s="26"/>
      <c r="G8951" s="26"/>
    </row>
    <row r="8952" spans="2:7" x14ac:dyDescent="0.2">
      <c r="B8952" s="26"/>
      <c r="C8952" s="26"/>
      <c r="D8952" s="26"/>
      <c r="E8952" s="26"/>
      <c r="F8952" s="26"/>
      <c r="G8952" s="26"/>
    </row>
    <row r="8953" spans="2:7" x14ac:dyDescent="0.2">
      <c r="B8953" s="26"/>
      <c r="C8953" s="26"/>
      <c r="D8953" s="26"/>
      <c r="E8953" s="26"/>
      <c r="F8953" s="26"/>
      <c r="G8953" s="26"/>
    </row>
    <row r="8954" spans="2:7" x14ac:dyDescent="0.2">
      <c r="B8954" s="26"/>
      <c r="C8954" s="26"/>
      <c r="D8954" s="26"/>
      <c r="E8954" s="26"/>
      <c r="F8954" s="26"/>
      <c r="G8954" s="26"/>
    </row>
    <row r="8955" spans="2:7" x14ac:dyDescent="0.2">
      <c r="B8955" s="26"/>
      <c r="C8955" s="26"/>
      <c r="D8955" s="26"/>
      <c r="E8955" s="26"/>
      <c r="F8955" s="26"/>
      <c r="G8955" s="26"/>
    </row>
    <row r="8956" spans="2:7" x14ac:dyDescent="0.2">
      <c r="B8956" s="26"/>
      <c r="C8956" s="26"/>
      <c r="D8956" s="26"/>
      <c r="E8956" s="26"/>
      <c r="F8956" s="26"/>
      <c r="G8956" s="26"/>
    </row>
    <row r="8957" spans="2:7" x14ac:dyDescent="0.2">
      <c r="B8957" s="26"/>
      <c r="C8957" s="26"/>
      <c r="D8957" s="26"/>
      <c r="E8957" s="26"/>
      <c r="F8957" s="26"/>
      <c r="G8957" s="26"/>
    </row>
    <row r="8958" spans="2:7" x14ac:dyDescent="0.2">
      <c r="B8958" s="26"/>
      <c r="C8958" s="26"/>
      <c r="D8958" s="26"/>
      <c r="E8958" s="26"/>
      <c r="F8958" s="26"/>
      <c r="G8958" s="26"/>
    </row>
    <row r="8959" spans="2:7" x14ac:dyDescent="0.2">
      <c r="B8959" s="26"/>
      <c r="C8959" s="26"/>
      <c r="D8959" s="26"/>
      <c r="E8959" s="26"/>
      <c r="F8959" s="26"/>
      <c r="G8959" s="26"/>
    </row>
    <row r="8960" spans="2:7" x14ac:dyDescent="0.2">
      <c r="B8960" s="26"/>
      <c r="C8960" s="26"/>
      <c r="D8960" s="26"/>
      <c r="E8960" s="26"/>
      <c r="F8960" s="26"/>
      <c r="G8960" s="26"/>
    </row>
    <row r="8961" spans="2:7" x14ac:dyDescent="0.2">
      <c r="B8961" s="26"/>
      <c r="C8961" s="26"/>
      <c r="D8961" s="26"/>
      <c r="E8961" s="26"/>
      <c r="F8961" s="26"/>
      <c r="G8961" s="26"/>
    </row>
    <row r="8962" spans="2:7" x14ac:dyDescent="0.2">
      <c r="B8962" s="26"/>
      <c r="C8962" s="26"/>
      <c r="D8962" s="26"/>
      <c r="E8962" s="26"/>
      <c r="F8962" s="26"/>
      <c r="G8962" s="26"/>
    </row>
    <row r="8963" spans="2:7" x14ac:dyDescent="0.2">
      <c r="B8963" s="26"/>
      <c r="C8963" s="26"/>
      <c r="D8963" s="26"/>
      <c r="E8963" s="26"/>
      <c r="F8963" s="26"/>
      <c r="G8963" s="26"/>
    </row>
    <row r="8964" spans="2:7" x14ac:dyDescent="0.2">
      <c r="B8964" s="26"/>
      <c r="C8964" s="26"/>
      <c r="D8964" s="26"/>
      <c r="E8964" s="26"/>
      <c r="F8964" s="26"/>
      <c r="G8964" s="26"/>
    </row>
    <row r="8965" spans="2:7" x14ac:dyDescent="0.2">
      <c r="B8965" s="26"/>
      <c r="C8965" s="26"/>
      <c r="D8965" s="26"/>
      <c r="E8965" s="26"/>
      <c r="F8965" s="26"/>
      <c r="G8965" s="26"/>
    </row>
    <row r="8966" spans="2:7" x14ac:dyDescent="0.2">
      <c r="B8966" s="26"/>
      <c r="C8966" s="26"/>
      <c r="D8966" s="26"/>
      <c r="E8966" s="26"/>
      <c r="F8966" s="26"/>
      <c r="G8966" s="26"/>
    </row>
    <row r="8967" spans="2:7" x14ac:dyDescent="0.2">
      <c r="B8967" s="26"/>
      <c r="C8967" s="26"/>
      <c r="D8967" s="26"/>
      <c r="E8967" s="26"/>
      <c r="F8967" s="26"/>
      <c r="G8967" s="26"/>
    </row>
    <row r="8968" spans="2:7" x14ac:dyDescent="0.2">
      <c r="B8968" s="26"/>
      <c r="C8968" s="26"/>
      <c r="D8968" s="26"/>
      <c r="E8968" s="26"/>
      <c r="F8968" s="26"/>
      <c r="G8968" s="26"/>
    </row>
    <row r="8969" spans="2:7" x14ac:dyDescent="0.2">
      <c r="B8969" s="26"/>
      <c r="C8969" s="26"/>
      <c r="D8969" s="26"/>
      <c r="E8969" s="26"/>
      <c r="F8969" s="26"/>
      <c r="G8969" s="26"/>
    </row>
    <row r="8970" spans="2:7" x14ac:dyDescent="0.2">
      <c r="B8970" s="26"/>
      <c r="C8970" s="26"/>
      <c r="D8970" s="26"/>
      <c r="E8970" s="26"/>
      <c r="F8970" s="26"/>
      <c r="G8970" s="26"/>
    </row>
    <row r="8971" spans="2:7" x14ac:dyDescent="0.2">
      <c r="B8971" s="26"/>
      <c r="C8971" s="26"/>
      <c r="D8971" s="26"/>
      <c r="E8971" s="26"/>
      <c r="F8971" s="26"/>
      <c r="G8971" s="26"/>
    </row>
    <row r="8972" spans="2:7" x14ac:dyDescent="0.2">
      <c r="B8972" s="26"/>
      <c r="C8972" s="26"/>
      <c r="D8972" s="26"/>
      <c r="E8972" s="26"/>
      <c r="F8972" s="26"/>
      <c r="G8972" s="26"/>
    </row>
    <row r="8973" spans="2:7" x14ac:dyDescent="0.2">
      <c r="B8973" s="26"/>
      <c r="C8973" s="26"/>
      <c r="D8973" s="26"/>
      <c r="E8973" s="26"/>
      <c r="F8973" s="26"/>
      <c r="G8973" s="26"/>
    </row>
    <row r="8974" spans="2:7" x14ac:dyDescent="0.2">
      <c r="B8974" s="26"/>
      <c r="C8974" s="26"/>
      <c r="D8974" s="26"/>
      <c r="E8974" s="26"/>
      <c r="F8974" s="26"/>
      <c r="G8974" s="26"/>
    </row>
    <row r="8975" spans="2:7" x14ac:dyDescent="0.2">
      <c r="B8975" s="26"/>
      <c r="C8975" s="26"/>
      <c r="D8975" s="26"/>
      <c r="E8975" s="26"/>
      <c r="F8975" s="26"/>
      <c r="G8975" s="26"/>
    </row>
    <row r="8976" spans="2:7" x14ac:dyDescent="0.2">
      <c r="B8976" s="26"/>
      <c r="C8976" s="26"/>
      <c r="D8976" s="26"/>
      <c r="E8976" s="26"/>
      <c r="F8976" s="26"/>
      <c r="G8976" s="26"/>
    </row>
    <row r="8977" spans="2:7" x14ac:dyDescent="0.2">
      <c r="B8977" s="26"/>
      <c r="C8977" s="26"/>
      <c r="D8977" s="26"/>
      <c r="E8977" s="26"/>
      <c r="F8977" s="26"/>
      <c r="G8977" s="26"/>
    </row>
    <row r="8978" spans="2:7" x14ac:dyDescent="0.2">
      <c r="B8978" s="26"/>
      <c r="C8978" s="26"/>
      <c r="D8978" s="26"/>
      <c r="E8978" s="26"/>
      <c r="F8978" s="26"/>
      <c r="G8978" s="26"/>
    </row>
    <row r="8979" spans="2:7" x14ac:dyDescent="0.2">
      <c r="B8979" s="26"/>
      <c r="C8979" s="26"/>
      <c r="D8979" s="26"/>
      <c r="E8979" s="26"/>
      <c r="F8979" s="26"/>
      <c r="G8979" s="26"/>
    </row>
    <row r="8980" spans="2:7" x14ac:dyDescent="0.2">
      <c r="B8980" s="26"/>
      <c r="C8980" s="26"/>
      <c r="D8980" s="26"/>
      <c r="E8980" s="26"/>
      <c r="F8980" s="26"/>
      <c r="G8980" s="26"/>
    </row>
    <row r="8981" spans="2:7" x14ac:dyDescent="0.2">
      <c r="B8981" s="26"/>
      <c r="C8981" s="26"/>
      <c r="D8981" s="26"/>
      <c r="E8981" s="26"/>
      <c r="F8981" s="26"/>
      <c r="G8981" s="26"/>
    </row>
    <row r="8982" spans="2:7" x14ac:dyDescent="0.2">
      <c r="B8982" s="26"/>
      <c r="C8982" s="26"/>
      <c r="D8982" s="26"/>
      <c r="E8982" s="26"/>
      <c r="F8982" s="26"/>
      <c r="G8982" s="26"/>
    </row>
    <row r="8983" spans="2:7" x14ac:dyDescent="0.2">
      <c r="B8983" s="26"/>
      <c r="C8983" s="26"/>
      <c r="D8983" s="26"/>
      <c r="E8983" s="26"/>
      <c r="F8983" s="26"/>
      <c r="G8983" s="26"/>
    </row>
    <row r="8984" spans="2:7" x14ac:dyDescent="0.2">
      <c r="B8984" s="26"/>
      <c r="C8984" s="26"/>
      <c r="D8984" s="26"/>
      <c r="E8984" s="26"/>
      <c r="F8984" s="26"/>
      <c r="G8984" s="26"/>
    </row>
    <row r="8985" spans="2:7" x14ac:dyDescent="0.2">
      <c r="B8985" s="26"/>
      <c r="C8985" s="26"/>
      <c r="D8985" s="26"/>
      <c r="E8985" s="26"/>
      <c r="F8985" s="26"/>
      <c r="G8985" s="26"/>
    </row>
    <row r="8986" spans="2:7" x14ac:dyDescent="0.2">
      <c r="B8986" s="26"/>
      <c r="C8986" s="26"/>
      <c r="D8986" s="26"/>
      <c r="E8986" s="26"/>
      <c r="F8986" s="26"/>
      <c r="G8986" s="26"/>
    </row>
    <row r="8987" spans="2:7" x14ac:dyDescent="0.2">
      <c r="B8987" s="26"/>
      <c r="C8987" s="26"/>
      <c r="D8987" s="26"/>
      <c r="E8987" s="26"/>
      <c r="F8987" s="26"/>
      <c r="G8987" s="26"/>
    </row>
    <row r="8988" spans="2:7" x14ac:dyDescent="0.2">
      <c r="B8988" s="26"/>
      <c r="C8988" s="26"/>
      <c r="D8988" s="26"/>
      <c r="E8988" s="26"/>
      <c r="F8988" s="26"/>
      <c r="G8988" s="26"/>
    </row>
    <row r="8989" spans="2:7" x14ac:dyDescent="0.2">
      <c r="B8989" s="26"/>
      <c r="C8989" s="26"/>
      <c r="D8989" s="26"/>
      <c r="E8989" s="26"/>
      <c r="F8989" s="26"/>
      <c r="G8989" s="26"/>
    </row>
    <row r="8990" spans="2:7" x14ac:dyDescent="0.2">
      <c r="B8990" s="26"/>
      <c r="C8990" s="26"/>
      <c r="D8990" s="26"/>
      <c r="E8990" s="26"/>
      <c r="F8990" s="26"/>
      <c r="G8990" s="26"/>
    </row>
    <row r="8991" spans="2:7" x14ac:dyDescent="0.2">
      <c r="B8991" s="26"/>
      <c r="C8991" s="26"/>
      <c r="D8991" s="26"/>
      <c r="E8991" s="26"/>
      <c r="F8991" s="26"/>
      <c r="G8991" s="26"/>
    </row>
    <row r="8992" spans="2:7" x14ac:dyDescent="0.2">
      <c r="B8992" s="26"/>
      <c r="C8992" s="26"/>
      <c r="D8992" s="26"/>
      <c r="E8992" s="26"/>
      <c r="F8992" s="26"/>
      <c r="G8992" s="26"/>
    </row>
    <row r="8993" spans="2:7" x14ac:dyDescent="0.2">
      <c r="B8993" s="26"/>
      <c r="C8993" s="26"/>
      <c r="D8993" s="26"/>
      <c r="E8993" s="26"/>
      <c r="F8993" s="26"/>
      <c r="G8993" s="26"/>
    </row>
    <row r="8994" spans="2:7" x14ac:dyDescent="0.2">
      <c r="B8994" s="26"/>
      <c r="C8994" s="26"/>
      <c r="D8994" s="26"/>
      <c r="E8994" s="26"/>
      <c r="F8994" s="26"/>
      <c r="G8994" s="26"/>
    </row>
    <row r="8995" spans="2:7" x14ac:dyDescent="0.2">
      <c r="B8995" s="26"/>
      <c r="C8995" s="26"/>
      <c r="D8995" s="26"/>
      <c r="E8995" s="26"/>
      <c r="F8995" s="26"/>
      <c r="G8995" s="26"/>
    </row>
    <row r="8996" spans="2:7" x14ac:dyDescent="0.2">
      <c r="B8996" s="26"/>
      <c r="C8996" s="26"/>
      <c r="D8996" s="26"/>
      <c r="E8996" s="26"/>
      <c r="F8996" s="26"/>
      <c r="G8996" s="26"/>
    </row>
    <row r="8997" spans="2:7" x14ac:dyDescent="0.2">
      <c r="B8997" s="26"/>
      <c r="C8997" s="26"/>
      <c r="D8997" s="26"/>
      <c r="E8997" s="26"/>
      <c r="F8997" s="26"/>
      <c r="G8997" s="26"/>
    </row>
    <row r="8998" spans="2:7" x14ac:dyDescent="0.2">
      <c r="B8998" s="26"/>
      <c r="C8998" s="26"/>
      <c r="D8998" s="26"/>
      <c r="E8998" s="26"/>
      <c r="F8998" s="26"/>
      <c r="G8998" s="26"/>
    </row>
    <row r="8999" spans="2:7" x14ac:dyDescent="0.2">
      <c r="B8999" s="26"/>
      <c r="C8999" s="26"/>
      <c r="D8999" s="26"/>
      <c r="E8999" s="26"/>
      <c r="F8999" s="26"/>
      <c r="G8999" s="26"/>
    </row>
    <row r="9000" spans="2:7" x14ac:dyDescent="0.2">
      <c r="B9000" s="26"/>
      <c r="C9000" s="26"/>
      <c r="D9000" s="26"/>
      <c r="E9000" s="26"/>
      <c r="F9000" s="26"/>
      <c r="G9000" s="26"/>
    </row>
    <row r="9001" spans="2:7" x14ac:dyDescent="0.2">
      <c r="B9001" s="26"/>
      <c r="C9001" s="26"/>
      <c r="D9001" s="26"/>
      <c r="E9001" s="26"/>
      <c r="F9001" s="26"/>
      <c r="G9001" s="26"/>
    </row>
    <row r="9002" spans="2:7" x14ac:dyDescent="0.2">
      <c r="B9002" s="26"/>
      <c r="C9002" s="26"/>
      <c r="D9002" s="26"/>
      <c r="E9002" s="26"/>
      <c r="F9002" s="26"/>
      <c r="G9002" s="26"/>
    </row>
    <row r="9003" spans="2:7" x14ac:dyDescent="0.2">
      <c r="B9003" s="26"/>
      <c r="C9003" s="26"/>
      <c r="D9003" s="26"/>
      <c r="E9003" s="26"/>
      <c r="F9003" s="26"/>
      <c r="G9003" s="26"/>
    </row>
    <row r="9004" spans="2:7" x14ac:dyDescent="0.2">
      <c r="B9004" s="26"/>
      <c r="C9004" s="26"/>
      <c r="D9004" s="26"/>
      <c r="E9004" s="26"/>
      <c r="F9004" s="26"/>
      <c r="G9004" s="26"/>
    </row>
    <row r="9005" spans="2:7" x14ac:dyDescent="0.2">
      <c r="B9005" s="26"/>
      <c r="C9005" s="26"/>
      <c r="D9005" s="26"/>
      <c r="E9005" s="26"/>
      <c r="F9005" s="26"/>
      <c r="G9005" s="26"/>
    </row>
    <row r="9006" spans="2:7" x14ac:dyDescent="0.2">
      <c r="B9006" s="26"/>
      <c r="C9006" s="26"/>
      <c r="D9006" s="26"/>
      <c r="E9006" s="26"/>
      <c r="F9006" s="26"/>
      <c r="G9006" s="26"/>
    </row>
    <row r="9007" spans="2:7" x14ac:dyDescent="0.2">
      <c r="B9007" s="26"/>
      <c r="C9007" s="26"/>
      <c r="D9007" s="26"/>
      <c r="E9007" s="26"/>
      <c r="F9007" s="26"/>
      <c r="G9007" s="26"/>
    </row>
    <row r="9008" spans="2:7" x14ac:dyDescent="0.2">
      <c r="B9008" s="26"/>
      <c r="C9008" s="26"/>
      <c r="D9008" s="26"/>
      <c r="E9008" s="26"/>
      <c r="F9008" s="26"/>
      <c r="G9008" s="26"/>
    </row>
    <row r="9009" spans="2:7" x14ac:dyDescent="0.2">
      <c r="B9009" s="26"/>
      <c r="C9009" s="26"/>
      <c r="D9009" s="26"/>
      <c r="E9009" s="26"/>
      <c r="F9009" s="26"/>
      <c r="G9009" s="26"/>
    </row>
    <row r="9010" spans="2:7" x14ac:dyDescent="0.2">
      <c r="B9010" s="26"/>
      <c r="C9010" s="26"/>
      <c r="D9010" s="26"/>
      <c r="E9010" s="26"/>
      <c r="F9010" s="26"/>
      <c r="G9010" s="26"/>
    </row>
    <row r="9011" spans="2:7" x14ac:dyDescent="0.2">
      <c r="B9011" s="26"/>
      <c r="C9011" s="26"/>
      <c r="D9011" s="26"/>
      <c r="E9011" s="26"/>
      <c r="F9011" s="26"/>
      <c r="G9011" s="26"/>
    </row>
    <row r="9012" spans="2:7" x14ac:dyDescent="0.2">
      <c r="B9012" s="26"/>
      <c r="C9012" s="26"/>
      <c r="D9012" s="26"/>
      <c r="E9012" s="26"/>
      <c r="F9012" s="26"/>
      <c r="G9012" s="26"/>
    </row>
    <row r="9013" spans="2:7" x14ac:dyDescent="0.2">
      <c r="B9013" s="26"/>
      <c r="C9013" s="26"/>
      <c r="D9013" s="26"/>
      <c r="E9013" s="26"/>
      <c r="F9013" s="26"/>
      <c r="G9013" s="26"/>
    </row>
    <row r="9014" spans="2:7" x14ac:dyDescent="0.2">
      <c r="B9014" s="26"/>
      <c r="C9014" s="26"/>
      <c r="D9014" s="26"/>
      <c r="E9014" s="26"/>
      <c r="F9014" s="26"/>
      <c r="G9014" s="26"/>
    </row>
    <row r="9015" spans="2:7" x14ac:dyDescent="0.2">
      <c r="B9015" s="26"/>
      <c r="C9015" s="26"/>
      <c r="D9015" s="26"/>
      <c r="E9015" s="26"/>
      <c r="F9015" s="26"/>
      <c r="G9015" s="26"/>
    </row>
    <row r="9016" spans="2:7" x14ac:dyDescent="0.2">
      <c r="B9016" s="26"/>
      <c r="C9016" s="26"/>
      <c r="D9016" s="26"/>
      <c r="E9016" s="26"/>
      <c r="F9016" s="26"/>
      <c r="G9016" s="26"/>
    </row>
    <row r="9017" spans="2:7" x14ac:dyDescent="0.2">
      <c r="B9017" s="26"/>
      <c r="C9017" s="26"/>
      <c r="D9017" s="26"/>
      <c r="E9017" s="26"/>
      <c r="F9017" s="26"/>
      <c r="G9017" s="26"/>
    </row>
    <row r="9018" spans="2:7" x14ac:dyDescent="0.2">
      <c r="B9018" s="26"/>
      <c r="C9018" s="26"/>
      <c r="D9018" s="26"/>
      <c r="E9018" s="26"/>
      <c r="F9018" s="26"/>
      <c r="G9018" s="26"/>
    </row>
    <row r="9019" spans="2:7" x14ac:dyDescent="0.2">
      <c r="B9019" s="26"/>
      <c r="C9019" s="26"/>
      <c r="D9019" s="26"/>
      <c r="E9019" s="26"/>
      <c r="F9019" s="26"/>
      <c r="G9019" s="26"/>
    </row>
    <row r="9020" spans="2:7" x14ac:dyDescent="0.2">
      <c r="B9020" s="26"/>
      <c r="C9020" s="26"/>
      <c r="D9020" s="26"/>
      <c r="E9020" s="26"/>
      <c r="F9020" s="26"/>
      <c r="G9020" s="26"/>
    </row>
    <row r="9021" spans="2:7" x14ac:dyDescent="0.2">
      <c r="B9021" s="26"/>
      <c r="C9021" s="26"/>
      <c r="D9021" s="26"/>
      <c r="E9021" s="26"/>
      <c r="F9021" s="26"/>
      <c r="G9021" s="26"/>
    </row>
    <row r="9022" spans="2:7" x14ac:dyDescent="0.2">
      <c r="B9022" s="26"/>
      <c r="C9022" s="26"/>
      <c r="D9022" s="26"/>
      <c r="E9022" s="26"/>
      <c r="F9022" s="26"/>
      <c r="G9022" s="26"/>
    </row>
  </sheetData>
  <mergeCells count="2">
    <mergeCell ref="B10:H10"/>
    <mergeCell ref="B5:E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CC"/>
  </sheetPr>
  <dimension ref="A2:Z1537"/>
  <sheetViews>
    <sheetView showGridLines="0" zoomScale="85" zoomScaleNormal="85" workbookViewId="0">
      <pane xSplit="7" ySplit="9" topLeftCell="H10" activePane="bottomRight" state="frozen"/>
      <selection pane="topRight" activeCell="H1" sqref="H1"/>
      <selection pane="bottomLeft" activeCell="A10" sqref="A10"/>
      <selection pane="bottomRight" activeCell="H10" sqref="H10"/>
    </sheetView>
  </sheetViews>
  <sheetFormatPr defaultRowHeight="12.75" x14ac:dyDescent="0.2"/>
  <cols>
    <col min="1" max="1" width="4.7109375" style="2" customWidth="1"/>
    <col min="2" max="2" width="12.85546875" style="2" customWidth="1"/>
    <col min="3" max="3" width="20.85546875" style="40" bestFit="1" customWidth="1"/>
    <col min="4" max="4" width="5.42578125" style="40" customWidth="1"/>
    <col min="5" max="5" width="19.140625" style="40" customWidth="1"/>
    <col min="6" max="6" width="11.28515625" style="2" customWidth="1"/>
    <col min="7" max="7" width="21.85546875" style="2" customWidth="1"/>
    <col min="8" max="8" width="3.85546875" style="2" customWidth="1"/>
    <col min="9" max="9" width="19.85546875" style="2" customWidth="1"/>
    <col min="10" max="10" width="3.85546875" style="40" customWidth="1"/>
    <col min="11" max="26" width="14.7109375" style="2" customWidth="1"/>
    <col min="27" max="16384" width="9.140625" style="2"/>
  </cols>
  <sheetData>
    <row r="2" spans="1:26" s="76" customFormat="1" ht="18" x14ac:dyDescent="0.2">
      <c r="B2" s="76" t="s">
        <v>188</v>
      </c>
    </row>
    <row r="3" spans="1:26" s="65" customFormat="1" x14ac:dyDescent="0.2"/>
    <row r="4" spans="1:26" s="83" customFormat="1" x14ac:dyDescent="0.2">
      <c r="B4" s="83" t="s">
        <v>121</v>
      </c>
    </row>
    <row r="5" spans="1:26" s="65" customFormat="1" ht="43.5" customHeight="1" x14ac:dyDescent="0.2">
      <c r="B5" s="177" t="s">
        <v>172</v>
      </c>
      <c r="C5" s="177"/>
      <c r="D5" s="177"/>
      <c r="E5" s="177"/>
      <c r="F5" s="177"/>
      <c r="G5" s="177"/>
      <c r="H5" s="177"/>
      <c r="I5" s="177"/>
      <c r="J5" s="43"/>
    </row>
    <row r="6" spans="1:26" s="65" customFormat="1" x14ac:dyDescent="0.2"/>
    <row r="7" spans="1:26" s="77" customFormat="1" x14ac:dyDescent="0.2">
      <c r="B7" s="77" t="s">
        <v>88</v>
      </c>
      <c r="K7" s="77">
        <v>2011</v>
      </c>
      <c r="L7" s="77">
        <v>2012</v>
      </c>
      <c r="M7" s="77">
        <v>2013</v>
      </c>
      <c r="N7" s="77">
        <v>2014</v>
      </c>
      <c r="O7" s="77">
        <v>2015</v>
      </c>
      <c r="P7" s="77">
        <v>2016</v>
      </c>
      <c r="Q7" s="77">
        <v>2017</v>
      </c>
      <c r="R7" s="77">
        <v>2018</v>
      </c>
      <c r="S7" s="77">
        <v>2019</v>
      </c>
      <c r="T7" s="77">
        <v>2020</v>
      </c>
      <c r="U7" s="77">
        <v>2021</v>
      </c>
      <c r="V7" s="77">
        <v>2022</v>
      </c>
      <c r="W7" s="77">
        <v>2023</v>
      </c>
      <c r="X7" s="77">
        <v>2024</v>
      </c>
      <c r="Y7" s="77">
        <v>2025</v>
      </c>
      <c r="Z7" s="77">
        <v>2026</v>
      </c>
    </row>
    <row r="8" spans="1:26" s="75" customFormat="1" x14ac:dyDescent="0.2">
      <c r="K8" s="29"/>
      <c r="L8" s="29"/>
      <c r="M8" s="29"/>
      <c r="N8" s="29"/>
      <c r="O8" s="29"/>
      <c r="P8" s="29"/>
      <c r="Q8" s="29"/>
      <c r="R8" s="29"/>
      <c r="S8" s="29"/>
      <c r="T8" s="29"/>
      <c r="U8" s="29"/>
      <c r="V8" s="29"/>
      <c r="W8" s="29"/>
      <c r="X8" s="29"/>
      <c r="Y8" s="29"/>
      <c r="Z8" s="29"/>
    </row>
    <row r="9" spans="1:26" s="65" customFormat="1" x14ac:dyDescent="0.2">
      <c r="B9" s="1" t="s">
        <v>81</v>
      </c>
      <c r="I9" s="30"/>
      <c r="K9" s="87">
        <f>SUM(K15:K1000)</f>
        <v>1745041220.6981916</v>
      </c>
      <c r="L9" s="87">
        <f t="shared" ref="L9:Z9" si="0">SUM(L15:L1000)</f>
        <v>102935586.94784825</v>
      </c>
      <c r="M9" s="87">
        <f t="shared" si="0"/>
        <v>125518652.89461827</v>
      </c>
      <c r="N9" s="87">
        <f t="shared" si="0"/>
        <v>134661988.22316372</v>
      </c>
      <c r="O9" s="87">
        <f t="shared" si="0"/>
        <v>149501105.19926453</v>
      </c>
      <c r="P9" s="87">
        <f t="shared" si="0"/>
        <v>162604295.85715485</v>
      </c>
      <c r="Q9" s="87">
        <f t="shared" si="0"/>
        <v>155010363.35285348</v>
      </c>
      <c r="R9" s="87">
        <f t="shared" si="0"/>
        <v>165619941.70569101</v>
      </c>
      <c r="S9" s="87">
        <f t="shared" si="0"/>
        <v>178814838.95136678</v>
      </c>
      <c r="T9" s="87">
        <f t="shared" si="0"/>
        <v>175873841.22249484</v>
      </c>
      <c r="U9" s="87">
        <f t="shared" si="0"/>
        <v>0</v>
      </c>
      <c r="V9" s="87">
        <f t="shared" si="0"/>
        <v>0</v>
      </c>
      <c r="W9" s="87">
        <f t="shared" si="0"/>
        <v>0</v>
      </c>
      <c r="X9" s="87">
        <f t="shared" si="0"/>
        <v>0</v>
      </c>
      <c r="Y9" s="87">
        <f t="shared" si="0"/>
        <v>0</v>
      </c>
      <c r="Z9" s="87">
        <f t="shared" si="0"/>
        <v>0</v>
      </c>
    </row>
    <row r="10" spans="1:26" x14ac:dyDescent="0.2">
      <c r="K10" s="40"/>
      <c r="L10" s="40"/>
      <c r="M10" s="40"/>
      <c r="N10" s="40"/>
      <c r="O10" s="40"/>
      <c r="P10" s="40"/>
      <c r="Q10" s="40"/>
      <c r="R10" s="40"/>
      <c r="S10" s="40"/>
      <c r="T10" s="40"/>
      <c r="U10" s="40"/>
      <c r="V10" s="40"/>
      <c r="W10" s="40"/>
      <c r="X10" s="40"/>
      <c r="Y10" s="40"/>
      <c r="Z10" s="40"/>
    </row>
    <row r="11" spans="1:26" s="77" customFormat="1" x14ac:dyDescent="0.2">
      <c r="B11" s="77" t="s">
        <v>90</v>
      </c>
    </row>
    <row r="12" spans="1:26" x14ac:dyDescent="0.2">
      <c r="K12" s="40"/>
      <c r="L12" s="40"/>
      <c r="M12" s="40"/>
      <c r="N12" s="40"/>
      <c r="O12" s="40"/>
      <c r="P12" s="40"/>
      <c r="Q12" s="40"/>
      <c r="R12" s="40"/>
      <c r="S12" s="40"/>
      <c r="T12" s="40"/>
      <c r="U12" s="40"/>
      <c r="V12" s="40"/>
      <c r="W12" s="40"/>
      <c r="X12" s="40"/>
      <c r="Y12" s="40"/>
      <c r="Z12" s="40"/>
    </row>
    <row r="13" spans="1:26" s="20" customFormat="1" x14ac:dyDescent="0.2">
      <c r="A13" s="2"/>
      <c r="B13" s="140" t="s">
        <v>73</v>
      </c>
      <c r="C13" s="141"/>
      <c r="D13" s="141"/>
      <c r="E13" s="141"/>
      <c r="F13" s="141"/>
      <c r="G13" s="141"/>
      <c r="H13" s="127"/>
      <c r="I13" s="140" t="s">
        <v>96</v>
      </c>
      <c r="J13" s="79"/>
      <c r="K13" s="140" t="s">
        <v>202</v>
      </c>
      <c r="L13" s="141"/>
      <c r="M13" s="141"/>
      <c r="N13" s="141"/>
      <c r="O13" s="141"/>
      <c r="P13" s="141"/>
      <c r="Q13" s="141"/>
      <c r="R13" s="141"/>
      <c r="S13" s="141"/>
      <c r="T13" s="141"/>
      <c r="U13" s="141"/>
      <c r="V13" s="141"/>
      <c r="W13" s="141"/>
      <c r="X13" s="141"/>
      <c r="Y13" s="141"/>
      <c r="Z13" s="141"/>
    </row>
    <row r="14" spans="1:26" s="16" customFormat="1" ht="41.25" customHeight="1" x14ac:dyDescent="0.2">
      <c r="B14" s="142" t="s">
        <v>93</v>
      </c>
      <c r="C14" s="141" t="s">
        <v>126</v>
      </c>
      <c r="D14" s="141" t="s">
        <v>101</v>
      </c>
      <c r="E14" s="142" t="s">
        <v>193</v>
      </c>
      <c r="F14" s="142" t="s">
        <v>85</v>
      </c>
      <c r="G14" s="142" t="s">
        <v>222</v>
      </c>
      <c r="H14" s="127"/>
      <c r="I14" s="141" t="s">
        <v>75</v>
      </c>
      <c r="J14" s="79"/>
      <c r="K14" s="141">
        <v>2011</v>
      </c>
      <c r="L14" s="141">
        <v>2012</v>
      </c>
      <c r="M14" s="141">
        <v>2013</v>
      </c>
      <c r="N14" s="141">
        <v>2014</v>
      </c>
      <c r="O14" s="141">
        <v>2015</v>
      </c>
      <c r="P14" s="141">
        <v>2016</v>
      </c>
      <c r="Q14" s="141">
        <v>2017</v>
      </c>
      <c r="R14" s="141">
        <v>2018</v>
      </c>
      <c r="S14" s="141">
        <v>2019</v>
      </c>
      <c r="T14" s="141">
        <v>2020</v>
      </c>
      <c r="U14" s="141">
        <v>2021</v>
      </c>
      <c r="V14" s="141">
        <v>2022</v>
      </c>
      <c r="W14" s="141">
        <v>2023</v>
      </c>
      <c r="X14" s="141">
        <v>2024</v>
      </c>
      <c r="Y14" s="141">
        <v>2025</v>
      </c>
      <c r="Z14" s="141">
        <v>2026</v>
      </c>
    </row>
    <row r="15" spans="1:26" s="20" customFormat="1" x14ac:dyDescent="0.2">
      <c r="A15" s="2"/>
      <c r="B15" s="86">
        <f>'3. Investeringen'!B15</f>
        <v>1</v>
      </c>
      <c r="C15" s="86" t="str">
        <f>'3. Investeringen'!C15</f>
        <v>Start-GAW excl. bijzonderheden</v>
      </c>
      <c r="D15" s="86" t="str">
        <f>'3. Investeringen'!F15</f>
        <v>AD</v>
      </c>
      <c r="E15" s="173">
        <f>'3. Investeringen'!M15</f>
        <v>24</v>
      </c>
      <c r="F15" s="121">
        <f>'3. Investeringen'!N15</f>
        <v>2011</v>
      </c>
      <c r="G15" s="86">
        <f>'3. Investeringen'!O15</f>
        <v>102957349.84435464</v>
      </c>
      <c r="H15" s="75"/>
      <c r="I15" s="138">
        <f>'5. Selectie'!P64</f>
        <v>1</v>
      </c>
      <c r="K15" s="87">
        <f t="shared" ref="K15:Z24" si="1">($F15=K$14)*$I15*$G15</f>
        <v>102957349.84435464</v>
      </c>
      <c r="L15" s="87">
        <f t="shared" si="1"/>
        <v>0</v>
      </c>
      <c r="M15" s="87">
        <f t="shared" si="1"/>
        <v>0</v>
      </c>
      <c r="N15" s="87">
        <f t="shared" si="1"/>
        <v>0</v>
      </c>
      <c r="O15" s="87">
        <f t="shared" si="1"/>
        <v>0</v>
      </c>
      <c r="P15" s="87">
        <f t="shared" si="1"/>
        <v>0</v>
      </c>
      <c r="Q15" s="87">
        <f t="shared" si="1"/>
        <v>0</v>
      </c>
      <c r="R15" s="87">
        <f t="shared" si="1"/>
        <v>0</v>
      </c>
      <c r="S15" s="87">
        <f t="shared" si="1"/>
        <v>0</v>
      </c>
      <c r="T15" s="87">
        <f t="shared" si="1"/>
        <v>0</v>
      </c>
      <c r="U15" s="87">
        <f t="shared" si="1"/>
        <v>0</v>
      </c>
      <c r="V15" s="87">
        <f t="shared" si="1"/>
        <v>0</v>
      </c>
      <c r="W15" s="87">
        <f t="shared" si="1"/>
        <v>0</v>
      </c>
      <c r="X15" s="87">
        <f t="shared" si="1"/>
        <v>0</v>
      </c>
      <c r="Y15" s="87">
        <f t="shared" si="1"/>
        <v>0</v>
      </c>
      <c r="Z15" s="87">
        <f t="shared" si="1"/>
        <v>0</v>
      </c>
    </row>
    <row r="16" spans="1:26" s="20" customFormat="1" x14ac:dyDescent="0.2">
      <c r="A16" s="2"/>
      <c r="B16" s="86">
        <f>'3. Investeringen'!B16</f>
        <v>2</v>
      </c>
      <c r="C16" s="86" t="str">
        <f>'3. Investeringen'!C16</f>
        <v>Start-GAW excl. bijzonderheden</v>
      </c>
      <c r="D16" s="86" t="str">
        <f>'3. Investeringen'!F16</f>
        <v>TD</v>
      </c>
      <c r="E16" s="173">
        <f>'3. Investeringen'!M16</f>
        <v>26.900000000000091</v>
      </c>
      <c r="F16" s="121">
        <f>'3. Investeringen'!N16</f>
        <v>2011</v>
      </c>
      <c r="G16" s="86">
        <f>'3. Investeringen'!O16</f>
        <v>697846074.19125736</v>
      </c>
      <c r="I16" s="138">
        <f>'5. Selectie'!P65</f>
        <v>1</v>
      </c>
      <c r="K16" s="87">
        <f t="shared" si="1"/>
        <v>697846074.19125736</v>
      </c>
      <c r="L16" s="87">
        <f t="shared" si="1"/>
        <v>0</v>
      </c>
      <c r="M16" s="87">
        <f t="shared" si="1"/>
        <v>0</v>
      </c>
      <c r="N16" s="87">
        <f t="shared" si="1"/>
        <v>0</v>
      </c>
      <c r="O16" s="87">
        <f t="shared" si="1"/>
        <v>0</v>
      </c>
      <c r="P16" s="87">
        <f t="shared" si="1"/>
        <v>0</v>
      </c>
      <c r="Q16" s="87">
        <f t="shared" si="1"/>
        <v>0</v>
      </c>
      <c r="R16" s="87">
        <f t="shared" si="1"/>
        <v>0</v>
      </c>
      <c r="S16" s="87">
        <f t="shared" si="1"/>
        <v>0</v>
      </c>
      <c r="T16" s="87">
        <f t="shared" si="1"/>
        <v>0</v>
      </c>
      <c r="U16" s="87">
        <f t="shared" si="1"/>
        <v>0</v>
      </c>
      <c r="V16" s="87">
        <f t="shared" si="1"/>
        <v>0</v>
      </c>
      <c r="W16" s="87">
        <f t="shared" si="1"/>
        <v>0</v>
      </c>
      <c r="X16" s="87">
        <f t="shared" si="1"/>
        <v>0</v>
      </c>
      <c r="Y16" s="87">
        <f t="shared" si="1"/>
        <v>0</v>
      </c>
      <c r="Z16" s="87">
        <f t="shared" si="1"/>
        <v>0</v>
      </c>
    </row>
    <row r="17" spans="1:26" s="20" customFormat="1" x14ac:dyDescent="0.2">
      <c r="A17" s="2"/>
      <c r="B17" s="86">
        <f>'3. Investeringen'!B17</f>
        <v>3</v>
      </c>
      <c r="C17" s="86" t="str">
        <f>'3. Investeringen'!C17</f>
        <v>Nieuwe investeringen</v>
      </c>
      <c r="D17" s="86" t="str">
        <f>'3. Investeringen'!F17</f>
        <v>TD</v>
      </c>
      <c r="E17" s="173">
        <f>'3. Investeringen'!M17</f>
        <v>48.5</v>
      </c>
      <c r="F17" s="121">
        <f>'3. Investeringen'!N17</f>
        <v>2011</v>
      </c>
      <c r="G17" s="86">
        <f>'3. Investeringen'!O17</f>
        <v>4548688.6023589475</v>
      </c>
      <c r="I17" s="138">
        <f>'5. Selectie'!P66</f>
        <v>1</v>
      </c>
      <c r="K17" s="87">
        <f t="shared" si="1"/>
        <v>4548688.6023589475</v>
      </c>
      <c r="L17" s="87">
        <f t="shared" si="1"/>
        <v>0</v>
      </c>
      <c r="M17" s="87">
        <f t="shared" si="1"/>
        <v>0</v>
      </c>
      <c r="N17" s="87">
        <f t="shared" si="1"/>
        <v>0</v>
      </c>
      <c r="O17" s="87">
        <f t="shared" si="1"/>
        <v>0</v>
      </c>
      <c r="P17" s="87">
        <f t="shared" si="1"/>
        <v>0</v>
      </c>
      <c r="Q17" s="87">
        <f t="shared" si="1"/>
        <v>0</v>
      </c>
      <c r="R17" s="87">
        <f t="shared" si="1"/>
        <v>0</v>
      </c>
      <c r="S17" s="87">
        <f t="shared" si="1"/>
        <v>0</v>
      </c>
      <c r="T17" s="87">
        <f t="shared" si="1"/>
        <v>0</v>
      </c>
      <c r="U17" s="87">
        <f t="shared" si="1"/>
        <v>0</v>
      </c>
      <c r="V17" s="87">
        <f t="shared" si="1"/>
        <v>0</v>
      </c>
      <c r="W17" s="87">
        <f t="shared" si="1"/>
        <v>0</v>
      </c>
      <c r="X17" s="87">
        <f t="shared" si="1"/>
        <v>0</v>
      </c>
      <c r="Y17" s="87">
        <f t="shared" si="1"/>
        <v>0</v>
      </c>
      <c r="Z17" s="87">
        <f t="shared" si="1"/>
        <v>0</v>
      </c>
    </row>
    <row r="18" spans="1:26" s="20" customFormat="1" x14ac:dyDescent="0.2">
      <c r="A18" s="2"/>
      <c r="B18" s="86">
        <f>'3. Investeringen'!B18</f>
        <v>4</v>
      </c>
      <c r="C18" s="86" t="str">
        <f>'3. Investeringen'!C18</f>
        <v>Nieuwe investeringen</v>
      </c>
      <c r="D18" s="86" t="str">
        <f>'3. Investeringen'!F18</f>
        <v>TD</v>
      </c>
      <c r="E18" s="173">
        <f>'3. Investeringen'!M18</f>
        <v>38.5</v>
      </c>
      <c r="F18" s="121">
        <f>'3. Investeringen'!N18</f>
        <v>2011</v>
      </c>
      <c r="G18" s="86">
        <f>'3. Investeringen'!O18</f>
        <v>5002041.0166200222</v>
      </c>
      <c r="I18" s="138">
        <f>'5. Selectie'!P67</f>
        <v>1</v>
      </c>
      <c r="K18" s="87">
        <f t="shared" si="1"/>
        <v>5002041.0166200222</v>
      </c>
      <c r="L18" s="87">
        <f t="shared" si="1"/>
        <v>0</v>
      </c>
      <c r="M18" s="87">
        <f t="shared" si="1"/>
        <v>0</v>
      </c>
      <c r="N18" s="87">
        <f t="shared" si="1"/>
        <v>0</v>
      </c>
      <c r="O18" s="87">
        <f t="shared" si="1"/>
        <v>0</v>
      </c>
      <c r="P18" s="87">
        <f t="shared" si="1"/>
        <v>0</v>
      </c>
      <c r="Q18" s="87">
        <f t="shared" si="1"/>
        <v>0</v>
      </c>
      <c r="R18" s="87">
        <f t="shared" si="1"/>
        <v>0</v>
      </c>
      <c r="S18" s="87">
        <f t="shared" si="1"/>
        <v>0</v>
      </c>
      <c r="T18" s="87">
        <f t="shared" si="1"/>
        <v>0</v>
      </c>
      <c r="U18" s="87">
        <f t="shared" si="1"/>
        <v>0</v>
      </c>
      <c r="V18" s="87">
        <f t="shared" si="1"/>
        <v>0</v>
      </c>
      <c r="W18" s="87">
        <f t="shared" si="1"/>
        <v>0</v>
      </c>
      <c r="X18" s="87">
        <f t="shared" si="1"/>
        <v>0</v>
      </c>
      <c r="Y18" s="87">
        <f t="shared" si="1"/>
        <v>0</v>
      </c>
      <c r="Z18" s="87">
        <f t="shared" si="1"/>
        <v>0</v>
      </c>
    </row>
    <row r="19" spans="1:26" s="20" customFormat="1" x14ac:dyDescent="0.2">
      <c r="A19" s="2"/>
      <c r="B19" s="86">
        <f>'3. Investeringen'!B19</f>
        <v>5</v>
      </c>
      <c r="C19" s="86" t="str">
        <f>'3. Investeringen'!C19</f>
        <v>Nieuwe investeringen</v>
      </c>
      <c r="D19" s="86" t="str">
        <f>'3. Investeringen'!F19</f>
        <v>TD</v>
      </c>
      <c r="E19" s="173">
        <f>'3. Investeringen'!M19</f>
        <v>23.5</v>
      </c>
      <c r="F19" s="121">
        <f>'3. Investeringen'!N19</f>
        <v>2011</v>
      </c>
      <c r="G19" s="86">
        <f>'3. Investeringen'!O19</f>
        <v>2150016.3033090034</v>
      </c>
      <c r="I19" s="138">
        <f>'5. Selectie'!P68</f>
        <v>1</v>
      </c>
      <c r="K19" s="87">
        <f t="shared" si="1"/>
        <v>2150016.3033090034</v>
      </c>
      <c r="L19" s="87">
        <f t="shared" si="1"/>
        <v>0</v>
      </c>
      <c r="M19" s="87">
        <f t="shared" si="1"/>
        <v>0</v>
      </c>
      <c r="N19" s="87">
        <f t="shared" si="1"/>
        <v>0</v>
      </c>
      <c r="O19" s="87">
        <f t="shared" si="1"/>
        <v>0</v>
      </c>
      <c r="P19" s="87">
        <f t="shared" si="1"/>
        <v>0</v>
      </c>
      <c r="Q19" s="87">
        <f t="shared" si="1"/>
        <v>0</v>
      </c>
      <c r="R19" s="87">
        <f t="shared" si="1"/>
        <v>0</v>
      </c>
      <c r="S19" s="87">
        <f t="shared" si="1"/>
        <v>0</v>
      </c>
      <c r="T19" s="87">
        <f t="shared" si="1"/>
        <v>0</v>
      </c>
      <c r="U19" s="87">
        <f t="shared" si="1"/>
        <v>0</v>
      </c>
      <c r="V19" s="87">
        <f t="shared" si="1"/>
        <v>0</v>
      </c>
      <c r="W19" s="87">
        <f t="shared" si="1"/>
        <v>0</v>
      </c>
      <c r="X19" s="87">
        <f t="shared" si="1"/>
        <v>0</v>
      </c>
      <c r="Y19" s="87">
        <f t="shared" si="1"/>
        <v>0</v>
      </c>
      <c r="Z19" s="87">
        <f t="shared" si="1"/>
        <v>0</v>
      </c>
    </row>
    <row r="20" spans="1:26" s="20" customFormat="1" x14ac:dyDescent="0.2">
      <c r="A20" s="2"/>
      <c r="B20" s="86">
        <f>'3. Investeringen'!B20</f>
        <v>6</v>
      </c>
      <c r="C20" s="86" t="str">
        <f>'3. Investeringen'!C20</f>
        <v>Nieuwe investeringen</v>
      </c>
      <c r="D20" s="86" t="str">
        <f>'3. Investeringen'!F20</f>
        <v>TD</v>
      </c>
      <c r="E20" s="173">
        <f>'3. Investeringen'!M20</f>
        <v>18.5</v>
      </c>
      <c r="F20" s="121">
        <f>'3. Investeringen'!N20</f>
        <v>2011</v>
      </c>
      <c r="G20" s="86">
        <f>'3. Investeringen'!O20</f>
        <v>-3012.1464680000017</v>
      </c>
      <c r="I20" s="138">
        <f>'5. Selectie'!P69</f>
        <v>1</v>
      </c>
      <c r="K20" s="87">
        <f t="shared" si="1"/>
        <v>-3012.1464680000017</v>
      </c>
      <c r="L20" s="87">
        <f t="shared" si="1"/>
        <v>0</v>
      </c>
      <c r="M20" s="87">
        <f t="shared" si="1"/>
        <v>0</v>
      </c>
      <c r="N20" s="87">
        <f t="shared" si="1"/>
        <v>0</v>
      </c>
      <c r="O20" s="87">
        <f t="shared" si="1"/>
        <v>0</v>
      </c>
      <c r="P20" s="87">
        <f t="shared" si="1"/>
        <v>0</v>
      </c>
      <c r="Q20" s="87">
        <f t="shared" si="1"/>
        <v>0</v>
      </c>
      <c r="R20" s="87">
        <f t="shared" si="1"/>
        <v>0</v>
      </c>
      <c r="S20" s="87">
        <f t="shared" si="1"/>
        <v>0</v>
      </c>
      <c r="T20" s="87">
        <f t="shared" si="1"/>
        <v>0</v>
      </c>
      <c r="U20" s="87">
        <f t="shared" si="1"/>
        <v>0</v>
      </c>
      <c r="V20" s="87">
        <f t="shared" si="1"/>
        <v>0</v>
      </c>
      <c r="W20" s="87">
        <f t="shared" si="1"/>
        <v>0</v>
      </c>
      <c r="X20" s="87">
        <f t="shared" si="1"/>
        <v>0</v>
      </c>
      <c r="Y20" s="87">
        <f t="shared" si="1"/>
        <v>0</v>
      </c>
      <c r="Z20" s="87">
        <f t="shared" si="1"/>
        <v>0</v>
      </c>
    </row>
    <row r="21" spans="1:26" s="20" customFormat="1" x14ac:dyDescent="0.2">
      <c r="A21" s="2"/>
      <c r="B21" s="86">
        <f>'3. Investeringen'!B21</f>
        <v>7</v>
      </c>
      <c r="C21" s="86" t="str">
        <f>'3. Investeringen'!C21</f>
        <v>Nieuwe investeringen</v>
      </c>
      <c r="D21" s="86" t="str">
        <f>'3. Investeringen'!F21</f>
        <v>TD</v>
      </c>
      <c r="E21" s="173">
        <f>'3. Investeringen'!M21</f>
        <v>3.5</v>
      </c>
      <c r="F21" s="121">
        <f>'3. Investeringen'!N21</f>
        <v>2011</v>
      </c>
      <c r="G21" s="86">
        <f>'3. Investeringen'!O21</f>
        <v>137958.44263524958</v>
      </c>
      <c r="I21" s="138">
        <f>'5. Selectie'!P70</f>
        <v>1</v>
      </c>
      <c r="K21" s="87">
        <f t="shared" si="1"/>
        <v>137958.44263524958</v>
      </c>
      <c r="L21" s="87">
        <f t="shared" si="1"/>
        <v>0</v>
      </c>
      <c r="M21" s="87">
        <f t="shared" si="1"/>
        <v>0</v>
      </c>
      <c r="N21" s="87">
        <f t="shared" si="1"/>
        <v>0</v>
      </c>
      <c r="O21" s="87">
        <f t="shared" si="1"/>
        <v>0</v>
      </c>
      <c r="P21" s="87">
        <f t="shared" si="1"/>
        <v>0</v>
      </c>
      <c r="Q21" s="87">
        <f t="shared" si="1"/>
        <v>0</v>
      </c>
      <c r="R21" s="87">
        <f t="shared" si="1"/>
        <v>0</v>
      </c>
      <c r="S21" s="87">
        <f t="shared" si="1"/>
        <v>0</v>
      </c>
      <c r="T21" s="87">
        <f t="shared" si="1"/>
        <v>0</v>
      </c>
      <c r="U21" s="87">
        <f t="shared" si="1"/>
        <v>0</v>
      </c>
      <c r="V21" s="87">
        <f t="shared" si="1"/>
        <v>0</v>
      </c>
      <c r="W21" s="87">
        <f t="shared" si="1"/>
        <v>0</v>
      </c>
      <c r="X21" s="87">
        <f t="shared" si="1"/>
        <v>0</v>
      </c>
      <c r="Y21" s="87">
        <f t="shared" si="1"/>
        <v>0</v>
      </c>
      <c r="Z21" s="87">
        <f t="shared" si="1"/>
        <v>0</v>
      </c>
    </row>
    <row r="22" spans="1:26" s="20" customFormat="1" x14ac:dyDescent="0.2">
      <c r="A22" s="2"/>
      <c r="B22" s="86">
        <f>'3. Investeringen'!B22</f>
        <v>8</v>
      </c>
      <c r="C22" s="86" t="str">
        <f>'3. Investeringen'!C22</f>
        <v>Nieuwe investeringen</v>
      </c>
      <c r="D22" s="86" t="str">
        <f>'3. Investeringen'!F22</f>
        <v>TD</v>
      </c>
      <c r="E22" s="173">
        <f>'3. Investeringen'!M22</f>
        <v>0</v>
      </c>
      <c r="F22" s="121">
        <f>'3. Investeringen'!N22</f>
        <v>2011</v>
      </c>
      <c r="G22" s="86">
        <f>'3. Investeringen'!O22</f>
        <v>0</v>
      </c>
      <c r="I22" s="138">
        <f>'5. Selectie'!P71</f>
        <v>1</v>
      </c>
      <c r="K22" s="87">
        <f t="shared" si="1"/>
        <v>0</v>
      </c>
      <c r="L22" s="87">
        <f t="shared" si="1"/>
        <v>0</v>
      </c>
      <c r="M22" s="87">
        <f t="shared" si="1"/>
        <v>0</v>
      </c>
      <c r="N22" s="87">
        <f t="shared" si="1"/>
        <v>0</v>
      </c>
      <c r="O22" s="87">
        <f t="shared" si="1"/>
        <v>0</v>
      </c>
      <c r="P22" s="87">
        <f t="shared" si="1"/>
        <v>0</v>
      </c>
      <c r="Q22" s="87">
        <f t="shared" si="1"/>
        <v>0</v>
      </c>
      <c r="R22" s="87">
        <f t="shared" si="1"/>
        <v>0</v>
      </c>
      <c r="S22" s="87">
        <f t="shared" si="1"/>
        <v>0</v>
      </c>
      <c r="T22" s="87">
        <f t="shared" si="1"/>
        <v>0</v>
      </c>
      <c r="U22" s="87">
        <f t="shared" si="1"/>
        <v>0</v>
      </c>
      <c r="V22" s="87">
        <f t="shared" si="1"/>
        <v>0</v>
      </c>
      <c r="W22" s="87">
        <f t="shared" si="1"/>
        <v>0</v>
      </c>
      <c r="X22" s="87">
        <f t="shared" si="1"/>
        <v>0</v>
      </c>
      <c r="Y22" s="87">
        <f t="shared" si="1"/>
        <v>0</v>
      </c>
      <c r="Z22" s="87">
        <f t="shared" si="1"/>
        <v>0</v>
      </c>
    </row>
    <row r="23" spans="1:26" s="20" customFormat="1" x14ac:dyDescent="0.2">
      <c r="A23" s="2"/>
      <c r="B23" s="86">
        <f>'3. Investeringen'!B23</f>
        <v>9</v>
      </c>
      <c r="C23" s="86" t="str">
        <f>'3. Investeringen'!C23</f>
        <v>Nieuwe investeringen</v>
      </c>
      <c r="D23" s="86" t="str">
        <f>'3. Investeringen'!F23</f>
        <v>TD</v>
      </c>
      <c r="E23" s="173">
        <f>'3. Investeringen'!M23</f>
        <v>0</v>
      </c>
      <c r="F23" s="121">
        <f>'3. Investeringen'!N23</f>
        <v>2011</v>
      </c>
      <c r="G23" s="86">
        <f>'3. Investeringen'!O23</f>
        <v>58651</v>
      </c>
      <c r="I23" s="138">
        <f>'5. Selectie'!P72</f>
        <v>1</v>
      </c>
      <c r="K23" s="87">
        <f t="shared" si="1"/>
        <v>58651</v>
      </c>
      <c r="L23" s="87">
        <f t="shared" si="1"/>
        <v>0</v>
      </c>
      <c r="M23" s="87">
        <f t="shared" si="1"/>
        <v>0</v>
      </c>
      <c r="N23" s="87">
        <f t="shared" si="1"/>
        <v>0</v>
      </c>
      <c r="O23" s="87">
        <f t="shared" si="1"/>
        <v>0</v>
      </c>
      <c r="P23" s="87">
        <f t="shared" si="1"/>
        <v>0</v>
      </c>
      <c r="Q23" s="87">
        <f t="shared" si="1"/>
        <v>0</v>
      </c>
      <c r="R23" s="87">
        <f t="shared" si="1"/>
        <v>0</v>
      </c>
      <c r="S23" s="87">
        <f t="shared" si="1"/>
        <v>0</v>
      </c>
      <c r="T23" s="87">
        <f t="shared" si="1"/>
        <v>0</v>
      </c>
      <c r="U23" s="87">
        <f t="shared" si="1"/>
        <v>0</v>
      </c>
      <c r="V23" s="87">
        <f t="shared" si="1"/>
        <v>0</v>
      </c>
      <c r="W23" s="87">
        <f t="shared" si="1"/>
        <v>0</v>
      </c>
      <c r="X23" s="87">
        <f t="shared" si="1"/>
        <v>0</v>
      </c>
      <c r="Y23" s="87">
        <f t="shared" si="1"/>
        <v>0</v>
      </c>
      <c r="Z23" s="87">
        <f t="shared" si="1"/>
        <v>0</v>
      </c>
    </row>
    <row r="24" spans="1:26" s="20" customFormat="1" x14ac:dyDescent="0.2">
      <c r="A24" s="2"/>
      <c r="B24" s="86">
        <f>'3. Investeringen'!B24</f>
        <v>10</v>
      </c>
      <c r="C24" s="86" t="str">
        <f>'3. Investeringen'!C24</f>
        <v>Nieuwe investeringen</v>
      </c>
      <c r="D24" s="86" t="str">
        <f>'3. Investeringen'!F24</f>
        <v>TD</v>
      </c>
      <c r="E24" s="173">
        <f>'3. Investeringen'!M24</f>
        <v>49.5</v>
      </c>
      <c r="F24" s="121">
        <f>'3. Investeringen'!N24</f>
        <v>2011</v>
      </c>
      <c r="G24" s="86">
        <f>'3. Investeringen'!O24</f>
        <v>1620102.2251015515</v>
      </c>
      <c r="I24" s="138">
        <f>'5. Selectie'!P73</f>
        <v>1</v>
      </c>
      <c r="K24" s="87">
        <f t="shared" si="1"/>
        <v>1620102.2251015515</v>
      </c>
      <c r="L24" s="87">
        <f t="shared" si="1"/>
        <v>0</v>
      </c>
      <c r="M24" s="87">
        <f t="shared" si="1"/>
        <v>0</v>
      </c>
      <c r="N24" s="87">
        <f t="shared" si="1"/>
        <v>0</v>
      </c>
      <c r="O24" s="87">
        <f t="shared" si="1"/>
        <v>0</v>
      </c>
      <c r="P24" s="87">
        <f t="shared" si="1"/>
        <v>0</v>
      </c>
      <c r="Q24" s="87">
        <f t="shared" si="1"/>
        <v>0</v>
      </c>
      <c r="R24" s="87">
        <f t="shared" si="1"/>
        <v>0</v>
      </c>
      <c r="S24" s="87">
        <f t="shared" si="1"/>
        <v>0</v>
      </c>
      <c r="T24" s="87">
        <f t="shared" si="1"/>
        <v>0</v>
      </c>
      <c r="U24" s="87">
        <f t="shared" si="1"/>
        <v>0</v>
      </c>
      <c r="V24" s="87">
        <f t="shared" si="1"/>
        <v>0</v>
      </c>
      <c r="W24" s="87">
        <f t="shared" si="1"/>
        <v>0</v>
      </c>
      <c r="X24" s="87">
        <f t="shared" si="1"/>
        <v>0</v>
      </c>
      <c r="Y24" s="87">
        <f t="shared" si="1"/>
        <v>0</v>
      </c>
      <c r="Z24" s="87">
        <f t="shared" si="1"/>
        <v>0</v>
      </c>
    </row>
    <row r="25" spans="1:26" s="20" customFormat="1" x14ac:dyDescent="0.2">
      <c r="A25" s="2"/>
      <c r="B25" s="86">
        <f>'3. Investeringen'!B25</f>
        <v>11</v>
      </c>
      <c r="C25" s="86" t="str">
        <f>'3. Investeringen'!C25</f>
        <v>Nieuwe investeringen</v>
      </c>
      <c r="D25" s="86" t="str">
        <f>'3. Investeringen'!F25</f>
        <v>TD</v>
      </c>
      <c r="E25" s="173">
        <f>'3. Investeringen'!M25</f>
        <v>39.5</v>
      </c>
      <c r="F25" s="121">
        <f>'3. Investeringen'!N25</f>
        <v>2011</v>
      </c>
      <c r="G25" s="86">
        <f>'3. Investeringen'!O25</f>
        <v>4504746.7228319012</v>
      </c>
      <c r="I25" s="138">
        <f>'5. Selectie'!P74</f>
        <v>1</v>
      </c>
      <c r="K25" s="87">
        <f t="shared" ref="K25:Z34" si="2">($F25=K$14)*$I25*$G25</f>
        <v>4504746.7228319012</v>
      </c>
      <c r="L25" s="87">
        <f t="shared" si="2"/>
        <v>0</v>
      </c>
      <c r="M25" s="87">
        <f t="shared" si="2"/>
        <v>0</v>
      </c>
      <c r="N25" s="87">
        <f t="shared" si="2"/>
        <v>0</v>
      </c>
      <c r="O25" s="87">
        <f t="shared" si="2"/>
        <v>0</v>
      </c>
      <c r="P25" s="87">
        <f t="shared" si="2"/>
        <v>0</v>
      </c>
      <c r="Q25" s="87">
        <f t="shared" si="2"/>
        <v>0</v>
      </c>
      <c r="R25" s="87">
        <f t="shared" si="2"/>
        <v>0</v>
      </c>
      <c r="S25" s="87">
        <f t="shared" si="2"/>
        <v>0</v>
      </c>
      <c r="T25" s="87">
        <f t="shared" si="2"/>
        <v>0</v>
      </c>
      <c r="U25" s="87">
        <f t="shared" si="2"/>
        <v>0</v>
      </c>
      <c r="V25" s="87">
        <f t="shared" si="2"/>
        <v>0</v>
      </c>
      <c r="W25" s="87">
        <f t="shared" si="2"/>
        <v>0</v>
      </c>
      <c r="X25" s="87">
        <f t="shared" si="2"/>
        <v>0</v>
      </c>
      <c r="Y25" s="87">
        <f t="shared" si="2"/>
        <v>0</v>
      </c>
      <c r="Z25" s="87">
        <f t="shared" si="2"/>
        <v>0</v>
      </c>
    </row>
    <row r="26" spans="1:26" s="20" customFormat="1" x14ac:dyDescent="0.2">
      <c r="A26" s="2"/>
      <c r="B26" s="86">
        <f>'3. Investeringen'!B26</f>
        <v>12</v>
      </c>
      <c r="C26" s="86" t="str">
        <f>'3. Investeringen'!C26</f>
        <v>Nieuwe investeringen</v>
      </c>
      <c r="D26" s="86" t="str">
        <f>'3. Investeringen'!F26</f>
        <v>TD</v>
      </c>
      <c r="E26" s="173">
        <f>'3. Investeringen'!M26</f>
        <v>24.5</v>
      </c>
      <c r="F26" s="121">
        <f>'3. Investeringen'!N26</f>
        <v>2011</v>
      </c>
      <c r="G26" s="86">
        <f>'3. Investeringen'!O26</f>
        <v>944481.61209997372</v>
      </c>
      <c r="I26" s="138">
        <f>'5. Selectie'!P75</f>
        <v>1</v>
      </c>
      <c r="K26" s="87">
        <f t="shared" si="2"/>
        <v>944481.61209997372</v>
      </c>
      <c r="L26" s="87">
        <f t="shared" si="2"/>
        <v>0</v>
      </c>
      <c r="M26" s="87">
        <f t="shared" si="2"/>
        <v>0</v>
      </c>
      <c r="N26" s="87">
        <f t="shared" si="2"/>
        <v>0</v>
      </c>
      <c r="O26" s="87">
        <f t="shared" si="2"/>
        <v>0</v>
      </c>
      <c r="P26" s="87">
        <f t="shared" si="2"/>
        <v>0</v>
      </c>
      <c r="Q26" s="87">
        <f t="shared" si="2"/>
        <v>0</v>
      </c>
      <c r="R26" s="87">
        <f t="shared" si="2"/>
        <v>0</v>
      </c>
      <c r="S26" s="87">
        <f t="shared" si="2"/>
        <v>0</v>
      </c>
      <c r="T26" s="87">
        <f t="shared" si="2"/>
        <v>0</v>
      </c>
      <c r="U26" s="87">
        <f t="shared" si="2"/>
        <v>0</v>
      </c>
      <c r="V26" s="87">
        <f t="shared" si="2"/>
        <v>0</v>
      </c>
      <c r="W26" s="87">
        <f t="shared" si="2"/>
        <v>0</v>
      </c>
      <c r="X26" s="87">
        <f t="shared" si="2"/>
        <v>0</v>
      </c>
      <c r="Y26" s="87">
        <f t="shared" si="2"/>
        <v>0</v>
      </c>
      <c r="Z26" s="87">
        <f t="shared" si="2"/>
        <v>0</v>
      </c>
    </row>
    <row r="27" spans="1:26" s="20" customFormat="1" x14ac:dyDescent="0.2">
      <c r="A27" s="2"/>
      <c r="B27" s="86">
        <f>'3. Investeringen'!B27</f>
        <v>13</v>
      </c>
      <c r="C27" s="86" t="str">
        <f>'3. Investeringen'!C27</f>
        <v>Nieuwe investeringen</v>
      </c>
      <c r="D27" s="86" t="str">
        <f>'3. Investeringen'!F27</f>
        <v>TD</v>
      </c>
      <c r="E27" s="173">
        <f>'3. Investeringen'!M27</f>
        <v>4.5</v>
      </c>
      <c r="F27" s="121">
        <f>'3. Investeringen'!N27</f>
        <v>2011</v>
      </c>
      <c r="G27" s="86">
        <f>'3. Investeringen'!O27</f>
        <v>145132.12190577589</v>
      </c>
      <c r="I27" s="138">
        <f>'5. Selectie'!P76</f>
        <v>1</v>
      </c>
      <c r="K27" s="87">
        <f t="shared" si="2"/>
        <v>145132.12190577589</v>
      </c>
      <c r="L27" s="87">
        <f t="shared" si="2"/>
        <v>0</v>
      </c>
      <c r="M27" s="87">
        <f t="shared" si="2"/>
        <v>0</v>
      </c>
      <c r="N27" s="87">
        <f t="shared" si="2"/>
        <v>0</v>
      </c>
      <c r="O27" s="87">
        <f t="shared" si="2"/>
        <v>0</v>
      </c>
      <c r="P27" s="87">
        <f t="shared" si="2"/>
        <v>0</v>
      </c>
      <c r="Q27" s="87">
        <f t="shared" si="2"/>
        <v>0</v>
      </c>
      <c r="R27" s="87">
        <f t="shared" si="2"/>
        <v>0</v>
      </c>
      <c r="S27" s="87">
        <f t="shared" si="2"/>
        <v>0</v>
      </c>
      <c r="T27" s="87">
        <f t="shared" si="2"/>
        <v>0</v>
      </c>
      <c r="U27" s="87">
        <f t="shared" si="2"/>
        <v>0</v>
      </c>
      <c r="V27" s="87">
        <f t="shared" si="2"/>
        <v>0</v>
      </c>
      <c r="W27" s="87">
        <f t="shared" si="2"/>
        <v>0</v>
      </c>
      <c r="X27" s="87">
        <f t="shared" si="2"/>
        <v>0</v>
      </c>
      <c r="Y27" s="87">
        <f t="shared" si="2"/>
        <v>0</v>
      </c>
      <c r="Z27" s="87">
        <f t="shared" si="2"/>
        <v>0</v>
      </c>
    </row>
    <row r="28" spans="1:26" s="20" customFormat="1" x14ac:dyDescent="0.2">
      <c r="A28" s="2"/>
      <c r="B28" s="86">
        <f>'3. Investeringen'!B28</f>
        <v>14</v>
      </c>
      <c r="C28" s="86" t="str">
        <f>'3. Investeringen'!C28</f>
        <v>Nieuwe investeringen</v>
      </c>
      <c r="D28" s="86" t="str">
        <f>'3. Investeringen'!F28</f>
        <v>TD</v>
      </c>
      <c r="E28" s="173">
        <f>'3. Investeringen'!M28</f>
        <v>0</v>
      </c>
      <c r="F28" s="121">
        <f>'3. Investeringen'!N28</f>
        <v>2011</v>
      </c>
      <c r="G28" s="86">
        <f>'3. Investeringen'!O28</f>
        <v>0</v>
      </c>
      <c r="I28" s="138">
        <f>'5. Selectie'!P77</f>
        <v>1</v>
      </c>
      <c r="K28" s="87">
        <f t="shared" si="2"/>
        <v>0</v>
      </c>
      <c r="L28" s="87">
        <f t="shared" si="2"/>
        <v>0</v>
      </c>
      <c r="M28" s="87">
        <f t="shared" si="2"/>
        <v>0</v>
      </c>
      <c r="N28" s="87">
        <f t="shared" si="2"/>
        <v>0</v>
      </c>
      <c r="O28" s="87">
        <f t="shared" si="2"/>
        <v>0</v>
      </c>
      <c r="P28" s="87">
        <f t="shared" si="2"/>
        <v>0</v>
      </c>
      <c r="Q28" s="87">
        <f t="shared" si="2"/>
        <v>0</v>
      </c>
      <c r="R28" s="87">
        <f t="shared" si="2"/>
        <v>0</v>
      </c>
      <c r="S28" s="87">
        <f t="shared" si="2"/>
        <v>0</v>
      </c>
      <c r="T28" s="87">
        <f t="shared" si="2"/>
        <v>0</v>
      </c>
      <c r="U28" s="87">
        <f t="shared" si="2"/>
        <v>0</v>
      </c>
      <c r="V28" s="87">
        <f t="shared" si="2"/>
        <v>0</v>
      </c>
      <c r="W28" s="87">
        <f t="shared" si="2"/>
        <v>0</v>
      </c>
      <c r="X28" s="87">
        <f t="shared" si="2"/>
        <v>0</v>
      </c>
      <c r="Y28" s="87">
        <f t="shared" si="2"/>
        <v>0</v>
      </c>
      <c r="Z28" s="87">
        <f t="shared" si="2"/>
        <v>0</v>
      </c>
    </row>
    <row r="29" spans="1:26" s="20" customFormat="1" x14ac:dyDescent="0.2">
      <c r="A29" s="2"/>
      <c r="B29" s="86">
        <f>'3. Investeringen'!B29</f>
        <v>15</v>
      </c>
      <c r="C29" s="86" t="str">
        <f>'3. Investeringen'!C29</f>
        <v>Nieuwe investeringen</v>
      </c>
      <c r="D29" s="86" t="str">
        <f>'3. Investeringen'!F29</f>
        <v>TD</v>
      </c>
      <c r="E29" s="173">
        <f>'3. Investeringen'!M29</f>
        <v>0</v>
      </c>
      <c r="F29" s="121">
        <f>'3. Investeringen'!N29</f>
        <v>2011</v>
      </c>
      <c r="G29" s="86">
        <f>'3. Investeringen'!O29</f>
        <v>9810</v>
      </c>
      <c r="I29" s="138">
        <f>'5. Selectie'!P78</f>
        <v>1</v>
      </c>
      <c r="K29" s="87">
        <f t="shared" si="2"/>
        <v>9810</v>
      </c>
      <c r="L29" s="87">
        <f t="shared" si="2"/>
        <v>0</v>
      </c>
      <c r="M29" s="87">
        <f t="shared" si="2"/>
        <v>0</v>
      </c>
      <c r="N29" s="87">
        <f t="shared" si="2"/>
        <v>0</v>
      </c>
      <c r="O29" s="87">
        <f t="shared" si="2"/>
        <v>0</v>
      </c>
      <c r="P29" s="87">
        <f t="shared" si="2"/>
        <v>0</v>
      </c>
      <c r="Q29" s="87">
        <f t="shared" si="2"/>
        <v>0</v>
      </c>
      <c r="R29" s="87">
        <f t="shared" si="2"/>
        <v>0</v>
      </c>
      <c r="S29" s="87">
        <f t="shared" si="2"/>
        <v>0</v>
      </c>
      <c r="T29" s="87">
        <f t="shared" si="2"/>
        <v>0</v>
      </c>
      <c r="U29" s="87">
        <f t="shared" si="2"/>
        <v>0</v>
      </c>
      <c r="V29" s="87">
        <f t="shared" si="2"/>
        <v>0</v>
      </c>
      <c r="W29" s="87">
        <f t="shared" si="2"/>
        <v>0</v>
      </c>
      <c r="X29" s="87">
        <f t="shared" si="2"/>
        <v>0</v>
      </c>
      <c r="Y29" s="87">
        <f t="shared" si="2"/>
        <v>0</v>
      </c>
      <c r="Z29" s="87">
        <f t="shared" si="2"/>
        <v>0</v>
      </c>
    </row>
    <row r="30" spans="1:26" s="20" customFormat="1" x14ac:dyDescent="0.2">
      <c r="A30" s="2"/>
      <c r="B30" s="86">
        <f>'3. Investeringen'!B30</f>
        <v>16</v>
      </c>
      <c r="C30" s="86" t="str">
        <f>'3. Investeringen'!C30</f>
        <v>Nieuwe investeringen</v>
      </c>
      <c r="D30" s="86" t="str">
        <f>'3. Investeringen'!F30</f>
        <v>TD</v>
      </c>
      <c r="E30" s="173">
        <f>'3. Investeringen'!M30</f>
        <v>50.5</v>
      </c>
      <c r="F30" s="121">
        <f>'3. Investeringen'!N30</f>
        <v>2011</v>
      </c>
      <c r="G30" s="86">
        <f>'3. Investeringen'!O30</f>
        <v>2806805.1559314542</v>
      </c>
      <c r="I30" s="138">
        <f>'5. Selectie'!P79</f>
        <v>1</v>
      </c>
      <c r="K30" s="87">
        <f t="shared" si="2"/>
        <v>2806805.1559314542</v>
      </c>
      <c r="L30" s="87">
        <f t="shared" si="2"/>
        <v>0</v>
      </c>
      <c r="M30" s="87">
        <f t="shared" si="2"/>
        <v>0</v>
      </c>
      <c r="N30" s="87">
        <f t="shared" si="2"/>
        <v>0</v>
      </c>
      <c r="O30" s="87">
        <f t="shared" si="2"/>
        <v>0</v>
      </c>
      <c r="P30" s="87">
        <f t="shared" si="2"/>
        <v>0</v>
      </c>
      <c r="Q30" s="87">
        <f t="shared" si="2"/>
        <v>0</v>
      </c>
      <c r="R30" s="87">
        <f t="shared" si="2"/>
        <v>0</v>
      </c>
      <c r="S30" s="87">
        <f t="shared" si="2"/>
        <v>0</v>
      </c>
      <c r="T30" s="87">
        <f t="shared" si="2"/>
        <v>0</v>
      </c>
      <c r="U30" s="87">
        <f t="shared" si="2"/>
        <v>0</v>
      </c>
      <c r="V30" s="87">
        <f t="shared" si="2"/>
        <v>0</v>
      </c>
      <c r="W30" s="87">
        <f t="shared" si="2"/>
        <v>0</v>
      </c>
      <c r="X30" s="87">
        <f t="shared" si="2"/>
        <v>0</v>
      </c>
      <c r="Y30" s="87">
        <f t="shared" si="2"/>
        <v>0</v>
      </c>
      <c r="Z30" s="87">
        <f t="shared" si="2"/>
        <v>0</v>
      </c>
    </row>
    <row r="31" spans="1:26" s="20" customFormat="1" x14ac:dyDescent="0.2">
      <c r="A31" s="2"/>
      <c r="B31" s="86">
        <f>'3. Investeringen'!B31</f>
        <v>17</v>
      </c>
      <c r="C31" s="86" t="str">
        <f>'3. Investeringen'!C31</f>
        <v>Nieuwe investeringen</v>
      </c>
      <c r="D31" s="86" t="str">
        <f>'3. Investeringen'!F31</f>
        <v>TD</v>
      </c>
      <c r="E31" s="173">
        <f>'3. Investeringen'!M31</f>
        <v>40.5</v>
      </c>
      <c r="F31" s="121">
        <f>'3. Investeringen'!N31</f>
        <v>2011</v>
      </c>
      <c r="G31" s="86">
        <f>'3. Investeringen'!O31</f>
        <v>12586853.217299787</v>
      </c>
      <c r="I31" s="138">
        <f>'5. Selectie'!P80</f>
        <v>1</v>
      </c>
      <c r="K31" s="87">
        <f t="shared" si="2"/>
        <v>12586853.217299787</v>
      </c>
      <c r="L31" s="87">
        <f t="shared" si="2"/>
        <v>0</v>
      </c>
      <c r="M31" s="87">
        <f t="shared" si="2"/>
        <v>0</v>
      </c>
      <c r="N31" s="87">
        <f t="shared" si="2"/>
        <v>0</v>
      </c>
      <c r="O31" s="87">
        <f t="shared" si="2"/>
        <v>0</v>
      </c>
      <c r="P31" s="87">
        <f t="shared" si="2"/>
        <v>0</v>
      </c>
      <c r="Q31" s="87">
        <f t="shared" si="2"/>
        <v>0</v>
      </c>
      <c r="R31" s="87">
        <f t="shared" si="2"/>
        <v>0</v>
      </c>
      <c r="S31" s="87">
        <f t="shared" si="2"/>
        <v>0</v>
      </c>
      <c r="T31" s="87">
        <f t="shared" si="2"/>
        <v>0</v>
      </c>
      <c r="U31" s="87">
        <f t="shared" si="2"/>
        <v>0</v>
      </c>
      <c r="V31" s="87">
        <f t="shared" si="2"/>
        <v>0</v>
      </c>
      <c r="W31" s="87">
        <f t="shared" si="2"/>
        <v>0</v>
      </c>
      <c r="X31" s="87">
        <f t="shared" si="2"/>
        <v>0</v>
      </c>
      <c r="Y31" s="87">
        <f t="shared" si="2"/>
        <v>0</v>
      </c>
      <c r="Z31" s="87">
        <f t="shared" si="2"/>
        <v>0</v>
      </c>
    </row>
    <row r="32" spans="1:26" s="20" customFormat="1" x14ac:dyDescent="0.2">
      <c r="A32" s="2"/>
      <c r="B32" s="86">
        <f>'3. Investeringen'!B32</f>
        <v>18</v>
      </c>
      <c r="C32" s="86" t="str">
        <f>'3. Investeringen'!C32</f>
        <v>Nieuwe investeringen</v>
      </c>
      <c r="D32" s="86" t="str">
        <f>'3. Investeringen'!F32</f>
        <v>TD</v>
      </c>
      <c r="E32" s="173">
        <f>'3. Investeringen'!M32</f>
        <v>25.5</v>
      </c>
      <c r="F32" s="121">
        <f>'3. Investeringen'!N32</f>
        <v>2011</v>
      </c>
      <c r="G32" s="86">
        <f>'3. Investeringen'!O32</f>
        <v>2689931.9027566351</v>
      </c>
      <c r="I32" s="138">
        <f>'5. Selectie'!P81</f>
        <v>1</v>
      </c>
      <c r="K32" s="87">
        <f t="shared" si="2"/>
        <v>2689931.9027566351</v>
      </c>
      <c r="L32" s="87">
        <f t="shared" si="2"/>
        <v>0</v>
      </c>
      <c r="M32" s="87">
        <f t="shared" si="2"/>
        <v>0</v>
      </c>
      <c r="N32" s="87">
        <f t="shared" si="2"/>
        <v>0</v>
      </c>
      <c r="O32" s="87">
        <f t="shared" si="2"/>
        <v>0</v>
      </c>
      <c r="P32" s="87">
        <f t="shared" si="2"/>
        <v>0</v>
      </c>
      <c r="Q32" s="87">
        <f t="shared" si="2"/>
        <v>0</v>
      </c>
      <c r="R32" s="87">
        <f t="shared" si="2"/>
        <v>0</v>
      </c>
      <c r="S32" s="87">
        <f t="shared" si="2"/>
        <v>0</v>
      </c>
      <c r="T32" s="87">
        <f t="shared" si="2"/>
        <v>0</v>
      </c>
      <c r="U32" s="87">
        <f t="shared" si="2"/>
        <v>0</v>
      </c>
      <c r="V32" s="87">
        <f t="shared" si="2"/>
        <v>0</v>
      </c>
      <c r="W32" s="87">
        <f t="shared" si="2"/>
        <v>0</v>
      </c>
      <c r="X32" s="87">
        <f t="shared" si="2"/>
        <v>0</v>
      </c>
      <c r="Y32" s="87">
        <f t="shared" si="2"/>
        <v>0</v>
      </c>
      <c r="Z32" s="87">
        <f t="shared" si="2"/>
        <v>0</v>
      </c>
    </row>
    <row r="33" spans="1:26" s="20" customFormat="1" x14ac:dyDescent="0.2">
      <c r="A33" s="2"/>
      <c r="B33" s="86">
        <f>'3. Investeringen'!B33</f>
        <v>19</v>
      </c>
      <c r="C33" s="86" t="str">
        <f>'3. Investeringen'!C33</f>
        <v>Nieuwe investeringen</v>
      </c>
      <c r="D33" s="86" t="str">
        <f>'3. Investeringen'!F33</f>
        <v>TD</v>
      </c>
      <c r="E33" s="173">
        <f>'3. Investeringen'!M33</f>
        <v>5.5</v>
      </c>
      <c r="F33" s="121">
        <f>'3. Investeringen'!N33</f>
        <v>2011</v>
      </c>
      <c r="G33" s="86">
        <f>'3. Investeringen'!O33</f>
        <v>978748.70487950533</v>
      </c>
      <c r="I33" s="138">
        <f>'5. Selectie'!P82</f>
        <v>1</v>
      </c>
      <c r="K33" s="87">
        <f t="shared" si="2"/>
        <v>978748.70487950533</v>
      </c>
      <c r="L33" s="87">
        <f t="shared" si="2"/>
        <v>0</v>
      </c>
      <c r="M33" s="87">
        <f t="shared" si="2"/>
        <v>0</v>
      </c>
      <c r="N33" s="87">
        <f t="shared" si="2"/>
        <v>0</v>
      </c>
      <c r="O33" s="87">
        <f t="shared" si="2"/>
        <v>0</v>
      </c>
      <c r="P33" s="87">
        <f t="shared" si="2"/>
        <v>0</v>
      </c>
      <c r="Q33" s="87">
        <f t="shared" si="2"/>
        <v>0</v>
      </c>
      <c r="R33" s="87">
        <f t="shared" si="2"/>
        <v>0</v>
      </c>
      <c r="S33" s="87">
        <f t="shared" si="2"/>
        <v>0</v>
      </c>
      <c r="T33" s="87">
        <f t="shared" si="2"/>
        <v>0</v>
      </c>
      <c r="U33" s="87">
        <f t="shared" si="2"/>
        <v>0</v>
      </c>
      <c r="V33" s="87">
        <f t="shared" si="2"/>
        <v>0</v>
      </c>
      <c r="W33" s="87">
        <f t="shared" si="2"/>
        <v>0</v>
      </c>
      <c r="X33" s="87">
        <f t="shared" si="2"/>
        <v>0</v>
      </c>
      <c r="Y33" s="87">
        <f t="shared" si="2"/>
        <v>0</v>
      </c>
      <c r="Z33" s="87">
        <f t="shared" si="2"/>
        <v>0</v>
      </c>
    </row>
    <row r="34" spans="1:26" s="20" customFormat="1" x14ac:dyDescent="0.2">
      <c r="A34" s="2"/>
      <c r="B34" s="86">
        <f>'3. Investeringen'!B34</f>
        <v>20</v>
      </c>
      <c r="C34" s="86" t="str">
        <f>'3. Investeringen'!C34</f>
        <v>Nieuwe investeringen</v>
      </c>
      <c r="D34" s="86" t="str">
        <f>'3. Investeringen'!F34</f>
        <v>TD</v>
      </c>
      <c r="E34" s="173">
        <f>'3. Investeringen'!M34</f>
        <v>0.5</v>
      </c>
      <c r="F34" s="121">
        <f>'3. Investeringen'!N34</f>
        <v>2011</v>
      </c>
      <c r="G34" s="86">
        <f>'3. Investeringen'!O34</f>
        <v>310888.88888888899</v>
      </c>
      <c r="I34" s="138">
        <f>'5. Selectie'!P83</f>
        <v>1</v>
      </c>
      <c r="K34" s="87">
        <f t="shared" si="2"/>
        <v>310888.88888888899</v>
      </c>
      <c r="L34" s="87">
        <f t="shared" si="2"/>
        <v>0</v>
      </c>
      <c r="M34" s="87">
        <f t="shared" si="2"/>
        <v>0</v>
      </c>
      <c r="N34" s="87">
        <f t="shared" si="2"/>
        <v>0</v>
      </c>
      <c r="O34" s="87">
        <f t="shared" si="2"/>
        <v>0</v>
      </c>
      <c r="P34" s="87">
        <f t="shared" si="2"/>
        <v>0</v>
      </c>
      <c r="Q34" s="87">
        <f t="shared" si="2"/>
        <v>0</v>
      </c>
      <c r="R34" s="87">
        <f t="shared" si="2"/>
        <v>0</v>
      </c>
      <c r="S34" s="87">
        <f t="shared" si="2"/>
        <v>0</v>
      </c>
      <c r="T34" s="87">
        <f t="shared" si="2"/>
        <v>0</v>
      </c>
      <c r="U34" s="87">
        <f t="shared" si="2"/>
        <v>0</v>
      </c>
      <c r="V34" s="87">
        <f t="shared" si="2"/>
        <v>0</v>
      </c>
      <c r="W34" s="87">
        <f t="shared" si="2"/>
        <v>0</v>
      </c>
      <c r="X34" s="87">
        <f t="shared" si="2"/>
        <v>0</v>
      </c>
      <c r="Y34" s="87">
        <f t="shared" si="2"/>
        <v>0</v>
      </c>
      <c r="Z34" s="87">
        <f t="shared" si="2"/>
        <v>0</v>
      </c>
    </row>
    <row r="35" spans="1:26" s="20" customFormat="1" x14ac:dyDescent="0.2">
      <c r="A35" s="2"/>
      <c r="B35" s="86">
        <f>'3. Investeringen'!B35</f>
        <v>21</v>
      </c>
      <c r="C35" s="86" t="str">
        <f>'3. Investeringen'!C35</f>
        <v>Nieuwe investeringen</v>
      </c>
      <c r="D35" s="86" t="str">
        <f>'3. Investeringen'!F35</f>
        <v>TD</v>
      </c>
      <c r="E35" s="173">
        <f>'3. Investeringen'!M35</f>
        <v>0</v>
      </c>
      <c r="F35" s="121">
        <f>'3. Investeringen'!N35</f>
        <v>2011</v>
      </c>
      <c r="G35" s="86">
        <f>'3. Investeringen'!O35</f>
        <v>1218.4400000000005</v>
      </c>
      <c r="I35" s="138">
        <f>'5. Selectie'!P84</f>
        <v>1</v>
      </c>
      <c r="K35" s="87">
        <f t="shared" ref="K35:Z44" si="3">($F35=K$14)*$I35*$G35</f>
        <v>1218.4400000000005</v>
      </c>
      <c r="L35" s="87">
        <f t="shared" si="3"/>
        <v>0</v>
      </c>
      <c r="M35" s="87">
        <f t="shared" si="3"/>
        <v>0</v>
      </c>
      <c r="N35" s="87">
        <f t="shared" si="3"/>
        <v>0</v>
      </c>
      <c r="O35" s="87">
        <f t="shared" si="3"/>
        <v>0</v>
      </c>
      <c r="P35" s="87">
        <f t="shared" si="3"/>
        <v>0</v>
      </c>
      <c r="Q35" s="87">
        <f t="shared" si="3"/>
        <v>0</v>
      </c>
      <c r="R35" s="87">
        <f t="shared" si="3"/>
        <v>0</v>
      </c>
      <c r="S35" s="87">
        <f t="shared" si="3"/>
        <v>0</v>
      </c>
      <c r="T35" s="87">
        <f t="shared" si="3"/>
        <v>0</v>
      </c>
      <c r="U35" s="87">
        <f t="shared" si="3"/>
        <v>0</v>
      </c>
      <c r="V35" s="87">
        <f t="shared" si="3"/>
        <v>0</v>
      </c>
      <c r="W35" s="87">
        <f t="shared" si="3"/>
        <v>0</v>
      </c>
      <c r="X35" s="87">
        <f t="shared" si="3"/>
        <v>0</v>
      </c>
      <c r="Y35" s="87">
        <f t="shared" si="3"/>
        <v>0</v>
      </c>
      <c r="Z35" s="87">
        <f t="shared" si="3"/>
        <v>0</v>
      </c>
    </row>
    <row r="36" spans="1:26" s="20" customFormat="1" x14ac:dyDescent="0.2">
      <c r="A36" s="2"/>
      <c r="B36" s="86">
        <f>'3. Investeringen'!B36</f>
        <v>22</v>
      </c>
      <c r="C36" s="86" t="str">
        <f>'3. Investeringen'!C36</f>
        <v>Nieuwe investeringen</v>
      </c>
      <c r="D36" s="86" t="str">
        <f>'3. Investeringen'!F36</f>
        <v>TD</v>
      </c>
      <c r="E36" s="173">
        <f>'3. Investeringen'!M36</f>
        <v>51.5</v>
      </c>
      <c r="F36" s="121">
        <f>'3. Investeringen'!N36</f>
        <v>2011</v>
      </c>
      <c r="G36" s="86">
        <f>'3. Investeringen'!O36</f>
        <v>4683248.1753909187</v>
      </c>
      <c r="I36" s="138">
        <f>'5. Selectie'!P85</f>
        <v>1</v>
      </c>
      <c r="K36" s="87">
        <f t="shared" si="3"/>
        <v>4683248.1753909187</v>
      </c>
      <c r="L36" s="87">
        <f t="shared" si="3"/>
        <v>0</v>
      </c>
      <c r="M36" s="87">
        <f t="shared" si="3"/>
        <v>0</v>
      </c>
      <c r="N36" s="87">
        <f t="shared" si="3"/>
        <v>0</v>
      </c>
      <c r="O36" s="87">
        <f t="shared" si="3"/>
        <v>0</v>
      </c>
      <c r="P36" s="87">
        <f t="shared" si="3"/>
        <v>0</v>
      </c>
      <c r="Q36" s="87">
        <f t="shared" si="3"/>
        <v>0</v>
      </c>
      <c r="R36" s="87">
        <f t="shared" si="3"/>
        <v>0</v>
      </c>
      <c r="S36" s="87">
        <f t="shared" si="3"/>
        <v>0</v>
      </c>
      <c r="T36" s="87">
        <f t="shared" si="3"/>
        <v>0</v>
      </c>
      <c r="U36" s="87">
        <f t="shared" si="3"/>
        <v>0</v>
      </c>
      <c r="V36" s="87">
        <f t="shared" si="3"/>
        <v>0</v>
      </c>
      <c r="W36" s="87">
        <f t="shared" si="3"/>
        <v>0</v>
      </c>
      <c r="X36" s="87">
        <f t="shared" si="3"/>
        <v>0</v>
      </c>
      <c r="Y36" s="87">
        <f t="shared" si="3"/>
        <v>0</v>
      </c>
      <c r="Z36" s="87">
        <f t="shared" si="3"/>
        <v>0</v>
      </c>
    </row>
    <row r="37" spans="1:26" s="20" customFormat="1" x14ac:dyDescent="0.2">
      <c r="A37" s="2"/>
      <c r="B37" s="86">
        <f>'3. Investeringen'!B37</f>
        <v>23</v>
      </c>
      <c r="C37" s="86" t="str">
        <f>'3. Investeringen'!C37</f>
        <v>Nieuwe investeringen</v>
      </c>
      <c r="D37" s="86" t="str">
        <f>'3. Investeringen'!F37</f>
        <v>TD</v>
      </c>
      <c r="E37" s="173">
        <f>'3. Investeringen'!M37</f>
        <v>41.5</v>
      </c>
      <c r="F37" s="121">
        <f>'3. Investeringen'!N37</f>
        <v>2011</v>
      </c>
      <c r="G37" s="86">
        <f>'3. Investeringen'!O37</f>
        <v>15964089.620305201</v>
      </c>
      <c r="I37" s="138">
        <f>'5. Selectie'!P86</f>
        <v>1</v>
      </c>
      <c r="K37" s="87">
        <f t="shared" si="3"/>
        <v>15964089.620305201</v>
      </c>
      <c r="L37" s="87">
        <f t="shared" si="3"/>
        <v>0</v>
      </c>
      <c r="M37" s="87">
        <f t="shared" si="3"/>
        <v>0</v>
      </c>
      <c r="N37" s="87">
        <f t="shared" si="3"/>
        <v>0</v>
      </c>
      <c r="O37" s="87">
        <f t="shared" si="3"/>
        <v>0</v>
      </c>
      <c r="P37" s="87">
        <f t="shared" si="3"/>
        <v>0</v>
      </c>
      <c r="Q37" s="87">
        <f t="shared" si="3"/>
        <v>0</v>
      </c>
      <c r="R37" s="87">
        <f t="shared" si="3"/>
        <v>0</v>
      </c>
      <c r="S37" s="87">
        <f t="shared" si="3"/>
        <v>0</v>
      </c>
      <c r="T37" s="87">
        <f t="shared" si="3"/>
        <v>0</v>
      </c>
      <c r="U37" s="87">
        <f t="shared" si="3"/>
        <v>0</v>
      </c>
      <c r="V37" s="87">
        <f t="shared" si="3"/>
        <v>0</v>
      </c>
      <c r="W37" s="87">
        <f t="shared" si="3"/>
        <v>0</v>
      </c>
      <c r="X37" s="87">
        <f t="shared" si="3"/>
        <v>0</v>
      </c>
      <c r="Y37" s="87">
        <f t="shared" si="3"/>
        <v>0</v>
      </c>
      <c r="Z37" s="87">
        <f t="shared" si="3"/>
        <v>0</v>
      </c>
    </row>
    <row r="38" spans="1:26" s="20" customFormat="1" x14ac:dyDescent="0.2">
      <c r="A38" s="2"/>
      <c r="B38" s="86">
        <f>'3. Investeringen'!B38</f>
        <v>24</v>
      </c>
      <c r="C38" s="86" t="str">
        <f>'3. Investeringen'!C38</f>
        <v>Nieuwe investeringen</v>
      </c>
      <c r="D38" s="86" t="str">
        <f>'3. Investeringen'!F38</f>
        <v>TD</v>
      </c>
      <c r="E38" s="173">
        <f>'3. Investeringen'!M38</f>
        <v>26.5</v>
      </c>
      <c r="F38" s="121">
        <f>'3. Investeringen'!N38</f>
        <v>2011</v>
      </c>
      <c r="G38" s="86">
        <f>'3. Investeringen'!O38</f>
        <v>4100051.5902333329</v>
      </c>
      <c r="I38" s="138">
        <f>'5. Selectie'!P87</f>
        <v>1</v>
      </c>
      <c r="K38" s="87">
        <f t="shared" si="3"/>
        <v>4100051.5902333329</v>
      </c>
      <c r="L38" s="87">
        <f t="shared" si="3"/>
        <v>0</v>
      </c>
      <c r="M38" s="87">
        <f t="shared" si="3"/>
        <v>0</v>
      </c>
      <c r="N38" s="87">
        <f t="shared" si="3"/>
        <v>0</v>
      </c>
      <c r="O38" s="87">
        <f t="shared" si="3"/>
        <v>0</v>
      </c>
      <c r="P38" s="87">
        <f t="shared" si="3"/>
        <v>0</v>
      </c>
      <c r="Q38" s="87">
        <f t="shared" si="3"/>
        <v>0</v>
      </c>
      <c r="R38" s="87">
        <f t="shared" si="3"/>
        <v>0</v>
      </c>
      <c r="S38" s="87">
        <f t="shared" si="3"/>
        <v>0</v>
      </c>
      <c r="T38" s="87">
        <f t="shared" si="3"/>
        <v>0</v>
      </c>
      <c r="U38" s="87">
        <f t="shared" si="3"/>
        <v>0</v>
      </c>
      <c r="V38" s="87">
        <f t="shared" si="3"/>
        <v>0</v>
      </c>
      <c r="W38" s="87">
        <f t="shared" si="3"/>
        <v>0</v>
      </c>
      <c r="X38" s="87">
        <f t="shared" si="3"/>
        <v>0</v>
      </c>
      <c r="Y38" s="87">
        <f t="shared" si="3"/>
        <v>0</v>
      </c>
      <c r="Z38" s="87">
        <f t="shared" si="3"/>
        <v>0</v>
      </c>
    </row>
    <row r="39" spans="1:26" s="20" customFormat="1" x14ac:dyDescent="0.2">
      <c r="A39" s="2"/>
      <c r="B39" s="86">
        <f>'3. Investeringen'!B39</f>
        <v>25</v>
      </c>
      <c r="C39" s="86" t="str">
        <f>'3. Investeringen'!C39</f>
        <v>Nieuwe investeringen</v>
      </c>
      <c r="D39" s="86" t="str">
        <f>'3. Investeringen'!F39</f>
        <v>TD</v>
      </c>
      <c r="E39" s="173">
        <f>'3. Investeringen'!M39</f>
        <v>6.5</v>
      </c>
      <c r="F39" s="121">
        <f>'3. Investeringen'!N39</f>
        <v>2011</v>
      </c>
      <c r="G39" s="86">
        <f>'3. Investeringen'!O39</f>
        <v>1304596.3261500001</v>
      </c>
      <c r="I39" s="138">
        <f>'5. Selectie'!P88</f>
        <v>1</v>
      </c>
      <c r="K39" s="87">
        <f t="shared" si="3"/>
        <v>1304596.3261500001</v>
      </c>
      <c r="L39" s="87">
        <f t="shared" si="3"/>
        <v>0</v>
      </c>
      <c r="M39" s="87">
        <f t="shared" si="3"/>
        <v>0</v>
      </c>
      <c r="N39" s="87">
        <f t="shared" si="3"/>
        <v>0</v>
      </c>
      <c r="O39" s="87">
        <f t="shared" si="3"/>
        <v>0</v>
      </c>
      <c r="P39" s="87">
        <f t="shared" si="3"/>
        <v>0</v>
      </c>
      <c r="Q39" s="87">
        <f t="shared" si="3"/>
        <v>0</v>
      </c>
      <c r="R39" s="87">
        <f t="shared" si="3"/>
        <v>0</v>
      </c>
      <c r="S39" s="87">
        <f t="shared" si="3"/>
        <v>0</v>
      </c>
      <c r="T39" s="87">
        <f t="shared" si="3"/>
        <v>0</v>
      </c>
      <c r="U39" s="87">
        <f t="shared" si="3"/>
        <v>0</v>
      </c>
      <c r="V39" s="87">
        <f t="shared" si="3"/>
        <v>0</v>
      </c>
      <c r="W39" s="87">
        <f t="shared" si="3"/>
        <v>0</v>
      </c>
      <c r="X39" s="87">
        <f t="shared" si="3"/>
        <v>0</v>
      </c>
      <c r="Y39" s="87">
        <f t="shared" si="3"/>
        <v>0</v>
      </c>
      <c r="Z39" s="87">
        <f t="shared" si="3"/>
        <v>0</v>
      </c>
    </row>
    <row r="40" spans="1:26" s="20" customFormat="1" x14ac:dyDescent="0.2">
      <c r="A40" s="2"/>
      <c r="B40" s="86">
        <f>'3. Investeringen'!B40</f>
        <v>26</v>
      </c>
      <c r="C40" s="86" t="str">
        <f>'3. Investeringen'!C40</f>
        <v>Nieuwe investeringen</v>
      </c>
      <c r="D40" s="86" t="str">
        <f>'3. Investeringen'!F40</f>
        <v>TD</v>
      </c>
      <c r="E40" s="173">
        <f>'3. Investeringen'!M40</f>
        <v>1.5</v>
      </c>
      <c r="F40" s="121">
        <f>'3. Investeringen'!N40</f>
        <v>2011</v>
      </c>
      <c r="G40" s="86">
        <f>'3. Investeringen'!O40</f>
        <v>1596297.7919999999</v>
      </c>
      <c r="I40" s="138">
        <f>'5. Selectie'!P89</f>
        <v>1</v>
      </c>
      <c r="K40" s="87">
        <f t="shared" si="3"/>
        <v>1596297.7919999999</v>
      </c>
      <c r="L40" s="87">
        <f t="shared" si="3"/>
        <v>0</v>
      </c>
      <c r="M40" s="87">
        <f t="shared" si="3"/>
        <v>0</v>
      </c>
      <c r="N40" s="87">
        <f t="shared" si="3"/>
        <v>0</v>
      </c>
      <c r="O40" s="87">
        <f t="shared" si="3"/>
        <v>0</v>
      </c>
      <c r="P40" s="87">
        <f t="shared" si="3"/>
        <v>0</v>
      </c>
      <c r="Q40" s="87">
        <f t="shared" si="3"/>
        <v>0</v>
      </c>
      <c r="R40" s="87">
        <f t="shared" si="3"/>
        <v>0</v>
      </c>
      <c r="S40" s="87">
        <f t="shared" si="3"/>
        <v>0</v>
      </c>
      <c r="T40" s="87">
        <f t="shared" si="3"/>
        <v>0</v>
      </c>
      <c r="U40" s="87">
        <f t="shared" si="3"/>
        <v>0</v>
      </c>
      <c r="V40" s="87">
        <f t="shared" si="3"/>
        <v>0</v>
      </c>
      <c r="W40" s="87">
        <f t="shared" si="3"/>
        <v>0</v>
      </c>
      <c r="X40" s="87">
        <f t="shared" si="3"/>
        <v>0</v>
      </c>
      <c r="Y40" s="87">
        <f t="shared" si="3"/>
        <v>0</v>
      </c>
      <c r="Z40" s="87">
        <f t="shared" si="3"/>
        <v>0</v>
      </c>
    </row>
    <row r="41" spans="1:26" s="20" customFormat="1" x14ac:dyDescent="0.2">
      <c r="A41" s="2"/>
      <c r="B41" s="86">
        <f>'3. Investeringen'!B41</f>
        <v>27</v>
      </c>
      <c r="C41" s="86" t="str">
        <f>'3. Investeringen'!C41</f>
        <v>Nieuwe investeringen</v>
      </c>
      <c r="D41" s="86" t="str">
        <f>'3. Investeringen'!F41</f>
        <v>TD</v>
      </c>
      <c r="E41" s="173">
        <f>'3. Investeringen'!M41</f>
        <v>0</v>
      </c>
      <c r="F41" s="121">
        <f>'3. Investeringen'!N41</f>
        <v>2011</v>
      </c>
      <c r="G41" s="86">
        <f>'3. Investeringen'!O41</f>
        <v>3924</v>
      </c>
      <c r="I41" s="138">
        <f>'5. Selectie'!P90</f>
        <v>1</v>
      </c>
      <c r="K41" s="87">
        <f t="shared" si="3"/>
        <v>3924</v>
      </c>
      <c r="L41" s="87">
        <f t="shared" si="3"/>
        <v>0</v>
      </c>
      <c r="M41" s="87">
        <f t="shared" si="3"/>
        <v>0</v>
      </c>
      <c r="N41" s="87">
        <f t="shared" si="3"/>
        <v>0</v>
      </c>
      <c r="O41" s="87">
        <f t="shared" si="3"/>
        <v>0</v>
      </c>
      <c r="P41" s="87">
        <f t="shared" si="3"/>
        <v>0</v>
      </c>
      <c r="Q41" s="87">
        <f t="shared" si="3"/>
        <v>0</v>
      </c>
      <c r="R41" s="87">
        <f t="shared" si="3"/>
        <v>0</v>
      </c>
      <c r="S41" s="87">
        <f t="shared" si="3"/>
        <v>0</v>
      </c>
      <c r="T41" s="87">
        <f t="shared" si="3"/>
        <v>0</v>
      </c>
      <c r="U41" s="87">
        <f t="shared" si="3"/>
        <v>0</v>
      </c>
      <c r="V41" s="87">
        <f t="shared" si="3"/>
        <v>0</v>
      </c>
      <c r="W41" s="87">
        <f t="shared" si="3"/>
        <v>0</v>
      </c>
      <c r="X41" s="87">
        <f t="shared" si="3"/>
        <v>0</v>
      </c>
      <c r="Y41" s="87">
        <f t="shared" si="3"/>
        <v>0</v>
      </c>
      <c r="Z41" s="87">
        <f t="shared" si="3"/>
        <v>0</v>
      </c>
    </row>
    <row r="42" spans="1:26" s="20" customFormat="1" x14ac:dyDescent="0.2">
      <c r="A42" s="2"/>
      <c r="B42" s="86">
        <f>'3. Investeringen'!B42</f>
        <v>28</v>
      </c>
      <c r="C42" s="86" t="str">
        <f>'3. Investeringen'!C42</f>
        <v>Nieuwe investeringen</v>
      </c>
      <c r="D42" s="86" t="str">
        <f>'3. Investeringen'!F42</f>
        <v>TD</v>
      </c>
      <c r="E42" s="173">
        <f>'3. Investeringen'!M42</f>
        <v>52.5</v>
      </c>
      <c r="F42" s="121">
        <f>'3. Investeringen'!N42</f>
        <v>2011</v>
      </c>
      <c r="G42" s="86">
        <f>'3. Investeringen'!O42</f>
        <v>-476895.24406177324</v>
      </c>
      <c r="I42" s="138">
        <f>'5. Selectie'!P91</f>
        <v>1</v>
      </c>
      <c r="K42" s="87">
        <f t="shared" si="3"/>
        <v>-476895.24406177324</v>
      </c>
      <c r="L42" s="87">
        <f t="shared" si="3"/>
        <v>0</v>
      </c>
      <c r="M42" s="87">
        <f t="shared" si="3"/>
        <v>0</v>
      </c>
      <c r="N42" s="87">
        <f t="shared" si="3"/>
        <v>0</v>
      </c>
      <c r="O42" s="87">
        <f t="shared" si="3"/>
        <v>0</v>
      </c>
      <c r="P42" s="87">
        <f t="shared" si="3"/>
        <v>0</v>
      </c>
      <c r="Q42" s="87">
        <f t="shared" si="3"/>
        <v>0</v>
      </c>
      <c r="R42" s="87">
        <f t="shared" si="3"/>
        <v>0</v>
      </c>
      <c r="S42" s="87">
        <f t="shared" si="3"/>
        <v>0</v>
      </c>
      <c r="T42" s="87">
        <f t="shared" si="3"/>
        <v>0</v>
      </c>
      <c r="U42" s="87">
        <f t="shared" si="3"/>
        <v>0</v>
      </c>
      <c r="V42" s="87">
        <f t="shared" si="3"/>
        <v>0</v>
      </c>
      <c r="W42" s="87">
        <f t="shared" si="3"/>
        <v>0</v>
      </c>
      <c r="X42" s="87">
        <f t="shared" si="3"/>
        <v>0</v>
      </c>
      <c r="Y42" s="87">
        <f t="shared" si="3"/>
        <v>0</v>
      </c>
      <c r="Z42" s="87">
        <f t="shared" si="3"/>
        <v>0</v>
      </c>
    </row>
    <row r="43" spans="1:26" s="20" customFormat="1" x14ac:dyDescent="0.2">
      <c r="A43" s="2"/>
      <c r="B43" s="86">
        <f>'3. Investeringen'!B43</f>
        <v>29</v>
      </c>
      <c r="C43" s="86" t="str">
        <f>'3. Investeringen'!C43</f>
        <v>Nieuwe investeringen</v>
      </c>
      <c r="D43" s="86" t="str">
        <f>'3. Investeringen'!F43</f>
        <v>TD</v>
      </c>
      <c r="E43" s="173">
        <f>'3. Investeringen'!M43</f>
        <v>42.5</v>
      </c>
      <c r="F43" s="121">
        <f>'3. Investeringen'!N43</f>
        <v>2011</v>
      </c>
      <c r="G43" s="86">
        <f>'3. Investeringen'!O43</f>
        <v>35425333.92645739</v>
      </c>
      <c r="I43" s="138">
        <f>'5. Selectie'!P92</f>
        <v>1</v>
      </c>
      <c r="K43" s="87">
        <f t="shared" si="3"/>
        <v>35425333.92645739</v>
      </c>
      <c r="L43" s="87">
        <f t="shared" si="3"/>
        <v>0</v>
      </c>
      <c r="M43" s="87">
        <f t="shared" si="3"/>
        <v>0</v>
      </c>
      <c r="N43" s="87">
        <f t="shared" si="3"/>
        <v>0</v>
      </c>
      <c r="O43" s="87">
        <f t="shared" si="3"/>
        <v>0</v>
      </c>
      <c r="P43" s="87">
        <f t="shared" si="3"/>
        <v>0</v>
      </c>
      <c r="Q43" s="87">
        <f t="shared" si="3"/>
        <v>0</v>
      </c>
      <c r="R43" s="87">
        <f t="shared" si="3"/>
        <v>0</v>
      </c>
      <c r="S43" s="87">
        <f t="shared" si="3"/>
        <v>0</v>
      </c>
      <c r="T43" s="87">
        <f t="shared" si="3"/>
        <v>0</v>
      </c>
      <c r="U43" s="87">
        <f t="shared" si="3"/>
        <v>0</v>
      </c>
      <c r="V43" s="87">
        <f t="shared" si="3"/>
        <v>0</v>
      </c>
      <c r="W43" s="87">
        <f t="shared" si="3"/>
        <v>0</v>
      </c>
      <c r="X43" s="87">
        <f t="shared" si="3"/>
        <v>0</v>
      </c>
      <c r="Y43" s="87">
        <f t="shared" si="3"/>
        <v>0</v>
      </c>
      <c r="Z43" s="87">
        <f t="shared" si="3"/>
        <v>0</v>
      </c>
    </row>
    <row r="44" spans="1:26" s="20" customFormat="1" x14ac:dyDescent="0.2">
      <c r="A44" s="2"/>
      <c r="B44" s="86">
        <f>'3. Investeringen'!B44</f>
        <v>30</v>
      </c>
      <c r="C44" s="86" t="str">
        <f>'3. Investeringen'!C44</f>
        <v>Nieuwe investeringen</v>
      </c>
      <c r="D44" s="86" t="str">
        <f>'3. Investeringen'!F44</f>
        <v>TD</v>
      </c>
      <c r="E44" s="173">
        <f>'3. Investeringen'!M44</f>
        <v>27.5</v>
      </c>
      <c r="F44" s="121">
        <f>'3. Investeringen'!N44</f>
        <v>2011</v>
      </c>
      <c r="G44" s="86">
        <f>'3. Investeringen'!O44</f>
        <v>3485848.5016666669</v>
      </c>
      <c r="I44" s="138">
        <f>'5. Selectie'!P93</f>
        <v>1</v>
      </c>
      <c r="K44" s="87">
        <f t="shared" si="3"/>
        <v>3485848.5016666669</v>
      </c>
      <c r="L44" s="87">
        <f t="shared" si="3"/>
        <v>0</v>
      </c>
      <c r="M44" s="87">
        <f t="shared" si="3"/>
        <v>0</v>
      </c>
      <c r="N44" s="87">
        <f t="shared" si="3"/>
        <v>0</v>
      </c>
      <c r="O44" s="87">
        <f t="shared" si="3"/>
        <v>0</v>
      </c>
      <c r="P44" s="87">
        <f t="shared" si="3"/>
        <v>0</v>
      </c>
      <c r="Q44" s="87">
        <f t="shared" si="3"/>
        <v>0</v>
      </c>
      <c r="R44" s="87">
        <f t="shared" si="3"/>
        <v>0</v>
      </c>
      <c r="S44" s="87">
        <f t="shared" si="3"/>
        <v>0</v>
      </c>
      <c r="T44" s="87">
        <f t="shared" si="3"/>
        <v>0</v>
      </c>
      <c r="U44" s="87">
        <f t="shared" si="3"/>
        <v>0</v>
      </c>
      <c r="V44" s="87">
        <f t="shared" si="3"/>
        <v>0</v>
      </c>
      <c r="W44" s="87">
        <f t="shared" si="3"/>
        <v>0</v>
      </c>
      <c r="X44" s="87">
        <f t="shared" si="3"/>
        <v>0</v>
      </c>
      <c r="Y44" s="87">
        <f t="shared" si="3"/>
        <v>0</v>
      </c>
      <c r="Z44" s="87">
        <f t="shared" si="3"/>
        <v>0</v>
      </c>
    </row>
    <row r="45" spans="1:26" s="20" customFormat="1" x14ac:dyDescent="0.2">
      <c r="A45" s="2"/>
      <c r="B45" s="86">
        <f>'3. Investeringen'!B45</f>
        <v>31</v>
      </c>
      <c r="C45" s="86" t="str">
        <f>'3. Investeringen'!C45</f>
        <v>Nieuwe investeringen</v>
      </c>
      <c r="D45" s="86" t="str">
        <f>'3. Investeringen'!F45</f>
        <v>TD</v>
      </c>
      <c r="E45" s="173">
        <f>'3. Investeringen'!M45</f>
        <v>7.5</v>
      </c>
      <c r="F45" s="121">
        <f>'3. Investeringen'!N45</f>
        <v>2011</v>
      </c>
      <c r="G45" s="86">
        <f>'3. Investeringen'!O45</f>
        <v>1743634.6346250004</v>
      </c>
      <c r="I45" s="138">
        <f>'5. Selectie'!P94</f>
        <v>1</v>
      </c>
      <c r="K45" s="87">
        <f t="shared" ref="K45:Z54" si="4">($F45=K$14)*$I45*$G45</f>
        <v>1743634.6346250004</v>
      </c>
      <c r="L45" s="87">
        <f t="shared" si="4"/>
        <v>0</v>
      </c>
      <c r="M45" s="87">
        <f t="shared" si="4"/>
        <v>0</v>
      </c>
      <c r="N45" s="87">
        <f t="shared" si="4"/>
        <v>0</v>
      </c>
      <c r="O45" s="87">
        <f t="shared" si="4"/>
        <v>0</v>
      </c>
      <c r="P45" s="87">
        <f t="shared" si="4"/>
        <v>0</v>
      </c>
      <c r="Q45" s="87">
        <f t="shared" si="4"/>
        <v>0</v>
      </c>
      <c r="R45" s="87">
        <f t="shared" si="4"/>
        <v>0</v>
      </c>
      <c r="S45" s="87">
        <f t="shared" si="4"/>
        <v>0</v>
      </c>
      <c r="T45" s="87">
        <f t="shared" si="4"/>
        <v>0</v>
      </c>
      <c r="U45" s="87">
        <f t="shared" si="4"/>
        <v>0</v>
      </c>
      <c r="V45" s="87">
        <f t="shared" si="4"/>
        <v>0</v>
      </c>
      <c r="W45" s="87">
        <f t="shared" si="4"/>
        <v>0</v>
      </c>
      <c r="X45" s="87">
        <f t="shared" si="4"/>
        <v>0</v>
      </c>
      <c r="Y45" s="87">
        <f t="shared" si="4"/>
        <v>0</v>
      </c>
      <c r="Z45" s="87">
        <f t="shared" si="4"/>
        <v>0</v>
      </c>
    </row>
    <row r="46" spans="1:26" s="20" customFormat="1" x14ac:dyDescent="0.2">
      <c r="A46" s="2"/>
      <c r="B46" s="86">
        <f>'3. Investeringen'!B46</f>
        <v>32</v>
      </c>
      <c r="C46" s="86" t="str">
        <f>'3. Investeringen'!C46</f>
        <v>Nieuwe investeringen</v>
      </c>
      <c r="D46" s="86" t="str">
        <f>'3. Investeringen'!F46</f>
        <v>TD</v>
      </c>
      <c r="E46" s="173">
        <f>'3. Investeringen'!M46</f>
        <v>2.5</v>
      </c>
      <c r="F46" s="121">
        <f>'3. Investeringen'!N46</f>
        <v>2011</v>
      </c>
      <c r="G46" s="86">
        <f>'3. Investeringen'!O46</f>
        <v>1182961.145</v>
      </c>
      <c r="I46" s="138">
        <f>'5. Selectie'!P95</f>
        <v>1</v>
      </c>
      <c r="K46" s="87">
        <f t="shared" si="4"/>
        <v>1182961.145</v>
      </c>
      <c r="L46" s="87">
        <f t="shared" si="4"/>
        <v>0</v>
      </c>
      <c r="M46" s="87">
        <f t="shared" si="4"/>
        <v>0</v>
      </c>
      <c r="N46" s="87">
        <f t="shared" si="4"/>
        <v>0</v>
      </c>
      <c r="O46" s="87">
        <f t="shared" si="4"/>
        <v>0</v>
      </c>
      <c r="P46" s="87">
        <f t="shared" si="4"/>
        <v>0</v>
      </c>
      <c r="Q46" s="87">
        <f t="shared" si="4"/>
        <v>0</v>
      </c>
      <c r="R46" s="87">
        <f t="shared" si="4"/>
        <v>0</v>
      </c>
      <c r="S46" s="87">
        <f t="shared" si="4"/>
        <v>0</v>
      </c>
      <c r="T46" s="87">
        <f t="shared" si="4"/>
        <v>0</v>
      </c>
      <c r="U46" s="87">
        <f t="shared" si="4"/>
        <v>0</v>
      </c>
      <c r="V46" s="87">
        <f t="shared" si="4"/>
        <v>0</v>
      </c>
      <c r="W46" s="87">
        <f t="shared" si="4"/>
        <v>0</v>
      </c>
      <c r="X46" s="87">
        <f t="shared" si="4"/>
        <v>0</v>
      </c>
      <c r="Y46" s="87">
        <f t="shared" si="4"/>
        <v>0</v>
      </c>
      <c r="Z46" s="87">
        <f t="shared" si="4"/>
        <v>0</v>
      </c>
    </row>
    <row r="47" spans="1:26" s="20" customFormat="1" x14ac:dyDescent="0.2">
      <c r="A47" s="2"/>
      <c r="B47" s="86">
        <f>'3. Investeringen'!B47</f>
        <v>33</v>
      </c>
      <c r="C47" s="86" t="str">
        <f>'3. Investeringen'!C47</f>
        <v>Nieuwe investeringen</v>
      </c>
      <c r="D47" s="86" t="str">
        <f>'3. Investeringen'!F47</f>
        <v>TD</v>
      </c>
      <c r="E47" s="173">
        <f>'3. Investeringen'!M47</f>
        <v>0</v>
      </c>
      <c r="F47" s="121">
        <f>'3. Investeringen'!N47</f>
        <v>2011</v>
      </c>
      <c r="G47" s="86">
        <f>'3. Investeringen'!O47</f>
        <v>6045.3</v>
      </c>
      <c r="I47" s="138">
        <f>'5. Selectie'!P96</f>
        <v>1</v>
      </c>
      <c r="K47" s="87">
        <f t="shared" si="4"/>
        <v>6045.3</v>
      </c>
      <c r="L47" s="87">
        <f t="shared" si="4"/>
        <v>0</v>
      </c>
      <c r="M47" s="87">
        <f t="shared" si="4"/>
        <v>0</v>
      </c>
      <c r="N47" s="87">
        <f t="shared" si="4"/>
        <v>0</v>
      </c>
      <c r="O47" s="87">
        <f t="shared" si="4"/>
        <v>0</v>
      </c>
      <c r="P47" s="87">
        <f t="shared" si="4"/>
        <v>0</v>
      </c>
      <c r="Q47" s="87">
        <f t="shared" si="4"/>
        <v>0</v>
      </c>
      <c r="R47" s="87">
        <f t="shared" si="4"/>
        <v>0</v>
      </c>
      <c r="S47" s="87">
        <f t="shared" si="4"/>
        <v>0</v>
      </c>
      <c r="T47" s="87">
        <f t="shared" si="4"/>
        <v>0</v>
      </c>
      <c r="U47" s="87">
        <f t="shared" si="4"/>
        <v>0</v>
      </c>
      <c r="V47" s="87">
        <f t="shared" si="4"/>
        <v>0</v>
      </c>
      <c r="W47" s="87">
        <f t="shared" si="4"/>
        <v>0</v>
      </c>
      <c r="X47" s="87">
        <f t="shared" si="4"/>
        <v>0</v>
      </c>
      <c r="Y47" s="87">
        <f t="shared" si="4"/>
        <v>0</v>
      </c>
      <c r="Z47" s="87">
        <f t="shared" si="4"/>
        <v>0</v>
      </c>
    </row>
    <row r="48" spans="1:26" s="20" customFormat="1" x14ac:dyDescent="0.2">
      <c r="A48" s="2"/>
      <c r="B48" s="86">
        <f>'3. Investeringen'!B48</f>
        <v>34</v>
      </c>
      <c r="C48" s="86" t="str">
        <f>'3. Investeringen'!C48</f>
        <v>Nieuwe investeringen</v>
      </c>
      <c r="D48" s="86" t="str">
        <f>'3. Investeringen'!F48</f>
        <v>TD</v>
      </c>
      <c r="E48" s="173">
        <f>'3. Investeringen'!M48</f>
        <v>53.5</v>
      </c>
      <c r="F48" s="121">
        <f>'3. Investeringen'!N48</f>
        <v>2011</v>
      </c>
      <c r="G48" s="86">
        <f>'3. Investeringen'!O48</f>
        <v>-54644.598201636196</v>
      </c>
      <c r="I48" s="138">
        <f>'5. Selectie'!P97</f>
        <v>1</v>
      </c>
      <c r="K48" s="87">
        <f t="shared" si="4"/>
        <v>-54644.598201636196</v>
      </c>
      <c r="L48" s="87">
        <f t="shared" si="4"/>
        <v>0</v>
      </c>
      <c r="M48" s="87">
        <f t="shared" si="4"/>
        <v>0</v>
      </c>
      <c r="N48" s="87">
        <f t="shared" si="4"/>
        <v>0</v>
      </c>
      <c r="O48" s="87">
        <f t="shared" si="4"/>
        <v>0</v>
      </c>
      <c r="P48" s="87">
        <f t="shared" si="4"/>
        <v>0</v>
      </c>
      <c r="Q48" s="87">
        <f t="shared" si="4"/>
        <v>0</v>
      </c>
      <c r="R48" s="87">
        <f t="shared" si="4"/>
        <v>0</v>
      </c>
      <c r="S48" s="87">
        <f t="shared" si="4"/>
        <v>0</v>
      </c>
      <c r="T48" s="87">
        <f t="shared" si="4"/>
        <v>0</v>
      </c>
      <c r="U48" s="87">
        <f t="shared" si="4"/>
        <v>0</v>
      </c>
      <c r="V48" s="87">
        <f t="shared" si="4"/>
        <v>0</v>
      </c>
      <c r="W48" s="87">
        <f t="shared" si="4"/>
        <v>0</v>
      </c>
      <c r="X48" s="87">
        <f t="shared" si="4"/>
        <v>0</v>
      </c>
      <c r="Y48" s="87">
        <f t="shared" si="4"/>
        <v>0</v>
      </c>
      <c r="Z48" s="87">
        <f t="shared" si="4"/>
        <v>0</v>
      </c>
    </row>
    <row r="49" spans="1:26" s="20" customFormat="1" x14ac:dyDescent="0.2">
      <c r="A49" s="2"/>
      <c r="B49" s="86">
        <f>'3. Investeringen'!B49</f>
        <v>35</v>
      </c>
      <c r="C49" s="86" t="str">
        <f>'3. Investeringen'!C49</f>
        <v>Nieuwe investeringen</v>
      </c>
      <c r="D49" s="86" t="str">
        <f>'3. Investeringen'!F49</f>
        <v>TD</v>
      </c>
      <c r="E49" s="173">
        <f>'3. Investeringen'!M49</f>
        <v>43.5</v>
      </c>
      <c r="F49" s="121">
        <f>'3. Investeringen'!N49</f>
        <v>2011</v>
      </c>
      <c r="G49" s="86">
        <f>'3. Investeringen'!O49</f>
        <v>32574940.605961334</v>
      </c>
      <c r="I49" s="138">
        <f>'5. Selectie'!P98</f>
        <v>1</v>
      </c>
      <c r="K49" s="87">
        <f t="shared" si="4"/>
        <v>32574940.605961334</v>
      </c>
      <c r="L49" s="87">
        <f t="shared" si="4"/>
        <v>0</v>
      </c>
      <c r="M49" s="87">
        <f t="shared" si="4"/>
        <v>0</v>
      </c>
      <c r="N49" s="87">
        <f t="shared" si="4"/>
        <v>0</v>
      </c>
      <c r="O49" s="87">
        <f t="shared" si="4"/>
        <v>0</v>
      </c>
      <c r="P49" s="87">
        <f t="shared" si="4"/>
        <v>0</v>
      </c>
      <c r="Q49" s="87">
        <f t="shared" si="4"/>
        <v>0</v>
      </c>
      <c r="R49" s="87">
        <f t="shared" si="4"/>
        <v>0</v>
      </c>
      <c r="S49" s="87">
        <f t="shared" si="4"/>
        <v>0</v>
      </c>
      <c r="T49" s="87">
        <f t="shared" si="4"/>
        <v>0</v>
      </c>
      <c r="U49" s="87">
        <f t="shared" si="4"/>
        <v>0</v>
      </c>
      <c r="V49" s="87">
        <f t="shared" si="4"/>
        <v>0</v>
      </c>
      <c r="W49" s="87">
        <f t="shared" si="4"/>
        <v>0</v>
      </c>
      <c r="X49" s="87">
        <f t="shared" si="4"/>
        <v>0</v>
      </c>
      <c r="Y49" s="87">
        <f t="shared" si="4"/>
        <v>0</v>
      </c>
      <c r="Z49" s="87">
        <f t="shared" si="4"/>
        <v>0</v>
      </c>
    </row>
    <row r="50" spans="1:26" s="20" customFormat="1" x14ac:dyDescent="0.2">
      <c r="A50" s="2"/>
      <c r="B50" s="86">
        <f>'3. Investeringen'!B50</f>
        <v>36</v>
      </c>
      <c r="C50" s="86" t="str">
        <f>'3. Investeringen'!C50</f>
        <v>Nieuwe investeringen</v>
      </c>
      <c r="D50" s="86" t="str">
        <f>'3. Investeringen'!F50</f>
        <v>TD</v>
      </c>
      <c r="E50" s="173">
        <f>'3. Investeringen'!M50</f>
        <v>28.5</v>
      </c>
      <c r="F50" s="121">
        <f>'3. Investeringen'!N50</f>
        <v>2011</v>
      </c>
      <c r="G50" s="86">
        <f>'3. Investeringen'!O50</f>
        <v>4424563.7953854455</v>
      </c>
      <c r="I50" s="138">
        <f>'5. Selectie'!P99</f>
        <v>1</v>
      </c>
      <c r="K50" s="87">
        <f t="shared" si="4"/>
        <v>4424563.7953854455</v>
      </c>
      <c r="L50" s="87">
        <f t="shared" si="4"/>
        <v>0</v>
      </c>
      <c r="M50" s="87">
        <f t="shared" si="4"/>
        <v>0</v>
      </c>
      <c r="N50" s="87">
        <f t="shared" si="4"/>
        <v>0</v>
      </c>
      <c r="O50" s="87">
        <f t="shared" si="4"/>
        <v>0</v>
      </c>
      <c r="P50" s="87">
        <f t="shared" si="4"/>
        <v>0</v>
      </c>
      <c r="Q50" s="87">
        <f t="shared" si="4"/>
        <v>0</v>
      </c>
      <c r="R50" s="87">
        <f t="shared" si="4"/>
        <v>0</v>
      </c>
      <c r="S50" s="87">
        <f t="shared" si="4"/>
        <v>0</v>
      </c>
      <c r="T50" s="87">
        <f t="shared" si="4"/>
        <v>0</v>
      </c>
      <c r="U50" s="87">
        <f t="shared" si="4"/>
        <v>0</v>
      </c>
      <c r="V50" s="87">
        <f t="shared" si="4"/>
        <v>0</v>
      </c>
      <c r="W50" s="87">
        <f t="shared" si="4"/>
        <v>0</v>
      </c>
      <c r="X50" s="87">
        <f t="shared" si="4"/>
        <v>0</v>
      </c>
      <c r="Y50" s="87">
        <f t="shared" si="4"/>
        <v>0</v>
      </c>
      <c r="Z50" s="87">
        <f t="shared" si="4"/>
        <v>0</v>
      </c>
    </row>
    <row r="51" spans="1:26" s="20" customFormat="1" x14ac:dyDescent="0.2">
      <c r="A51" s="2"/>
      <c r="B51" s="86">
        <f>'3. Investeringen'!B51</f>
        <v>37</v>
      </c>
      <c r="C51" s="86" t="str">
        <f>'3. Investeringen'!C51</f>
        <v>Nieuwe investeringen</v>
      </c>
      <c r="D51" s="86" t="str">
        <f>'3. Investeringen'!F51</f>
        <v>TD</v>
      </c>
      <c r="E51" s="173">
        <f>'3. Investeringen'!M51</f>
        <v>23.5</v>
      </c>
      <c r="F51" s="121">
        <f>'3. Investeringen'!N51</f>
        <v>2011</v>
      </c>
      <c r="G51" s="86">
        <f>'3. Investeringen'!O51</f>
        <v>-9175.5186000178601</v>
      </c>
      <c r="I51" s="138">
        <f>'5. Selectie'!P100</f>
        <v>1</v>
      </c>
      <c r="K51" s="87">
        <f t="shared" si="4"/>
        <v>-9175.5186000178601</v>
      </c>
      <c r="L51" s="87">
        <f t="shared" si="4"/>
        <v>0</v>
      </c>
      <c r="M51" s="87">
        <f t="shared" si="4"/>
        <v>0</v>
      </c>
      <c r="N51" s="87">
        <f t="shared" si="4"/>
        <v>0</v>
      </c>
      <c r="O51" s="87">
        <f t="shared" si="4"/>
        <v>0</v>
      </c>
      <c r="P51" s="87">
        <f t="shared" si="4"/>
        <v>0</v>
      </c>
      <c r="Q51" s="87">
        <f t="shared" si="4"/>
        <v>0</v>
      </c>
      <c r="R51" s="87">
        <f t="shared" si="4"/>
        <v>0</v>
      </c>
      <c r="S51" s="87">
        <f t="shared" si="4"/>
        <v>0</v>
      </c>
      <c r="T51" s="87">
        <f t="shared" si="4"/>
        <v>0</v>
      </c>
      <c r="U51" s="87">
        <f t="shared" si="4"/>
        <v>0</v>
      </c>
      <c r="V51" s="87">
        <f t="shared" si="4"/>
        <v>0</v>
      </c>
      <c r="W51" s="87">
        <f t="shared" si="4"/>
        <v>0</v>
      </c>
      <c r="X51" s="87">
        <f t="shared" si="4"/>
        <v>0</v>
      </c>
      <c r="Y51" s="87">
        <f t="shared" si="4"/>
        <v>0</v>
      </c>
      <c r="Z51" s="87">
        <f t="shared" si="4"/>
        <v>0</v>
      </c>
    </row>
    <row r="52" spans="1:26" s="20" customFormat="1" x14ac:dyDescent="0.2">
      <c r="A52" s="2"/>
      <c r="B52" s="86">
        <f>'3. Investeringen'!B52</f>
        <v>38</v>
      </c>
      <c r="C52" s="86" t="str">
        <f>'3. Investeringen'!C52</f>
        <v>Nieuwe investeringen</v>
      </c>
      <c r="D52" s="86" t="str">
        <f>'3. Investeringen'!F52</f>
        <v>TD</v>
      </c>
      <c r="E52" s="173">
        <f>'3. Investeringen'!M52</f>
        <v>8.5</v>
      </c>
      <c r="F52" s="121">
        <f>'3. Investeringen'!N52</f>
        <v>2011</v>
      </c>
      <c r="G52" s="86">
        <f>'3. Investeringen'!O52</f>
        <v>3516230.2226229999</v>
      </c>
      <c r="I52" s="138">
        <f>'5. Selectie'!P101</f>
        <v>1</v>
      </c>
      <c r="K52" s="87">
        <f t="shared" si="4"/>
        <v>3516230.2226229999</v>
      </c>
      <c r="L52" s="87">
        <f t="shared" si="4"/>
        <v>0</v>
      </c>
      <c r="M52" s="87">
        <f t="shared" si="4"/>
        <v>0</v>
      </c>
      <c r="N52" s="87">
        <f t="shared" si="4"/>
        <v>0</v>
      </c>
      <c r="O52" s="87">
        <f t="shared" si="4"/>
        <v>0</v>
      </c>
      <c r="P52" s="87">
        <f t="shared" si="4"/>
        <v>0</v>
      </c>
      <c r="Q52" s="87">
        <f t="shared" si="4"/>
        <v>0</v>
      </c>
      <c r="R52" s="87">
        <f t="shared" si="4"/>
        <v>0</v>
      </c>
      <c r="S52" s="87">
        <f t="shared" si="4"/>
        <v>0</v>
      </c>
      <c r="T52" s="87">
        <f t="shared" si="4"/>
        <v>0</v>
      </c>
      <c r="U52" s="87">
        <f t="shared" si="4"/>
        <v>0</v>
      </c>
      <c r="V52" s="87">
        <f t="shared" si="4"/>
        <v>0</v>
      </c>
      <c r="W52" s="87">
        <f t="shared" si="4"/>
        <v>0</v>
      </c>
      <c r="X52" s="87">
        <f t="shared" si="4"/>
        <v>0</v>
      </c>
      <c r="Y52" s="87">
        <f t="shared" si="4"/>
        <v>0</v>
      </c>
      <c r="Z52" s="87">
        <f t="shared" si="4"/>
        <v>0</v>
      </c>
    </row>
    <row r="53" spans="1:26" s="20" customFormat="1" x14ac:dyDescent="0.2">
      <c r="A53" s="2"/>
      <c r="B53" s="86">
        <f>'3. Investeringen'!B53</f>
        <v>39</v>
      </c>
      <c r="C53" s="86" t="str">
        <f>'3. Investeringen'!C53</f>
        <v>Nieuwe investeringen</v>
      </c>
      <c r="D53" s="86" t="str">
        <f>'3. Investeringen'!F53</f>
        <v>TD</v>
      </c>
      <c r="E53" s="173">
        <f>'3. Investeringen'!M53</f>
        <v>3.5</v>
      </c>
      <c r="F53" s="121">
        <f>'3. Investeringen'!N53</f>
        <v>2011</v>
      </c>
      <c r="G53" s="86">
        <f>'3. Investeringen'!O53</f>
        <v>4691035.86944832</v>
      </c>
      <c r="I53" s="138">
        <f>'5. Selectie'!P102</f>
        <v>1</v>
      </c>
      <c r="K53" s="87">
        <f t="shared" si="4"/>
        <v>4691035.86944832</v>
      </c>
      <c r="L53" s="87">
        <f t="shared" si="4"/>
        <v>0</v>
      </c>
      <c r="M53" s="87">
        <f t="shared" si="4"/>
        <v>0</v>
      </c>
      <c r="N53" s="87">
        <f t="shared" si="4"/>
        <v>0</v>
      </c>
      <c r="O53" s="87">
        <f t="shared" si="4"/>
        <v>0</v>
      </c>
      <c r="P53" s="87">
        <f t="shared" si="4"/>
        <v>0</v>
      </c>
      <c r="Q53" s="87">
        <f t="shared" si="4"/>
        <v>0</v>
      </c>
      <c r="R53" s="87">
        <f t="shared" si="4"/>
        <v>0</v>
      </c>
      <c r="S53" s="87">
        <f t="shared" si="4"/>
        <v>0</v>
      </c>
      <c r="T53" s="87">
        <f t="shared" si="4"/>
        <v>0</v>
      </c>
      <c r="U53" s="87">
        <f t="shared" si="4"/>
        <v>0</v>
      </c>
      <c r="V53" s="87">
        <f t="shared" si="4"/>
        <v>0</v>
      </c>
      <c r="W53" s="87">
        <f t="shared" si="4"/>
        <v>0</v>
      </c>
      <c r="X53" s="87">
        <f t="shared" si="4"/>
        <v>0</v>
      </c>
      <c r="Y53" s="87">
        <f t="shared" si="4"/>
        <v>0</v>
      </c>
      <c r="Z53" s="87">
        <f t="shared" si="4"/>
        <v>0</v>
      </c>
    </row>
    <row r="54" spans="1:26" s="20" customFormat="1" x14ac:dyDescent="0.2">
      <c r="A54" s="2"/>
      <c r="B54" s="86">
        <f>'3. Investeringen'!B54</f>
        <v>40</v>
      </c>
      <c r="C54" s="86" t="str">
        <f>'3. Investeringen'!C54</f>
        <v>Nieuwe investeringen</v>
      </c>
      <c r="D54" s="86" t="str">
        <f>'3. Investeringen'!F54</f>
        <v>TD</v>
      </c>
      <c r="E54" s="173">
        <f>'3. Investeringen'!M54</f>
        <v>0</v>
      </c>
      <c r="F54" s="121">
        <f>'3. Investeringen'!N54</f>
        <v>2011</v>
      </c>
      <c r="G54" s="86">
        <f>'3. Investeringen'!O54</f>
        <v>47970.9</v>
      </c>
      <c r="I54" s="138">
        <f>'5. Selectie'!P103</f>
        <v>1</v>
      </c>
      <c r="K54" s="87">
        <f t="shared" si="4"/>
        <v>47970.9</v>
      </c>
      <c r="L54" s="87">
        <f t="shared" si="4"/>
        <v>0</v>
      </c>
      <c r="M54" s="87">
        <f t="shared" si="4"/>
        <v>0</v>
      </c>
      <c r="N54" s="87">
        <f t="shared" si="4"/>
        <v>0</v>
      </c>
      <c r="O54" s="87">
        <f t="shared" si="4"/>
        <v>0</v>
      </c>
      <c r="P54" s="87">
        <f t="shared" si="4"/>
        <v>0</v>
      </c>
      <c r="Q54" s="87">
        <f t="shared" si="4"/>
        <v>0</v>
      </c>
      <c r="R54" s="87">
        <f t="shared" si="4"/>
        <v>0</v>
      </c>
      <c r="S54" s="87">
        <f t="shared" si="4"/>
        <v>0</v>
      </c>
      <c r="T54" s="87">
        <f t="shared" si="4"/>
        <v>0</v>
      </c>
      <c r="U54" s="87">
        <f t="shared" si="4"/>
        <v>0</v>
      </c>
      <c r="V54" s="87">
        <f t="shared" si="4"/>
        <v>0</v>
      </c>
      <c r="W54" s="87">
        <f t="shared" si="4"/>
        <v>0</v>
      </c>
      <c r="X54" s="87">
        <f t="shared" si="4"/>
        <v>0</v>
      </c>
      <c r="Y54" s="87">
        <f t="shared" si="4"/>
        <v>0</v>
      </c>
      <c r="Z54" s="87">
        <f t="shared" si="4"/>
        <v>0</v>
      </c>
    </row>
    <row r="55" spans="1:26" s="20" customFormat="1" x14ac:dyDescent="0.2">
      <c r="A55" s="2"/>
      <c r="B55" s="86">
        <f>'3. Investeringen'!B55</f>
        <v>41</v>
      </c>
      <c r="C55" s="86" t="str">
        <f>'3. Investeringen'!C55</f>
        <v>Nieuwe investeringen</v>
      </c>
      <c r="D55" s="86" t="str">
        <f>'3. Investeringen'!F55</f>
        <v>TD</v>
      </c>
      <c r="E55" s="173">
        <f>'3. Investeringen'!M55</f>
        <v>54.5</v>
      </c>
      <c r="F55" s="121">
        <f>'3. Investeringen'!N55</f>
        <v>2011</v>
      </c>
      <c r="G55" s="86">
        <f>'3. Investeringen'!O55</f>
        <v>9808066.3499090895</v>
      </c>
      <c r="I55" s="138">
        <f>'5. Selectie'!P104</f>
        <v>1</v>
      </c>
      <c r="K55" s="87">
        <f t="shared" ref="K55:Z64" si="5">($F55=K$14)*$I55*$G55</f>
        <v>9808066.3499090895</v>
      </c>
      <c r="L55" s="87">
        <f t="shared" si="5"/>
        <v>0</v>
      </c>
      <c r="M55" s="87">
        <f t="shared" si="5"/>
        <v>0</v>
      </c>
      <c r="N55" s="87">
        <f t="shared" si="5"/>
        <v>0</v>
      </c>
      <c r="O55" s="87">
        <f t="shared" si="5"/>
        <v>0</v>
      </c>
      <c r="P55" s="87">
        <f t="shared" si="5"/>
        <v>0</v>
      </c>
      <c r="Q55" s="87">
        <f t="shared" si="5"/>
        <v>0</v>
      </c>
      <c r="R55" s="87">
        <f t="shared" si="5"/>
        <v>0</v>
      </c>
      <c r="S55" s="87">
        <f t="shared" si="5"/>
        <v>0</v>
      </c>
      <c r="T55" s="87">
        <f t="shared" si="5"/>
        <v>0</v>
      </c>
      <c r="U55" s="87">
        <f t="shared" si="5"/>
        <v>0</v>
      </c>
      <c r="V55" s="87">
        <f t="shared" si="5"/>
        <v>0</v>
      </c>
      <c r="W55" s="87">
        <f t="shared" si="5"/>
        <v>0</v>
      </c>
      <c r="X55" s="87">
        <f t="shared" si="5"/>
        <v>0</v>
      </c>
      <c r="Y55" s="87">
        <f t="shared" si="5"/>
        <v>0</v>
      </c>
      <c r="Z55" s="87">
        <f t="shared" si="5"/>
        <v>0</v>
      </c>
    </row>
    <row r="56" spans="1:26" s="20" customFormat="1" x14ac:dyDescent="0.2">
      <c r="A56" s="2"/>
      <c r="B56" s="86">
        <f>'3. Investeringen'!B56</f>
        <v>42</v>
      </c>
      <c r="C56" s="86" t="str">
        <f>'3. Investeringen'!C56</f>
        <v>Nieuwe investeringen</v>
      </c>
      <c r="D56" s="86" t="str">
        <f>'3. Investeringen'!F56</f>
        <v>TD</v>
      </c>
      <c r="E56" s="173">
        <f>'3. Investeringen'!M56</f>
        <v>44.5</v>
      </c>
      <c r="F56" s="121">
        <f>'3. Investeringen'!N56</f>
        <v>2011</v>
      </c>
      <c r="G56" s="86">
        <f>'3. Investeringen'!O56</f>
        <v>22891708.403222222</v>
      </c>
      <c r="I56" s="138">
        <f>'5. Selectie'!P105</f>
        <v>1</v>
      </c>
      <c r="K56" s="87">
        <f t="shared" si="5"/>
        <v>22891708.403222222</v>
      </c>
      <c r="L56" s="87">
        <f t="shared" si="5"/>
        <v>0</v>
      </c>
      <c r="M56" s="87">
        <f t="shared" si="5"/>
        <v>0</v>
      </c>
      <c r="N56" s="87">
        <f t="shared" si="5"/>
        <v>0</v>
      </c>
      <c r="O56" s="87">
        <f t="shared" si="5"/>
        <v>0</v>
      </c>
      <c r="P56" s="87">
        <f t="shared" si="5"/>
        <v>0</v>
      </c>
      <c r="Q56" s="87">
        <f t="shared" si="5"/>
        <v>0</v>
      </c>
      <c r="R56" s="87">
        <f t="shared" si="5"/>
        <v>0</v>
      </c>
      <c r="S56" s="87">
        <f t="shared" si="5"/>
        <v>0</v>
      </c>
      <c r="T56" s="87">
        <f t="shared" si="5"/>
        <v>0</v>
      </c>
      <c r="U56" s="87">
        <f t="shared" si="5"/>
        <v>0</v>
      </c>
      <c r="V56" s="87">
        <f t="shared" si="5"/>
        <v>0</v>
      </c>
      <c r="W56" s="87">
        <f t="shared" si="5"/>
        <v>0</v>
      </c>
      <c r="X56" s="87">
        <f t="shared" si="5"/>
        <v>0</v>
      </c>
      <c r="Y56" s="87">
        <f t="shared" si="5"/>
        <v>0</v>
      </c>
      <c r="Z56" s="87">
        <f t="shared" si="5"/>
        <v>0</v>
      </c>
    </row>
    <row r="57" spans="1:26" s="20" customFormat="1" x14ac:dyDescent="0.2">
      <c r="A57" s="2"/>
      <c r="B57" s="86">
        <f>'3. Investeringen'!B57</f>
        <v>43</v>
      </c>
      <c r="C57" s="86" t="str">
        <f>'3. Investeringen'!C57</f>
        <v>Nieuwe investeringen</v>
      </c>
      <c r="D57" s="86" t="str">
        <f>'3. Investeringen'!F57</f>
        <v>TD</v>
      </c>
      <c r="E57" s="173">
        <f>'3. Investeringen'!M57</f>
        <v>29.5</v>
      </c>
      <c r="F57" s="121">
        <f>'3. Investeringen'!N57</f>
        <v>2011</v>
      </c>
      <c r="G57" s="86">
        <f>'3. Investeringen'!O57</f>
        <v>5256944.7121666661</v>
      </c>
      <c r="I57" s="138">
        <f>'5. Selectie'!P106</f>
        <v>1</v>
      </c>
      <c r="K57" s="87">
        <f t="shared" si="5"/>
        <v>5256944.7121666661</v>
      </c>
      <c r="L57" s="87">
        <f t="shared" si="5"/>
        <v>0</v>
      </c>
      <c r="M57" s="87">
        <f t="shared" si="5"/>
        <v>0</v>
      </c>
      <c r="N57" s="87">
        <f t="shared" si="5"/>
        <v>0</v>
      </c>
      <c r="O57" s="87">
        <f t="shared" si="5"/>
        <v>0</v>
      </c>
      <c r="P57" s="87">
        <f t="shared" si="5"/>
        <v>0</v>
      </c>
      <c r="Q57" s="87">
        <f t="shared" si="5"/>
        <v>0</v>
      </c>
      <c r="R57" s="87">
        <f t="shared" si="5"/>
        <v>0</v>
      </c>
      <c r="S57" s="87">
        <f t="shared" si="5"/>
        <v>0</v>
      </c>
      <c r="T57" s="87">
        <f t="shared" si="5"/>
        <v>0</v>
      </c>
      <c r="U57" s="87">
        <f t="shared" si="5"/>
        <v>0</v>
      </c>
      <c r="V57" s="87">
        <f t="shared" si="5"/>
        <v>0</v>
      </c>
      <c r="W57" s="87">
        <f t="shared" si="5"/>
        <v>0</v>
      </c>
      <c r="X57" s="87">
        <f t="shared" si="5"/>
        <v>0</v>
      </c>
      <c r="Y57" s="87">
        <f t="shared" si="5"/>
        <v>0</v>
      </c>
      <c r="Z57" s="87">
        <f t="shared" si="5"/>
        <v>0</v>
      </c>
    </row>
    <row r="58" spans="1:26" s="20" customFormat="1" x14ac:dyDescent="0.2">
      <c r="A58" s="2"/>
      <c r="B58" s="86">
        <f>'3. Investeringen'!B58</f>
        <v>44</v>
      </c>
      <c r="C58" s="86" t="str">
        <f>'3. Investeringen'!C58</f>
        <v>Nieuwe investeringen</v>
      </c>
      <c r="D58" s="86" t="str">
        <f>'3. Investeringen'!F58</f>
        <v>TD</v>
      </c>
      <c r="E58" s="173">
        <f>'3. Investeringen'!M58</f>
        <v>9.5</v>
      </c>
      <c r="F58" s="121">
        <f>'3. Investeringen'!N58</f>
        <v>2011</v>
      </c>
      <c r="G58" s="86">
        <f>'3. Investeringen'!O58</f>
        <v>4478566.95</v>
      </c>
      <c r="I58" s="138">
        <f>'5. Selectie'!P107</f>
        <v>1</v>
      </c>
      <c r="K58" s="87">
        <f t="shared" si="5"/>
        <v>4478566.95</v>
      </c>
      <c r="L58" s="87">
        <f t="shared" si="5"/>
        <v>0</v>
      </c>
      <c r="M58" s="87">
        <f t="shared" si="5"/>
        <v>0</v>
      </c>
      <c r="N58" s="87">
        <f t="shared" si="5"/>
        <v>0</v>
      </c>
      <c r="O58" s="87">
        <f t="shared" si="5"/>
        <v>0</v>
      </c>
      <c r="P58" s="87">
        <f t="shared" si="5"/>
        <v>0</v>
      </c>
      <c r="Q58" s="87">
        <f t="shared" si="5"/>
        <v>0</v>
      </c>
      <c r="R58" s="87">
        <f t="shared" si="5"/>
        <v>0</v>
      </c>
      <c r="S58" s="87">
        <f t="shared" si="5"/>
        <v>0</v>
      </c>
      <c r="T58" s="87">
        <f t="shared" si="5"/>
        <v>0</v>
      </c>
      <c r="U58" s="87">
        <f t="shared" si="5"/>
        <v>0</v>
      </c>
      <c r="V58" s="87">
        <f t="shared" si="5"/>
        <v>0</v>
      </c>
      <c r="W58" s="87">
        <f t="shared" si="5"/>
        <v>0</v>
      </c>
      <c r="X58" s="87">
        <f t="shared" si="5"/>
        <v>0</v>
      </c>
      <c r="Y58" s="87">
        <f t="shared" si="5"/>
        <v>0</v>
      </c>
      <c r="Z58" s="87">
        <f t="shared" si="5"/>
        <v>0</v>
      </c>
    </row>
    <row r="59" spans="1:26" s="20" customFormat="1" x14ac:dyDescent="0.2">
      <c r="A59" s="2"/>
      <c r="B59" s="86">
        <f>'3. Investeringen'!B59</f>
        <v>45</v>
      </c>
      <c r="C59" s="86" t="str">
        <f>'3. Investeringen'!C59</f>
        <v>Nieuwe investeringen</v>
      </c>
      <c r="D59" s="86" t="str">
        <f>'3. Investeringen'!F59</f>
        <v>TD</v>
      </c>
      <c r="E59" s="173">
        <f>'3. Investeringen'!M59</f>
        <v>4.5</v>
      </c>
      <c r="F59" s="121">
        <f>'3. Investeringen'!N59</f>
        <v>2011</v>
      </c>
      <c r="G59" s="86">
        <f>'3. Investeringen'!O59</f>
        <v>10834699.770000001</v>
      </c>
      <c r="I59" s="138">
        <f>'5. Selectie'!P108</f>
        <v>1</v>
      </c>
      <c r="K59" s="87">
        <f t="shared" si="5"/>
        <v>10834699.770000001</v>
      </c>
      <c r="L59" s="87">
        <f t="shared" si="5"/>
        <v>0</v>
      </c>
      <c r="M59" s="87">
        <f t="shared" si="5"/>
        <v>0</v>
      </c>
      <c r="N59" s="87">
        <f t="shared" si="5"/>
        <v>0</v>
      </c>
      <c r="O59" s="87">
        <f t="shared" si="5"/>
        <v>0</v>
      </c>
      <c r="P59" s="87">
        <f t="shared" si="5"/>
        <v>0</v>
      </c>
      <c r="Q59" s="87">
        <f t="shared" si="5"/>
        <v>0</v>
      </c>
      <c r="R59" s="87">
        <f t="shared" si="5"/>
        <v>0</v>
      </c>
      <c r="S59" s="87">
        <f t="shared" si="5"/>
        <v>0</v>
      </c>
      <c r="T59" s="87">
        <f t="shared" si="5"/>
        <v>0</v>
      </c>
      <c r="U59" s="87">
        <f t="shared" si="5"/>
        <v>0</v>
      </c>
      <c r="V59" s="87">
        <f t="shared" si="5"/>
        <v>0</v>
      </c>
      <c r="W59" s="87">
        <f t="shared" si="5"/>
        <v>0</v>
      </c>
      <c r="X59" s="87">
        <f t="shared" si="5"/>
        <v>0</v>
      </c>
      <c r="Y59" s="87">
        <f t="shared" si="5"/>
        <v>0</v>
      </c>
      <c r="Z59" s="87">
        <f t="shared" si="5"/>
        <v>0</v>
      </c>
    </row>
    <row r="60" spans="1:26" s="20" customFormat="1" x14ac:dyDescent="0.2">
      <c r="A60" s="2"/>
      <c r="B60" s="86">
        <f>'3. Investeringen'!B60</f>
        <v>46</v>
      </c>
      <c r="C60" s="86" t="str">
        <f>'3. Investeringen'!C60</f>
        <v>Nieuwe investeringen</v>
      </c>
      <c r="D60" s="86" t="str">
        <f>'3. Investeringen'!F60</f>
        <v>TD</v>
      </c>
      <c r="E60" s="173">
        <f>'3. Investeringen'!M60</f>
        <v>0</v>
      </c>
      <c r="F60" s="121">
        <f>'3. Investeringen'!N60</f>
        <v>2011</v>
      </c>
      <c r="G60" s="86">
        <f>'3. Investeringen'!O60</f>
        <v>33430.99</v>
      </c>
      <c r="I60" s="138">
        <f>'5. Selectie'!P109</f>
        <v>1</v>
      </c>
      <c r="K60" s="87">
        <f t="shared" si="5"/>
        <v>33430.99</v>
      </c>
      <c r="L60" s="87">
        <f t="shared" si="5"/>
        <v>0</v>
      </c>
      <c r="M60" s="87">
        <f t="shared" si="5"/>
        <v>0</v>
      </c>
      <c r="N60" s="87">
        <f t="shared" si="5"/>
        <v>0</v>
      </c>
      <c r="O60" s="87">
        <f t="shared" si="5"/>
        <v>0</v>
      </c>
      <c r="P60" s="87">
        <f t="shared" si="5"/>
        <v>0</v>
      </c>
      <c r="Q60" s="87">
        <f t="shared" si="5"/>
        <v>0</v>
      </c>
      <c r="R60" s="87">
        <f t="shared" si="5"/>
        <v>0</v>
      </c>
      <c r="S60" s="87">
        <f t="shared" si="5"/>
        <v>0</v>
      </c>
      <c r="T60" s="87">
        <f t="shared" si="5"/>
        <v>0</v>
      </c>
      <c r="U60" s="87">
        <f t="shared" si="5"/>
        <v>0</v>
      </c>
      <c r="V60" s="87">
        <f t="shared" si="5"/>
        <v>0</v>
      </c>
      <c r="W60" s="87">
        <f t="shared" si="5"/>
        <v>0</v>
      </c>
      <c r="X60" s="87">
        <f t="shared" si="5"/>
        <v>0</v>
      </c>
      <c r="Y60" s="87">
        <f t="shared" si="5"/>
        <v>0</v>
      </c>
      <c r="Z60" s="87">
        <f t="shared" si="5"/>
        <v>0</v>
      </c>
    </row>
    <row r="61" spans="1:26" s="20" customFormat="1" x14ac:dyDescent="0.2">
      <c r="A61" s="2"/>
      <c r="B61" s="86">
        <f>'3. Investeringen'!B61</f>
        <v>47</v>
      </c>
      <c r="C61" s="86" t="str">
        <f>'3. Investeringen'!C61</f>
        <v>Nieuwe investeringen</v>
      </c>
      <c r="D61" s="86" t="str">
        <f>'3. Investeringen'!F61</f>
        <v>TD</v>
      </c>
      <c r="E61" s="173">
        <f>'3. Investeringen'!M61</f>
        <v>55</v>
      </c>
      <c r="F61" s="121">
        <f>'3. Investeringen'!N61</f>
        <v>2011</v>
      </c>
      <c r="G61" s="86">
        <f>'3. Investeringen'!O61</f>
        <v>13494812.239689998</v>
      </c>
      <c r="I61" s="138">
        <f>'5. Selectie'!P110</f>
        <v>1</v>
      </c>
      <c r="K61" s="87">
        <f t="shared" si="5"/>
        <v>13494812.239689998</v>
      </c>
      <c r="L61" s="87">
        <f t="shared" si="5"/>
        <v>0</v>
      </c>
      <c r="M61" s="87">
        <f t="shared" si="5"/>
        <v>0</v>
      </c>
      <c r="N61" s="87">
        <f t="shared" si="5"/>
        <v>0</v>
      </c>
      <c r="O61" s="87">
        <f t="shared" si="5"/>
        <v>0</v>
      </c>
      <c r="P61" s="87">
        <f t="shared" si="5"/>
        <v>0</v>
      </c>
      <c r="Q61" s="87">
        <f t="shared" si="5"/>
        <v>0</v>
      </c>
      <c r="R61" s="87">
        <f t="shared" si="5"/>
        <v>0</v>
      </c>
      <c r="S61" s="87">
        <f t="shared" si="5"/>
        <v>0</v>
      </c>
      <c r="T61" s="87">
        <f t="shared" si="5"/>
        <v>0</v>
      </c>
      <c r="U61" s="87">
        <f t="shared" si="5"/>
        <v>0</v>
      </c>
      <c r="V61" s="87">
        <f t="shared" si="5"/>
        <v>0</v>
      </c>
      <c r="W61" s="87">
        <f t="shared" si="5"/>
        <v>0</v>
      </c>
      <c r="X61" s="87">
        <f t="shared" si="5"/>
        <v>0</v>
      </c>
      <c r="Y61" s="87">
        <f t="shared" si="5"/>
        <v>0</v>
      </c>
      <c r="Z61" s="87">
        <f t="shared" si="5"/>
        <v>0</v>
      </c>
    </row>
    <row r="62" spans="1:26" s="20" customFormat="1" x14ac:dyDescent="0.2">
      <c r="A62" s="2"/>
      <c r="B62" s="86">
        <f>'3. Investeringen'!B62</f>
        <v>48</v>
      </c>
      <c r="C62" s="86" t="str">
        <f>'3. Investeringen'!C62</f>
        <v>Nieuwe investeringen</v>
      </c>
      <c r="D62" s="86" t="str">
        <f>'3. Investeringen'!F62</f>
        <v>TD</v>
      </c>
      <c r="E62" s="173">
        <f>'3. Investeringen'!M62</f>
        <v>45</v>
      </c>
      <c r="F62" s="121">
        <f>'3. Investeringen'!N62</f>
        <v>2011</v>
      </c>
      <c r="G62" s="86">
        <f>'3. Investeringen'!O62</f>
        <v>38024999.512929998</v>
      </c>
      <c r="I62" s="138">
        <f>'5. Selectie'!P111</f>
        <v>1</v>
      </c>
      <c r="K62" s="87">
        <f t="shared" si="5"/>
        <v>38024999.512929998</v>
      </c>
      <c r="L62" s="87">
        <f t="shared" si="5"/>
        <v>0</v>
      </c>
      <c r="M62" s="87">
        <f t="shared" si="5"/>
        <v>0</v>
      </c>
      <c r="N62" s="87">
        <f t="shared" si="5"/>
        <v>0</v>
      </c>
      <c r="O62" s="87">
        <f t="shared" si="5"/>
        <v>0</v>
      </c>
      <c r="P62" s="87">
        <f t="shared" si="5"/>
        <v>0</v>
      </c>
      <c r="Q62" s="87">
        <f t="shared" si="5"/>
        <v>0</v>
      </c>
      <c r="R62" s="87">
        <f t="shared" si="5"/>
        <v>0</v>
      </c>
      <c r="S62" s="87">
        <f t="shared" si="5"/>
        <v>0</v>
      </c>
      <c r="T62" s="87">
        <f t="shared" si="5"/>
        <v>0</v>
      </c>
      <c r="U62" s="87">
        <f t="shared" si="5"/>
        <v>0</v>
      </c>
      <c r="V62" s="87">
        <f t="shared" si="5"/>
        <v>0</v>
      </c>
      <c r="W62" s="87">
        <f t="shared" si="5"/>
        <v>0</v>
      </c>
      <c r="X62" s="87">
        <f t="shared" si="5"/>
        <v>0</v>
      </c>
      <c r="Y62" s="87">
        <f t="shared" si="5"/>
        <v>0</v>
      </c>
      <c r="Z62" s="87">
        <f t="shared" si="5"/>
        <v>0</v>
      </c>
    </row>
    <row r="63" spans="1:26" s="20" customFormat="1" x14ac:dyDescent="0.2">
      <c r="A63" s="2"/>
      <c r="B63" s="86">
        <f>'3. Investeringen'!B63</f>
        <v>49</v>
      </c>
      <c r="C63" s="86" t="str">
        <f>'3. Investeringen'!C63</f>
        <v>Nieuwe investeringen</v>
      </c>
      <c r="D63" s="86" t="str">
        <f>'3. Investeringen'!F63</f>
        <v>TD</v>
      </c>
      <c r="E63" s="173">
        <f>'3. Investeringen'!M63</f>
        <v>30</v>
      </c>
      <c r="F63" s="121">
        <f>'3. Investeringen'!N63</f>
        <v>2011</v>
      </c>
      <c r="G63" s="86">
        <f>'3. Investeringen'!O63</f>
        <v>6677561.0763699999</v>
      </c>
      <c r="I63" s="138">
        <f>'5. Selectie'!P112</f>
        <v>1</v>
      </c>
      <c r="K63" s="87">
        <f t="shared" si="5"/>
        <v>6677561.0763699999</v>
      </c>
      <c r="L63" s="87">
        <f t="shared" si="5"/>
        <v>0</v>
      </c>
      <c r="M63" s="87">
        <f t="shared" si="5"/>
        <v>0</v>
      </c>
      <c r="N63" s="87">
        <f t="shared" si="5"/>
        <v>0</v>
      </c>
      <c r="O63" s="87">
        <f t="shared" si="5"/>
        <v>0</v>
      </c>
      <c r="P63" s="87">
        <f t="shared" si="5"/>
        <v>0</v>
      </c>
      <c r="Q63" s="87">
        <f t="shared" si="5"/>
        <v>0</v>
      </c>
      <c r="R63" s="87">
        <f t="shared" si="5"/>
        <v>0</v>
      </c>
      <c r="S63" s="87">
        <f t="shared" si="5"/>
        <v>0</v>
      </c>
      <c r="T63" s="87">
        <f t="shared" si="5"/>
        <v>0</v>
      </c>
      <c r="U63" s="87">
        <f t="shared" si="5"/>
        <v>0</v>
      </c>
      <c r="V63" s="87">
        <f t="shared" si="5"/>
        <v>0</v>
      </c>
      <c r="W63" s="87">
        <f t="shared" si="5"/>
        <v>0</v>
      </c>
      <c r="X63" s="87">
        <f t="shared" si="5"/>
        <v>0</v>
      </c>
      <c r="Y63" s="87">
        <f t="shared" si="5"/>
        <v>0</v>
      </c>
      <c r="Z63" s="87">
        <f t="shared" si="5"/>
        <v>0</v>
      </c>
    </row>
    <row r="64" spans="1:26" s="20" customFormat="1" x14ac:dyDescent="0.2">
      <c r="A64" s="2"/>
      <c r="B64" s="86">
        <f>'3. Investeringen'!B64</f>
        <v>50</v>
      </c>
      <c r="C64" s="86" t="str">
        <f>'3. Investeringen'!C64</f>
        <v>Nieuwe investeringen</v>
      </c>
      <c r="D64" s="86" t="str">
        <f>'3. Investeringen'!F64</f>
        <v>TD</v>
      </c>
      <c r="E64" s="173">
        <f>'3. Investeringen'!M64</f>
        <v>10</v>
      </c>
      <c r="F64" s="121">
        <f>'3. Investeringen'!N64</f>
        <v>2011</v>
      </c>
      <c r="G64" s="86">
        <f>'3. Investeringen'!O64</f>
        <v>2182171.2999999998</v>
      </c>
      <c r="I64" s="138">
        <f>'5. Selectie'!P113</f>
        <v>1</v>
      </c>
      <c r="K64" s="87">
        <f t="shared" si="5"/>
        <v>2182171.2999999998</v>
      </c>
      <c r="L64" s="87">
        <f t="shared" si="5"/>
        <v>0</v>
      </c>
      <c r="M64" s="87">
        <f t="shared" si="5"/>
        <v>0</v>
      </c>
      <c r="N64" s="87">
        <f t="shared" si="5"/>
        <v>0</v>
      </c>
      <c r="O64" s="87">
        <f t="shared" si="5"/>
        <v>0</v>
      </c>
      <c r="P64" s="87">
        <f t="shared" si="5"/>
        <v>0</v>
      </c>
      <c r="Q64" s="87">
        <f t="shared" si="5"/>
        <v>0</v>
      </c>
      <c r="R64" s="87">
        <f t="shared" si="5"/>
        <v>0</v>
      </c>
      <c r="S64" s="87">
        <f t="shared" si="5"/>
        <v>0</v>
      </c>
      <c r="T64" s="87">
        <f t="shared" si="5"/>
        <v>0</v>
      </c>
      <c r="U64" s="87">
        <f t="shared" si="5"/>
        <v>0</v>
      </c>
      <c r="V64" s="87">
        <f t="shared" si="5"/>
        <v>0</v>
      </c>
      <c r="W64" s="87">
        <f t="shared" si="5"/>
        <v>0</v>
      </c>
      <c r="X64" s="87">
        <f t="shared" si="5"/>
        <v>0</v>
      </c>
      <c r="Y64" s="87">
        <f t="shared" si="5"/>
        <v>0</v>
      </c>
      <c r="Z64" s="87">
        <f t="shared" si="5"/>
        <v>0</v>
      </c>
    </row>
    <row r="65" spans="1:26" s="20" customFormat="1" x14ac:dyDescent="0.2">
      <c r="A65" s="2"/>
      <c r="B65" s="86">
        <f>'3. Investeringen'!B65</f>
        <v>51</v>
      </c>
      <c r="C65" s="86" t="str">
        <f>'3. Investeringen'!C65</f>
        <v>Nieuwe investeringen</v>
      </c>
      <c r="D65" s="86" t="str">
        <f>'3. Investeringen'!F65</f>
        <v>TD</v>
      </c>
      <c r="E65" s="173">
        <f>'3. Investeringen'!M65</f>
        <v>5</v>
      </c>
      <c r="F65" s="121">
        <f>'3. Investeringen'!N65</f>
        <v>2011</v>
      </c>
      <c r="G65" s="86">
        <f>'3. Investeringen'!O65</f>
        <v>7722098.5499999998</v>
      </c>
      <c r="I65" s="138">
        <f>'5. Selectie'!P114</f>
        <v>1</v>
      </c>
      <c r="K65" s="87">
        <f t="shared" ref="K65:Z74" si="6">($F65=K$14)*$I65*$G65</f>
        <v>7722098.5499999998</v>
      </c>
      <c r="L65" s="87">
        <f t="shared" si="6"/>
        <v>0</v>
      </c>
      <c r="M65" s="87">
        <f t="shared" si="6"/>
        <v>0</v>
      </c>
      <c r="N65" s="87">
        <f t="shared" si="6"/>
        <v>0</v>
      </c>
      <c r="O65" s="87">
        <f t="shared" si="6"/>
        <v>0</v>
      </c>
      <c r="P65" s="87">
        <f t="shared" si="6"/>
        <v>0</v>
      </c>
      <c r="Q65" s="87">
        <f t="shared" si="6"/>
        <v>0</v>
      </c>
      <c r="R65" s="87">
        <f t="shared" si="6"/>
        <v>0</v>
      </c>
      <c r="S65" s="87">
        <f t="shared" si="6"/>
        <v>0</v>
      </c>
      <c r="T65" s="87">
        <f t="shared" si="6"/>
        <v>0</v>
      </c>
      <c r="U65" s="87">
        <f t="shared" si="6"/>
        <v>0</v>
      </c>
      <c r="V65" s="87">
        <f t="shared" si="6"/>
        <v>0</v>
      </c>
      <c r="W65" s="87">
        <f t="shared" si="6"/>
        <v>0</v>
      </c>
      <c r="X65" s="87">
        <f t="shared" si="6"/>
        <v>0</v>
      </c>
      <c r="Y65" s="87">
        <f t="shared" si="6"/>
        <v>0</v>
      </c>
      <c r="Z65" s="87">
        <f t="shared" si="6"/>
        <v>0</v>
      </c>
    </row>
    <row r="66" spans="1:26" s="20" customFormat="1" x14ac:dyDescent="0.2">
      <c r="A66" s="2"/>
      <c r="B66" s="86">
        <f>'3. Investeringen'!B66</f>
        <v>52</v>
      </c>
      <c r="C66" s="86" t="str">
        <f>'3. Investeringen'!C66</f>
        <v>Nieuwe investeringen</v>
      </c>
      <c r="D66" s="86" t="str">
        <f>'3. Investeringen'!F66</f>
        <v>TD</v>
      </c>
      <c r="E66" s="173">
        <f>'3. Investeringen'!M66</f>
        <v>0</v>
      </c>
      <c r="F66" s="121">
        <f>'3. Investeringen'!N66</f>
        <v>2011</v>
      </c>
      <c r="G66" s="86">
        <f>'3. Investeringen'!O66</f>
        <v>137586.77479999998</v>
      </c>
      <c r="I66" s="138">
        <f>'5. Selectie'!P115</f>
        <v>1</v>
      </c>
      <c r="K66" s="87">
        <f t="shared" si="6"/>
        <v>137586.77479999998</v>
      </c>
      <c r="L66" s="87">
        <f t="shared" si="6"/>
        <v>0</v>
      </c>
      <c r="M66" s="87">
        <f t="shared" si="6"/>
        <v>0</v>
      </c>
      <c r="N66" s="87">
        <f t="shared" si="6"/>
        <v>0</v>
      </c>
      <c r="O66" s="87">
        <f t="shared" si="6"/>
        <v>0</v>
      </c>
      <c r="P66" s="87">
        <f t="shared" si="6"/>
        <v>0</v>
      </c>
      <c r="Q66" s="87">
        <f t="shared" si="6"/>
        <v>0</v>
      </c>
      <c r="R66" s="87">
        <f t="shared" si="6"/>
        <v>0</v>
      </c>
      <c r="S66" s="87">
        <f t="shared" si="6"/>
        <v>0</v>
      </c>
      <c r="T66" s="87">
        <f t="shared" si="6"/>
        <v>0</v>
      </c>
      <c r="U66" s="87">
        <f t="shared" si="6"/>
        <v>0</v>
      </c>
      <c r="V66" s="87">
        <f t="shared" si="6"/>
        <v>0</v>
      </c>
      <c r="W66" s="87">
        <f t="shared" si="6"/>
        <v>0</v>
      </c>
      <c r="X66" s="87">
        <f t="shared" si="6"/>
        <v>0</v>
      </c>
      <c r="Y66" s="87">
        <f t="shared" si="6"/>
        <v>0</v>
      </c>
      <c r="Z66" s="87">
        <f t="shared" si="6"/>
        <v>0</v>
      </c>
    </row>
    <row r="67" spans="1:26" s="20" customFormat="1" x14ac:dyDescent="0.2">
      <c r="A67" s="2"/>
      <c r="B67" s="86">
        <f>'3. Investeringen'!B67</f>
        <v>53</v>
      </c>
      <c r="C67" s="86" t="str">
        <f>'3. Investeringen'!C67</f>
        <v>Nieuwe investeringen</v>
      </c>
      <c r="D67" s="86" t="str">
        <f>'3. Investeringen'!F67</f>
        <v>TD</v>
      </c>
      <c r="E67" s="173">
        <f>'3. Investeringen'!M67</f>
        <v>55</v>
      </c>
      <c r="F67" s="121">
        <f>'3. Investeringen'!N67</f>
        <v>2012</v>
      </c>
      <c r="G67" s="86">
        <f>'3. Investeringen'!O67</f>
        <v>13363187.147261519</v>
      </c>
      <c r="I67" s="138">
        <f>'5. Selectie'!P116</f>
        <v>1</v>
      </c>
      <c r="K67" s="87">
        <f t="shared" si="6"/>
        <v>0</v>
      </c>
      <c r="L67" s="87">
        <f t="shared" si="6"/>
        <v>13363187.147261519</v>
      </c>
      <c r="M67" s="87">
        <f t="shared" si="6"/>
        <v>0</v>
      </c>
      <c r="N67" s="87">
        <f t="shared" si="6"/>
        <v>0</v>
      </c>
      <c r="O67" s="87">
        <f t="shared" si="6"/>
        <v>0</v>
      </c>
      <c r="P67" s="87">
        <f t="shared" si="6"/>
        <v>0</v>
      </c>
      <c r="Q67" s="87">
        <f t="shared" si="6"/>
        <v>0</v>
      </c>
      <c r="R67" s="87">
        <f t="shared" si="6"/>
        <v>0</v>
      </c>
      <c r="S67" s="87">
        <f t="shared" si="6"/>
        <v>0</v>
      </c>
      <c r="T67" s="87">
        <f t="shared" si="6"/>
        <v>0</v>
      </c>
      <c r="U67" s="87">
        <f t="shared" si="6"/>
        <v>0</v>
      </c>
      <c r="V67" s="87">
        <f t="shared" si="6"/>
        <v>0</v>
      </c>
      <c r="W67" s="87">
        <f t="shared" si="6"/>
        <v>0</v>
      </c>
      <c r="X67" s="87">
        <f t="shared" si="6"/>
        <v>0</v>
      </c>
      <c r="Y67" s="87">
        <f t="shared" si="6"/>
        <v>0</v>
      </c>
      <c r="Z67" s="87">
        <f t="shared" si="6"/>
        <v>0</v>
      </c>
    </row>
    <row r="68" spans="1:26" s="20" customFormat="1" x14ac:dyDescent="0.2">
      <c r="A68" s="2"/>
      <c r="B68" s="86">
        <f>'3. Investeringen'!B68</f>
        <v>54</v>
      </c>
      <c r="C68" s="86" t="str">
        <f>'3. Investeringen'!C68</f>
        <v>Nieuwe investeringen</v>
      </c>
      <c r="D68" s="86" t="str">
        <f>'3. Investeringen'!F68</f>
        <v>TD</v>
      </c>
      <c r="E68" s="173">
        <f>'3. Investeringen'!M68</f>
        <v>45</v>
      </c>
      <c r="F68" s="121">
        <f>'3. Investeringen'!N68</f>
        <v>2012</v>
      </c>
      <c r="G68" s="86">
        <f>'3. Investeringen'!O68</f>
        <v>43957908.116989553</v>
      </c>
      <c r="I68" s="138">
        <f>'5. Selectie'!P117</f>
        <v>1</v>
      </c>
      <c r="K68" s="87">
        <f t="shared" si="6"/>
        <v>0</v>
      </c>
      <c r="L68" s="87">
        <f t="shared" si="6"/>
        <v>43957908.116989553</v>
      </c>
      <c r="M68" s="87">
        <f t="shared" si="6"/>
        <v>0</v>
      </c>
      <c r="N68" s="87">
        <f t="shared" si="6"/>
        <v>0</v>
      </c>
      <c r="O68" s="87">
        <f t="shared" si="6"/>
        <v>0</v>
      </c>
      <c r="P68" s="87">
        <f t="shared" si="6"/>
        <v>0</v>
      </c>
      <c r="Q68" s="87">
        <f t="shared" si="6"/>
        <v>0</v>
      </c>
      <c r="R68" s="87">
        <f t="shared" si="6"/>
        <v>0</v>
      </c>
      <c r="S68" s="87">
        <f t="shared" si="6"/>
        <v>0</v>
      </c>
      <c r="T68" s="87">
        <f t="shared" si="6"/>
        <v>0</v>
      </c>
      <c r="U68" s="87">
        <f t="shared" si="6"/>
        <v>0</v>
      </c>
      <c r="V68" s="87">
        <f t="shared" si="6"/>
        <v>0</v>
      </c>
      <c r="W68" s="87">
        <f t="shared" si="6"/>
        <v>0</v>
      </c>
      <c r="X68" s="87">
        <f t="shared" si="6"/>
        <v>0</v>
      </c>
      <c r="Y68" s="87">
        <f t="shared" si="6"/>
        <v>0</v>
      </c>
      <c r="Z68" s="87">
        <f t="shared" si="6"/>
        <v>0</v>
      </c>
    </row>
    <row r="69" spans="1:26" s="20" customFormat="1" x14ac:dyDescent="0.2">
      <c r="A69" s="2"/>
      <c r="B69" s="86">
        <f>'3. Investeringen'!B69</f>
        <v>55</v>
      </c>
      <c r="C69" s="86" t="str">
        <f>'3. Investeringen'!C69</f>
        <v>Nieuwe investeringen</v>
      </c>
      <c r="D69" s="86" t="str">
        <f>'3. Investeringen'!F69</f>
        <v>TD</v>
      </c>
      <c r="E69" s="173">
        <f>'3. Investeringen'!M69</f>
        <v>30</v>
      </c>
      <c r="F69" s="121">
        <f>'3. Investeringen'!N69</f>
        <v>2012</v>
      </c>
      <c r="G69" s="86">
        <f>'3. Investeringen'!O69</f>
        <v>5089160.9440969815</v>
      </c>
      <c r="I69" s="138">
        <f>'5. Selectie'!P118</f>
        <v>1</v>
      </c>
      <c r="K69" s="87">
        <f t="shared" si="6"/>
        <v>0</v>
      </c>
      <c r="L69" s="87">
        <f t="shared" si="6"/>
        <v>5089160.9440969815</v>
      </c>
      <c r="M69" s="87">
        <f t="shared" si="6"/>
        <v>0</v>
      </c>
      <c r="N69" s="87">
        <f t="shared" si="6"/>
        <v>0</v>
      </c>
      <c r="O69" s="87">
        <f t="shared" si="6"/>
        <v>0</v>
      </c>
      <c r="P69" s="87">
        <f t="shared" si="6"/>
        <v>0</v>
      </c>
      <c r="Q69" s="87">
        <f t="shared" si="6"/>
        <v>0</v>
      </c>
      <c r="R69" s="87">
        <f t="shared" si="6"/>
        <v>0</v>
      </c>
      <c r="S69" s="87">
        <f t="shared" si="6"/>
        <v>0</v>
      </c>
      <c r="T69" s="87">
        <f t="shared" si="6"/>
        <v>0</v>
      </c>
      <c r="U69" s="87">
        <f t="shared" si="6"/>
        <v>0</v>
      </c>
      <c r="V69" s="87">
        <f t="shared" si="6"/>
        <v>0</v>
      </c>
      <c r="W69" s="87">
        <f t="shared" si="6"/>
        <v>0</v>
      </c>
      <c r="X69" s="87">
        <f t="shared" si="6"/>
        <v>0</v>
      </c>
      <c r="Y69" s="87">
        <f t="shared" si="6"/>
        <v>0</v>
      </c>
      <c r="Z69" s="87">
        <f t="shared" si="6"/>
        <v>0</v>
      </c>
    </row>
    <row r="70" spans="1:26" s="20" customFormat="1" x14ac:dyDescent="0.2">
      <c r="A70" s="2"/>
      <c r="B70" s="86">
        <f>'3. Investeringen'!B70</f>
        <v>56</v>
      </c>
      <c r="C70" s="86" t="str">
        <f>'3. Investeringen'!C70</f>
        <v>Nieuwe investeringen</v>
      </c>
      <c r="D70" s="86" t="str">
        <f>'3. Investeringen'!F70</f>
        <v>TD</v>
      </c>
      <c r="E70" s="173">
        <f>'3. Investeringen'!M70</f>
        <v>25</v>
      </c>
      <c r="F70" s="121">
        <f>'3. Investeringen'!N70</f>
        <v>2012</v>
      </c>
      <c r="G70" s="86">
        <f>'3. Investeringen'!O70</f>
        <v>-5370.5563579738518</v>
      </c>
      <c r="I70" s="138">
        <f>'5. Selectie'!P119</f>
        <v>1</v>
      </c>
      <c r="K70" s="87">
        <f t="shared" si="6"/>
        <v>0</v>
      </c>
      <c r="L70" s="87">
        <f t="shared" si="6"/>
        <v>-5370.5563579738518</v>
      </c>
      <c r="M70" s="87">
        <f t="shared" si="6"/>
        <v>0</v>
      </c>
      <c r="N70" s="87">
        <f t="shared" si="6"/>
        <v>0</v>
      </c>
      <c r="O70" s="87">
        <f t="shared" si="6"/>
        <v>0</v>
      </c>
      <c r="P70" s="87">
        <f t="shared" si="6"/>
        <v>0</v>
      </c>
      <c r="Q70" s="87">
        <f t="shared" si="6"/>
        <v>0</v>
      </c>
      <c r="R70" s="87">
        <f t="shared" si="6"/>
        <v>0</v>
      </c>
      <c r="S70" s="87">
        <f t="shared" si="6"/>
        <v>0</v>
      </c>
      <c r="T70" s="87">
        <f t="shared" si="6"/>
        <v>0</v>
      </c>
      <c r="U70" s="87">
        <f t="shared" si="6"/>
        <v>0</v>
      </c>
      <c r="V70" s="87">
        <f t="shared" si="6"/>
        <v>0</v>
      </c>
      <c r="W70" s="87">
        <f t="shared" si="6"/>
        <v>0</v>
      </c>
      <c r="X70" s="87">
        <f t="shared" si="6"/>
        <v>0</v>
      </c>
      <c r="Y70" s="87">
        <f t="shared" si="6"/>
        <v>0</v>
      </c>
      <c r="Z70" s="87">
        <f t="shared" si="6"/>
        <v>0</v>
      </c>
    </row>
    <row r="71" spans="1:26" s="20" customFormat="1" x14ac:dyDescent="0.2">
      <c r="A71" s="2"/>
      <c r="B71" s="86">
        <f>'3. Investeringen'!B71</f>
        <v>57</v>
      </c>
      <c r="C71" s="86" t="str">
        <f>'3. Investeringen'!C71</f>
        <v>Nieuwe investeringen</v>
      </c>
      <c r="D71" s="86" t="str">
        <f>'3. Investeringen'!F71</f>
        <v>TD</v>
      </c>
      <c r="E71" s="173">
        <f>'3. Investeringen'!M71</f>
        <v>10</v>
      </c>
      <c r="F71" s="121">
        <f>'3. Investeringen'!N71</f>
        <v>2012</v>
      </c>
      <c r="G71" s="86">
        <f>'3. Investeringen'!O71</f>
        <v>3900441.0477321758</v>
      </c>
      <c r="I71" s="138">
        <f>'5. Selectie'!P120</f>
        <v>1</v>
      </c>
      <c r="K71" s="87">
        <f t="shared" si="6"/>
        <v>0</v>
      </c>
      <c r="L71" s="87">
        <f t="shared" si="6"/>
        <v>3900441.0477321758</v>
      </c>
      <c r="M71" s="87">
        <f t="shared" si="6"/>
        <v>0</v>
      </c>
      <c r="N71" s="87">
        <f t="shared" si="6"/>
        <v>0</v>
      </c>
      <c r="O71" s="87">
        <f t="shared" si="6"/>
        <v>0</v>
      </c>
      <c r="P71" s="87">
        <f t="shared" si="6"/>
        <v>0</v>
      </c>
      <c r="Q71" s="87">
        <f t="shared" si="6"/>
        <v>0</v>
      </c>
      <c r="R71" s="87">
        <f t="shared" si="6"/>
        <v>0</v>
      </c>
      <c r="S71" s="87">
        <f t="shared" si="6"/>
        <v>0</v>
      </c>
      <c r="T71" s="87">
        <f t="shared" si="6"/>
        <v>0</v>
      </c>
      <c r="U71" s="87">
        <f t="shared" si="6"/>
        <v>0</v>
      </c>
      <c r="V71" s="87">
        <f t="shared" si="6"/>
        <v>0</v>
      </c>
      <c r="W71" s="87">
        <f t="shared" si="6"/>
        <v>0</v>
      </c>
      <c r="X71" s="87">
        <f t="shared" si="6"/>
        <v>0</v>
      </c>
      <c r="Y71" s="87">
        <f t="shared" si="6"/>
        <v>0</v>
      </c>
      <c r="Z71" s="87">
        <f t="shared" si="6"/>
        <v>0</v>
      </c>
    </row>
    <row r="72" spans="1:26" s="20" customFormat="1" x14ac:dyDescent="0.2">
      <c r="A72" s="2"/>
      <c r="B72" s="86">
        <f>'3. Investeringen'!B72</f>
        <v>58</v>
      </c>
      <c r="C72" s="86" t="str">
        <f>'3. Investeringen'!C72</f>
        <v>Nieuwe investeringen</v>
      </c>
      <c r="D72" s="86" t="str">
        <f>'3. Investeringen'!F72</f>
        <v>TD</v>
      </c>
      <c r="E72" s="173">
        <f>'3. Investeringen'!M72</f>
        <v>5</v>
      </c>
      <c r="F72" s="121">
        <f>'3. Investeringen'!N72</f>
        <v>2012</v>
      </c>
      <c r="G72" s="86">
        <f>'3. Investeringen'!O72</f>
        <v>17473488</v>
      </c>
      <c r="I72" s="138">
        <f>'5. Selectie'!P121</f>
        <v>1</v>
      </c>
      <c r="K72" s="87">
        <f t="shared" si="6"/>
        <v>0</v>
      </c>
      <c r="L72" s="87">
        <f t="shared" si="6"/>
        <v>17473488</v>
      </c>
      <c r="M72" s="87">
        <f t="shared" si="6"/>
        <v>0</v>
      </c>
      <c r="N72" s="87">
        <f t="shared" si="6"/>
        <v>0</v>
      </c>
      <c r="O72" s="87">
        <f t="shared" si="6"/>
        <v>0</v>
      </c>
      <c r="P72" s="87">
        <f t="shared" si="6"/>
        <v>0</v>
      </c>
      <c r="Q72" s="87">
        <f t="shared" si="6"/>
        <v>0</v>
      </c>
      <c r="R72" s="87">
        <f t="shared" si="6"/>
        <v>0</v>
      </c>
      <c r="S72" s="87">
        <f t="shared" si="6"/>
        <v>0</v>
      </c>
      <c r="T72" s="87">
        <f t="shared" si="6"/>
        <v>0</v>
      </c>
      <c r="U72" s="87">
        <f t="shared" si="6"/>
        <v>0</v>
      </c>
      <c r="V72" s="87">
        <f t="shared" si="6"/>
        <v>0</v>
      </c>
      <c r="W72" s="87">
        <f t="shared" si="6"/>
        <v>0</v>
      </c>
      <c r="X72" s="87">
        <f t="shared" si="6"/>
        <v>0</v>
      </c>
      <c r="Y72" s="87">
        <f t="shared" si="6"/>
        <v>0</v>
      </c>
      <c r="Z72" s="87">
        <f t="shared" si="6"/>
        <v>0</v>
      </c>
    </row>
    <row r="73" spans="1:26" s="20" customFormat="1" x14ac:dyDescent="0.2">
      <c r="A73" s="2"/>
      <c r="B73" s="86">
        <f>'3. Investeringen'!B73</f>
        <v>59</v>
      </c>
      <c r="C73" s="86" t="str">
        <f>'3. Investeringen'!C73</f>
        <v>Nieuwe investeringen</v>
      </c>
      <c r="D73" s="86" t="str">
        <f>'3. Investeringen'!F73</f>
        <v>TD</v>
      </c>
      <c r="E73" s="173">
        <f>'3. Investeringen'!M73</f>
        <v>0</v>
      </c>
      <c r="F73" s="121">
        <f>'3. Investeringen'!N73</f>
        <v>2012</v>
      </c>
      <c r="G73" s="86">
        <f>'3. Investeringen'!O73</f>
        <v>12059.711630890662</v>
      </c>
      <c r="I73" s="138">
        <f>'5. Selectie'!P122</f>
        <v>1</v>
      </c>
      <c r="K73" s="87">
        <f t="shared" si="6"/>
        <v>0</v>
      </c>
      <c r="L73" s="87">
        <f t="shared" si="6"/>
        <v>12059.711630890662</v>
      </c>
      <c r="M73" s="87">
        <f t="shared" si="6"/>
        <v>0</v>
      </c>
      <c r="N73" s="87">
        <f t="shared" si="6"/>
        <v>0</v>
      </c>
      <c r="O73" s="87">
        <f t="shared" si="6"/>
        <v>0</v>
      </c>
      <c r="P73" s="87">
        <f t="shared" si="6"/>
        <v>0</v>
      </c>
      <c r="Q73" s="87">
        <f t="shared" si="6"/>
        <v>0</v>
      </c>
      <c r="R73" s="87">
        <f t="shared" si="6"/>
        <v>0</v>
      </c>
      <c r="S73" s="87">
        <f t="shared" si="6"/>
        <v>0</v>
      </c>
      <c r="T73" s="87">
        <f t="shared" si="6"/>
        <v>0</v>
      </c>
      <c r="U73" s="87">
        <f t="shared" si="6"/>
        <v>0</v>
      </c>
      <c r="V73" s="87">
        <f t="shared" si="6"/>
        <v>0</v>
      </c>
      <c r="W73" s="87">
        <f t="shared" si="6"/>
        <v>0</v>
      </c>
      <c r="X73" s="87">
        <f t="shared" si="6"/>
        <v>0</v>
      </c>
      <c r="Y73" s="87">
        <f t="shared" si="6"/>
        <v>0</v>
      </c>
      <c r="Z73" s="87">
        <f t="shared" si="6"/>
        <v>0</v>
      </c>
    </row>
    <row r="74" spans="1:26" s="20" customFormat="1" x14ac:dyDescent="0.2">
      <c r="A74" s="2"/>
      <c r="B74" s="86">
        <f>'3. Investeringen'!B74</f>
        <v>60</v>
      </c>
      <c r="C74" s="86" t="str">
        <f>'3. Investeringen'!C74</f>
        <v>Nieuwe investeringen</v>
      </c>
      <c r="D74" s="86" t="str">
        <f>'3. Investeringen'!F74</f>
        <v>TD</v>
      </c>
      <c r="E74" s="173">
        <f>'3. Investeringen'!M74</f>
        <v>55</v>
      </c>
      <c r="F74" s="121">
        <f>'3. Investeringen'!N74</f>
        <v>2013</v>
      </c>
      <c r="G74" s="86">
        <f>'3. Investeringen'!O74</f>
        <v>22340320.514799803</v>
      </c>
      <c r="I74" s="138">
        <f>'5. Selectie'!P123</f>
        <v>1</v>
      </c>
      <c r="K74" s="87">
        <f t="shared" si="6"/>
        <v>0</v>
      </c>
      <c r="L74" s="87">
        <f t="shared" si="6"/>
        <v>0</v>
      </c>
      <c r="M74" s="87">
        <f t="shared" si="6"/>
        <v>22340320.514799803</v>
      </c>
      <c r="N74" s="87">
        <f t="shared" si="6"/>
        <v>0</v>
      </c>
      <c r="O74" s="87">
        <f t="shared" si="6"/>
        <v>0</v>
      </c>
      <c r="P74" s="87">
        <f t="shared" si="6"/>
        <v>0</v>
      </c>
      <c r="Q74" s="87">
        <f t="shared" si="6"/>
        <v>0</v>
      </c>
      <c r="R74" s="87">
        <f t="shared" si="6"/>
        <v>0</v>
      </c>
      <c r="S74" s="87">
        <f t="shared" si="6"/>
        <v>0</v>
      </c>
      <c r="T74" s="87">
        <f t="shared" si="6"/>
        <v>0</v>
      </c>
      <c r="U74" s="87">
        <f t="shared" si="6"/>
        <v>0</v>
      </c>
      <c r="V74" s="87">
        <f t="shared" si="6"/>
        <v>0</v>
      </c>
      <c r="W74" s="87">
        <f t="shared" si="6"/>
        <v>0</v>
      </c>
      <c r="X74" s="87">
        <f t="shared" si="6"/>
        <v>0</v>
      </c>
      <c r="Y74" s="87">
        <f t="shared" si="6"/>
        <v>0</v>
      </c>
      <c r="Z74" s="87">
        <f t="shared" si="6"/>
        <v>0</v>
      </c>
    </row>
    <row r="75" spans="1:26" s="20" customFormat="1" x14ac:dyDescent="0.2">
      <c r="A75" s="2"/>
      <c r="B75" s="86">
        <f>'3. Investeringen'!B75</f>
        <v>61</v>
      </c>
      <c r="C75" s="86" t="str">
        <f>'3. Investeringen'!C75</f>
        <v>Nieuwe investeringen</v>
      </c>
      <c r="D75" s="86" t="str">
        <f>'3. Investeringen'!F75</f>
        <v>TD</v>
      </c>
      <c r="E75" s="173">
        <f>'3. Investeringen'!M75</f>
        <v>45</v>
      </c>
      <c r="F75" s="121">
        <f>'3. Investeringen'!N75</f>
        <v>2013</v>
      </c>
      <c r="G75" s="86">
        <f>'3. Investeringen'!O75</f>
        <v>49228152.331761673</v>
      </c>
      <c r="I75" s="138">
        <f>'5. Selectie'!P124</f>
        <v>1</v>
      </c>
      <c r="K75" s="87">
        <f t="shared" ref="K75:Z84" si="7">($F75=K$14)*$I75*$G75</f>
        <v>0</v>
      </c>
      <c r="L75" s="87">
        <f t="shared" si="7"/>
        <v>0</v>
      </c>
      <c r="M75" s="87">
        <f t="shared" si="7"/>
        <v>49228152.331761673</v>
      </c>
      <c r="N75" s="87">
        <f t="shared" si="7"/>
        <v>0</v>
      </c>
      <c r="O75" s="87">
        <f t="shared" si="7"/>
        <v>0</v>
      </c>
      <c r="P75" s="87">
        <f t="shared" si="7"/>
        <v>0</v>
      </c>
      <c r="Q75" s="87">
        <f t="shared" si="7"/>
        <v>0</v>
      </c>
      <c r="R75" s="87">
        <f t="shared" si="7"/>
        <v>0</v>
      </c>
      <c r="S75" s="87">
        <f t="shared" si="7"/>
        <v>0</v>
      </c>
      <c r="T75" s="87">
        <f t="shared" si="7"/>
        <v>0</v>
      </c>
      <c r="U75" s="87">
        <f t="shared" si="7"/>
        <v>0</v>
      </c>
      <c r="V75" s="87">
        <f t="shared" si="7"/>
        <v>0</v>
      </c>
      <c r="W75" s="87">
        <f t="shared" si="7"/>
        <v>0</v>
      </c>
      <c r="X75" s="87">
        <f t="shared" si="7"/>
        <v>0</v>
      </c>
      <c r="Y75" s="87">
        <f t="shared" si="7"/>
        <v>0</v>
      </c>
      <c r="Z75" s="87">
        <f t="shared" si="7"/>
        <v>0</v>
      </c>
    </row>
    <row r="76" spans="1:26" s="20" customFormat="1" x14ac:dyDescent="0.2">
      <c r="A76" s="2"/>
      <c r="B76" s="86">
        <f>'3. Investeringen'!B76</f>
        <v>62</v>
      </c>
      <c r="C76" s="86" t="str">
        <f>'3. Investeringen'!C76</f>
        <v>Nieuwe investeringen</v>
      </c>
      <c r="D76" s="86" t="str">
        <f>'3. Investeringen'!F76</f>
        <v>TD</v>
      </c>
      <c r="E76" s="173">
        <f>'3. Investeringen'!M76</f>
        <v>30</v>
      </c>
      <c r="F76" s="121">
        <f>'3. Investeringen'!N76</f>
        <v>2013</v>
      </c>
      <c r="G76" s="86">
        <f>'3. Investeringen'!O76</f>
        <v>7686306.7059701951</v>
      </c>
      <c r="I76" s="138">
        <f>'5. Selectie'!P125</f>
        <v>1</v>
      </c>
      <c r="K76" s="87">
        <f t="shared" si="7"/>
        <v>0</v>
      </c>
      <c r="L76" s="87">
        <f t="shared" si="7"/>
        <v>0</v>
      </c>
      <c r="M76" s="87">
        <f t="shared" si="7"/>
        <v>7686306.7059701951</v>
      </c>
      <c r="N76" s="87">
        <f t="shared" si="7"/>
        <v>0</v>
      </c>
      <c r="O76" s="87">
        <f t="shared" si="7"/>
        <v>0</v>
      </c>
      <c r="P76" s="87">
        <f t="shared" si="7"/>
        <v>0</v>
      </c>
      <c r="Q76" s="87">
        <f t="shared" si="7"/>
        <v>0</v>
      </c>
      <c r="R76" s="87">
        <f t="shared" si="7"/>
        <v>0</v>
      </c>
      <c r="S76" s="87">
        <f t="shared" si="7"/>
        <v>0</v>
      </c>
      <c r="T76" s="87">
        <f t="shared" si="7"/>
        <v>0</v>
      </c>
      <c r="U76" s="87">
        <f t="shared" si="7"/>
        <v>0</v>
      </c>
      <c r="V76" s="87">
        <f t="shared" si="7"/>
        <v>0</v>
      </c>
      <c r="W76" s="87">
        <f t="shared" si="7"/>
        <v>0</v>
      </c>
      <c r="X76" s="87">
        <f t="shared" si="7"/>
        <v>0</v>
      </c>
      <c r="Y76" s="87">
        <f t="shared" si="7"/>
        <v>0</v>
      </c>
      <c r="Z76" s="87">
        <f t="shared" si="7"/>
        <v>0</v>
      </c>
    </row>
    <row r="77" spans="1:26" s="20" customFormat="1" x14ac:dyDescent="0.2">
      <c r="A77" s="2"/>
      <c r="B77" s="86">
        <f>'3. Investeringen'!B77</f>
        <v>63</v>
      </c>
      <c r="C77" s="86" t="str">
        <f>'3. Investeringen'!C77</f>
        <v>Nieuwe investeringen</v>
      </c>
      <c r="D77" s="86" t="str">
        <f>'3. Investeringen'!F77</f>
        <v>TD</v>
      </c>
      <c r="E77" s="173">
        <f>'3. Investeringen'!M77</f>
        <v>25</v>
      </c>
      <c r="F77" s="121">
        <f>'3. Investeringen'!N77</f>
        <v>2013</v>
      </c>
      <c r="G77" s="86">
        <f>'3. Investeringen'!O77</f>
        <v>-1401.2938544116071</v>
      </c>
      <c r="I77" s="138">
        <f>'5. Selectie'!P126</f>
        <v>1</v>
      </c>
      <c r="K77" s="87">
        <f t="shared" si="7"/>
        <v>0</v>
      </c>
      <c r="L77" s="87">
        <f t="shared" si="7"/>
        <v>0</v>
      </c>
      <c r="M77" s="87">
        <f t="shared" si="7"/>
        <v>-1401.2938544116071</v>
      </c>
      <c r="N77" s="87">
        <f t="shared" si="7"/>
        <v>0</v>
      </c>
      <c r="O77" s="87">
        <f t="shared" si="7"/>
        <v>0</v>
      </c>
      <c r="P77" s="87">
        <f t="shared" si="7"/>
        <v>0</v>
      </c>
      <c r="Q77" s="87">
        <f t="shared" si="7"/>
        <v>0</v>
      </c>
      <c r="R77" s="87">
        <f t="shared" si="7"/>
        <v>0</v>
      </c>
      <c r="S77" s="87">
        <f t="shared" si="7"/>
        <v>0</v>
      </c>
      <c r="T77" s="87">
        <f t="shared" si="7"/>
        <v>0</v>
      </c>
      <c r="U77" s="87">
        <f t="shared" si="7"/>
        <v>0</v>
      </c>
      <c r="V77" s="87">
        <f t="shared" si="7"/>
        <v>0</v>
      </c>
      <c r="W77" s="87">
        <f t="shared" si="7"/>
        <v>0</v>
      </c>
      <c r="X77" s="87">
        <f t="shared" si="7"/>
        <v>0</v>
      </c>
      <c r="Y77" s="87">
        <f t="shared" si="7"/>
        <v>0</v>
      </c>
      <c r="Z77" s="87">
        <f t="shared" si="7"/>
        <v>0</v>
      </c>
    </row>
    <row r="78" spans="1:26" s="20" customFormat="1" x14ac:dyDescent="0.2">
      <c r="A78" s="2"/>
      <c r="B78" s="86">
        <f>'3. Investeringen'!B78</f>
        <v>64</v>
      </c>
      <c r="C78" s="86" t="str">
        <f>'3. Investeringen'!C78</f>
        <v>Nieuwe investeringen</v>
      </c>
      <c r="D78" s="86" t="str">
        <f>'3. Investeringen'!F78</f>
        <v>TD</v>
      </c>
      <c r="E78" s="173">
        <f>'3. Investeringen'!M78</f>
        <v>10</v>
      </c>
      <c r="F78" s="121">
        <f>'3. Investeringen'!N78</f>
        <v>2013</v>
      </c>
      <c r="G78" s="86">
        <f>'3. Investeringen'!O78</f>
        <v>2842638.4733167468</v>
      </c>
      <c r="I78" s="138">
        <f>'5. Selectie'!P127</f>
        <v>1</v>
      </c>
      <c r="K78" s="87">
        <f t="shared" si="7"/>
        <v>0</v>
      </c>
      <c r="L78" s="87">
        <f t="shared" si="7"/>
        <v>0</v>
      </c>
      <c r="M78" s="87">
        <f t="shared" si="7"/>
        <v>2842638.4733167468</v>
      </c>
      <c r="N78" s="87">
        <f t="shared" si="7"/>
        <v>0</v>
      </c>
      <c r="O78" s="87">
        <f t="shared" si="7"/>
        <v>0</v>
      </c>
      <c r="P78" s="87">
        <f t="shared" si="7"/>
        <v>0</v>
      </c>
      <c r="Q78" s="87">
        <f t="shared" si="7"/>
        <v>0</v>
      </c>
      <c r="R78" s="87">
        <f t="shared" si="7"/>
        <v>0</v>
      </c>
      <c r="S78" s="87">
        <f t="shared" si="7"/>
        <v>0</v>
      </c>
      <c r="T78" s="87">
        <f t="shared" si="7"/>
        <v>0</v>
      </c>
      <c r="U78" s="87">
        <f t="shared" si="7"/>
        <v>0</v>
      </c>
      <c r="V78" s="87">
        <f t="shared" si="7"/>
        <v>0</v>
      </c>
      <c r="W78" s="87">
        <f t="shared" si="7"/>
        <v>0</v>
      </c>
      <c r="X78" s="87">
        <f t="shared" si="7"/>
        <v>0</v>
      </c>
      <c r="Y78" s="87">
        <f t="shared" si="7"/>
        <v>0</v>
      </c>
      <c r="Z78" s="87">
        <f t="shared" si="7"/>
        <v>0</v>
      </c>
    </row>
    <row r="79" spans="1:26" s="20" customFormat="1" x14ac:dyDescent="0.2">
      <c r="A79" s="2"/>
      <c r="B79" s="86">
        <f>'3. Investeringen'!B79</f>
        <v>65</v>
      </c>
      <c r="C79" s="86" t="str">
        <f>'3. Investeringen'!C79</f>
        <v>Nieuwe investeringen</v>
      </c>
      <c r="D79" s="86" t="str">
        <f>'3. Investeringen'!F79</f>
        <v>TD</v>
      </c>
      <c r="E79" s="173">
        <f>'3. Investeringen'!M79</f>
        <v>5</v>
      </c>
      <c r="F79" s="121">
        <f>'3. Investeringen'!N79</f>
        <v>2013</v>
      </c>
      <c r="G79" s="86">
        <f>'3. Investeringen'!O79</f>
        <v>9177873.1720751766</v>
      </c>
      <c r="I79" s="138">
        <f>'5. Selectie'!P128</f>
        <v>1</v>
      </c>
      <c r="K79" s="87">
        <f t="shared" si="7"/>
        <v>0</v>
      </c>
      <c r="L79" s="87">
        <f t="shared" si="7"/>
        <v>0</v>
      </c>
      <c r="M79" s="87">
        <f t="shared" si="7"/>
        <v>9177873.1720751766</v>
      </c>
      <c r="N79" s="87">
        <f t="shared" si="7"/>
        <v>0</v>
      </c>
      <c r="O79" s="87">
        <f t="shared" si="7"/>
        <v>0</v>
      </c>
      <c r="P79" s="87">
        <f t="shared" si="7"/>
        <v>0</v>
      </c>
      <c r="Q79" s="87">
        <f t="shared" si="7"/>
        <v>0</v>
      </c>
      <c r="R79" s="87">
        <f t="shared" si="7"/>
        <v>0</v>
      </c>
      <c r="S79" s="87">
        <f t="shared" si="7"/>
        <v>0</v>
      </c>
      <c r="T79" s="87">
        <f t="shared" si="7"/>
        <v>0</v>
      </c>
      <c r="U79" s="87">
        <f t="shared" si="7"/>
        <v>0</v>
      </c>
      <c r="V79" s="87">
        <f t="shared" si="7"/>
        <v>0</v>
      </c>
      <c r="W79" s="87">
        <f t="shared" si="7"/>
        <v>0</v>
      </c>
      <c r="X79" s="87">
        <f t="shared" si="7"/>
        <v>0</v>
      </c>
      <c r="Y79" s="87">
        <f t="shared" si="7"/>
        <v>0</v>
      </c>
      <c r="Z79" s="87">
        <f t="shared" si="7"/>
        <v>0</v>
      </c>
    </row>
    <row r="80" spans="1:26" s="20" customFormat="1" x14ac:dyDescent="0.2">
      <c r="A80" s="2"/>
      <c r="B80" s="86">
        <f>'3. Investeringen'!B80</f>
        <v>66</v>
      </c>
      <c r="C80" s="86" t="str">
        <f>'3. Investeringen'!C80</f>
        <v>Nieuwe investeringen</v>
      </c>
      <c r="D80" s="86" t="str">
        <f>'3. Investeringen'!F80</f>
        <v>TD</v>
      </c>
      <c r="E80" s="173">
        <f>'3. Investeringen'!M80</f>
        <v>0</v>
      </c>
      <c r="F80" s="121">
        <f>'3. Investeringen'!N80</f>
        <v>2013</v>
      </c>
      <c r="G80" s="86">
        <f>'3. Investeringen'!O80</f>
        <v>28728.116766269552</v>
      </c>
      <c r="I80" s="138">
        <f>'5. Selectie'!P129</f>
        <v>1</v>
      </c>
      <c r="K80" s="87">
        <f t="shared" si="7"/>
        <v>0</v>
      </c>
      <c r="L80" s="87">
        <f t="shared" si="7"/>
        <v>0</v>
      </c>
      <c r="M80" s="87">
        <f t="shared" si="7"/>
        <v>28728.116766269552</v>
      </c>
      <c r="N80" s="87">
        <f t="shared" si="7"/>
        <v>0</v>
      </c>
      <c r="O80" s="87">
        <f t="shared" si="7"/>
        <v>0</v>
      </c>
      <c r="P80" s="87">
        <f t="shared" si="7"/>
        <v>0</v>
      </c>
      <c r="Q80" s="87">
        <f t="shared" si="7"/>
        <v>0</v>
      </c>
      <c r="R80" s="87">
        <f t="shared" si="7"/>
        <v>0</v>
      </c>
      <c r="S80" s="87">
        <f t="shared" si="7"/>
        <v>0</v>
      </c>
      <c r="T80" s="87">
        <f t="shared" si="7"/>
        <v>0</v>
      </c>
      <c r="U80" s="87">
        <f t="shared" si="7"/>
        <v>0</v>
      </c>
      <c r="V80" s="87">
        <f t="shared" si="7"/>
        <v>0</v>
      </c>
      <c r="W80" s="87">
        <f t="shared" si="7"/>
        <v>0</v>
      </c>
      <c r="X80" s="87">
        <f t="shared" si="7"/>
        <v>0</v>
      </c>
      <c r="Y80" s="87">
        <f t="shared" si="7"/>
        <v>0</v>
      </c>
      <c r="Z80" s="87">
        <f t="shared" si="7"/>
        <v>0</v>
      </c>
    </row>
    <row r="81" spans="1:26" s="20" customFormat="1" x14ac:dyDescent="0.2">
      <c r="A81" s="2"/>
      <c r="B81" s="86">
        <f>'3. Investeringen'!B81</f>
        <v>67</v>
      </c>
      <c r="C81" s="86" t="str">
        <f>'3. Investeringen'!C81</f>
        <v>Nieuwe investeringen</v>
      </c>
      <c r="D81" s="86" t="str">
        <f>'3. Investeringen'!F81</f>
        <v>TD</v>
      </c>
      <c r="E81" s="173">
        <f>'3. Investeringen'!M81</f>
        <v>55</v>
      </c>
      <c r="F81" s="121">
        <f>'3. Investeringen'!N81</f>
        <v>2014</v>
      </c>
      <c r="G81" s="86">
        <f>'3. Investeringen'!O81</f>
        <v>24488760.42660493</v>
      </c>
      <c r="I81" s="138">
        <f>'5. Selectie'!P130</f>
        <v>1</v>
      </c>
      <c r="K81" s="87">
        <f t="shared" si="7"/>
        <v>0</v>
      </c>
      <c r="L81" s="87">
        <f t="shared" si="7"/>
        <v>0</v>
      </c>
      <c r="M81" s="87">
        <f t="shared" si="7"/>
        <v>0</v>
      </c>
      <c r="N81" s="87">
        <f t="shared" si="7"/>
        <v>24488760.42660493</v>
      </c>
      <c r="O81" s="87">
        <f t="shared" si="7"/>
        <v>0</v>
      </c>
      <c r="P81" s="87">
        <f t="shared" si="7"/>
        <v>0</v>
      </c>
      <c r="Q81" s="87">
        <f t="shared" si="7"/>
        <v>0</v>
      </c>
      <c r="R81" s="87">
        <f t="shared" si="7"/>
        <v>0</v>
      </c>
      <c r="S81" s="87">
        <f t="shared" si="7"/>
        <v>0</v>
      </c>
      <c r="T81" s="87">
        <f t="shared" si="7"/>
        <v>0</v>
      </c>
      <c r="U81" s="87">
        <f t="shared" si="7"/>
        <v>0</v>
      </c>
      <c r="V81" s="87">
        <f t="shared" si="7"/>
        <v>0</v>
      </c>
      <c r="W81" s="87">
        <f t="shared" si="7"/>
        <v>0</v>
      </c>
      <c r="X81" s="87">
        <f t="shared" si="7"/>
        <v>0</v>
      </c>
      <c r="Y81" s="87">
        <f t="shared" si="7"/>
        <v>0</v>
      </c>
      <c r="Z81" s="87">
        <f t="shared" si="7"/>
        <v>0</v>
      </c>
    </row>
    <row r="82" spans="1:26" s="20" customFormat="1" x14ac:dyDescent="0.2">
      <c r="A82" s="2"/>
      <c r="B82" s="86">
        <f>'3. Investeringen'!B82</f>
        <v>68</v>
      </c>
      <c r="C82" s="86" t="str">
        <f>'3. Investeringen'!C82</f>
        <v>Nieuwe investeringen</v>
      </c>
      <c r="D82" s="86" t="str">
        <f>'3. Investeringen'!F82</f>
        <v>TD</v>
      </c>
      <c r="E82" s="173">
        <f>'3. Investeringen'!M82</f>
        <v>45</v>
      </c>
      <c r="F82" s="121">
        <f>'3. Investeringen'!N82</f>
        <v>2014</v>
      </c>
      <c r="G82" s="86">
        <f>'3. Investeringen'!O82</f>
        <v>61472326.789091587</v>
      </c>
      <c r="I82" s="138">
        <f>'5. Selectie'!P131</f>
        <v>1</v>
      </c>
      <c r="K82" s="87">
        <f t="shared" si="7"/>
        <v>0</v>
      </c>
      <c r="L82" s="87">
        <f t="shared" si="7"/>
        <v>0</v>
      </c>
      <c r="M82" s="87">
        <f t="shared" si="7"/>
        <v>0</v>
      </c>
      <c r="N82" s="87">
        <f t="shared" si="7"/>
        <v>61472326.789091587</v>
      </c>
      <c r="O82" s="87">
        <f t="shared" si="7"/>
        <v>0</v>
      </c>
      <c r="P82" s="87">
        <f t="shared" si="7"/>
        <v>0</v>
      </c>
      <c r="Q82" s="87">
        <f t="shared" si="7"/>
        <v>0</v>
      </c>
      <c r="R82" s="87">
        <f t="shared" si="7"/>
        <v>0</v>
      </c>
      <c r="S82" s="87">
        <f t="shared" si="7"/>
        <v>0</v>
      </c>
      <c r="T82" s="87">
        <f t="shared" si="7"/>
        <v>0</v>
      </c>
      <c r="U82" s="87">
        <f t="shared" si="7"/>
        <v>0</v>
      </c>
      <c r="V82" s="87">
        <f t="shared" si="7"/>
        <v>0</v>
      </c>
      <c r="W82" s="87">
        <f t="shared" si="7"/>
        <v>0</v>
      </c>
      <c r="X82" s="87">
        <f t="shared" si="7"/>
        <v>0</v>
      </c>
      <c r="Y82" s="87">
        <f t="shared" si="7"/>
        <v>0</v>
      </c>
      <c r="Z82" s="87">
        <f t="shared" si="7"/>
        <v>0</v>
      </c>
    </row>
    <row r="83" spans="1:26" s="20" customFormat="1" x14ac:dyDescent="0.2">
      <c r="A83" s="2"/>
      <c r="B83" s="86">
        <f>'3. Investeringen'!B83</f>
        <v>69</v>
      </c>
      <c r="C83" s="86" t="str">
        <f>'3. Investeringen'!C83</f>
        <v>Nieuwe investeringen</v>
      </c>
      <c r="D83" s="86" t="str">
        <f>'3. Investeringen'!F83</f>
        <v>TD</v>
      </c>
      <c r="E83" s="173">
        <f>'3. Investeringen'!M83</f>
        <v>30</v>
      </c>
      <c r="F83" s="121">
        <f>'3. Investeringen'!N83</f>
        <v>2014</v>
      </c>
      <c r="G83" s="86">
        <f>'3. Investeringen'!O83</f>
        <v>4976064.1508974358</v>
      </c>
      <c r="I83" s="138">
        <f>'5. Selectie'!P132</f>
        <v>1</v>
      </c>
      <c r="K83" s="87">
        <f t="shared" si="7"/>
        <v>0</v>
      </c>
      <c r="L83" s="87">
        <f t="shared" si="7"/>
        <v>0</v>
      </c>
      <c r="M83" s="87">
        <f t="shared" si="7"/>
        <v>0</v>
      </c>
      <c r="N83" s="87">
        <f t="shared" si="7"/>
        <v>4976064.1508974358</v>
      </c>
      <c r="O83" s="87">
        <f t="shared" si="7"/>
        <v>0</v>
      </c>
      <c r="P83" s="87">
        <f t="shared" si="7"/>
        <v>0</v>
      </c>
      <c r="Q83" s="87">
        <f t="shared" si="7"/>
        <v>0</v>
      </c>
      <c r="R83" s="87">
        <f t="shared" si="7"/>
        <v>0</v>
      </c>
      <c r="S83" s="87">
        <f t="shared" si="7"/>
        <v>0</v>
      </c>
      <c r="T83" s="87">
        <f t="shared" si="7"/>
        <v>0</v>
      </c>
      <c r="U83" s="87">
        <f t="shared" si="7"/>
        <v>0</v>
      </c>
      <c r="V83" s="87">
        <f t="shared" si="7"/>
        <v>0</v>
      </c>
      <c r="W83" s="87">
        <f t="shared" si="7"/>
        <v>0</v>
      </c>
      <c r="X83" s="87">
        <f t="shared" si="7"/>
        <v>0</v>
      </c>
      <c r="Y83" s="87">
        <f t="shared" si="7"/>
        <v>0</v>
      </c>
      <c r="Z83" s="87">
        <f t="shared" si="7"/>
        <v>0</v>
      </c>
    </row>
    <row r="84" spans="1:26" s="20" customFormat="1" x14ac:dyDescent="0.2">
      <c r="A84" s="2"/>
      <c r="B84" s="86">
        <f>'3. Investeringen'!B84</f>
        <v>70</v>
      </c>
      <c r="C84" s="86" t="str">
        <f>'3. Investeringen'!C84</f>
        <v>Nieuwe investeringen</v>
      </c>
      <c r="D84" s="86" t="str">
        <f>'3. Investeringen'!F84</f>
        <v>TD</v>
      </c>
      <c r="E84" s="173">
        <f>'3. Investeringen'!M84</f>
        <v>25</v>
      </c>
      <c r="F84" s="121">
        <f>'3. Investeringen'!N84</f>
        <v>2014</v>
      </c>
      <c r="G84" s="86">
        <f>'3. Investeringen'!O84</f>
        <v>-3272.543515036954</v>
      </c>
      <c r="I84" s="138">
        <f>'5. Selectie'!P133</f>
        <v>1</v>
      </c>
      <c r="K84" s="87">
        <f t="shared" si="7"/>
        <v>0</v>
      </c>
      <c r="L84" s="87">
        <f t="shared" si="7"/>
        <v>0</v>
      </c>
      <c r="M84" s="87">
        <f t="shared" si="7"/>
        <v>0</v>
      </c>
      <c r="N84" s="87">
        <f t="shared" si="7"/>
        <v>-3272.543515036954</v>
      </c>
      <c r="O84" s="87">
        <f t="shared" si="7"/>
        <v>0</v>
      </c>
      <c r="P84" s="87">
        <f t="shared" si="7"/>
        <v>0</v>
      </c>
      <c r="Q84" s="87">
        <f t="shared" si="7"/>
        <v>0</v>
      </c>
      <c r="R84" s="87">
        <f t="shared" si="7"/>
        <v>0</v>
      </c>
      <c r="S84" s="87">
        <f t="shared" si="7"/>
        <v>0</v>
      </c>
      <c r="T84" s="87">
        <f t="shared" si="7"/>
        <v>0</v>
      </c>
      <c r="U84" s="87">
        <f t="shared" si="7"/>
        <v>0</v>
      </c>
      <c r="V84" s="87">
        <f t="shared" si="7"/>
        <v>0</v>
      </c>
      <c r="W84" s="87">
        <f t="shared" si="7"/>
        <v>0</v>
      </c>
      <c r="X84" s="87">
        <f t="shared" si="7"/>
        <v>0</v>
      </c>
      <c r="Y84" s="87">
        <f t="shared" si="7"/>
        <v>0</v>
      </c>
      <c r="Z84" s="87">
        <f t="shared" si="7"/>
        <v>0</v>
      </c>
    </row>
    <row r="85" spans="1:26" s="20" customFormat="1" x14ac:dyDescent="0.2">
      <c r="A85" s="2"/>
      <c r="B85" s="86">
        <f>'3. Investeringen'!B85</f>
        <v>71</v>
      </c>
      <c r="C85" s="86" t="str">
        <f>'3. Investeringen'!C85</f>
        <v>Nieuwe investeringen</v>
      </c>
      <c r="D85" s="86" t="str">
        <f>'3. Investeringen'!F85</f>
        <v>TD</v>
      </c>
      <c r="E85" s="173">
        <f>'3. Investeringen'!M85</f>
        <v>10</v>
      </c>
      <c r="F85" s="121">
        <f>'3. Investeringen'!N85</f>
        <v>2014</v>
      </c>
      <c r="G85" s="86">
        <f>'3. Investeringen'!O85</f>
        <v>3004967.399744872</v>
      </c>
      <c r="I85" s="138">
        <f>'5. Selectie'!P134</f>
        <v>1</v>
      </c>
      <c r="K85" s="87">
        <f t="shared" ref="K85:Z94" si="8">($F85=K$14)*$I85*$G85</f>
        <v>0</v>
      </c>
      <c r="L85" s="87">
        <f t="shared" si="8"/>
        <v>0</v>
      </c>
      <c r="M85" s="87">
        <f t="shared" si="8"/>
        <v>0</v>
      </c>
      <c r="N85" s="87">
        <f t="shared" si="8"/>
        <v>3004967.399744872</v>
      </c>
      <c r="O85" s="87">
        <f t="shared" si="8"/>
        <v>0</v>
      </c>
      <c r="P85" s="87">
        <f t="shared" si="8"/>
        <v>0</v>
      </c>
      <c r="Q85" s="87">
        <f t="shared" si="8"/>
        <v>0</v>
      </c>
      <c r="R85" s="87">
        <f t="shared" si="8"/>
        <v>0</v>
      </c>
      <c r="S85" s="87">
        <f t="shared" si="8"/>
        <v>0</v>
      </c>
      <c r="T85" s="87">
        <f t="shared" si="8"/>
        <v>0</v>
      </c>
      <c r="U85" s="87">
        <f t="shared" si="8"/>
        <v>0</v>
      </c>
      <c r="V85" s="87">
        <f t="shared" si="8"/>
        <v>0</v>
      </c>
      <c r="W85" s="87">
        <f t="shared" si="8"/>
        <v>0</v>
      </c>
      <c r="X85" s="87">
        <f t="shared" si="8"/>
        <v>0</v>
      </c>
      <c r="Y85" s="87">
        <f t="shared" si="8"/>
        <v>0</v>
      </c>
      <c r="Z85" s="87">
        <f t="shared" si="8"/>
        <v>0</v>
      </c>
    </row>
    <row r="86" spans="1:26" s="20" customFormat="1" x14ac:dyDescent="0.2">
      <c r="A86" s="2"/>
      <c r="B86" s="86">
        <f>'3. Investeringen'!B86</f>
        <v>72</v>
      </c>
      <c r="C86" s="86" t="str">
        <f>'3. Investeringen'!C86</f>
        <v>Nieuwe investeringen</v>
      </c>
      <c r="D86" s="86" t="str">
        <f>'3. Investeringen'!F86</f>
        <v>TD</v>
      </c>
      <c r="E86" s="173">
        <f>'3. Investeringen'!M86</f>
        <v>5</v>
      </c>
      <c r="F86" s="121">
        <f>'3. Investeringen'!N86</f>
        <v>2014</v>
      </c>
      <c r="G86" s="86">
        <f>'3. Investeringen'!O86</f>
        <v>4097106.1374831162</v>
      </c>
      <c r="I86" s="138">
        <f>'5. Selectie'!P135</f>
        <v>1</v>
      </c>
      <c r="K86" s="87">
        <f t="shared" si="8"/>
        <v>0</v>
      </c>
      <c r="L86" s="87">
        <f t="shared" si="8"/>
        <v>0</v>
      </c>
      <c r="M86" s="87">
        <f t="shared" si="8"/>
        <v>0</v>
      </c>
      <c r="N86" s="87">
        <f t="shared" si="8"/>
        <v>4097106.1374831162</v>
      </c>
      <c r="O86" s="87">
        <f t="shared" si="8"/>
        <v>0</v>
      </c>
      <c r="P86" s="87">
        <f t="shared" si="8"/>
        <v>0</v>
      </c>
      <c r="Q86" s="87">
        <f t="shared" si="8"/>
        <v>0</v>
      </c>
      <c r="R86" s="87">
        <f t="shared" si="8"/>
        <v>0</v>
      </c>
      <c r="S86" s="87">
        <f t="shared" si="8"/>
        <v>0</v>
      </c>
      <c r="T86" s="87">
        <f t="shared" si="8"/>
        <v>0</v>
      </c>
      <c r="U86" s="87">
        <f t="shared" si="8"/>
        <v>0</v>
      </c>
      <c r="V86" s="87">
        <f t="shared" si="8"/>
        <v>0</v>
      </c>
      <c r="W86" s="87">
        <f t="shared" si="8"/>
        <v>0</v>
      </c>
      <c r="X86" s="87">
        <f t="shared" si="8"/>
        <v>0</v>
      </c>
      <c r="Y86" s="87">
        <f t="shared" si="8"/>
        <v>0</v>
      </c>
      <c r="Z86" s="87">
        <f t="shared" si="8"/>
        <v>0</v>
      </c>
    </row>
    <row r="87" spans="1:26" s="20" customFormat="1" x14ac:dyDescent="0.2">
      <c r="A87" s="2"/>
      <c r="B87" s="86">
        <f>'3. Investeringen'!B87</f>
        <v>73</v>
      </c>
      <c r="C87" s="86" t="str">
        <f>'3. Investeringen'!C87</f>
        <v>Nieuwe investeringen</v>
      </c>
      <c r="D87" s="86" t="str">
        <f>'3. Investeringen'!F87</f>
        <v>TD</v>
      </c>
      <c r="E87" s="173">
        <f>'3. Investeringen'!M87</f>
        <v>0</v>
      </c>
      <c r="F87" s="121">
        <f>'3. Investeringen'!N87</f>
        <v>2014</v>
      </c>
      <c r="G87" s="86">
        <f>'3. Investeringen'!O87</f>
        <v>35072.477688024795</v>
      </c>
      <c r="I87" s="138">
        <f>'5. Selectie'!P136</f>
        <v>1</v>
      </c>
      <c r="K87" s="87">
        <f t="shared" si="8"/>
        <v>0</v>
      </c>
      <c r="L87" s="87">
        <f t="shared" si="8"/>
        <v>0</v>
      </c>
      <c r="M87" s="87">
        <f t="shared" si="8"/>
        <v>0</v>
      </c>
      <c r="N87" s="87">
        <f t="shared" si="8"/>
        <v>35072.477688024795</v>
      </c>
      <c r="O87" s="87">
        <f t="shared" si="8"/>
        <v>0</v>
      </c>
      <c r="P87" s="87">
        <f t="shared" si="8"/>
        <v>0</v>
      </c>
      <c r="Q87" s="87">
        <f t="shared" si="8"/>
        <v>0</v>
      </c>
      <c r="R87" s="87">
        <f t="shared" si="8"/>
        <v>0</v>
      </c>
      <c r="S87" s="87">
        <f t="shared" si="8"/>
        <v>0</v>
      </c>
      <c r="T87" s="87">
        <f t="shared" si="8"/>
        <v>0</v>
      </c>
      <c r="U87" s="87">
        <f t="shared" si="8"/>
        <v>0</v>
      </c>
      <c r="V87" s="87">
        <f t="shared" si="8"/>
        <v>0</v>
      </c>
      <c r="W87" s="87">
        <f t="shared" si="8"/>
        <v>0</v>
      </c>
      <c r="X87" s="87">
        <f t="shared" si="8"/>
        <v>0</v>
      </c>
      <c r="Y87" s="87">
        <f t="shared" si="8"/>
        <v>0</v>
      </c>
      <c r="Z87" s="87">
        <f t="shared" si="8"/>
        <v>0</v>
      </c>
    </row>
    <row r="88" spans="1:26" s="20" customFormat="1" x14ac:dyDescent="0.2">
      <c r="A88" s="2"/>
      <c r="B88" s="86">
        <f>'3. Investeringen'!B88</f>
        <v>74</v>
      </c>
      <c r="C88" s="86" t="str">
        <f>'3. Investeringen'!C88</f>
        <v>Nieuwe investeringen</v>
      </c>
      <c r="D88" s="86" t="str">
        <f>'3. Investeringen'!F88</f>
        <v>TD</v>
      </c>
      <c r="E88" s="173">
        <f>'3. Investeringen'!M88</f>
        <v>55</v>
      </c>
      <c r="F88" s="121">
        <f>'3. Investeringen'!N88</f>
        <v>2015</v>
      </c>
      <c r="G88" s="86">
        <f>'3. Investeringen'!O88</f>
        <v>25790866.982650425</v>
      </c>
      <c r="I88" s="138">
        <f>'5. Selectie'!P137</f>
        <v>1</v>
      </c>
      <c r="K88" s="87">
        <f t="shared" si="8"/>
        <v>0</v>
      </c>
      <c r="L88" s="87">
        <f t="shared" si="8"/>
        <v>0</v>
      </c>
      <c r="M88" s="87">
        <f t="shared" si="8"/>
        <v>0</v>
      </c>
      <c r="N88" s="87">
        <f t="shared" si="8"/>
        <v>0</v>
      </c>
      <c r="O88" s="87">
        <f t="shared" si="8"/>
        <v>25790866.982650425</v>
      </c>
      <c r="P88" s="87">
        <f t="shared" si="8"/>
        <v>0</v>
      </c>
      <c r="Q88" s="87">
        <f t="shared" si="8"/>
        <v>0</v>
      </c>
      <c r="R88" s="87">
        <f t="shared" si="8"/>
        <v>0</v>
      </c>
      <c r="S88" s="87">
        <f t="shared" si="8"/>
        <v>0</v>
      </c>
      <c r="T88" s="87">
        <f t="shared" si="8"/>
        <v>0</v>
      </c>
      <c r="U88" s="87">
        <f t="shared" si="8"/>
        <v>0</v>
      </c>
      <c r="V88" s="87">
        <f t="shared" si="8"/>
        <v>0</v>
      </c>
      <c r="W88" s="87">
        <f t="shared" si="8"/>
        <v>0</v>
      </c>
      <c r="X88" s="87">
        <f t="shared" si="8"/>
        <v>0</v>
      </c>
      <c r="Y88" s="87">
        <f t="shared" si="8"/>
        <v>0</v>
      </c>
      <c r="Z88" s="87">
        <f t="shared" si="8"/>
        <v>0</v>
      </c>
    </row>
    <row r="89" spans="1:26" s="20" customFormat="1" x14ac:dyDescent="0.2">
      <c r="A89" s="2"/>
      <c r="B89" s="86">
        <f>'3. Investeringen'!B89</f>
        <v>75</v>
      </c>
      <c r="C89" s="86" t="str">
        <f>'3. Investeringen'!C89</f>
        <v>Nieuwe investeringen</v>
      </c>
      <c r="D89" s="86" t="str">
        <f>'3. Investeringen'!F89</f>
        <v>TD</v>
      </c>
      <c r="E89" s="173">
        <f>'3. Investeringen'!M89</f>
        <v>45</v>
      </c>
      <c r="F89" s="121">
        <f>'3. Investeringen'!N89</f>
        <v>2015</v>
      </c>
      <c r="G89" s="86">
        <f>'3. Investeringen'!O89</f>
        <v>76243971.889764026</v>
      </c>
      <c r="I89" s="138">
        <f>'5. Selectie'!P138</f>
        <v>1</v>
      </c>
      <c r="K89" s="87">
        <f t="shared" si="8"/>
        <v>0</v>
      </c>
      <c r="L89" s="87">
        <f t="shared" si="8"/>
        <v>0</v>
      </c>
      <c r="M89" s="87">
        <f t="shared" si="8"/>
        <v>0</v>
      </c>
      <c r="N89" s="87">
        <f t="shared" si="8"/>
        <v>0</v>
      </c>
      <c r="O89" s="87">
        <f t="shared" si="8"/>
        <v>76243971.889764026</v>
      </c>
      <c r="P89" s="87">
        <f t="shared" si="8"/>
        <v>0</v>
      </c>
      <c r="Q89" s="87">
        <f t="shared" si="8"/>
        <v>0</v>
      </c>
      <c r="R89" s="87">
        <f t="shared" si="8"/>
        <v>0</v>
      </c>
      <c r="S89" s="87">
        <f t="shared" si="8"/>
        <v>0</v>
      </c>
      <c r="T89" s="87">
        <f t="shared" si="8"/>
        <v>0</v>
      </c>
      <c r="U89" s="87">
        <f t="shared" si="8"/>
        <v>0</v>
      </c>
      <c r="V89" s="87">
        <f t="shared" si="8"/>
        <v>0</v>
      </c>
      <c r="W89" s="87">
        <f t="shared" si="8"/>
        <v>0</v>
      </c>
      <c r="X89" s="87">
        <f t="shared" si="8"/>
        <v>0</v>
      </c>
      <c r="Y89" s="87">
        <f t="shared" si="8"/>
        <v>0</v>
      </c>
      <c r="Z89" s="87">
        <f t="shared" si="8"/>
        <v>0</v>
      </c>
    </row>
    <row r="90" spans="1:26" s="79" customFormat="1" x14ac:dyDescent="0.2">
      <c r="B90" s="86">
        <f>'3. Investeringen'!B90</f>
        <v>76</v>
      </c>
      <c r="C90" s="86" t="str">
        <f>'3. Investeringen'!C90</f>
        <v>Nieuwe investeringen</v>
      </c>
      <c r="D90" s="86" t="str">
        <f>'3. Investeringen'!F90</f>
        <v>TD</v>
      </c>
      <c r="E90" s="173">
        <f>'3. Investeringen'!M90</f>
        <v>30</v>
      </c>
      <c r="F90" s="121">
        <f>'3. Investeringen'!N90</f>
        <v>2015</v>
      </c>
      <c r="G90" s="86">
        <f>'3. Investeringen'!O90</f>
        <v>5221887.6554170987</v>
      </c>
      <c r="H90" s="20"/>
      <c r="I90" s="138">
        <f>'5. Selectie'!P139</f>
        <v>1</v>
      </c>
      <c r="J90" s="20"/>
      <c r="K90" s="87">
        <f t="shared" si="8"/>
        <v>0</v>
      </c>
      <c r="L90" s="87">
        <f t="shared" si="8"/>
        <v>0</v>
      </c>
      <c r="M90" s="87">
        <f t="shared" si="8"/>
        <v>0</v>
      </c>
      <c r="N90" s="87">
        <f t="shared" si="8"/>
        <v>0</v>
      </c>
      <c r="O90" s="87">
        <f t="shared" si="8"/>
        <v>5221887.6554170987</v>
      </c>
      <c r="P90" s="87">
        <f t="shared" si="8"/>
        <v>0</v>
      </c>
      <c r="Q90" s="87">
        <f t="shared" si="8"/>
        <v>0</v>
      </c>
      <c r="R90" s="87">
        <f t="shared" si="8"/>
        <v>0</v>
      </c>
      <c r="S90" s="87">
        <f t="shared" si="8"/>
        <v>0</v>
      </c>
      <c r="T90" s="87">
        <f t="shared" si="8"/>
        <v>0</v>
      </c>
      <c r="U90" s="87">
        <f t="shared" si="8"/>
        <v>0</v>
      </c>
      <c r="V90" s="87">
        <f t="shared" si="8"/>
        <v>0</v>
      </c>
      <c r="W90" s="87">
        <f t="shared" si="8"/>
        <v>0</v>
      </c>
      <c r="X90" s="87">
        <f t="shared" si="8"/>
        <v>0</v>
      </c>
      <c r="Y90" s="87">
        <f t="shared" si="8"/>
        <v>0</v>
      </c>
      <c r="Z90" s="87">
        <f t="shared" si="8"/>
        <v>0</v>
      </c>
    </row>
    <row r="91" spans="1:26" s="79" customFormat="1" x14ac:dyDescent="0.2">
      <c r="B91" s="86">
        <f>'3. Investeringen'!B91</f>
        <v>77</v>
      </c>
      <c r="C91" s="86" t="str">
        <f>'3. Investeringen'!C91</f>
        <v>Nieuwe investeringen</v>
      </c>
      <c r="D91" s="86" t="str">
        <f>'3. Investeringen'!F91</f>
        <v>TD</v>
      </c>
      <c r="E91" s="173">
        <f>'3. Investeringen'!M91</f>
        <v>25</v>
      </c>
      <c r="F91" s="121">
        <f>'3. Investeringen'!N91</f>
        <v>2015</v>
      </c>
      <c r="G91" s="86">
        <f>'3. Investeringen'!O91</f>
        <v>-2483.701508650443</v>
      </c>
      <c r="H91" s="20"/>
      <c r="I91" s="138">
        <f>'5. Selectie'!P140</f>
        <v>1</v>
      </c>
      <c r="J91" s="20"/>
      <c r="K91" s="87">
        <f t="shared" si="8"/>
        <v>0</v>
      </c>
      <c r="L91" s="87">
        <f t="shared" si="8"/>
        <v>0</v>
      </c>
      <c r="M91" s="87">
        <f t="shared" si="8"/>
        <v>0</v>
      </c>
      <c r="N91" s="87">
        <f t="shared" si="8"/>
        <v>0</v>
      </c>
      <c r="O91" s="87">
        <f t="shared" si="8"/>
        <v>-2483.701508650443</v>
      </c>
      <c r="P91" s="87">
        <f t="shared" si="8"/>
        <v>0</v>
      </c>
      <c r="Q91" s="87">
        <f t="shared" si="8"/>
        <v>0</v>
      </c>
      <c r="R91" s="87">
        <f t="shared" si="8"/>
        <v>0</v>
      </c>
      <c r="S91" s="87">
        <f t="shared" si="8"/>
        <v>0</v>
      </c>
      <c r="T91" s="87">
        <f t="shared" si="8"/>
        <v>0</v>
      </c>
      <c r="U91" s="87">
        <f t="shared" si="8"/>
        <v>0</v>
      </c>
      <c r="V91" s="87">
        <f t="shared" si="8"/>
        <v>0</v>
      </c>
      <c r="W91" s="87">
        <f t="shared" si="8"/>
        <v>0</v>
      </c>
      <c r="X91" s="87">
        <f t="shared" si="8"/>
        <v>0</v>
      </c>
      <c r="Y91" s="87">
        <f t="shared" si="8"/>
        <v>0</v>
      </c>
      <c r="Z91" s="87">
        <f t="shared" si="8"/>
        <v>0</v>
      </c>
    </row>
    <row r="92" spans="1:26" s="79" customFormat="1" x14ac:dyDescent="0.2">
      <c r="B92" s="86">
        <f>'3. Investeringen'!B92</f>
        <v>78</v>
      </c>
      <c r="C92" s="86" t="str">
        <f>'3. Investeringen'!C92</f>
        <v>Nieuwe investeringen</v>
      </c>
      <c r="D92" s="86" t="str">
        <f>'3. Investeringen'!F92</f>
        <v>TD</v>
      </c>
      <c r="E92" s="173">
        <f>'3. Investeringen'!M92</f>
        <v>10</v>
      </c>
      <c r="F92" s="121">
        <f>'3. Investeringen'!N92</f>
        <v>2015</v>
      </c>
      <c r="G92" s="86">
        <f>'3. Investeringen'!O92</f>
        <v>1644790.7112601611</v>
      </c>
      <c r="H92" s="20"/>
      <c r="I92" s="138">
        <f>'5. Selectie'!P141</f>
        <v>1</v>
      </c>
      <c r="J92" s="20"/>
      <c r="K92" s="87">
        <f t="shared" si="8"/>
        <v>0</v>
      </c>
      <c r="L92" s="87">
        <f t="shared" si="8"/>
        <v>0</v>
      </c>
      <c r="M92" s="87">
        <f t="shared" si="8"/>
        <v>0</v>
      </c>
      <c r="N92" s="87">
        <f t="shared" si="8"/>
        <v>0</v>
      </c>
      <c r="O92" s="87">
        <f t="shared" si="8"/>
        <v>1644790.7112601611</v>
      </c>
      <c r="P92" s="87">
        <f t="shared" si="8"/>
        <v>0</v>
      </c>
      <c r="Q92" s="87">
        <f t="shared" si="8"/>
        <v>0</v>
      </c>
      <c r="R92" s="87">
        <f t="shared" si="8"/>
        <v>0</v>
      </c>
      <c r="S92" s="87">
        <f t="shared" si="8"/>
        <v>0</v>
      </c>
      <c r="T92" s="87">
        <f t="shared" si="8"/>
        <v>0</v>
      </c>
      <c r="U92" s="87">
        <f t="shared" si="8"/>
        <v>0</v>
      </c>
      <c r="V92" s="87">
        <f t="shared" si="8"/>
        <v>0</v>
      </c>
      <c r="W92" s="87">
        <f t="shared" si="8"/>
        <v>0</v>
      </c>
      <c r="X92" s="87">
        <f t="shared" si="8"/>
        <v>0</v>
      </c>
      <c r="Y92" s="87">
        <f t="shared" si="8"/>
        <v>0</v>
      </c>
      <c r="Z92" s="87">
        <f t="shared" si="8"/>
        <v>0</v>
      </c>
    </row>
    <row r="93" spans="1:26" s="79" customFormat="1" x14ac:dyDescent="0.2">
      <c r="B93" s="86">
        <f>'3. Investeringen'!B93</f>
        <v>79</v>
      </c>
      <c r="C93" s="86" t="str">
        <f>'3. Investeringen'!C93</f>
        <v>Nieuwe investeringen</v>
      </c>
      <c r="D93" s="86" t="str">
        <f>'3. Investeringen'!F93</f>
        <v>TD</v>
      </c>
      <c r="E93" s="173">
        <f>'3. Investeringen'!M93</f>
        <v>5</v>
      </c>
      <c r="F93" s="121">
        <f>'3. Investeringen'!N93</f>
        <v>2015</v>
      </c>
      <c r="G93" s="86">
        <f>'3. Investeringen'!O93</f>
        <v>9158762.2248203494</v>
      </c>
      <c r="H93" s="20"/>
      <c r="I93" s="138">
        <f>'5. Selectie'!P142</f>
        <v>1</v>
      </c>
      <c r="J93" s="20"/>
      <c r="K93" s="87">
        <f t="shared" si="8"/>
        <v>0</v>
      </c>
      <c r="L93" s="87">
        <f t="shared" si="8"/>
        <v>0</v>
      </c>
      <c r="M93" s="87">
        <f t="shared" si="8"/>
        <v>0</v>
      </c>
      <c r="N93" s="87">
        <f t="shared" si="8"/>
        <v>0</v>
      </c>
      <c r="O93" s="87">
        <f t="shared" si="8"/>
        <v>9158762.2248203494</v>
      </c>
      <c r="P93" s="87">
        <f t="shared" si="8"/>
        <v>0</v>
      </c>
      <c r="Q93" s="87">
        <f t="shared" si="8"/>
        <v>0</v>
      </c>
      <c r="R93" s="87">
        <f t="shared" si="8"/>
        <v>0</v>
      </c>
      <c r="S93" s="87">
        <f t="shared" si="8"/>
        <v>0</v>
      </c>
      <c r="T93" s="87">
        <f t="shared" si="8"/>
        <v>0</v>
      </c>
      <c r="U93" s="87">
        <f t="shared" si="8"/>
        <v>0</v>
      </c>
      <c r="V93" s="87">
        <f t="shared" si="8"/>
        <v>0</v>
      </c>
      <c r="W93" s="87">
        <f t="shared" si="8"/>
        <v>0</v>
      </c>
      <c r="X93" s="87">
        <f t="shared" si="8"/>
        <v>0</v>
      </c>
      <c r="Y93" s="87">
        <f t="shared" si="8"/>
        <v>0</v>
      </c>
      <c r="Z93" s="87">
        <f t="shared" si="8"/>
        <v>0</v>
      </c>
    </row>
    <row r="94" spans="1:26" s="79" customFormat="1" x14ac:dyDescent="0.2">
      <c r="B94" s="86">
        <f>'3. Investeringen'!B94</f>
        <v>80</v>
      </c>
      <c r="C94" s="86" t="str">
        <f>'3. Investeringen'!C94</f>
        <v>Nieuwe investeringen</v>
      </c>
      <c r="D94" s="86" t="str">
        <f>'3. Investeringen'!F94</f>
        <v>TD</v>
      </c>
      <c r="E94" s="173">
        <f>'3. Investeringen'!M94</f>
        <v>0</v>
      </c>
      <c r="F94" s="121">
        <f>'3. Investeringen'!N94</f>
        <v>2015</v>
      </c>
      <c r="G94" s="86">
        <f>'3. Investeringen'!O94</f>
        <v>44802.43541305219</v>
      </c>
      <c r="H94" s="20"/>
      <c r="I94" s="138">
        <f>'5. Selectie'!P143</f>
        <v>1</v>
      </c>
      <c r="J94" s="20"/>
      <c r="K94" s="87">
        <f t="shared" si="8"/>
        <v>0</v>
      </c>
      <c r="L94" s="87">
        <f t="shared" si="8"/>
        <v>0</v>
      </c>
      <c r="M94" s="87">
        <f t="shared" si="8"/>
        <v>0</v>
      </c>
      <c r="N94" s="87">
        <f t="shared" si="8"/>
        <v>0</v>
      </c>
      <c r="O94" s="87">
        <f t="shared" si="8"/>
        <v>44802.43541305219</v>
      </c>
      <c r="P94" s="87">
        <f t="shared" si="8"/>
        <v>0</v>
      </c>
      <c r="Q94" s="87">
        <f t="shared" si="8"/>
        <v>0</v>
      </c>
      <c r="R94" s="87">
        <f t="shared" si="8"/>
        <v>0</v>
      </c>
      <c r="S94" s="87">
        <f t="shared" si="8"/>
        <v>0</v>
      </c>
      <c r="T94" s="87">
        <f t="shared" si="8"/>
        <v>0</v>
      </c>
      <c r="U94" s="87">
        <f t="shared" si="8"/>
        <v>0</v>
      </c>
      <c r="V94" s="87">
        <f t="shared" si="8"/>
        <v>0</v>
      </c>
      <c r="W94" s="87">
        <f t="shared" si="8"/>
        <v>0</v>
      </c>
      <c r="X94" s="87">
        <f t="shared" si="8"/>
        <v>0</v>
      </c>
      <c r="Y94" s="87">
        <f t="shared" si="8"/>
        <v>0</v>
      </c>
      <c r="Z94" s="87">
        <f t="shared" si="8"/>
        <v>0</v>
      </c>
    </row>
    <row r="95" spans="1:26" s="79" customFormat="1" x14ac:dyDescent="0.2">
      <c r="B95" s="86">
        <f>'3. Investeringen'!B95</f>
        <v>81</v>
      </c>
      <c r="C95" s="86" t="str">
        <f>'3. Investeringen'!C95</f>
        <v>Nieuwe investeringen</v>
      </c>
      <c r="D95" s="86" t="str">
        <f>'3. Investeringen'!F95</f>
        <v>TD</v>
      </c>
      <c r="E95" s="173">
        <f>'3. Investeringen'!M95</f>
        <v>55</v>
      </c>
      <c r="F95" s="121">
        <f>'3. Investeringen'!N95</f>
        <v>2016</v>
      </c>
      <c r="G95" s="86">
        <f>'3. Investeringen'!O95</f>
        <v>25269997.335219998</v>
      </c>
      <c r="H95" s="20"/>
      <c r="I95" s="138">
        <f>'5. Selectie'!P144</f>
        <v>1</v>
      </c>
      <c r="J95" s="20"/>
      <c r="K95" s="87">
        <f t="shared" ref="K95:Z104" si="9">($F95=K$14)*$I95*$G95</f>
        <v>0</v>
      </c>
      <c r="L95" s="87">
        <f t="shared" si="9"/>
        <v>0</v>
      </c>
      <c r="M95" s="87">
        <f t="shared" si="9"/>
        <v>0</v>
      </c>
      <c r="N95" s="87">
        <f t="shared" si="9"/>
        <v>0</v>
      </c>
      <c r="O95" s="87">
        <f t="shared" si="9"/>
        <v>0</v>
      </c>
      <c r="P95" s="87">
        <f t="shared" si="9"/>
        <v>25269997.335219998</v>
      </c>
      <c r="Q95" s="87">
        <f t="shared" si="9"/>
        <v>0</v>
      </c>
      <c r="R95" s="87">
        <f t="shared" si="9"/>
        <v>0</v>
      </c>
      <c r="S95" s="87">
        <f t="shared" si="9"/>
        <v>0</v>
      </c>
      <c r="T95" s="87">
        <f t="shared" si="9"/>
        <v>0</v>
      </c>
      <c r="U95" s="87">
        <f t="shared" si="9"/>
        <v>0</v>
      </c>
      <c r="V95" s="87">
        <f t="shared" si="9"/>
        <v>0</v>
      </c>
      <c r="W95" s="87">
        <f t="shared" si="9"/>
        <v>0</v>
      </c>
      <c r="X95" s="87">
        <f t="shared" si="9"/>
        <v>0</v>
      </c>
      <c r="Y95" s="87">
        <f t="shared" si="9"/>
        <v>0</v>
      </c>
      <c r="Z95" s="87">
        <f t="shared" si="9"/>
        <v>0</v>
      </c>
    </row>
    <row r="96" spans="1:26" s="79" customFormat="1" x14ac:dyDescent="0.2">
      <c r="B96" s="86">
        <f>'3. Investeringen'!B96</f>
        <v>82</v>
      </c>
      <c r="C96" s="86" t="str">
        <f>'3. Investeringen'!C96</f>
        <v>Nieuwe investeringen</v>
      </c>
      <c r="D96" s="86" t="str">
        <f>'3. Investeringen'!F96</f>
        <v>TD</v>
      </c>
      <c r="E96" s="173">
        <f>'3. Investeringen'!M96</f>
        <v>45</v>
      </c>
      <c r="F96" s="121">
        <f>'3. Investeringen'!N96</f>
        <v>2016</v>
      </c>
      <c r="G96" s="86">
        <f>'3. Investeringen'!O96</f>
        <v>93565284.145960018</v>
      </c>
      <c r="H96" s="20"/>
      <c r="I96" s="138">
        <f>'5. Selectie'!P145</f>
        <v>1</v>
      </c>
      <c r="J96" s="20"/>
      <c r="K96" s="87">
        <f t="shared" si="9"/>
        <v>0</v>
      </c>
      <c r="L96" s="87">
        <f t="shared" si="9"/>
        <v>0</v>
      </c>
      <c r="M96" s="87">
        <f t="shared" si="9"/>
        <v>0</v>
      </c>
      <c r="N96" s="87">
        <f t="shared" si="9"/>
        <v>0</v>
      </c>
      <c r="O96" s="87">
        <f t="shared" si="9"/>
        <v>0</v>
      </c>
      <c r="P96" s="87">
        <f t="shared" si="9"/>
        <v>93565284.145960018</v>
      </c>
      <c r="Q96" s="87">
        <f t="shared" si="9"/>
        <v>0</v>
      </c>
      <c r="R96" s="87">
        <f t="shared" si="9"/>
        <v>0</v>
      </c>
      <c r="S96" s="87">
        <f t="shared" si="9"/>
        <v>0</v>
      </c>
      <c r="T96" s="87">
        <f t="shared" si="9"/>
        <v>0</v>
      </c>
      <c r="U96" s="87">
        <f t="shared" si="9"/>
        <v>0</v>
      </c>
      <c r="V96" s="87">
        <f t="shared" si="9"/>
        <v>0</v>
      </c>
      <c r="W96" s="87">
        <f t="shared" si="9"/>
        <v>0</v>
      </c>
      <c r="X96" s="87">
        <f t="shared" si="9"/>
        <v>0</v>
      </c>
      <c r="Y96" s="87">
        <f t="shared" si="9"/>
        <v>0</v>
      </c>
      <c r="Z96" s="87">
        <f t="shared" si="9"/>
        <v>0</v>
      </c>
    </row>
    <row r="97" spans="2:26" s="79" customFormat="1" x14ac:dyDescent="0.2">
      <c r="B97" s="86">
        <f>'3. Investeringen'!B97</f>
        <v>83</v>
      </c>
      <c r="C97" s="86" t="str">
        <f>'3. Investeringen'!C97</f>
        <v>Nieuwe investeringen</v>
      </c>
      <c r="D97" s="86" t="str">
        <f>'3. Investeringen'!F97</f>
        <v>TD</v>
      </c>
      <c r="E97" s="173">
        <f>'3. Investeringen'!M97</f>
        <v>30</v>
      </c>
      <c r="F97" s="121">
        <f>'3. Investeringen'!N97</f>
        <v>2016</v>
      </c>
      <c r="G97" s="86">
        <f>'3. Investeringen'!O97</f>
        <v>9027564.4548164047</v>
      </c>
      <c r="H97" s="20"/>
      <c r="I97" s="138">
        <f>'5. Selectie'!P146</f>
        <v>1</v>
      </c>
      <c r="J97" s="20"/>
      <c r="K97" s="87">
        <f t="shared" si="9"/>
        <v>0</v>
      </c>
      <c r="L97" s="87">
        <f t="shared" si="9"/>
        <v>0</v>
      </c>
      <c r="M97" s="87">
        <f t="shared" si="9"/>
        <v>0</v>
      </c>
      <c r="N97" s="87">
        <f t="shared" si="9"/>
        <v>0</v>
      </c>
      <c r="O97" s="87">
        <f t="shared" si="9"/>
        <v>0</v>
      </c>
      <c r="P97" s="87">
        <f t="shared" si="9"/>
        <v>9027564.4548164047</v>
      </c>
      <c r="Q97" s="87">
        <f t="shared" si="9"/>
        <v>0</v>
      </c>
      <c r="R97" s="87">
        <f t="shared" si="9"/>
        <v>0</v>
      </c>
      <c r="S97" s="87">
        <f t="shared" si="9"/>
        <v>0</v>
      </c>
      <c r="T97" s="87">
        <f t="shared" si="9"/>
        <v>0</v>
      </c>
      <c r="U97" s="87">
        <f t="shared" si="9"/>
        <v>0</v>
      </c>
      <c r="V97" s="87">
        <f t="shared" si="9"/>
        <v>0</v>
      </c>
      <c r="W97" s="87">
        <f t="shared" si="9"/>
        <v>0</v>
      </c>
      <c r="X97" s="87">
        <f t="shared" si="9"/>
        <v>0</v>
      </c>
      <c r="Y97" s="87">
        <f t="shared" si="9"/>
        <v>0</v>
      </c>
      <c r="Z97" s="87">
        <f t="shared" si="9"/>
        <v>0</v>
      </c>
    </row>
    <row r="98" spans="2:26" s="79" customFormat="1" x14ac:dyDescent="0.2">
      <c r="B98" s="86">
        <f>'3. Investeringen'!B98</f>
        <v>84</v>
      </c>
      <c r="C98" s="86" t="str">
        <f>'3. Investeringen'!C98</f>
        <v>Nieuwe investeringen</v>
      </c>
      <c r="D98" s="86" t="str">
        <f>'3. Investeringen'!F98</f>
        <v>TD</v>
      </c>
      <c r="E98" s="173">
        <f>'3. Investeringen'!M98</f>
        <v>10</v>
      </c>
      <c r="F98" s="121">
        <f>'3. Investeringen'!N98</f>
        <v>2016</v>
      </c>
      <c r="G98" s="86">
        <f>'3. Investeringen'!O98</f>
        <v>3276744.1985514592</v>
      </c>
      <c r="H98" s="20"/>
      <c r="I98" s="138">
        <f>'5. Selectie'!P147</f>
        <v>1</v>
      </c>
      <c r="J98" s="20"/>
      <c r="K98" s="87">
        <f t="shared" si="9"/>
        <v>0</v>
      </c>
      <c r="L98" s="87">
        <f t="shared" si="9"/>
        <v>0</v>
      </c>
      <c r="M98" s="87">
        <f t="shared" si="9"/>
        <v>0</v>
      </c>
      <c r="N98" s="87">
        <f t="shared" si="9"/>
        <v>0</v>
      </c>
      <c r="O98" s="87">
        <f t="shared" si="9"/>
        <v>0</v>
      </c>
      <c r="P98" s="87">
        <f t="shared" si="9"/>
        <v>3276744.1985514592</v>
      </c>
      <c r="Q98" s="87">
        <f t="shared" si="9"/>
        <v>0</v>
      </c>
      <c r="R98" s="87">
        <f t="shared" si="9"/>
        <v>0</v>
      </c>
      <c r="S98" s="87">
        <f t="shared" si="9"/>
        <v>0</v>
      </c>
      <c r="T98" s="87">
        <f t="shared" si="9"/>
        <v>0</v>
      </c>
      <c r="U98" s="87">
        <f t="shared" si="9"/>
        <v>0</v>
      </c>
      <c r="V98" s="87">
        <f t="shared" si="9"/>
        <v>0</v>
      </c>
      <c r="W98" s="87">
        <f t="shared" si="9"/>
        <v>0</v>
      </c>
      <c r="X98" s="87">
        <f t="shared" si="9"/>
        <v>0</v>
      </c>
      <c r="Y98" s="87">
        <f t="shared" si="9"/>
        <v>0</v>
      </c>
      <c r="Z98" s="87">
        <f t="shared" si="9"/>
        <v>0</v>
      </c>
    </row>
    <row r="99" spans="2:26" s="79" customFormat="1" x14ac:dyDescent="0.2">
      <c r="B99" s="86">
        <f>'3. Investeringen'!B99</f>
        <v>85</v>
      </c>
      <c r="C99" s="86" t="str">
        <f>'3. Investeringen'!C99</f>
        <v>Nieuwe investeringen</v>
      </c>
      <c r="D99" s="86" t="str">
        <f>'3. Investeringen'!F99</f>
        <v>TD</v>
      </c>
      <c r="E99" s="173">
        <f>'3. Investeringen'!M99</f>
        <v>5</v>
      </c>
      <c r="F99" s="121">
        <f>'3. Investeringen'!N99</f>
        <v>2016</v>
      </c>
      <c r="G99" s="86">
        <f>'3. Investeringen'!O99</f>
        <v>6151453.1845269743</v>
      </c>
      <c r="H99" s="20"/>
      <c r="I99" s="138">
        <f>'5. Selectie'!P148</f>
        <v>1</v>
      </c>
      <c r="J99" s="20"/>
      <c r="K99" s="87">
        <f t="shared" si="9"/>
        <v>0</v>
      </c>
      <c r="L99" s="87">
        <f t="shared" si="9"/>
        <v>0</v>
      </c>
      <c r="M99" s="87">
        <f t="shared" si="9"/>
        <v>0</v>
      </c>
      <c r="N99" s="87">
        <f t="shared" si="9"/>
        <v>0</v>
      </c>
      <c r="O99" s="87">
        <f t="shared" si="9"/>
        <v>0</v>
      </c>
      <c r="P99" s="87">
        <f t="shared" si="9"/>
        <v>6151453.1845269743</v>
      </c>
      <c r="Q99" s="87">
        <f t="shared" si="9"/>
        <v>0</v>
      </c>
      <c r="R99" s="87">
        <f t="shared" si="9"/>
        <v>0</v>
      </c>
      <c r="S99" s="87">
        <f t="shared" si="9"/>
        <v>0</v>
      </c>
      <c r="T99" s="87">
        <f t="shared" si="9"/>
        <v>0</v>
      </c>
      <c r="U99" s="87">
        <f t="shared" si="9"/>
        <v>0</v>
      </c>
      <c r="V99" s="87">
        <f t="shared" si="9"/>
        <v>0</v>
      </c>
      <c r="W99" s="87">
        <f t="shared" si="9"/>
        <v>0</v>
      </c>
      <c r="X99" s="87">
        <f t="shared" si="9"/>
        <v>0</v>
      </c>
      <c r="Y99" s="87">
        <f t="shared" si="9"/>
        <v>0</v>
      </c>
      <c r="Z99" s="87">
        <f t="shared" si="9"/>
        <v>0</v>
      </c>
    </row>
    <row r="100" spans="2:26" s="79" customFormat="1" x14ac:dyDescent="0.2">
      <c r="B100" s="86">
        <f>'3. Investeringen'!B100</f>
        <v>86</v>
      </c>
      <c r="C100" s="86" t="str">
        <f>'3. Investeringen'!C100</f>
        <v>Nieuwe investeringen</v>
      </c>
      <c r="D100" s="86" t="str">
        <f>'3. Investeringen'!F100</f>
        <v>TD</v>
      </c>
      <c r="E100" s="173">
        <f>'3. Investeringen'!M100</f>
        <v>0</v>
      </c>
      <c r="F100" s="121">
        <f>'3. Investeringen'!N100</f>
        <v>2016</v>
      </c>
      <c r="G100" s="86">
        <f>'3. Investeringen'!O100</f>
        <v>92564.747559999989</v>
      </c>
      <c r="H100" s="20"/>
      <c r="I100" s="138">
        <f>'5. Selectie'!P149</f>
        <v>1</v>
      </c>
      <c r="J100" s="20"/>
      <c r="K100" s="87">
        <f t="shared" si="9"/>
        <v>0</v>
      </c>
      <c r="L100" s="87">
        <f t="shared" si="9"/>
        <v>0</v>
      </c>
      <c r="M100" s="87">
        <f t="shared" si="9"/>
        <v>0</v>
      </c>
      <c r="N100" s="87">
        <f t="shared" si="9"/>
        <v>0</v>
      </c>
      <c r="O100" s="87">
        <f t="shared" si="9"/>
        <v>0</v>
      </c>
      <c r="P100" s="87">
        <f t="shared" si="9"/>
        <v>92564.747559999989</v>
      </c>
      <c r="Q100" s="87">
        <f t="shared" si="9"/>
        <v>0</v>
      </c>
      <c r="R100" s="87">
        <f t="shared" si="9"/>
        <v>0</v>
      </c>
      <c r="S100" s="87">
        <f t="shared" si="9"/>
        <v>0</v>
      </c>
      <c r="T100" s="87">
        <f t="shared" si="9"/>
        <v>0</v>
      </c>
      <c r="U100" s="87">
        <f t="shared" si="9"/>
        <v>0</v>
      </c>
      <c r="V100" s="87">
        <f t="shared" si="9"/>
        <v>0</v>
      </c>
      <c r="W100" s="87">
        <f t="shared" si="9"/>
        <v>0</v>
      </c>
      <c r="X100" s="87">
        <f t="shared" si="9"/>
        <v>0</v>
      </c>
      <c r="Y100" s="87">
        <f t="shared" si="9"/>
        <v>0</v>
      </c>
      <c r="Z100" s="87">
        <f t="shared" si="9"/>
        <v>0</v>
      </c>
    </row>
    <row r="101" spans="2:26" s="79" customFormat="1" x14ac:dyDescent="0.2">
      <c r="B101" s="86">
        <f>'3. Investeringen'!B101</f>
        <v>87</v>
      </c>
      <c r="C101" s="86" t="str">
        <f>'3. Investeringen'!C101</f>
        <v>Nieuwe investeringen</v>
      </c>
      <c r="D101" s="86" t="str">
        <f>'3. Investeringen'!F101</f>
        <v>TD</v>
      </c>
      <c r="E101" s="173">
        <f>'3. Investeringen'!M101</f>
        <v>55</v>
      </c>
      <c r="F101" s="121">
        <f>'3. Investeringen'!N101</f>
        <v>2017</v>
      </c>
      <c r="G101" s="86">
        <f>'3. Investeringen'!O101</f>
        <v>19498925.622414999</v>
      </c>
      <c r="H101" s="20"/>
      <c r="I101" s="138">
        <f>'5. Selectie'!P150</f>
        <v>1</v>
      </c>
      <c r="J101" s="20"/>
      <c r="K101" s="87">
        <f t="shared" si="9"/>
        <v>0</v>
      </c>
      <c r="L101" s="87">
        <f t="shared" si="9"/>
        <v>0</v>
      </c>
      <c r="M101" s="87">
        <f t="shared" si="9"/>
        <v>0</v>
      </c>
      <c r="N101" s="87">
        <f t="shared" si="9"/>
        <v>0</v>
      </c>
      <c r="O101" s="87">
        <f t="shared" si="9"/>
        <v>0</v>
      </c>
      <c r="P101" s="87">
        <f t="shared" si="9"/>
        <v>0</v>
      </c>
      <c r="Q101" s="87">
        <f t="shared" si="9"/>
        <v>19498925.622414999</v>
      </c>
      <c r="R101" s="87">
        <f t="shared" si="9"/>
        <v>0</v>
      </c>
      <c r="S101" s="87">
        <f t="shared" si="9"/>
        <v>0</v>
      </c>
      <c r="T101" s="87">
        <f t="shared" si="9"/>
        <v>0</v>
      </c>
      <c r="U101" s="87">
        <f t="shared" si="9"/>
        <v>0</v>
      </c>
      <c r="V101" s="87">
        <f t="shared" si="9"/>
        <v>0</v>
      </c>
      <c r="W101" s="87">
        <f t="shared" si="9"/>
        <v>0</v>
      </c>
      <c r="X101" s="87">
        <f t="shared" si="9"/>
        <v>0</v>
      </c>
      <c r="Y101" s="87">
        <f t="shared" si="9"/>
        <v>0</v>
      </c>
      <c r="Z101" s="87">
        <f t="shared" si="9"/>
        <v>0</v>
      </c>
    </row>
    <row r="102" spans="2:26" s="79" customFormat="1" x14ac:dyDescent="0.2">
      <c r="B102" s="86">
        <f>'3. Investeringen'!B102</f>
        <v>88</v>
      </c>
      <c r="C102" s="86" t="str">
        <f>'3. Investeringen'!C102</f>
        <v>Nieuwe investeringen</v>
      </c>
      <c r="D102" s="86" t="str">
        <f>'3. Investeringen'!F102</f>
        <v>TD</v>
      </c>
      <c r="E102" s="173">
        <f>'3. Investeringen'!M102</f>
        <v>45</v>
      </c>
      <c r="F102" s="121">
        <f>'3. Investeringen'!N102</f>
        <v>2017</v>
      </c>
      <c r="G102" s="86">
        <f>'3. Investeringen'!O102</f>
        <v>93851052.405264974</v>
      </c>
      <c r="H102" s="20"/>
      <c r="I102" s="138">
        <f>'5. Selectie'!P151</f>
        <v>1</v>
      </c>
      <c r="J102" s="20"/>
      <c r="K102" s="87">
        <f t="shared" si="9"/>
        <v>0</v>
      </c>
      <c r="L102" s="87">
        <f t="shared" si="9"/>
        <v>0</v>
      </c>
      <c r="M102" s="87">
        <f t="shared" si="9"/>
        <v>0</v>
      </c>
      <c r="N102" s="87">
        <f t="shared" si="9"/>
        <v>0</v>
      </c>
      <c r="O102" s="87">
        <f t="shared" si="9"/>
        <v>0</v>
      </c>
      <c r="P102" s="87">
        <f t="shared" si="9"/>
        <v>0</v>
      </c>
      <c r="Q102" s="87">
        <f t="shared" si="9"/>
        <v>93851052.405264974</v>
      </c>
      <c r="R102" s="87">
        <f t="shared" si="9"/>
        <v>0</v>
      </c>
      <c r="S102" s="87">
        <f t="shared" si="9"/>
        <v>0</v>
      </c>
      <c r="T102" s="87">
        <f t="shared" si="9"/>
        <v>0</v>
      </c>
      <c r="U102" s="87">
        <f t="shared" si="9"/>
        <v>0</v>
      </c>
      <c r="V102" s="87">
        <f t="shared" si="9"/>
        <v>0</v>
      </c>
      <c r="W102" s="87">
        <f t="shared" si="9"/>
        <v>0</v>
      </c>
      <c r="X102" s="87">
        <f t="shared" si="9"/>
        <v>0</v>
      </c>
      <c r="Y102" s="87">
        <f t="shared" si="9"/>
        <v>0</v>
      </c>
      <c r="Z102" s="87">
        <f t="shared" si="9"/>
        <v>0</v>
      </c>
    </row>
    <row r="103" spans="2:26" s="79" customFormat="1" x14ac:dyDescent="0.2">
      <c r="B103" s="86">
        <f>'3. Investeringen'!B103</f>
        <v>89</v>
      </c>
      <c r="C103" s="86" t="str">
        <f>'3. Investeringen'!C103</f>
        <v>Nieuwe investeringen</v>
      </c>
      <c r="D103" s="86" t="str">
        <f>'3. Investeringen'!F103</f>
        <v>TD</v>
      </c>
      <c r="E103" s="173">
        <f>'3. Investeringen'!M103</f>
        <v>30</v>
      </c>
      <c r="F103" s="121">
        <f>'3. Investeringen'!N103</f>
        <v>2017</v>
      </c>
      <c r="G103" s="86">
        <f>'3. Investeringen'!O103</f>
        <v>7551726.6449102089</v>
      </c>
      <c r="H103" s="20"/>
      <c r="I103" s="138">
        <f>'5. Selectie'!P152</f>
        <v>1</v>
      </c>
      <c r="J103" s="20"/>
      <c r="K103" s="87">
        <f t="shared" si="9"/>
        <v>0</v>
      </c>
      <c r="L103" s="87">
        <f t="shared" si="9"/>
        <v>0</v>
      </c>
      <c r="M103" s="87">
        <f t="shared" si="9"/>
        <v>0</v>
      </c>
      <c r="N103" s="87">
        <f t="shared" si="9"/>
        <v>0</v>
      </c>
      <c r="O103" s="87">
        <f t="shared" si="9"/>
        <v>0</v>
      </c>
      <c r="P103" s="87">
        <f t="shared" si="9"/>
        <v>0</v>
      </c>
      <c r="Q103" s="87">
        <f t="shared" si="9"/>
        <v>7551726.6449102089</v>
      </c>
      <c r="R103" s="87">
        <f t="shared" si="9"/>
        <v>0</v>
      </c>
      <c r="S103" s="87">
        <f t="shared" si="9"/>
        <v>0</v>
      </c>
      <c r="T103" s="87">
        <f t="shared" si="9"/>
        <v>0</v>
      </c>
      <c r="U103" s="87">
        <f t="shared" si="9"/>
        <v>0</v>
      </c>
      <c r="V103" s="87">
        <f t="shared" si="9"/>
        <v>0</v>
      </c>
      <c r="W103" s="87">
        <f t="shared" si="9"/>
        <v>0</v>
      </c>
      <c r="X103" s="87">
        <f t="shared" si="9"/>
        <v>0</v>
      </c>
      <c r="Y103" s="87">
        <f t="shared" si="9"/>
        <v>0</v>
      </c>
      <c r="Z103" s="87">
        <f t="shared" si="9"/>
        <v>0</v>
      </c>
    </row>
    <row r="104" spans="2:26" s="79" customFormat="1" x14ac:dyDescent="0.2">
      <c r="B104" s="86">
        <f>'3. Investeringen'!B104</f>
        <v>90</v>
      </c>
      <c r="C104" s="86" t="str">
        <f>'3. Investeringen'!C104</f>
        <v>Nieuwe investeringen</v>
      </c>
      <c r="D104" s="86" t="str">
        <f>'3. Investeringen'!F104</f>
        <v>TD</v>
      </c>
      <c r="E104" s="173">
        <f>'3. Investeringen'!M104</f>
        <v>10</v>
      </c>
      <c r="F104" s="121">
        <f>'3. Investeringen'!N104</f>
        <v>2017</v>
      </c>
      <c r="G104" s="86">
        <f>'3. Investeringen'!O104</f>
        <v>138269.89446329669</v>
      </c>
      <c r="H104" s="20"/>
      <c r="I104" s="138">
        <f>'5. Selectie'!P153</f>
        <v>1</v>
      </c>
      <c r="J104" s="20"/>
      <c r="K104" s="87">
        <f t="shared" si="9"/>
        <v>0</v>
      </c>
      <c r="L104" s="87">
        <f t="shared" si="9"/>
        <v>0</v>
      </c>
      <c r="M104" s="87">
        <f t="shared" si="9"/>
        <v>0</v>
      </c>
      <c r="N104" s="87">
        <f t="shared" si="9"/>
        <v>0</v>
      </c>
      <c r="O104" s="87">
        <f t="shared" si="9"/>
        <v>0</v>
      </c>
      <c r="P104" s="87">
        <f t="shared" si="9"/>
        <v>0</v>
      </c>
      <c r="Q104" s="87">
        <f t="shared" si="9"/>
        <v>138269.89446329669</v>
      </c>
      <c r="R104" s="87">
        <f t="shared" si="9"/>
        <v>0</v>
      </c>
      <c r="S104" s="87">
        <f t="shared" si="9"/>
        <v>0</v>
      </c>
      <c r="T104" s="87">
        <f t="shared" si="9"/>
        <v>0</v>
      </c>
      <c r="U104" s="87">
        <f t="shared" si="9"/>
        <v>0</v>
      </c>
      <c r="V104" s="87">
        <f t="shared" si="9"/>
        <v>0</v>
      </c>
      <c r="W104" s="87">
        <f t="shared" si="9"/>
        <v>0</v>
      </c>
      <c r="X104" s="87">
        <f t="shared" si="9"/>
        <v>0</v>
      </c>
      <c r="Y104" s="87">
        <f t="shared" si="9"/>
        <v>0</v>
      </c>
      <c r="Z104" s="87">
        <f t="shared" si="9"/>
        <v>0</v>
      </c>
    </row>
    <row r="105" spans="2:26" s="79" customFormat="1" x14ac:dyDescent="0.2">
      <c r="B105" s="86">
        <f>'3. Investeringen'!B105</f>
        <v>91</v>
      </c>
      <c r="C105" s="86" t="str">
        <f>'3. Investeringen'!C105</f>
        <v>Nieuwe investeringen</v>
      </c>
      <c r="D105" s="86" t="str">
        <f>'3. Investeringen'!F105</f>
        <v>TD</v>
      </c>
      <c r="E105" s="173">
        <f>'3. Investeringen'!M105</f>
        <v>0</v>
      </c>
      <c r="F105" s="121">
        <f>'3. Investeringen'!N105</f>
        <v>2017</v>
      </c>
      <c r="G105" s="86">
        <f>'3. Investeringen'!O105</f>
        <v>68108.393190000003</v>
      </c>
      <c r="H105" s="20"/>
      <c r="I105" s="138">
        <f>'5. Selectie'!P154</f>
        <v>1</v>
      </c>
      <c r="J105" s="20"/>
      <c r="K105" s="87">
        <f t="shared" ref="K105:Z114" si="10">($F105=K$14)*$I105*$G105</f>
        <v>0</v>
      </c>
      <c r="L105" s="87">
        <f t="shared" si="10"/>
        <v>0</v>
      </c>
      <c r="M105" s="87">
        <f t="shared" si="10"/>
        <v>0</v>
      </c>
      <c r="N105" s="87">
        <f t="shared" si="10"/>
        <v>0</v>
      </c>
      <c r="O105" s="87">
        <f t="shared" si="10"/>
        <v>0</v>
      </c>
      <c r="P105" s="87">
        <f t="shared" si="10"/>
        <v>0</v>
      </c>
      <c r="Q105" s="87">
        <f t="shared" si="10"/>
        <v>68108.393190000003</v>
      </c>
      <c r="R105" s="87">
        <f t="shared" si="10"/>
        <v>0</v>
      </c>
      <c r="S105" s="87">
        <f t="shared" si="10"/>
        <v>0</v>
      </c>
      <c r="T105" s="87">
        <f t="shared" si="10"/>
        <v>0</v>
      </c>
      <c r="U105" s="87">
        <f t="shared" si="10"/>
        <v>0</v>
      </c>
      <c r="V105" s="87">
        <f t="shared" si="10"/>
        <v>0</v>
      </c>
      <c r="W105" s="87">
        <f t="shared" si="10"/>
        <v>0</v>
      </c>
      <c r="X105" s="87">
        <f t="shared" si="10"/>
        <v>0</v>
      </c>
      <c r="Y105" s="87">
        <f t="shared" si="10"/>
        <v>0</v>
      </c>
      <c r="Z105" s="87">
        <f t="shared" si="10"/>
        <v>0</v>
      </c>
    </row>
    <row r="106" spans="2:26" s="79" customFormat="1" x14ac:dyDescent="0.2">
      <c r="B106" s="86">
        <f>'3. Investeringen'!B106</f>
        <v>92</v>
      </c>
      <c r="C106" s="86" t="str">
        <f>'3. Investeringen'!C106</f>
        <v>Nieuwe investeringen</v>
      </c>
      <c r="D106" s="86" t="str">
        <f>'3. Investeringen'!F106</f>
        <v>TD</v>
      </c>
      <c r="E106" s="173">
        <f>'3. Investeringen'!M106</f>
        <v>55</v>
      </c>
      <c r="F106" s="121">
        <f>'3. Investeringen'!N106</f>
        <v>2018</v>
      </c>
      <c r="G106" s="86">
        <f>'3. Investeringen'!O106</f>
        <v>20665411.622000001</v>
      </c>
      <c r="H106" s="20"/>
      <c r="I106" s="138">
        <f>'5. Selectie'!P155</f>
        <v>1</v>
      </c>
      <c r="J106" s="20"/>
      <c r="K106" s="87">
        <f t="shared" si="10"/>
        <v>0</v>
      </c>
      <c r="L106" s="87">
        <f t="shared" si="10"/>
        <v>0</v>
      </c>
      <c r="M106" s="87">
        <f t="shared" si="10"/>
        <v>0</v>
      </c>
      <c r="N106" s="87">
        <f t="shared" si="10"/>
        <v>0</v>
      </c>
      <c r="O106" s="87">
        <f t="shared" si="10"/>
        <v>0</v>
      </c>
      <c r="P106" s="87">
        <f t="shared" si="10"/>
        <v>0</v>
      </c>
      <c r="Q106" s="87">
        <f t="shared" si="10"/>
        <v>0</v>
      </c>
      <c r="R106" s="87">
        <f t="shared" si="10"/>
        <v>20665411.622000001</v>
      </c>
      <c r="S106" s="87">
        <f t="shared" si="10"/>
        <v>0</v>
      </c>
      <c r="T106" s="87">
        <f t="shared" si="10"/>
        <v>0</v>
      </c>
      <c r="U106" s="87">
        <f t="shared" si="10"/>
        <v>0</v>
      </c>
      <c r="V106" s="87">
        <f t="shared" si="10"/>
        <v>0</v>
      </c>
      <c r="W106" s="87">
        <f t="shared" si="10"/>
        <v>0</v>
      </c>
      <c r="X106" s="87">
        <f t="shared" si="10"/>
        <v>0</v>
      </c>
      <c r="Y106" s="87">
        <f t="shared" si="10"/>
        <v>0</v>
      </c>
      <c r="Z106" s="87">
        <f t="shared" si="10"/>
        <v>0</v>
      </c>
    </row>
    <row r="107" spans="2:26" s="79" customFormat="1" x14ac:dyDescent="0.2">
      <c r="B107" s="86">
        <f>'3. Investeringen'!B107</f>
        <v>93</v>
      </c>
      <c r="C107" s="86" t="str">
        <f>'3. Investeringen'!C107</f>
        <v>Nieuwe investeringen</v>
      </c>
      <c r="D107" s="86" t="str">
        <f>'3. Investeringen'!F107</f>
        <v>TD</v>
      </c>
      <c r="E107" s="173">
        <f>'3. Investeringen'!M107</f>
        <v>45</v>
      </c>
      <c r="F107" s="121">
        <f>'3. Investeringen'!N107</f>
        <v>2018</v>
      </c>
      <c r="G107" s="86">
        <f>'3. Investeringen'!O107</f>
        <v>104318746.61</v>
      </c>
      <c r="H107" s="20"/>
      <c r="I107" s="138">
        <f>'5. Selectie'!P156</f>
        <v>1</v>
      </c>
      <c r="J107" s="20"/>
      <c r="K107" s="87">
        <f t="shared" si="10"/>
        <v>0</v>
      </c>
      <c r="L107" s="87">
        <f t="shared" si="10"/>
        <v>0</v>
      </c>
      <c r="M107" s="87">
        <f t="shared" si="10"/>
        <v>0</v>
      </c>
      <c r="N107" s="87">
        <f t="shared" si="10"/>
        <v>0</v>
      </c>
      <c r="O107" s="87">
        <f t="shared" si="10"/>
        <v>0</v>
      </c>
      <c r="P107" s="87">
        <f t="shared" si="10"/>
        <v>0</v>
      </c>
      <c r="Q107" s="87">
        <f t="shared" si="10"/>
        <v>0</v>
      </c>
      <c r="R107" s="87">
        <f t="shared" si="10"/>
        <v>104318746.61</v>
      </c>
      <c r="S107" s="87">
        <f t="shared" si="10"/>
        <v>0</v>
      </c>
      <c r="T107" s="87">
        <f t="shared" si="10"/>
        <v>0</v>
      </c>
      <c r="U107" s="87">
        <f t="shared" si="10"/>
        <v>0</v>
      </c>
      <c r="V107" s="87">
        <f t="shared" si="10"/>
        <v>0</v>
      </c>
      <c r="W107" s="87">
        <f t="shared" si="10"/>
        <v>0</v>
      </c>
      <c r="X107" s="87">
        <f t="shared" si="10"/>
        <v>0</v>
      </c>
      <c r="Y107" s="87">
        <f t="shared" si="10"/>
        <v>0</v>
      </c>
      <c r="Z107" s="87">
        <f t="shared" si="10"/>
        <v>0</v>
      </c>
    </row>
    <row r="108" spans="2:26" s="79" customFormat="1" x14ac:dyDescent="0.2">
      <c r="B108" s="86">
        <f>'3. Investeringen'!B108</f>
        <v>94</v>
      </c>
      <c r="C108" s="86" t="str">
        <f>'3. Investeringen'!C108</f>
        <v>Nieuwe investeringen</v>
      </c>
      <c r="D108" s="86" t="str">
        <f>'3. Investeringen'!F108</f>
        <v>TD</v>
      </c>
      <c r="E108" s="173">
        <f>'3. Investeringen'!M108</f>
        <v>30</v>
      </c>
      <c r="F108" s="121">
        <f>'3. Investeringen'!N108</f>
        <v>2018</v>
      </c>
      <c r="G108" s="86">
        <f>'3. Investeringen'!O108</f>
        <v>8699145.7691409998</v>
      </c>
      <c r="H108" s="20"/>
      <c r="I108" s="138">
        <f>'5. Selectie'!P157</f>
        <v>1</v>
      </c>
      <c r="J108" s="20"/>
      <c r="K108" s="87">
        <f t="shared" si="10"/>
        <v>0</v>
      </c>
      <c r="L108" s="87">
        <f t="shared" si="10"/>
        <v>0</v>
      </c>
      <c r="M108" s="87">
        <f t="shared" si="10"/>
        <v>0</v>
      </c>
      <c r="N108" s="87">
        <f t="shared" si="10"/>
        <v>0</v>
      </c>
      <c r="O108" s="87">
        <f t="shared" si="10"/>
        <v>0</v>
      </c>
      <c r="P108" s="87">
        <f t="shared" si="10"/>
        <v>0</v>
      </c>
      <c r="Q108" s="87">
        <f t="shared" si="10"/>
        <v>0</v>
      </c>
      <c r="R108" s="87">
        <f t="shared" si="10"/>
        <v>8699145.7691409998</v>
      </c>
      <c r="S108" s="87">
        <f t="shared" si="10"/>
        <v>0</v>
      </c>
      <c r="T108" s="87">
        <f t="shared" si="10"/>
        <v>0</v>
      </c>
      <c r="U108" s="87">
        <f t="shared" si="10"/>
        <v>0</v>
      </c>
      <c r="V108" s="87">
        <f t="shared" si="10"/>
        <v>0</v>
      </c>
      <c r="W108" s="87">
        <f t="shared" si="10"/>
        <v>0</v>
      </c>
      <c r="X108" s="87">
        <f t="shared" si="10"/>
        <v>0</v>
      </c>
      <c r="Y108" s="87">
        <f t="shared" si="10"/>
        <v>0</v>
      </c>
      <c r="Z108" s="87">
        <f t="shared" si="10"/>
        <v>0</v>
      </c>
    </row>
    <row r="109" spans="2:26" s="79" customFormat="1" x14ac:dyDescent="0.2">
      <c r="B109" s="86">
        <f>'3. Investeringen'!B109</f>
        <v>95</v>
      </c>
      <c r="C109" s="86" t="str">
        <f>'3. Investeringen'!C109</f>
        <v>Nieuwe investeringen</v>
      </c>
      <c r="D109" s="86" t="str">
        <f>'3. Investeringen'!F109</f>
        <v>TD</v>
      </c>
      <c r="E109" s="173">
        <f>'3. Investeringen'!M109</f>
        <v>10</v>
      </c>
      <c r="F109" s="121">
        <f>'3. Investeringen'!N109</f>
        <v>2018</v>
      </c>
      <c r="G109" s="86">
        <f>'3. Investeringen'!O109</f>
        <v>410876.71603000001</v>
      </c>
      <c r="H109" s="20"/>
      <c r="I109" s="138">
        <f>'5. Selectie'!P158</f>
        <v>1</v>
      </c>
      <c r="J109" s="20"/>
      <c r="K109" s="87">
        <f t="shared" si="10"/>
        <v>0</v>
      </c>
      <c r="L109" s="87">
        <f t="shared" si="10"/>
        <v>0</v>
      </c>
      <c r="M109" s="87">
        <f t="shared" si="10"/>
        <v>0</v>
      </c>
      <c r="N109" s="87">
        <f t="shared" si="10"/>
        <v>0</v>
      </c>
      <c r="O109" s="87">
        <f t="shared" si="10"/>
        <v>0</v>
      </c>
      <c r="P109" s="87">
        <f t="shared" si="10"/>
        <v>0</v>
      </c>
      <c r="Q109" s="87">
        <f t="shared" si="10"/>
        <v>0</v>
      </c>
      <c r="R109" s="87">
        <f t="shared" si="10"/>
        <v>410876.71603000001</v>
      </c>
      <c r="S109" s="87">
        <f t="shared" si="10"/>
        <v>0</v>
      </c>
      <c r="T109" s="87">
        <f t="shared" si="10"/>
        <v>0</v>
      </c>
      <c r="U109" s="87">
        <f t="shared" si="10"/>
        <v>0</v>
      </c>
      <c r="V109" s="87">
        <f t="shared" si="10"/>
        <v>0</v>
      </c>
      <c r="W109" s="87">
        <f t="shared" si="10"/>
        <v>0</v>
      </c>
      <c r="X109" s="87">
        <f t="shared" si="10"/>
        <v>0</v>
      </c>
      <c r="Y109" s="87">
        <f t="shared" si="10"/>
        <v>0</v>
      </c>
      <c r="Z109" s="87">
        <f t="shared" si="10"/>
        <v>0</v>
      </c>
    </row>
    <row r="110" spans="2:26" s="79" customFormat="1" x14ac:dyDescent="0.2">
      <c r="B110" s="86">
        <f>'3. Investeringen'!B110</f>
        <v>96</v>
      </c>
      <c r="C110" s="86" t="str">
        <f>'3. Investeringen'!C110</f>
        <v>Nieuwe investeringen</v>
      </c>
      <c r="D110" s="86" t="str">
        <f>'3. Investeringen'!F110</f>
        <v>TD</v>
      </c>
      <c r="E110" s="173">
        <f>'3. Investeringen'!M110</f>
        <v>0</v>
      </c>
      <c r="F110" s="121">
        <f>'3. Investeringen'!N110</f>
        <v>2018</v>
      </c>
      <c r="G110" s="86">
        <f>'3. Investeringen'!O110</f>
        <v>182925.04751999999</v>
      </c>
      <c r="H110" s="20"/>
      <c r="I110" s="138">
        <f>'5. Selectie'!P159</f>
        <v>1</v>
      </c>
      <c r="J110" s="20"/>
      <c r="K110" s="87">
        <f t="shared" si="10"/>
        <v>0</v>
      </c>
      <c r="L110" s="87">
        <f t="shared" si="10"/>
        <v>0</v>
      </c>
      <c r="M110" s="87">
        <f t="shared" si="10"/>
        <v>0</v>
      </c>
      <c r="N110" s="87">
        <f t="shared" si="10"/>
        <v>0</v>
      </c>
      <c r="O110" s="87">
        <f t="shared" si="10"/>
        <v>0</v>
      </c>
      <c r="P110" s="87">
        <f t="shared" si="10"/>
        <v>0</v>
      </c>
      <c r="Q110" s="87">
        <f t="shared" si="10"/>
        <v>0</v>
      </c>
      <c r="R110" s="87">
        <f t="shared" si="10"/>
        <v>182925.04751999999</v>
      </c>
      <c r="S110" s="87">
        <f t="shared" si="10"/>
        <v>0</v>
      </c>
      <c r="T110" s="87">
        <f t="shared" si="10"/>
        <v>0</v>
      </c>
      <c r="U110" s="87">
        <f t="shared" si="10"/>
        <v>0</v>
      </c>
      <c r="V110" s="87">
        <f t="shared" si="10"/>
        <v>0</v>
      </c>
      <c r="W110" s="87">
        <f t="shared" si="10"/>
        <v>0</v>
      </c>
      <c r="X110" s="87">
        <f t="shared" si="10"/>
        <v>0</v>
      </c>
      <c r="Y110" s="87">
        <f t="shared" si="10"/>
        <v>0</v>
      </c>
      <c r="Z110" s="87">
        <f t="shared" si="10"/>
        <v>0</v>
      </c>
    </row>
    <row r="111" spans="2:26" s="79" customFormat="1" x14ac:dyDescent="0.2">
      <c r="B111" s="86">
        <f>'3. Investeringen'!B111</f>
        <v>97</v>
      </c>
      <c r="C111" s="86" t="str">
        <f>'3. Investeringen'!C111</f>
        <v>Nieuwe investeringen</v>
      </c>
      <c r="D111" s="86" t="str">
        <f>'3. Investeringen'!F111</f>
        <v>TD</v>
      </c>
      <c r="E111" s="173">
        <f>'3. Investeringen'!M111</f>
        <v>55</v>
      </c>
      <c r="F111" s="121">
        <f>'3. Investeringen'!N111</f>
        <v>2019</v>
      </c>
      <c r="G111" s="86">
        <f>'3. Investeringen'!O111</f>
        <v>17769090.767199997</v>
      </c>
      <c r="H111" s="20"/>
      <c r="I111" s="138">
        <f>'5. Selectie'!P160</f>
        <v>1</v>
      </c>
      <c r="J111" s="20"/>
      <c r="K111" s="87">
        <f t="shared" si="10"/>
        <v>0</v>
      </c>
      <c r="L111" s="87">
        <f t="shared" si="10"/>
        <v>0</v>
      </c>
      <c r="M111" s="87">
        <f t="shared" si="10"/>
        <v>0</v>
      </c>
      <c r="N111" s="87">
        <f t="shared" si="10"/>
        <v>0</v>
      </c>
      <c r="O111" s="87">
        <f t="shared" si="10"/>
        <v>0</v>
      </c>
      <c r="P111" s="87">
        <f t="shared" si="10"/>
        <v>0</v>
      </c>
      <c r="Q111" s="87">
        <f t="shared" si="10"/>
        <v>0</v>
      </c>
      <c r="R111" s="87">
        <f t="shared" si="10"/>
        <v>0</v>
      </c>
      <c r="S111" s="87">
        <f t="shared" si="10"/>
        <v>17769090.767199997</v>
      </c>
      <c r="T111" s="87">
        <f t="shared" si="10"/>
        <v>0</v>
      </c>
      <c r="U111" s="87">
        <f t="shared" si="10"/>
        <v>0</v>
      </c>
      <c r="V111" s="87">
        <f t="shared" si="10"/>
        <v>0</v>
      </c>
      <c r="W111" s="87">
        <f t="shared" si="10"/>
        <v>0</v>
      </c>
      <c r="X111" s="87">
        <f t="shared" si="10"/>
        <v>0</v>
      </c>
      <c r="Y111" s="87">
        <f t="shared" si="10"/>
        <v>0</v>
      </c>
      <c r="Z111" s="87">
        <f t="shared" si="10"/>
        <v>0</v>
      </c>
    </row>
    <row r="112" spans="2:26" s="79" customFormat="1" x14ac:dyDescent="0.2">
      <c r="B112" s="86">
        <f>'3. Investeringen'!B112</f>
        <v>98</v>
      </c>
      <c r="C112" s="86" t="str">
        <f>'3. Investeringen'!C112</f>
        <v>Nieuwe investeringen</v>
      </c>
      <c r="D112" s="86" t="str">
        <f>'3. Investeringen'!F112</f>
        <v>TD</v>
      </c>
      <c r="E112" s="173">
        <f>'3. Investeringen'!M112</f>
        <v>45</v>
      </c>
      <c r="F112" s="121">
        <f>'3. Investeringen'!N112</f>
        <v>2019</v>
      </c>
      <c r="G112" s="86">
        <f>'3. Investeringen'!O112</f>
        <v>110282706.44514999</v>
      </c>
      <c r="H112" s="20"/>
      <c r="I112" s="138">
        <f>'5. Selectie'!P161</f>
        <v>1</v>
      </c>
      <c r="J112" s="20"/>
      <c r="K112" s="87">
        <f t="shared" si="10"/>
        <v>0</v>
      </c>
      <c r="L112" s="87">
        <f t="shared" si="10"/>
        <v>0</v>
      </c>
      <c r="M112" s="87">
        <f t="shared" si="10"/>
        <v>0</v>
      </c>
      <c r="N112" s="87">
        <f t="shared" si="10"/>
        <v>0</v>
      </c>
      <c r="O112" s="87">
        <f t="shared" si="10"/>
        <v>0</v>
      </c>
      <c r="P112" s="87">
        <f t="shared" si="10"/>
        <v>0</v>
      </c>
      <c r="Q112" s="87">
        <f t="shared" si="10"/>
        <v>0</v>
      </c>
      <c r="R112" s="87">
        <f t="shared" si="10"/>
        <v>0</v>
      </c>
      <c r="S112" s="87">
        <f t="shared" si="10"/>
        <v>110282706.44514999</v>
      </c>
      <c r="T112" s="87">
        <f t="shared" si="10"/>
        <v>0</v>
      </c>
      <c r="U112" s="87">
        <f t="shared" si="10"/>
        <v>0</v>
      </c>
      <c r="V112" s="87">
        <f t="shared" si="10"/>
        <v>0</v>
      </c>
      <c r="W112" s="87">
        <f t="shared" si="10"/>
        <v>0</v>
      </c>
      <c r="X112" s="87">
        <f t="shared" si="10"/>
        <v>0</v>
      </c>
      <c r="Y112" s="87">
        <f t="shared" si="10"/>
        <v>0</v>
      </c>
      <c r="Z112" s="87">
        <f t="shared" si="10"/>
        <v>0</v>
      </c>
    </row>
    <row r="113" spans="2:26" s="79" customFormat="1" x14ac:dyDescent="0.2">
      <c r="B113" s="86">
        <f>'3. Investeringen'!B113</f>
        <v>99</v>
      </c>
      <c r="C113" s="86" t="str">
        <f>'3. Investeringen'!C113</f>
        <v>Nieuwe investeringen</v>
      </c>
      <c r="D113" s="86" t="str">
        <f>'3. Investeringen'!F113</f>
        <v>TD</v>
      </c>
      <c r="E113" s="173">
        <f>'3. Investeringen'!M113</f>
        <v>30</v>
      </c>
      <c r="F113" s="121">
        <f>'3. Investeringen'!N113</f>
        <v>2019</v>
      </c>
      <c r="G113" s="86">
        <f>'3. Investeringen'!O113</f>
        <v>5789571.1080665532</v>
      </c>
      <c r="H113" s="20"/>
      <c r="I113" s="138">
        <f>'5. Selectie'!P162</f>
        <v>1</v>
      </c>
      <c r="J113" s="20"/>
      <c r="K113" s="87">
        <f t="shared" si="10"/>
        <v>0</v>
      </c>
      <c r="L113" s="87">
        <f t="shared" si="10"/>
        <v>0</v>
      </c>
      <c r="M113" s="87">
        <f t="shared" si="10"/>
        <v>0</v>
      </c>
      <c r="N113" s="87">
        <f t="shared" si="10"/>
        <v>0</v>
      </c>
      <c r="O113" s="87">
        <f t="shared" si="10"/>
        <v>0</v>
      </c>
      <c r="P113" s="87">
        <f t="shared" si="10"/>
        <v>0</v>
      </c>
      <c r="Q113" s="87">
        <f t="shared" si="10"/>
        <v>0</v>
      </c>
      <c r="R113" s="87">
        <f t="shared" si="10"/>
        <v>0</v>
      </c>
      <c r="S113" s="87">
        <f t="shared" si="10"/>
        <v>5789571.1080665532</v>
      </c>
      <c r="T113" s="87">
        <f t="shared" si="10"/>
        <v>0</v>
      </c>
      <c r="U113" s="87">
        <f t="shared" si="10"/>
        <v>0</v>
      </c>
      <c r="V113" s="87">
        <f t="shared" si="10"/>
        <v>0</v>
      </c>
      <c r="W113" s="87">
        <f t="shared" si="10"/>
        <v>0</v>
      </c>
      <c r="X113" s="87">
        <f t="shared" si="10"/>
        <v>0</v>
      </c>
      <c r="Y113" s="87">
        <f t="shared" si="10"/>
        <v>0</v>
      </c>
      <c r="Z113" s="87">
        <f t="shared" si="10"/>
        <v>0</v>
      </c>
    </row>
    <row r="114" spans="2:26" s="79" customFormat="1" x14ac:dyDescent="0.2">
      <c r="B114" s="86">
        <f>'3. Investeringen'!B114</f>
        <v>100</v>
      </c>
      <c r="C114" s="86" t="str">
        <f>'3. Investeringen'!C114</f>
        <v>Nieuwe investeringen</v>
      </c>
      <c r="D114" s="86" t="str">
        <f>'3. Investeringen'!F114</f>
        <v>TD</v>
      </c>
      <c r="E114" s="173">
        <f>'3. Investeringen'!M114</f>
        <v>10</v>
      </c>
      <c r="F114" s="121">
        <f>'3. Investeringen'!N114</f>
        <v>2019</v>
      </c>
      <c r="G114" s="86">
        <f>'3. Investeringen'!O114</f>
        <v>561687.79122523498</v>
      </c>
      <c r="H114" s="20"/>
      <c r="I114" s="138">
        <f>'5. Selectie'!P163</f>
        <v>1</v>
      </c>
      <c r="J114" s="20"/>
      <c r="K114" s="87">
        <f t="shared" si="10"/>
        <v>0</v>
      </c>
      <c r="L114" s="87">
        <f t="shared" si="10"/>
        <v>0</v>
      </c>
      <c r="M114" s="87">
        <f t="shared" si="10"/>
        <v>0</v>
      </c>
      <c r="N114" s="87">
        <f t="shared" si="10"/>
        <v>0</v>
      </c>
      <c r="O114" s="87">
        <f t="shared" si="10"/>
        <v>0</v>
      </c>
      <c r="P114" s="87">
        <f t="shared" si="10"/>
        <v>0</v>
      </c>
      <c r="Q114" s="87">
        <f t="shared" si="10"/>
        <v>0</v>
      </c>
      <c r="R114" s="87">
        <f t="shared" si="10"/>
        <v>0</v>
      </c>
      <c r="S114" s="87">
        <f t="shared" si="10"/>
        <v>561687.79122523498</v>
      </c>
      <c r="T114" s="87">
        <f t="shared" si="10"/>
        <v>0</v>
      </c>
      <c r="U114" s="87">
        <f t="shared" si="10"/>
        <v>0</v>
      </c>
      <c r="V114" s="87">
        <f t="shared" si="10"/>
        <v>0</v>
      </c>
      <c r="W114" s="87">
        <f t="shared" si="10"/>
        <v>0</v>
      </c>
      <c r="X114" s="87">
        <f t="shared" si="10"/>
        <v>0</v>
      </c>
      <c r="Y114" s="87">
        <f t="shared" si="10"/>
        <v>0</v>
      </c>
      <c r="Z114" s="87">
        <f t="shared" si="10"/>
        <v>0</v>
      </c>
    </row>
    <row r="115" spans="2:26" s="79" customFormat="1" x14ac:dyDescent="0.2">
      <c r="B115" s="86">
        <f>'3. Investeringen'!B115</f>
        <v>101</v>
      </c>
      <c r="C115" s="86" t="str">
        <f>'3. Investeringen'!C115</f>
        <v>Nieuwe investeringen</v>
      </c>
      <c r="D115" s="86" t="str">
        <f>'3. Investeringen'!F115</f>
        <v>TD</v>
      </c>
      <c r="E115" s="173">
        <f>'3. Investeringen'!M115</f>
        <v>0</v>
      </c>
      <c r="F115" s="121">
        <f>'3. Investeringen'!N115</f>
        <v>2019</v>
      </c>
      <c r="G115" s="86">
        <f>'3. Investeringen'!O115</f>
        <v>93683.977425000005</v>
      </c>
      <c r="H115" s="20"/>
      <c r="I115" s="138">
        <f>'5. Selectie'!P164</f>
        <v>1</v>
      </c>
      <c r="J115" s="20"/>
      <c r="K115" s="87">
        <f t="shared" ref="K115:Z124" si="11">($F115=K$14)*$I115*$G115</f>
        <v>0</v>
      </c>
      <c r="L115" s="87">
        <f t="shared" si="11"/>
        <v>0</v>
      </c>
      <c r="M115" s="87">
        <f t="shared" si="11"/>
        <v>0</v>
      </c>
      <c r="N115" s="87">
        <f t="shared" si="11"/>
        <v>0</v>
      </c>
      <c r="O115" s="87">
        <f t="shared" si="11"/>
        <v>0</v>
      </c>
      <c r="P115" s="87">
        <f t="shared" si="11"/>
        <v>0</v>
      </c>
      <c r="Q115" s="87">
        <f t="shared" si="11"/>
        <v>0</v>
      </c>
      <c r="R115" s="87">
        <f t="shared" si="11"/>
        <v>0</v>
      </c>
      <c r="S115" s="87">
        <f t="shared" si="11"/>
        <v>93683.977425000005</v>
      </c>
      <c r="T115" s="87">
        <f t="shared" si="11"/>
        <v>0</v>
      </c>
      <c r="U115" s="87">
        <f t="shared" si="11"/>
        <v>0</v>
      </c>
      <c r="V115" s="87">
        <f t="shared" si="11"/>
        <v>0</v>
      </c>
      <c r="W115" s="87">
        <f t="shared" si="11"/>
        <v>0</v>
      </c>
      <c r="X115" s="87">
        <f t="shared" si="11"/>
        <v>0</v>
      </c>
      <c r="Y115" s="87">
        <f t="shared" si="11"/>
        <v>0</v>
      </c>
      <c r="Z115" s="87">
        <f t="shared" si="11"/>
        <v>0</v>
      </c>
    </row>
    <row r="116" spans="2:26" s="79" customFormat="1" x14ac:dyDescent="0.2">
      <c r="B116" s="86">
        <f>'3. Investeringen'!B116</f>
        <v>102</v>
      </c>
      <c r="C116" s="86" t="str">
        <f>'3. Investeringen'!C116</f>
        <v>Nieuwe investeringen</v>
      </c>
      <c r="D116" s="86" t="str">
        <f>'3. Investeringen'!F116</f>
        <v>AD</v>
      </c>
      <c r="E116" s="173">
        <f>'3. Investeringen'!M116</f>
        <v>37.5</v>
      </c>
      <c r="F116" s="121">
        <f>'3. Investeringen'!N116</f>
        <v>2011</v>
      </c>
      <c r="G116" s="86">
        <f>'3. Investeringen'!O116</f>
        <v>16325136.590151457</v>
      </c>
      <c r="H116" s="20"/>
      <c r="I116" s="138">
        <f>'5. Selectie'!P165</f>
        <v>1</v>
      </c>
      <c r="J116" s="20"/>
      <c r="K116" s="87">
        <f t="shared" si="11"/>
        <v>16325136.590151457</v>
      </c>
      <c r="L116" s="87">
        <f t="shared" si="11"/>
        <v>0</v>
      </c>
      <c r="M116" s="87">
        <f t="shared" si="11"/>
        <v>0</v>
      </c>
      <c r="N116" s="87">
        <f t="shared" si="11"/>
        <v>0</v>
      </c>
      <c r="O116" s="87">
        <f t="shared" si="11"/>
        <v>0</v>
      </c>
      <c r="P116" s="87">
        <f t="shared" si="11"/>
        <v>0</v>
      </c>
      <c r="Q116" s="87">
        <f t="shared" si="11"/>
        <v>0</v>
      </c>
      <c r="R116" s="87">
        <f t="shared" si="11"/>
        <v>0</v>
      </c>
      <c r="S116" s="87">
        <f t="shared" si="11"/>
        <v>0</v>
      </c>
      <c r="T116" s="87">
        <f t="shared" si="11"/>
        <v>0</v>
      </c>
      <c r="U116" s="87">
        <f t="shared" si="11"/>
        <v>0</v>
      </c>
      <c r="V116" s="87">
        <f t="shared" si="11"/>
        <v>0</v>
      </c>
      <c r="W116" s="87">
        <f t="shared" si="11"/>
        <v>0</v>
      </c>
      <c r="X116" s="87">
        <f t="shared" si="11"/>
        <v>0</v>
      </c>
      <c r="Y116" s="87">
        <f t="shared" si="11"/>
        <v>0</v>
      </c>
      <c r="Z116" s="87">
        <f t="shared" si="11"/>
        <v>0</v>
      </c>
    </row>
    <row r="117" spans="2:26" s="79" customFormat="1" x14ac:dyDescent="0.2">
      <c r="B117" s="86">
        <f>'3. Investeringen'!B117</f>
        <v>103</v>
      </c>
      <c r="C117" s="86" t="str">
        <f>'3. Investeringen'!C117</f>
        <v>Nieuwe investeringen</v>
      </c>
      <c r="D117" s="86" t="str">
        <f>'3. Investeringen'!F117</f>
        <v>AD</v>
      </c>
      <c r="E117" s="173">
        <f>'3. Investeringen'!M117</f>
        <v>37.5</v>
      </c>
      <c r="F117" s="121">
        <f>'3. Investeringen'!N117</f>
        <v>2011</v>
      </c>
      <c r="G117" s="86">
        <f>'3. Investeringen'!O117</f>
        <v>3307609.3690435467</v>
      </c>
      <c r="H117" s="20"/>
      <c r="I117" s="138">
        <f>'5. Selectie'!P166</f>
        <v>1</v>
      </c>
      <c r="J117" s="20"/>
      <c r="K117" s="87">
        <f t="shared" si="11"/>
        <v>3307609.3690435467</v>
      </c>
      <c r="L117" s="87">
        <f t="shared" si="11"/>
        <v>0</v>
      </c>
      <c r="M117" s="87">
        <f t="shared" si="11"/>
        <v>0</v>
      </c>
      <c r="N117" s="87">
        <f t="shared" si="11"/>
        <v>0</v>
      </c>
      <c r="O117" s="87">
        <f t="shared" si="11"/>
        <v>0</v>
      </c>
      <c r="P117" s="87">
        <f t="shared" si="11"/>
        <v>0</v>
      </c>
      <c r="Q117" s="87">
        <f t="shared" si="11"/>
        <v>0</v>
      </c>
      <c r="R117" s="87">
        <f t="shared" si="11"/>
        <v>0</v>
      </c>
      <c r="S117" s="87">
        <f t="shared" si="11"/>
        <v>0</v>
      </c>
      <c r="T117" s="87">
        <f t="shared" si="11"/>
        <v>0</v>
      </c>
      <c r="U117" s="87">
        <f t="shared" si="11"/>
        <v>0</v>
      </c>
      <c r="V117" s="87">
        <f t="shared" si="11"/>
        <v>0</v>
      </c>
      <c r="W117" s="87">
        <f t="shared" si="11"/>
        <v>0</v>
      </c>
      <c r="X117" s="87">
        <f t="shared" si="11"/>
        <v>0</v>
      </c>
      <c r="Y117" s="87">
        <f t="shared" si="11"/>
        <v>0</v>
      </c>
      <c r="Z117" s="87">
        <f t="shared" si="11"/>
        <v>0</v>
      </c>
    </row>
    <row r="118" spans="2:26" s="79" customFormat="1" x14ac:dyDescent="0.2">
      <c r="B118" s="86">
        <f>'3. Investeringen'!B118</f>
        <v>104</v>
      </c>
      <c r="C118" s="86" t="str">
        <f>'3. Investeringen'!C118</f>
        <v>Nieuwe investeringen</v>
      </c>
      <c r="D118" s="86" t="str">
        <f>'3. Investeringen'!F118</f>
        <v>AD</v>
      </c>
      <c r="E118" s="173">
        <f>'3. Investeringen'!M118</f>
        <v>38.5</v>
      </c>
      <c r="F118" s="121">
        <f>'3. Investeringen'!N118</f>
        <v>2011</v>
      </c>
      <c r="G118" s="86">
        <f>'3. Investeringen'!O118</f>
        <v>23496568.428581845</v>
      </c>
      <c r="H118" s="20"/>
      <c r="I118" s="138">
        <f>'5. Selectie'!P167</f>
        <v>1</v>
      </c>
      <c r="J118" s="20"/>
      <c r="K118" s="87">
        <f t="shared" si="11"/>
        <v>23496568.428581845</v>
      </c>
      <c r="L118" s="87">
        <f t="shared" si="11"/>
        <v>0</v>
      </c>
      <c r="M118" s="87">
        <f t="shared" si="11"/>
        <v>0</v>
      </c>
      <c r="N118" s="87">
        <f t="shared" si="11"/>
        <v>0</v>
      </c>
      <c r="O118" s="87">
        <f t="shared" si="11"/>
        <v>0</v>
      </c>
      <c r="P118" s="87">
        <f t="shared" si="11"/>
        <v>0</v>
      </c>
      <c r="Q118" s="87">
        <f t="shared" si="11"/>
        <v>0</v>
      </c>
      <c r="R118" s="87">
        <f t="shared" si="11"/>
        <v>0</v>
      </c>
      <c r="S118" s="87">
        <f t="shared" si="11"/>
        <v>0</v>
      </c>
      <c r="T118" s="87">
        <f t="shared" si="11"/>
        <v>0</v>
      </c>
      <c r="U118" s="87">
        <f t="shared" si="11"/>
        <v>0</v>
      </c>
      <c r="V118" s="87">
        <f t="shared" si="11"/>
        <v>0</v>
      </c>
      <c r="W118" s="87">
        <f t="shared" si="11"/>
        <v>0</v>
      </c>
      <c r="X118" s="87">
        <f t="shared" si="11"/>
        <v>0</v>
      </c>
      <c r="Y118" s="87">
        <f t="shared" si="11"/>
        <v>0</v>
      </c>
      <c r="Z118" s="87">
        <f t="shared" si="11"/>
        <v>0</v>
      </c>
    </row>
    <row r="119" spans="2:26" s="79" customFormat="1" x14ac:dyDescent="0.2">
      <c r="B119" s="86">
        <f>'3. Investeringen'!B119</f>
        <v>105</v>
      </c>
      <c r="C119" s="86" t="str">
        <f>'3. Investeringen'!C119</f>
        <v>Nieuwe investeringen</v>
      </c>
      <c r="D119" s="86" t="str">
        <f>'3. Investeringen'!F119</f>
        <v>AD</v>
      </c>
      <c r="E119" s="173">
        <f>'3. Investeringen'!M119</f>
        <v>38.5</v>
      </c>
      <c r="F119" s="121">
        <f>'3. Investeringen'!N119</f>
        <v>2011</v>
      </c>
      <c r="G119" s="86">
        <f>'3. Investeringen'!O119</f>
        <v>5284707.6179726738</v>
      </c>
      <c r="H119" s="20"/>
      <c r="I119" s="138">
        <f>'5. Selectie'!P168</f>
        <v>1</v>
      </c>
      <c r="J119" s="20"/>
      <c r="K119" s="87">
        <f t="shared" si="11"/>
        <v>5284707.6179726738</v>
      </c>
      <c r="L119" s="87">
        <f t="shared" si="11"/>
        <v>0</v>
      </c>
      <c r="M119" s="87">
        <f t="shared" si="11"/>
        <v>0</v>
      </c>
      <c r="N119" s="87">
        <f t="shared" si="11"/>
        <v>0</v>
      </c>
      <c r="O119" s="87">
        <f t="shared" si="11"/>
        <v>0</v>
      </c>
      <c r="P119" s="87">
        <f t="shared" si="11"/>
        <v>0</v>
      </c>
      <c r="Q119" s="87">
        <f t="shared" si="11"/>
        <v>0</v>
      </c>
      <c r="R119" s="87">
        <f t="shared" si="11"/>
        <v>0</v>
      </c>
      <c r="S119" s="87">
        <f t="shared" si="11"/>
        <v>0</v>
      </c>
      <c r="T119" s="87">
        <f t="shared" si="11"/>
        <v>0</v>
      </c>
      <c r="U119" s="87">
        <f t="shared" si="11"/>
        <v>0</v>
      </c>
      <c r="V119" s="87">
        <f t="shared" si="11"/>
        <v>0</v>
      </c>
      <c r="W119" s="87">
        <f t="shared" si="11"/>
        <v>0</v>
      </c>
      <c r="X119" s="87">
        <f t="shared" si="11"/>
        <v>0</v>
      </c>
      <c r="Y119" s="87">
        <f t="shared" si="11"/>
        <v>0</v>
      </c>
      <c r="Z119" s="87">
        <f t="shared" si="11"/>
        <v>0</v>
      </c>
    </row>
    <row r="120" spans="2:26" s="79" customFormat="1" x14ac:dyDescent="0.2">
      <c r="B120" s="86">
        <f>'3. Investeringen'!B120</f>
        <v>106</v>
      </c>
      <c r="C120" s="86" t="str">
        <f>'3. Investeringen'!C120</f>
        <v>Nieuwe investeringen</v>
      </c>
      <c r="D120" s="86" t="str">
        <f>'3. Investeringen'!F120</f>
        <v>AD</v>
      </c>
      <c r="E120" s="173">
        <f>'3. Investeringen'!M120</f>
        <v>39</v>
      </c>
      <c r="F120" s="121">
        <f>'3. Investeringen'!N120</f>
        <v>2011</v>
      </c>
      <c r="G120" s="86">
        <f>'3. Investeringen'!O120</f>
        <v>26084235.050131563</v>
      </c>
      <c r="H120" s="20"/>
      <c r="I120" s="138">
        <f>'5. Selectie'!P169</f>
        <v>1</v>
      </c>
      <c r="J120" s="20"/>
      <c r="K120" s="87">
        <f t="shared" si="11"/>
        <v>26084235.050131563</v>
      </c>
      <c r="L120" s="87">
        <f t="shared" si="11"/>
        <v>0</v>
      </c>
      <c r="M120" s="87">
        <f t="shared" si="11"/>
        <v>0</v>
      </c>
      <c r="N120" s="87">
        <f t="shared" si="11"/>
        <v>0</v>
      </c>
      <c r="O120" s="87">
        <f t="shared" si="11"/>
        <v>0</v>
      </c>
      <c r="P120" s="87">
        <f t="shared" si="11"/>
        <v>0</v>
      </c>
      <c r="Q120" s="87">
        <f t="shared" si="11"/>
        <v>0</v>
      </c>
      <c r="R120" s="87">
        <f t="shared" si="11"/>
        <v>0</v>
      </c>
      <c r="S120" s="87">
        <f t="shared" si="11"/>
        <v>0</v>
      </c>
      <c r="T120" s="87">
        <f t="shared" si="11"/>
        <v>0</v>
      </c>
      <c r="U120" s="87">
        <f t="shared" si="11"/>
        <v>0</v>
      </c>
      <c r="V120" s="87">
        <f t="shared" si="11"/>
        <v>0</v>
      </c>
      <c r="W120" s="87">
        <f t="shared" si="11"/>
        <v>0</v>
      </c>
      <c r="X120" s="87">
        <f t="shared" si="11"/>
        <v>0</v>
      </c>
      <c r="Y120" s="87">
        <f t="shared" si="11"/>
        <v>0</v>
      </c>
      <c r="Z120" s="87">
        <f t="shared" si="11"/>
        <v>0</v>
      </c>
    </row>
    <row r="121" spans="2:26" s="79" customFormat="1" x14ac:dyDescent="0.2">
      <c r="B121" s="86">
        <f>'3. Investeringen'!B121</f>
        <v>107</v>
      </c>
      <c r="C121" s="86" t="str">
        <f>'3. Investeringen'!C121</f>
        <v>Nieuwe investeringen</v>
      </c>
      <c r="D121" s="86" t="str">
        <f>'3. Investeringen'!F121</f>
        <v>AD</v>
      </c>
      <c r="E121" s="173">
        <f>'3. Investeringen'!M121</f>
        <v>39</v>
      </c>
      <c r="F121" s="121">
        <f>'3. Investeringen'!N121</f>
        <v>2011</v>
      </c>
      <c r="G121" s="86">
        <f>'3. Investeringen'!O121</f>
        <v>5721580.1377935046</v>
      </c>
      <c r="H121" s="20"/>
      <c r="I121" s="138">
        <f>'5. Selectie'!P170</f>
        <v>1</v>
      </c>
      <c r="J121" s="20"/>
      <c r="K121" s="87">
        <f t="shared" si="11"/>
        <v>5721580.1377935046</v>
      </c>
      <c r="L121" s="87">
        <f t="shared" si="11"/>
        <v>0</v>
      </c>
      <c r="M121" s="87">
        <f t="shared" si="11"/>
        <v>0</v>
      </c>
      <c r="N121" s="87">
        <f t="shared" si="11"/>
        <v>0</v>
      </c>
      <c r="O121" s="87">
        <f t="shared" si="11"/>
        <v>0</v>
      </c>
      <c r="P121" s="87">
        <f t="shared" si="11"/>
        <v>0</v>
      </c>
      <c r="Q121" s="87">
        <f t="shared" si="11"/>
        <v>0</v>
      </c>
      <c r="R121" s="87">
        <f t="shared" si="11"/>
        <v>0</v>
      </c>
      <c r="S121" s="87">
        <f t="shared" si="11"/>
        <v>0</v>
      </c>
      <c r="T121" s="87">
        <f t="shared" si="11"/>
        <v>0</v>
      </c>
      <c r="U121" s="87">
        <f t="shared" si="11"/>
        <v>0</v>
      </c>
      <c r="V121" s="87">
        <f t="shared" si="11"/>
        <v>0</v>
      </c>
      <c r="W121" s="87">
        <f t="shared" si="11"/>
        <v>0</v>
      </c>
      <c r="X121" s="87">
        <f t="shared" si="11"/>
        <v>0</v>
      </c>
      <c r="Y121" s="87">
        <f t="shared" si="11"/>
        <v>0</v>
      </c>
      <c r="Z121" s="87">
        <f t="shared" si="11"/>
        <v>0</v>
      </c>
    </row>
    <row r="122" spans="2:26" s="79" customFormat="1" x14ac:dyDescent="0.2">
      <c r="B122" s="86">
        <f>'3. Investeringen'!B122</f>
        <v>108</v>
      </c>
      <c r="C122" s="86" t="str">
        <f>'3. Investeringen'!C122</f>
        <v>Nieuwe investeringen</v>
      </c>
      <c r="D122" s="86" t="str">
        <f>'3. Investeringen'!F122</f>
        <v>AD</v>
      </c>
      <c r="E122" s="173">
        <f>'3. Investeringen'!M122</f>
        <v>39</v>
      </c>
      <c r="F122" s="121">
        <f>'3. Investeringen'!N122</f>
        <v>2012</v>
      </c>
      <c r="G122" s="86">
        <f>'3. Investeringen'!O122</f>
        <v>24797596</v>
      </c>
      <c r="H122" s="20"/>
      <c r="I122" s="138">
        <f>'5. Selectie'!P171</f>
        <v>1</v>
      </c>
      <c r="J122" s="20"/>
      <c r="K122" s="87">
        <f t="shared" si="11"/>
        <v>0</v>
      </c>
      <c r="L122" s="87">
        <f t="shared" si="11"/>
        <v>24797596</v>
      </c>
      <c r="M122" s="87">
        <f t="shared" si="11"/>
        <v>0</v>
      </c>
      <c r="N122" s="87">
        <f t="shared" si="11"/>
        <v>0</v>
      </c>
      <c r="O122" s="87">
        <f t="shared" si="11"/>
        <v>0</v>
      </c>
      <c r="P122" s="87">
        <f t="shared" si="11"/>
        <v>0</v>
      </c>
      <c r="Q122" s="87">
        <f t="shared" si="11"/>
        <v>0</v>
      </c>
      <c r="R122" s="87">
        <f t="shared" si="11"/>
        <v>0</v>
      </c>
      <c r="S122" s="87">
        <f t="shared" si="11"/>
        <v>0</v>
      </c>
      <c r="T122" s="87">
        <f t="shared" si="11"/>
        <v>0</v>
      </c>
      <c r="U122" s="87">
        <f t="shared" si="11"/>
        <v>0</v>
      </c>
      <c r="V122" s="87">
        <f t="shared" si="11"/>
        <v>0</v>
      </c>
      <c r="W122" s="87">
        <f t="shared" si="11"/>
        <v>0</v>
      </c>
      <c r="X122" s="87">
        <f t="shared" si="11"/>
        <v>0</v>
      </c>
      <c r="Y122" s="87">
        <f t="shared" si="11"/>
        <v>0</v>
      </c>
      <c r="Z122" s="87">
        <f t="shared" si="11"/>
        <v>0</v>
      </c>
    </row>
    <row r="123" spans="2:26" s="79" customFormat="1" x14ac:dyDescent="0.2">
      <c r="B123" s="86">
        <f>'3. Investeringen'!B123</f>
        <v>109</v>
      </c>
      <c r="C123" s="86" t="str">
        <f>'3. Investeringen'!C123</f>
        <v>Nieuwe investeringen</v>
      </c>
      <c r="D123" s="86" t="str">
        <f>'3. Investeringen'!F123</f>
        <v>AD</v>
      </c>
      <c r="E123" s="173">
        <f>'3. Investeringen'!M123</f>
        <v>39</v>
      </c>
      <c r="F123" s="121">
        <f>'3. Investeringen'!N123</f>
        <v>2012</v>
      </c>
      <c r="G123" s="86">
        <f>'3. Investeringen'!O123</f>
        <v>5446063.5190775627</v>
      </c>
      <c r="H123" s="20"/>
      <c r="I123" s="138">
        <f>'5. Selectie'!P172</f>
        <v>1</v>
      </c>
      <c r="J123" s="20"/>
      <c r="K123" s="87">
        <f t="shared" si="11"/>
        <v>0</v>
      </c>
      <c r="L123" s="87">
        <f t="shared" si="11"/>
        <v>5446063.5190775627</v>
      </c>
      <c r="M123" s="87">
        <f t="shared" si="11"/>
        <v>0</v>
      </c>
      <c r="N123" s="87">
        <f t="shared" si="11"/>
        <v>0</v>
      </c>
      <c r="O123" s="87">
        <f t="shared" si="11"/>
        <v>0</v>
      </c>
      <c r="P123" s="87">
        <f t="shared" si="11"/>
        <v>0</v>
      </c>
      <c r="Q123" s="87">
        <f t="shared" si="11"/>
        <v>0</v>
      </c>
      <c r="R123" s="87">
        <f t="shared" si="11"/>
        <v>0</v>
      </c>
      <c r="S123" s="87">
        <f t="shared" si="11"/>
        <v>0</v>
      </c>
      <c r="T123" s="87">
        <f t="shared" si="11"/>
        <v>0</v>
      </c>
      <c r="U123" s="87">
        <f t="shared" si="11"/>
        <v>0</v>
      </c>
      <c r="V123" s="87">
        <f t="shared" si="11"/>
        <v>0</v>
      </c>
      <c r="W123" s="87">
        <f t="shared" si="11"/>
        <v>0</v>
      </c>
      <c r="X123" s="87">
        <f t="shared" si="11"/>
        <v>0</v>
      </c>
      <c r="Y123" s="87">
        <f t="shared" si="11"/>
        <v>0</v>
      </c>
      <c r="Z123" s="87">
        <f t="shared" si="11"/>
        <v>0</v>
      </c>
    </row>
    <row r="124" spans="2:26" s="79" customFormat="1" x14ac:dyDescent="0.2">
      <c r="B124" s="86">
        <f>'3. Investeringen'!B124</f>
        <v>110</v>
      </c>
      <c r="C124" s="86" t="str">
        <f>'3. Investeringen'!C124</f>
        <v>Nieuwe investeringen</v>
      </c>
      <c r="D124" s="86" t="str">
        <f>'3. Investeringen'!F124</f>
        <v>AD</v>
      </c>
      <c r="E124" s="173">
        <f>'3. Investeringen'!M124</f>
        <v>39</v>
      </c>
      <c r="F124" s="121">
        <f>'3. Investeringen'!N124</f>
        <v>2013</v>
      </c>
      <c r="G124" s="86">
        <f>'3. Investeringen'!O124</f>
        <v>24843396.282314241</v>
      </c>
      <c r="H124" s="20"/>
      <c r="I124" s="138">
        <f>'5. Selectie'!P173</f>
        <v>1</v>
      </c>
      <c r="J124" s="20"/>
      <c r="K124" s="87">
        <f t="shared" si="11"/>
        <v>0</v>
      </c>
      <c r="L124" s="87">
        <f t="shared" si="11"/>
        <v>0</v>
      </c>
      <c r="M124" s="87">
        <f t="shared" si="11"/>
        <v>24843396.282314241</v>
      </c>
      <c r="N124" s="87">
        <f t="shared" si="11"/>
        <v>0</v>
      </c>
      <c r="O124" s="87">
        <f t="shared" si="11"/>
        <v>0</v>
      </c>
      <c r="P124" s="87">
        <f t="shared" si="11"/>
        <v>0</v>
      </c>
      <c r="Q124" s="87">
        <f t="shared" si="11"/>
        <v>0</v>
      </c>
      <c r="R124" s="87">
        <f t="shared" si="11"/>
        <v>0</v>
      </c>
      <c r="S124" s="87">
        <f t="shared" si="11"/>
        <v>0</v>
      </c>
      <c r="T124" s="87">
        <f t="shared" si="11"/>
        <v>0</v>
      </c>
      <c r="U124" s="87">
        <f t="shared" si="11"/>
        <v>0</v>
      </c>
      <c r="V124" s="87">
        <f t="shared" si="11"/>
        <v>0</v>
      </c>
      <c r="W124" s="87">
        <f t="shared" si="11"/>
        <v>0</v>
      </c>
      <c r="X124" s="87">
        <f t="shared" si="11"/>
        <v>0</v>
      </c>
      <c r="Y124" s="87">
        <f t="shared" si="11"/>
        <v>0</v>
      </c>
      <c r="Z124" s="87">
        <f t="shared" si="11"/>
        <v>0</v>
      </c>
    </row>
    <row r="125" spans="2:26" s="79" customFormat="1" x14ac:dyDescent="0.2">
      <c r="B125" s="86">
        <f>'3. Investeringen'!B125</f>
        <v>111</v>
      </c>
      <c r="C125" s="86" t="str">
        <f>'3. Investeringen'!C125</f>
        <v>Nieuwe investeringen</v>
      </c>
      <c r="D125" s="86" t="str">
        <f>'3. Investeringen'!F125</f>
        <v>AD</v>
      </c>
      <c r="E125" s="173">
        <f>'3. Investeringen'!M125</f>
        <v>39</v>
      </c>
      <c r="F125" s="121">
        <f>'3. Investeringen'!N125</f>
        <v>2013</v>
      </c>
      <c r="G125" s="86">
        <f>'3. Investeringen'!O125</f>
        <v>6012499.4541946556</v>
      </c>
      <c r="H125" s="20"/>
      <c r="I125" s="138">
        <f>'5. Selectie'!P174</f>
        <v>1</v>
      </c>
      <c r="J125" s="20"/>
      <c r="K125" s="87">
        <f t="shared" ref="K125:Z134" si="12">($F125=K$14)*$I125*$G125</f>
        <v>0</v>
      </c>
      <c r="L125" s="87">
        <f t="shared" si="12"/>
        <v>0</v>
      </c>
      <c r="M125" s="87">
        <f t="shared" si="12"/>
        <v>6012499.4541946556</v>
      </c>
      <c r="N125" s="87">
        <f t="shared" si="12"/>
        <v>0</v>
      </c>
      <c r="O125" s="87">
        <f t="shared" si="12"/>
        <v>0</v>
      </c>
      <c r="P125" s="87">
        <f t="shared" si="12"/>
        <v>0</v>
      </c>
      <c r="Q125" s="87">
        <f t="shared" si="12"/>
        <v>0</v>
      </c>
      <c r="R125" s="87">
        <f t="shared" si="12"/>
        <v>0</v>
      </c>
      <c r="S125" s="87">
        <f t="shared" si="12"/>
        <v>0</v>
      </c>
      <c r="T125" s="87">
        <f t="shared" si="12"/>
        <v>0</v>
      </c>
      <c r="U125" s="87">
        <f t="shared" si="12"/>
        <v>0</v>
      </c>
      <c r="V125" s="87">
        <f t="shared" si="12"/>
        <v>0</v>
      </c>
      <c r="W125" s="87">
        <f t="shared" si="12"/>
        <v>0</v>
      </c>
      <c r="X125" s="87">
        <f t="shared" si="12"/>
        <v>0</v>
      </c>
      <c r="Y125" s="87">
        <f t="shared" si="12"/>
        <v>0</v>
      </c>
      <c r="Z125" s="87">
        <f t="shared" si="12"/>
        <v>0</v>
      </c>
    </row>
    <row r="126" spans="2:26" s="79" customFormat="1" x14ac:dyDescent="0.2">
      <c r="B126" s="86">
        <f>'3. Investeringen'!B126</f>
        <v>112</v>
      </c>
      <c r="C126" s="86" t="str">
        <f>'3. Investeringen'!C126</f>
        <v>Nieuwe investeringen</v>
      </c>
      <c r="D126" s="86" t="str">
        <f>'3. Investeringen'!F126</f>
        <v>AD</v>
      </c>
      <c r="E126" s="173">
        <f>'3. Investeringen'!M126</f>
        <v>39</v>
      </c>
      <c r="F126" s="121">
        <f>'3. Investeringen'!N126</f>
        <v>2014</v>
      </c>
      <c r="G126" s="86">
        <f>'3. Investeringen'!O126</f>
        <v>25406413.383245185</v>
      </c>
      <c r="H126" s="20"/>
      <c r="I126" s="138">
        <f>'5. Selectie'!P175</f>
        <v>1</v>
      </c>
      <c r="J126" s="20"/>
      <c r="K126" s="87">
        <f t="shared" si="12"/>
        <v>0</v>
      </c>
      <c r="L126" s="87">
        <f t="shared" si="12"/>
        <v>0</v>
      </c>
      <c r="M126" s="87">
        <f t="shared" si="12"/>
        <v>0</v>
      </c>
      <c r="N126" s="87">
        <f t="shared" si="12"/>
        <v>25406413.383245185</v>
      </c>
      <c r="O126" s="87">
        <f t="shared" si="12"/>
        <v>0</v>
      </c>
      <c r="P126" s="87">
        <f t="shared" si="12"/>
        <v>0</v>
      </c>
      <c r="Q126" s="87">
        <f t="shared" si="12"/>
        <v>0</v>
      </c>
      <c r="R126" s="87">
        <f t="shared" si="12"/>
        <v>0</v>
      </c>
      <c r="S126" s="87">
        <f t="shared" si="12"/>
        <v>0</v>
      </c>
      <c r="T126" s="87">
        <f t="shared" si="12"/>
        <v>0</v>
      </c>
      <c r="U126" s="87">
        <f t="shared" si="12"/>
        <v>0</v>
      </c>
      <c r="V126" s="87">
        <f t="shared" si="12"/>
        <v>0</v>
      </c>
      <c r="W126" s="87">
        <f t="shared" si="12"/>
        <v>0</v>
      </c>
      <c r="X126" s="87">
        <f t="shared" si="12"/>
        <v>0</v>
      </c>
      <c r="Y126" s="87">
        <f t="shared" si="12"/>
        <v>0</v>
      </c>
      <c r="Z126" s="87">
        <f t="shared" si="12"/>
        <v>0</v>
      </c>
    </row>
    <row r="127" spans="2:26" s="79" customFormat="1" x14ac:dyDescent="0.2">
      <c r="B127" s="86">
        <f>'3. Investeringen'!B127</f>
        <v>113</v>
      </c>
      <c r="C127" s="86" t="str">
        <f>'3. Investeringen'!C127</f>
        <v>Nieuwe investeringen</v>
      </c>
      <c r="D127" s="86" t="str">
        <f>'3. Investeringen'!F127</f>
        <v>AD</v>
      </c>
      <c r="E127" s="173">
        <f>'3. Investeringen'!M127</f>
        <v>39</v>
      </c>
      <c r="F127" s="121">
        <f>'3. Investeringen'!N127</f>
        <v>2014</v>
      </c>
      <c r="G127" s="86">
        <f>'3. Investeringen'!O127</f>
        <v>4258262.5949485926</v>
      </c>
      <c r="H127" s="20"/>
      <c r="I127" s="138">
        <f>'5. Selectie'!P176</f>
        <v>1</v>
      </c>
      <c r="J127" s="20"/>
      <c r="K127" s="87">
        <f t="shared" si="12"/>
        <v>0</v>
      </c>
      <c r="L127" s="87">
        <f t="shared" si="12"/>
        <v>0</v>
      </c>
      <c r="M127" s="87">
        <f t="shared" si="12"/>
        <v>0</v>
      </c>
      <c r="N127" s="87">
        <f t="shared" si="12"/>
        <v>4258262.5949485926</v>
      </c>
      <c r="O127" s="87">
        <f t="shared" si="12"/>
        <v>0</v>
      </c>
      <c r="P127" s="87">
        <f t="shared" si="12"/>
        <v>0</v>
      </c>
      <c r="Q127" s="87">
        <f t="shared" si="12"/>
        <v>0</v>
      </c>
      <c r="R127" s="87">
        <f t="shared" si="12"/>
        <v>0</v>
      </c>
      <c r="S127" s="87">
        <f t="shared" si="12"/>
        <v>0</v>
      </c>
      <c r="T127" s="87">
        <f t="shared" si="12"/>
        <v>0</v>
      </c>
      <c r="U127" s="87">
        <f t="shared" si="12"/>
        <v>0</v>
      </c>
      <c r="V127" s="87">
        <f t="shared" si="12"/>
        <v>0</v>
      </c>
      <c r="W127" s="87">
        <f t="shared" si="12"/>
        <v>0</v>
      </c>
      <c r="X127" s="87">
        <f t="shared" si="12"/>
        <v>0</v>
      </c>
      <c r="Y127" s="87">
        <f t="shared" si="12"/>
        <v>0</v>
      </c>
      <c r="Z127" s="87">
        <f t="shared" si="12"/>
        <v>0</v>
      </c>
    </row>
    <row r="128" spans="2:26" s="79" customFormat="1" x14ac:dyDescent="0.2">
      <c r="B128" s="86">
        <f>'3. Investeringen'!B128</f>
        <v>114</v>
      </c>
      <c r="C128" s="86" t="str">
        <f>'3. Investeringen'!C128</f>
        <v>Nieuwe investeringen</v>
      </c>
      <c r="D128" s="86" t="str">
        <f>'3. Investeringen'!F128</f>
        <v>AD</v>
      </c>
      <c r="E128" s="173">
        <f>'3. Investeringen'!M128</f>
        <v>39</v>
      </c>
      <c r="F128" s="121">
        <f>'3. Investeringen'!N128</f>
        <v>2015</v>
      </c>
      <c r="G128" s="86">
        <f>'3. Investeringen'!O128</f>
        <v>22237144.534132209</v>
      </c>
      <c r="H128" s="20"/>
      <c r="I128" s="138">
        <f>'5. Selectie'!P177</f>
        <v>1</v>
      </c>
      <c r="J128" s="20"/>
      <c r="K128" s="87">
        <f t="shared" si="12"/>
        <v>0</v>
      </c>
      <c r="L128" s="87">
        <f t="shared" si="12"/>
        <v>0</v>
      </c>
      <c r="M128" s="87">
        <f t="shared" si="12"/>
        <v>0</v>
      </c>
      <c r="N128" s="87">
        <f t="shared" si="12"/>
        <v>0</v>
      </c>
      <c r="O128" s="87">
        <f t="shared" si="12"/>
        <v>22237144.534132209</v>
      </c>
      <c r="P128" s="87">
        <f t="shared" si="12"/>
        <v>0</v>
      </c>
      <c r="Q128" s="87">
        <f t="shared" si="12"/>
        <v>0</v>
      </c>
      <c r="R128" s="87">
        <f t="shared" si="12"/>
        <v>0</v>
      </c>
      <c r="S128" s="87">
        <f t="shared" si="12"/>
        <v>0</v>
      </c>
      <c r="T128" s="87">
        <f t="shared" si="12"/>
        <v>0</v>
      </c>
      <c r="U128" s="87">
        <f t="shared" si="12"/>
        <v>0</v>
      </c>
      <c r="V128" s="87">
        <f t="shared" si="12"/>
        <v>0</v>
      </c>
      <c r="W128" s="87">
        <f t="shared" si="12"/>
        <v>0</v>
      </c>
      <c r="X128" s="87">
        <f t="shared" si="12"/>
        <v>0</v>
      </c>
      <c r="Y128" s="87">
        <f t="shared" si="12"/>
        <v>0</v>
      </c>
      <c r="Z128" s="87">
        <f t="shared" si="12"/>
        <v>0</v>
      </c>
    </row>
    <row r="129" spans="2:26" s="79" customFormat="1" x14ac:dyDescent="0.2">
      <c r="B129" s="86">
        <f>'3. Investeringen'!B129</f>
        <v>115</v>
      </c>
      <c r="C129" s="86" t="str">
        <f>'3. Investeringen'!C129</f>
        <v>Nieuwe investeringen</v>
      </c>
      <c r="D129" s="86" t="str">
        <f>'3. Investeringen'!F129</f>
        <v>AD</v>
      </c>
      <c r="E129" s="173">
        <f>'3. Investeringen'!M129</f>
        <v>39</v>
      </c>
      <c r="F129" s="121">
        <f>'3. Investeringen'!N129</f>
        <v>2015</v>
      </c>
      <c r="G129" s="86">
        <f>'3. Investeringen'!O129</f>
        <v>4414561.3053658828</v>
      </c>
      <c r="H129" s="20"/>
      <c r="I129" s="138">
        <f>'5. Selectie'!P178</f>
        <v>1</v>
      </c>
      <c r="J129" s="20"/>
      <c r="K129" s="87">
        <f t="shared" si="12"/>
        <v>0</v>
      </c>
      <c r="L129" s="87">
        <f t="shared" si="12"/>
        <v>0</v>
      </c>
      <c r="M129" s="87">
        <f t="shared" si="12"/>
        <v>0</v>
      </c>
      <c r="N129" s="87">
        <f t="shared" si="12"/>
        <v>0</v>
      </c>
      <c r="O129" s="87">
        <f t="shared" si="12"/>
        <v>4414561.3053658828</v>
      </c>
      <c r="P129" s="87">
        <f t="shared" si="12"/>
        <v>0</v>
      </c>
      <c r="Q129" s="87">
        <f t="shared" si="12"/>
        <v>0</v>
      </c>
      <c r="R129" s="87">
        <f t="shared" si="12"/>
        <v>0</v>
      </c>
      <c r="S129" s="87">
        <f t="shared" si="12"/>
        <v>0</v>
      </c>
      <c r="T129" s="87">
        <f t="shared" si="12"/>
        <v>0</v>
      </c>
      <c r="U129" s="87">
        <f t="shared" si="12"/>
        <v>0</v>
      </c>
      <c r="V129" s="87">
        <f t="shared" si="12"/>
        <v>0</v>
      </c>
      <c r="W129" s="87">
        <f t="shared" si="12"/>
        <v>0</v>
      </c>
      <c r="X129" s="87">
        <f t="shared" si="12"/>
        <v>0</v>
      </c>
      <c r="Y129" s="87">
        <f t="shared" si="12"/>
        <v>0</v>
      </c>
      <c r="Z129" s="87">
        <f t="shared" si="12"/>
        <v>0</v>
      </c>
    </row>
    <row r="130" spans="2:26" s="79" customFormat="1" x14ac:dyDescent="0.2">
      <c r="B130" s="86">
        <f>'3. Investeringen'!B130</f>
        <v>116</v>
      </c>
      <c r="C130" s="86" t="str">
        <f>'3. Investeringen'!C130</f>
        <v>Nieuwe investeringen</v>
      </c>
      <c r="D130" s="86" t="str">
        <f>'3. Investeringen'!F130</f>
        <v>AD</v>
      </c>
      <c r="E130" s="173">
        <f>'3. Investeringen'!M130</f>
        <v>39</v>
      </c>
      <c r="F130" s="121">
        <f>'3. Investeringen'!N130</f>
        <v>2016</v>
      </c>
      <c r="G130" s="86">
        <f>'3. Investeringen'!O130</f>
        <v>32107182.12078172</v>
      </c>
      <c r="H130" s="20"/>
      <c r="I130" s="138">
        <f>'5. Selectie'!P179</f>
        <v>1</v>
      </c>
      <c r="J130" s="20"/>
      <c r="K130" s="87">
        <f t="shared" si="12"/>
        <v>0</v>
      </c>
      <c r="L130" s="87">
        <f t="shared" si="12"/>
        <v>0</v>
      </c>
      <c r="M130" s="87">
        <f t="shared" si="12"/>
        <v>0</v>
      </c>
      <c r="N130" s="87">
        <f t="shared" si="12"/>
        <v>0</v>
      </c>
      <c r="O130" s="87">
        <f t="shared" si="12"/>
        <v>0</v>
      </c>
      <c r="P130" s="87">
        <f t="shared" si="12"/>
        <v>32107182.12078172</v>
      </c>
      <c r="Q130" s="87">
        <f t="shared" si="12"/>
        <v>0</v>
      </c>
      <c r="R130" s="87">
        <f t="shared" si="12"/>
        <v>0</v>
      </c>
      <c r="S130" s="87">
        <f t="shared" si="12"/>
        <v>0</v>
      </c>
      <c r="T130" s="87">
        <f t="shared" si="12"/>
        <v>0</v>
      </c>
      <c r="U130" s="87">
        <f t="shared" si="12"/>
        <v>0</v>
      </c>
      <c r="V130" s="87">
        <f t="shared" si="12"/>
        <v>0</v>
      </c>
      <c r="W130" s="87">
        <f t="shared" si="12"/>
        <v>0</v>
      </c>
      <c r="X130" s="87">
        <f t="shared" si="12"/>
        <v>0</v>
      </c>
      <c r="Y130" s="87">
        <f t="shared" si="12"/>
        <v>0</v>
      </c>
      <c r="Z130" s="87">
        <f t="shared" si="12"/>
        <v>0</v>
      </c>
    </row>
    <row r="131" spans="2:26" s="79" customFormat="1" x14ac:dyDescent="0.2">
      <c r="B131" s="86">
        <f>'3. Investeringen'!B131</f>
        <v>117</v>
      </c>
      <c r="C131" s="86" t="str">
        <f>'3. Investeringen'!C131</f>
        <v>Nieuwe investeringen</v>
      </c>
      <c r="D131" s="86" t="str">
        <f>'3. Investeringen'!F131</f>
        <v>AD</v>
      </c>
      <c r="E131" s="173">
        <f>'3. Investeringen'!M131</f>
        <v>39</v>
      </c>
      <c r="F131" s="121">
        <f>'3. Investeringen'!N131</f>
        <v>2016</v>
      </c>
      <c r="G131" s="86">
        <f>'3. Investeringen'!O131</f>
        <v>-88380.400261723378</v>
      </c>
      <c r="H131" s="20"/>
      <c r="I131" s="138">
        <f>'5. Selectie'!P180</f>
        <v>1</v>
      </c>
      <c r="J131" s="20"/>
      <c r="K131" s="87">
        <f t="shared" si="12"/>
        <v>0</v>
      </c>
      <c r="L131" s="87">
        <f t="shared" si="12"/>
        <v>0</v>
      </c>
      <c r="M131" s="87">
        <f t="shared" si="12"/>
        <v>0</v>
      </c>
      <c r="N131" s="87">
        <f t="shared" si="12"/>
        <v>0</v>
      </c>
      <c r="O131" s="87">
        <f t="shared" si="12"/>
        <v>0</v>
      </c>
      <c r="P131" s="87">
        <f t="shared" si="12"/>
        <v>-88380.400261723378</v>
      </c>
      <c r="Q131" s="87">
        <f t="shared" si="12"/>
        <v>0</v>
      </c>
      <c r="R131" s="87">
        <f t="shared" si="12"/>
        <v>0</v>
      </c>
      <c r="S131" s="87">
        <f t="shared" si="12"/>
        <v>0</v>
      </c>
      <c r="T131" s="87">
        <f t="shared" si="12"/>
        <v>0</v>
      </c>
      <c r="U131" s="87">
        <f t="shared" si="12"/>
        <v>0</v>
      </c>
      <c r="V131" s="87">
        <f t="shared" si="12"/>
        <v>0</v>
      </c>
      <c r="W131" s="87">
        <f t="shared" si="12"/>
        <v>0</v>
      </c>
      <c r="X131" s="87">
        <f t="shared" si="12"/>
        <v>0</v>
      </c>
      <c r="Y131" s="87">
        <f t="shared" si="12"/>
        <v>0</v>
      </c>
      <c r="Z131" s="87">
        <f t="shared" si="12"/>
        <v>0</v>
      </c>
    </row>
    <row r="132" spans="2:26" s="79" customFormat="1" x14ac:dyDescent="0.2">
      <c r="B132" s="86">
        <f>'3. Investeringen'!B132</f>
        <v>118</v>
      </c>
      <c r="C132" s="86" t="str">
        <f>'3. Investeringen'!C132</f>
        <v>Nieuwe investeringen</v>
      </c>
      <c r="D132" s="86" t="str">
        <f>'3. Investeringen'!F132</f>
        <v>AD</v>
      </c>
      <c r="E132" s="173">
        <f>'3. Investeringen'!M132</f>
        <v>39</v>
      </c>
      <c r="F132" s="121">
        <f>'3. Investeringen'!N132</f>
        <v>2017</v>
      </c>
      <c r="G132" s="86">
        <f>'3. Investeringen'!O132</f>
        <v>33427052.022610001</v>
      </c>
      <c r="H132" s="20"/>
      <c r="I132" s="138">
        <f>'5. Selectie'!P181</f>
        <v>1</v>
      </c>
      <c r="J132" s="20"/>
      <c r="K132" s="87">
        <f t="shared" si="12"/>
        <v>0</v>
      </c>
      <c r="L132" s="87">
        <f t="shared" si="12"/>
        <v>0</v>
      </c>
      <c r="M132" s="87">
        <f t="shared" si="12"/>
        <v>0</v>
      </c>
      <c r="N132" s="87">
        <f t="shared" si="12"/>
        <v>0</v>
      </c>
      <c r="O132" s="87">
        <f t="shared" si="12"/>
        <v>0</v>
      </c>
      <c r="P132" s="87">
        <f t="shared" si="12"/>
        <v>0</v>
      </c>
      <c r="Q132" s="87">
        <f t="shared" si="12"/>
        <v>33427052.022610001</v>
      </c>
      <c r="R132" s="87">
        <f t="shared" si="12"/>
        <v>0</v>
      </c>
      <c r="S132" s="87">
        <f t="shared" si="12"/>
        <v>0</v>
      </c>
      <c r="T132" s="87">
        <f t="shared" si="12"/>
        <v>0</v>
      </c>
      <c r="U132" s="87">
        <f t="shared" si="12"/>
        <v>0</v>
      </c>
      <c r="V132" s="87">
        <f t="shared" si="12"/>
        <v>0</v>
      </c>
      <c r="W132" s="87">
        <f t="shared" si="12"/>
        <v>0</v>
      </c>
      <c r="X132" s="87">
        <f t="shared" si="12"/>
        <v>0</v>
      </c>
      <c r="Y132" s="87">
        <f t="shared" si="12"/>
        <v>0</v>
      </c>
      <c r="Z132" s="87">
        <f t="shared" si="12"/>
        <v>0</v>
      </c>
    </row>
    <row r="133" spans="2:26" s="79" customFormat="1" x14ac:dyDescent="0.2">
      <c r="B133" s="86">
        <f>'3. Investeringen'!B133</f>
        <v>119</v>
      </c>
      <c r="C133" s="86" t="str">
        <f>'3. Investeringen'!C133</f>
        <v>Nieuwe investeringen</v>
      </c>
      <c r="D133" s="86" t="str">
        <f>'3. Investeringen'!F133</f>
        <v>AD</v>
      </c>
      <c r="E133" s="173">
        <f>'3. Investeringen'!M133</f>
        <v>39</v>
      </c>
      <c r="F133" s="121">
        <f>'3. Investeringen'!N133</f>
        <v>2017</v>
      </c>
      <c r="G133" s="86">
        <f>'3. Investeringen'!O133</f>
        <v>-97451.579999999842</v>
      </c>
      <c r="H133" s="20"/>
      <c r="I133" s="138">
        <f>'5. Selectie'!P182</f>
        <v>1</v>
      </c>
      <c r="J133" s="20"/>
      <c r="K133" s="87">
        <f t="shared" si="12"/>
        <v>0</v>
      </c>
      <c r="L133" s="87">
        <f t="shared" si="12"/>
        <v>0</v>
      </c>
      <c r="M133" s="87">
        <f t="shared" si="12"/>
        <v>0</v>
      </c>
      <c r="N133" s="87">
        <f t="shared" si="12"/>
        <v>0</v>
      </c>
      <c r="O133" s="87">
        <f t="shared" si="12"/>
        <v>0</v>
      </c>
      <c r="P133" s="87">
        <f t="shared" si="12"/>
        <v>0</v>
      </c>
      <c r="Q133" s="87">
        <f t="shared" si="12"/>
        <v>-97451.579999999842</v>
      </c>
      <c r="R133" s="87">
        <f t="shared" si="12"/>
        <v>0</v>
      </c>
      <c r="S133" s="87">
        <f t="shared" si="12"/>
        <v>0</v>
      </c>
      <c r="T133" s="87">
        <f t="shared" si="12"/>
        <v>0</v>
      </c>
      <c r="U133" s="87">
        <f t="shared" si="12"/>
        <v>0</v>
      </c>
      <c r="V133" s="87">
        <f t="shared" si="12"/>
        <v>0</v>
      </c>
      <c r="W133" s="87">
        <f t="shared" si="12"/>
        <v>0</v>
      </c>
      <c r="X133" s="87">
        <f t="shared" si="12"/>
        <v>0</v>
      </c>
      <c r="Y133" s="87">
        <f t="shared" si="12"/>
        <v>0</v>
      </c>
      <c r="Z133" s="87">
        <f t="shared" si="12"/>
        <v>0</v>
      </c>
    </row>
    <row r="134" spans="2:26" s="79" customFormat="1" x14ac:dyDescent="0.2">
      <c r="B134" s="86">
        <f>'3. Investeringen'!B134</f>
        <v>120</v>
      </c>
      <c r="C134" s="86" t="str">
        <f>'3. Investeringen'!C134</f>
        <v>Nieuwe investeringen</v>
      </c>
      <c r="D134" s="86" t="str">
        <f>'3. Investeringen'!F134</f>
        <v>AD</v>
      </c>
      <c r="E134" s="173">
        <f>'3. Investeringen'!M134</f>
        <v>39</v>
      </c>
      <c r="F134" s="121">
        <f>'3. Investeringen'!N134</f>
        <v>2018</v>
      </c>
      <c r="G134" s="86">
        <f>'3. Investeringen'!O134</f>
        <v>30854535.890999999</v>
      </c>
      <c r="H134" s="20"/>
      <c r="I134" s="138">
        <f>'5. Selectie'!P183</f>
        <v>1</v>
      </c>
      <c r="J134" s="20"/>
      <c r="K134" s="87">
        <f t="shared" si="12"/>
        <v>0</v>
      </c>
      <c r="L134" s="87">
        <f t="shared" si="12"/>
        <v>0</v>
      </c>
      <c r="M134" s="87">
        <f t="shared" si="12"/>
        <v>0</v>
      </c>
      <c r="N134" s="87">
        <f t="shared" si="12"/>
        <v>0</v>
      </c>
      <c r="O134" s="87">
        <f t="shared" si="12"/>
        <v>0</v>
      </c>
      <c r="P134" s="87">
        <f t="shared" si="12"/>
        <v>0</v>
      </c>
      <c r="Q134" s="87">
        <f t="shared" si="12"/>
        <v>0</v>
      </c>
      <c r="R134" s="87">
        <f t="shared" si="12"/>
        <v>30854535.890999999</v>
      </c>
      <c r="S134" s="87">
        <f t="shared" si="12"/>
        <v>0</v>
      </c>
      <c r="T134" s="87">
        <f t="shared" si="12"/>
        <v>0</v>
      </c>
      <c r="U134" s="87">
        <f t="shared" si="12"/>
        <v>0</v>
      </c>
      <c r="V134" s="87">
        <f t="shared" si="12"/>
        <v>0</v>
      </c>
      <c r="W134" s="87">
        <f t="shared" si="12"/>
        <v>0</v>
      </c>
      <c r="X134" s="87">
        <f t="shared" si="12"/>
        <v>0</v>
      </c>
      <c r="Y134" s="87">
        <f t="shared" si="12"/>
        <v>0</v>
      </c>
      <c r="Z134" s="87">
        <f t="shared" si="12"/>
        <v>0</v>
      </c>
    </row>
    <row r="135" spans="2:26" s="79" customFormat="1" x14ac:dyDescent="0.2">
      <c r="B135" s="86">
        <f>'3. Investeringen'!B135</f>
        <v>121</v>
      </c>
      <c r="C135" s="86" t="str">
        <f>'3. Investeringen'!C135</f>
        <v>Nieuwe investeringen</v>
      </c>
      <c r="D135" s="86" t="str">
        <f>'3. Investeringen'!F135</f>
        <v>AD</v>
      </c>
      <c r="E135" s="173">
        <f>'3. Investeringen'!M135</f>
        <v>39</v>
      </c>
      <c r="F135" s="121">
        <f>'3. Investeringen'!N135</f>
        <v>2018</v>
      </c>
      <c r="G135" s="86">
        <f>'3. Investeringen'!O135</f>
        <v>488300.04999999981</v>
      </c>
      <c r="H135" s="20"/>
      <c r="I135" s="138">
        <f>'5. Selectie'!P184</f>
        <v>1</v>
      </c>
      <c r="J135" s="20"/>
      <c r="K135" s="87">
        <f t="shared" ref="K135:Z144" si="13">($F135=K$14)*$I135*$G135</f>
        <v>0</v>
      </c>
      <c r="L135" s="87">
        <f t="shared" si="13"/>
        <v>0</v>
      </c>
      <c r="M135" s="87">
        <f t="shared" si="13"/>
        <v>0</v>
      </c>
      <c r="N135" s="87">
        <f t="shared" si="13"/>
        <v>0</v>
      </c>
      <c r="O135" s="87">
        <f t="shared" si="13"/>
        <v>0</v>
      </c>
      <c r="P135" s="87">
        <f t="shared" si="13"/>
        <v>0</v>
      </c>
      <c r="Q135" s="87">
        <f t="shared" si="13"/>
        <v>0</v>
      </c>
      <c r="R135" s="87">
        <f t="shared" si="13"/>
        <v>488300.04999999981</v>
      </c>
      <c r="S135" s="87">
        <f t="shared" si="13"/>
        <v>0</v>
      </c>
      <c r="T135" s="87">
        <f t="shared" si="13"/>
        <v>0</v>
      </c>
      <c r="U135" s="87">
        <f t="shared" si="13"/>
        <v>0</v>
      </c>
      <c r="V135" s="87">
        <f t="shared" si="13"/>
        <v>0</v>
      </c>
      <c r="W135" s="87">
        <f t="shared" si="13"/>
        <v>0</v>
      </c>
      <c r="X135" s="87">
        <f t="shared" si="13"/>
        <v>0</v>
      </c>
      <c r="Y135" s="87">
        <f t="shared" si="13"/>
        <v>0</v>
      </c>
      <c r="Z135" s="87">
        <f t="shared" si="13"/>
        <v>0</v>
      </c>
    </row>
    <row r="136" spans="2:26" s="79" customFormat="1" x14ac:dyDescent="0.2">
      <c r="B136" s="86">
        <f>'3. Investeringen'!B136</f>
        <v>122</v>
      </c>
      <c r="C136" s="86" t="str">
        <f>'3. Investeringen'!C136</f>
        <v>Nieuwe investeringen</v>
      </c>
      <c r="D136" s="86" t="str">
        <f>'3. Investeringen'!F136</f>
        <v>AD</v>
      </c>
      <c r="E136" s="173">
        <f>'3. Investeringen'!M136</f>
        <v>39</v>
      </c>
      <c r="F136" s="121">
        <f>'3. Investeringen'!N136</f>
        <v>2019</v>
      </c>
      <c r="G136" s="86">
        <f>'3. Investeringen'!O136</f>
        <v>43853740.602300003</v>
      </c>
      <c r="H136" s="20"/>
      <c r="I136" s="138">
        <f>'5. Selectie'!P185</f>
        <v>1</v>
      </c>
      <c r="J136" s="20"/>
      <c r="K136" s="87">
        <f t="shared" si="13"/>
        <v>0</v>
      </c>
      <c r="L136" s="87">
        <f t="shared" si="13"/>
        <v>0</v>
      </c>
      <c r="M136" s="87">
        <f t="shared" si="13"/>
        <v>0</v>
      </c>
      <c r="N136" s="87">
        <f t="shared" si="13"/>
        <v>0</v>
      </c>
      <c r="O136" s="87">
        <f t="shared" si="13"/>
        <v>0</v>
      </c>
      <c r="P136" s="87">
        <f t="shared" si="13"/>
        <v>0</v>
      </c>
      <c r="Q136" s="87">
        <f t="shared" si="13"/>
        <v>0</v>
      </c>
      <c r="R136" s="87">
        <f t="shared" si="13"/>
        <v>0</v>
      </c>
      <c r="S136" s="87">
        <f t="shared" si="13"/>
        <v>43853740.602300003</v>
      </c>
      <c r="T136" s="87">
        <f t="shared" si="13"/>
        <v>0</v>
      </c>
      <c r="U136" s="87">
        <f t="shared" si="13"/>
        <v>0</v>
      </c>
      <c r="V136" s="87">
        <f t="shared" si="13"/>
        <v>0</v>
      </c>
      <c r="W136" s="87">
        <f t="shared" si="13"/>
        <v>0</v>
      </c>
      <c r="X136" s="87">
        <f t="shared" si="13"/>
        <v>0</v>
      </c>
      <c r="Y136" s="87">
        <f t="shared" si="13"/>
        <v>0</v>
      </c>
      <c r="Z136" s="87">
        <f t="shared" si="13"/>
        <v>0</v>
      </c>
    </row>
    <row r="137" spans="2:26" s="79" customFormat="1" x14ac:dyDescent="0.2">
      <c r="B137" s="86">
        <f>'3. Investeringen'!B137</f>
        <v>123</v>
      </c>
      <c r="C137" s="86" t="str">
        <f>'3. Investeringen'!C137</f>
        <v>Nieuwe investeringen</v>
      </c>
      <c r="D137" s="86" t="str">
        <f>'3. Investeringen'!F137</f>
        <v>AD</v>
      </c>
      <c r="E137" s="173">
        <f>'3. Investeringen'!M137</f>
        <v>39</v>
      </c>
      <c r="F137" s="121">
        <f>'3. Investeringen'!N137</f>
        <v>2019</v>
      </c>
      <c r="G137" s="86">
        <f>'3. Investeringen'!O137</f>
        <v>464358.26</v>
      </c>
      <c r="H137" s="20"/>
      <c r="I137" s="138">
        <f>'5. Selectie'!P186</f>
        <v>1</v>
      </c>
      <c r="J137" s="20"/>
      <c r="K137" s="87">
        <f t="shared" si="13"/>
        <v>0</v>
      </c>
      <c r="L137" s="87">
        <f t="shared" si="13"/>
        <v>0</v>
      </c>
      <c r="M137" s="87">
        <f t="shared" si="13"/>
        <v>0</v>
      </c>
      <c r="N137" s="87">
        <f t="shared" si="13"/>
        <v>0</v>
      </c>
      <c r="O137" s="87">
        <f t="shared" si="13"/>
        <v>0</v>
      </c>
      <c r="P137" s="87">
        <f t="shared" si="13"/>
        <v>0</v>
      </c>
      <c r="Q137" s="87">
        <f t="shared" si="13"/>
        <v>0</v>
      </c>
      <c r="R137" s="87">
        <f t="shared" si="13"/>
        <v>0</v>
      </c>
      <c r="S137" s="87">
        <f t="shared" si="13"/>
        <v>464358.26</v>
      </c>
      <c r="T137" s="87">
        <f t="shared" si="13"/>
        <v>0</v>
      </c>
      <c r="U137" s="87">
        <f t="shared" si="13"/>
        <v>0</v>
      </c>
      <c r="V137" s="87">
        <f t="shared" si="13"/>
        <v>0</v>
      </c>
      <c r="W137" s="87">
        <f t="shared" si="13"/>
        <v>0</v>
      </c>
      <c r="X137" s="87">
        <f t="shared" si="13"/>
        <v>0</v>
      </c>
      <c r="Y137" s="87">
        <f t="shared" si="13"/>
        <v>0</v>
      </c>
      <c r="Z137" s="87">
        <f t="shared" si="13"/>
        <v>0</v>
      </c>
    </row>
    <row r="138" spans="2:26" s="79" customFormat="1" x14ac:dyDescent="0.2">
      <c r="B138" s="86">
        <f>'3. Investeringen'!B138</f>
        <v>124</v>
      </c>
      <c r="C138" s="86" t="str">
        <f>'3. Investeringen'!C138</f>
        <v>Start-GAW excl. bijzonderheden</v>
      </c>
      <c r="D138" s="86" t="str">
        <f>'3. Investeringen'!F138</f>
        <v>AD</v>
      </c>
      <c r="E138" s="173">
        <f>'3. Investeringen'!M138</f>
        <v>26</v>
      </c>
      <c r="F138" s="121">
        <f>'3. Investeringen'!N138</f>
        <v>2011</v>
      </c>
      <c r="G138" s="86">
        <f>'3. Investeringen'!O138</f>
        <v>14234154.7722458</v>
      </c>
      <c r="H138" s="20"/>
      <c r="I138" s="138">
        <f>'5. Selectie'!P187</f>
        <v>1</v>
      </c>
      <c r="J138" s="20"/>
      <c r="K138" s="87">
        <f t="shared" si="13"/>
        <v>14234154.7722458</v>
      </c>
      <c r="L138" s="87">
        <f t="shared" si="13"/>
        <v>0</v>
      </c>
      <c r="M138" s="87">
        <f t="shared" si="13"/>
        <v>0</v>
      </c>
      <c r="N138" s="87">
        <f t="shared" si="13"/>
        <v>0</v>
      </c>
      <c r="O138" s="87">
        <f t="shared" si="13"/>
        <v>0</v>
      </c>
      <c r="P138" s="87">
        <f t="shared" si="13"/>
        <v>0</v>
      </c>
      <c r="Q138" s="87">
        <f t="shared" si="13"/>
        <v>0</v>
      </c>
      <c r="R138" s="87">
        <f t="shared" si="13"/>
        <v>0</v>
      </c>
      <c r="S138" s="87">
        <f t="shared" si="13"/>
        <v>0</v>
      </c>
      <c r="T138" s="87">
        <f t="shared" si="13"/>
        <v>0</v>
      </c>
      <c r="U138" s="87">
        <f t="shared" si="13"/>
        <v>0</v>
      </c>
      <c r="V138" s="87">
        <f t="shared" si="13"/>
        <v>0</v>
      </c>
      <c r="W138" s="87">
        <f t="shared" si="13"/>
        <v>0</v>
      </c>
      <c r="X138" s="87">
        <f t="shared" si="13"/>
        <v>0</v>
      </c>
      <c r="Y138" s="87">
        <f t="shared" si="13"/>
        <v>0</v>
      </c>
      <c r="Z138" s="87">
        <f t="shared" si="13"/>
        <v>0</v>
      </c>
    </row>
    <row r="139" spans="2:26" s="79" customFormat="1" x14ac:dyDescent="0.2">
      <c r="B139" s="86">
        <f>'3. Investeringen'!B139</f>
        <v>125</v>
      </c>
      <c r="C139" s="86" t="str">
        <f>'3. Investeringen'!C139</f>
        <v>Start-GAW excl. bijzonderheden</v>
      </c>
      <c r="D139" s="86" t="str">
        <f>'3. Investeringen'!F139</f>
        <v>TD</v>
      </c>
      <c r="E139" s="173">
        <f>'3. Investeringen'!M139</f>
        <v>30.700000000000045</v>
      </c>
      <c r="F139" s="121">
        <f>'3. Investeringen'!N139</f>
        <v>2011</v>
      </c>
      <c r="G139" s="86">
        <f>'3. Investeringen'!O139</f>
        <v>179301879.33156499</v>
      </c>
      <c r="H139" s="20"/>
      <c r="I139" s="138">
        <f>'5. Selectie'!P188</f>
        <v>1</v>
      </c>
      <c r="J139" s="20"/>
      <c r="K139" s="87">
        <f t="shared" si="13"/>
        <v>179301879.33156499</v>
      </c>
      <c r="L139" s="87">
        <f t="shared" si="13"/>
        <v>0</v>
      </c>
      <c r="M139" s="87">
        <f t="shared" si="13"/>
        <v>0</v>
      </c>
      <c r="N139" s="87">
        <f t="shared" si="13"/>
        <v>0</v>
      </c>
      <c r="O139" s="87">
        <f t="shared" si="13"/>
        <v>0</v>
      </c>
      <c r="P139" s="87">
        <f t="shared" si="13"/>
        <v>0</v>
      </c>
      <c r="Q139" s="87">
        <f t="shared" si="13"/>
        <v>0</v>
      </c>
      <c r="R139" s="87">
        <f t="shared" si="13"/>
        <v>0</v>
      </c>
      <c r="S139" s="87">
        <f t="shared" si="13"/>
        <v>0</v>
      </c>
      <c r="T139" s="87">
        <f t="shared" si="13"/>
        <v>0</v>
      </c>
      <c r="U139" s="87">
        <f t="shared" si="13"/>
        <v>0</v>
      </c>
      <c r="V139" s="87">
        <f t="shared" si="13"/>
        <v>0</v>
      </c>
      <c r="W139" s="87">
        <f t="shared" si="13"/>
        <v>0</v>
      </c>
      <c r="X139" s="87">
        <f t="shared" si="13"/>
        <v>0</v>
      </c>
      <c r="Y139" s="87">
        <f t="shared" si="13"/>
        <v>0</v>
      </c>
      <c r="Z139" s="87">
        <f t="shared" si="13"/>
        <v>0</v>
      </c>
    </row>
    <row r="140" spans="2:26" s="79" customFormat="1" x14ac:dyDescent="0.2">
      <c r="B140" s="86">
        <f>'3. Investeringen'!B140</f>
        <v>126</v>
      </c>
      <c r="C140" s="86" t="str">
        <f>'3. Investeringen'!C140</f>
        <v>Precario</v>
      </c>
      <c r="D140" s="86" t="str">
        <f>'3. Investeringen'!F140</f>
        <v>TD</v>
      </c>
      <c r="E140" s="173">
        <f>'3. Investeringen'!M140</f>
        <v>12</v>
      </c>
      <c r="F140" s="121">
        <f>'3. Investeringen'!N140</f>
        <v>2011</v>
      </c>
      <c r="G140" s="86">
        <f>'3. Investeringen'!O140</f>
        <v>8775789.4736842103</v>
      </c>
      <c r="H140" s="20"/>
      <c r="I140" s="138">
        <f>'5. Selectie'!P189</f>
        <v>1</v>
      </c>
      <c r="J140" s="20"/>
      <c r="K140" s="87">
        <f t="shared" si="13"/>
        <v>8775789.4736842103</v>
      </c>
      <c r="L140" s="87">
        <f t="shared" si="13"/>
        <v>0</v>
      </c>
      <c r="M140" s="87">
        <f t="shared" si="13"/>
        <v>0</v>
      </c>
      <c r="N140" s="87">
        <f t="shared" si="13"/>
        <v>0</v>
      </c>
      <c r="O140" s="87">
        <f t="shared" si="13"/>
        <v>0</v>
      </c>
      <c r="P140" s="87">
        <f t="shared" si="13"/>
        <v>0</v>
      </c>
      <c r="Q140" s="87">
        <f t="shared" si="13"/>
        <v>0</v>
      </c>
      <c r="R140" s="87">
        <f t="shared" si="13"/>
        <v>0</v>
      </c>
      <c r="S140" s="87">
        <f t="shared" si="13"/>
        <v>0</v>
      </c>
      <c r="T140" s="87">
        <f t="shared" si="13"/>
        <v>0</v>
      </c>
      <c r="U140" s="87">
        <f t="shared" si="13"/>
        <v>0</v>
      </c>
      <c r="V140" s="87">
        <f t="shared" si="13"/>
        <v>0</v>
      </c>
      <c r="W140" s="87">
        <f t="shared" si="13"/>
        <v>0</v>
      </c>
      <c r="X140" s="87">
        <f t="shared" si="13"/>
        <v>0</v>
      </c>
      <c r="Y140" s="87">
        <f t="shared" si="13"/>
        <v>0</v>
      </c>
      <c r="Z140" s="87">
        <f t="shared" si="13"/>
        <v>0</v>
      </c>
    </row>
    <row r="141" spans="2:26" s="79" customFormat="1" x14ac:dyDescent="0.2">
      <c r="B141" s="86">
        <f>'3. Investeringen'!B141</f>
        <v>127</v>
      </c>
      <c r="C141" s="86" t="str">
        <f>'3. Investeringen'!C141</f>
        <v>Nieuwe investeringen</v>
      </c>
      <c r="D141" s="86" t="str">
        <f>'3. Investeringen'!F141</f>
        <v>TD</v>
      </c>
      <c r="E141" s="173">
        <f>'3. Investeringen'!M141</f>
        <v>48.5</v>
      </c>
      <c r="F141" s="121">
        <f>'3. Investeringen'!N141</f>
        <v>2011</v>
      </c>
      <c r="G141" s="86">
        <f>'3. Investeringen'!O141</f>
        <v>219059.91472727276</v>
      </c>
      <c r="H141" s="20"/>
      <c r="I141" s="138">
        <f>'5. Selectie'!P190</f>
        <v>1</v>
      </c>
      <c r="J141" s="20"/>
      <c r="K141" s="87">
        <f t="shared" si="13"/>
        <v>219059.91472727276</v>
      </c>
      <c r="L141" s="87">
        <f t="shared" si="13"/>
        <v>0</v>
      </c>
      <c r="M141" s="87">
        <f t="shared" si="13"/>
        <v>0</v>
      </c>
      <c r="N141" s="87">
        <f t="shared" si="13"/>
        <v>0</v>
      </c>
      <c r="O141" s="87">
        <f t="shared" si="13"/>
        <v>0</v>
      </c>
      <c r="P141" s="87">
        <f t="shared" si="13"/>
        <v>0</v>
      </c>
      <c r="Q141" s="87">
        <f t="shared" si="13"/>
        <v>0</v>
      </c>
      <c r="R141" s="87">
        <f t="shared" si="13"/>
        <v>0</v>
      </c>
      <c r="S141" s="87">
        <f t="shared" si="13"/>
        <v>0</v>
      </c>
      <c r="T141" s="87">
        <f t="shared" si="13"/>
        <v>0</v>
      </c>
      <c r="U141" s="87">
        <f t="shared" si="13"/>
        <v>0</v>
      </c>
      <c r="V141" s="87">
        <f t="shared" si="13"/>
        <v>0</v>
      </c>
      <c r="W141" s="87">
        <f t="shared" si="13"/>
        <v>0</v>
      </c>
      <c r="X141" s="87">
        <f t="shared" si="13"/>
        <v>0</v>
      </c>
      <c r="Y141" s="87">
        <f t="shared" si="13"/>
        <v>0</v>
      </c>
      <c r="Z141" s="87">
        <f t="shared" si="13"/>
        <v>0</v>
      </c>
    </row>
    <row r="142" spans="2:26" s="79" customFormat="1" x14ac:dyDescent="0.2">
      <c r="B142" s="86">
        <f>'3. Investeringen'!B142</f>
        <v>128</v>
      </c>
      <c r="C142" s="86" t="str">
        <f>'3. Investeringen'!C142</f>
        <v>Nieuwe investeringen</v>
      </c>
      <c r="D142" s="86" t="str">
        <f>'3. Investeringen'!F142</f>
        <v>TD</v>
      </c>
      <c r="E142" s="173">
        <f>'3. Investeringen'!M142</f>
        <v>38.5</v>
      </c>
      <c r="F142" s="121">
        <f>'3. Investeringen'!N142</f>
        <v>2011</v>
      </c>
      <c r="G142" s="86">
        <f>'3. Investeringen'!O142</f>
        <v>426290.4714444445</v>
      </c>
      <c r="H142" s="20"/>
      <c r="I142" s="138">
        <f>'5. Selectie'!P191</f>
        <v>1</v>
      </c>
      <c r="J142" s="20"/>
      <c r="K142" s="87">
        <f t="shared" si="13"/>
        <v>426290.4714444445</v>
      </c>
      <c r="L142" s="87">
        <f t="shared" si="13"/>
        <v>0</v>
      </c>
      <c r="M142" s="87">
        <f t="shared" si="13"/>
        <v>0</v>
      </c>
      <c r="N142" s="87">
        <f t="shared" si="13"/>
        <v>0</v>
      </c>
      <c r="O142" s="87">
        <f t="shared" si="13"/>
        <v>0</v>
      </c>
      <c r="P142" s="87">
        <f t="shared" si="13"/>
        <v>0</v>
      </c>
      <c r="Q142" s="87">
        <f t="shared" si="13"/>
        <v>0</v>
      </c>
      <c r="R142" s="87">
        <f t="shared" si="13"/>
        <v>0</v>
      </c>
      <c r="S142" s="87">
        <f t="shared" si="13"/>
        <v>0</v>
      </c>
      <c r="T142" s="87">
        <f t="shared" si="13"/>
        <v>0</v>
      </c>
      <c r="U142" s="87">
        <f t="shared" si="13"/>
        <v>0</v>
      </c>
      <c r="V142" s="87">
        <f t="shared" si="13"/>
        <v>0</v>
      </c>
      <c r="W142" s="87">
        <f t="shared" si="13"/>
        <v>0</v>
      </c>
      <c r="X142" s="87">
        <f t="shared" si="13"/>
        <v>0</v>
      </c>
      <c r="Y142" s="87">
        <f t="shared" si="13"/>
        <v>0</v>
      </c>
      <c r="Z142" s="87">
        <f t="shared" si="13"/>
        <v>0</v>
      </c>
    </row>
    <row r="143" spans="2:26" s="79" customFormat="1" x14ac:dyDescent="0.2">
      <c r="B143" s="86">
        <f>'3. Investeringen'!B143</f>
        <v>129</v>
      </c>
      <c r="C143" s="86" t="str">
        <f>'3. Investeringen'!C143</f>
        <v>Nieuwe investeringen</v>
      </c>
      <c r="D143" s="86" t="str">
        <f>'3. Investeringen'!F143</f>
        <v>TD</v>
      </c>
      <c r="E143" s="173">
        <f>'3. Investeringen'!M143</f>
        <v>23.5</v>
      </c>
      <c r="F143" s="121">
        <f>'3. Investeringen'!N143</f>
        <v>2011</v>
      </c>
      <c r="G143" s="86">
        <f>'3. Investeringen'!O143</f>
        <v>85798.413833333339</v>
      </c>
      <c r="H143" s="20"/>
      <c r="I143" s="138">
        <f>'5. Selectie'!P192</f>
        <v>1</v>
      </c>
      <c r="J143" s="20"/>
      <c r="K143" s="87">
        <f t="shared" si="13"/>
        <v>85798.413833333339</v>
      </c>
      <c r="L143" s="87">
        <f t="shared" si="13"/>
        <v>0</v>
      </c>
      <c r="M143" s="87">
        <f t="shared" si="13"/>
        <v>0</v>
      </c>
      <c r="N143" s="87">
        <f t="shared" si="13"/>
        <v>0</v>
      </c>
      <c r="O143" s="87">
        <f t="shared" si="13"/>
        <v>0</v>
      </c>
      <c r="P143" s="87">
        <f t="shared" si="13"/>
        <v>0</v>
      </c>
      <c r="Q143" s="87">
        <f t="shared" si="13"/>
        <v>0</v>
      </c>
      <c r="R143" s="87">
        <f t="shared" si="13"/>
        <v>0</v>
      </c>
      <c r="S143" s="87">
        <f t="shared" si="13"/>
        <v>0</v>
      </c>
      <c r="T143" s="87">
        <f t="shared" si="13"/>
        <v>0</v>
      </c>
      <c r="U143" s="87">
        <f t="shared" si="13"/>
        <v>0</v>
      </c>
      <c r="V143" s="87">
        <f t="shared" si="13"/>
        <v>0</v>
      </c>
      <c r="W143" s="87">
        <f t="shared" si="13"/>
        <v>0</v>
      </c>
      <c r="X143" s="87">
        <f t="shared" si="13"/>
        <v>0</v>
      </c>
      <c r="Y143" s="87">
        <f t="shared" si="13"/>
        <v>0</v>
      </c>
      <c r="Z143" s="87">
        <f t="shared" si="13"/>
        <v>0</v>
      </c>
    </row>
    <row r="144" spans="2:26" s="79" customFormat="1" x14ac:dyDescent="0.2">
      <c r="B144" s="86">
        <f>'3. Investeringen'!B144</f>
        <v>130</v>
      </c>
      <c r="C144" s="86" t="str">
        <f>'3. Investeringen'!C144</f>
        <v>Nieuwe investeringen</v>
      </c>
      <c r="D144" s="86" t="str">
        <f>'3. Investeringen'!F144</f>
        <v>TD</v>
      </c>
      <c r="E144" s="173">
        <f>'3. Investeringen'!M144</f>
        <v>49.5</v>
      </c>
      <c r="F144" s="121">
        <f>'3. Investeringen'!N144</f>
        <v>2011</v>
      </c>
      <c r="G144" s="86">
        <f>'3. Investeringen'!O144</f>
        <v>21778.398000000761</v>
      </c>
      <c r="H144" s="20"/>
      <c r="I144" s="138">
        <f>'5. Selectie'!P193</f>
        <v>1</v>
      </c>
      <c r="J144" s="20"/>
      <c r="K144" s="87">
        <f t="shared" si="13"/>
        <v>21778.398000000761</v>
      </c>
      <c r="L144" s="87">
        <f t="shared" si="13"/>
        <v>0</v>
      </c>
      <c r="M144" s="87">
        <f t="shared" si="13"/>
        <v>0</v>
      </c>
      <c r="N144" s="87">
        <f t="shared" si="13"/>
        <v>0</v>
      </c>
      <c r="O144" s="87">
        <f t="shared" si="13"/>
        <v>0</v>
      </c>
      <c r="P144" s="87">
        <f t="shared" si="13"/>
        <v>0</v>
      </c>
      <c r="Q144" s="87">
        <f t="shared" si="13"/>
        <v>0</v>
      </c>
      <c r="R144" s="87">
        <f t="shared" si="13"/>
        <v>0</v>
      </c>
      <c r="S144" s="87">
        <f t="shared" si="13"/>
        <v>0</v>
      </c>
      <c r="T144" s="87">
        <f t="shared" si="13"/>
        <v>0</v>
      </c>
      <c r="U144" s="87">
        <f t="shared" si="13"/>
        <v>0</v>
      </c>
      <c r="V144" s="87">
        <f t="shared" si="13"/>
        <v>0</v>
      </c>
      <c r="W144" s="87">
        <f t="shared" si="13"/>
        <v>0</v>
      </c>
      <c r="X144" s="87">
        <f t="shared" si="13"/>
        <v>0</v>
      </c>
      <c r="Y144" s="87">
        <f t="shared" si="13"/>
        <v>0</v>
      </c>
      <c r="Z144" s="87">
        <f t="shared" si="13"/>
        <v>0</v>
      </c>
    </row>
    <row r="145" spans="2:26" s="79" customFormat="1" x14ac:dyDescent="0.2">
      <c r="B145" s="86">
        <f>'3. Investeringen'!B145</f>
        <v>131</v>
      </c>
      <c r="C145" s="86" t="str">
        <f>'3. Investeringen'!C145</f>
        <v>Nieuwe investeringen</v>
      </c>
      <c r="D145" s="86" t="str">
        <f>'3. Investeringen'!F145</f>
        <v>TD</v>
      </c>
      <c r="E145" s="173">
        <f>'3. Investeringen'!M145</f>
        <v>39.5</v>
      </c>
      <c r="F145" s="121">
        <f>'3. Investeringen'!N145</f>
        <v>2011</v>
      </c>
      <c r="G145" s="86">
        <f>'3. Investeringen'!O145</f>
        <v>294839.75730753591</v>
      </c>
      <c r="H145" s="20"/>
      <c r="I145" s="138">
        <f>'5. Selectie'!P194</f>
        <v>1</v>
      </c>
      <c r="J145" s="20"/>
      <c r="K145" s="87">
        <f t="shared" ref="K145:Z154" si="14">($F145=K$14)*$I145*$G145</f>
        <v>294839.75730753591</v>
      </c>
      <c r="L145" s="87">
        <f t="shared" si="14"/>
        <v>0</v>
      </c>
      <c r="M145" s="87">
        <f t="shared" si="14"/>
        <v>0</v>
      </c>
      <c r="N145" s="87">
        <f t="shared" si="14"/>
        <v>0</v>
      </c>
      <c r="O145" s="87">
        <f t="shared" si="14"/>
        <v>0</v>
      </c>
      <c r="P145" s="87">
        <f t="shared" si="14"/>
        <v>0</v>
      </c>
      <c r="Q145" s="87">
        <f t="shared" si="14"/>
        <v>0</v>
      </c>
      <c r="R145" s="87">
        <f t="shared" si="14"/>
        <v>0</v>
      </c>
      <c r="S145" s="87">
        <f t="shared" si="14"/>
        <v>0</v>
      </c>
      <c r="T145" s="87">
        <f t="shared" si="14"/>
        <v>0</v>
      </c>
      <c r="U145" s="87">
        <f t="shared" si="14"/>
        <v>0</v>
      </c>
      <c r="V145" s="87">
        <f t="shared" si="14"/>
        <v>0</v>
      </c>
      <c r="W145" s="87">
        <f t="shared" si="14"/>
        <v>0</v>
      </c>
      <c r="X145" s="87">
        <f t="shared" si="14"/>
        <v>0</v>
      </c>
      <c r="Y145" s="87">
        <f t="shared" si="14"/>
        <v>0</v>
      </c>
      <c r="Z145" s="87">
        <f t="shared" si="14"/>
        <v>0</v>
      </c>
    </row>
    <row r="146" spans="2:26" s="79" customFormat="1" x14ac:dyDescent="0.2">
      <c r="B146" s="86">
        <f>'3. Investeringen'!B146</f>
        <v>132</v>
      </c>
      <c r="C146" s="86" t="str">
        <f>'3. Investeringen'!C146</f>
        <v>Nieuwe investeringen</v>
      </c>
      <c r="D146" s="86" t="str">
        <f>'3. Investeringen'!F146</f>
        <v>TD</v>
      </c>
      <c r="E146" s="173">
        <f>'3. Investeringen'!M146</f>
        <v>24.5</v>
      </c>
      <c r="F146" s="121">
        <f>'3. Investeringen'!N146</f>
        <v>2011</v>
      </c>
      <c r="G146" s="86">
        <f>'3. Investeringen'!O146</f>
        <v>57469.053833333433</v>
      </c>
      <c r="H146" s="20"/>
      <c r="I146" s="138">
        <f>'5. Selectie'!P195</f>
        <v>1</v>
      </c>
      <c r="J146" s="20"/>
      <c r="K146" s="87">
        <f t="shared" si="14"/>
        <v>57469.053833333433</v>
      </c>
      <c r="L146" s="87">
        <f t="shared" si="14"/>
        <v>0</v>
      </c>
      <c r="M146" s="87">
        <f t="shared" si="14"/>
        <v>0</v>
      </c>
      <c r="N146" s="87">
        <f t="shared" si="14"/>
        <v>0</v>
      </c>
      <c r="O146" s="87">
        <f t="shared" si="14"/>
        <v>0</v>
      </c>
      <c r="P146" s="87">
        <f t="shared" si="14"/>
        <v>0</v>
      </c>
      <c r="Q146" s="87">
        <f t="shared" si="14"/>
        <v>0</v>
      </c>
      <c r="R146" s="87">
        <f t="shared" si="14"/>
        <v>0</v>
      </c>
      <c r="S146" s="87">
        <f t="shared" si="14"/>
        <v>0</v>
      </c>
      <c r="T146" s="87">
        <f t="shared" si="14"/>
        <v>0</v>
      </c>
      <c r="U146" s="87">
        <f t="shared" si="14"/>
        <v>0</v>
      </c>
      <c r="V146" s="87">
        <f t="shared" si="14"/>
        <v>0</v>
      </c>
      <c r="W146" s="87">
        <f t="shared" si="14"/>
        <v>0</v>
      </c>
      <c r="X146" s="87">
        <f t="shared" si="14"/>
        <v>0</v>
      </c>
      <c r="Y146" s="87">
        <f t="shared" si="14"/>
        <v>0</v>
      </c>
      <c r="Z146" s="87">
        <f t="shared" si="14"/>
        <v>0</v>
      </c>
    </row>
    <row r="147" spans="2:26" s="79" customFormat="1" x14ac:dyDescent="0.2">
      <c r="B147" s="86">
        <f>'3. Investeringen'!B147</f>
        <v>133</v>
      </c>
      <c r="C147" s="86" t="str">
        <f>'3. Investeringen'!C147</f>
        <v>Nieuwe investeringen</v>
      </c>
      <c r="D147" s="86" t="str">
        <f>'3. Investeringen'!F147</f>
        <v>TD</v>
      </c>
      <c r="E147" s="173">
        <f>'3. Investeringen'!M147</f>
        <v>0</v>
      </c>
      <c r="F147" s="121">
        <f>'3. Investeringen'!N147</f>
        <v>2011</v>
      </c>
      <c r="G147" s="86">
        <f>'3. Investeringen'!O147</f>
        <v>0</v>
      </c>
      <c r="H147" s="20"/>
      <c r="I147" s="138">
        <f>'5. Selectie'!P196</f>
        <v>1</v>
      </c>
      <c r="J147" s="20"/>
      <c r="K147" s="87">
        <f t="shared" si="14"/>
        <v>0</v>
      </c>
      <c r="L147" s="87">
        <f t="shared" si="14"/>
        <v>0</v>
      </c>
      <c r="M147" s="87">
        <f t="shared" si="14"/>
        <v>0</v>
      </c>
      <c r="N147" s="87">
        <f t="shared" si="14"/>
        <v>0</v>
      </c>
      <c r="O147" s="87">
        <f t="shared" si="14"/>
        <v>0</v>
      </c>
      <c r="P147" s="87">
        <f t="shared" si="14"/>
        <v>0</v>
      </c>
      <c r="Q147" s="87">
        <f t="shared" si="14"/>
        <v>0</v>
      </c>
      <c r="R147" s="87">
        <f t="shared" si="14"/>
        <v>0</v>
      </c>
      <c r="S147" s="87">
        <f t="shared" si="14"/>
        <v>0</v>
      </c>
      <c r="T147" s="87">
        <f t="shared" si="14"/>
        <v>0</v>
      </c>
      <c r="U147" s="87">
        <f t="shared" si="14"/>
        <v>0</v>
      </c>
      <c r="V147" s="87">
        <f t="shared" si="14"/>
        <v>0</v>
      </c>
      <c r="W147" s="87">
        <f t="shared" si="14"/>
        <v>0</v>
      </c>
      <c r="X147" s="87">
        <f t="shared" si="14"/>
        <v>0</v>
      </c>
      <c r="Y147" s="87">
        <f t="shared" si="14"/>
        <v>0</v>
      </c>
      <c r="Z147" s="87">
        <f t="shared" si="14"/>
        <v>0</v>
      </c>
    </row>
    <row r="148" spans="2:26" s="79" customFormat="1" x14ac:dyDescent="0.2">
      <c r="B148" s="86">
        <f>'3. Investeringen'!B148</f>
        <v>134</v>
      </c>
      <c r="C148" s="86" t="str">
        <f>'3. Investeringen'!C148</f>
        <v>Nieuwe investeringen</v>
      </c>
      <c r="D148" s="86" t="str">
        <f>'3. Investeringen'!F148</f>
        <v>TD</v>
      </c>
      <c r="E148" s="173">
        <f>'3. Investeringen'!M148</f>
        <v>50.5</v>
      </c>
      <c r="F148" s="121">
        <f>'3. Investeringen'!N148</f>
        <v>2011</v>
      </c>
      <c r="G148" s="86">
        <f>'3. Investeringen'!O148</f>
        <v>-1772.4030909090877</v>
      </c>
      <c r="H148" s="20"/>
      <c r="I148" s="138">
        <f>'5. Selectie'!P197</f>
        <v>1</v>
      </c>
      <c r="J148" s="20"/>
      <c r="K148" s="87">
        <f t="shared" si="14"/>
        <v>-1772.4030909090877</v>
      </c>
      <c r="L148" s="87">
        <f t="shared" si="14"/>
        <v>0</v>
      </c>
      <c r="M148" s="87">
        <f t="shared" si="14"/>
        <v>0</v>
      </c>
      <c r="N148" s="87">
        <f t="shared" si="14"/>
        <v>0</v>
      </c>
      <c r="O148" s="87">
        <f t="shared" si="14"/>
        <v>0</v>
      </c>
      <c r="P148" s="87">
        <f t="shared" si="14"/>
        <v>0</v>
      </c>
      <c r="Q148" s="87">
        <f t="shared" si="14"/>
        <v>0</v>
      </c>
      <c r="R148" s="87">
        <f t="shared" si="14"/>
        <v>0</v>
      </c>
      <c r="S148" s="87">
        <f t="shared" si="14"/>
        <v>0</v>
      </c>
      <c r="T148" s="87">
        <f t="shared" si="14"/>
        <v>0</v>
      </c>
      <c r="U148" s="87">
        <f t="shared" si="14"/>
        <v>0</v>
      </c>
      <c r="V148" s="87">
        <f t="shared" si="14"/>
        <v>0</v>
      </c>
      <c r="W148" s="87">
        <f t="shared" si="14"/>
        <v>0</v>
      </c>
      <c r="X148" s="87">
        <f t="shared" si="14"/>
        <v>0</v>
      </c>
      <c r="Y148" s="87">
        <f t="shared" si="14"/>
        <v>0</v>
      </c>
      <c r="Z148" s="87">
        <f t="shared" si="14"/>
        <v>0</v>
      </c>
    </row>
    <row r="149" spans="2:26" s="79" customFormat="1" x14ac:dyDescent="0.2">
      <c r="B149" s="86">
        <f>'3. Investeringen'!B149</f>
        <v>135</v>
      </c>
      <c r="C149" s="86" t="str">
        <f>'3. Investeringen'!C149</f>
        <v>Nieuwe investeringen</v>
      </c>
      <c r="D149" s="86" t="str">
        <f>'3. Investeringen'!F149</f>
        <v>TD</v>
      </c>
      <c r="E149" s="173">
        <f>'3. Investeringen'!M149</f>
        <v>40.5</v>
      </c>
      <c r="F149" s="121">
        <f>'3. Investeringen'!N149</f>
        <v>2011</v>
      </c>
      <c r="G149" s="86">
        <f>'3. Investeringen'!O149</f>
        <v>35906.796000000053</v>
      </c>
      <c r="H149" s="20"/>
      <c r="I149" s="138">
        <f>'5. Selectie'!P198</f>
        <v>1</v>
      </c>
      <c r="J149" s="20"/>
      <c r="K149" s="87">
        <f t="shared" si="14"/>
        <v>35906.796000000053</v>
      </c>
      <c r="L149" s="87">
        <f t="shared" si="14"/>
        <v>0</v>
      </c>
      <c r="M149" s="87">
        <f t="shared" si="14"/>
        <v>0</v>
      </c>
      <c r="N149" s="87">
        <f t="shared" si="14"/>
        <v>0</v>
      </c>
      <c r="O149" s="87">
        <f t="shared" si="14"/>
        <v>0</v>
      </c>
      <c r="P149" s="87">
        <f t="shared" si="14"/>
        <v>0</v>
      </c>
      <c r="Q149" s="87">
        <f t="shared" si="14"/>
        <v>0</v>
      </c>
      <c r="R149" s="87">
        <f t="shared" si="14"/>
        <v>0</v>
      </c>
      <c r="S149" s="87">
        <f t="shared" si="14"/>
        <v>0</v>
      </c>
      <c r="T149" s="87">
        <f t="shared" si="14"/>
        <v>0</v>
      </c>
      <c r="U149" s="87">
        <f t="shared" si="14"/>
        <v>0</v>
      </c>
      <c r="V149" s="87">
        <f t="shared" si="14"/>
        <v>0</v>
      </c>
      <c r="W149" s="87">
        <f t="shared" si="14"/>
        <v>0</v>
      </c>
      <c r="X149" s="87">
        <f t="shared" si="14"/>
        <v>0</v>
      </c>
      <c r="Y149" s="87">
        <f t="shared" si="14"/>
        <v>0</v>
      </c>
      <c r="Z149" s="87">
        <f t="shared" si="14"/>
        <v>0</v>
      </c>
    </row>
    <row r="150" spans="2:26" s="79" customFormat="1" x14ac:dyDescent="0.2">
      <c r="B150" s="86">
        <f>'3. Investeringen'!B150</f>
        <v>136</v>
      </c>
      <c r="C150" s="86" t="str">
        <f>'3. Investeringen'!C150</f>
        <v>Nieuwe investeringen</v>
      </c>
      <c r="D150" s="86" t="str">
        <f>'3. Investeringen'!F150</f>
        <v>TD</v>
      </c>
      <c r="E150" s="173">
        <f>'3. Investeringen'!M150</f>
        <v>25.5</v>
      </c>
      <c r="F150" s="121">
        <f>'3. Investeringen'!N150</f>
        <v>2011</v>
      </c>
      <c r="G150" s="86">
        <f>'3. Investeringen'!O150</f>
        <v>89822.738500000007</v>
      </c>
      <c r="H150" s="20"/>
      <c r="I150" s="138">
        <f>'5. Selectie'!P199</f>
        <v>1</v>
      </c>
      <c r="J150" s="20"/>
      <c r="K150" s="87">
        <f t="shared" si="14"/>
        <v>89822.738500000007</v>
      </c>
      <c r="L150" s="87">
        <f t="shared" si="14"/>
        <v>0</v>
      </c>
      <c r="M150" s="87">
        <f t="shared" si="14"/>
        <v>0</v>
      </c>
      <c r="N150" s="87">
        <f t="shared" si="14"/>
        <v>0</v>
      </c>
      <c r="O150" s="87">
        <f t="shared" si="14"/>
        <v>0</v>
      </c>
      <c r="P150" s="87">
        <f t="shared" si="14"/>
        <v>0</v>
      </c>
      <c r="Q150" s="87">
        <f t="shared" si="14"/>
        <v>0</v>
      </c>
      <c r="R150" s="87">
        <f t="shared" si="14"/>
        <v>0</v>
      </c>
      <c r="S150" s="87">
        <f t="shared" si="14"/>
        <v>0</v>
      </c>
      <c r="T150" s="87">
        <f t="shared" si="14"/>
        <v>0</v>
      </c>
      <c r="U150" s="87">
        <f t="shared" si="14"/>
        <v>0</v>
      </c>
      <c r="V150" s="87">
        <f t="shared" si="14"/>
        <v>0</v>
      </c>
      <c r="W150" s="87">
        <f t="shared" si="14"/>
        <v>0</v>
      </c>
      <c r="X150" s="87">
        <f t="shared" si="14"/>
        <v>0</v>
      </c>
      <c r="Y150" s="87">
        <f t="shared" si="14"/>
        <v>0</v>
      </c>
      <c r="Z150" s="87">
        <f t="shared" si="14"/>
        <v>0</v>
      </c>
    </row>
    <row r="151" spans="2:26" s="79" customFormat="1" x14ac:dyDescent="0.2">
      <c r="B151" s="86">
        <f>'3. Investeringen'!B151</f>
        <v>137</v>
      </c>
      <c r="C151" s="86" t="str">
        <f>'3. Investeringen'!C151</f>
        <v>Nieuwe investeringen</v>
      </c>
      <c r="D151" s="86" t="str">
        <f>'3. Investeringen'!F151</f>
        <v>TD</v>
      </c>
      <c r="E151" s="173">
        <f>'3. Investeringen'!M151</f>
        <v>5.5</v>
      </c>
      <c r="F151" s="121">
        <f>'3. Investeringen'!N151</f>
        <v>2011</v>
      </c>
      <c r="G151" s="86">
        <f>'3. Investeringen'!O151</f>
        <v>313.5</v>
      </c>
      <c r="H151" s="20"/>
      <c r="I151" s="138">
        <f>'5. Selectie'!P200</f>
        <v>1</v>
      </c>
      <c r="J151" s="20"/>
      <c r="K151" s="87">
        <f t="shared" si="14"/>
        <v>313.5</v>
      </c>
      <c r="L151" s="87">
        <f t="shared" si="14"/>
        <v>0</v>
      </c>
      <c r="M151" s="87">
        <f t="shared" si="14"/>
        <v>0</v>
      </c>
      <c r="N151" s="87">
        <f t="shared" si="14"/>
        <v>0</v>
      </c>
      <c r="O151" s="87">
        <f t="shared" si="14"/>
        <v>0</v>
      </c>
      <c r="P151" s="87">
        <f t="shared" si="14"/>
        <v>0</v>
      </c>
      <c r="Q151" s="87">
        <f t="shared" si="14"/>
        <v>0</v>
      </c>
      <c r="R151" s="87">
        <f t="shared" si="14"/>
        <v>0</v>
      </c>
      <c r="S151" s="87">
        <f t="shared" si="14"/>
        <v>0</v>
      </c>
      <c r="T151" s="87">
        <f t="shared" si="14"/>
        <v>0</v>
      </c>
      <c r="U151" s="87">
        <f t="shared" si="14"/>
        <v>0</v>
      </c>
      <c r="V151" s="87">
        <f t="shared" si="14"/>
        <v>0</v>
      </c>
      <c r="W151" s="87">
        <f t="shared" si="14"/>
        <v>0</v>
      </c>
      <c r="X151" s="87">
        <f t="shared" si="14"/>
        <v>0</v>
      </c>
      <c r="Y151" s="87">
        <f t="shared" si="14"/>
        <v>0</v>
      </c>
      <c r="Z151" s="87">
        <f t="shared" si="14"/>
        <v>0</v>
      </c>
    </row>
    <row r="152" spans="2:26" s="79" customFormat="1" x14ac:dyDescent="0.2">
      <c r="B152" s="86">
        <f>'3. Investeringen'!B152</f>
        <v>138</v>
      </c>
      <c r="C152" s="86" t="str">
        <f>'3. Investeringen'!C152</f>
        <v>Nieuwe investeringen</v>
      </c>
      <c r="D152" s="86" t="str">
        <f>'3. Investeringen'!F152</f>
        <v>TD</v>
      </c>
      <c r="E152" s="173">
        <f>'3. Investeringen'!M152</f>
        <v>0.5</v>
      </c>
      <c r="F152" s="121">
        <f>'3. Investeringen'!N152</f>
        <v>2011</v>
      </c>
      <c r="G152" s="86">
        <f>'3. Investeringen'!O152</f>
        <v>127060.23699999996</v>
      </c>
      <c r="H152" s="20"/>
      <c r="I152" s="138">
        <f>'5. Selectie'!P201</f>
        <v>1</v>
      </c>
      <c r="J152" s="20"/>
      <c r="K152" s="87">
        <f t="shared" si="14"/>
        <v>127060.23699999996</v>
      </c>
      <c r="L152" s="87">
        <f t="shared" si="14"/>
        <v>0</v>
      </c>
      <c r="M152" s="87">
        <f t="shared" si="14"/>
        <v>0</v>
      </c>
      <c r="N152" s="87">
        <f t="shared" si="14"/>
        <v>0</v>
      </c>
      <c r="O152" s="87">
        <f t="shared" si="14"/>
        <v>0</v>
      </c>
      <c r="P152" s="87">
        <f t="shared" si="14"/>
        <v>0</v>
      </c>
      <c r="Q152" s="87">
        <f t="shared" si="14"/>
        <v>0</v>
      </c>
      <c r="R152" s="87">
        <f t="shared" si="14"/>
        <v>0</v>
      </c>
      <c r="S152" s="87">
        <f t="shared" si="14"/>
        <v>0</v>
      </c>
      <c r="T152" s="87">
        <f t="shared" si="14"/>
        <v>0</v>
      </c>
      <c r="U152" s="87">
        <f t="shared" si="14"/>
        <v>0</v>
      </c>
      <c r="V152" s="87">
        <f t="shared" si="14"/>
        <v>0</v>
      </c>
      <c r="W152" s="87">
        <f t="shared" si="14"/>
        <v>0</v>
      </c>
      <c r="X152" s="87">
        <f t="shared" si="14"/>
        <v>0</v>
      </c>
      <c r="Y152" s="87">
        <f t="shared" si="14"/>
        <v>0</v>
      </c>
      <c r="Z152" s="87">
        <f t="shared" si="14"/>
        <v>0</v>
      </c>
    </row>
    <row r="153" spans="2:26" s="79" customFormat="1" x14ac:dyDescent="0.2">
      <c r="B153" s="86">
        <f>'3. Investeringen'!B153</f>
        <v>139</v>
      </c>
      <c r="C153" s="86" t="str">
        <f>'3. Investeringen'!C153</f>
        <v>Nieuwe investeringen</v>
      </c>
      <c r="D153" s="86" t="str">
        <f>'3. Investeringen'!F153</f>
        <v>TD</v>
      </c>
      <c r="E153" s="173">
        <f>'3. Investeringen'!M153</f>
        <v>51.5</v>
      </c>
      <c r="F153" s="121">
        <f>'3. Investeringen'!N153</f>
        <v>2011</v>
      </c>
      <c r="G153" s="86">
        <f>'3. Investeringen'!O153</f>
        <v>124423.06363636366</v>
      </c>
      <c r="H153" s="20"/>
      <c r="I153" s="138">
        <f>'5. Selectie'!P202</f>
        <v>1</v>
      </c>
      <c r="J153" s="20"/>
      <c r="K153" s="87">
        <f t="shared" si="14"/>
        <v>124423.06363636366</v>
      </c>
      <c r="L153" s="87">
        <f t="shared" si="14"/>
        <v>0</v>
      </c>
      <c r="M153" s="87">
        <f t="shared" si="14"/>
        <v>0</v>
      </c>
      <c r="N153" s="87">
        <f t="shared" si="14"/>
        <v>0</v>
      </c>
      <c r="O153" s="87">
        <f t="shared" si="14"/>
        <v>0</v>
      </c>
      <c r="P153" s="87">
        <f t="shared" si="14"/>
        <v>0</v>
      </c>
      <c r="Q153" s="87">
        <f t="shared" si="14"/>
        <v>0</v>
      </c>
      <c r="R153" s="87">
        <f t="shared" si="14"/>
        <v>0</v>
      </c>
      <c r="S153" s="87">
        <f t="shared" si="14"/>
        <v>0</v>
      </c>
      <c r="T153" s="87">
        <f t="shared" si="14"/>
        <v>0</v>
      </c>
      <c r="U153" s="87">
        <f t="shared" si="14"/>
        <v>0</v>
      </c>
      <c r="V153" s="87">
        <f t="shared" si="14"/>
        <v>0</v>
      </c>
      <c r="W153" s="87">
        <f t="shared" si="14"/>
        <v>0</v>
      </c>
      <c r="X153" s="87">
        <f t="shared" si="14"/>
        <v>0</v>
      </c>
      <c r="Y153" s="87">
        <f t="shared" si="14"/>
        <v>0</v>
      </c>
      <c r="Z153" s="87">
        <f t="shared" si="14"/>
        <v>0</v>
      </c>
    </row>
    <row r="154" spans="2:26" s="79" customFormat="1" x14ac:dyDescent="0.2">
      <c r="B154" s="86">
        <f>'3. Investeringen'!B154</f>
        <v>140</v>
      </c>
      <c r="C154" s="86" t="str">
        <f>'3. Investeringen'!C154</f>
        <v>Nieuwe investeringen</v>
      </c>
      <c r="D154" s="86" t="str">
        <f>'3. Investeringen'!F154</f>
        <v>TD</v>
      </c>
      <c r="E154" s="173">
        <f>'3. Investeringen'!M154</f>
        <v>41.5</v>
      </c>
      <c r="F154" s="121">
        <f>'3. Investeringen'!N154</f>
        <v>2011</v>
      </c>
      <c r="G154" s="86">
        <f>'3. Investeringen'!O154</f>
        <v>406297.91111111105</v>
      </c>
      <c r="H154" s="20"/>
      <c r="I154" s="138">
        <f>'5. Selectie'!P203</f>
        <v>1</v>
      </c>
      <c r="J154" s="20"/>
      <c r="K154" s="87">
        <f t="shared" si="14"/>
        <v>406297.91111111105</v>
      </c>
      <c r="L154" s="87">
        <f t="shared" si="14"/>
        <v>0</v>
      </c>
      <c r="M154" s="87">
        <f t="shared" si="14"/>
        <v>0</v>
      </c>
      <c r="N154" s="87">
        <f t="shared" si="14"/>
        <v>0</v>
      </c>
      <c r="O154" s="87">
        <f t="shared" si="14"/>
        <v>0</v>
      </c>
      <c r="P154" s="87">
        <f t="shared" si="14"/>
        <v>0</v>
      </c>
      <c r="Q154" s="87">
        <f t="shared" si="14"/>
        <v>0</v>
      </c>
      <c r="R154" s="87">
        <f t="shared" si="14"/>
        <v>0</v>
      </c>
      <c r="S154" s="87">
        <f t="shared" si="14"/>
        <v>0</v>
      </c>
      <c r="T154" s="87">
        <f t="shared" si="14"/>
        <v>0</v>
      </c>
      <c r="U154" s="87">
        <f t="shared" si="14"/>
        <v>0</v>
      </c>
      <c r="V154" s="87">
        <f t="shared" si="14"/>
        <v>0</v>
      </c>
      <c r="W154" s="87">
        <f t="shared" si="14"/>
        <v>0</v>
      </c>
      <c r="X154" s="87">
        <f t="shared" si="14"/>
        <v>0</v>
      </c>
      <c r="Y154" s="87">
        <f t="shared" si="14"/>
        <v>0</v>
      </c>
      <c r="Z154" s="87">
        <f t="shared" si="14"/>
        <v>0</v>
      </c>
    </row>
    <row r="155" spans="2:26" s="79" customFormat="1" x14ac:dyDescent="0.2">
      <c r="B155" s="86">
        <f>'3. Investeringen'!B155</f>
        <v>141</v>
      </c>
      <c r="C155" s="86" t="str">
        <f>'3. Investeringen'!C155</f>
        <v>Nieuwe investeringen</v>
      </c>
      <c r="D155" s="86" t="str">
        <f>'3. Investeringen'!F155</f>
        <v>TD</v>
      </c>
      <c r="E155" s="173">
        <f>'3. Investeringen'!M155</f>
        <v>26.5</v>
      </c>
      <c r="F155" s="121">
        <f>'3. Investeringen'!N155</f>
        <v>2011</v>
      </c>
      <c r="G155" s="86">
        <f>'3. Investeringen'!O155</f>
        <v>84506.733333333323</v>
      </c>
      <c r="H155" s="20"/>
      <c r="I155" s="138">
        <f>'5. Selectie'!P204</f>
        <v>1</v>
      </c>
      <c r="J155" s="20"/>
      <c r="K155" s="87">
        <f t="shared" ref="K155:Z164" si="15">($F155=K$14)*$I155*$G155</f>
        <v>84506.733333333323</v>
      </c>
      <c r="L155" s="87">
        <f t="shared" si="15"/>
        <v>0</v>
      </c>
      <c r="M155" s="87">
        <f t="shared" si="15"/>
        <v>0</v>
      </c>
      <c r="N155" s="87">
        <f t="shared" si="15"/>
        <v>0</v>
      </c>
      <c r="O155" s="87">
        <f t="shared" si="15"/>
        <v>0</v>
      </c>
      <c r="P155" s="87">
        <f t="shared" si="15"/>
        <v>0</v>
      </c>
      <c r="Q155" s="87">
        <f t="shared" si="15"/>
        <v>0</v>
      </c>
      <c r="R155" s="87">
        <f t="shared" si="15"/>
        <v>0</v>
      </c>
      <c r="S155" s="87">
        <f t="shared" si="15"/>
        <v>0</v>
      </c>
      <c r="T155" s="87">
        <f t="shared" si="15"/>
        <v>0</v>
      </c>
      <c r="U155" s="87">
        <f t="shared" si="15"/>
        <v>0</v>
      </c>
      <c r="V155" s="87">
        <f t="shared" si="15"/>
        <v>0</v>
      </c>
      <c r="W155" s="87">
        <f t="shared" si="15"/>
        <v>0</v>
      </c>
      <c r="X155" s="87">
        <f t="shared" si="15"/>
        <v>0</v>
      </c>
      <c r="Y155" s="87">
        <f t="shared" si="15"/>
        <v>0</v>
      </c>
      <c r="Z155" s="87">
        <f t="shared" si="15"/>
        <v>0</v>
      </c>
    </row>
    <row r="156" spans="2:26" s="79" customFormat="1" x14ac:dyDescent="0.2">
      <c r="B156" s="86">
        <f>'3. Investeringen'!B156</f>
        <v>142</v>
      </c>
      <c r="C156" s="86" t="str">
        <f>'3. Investeringen'!C156</f>
        <v>Nieuwe investeringen</v>
      </c>
      <c r="D156" s="86" t="str">
        <f>'3. Investeringen'!F156</f>
        <v>TD</v>
      </c>
      <c r="E156" s="173">
        <f>'3. Investeringen'!M156</f>
        <v>1.5</v>
      </c>
      <c r="F156" s="121">
        <f>'3. Investeringen'!N156</f>
        <v>2011</v>
      </c>
      <c r="G156" s="86">
        <f>'3. Investeringen'!O156</f>
        <v>30933.300000000017</v>
      </c>
      <c r="H156" s="20"/>
      <c r="I156" s="138">
        <f>'5. Selectie'!P205</f>
        <v>1</v>
      </c>
      <c r="J156" s="20"/>
      <c r="K156" s="87">
        <f t="shared" si="15"/>
        <v>30933.300000000017</v>
      </c>
      <c r="L156" s="87">
        <f t="shared" si="15"/>
        <v>0</v>
      </c>
      <c r="M156" s="87">
        <f t="shared" si="15"/>
        <v>0</v>
      </c>
      <c r="N156" s="87">
        <f t="shared" si="15"/>
        <v>0</v>
      </c>
      <c r="O156" s="87">
        <f t="shared" si="15"/>
        <v>0</v>
      </c>
      <c r="P156" s="87">
        <f t="shared" si="15"/>
        <v>0</v>
      </c>
      <c r="Q156" s="87">
        <f t="shared" si="15"/>
        <v>0</v>
      </c>
      <c r="R156" s="87">
        <f t="shared" si="15"/>
        <v>0</v>
      </c>
      <c r="S156" s="87">
        <f t="shared" si="15"/>
        <v>0</v>
      </c>
      <c r="T156" s="87">
        <f t="shared" si="15"/>
        <v>0</v>
      </c>
      <c r="U156" s="87">
        <f t="shared" si="15"/>
        <v>0</v>
      </c>
      <c r="V156" s="87">
        <f t="shared" si="15"/>
        <v>0</v>
      </c>
      <c r="W156" s="87">
        <f t="shared" si="15"/>
        <v>0</v>
      </c>
      <c r="X156" s="87">
        <f t="shared" si="15"/>
        <v>0</v>
      </c>
      <c r="Y156" s="87">
        <f t="shared" si="15"/>
        <v>0</v>
      </c>
      <c r="Z156" s="87">
        <f t="shared" si="15"/>
        <v>0</v>
      </c>
    </row>
    <row r="157" spans="2:26" s="79" customFormat="1" x14ac:dyDescent="0.2">
      <c r="B157" s="86">
        <f>'3. Investeringen'!B157</f>
        <v>143</v>
      </c>
      <c r="C157" s="86" t="str">
        <f>'3. Investeringen'!C157</f>
        <v>Nieuwe investeringen</v>
      </c>
      <c r="D157" s="86" t="str">
        <f>'3. Investeringen'!F157</f>
        <v>TD</v>
      </c>
      <c r="E157" s="173">
        <f>'3. Investeringen'!M157</f>
        <v>52.5</v>
      </c>
      <c r="F157" s="121">
        <f>'3. Investeringen'!N157</f>
        <v>2011</v>
      </c>
      <c r="G157" s="86">
        <f>'3. Investeringen'!O157</f>
        <v>-12409.090909090908</v>
      </c>
      <c r="H157" s="20"/>
      <c r="I157" s="138">
        <f>'5. Selectie'!P206</f>
        <v>1</v>
      </c>
      <c r="J157" s="20"/>
      <c r="K157" s="87">
        <f t="shared" si="15"/>
        <v>-12409.090909090908</v>
      </c>
      <c r="L157" s="87">
        <f t="shared" si="15"/>
        <v>0</v>
      </c>
      <c r="M157" s="87">
        <f t="shared" si="15"/>
        <v>0</v>
      </c>
      <c r="N157" s="87">
        <f t="shared" si="15"/>
        <v>0</v>
      </c>
      <c r="O157" s="87">
        <f t="shared" si="15"/>
        <v>0</v>
      </c>
      <c r="P157" s="87">
        <f t="shared" si="15"/>
        <v>0</v>
      </c>
      <c r="Q157" s="87">
        <f t="shared" si="15"/>
        <v>0</v>
      </c>
      <c r="R157" s="87">
        <f t="shared" si="15"/>
        <v>0</v>
      </c>
      <c r="S157" s="87">
        <f t="shared" si="15"/>
        <v>0</v>
      </c>
      <c r="T157" s="87">
        <f t="shared" si="15"/>
        <v>0</v>
      </c>
      <c r="U157" s="87">
        <f t="shared" si="15"/>
        <v>0</v>
      </c>
      <c r="V157" s="87">
        <f t="shared" si="15"/>
        <v>0</v>
      </c>
      <c r="W157" s="87">
        <f t="shared" si="15"/>
        <v>0</v>
      </c>
      <c r="X157" s="87">
        <f t="shared" si="15"/>
        <v>0</v>
      </c>
      <c r="Y157" s="87">
        <f t="shared" si="15"/>
        <v>0</v>
      </c>
      <c r="Z157" s="87">
        <f t="shared" si="15"/>
        <v>0</v>
      </c>
    </row>
    <row r="158" spans="2:26" s="79" customFormat="1" x14ac:dyDescent="0.2">
      <c r="B158" s="86">
        <f>'3. Investeringen'!B158</f>
        <v>144</v>
      </c>
      <c r="C158" s="86" t="str">
        <f>'3. Investeringen'!C158</f>
        <v>Nieuwe investeringen</v>
      </c>
      <c r="D158" s="86" t="str">
        <f>'3. Investeringen'!F158</f>
        <v>TD</v>
      </c>
      <c r="E158" s="173">
        <f>'3. Investeringen'!M158</f>
        <v>42.5</v>
      </c>
      <c r="F158" s="121">
        <f>'3. Investeringen'!N158</f>
        <v>2011</v>
      </c>
      <c r="G158" s="86">
        <f>'3. Investeringen'!O158</f>
        <v>270111.11111111112</v>
      </c>
      <c r="H158" s="20"/>
      <c r="I158" s="138">
        <f>'5. Selectie'!P207</f>
        <v>1</v>
      </c>
      <c r="J158" s="20"/>
      <c r="K158" s="87">
        <f t="shared" si="15"/>
        <v>270111.11111111112</v>
      </c>
      <c r="L158" s="87">
        <f t="shared" si="15"/>
        <v>0</v>
      </c>
      <c r="M158" s="87">
        <f t="shared" si="15"/>
        <v>0</v>
      </c>
      <c r="N158" s="87">
        <f t="shared" si="15"/>
        <v>0</v>
      </c>
      <c r="O158" s="87">
        <f t="shared" si="15"/>
        <v>0</v>
      </c>
      <c r="P158" s="87">
        <f t="shared" si="15"/>
        <v>0</v>
      </c>
      <c r="Q158" s="87">
        <f t="shared" si="15"/>
        <v>0</v>
      </c>
      <c r="R158" s="87">
        <f t="shared" si="15"/>
        <v>0</v>
      </c>
      <c r="S158" s="87">
        <f t="shared" si="15"/>
        <v>0</v>
      </c>
      <c r="T158" s="87">
        <f t="shared" si="15"/>
        <v>0</v>
      </c>
      <c r="U158" s="87">
        <f t="shared" si="15"/>
        <v>0</v>
      </c>
      <c r="V158" s="87">
        <f t="shared" si="15"/>
        <v>0</v>
      </c>
      <c r="W158" s="87">
        <f t="shared" si="15"/>
        <v>0</v>
      </c>
      <c r="X158" s="87">
        <f t="shared" si="15"/>
        <v>0</v>
      </c>
      <c r="Y158" s="87">
        <f t="shared" si="15"/>
        <v>0</v>
      </c>
      <c r="Z158" s="87">
        <f t="shared" si="15"/>
        <v>0</v>
      </c>
    </row>
    <row r="159" spans="2:26" s="79" customFormat="1" x14ac:dyDescent="0.2">
      <c r="B159" s="86">
        <f>'3. Investeringen'!B159</f>
        <v>145</v>
      </c>
      <c r="C159" s="86" t="str">
        <f>'3. Investeringen'!C159</f>
        <v>Nieuwe investeringen</v>
      </c>
      <c r="D159" s="86" t="str">
        <f>'3. Investeringen'!F159</f>
        <v>TD</v>
      </c>
      <c r="E159" s="173">
        <f>'3. Investeringen'!M159</f>
        <v>27.5</v>
      </c>
      <c r="F159" s="121">
        <f>'3. Investeringen'!N159</f>
        <v>2011</v>
      </c>
      <c r="G159" s="86">
        <f>'3. Investeringen'!O159</f>
        <v>26583.333333333332</v>
      </c>
      <c r="H159" s="20"/>
      <c r="I159" s="138">
        <f>'5. Selectie'!P208</f>
        <v>1</v>
      </c>
      <c r="J159" s="20"/>
      <c r="K159" s="87">
        <f t="shared" si="15"/>
        <v>26583.333333333332</v>
      </c>
      <c r="L159" s="87">
        <f t="shared" si="15"/>
        <v>0</v>
      </c>
      <c r="M159" s="87">
        <f t="shared" si="15"/>
        <v>0</v>
      </c>
      <c r="N159" s="87">
        <f t="shared" si="15"/>
        <v>0</v>
      </c>
      <c r="O159" s="87">
        <f t="shared" si="15"/>
        <v>0</v>
      </c>
      <c r="P159" s="87">
        <f t="shared" si="15"/>
        <v>0</v>
      </c>
      <c r="Q159" s="87">
        <f t="shared" si="15"/>
        <v>0</v>
      </c>
      <c r="R159" s="87">
        <f t="shared" si="15"/>
        <v>0</v>
      </c>
      <c r="S159" s="87">
        <f t="shared" si="15"/>
        <v>0</v>
      </c>
      <c r="T159" s="87">
        <f t="shared" si="15"/>
        <v>0</v>
      </c>
      <c r="U159" s="87">
        <f t="shared" si="15"/>
        <v>0</v>
      </c>
      <c r="V159" s="87">
        <f t="shared" si="15"/>
        <v>0</v>
      </c>
      <c r="W159" s="87">
        <f t="shared" si="15"/>
        <v>0</v>
      </c>
      <c r="X159" s="87">
        <f t="shared" si="15"/>
        <v>0</v>
      </c>
      <c r="Y159" s="87">
        <f t="shared" si="15"/>
        <v>0</v>
      </c>
      <c r="Z159" s="87">
        <f t="shared" si="15"/>
        <v>0</v>
      </c>
    </row>
    <row r="160" spans="2:26" s="79" customFormat="1" x14ac:dyDescent="0.2">
      <c r="B160" s="86">
        <f>'3. Investeringen'!B160</f>
        <v>146</v>
      </c>
      <c r="C160" s="86" t="str">
        <f>'3. Investeringen'!C160</f>
        <v>Nieuwe investeringen</v>
      </c>
      <c r="D160" s="86" t="str">
        <f>'3. Investeringen'!F160</f>
        <v>TD</v>
      </c>
      <c r="E160" s="173">
        <f>'3. Investeringen'!M160</f>
        <v>7.5</v>
      </c>
      <c r="F160" s="121">
        <f>'3. Investeringen'!N160</f>
        <v>2011</v>
      </c>
      <c r="G160" s="86">
        <f>'3. Investeringen'!O160</f>
        <v>9000</v>
      </c>
      <c r="H160" s="20"/>
      <c r="I160" s="138">
        <f>'5. Selectie'!P209</f>
        <v>1</v>
      </c>
      <c r="J160" s="20"/>
      <c r="K160" s="87">
        <f t="shared" si="15"/>
        <v>9000</v>
      </c>
      <c r="L160" s="87">
        <f t="shared" si="15"/>
        <v>0</v>
      </c>
      <c r="M160" s="87">
        <f t="shared" si="15"/>
        <v>0</v>
      </c>
      <c r="N160" s="87">
        <f t="shared" si="15"/>
        <v>0</v>
      </c>
      <c r="O160" s="87">
        <f t="shared" si="15"/>
        <v>0</v>
      </c>
      <c r="P160" s="87">
        <f t="shared" si="15"/>
        <v>0</v>
      </c>
      <c r="Q160" s="87">
        <f t="shared" si="15"/>
        <v>0</v>
      </c>
      <c r="R160" s="87">
        <f t="shared" si="15"/>
        <v>0</v>
      </c>
      <c r="S160" s="87">
        <f t="shared" si="15"/>
        <v>0</v>
      </c>
      <c r="T160" s="87">
        <f t="shared" si="15"/>
        <v>0</v>
      </c>
      <c r="U160" s="87">
        <f t="shared" si="15"/>
        <v>0</v>
      </c>
      <c r="V160" s="87">
        <f t="shared" si="15"/>
        <v>0</v>
      </c>
      <c r="W160" s="87">
        <f t="shared" si="15"/>
        <v>0</v>
      </c>
      <c r="X160" s="87">
        <f t="shared" si="15"/>
        <v>0</v>
      </c>
      <c r="Y160" s="87">
        <f t="shared" si="15"/>
        <v>0</v>
      </c>
      <c r="Z160" s="87">
        <f t="shared" si="15"/>
        <v>0</v>
      </c>
    </row>
    <row r="161" spans="2:26" s="79" customFormat="1" x14ac:dyDescent="0.2">
      <c r="B161" s="86">
        <f>'3. Investeringen'!B161</f>
        <v>147</v>
      </c>
      <c r="C161" s="86" t="str">
        <f>'3. Investeringen'!C161</f>
        <v>Nieuwe investeringen</v>
      </c>
      <c r="D161" s="86" t="str">
        <f>'3. Investeringen'!F161</f>
        <v>TD</v>
      </c>
      <c r="E161" s="173">
        <f>'3. Investeringen'!M161</f>
        <v>2.5</v>
      </c>
      <c r="F161" s="121">
        <f>'3. Investeringen'!N161</f>
        <v>2011</v>
      </c>
      <c r="G161" s="86">
        <f>'3. Investeringen'!O161</f>
        <v>57000</v>
      </c>
      <c r="H161" s="20"/>
      <c r="I161" s="138">
        <f>'5. Selectie'!P210</f>
        <v>1</v>
      </c>
      <c r="J161" s="20"/>
      <c r="K161" s="87">
        <f t="shared" si="15"/>
        <v>57000</v>
      </c>
      <c r="L161" s="87">
        <f t="shared" si="15"/>
        <v>0</v>
      </c>
      <c r="M161" s="87">
        <f t="shared" si="15"/>
        <v>0</v>
      </c>
      <c r="N161" s="87">
        <f t="shared" si="15"/>
        <v>0</v>
      </c>
      <c r="O161" s="87">
        <f t="shared" si="15"/>
        <v>0</v>
      </c>
      <c r="P161" s="87">
        <f t="shared" si="15"/>
        <v>0</v>
      </c>
      <c r="Q161" s="87">
        <f t="shared" si="15"/>
        <v>0</v>
      </c>
      <c r="R161" s="87">
        <f t="shared" si="15"/>
        <v>0</v>
      </c>
      <c r="S161" s="87">
        <f t="shared" si="15"/>
        <v>0</v>
      </c>
      <c r="T161" s="87">
        <f t="shared" si="15"/>
        <v>0</v>
      </c>
      <c r="U161" s="87">
        <f t="shared" si="15"/>
        <v>0</v>
      </c>
      <c r="V161" s="87">
        <f t="shared" si="15"/>
        <v>0</v>
      </c>
      <c r="W161" s="87">
        <f t="shared" si="15"/>
        <v>0</v>
      </c>
      <c r="X161" s="87">
        <f t="shared" si="15"/>
        <v>0</v>
      </c>
      <c r="Y161" s="87">
        <f t="shared" si="15"/>
        <v>0</v>
      </c>
      <c r="Z161" s="87">
        <f t="shared" si="15"/>
        <v>0</v>
      </c>
    </row>
    <row r="162" spans="2:26" s="79" customFormat="1" x14ac:dyDescent="0.2">
      <c r="B162" s="86">
        <f>'3. Investeringen'!B162</f>
        <v>148</v>
      </c>
      <c r="C162" s="86" t="str">
        <f>'3. Investeringen'!C162</f>
        <v>Nieuwe investeringen</v>
      </c>
      <c r="D162" s="86" t="str">
        <f>'3. Investeringen'!F162</f>
        <v>TD</v>
      </c>
      <c r="E162" s="173">
        <f>'3. Investeringen'!M162</f>
        <v>53.5</v>
      </c>
      <c r="F162" s="121">
        <f>'3. Investeringen'!N162</f>
        <v>2011</v>
      </c>
      <c r="G162" s="86">
        <f>'3. Investeringen'!O162</f>
        <v>172464.02018181904</v>
      </c>
      <c r="H162" s="20"/>
      <c r="I162" s="138">
        <f>'5. Selectie'!P211</f>
        <v>1</v>
      </c>
      <c r="J162" s="20"/>
      <c r="K162" s="87">
        <f t="shared" si="15"/>
        <v>172464.02018181904</v>
      </c>
      <c r="L162" s="87">
        <f t="shared" si="15"/>
        <v>0</v>
      </c>
      <c r="M162" s="87">
        <f t="shared" si="15"/>
        <v>0</v>
      </c>
      <c r="N162" s="87">
        <f t="shared" si="15"/>
        <v>0</v>
      </c>
      <c r="O162" s="87">
        <f t="shared" si="15"/>
        <v>0</v>
      </c>
      <c r="P162" s="87">
        <f t="shared" si="15"/>
        <v>0</v>
      </c>
      <c r="Q162" s="87">
        <f t="shared" si="15"/>
        <v>0</v>
      </c>
      <c r="R162" s="87">
        <f t="shared" si="15"/>
        <v>0</v>
      </c>
      <c r="S162" s="87">
        <f t="shared" si="15"/>
        <v>0</v>
      </c>
      <c r="T162" s="87">
        <f t="shared" si="15"/>
        <v>0</v>
      </c>
      <c r="U162" s="87">
        <f t="shared" si="15"/>
        <v>0</v>
      </c>
      <c r="V162" s="87">
        <f t="shared" si="15"/>
        <v>0</v>
      </c>
      <c r="W162" s="87">
        <f t="shared" si="15"/>
        <v>0</v>
      </c>
      <c r="X162" s="87">
        <f t="shared" si="15"/>
        <v>0</v>
      </c>
      <c r="Y162" s="87">
        <f t="shared" si="15"/>
        <v>0</v>
      </c>
      <c r="Z162" s="87">
        <f t="shared" si="15"/>
        <v>0</v>
      </c>
    </row>
    <row r="163" spans="2:26" s="79" customFormat="1" x14ac:dyDescent="0.2">
      <c r="B163" s="86">
        <f>'3. Investeringen'!B163</f>
        <v>149</v>
      </c>
      <c r="C163" s="86" t="str">
        <f>'3. Investeringen'!C163</f>
        <v>Nieuwe investeringen</v>
      </c>
      <c r="D163" s="86" t="str">
        <f>'3. Investeringen'!F163</f>
        <v>TD</v>
      </c>
      <c r="E163" s="173">
        <f>'3. Investeringen'!M163</f>
        <v>43.5</v>
      </c>
      <c r="F163" s="121">
        <f>'3. Investeringen'!N163</f>
        <v>2011</v>
      </c>
      <c r="G163" s="86">
        <f>'3. Investeringen'!O163</f>
        <v>162886.38800001476</v>
      </c>
      <c r="H163" s="20"/>
      <c r="I163" s="138">
        <f>'5. Selectie'!P212</f>
        <v>1</v>
      </c>
      <c r="J163" s="20"/>
      <c r="K163" s="87">
        <f t="shared" si="15"/>
        <v>162886.38800001476</v>
      </c>
      <c r="L163" s="87">
        <f t="shared" si="15"/>
        <v>0</v>
      </c>
      <c r="M163" s="87">
        <f t="shared" si="15"/>
        <v>0</v>
      </c>
      <c r="N163" s="87">
        <f t="shared" si="15"/>
        <v>0</v>
      </c>
      <c r="O163" s="87">
        <f t="shared" si="15"/>
        <v>0</v>
      </c>
      <c r="P163" s="87">
        <f t="shared" si="15"/>
        <v>0</v>
      </c>
      <c r="Q163" s="87">
        <f t="shared" si="15"/>
        <v>0</v>
      </c>
      <c r="R163" s="87">
        <f t="shared" si="15"/>
        <v>0</v>
      </c>
      <c r="S163" s="87">
        <f t="shared" si="15"/>
        <v>0</v>
      </c>
      <c r="T163" s="87">
        <f t="shared" si="15"/>
        <v>0</v>
      </c>
      <c r="U163" s="87">
        <f t="shared" si="15"/>
        <v>0</v>
      </c>
      <c r="V163" s="87">
        <f t="shared" si="15"/>
        <v>0</v>
      </c>
      <c r="W163" s="87">
        <f t="shared" si="15"/>
        <v>0</v>
      </c>
      <c r="X163" s="87">
        <f t="shared" si="15"/>
        <v>0</v>
      </c>
      <c r="Y163" s="87">
        <f t="shared" si="15"/>
        <v>0</v>
      </c>
      <c r="Z163" s="87">
        <f t="shared" si="15"/>
        <v>0</v>
      </c>
    </row>
    <row r="164" spans="2:26" s="79" customFormat="1" x14ac:dyDescent="0.2">
      <c r="B164" s="86">
        <f>'3. Investeringen'!B164</f>
        <v>150</v>
      </c>
      <c r="C164" s="86" t="str">
        <f>'3. Investeringen'!C164</f>
        <v>Nieuwe investeringen</v>
      </c>
      <c r="D164" s="86" t="str">
        <f>'3. Investeringen'!F164</f>
        <v>TD</v>
      </c>
      <c r="E164" s="173">
        <f>'3. Investeringen'!M164</f>
        <v>28.5</v>
      </c>
      <c r="F164" s="121">
        <f>'3. Investeringen'!N164</f>
        <v>2011</v>
      </c>
      <c r="G164" s="86">
        <f>'3. Investeringen'!O164</f>
        <v>669172.29550284881</v>
      </c>
      <c r="H164" s="20"/>
      <c r="I164" s="138">
        <f>'5. Selectie'!P213</f>
        <v>1</v>
      </c>
      <c r="J164" s="20"/>
      <c r="K164" s="87">
        <f t="shared" si="15"/>
        <v>669172.29550284881</v>
      </c>
      <c r="L164" s="87">
        <f t="shared" si="15"/>
        <v>0</v>
      </c>
      <c r="M164" s="87">
        <f t="shared" si="15"/>
        <v>0</v>
      </c>
      <c r="N164" s="87">
        <f t="shared" si="15"/>
        <v>0</v>
      </c>
      <c r="O164" s="87">
        <f t="shared" si="15"/>
        <v>0</v>
      </c>
      <c r="P164" s="87">
        <f t="shared" si="15"/>
        <v>0</v>
      </c>
      <c r="Q164" s="87">
        <f t="shared" si="15"/>
        <v>0</v>
      </c>
      <c r="R164" s="87">
        <f t="shared" si="15"/>
        <v>0</v>
      </c>
      <c r="S164" s="87">
        <f t="shared" si="15"/>
        <v>0</v>
      </c>
      <c r="T164" s="87">
        <f t="shared" si="15"/>
        <v>0</v>
      </c>
      <c r="U164" s="87">
        <f t="shared" si="15"/>
        <v>0</v>
      </c>
      <c r="V164" s="87">
        <f t="shared" si="15"/>
        <v>0</v>
      </c>
      <c r="W164" s="87">
        <f t="shared" si="15"/>
        <v>0</v>
      </c>
      <c r="X164" s="87">
        <f t="shared" si="15"/>
        <v>0</v>
      </c>
      <c r="Y164" s="87">
        <f t="shared" si="15"/>
        <v>0</v>
      </c>
      <c r="Z164" s="87">
        <f t="shared" si="15"/>
        <v>0</v>
      </c>
    </row>
    <row r="165" spans="2:26" s="79" customFormat="1" x14ac:dyDescent="0.2">
      <c r="B165" s="86">
        <f>'3. Investeringen'!B165</f>
        <v>151</v>
      </c>
      <c r="C165" s="86" t="str">
        <f>'3. Investeringen'!C165</f>
        <v>Nieuwe investeringen</v>
      </c>
      <c r="D165" s="86" t="str">
        <f>'3. Investeringen'!F165</f>
        <v>TD</v>
      </c>
      <c r="E165" s="173">
        <f>'3. Investeringen'!M165</f>
        <v>23.5</v>
      </c>
      <c r="F165" s="121">
        <f>'3. Investeringen'!N165</f>
        <v>2011</v>
      </c>
      <c r="G165" s="86">
        <f>'3. Investeringen'!O165</f>
        <v>9.4E-7</v>
      </c>
      <c r="H165" s="20"/>
      <c r="I165" s="138">
        <f>'5. Selectie'!P214</f>
        <v>1</v>
      </c>
      <c r="J165" s="20"/>
      <c r="K165" s="87">
        <f t="shared" ref="K165:Z174" si="16">($F165=K$14)*$I165*$G165</f>
        <v>9.4E-7</v>
      </c>
      <c r="L165" s="87">
        <f t="shared" si="16"/>
        <v>0</v>
      </c>
      <c r="M165" s="87">
        <f t="shared" si="16"/>
        <v>0</v>
      </c>
      <c r="N165" s="87">
        <f t="shared" si="16"/>
        <v>0</v>
      </c>
      <c r="O165" s="87">
        <f t="shared" si="16"/>
        <v>0</v>
      </c>
      <c r="P165" s="87">
        <f t="shared" si="16"/>
        <v>0</v>
      </c>
      <c r="Q165" s="87">
        <f t="shared" si="16"/>
        <v>0</v>
      </c>
      <c r="R165" s="87">
        <f t="shared" si="16"/>
        <v>0</v>
      </c>
      <c r="S165" s="87">
        <f t="shared" si="16"/>
        <v>0</v>
      </c>
      <c r="T165" s="87">
        <f t="shared" si="16"/>
        <v>0</v>
      </c>
      <c r="U165" s="87">
        <f t="shared" si="16"/>
        <v>0</v>
      </c>
      <c r="V165" s="87">
        <f t="shared" si="16"/>
        <v>0</v>
      </c>
      <c r="W165" s="87">
        <f t="shared" si="16"/>
        <v>0</v>
      </c>
      <c r="X165" s="87">
        <f t="shared" si="16"/>
        <v>0</v>
      </c>
      <c r="Y165" s="87">
        <f t="shared" si="16"/>
        <v>0</v>
      </c>
      <c r="Z165" s="87">
        <f t="shared" si="16"/>
        <v>0</v>
      </c>
    </row>
    <row r="166" spans="2:26" s="79" customFormat="1" x14ac:dyDescent="0.2">
      <c r="B166" s="86">
        <f>'3. Investeringen'!B166</f>
        <v>152</v>
      </c>
      <c r="C166" s="86" t="str">
        <f>'3. Investeringen'!C166</f>
        <v>Nieuwe investeringen</v>
      </c>
      <c r="D166" s="86" t="str">
        <f>'3. Investeringen'!F166</f>
        <v>TD</v>
      </c>
      <c r="E166" s="173">
        <f>'3. Investeringen'!M166</f>
        <v>8.5</v>
      </c>
      <c r="F166" s="121">
        <f>'3. Investeringen'!N166</f>
        <v>2011</v>
      </c>
      <c r="G166" s="86">
        <f>'3. Investeringen'!O166</f>
        <v>30807.025999999998</v>
      </c>
      <c r="H166" s="20"/>
      <c r="I166" s="138">
        <f>'5. Selectie'!P215</f>
        <v>1</v>
      </c>
      <c r="J166" s="20"/>
      <c r="K166" s="87">
        <f t="shared" si="16"/>
        <v>30807.025999999998</v>
      </c>
      <c r="L166" s="87">
        <f t="shared" si="16"/>
        <v>0</v>
      </c>
      <c r="M166" s="87">
        <f t="shared" si="16"/>
        <v>0</v>
      </c>
      <c r="N166" s="87">
        <f t="shared" si="16"/>
        <v>0</v>
      </c>
      <c r="O166" s="87">
        <f t="shared" si="16"/>
        <v>0</v>
      </c>
      <c r="P166" s="87">
        <f t="shared" si="16"/>
        <v>0</v>
      </c>
      <c r="Q166" s="87">
        <f t="shared" si="16"/>
        <v>0</v>
      </c>
      <c r="R166" s="87">
        <f t="shared" si="16"/>
        <v>0</v>
      </c>
      <c r="S166" s="87">
        <f t="shared" si="16"/>
        <v>0</v>
      </c>
      <c r="T166" s="87">
        <f t="shared" si="16"/>
        <v>0</v>
      </c>
      <c r="U166" s="87">
        <f t="shared" si="16"/>
        <v>0</v>
      </c>
      <c r="V166" s="87">
        <f t="shared" si="16"/>
        <v>0</v>
      </c>
      <c r="W166" s="87">
        <f t="shared" si="16"/>
        <v>0</v>
      </c>
      <c r="X166" s="87">
        <f t="shared" si="16"/>
        <v>0</v>
      </c>
      <c r="Y166" s="87">
        <f t="shared" si="16"/>
        <v>0</v>
      </c>
      <c r="Z166" s="87">
        <f t="shared" si="16"/>
        <v>0</v>
      </c>
    </row>
    <row r="167" spans="2:26" s="79" customFormat="1" x14ac:dyDescent="0.2">
      <c r="B167" s="86">
        <f>'3. Investeringen'!B167</f>
        <v>153</v>
      </c>
      <c r="C167" s="86" t="str">
        <f>'3. Investeringen'!C167</f>
        <v>Nieuwe investeringen</v>
      </c>
      <c r="D167" s="86" t="str">
        <f>'3. Investeringen'!F167</f>
        <v>TD</v>
      </c>
      <c r="E167" s="173">
        <f>'3. Investeringen'!M167</f>
        <v>3.5</v>
      </c>
      <c r="F167" s="121">
        <f>'3. Investeringen'!N167</f>
        <v>2011</v>
      </c>
      <c r="G167" s="86">
        <f>'3. Investeringen'!O167</f>
        <v>477120.07699999987</v>
      </c>
      <c r="H167" s="20"/>
      <c r="I167" s="138">
        <f>'5. Selectie'!P216</f>
        <v>1</v>
      </c>
      <c r="J167" s="20"/>
      <c r="K167" s="87">
        <f t="shared" si="16"/>
        <v>477120.07699999987</v>
      </c>
      <c r="L167" s="87">
        <f t="shared" si="16"/>
        <v>0</v>
      </c>
      <c r="M167" s="87">
        <f t="shared" si="16"/>
        <v>0</v>
      </c>
      <c r="N167" s="87">
        <f t="shared" si="16"/>
        <v>0</v>
      </c>
      <c r="O167" s="87">
        <f t="shared" si="16"/>
        <v>0</v>
      </c>
      <c r="P167" s="87">
        <f t="shared" si="16"/>
        <v>0</v>
      </c>
      <c r="Q167" s="87">
        <f t="shared" si="16"/>
        <v>0</v>
      </c>
      <c r="R167" s="87">
        <f t="shared" si="16"/>
        <v>0</v>
      </c>
      <c r="S167" s="87">
        <f t="shared" si="16"/>
        <v>0</v>
      </c>
      <c r="T167" s="87">
        <f t="shared" si="16"/>
        <v>0</v>
      </c>
      <c r="U167" s="87">
        <f t="shared" si="16"/>
        <v>0</v>
      </c>
      <c r="V167" s="87">
        <f t="shared" si="16"/>
        <v>0</v>
      </c>
      <c r="W167" s="87">
        <f t="shared" si="16"/>
        <v>0</v>
      </c>
      <c r="X167" s="87">
        <f t="shared" si="16"/>
        <v>0</v>
      </c>
      <c r="Y167" s="87">
        <f t="shared" si="16"/>
        <v>0</v>
      </c>
      <c r="Z167" s="87">
        <f t="shared" si="16"/>
        <v>0</v>
      </c>
    </row>
    <row r="168" spans="2:26" s="79" customFormat="1" x14ac:dyDescent="0.2">
      <c r="B168" s="86">
        <f>'3. Investeringen'!B168</f>
        <v>154</v>
      </c>
      <c r="C168" s="86" t="str">
        <f>'3. Investeringen'!C168</f>
        <v>Nieuwe investeringen</v>
      </c>
      <c r="D168" s="86" t="str">
        <f>'3. Investeringen'!F168</f>
        <v>TD</v>
      </c>
      <c r="E168" s="173">
        <f>'3. Investeringen'!M168</f>
        <v>54.5</v>
      </c>
      <c r="F168" s="121">
        <f>'3. Investeringen'!N168</f>
        <v>2011</v>
      </c>
      <c r="G168" s="86">
        <f>'3. Investeringen'!O168</f>
        <v>174135.8137272739</v>
      </c>
      <c r="H168" s="20"/>
      <c r="I168" s="138">
        <f>'5. Selectie'!P217</f>
        <v>1</v>
      </c>
      <c r="J168" s="20"/>
      <c r="K168" s="87">
        <f t="shared" si="16"/>
        <v>174135.8137272739</v>
      </c>
      <c r="L168" s="87">
        <f t="shared" si="16"/>
        <v>0</v>
      </c>
      <c r="M168" s="87">
        <f t="shared" si="16"/>
        <v>0</v>
      </c>
      <c r="N168" s="87">
        <f t="shared" si="16"/>
        <v>0</v>
      </c>
      <c r="O168" s="87">
        <f t="shared" si="16"/>
        <v>0</v>
      </c>
      <c r="P168" s="87">
        <f t="shared" si="16"/>
        <v>0</v>
      </c>
      <c r="Q168" s="87">
        <f t="shared" si="16"/>
        <v>0</v>
      </c>
      <c r="R168" s="87">
        <f t="shared" si="16"/>
        <v>0</v>
      </c>
      <c r="S168" s="87">
        <f t="shared" si="16"/>
        <v>0</v>
      </c>
      <c r="T168" s="87">
        <f t="shared" si="16"/>
        <v>0</v>
      </c>
      <c r="U168" s="87">
        <f t="shared" si="16"/>
        <v>0</v>
      </c>
      <c r="V168" s="87">
        <f t="shared" si="16"/>
        <v>0</v>
      </c>
      <c r="W168" s="87">
        <f t="shared" si="16"/>
        <v>0</v>
      </c>
      <c r="X168" s="87">
        <f t="shared" si="16"/>
        <v>0</v>
      </c>
      <c r="Y168" s="87">
        <f t="shared" si="16"/>
        <v>0</v>
      </c>
      <c r="Z168" s="87">
        <f t="shared" si="16"/>
        <v>0</v>
      </c>
    </row>
    <row r="169" spans="2:26" s="79" customFormat="1" x14ac:dyDescent="0.2">
      <c r="B169" s="86">
        <f>'3. Investeringen'!B169</f>
        <v>155</v>
      </c>
      <c r="C169" s="86" t="str">
        <f>'3. Investeringen'!C169</f>
        <v>Nieuwe investeringen</v>
      </c>
      <c r="D169" s="86" t="str">
        <f>'3. Investeringen'!F169</f>
        <v>TD</v>
      </c>
      <c r="E169" s="173">
        <f>'3. Investeringen'!M169</f>
        <v>44.5</v>
      </c>
      <c r="F169" s="121">
        <f>'3. Investeringen'!N169</f>
        <v>2011</v>
      </c>
      <c r="G169" s="86">
        <f>'3. Investeringen'!O169</f>
        <v>738768.33222220116</v>
      </c>
      <c r="H169" s="20"/>
      <c r="I169" s="138">
        <f>'5. Selectie'!P218</f>
        <v>1</v>
      </c>
      <c r="J169" s="20"/>
      <c r="K169" s="87">
        <f t="shared" si="16"/>
        <v>738768.33222220116</v>
      </c>
      <c r="L169" s="87">
        <f t="shared" si="16"/>
        <v>0</v>
      </c>
      <c r="M169" s="87">
        <f t="shared" si="16"/>
        <v>0</v>
      </c>
      <c r="N169" s="87">
        <f t="shared" si="16"/>
        <v>0</v>
      </c>
      <c r="O169" s="87">
        <f t="shared" si="16"/>
        <v>0</v>
      </c>
      <c r="P169" s="87">
        <f t="shared" si="16"/>
        <v>0</v>
      </c>
      <c r="Q169" s="87">
        <f t="shared" si="16"/>
        <v>0</v>
      </c>
      <c r="R169" s="87">
        <f t="shared" si="16"/>
        <v>0</v>
      </c>
      <c r="S169" s="87">
        <f t="shared" si="16"/>
        <v>0</v>
      </c>
      <c r="T169" s="87">
        <f t="shared" si="16"/>
        <v>0</v>
      </c>
      <c r="U169" s="87">
        <f t="shared" si="16"/>
        <v>0</v>
      </c>
      <c r="V169" s="87">
        <f t="shared" si="16"/>
        <v>0</v>
      </c>
      <c r="W169" s="87">
        <f t="shared" si="16"/>
        <v>0</v>
      </c>
      <c r="X169" s="87">
        <f t="shared" si="16"/>
        <v>0</v>
      </c>
      <c r="Y169" s="87">
        <f t="shared" si="16"/>
        <v>0</v>
      </c>
      <c r="Z169" s="87">
        <f t="shared" si="16"/>
        <v>0</v>
      </c>
    </row>
    <row r="170" spans="2:26" s="79" customFormat="1" x14ac:dyDescent="0.2">
      <c r="B170" s="86">
        <f>'3. Investeringen'!B170</f>
        <v>156</v>
      </c>
      <c r="C170" s="86" t="str">
        <f>'3. Investeringen'!C170</f>
        <v>Nieuwe investeringen</v>
      </c>
      <c r="D170" s="86" t="str">
        <f>'3. Investeringen'!F170</f>
        <v>TD</v>
      </c>
      <c r="E170" s="173">
        <f>'3. Investeringen'!M170</f>
        <v>29.5</v>
      </c>
      <c r="F170" s="121">
        <f>'3. Investeringen'!N170</f>
        <v>2011</v>
      </c>
      <c r="G170" s="86">
        <f>'3. Investeringen'!O170</f>
        <v>571709.82300196798</v>
      </c>
      <c r="H170" s="20"/>
      <c r="I170" s="138">
        <f>'5. Selectie'!P219</f>
        <v>1</v>
      </c>
      <c r="J170" s="20"/>
      <c r="K170" s="87">
        <f t="shared" si="16"/>
        <v>571709.82300196798</v>
      </c>
      <c r="L170" s="87">
        <f t="shared" si="16"/>
        <v>0</v>
      </c>
      <c r="M170" s="87">
        <f t="shared" si="16"/>
        <v>0</v>
      </c>
      <c r="N170" s="87">
        <f t="shared" si="16"/>
        <v>0</v>
      </c>
      <c r="O170" s="87">
        <f t="shared" si="16"/>
        <v>0</v>
      </c>
      <c r="P170" s="87">
        <f t="shared" si="16"/>
        <v>0</v>
      </c>
      <c r="Q170" s="87">
        <f t="shared" si="16"/>
        <v>0</v>
      </c>
      <c r="R170" s="87">
        <f t="shared" si="16"/>
        <v>0</v>
      </c>
      <c r="S170" s="87">
        <f t="shared" si="16"/>
        <v>0</v>
      </c>
      <c r="T170" s="87">
        <f t="shared" si="16"/>
        <v>0</v>
      </c>
      <c r="U170" s="87">
        <f t="shared" si="16"/>
        <v>0</v>
      </c>
      <c r="V170" s="87">
        <f t="shared" si="16"/>
        <v>0</v>
      </c>
      <c r="W170" s="87">
        <f t="shared" si="16"/>
        <v>0</v>
      </c>
      <c r="X170" s="87">
        <f t="shared" si="16"/>
        <v>0</v>
      </c>
      <c r="Y170" s="87">
        <f t="shared" si="16"/>
        <v>0</v>
      </c>
      <c r="Z170" s="87">
        <f t="shared" si="16"/>
        <v>0</v>
      </c>
    </row>
    <row r="171" spans="2:26" s="79" customFormat="1" x14ac:dyDescent="0.2">
      <c r="B171" s="86">
        <f>'3. Investeringen'!B171</f>
        <v>157</v>
      </c>
      <c r="C171" s="86" t="str">
        <f>'3. Investeringen'!C171</f>
        <v>Nieuwe investeringen</v>
      </c>
      <c r="D171" s="86" t="str">
        <f>'3. Investeringen'!F171</f>
        <v>TD</v>
      </c>
      <c r="E171" s="173">
        <f>'3. Investeringen'!M171</f>
        <v>24.5</v>
      </c>
      <c r="F171" s="121">
        <f>'3. Investeringen'!N171</f>
        <v>2011</v>
      </c>
      <c r="G171" s="86">
        <f>'3. Investeringen'!O171</f>
        <v>9.7999999999999993E-7</v>
      </c>
      <c r="H171" s="20"/>
      <c r="I171" s="138">
        <f>'5. Selectie'!P220</f>
        <v>1</v>
      </c>
      <c r="J171" s="20"/>
      <c r="K171" s="87">
        <f t="shared" si="16"/>
        <v>9.7999999999999993E-7</v>
      </c>
      <c r="L171" s="87">
        <f t="shared" si="16"/>
        <v>0</v>
      </c>
      <c r="M171" s="87">
        <f t="shared" si="16"/>
        <v>0</v>
      </c>
      <c r="N171" s="87">
        <f t="shared" si="16"/>
        <v>0</v>
      </c>
      <c r="O171" s="87">
        <f t="shared" si="16"/>
        <v>0</v>
      </c>
      <c r="P171" s="87">
        <f t="shared" si="16"/>
        <v>0</v>
      </c>
      <c r="Q171" s="87">
        <f t="shared" si="16"/>
        <v>0</v>
      </c>
      <c r="R171" s="87">
        <f t="shared" si="16"/>
        <v>0</v>
      </c>
      <c r="S171" s="87">
        <f t="shared" si="16"/>
        <v>0</v>
      </c>
      <c r="T171" s="87">
        <f t="shared" si="16"/>
        <v>0</v>
      </c>
      <c r="U171" s="87">
        <f t="shared" si="16"/>
        <v>0</v>
      </c>
      <c r="V171" s="87">
        <f t="shared" si="16"/>
        <v>0</v>
      </c>
      <c r="W171" s="87">
        <f t="shared" si="16"/>
        <v>0</v>
      </c>
      <c r="X171" s="87">
        <f t="shared" si="16"/>
        <v>0</v>
      </c>
      <c r="Y171" s="87">
        <f t="shared" si="16"/>
        <v>0</v>
      </c>
      <c r="Z171" s="87">
        <f t="shared" si="16"/>
        <v>0</v>
      </c>
    </row>
    <row r="172" spans="2:26" s="79" customFormat="1" x14ac:dyDescent="0.2">
      <c r="B172" s="86">
        <f>'3. Investeringen'!B172</f>
        <v>158</v>
      </c>
      <c r="C172" s="86" t="str">
        <f>'3. Investeringen'!C172</f>
        <v>Nieuwe investeringen</v>
      </c>
      <c r="D172" s="86" t="str">
        <f>'3. Investeringen'!F172</f>
        <v>TD</v>
      </c>
      <c r="E172" s="173">
        <f>'3. Investeringen'!M172</f>
        <v>9.5</v>
      </c>
      <c r="F172" s="121">
        <f>'3. Investeringen'!N172</f>
        <v>2011</v>
      </c>
      <c r="G172" s="86">
        <f>'3. Investeringen'!O172</f>
        <v>195205.1735</v>
      </c>
      <c r="H172" s="20"/>
      <c r="I172" s="138">
        <f>'5. Selectie'!P221</f>
        <v>1</v>
      </c>
      <c r="J172" s="20"/>
      <c r="K172" s="87">
        <f t="shared" si="16"/>
        <v>195205.1735</v>
      </c>
      <c r="L172" s="87">
        <f t="shared" si="16"/>
        <v>0</v>
      </c>
      <c r="M172" s="87">
        <f t="shared" si="16"/>
        <v>0</v>
      </c>
      <c r="N172" s="87">
        <f t="shared" si="16"/>
        <v>0</v>
      </c>
      <c r="O172" s="87">
        <f t="shared" si="16"/>
        <v>0</v>
      </c>
      <c r="P172" s="87">
        <f t="shared" si="16"/>
        <v>0</v>
      </c>
      <c r="Q172" s="87">
        <f t="shared" si="16"/>
        <v>0</v>
      </c>
      <c r="R172" s="87">
        <f t="shared" si="16"/>
        <v>0</v>
      </c>
      <c r="S172" s="87">
        <f t="shared" si="16"/>
        <v>0</v>
      </c>
      <c r="T172" s="87">
        <f t="shared" si="16"/>
        <v>0</v>
      </c>
      <c r="U172" s="87">
        <f t="shared" si="16"/>
        <v>0</v>
      </c>
      <c r="V172" s="87">
        <f t="shared" si="16"/>
        <v>0</v>
      </c>
      <c r="W172" s="87">
        <f t="shared" si="16"/>
        <v>0</v>
      </c>
      <c r="X172" s="87">
        <f t="shared" si="16"/>
        <v>0</v>
      </c>
      <c r="Y172" s="87">
        <f t="shared" si="16"/>
        <v>0</v>
      </c>
      <c r="Z172" s="87">
        <f t="shared" si="16"/>
        <v>0</v>
      </c>
    </row>
    <row r="173" spans="2:26" s="79" customFormat="1" x14ac:dyDescent="0.2">
      <c r="B173" s="86">
        <f>'3. Investeringen'!B173</f>
        <v>159</v>
      </c>
      <c r="C173" s="86" t="str">
        <f>'3. Investeringen'!C173</f>
        <v>Nieuwe investeringen</v>
      </c>
      <c r="D173" s="86" t="str">
        <f>'3. Investeringen'!F173</f>
        <v>TD</v>
      </c>
      <c r="E173" s="173">
        <f>'3. Investeringen'!M173</f>
        <v>4.5</v>
      </c>
      <c r="F173" s="121">
        <f>'3. Investeringen'!N173</f>
        <v>2011</v>
      </c>
      <c r="G173" s="86">
        <f>'3. Investeringen'!O173</f>
        <v>1190113.956</v>
      </c>
      <c r="H173" s="20"/>
      <c r="I173" s="138">
        <f>'5. Selectie'!P222</f>
        <v>1</v>
      </c>
      <c r="J173" s="20"/>
      <c r="K173" s="87">
        <f t="shared" si="16"/>
        <v>1190113.956</v>
      </c>
      <c r="L173" s="87">
        <f t="shared" si="16"/>
        <v>0</v>
      </c>
      <c r="M173" s="87">
        <f t="shared" si="16"/>
        <v>0</v>
      </c>
      <c r="N173" s="87">
        <f t="shared" si="16"/>
        <v>0</v>
      </c>
      <c r="O173" s="87">
        <f t="shared" si="16"/>
        <v>0</v>
      </c>
      <c r="P173" s="87">
        <f t="shared" si="16"/>
        <v>0</v>
      </c>
      <c r="Q173" s="87">
        <f t="shared" si="16"/>
        <v>0</v>
      </c>
      <c r="R173" s="87">
        <f t="shared" si="16"/>
        <v>0</v>
      </c>
      <c r="S173" s="87">
        <f t="shared" si="16"/>
        <v>0</v>
      </c>
      <c r="T173" s="87">
        <f t="shared" si="16"/>
        <v>0</v>
      </c>
      <c r="U173" s="87">
        <f t="shared" si="16"/>
        <v>0</v>
      </c>
      <c r="V173" s="87">
        <f t="shared" si="16"/>
        <v>0</v>
      </c>
      <c r="W173" s="87">
        <f t="shared" si="16"/>
        <v>0</v>
      </c>
      <c r="X173" s="87">
        <f t="shared" si="16"/>
        <v>0</v>
      </c>
      <c r="Y173" s="87">
        <f t="shared" si="16"/>
        <v>0</v>
      </c>
      <c r="Z173" s="87">
        <f t="shared" si="16"/>
        <v>0</v>
      </c>
    </row>
    <row r="174" spans="2:26" s="79" customFormat="1" x14ac:dyDescent="0.2">
      <c r="B174" s="86">
        <f>'3. Investeringen'!B174</f>
        <v>160</v>
      </c>
      <c r="C174" s="86" t="str">
        <f>'3. Investeringen'!C174</f>
        <v>Nieuwe investeringen</v>
      </c>
      <c r="D174" s="86" t="str">
        <f>'3. Investeringen'!F174</f>
        <v>TD</v>
      </c>
      <c r="E174" s="173">
        <f>'3. Investeringen'!M174</f>
        <v>0</v>
      </c>
      <c r="F174" s="121">
        <f>'3. Investeringen'!N174</f>
        <v>2011</v>
      </c>
      <c r="G174" s="86">
        <f>'3. Investeringen'!O174</f>
        <v>1.0099999999999999E-6</v>
      </c>
      <c r="H174" s="20"/>
      <c r="I174" s="138">
        <f>'5. Selectie'!P223</f>
        <v>1</v>
      </c>
      <c r="J174" s="20"/>
      <c r="K174" s="87">
        <f t="shared" si="16"/>
        <v>1.0099999999999999E-6</v>
      </c>
      <c r="L174" s="87">
        <f t="shared" si="16"/>
        <v>0</v>
      </c>
      <c r="M174" s="87">
        <f t="shared" si="16"/>
        <v>0</v>
      </c>
      <c r="N174" s="87">
        <f t="shared" si="16"/>
        <v>0</v>
      </c>
      <c r="O174" s="87">
        <f t="shared" si="16"/>
        <v>0</v>
      </c>
      <c r="P174" s="87">
        <f t="shared" si="16"/>
        <v>0</v>
      </c>
      <c r="Q174" s="87">
        <f t="shared" si="16"/>
        <v>0</v>
      </c>
      <c r="R174" s="87">
        <f t="shared" si="16"/>
        <v>0</v>
      </c>
      <c r="S174" s="87">
        <f t="shared" si="16"/>
        <v>0</v>
      </c>
      <c r="T174" s="87">
        <f t="shared" si="16"/>
        <v>0</v>
      </c>
      <c r="U174" s="87">
        <f t="shared" si="16"/>
        <v>0</v>
      </c>
      <c r="V174" s="87">
        <f t="shared" si="16"/>
        <v>0</v>
      </c>
      <c r="W174" s="87">
        <f t="shared" si="16"/>
        <v>0</v>
      </c>
      <c r="X174" s="87">
        <f t="shared" si="16"/>
        <v>0</v>
      </c>
      <c r="Y174" s="87">
        <f t="shared" si="16"/>
        <v>0</v>
      </c>
      <c r="Z174" s="87">
        <f t="shared" si="16"/>
        <v>0</v>
      </c>
    </row>
    <row r="175" spans="2:26" s="79" customFormat="1" x14ac:dyDescent="0.2">
      <c r="B175" s="86">
        <f>'3. Investeringen'!B175</f>
        <v>161</v>
      </c>
      <c r="C175" s="86" t="str">
        <f>'3. Investeringen'!C175</f>
        <v>Nieuwe investeringen</v>
      </c>
      <c r="D175" s="86" t="str">
        <f>'3. Investeringen'!F175</f>
        <v>TD</v>
      </c>
      <c r="E175" s="173">
        <f>'3. Investeringen'!M175</f>
        <v>55</v>
      </c>
      <c r="F175" s="121">
        <f>'3. Investeringen'!N175</f>
        <v>2011</v>
      </c>
      <c r="G175" s="86">
        <f>'3. Investeringen'!O175</f>
        <v>406193.79000000015</v>
      </c>
      <c r="H175" s="20"/>
      <c r="I175" s="138">
        <f>'5. Selectie'!P224</f>
        <v>1</v>
      </c>
      <c r="J175" s="20"/>
      <c r="K175" s="87">
        <f t="shared" ref="K175:Z184" si="17">($F175=K$14)*$I175*$G175</f>
        <v>406193.79000000015</v>
      </c>
      <c r="L175" s="87">
        <f t="shared" si="17"/>
        <v>0</v>
      </c>
      <c r="M175" s="87">
        <f t="shared" si="17"/>
        <v>0</v>
      </c>
      <c r="N175" s="87">
        <f t="shared" si="17"/>
        <v>0</v>
      </c>
      <c r="O175" s="87">
        <f t="shared" si="17"/>
        <v>0</v>
      </c>
      <c r="P175" s="87">
        <f t="shared" si="17"/>
        <v>0</v>
      </c>
      <c r="Q175" s="87">
        <f t="shared" si="17"/>
        <v>0</v>
      </c>
      <c r="R175" s="87">
        <f t="shared" si="17"/>
        <v>0</v>
      </c>
      <c r="S175" s="87">
        <f t="shared" si="17"/>
        <v>0</v>
      </c>
      <c r="T175" s="87">
        <f t="shared" si="17"/>
        <v>0</v>
      </c>
      <c r="U175" s="87">
        <f t="shared" si="17"/>
        <v>0</v>
      </c>
      <c r="V175" s="87">
        <f t="shared" si="17"/>
        <v>0</v>
      </c>
      <c r="W175" s="87">
        <f t="shared" si="17"/>
        <v>0</v>
      </c>
      <c r="X175" s="87">
        <f t="shared" si="17"/>
        <v>0</v>
      </c>
      <c r="Y175" s="87">
        <f t="shared" si="17"/>
        <v>0</v>
      </c>
      <c r="Z175" s="87">
        <f t="shared" si="17"/>
        <v>0</v>
      </c>
    </row>
    <row r="176" spans="2:26" s="79" customFormat="1" x14ac:dyDescent="0.2">
      <c r="B176" s="86">
        <f>'3. Investeringen'!B176</f>
        <v>162</v>
      </c>
      <c r="C176" s="86" t="str">
        <f>'3. Investeringen'!C176</f>
        <v>Nieuwe investeringen</v>
      </c>
      <c r="D176" s="86" t="str">
        <f>'3. Investeringen'!F176</f>
        <v>TD</v>
      </c>
      <c r="E176" s="173">
        <f>'3. Investeringen'!M176</f>
        <v>45</v>
      </c>
      <c r="F176" s="121">
        <f>'3. Investeringen'!N176</f>
        <v>2011</v>
      </c>
      <c r="G176" s="86">
        <f>'3. Investeringen'!O176</f>
        <v>1949597.6300000034</v>
      </c>
      <c r="H176" s="20"/>
      <c r="I176" s="138">
        <f>'5. Selectie'!P225</f>
        <v>1</v>
      </c>
      <c r="J176" s="20"/>
      <c r="K176" s="87">
        <f t="shared" si="17"/>
        <v>1949597.6300000034</v>
      </c>
      <c r="L176" s="87">
        <f t="shared" si="17"/>
        <v>0</v>
      </c>
      <c r="M176" s="87">
        <f t="shared" si="17"/>
        <v>0</v>
      </c>
      <c r="N176" s="87">
        <f t="shared" si="17"/>
        <v>0</v>
      </c>
      <c r="O176" s="87">
        <f t="shared" si="17"/>
        <v>0</v>
      </c>
      <c r="P176" s="87">
        <f t="shared" si="17"/>
        <v>0</v>
      </c>
      <c r="Q176" s="87">
        <f t="shared" si="17"/>
        <v>0</v>
      </c>
      <c r="R176" s="87">
        <f t="shared" si="17"/>
        <v>0</v>
      </c>
      <c r="S176" s="87">
        <f t="shared" si="17"/>
        <v>0</v>
      </c>
      <c r="T176" s="87">
        <f t="shared" si="17"/>
        <v>0</v>
      </c>
      <c r="U176" s="87">
        <f t="shared" si="17"/>
        <v>0</v>
      </c>
      <c r="V176" s="87">
        <f t="shared" si="17"/>
        <v>0</v>
      </c>
      <c r="W176" s="87">
        <f t="shared" si="17"/>
        <v>0</v>
      </c>
      <c r="X176" s="87">
        <f t="shared" si="17"/>
        <v>0</v>
      </c>
      <c r="Y176" s="87">
        <f t="shared" si="17"/>
        <v>0</v>
      </c>
      <c r="Z176" s="87">
        <f t="shared" si="17"/>
        <v>0</v>
      </c>
    </row>
    <row r="177" spans="2:26" s="79" customFormat="1" x14ac:dyDescent="0.2">
      <c r="B177" s="86">
        <f>'3. Investeringen'!B177</f>
        <v>163</v>
      </c>
      <c r="C177" s="86" t="str">
        <f>'3. Investeringen'!C177</f>
        <v>Nieuwe investeringen</v>
      </c>
      <c r="D177" s="86" t="str">
        <f>'3. Investeringen'!F177</f>
        <v>TD</v>
      </c>
      <c r="E177" s="173">
        <f>'3. Investeringen'!M177</f>
        <v>30</v>
      </c>
      <c r="F177" s="121">
        <f>'3. Investeringen'!N177</f>
        <v>2011</v>
      </c>
      <c r="G177" s="86">
        <f>'3. Investeringen'!O177</f>
        <v>1232203.77</v>
      </c>
      <c r="H177" s="20"/>
      <c r="I177" s="138">
        <f>'5. Selectie'!P226</f>
        <v>1</v>
      </c>
      <c r="J177" s="20"/>
      <c r="K177" s="87">
        <f t="shared" si="17"/>
        <v>1232203.77</v>
      </c>
      <c r="L177" s="87">
        <f t="shared" si="17"/>
        <v>0</v>
      </c>
      <c r="M177" s="87">
        <f t="shared" si="17"/>
        <v>0</v>
      </c>
      <c r="N177" s="87">
        <f t="shared" si="17"/>
        <v>0</v>
      </c>
      <c r="O177" s="87">
        <f t="shared" si="17"/>
        <v>0</v>
      </c>
      <c r="P177" s="87">
        <f t="shared" si="17"/>
        <v>0</v>
      </c>
      <c r="Q177" s="87">
        <f t="shared" si="17"/>
        <v>0</v>
      </c>
      <c r="R177" s="87">
        <f t="shared" si="17"/>
        <v>0</v>
      </c>
      <c r="S177" s="87">
        <f t="shared" si="17"/>
        <v>0</v>
      </c>
      <c r="T177" s="87">
        <f t="shared" si="17"/>
        <v>0</v>
      </c>
      <c r="U177" s="87">
        <f t="shared" si="17"/>
        <v>0</v>
      </c>
      <c r="V177" s="87">
        <f t="shared" si="17"/>
        <v>0</v>
      </c>
      <c r="W177" s="87">
        <f t="shared" si="17"/>
        <v>0</v>
      </c>
      <c r="X177" s="87">
        <f t="shared" si="17"/>
        <v>0</v>
      </c>
      <c r="Y177" s="87">
        <f t="shared" si="17"/>
        <v>0</v>
      </c>
      <c r="Z177" s="87">
        <f t="shared" si="17"/>
        <v>0</v>
      </c>
    </row>
    <row r="178" spans="2:26" s="79" customFormat="1" x14ac:dyDescent="0.2">
      <c r="B178" s="86">
        <f>'3. Investeringen'!B178</f>
        <v>164</v>
      </c>
      <c r="C178" s="86" t="str">
        <f>'3. Investeringen'!C178</f>
        <v>Nieuwe investeringen</v>
      </c>
      <c r="D178" s="86" t="str">
        <f>'3. Investeringen'!F178</f>
        <v>AD</v>
      </c>
      <c r="E178" s="173">
        <f>'3. Investeringen'!M178</f>
        <v>37.5</v>
      </c>
      <c r="F178" s="121">
        <f>'3. Investeringen'!N178</f>
        <v>2011</v>
      </c>
      <c r="G178" s="86">
        <f>'3. Investeringen'!O178</f>
        <v>1225837.5677867427</v>
      </c>
      <c r="H178" s="20"/>
      <c r="I178" s="138">
        <f>'5. Selectie'!P227</f>
        <v>1</v>
      </c>
      <c r="J178" s="20"/>
      <c r="K178" s="87">
        <f t="shared" si="17"/>
        <v>1225837.5677867427</v>
      </c>
      <c r="L178" s="87">
        <f t="shared" si="17"/>
        <v>0</v>
      </c>
      <c r="M178" s="87">
        <f t="shared" si="17"/>
        <v>0</v>
      </c>
      <c r="N178" s="87">
        <f t="shared" si="17"/>
        <v>0</v>
      </c>
      <c r="O178" s="87">
        <f t="shared" si="17"/>
        <v>0</v>
      </c>
      <c r="P178" s="87">
        <f t="shared" si="17"/>
        <v>0</v>
      </c>
      <c r="Q178" s="87">
        <f t="shared" si="17"/>
        <v>0</v>
      </c>
      <c r="R178" s="87">
        <f t="shared" si="17"/>
        <v>0</v>
      </c>
      <c r="S178" s="87">
        <f t="shared" si="17"/>
        <v>0</v>
      </c>
      <c r="T178" s="87">
        <f t="shared" si="17"/>
        <v>0</v>
      </c>
      <c r="U178" s="87">
        <f t="shared" si="17"/>
        <v>0</v>
      </c>
      <c r="V178" s="87">
        <f t="shared" si="17"/>
        <v>0</v>
      </c>
      <c r="W178" s="87">
        <f t="shared" si="17"/>
        <v>0</v>
      </c>
      <c r="X178" s="87">
        <f t="shared" si="17"/>
        <v>0</v>
      </c>
      <c r="Y178" s="87">
        <f t="shared" si="17"/>
        <v>0</v>
      </c>
      <c r="Z178" s="87">
        <f t="shared" si="17"/>
        <v>0</v>
      </c>
    </row>
    <row r="179" spans="2:26" s="79" customFormat="1" x14ac:dyDescent="0.2">
      <c r="B179" s="86">
        <f>'3. Investeringen'!B179</f>
        <v>165</v>
      </c>
      <c r="C179" s="86" t="str">
        <f>'3. Investeringen'!C179</f>
        <v>Nieuwe investeringen</v>
      </c>
      <c r="D179" s="86" t="str">
        <f>'3. Investeringen'!F179</f>
        <v>AD</v>
      </c>
      <c r="E179" s="173">
        <f>'3. Investeringen'!M179</f>
        <v>37.5</v>
      </c>
      <c r="F179" s="121">
        <f>'3. Investeringen'!N179</f>
        <v>2011</v>
      </c>
      <c r="G179" s="86">
        <f>'3. Investeringen'!O179</f>
        <v>5272.7103458836418</v>
      </c>
      <c r="H179" s="20"/>
      <c r="I179" s="138">
        <f>'5. Selectie'!P228</f>
        <v>1</v>
      </c>
      <c r="J179" s="20"/>
      <c r="K179" s="87">
        <f t="shared" si="17"/>
        <v>5272.7103458836418</v>
      </c>
      <c r="L179" s="87">
        <f t="shared" si="17"/>
        <v>0</v>
      </c>
      <c r="M179" s="87">
        <f t="shared" si="17"/>
        <v>0</v>
      </c>
      <c r="N179" s="87">
        <f t="shared" si="17"/>
        <v>0</v>
      </c>
      <c r="O179" s="87">
        <f t="shared" si="17"/>
        <v>0</v>
      </c>
      <c r="P179" s="87">
        <f t="shared" si="17"/>
        <v>0</v>
      </c>
      <c r="Q179" s="87">
        <f t="shared" si="17"/>
        <v>0</v>
      </c>
      <c r="R179" s="87">
        <f t="shared" si="17"/>
        <v>0</v>
      </c>
      <c r="S179" s="87">
        <f t="shared" si="17"/>
        <v>0</v>
      </c>
      <c r="T179" s="87">
        <f t="shared" si="17"/>
        <v>0</v>
      </c>
      <c r="U179" s="87">
        <f t="shared" si="17"/>
        <v>0</v>
      </c>
      <c r="V179" s="87">
        <f t="shared" si="17"/>
        <v>0</v>
      </c>
      <c r="W179" s="87">
        <f t="shared" si="17"/>
        <v>0</v>
      </c>
      <c r="X179" s="87">
        <f t="shared" si="17"/>
        <v>0</v>
      </c>
      <c r="Y179" s="87">
        <f t="shared" si="17"/>
        <v>0</v>
      </c>
      <c r="Z179" s="87">
        <f t="shared" si="17"/>
        <v>0</v>
      </c>
    </row>
    <row r="180" spans="2:26" s="79" customFormat="1" x14ac:dyDescent="0.2">
      <c r="B180" s="86">
        <f>'3. Investeringen'!B180</f>
        <v>166</v>
      </c>
      <c r="C180" s="86" t="str">
        <f>'3. Investeringen'!C180</f>
        <v>Nieuwe investeringen</v>
      </c>
      <c r="D180" s="86" t="str">
        <f>'3. Investeringen'!F180</f>
        <v>AD</v>
      </c>
      <c r="E180" s="173">
        <f>'3. Investeringen'!M180</f>
        <v>38.5</v>
      </c>
      <c r="F180" s="121">
        <f>'3. Investeringen'!N180</f>
        <v>2011</v>
      </c>
      <c r="G180" s="86">
        <f>'3. Investeringen'!O180</f>
        <v>1962906.9962948184</v>
      </c>
      <c r="H180" s="20"/>
      <c r="I180" s="138">
        <f>'5. Selectie'!P229</f>
        <v>1</v>
      </c>
      <c r="J180" s="20"/>
      <c r="K180" s="87">
        <f t="shared" si="17"/>
        <v>1962906.9962948184</v>
      </c>
      <c r="L180" s="87">
        <f t="shared" si="17"/>
        <v>0</v>
      </c>
      <c r="M180" s="87">
        <f t="shared" si="17"/>
        <v>0</v>
      </c>
      <c r="N180" s="87">
        <f t="shared" si="17"/>
        <v>0</v>
      </c>
      <c r="O180" s="87">
        <f t="shared" si="17"/>
        <v>0</v>
      </c>
      <c r="P180" s="87">
        <f t="shared" si="17"/>
        <v>0</v>
      </c>
      <c r="Q180" s="87">
        <f t="shared" si="17"/>
        <v>0</v>
      </c>
      <c r="R180" s="87">
        <f t="shared" si="17"/>
        <v>0</v>
      </c>
      <c r="S180" s="87">
        <f t="shared" si="17"/>
        <v>0</v>
      </c>
      <c r="T180" s="87">
        <f t="shared" si="17"/>
        <v>0</v>
      </c>
      <c r="U180" s="87">
        <f t="shared" si="17"/>
        <v>0</v>
      </c>
      <c r="V180" s="87">
        <f t="shared" si="17"/>
        <v>0</v>
      </c>
      <c r="W180" s="87">
        <f t="shared" si="17"/>
        <v>0</v>
      </c>
      <c r="X180" s="87">
        <f t="shared" si="17"/>
        <v>0</v>
      </c>
      <c r="Y180" s="87">
        <f t="shared" si="17"/>
        <v>0</v>
      </c>
      <c r="Z180" s="87">
        <f t="shared" si="17"/>
        <v>0</v>
      </c>
    </row>
    <row r="181" spans="2:26" s="79" customFormat="1" x14ac:dyDescent="0.2">
      <c r="B181" s="86">
        <f>'3. Investeringen'!B181</f>
        <v>167</v>
      </c>
      <c r="C181" s="86" t="str">
        <f>'3. Investeringen'!C181</f>
        <v>Nieuwe investeringen</v>
      </c>
      <c r="D181" s="86" t="str">
        <f>'3. Investeringen'!F181</f>
        <v>AD</v>
      </c>
      <c r="E181" s="173">
        <f>'3. Investeringen'!M181</f>
        <v>38.5</v>
      </c>
      <c r="F181" s="121">
        <f>'3. Investeringen'!N181</f>
        <v>2011</v>
      </c>
      <c r="G181" s="86">
        <f>'3. Investeringen'!O181</f>
        <v>22377.872573650562</v>
      </c>
      <c r="H181" s="20"/>
      <c r="I181" s="138">
        <f>'5. Selectie'!P230</f>
        <v>1</v>
      </c>
      <c r="J181" s="20"/>
      <c r="K181" s="87">
        <f t="shared" si="17"/>
        <v>22377.872573650562</v>
      </c>
      <c r="L181" s="87">
        <f t="shared" si="17"/>
        <v>0</v>
      </c>
      <c r="M181" s="87">
        <f t="shared" si="17"/>
        <v>0</v>
      </c>
      <c r="N181" s="87">
        <f t="shared" si="17"/>
        <v>0</v>
      </c>
      <c r="O181" s="87">
        <f t="shared" si="17"/>
        <v>0</v>
      </c>
      <c r="P181" s="87">
        <f t="shared" si="17"/>
        <v>0</v>
      </c>
      <c r="Q181" s="87">
        <f t="shared" si="17"/>
        <v>0</v>
      </c>
      <c r="R181" s="87">
        <f t="shared" si="17"/>
        <v>0</v>
      </c>
      <c r="S181" s="87">
        <f t="shared" si="17"/>
        <v>0</v>
      </c>
      <c r="T181" s="87">
        <f t="shared" si="17"/>
        <v>0</v>
      </c>
      <c r="U181" s="87">
        <f t="shared" si="17"/>
        <v>0</v>
      </c>
      <c r="V181" s="87">
        <f t="shared" si="17"/>
        <v>0</v>
      </c>
      <c r="W181" s="87">
        <f t="shared" si="17"/>
        <v>0</v>
      </c>
      <c r="X181" s="87">
        <f t="shared" si="17"/>
        <v>0</v>
      </c>
      <c r="Y181" s="87">
        <f t="shared" si="17"/>
        <v>0</v>
      </c>
      <c r="Z181" s="87">
        <f t="shared" si="17"/>
        <v>0</v>
      </c>
    </row>
    <row r="182" spans="2:26" s="79" customFormat="1" x14ac:dyDescent="0.2">
      <c r="B182" s="86">
        <f>'3. Investeringen'!B182</f>
        <v>168</v>
      </c>
      <c r="C182" s="86" t="str">
        <f>'3. Investeringen'!C182</f>
        <v>Nieuwe investeringen</v>
      </c>
      <c r="D182" s="86" t="str">
        <f>'3. Investeringen'!F182</f>
        <v>AD</v>
      </c>
      <c r="E182" s="173">
        <f>'3. Investeringen'!M182</f>
        <v>39</v>
      </c>
      <c r="F182" s="121">
        <f>'3. Investeringen'!N182</f>
        <v>2011</v>
      </c>
      <c r="G182" s="86">
        <f>'3. Investeringen'!O182</f>
        <v>1723010.4044999797</v>
      </c>
      <c r="H182" s="20"/>
      <c r="I182" s="138">
        <f>'5. Selectie'!P231</f>
        <v>1</v>
      </c>
      <c r="J182" s="20"/>
      <c r="K182" s="87">
        <f t="shared" si="17"/>
        <v>1723010.4044999797</v>
      </c>
      <c r="L182" s="87">
        <f t="shared" si="17"/>
        <v>0</v>
      </c>
      <c r="M182" s="87">
        <f t="shared" si="17"/>
        <v>0</v>
      </c>
      <c r="N182" s="87">
        <f t="shared" si="17"/>
        <v>0</v>
      </c>
      <c r="O182" s="87">
        <f t="shared" si="17"/>
        <v>0</v>
      </c>
      <c r="P182" s="87">
        <f t="shared" si="17"/>
        <v>0</v>
      </c>
      <c r="Q182" s="87">
        <f t="shared" si="17"/>
        <v>0</v>
      </c>
      <c r="R182" s="87">
        <f t="shared" si="17"/>
        <v>0</v>
      </c>
      <c r="S182" s="87">
        <f t="shared" si="17"/>
        <v>0</v>
      </c>
      <c r="T182" s="87">
        <f t="shared" si="17"/>
        <v>0</v>
      </c>
      <c r="U182" s="87">
        <f t="shared" si="17"/>
        <v>0</v>
      </c>
      <c r="V182" s="87">
        <f t="shared" si="17"/>
        <v>0</v>
      </c>
      <c r="W182" s="87">
        <f t="shared" si="17"/>
        <v>0</v>
      </c>
      <c r="X182" s="87">
        <f t="shared" si="17"/>
        <v>0</v>
      </c>
      <c r="Y182" s="87">
        <f t="shared" si="17"/>
        <v>0</v>
      </c>
      <c r="Z182" s="87">
        <f t="shared" si="17"/>
        <v>0</v>
      </c>
    </row>
    <row r="183" spans="2:26" s="79" customFormat="1" x14ac:dyDescent="0.2">
      <c r="B183" s="86">
        <f>'3. Investeringen'!B183</f>
        <v>169</v>
      </c>
      <c r="C183" s="86" t="str">
        <f>'3. Investeringen'!C183</f>
        <v>Nieuwe investeringen</v>
      </c>
      <c r="D183" s="86" t="str">
        <f>'3. Investeringen'!F183</f>
        <v>AD</v>
      </c>
      <c r="E183" s="173">
        <f>'3. Investeringen'!M183</f>
        <v>39</v>
      </c>
      <c r="F183" s="121">
        <f>'3. Investeringen'!N183</f>
        <v>2011</v>
      </c>
      <c r="G183" s="86">
        <f>'3. Investeringen'!O183</f>
        <v>15199.145499999999</v>
      </c>
      <c r="H183" s="20"/>
      <c r="I183" s="138">
        <f>'5. Selectie'!P232</f>
        <v>1</v>
      </c>
      <c r="J183" s="20"/>
      <c r="K183" s="87">
        <f t="shared" si="17"/>
        <v>15199.145499999999</v>
      </c>
      <c r="L183" s="87">
        <f t="shared" si="17"/>
        <v>0</v>
      </c>
      <c r="M183" s="87">
        <f t="shared" si="17"/>
        <v>0</v>
      </c>
      <c r="N183" s="87">
        <f t="shared" si="17"/>
        <v>0</v>
      </c>
      <c r="O183" s="87">
        <f t="shared" si="17"/>
        <v>0</v>
      </c>
      <c r="P183" s="87">
        <f t="shared" si="17"/>
        <v>0</v>
      </c>
      <c r="Q183" s="87">
        <f t="shared" si="17"/>
        <v>0</v>
      </c>
      <c r="R183" s="87">
        <f t="shared" si="17"/>
        <v>0</v>
      </c>
      <c r="S183" s="87">
        <f t="shared" si="17"/>
        <v>0</v>
      </c>
      <c r="T183" s="87">
        <f t="shared" si="17"/>
        <v>0</v>
      </c>
      <c r="U183" s="87">
        <f t="shared" si="17"/>
        <v>0</v>
      </c>
      <c r="V183" s="87">
        <f t="shared" si="17"/>
        <v>0</v>
      </c>
      <c r="W183" s="87">
        <f t="shared" si="17"/>
        <v>0</v>
      </c>
      <c r="X183" s="87">
        <f t="shared" si="17"/>
        <v>0</v>
      </c>
      <c r="Y183" s="87">
        <f t="shared" si="17"/>
        <v>0</v>
      </c>
      <c r="Z183" s="87">
        <f t="shared" si="17"/>
        <v>0</v>
      </c>
    </row>
    <row r="184" spans="2:26" s="79" customFormat="1" x14ac:dyDescent="0.2">
      <c r="B184" s="86">
        <f>'3. Investeringen'!B184</f>
        <v>170</v>
      </c>
      <c r="C184" s="86" t="str">
        <f>'3. Investeringen'!C184</f>
        <v>Start-GAW excl. bijzonderheden</v>
      </c>
      <c r="D184" s="86" t="str">
        <f>'3. Investeringen'!F184</f>
        <v>AD</v>
      </c>
      <c r="E184" s="173">
        <f>'3. Investeringen'!M184</f>
        <v>20</v>
      </c>
      <c r="F184" s="121">
        <f>'3. Investeringen'!N184</f>
        <v>2011</v>
      </c>
      <c r="G184" s="86">
        <f>'3. Investeringen'!O184</f>
        <v>8466954.6005237624</v>
      </c>
      <c r="H184" s="20"/>
      <c r="I184" s="138">
        <f>'5. Selectie'!P233</f>
        <v>1</v>
      </c>
      <c r="J184" s="20"/>
      <c r="K184" s="87">
        <f t="shared" si="17"/>
        <v>8466954.6005237624</v>
      </c>
      <c r="L184" s="87">
        <f t="shared" si="17"/>
        <v>0</v>
      </c>
      <c r="M184" s="87">
        <f t="shared" si="17"/>
        <v>0</v>
      </c>
      <c r="N184" s="87">
        <f t="shared" si="17"/>
        <v>0</v>
      </c>
      <c r="O184" s="87">
        <f t="shared" si="17"/>
        <v>0</v>
      </c>
      <c r="P184" s="87">
        <f t="shared" si="17"/>
        <v>0</v>
      </c>
      <c r="Q184" s="87">
        <f t="shared" si="17"/>
        <v>0</v>
      </c>
      <c r="R184" s="87">
        <f t="shared" si="17"/>
        <v>0</v>
      </c>
      <c r="S184" s="87">
        <f t="shared" si="17"/>
        <v>0</v>
      </c>
      <c r="T184" s="87">
        <f t="shared" si="17"/>
        <v>0</v>
      </c>
      <c r="U184" s="87">
        <f t="shared" si="17"/>
        <v>0</v>
      </c>
      <c r="V184" s="87">
        <f t="shared" si="17"/>
        <v>0</v>
      </c>
      <c r="W184" s="87">
        <f t="shared" si="17"/>
        <v>0</v>
      </c>
      <c r="X184" s="87">
        <f t="shared" si="17"/>
        <v>0</v>
      </c>
      <c r="Y184" s="87">
        <f t="shared" si="17"/>
        <v>0</v>
      </c>
      <c r="Z184" s="87">
        <f t="shared" si="17"/>
        <v>0</v>
      </c>
    </row>
    <row r="185" spans="2:26" s="79" customFormat="1" x14ac:dyDescent="0.2">
      <c r="B185" s="86">
        <f>'3. Investeringen'!B185</f>
        <v>171</v>
      </c>
      <c r="C185" s="86" t="str">
        <f>'3. Investeringen'!C185</f>
        <v>Start-GAW excl. bijzonderheden</v>
      </c>
      <c r="D185" s="86" t="str">
        <f>'3. Investeringen'!F185</f>
        <v>TD</v>
      </c>
      <c r="E185" s="173">
        <f>'3. Investeringen'!M185</f>
        <v>26.5</v>
      </c>
      <c r="F185" s="121">
        <f>'3. Investeringen'!N185</f>
        <v>2011</v>
      </c>
      <c r="G185" s="86">
        <f>'3. Investeringen'!O185</f>
        <v>142603201.7313433</v>
      </c>
      <c r="H185" s="20"/>
      <c r="I185" s="138">
        <f>'5. Selectie'!P234</f>
        <v>1</v>
      </c>
      <c r="J185" s="20"/>
      <c r="K185" s="87">
        <f t="shared" ref="K185:Z194" si="18">($F185=K$14)*$I185*$G185</f>
        <v>142603201.7313433</v>
      </c>
      <c r="L185" s="87">
        <f t="shared" si="18"/>
        <v>0</v>
      </c>
      <c r="M185" s="87">
        <f t="shared" si="18"/>
        <v>0</v>
      </c>
      <c r="N185" s="87">
        <f t="shared" si="18"/>
        <v>0</v>
      </c>
      <c r="O185" s="87">
        <f t="shared" si="18"/>
        <v>0</v>
      </c>
      <c r="P185" s="87">
        <f t="shared" si="18"/>
        <v>0</v>
      </c>
      <c r="Q185" s="87">
        <f t="shared" si="18"/>
        <v>0</v>
      </c>
      <c r="R185" s="87">
        <f t="shared" si="18"/>
        <v>0</v>
      </c>
      <c r="S185" s="87">
        <f t="shared" si="18"/>
        <v>0</v>
      </c>
      <c r="T185" s="87">
        <f t="shared" si="18"/>
        <v>0</v>
      </c>
      <c r="U185" s="87">
        <f t="shared" si="18"/>
        <v>0</v>
      </c>
      <c r="V185" s="87">
        <f t="shared" si="18"/>
        <v>0</v>
      </c>
      <c r="W185" s="87">
        <f t="shared" si="18"/>
        <v>0</v>
      </c>
      <c r="X185" s="87">
        <f t="shared" si="18"/>
        <v>0</v>
      </c>
      <c r="Y185" s="87">
        <f t="shared" si="18"/>
        <v>0</v>
      </c>
      <c r="Z185" s="87">
        <f t="shared" si="18"/>
        <v>0</v>
      </c>
    </row>
    <row r="186" spans="2:26" s="79" customFormat="1" x14ac:dyDescent="0.2">
      <c r="B186" s="86">
        <f>'3. Investeringen'!B186</f>
        <v>172</v>
      </c>
      <c r="C186" s="86" t="str">
        <f>'3. Investeringen'!C186</f>
        <v>Nieuwe investeringen</v>
      </c>
      <c r="D186" s="86" t="str">
        <f>'3. Investeringen'!F186</f>
        <v>TD</v>
      </c>
      <c r="E186" s="173">
        <f>'3. Investeringen'!M186</f>
        <v>48.5</v>
      </c>
      <c r="F186" s="121">
        <f>'3. Investeringen'!N186</f>
        <v>2011</v>
      </c>
      <c r="G186" s="86">
        <f>'3. Investeringen'!O186</f>
        <v>68003.26090909091</v>
      </c>
      <c r="H186" s="20"/>
      <c r="I186" s="138">
        <f>'5. Selectie'!P235</f>
        <v>1</v>
      </c>
      <c r="J186" s="20"/>
      <c r="K186" s="87">
        <f t="shared" si="18"/>
        <v>68003.26090909091</v>
      </c>
      <c r="L186" s="87">
        <f t="shared" si="18"/>
        <v>0</v>
      </c>
      <c r="M186" s="87">
        <f t="shared" si="18"/>
        <v>0</v>
      </c>
      <c r="N186" s="87">
        <f t="shared" si="18"/>
        <v>0</v>
      </c>
      <c r="O186" s="87">
        <f t="shared" si="18"/>
        <v>0</v>
      </c>
      <c r="P186" s="87">
        <f t="shared" si="18"/>
        <v>0</v>
      </c>
      <c r="Q186" s="87">
        <f t="shared" si="18"/>
        <v>0</v>
      </c>
      <c r="R186" s="87">
        <f t="shared" si="18"/>
        <v>0</v>
      </c>
      <c r="S186" s="87">
        <f t="shared" si="18"/>
        <v>0</v>
      </c>
      <c r="T186" s="87">
        <f t="shared" si="18"/>
        <v>0</v>
      </c>
      <c r="U186" s="87">
        <f t="shared" si="18"/>
        <v>0</v>
      </c>
      <c r="V186" s="87">
        <f t="shared" si="18"/>
        <v>0</v>
      </c>
      <c r="W186" s="87">
        <f t="shared" si="18"/>
        <v>0</v>
      </c>
      <c r="X186" s="87">
        <f t="shared" si="18"/>
        <v>0</v>
      </c>
      <c r="Y186" s="87">
        <f t="shared" si="18"/>
        <v>0</v>
      </c>
      <c r="Z186" s="87">
        <f t="shared" si="18"/>
        <v>0</v>
      </c>
    </row>
    <row r="187" spans="2:26" s="79" customFormat="1" x14ac:dyDescent="0.2">
      <c r="B187" s="86">
        <f>'3. Investeringen'!B187</f>
        <v>173</v>
      </c>
      <c r="C187" s="86" t="str">
        <f>'3. Investeringen'!C187</f>
        <v>Nieuwe investeringen</v>
      </c>
      <c r="D187" s="86" t="str">
        <f>'3. Investeringen'!F187</f>
        <v>TD</v>
      </c>
      <c r="E187" s="173">
        <f>'3. Investeringen'!M187</f>
        <v>38.5</v>
      </c>
      <c r="F187" s="121">
        <f>'3. Investeringen'!N187</f>
        <v>2011</v>
      </c>
      <c r="G187" s="86">
        <f>'3. Investeringen'!O187</f>
        <v>233675.04844444443</v>
      </c>
      <c r="H187" s="20"/>
      <c r="I187" s="138">
        <f>'5. Selectie'!P236</f>
        <v>1</v>
      </c>
      <c r="J187" s="20"/>
      <c r="K187" s="87">
        <f t="shared" si="18"/>
        <v>233675.04844444443</v>
      </c>
      <c r="L187" s="87">
        <f t="shared" si="18"/>
        <v>0</v>
      </c>
      <c r="M187" s="87">
        <f t="shared" si="18"/>
        <v>0</v>
      </c>
      <c r="N187" s="87">
        <f t="shared" si="18"/>
        <v>0</v>
      </c>
      <c r="O187" s="87">
        <f t="shared" si="18"/>
        <v>0</v>
      </c>
      <c r="P187" s="87">
        <f t="shared" si="18"/>
        <v>0</v>
      </c>
      <c r="Q187" s="87">
        <f t="shared" si="18"/>
        <v>0</v>
      </c>
      <c r="R187" s="87">
        <f t="shared" si="18"/>
        <v>0</v>
      </c>
      <c r="S187" s="87">
        <f t="shared" si="18"/>
        <v>0</v>
      </c>
      <c r="T187" s="87">
        <f t="shared" si="18"/>
        <v>0</v>
      </c>
      <c r="U187" s="87">
        <f t="shared" si="18"/>
        <v>0</v>
      </c>
      <c r="V187" s="87">
        <f t="shared" si="18"/>
        <v>0</v>
      </c>
      <c r="W187" s="87">
        <f t="shared" si="18"/>
        <v>0</v>
      </c>
      <c r="X187" s="87">
        <f t="shared" si="18"/>
        <v>0</v>
      </c>
      <c r="Y187" s="87">
        <f t="shared" si="18"/>
        <v>0</v>
      </c>
      <c r="Z187" s="87">
        <f t="shared" si="18"/>
        <v>0</v>
      </c>
    </row>
    <row r="188" spans="2:26" s="79" customFormat="1" x14ac:dyDescent="0.2">
      <c r="B188" s="86">
        <f>'3. Investeringen'!B188</f>
        <v>174</v>
      </c>
      <c r="C188" s="86" t="str">
        <f>'3. Investeringen'!C188</f>
        <v>Nieuwe investeringen</v>
      </c>
      <c r="D188" s="86" t="str">
        <f>'3. Investeringen'!F188</f>
        <v>TD</v>
      </c>
      <c r="E188" s="173">
        <f>'3. Investeringen'!M188</f>
        <v>23.5</v>
      </c>
      <c r="F188" s="121">
        <f>'3. Investeringen'!N188</f>
        <v>2011</v>
      </c>
      <c r="G188" s="86">
        <f>'3. Investeringen'!O188</f>
        <v>211649.91433333335</v>
      </c>
      <c r="H188" s="20"/>
      <c r="I188" s="138">
        <f>'5. Selectie'!P237</f>
        <v>1</v>
      </c>
      <c r="J188" s="20"/>
      <c r="K188" s="87">
        <f t="shared" si="18"/>
        <v>211649.91433333335</v>
      </c>
      <c r="L188" s="87">
        <f t="shared" si="18"/>
        <v>0</v>
      </c>
      <c r="M188" s="87">
        <f t="shared" si="18"/>
        <v>0</v>
      </c>
      <c r="N188" s="87">
        <f t="shared" si="18"/>
        <v>0</v>
      </c>
      <c r="O188" s="87">
        <f t="shared" si="18"/>
        <v>0</v>
      </c>
      <c r="P188" s="87">
        <f t="shared" si="18"/>
        <v>0</v>
      </c>
      <c r="Q188" s="87">
        <f t="shared" si="18"/>
        <v>0</v>
      </c>
      <c r="R188" s="87">
        <f t="shared" si="18"/>
        <v>0</v>
      </c>
      <c r="S188" s="87">
        <f t="shared" si="18"/>
        <v>0</v>
      </c>
      <c r="T188" s="87">
        <f t="shared" si="18"/>
        <v>0</v>
      </c>
      <c r="U188" s="87">
        <f t="shared" si="18"/>
        <v>0</v>
      </c>
      <c r="V188" s="87">
        <f t="shared" si="18"/>
        <v>0</v>
      </c>
      <c r="W188" s="87">
        <f t="shared" si="18"/>
        <v>0</v>
      </c>
      <c r="X188" s="87">
        <f t="shared" si="18"/>
        <v>0</v>
      </c>
      <c r="Y188" s="87">
        <f t="shared" si="18"/>
        <v>0</v>
      </c>
      <c r="Z188" s="87">
        <f t="shared" si="18"/>
        <v>0</v>
      </c>
    </row>
    <row r="189" spans="2:26" s="79" customFormat="1" x14ac:dyDescent="0.2">
      <c r="B189" s="86">
        <f>'3. Investeringen'!B189</f>
        <v>175</v>
      </c>
      <c r="C189" s="86" t="str">
        <f>'3. Investeringen'!C189</f>
        <v>Nieuwe investeringen</v>
      </c>
      <c r="D189" s="86" t="str">
        <f>'3. Investeringen'!F189</f>
        <v>TD</v>
      </c>
      <c r="E189" s="173">
        <f>'3. Investeringen'!M189</f>
        <v>39.5</v>
      </c>
      <c r="F189" s="121">
        <f>'3. Investeringen'!N189</f>
        <v>2011</v>
      </c>
      <c r="G189" s="86">
        <f>'3. Investeringen'!O189</f>
        <v>636221.34744444443</v>
      </c>
      <c r="H189" s="20"/>
      <c r="I189" s="138">
        <f>'5. Selectie'!P238</f>
        <v>1</v>
      </c>
      <c r="J189" s="20"/>
      <c r="K189" s="87">
        <f t="shared" si="18"/>
        <v>636221.34744444443</v>
      </c>
      <c r="L189" s="87">
        <f t="shared" si="18"/>
        <v>0</v>
      </c>
      <c r="M189" s="87">
        <f t="shared" si="18"/>
        <v>0</v>
      </c>
      <c r="N189" s="87">
        <f t="shared" si="18"/>
        <v>0</v>
      </c>
      <c r="O189" s="87">
        <f t="shared" si="18"/>
        <v>0</v>
      </c>
      <c r="P189" s="87">
        <f t="shared" si="18"/>
        <v>0</v>
      </c>
      <c r="Q189" s="87">
        <f t="shared" si="18"/>
        <v>0</v>
      </c>
      <c r="R189" s="87">
        <f t="shared" si="18"/>
        <v>0</v>
      </c>
      <c r="S189" s="87">
        <f t="shared" si="18"/>
        <v>0</v>
      </c>
      <c r="T189" s="87">
        <f t="shared" si="18"/>
        <v>0</v>
      </c>
      <c r="U189" s="87">
        <f t="shared" si="18"/>
        <v>0</v>
      </c>
      <c r="V189" s="87">
        <f t="shared" si="18"/>
        <v>0</v>
      </c>
      <c r="W189" s="87">
        <f t="shared" si="18"/>
        <v>0</v>
      </c>
      <c r="X189" s="87">
        <f t="shared" si="18"/>
        <v>0</v>
      </c>
      <c r="Y189" s="87">
        <f t="shared" si="18"/>
        <v>0</v>
      </c>
      <c r="Z189" s="87">
        <f t="shared" si="18"/>
        <v>0</v>
      </c>
    </row>
    <row r="190" spans="2:26" s="79" customFormat="1" x14ac:dyDescent="0.2">
      <c r="B190" s="86">
        <f>'3. Investeringen'!B190</f>
        <v>176</v>
      </c>
      <c r="C190" s="86" t="str">
        <f>'3. Investeringen'!C190</f>
        <v>Nieuwe investeringen</v>
      </c>
      <c r="D190" s="86" t="str">
        <f>'3. Investeringen'!F190</f>
        <v>TD</v>
      </c>
      <c r="E190" s="173">
        <f>'3. Investeringen'!M190</f>
        <v>24.5</v>
      </c>
      <c r="F190" s="121">
        <f>'3. Investeringen'!N190</f>
        <v>2011</v>
      </c>
      <c r="G190" s="86">
        <f>'3. Investeringen'!O190</f>
        <v>57494.754333333338</v>
      </c>
      <c r="H190" s="20"/>
      <c r="I190" s="138">
        <f>'5. Selectie'!P239</f>
        <v>1</v>
      </c>
      <c r="J190" s="20"/>
      <c r="K190" s="87">
        <f t="shared" si="18"/>
        <v>57494.754333333338</v>
      </c>
      <c r="L190" s="87">
        <f t="shared" si="18"/>
        <v>0</v>
      </c>
      <c r="M190" s="87">
        <f t="shared" si="18"/>
        <v>0</v>
      </c>
      <c r="N190" s="87">
        <f t="shared" si="18"/>
        <v>0</v>
      </c>
      <c r="O190" s="87">
        <f t="shared" si="18"/>
        <v>0</v>
      </c>
      <c r="P190" s="87">
        <f t="shared" si="18"/>
        <v>0</v>
      </c>
      <c r="Q190" s="87">
        <f t="shared" si="18"/>
        <v>0</v>
      </c>
      <c r="R190" s="87">
        <f t="shared" si="18"/>
        <v>0</v>
      </c>
      <c r="S190" s="87">
        <f t="shared" si="18"/>
        <v>0</v>
      </c>
      <c r="T190" s="87">
        <f t="shared" si="18"/>
        <v>0</v>
      </c>
      <c r="U190" s="87">
        <f t="shared" si="18"/>
        <v>0</v>
      </c>
      <c r="V190" s="87">
        <f t="shared" si="18"/>
        <v>0</v>
      </c>
      <c r="W190" s="87">
        <f t="shared" si="18"/>
        <v>0</v>
      </c>
      <c r="X190" s="87">
        <f t="shared" si="18"/>
        <v>0</v>
      </c>
      <c r="Y190" s="87">
        <f t="shared" si="18"/>
        <v>0</v>
      </c>
      <c r="Z190" s="87">
        <f t="shared" si="18"/>
        <v>0</v>
      </c>
    </row>
    <row r="191" spans="2:26" s="79" customFormat="1" x14ac:dyDescent="0.2">
      <c r="B191" s="86">
        <f>'3. Investeringen'!B191</f>
        <v>177</v>
      </c>
      <c r="C191" s="86" t="str">
        <f>'3. Investeringen'!C191</f>
        <v>Nieuwe investeringen</v>
      </c>
      <c r="D191" s="86" t="str">
        <f>'3. Investeringen'!F191</f>
        <v>TD</v>
      </c>
      <c r="E191" s="173">
        <f>'3. Investeringen'!M191</f>
        <v>40.5</v>
      </c>
      <c r="F191" s="121">
        <f>'3. Investeringen'!N191</f>
        <v>2011</v>
      </c>
      <c r="G191" s="86">
        <f>'3. Investeringen'!O191</f>
        <v>776105.86499999999</v>
      </c>
      <c r="H191" s="20"/>
      <c r="I191" s="138">
        <f>'5. Selectie'!P240</f>
        <v>1</v>
      </c>
      <c r="J191" s="20"/>
      <c r="K191" s="87">
        <f t="shared" si="18"/>
        <v>776105.86499999999</v>
      </c>
      <c r="L191" s="87">
        <f t="shared" si="18"/>
        <v>0</v>
      </c>
      <c r="M191" s="87">
        <f t="shared" si="18"/>
        <v>0</v>
      </c>
      <c r="N191" s="87">
        <f t="shared" si="18"/>
        <v>0</v>
      </c>
      <c r="O191" s="87">
        <f t="shared" si="18"/>
        <v>0</v>
      </c>
      <c r="P191" s="87">
        <f t="shared" si="18"/>
        <v>0</v>
      </c>
      <c r="Q191" s="87">
        <f t="shared" si="18"/>
        <v>0</v>
      </c>
      <c r="R191" s="87">
        <f t="shared" si="18"/>
        <v>0</v>
      </c>
      <c r="S191" s="87">
        <f t="shared" si="18"/>
        <v>0</v>
      </c>
      <c r="T191" s="87">
        <f t="shared" si="18"/>
        <v>0</v>
      </c>
      <c r="U191" s="87">
        <f t="shared" si="18"/>
        <v>0</v>
      </c>
      <c r="V191" s="87">
        <f t="shared" si="18"/>
        <v>0</v>
      </c>
      <c r="W191" s="87">
        <f t="shared" si="18"/>
        <v>0</v>
      </c>
      <c r="X191" s="87">
        <f t="shared" si="18"/>
        <v>0</v>
      </c>
      <c r="Y191" s="87">
        <f t="shared" si="18"/>
        <v>0</v>
      </c>
      <c r="Z191" s="87">
        <f t="shared" si="18"/>
        <v>0</v>
      </c>
    </row>
    <row r="192" spans="2:26" s="79" customFormat="1" x14ac:dyDescent="0.2">
      <c r="B192" s="86">
        <f>'3. Investeringen'!B192</f>
        <v>178</v>
      </c>
      <c r="C192" s="86" t="str">
        <f>'3. Investeringen'!C192</f>
        <v>Nieuwe investeringen</v>
      </c>
      <c r="D192" s="86" t="str">
        <f>'3. Investeringen'!F192</f>
        <v>TD</v>
      </c>
      <c r="E192" s="173">
        <f>'3. Investeringen'!M192</f>
        <v>25.5</v>
      </c>
      <c r="F192" s="121">
        <f>'3. Investeringen'!N192</f>
        <v>2011</v>
      </c>
      <c r="G192" s="86">
        <f>'3. Investeringen'!O192</f>
        <v>67351.45</v>
      </c>
      <c r="H192" s="20"/>
      <c r="I192" s="138">
        <f>'5. Selectie'!P241</f>
        <v>1</v>
      </c>
      <c r="J192" s="20"/>
      <c r="K192" s="87">
        <f t="shared" si="18"/>
        <v>67351.45</v>
      </c>
      <c r="L192" s="87">
        <f t="shared" si="18"/>
        <v>0</v>
      </c>
      <c r="M192" s="87">
        <f t="shared" si="18"/>
        <v>0</v>
      </c>
      <c r="N192" s="87">
        <f t="shared" si="18"/>
        <v>0</v>
      </c>
      <c r="O192" s="87">
        <f t="shared" si="18"/>
        <v>0</v>
      </c>
      <c r="P192" s="87">
        <f t="shared" si="18"/>
        <v>0</v>
      </c>
      <c r="Q192" s="87">
        <f t="shared" si="18"/>
        <v>0</v>
      </c>
      <c r="R192" s="87">
        <f t="shared" si="18"/>
        <v>0</v>
      </c>
      <c r="S192" s="87">
        <f t="shared" si="18"/>
        <v>0</v>
      </c>
      <c r="T192" s="87">
        <f t="shared" si="18"/>
        <v>0</v>
      </c>
      <c r="U192" s="87">
        <f t="shared" si="18"/>
        <v>0</v>
      </c>
      <c r="V192" s="87">
        <f t="shared" si="18"/>
        <v>0</v>
      </c>
      <c r="W192" s="87">
        <f t="shared" si="18"/>
        <v>0</v>
      </c>
      <c r="X192" s="87">
        <f t="shared" si="18"/>
        <v>0</v>
      </c>
      <c r="Y192" s="87">
        <f t="shared" si="18"/>
        <v>0</v>
      </c>
      <c r="Z192" s="87">
        <f t="shared" si="18"/>
        <v>0</v>
      </c>
    </row>
    <row r="193" spans="2:26" s="79" customFormat="1" x14ac:dyDescent="0.2">
      <c r="B193" s="86">
        <f>'3. Investeringen'!B193</f>
        <v>179</v>
      </c>
      <c r="C193" s="86" t="str">
        <f>'3. Investeringen'!C193</f>
        <v>Nieuwe investeringen</v>
      </c>
      <c r="D193" s="86" t="str">
        <f>'3. Investeringen'!F193</f>
        <v>TD</v>
      </c>
      <c r="E193" s="173">
        <f>'3. Investeringen'!M193</f>
        <v>51.5</v>
      </c>
      <c r="F193" s="121">
        <f>'3. Investeringen'!N193</f>
        <v>2011</v>
      </c>
      <c r="G193" s="86">
        <f>'3. Investeringen'!O193</f>
        <v>171295.20809090909</v>
      </c>
      <c r="H193" s="20"/>
      <c r="I193" s="138">
        <f>'5. Selectie'!P242</f>
        <v>1</v>
      </c>
      <c r="J193" s="20"/>
      <c r="K193" s="87">
        <f t="shared" si="18"/>
        <v>171295.20809090909</v>
      </c>
      <c r="L193" s="87">
        <f t="shared" si="18"/>
        <v>0</v>
      </c>
      <c r="M193" s="87">
        <f t="shared" si="18"/>
        <v>0</v>
      </c>
      <c r="N193" s="87">
        <f t="shared" si="18"/>
        <v>0</v>
      </c>
      <c r="O193" s="87">
        <f t="shared" si="18"/>
        <v>0</v>
      </c>
      <c r="P193" s="87">
        <f t="shared" si="18"/>
        <v>0</v>
      </c>
      <c r="Q193" s="87">
        <f t="shared" si="18"/>
        <v>0</v>
      </c>
      <c r="R193" s="87">
        <f t="shared" si="18"/>
        <v>0</v>
      </c>
      <c r="S193" s="87">
        <f t="shared" si="18"/>
        <v>0</v>
      </c>
      <c r="T193" s="87">
        <f t="shared" si="18"/>
        <v>0</v>
      </c>
      <c r="U193" s="87">
        <f t="shared" si="18"/>
        <v>0</v>
      </c>
      <c r="V193" s="87">
        <f t="shared" si="18"/>
        <v>0</v>
      </c>
      <c r="W193" s="87">
        <f t="shared" si="18"/>
        <v>0</v>
      </c>
      <c r="X193" s="87">
        <f t="shared" si="18"/>
        <v>0</v>
      </c>
      <c r="Y193" s="87">
        <f t="shared" si="18"/>
        <v>0</v>
      </c>
      <c r="Z193" s="87">
        <f t="shared" si="18"/>
        <v>0</v>
      </c>
    </row>
    <row r="194" spans="2:26" s="79" customFormat="1" x14ac:dyDescent="0.2">
      <c r="B194" s="86">
        <f>'3. Investeringen'!B194</f>
        <v>180</v>
      </c>
      <c r="C194" s="86" t="str">
        <f>'3. Investeringen'!C194</f>
        <v>Nieuwe investeringen</v>
      </c>
      <c r="D194" s="86" t="str">
        <f>'3. Investeringen'!F194</f>
        <v>TD</v>
      </c>
      <c r="E194" s="173">
        <f>'3. Investeringen'!M194</f>
        <v>41.5</v>
      </c>
      <c r="F194" s="121">
        <f>'3. Investeringen'!N194</f>
        <v>2011</v>
      </c>
      <c r="G194" s="86">
        <f>'3. Investeringen'!O194</f>
        <v>466318.06999999989</v>
      </c>
      <c r="H194" s="20"/>
      <c r="I194" s="138">
        <f>'5. Selectie'!P243</f>
        <v>1</v>
      </c>
      <c r="J194" s="20"/>
      <c r="K194" s="87">
        <f t="shared" si="18"/>
        <v>466318.06999999989</v>
      </c>
      <c r="L194" s="87">
        <f t="shared" si="18"/>
        <v>0</v>
      </c>
      <c r="M194" s="87">
        <f t="shared" si="18"/>
        <v>0</v>
      </c>
      <c r="N194" s="87">
        <f t="shared" si="18"/>
        <v>0</v>
      </c>
      <c r="O194" s="87">
        <f t="shared" si="18"/>
        <v>0</v>
      </c>
      <c r="P194" s="87">
        <f t="shared" si="18"/>
        <v>0</v>
      </c>
      <c r="Q194" s="87">
        <f t="shared" si="18"/>
        <v>0</v>
      </c>
      <c r="R194" s="87">
        <f t="shared" si="18"/>
        <v>0</v>
      </c>
      <c r="S194" s="87">
        <f t="shared" si="18"/>
        <v>0</v>
      </c>
      <c r="T194" s="87">
        <f t="shared" si="18"/>
        <v>0</v>
      </c>
      <c r="U194" s="87">
        <f t="shared" si="18"/>
        <v>0</v>
      </c>
      <c r="V194" s="87">
        <f t="shared" si="18"/>
        <v>0</v>
      </c>
      <c r="W194" s="87">
        <f t="shared" si="18"/>
        <v>0</v>
      </c>
      <c r="X194" s="87">
        <f t="shared" si="18"/>
        <v>0</v>
      </c>
      <c r="Y194" s="87">
        <f t="shared" si="18"/>
        <v>0</v>
      </c>
      <c r="Z194" s="87">
        <f t="shared" si="18"/>
        <v>0</v>
      </c>
    </row>
    <row r="195" spans="2:26" s="79" customFormat="1" x14ac:dyDescent="0.2">
      <c r="B195" s="86">
        <f>'3. Investeringen'!B195</f>
        <v>181</v>
      </c>
      <c r="C195" s="86" t="str">
        <f>'3. Investeringen'!C195</f>
        <v>Nieuwe investeringen</v>
      </c>
      <c r="D195" s="86" t="str">
        <f>'3. Investeringen'!F195</f>
        <v>TD</v>
      </c>
      <c r="E195" s="173">
        <f>'3. Investeringen'!M195</f>
        <v>26.5</v>
      </c>
      <c r="F195" s="121">
        <f>'3. Investeringen'!N195</f>
        <v>2011</v>
      </c>
      <c r="G195" s="86">
        <f>'3. Investeringen'!O195</f>
        <v>105992.792</v>
      </c>
      <c r="H195" s="20"/>
      <c r="I195" s="138">
        <f>'5. Selectie'!P244</f>
        <v>1</v>
      </c>
      <c r="J195" s="20"/>
      <c r="K195" s="87">
        <f t="shared" ref="K195:Z204" si="19">($F195=K$14)*$I195*$G195</f>
        <v>105992.792</v>
      </c>
      <c r="L195" s="87">
        <f t="shared" si="19"/>
        <v>0</v>
      </c>
      <c r="M195" s="87">
        <f t="shared" si="19"/>
        <v>0</v>
      </c>
      <c r="N195" s="87">
        <f t="shared" si="19"/>
        <v>0</v>
      </c>
      <c r="O195" s="87">
        <f t="shared" si="19"/>
        <v>0</v>
      </c>
      <c r="P195" s="87">
        <f t="shared" si="19"/>
        <v>0</v>
      </c>
      <c r="Q195" s="87">
        <f t="shared" si="19"/>
        <v>0</v>
      </c>
      <c r="R195" s="87">
        <f t="shared" si="19"/>
        <v>0</v>
      </c>
      <c r="S195" s="87">
        <f t="shared" si="19"/>
        <v>0</v>
      </c>
      <c r="T195" s="87">
        <f t="shared" si="19"/>
        <v>0</v>
      </c>
      <c r="U195" s="87">
        <f t="shared" si="19"/>
        <v>0</v>
      </c>
      <c r="V195" s="87">
        <f t="shared" si="19"/>
        <v>0</v>
      </c>
      <c r="W195" s="87">
        <f t="shared" si="19"/>
        <v>0</v>
      </c>
      <c r="X195" s="87">
        <f t="shared" si="19"/>
        <v>0</v>
      </c>
      <c r="Y195" s="87">
        <f t="shared" si="19"/>
        <v>0</v>
      </c>
      <c r="Z195" s="87">
        <f t="shared" si="19"/>
        <v>0</v>
      </c>
    </row>
    <row r="196" spans="2:26" s="79" customFormat="1" x14ac:dyDescent="0.2">
      <c r="B196" s="86">
        <f>'3. Investeringen'!B196</f>
        <v>182</v>
      </c>
      <c r="C196" s="86" t="str">
        <f>'3. Investeringen'!C196</f>
        <v>Nieuwe investeringen</v>
      </c>
      <c r="D196" s="86" t="str">
        <f>'3. Investeringen'!F196</f>
        <v>TD</v>
      </c>
      <c r="E196" s="173">
        <f>'3. Investeringen'!M196</f>
        <v>1.5</v>
      </c>
      <c r="F196" s="121">
        <f>'3. Investeringen'!N196</f>
        <v>2011</v>
      </c>
      <c r="G196" s="86">
        <f>'3. Investeringen'!O196</f>
        <v>668840.01</v>
      </c>
      <c r="H196" s="20"/>
      <c r="I196" s="138">
        <f>'5. Selectie'!P245</f>
        <v>1</v>
      </c>
      <c r="J196" s="20"/>
      <c r="K196" s="87">
        <f t="shared" si="19"/>
        <v>668840.01</v>
      </c>
      <c r="L196" s="87">
        <f t="shared" si="19"/>
        <v>0</v>
      </c>
      <c r="M196" s="87">
        <f t="shared" si="19"/>
        <v>0</v>
      </c>
      <c r="N196" s="87">
        <f t="shared" si="19"/>
        <v>0</v>
      </c>
      <c r="O196" s="87">
        <f t="shared" si="19"/>
        <v>0</v>
      </c>
      <c r="P196" s="87">
        <f t="shared" si="19"/>
        <v>0</v>
      </c>
      <c r="Q196" s="87">
        <f t="shared" si="19"/>
        <v>0</v>
      </c>
      <c r="R196" s="87">
        <f t="shared" si="19"/>
        <v>0</v>
      </c>
      <c r="S196" s="87">
        <f t="shared" si="19"/>
        <v>0</v>
      </c>
      <c r="T196" s="87">
        <f t="shared" si="19"/>
        <v>0</v>
      </c>
      <c r="U196" s="87">
        <f t="shared" si="19"/>
        <v>0</v>
      </c>
      <c r="V196" s="87">
        <f t="shared" si="19"/>
        <v>0</v>
      </c>
      <c r="W196" s="87">
        <f t="shared" si="19"/>
        <v>0</v>
      </c>
      <c r="X196" s="87">
        <f t="shared" si="19"/>
        <v>0</v>
      </c>
      <c r="Y196" s="87">
        <f t="shared" si="19"/>
        <v>0</v>
      </c>
      <c r="Z196" s="87">
        <f t="shared" si="19"/>
        <v>0</v>
      </c>
    </row>
    <row r="197" spans="2:26" s="79" customFormat="1" x14ac:dyDescent="0.2">
      <c r="B197" s="86">
        <f>'3. Investeringen'!B197</f>
        <v>183</v>
      </c>
      <c r="C197" s="86" t="str">
        <f>'3. Investeringen'!C197</f>
        <v>Nieuwe investeringen</v>
      </c>
      <c r="D197" s="86" t="str">
        <f>'3. Investeringen'!F197</f>
        <v>TD</v>
      </c>
      <c r="E197" s="173">
        <f>'3. Investeringen'!M197</f>
        <v>52.5</v>
      </c>
      <c r="F197" s="121">
        <f>'3. Investeringen'!N197</f>
        <v>2011</v>
      </c>
      <c r="G197" s="86">
        <f>'3. Investeringen'!O197</f>
        <v>49613.368636363637</v>
      </c>
      <c r="H197" s="20"/>
      <c r="I197" s="138">
        <f>'5. Selectie'!P246</f>
        <v>1</v>
      </c>
      <c r="J197" s="20"/>
      <c r="K197" s="87">
        <f t="shared" si="19"/>
        <v>49613.368636363637</v>
      </c>
      <c r="L197" s="87">
        <f t="shared" si="19"/>
        <v>0</v>
      </c>
      <c r="M197" s="87">
        <f t="shared" si="19"/>
        <v>0</v>
      </c>
      <c r="N197" s="87">
        <f t="shared" si="19"/>
        <v>0</v>
      </c>
      <c r="O197" s="87">
        <f t="shared" si="19"/>
        <v>0</v>
      </c>
      <c r="P197" s="87">
        <f t="shared" si="19"/>
        <v>0</v>
      </c>
      <c r="Q197" s="87">
        <f t="shared" si="19"/>
        <v>0</v>
      </c>
      <c r="R197" s="87">
        <f t="shared" si="19"/>
        <v>0</v>
      </c>
      <c r="S197" s="87">
        <f t="shared" si="19"/>
        <v>0</v>
      </c>
      <c r="T197" s="87">
        <f t="shared" si="19"/>
        <v>0</v>
      </c>
      <c r="U197" s="87">
        <f t="shared" si="19"/>
        <v>0</v>
      </c>
      <c r="V197" s="87">
        <f t="shared" si="19"/>
        <v>0</v>
      </c>
      <c r="W197" s="87">
        <f t="shared" si="19"/>
        <v>0</v>
      </c>
      <c r="X197" s="87">
        <f t="shared" si="19"/>
        <v>0</v>
      </c>
      <c r="Y197" s="87">
        <f t="shared" si="19"/>
        <v>0</v>
      </c>
      <c r="Z197" s="87">
        <f t="shared" si="19"/>
        <v>0</v>
      </c>
    </row>
    <row r="198" spans="2:26" s="79" customFormat="1" x14ac:dyDescent="0.2">
      <c r="B198" s="86">
        <f>'3. Investeringen'!B198</f>
        <v>184</v>
      </c>
      <c r="C198" s="86" t="str">
        <f>'3. Investeringen'!C198</f>
        <v>Nieuwe investeringen</v>
      </c>
      <c r="D198" s="86" t="str">
        <f>'3. Investeringen'!F198</f>
        <v>TD</v>
      </c>
      <c r="E198" s="173">
        <f>'3. Investeringen'!M198</f>
        <v>42.5</v>
      </c>
      <c r="F198" s="121">
        <f>'3. Investeringen'!N198</f>
        <v>2011</v>
      </c>
      <c r="G198" s="86">
        <f>'3. Investeringen'!O198</f>
        <v>803418.20555555553</v>
      </c>
      <c r="H198" s="20"/>
      <c r="I198" s="138">
        <f>'5. Selectie'!P247</f>
        <v>1</v>
      </c>
      <c r="J198" s="20"/>
      <c r="K198" s="87">
        <f t="shared" si="19"/>
        <v>803418.20555555553</v>
      </c>
      <c r="L198" s="87">
        <f t="shared" si="19"/>
        <v>0</v>
      </c>
      <c r="M198" s="87">
        <f t="shared" si="19"/>
        <v>0</v>
      </c>
      <c r="N198" s="87">
        <f t="shared" si="19"/>
        <v>0</v>
      </c>
      <c r="O198" s="87">
        <f t="shared" si="19"/>
        <v>0</v>
      </c>
      <c r="P198" s="87">
        <f t="shared" si="19"/>
        <v>0</v>
      </c>
      <c r="Q198" s="87">
        <f t="shared" si="19"/>
        <v>0</v>
      </c>
      <c r="R198" s="87">
        <f t="shared" si="19"/>
        <v>0</v>
      </c>
      <c r="S198" s="87">
        <f t="shared" si="19"/>
        <v>0</v>
      </c>
      <c r="T198" s="87">
        <f t="shared" si="19"/>
        <v>0</v>
      </c>
      <c r="U198" s="87">
        <f t="shared" si="19"/>
        <v>0</v>
      </c>
      <c r="V198" s="87">
        <f t="shared" si="19"/>
        <v>0</v>
      </c>
      <c r="W198" s="87">
        <f t="shared" si="19"/>
        <v>0</v>
      </c>
      <c r="X198" s="87">
        <f t="shared" si="19"/>
        <v>0</v>
      </c>
      <c r="Y198" s="87">
        <f t="shared" si="19"/>
        <v>0</v>
      </c>
      <c r="Z198" s="87">
        <f t="shared" si="19"/>
        <v>0</v>
      </c>
    </row>
    <row r="199" spans="2:26" s="79" customFormat="1" x14ac:dyDescent="0.2">
      <c r="B199" s="86">
        <f>'3. Investeringen'!B199</f>
        <v>185</v>
      </c>
      <c r="C199" s="86" t="str">
        <f>'3. Investeringen'!C199</f>
        <v>Nieuwe investeringen</v>
      </c>
      <c r="D199" s="86" t="str">
        <f>'3. Investeringen'!F199</f>
        <v>TD</v>
      </c>
      <c r="E199" s="173">
        <f>'3. Investeringen'!M199</f>
        <v>27.5</v>
      </c>
      <c r="F199" s="121">
        <f>'3. Investeringen'!N199</f>
        <v>2011</v>
      </c>
      <c r="G199" s="86">
        <f>'3. Investeringen'!O199</f>
        <v>20147.480833333335</v>
      </c>
      <c r="H199" s="20"/>
      <c r="I199" s="138">
        <f>'5. Selectie'!P248</f>
        <v>1</v>
      </c>
      <c r="J199" s="20"/>
      <c r="K199" s="87">
        <f t="shared" si="19"/>
        <v>20147.480833333335</v>
      </c>
      <c r="L199" s="87">
        <f t="shared" si="19"/>
        <v>0</v>
      </c>
      <c r="M199" s="87">
        <f t="shared" si="19"/>
        <v>0</v>
      </c>
      <c r="N199" s="87">
        <f t="shared" si="19"/>
        <v>0</v>
      </c>
      <c r="O199" s="87">
        <f t="shared" si="19"/>
        <v>0</v>
      </c>
      <c r="P199" s="87">
        <f t="shared" si="19"/>
        <v>0</v>
      </c>
      <c r="Q199" s="87">
        <f t="shared" si="19"/>
        <v>0</v>
      </c>
      <c r="R199" s="87">
        <f t="shared" si="19"/>
        <v>0</v>
      </c>
      <c r="S199" s="87">
        <f t="shared" si="19"/>
        <v>0</v>
      </c>
      <c r="T199" s="87">
        <f t="shared" si="19"/>
        <v>0</v>
      </c>
      <c r="U199" s="87">
        <f t="shared" si="19"/>
        <v>0</v>
      </c>
      <c r="V199" s="87">
        <f t="shared" si="19"/>
        <v>0</v>
      </c>
      <c r="W199" s="87">
        <f t="shared" si="19"/>
        <v>0</v>
      </c>
      <c r="X199" s="87">
        <f t="shared" si="19"/>
        <v>0</v>
      </c>
      <c r="Y199" s="87">
        <f t="shared" si="19"/>
        <v>0</v>
      </c>
      <c r="Z199" s="87">
        <f t="shared" si="19"/>
        <v>0</v>
      </c>
    </row>
    <row r="200" spans="2:26" s="79" customFormat="1" x14ac:dyDescent="0.2">
      <c r="B200" s="86">
        <f>'3. Investeringen'!B200</f>
        <v>186</v>
      </c>
      <c r="C200" s="86" t="str">
        <f>'3. Investeringen'!C200</f>
        <v>Nieuwe investeringen</v>
      </c>
      <c r="D200" s="86" t="str">
        <f>'3. Investeringen'!F200</f>
        <v>TD</v>
      </c>
      <c r="E200" s="173">
        <f>'3. Investeringen'!M200</f>
        <v>2.5</v>
      </c>
      <c r="F200" s="121">
        <f>'3. Investeringen'!N200</f>
        <v>2011</v>
      </c>
      <c r="G200" s="86">
        <f>'3. Investeringen'!O200</f>
        <v>554356.06000000006</v>
      </c>
      <c r="H200" s="20"/>
      <c r="I200" s="138">
        <f>'5. Selectie'!P249</f>
        <v>1</v>
      </c>
      <c r="J200" s="20"/>
      <c r="K200" s="87">
        <f t="shared" si="19"/>
        <v>554356.06000000006</v>
      </c>
      <c r="L200" s="87">
        <f t="shared" si="19"/>
        <v>0</v>
      </c>
      <c r="M200" s="87">
        <f t="shared" si="19"/>
        <v>0</v>
      </c>
      <c r="N200" s="87">
        <f t="shared" si="19"/>
        <v>0</v>
      </c>
      <c r="O200" s="87">
        <f t="shared" si="19"/>
        <v>0</v>
      </c>
      <c r="P200" s="87">
        <f t="shared" si="19"/>
        <v>0</v>
      </c>
      <c r="Q200" s="87">
        <f t="shared" si="19"/>
        <v>0</v>
      </c>
      <c r="R200" s="87">
        <f t="shared" si="19"/>
        <v>0</v>
      </c>
      <c r="S200" s="87">
        <f t="shared" si="19"/>
        <v>0</v>
      </c>
      <c r="T200" s="87">
        <f t="shared" si="19"/>
        <v>0</v>
      </c>
      <c r="U200" s="87">
        <f t="shared" si="19"/>
        <v>0</v>
      </c>
      <c r="V200" s="87">
        <f t="shared" si="19"/>
        <v>0</v>
      </c>
      <c r="W200" s="87">
        <f t="shared" si="19"/>
        <v>0</v>
      </c>
      <c r="X200" s="87">
        <f t="shared" si="19"/>
        <v>0</v>
      </c>
      <c r="Y200" s="87">
        <f t="shared" si="19"/>
        <v>0</v>
      </c>
      <c r="Z200" s="87">
        <f t="shared" si="19"/>
        <v>0</v>
      </c>
    </row>
    <row r="201" spans="2:26" s="79" customFormat="1" x14ac:dyDescent="0.2">
      <c r="B201" s="86">
        <f>'3. Investeringen'!B201</f>
        <v>187</v>
      </c>
      <c r="C201" s="86" t="str">
        <f>'3. Investeringen'!C201</f>
        <v>Nieuwe investeringen</v>
      </c>
      <c r="D201" s="86" t="str">
        <f>'3. Investeringen'!F201</f>
        <v>TD</v>
      </c>
      <c r="E201" s="173">
        <f>'3. Investeringen'!M201</f>
        <v>53.5</v>
      </c>
      <c r="F201" s="121">
        <f>'3. Investeringen'!N201</f>
        <v>2011</v>
      </c>
      <c r="G201" s="86">
        <f>'3. Investeringen'!O201</f>
        <v>-139114.39636363642</v>
      </c>
      <c r="H201" s="20"/>
      <c r="I201" s="138">
        <f>'5. Selectie'!P250</f>
        <v>1</v>
      </c>
      <c r="J201" s="20"/>
      <c r="K201" s="87">
        <f t="shared" si="19"/>
        <v>-139114.39636363642</v>
      </c>
      <c r="L201" s="87">
        <f t="shared" si="19"/>
        <v>0</v>
      </c>
      <c r="M201" s="87">
        <f t="shared" si="19"/>
        <v>0</v>
      </c>
      <c r="N201" s="87">
        <f t="shared" si="19"/>
        <v>0</v>
      </c>
      <c r="O201" s="87">
        <f t="shared" si="19"/>
        <v>0</v>
      </c>
      <c r="P201" s="87">
        <f t="shared" si="19"/>
        <v>0</v>
      </c>
      <c r="Q201" s="87">
        <f t="shared" si="19"/>
        <v>0</v>
      </c>
      <c r="R201" s="87">
        <f t="shared" si="19"/>
        <v>0</v>
      </c>
      <c r="S201" s="87">
        <f t="shared" si="19"/>
        <v>0</v>
      </c>
      <c r="T201" s="87">
        <f t="shared" si="19"/>
        <v>0</v>
      </c>
      <c r="U201" s="87">
        <f t="shared" si="19"/>
        <v>0</v>
      </c>
      <c r="V201" s="87">
        <f t="shared" si="19"/>
        <v>0</v>
      </c>
      <c r="W201" s="87">
        <f t="shared" si="19"/>
        <v>0</v>
      </c>
      <c r="X201" s="87">
        <f t="shared" si="19"/>
        <v>0</v>
      </c>
      <c r="Y201" s="87">
        <f t="shared" si="19"/>
        <v>0</v>
      </c>
      <c r="Z201" s="87">
        <f t="shared" si="19"/>
        <v>0</v>
      </c>
    </row>
    <row r="202" spans="2:26" s="79" customFormat="1" x14ac:dyDescent="0.2">
      <c r="B202" s="86">
        <f>'3. Investeringen'!B202</f>
        <v>188</v>
      </c>
      <c r="C202" s="86" t="str">
        <f>'3. Investeringen'!C202</f>
        <v>Nieuwe investeringen</v>
      </c>
      <c r="D202" s="86" t="str">
        <f>'3. Investeringen'!F202</f>
        <v>TD</v>
      </c>
      <c r="E202" s="173">
        <f>'3. Investeringen'!M202</f>
        <v>43.5</v>
      </c>
      <c r="F202" s="121">
        <f>'3. Investeringen'!N202</f>
        <v>2011</v>
      </c>
      <c r="G202" s="86">
        <f>'3. Investeringen'!O202</f>
        <v>1503172.785666666</v>
      </c>
      <c r="H202" s="20"/>
      <c r="I202" s="138">
        <f>'5. Selectie'!P251</f>
        <v>1</v>
      </c>
      <c r="J202" s="20"/>
      <c r="K202" s="87">
        <f t="shared" si="19"/>
        <v>1503172.785666666</v>
      </c>
      <c r="L202" s="87">
        <f t="shared" si="19"/>
        <v>0</v>
      </c>
      <c r="M202" s="87">
        <f t="shared" si="19"/>
        <v>0</v>
      </c>
      <c r="N202" s="87">
        <f t="shared" si="19"/>
        <v>0</v>
      </c>
      <c r="O202" s="87">
        <f t="shared" si="19"/>
        <v>0</v>
      </c>
      <c r="P202" s="87">
        <f t="shared" si="19"/>
        <v>0</v>
      </c>
      <c r="Q202" s="87">
        <f t="shared" si="19"/>
        <v>0</v>
      </c>
      <c r="R202" s="87">
        <f t="shared" si="19"/>
        <v>0</v>
      </c>
      <c r="S202" s="87">
        <f t="shared" si="19"/>
        <v>0</v>
      </c>
      <c r="T202" s="87">
        <f t="shared" si="19"/>
        <v>0</v>
      </c>
      <c r="U202" s="87">
        <f t="shared" si="19"/>
        <v>0</v>
      </c>
      <c r="V202" s="87">
        <f t="shared" si="19"/>
        <v>0</v>
      </c>
      <c r="W202" s="87">
        <f t="shared" si="19"/>
        <v>0</v>
      </c>
      <c r="X202" s="87">
        <f t="shared" si="19"/>
        <v>0</v>
      </c>
      <c r="Y202" s="87">
        <f t="shared" si="19"/>
        <v>0</v>
      </c>
      <c r="Z202" s="87">
        <f t="shared" si="19"/>
        <v>0</v>
      </c>
    </row>
    <row r="203" spans="2:26" s="79" customFormat="1" x14ac:dyDescent="0.2">
      <c r="B203" s="86">
        <f>'3. Investeringen'!B203</f>
        <v>189</v>
      </c>
      <c r="C203" s="86" t="str">
        <f>'3. Investeringen'!C203</f>
        <v>Nieuwe investeringen</v>
      </c>
      <c r="D203" s="86" t="str">
        <f>'3. Investeringen'!F203</f>
        <v>TD</v>
      </c>
      <c r="E203" s="173">
        <f>'3. Investeringen'!M203</f>
        <v>28.5</v>
      </c>
      <c r="F203" s="121">
        <f>'3. Investeringen'!N203</f>
        <v>2011</v>
      </c>
      <c r="G203" s="86">
        <f>'3. Investeringen'!O203</f>
        <v>-12229.891500000002</v>
      </c>
      <c r="H203" s="20"/>
      <c r="I203" s="138">
        <f>'5. Selectie'!P252</f>
        <v>1</v>
      </c>
      <c r="J203" s="20"/>
      <c r="K203" s="87">
        <f t="shared" si="19"/>
        <v>-12229.891500000002</v>
      </c>
      <c r="L203" s="87">
        <f t="shared" si="19"/>
        <v>0</v>
      </c>
      <c r="M203" s="87">
        <f t="shared" si="19"/>
        <v>0</v>
      </c>
      <c r="N203" s="87">
        <f t="shared" si="19"/>
        <v>0</v>
      </c>
      <c r="O203" s="87">
        <f t="shared" si="19"/>
        <v>0</v>
      </c>
      <c r="P203" s="87">
        <f t="shared" si="19"/>
        <v>0</v>
      </c>
      <c r="Q203" s="87">
        <f t="shared" si="19"/>
        <v>0</v>
      </c>
      <c r="R203" s="87">
        <f t="shared" si="19"/>
        <v>0</v>
      </c>
      <c r="S203" s="87">
        <f t="shared" si="19"/>
        <v>0</v>
      </c>
      <c r="T203" s="87">
        <f t="shared" si="19"/>
        <v>0</v>
      </c>
      <c r="U203" s="87">
        <f t="shared" si="19"/>
        <v>0</v>
      </c>
      <c r="V203" s="87">
        <f t="shared" si="19"/>
        <v>0</v>
      </c>
      <c r="W203" s="87">
        <f t="shared" si="19"/>
        <v>0</v>
      </c>
      <c r="X203" s="87">
        <f t="shared" si="19"/>
        <v>0</v>
      </c>
      <c r="Y203" s="87">
        <f t="shared" si="19"/>
        <v>0</v>
      </c>
      <c r="Z203" s="87">
        <f t="shared" si="19"/>
        <v>0</v>
      </c>
    </row>
    <row r="204" spans="2:26" s="79" customFormat="1" x14ac:dyDescent="0.2">
      <c r="B204" s="86">
        <f>'3. Investeringen'!B204</f>
        <v>190</v>
      </c>
      <c r="C204" s="86" t="str">
        <f>'3. Investeringen'!C204</f>
        <v>Nieuwe investeringen</v>
      </c>
      <c r="D204" s="86" t="str">
        <f>'3. Investeringen'!F204</f>
        <v>TD</v>
      </c>
      <c r="E204" s="173">
        <f>'3. Investeringen'!M204</f>
        <v>3.5</v>
      </c>
      <c r="F204" s="121">
        <f>'3. Investeringen'!N204</f>
        <v>2011</v>
      </c>
      <c r="G204" s="86">
        <f>'3. Investeringen'!O204</f>
        <v>58966.544000000002</v>
      </c>
      <c r="H204" s="20"/>
      <c r="I204" s="138">
        <f>'5. Selectie'!P253</f>
        <v>1</v>
      </c>
      <c r="J204" s="20"/>
      <c r="K204" s="87">
        <f t="shared" si="19"/>
        <v>58966.544000000002</v>
      </c>
      <c r="L204" s="87">
        <f t="shared" si="19"/>
        <v>0</v>
      </c>
      <c r="M204" s="87">
        <f t="shared" si="19"/>
        <v>0</v>
      </c>
      <c r="N204" s="87">
        <f t="shared" si="19"/>
        <v>0</v>
      </c>
      <c r="O204" s="87">
        <f t="shared" si="19"/>
        <v>0</v>
      </c>
      <c r="P204" s="87">
        <f t="shared" si="19"/>
        <v>0</v>
      </c>
      <c r="Q204" s="87">
        <f t="shared" si="19"/>
        <v>0</v>
      </c>
      <c r="R204" s="87">
        <f t="shared" si="19"/>
        <v>0</v>
      </c>
      <c r="S204" s="87">
        <f t="shared" si="19"/>
        <v>0</v>
      </c>
      <c r="T204" s="87">
        <f t="shared" si="19"/>
        <v>0</v>
      </c>
      <c r="U204" s="87">
        <f t="shared" si="19"/>
        <v>0</v>
      </c>
      <c r="V204" s="87">
        <f t="shared" si="19"/>
        <v>0</v>
      </c>
      <c r="W204" s="87">
        <f t="shared" si="19"/>
        <v>0</v>
      </c>
      <c r="X204" s="87">
        <f t="shared" si="19"/>
        <v>0</v>
      </c>
      <c r="Y204" s="87">
        <f t="shared" si="19"/>
        <v>0</v>
      </c>
      <c r="Z204" s="87">
        <f t="shared" si="19"/>
        <v>0</v>
      </c>
    </row>
    <row r="205" spans="2:26" s="79" customFormat="1" x14ac:dyDescent="0.2">
      <c r="B205" s="86">
        <f>'3. Investeringen'!B205</f>
        <v>191</v>
      </c>
      <c r="C205" s="86" t="str">
        <f>'3. Investeringen'!C205</f>
        <v>Nieuwe investeringen</v>
      </c>
      <c r="D205" s="86" t="str">
        <f>'3. Investeringen'!F205</f>
        <v>TD</v>
      </c>
      <c r="E205" s="173">
        <f>'3. Investeringen'!M205</f>
        <v>54.5</v>
      </c>
      <c r="F205" s="121">
        <f>'3. Investeringen'!N205</f>
        <v>2011</v>
      </c>
      <c r="G205" s="86">
        <f>'3. Investeringen'!O205</f>
        <v>98920.741119954546</v>
      </c>
      <c r="H205" s="20"/>
      <c r="I205" s="138">
        <f>'5. Selectie'!P254</f>
        <v>1</v>
      </c>
      <c r="J205" s="20"/>
      <c r="K205" s="87">
        <f t="shared" ref="K205:Z214" si="20">($F205=K$14)*$I205*$G205</f>
        <v>98920.741119954546</v>
      </c>
      <c r="L205" s="87">
        <f t="shared" si="20"/>
        <v>0</v>
      </c>
      <c r="M205" s="87">
        <f t="shared" si="20"/>
        <v>0</v>
      </c>
      <c r="N205" s="87">
        <f t="shared" si="20"/>
        <v>0</v>
      </c>
      <c r="O205" s="87">
        <f t="shared" si="20"/>
        <v>0</v>
      </c>
      <c r="P205" s="87">
        <f t="shared" si="20"/>
        <v>0</v>
      </c>
      <c r="Q205" s="87">
        <f t="shared" si="20"/>
        <v>0</v>
      </c>
      <c r="R205" s="87">
        <f t="shared" si="20"/>
        <v>0</v>
      </c>
      <c r="S205" s="87">
        <f t="shared" si="20"/>
        <v>0</v>
      </c>
      <c r="T205" s="87">
        <f t="shared" si="20"/>
        <v>0</v>
      </c>
      <c r="U205" s="87">
        <f t="shared" si="20"/>
        <v>0</v>
      </c>
      <c r="V205" s="87">
        <f t="shared" si="20"/>
        <v>0</v>
      </c>
      <c r="W205" s="87">
        <f t="shared" si="20"/>
        <v>0</v>
      </c>
      <c r="X205" s="87">
        <f t="shared" si="20"/>
        <v>0</v>
      </c>
      <c r="Y205" s="87">
        <f t="shared" si="20"/>
        <v>0</v>
      </c>
      <c r="Z205" s="87">
        <f t="shared" si="20"/>
        <v>0</v>
      </c>
    </row>
    <row r="206" spans="2:26" s="79" customFormat="1" x14ac:dyDescent="0.2">
      <c r="B206" s="86">
        <f>'3. Investeringen'!B206</f>
        <v>192</v>
      </c>
      <c r="C206" s="86" t="str">
        <f>'3. Investeringen'!C206</f>
        <v>Nieuwe investeringen</v>
      </c>
      <c r="D206" s="86" t="str">
        <f>'3. Investeringen'!F206</f>
        <v>TD</v>
      </c>
      <c r="E206" s="173">
        <f>'3. Investeringen'!M206</f>
        <v>44.5</v>
      </c>
      <c r="F206" s="121">
        <f>'3. Investeringen'!N206</f>
        <v>2011</v>
      </c>
      <c r="G206" s="86">
        <f>'3. Investeringen'!O206</f>
        <v>586696.59819605516</v>
      </c>
      <c r="H206" s="20"/>
      <c r="I206" s="138">
        <f>'5. Selectie'!P255</f>
        <v>1</v>
      </c>
      <c r="J206" s="20"/>
      <c r="K206" s="87">
        <f t="shared" si="20"/>
        <v>586696.59819605516</v>
      </c>
      <c r="L206" s="87">
        <f t="shared" si="20"/>
        <v>0</v>
      </c>
      <c r="M206" s="87">
        <f t="shared" si="20"/>
        <v>0</v>
      </c>
      <c r="N206" s="87">
        <f t="shared" si="20"/>
        <v>0</v>
      </c>
      <c r="O206" s="87">
        <f t="shared" si="20"/>
        <v>0</v>
      </c>
      <c r="P206" s="87">
        <f t="shared" si="20"/>
        <v>0</v>
      </c>
      <c r="Q206" s="87">
        <f t="shared" si="20"/>
        <v>0</v>
      </c>
      <c r="R206" s="87">
        <f t="shared" si="20"/>
        <v>0</v>
      </c>
      <c r="S206" s="87">
        <f t="shared" si="20"/>
        <v>0</v>
      </c>
      <c r="T206" s="87">
        <f t="shared" si="20"/>
        <v>0</v>
      </c>
      <c r="U206" s="87">
        <f t="shared" si="20"/>
        <v>0</v>
      </c>
      <c r="V206" s="87">
        <f t="shared" si="20"/>
        <v>0</v>
      </c>
      <c r="W206" s="87">
        <f t="shared" si="20"/>
        <v>0</v>
      </c>
      <c r="X206" s="87">
        <f t="shared" si="20"/>
        <v>0</v>
      </c>
      <c r="Y206" s="87">
        <f t="shared" si="20"/>
        <v>0</v>
      </c>
      <c r="Z206" s="87">
        <f t="shared" si="20"/>
        <v>0</v>
      </c>
    </row>
    <row r="207" spans="2:26" s="79" customFormat="1" x14ac:dyDescent="0.2">
      <c r="B207" s="86">
        <f>'3. Investeringen'!B207</f>
        <v>193</v>
      </c>
      <c r="C207" s="86" t="str">
        <f>'3. Investeringen'!C207</f>
        <v>Nieuwe investeringen</v>
      </c>
      <c r="D207" s="86" t="str">
        <f>'3. Investeringen'!F207</f>
        <v>TD</v>
      </c>
      <c r="E207" s="173">
        <f>'3. Investeringen'!M207</f>
        <v>29.5</v>
      </c>
      <c r="F207" s="121">
        <f>'3. Investeringen'!N207</f>
        <v>2011</v>
      </c>
      <c r="G207" s="86">
        <f>'3. Investeringen'!O207</f>
        <v>-55717.77485958334</v>
      </c>
      <c r="H207" s="20"/>
      <c r="I207" s="138">
        <f>'5. Selectie'!P256</f>
        <v>1</v>
      </c>
      <c r="J207" s="20"/>
      <c r="K207" s="87">
        <f t="shared" si="20"/>
        <v>-55717.77485958334</v>
      </c>
      <c r="L207" s="87">
        <f t="shared" si="20"/>
        <v>0</v>
      </c>
      <c r="M207" s="87">
        <f t="shared" si="20"/>
        <v>0</v>
      </c>
      <c r="N207" s="87">
        <f t="shared" si="20"/>
        <v>0</v>
      </c>
      <c r="O207" s="87">
        <f t="shared" si="20"/>
        <v>0</v>
      </c>
      <c r="P207" s="87">
        <f t="shared" si="20"/>
        <v>0</v>
      </c>
      <c r="Q207" s="87">
        <f t="shared" si="20"/>
        <v>0</v>
      </c>
      <c r="R207" s="87">
        <f t="shared" si="20"/>
        <v>0</v>
      </c>
      <c r="S207" s="87">
        <f t="shared" si="20"/>
        <v>0</v>
      </c>
      <c r="T207" s="87">
        <f t="shared" si="20"/>
        <v>0</v>
      </c>
      <c r="U207" s="87">
        <f t="shared" si="20"/>
        <v>0</v>
      </c>
      <c r="V207" s="87">
        <f t="shared" si="20"/>
        <v>0</v>
      </c>
      <c r="W207" s="87">
        <f t="shared" si="20"/>
        <v>0</v>
      </c>
      <c r="X207" s="87">
        <f t="shared" si="20"/>
        <v>0</v>
      </c>
      <c r="Y207" s="87">
        <f t="shared" si="20"/>
        <v>0</v>
      </c>
      <c r="Z207" s="87">
        <f t="shared" si="20"/>
        <v>0</v>
      </c>
    </row>
    <row r="208" spans="2:26" s="79" customFormat="1" x14ac:dyDescent="0.2">
      <c r="B208" s="86">
        <f>'3. Investeringen'!B208</f>
        <v>194</v>
      </c>
      <c r="C208" s="86" t="str">
        <f>'3. Investeringen'!C208</f>
        <v>Nieuwe investeringen</v>
      </c>
      <c r="D208" s="86" t="str">
        <f>'3. Investeringen'!F208</f>
        <v>TD</v>
      </c>
      <c r="E208" s="173">
        <f>'3. Investeringen'!M208</f>
        <v>24.5</v>
      </c>
      <c r="F208" s="121">
        <f>'3. Investeringen'!N208</f>
        <v>2011</v>
      </c>
      <c r="G208" s="86">
        <f>'3. Investeringen'!O208</f>
        <v>170.52</v>
      </c>
      <c r="H208" s="20"/>
      <c r="I208" s="138">
        <f>'5. Selectie'!P257</f>
        <v>1</v>
      </c>
      <c r="J208" s="20"/>
      <c r="K208" s="87">
        <f t="shared" si="20"/>
        <v>170.52</v>
      </c>
      <c r="L208" s="87">
        <f t="shared" si="20"/>
        <v>0</v>
      </c>
      <c r="M208" s="87">
        <f t="shared" si="20"/>
        <v>0</v>
      </c>
      <c r="N208" s="87">
        <f t="shared" si="20"/>
        <v>0</v>
      </c>
      <c r="O208" s="87">
        <f t="shared" si="20"/>
        <v>0</v>
      </c>
      <c r="P208" s="87">
        <f t="shared" si="20"/>
        <v>0</v>
      </c>
      <c r="Q208" s="87">
        <f t="shared" si="20"/>
        <v>0</v>
      </c>
      <c r="R208" s="87">
        <f t="shared" si="20"/>
        <v>0</v>
      </c>
      <c r="S208" s="87">
        <f t="shared" si="20"/>
        <v>0</v>
      </c>
      <c r="T208" s="87">
        <f t="shared" si="20"/>
        <v>0</v>
      </c>
      <c r="U208" s="87">
        <f t="shared" si="20"/>
        <v>0</v>
      </c>
      <c r="V208" s="87">
        <f t="shared" si="20"/>
        <v>0</v>
      </c>
      <c r="W208" s="87">
        <f t="shared" si="20"/>
        <v>0</v>
      </c>
      <c r="X208" s="87">
        <f t="shared" si="20"/>
        <v>0</v>
      </c>
      <c r="Y208" s="87">
        <f t="shared" si="20"/>
        <v>0</v>
      </c>
      <c r="Z208" s="87">
        <f t="shared" si="20"/>
        <v>0</v>
      </c>
    </row>
    <row r="209" spans="2:26" s="79" customFormat="1" x14ac:dyDescent="0.2">
      <c r="B209" s="86">
        <f>'3. Investeringen'!B209</f>
        <v>195</v>
      </c>
      <c r="C209" s="86" t="str">
        <f>'3. Investeringen'!C209</f>
        <v>Nieuwe investeringen</v>
      </c>
      <c r="D209" s="86" t="str">
        <f>'3. Investeringen'!F209</f>
        <v>AD</v>
      </c>
      <c r="E209" s="173">
        <f>'3. Investeringen'!M209</f>
        <v>37.5</v>
      </c>
      <c r="F209" s="121">
        <f>'3. Investeringen'!N209</f>
        <v>2011</v>
      </c>
      <c r="G209" s="86">
        <f>'3. Investeringen'!O209</f>
        <v>-9735.6957924713042</v>
      </c>
      <c r="H209" s="20"/>
      <c r="I209" s="138">
        <f>'5. Selectie'!P258</f>
        <v>1</v>
      </c>
      <c r="J209" s="20"/>
      <c r="K209" s="87">
        <f t="shared" si="20"/>
        <v>-9735.6957924713042</v>
      </c>
      <c r="L209" s="87">
        <f t="shared" si="20"/>
        <v>0</v>
      </c>
      <c r="M209" s="87">
        <f t="shared" si="20"/>
        <v>0</v>
      </c>
      <c r="N209" s="87">
        <f t="shared" si="20"/>
        <v>0</v>
      </c>
      <c r="O209" s="87">
        <f t="shared" si="20"/>
        <v>0</v>
      </c>
      <c r="P209" s="87">
        <f t="shared" si="20"/>
        <v>0</v>
      </c>
      <c r="Q209" s="87">
        <f t="shared" si="20"/>
        <v>0</v>
      </c>
      <c r="R209" s="87">
        <f t="shared" si="20"/>
        <v>0</v>
      </c>
      <c r="S209" s="87">
        <f t="shared" si="20"/>
        <v>0</v>
      </c>
      <c r="T209" s="87">
        <f t="shared" si="20"/>
        <v>0</v>
      </c>
      <c r="U209" s="87">
        <f t="shared" si="20"/>
        <v>0</v>
      </c>
      <c r="V209" s="87">
        <f t="shared" si="20"/>
        <v>0</v>
      </c>
      <c r="W209" s="87">
        <f t="shared" si="20"/>
        <v>0</v>
      </c>
      <c r="X209" s="87">
        <f t="shared" si="20"/>
        <v>0</v>
      </c>
      <c r="Y209" s="87">
        <f t="shared" si="20"/>
        <v>0</v>
      </c>
      <c r="Z209" s="87">
        <f t="shared" si="20"/>
        <v>0</v>
      </c>
    </row>
    <row r="210" spans="2:26" s="79" customFormat="1" x14ac:dyDescent="0.2">
      <c r="B210" s="86">
        <f>'3. Investeringen'!B210</f>
        <v>196</v>
      </c>
      <c r="C210" s="86" t="str">
        <f>'3. Investeringen'!C210</f>
        <v>Nieuwe investeringen</v>
      </c>
      <c r="D210" s="86" t="str">
        <f>'3. Investeringen'!F210</f>
        <v>AD</v>
      </c>
      <c r="E210" s="173">
        <f>'3. Investeringen'!M210</f>
        <v>37.5</v>
      </c>
      <c r="F210" s="121">
        <f>'3. Investeringen'!N210</f>
        <v>2011</v>
      </c>
      <c r="G210" s="86">
        <f>'3. Investeringen'!O210</f>
        <v>-59845.067113227524</v>
      </c>
      <c r="H210" s="20"/>
      <c r="I210" s="138">
        <f>'5. Selectie'!P259</f>
        <v>1</v>
      </c>
      <c r="J210" s="20"/>
      <c r="K210" s="87">
        <f t="shared" si="20"/>
        <v>-59845.067113227524</v>
      </c>
      <c r="L210" s="87">
        <f t="shared" si="20"/>
        <v>0</v>
      </c>
      <c r="M210" s="87">
        <f t="shared" si="20"/>
        <v>0</v>
      </c>
      <c r="N210" s="87">
        <f t="shared" si="20"/>
        <v>0</v>
      </c>
      <c r="O210" s="87">
        <f t="shared" si="20"/>
        <v>0</v>
      </c>
      <c r="P210" s="87">
        <f t="shared" si="20"/>
        <v>0</v>
      </c>
      <c r="Q210" s="87">
        <f t="shared" si="20"/>
        <v>0</v>
      </c>
      <c r="R210" s="87">
        <f t="shared" si="20"/>
        <v>0</v>
      </c>
      <c r="S210" s="87">
        <f t="shared" si="20"/>
        <v>0</v>
      </c>
      <c r="T210" s="87">
        <f t="shared" si="20"/>
        <v>0</v>
      </c>
      <c r="U210" s="87">
        <f t="shared" si="20"/>
        <v>0</v>
      </c>
      <c r="V210" s="87">
        <f t="shared" si="20"/>
        <v>0</v>
      </c>
      <c r="W210" s="87">
        <f t="shared" si="20"/>
        <v>0</v>
      </c>
      <c r="X210" s="87">
        <f t="shared" si="20"/>
        <v>0</v>
      </c>
      <c r="Y210" s="87">
        <f t="shared" si="20"/>
        <v>0</v>
      </c>
      <c r="Z210" s="87">
        <f t="shared" si="20"/>
        <v>0</v>
      </c>
    </row>
    <row r="211" spans="2:26" s="79" customFormat="1" x14ac:dyDescent="0.2">
      <c r="B211" s="86">
        <f>'3. Investeringen'!B211</f>
        <v>197</v>
      </c>
      <c r="C211" s="86" t="str">
        <f>'3. Investeringen'!C211</f>
        <v>Nieuwe investeringen</v>
      </c>
      <c r="D211" s="86" t="str">
        <f>'3. Investeringen'!F211</f>
        <v>AD</v>
      </c>
      <c r="E211" s="173">
        <f>'3. Investeringen'!M211</f>
        <v>38.5</v>
      </c>
      <c r="F211" s="121">
        <f>'3. Investeringen'!N211</f>
        <v>2011</v>
      </c>
      <c r="G211" s="86">
        <f>'3. Investeringen'!O211</f>
        <v>168919.17601391856</v>
      </c>
      <c r="H211" s="20"/>
      <c r="I211" s="138">
        <f>'5. Selectie'!P260</f>
        <v>1</v>
      </c>
      <c r="J211" s="20"/>
      <c r="K211" s="87">
        <f t="shared" si="20"/>
        <v>168919.17601391856</v>
      </c>
      <c r="L211" s="87">
        <f t="shared" si="20"/>
        <v>0</v>
      </c>
      <c r="M211" s="87">
        <f t="shared" si="20"/>
        <v>0</v>
      </c>
      <c r="N211" s="87">
        <f t="shared" si="20"/>
        <v>0</v>
      </c>
      <c r="O211" s="87">
        <f t="shared" si="20"/>
        <v>0</v>
      </c>
      <c r="P211" s="87">
        <f t="shared" si="20"/>
        <v>0</v>
      </c>
      <c r="Q211" s="87">
        <f t="shared" si="20"/>
        <v>0</v>
      </c>
      <c r="R211" s="87">
        <f t="shared" si="20"/>
        <v>0</v>
      </c>
      <c r="S211" s="87">
        <f t="shared" si="20"/>
        <v>0</v>
      </c>
      <c r="T211" s="87">
        <f t="shared" si="20"/>
        <v>0</v>
      </c>
      <c r="U211" s="87">
        <f t="shared" si="20"/>
        <v>0</v>
      </c>
      <c r="V211" s="87">
        <f t="shared" si="20"/>
        <v>0</v>
      </c>
      <c r="W211" s="87">
        <f t="shared" si="20"/>
        <v>0</v>
      </c>
      <c r="X211" s="87">
        <f t="shared" si="20"/>
        <v>0</v>
      </c>
      <c r="Y211" s="87">
        <f t="shared" si="20"/>
        <v>0</v>
      </c>
      <c r="Z211" s="87">
        <f t="shared" si="20"/>
        <v>0</v>
      </c>
    </row>
    <row r="212" spans="2:26" s="79" customFormat="1" x14ac:dyDescent="0.2">
      <c r="B212" s="86">
        <f>'3. Investeringen'!B212</f>
        <v>198</v>
      </c>
      <c r="C212" s="86" t="str">
        <f>'3. Investeringen'!C212</f>
        <v>Nieuwe investeringen</v>
      </c>
      <c r="D212" s="86" t="str">
        <f>'3. Investeringen'!F212</f>
        <v>AD</v>
      </c>
      <c r="E212" s="173">
        <f>'3. Investeringen'!M212</f>
        <v>38.5</v>
      </c>
      <c r="F212" s="121">
        <f>'3. Investeringen'!N212</f>
        <v>2011</v>
      </c>
      <c r="G212" s="86">
        <f>'3. Investeringen'!O212</f>
        <v>-26144.434723277693</v>
      </c>
      <c r="H212" s="20"/>
      <c r="I212" s="138">
        <f>'5. Selectie'!P261</f>
        <v>1</v>
      </c>
      <c r="J212" s="20"/>
      <c r="K212" s="87">
        <f t="shared" si="20"/>
        <v>-26144.434723277693</v>
      </c>
      <c r="L212" s="87">
        <f t="shared" si="20"/>
        <v>0</v>
      </c>
      <c r="M212" s="87">
        <f t="shared" si="20"/>
        <v>0</v>
      </c>
      <c r="N212" s="87">
        <f t="shared" si="20"/>
        <v>0</v>
      </c>
      <c r="O212" s="87">
        <f t="shared" si="20"/>
        <v>0</v>
      </c>
      <c r="P212" s="87">
        <f t="shared" si="20"/>
        <v>0</v>
      </c>
      <c r="Q212" s="87">
        <f t="shared" si="20"/>
        <v>0</v>
      </c>
      <c r="R212" s="87">
        <f t="shared" si="20"/>
        <v>0</v>
      </c>
      <c r="S212" s="87">
        <f t="shared" si="20"/>
        <v>0</v>
      </c>
      <c r="T212" s="87">
        <f t="shared" si="20"/>
        <v>0</v>
      </c>
      <c r="U212" s="87">
        <f t="shared" si="20"/>
        <v>0</v>
      </c>
      <c r="V212" s="87">
        <f t="shared" si="20"/>
        <v>0</v>
      </c>
      <c r="W212" s="87">
        <f t="shared" si="20"/>
        <v>0</v>
      </c>
      <c r="X212" s="87">
        <f t="shared" si="20"/>
        <v>0</v>
      </c>
      <c r="Y212" s="87">
        <f t="shared" si="20"/>
        <v>0</v>
      </c>
      <c r="Z212" s="87">
        <f t="shared" si="20"/>
        <v>0</v>
      </c>
    </row>
    <row r="213" spans="2:26" s="79" customFormat="1" x14ac:dyDescent="0.2">
      <c r="B213" s="86">
        <f>'3. Investeringen'!B213</f>
        <v>199</v>
      </c>
      <c r="C213" s="86" t="str">
        <f>'3. Investeringen'!C213</f>
        <v>Start-GAW excl. bijzonderheden</v>
      </c>
      <c r="D213" s="86" t="str">
        <f>'3. Investeringen'!F213</f>
        <v>AD</v>
      </c>
      <c r="E213" s="173">
        <f>'3. Investeringen'!M213</f>
        <v>21</v>
      </c>
      <c r="F213" s="121">
        <f>'3. Investeringen'!N213</f>
        <v>2011</v>
      </c>
      <c r="G213" s="86">
        <f>'3. Investeringen'!O213</f>
        <v>9560989.5569783114</v>
      </c>
      <c r="H213" s="20"/>
      <c r="I213" s="138">
        <f>'5. Selectie'!P262</f>
        <v>1</v>
      </c>
      <c r="J213" s="20"/>
      <c r="K213" s="87">
        <f t="shared" si="20"/>
        <v>9560989.5569783114</v>
      </c>
      <c r="L213" s="87">
        <f t="shared" si="20"/>
        <v>0</v>
      </c>
      <c r="M213" s="87">
        <f t="shared" si="20"/>
        <v>0</v>
      </c>
      <c r="N213" s="87">
        <f t="shared" si="20"/>
        <v>0</v>
      </c>
      <c r="O213" s="87">
        <f t="shared" si="20"/>
        <v>0</v>
      </c>
      <c r="P213" s="87">
        <f t="shared" si="20"/>
        <v>0</v>
      </c>
      <c r="Q213" s="87">
        <f t="shared" si="20"/>
        <v>0</v>
      </c>
      <c r="R213" s="87">
        <f t="shared" si="20"/>
        <v>0</v>
      </c>
      <c r="S213" s="87">
        <f t="shared" si="20"/>
        <v>0</v>
      </c>
      <c r="T213" s="87">
        <f t="shared" si="20"/>
        <v>0</v>
      </c>
      <c r="U213" s="87">
        <f t="shared" si="20"/>
        <v>0</v>
      </c>
      <c r="V213" s="87">
        <f t="shared" si="20"/>
        <v>0</v>
      </c>
      <c r="W213" s="87">
        <f t="shared" si="20"/>
        <v>0</v>
      </c>
      <c r="X213" s="87">
        <f t="shared" si="20"/>
        <v>0</v>
      </c>
      <c r="Y213" s="87">
        <f t="shared" si="20"/>
        <v>0</v>
      </c>
      <c r="Z213" s="87">
        <f t="shared" si="20"/>
        <v>0</v>
      </c>
    </row>
    <row r="214" spans="2:26" s="79" customFormat="1" x14ac:dyDescent="0.2">
      <c r="B214" s="86">
        <f>'3. Investeringen'!B214</f>
        <v>200</v>
      </c>
      <c r="C214" s="86" t="str">
        <f>'3. Investeringen'!C214</f>
        <v>Start-GAW excl. bijzonderheden</v>
      </c>
      <c r="D214" s="86" t="str">
        <f>'3. Investeringen'!F214</f>
        <v>TD</v>
      </c>
      <c r="E214" s="173">
        <f>'3. Investeringen'!M214</f>
        <v>26.799999999999955</v>
      </c>
      <c r="F214" s="121">
        <f>'3. Investeringen'!N214</f>
        <v>2011</v>
      </c>
      <c r="G214" s="86">
        <f>'3. Investeringen'!O214</f>
        <v>151827116.57988164</v>
      </c>
      <c r="H214" s="20"/>
      <c r="I214" s="138">
        <f>'5. Selectie'!P263</f>
        <v>1</v>
      </c>
      <c r="J214" s="20"/>
      <c r="K214" s="87">
        <f t="shared" si="20"/>
        <v>151827116.57988164</v>
      </c>
      <c r="L214" s="87">
        <f t="shared" si="20"/>
        <v>0</v>
      </c>
      <c r="M214" s="87">
        <f t="shared" si="20"/>
        <v>0</v>
      </c>
      <c r="N214" s="87">
        <f t="shared" si="20"/>
        <v>0</v>
      </c>
      <c r="O214" s="87">
        <f t="shared" si="20"/>
        <v>0</v>
      </c>
      <c r="P214" s="87">
        <f t="shared" si="20"/>
        <v>0</v>
      </c>
      <c r="Q214" s="87">
        <f t="shared" si="20"/>
        <v>0</v>
      </c>
      <c r="R214" s="87">
        <f t="shared" si="20"/>
        <v>0</v>
      </c>
      <c r="S214" s="87">
        <f t="shared" si="20"/>
        <v>0</v>
      </c>
      <c r="T214" s="87">
        <f t="shared" si="20"/>
        <v>0</v>
      </c>
      <c r="U214" s="87">
        <f t="shared" si="20"/>
        <v>0</v>
      </c>
      <c r="V214" s="87">
        <f t="shared" si="20"/>
        <v>0</v>
      </c>
      <c r="W214" s="87">
        <f t="shared" si="20"/>
        <v>0</v>
      </c>
      <c r="X214" s="87">
        <f t="shared" si="20"/>
        <v>0</v>
      </c>
      <c r="Y214" s="87">
        <f t="shared" si="20"/>
        <v>0</v>
      </c>
      <c r="Z214" s="87">
        <f t="shared" si="20"/>
        <v>0</v>
      </c>
    </row>
    <row r="215" spans="2:26" s="79" customFormat="1" x14ac:dyDescent="0.2">
      <c r="B215" s="86">
        <f>'3. Investeringen'!B215</f>
        <v>201</v>
      </c>
      <c r="C215" s="86" t="str">
        <f>'3. Investeringen'!C215</f>
        <v>Nieuwe investeringen</v>
      </c>
      <c r="D215" s="86" t="str">
        <f>'3. Investeringen'!F215</f>
        <v>TD</v>
      </c>
      <c r="E215" s="173">
        <f>'3. Investeringen'!M215</f>
        <v>48.5</v>
      </c>
      <c r="F215" s="121">
        <f>'3. Investeringen'!N215</f>
        <v>2011</v>
      </c>
      <c r="G215" s="86">
        <f>'3. Investeringen'!O215</f>
        <v>492866.34727272723</v>
      </c>
      <c r="H215" s="20"/>
      <c r="I215" s="138">
        <f>'5. Selectie'!P264</f>
        <v>1</v>
      </c>
      <c r="J215" s="20"/>
      <c r="K215" s="87">
        <f t="shared" ref="K215:Z224" si="21">($F215=K$14)*$I215*$G215</f>
        <v>492866.34727272723</v>
      </c>
      <c r="L215" s="87">
        <f t="shared" si="21"/>
        <v>0</v>
      </c>
      <c r="M215" s="87">
        <f t="shared" si="21"/>
        <v>0</v>
      </c>
      <c r="N215" s="87">
        <f t="shared" si="21"/>
        <v>0</v>
      </c>
      <c r="O215" s="87">
        <f t="shared" si="21"/>
        <v>0</v>
      </c>
      <c r="P215" s="87">
        <f t="shared" si="21"/>
        <v>0</v>
      </c>
      <c r="Q215" s="87">
        <f t="shared" si="21"/>
        <v>0</v>
      </c>
      <c r="R215" s="87">
        <f t="shared" si="21"/>
        <v>0</v>
      </c>
      <c r="S215" s="87">
        <f t="shared" si="21"/>
        <v>0</v>
      </c>
      <c r="T215" s="87">
        <f t="shared" si="21"/>
        <v>0</v>
      </c>
      <c r="U215" s="87">
        <f t="shared" si="21"/>
        <v>0</v>
      </c>
      <c r="V215" s="87">
        <f t="shared" si="21"/>
        <v>0</v>
      </c>
      <c r="W215" s="87">
        <f t="shared" si="21"/>
        <v>0</v>
      </c>
      <c r="X215" s="87">
        <f t="shared" si="21"/>
        <v>0</v>
      </c>
      <c r="Y215" s="87">
        <f t="shared" si="21"/>
        <v>0</v>
      </c>
      <c r="Z215" s="87">
        <f t="shared" si="21"/>
        <v>0</v>
      </c>
    </row>
    <row r="216" spans="2:26" s="79" customFormat="1" x14ac:dyDescent="0.2">
      <c r="B216" s="86">
        <f>'3. Investeringen'!B216</f>
        <v>202</v>
      </c>
      <c r="C216" s="86" t="str">
        <f>'3. Investeringen'!C216</f>
        <v>Nieuwe investeringen</v>
      </c>
      <c r="D216" s="86" t="str">
        <f>'3. Investeringen'!F216</f>
        <v>TD</v>
      </c>
      <c r="E216" s="173">
        <f>'3. Investeringen'!M216</f>
        <v>38.5</v>
      </c>
      <c r="F216" s="121">
        <f>'3. Investeringen'!N216</f>
        <v>2011</v>
      </c>
      <c r="G216" s="86">
        <f>'3. Investeringen'!O216</f>
        <v>544646.4527777778</v>
      </c>
      <c r="H216" s="20"/>
      <c r="I216" s="138">
        <f>'5. Selectie'!P265</f>
        <v>1</v>
      </c>
      <c r="J216" s="20"/>
      <c r="K216" s="87">
        <f t="shared" si="21"/>
        <v>544646.4527777778</v>
      </c>
      <c r="L216" s="87">
        <f t="shared" si="21"/>
        <v>0</v>
      </c>
      <c r="M216" s="87">
        <f t="shared" si="21"/>
        <v>0</v>
      </c>
      <c r="N216" s="87">
        <f t="shared" si="21"/>
        <v>0</v>
      </c>
      <c r="O216" s="87">
        <f t="shared" si="21"/>
        <v>0</v>
      </c>
      <c r="P216" s="87">
        <f t="shared" si="21"/>
        <v>0</v>
      </c>
      <c r="Q216" s="87">
        <f t="shared" si="21"/>
        <v>0</v>
      </c>
      <c r="R216" s="87">
        <f t="shared" si="21"/>
        <v>0</v>
      </c>
      <c r="S216" s="87">
        <f t="shared" si="21"/>
        <v>0</v>
      </c>
      <c r="T216" s="87">
        <f t="shared" si="21"/>
        <v>0</v>
      </c>
      <c r="U216" s="87">
        <f t="shared" si="21"/>
        <v>0</v>
      </c>
      <c r="V216" s="87">
        <f t="shared" si="21"/>
        <v>0</v>
      </c>
      <c r="W216" s="87">
        <f t="shared" si="21"/>
        <v>0</v>
      </c>
      <c r="X216" s="87">
        <f t="shared" si="21"/>
        <v>0</v>
      </c>
      <c r="Y216" s="87">
        <f t="shared" si="21"/>
        <v>0</v>
      </c>
      <c r="Z216" s="87">
        <f t="shared" si="21"/>
        <v>0</v>
      </c>
    </row>
    <row r="217" spans="2:26" s="79" customFormat="1" x14ac:dyDescent="0.2">
      <c r="B217" s="86">
        <f>'3. Investeringen'!B217</f>
        <v>203</v>
      </c>
      <c r="C217" s="86" t="str">
        <f>'3. Investeringen'!C217</f>
        <v>Nieuwe investeringen</v>
      </c>
      <c r="D217" s="86" t="str">
        <f>'3. Investeringen'!F217</f>
        <v>TD</v>
      </c>
      <c r="E217" s="173">
        <f>'3. Investeringen'!M217</f>
        <v>23.5</v>
      </c>
      <c r="F217" s="121">
        <f>'3. Investeringen'!N217</f>
        <v>2011</v>
      </c>
      <c r="G217" s="86">
        <f>'3. Investeringen'!O217</f>
        <v>100417.91195454546</v>
      </c>
      <c r="H217" s="20"/>
      <c r="I217" s="138">
        <f>'5. Selectie'!P266</f>
        <v>1</v>
      </c>
      <c r="J217" s="20"/>
      <c r="K217" s="87">
        <f t="shared" si="21"/>
        <v>100417.91195454546</v>
      </c>
      <c r="L217" s="87">
        <f t="shared" si="21"/>
        <v>0</v>
      </c>
      <c r="M217" s="87">
        <f t="shared" si="21"/>
        <v>0</v>
      </c>
      <c r="N217" s="87">
        <f t="shared" si="21"/>
        <v>0</v>
      </c>
      <c r="O217" s="87">
        <f t="shared" si="21"/>
        <v>0</v>
      </c>
      <c r="P217" s="87">
        <f t="shared" si="21"/>
        <v>0</v>
      </c>
      <c r="Q217" s="87">
        <f t="shared" si="21"/>
        <v>0</v>
      </c>
      <c r="R217" s="87">
        <f t="shared" si="21"/>
        <v>0</v>
      </c>
      <c r="S217" s="87">
        <f t="shared" si="21"/>
        <v>0</v>
      </c>
      <c r="T217" s="87">
        <f t="shared" si="21"/>
        <v>0</v>
      </c>
      <c r="U217" s="87">
        <f t="shared" si="21"/>
        <v>0</v>
      </c>
      <c r="V217" s="87">
        <f t="shared" si="21"/>
        <v>0</v>
      </c>
      <c r="W217" s="87">
        <f t="shared" si="21"/>
        <v>0</v>
      </c>
      <c r="X217" s="87">
        <f t="shared" si="21"/>
        <v>0</v>
      </c>
      <c r="Y217" s="87">
        <f t="shared" si="21"/>
        <v>0</v>
      </c>
      <c r="Z217" s="87">
        <f t="shared" si="21"/>
        <v>0</v>
      </c>
    </row>
    <row r="218" spans="2:26" s="79" customFormat="1" x14ac:dyDescent="0.2">
      <c r="B218" s="86">
        <f>'3. Investeringen'!B218</f>
        <v>204</v>
      </c>
      <c r="C218" s="86" t="str">
        <f>'3. Investeringen'!C218</f>
        <v>Nieuwe investeringen</v>
      </c>
      <c r="D218" s="86" t="str">
        <f>'3. Investeringen'!F218</f>
        <v>TD</v>
      </c>
      <c r="E218" s="173">
        <f>'3. Investeringen'!M218</f>
        <v>18.5</v>
      </c>
      <c r="F218" s="121">
        <f>'3. Investeringen'!N218</f>
        <v>2011</v>
      </c>
      <c r="G218" s="86">
        <f>'3. Investeringen'!O218</f>
        <v>3192.6391718518516</v>
      </c>
      <c r="H218" s="20"/>
      <c r="I218" s="138">
        <f>'5. Selectie'!P267</f>
        <v>1</v>
      </c>
      <c r="J218" s="20"/>
      <c r="K218" s="87">
        <f t="shared" si="21"/>
        <v>3192.6391718518516</v>
      </c>
      <c r="L218" s="87">
        <f t="shared" si="21"/>
        <v>0</v>
      </c>
      <c r="M218" s="87">
        <f t="shared" si="21"/>
        <v>0</v>
      </c>
      <c r="N218" s="87">
        <f t="shared" si="21"/>
        <v>0</v>
      </c>
      <c r="O218" s="87">
        <f t="shared" si="21"/>
        <v>0</v>
      </c>
      <c r="P218" s="87">
        <f t="shared" si="21"/>
        <v>0</v>
      </c>
      <c r="Q218" s="87">
        <f t="shared" si="21"/>
        <v>0</v>
      </c>
      <c r="R218" s="87">
        <f t="shared" si="21"/>
        <v>0</v>
      </c>
      <c r="S218" s="87">
        <f t="shared" si="21"/>
        <v>0</v>
      </c>
      <c r="T218" s="87">
        <f t="shared" si="21"/>
        <v>0</v>
      </c>
      <c r="U218" s="87">
        <f t="shared" si="21"/>
        <v>0</v>
      </c>
      <c r="V218" s="87">
        <f t="shared" si="21"/>
        <v>0</v>
      </c>
      <c r="W218" s="87">
        <f t="shared" si="21"/>
        <v>0</v>
      </c>
      <c r="X218" s="87">
        <f t="shared" si="21"/>
        <v>0</v>
      </c>
      <c r="Y218" s="87">
        <f t="shared" si="21"/>
        <v>0</v>
      </c>
      <c r="Z218" s="87">
        <f t="shared" si="21"/>
        <v>0</v>
      </c>
    </row>
    <row r="219" spans="2:26" s="79" customFormat="1" x14ac:dyDescent="0.2">
      <c r="B219" s="86">
        <f>'3. Investeringen'!B219</f>
        <v>205</v>
      </c>
      <c r="C219" s="86" t="str">
        <f>'3. Investeringen'!C219</f>
        <v>Nieuwe investeringen</v>
      </c>
      <c r="D219" s="86" t="str">
        <f>'3. Investeringen'!F219</f>
        <v>TD</v>
      </c>
      <c r="E219" s="173">
        <f>'3. Investeringen'!M219</f>
        <v>49.5</v>
      </c>
      <c r="F219" s="121">
        <f>'3. Investeringen'!N219</f>
        <v>2011</v>
      </c>
      <c r="G219" s="86">
        <f>'3. Investeringen'!O219</f>
        <v>706332.33899999992</v>
      </c>
      <c r="H219" s="20"/>
      <c r="I219" s="138">
        <f>'5. Selectie'!P268</f>
        <v>1</v>
      </c>
      <c r="J219" s="20"/>
      <c r="K219" s="87">
        <f t="shared" si="21"/>
        <v>706332.33899999992</v>
      </c>
      <c r="L219" s="87">
        <f t="shared" si="21"/>
        <v>0</v>
      </c>
      <c r="M219" s="87">
        <f t="shared" si="21"/>
        <v>0</v>
      </c>
      <c r="N219" s="87">
        <f t="shared" si="21"/>
        <v>0</v>
      </c>
      <c r="O219" s="87">
        <f t="shared" si="21"/>
        <v>0</v>
      </c>
      <c r="P219" s="87">
        <f t="shared" si="21"/>
        <v>0</v>
      </c>
      <c r="Q219" s="87">
        <f t="shared" si="21"/>
        <v>0</v>
      </c>
      <c r="R219" s="87">
        <f t="shared" si="21"/>
        <v>0</v>
      </c>
      <c r="S219" s="87">
        <f t="shared" si="21"/>
        <v>0</v>
      </c>
      <c r="T219" s="87">
        <f t="shared" si="21"/>
        <v>0</v>
      </c>
      <c r="U219" s="87">
        <f t="shared" si="21"/>
        <v>0</v>
      </c>
      <c r="V219" s="87">
        <f t="shared" si="21"/>
        <v>0</v>
      </c>
      <c r="W219" s="87">
        <f t="shared" si="21"/>
        <v>0</v>
      </c>
      <c r="X219" s="87">
        <f t="shared" si="21"/>
        <v>0</v>
      </c>
      <c r="Y219" s="87">
        <f t="shared" si="21"/>
        <v>0</v>
      </c>
      <c r="Z219" s="87">
        <f t="shared" si="21"/>
        <v>0</v>
      </c>
    </row>
    <row r="220" spans="2:26" s="79" customFormat="1" x14ac:dyDescent="0.2">
      <c r="B220" s="86">
        <f>'3. Investeringen'!B220</f>
        <v>206</v>
      </c>
      <c r="C220" s="86" t="str">
        <f>'3. Investeringen'!C220</f>
        <v>Nieuwe investeringen</v>
      </c>
      <c r="D220" s="86" t="str">
        <f>'3. Investeringen'!F220</f>
        <v>TD</v>
      </c>
      <c r="E220" s="173">
        <f>'3. Investeringen'!M220</f>
        <v>39.5</v>
      </c>
      <c r="F220" s="121">
        <f>'3. Investeringen'!N220</f>
        <v>2011</v>
      </c>
      <c r="G220" s="86">
        <f>'3. Investeringen'!O220</f>
        <v>643808.2177777777</v>
      </c>
      <c r="H220" s="20"/>
      <c r="I220" s="138">
        <f>'5. Selectie'!P269</f>
        <v>1</v>
      </c>
      <c r="J220" s="20"/>
      <c r="K220" s="87">
        <f t="shared" si="21"/>
        <v>643808.2177777777</v>
      </c>
      <c r="L220" s="87">
        <f t="shared" si="21"/>
        <v>0</v>
      </c>
      <c r="M220" s="87">
        <f t="shared" si="21"/>
        <v>0</v>
      </c>
      <c r="N220" s="87">
        <f t="shared" si="21"/>
        <v>0</v>
      </c>
      <c r="O220" s="87">
        <f t="shared" si="21"/>
        <v>0</v>
      </c>
      <c r="P220" s="87">
        <f t="shared" si="21"/>
        <v>0</v>
      </c>
      <c r="Q220" s="87">
        <f t="shared" si="21"/>
        <v>0</v>
      </c>
      <c r="R220" s="87">
        <f t="shared" si="21"/>
        <v>0</v>
      </c>
      <c r="S220" s="87">
        <f t="shared" si="21"/>
        <v>0</v>
      </c>
      <c r="T220" s="87">
        <f t="shared" si="21"/>
        <v>0</v>
      </c>
      <c r="U220" s="87">
        <f t="shared" si="21"/>
        <v>0</v>
      </c>
      <c r="V220" s="87">
        <f t="shared" si="21"/>
        <v>0</v>
      </c>
      <c r="W220" s="87">
        <f t="shared" si="21"/>
        <v>0</v>
      </c>
      <c r="X220" s="87">
        <f t="shared" si="21"/>
        <v>0</v>
      </c>
      <c r="Y220" s="87">
        <f t="shared" si="21"/>
        <v>0</v>
      </c>
      <c r="Z220" s="87">
        <f t="shared" si="21"/>
        <v>0</v>
      </c>
    </row>
    <row r="221" spans="2:26" s="79" customFormat="1" x14ac:dyDescent="0.2">
      <c r="B221" s="86">
        <f>'3. Investeringen'!B221</f>
        <v>207</v>
      </c>
      <c r="C221" s="86" t="str">
        <f>'3. Investeringen'!C221</f>
        <v>Nieuwe investeringen</v>
      </c>
      <c r="D221" s="86" t="str">
        <f>'3. Investeringen'!F221</f>
        <v>TD</v>
      </c>
      <c r="E221" s="173">
        <f>'3. Investeringen'!M221</f>
        <v>24.5</v>
      </c>
      <c r="F221" s="121">
        <f>'3. Investeringen'!N221</f>
        <v>2011</v>
      </c>
      <c r="G221" s="86">
        <f>'3. Investeringen'!O221</f>
        <v>85955.873499999987</v>
      </c>
      <c r="H221" s="20"/>
      <c r="I221" s="138">
        <f>'5. Selectie'!P270</f>
        <v>1</v>
      </c>
      <c r="J221" s="20"/>
      <c r="K221" s="87">
        <f t="shared" si="21"/>
        <v>85955.873499999987</v>
      </c>
      <c r="L221" s="87">
        <f t="shared" si="21"/>
        <v>0</v>
      </c>
      <c r="M221" s="87">
        <f t="shared" si="21"/>
        <v>0</v>
      </c>
      <c r="N221" s="87">
        <f t="shared" si="21"/>
        <v>0</v>
      </c>
      <c r="O221" s="87">
        <f t="shared" si="21"/>
        <v>0</v>
      </c>
      <c r="P221" s="87">
        <f t="shared" si="21"/>
        <v>0</v>
      </c>
      <c r="Q221" s="87">
        <f t="shared" si="21"/>
        <v>0</v>
      </c>
      <c r="R221" s="87">
        <f t="shared" si="21"/>
        <v>0</v>
      </c>
      <c r="S221" s="87">
        <f t="shared" si="21"/>
        <v>0</v>
      </c>
      <c r="T221" s="87">
        <f t="shared" si="21"/>
        <v>0</v>
      </c>
      <c r="U221" s="87">
        <f t="shared" si="21"/>
        <v>0</v>
      </c>
      <c r="V221" s="87">
        <f t="shared" si="21"/>
        <v>0</v>
      </c>
      <c r="W221" s="87">
        <f t="shared" si="21"/>
        <v>0</v>
      </c>
      <c r="X221" s="87">
        <f t="shared" si="21"/>
        <v>0</v>
      </c>
      <c r="Y221" s="87">
        <f t="shared" si="21"/>
        <v>0</v>
      </c>
      <c r="Z221" s="87">
        <f t="shared" si="21"/>
        <v>0</v>
      </c>
    </row>
    <row r="222" spans="2:26" s="79" customFormat="1" x14ac:dyDescent="0.2">
      <c r="B222" s="86">
        <f>'3. Investeringen'!B222</f>
        <v>208</v>
      </c>
      <c r="C222" s="86" t="str">
        <f>'3. Investeringen'!C222</f>
        <v>Nieuwe investeringen</v>
      </c>
      <c r="D222" s="86" t="str">
        <f>'3. Investeringen'!F222</f>
        <v>TD</v>
      </c>
      <c r="E222" s="173">
        <f>'3. Investeringen'!M222</f>
        <v>19.5</v>
      </c>
      <c r="F222" s="121">
        <f>'3. Investeringen'!N222</f>
        <v>2011</v>
      </c>
      <c r="G222" s="86">
        <f>'3. Investeringen'!O222</f>
        <v>45172.331099999996</v>
      </c>
      <c r="H222" s="20"/>
      <c r="I222" s="138">
        <f>'5. Selectie'!P271</f>
        <v>1</v>
      </c>
      <c r="J222" s="20"/>
      <c r="K222" s="87">
        <f t="shared" si="21"/>
        <v>45172.331099999996</v>
      </c>
      <c r="L222" s="87">
        <f t="shared" si="21"/>
        <v>0</v>
      </c>
      <c r="M222" s="87">
        <f t="shared" si="21"/>
        <v>0</v>
      </c>
      <c r="N222" s="87">
        <f t="shared" si="21"/>
        <v>0</v>
      </c>
      <c r="O222" s="87">
        <f t="shared" si="21"/>
        <v>0</v>
      </c>
      <c r="P222" s="87">
        <f t="shared" si="21"/>
        <v>0</v>
      </c>
      <c r="Q222" s="87">
        <f t="shared" si="21"/>
        <v>0</v>
      </c>
      <c r="R222" s="87">
        <f t="shared" si="21"/>
        <v>0</v>
      </c>
      <c r="S222" s="87">
        <f t="shared" si="21"/>
        <v>0</v>
      </c>
      <c r="T222" s="87">
        <f t="shared" si="21"/>
        <v>0</v>
      </c>
      <c r="U222" s="87">
        <f t="shared" si="21"/>
        <v>0</v>
      </c>
      <c r="V222" s="87">
        <f t="shared" si="21"/>
        <v>0</v>
      </c>
      <c r="W222" s="87">
        <f t="shared" si="21"/>
        <v>0</v>
      </c>
      <c r="X222" s="87">
        <f t="shared" si="21"/>
        <v>0</v>
      </c>
      <c r="Y222" s="87">
        <f t="shared" si="21"/>
        <v>0</v>
      </c>
      <c r="Z222" s="87">
        <f t="shared" si="21"/>
        <v>0</v>
      </c>
    </row>
    <row r="223" spans="2:26" s="79" customFormat="1" x14ac:dyDescent="0.2">
      <c r="B223" s="86">
        <f>'3. Investeringen'!B223</f>
        <v>209</v>
      </c>
      <c r="C223" s="86" t="str">
        <f>'3. Investeringen'!C223</f>
        <v>Nieuwe investeringen</v>
      </c>
      <c r="D223" s="86" t="str">
        <f>'3. Investeringen'!F223</f>
        <v>TD</v>
      </c>
      <c r="E223" s="173">
        <f>'3. Investeringen'!M223</f>
        <v>4.5</v>
      </c>
      <c r="F223" s="121">
        <f>'3. Investeringen'!N223</f>
        <v>2011</v>
      </c>
      <c r="G223" s="86">
        <f>'3. Investeringen'!O223</f>
        <v>16436.891250000001</v>
      </c>
      <c r="H223" s="20"/>
      <c r="I223" s="138">
        <f>'5. Selectie'!P272</f>
        <v>1</v>
      </c>
      <c r="J223" s="20"/>
      <c r="K223" s="87">
        <f t="shared" si="21"/>
        <v>16436.891250000001</v>
      </c>
      <c r="L223" s="87">
        <f t="shared" si="21"/>
        <v>0</v>
      </c>
      <c r="M223" s="87">
        <f t="shared" si="21"/>
        <v>0</v>
      </c>
      <c r="N223" s="87">
        <f t="shared" si="21"/>
        <v>0</v>
      </c>
      <c r="O223" s="87">
        <f t="shared" si="21"/>
        <v>0</v>
      </c>
      <c r="P223" s="87">
        <f t="shared" si="21"/>
        <v>0</v>
      </c>
      <c r="Q223" s="87">
        <f t="shared" si="21"/>
        <v>0</v>
      </c>
      <c r="R223" s="87">
        <f t="shared" si="21"/>
        <v>0</v>
      </c>
      <c r="S223" s="87">
        <f t="shared" si="21"/>
        <v>0</v>
      </c>
      <c r="T223" s="87">
        <f t="shared" si="21"/>
        <v>0</v>
      </c>
      <c r="U223" s="87">
        <f t="shared" si="21"/>
        <v>0</v>
      </c>
      <c r="V223" s="87">
        <f t="shared" si="21"/>
        <v>0</v>
      </c>
      <c r="W223" s="87">
        <f t="shared" si="21"/>
        <v>0</v>
      </c>
      <c r="X223" s="87">
        <f t="shared" si="21"/>
        <v>0</v>
      </c>
      <c r="Y223" s="87">
        <f t="shared" si="21"/>
        <v>0</v>
      </c>
      <c r="Z223" s="87">
        <f t="shared" si="21"/>
        <v>0</v>
      </c>
    </row>
    <row r="224" spans="2:26" s="79" customFormat="1" x14ac:dyDescent="0.2">
      <c r="B224" s="86">
        <f>'3. Investeringen'!B224</f>
        <v>210</v>
      </c>
      <c r="C224" s="86" t="str">
        <f>'3. Investeringen'!C224</f>
        <v>Nieuwe investeringen</v>
      </c>
      <c r="D224" s="86" t="str">
        <f>'3. Investeringen'!F224</f>
        <v>TD</v>
      </c>
      <c r="E224" s="173">
        <f>'3. Investeringen'!M224</f>
        <v>0</v>
      </c>
      <c r="F224" s="121">
        <f>'3. Investeringen'!N224</f>
        <v>2011</v>
      </c>
      <c r="G224" s="86">
        <f>'3. Investeringen'!O224</f>
        <v>0</v>
      </c>
      <c r="H224" s="20"/>
      <c r="I224" s="138">
        <f>'5. Selectie'!P273</f>
        <v>1</v>
      </c>
      <c r="J224" s="20"/>
      <c r="K224" s="87">
        <f t="shared" si="21"/>
        <v>0</v>
      </c>
      <c r="L224" s="87">
        <f t="shared" si="21"/>
        <v>0</v>
      </c>
      <c r="M224" s="87">
        <f t="shared" si="21"/>
        <v>0</v>
      </c>
      <c r="N224" s="87">
        <f t="shared" si="21"/>
        <v>0</v>
      </c>
      <c r="O224" s="87">
        <f t="shared" si="21"/>
        <v>0</v>
      </c>
      <c r="P224" s="87">
        <f t="shared" si="21"/>
        <v>0</v>
      </c>
      <c r="Q224" s="87">
        <f t="shared" si="21"/>
        <v>0</v>
      </c>
      <c r="R224" s="87">
        <f t="shared" si="21"/>
        <v>0</v>
      </c>
      <c r="S224" s="87">
        <f t="shared" si="21"/>
        <v>0</v>
      </c>
      <c r="T224" s="87">
        <f t="shared" si="21"/>
        <v>0</v>
      </c>
      <c r="U224" s="87">
        <f t="shared" si="21"/>
        <v>0</v>
      </c>
      <c r="V224" s="87">
        <f t="shared" si="21"/>
        <v>0</v>
      </c>
      <c r="W224" s="87">
        <f t="shared" si="21"/>
        <v>0</v>
      </c>
      <c r="X224" s="87">
        <f t="shared" si="21"/>
        <v>0</v>
      </c>
      <c r="Y224" s="87">
        <f t="shared" si="21"/>
        <v>0</v>
      </c>
      <c r="Z224" s="87">
        <f t="shared" si="21"/>
        <v>0</v>
      </c>
    </row>
    <row r="225" spans="2:26" s="79" customFormat="1" x14ac:dyDescent="0.2">
      <c r="B225" s="86">
        <f>'3. Investeringen'!B225</f>
        <v>211</v>
      </c>
      <c r="C225" s="86" t="str">
        <f>'3. Investeringen'!C225</f>
        <v>Nieuwe investeringen</v>
      </c>
      <c r="D225" s="86" t="str">
        <f>'3. Investeringen'!F225</f>
        <v>TD</v>
      </c>
      <c r="E225" s="173">
        <f>'3. Investeringen'!M225</f>
        <v>50.5</v>
      </c>
      <c r="F225" s="121">
        <f>'3. Investeringen'!N225</f>
        <v>2011</v>
      </c>
      <c r="G225" s="86">
        <f>'3. Investeringen'!O225</f>
        <v>559267.86927272729</v>
      </c>
      <c r="H225" s="20"/>
      <c r="I225" s="138">
        <f>'5. Selectie'!P274</f>
        <v>1</v>
      </c>
      <c r="J225" s="20"/>
      <c r="K225" s="87">
        <f t="shared" ref="K225:Z234" si="22">($F225=K$14)*$I225*$G225</f>
        <v>559267.86927272729</v>
      </c>
      <c r="L225" s="87">
        <f t="shared" si="22"/>
        <v>0</v>
      </c>
      <c r="M225" s="87">
        <f t="shared" si="22"/>
        <v>0</v>
      </c>
      <c r="N225" s="87">
        <f t="shared" si="22"/>
        <v>0</v>
      </c>
      <c r="O225" s="87">
        <f t="shared" si="22"/>
        <v>0</v>
      </c>
      <c r="P225" s="87">
        <f t="shared" si="22"/>
        <v>0</v>
      </c>
      <c r="Q225" s="87">
        <f t="shared" si="22"/>
        <v>0</v>
      </c>
      <c r="R225" s="87">
        <f t="shared" si="22"/>
        <v>0</v>
      </c>
      <c r="S225" s="87">
        <f t="shared" si="22"/>
        <v>0</v>
      </c>
      <c r="T225" s="87">
        <f t="shared" si="22"/>
        <v>0</v>
      </c>
      <c r="U225" s="87">
        <f t="shared" si="22"/>
        <v>0</v>
      </c>
      <c r="V225" s="87">
        <f t="shared" si="22"/>
        <v>0</v>
      </c>
      <c r="W225" s="87">
        <f t="shared" si="22"/>
        <v>0</v>
      </c>
      <c r="X225" s="87">
        <f t="shared" si="22"/>
        <v>0</v>
      </c>
      <c r="Y225" s="87">
        <f t="shared" si="22"/>
        <v>0</v>
      </c>
      <c r="Z225" s="87">
        <f t="shared" si="22"/>
        <v>0</v>
      </c>
    </row>
    <row r="226" spans="2:26" s="79" customFormat="1" x14ac:dyDescent="0.2">
      <c r="B226" s="86">
        <f>'3. Investeringen'!B226</f>
        <v>212</v>
      </c>
      <c r="C226" s="86" t="str">
        <f>'3. Investeringen'!C226</f>
        <v>Nieuwe investeringen</v>
      </c>
      <c r="D226" s="86" t="str">
        <f>'3. Investeringen'!F226</f>
        <v>TD</v>
      </c>
      <c r="E226" s="173">
        <f>'3. Investeringen'!M226</f>
        <v>40.5</v>
      </c>
      <c r="F226" s="121">
        <f>'3. Investeringen'!N226</f>
        <v>2011</v>
      </c>
      <c r="G226" s="86">
        <f>'3. Investeringen'!O226</f>
        <v>596283.03899999999</v>
      </c>
      <c r="H226" s="20"/>
      <c r="I226" s="138">
        <f>'5. Selectie'!P275</f>
        <v>1</v>
      </c>
      <c r="J226" s="20"/>
      <c r="K226" s="87">
        <f t="shared" si="22"/>
        <v>596283.03899999999</v>
      </c>
      <c r="L226" s="87">
        <f t="shared" si="22"/>
        <v>0</v>
      </c>
      <c r="M226" s="87">
        <f t="shared" si="22"/>
        <v>0</v>
      </c>
      <c r="N226" s="87">
        <f t="shared" si="22"/>
        <v>0</v>
      </c>
      <c r="O226" s="87">
        <f t="shared" si="22"/>
        <v>0</v>
      </c>
      <c r="P226" s="87">
        <f t="shared" si="22"/>
        <v>0</v>
      </c>
      <c r="Q226" s="87">
        <f t="shared" si="22"/>
        <v>0</v>
      </c>
      <c r="R226" s="87">
        <f t="shared" si="22"/>
        <v>0</v>
      </c>
      <c r="S226" s="87">
        <f t="shared" si="22"/>
        <v>0</v>
      </c>
      <c r="T226" s="87">
        <f t="shared" si="22"/>
        <v>0</v>
      </c>
      <c r="U226" s="87">
        <f t="shared" si="22"/>
        <v>0</v>
      </c>
      <c r="V226" s="87">
        <f t="shared" si="22"/>
        <v>0</v>
      </c>
      <c r="W226" s="87">
        <f t="shared" si="22"/>
        <v>0</v>
      </c>
      <c r="X226" s="87">
        <f t="shared" si="22"/>
        <v>0</v>
      </c>
      <c r="Y226" s="87">
        <f t="shared" si="22"/>
        <v>0</v>
      </c>
      <c r="Z226" s="87">
        <f t="shared" si="22"/>
        <v>0</v>
      </c>
    </row>
    <row r="227" spans="2:26" s="79" customFormat="1" x14ac:dyDescent="0.2">
      <c r="B227" s="86">
        <f>'3. Investeringen'!B227</f>
        <v>213</v>
      </c>
      <c r="C227" s="86" t="str">
        <f>'3. Investeringen'!C227</f>
        <v>Nieuwe investeringen</v>
      </c>
      <c r="D227" s="86" t="str">
        <f>'3. Investeringen'!F227</f>
        <v>TD</v>
      </c>
      <c r="E227" s="173">
        <f>'3. Investeringen'!M227</f>
        <v>25.5</v>
      </c>
      <c r="F227" s="121">
        <f>'3. Investeringen'!N227</f>
        <v>2011</v>
      </c>
      <c r="G227" s="86">
        <f>'3. Investeringen'!O227</f>
        <v>82999.227499999994</v>
      </c>
      <c r="H227" s="20"/>
      <c r="I227" s="138">
        <f>'5. Selectie'!P276</f>
        <v>1</v>
      </c>
      <c r="J227" s="20"/>
      <c r="K227" s="87">
        <f t="shared" si="22"/>
        <v>82999.227499999994</v>
      </c>
      <c r="L227" s="87">
        <f t="shared" si="22"/>
        <v>0</v>
      </c>
      <c r="M227" s="87">
        <f t="shared" si="22"/>
        <v>0</v>
      </c>
      <c r="N227" s="87">
        <f t="shared" si="22"/>
        <v>0</v>
      </c>
      <c r="O227" s="87">
        <f t="shared" si="22"/>
        <v>0</v>
      </c>
      <c r="P227" s="87">
        <f t="shared" si="22"/>
        <v>0</v>
      </c>
      <c r="Q227" s="87">
        <f t="shared" si="22"/>
        <v>0</v>
      </c>
      <c r="R227" s="87">
        <f t="shared" si="22"/>
        <v>0</v>
      </c>
      <c r="S227" s="87">
        <f t="shared" si="22"/>
        <v>0</v>
      </c>
      <c r="T227" s="87">
        <f t="shared" si="22"/>
        <v>0</v>
      </c>
      <c r="U227" s="87">
        <f t="shared" si="22"/>
        <v>0</v>
      </c>
      <c r="V227" s="87">
        <f t="shared" si="22"/>
        <v>0</v>
      </c>
      <c r="W227" s="87">
        <f t="shared" si="22"/>
        <v>0</v>
      </c>
      <c r="X227" s="87">
        <f t="shared" si="22"/>
        <v>0</v>
      </c>
      <c r="Y227" s="87">
        <f t="shared" si="22"/>
        <v>0</v>
      </c>
      <c r="Z227" s="87">
        <f t="shared" si="22"/>
        <v>0</v>
      </c>
    </row>
    <row r="228" spans="2:26" s="79" customFormat="1" x14ac:dyDescent="0.2">
      <c r="B228" s="86">
        <f>'3. Investeringen'!B228</f>
        <v>214</v>
      </c>
      <c r="C228" s="86" t="str">
        <f>'3. Investeringen'!C228</f>
        <v>Nieuwe investeringen</v>
      </c>
      <c r="D228" s="86" t="str">
        <f>'3. Investeringen'!F228</f>
        <v>TD</v>
      </c>
      <c r="E228" s="173">
        <f>'3. Investeringen'!M228</f>
        <v>20.5</v>
      </c>
      <c r="F228" s="121">
        <f>'3. Investeringen'!N228</f>
        <v>2011</v>
      </c>
      <c r="G228" s="86">
        <f>'3. Investeringen'!O228</f>
        <v>64254.962200000009</v>
      </c>
      <c r="H228" s="20"/>
      <c r="I228" s="138">
        <f>'5. Selectie'!P277</f>
        <v>1</v>
      </c>
      <c r="J228" s="20"/>
      <c r="K228" s="87">
        <f t="shared" si="22"/>
        <v>64254.962200000009</v>
      </c>
      <c r="L228" s="87">
        <f t="shared" si="22"/>
        <v>0</v>
      </c>
      <c r="M228" s="87">
        <f t="shared" si="22"/>
        <v>0</v>
      </c>
      <c r="N228" s="87">
        <f t="shared" si="22"/>
        <v>0</v>
      </c>
      <c r="O228" s="87">
        <f t="shared" si="22"/>
        <v>0</v>
      </c>
      <c r="P228" s="87">
        <f t="shared" si="22"/>
        <v>0</v>
      </c>
      <c r="Q228" s="87">
        <f t="shared" si="22"/>
        <v>0</v>
      </c>
      <c r="R228" s="87">
        <f t="shared" si="22"/>
        <v>0</v>
      </c>
      <c r="S228" s="87">
        <f t="shared" si="22"/>
        <v>0</v>
      </c>
      <c r="T228" s="87">
        <f t="shared" si="22"/>
        <v>0</v>
      </c>
      <c r="U228" s="87">
        <f t="shared" si="22"/>
        <v>0</v>
      </c>
      <c r="V228" s="87">
        <f t="shared" si="22"/>
        <v>0</v>
      </c>
      <c r="W228" s="87">
        <f t="shared" si="22"/>
        <v>0</v>
      </c>
      <c r="X228" s="87">
        <f t="shared" si="22"/>
        <v>0</v>
      </c>
      <c r="Y228" s="87">
        <f t="shared" si="22"/>
        <v>0</v>
      </c>
      <c r="Z228" s="87">
        <f t="shared" si="22"/>
        <v>0</v>
      </c>
    </row>
    <row r="229" spans="2:26" s="79" customFormat="1" x14ac:dyDescent="0.2">
      <c r="B229" s="86">
        <f>'3. Investeringen'!B229</f>
        <v>215</v>
      </c>
      <c r="C229" s="86" t="str">
        <f>'3. Investeringen'!C229</f>
        <v>Nieuwe investeringen</v>
      </c>
      <c r="D229" s="86" t="str">
        <f>'3. Investeringen'!F229</f>
        <v>TD</v>
      </c>
      <c r="E229" s="173">
        <f>'3. Investeringen'!M229</f>
        <v>0.5</v>
      </c>
      <c r="F229" s="121">
        <f>'3. Investeringen'!N229</f>
        <v>2011</v>
      </c>
      <c r="G229" s="86">
        <f>'3. Investeringen'!O229</f>
        <v>2549.75</v>
      </c>
      <c r="H229" s="20"/>
      <c r="I229" s="138">
        <f>'5. Selectie'!P278</f>
        <v>1</v>
      </c>
      <c r="J229" s="20"/>
      <c r="K229" s="87">
        <f t="shared" si="22"/>
        <v>2549.75</v>
      </c>
      <c r="L229" s="87">
        <f t="shared" si="22"/>
        <v>0</v>
      </c>
      <c r="M229" s="87">
        <f t="shared" si="22"/>
        <v>0</v>
      </c>
      <c r="N229" s="87">
        <f t="shared" si="22"/>
        <v>0</v>
      </c>
      <c r="O229" s="87">
        <f t="shared" si="22"/>
        <v>0</v>
      </c>
      <c r="P229" s="87">
        <f t="shared" si="22"/>
        <v>0</v>
      </c>
      <c r="Q229" s="87">
        <f t="shared" si="22"/>
        <v>0</v>
      </c>
      <c r="R229" s="87">
        <f t="shared" si="22"/>
        <v>0</v>
      </c>
      <c r="S229" s="87">
        <f t="shared" si="22"/>
        <v>0</v>
      </c>
      <c r="T229" s="87">
        <f t="shared" si="22"/>
        <v>0</v>
      </c>
      <c r="U229" s="87">
        <f t="shared" si="22"/>
        <v>0</v>
      </c>
      <c r="V229" s="87">
        <f t="shared" si="22"/>
        <v>0</v>
      </c>
      <c r="W229" s="87">
        <f t="shared" si="22"/>
        <v>0</v>
      </c>
      <c r="X229" s="87">
        <f t="shared" si="22"/>
        <v>0</v>
      </c>
      <c r="Y229" s="87">
        <f t="shared" si="22"/>
        <v>0</v>
      </c>
      <c r="Z229" s="87">
        <f t="shared" si="22"/>
        <v>0</v>
      </c>
    </row>
    <row r="230" spans="2:26" s="79" customFormat="1" x14ac:dyDescent="0.2">
      <c r="B230" s="86">
        <f>'3. Investeringen'!B230</f>
        <v>216</v>
      </c>
      <c r="C230" s="86" t="str">
        <f>'3. Investeringen'!C230</f>
        <v>Nieuwe investeringen</v>
      </c>
      <c r="D230" s="86" t="str">
        <f>'3. Investeringen'!F230</f>
        <v>TD</v>
      </c>
      <c r="E230" s="173">
        <f>'3. Investeringen'!M230</f>
        <v>51.5</v>
      </c>
      <c r="F230" s="121">
        <f>'3. Investeringen'!N230</f>
        <v>2011</v>
      </c>
      <c r="G230" s="86">
        <f>'3. Investeringen'!O230</f>
        <v>350883.4611818181</v>
      </c>
      <c r="H230" s="20"/>
      <c r="I230" s="138">
        <f>'5. Selectie'!P279</f>
        <v>1</v>
      </c>
      <c r="J230" s="20"/>
      <c r="K230" s="87">
        <f t="shared" si="22"/>
        <v>350883.4611818181</v>
      </c>
      <c r="L230" s="87">
        <f t="shared" si="22"/>
        <v>0</v>
      </c>
      <c r="M230" s="87">
        <f t="shared" si="22"/>
        <v>0</v>
      </c>
      <c r="N230" s="87">
        <f t="shared" si="22"/>
        <v>0</v>
      </c>
      <c r="O230" s="87">
        <f t="shared" si="22"/>
        <v>0</v>
      </c>
      <c r="P230" s="87">
        <f t="shared" si="22"/>
        <v>0</v>
      </c>
      <c r="Q230" s="87">
        <f t="shared" si="22"/>
        <v>0</v>
      </c>
      <c r="R230" s="87">
        <f t="shared" si="22"/>
        <v>0</v>
      </c>
      <c r="S230" s="87">
        <f t="shared" si="22"/>
        <v>0</v>
      </c>
      <c r="T230" s="87">
        <f t="shared" si="22"/>
        <v>0</v>
      </c>
      <c r="U230" s="87">
        <f t="shared" si="22"/>
        <v>0</v>
      </c>
      <c r="V230" s="87">
        <f t="shared" si="22"/>
        <v>0</v>
      </c>
      <c r="W230" s="87">
        <f t="shared" si="22"/>
        <v>0</v>
      </c>
      <c r="X230" s="87">
        <f t="shared" si="22"/>
        <v>0</v>
      </c>
      <c r="Y230" s="87">
        <f t="shared" si="22"/>
        <v>0</v>
      </c>
      <c r="Z230" s="87">
        <f t="shared" si="22"/>
        <v>0</v>
      </c>
    </row>
    <row r="231" spans="2:26" s="79" customFormat="1" x14ac:dyDescent="0.2">
      <c r="B231" s="86">
        <f>'3. Investeringen'!B231</f>
        <v>217</v>
      </c>
      <c r="C231" s="86" t="str">
        <f>'3. Investeringen'!C231</f>
        <v>Nieuwe investeringen</v>
      </c>
      <c r="D231" s="86" t="str">
        <f>'3. Investeringen'!F231</f>
        <v>TD</v>
      </c>
      <c r="E231" s="173">
        <f>'3. Investeringen'!M231</f>
        <v>41.5</v>
      </c>
      <c r="F231" s="121">
        <f>'3. Investeringen'!N231</f>
        <v>2011</v>
      </c>
      <c r="G231" s="86">
        <f>'3. Investeringen'!O231</f>
        <v>1183576.0160000001</v>
      </c>
      <c r="H231" s="20"/>
      <c r="I231" s="138">
        <f>'5. Selectie'!P280</f>
        <v>1</v>
      </c>
      <c r="J231" s="20"/>
      <c r="K231" s="87">
        <f t="shared" si="22"/>
        <v>1183576.0160000001</v>
      </c>
      <c r="L231" s="87">
        <f t="shared" si="22"/>
        <v>0</v>
      </c>
      <c r="M231" s="87">
        <f t="shared" si="22"/>
        <v>0</v>
      </c>
      <c r="N231" s="87">
        <f t="shared" si="22"/>
        <v>0</v>
      </c>
      <c r="O231" s="87">
        <f t="shared" si="22"/>
        <v>0</v>
      </c>
      <c r="P231" s="87">
        <f t="shared" si="22"/>
        <v>0</v>
      </c>
      <c r="Q231" s="87">
        <f t="shared" si="22"/>
        <v>0</v>
      </c>
      <c r="R231" s="87">
        <f t="shared" si="22"/>
        <v>0</v>
      </c>
      <c r="S231" s="87">
        <f t="shared" si="22"/>
        <v>0</v>
      </c>
      <c r="T231" s="87">
        <f t="shared" si="22"/>
        <v>0</v>
      </c>
      <c r="U231" s="87">
        <f t="shared" si="22"/>
        <v>0</v>
      </c>
      <c r="V231" s="87">
        <f t="shared" si="22"/>
        <v>0</v>
      </c>
      <c r="W231" s="87">
        <f t="shared" si="22"/>
        <v>0</v>
      </c>
      <c r="X231" s="87">
        <f t="shared" si="22"/>
        <v>0</v>
      </c>
      <c r="Y231" s="87">
        <f t="shared" si="22"/>
        <v>0</v>
      </c>
      <c r="Z231" s="87">
        <f t="shared" si="22"/>
        <v>0</v>
      </c>
    </row>
    <row r="232" spans="2:26" s="79" customFormat="1" x14ac:dyDescent="0.2">
      <c r="B232" s="86">
        <f>'3. Investeringen'!B232</f>
        <v>218</v>
      </c>
      <c r="C232" s="86" t="str">
        <f>'3. Investeringen'!C232</f>
        <v>Nieuwe investeringen</v>
      </c>
      <c r="D232" s="86" t="str">
        <f>'3. Investeringen'!F232</f>
        <v>TD</v>
      </c>
      <c r="E232" s="173">
        <f>'3. Investeringen'!M232</f>
        <v>26.5</v>
      </c>
      <c r="F232" s="121">
        <f>'3. Investeringen'!N232</f>
        <v>2011</v>
      </c>
      <c r="G232" s="86">
        <f>'3. Investeringen'!O232</f>
        <v>149529.27099999998</v>
      </c>
      <c r="H232" s="20"/>
      <c r="I232" s="138">
        <f>'5. Selectie'!P281</f>
        <v>1</v>
      </c>
      <c r="J232" s="20"/>
      <c r="K232" s="87">
        <f t="shared" si="22"/>
        <v>149529.27099999998</v>
      </c>
      <c r="L232" s="87">
        <f t="shared" si="22"/>
        <v>0</v>
      </c>
      <c r="M232" s="87">
        <f t="shared" si="22"/>
        <v>0</v>
      </c>
      <c r="N232" s="87">
        <f t="shared" si="22"/>
        <v>0</v>
      </c>
      <c r="O232" s="87">
        <f t="shared" si="22"/>
        <v>0</v>
      </c>
      <c r="P232" s="87">
        <f t="shared" si="22"/>
        <v>0</v>
      </c>
      <c r="Q232" s="87">
        <f t="shared" si="22"/>
        <v>0</v>
      </c>
      <c r="R232" s="87">
        <f t="shared" si="22"/>
        <v>0</v>
      </c>
      <c r="S232" s="87">
        <f t="shared" si="22"/>
        <v>0</v>
      </c>
      <c r="T232" s="87">
        <f t="shared" si="22"/>
        <v>0</v>
      </c>
      <c r="U232" s="87">
        <f t="shared" si="22"/>
        <v>0</v>
      </c>
      <c r="V232" s="87">
        <f t="shared" si="22"/>
        <v>0</v>
      </c>
      <c r="W232" s="87">
        <f t="shared" si="22"/>
        <v>0</v>
      </c>
      <c r="X232" s="87">
        <f t="shared" si="22"/>
        <v>0</v>
      </c>
      <c r="Y232" s="87">
        <f t="shared" si="22"/>
        <v>0</v>
      </c>
      <c r="Z232" s="87">
        <f t="shared" si="22"/>
        <v>0</v>
      </c>
    </row>
    <row r="233" spans="2:26" s="79" customFormat="1" x14ac:dyDescent="0.2">
      <c r="B233" s="86">
        <f>'3. Investeringen'!B233</f>
        <v>219</v>
      </c>
      <c r="C233" s="86" t="str">
        <f>'3. Investeringen'!C233</f>
        <v>Nieuwe investeringen</v>
      </c>
      <c r="D233" s="86" t="str">
        <f>'3. Investeringen'!F233</f>
        <v>TD</v>
      </c>
      <c r="E233" s="173">
        <f>'3. Investeringen'!M233</f>
        <v>21.5</v>
      </c>
      <c r="F233" s="121">
        <f>'3. Investeringen'!N233</f>
        <v>2011</v>
      </c>
      <c r="G233" s="86">
        <f>'3. Investeringen'!O233</f>
        <v>65898.566400000011</v>
      </c>
      <c r="H233" s="20"/>
      <c r="I233" s="138">
        <f>'5. Selectie'!P282</f>
        <v>1</v>
      </c>
      <c r="J233" s="20"/>
      <c r="K233" s="87">
        <f t="shared" si="22"/>
        <v>65898.566400000011</v>
      </c>
      <c r="L233" s="87">
        <f t="shared" si="22"/>
        <v>0</v>
      </c>
      <c r="M233" s="87">
        <f t="shared" si="22"/>
        <v>0</v>
      </c>
      <c r="N233" s="87">
        <f t="shared" si="22"/>
        <v>0</v>
      </c>
      <c r="O233" s="87">
        <f t="shared" si="22"/>
        <v>0</v>
      </c>
      <c r="P233" s="87">
        <f t="shared" si="22"/>
        <v>0</v>
      </c>
      <c r="Q233" s="87">
        <f t="shared" si="22"/>
        <v>0</v>
      </c>
      <c r="R233" s="87">
        <f t="shared" si="22"/>
        <v>0</v>
      </c>
      <c r="S233" s="87">
        <f t="shared" si="22"/>
        <v>0</v>
      </c>
      <c r="T233" s="87">
        <f t="shared" si="22"/>
        <v>0</v>
      </c>
      <c r="U233" s="87">
        <f t="shared" si="22"/>
        <v>0</v>
      </c>
      <c r="V233" s="87">
        <f t="shared" si="22"/>
        <v>0</v>
      </c>
      <c r="W233" s="87">
        <f t="shared" si="22"/>
        <v>0</v>
      </c>
      <c r="X233" s="87">
        <f t="shared" si="22"/>
        <v>0</v>
      </c>
      <c r="Y233" s="87">
        <f t="shared" si="22"/>
        <v>0</v>
      </c>
      <c r="Z233" s="87">
        <f t="shared" si="22"/>
        <v>0</v>
      </c>
    </row>
    <row r="234" spans="2:26" s="79" customFormat="1" x14ac:dyDescent="0.2">
      <c r="B234" s="86">
        <f>'3. Investeringen'!B234</f>
        <v>220</v>
      </c>
      <c r="C234" s="86" t="str">
        <f>'3. Investeringen'!C234</f>
        <v>Nieuwe investeringen</v>
      </c>
      <c r="D234" s="86" t="str">
        <f>'3. Investeringen'!F234</f>
        <v>TD</v>
      </c>
      <c r="E234" s="173">
        <f>'3. Investeringen'!M234</f>
        <v>1.5</v>
      </c>
      <c r="F234" s="121">
        <f>'3. Investeringen'!N234</f>
        <v>2011</v>
      </c>
      <c r="G234" s="86">
        <f>'3. Investeringen'!O234</f>
        <v>16847.474999999991</v>
      </c>
      <c r="H234" s="20"/>
      <c r="I234" s="138">
        <f>'5. Selectie'!P283</f>
        <v>1</v>
      </c>
      <c r="J234" s="20"/>
      <c r="K234" s="87">
        <f t="shared" si="22"/>
        <v>16847.474999999991</v>
      </c>
      <c r="L234" s="87">
        <f t="shared" si="22"/>
        <v>0</v>
      </c>
      <c r="M234" s="87">
        <f t="shared" si="22"/>
        <v>0</v>
      </c>
      <c r="N234" s="87">
        <f t="shared" si="22"/>
        <v>0</v>
      </c>
      <c r="O234" s="87">
        <f t="shared" si="22"/>
        <v>0</v>
      </c>
      <c r="P234" s="87">
        <f t="shared" si="22"/>
        <v>0</v>
      </c>
      <c r="Q234" s="87">
        <f t="shared" si="22"/>
        <v>0</v>
      </c>
      <c r="R234" s="87">
        <f t="shared" si="22"/>
        <v>0</v>
      </c>
      <c r="S234" s="87">
        <f t="shared" si="22"/>
        <v>0</v>
      </c>
      <c r="T234" s="87">
        <f t="shared" si="22"/>
        <v>0</v>
      </c>
      <c r="U234" s="87">
        <f t="shared" si="22"/>
        <v>0</v>
      </c>
      <c r="V234" s="87">
        <f t="shared" si="22"/>
        <v>0</v>
      </c>
      <c r="W234" s="87">
        <f t="shared" si="22"/>
        <v>0</v>
      </c>
      <c r="X234" s="87">
        <f t="shared" si="22"/>
        <v>0</v>
      </c>
      <c r="Y234" s="87">
        <f t="shared" si="22"/>
        <v>0</v>
      </c>
      <c r="Z234" s="87">
        <f t="shared" si="22"/>
        <v>0</v>
      </c>
    </row>
    <row r="235" spans="2:26" s="79" customFormat="1" x14ac:dyDescent="0.2">
      <c r="B235" s="86">
        <f>'3. Investeringen'!B235</f>
        <v>221</v>
      </c>
      <c r="C235" s="86" t="str">
        <f>'3. Investeringen'!C235</f>
        <v>Nieuwe investeringen</v>
      </c>
      <c r="D235" s="86" t="str">
        <f>'3. Investeringen'!F235</f>
        <v>TD</v>
      </c>
      <c r="E235" s="173">
        <f>'3. Investeringen'!M235</f>
        <v>52.5</v>
      </c>
      <c r="F235" s="121">
        <f>'3. Investeringen'!N235</f>
        <v>2011</v>
      </c>
      <c r="G235" s="86">
        <f>'3. Investeringen'!O235</f>
        <v>512127.30545454554</v>
      </c>
      <c r="H235" s="20"/>
      <c r="I235" s="138">
        <f>'5. Selectie'!P284</f>
        <v>1</v>
      </c>
      <c r="J235" s="20"/>
      <c r="K235" s="87">
        <f t="shared" ref="K235:Z244" si="23">($F235=K$14)*$I235*$G235</f>
        <v>512127.30545454554</v>
      </c>
      <c r="L235" s="87">
        <f t="shared" si="23"/>
        <v>0</v>
      </c>
      <c r="M235" s="87">
        <f t="shared" si="23"/>
        <v>0</v>
      </c>
      <c r="N235" s="87">
        <f t="shared" si="23"/>
        <v>0</v>
      </c>
      <c r="O235" s="87">
        <f t="shared" si="23"/>
        <v>0</v>
      </c>
      <c r="P235" s="87">
        <f t="shared" si="23"/>
        <v>0</v>
      </c>
      <c r="Q235" s="87">
        <f t="shared" si="23"/>
        <v>0</v>
      </c>
      <c r="R235" s="87">
        <f t="shared" si="23"/>
        <v>0</v>
      </c>
      <c r="S235" s="87">
        <f t="shared" si="23"/>
        <v>0</v>
      </c>
      <c r="T235" s="87">
        <f t="shared" si="23"/>
        <v>0</v>
      </c>
      <c r="U235" s="87">
        <f t="shared" si="23"/>
        <v>0</v>
      </c>
      <c r="V235" s="87">
        <f t="shared" si="23"/>
        <v>0</v>
      </c>
      <c r="W235" s="87">
        <f t="shared" si="23"/>
        <v>0</v>
      </c>
      <c r="X235" s="87">
        <f t="shared" si="23"/>
        <v>0</v>
      </c>
      <c r="Y235" s="87">
        <f t="shared" si="23"/>
        <v>0</v>
      </c>
      <c r="Z235" s="87">
        <f t="shared" si="23"/>
        <v>0</v>
      </c>
    </row>
    <row r="236" spans="2:26" s="79" customFormat="1" x14ac:dyDescent="0.2">
      <c r="B236" s="86">
        <f>'3. Investeringen'!B236</f>
        <v>222</v>
      </c>
      <c r="C236" s="86" t="str">
        <f>'3. Investeringen'!C236</f>
        <v>Nieuwe investeringen</v>
      </c>
      <c r="D236" s="86" t="str">
        <f>'3. Investeringen'!F236</f>
        <v>TD</v>
      </c>
      <c r="E236" s="173">
        <f>'3. Investeringen'!M236</f>
        <v>42.5</v>
      </c>
      <c r="F236" s="121">
        <f>'3. Investeringen'!N236</f>
        <v>2011</v>
      </c>
      <c r="G236" s="86">
        <f>'3. Investeringen'!O236</f>
        <v>1183840.1066666667</v>
      </c>
      <c r="H236" s="20"/>
      <c r="I236" s="138">
        <f>'5. Selectie'!P285</f>
        <v>1</v>
      </c>
      <c r="J236" s="20"/>
      <c r="K236" s="87">
        <f t="shared" si="23"/>
        <v>1183840.1066666667</v>
      </c>
      <c r="L236" s="87">
        <f t="shared" si="23"/>
        <v>0</v>
      </c>
      <c r="M236" s="87">
        <f t="shared" si="23"/>
        <v>0</v>
      </c>
      <c r="N236" s="87">
        <f t="shared" si="23"/>
        <v>0</v>
      </c>
      <c r="O236" s="87">
        <f t="shared" si="23"/>
        <v>0</v>
      </c>
      <c r="P236" s="87">
        <f t="shared" si="23"/>
        <v>0</v>
      </c>
      <c r="Q236" s="87">
        <f t="shared" si="23"/>
        <v>0</v>
      </c>
      <c r="R236" s="87">
        <f t="shared" si="23"/>
        <v>0</v>
      </c>
      <c r="S236" s="87">
        <f t="shared" si="23"/>
        <v>0</v>
      </c>
      <c r="T236" s="87">
        <f t="shared" si="23"/>
        <v>0</v>
      </c>
      <c r="U236" s="87">
        <f t="shared" si="23"/>
        <v>0</v>
      </c>
      <c r="V236" s="87">
        <f t="shared" si="23"/>
        <v>0</v>
      </c>
      <c r="W236" s="87">
        <f t="shared" si="23"/>
        <v>0</v>
      </c>
      <c r="X236" s="87">
        <f t="shared" si="23"/>
        <v>0</v>
      </c>
      <c r="Y236" s="87">
        <f t="shared" si="23"/>
        <v>0</v>
      </c>
      <c r="Z236" s="87">
        <f t="shared" si="23"/>
        <v>0</v>
      </c>
    </row>
    <row r="237" spans="2:26" s="79" customFormat="1" x14ac:dyDescent="0.2">
      <c r="B237" s="86">
        <f>'3. Investeringen'!B237</f>
        <v>223</v>
      </c>
      <c r="C237" s="86" t="str">
        <f>'3. Investeringen'!C237</f>
        <v>Nieuwe investeringen</v>
      </c>
      <c r="D237" s="86" t="str">
        <f>'3. Investeringen'!F237</f>
        <v>TD</v>
      </c>
      <c r="E237" s="173">
        <f>'3. Investeringen'!M237</f>
        <v>27.5</v>
      </c>
      <c r="F237" s="121">
        <f>'3. Investeringen'!N237</f>
        <v>2011</v>
      </c>
      <c r="G237" s="86">
        <f>'3. Investeringen'!O237</f>
        <v>89477.987500000003</v>
      </c>
      <c r="H237" s="20"/>
      <c r="I237" s="138">
        <f>'5. Selectie'!P286</f>
        <v>1</v>
      </c>
      <c r="J237" s="20"/>
      <c r="K237" s="87">
        <f t="shared" si="23"/>
        <v>89477.987500000003</v>
      </c>
      <c r="L237" s="87">
        <f t="shared" si="23"/>
        <v>0</v>
      </c>
      <c r="M237" s="87">
        <f t="shared" si="23"/>
        <v>0</v>
      </c>
      <c r="N237" s="87">
        <f t="shared" si="23"/>
        <v>0</v>
      </c>
      <c r="O237" s="87">
        <f t="shared" si="23"/>
        <v>0</v>
      </c>
      <c r="P237" s="87">
        <f t="shared" si="23"/>
        <v>0</v>
      </c>
      <c r="Q237" s="87">
        <f t="shared" si="23"/>
        <v>0</v>
      </c>
      <c r="R237" s="87">
        <f t="shared" si="23"/>
        <v>0</v>
      </c>
      <c r="S237" s="87">
        <f t="shared" si="23"/>
        <v>0</v>
      </c>
      <c r="T237" s="87">
        <f t="shared" si="23"/>
        <v>0</v>
      </c>
      <c r="U237" s="87">
        <f t="shared" si="23"/>
        <v>0</v>
      </c>
      <c r="V237" s="87">
        <f t="shared" si="23"/>
        <v>0</v>
      </c>
      <c r="W237" s="87">
        <f t="shared" si="23"/>
        <v>0</v>
      </c>
      <c r="X237" s="87">
        <f t="shared" si="23"/>
        <v>0</v>
      </c>
      <c r="Y237" s="87">
        <f t="shared" si="23"/>
        <v>0</v>
      </c>
      <c r="Z237" s="87">
        <f t="shared" si="23"/>
        <v>0</v>
      </c>
    </row>
    <row r="238" spans="2:26" s="79" customFormat="1" x14ac:dyDescent="0.2">
      <c r="B238" s="86">
        <f>'3. Investeringen'!B238</f>
        <v>224</v>
      </c>
      <c r="C238" s="86" t="str">
        <f>'3. Investeringen'!C238</f>
        <v>Nieuwe investeringen</v>
      </c>
      <c r="D238" s="86" t="str">
        <f>'3. Investeringen'!F238</f>
        <v>TD</v>
      </c>
      <c r="E238" s="173">
        <f>'3. Investeringen'!M238</f>
        <v>22.5</v>
      </c>
      <c r="F238" s="121">
        <f>'3. Investeringen'!N238</f>
        <v>2011</v>
      </c>
      <c r="G238" s="86">
        <f>'3. Investeringen'!O238</f>
        <v>153491.58000000002</v>
      </c>
      <c r="H238" s="20"/>
      <c r="I238" s="138">
        <f>'5. Selectie'!P287</f>
        <v>1</v>
      </c>
      <c r="J238" s="20"/>
      <c r="K238" s="87">
        <f t="shared" si="23"/>
        <v>153491.58000000002</v>
      </c>
      <c r="L238" s="87">
        <f t="shared" si="23"/>
        <v>0</v>
      </c>
      <c r="M238" s="87">
        <f t="shared" si="23"/>
        <v>0</v>
      </c>
      <c r="N238" s="87">
        <f t="shared" si="23"/>
        <v>0</v>
      </c>
      <c r="O238" s="87">
        <f t="shared" si="23"/>
        <v>0</v>
      </c>
      <c r="P238" s="87">
        <f t="shared" si="23"/>
        <v>0</v>
      </c>
      <c r="Q238" s="87">
        <f t="shared" si="23"/>
        <v>0</v>
      </c>
      <c r="R238" s="87">
        <f t="shared" si="23"/>
        <v>0</v>
      </c>
      <c r="S238" s="87">
        <f t="shared" si="23"/>
        <v>0</v>
      </c>
      <c r="T238" s="87">
        <f t="shared" si="23"/>
        <v>0</v>
      </c>
      <c r="U238" s="87">
        <f t="shared" si="23"/>
        <v>0</v>
      </c>
      <c r="V238" s="87">
        <f t="shared" si="23"/>
        <v>0</v>
      </c>
      <c r="W238" s="87">
        <f t="shared" si="23"/>
        <v>0</v>
      </c>
      <c r="X238" s="87">
        <f t="shared" si="23"/>
        <v>0</v>
      </c>
      <c r="Y238" s="87">
        <f t="shared" si="23"/>
        <v>0</v>
      </c>
      <c r="Z238" s="87">
        <f t="shared" si="23"/>
        <v>0</v>
      </c>
    </row>
    <row r="239" spans="2:26" s="79" customFormat="1" x14ac:dyDescent="0.2">
      <c r="B239" s="86">
        <f>'3. Investeringen'!B239</f>
        <v>225</v>
      </c>
      <c r="C239" s="86" t="str">
        <f>'3. Investeringen'!C239</f>
        <v>Nieuwe investeringen</v>
      </c>
      <c r="D239" s="86" t="str">
        <f>'3. Investeringen'!F239</f>
        <v>TD</v>
      </c>
      <c r="E239" s="173">
        <f>'3. Investeringen'!M239</f>
        <v>2.5</v>
      </c>
      <c r="F239" s="121">
        <f>'3. Investeringen'!N239</f>
        <v>2011</v>
      </c>
      <c r="G239" s="86">
        <f>'3. Investeringen'!O239</f>
        <v>174012.13250000001</v>
      </c>
      <c r="H239" s="20"/>
      <c r="I239" s="138">
        <f>'5. Selectie'!P288</f>
        <v>1</v>
      </c>
      <c r="J239" s="20"/>
      <c r="K239" s="87">
        <f t="shared" si="23"/>
        <v>174012.13250000001</v>
      </c>
      <c r="L239" s="87">
        <f t="shared" si="23"/>
        <v>0</v>
      </c>
      <c r="M239" s="87">
        <f t="shared" si="23"/>
        <v>0</v>
      </c>
      <c r="N239" s="87">
        <f t="shared" si="23"/>
        <v>0</v>
      </c>
      <c r="O239" s="87">
        <f t="shared" si="23"/>
        <v>0</v>
      </c>
      <c r="P239" s="87">
        <f t="shared" si="23"/>
        <v>0</v>
      </c>
      <c r="Q239" s="87">
        <f t="shared" si="23"/>
        <v>0</v>
      </c>
      <c r="R239" s="87">
        <f t="shared" si="23"/>
        <v>0</v>
      </c>
      <c r="S239" s="87">
        <f t="shared" si="23"/>
        <v>0</v>
      </c>
      <c r="T239" s="87">
        <f t="shared" si="23"/>
        <v>0</v>
      </c>
      <c r="U239" s="87">
        <f t="shared" si="23"/>
        <v>0</v>
      </c>
      <c r="V239" s="87">
        <f t="shared" si="23"/>
        <v>0</v>
      </c>
      <c r="W239" s="87">
        <f t="shared" si="23"/>
        <v>0</v>
      </c>
      <c r="X239" s="87">
        <f t="shared" si="23"/>
        <v>0</v>
      </c>
      <c r="Y239" s="87">
        <f t="shared" si="23"/>
        <v>0</v>
      </c>
      <c r="Z239" s="87">
        <f t="shared" si="23"/>
        <v>0</v>
      </c>
    </row>
    <row r="240" spans="2:26" s="79" customFormat="1" x14ac:dyDescent="0.2">
      <c r="B240" s="86">
        <f>'3. Investeringen'!B240</f>
        <v>226</v>
      </c>
      <c r="C240" s="86" t="str">
        <f>'3. Investeringen'!C240</f>
        <v>Nieuwe investeringen</v>
      </c>
      <c r="D240" s="86" t="str">
        <f>'3. Investeringen'!F240</f>
        <v>TD</v>
      </c>
      <c r="E240" s="173">
        <f>'3. Investeringen'!M240</f>
        <v>53.5</v>
      </c>
      <c r="F240" s="121">
        <f>'3. Investeringen'!N240</f>
        <v>2011</v>
      </c>
      <c r="G240" s="86">
        <f>'3. Investeringen'!O240</f>
        <v>-6641.5289090909318</v>
      </c>
      <c r="H240" s="20"/>
      <c r="I240" s="138">
        <f>'5. Selectie'!P289</f>
        <v>1</v>
      </c>
      <c r="J240" s="20"/>
      <c r="K240" s="87">
        <f t="shared" si="23"/>
        <v>-6641.5289090909318</v>
      </c>
      <c r="L240" s="87">
        <f t="shared" si="23"/>
        <v>0</v>
      </c>
      <c r="M240" s="87">
        <f t="shared" si="23"/>
        <v>0</v>
      </c>
      <c r="N240" s="87">
        <f t="shared" si="23"/>
        <v>0</v>
      </c>
      <c r="O240" s="87">
        <f t="shared" si="23"/>
        <v>0</v>
      </c>
      <c r="P240" s="87">
        <f t="shared" si="23"/>
        <v>0</v>
      </c>
      <c r="Q240" s="87">
        <f t="shared" si="23"/>
        <v>0</v>
      </c>
      <c r="R240" s="87">
        <f t="shared" si="23"/>
        <v>0</v>
      </c>
      <c r="S240" s="87">
        <f t="shared" si="23"/>
        <v>0</v>
      </c>
      <c r="T240" s="87">
        <f t="shared" si="23"/>
        <v>0</v>
      </c>
      <c r="U240" s="87">
        <f t="shared" si="23"/>
        <v>0</v>
      </c>
      <c r="V240" s="87">
        <f t="shared" si="23"/>
        <v>0</v>
      </c>
      <c r="W240" s="87">
        <f t="shared" si="23"/>
        <v>0</v>
      </c>
      <c r="X240" s="87">
        <f t="shared" si="23"/>
        <v>0</v>
      </c>
      <c r="Y240" s="87">
        <f t="shared" si="23"/>
        <v>0</v>
      </c>
      <c r="Z240" s="87">
        <f t="shared" si="23"/>
        <v>0</v>
      </c>
    </row>
    <row r="241" spans="2:26" s="79" customFormat="1" x14ac:dyDescent="0.2">
      <c r="B241" s="86">
        <f>'3. Investeringen'!B241</f>
        <v>227</v>
      </c>
      <c r="C241" s="86" t="str">
        <f>'3. Investeringen'!C241</f>
        <v>Nieuwe investeringen</v>
      </c>
      <c r="D241" s="86" t="str">
        <f>'3. Investeringen'!F241</f>
        <v>TD</v>
      </c>
      <c r="E241" s="173">
        <f>'3. Investeringen'!M241</f>
        <v>43.5</v>
      </c>
      <c r="F241" s="121">
        <f>'3. Investeringen'!N241</f>
        <v>2011</v>
      </c>
      <c r="G241" s="86">
        <f>'3. Investeringen'!O241</f>
        <v>915088.19466666668</v>
      </c>
      <c r="H241" s="20"/>
      <c r="I241" s="138">
        <f>'5. Selectie'!P290</f>
        <v>1</v>
      </c>
      <c r="J241" s="20"/>
      <c r="K241" s="87">
        <f t="shared" si="23"/>
        <v>915088.19466666668</v>
      </c>
      <c r="L241" s="87">
        <f t="shared" si="23"/>
        <v>0</v>
      </c>
      <c r="M241" s="87">
        <f t="shared" si="23"/>
        <v>0</v>
      </c>
      <c r="N241" s="87">
        <f t="shared" si="23"/>
        <v>0</v>
      </c>
      <c r="O241" s="87">
        <f t="shared" si="23"/>
        <v>0</v>
      </c>
      <c r="P241" s="87">
        <f t="shared" si="23"/>
        <v>0</v>
      </c>
      <c r="Q241" s="87">
        <f t="shared" si="23"/>
        <v>0</v>
      </c>
      <c r="R241" s="87">
        <f t="shared" si="23"/>
        <v>0</v>
      </c>
      <c r="S241" s="87">
        <f t="shared" si="23"/>
        <v>0</v>
      </c>
      <c r="T241" s="87">
        <f t="shared" si="23"/>
        <v>0</v>
      </c>
      <c r="U241" s="87">
        <f t="shared" si="23"/>
        <v>0</v>
      </c>
      <c r="V241" s="87">
        <f t="shared" si="23"/>
        <v>0</v>
      </c>
      <c r="W241" s="87">
        <f t="shared" si="23"/>
        <v>0</v>
      </c>
      <c r="X241" s="87">
        <f t="shared" si="23"/>
        <v>0</v>
      </c>
      <c r="Y241" s="87">
        <f t="shared" si="23"/>
        <v>0</v>
      </c>
      <c r="Z241" s="87">
        <f t="shared" si="23"/>
        <v>0</v>
      </c>
    </row>
    <row r="242" spans="2:26" s="79" customFormat="1" x14ac:dyDescent="0.2">
      <c r="B242" s="86">
        <f>'3. Investeringen'!B242</f>
        <v>228</v>
      </c>
      <c r="C242" s="86" t="str">
        <f>'3. Investeringen'!C242</f>
        <v>Nieuwe investeringen</v>
      </c>
      <c r="D242" s="86" t="str">
        <f>'3. Investeringen'!F242</f>
        <v>TD</v>
      </c>
      <c r="E242" s="173">
        <f>'3. Investeringen'!M242</f>
        <v>28.5</v>
      </c>
      <c r="F242" s="121">
        <f>'3. Investeringen'!N242</f>
        <v>2011</v>
      </c>
      <c r="G242" s="86">
        <f>'3. Investeringen'!O242</f>
        <v>71794.473499999993</v>
      </c>
      <c r="H242" s="20"/>
      <c r="I242" s="138">
        <f>'5. Selectie'!P291</f>
        <v>1</v>
      </c>
      <c r="J242" s="20"/>
      <c r="K242" s="87">
        <f t="shared" si="23"/>
        <v>71794.473499999993</v>
      </c>
      <c r="L242" s="87">
        <f t="shared" si="23"/>
        <v>0</v>
      </c>
      <c r="M242" s="87">
        <f t="shared" si="23"/>
        <v>0</v>
      </c>
      <c r="N242" s="87">
        <f t="shared" si="23"/>
        <v>0</v>
      </c>
      <c r="O242" s="87">
        <f t="shared" si="23"/>
        <v>0</v>
      </c>
      <c r="P242" s="87">
        <f t="shared" si="23"/>
        <v>0</v>
      </c>
      <c r="Q242" s="87">
        <f t="shared" si="23"/>
        <v>0</v>
      </c>
      <c r="R242" s="87">
        <f t="shared" si="23"/>
        <v>0</v>
      </c>
      <c r="S242" s="87">
        <f t="shared" si="23"/>
        <v>0</v>
      </c>
      <c r="T242" s="87">
        <f t="shared" si="23"/>
        <v>0</v>
      </c>
      <c r="U242" s="87">
        <f t="shared" si="23"/>
        <v>0</v>
      </c>
      <c r="V242" s="87">
        <f t="shared" si="23"/>
        <v>0</v>
      </c>
      <c r="W242" s="87">
        <f t="shared" si="23"/>
        <v>0</v>
      </c>
      <c r="X242" s="87">
        <f t="shared" si="23"/>
        <v>0</v>
      </c>
      <c r="Y242" s="87">
        <f t="shared" si="23"/>
        <v>0</v>
      </c>
      <c r="Z242" s="87">
        <f t="shared" si="23"/>
        <v>0</v>
      </c>
    </row>
    <row r="243" spans="2:26" s="79" customFormat="1" x14ac:dyDescent="0.2">
      <c r="B243" s="86">
        <f>'3. Investeringen'!B243</f>
        <v>229</v>
      </c>
      <c r="C243" s="86" t="str">
        <f>'3. Investeringen'!C243</f>
        <v>Nieuwe investeringen</v>
      </c>
      <c r="D243" s="86" t="str">
        <f>'3. Investeringen'!F243</f>
        <v>TD</v>
      </c>
      <c r="E243" s="173">
        <f>'3. Investeringen'!M243</f>
        <v>23.5</v>
      </c>
      <c r="F243" s="121">
        <f>'3. Investeringen'!N243</f>
        <v>2011</v>
      </c>
      <c r="G243" s="86">
        <f>'3. Investeringen'!O243</f>
        <v>6826.1484</v>
      </c>
      <c r="H243" s="20"/>
      <c r="I243" s="138">
        <f>'5. Selectie'!P292</f>
        <v>1</v>
      </c>
      <c r="J243" s="20"/>
      <c r="K243" s="87">
        <f t="shared" si="23"/>
        <v>6826.1484</v>
      </c>
      <c r="L243" s="87">
        <f t="shared" si="23"/>
        <v>0</v>
      </c>
      <c r="M243" s="87">
        <f t="shared" si="23"/>
        <v>0</v>
      </c>
      <c r="N243" s="87">
        <f t="shared" si="23"/>
        <v>0</v>
      </c>
      <c r="O243" s="87">
        <f t="shared" si="23"/>
        <v>0</v>
      </c>
      <c r="P243" s="87">
        <f t="shared" si="23"/>
        <v>0</v>
      </c>
      <c r="Q243" s="87">
        <f t="shared" si="23"/>
        <v>0</v>
      </c>
      <c r="R243" s="87">
        <f t="shared" si="23"/>
        <v>0</v>
      </c>
      <c r="S243" s="87">
        <f t="shared" si="23"/>
        <v>0</v>
      </c>
      <c r="T243" s="87">
        <f t="shared" si="23"/>
        <v>0</v>
      </c>
      <c r="U243" s="87">
        <f t="shared" si="23"/>
        <v>0</v>
      </c>
      <c r="V243" s="87">
        <f t="shared" si="23"/>
        <v>0</v>
      </c>
      <c r="W243" s="87">
        <f t="shared" si="23"/>
        <v>0</v>
      </c>
      <c r="X243" s="87">
        <f t="shared" si="23"/>
        <v>0</v>
      </c>
      <c r="Y243" s="87">
        <f t="shared" si="23"/>
        <v>0</v>
      </c>
      <c r="Z243" s="87">
        <f t="shared" si="23"/>
        <v>0</v>
      </c>
    </row>
    <row r="244" spans="2:26" s="79" customFormat="1" x14ac:dyDescent="0.2">
      <c r="B244" s="86">
        <f>'3. Investeringen'!B244</f>
        <v>230</v>
      </c>
      <c r="C244" s="86" t="str">
        <f>'3. Investeringen'!C244</f>
        <v>Nieuwe investeringen</v>
      </c>
      <c r="D244" s="86" t="str">
        <f>'3. Investeringen'!F244</f>
        <v>TD</v>
      </c>
      <c r="E244" s="173">
        <f>'3. Investeringen'!M244</f>
        <v>3.5</v>
      </c>
      <c r="F244" s="121">
        <f>'3. Investeringen'!N244</f>
        <v>2011</v>
      </c>
      <c r="G244" s="86">
        <f>'3. Investeringen'!O244</f>
        <v>333055.09299999999</v>
      </c>
      <c r="H244" s="20"/>
      <c r="I244" s="138">
        <f>'5. Selectie'!P293</f>
        <v>1</v>
      </c>
      <c r="J244" s="20"/>
      <c r="K244" s="87">
        <f t="shared" si="23"/>
        <v>333055.09299999999</v>
      </c>
      <c r="L244" s="87">
        <f t="shared" si="23"/>
        <v>0</v>
      </c>
      <c r="M244" s="87">
        <f t="shared" si="23"/>
        <v>0</v>
      </c>
      <c r="N244" s="87">
        <f t="shared" si="23"/>
        <v>0</v>
      </c>
      <c r="O244" s="87">
        <f t="shared" si="23"/>
        <v>0</v>
      </c>
      <c r="P244" s="87">
        <f t="shared" si="23"/>
        <v>0</v>
      </c>
      <c r="Q244" s="87">
        <f t="shared" si="23"/>
        <v>0</v>
      </c>
      <c r="R244" s="87">
        <f t="shared" si="23"/>
        <v>0</v>
      </c>
      <c r="S244" s="87">
        <f t="shared" si="23"/>
        <v>0</v>
      </c>
      <c r="T244" s="87">
        <f t="shared" si="23"/>
        <v>0</v>
      </c>
      <c r="U244" s="87">
        <f t="shared" si="23"/>
        <v>0</v>
      </c>
      <c r="V244" s="87">
        <f t="shared" si="23"/>
        <v>0</v>
      </c>
      <c r="W244" s="87">
        <f t="shared" si="23"/>
        <v>0</v>
      </c>
      <c r="X244" s="87">
        <f t="shared" si="23"/>
        <v>0</v>
      </c>
      <c r="Y244" s="87">
        <f t="shared" si="23"/>
        <v>0</v>
      </c>
      <c r="Z244" s="87">
        <f t="shared" si="23"/>
        <v>0</v>
      </c>
    </row>
    <row r="245" spans="2:26" s="79" customFormat="1" x14ac:dyDescent="0.2">
      <c r="B245" s="86">
        <f>'3. Investeringen'!B245</f>
        <v>231</v>
      </c>
      <c r="C245" s="86" t="str">
        <f>'3. Investeringen'!C245</f>
        <v>Nieuwe investeringen</v>
      </c>
      <c r="D245" s="86" t="str">
        <f>'3. Investeringen'!F245</f>
        <v>TD</v>
      </c>
      <c r="E245" s="173">
        <f>'3. Investeringen'!M245</f>
        <v>54.5</v>
      </c>
      <c r="F245" s="121">
        <f>'3. Investeringen'!N245</f>
        <v>2011</v>
      </c>
      <c r="G245" s="86">
        <f>'3. Investeringen'!O245</f>
        <v>-171355.99569004544</v>
      </c>
      <c r="H245" s="20"/>
      <c r="I245" s="138">
        <f>'5. Selectie'!P294</f>
        <v>1</v>
      </c>
      <c r="J245" s="20"/>
      <c r="K245" s="87">
        <f t="shared" ref="K245:Z254" si="24">($F245=K$14)*$I245*$G245</f>
        <v>-171355.99569004544</v>
      </c>
      <c r="L245" s="87">
        <f t="shared" si="24"/>
        <v>0</v>
      </c>
      <c r="M245" s="87">
        <f t="shared" si="24"/>
        <v>0</v>
      </c>
      <c r="N245" s="87">
        <f t="shared" si="24"/>
        <v>0</v>
      </c>
      <c r="O245" s="87">
        <f t="shared" si="24"/>
        <v>0</v>
      </c>
      <c r="P245" s="87">
        <f t="shared" si="24"/>
        <v>0</v>
      </c>
      <c r="Q245" s="87">
        <f t="shared" si="24"/>
        <v>0</v>
      </c>
      <c r="R245" s="87">
        <f t="shared" si="24"/>
        <v>0</v>
      </c>
      <c r="S245" s="87">
        <f t="shared" si="24"/>
        <v>0</v>
      </c>
      <c r="T245" s="87">
        <f t="shared" si="24"/>
        <v>0</v>
      </c>
      <c r="U245" s="87">
        <f t="shared" si="24"/>
        <v>0</v>
      </c>
      <c r="V245" s="87">
        <f t="shared" si="24"/>
        <v>0</v>
      </c>
      <c r="W245" s="87">
        <f t="shared" si="24"/>
        <v>0</v>
      </c>
      <c r="X245" s="87">
        <f t="shared" si="24"/>
        <v>0</v>
      </c>
      <c r="Y245" s="87">
        <f t="shared" si="24"/>
        <v>0</v>
      </c>
      <c r="Z245" s="87">
        <f t="shared" si="24"/>
        <v>0</v>
      </c>
    </row>
    <row r="246" spans="2:26" s="79" customFormat="1" x14ac:dyDescent="0.2">
      <c r="B246" s="86">
        <f>'3. Investeringen'!B246</f>
        <v>232</v>
      </c>
      <c r="C246" s="86" t="str">
        <f>'3. Investeringen'!C246</f>
        <v>Nieuwe investeringen</v>
      </c>
      <c r="D246" s="86" t="str">
        <f>'3. Investeringen'!F246</f>
        <v>TD</v>
      </c>
      <c r="E246" s="173">
        <f>'3. Investeringen'!M246</f>
        <v>44.5</v>
      </c>
      <c r="F246" s="121">
        <f>'3. Investeringen'!N246</f>
        <v>2011</v>
      </c>
      <c r="G246" s="86">
        <f>'3. Investeringen'!O246</f>
        <v>514574.0988621111</v>
      </c>
      <c r="H246" s="20"/>
      <c r="I246" s="138">
        <f>'5. Selectie'!P295</f>
        <v>1</v>
      </c>
      <c r="J246" s="20"/>
      <c r="K246" s="87">
        <f t="shared" si="24"/>
        <v>514574.0988621111</v>
      </c>
      <c r="L246" s="87">
        <f t="shared" si="24"/>
        <v>0</v>
      </c>
      <c r="M246" s="87">
        <f t="shared" si="24"/>
        <v>0</v>
      </c>
      <c r="N246" s="87">
        <f t="shared" si="24"/>
        <v>0</v>
      </c>
      <c r="O246" s="87">
        <f t="shared" si="24"/>
        <v>0</v>
      </c>
      <c r="P246" s="87">
        <f t="shared" si="24"/>
        <v>0</v>
      </c>
      <c r="Q246" s="87">
        <f t="shared" si="24"/>
        <v>0</v>
      </c>
      <c r="R246" s="87">
        <f t="shared" si="24"/>
        <v>0</v>
      </c>
      <c r="S246" s="87">
        <f t="shared" si="24"/>
        <v>0</v>
      </c>
      <c r="T246" s="87">
        <f t="shared" si="24"/>
        <v>0</v>
      </c>
      <c r="U246" s="87">
        <f t="shared" si="24"/>
        <v>0</v>
      </c>
      <c r="V246" s="87">
        <f t="shared" si="24"/>
        <v>0</v>
      </c>
      <c r="W246" s="87">
        <f t="shared" si="24"/>
        <v>0</v>
      </c>
      <c r="X246" s="87">
        <f t="shared" si="24"/>
        <v>0</v>
      </c>
      <c r="Y246" s="87">
        <f t="shared" si="24"/>
        <v>0</v>
      </c>
      <c r="Z246" s="87">
        <f t="shared" si="24"/>
        <v>0</v>
      </c>
    </row>
    <row r="247" spans="2:26" s="79" customFormat="1" x14ac:dyDescent="0.2">
      <c r="B247" s="86">
        <f>'3. Investeringen'!B247</f>
        <v>233</v>
      </c>
      <c r="C247" s="86" t="str">
        <f>'3. Investeringen'!C247</f>
        <v>Nieuwe investeringen</v>
      </c>
      <c r="D247" s="86" t="str">
        <f>'3. Investeringen'!F247</f>
        <v>TD</v>
      </c>
      <c r="E247" s="173">
        <f>'3. Investeringen'!M247</f>
        <v>29.5</v>
      </c>
      <c r="F247" s="121">
        <f>'3. Investeringen'!N247</f>
        <v>2011</v>
      </c>
      <c r="G247" s="86">
        <f>'3. Investeringen'!O247</f>
        <v>76655.273398000005</v>
      </c>
      <c r="H247" s="20"/>
      <c r="I247" s="138">
        <f>'5. Selectie'!P296</f>
        <v>1</v>
      </c>
      <c r="J247" s="20"/>
      <c r="K247" s="87">
        <f t="shared" si="24"/>
        <v>76655.273398000005</v>
      </c>
      <c r="L247" s="87">
        <f t="shared" si="24"/>
        <v>0</v>
      </c>
      <c r="M247" s="87">
        <f t="shared" si="24"/>
        <v>0</v>
      </c>
      <c r="N247" s="87">
        <f t="shared" si="24"/>
        <v>0</v>
      </c>
      <c r="O247" s="87">
        <f t="shared" si="24"/>
        <v>0</v>
      </c>
      <c r="P247" s="87">
        <f t="shared" si="24"/>
        <v>0</v>
      </c>
      <c r="Q247" s="87">
        <f t="shared" si="24"/>
        <v>0</v>
      </c>
      <c r="R247" s="87">
        <f t="shared" si="24"/>
        <v>0</v>
      </c>
      <c r="S247" s="87">
        <f t="shared" si="24"/>
        <v>0</v>
      </c>
      <c r="T247" s="87">
        <f t="shared" si="24"/>
        <v>0</v>
      </c>
      <c r="U247" s="87">
        <f t="shared" si="24"/>
        <v>0</v>
      </c>
      <c r="V247" s="87">
        <f t="shared" si="24"/>
        <v>0</v>
      </c>
      <c r="W247" s="87">
        <f t="shared" si="24"/>
        <v>0</v>
      </c>
      <c r="X247" s="87">
        <f t="shared" si="24"/>
        <v>0</v>
      </c>
      <c r="Y247" s="87">
        <f t="shared" si="24"/>
        <v>0</v>
      </c>
      <c r="Z247" s="87">
        <f t="shared" si="24"/>
        <v>0</v>
      </c>
    </row>
    <row r="248" spans="2:26" s="79" customFormat="1" x14ac:dyDescent="0.2">
      <c r="B248" s="86">
        <f>'3. Investeringen'!B248</f>
        <v>234</v>
      </c>
      <c r="C248" s="86" t="str">
        <f>'3. Investeringen'!C248</f>
        <v>Nieuwe investeringen</v>
      </c>
      <c r="D248" s="86" t="str">
        <f>'3. Investeringen'!F248</f>
        <v>TD</v>
      </c>
      <c r="E248" s="173">
        <f>'3. Investeringen'!M248</f>
        <v>24.5</v>
      </c>
      <c r="F248" s="121">
        <f>'3. Investeringen'!N248</f>
        <v>2011</v>
      </c>
      <c r="G248" s="86">
        <f>'3. Investeringen'!O248</f>
        <v>255.78</v>
      </c>
      <c r="H248" s="20"/>
      <c r="I248" s="138">
        <f>'5. Selectie'!P297</f>
        <v>1</v>
      </c>
      <c r="J248" s="20"/>
      <c r="K248" s="87">
        <f t="shared" si="24"/>
        <v>255.78</v>
      </c>
      <c r="L248" s="87">
        <f t="shared" si="24"/>
        <v>0</v>
      </c>
      <c r="M248" s="87">
        <f t="shared" si="24"/>
        <v>0</v>
      </c>
      <c r="N248" s="87">
        <f t="shared" si="24"/>
        <v>0</v>
      </c>
      <c r="O248" s="87">
        <f t="shared" si="24"/>
        <v>0</v>
      </c>
      <c r="P248" s="87">
        <f t="shared" si="24"/>
        <v>0</v>
      </c>
      <c r="Q248" s="87">
        <f t="shared" si="24"/>
        <v>0</v>
      </c>
      <c r="R248" s="87">
        <f t="shared" si="24"/>
        <v>0</v>
      </c>
      <c r="S248" s="87">
        <f t="shared" si="24"/>
        <v>0</v>
      </c>
      <c r="T248" s="87">
        <f t="shared" si="24"/>
        <v>0</v>
      </c>
      <c r="U248" s="87">
        <f t="shared" si="24"/>
        <v>0</v>
      </c>
      <c r="V248" s="87">
        <f t="shared" si="24"/>
        <v>0</v>
      </c>
      <c r="W248" s="87">
        <f t="shared" si="24"/>
        <v>0</v>
      </c>
      <c r="X248" s="87">
        <f t="shared" si="24"/>
        <v>0</v>
      </c>
      <c r="Y248" s="87">
        <f t="shared" si="24"/>
        <v>0</v>
      </c>
      <c r="Z248" s="87">
        <f t="shared" si="24"/>
        <v>0</v>
      </c>
    </row>
    <row r="249" spans="2:26" s="79" customFormat="1" x14ac:dyDescent="0.2">
      <c r="B249" s="86">
        <f>'3. Investeringen'!B249</f>
        <v>235</v>
      </c>
      <c r="C249" s="86" t="str">
        <f>'3. Investeringen'!C249</f>
        <v>Nieuwe investeringen</v>
      </c>
      <c r="D249" s="86" t="str">
        <f>'3. Investeringen'!F249</f>
        <v>TD</v>
      </c>
      <c r="E249" s="173">
        <f>'3. Investeringen'!M249</f>
        <v>4.5</v>
      </c>
      <c r="F249" s="121">
        <f>'3. Investeringen'!N249</f>
        <v>2011</v>
      </c>
      <c r="G249" s="86">
        <f>'3. Investeringen'!O249</f>
        <v>94361.273212500004</v>
      </c>
      <c r="H249" s="20"/>
      <c r="I249" s="138">
        <f>'5. Selectie'!P298</f>
        <v>1</v>
      </c>
      <c r="J249" s="20"/>
      <c r="K249" s="87">
        <f t="shared" si="24"/>
        <v>94361.273212500004</v>
      </c>
      <c r="L249" s="87">
        <f t="shared" si="24"/>
        <v>0</v>
      </c>
      <c r="M249" s="87">
        <f t="shared" si="24"/>
        <v>0</v>
      </c>
      <c r="N249" s="87">
        <f t="shared" si="24"/>
        <v>0</v>
      </c>
      <c r="O249" s="87">
        <f t="shared" si="24"/>
        <v>0</v>
      </c>
      <c r="P249" s="87">
        <f t="shared" si="24"/>
        <v>0</v>
      </c>
      <c r="Q249" s="87">
        <f t="shared" si="24"/>
        <v>0</v>
      </c>
      <c r="R249" s="87">
        <f t="shared" si="24"/>
        <v>0</v>
      </c>
      <c r="S249" s="87">
        <f t="shared" si="24"/>
        <v>0</v>
      </c>
      <c r="T249" s="87">
        <f t="shared" si="24"/>
        <v>0</v>
      </c>
      <c r="U249" s="87">
        <f t="shared" si="24"/>
        <v>0</v>
      </c>
      <c r="V249" s="87">
        <f t="shared" si="24"/>
        <v>0</v>
      </c>
      <c r="W249" s="87">
        <f t="shared" si="24"/>
        <v>0</v>
      </c>
      <c r="X249" s="87">
        <f t="shared" si="24"/>
        <v>0</v>
      </c>
      <c r="Y249" s="87">
        <f t="shared" si="24"/>
        <v>0</v>
      </c>
      <c r="Z249" s="87">
        <f t="shared" si="24"/>
        <v>0</v>
      </c>
    </row>
    <row r="250" spans="2:26" s="79" customFormat="1" x14ac:dyDescent="0.2">
      <c r="B250" s="86">
        <f>'3. Investeringen'!B250</f>
        <v>236</v>
      </c>
      <c r="C250" s="86" t="str">
        <f>'3. Investeringen'!C250</f>
        <v>Nieuwe investeringen</v>
      </c>
      <c r="D250" s="86" t="str">
        <f>'3. Investeringen'!F250</f>
        <v>TD</v>
      </c>
      <c r="E250" s="173">
        <f>'3. Investeringen'!M250</f>
        <v>55</v>
      </c>
      <c r="F250" s="121">
        <f>'3. Investeringen'!N250</f>
        <v>2011</v>
      </c>
      <c r="G250" s="86">
        <f>'3. Investeringen'!O250</f>
        <v>861057.15646750014</v>
      </c>
      <c r="H250" s="20"/>
      <c r="I250" s="138">
        <f>'5. Selectie'!P299</f>
        <v>1</v>
      </c>
      <c r="J250" s="20"/>
      <c r="K250" s="87">
        <f t="shared" si="24"/>
        <v>861057.15646750014</v>
      </c>
      <c r="L250" s="87">
        <f t="shared" si="24"/>
        <v>0</v>
      </c>
      <c r="M250" s="87">
        <f t="shared" si="24"/>
        <v>0</v>
      </c>
      <c r="N250" s="87">
        <f t="shared" si="24"/>
        <v>0</v>
      </c>
      <c r="O250" s="87">
        <f t="shared" si="24"/>
        <v>0</v>
      </c>
      <c r="P250" s="87">
        <f t="shared" si="24"/>
        <v>0</v>
      </c>
      <c r="Q250" s="87">
        <f t="shared" si="24"/>
        <v>0</v>
      </c>
      <c r="R250" s="87">
        <f t="shared" si="24"/>
        <v>0</v>
      </c>
      <c r="S250" s="87">
        <f t="shared" si="24"/>
        <v>0</v>
      </c>
      <c r="T250" s="87">
        <f t="shared" si="24"/>
        <v>0</v>
      </c>
      <c r="U250" s="87">
        <f t="shared" si="24"/>
        <v>0</v>
      </c>
      <c r="V250" s="87">
        <f t="shared" si="24"/>
        <v>0</v>
      </c>
      <c r="W250" s="87">
        <f t="shared" si="24"/>
        <v>0</v>
      </c>
      <c r="X250" s="87">
        <f t="shared" si="24"/>
        <v>0</v>
      </c>
      <c r="Y250" s="87">
        <f t="shared" si="24"/>
        <v>0</v>
      </c>
      <c r="Z250" s="87">
        <f t="shared" si="24"/>
        <v>0</v>
      </c>
    </row>
    <row r="251" spans="2:26" s="79" customFormat="1" x14ac:dyDescent="0.2">
      <c r="B251" s="86">
        <f>'3. Investeringen'!B251</f>
        <v>237</v>
      </c>
      <c r="C251" s="86" t="str">
        <f>'3. Investeringen'!C251</f>
        <v>Nieuwe investeringen</v>
      </c>
      <c r="D251" s="86" t="str">
        <f>'3. Investeringen'!F251</f>
        <v>TD</v>
      </c>
      <c r="E251" s="173">
        <f>'3. Investeringen'!M251</f>
        <v>45</v>
      </c>
      <c r="F251" s="121">
        <f>'3. Investeringen'!N251</f>
        <v>2011</v>
      </c>
      <c r="G251" s="86">
        <f>'3. Investeringen'!O251</f>
        <v>1397330.3280780648</v>
      </c>
      <c r="H251" s="20"/>
      <c r="I251" s="138">
        <f>'5. Selectie'!P300</f>
        <v>1</v>
      </c>
      <c r="J251" s="20"/>
      <c r="K251" s="87">
        <f t="shared" si="24"/>
        <v>1397330.3280780648</v>
      </c>
      <c r="L251" s="87">
        <f t="shared" si="24"/>
        <v>0</v>
      </c>
      <c r="M251" s="87">
        <f t="shared" si="24"/>
        <v>0</v>
      </c>
      <c r="N251" s="87">
        <f t="shared" si="24"/>
        <v>0</v>
      </c>
      <c r="O251" s="87">
        <f t="shared" si="24"/>
        <v>0</v>
      </c>
      <c r="P251" s="87">
        <f t="shared" si="24"/>
        <v>0</v>
      </c>
      <c r="Q251" s="87">
        <f t="shared" si="24"/>
        <v>0</v>
      </c>
      <c r="R251" s="87">
        <f t="shared" si="24"/>
        <v>0</v>
      </c>
      <c r="S251" s="87">
        <f t="shared" si="24"/>
        <v>0</v>
      </c>
      <c r="T251" s="87">
        <f t="shared" si="24"/>
        <v>0</v>
      </c>
      <c r="U251" s="87">
        <f t="shared" si="24"/>
        <v>0</v>
      </c>
      <c r="V251" s="87">
        <f t="shared" si="24"/>
        <v>0</v>
      </c>
      <c r="W251" s="87">
        <f t="shared" si="24"/>
        <v>0</v>
      </c>
      <c r="X251" s="87">
        <f t="shared" si="24"/>
        <v>0</v>
      </c>
      <c r="Y251" s="87">
        <f t="shared" si="24"/>
        <v>0</v>
      </c>
      <c r="Z251" s="87">
        <f t="shared" si="24"/>
        <v>0</v>
      </c>
    </row>
    <row r="252" spans="2:26" s="79" customFormat="1" x14ac:dyDescent="0.2">
      <c r="B252" s="86">
        <f>'3. Investeringen'!B252</f>
        <v>238</v>
      </c>
      <c r="C252" s="86" t="str">
        <f>'3. Investeringen'!C252</f>
        <v>Nieuwe investeringen</v>
      </c>
      <c r="D252" s="86" t="str">
        <f>'3. Investeringen'!F252</f>
        <v>TD</v>
      </c>
      <c r="E252" s="173">
        <f>'3. Investeringen'!M252</f>
        <v>30</v>
      </c>
      <c r="F252" s="121">
        <f>'3. Investeringen'!N252</f>
        <v>2011</v>
      </c>
      <c r="G252" s="86">
        <f>'3. Investeringen'!O252</f>
        <v>71272.604432500011</v>
      </c>
      <c r="H252" s="20"/>
      <c r="I252" s="138">
        <f>'5. Selectie'!P301</f>
        <v>1</v>
      </c>
      <c r="J252" s="20"/>
      <c r="K252" s="87">
        <f t="shared" si="24"/>
        <v>71272.604432500011</v>
      </c>
      <c r="L252" s="87">
        <f t="shared" si="24"/>
        <v>0</v>
      </c>
      <c r="M252" s="87">
        <f t="shared" si="24"/>
        <v>0</v>
      </c>
      <c r="N252" s="87">
        <f t="shared" si="24"/>
        <v>0</v>
      </c>
      <c r="O252" s="87">
        <f t="shared" si="24"/>
        <v>0</v>
      </c>
      <c r="P252" s="87">
        <f t="shared" si="24"/>
        <v>0</v>
      </c>
      <c r="Q252" s="87">
        <f t="shared" si="24"/>
        <v>0</v>
      </c>
      <c r="R252" s="87">
        <f t="shared" si="24"/>
        <v>0</v>
      </c>
      <c r="S252" s="87">
        <f t="shared" si="24"/>
        <v>0</v>
      </c>
      <c r="T252" s="87">
        <f t="shared" si="24"/>
        <v>0</v>
      </c>
      <c r="U252" s="87">
        <f t="shared" si="24"/>
        <v>0</v>
      </c>
      <c r="V252" s="87">
        <f t="shared" si="24"/>
        <v>0</v>
      </c>
      <c r="W252" s="87">
        <f t="shared" si="24"/>
        <v>0</v>
      </c>
      <c r="X252" s="87">
        <f t="shared" si="24"/>
        <v>0</v>
      </c>
      <c r="Y252" s="87">
        <f t="shared" si="24"/>
        <v>0</v>
      </c>
      <c r="Z252" s="87">
        <f t="shared" si="24"/>
        <v>0</v>
      </c>
    </row>
    <row r="253" spans="2:26" s="79" customFormat="1" x14ac:dyDescent="0.2">
      <c r="B253" s="86">
        <f>'3. Investeringen'!B253</f>
        <v>239</v>
      </c>
      <c r="C253" s="86" t="str">
        <f>'3. Investeringen'!C253</f>
        <v>Nieuwe investeringen</v>
      </c>
      <c r="D253" s="86" t="str">
        <f>'3. Investeringen'!F253</f>
        <v>TD</v>
      </c>
      <c r="E253" s="173">
        <f>'3. Investeringen'!M253</f>
        <v>25</v>
      </c>
      <c r="F253" s="121">
        <f>'3. Investeringen'!N253</f>
        <v>2011</v>
      </c>
      <c r="G253" s="86">
        <f>'3. Investeringen'!O253</f>
        <v>223.38941249999999</v>
      </c>
      <c r="H253" s="20"/>
      <c r="I253" s="138">
        <f>'5. Selectie'!P302</f>
        <v>1</v>
      </c>
      <c r="J253" s="20"/>
      <c r="K253" s="87">
        <f t="shared" si="24"/>
        <v>223.38941249999999</v>
      </c>
      <c r="L253" s="87">
        <f t="shared" si="24"/>
        <v>0</v>
      </c>
      <c r="M253" s="87">
        <f t="shared" si="24"/>
        <v>0</v>
      </c>
      <c r="N253" s="87">
        <f t="shared" si="24"/>
        <v>0</v>
      </c>
      <c r="O253" s="87">
        <f t="shared" si="24"/>
        <v>0</v>
      </c>
      <c r="P253" s="87">
        <f t="shared" si="24"/>
        <v>0</v>
      </c>
      <c r="Q253" s="87">
        <f t="shared" si="24"/>
        <v>0</v>
      </c>
      <c r="R253" s="87">
        <f t="shared" si="24"/>
        <v>0</v>
      </c>
      <c r="S253" s="87">
        <f t="shared" si="24"/>
        <v>0</v>
      </c>
      <c r="T253" s="87">
        <f t="shared" si="24"/>
        <v>0</v>
      </c>
      <c r="U253" s="87">
        <f t="shared" si="24"/>
        <v>0</v>
      </c>
      <c r="V253" s="87">
        <f t="shared" si="24"/>
        <v>0</v>
      </c>
      <c r="W253" s="87">
        <f t="shared" si="24"/>
        <v>0</v>
      </c>
      <c r="X253" s="87">
        <f t="shared" si="24"/>
        <v>0</v>
      </c>
      <c r="Y253" s="87">
        <f t="shared" si="24"/>
        <v>0</v>
      </c>
      <c r="Z253" s="87">
        <f t="shared" si="24"/>
        <v>0</v>
      </c>
    </row>
    <row r="254" spans="2:26" s="79" customFormat="1" x14ac:dyDescent="0.2">
      <c r="B254" s="86">
        <f>'3. Investeringen'!B254</f>
        <v>240</v>
      </c>
      <c r="C254" s="86" t="str">
        <f>'3. Investeringen'!C254</f>
        <v>Nieuwe investeringen</v>
      </c>
      <c r="D254" s="86" t="str">
        <f>'3. Investeringen'!F254</f>
        <v>TD</v>
      </c>
      <c r="E254" s="173">
        <f>'3. Investeringen'!M254</f>
        <v>5</v>
      </c>
      <c r="F254" s="121">
        <f>'3. Investeringen'!N254</f>
        <v>2011</v>
      </c>
      <c r="G254" s="86">
        <f>'3. Investeringen'!O254</f>
        <v>66695.665278750006</v>
      </c>
      <c r="H254" s="20"/>
      <c r="I254" s="138">
        <f>'5. Selectie'!P303</f>
        <v>1</v>
      </c>
      <c r="J254" s="20"/>
      <c r="K254" s="87">
        <f t="shared" si="24"/>
        <v>66695.665278750006</v>
      </c>
      <c r="L254" s="87">
        <f t="shared" si="24"/>
        <v>0</v>
      </c>
      <c r="M254" s="87">
        <f t="shared" si="24"/>
        <v>0</v>
      </c>
      <c r="N254" s="87">
        <f t="shared" si="24"/>
        <v>0</v>
      </c>
      <c r="O254" s="87">
        <f t="shared" si="24"/>
        <v>0</v>
      </c>
      <c r="P254" s="87">
        <f t="shared" si="24"/>
        <v>0</v>
      </c>
      <c r="Q254" s="87">
        <f t="shared" si="24"/>
        <v>0</v>
      </c>
      <c r="R254" s="87">
        <f t="shared" si="24"/>
        <v>0</v>
      </c>
      <c r="S254" s="87">
        <f t="shared" si="24"/>
        <v>0</v>
      </c>
      <c r="T254" s="87">
        <f t="shared" si="24"/>
        <v>0</v>
      </c>
      <c r="U254" s="87">
        <f t="shared" si="24"/>
        <v>0</v>
      </c>
      <c r="V254" s="87">
        <f t="shared" si="24"/>
        <v>0</v>
      </c>
      <c r="W254" s="87">
        <f t="shared" si="24"/>
        <v>0</v>
      </c>
      <c r="X254" s="87">
        <f t="shared" si="24"/>
        <v>0</v>
      </c>
      <c r="Y254" s="87">
        <f t="shared" si="24"/>
        <v>0</v>
      </c>
      <c r="Z254" s="87">
        <f t="shared" si="24"/>
        <v>0</v>
      </c>
    </row>
    <row r="255" spans="2:26" s="79" customFormat="1" x14ac:dyDescent="0.2">
      <c r="B255" s="86">
        <f>'3. Investeringen'!B255</f>
        <v>241</v>
      </c>
      <c r="C255" s="86" t="str">
        <f>'3. Investeringen'!C255</f>
        <v>Nieuwe investeringen</v>
      </c>
      <c r="D255" s="86" t="str">
        <f>'3. Investeringen'!F255</f>
        <v>TD</v>
      </c>
      <c r="E255" s="173">
        <f>'3. Investeringen'!M255</f>
        <v>55</v>
      </c>
      <c r="F255" s="121">
        <f>'3. Investeringen'!N255</f>
        <v>2012</v>
      </c>
      <c r="G255" s="86">
        <f>'3. Investeringen'!O255</f>
        <v>529487</v>
      </c>
      <c r="H255" s="20"/>
      <c r="I255" s="138">
        <f>'5. Selectie'!P304</f>
        <v>1</v>
      </c>
      <c r="J255" s="20"/>
      <c r="K255" s="87">
        <f t="shared" ref="K255:Z264" si="25">($F255=K$14)*$I255*$G255</f>
        <v>0</v>
      </c>
      <c r="L255" s="87">
        <f t="shared" si="25"/>
        <v>529487</v>
      </c>
      <c r="M255" s="87">
        <f t="shared" si="25"/>
        <v>0</v>
      </c>
      <c r="N255" s="87">
        <f t="shared" si="25"/>
        <v>0</v>
      </c>
      <c r="O255" s="87">
        <f t="shared" si="25"/>
        <v>0</v>
      </c>
      <c r="P255" s="87">
        <f t="shared" si="25"/>
        <v>0</v>
      </c>
      <c r="Q255" s="87">
        <f t="shared" si="25"/>
        <v>0</v>
      </c>
      <c r="R255" s="87">
        <f t="shared" si="25"/>
        <v>0</v>
      </c>
      <c r="S255" s="87">
        <f t="shared" si="25"/>
        <v>0</v>
      </c>
      <c r="T255" s="87">
        <f t="shared" si="25"/>
        <v>0</v>
      </c>
      <c r="U255" s="87">
        <f t="shared" si="25"/>
        <v>0</v>
      </c>
      <c r="V255" s="87">
        <f t="shared" si="25"/>
        <v>0</v>
      </c>
      <c r="W255" s="87">
        <f t="shared" si="25"/>
        <v>0</v>
      </c>
      <c r="X255" s="87">
        <f t="shared" si="25"/>
        <v>0</v>
      </c>
      <c r="Y255" s="87">
        <f t="shared" si="25"/>
        <v>0</v>
      </c>
      <c r="Z255" s="87">
        <f t="shared" si="25"/>
        <v>0</v>
      </c>
    </row>
    <row r="256" spans="2:26" s="79" customFormat="1" x14ac:dyDescent="0.2">
      <c r="B256" s="86">
        <f>'3. Investeringen'!B256</f>
        <v>242</v>
      </c>
      <c r="C256" s="86" t="str">
        <f>'3. Investeringen'!C256</f>
        <v>Nieuwe investeringen</v>
      </c>
      <c r="D256" s="86" t="str">
        <f>'3. Investeringen'!F256</f>
        <v>TD</v>
      </c>
      <c r="E256" s="173">
        <f>'3. Investeringen'!M256</f>
        <v>45</v>
      </c>
      <c r="F256" s="121">
        <f>'3. Investeringen'!N256</f>
        <v>2012</v>
      </c>
      <c r="G256" s="86">
        <f>'3. Investeringen'!O256</f>
        <v>2024912</v>
      </c>
      <c r="H256" s="20"/>
      <c r="I256" s="138">
        <f>'5. Selectie'!P305</f>
        <v>1</v>
      </c>
      <c r="J256" s="20"/>
      <c r="K256" s="87">
        <f t="shared" si="25"/>
        <v>0</v>
      </c>
      <c r="L256" s="87">
        <f t="shared" si="25"/>
        <v>2024912</v>
      </c>
      <c r="M256" s="87">
        <f t="shared" si="25"/>
        <v>0</v>
      </c>
      <c r="N256" s="87">
        <f t="shared" si="25"/>
        <v>0</v>
      </c>
      <c r="O256" s="87">
        <f t="shared" si="25"/>
        <v>0</v>
      </c>
      <c r="P256" s="87">
        <f t="shared" si="25"/>
        <v>0</v>
      </c>
      <c r="Q256" s="87">
        <f t="shared" si="25"/>
        <v>0</v>
      </c>
      <c r="R256" s="87">
        <f t="shared" si="25"/>
        <v>0</v>
      </c>
      <c r="S256" s="87">
        <f t="shared" si="25"/>
        <v>0</v>
      </c>
      <c r="T256" s="87">
        <f t="shared" si="25"/>
        <v>0</v>
      </c>
      <c r="U256" s="87">
        <f t="shared" si="25"/>
        <v>0</v>
      </c>
      <c r="V256" s="87">
        <f t="shared" si="25"/>
        <v>0</v>
      </c>
      <c r="W256" s="87">
        <f t="shared" si="25"/>
        <v>0</v>
      </c>
      <c r="X256" s="87">
        <f t="shared" si="25"/>
        <v>0</v>
      </c>
      <c r="Y256" s="87">
        <f t="shared" si="25"/>
        <v>0</v>
      </c>
      <c r="Z256" s="87">
        <f t="shared" si="25"/>
        <v>0</v>
      </c>
    </row>
    <row r="257" spans="2:26" s="79" customFormat="1" x14ac:dyDescent="0.2">
      <c r="B257" s="86">
        <f>'3. Investeringen'!B257</f>
        <v>243</v>
      </c>
      <c r="C257" s="86" t="str">
        <f>'3. Investeringen'!C257</f>
        <v>Nieuwe investeringen</v>
      </c>
      <c r="D257" s="86" t="str">
        <f>'3. Investeringen'!F257</f>
        <v>TD</v>
      </c>
      <c r="E257" s="173">
        <f>'3. Investeringen'!M257</f>
        <v>30</v>
      </c>
      <c r="F257" s="121">
        <f>'3. Investeringen'!N257</f>
        <v>2012</v>
      </c>
      <c r="G257" s="86">
        <f>'3. Investeringen'!O257</f>
        <v>205632</v>
      </c>
      <c r="H257" s="20"/>
      <c r="I257" s="138">
        <f>'5. Selectie'!P306</f>
        <v>1</v>
      </c>
      <c r="J257" s="20"/>
      <c r="K257" s="87">
        <f t="shared" si="25"/>
        <v>0</v>
      </c>
      <c r="L257" s="87">
        <f t="shared" si="25"/>
        <v>205632</v>
      </c>
      <c r="M257" s="87">
        <f t="shared" si="25"/>
        <v>0</v>
      </c>
      <c r="N257" s="87">
        <f t="shared" si="25"/>
        <v>0</v>
      </c>
      <c r="O257" s="87">
        <f t="shared" si="25"/>
        <v>0</v>
      </c>
      <c r="P257" s="87">
        <f t="shared" si="25"/>
        <v>0</v>
      </c>
      <c r="Q257" s="87">
        <f t="shared" si="25"/>
        <v>0</v>
      </c>
      <c r="R257" s="87">
        <f t="shared" si="25"/>
        <v>0</v>
      </c>
      <c r="S257" s="87">
        <f t="shared" si="25"/>
        <v>0</v>
      </c>
      <c r="T257" s="87">
        <f t="shared" si="25"/>
        <v>0</v>
      </c>
      <c r="U257" s="87">
        <f t="shared" si="25"/>
        <v>0</v>
      </c>
      <c r="V257" s="87">
        <f t="shared" si="25"/>
        <v>0</v>
      </c>
      <c r="W257" s="87">
        <f t="shared" si="25"/>
        <v>0</v>
      </c>
      <c r="X257" s="87">
        <f t="shared" si="25"/>
        <v>0</v>
      </c>
      <c r="Y257" s="87">
        <f t="shared" si="25"/>
        <v>0</v>
      </c>
      <c r="Z257" s="87">
        <f t="shared" si="25"/>
        <v>0</v>
      </c>
    </row>
    <row r="258" spans="2:26" s="79" customFormat="1" x14ac:dyDescent="0.2">
      <c r="B258" s="86">
        <f>'3. Investeringen'!B258</f>
        <v>244</v>
      </c>
      <c r="C258" s="86" t="str">
        <f>'3. Investeringen'!C258</f>
        <v>Nieuwe investeringen</v>
      </c>
      <c r="D258" s="86" t="str">
        <f>'3. Investeringen'!F258</f>
        <v>TD</v>
      </c>
      <c r="E258" s="173">
        <f>'3. Investeringen'!M258</f>
        <v>25</v>
      </c>
      <c r="F258" s="121">
        <f>'3. Investeringen'!N258</f>
        <v>2012</v>
      </c>
      <c r="G258" s="86">
        <f>'3. Investeringen'!O258</f>
        <v>5664</v>
      </c>
      <c r="H258" s="20"/>
      <c r="I258" s="138">
        <f>'5. Selectie'!P307</f>
        <v>1</v>
      </c>
      <c r="J258" s="20"/>
      <c r="K258" s="87">
        <f t="shared" si="25"/>
        <v>0</v>
      </c>
      <c r="L258" s="87">
        <f t="shared" si="25"/>
        <v>5664</v>
      </c>
      <c r="M258" s="87">
        <f t="shared" si="25"/>
        <v>0</v>
      </c>
      <c r="N258" s="87">
        <f t="shared" si="25"/>
        <v>0</v>
      </c>
      <c r="O258" s="87">
        <f t="shared" si="25"/>
        <v>0</v>
      </c>
      <c r="P258" s="87">
        <f t="shared" si="25"/>
        <v>0</v>
      </c>
      <c r="Q258" s="87">
        <f t="shared" si="25"/>
        <v>0</v>
      </c>
      <c r="R258" s="87">
        <f t="shared" si="25"/>
        <v>0</v>
      </c>
      <c r="S258" s="87">
        <f t="shared" si="25"/>
        <v>0</v>
      </c>
      <c r="T258" s="87">
        <f t="shared" si="25"/>
        <v>0</v>
      </c>
      <c r="U258" s="87">
        <f t="shared" si="25"/>
        <v>0</v>
      </c>
      <c r="V258" s="87">
        <f t="shared" si="25"/>
        <v>0</v>
      </c>
      <c r="W258" s="87">
        <f t="shared" si="25"/>
        <v>0</v>
      </c>
      <c r="X258" s="87">
        <f t="shared" si="25"/>
        <v>0</v>
      </c>
      <c r="Y258" s="87">
        <f t="shared" si="25"/>
        <v>0</v>
      </c>
      <c r="Z258" s="87">
        <f t="shared" si="25"/>
        <v>0</v>
      </c>
    </row>
    <row r="259" spans="2:26" s="79" customFormat="1" x14ac:dyDescent="0.2">
      <c r="B259" s="86">
        <f>'3. Investeringen'!B259</f>
        <v>245</v>
      </c>
      <c r="C259" s="86" t="str">
        <f>'3. Investeringen'!C259</f>
        <v>Nieuwe investeringen</v>
      </c>
      <c r="D259" s="86" t="str">
        <f>'3. Investeringen'!F259</f>
        <v>TD</v>
      </c>
      <c r="E259" s="173">
        <f>'3. Investeringen'!M259</f>
        <v>10</v>
      </c>
      <c r="F259" s="121">
        <f>'3. Investeringen'!N259</f>
        <v>2012</v>
      </c>
      <c r="G259" s="86">
        <f>'3. Investeringen'!O259</f>
        <v>164515</v>
      </c>
      <c r="H259" s="20"/>
      <c r="I259" s="138">
        <f>'5. Selectie'!P308</f>
        <v>1</v>
      </c>
      <c r="J259" s="20"/>
      <c r="K259" s="87">
        <f t="shared" si="25"/>
        <v>0</v>
      </c>
      <c r="L259" s="87">
        <f t="shared" si="25"/>
        <v>164515</v>
      </c>
      <c r="M259" s="87">
        <f t="shared" si="25"/>
        <v>0</v>
      </c>
      <c r="N259" s="87">
        <f t="shared" si="25"/>
        <v>0</v>
      </c>
      <c r="O259" s="87">
        <f t="shared" si="25"/>
        <v>0</v>
      </c>
      <c r="P259" s="87">
        <f t="shared" si="25"/>
        <v>0</v>
      </c>
      <c r="Q259" s="87">
        <f t="shared" si="25"/>
        <v>0</v>
      </c>
      <c r="R259" s="87">
        <f t="shared" si="25"/>
        <v>0</v>
      </c>
      <c r="S259" s="87">
        <f t="shared" si="25"/>
        <v>0</v>
      </c>
      <c r="T259" s="87">
        <f t="shared" si="25"/>
        <v>0</v>
      </c>
      <c r="U259" s="87">
        <f t="shared" si="25"/>
        <v>0</v>
      </c>
      <c r="V259" s="87">
        <f t="shared" si="25"/>
        <v>0</v>
      </c>
      <c r="W259" s="87">
        <f t="shared" si="25"/>
        <v>0</v>
      </c>
      <c r="X259" s="87">
        <f t="shared" si="25"/>
        <v>0</v>
      </c>
      <c r="Y259" s="87">
        <f t="shared" si="25"/>
        <v>0</v>
      </c>
      <c r="Z259" s="87">
        <f t="shared" si="25"/>
        <v>0</v>
      </c>
    </row>
    <row r="260" spans="2:26" s="79" customFormat="1" x14ac:dyDescent="0.2">
      <c r="B260" s="86">
        <f>'3. Investeringen'!B260</f>
        <v>246</v>
      </c>
      <c r="C260" s="86" t="str">
        <f>'3. Investeringen'!C260</f>
        <v>Nieuwe investeringen</v>
      </c>
      <c r="D260" s="86" t="str">
        <f>'3. Investeringen'!F260</f>
        <v>TD</v>
      </c>
      <c r="E260" s="173">
        <f>'3. Investeringen'!M260</f>
        <v>5</v>
      </c>
      <c r="F260" s="121">
        <f>'3. Investeringen'!N260</f>
        <v>2012</v>
      </c>
      <c r="G260" s="86">
        <f>'3. Investeringen'!O260</f>
        <v>3304205.2732950002</v>
      </c>
      <c r="H260" s="20"/>
      <c r="I260" s="138">
        <f>'5. Selectie'!P309</f>
        <v>1</v>
      </c>
      <c r="J260" s="20"/>
      <c r="K260" s="87">
        <f t="shared" si="25"/>
        <v>0</v>
      </c>
      <c r="L260" s="87">
        <f t="shared" si="25"/>
        <v>3304205.2732950002</v>
      </c>
      <c r="M260" s="87">
        <f t="shared" si="25"/>
        <v>0</v>
      </c>
      <c r="N260" s="87">
        <f t="shared" si="25"/>
        <v>0</v>
      </c>
      <c r="O260" s="87">
        <f t="shared" si="25"/>
        <v>0</v>
      </c>
      <c r="P260" s="87">
        <f t="shared" si="25"/>
        <v>0</v>
      </c>
      <c r="Q260" s="87">
        <f t="shared" si="25"/>
        <v>0</v>
      </c>
      <c r="R260" s="87">
        <f t="shared" si="25"/>
        <v>0</v>
      </c>
      <c r="S260" s="87">
        <f t="shared" si="25"/>
        <v>0</v>
      </c>
      <c r="T260" s="87">
        <f t="shared" si="25"/>
        <v>0</v>
      </c>
      <c r="U260" s="87">
        <f t="shared" si="25"/>
        <v>0</v>
      </c>
      <c r="V260" s="87">
        <f t="shared" si="25"/>
        <v>0</v>
      </c>
      <c r="W260" s="87">
        <f t="shared" si="25"/>
        <v>0</v>
      </c>
      <c r="X260" s="87">
        <f t="shared" si="25"/>
        <v>0</v>
      </c>
      <c r="Y260" s="87">
        <f t="shared" si="25"/>
        <v>0</v>
      </c>
      <c r="Z260" s="87">
        <f t="shared" si="25"/>
        <v>0</v>
      </c>
    </row>
    <row r="261" spans="2:26" s="79" customFormat="1" x14ac:dyDescent="0.2">
      <c r="B261" s="86">
        <f>'3. Investeringen'!B261</f>
        <v>247</v>
      </c>
      <c r="C261" s="86" t="str">
        <f>'3. Investeringen'!C261</f>
        <v>Nieuwe investeringen</v>
      </c>
      <c r="D261" s="86" t="str">
        <f>'3. Investeringen'!F261</f>
        <v>TD</v>
      </c>
      <c r="E261" s="173">
        <f>'3. Investeringen'!M261</f>
        <v>55</v>
      </c>
      <c r="F261" s="121">
        <f>'3. Investeringen'!N261</f>
        <v>2013</v>
      </c>
      <c r="G261" s="86">
        <f>'3. Investeringen'!O261</f>
        <v>1526806.3827750001</v>
      </c>
      <c r="H261" s="20"/>
      <c r="I261" s="138">
        <f>'5. Selectie'!P310</f>
        <v>1</v>
      </c>
      <c r="J261" s="20"/>
      <c r="K261" s="87">
        <f t="shared" si="25"/>
        <v>0</v>
      </c>
      <c r="L261" s="87">
        <f t="shared" si="25"/>
        <v>0</v>
      </c>
      <c r="M261" s="87">
        <f t="shared" si="25"/>
        <v>1526806.3827750001</v>
      </c>
      <c r="N261" s="87">
        <f t="shared" si="25"/>
        <v>0</v>
      </c>
      <c r="O261" s="87">
        <f t="shared" si="25"/>
        <v>0</v>
      </c>
      <c r="P261" s="87">
        <f t="shared" si="25"/>
        <v>0</v>
      </c>
      <c r="Q261" s="87">
        <f t="shared" si="25"/>
        <v>0</v>
      </c>
      <c r="R261" s="87">
        <f t="shared" si="25"/>
        <v>0</v>
      </c>
      <c r="S261" s="87">
        <f t="shared" si="25"/>
        <v>0</v>
      </c>
      <c r="T261" s="87">
        <f t="shared" si="25"/>
        <v>0</v>
      </c>
      <c r="U261" s="87">
        <f t="shared" si="25"/>
        <v>0</v>
      </c>
      <c r="V261" s="87">
        <f t="shared" si="25"/>
        <v>0</v>
      </c>
      <c r="W261" s="87">
        <f t="shared" si="25"/>
        <v>0</v>
      </c>
      <c r="X261" s="87">
        <f t="shared" si="25"/>
        <v>0</v>
      </c>
      <c r="Y261" s="87">
        <f t="shared" si="25"/>
        <v>0</v>
      </c>
      <c r="Z261" s="87">
        <f t="shared" si="25"/>
        <v>0</v>
      </c>
    </row>
    <row r="262" spans="2:26" s="79" customFormat="1" x14ac:dyDescent="0.2">
      <c r="B262" s="86">
        <f>'3. Investeringen'!B262</f>
        <v>248</v>
      </c>
      <c r="C262" s="86" t="str">
        <f>'3. Investeringen'!C262</f>
        <v>Nieuwe investeringen</v>
      </c>
      <c r="D262" s="86" t="str">
        <f>'3. Investeringen'!F262</f>
        <v>TD</v>
      </c>
      <c r="E262" s="173">
        <f>'3. Investeringen'!M262</f>
        <v>45</v>
      </c>
      <c r="F262" s="121">
        <f>'3. Investeringen'!N262</f>
        <v>2013</v>
      </c>
      <c r="G262" s="86">
        <f>'3. Investeringen'!O262</f>
        <v>5697623.0936124995</v>
      </c>
      <c r="H262" s="20"/>
      <c r="I262" s="138">
        <f>'5. Selectie'!P311</f>
        <v>1</v>
      </c>
      <c r="J262" s="20"/>
      <c r="K262" s="87">
        <f t="shared" si="25"/>
        <v>0</v>
      </c>
      <c r="L262" s="87">
        <f t="shared" si="25"/>
        <v>0</v>
      </c>
      <c r="M262" s="87">
        <f t="shared" si="25"/>
        <v>5697623.0936124995</v>
      </c>
      <c r="N262" s="87">
        <f t="shared" si="25"/>
        <v>0</v>
      </c>
      <c r="O262" s="87">
        <f t="shared" si="25"/>
        <v>0</v>
      </c>
      <c r="P262" s="87">
        <f t="shared" si="25"/>
        <v>0</v>
      </c>
      <c r="Q262" s="87">
        <f t="shared" si="25"/>
        <v>0</v>
      </c>
      <c r="R262" s="87">
        <f t="shared" si="25"/>
        <v>0</v>
      </c>
      <c r="S262" s="87">
        <f t="shared" si="25"/>
        <v>0</v>
      </c>
      <c r="T262" s="87">
        <f t="shared" si="25"/>
        <v>0</v>
      </c>
      <c r="U262" s="87">
        <f t="shared" si="25"/>
        <v>0</v>
      </c>
      <c r="V262" s="87">
        <f t="shared" si="25"/>
        <v>0</v>
      </c>
      <c r="W262" s="87">
        <f t="shared" si="25"/>
        <v>0</v>
      </c>
      <c r="X262" s="87">
        <f t="shared" si="25"/>
        <v>0</v>
      </c>
      <c r="Y262" s="87">
        <f t="shared" si="25"/>
        <v>0</v>
      </c>
      <c r="Z262" s="87">
        <f t="shared" si="25"/>
        <v>0</v>
      </c>
    </row>
    <row r="263" spans="2:26" s="79" customFormat="1" x14ac:dyDescent="0.2">
      <c r="B263" s="86">
        <f>'3. Investeringen'!B263</f>
        <v>249</v>
      </c>
      <c r="C263" s="86" t="str">
        <f>'3. Investeringen'!C263</f>
        <v>Nieuwe investeringen</v>
      </c>
      <c r="D263" s="86" t="str">
        <f>'3. Investeringen'!F263</f>
        <v>TD</v>
      </c>
      <c r="E263" s="173">
        <f>'3. Investeringen'!M263</f>
        <v>30</v>
      </c>
      <c r="F263" s="121">
        <f>'3. Investeringen'!N263</f>
        <v>2013</v>
      </c>
      <c r="G263" s="86">
        <f>'3. Investeringen'!O263</f>
        <v>201696.63045250002</v>
      </c>
      <c r="H263" s="20"/>
      <c r="I263" s="138">
        <f>'5. Selectie'!P312</f>
        <v>1</v>
      </c>
      <c r="J263" s="20"/>
      <c r="K263" s="87">
        <f t="shared" si="25"/>
        <v>0</v>
      </c>
      <c r="L263" s="87">
        <f t="shared" si="25"/>
        <v>0</v>
      </c>
      <c r="M263" s="87">
        <f t="shared" si="25"/>
        <v>201696.63045250002</v>
      </c>
      <c r="N263" s="87">
        <f t="shared" si="25"/>
        <v>0</v>
      </c>
      <c r="O263" s="87">
        <f t="shared" si="25"/>
        <v>0</v>
      </c>
      <c r="P263" s="87">
        <f t="shared" si="25"/>
        <v>0</v>
      </c>
      <c r="Q263" s="87">
        <f t="shared" si="25"/>
        <v>0</v>
      </c>
      <c r="R263" s="87">
        <f t="shared" si="25"/>
        <v>0</v>
      </c>
      <c r="S263" s="87">
        <f t="shared" si="25"/>
        <v>0</v>
      </c>
      <c r="T263" s="87">
        <f t="shared" si="25"/>
        <v>0</v>
      </c>
      <c r="U263" s="87">
        <f t="shared" si="25"/>
        <v>0</v>
      </c>
      <c r="V263" s="87">
        <f t="shared" si="25"/>
        <v>0</v>
      </c>
      <c r="W263" s="87">
        <f t="shared" si="25"/>
        <v>0</v>
      </c>
      <c r="X263" s="87">
        <f t="shared" si="25"/>
        <v>0</v>
      </c>
      <c r="Y263" s="87">
        <f t="shared" si="25"/>
        <v>0</v>
      </c>
      <c r="Z263" s="87">
        <f t="shared" si="25"/>
        <v>0</v>
      </c>
    </row>
    <row r="264" spans="2:26" s="79" customFormat="1" x14ac:dyDescent="0.2">
      <c r="B264" s="86">
        <f>'3. Investeringen'!B264</f>
        <v>250</v>
      </c>
      <c r="C264" s="86" t="str">
        <f>'3. Investeringen'!C264</f>
        <v>Nieuwe investeringen</v>
      </c>
      <c r="D264" s="86" t="str">
        <f>'3. Investeringen'!F264</f>
        <v>TD</v>
      </c>
      <c r="E264" s="173">
        <f>'3. Investeringen'!M264</f>
        <v>25</v>
      </c>
      <c r="F264" s="121">
        <f>'3. Investeringen'!N264</f>
        <v>2013</v>
      </c>
      <c r="G264" s="86">
        <f>'3. Investeringen'!O264</f>
        <v>1311.24425</v>
      </c>
      <c r="H264" s="20"/>
      <c r="I264" s="138">
        <f>'5. Selectie'!P313</f>
        <v>1</v>
      </c>
      <c r="J264" s="20"/>
      <c r="K264" s="87">
        <f t="shared" si="25"/>
        <v>0</v>
      </c>
      <c r="L264" s="87">
        <f t="shared" si="25"/>
        <v>0</v>
      </c>
      <c r="M264" s="87">
        <f t="shared" si="25"/>
        <v>1311.24425</v>
      </c>
      <c r="N264" s="87">
        <f t="shared" si="25"/>
        <v>0</v>
      </c>
      <c r="O264" s="87">
        <f t="shared" si="25"/>
        <v>0</v>
      </c>
      <c r="P264" s="87">
        <f t="shared" si="25"/>
        <v>0</v>
      </c>
      <c r="Q264" s="87">
        <f t="shared" si="25"/>
        <v>0</v>
      </c>
      <c r="R264" s="87">
        <f t="shared" si="25"/>
        <v>0</v>
      </c>
      <c r="S264" s="87">
        <f t="shared" si="25"/>
        <v>0</v>
      </c>
      <c r="T264" s="87">
        <f t="shared" si="25"/>
        <v>0</v>
      </c>
      <c r="U264" s="87">
        <f t="shared" si="25"/>
        <v>0</v>
      </c>
      <c r="V264" s="87">
        <f t="shared" si="25"/>
        <v>0</v>
      </c>
      <c r="W264" s="87">
        <f t="shared" si="25"/>
        <v>0</v>
      </c>
      <c r="X264" s="87">
        <f t="shared" si="25"/>
        <v>0</v>
      </c>
      <c r="Y264" s="87">
        <f t="shared" si="25"/>
        <v>0</v>
      </c>
      <c r="Z264" s="87">
        <f t="shared" si="25"/>
        <v>0</v>
      </c>
    </row>
    <row r="265" spans="2:26" s="79" customFormat="1" x14ac:dyDescent="0.2">
      <c r="B265" s="86">
        <f>'3. Investeringen'!B265</f>
        <v>251</v>
      </c>
      <c r="C265" s="86" t="str">
        <f>'3. Investeringen'!C265</f>
        <v>Nieuwe investeringen</v>
      </c>
      <c r="D265" s="86" t="str">
        <f>'3. Investeringen'!F265</f>
        <v>TD</v>
      </c>
      <c r="E265" s="173">
        <f>'3. Investeringen'!M265</f>
        <v>10</v>
      </c>
      <c r="F265" s="121">
        <f>'3. Investeringen'!N265</f>
        <v>2013</v>
      </c>
      <c r="G265" s="86">
        <f>'3. Investeringen'!O265</f>
        <v>42332.14</v>
      </c>
      <c r="H265" s="20"/>
      <c r="I265" s="138">
        <f>'5. Selectie'!P314</f>
        <v>1</v>
      </c>
      <c r="J265" s="20"/>
      <c r="K265" s="87">
        <f t="shared" ref="K265:Z274" si="26">($F265=K$14)*$I265*$G265</f>
        <v>0</v>
      </c>
      <c r="L265" s="87">
        <f t="shared" si="26"/>
        <v>0</v>
      </c>
      <c r="M265" s="87">
        <f t="shared" si="26"/>
        <v>42332.14</v>
      </c>
      <c r="N265" s="87">
        <f t="shared" si="26"/>
        <v>0</v>
      </c>
      <c r="O265" s="87">
        <f t="shared" si="26"/>
        <v>0</v>
      </c>
      <c r="P265" s="87">
        <f t="shared" si="26"/>
        <v>0</v>
      </c>
      <c r="Q265" s="87">
        <f t="shared" si="26"/>
        <v>0</v>
      </c>
      <c r="R265" s="87">
        <f t="shared" si="26"/>
        <v>0</v>
      </c>
      <c r="S265" s="87">
        <f t="shared" si="26"/>
        <v>0</v>
      </c>
      <c r="T265" s="87">
        <f t="shared" si="26"/>
        <v>0</v>
      </c>
      <c r="U265" s="87">
        <f t="shared" si="26"/>
        <v>0</v>
      </c>
      <c r="V265" s="87">
        <f t="shared" si="26"/>
        <v>0</v>
      </c>
      <c r="W265" s="87">
        <f t="shared" si="26"/>
        <v>0</v>
      </c>
      <c r="X265" s="87">
        <f t="shared" si="26"/>
        <v>0</v>
      </c>
      <c r="Y265" s="87">
        <f t="shared" si="26"/>
        <v>0</v>
      </c>
      <c r="Z265" s="87">
        <f t="shared" si="26"/>
        <v>0</v>
      </c>
    </row>
    <row r="266" spans="2:26" s="79" customFormat="1" x14ac:dyDescent="0.2">
      <c r="B266" s="86">
        <f>'3. Investeringen'!B266</f>
        <v>252</v>
      </c>
      <c r="C266" s="86" t="str">
        <f>'3. Investeringen'!C266</f>
        <v>Nieuwe investeringen</v>
      </c>
      <c r="D266" s="86" t="str">
        <f>'3. Investeringen'!F266</f>
        <v>TD</v>
      </c>
      <c r="E266" s="173">
        <f>'3. Investeringen'!M266</f>
        <v>5</v>
      </c>
      <c r="F266" s="121">
        <f>'3. Investeringen'!N266</f>
        <v>2013</v>
      </c>
      <c r="G266" s="86">
        <f>'3. Investeringen'!O266</f>
        <v>3864933.0164979734</v>
      </c>
      <c r="H266" s="20"/>
      <c r="I266" s="138">
        <f>'5. Selectie'!P315</f>
        <v>1</v>
      </c>
      <c r="J266" s="20"/>
      <c r="K266" s="87">
        <f t="shared" si="26"/>
        <v>0</v>
      </c>
      <c r="L266" s="87">
        <f t="shared" si="26"/>
        <v>0</v>
      </c>
      <c r="M266" s="87">
        <f t="shared" si="26"/>
        <v>3864933.0164979734</v>
      </c>
      <c r="N266" s="87">
        <f t="shared" si="26"/>
        <v>0</v>
      </c>
      <c r="O266" s="87">
        <f t="shared" si="26"/>
        <v>0</v>
      </c>
      <c r="P266" s="87">
        <f t="shared" si="26"/>
        <v>0</v>
      </c>
      <c r="Q266" s="87">
        <f t="shared" si="26"/>
        <v>0</v>
      </c>
      <c r="R266" s="87">
        <f t="shared" si="26"/>
        <v>0</v>
      </c>
      <c r="S266" s="87">
        <f t="shared" si="26"/>
        <v>0</v>
      </c>
      <c r="T266" s="87">
        <f t="shared" si="26"/>
        <v>0</v>
      </c>
      <c r="U266" s="87">
        <f t="shared" si="26"/>
        <v>0</v>
      </c>
      <c r="V266" s="87">
        <f t="shared" si="26"/>
        <v>0</v>
      </c>
      <c r="W266" s="87">
        <f t="shared" si="26"/>
        <v>0</v>
      </c>
      <c r="X266" s="87">
        <f t="shared" si="26"/>
        <v>0</v>
      </c>
      <c r="Y266" s="87">
        <f t="shared" si="26"/>
        <v>0</v>
      </c>
      <c r="Z266" s="87">
        <f t="shared" si="26"/>
        <v>0</v>
      </c>
    </row>
    <row r="267" spans="2:26" s="79" customFormat="1" x14ac:dyDescent="0.2">
      <c r="B267" s="86">
        <f>'3. Investeringen'!B267</f>
        <v>253</v>
      </c>
      <c r="C267" s="86" t="str">
        <f>'3. Investeringen'!C267</f>
        <v>Nieuwe investeringen</v>
      </c>
      <c r="D267" s="86" t="str">
        <f>'3. Investeringen'!F267</f>
        <v>TD</v>
      </c>
      <c r="E267" s="173">
        <f>'3. Investeringen'!M267</f>
        <v>55</v>
      </c>
      <c r="F267" s="121">
        <f>'3. Investeringen'!N267</f>
        <v>2014</v>
      </c>
      <c r="G267" s="86">
        <f>'3. Investeringen'!O267</f>
        <v>1632387.0147250001</v>
      </c>
      <c r="H267" s="20"/>
      <c r="I267" s="138">
        <f>'5. Selectie'!P316</f>
        <v>1</v>
      </c>
      <c r="J267" s="20"/>
      <c r="K267" s="87">
        <f t="shared" si="26"/>
        <v>0</v>
      </c>
      <c r="L267" s="87">
        <f t="shared" si="26"/>
        <v>0</v>
      </c>
      <c r="M267" s="87">
        <f t="shared" si="26"/>
        <v>0</v>
      </c>
      <c r="N267" s="87">
        <f t="shared" si="26"/>
        <v>1632387.0147250001</v>
      </c>
      <c r="O267" s="87">
        <f t="shared" si="26"/>
        <v>0</v>
      </c>
      <c r="P267" s="87">
        <f t="shared" si="26"/>
        <v>0</v>
      </c>
      <c r="Q267" s="87">
        <f t="shared" si="26"/>
        <v>0</v>
      </c>
      <c r="R267" s="87">
        <f t="shared" si="26"/>
        <v>0</v>
      </c>
      <c r="S267" s="87">
        <f t="shared" si="26"/>
        <v>0</v>
      </c>
      <c r="T267" s="87">
        <f t="shared" si="26"/>
        <v>0</v>
      </c>
      <c r="U267" s="87">
        <f t="shared" si="26"/>
        <v>0</v>
      </c>
      <c r="V267" s="87">
        <f t="shared" si="26"/>
        <v>0</v>
      </c>
      <c r="W267" s="87">
        <f t="shared" si="26"/>
        <v>0</v>
      </c>
      <c r="X267" s="87">
        <f t="shared" si="26"/>
        <v>0</v>
      </c>
      <c r="Y267" s="87">
        <f t="shared" si="26"/>
        <v>0</v>
      </c>
      <c r="Z267" s="87">
        <f t="shared" si="26"/>
        <v>0</v>
      </c>
    </row>
    <row r="268" spans="2:26" s="79" customFormat="1" x14ac:dyDescent="0.2">
      <c r="B268" s="86">
        <f>'3. Investeringen'!B268</f>
        <v>254</v>
      </c>
      <c r="C268" s="86" t="str">
        <f>'3. Investeringen'!C268</f>
        <v>Nieuwe investeringen</v>
      </c>
      <c r="D268" s="86" t="str">
        <f>'3. Investeringen'!F268</f>
        <v>TD</v>
      </c>
      <c r="E268" s="173">
        <f>'3. Investeringen'!M268</f>
        <v>45</v>
      </c>
      <c r="F268" s="121">
        <f>'3. Investeringen'!N268</f>
        <v>2014</v>
      </c>
      <c r="G268" s="86">
        <f>'3. Investeringen'!O268</f>
        <v>5701447.0511750001</v>
      </c>
      <c r="H268" s="20"/>
      <c r="I268" s="138">
        <f>'5. Selectie'!P317</f>
        <v>1</v>
      </c>
      <c r="J268" s="20"/>
      <c r="K268" s="87">
        <f t="shared" si="26"/>
        <v>0</v>
      </c>
      <c r="L268" s="87">
        <f t="shared" si="26"/>
        <v>0</v>
      </c>
      <c r="M268" s="87">
        <f t="shared" si="26"/>
        <v>0</v>
      </c>
      <c r="N268" s="87">
        <f t="shared" si="26"/>
        <v>5701447.0511750001</v>
      </c>
      <c r="O268" s="87">
        <f t="shared" si="26"/>
        <v>0</v>
      </c>
      <c r="P268" s="87">
        <f t="shared" si="26"/>
        <v>0</v>
      </c>
      <c r="Q268" s="87">
        <f t="shared" si="26"/>
        <v>0</v>
      </c>
      <c r="R268" s="87">
        <f t="shared" si="26"/>
        <v>0</v>
      </c>
      <c r="S268" s="87">
        <f t="shared" si="26"/>
        <v>0</v>
      </c>
      <c r="T268" s="87">
        <f t="shared" si="26"/>
        <v>0</v>
      </c>
      <c r="U268" s="87">
        <f t="shared" si="26"/>
        <v>0</v>
      </c>
      <c r="V268" s="87">
        <f t="shared" si="26"/>
        <v>0</v>
      </c>
      <c r="W268" s="87">
        <f t="shared" si="26"/>
        <v>0</v>
      </c>
      <c r="X268" s="87">
        <f t="shared" si="26"/>
        <v>0</v>
      </c>
      <c r="Y268" s="87">
        <f t="shared" si="26"/>
        <v>0</v>
      </c>
      <c r="Z268" s="87">
        <f t="shared" si="26"/>
        <v>0</v>
      </c>
    </row>
    <row r="269" spans="2:26" s="79" customFormat="1" x14ac:dyDescent="0.2">
      <c r="B269" s="86">
        <f>'3. Investeringen'!B269</f>
        <v>255</v>
      </c>
      <c r="C269" s="86" t="str">
        <f>'3. Investeringen'!C269</f>
        <v>Nieuwe investeringen</v>
      </c>
      <c r="D269" s="86" t="str">
        <f>'3. Investeringen'!F269</f>
        <v>TD</v>
      </c>
      <c r="E269" s="173">
        <f>'3. Investeringen'!M269</f>
        <v>30</v>
      </c>
      <c r="F269" s="121">
        <f>'3. Investeringen'!N269</f>
        <v>2014</v>
      </c>
      <c r="G269" s="86">
        <f>'3. Investeringen'!O269</f>
        <v>988955.9034999999</v>
      </c>
      <c r="H269" s="20"/>
      <c r="I269" s="138">
        <f>'5. Selectie'!P318</f>
        <v>1</v>
      </c>
      <c r="J269" s="20"/>
      <c r="K269" s="87">
        <f t="shared" si="26"/>
        <v>0</v>
      </c>
      <c r="L269" s="87">
        <f t="shared" si="26"/>
        <v>0</v>
      </c>
      <c r="M269" s="87">
        <f t="shared" si="26"/>
        <v>0</v>
      </c>
      <c r="N269" s="87">
        <f t="shared" si="26"/>
        <v>988955.9034999999</v>
      </c>
      <c r="O269" s="87">
        <f t="shared" si="26"/>
        <v>0</v>
      </c>
      <c r="P269" s="87">
        <f t="shared" si="26"/>
        <v>0</v>
      </c>
      <c r="Q269" s="87">
        <f t="shared" si="26"/>
        <v>0</v>
      </c>
      <c r="R269" s="87">
        <f t="shared" si="26"/>
        <v>0</v>
      </c>
      <c r="S269" s="87">
        <f t="shared" si="26"/>
        <v>0</v>
      </c>
      <c r="T269" s="87">
        <f t="shared" si="26"/>
        <v>0</v>
      </c>
      <c r="U269" s="87">
        <f t="shared" si="26"/>
        <v>0</v>
      </c>
      <c r="V269" s="87">
        <f t="shared" si="26"/>
        <v>0</v>
      </c>
      <c r="W269" s="87">
        <f t="shared" si="26"/>
        <v>0</v>
      </c>
      <c r="X269" s="87">
        <f t="shared" si="26"/>
        <v>0</v>
      </c>
      <c r="Y269" s="87">
        <f t="shared" si="26"/>
        <v>0</v>
      </c>
      <c r="Z269" s="87">
        <f t="shared" si="26"/>
        <v>0</v>
      </c>
    </row>
    <row r="270" spans="2:26" s="79" customFormat="1" x14ac:dyDescent="0.2">
      <c r="B270" s="86">
        <f>'3. Investeringen'!B270</f>
        <v>256</v>
      </c>
      <c r="C270" s="86" t="str">
        <f>'3. Investeringen'!C270</f>
        <v>Nieuwe investeringen</v>
      </c>
      <c r="D270" s="86" t="str">
        <f>'3. Investeringen'!F270</f>
        <v>TD</v>
      </c>
      <c r="E270" s="173">
        <f>'3. Investeringen'!M270</f>
        <v>10</v>
      </c>
      <c r="F270" s="121">
        <f>'3. Investeringen'!N270</f>
        <v>2014</v>
      </c>
      <c r="G270" s="86">
        <f>'3. Investeringen'!O270</f>
        <v>33008.729999999996</v>
      </c>
      <c r="H270" s="20"/>
      <c r="I270" s="138">
        <f>'5. Selectie'!P319</f>
        <v>1</v>
      </c>
      <c r="J270" s="20"/>
      <c r="K270" s="87">
        <f t="shared" si="26"/>
        <v>0</v>
      </c>
      <c r="L270" s="87">
        <f t="shared" si="26"/>
        <v>0</v>
      </c>
      <c r="M270" s="87">
        <f t="shared" si="26"/>
        <v>0</v>
      </c>
      <c r="N270" s="87">
        <f t="shared" si="26"/>
        <v>33008.729999999996</v>
      </c>
      <c r="O270" s="87">
        <f t="shared" si="26"/>
        <v>0</v>
      </c>
      <c r="P270" s="87">
        <f t="shared" si="26"/>
        <v>0</v>
      </c>
      <c r="Q270" s="87">
        <f t="shared" si="26"/>
        <v>0</v>
      </c>
      <c r="R270" s="87">
        <f t="shared" si="26"/>
        <v>0</v>
      </c>
      <c r="S270" s="87">
        <f t="shared" si="26"/>
        <v>0</v>
      </c>
      <c r="T270" s="87">
        <f t="shared" si="26"/>
        <v>0</v>
      </c>
      <c r="U270" s="87">
        <f t="shared" si="26"/>
        <v>0</v>
      </c>
      <c r="V270" s="87">
        <f t="shared" si="26"/>
        <v>0</v>
      </c>
      <c r="W270" s="87">
        <f t="shared" si="26"/>
        <v>0</v>
      </c>
      <c r="X270" s="87">
        <f t="shared" si="26"/>
        <v>0</v>
      </c>
      <c r="Y270" s="87">
        <f t="shared" si="26"/>
        <v>0</v>
      </c>
      <c r="Z270" s="87">
        <f t="shared" si="26"/>
        <v>0</v>
      </c>
    </row>
    <row r="271" spans="2:26" s="79" customFormat="1" x14ac:dyDescent="0.2">
      <c r="B271" s="86">
        <f>'3. Investeringen'!B271</f>
        <v>257</v>
      </c>
      <c r="C271" s="86" t="str">
        <f>'3. Investeringen'!C271</f>
        <v>Nieuwe investeringen</v>
      </c>
      <c r="D271" s="86" t="str">
        <f>'3. Investeringen'!F271</f>
        <v>TD</v>
      </c>
      <c r="E271" s="173">
        <f>'3. Investeringen'!M271</f>
        <v>5</v>
      </c>
      <c r="F271" s="121">
        <f>'3. Investeringen'!N271</f>
        <v>2014</v>
      </c>
      <c r="G271" s="86">
        <f>'3. Investeringen'!O271</f>
        <v>653334.41949999996</v>
      </c>
      <c r="H271" s="20"/>
      <c r="I271" s="138">
        <f>'5. Selectie'!P320</f>
        <v>1</v>
      </c>
      <c r="J271" s="20"/>
      <c r="K271" s="87">
        <f t="shared" si="26"/>
        <v>0</v>
      </c>
      <c r="L271" s="87">
        <f t="shared" si="26"/>
        <v>0</v>
      </c>
      <c r="M271" s="87">
        <f t="shared" si="26"/>
        <v>0</v>
      </c>
      <c r="N271" s="87">
        <f t="shared" si="26"/>
        <v>653334.41949999996</v>
      </c>
      <c r="O271" s="87">
        <f t="shared" si="26"/>
        <v>0</v>
      </c>
      <c r="P271" s="87">
        <f t="shared" si="26"/>
        <v>0</v>
      </c>
      <c r="Q271" s="87">
        <f t="shared" si="26"/>
        <v>0</v>
      </c>
      <c r="R271" s="87">
        <f t="shared" si="26"/>
        <v>0</v>
      </c>
      <c r="S271" s="87">
        <f t="shared" si="26"/>
        <v>0</v>
      </c>
      <c r="T271" s="87">
        <f t="shared" si="26"/>
        <v>0</v>
      </c>
      <c r="U271" s="87">
        <f t="shared" si="26"/>
        <v>0</v>
      </c>
      <c r="V271" s="87">
        <f t="shared" si="26"/>
        <v>0</v>
      </c>
      <c r="W271" s="87">
        <f t="shared" si="26"/>
        <v>0</v>
      </c>
      <c r="X271" s="87">
        <f t="shared" si="26"/>
        <v>0</v>
      </c>
      <c r="Y271" s="87">
        <f t="shared" si="26"/>
        <v>0</v>
      </c>
      <c r="Z271" s="87">
        <f t="shared" si="26"/>
        <v>0</v>
      </c>
    </row>
    <row r="272" spans="2:26" s="79" customFormat="1" x14ac:dyDescent="0.2">
      <c r="B272" s="86">
        <f>'3. Investeringen'!B272</f>
        <v>258</v>
      </c>
      <c r="C272" s="86" t="str">
        <f>'3. Investeringen'!C272</f>
        <v>Nieuwe investeringen</v>
      </c>
      <c r="D272" s="86" t="str">
        <f>'3. Investeringen'!F272</f>
        <v>TD</v>
      </c>
      <c r="E272" s="173">
        <f>'3. Investeringen'!M272</f>
        <v>55</v>
      </c>
      <c r="F272" s="121">
        <f>'3. Investeringen'!N272</f>
        <v>2015</v>
      </c>
      <c r="G272" s="86">
        <f>'3. Investeringen'!O272</f>
        <v>1411509.5945900001</v>
      </c>
      <c r="H272" s="20"/>
      <c r="I272" s="138">
        <f>'5. Selectie'!P321</f>
        <v>1</v>
      </c>
      <c r="J272" s="20"/>
      <c r="K272" s="87">
        <f t="shared" si="26"/>
        <v>0</v>
      </c>
      <c r="L272" s="87">
        <f t="shared" si="26"/>
        <v>0</v>
      </c>
      <c r="M272" s="87">
        <f t="shared" si="26"/>
        <v>0</v>
      </c>
      <c r="N272" s="87">
        <f t="shared" si="26"/>
        <v>0</v>
      </c>
      <c r="O272" s="87">
        <f t="shared" si="26"/>
        <v>1411509.5945900001</v>
      </c>
      <c r="P272" s="87">
        <f t="shared" si="26"/>
        <v>0</v>
      </c>
      <c r="Q272" s="87">
        <f t="shared" si="26"/>
        <v>0</v>
      </c>
      <c r="R272" s="87">
        <f t="shared" si="26"/>
        <v>0</v>
      </c>
      <c r="S272" s="87">
        <f t="shared" si="26"/>
        <v>0</v>
      </c>
      <c r="T272" s="87">
        <f t="shared" si="26"/>
        <v>0</v>
      </c>
      <c r="U272" s="87">
        <f t="shared" si="26"/>
        <v>0</v>
      </c>
      <c r="V272" s="87">
        <f t="shared" si="26"/>
        <v>0</v>
      </c>
      <c r="W272" s="87">
        <f t="shared" si="26"/>
        <v>0</v>
      </c>
      <c r="X272" s="87">
        <f t="shared" si="26"/>
        <v>0</v>
      </c>
      <c r="Y272" s="87">
        <f t="shared" si="26"/>
        <v>0</v>
      </c>
      <c r="Z272" s="87">
        <f t="shared" si="26"/>
        <v>0</v>
      </c>
    </row>
    <row r="273" spans="2:26" s="79" customFormat="1" x14ac:dyDescent="0.2">
      <c r="B273" s="86">
        <f>'3. Investeringen'!B273</f>
        <v>259</v>
      </c>
      <c r="C273" s="86" t="str">
        <f>'3. Investeringen'!C273</f>
        <v>Nieuwe investeringen</v>
      </c>
      <c r="D273" s="86" t="str">
        <f>'3. Investeringen'!F273</f>
        <v>TD</v>
      </c>
      <c r="E273" s="173">
        <f>'3. Investeringen'!M273</f>
        <v>45</v>
      </c>
      <c r="F273" s="121">
        <f>'3. Investeringen'!N273</f>
        <v>2015</v>
      </c>
      <c r="G273" s="86">
        <f>'3. Investeringen'!O273</f>
        <v>6021929.7166600004</v>
      </c>
      <c r="H273" s="20"/>
      <c r="I273" s="138">
        <f>'5. Selectie'!P322</f>
        <v>1</v>
      </c>
      <c r="J273" s="20"/>
      <c r="K273" s="87">
        <f t="shared" si="26"/>
        <v>0</v>
      </c>
      <c r="L273" s="87">
        <f t="shared" si="26"/>
        <v>0</v>
      </c>
      <c r="M273" s="87">
        <f t="shared" si="26"/>
        <v>0</v>
      </c>
      <c r="N273" s="87">
        <f t="shared" si="26"/>
        <v>0</v>
      </c>
      <c r="O273" s="87">
        <f t="shared" si="26"/>
        <v>6021929.7166600004</v>
      </c>
      <c r="P273" s="87">
        <f t="shared" si="26"/>
        <v>0</v>
      </c>
      <c r="Q273" s="87">
        <f t="shared" si="26"/>
        <v>0</v>
      </c>
      <c r="R273" s="87">
        <f t="shared" si="26"/>
        <v>0</v>
      </c>
      <c r="S273" s="87">
        <f t="shared" si="26"/>
        <v>0</v>
      </c>
      <c r="T273" s="87">
        <f t="shared" si="26"/>
        <v>0</v>
      </c>
      <c r="U273" s="87">
        <f t="shared" si="26"/>
        <v>0</v>
      </c>
      <c r="V273" s="87">
        <f t="shared" si="26"/>
        <v>0</v>
      </c>
      <c r="W273" s="87">
        <f t="shared" si="26"/>
        <v>0</v>
      </c>
      <c r="X273" s="87">
        <f t="shared" si="26"/>
        <v>0</v>
      </c>
      <c r="Y273" s="87">
        <f t="shared" si="26"/>
        <v>0</v>
      </c>
      <c r="Z273" s="87">
        <f t="shared" si="26"/>
        <v>0</v>
      </c>
    </row>
    <row r="274" spans="2:26" s="79" customFormat="1" x14ac:dyDescent="0.2">
      <c r="B274" s="86">
        <f>'3. Investeringen'!B274</f>
        <v>260</v>
      </c>
      <c r="C274" s="86" t="str">
        <f>'3. Investeringen'!C274</f>
        <v>Nieuwe investeringen</v>
      </c>
      <c r="D274" s="86" t="str">
        <f>'3. Investeringen'!F274</f>
        <v>TD</v>
      </c>
      <c r="E274" s="173">
        <f>'3. Investeringen'!M274</f>
        <v>30</v>
      </c>
      <c r="F274" s="121">
        <f>'3. Investeringen'!N274</f>
        <v>2015</v>
      </c>
      <c r="G274" s="86">
        <f>'3. Investeringen'!O274</f>
        <v>1301185.6321700001</v>
      </c>
      <c r="H274" s="20"/>
      <c r="I274" s="138">
        <f>'5. Selectie'!P323</f>
        <v>1</v>
      </c>
      <c r="J274" s="20"/>
      <c r="K274" s="87">
        <f t="shared" si="26"/>
        <v>0</v>
      </c>
      <c r="L274" s="87">
        <f t="shared" si="26"/>
        <v>0</v>
      </c>
      <c r="M274" s="87">
        <f t="shared" si="26"/>
        <v>0</v>
      </c>
      <c r="N274" s="87">
        <f t="shared" si="26"/>
        <v>0</v>
      </c>
      <c r="O274" s="87">
        <f t="shared" si="26"/>
        <v>1301185.6321700001</v>
      </c>
      <c r="P274" s="87">
        <f t="shared" si="26"/>
        <v>0</v>
      </c>
      <c r="Q274" s="87">
        <f t="shared" si="26"/>
        <v>0</v>
      </c>
      <c r="R274" s="87">
        <f t="shared" si="26"/>
        <v>0</v>
      </c>
      <c r="S274" s="87">
        <f t="shared" si="26"/>
        <v>0</v>
      </c>
      <c r="T274" s="87">
        <f t="shared" si="26"/>
        <v>0</v>
      </c>
      <c r="U274" s="87">
        <f t="shared" si="26"/>
        <v>0</v>
      </c>
      <c r="V274" s="87">
        <f t="shared" si="26"/>
        <v>0</v>
      </c>
      <c r="W274" s="87">
        <f t="shared" si="26"/>
        <v>0</v>
      </c>
      <c r="X274" s="87">
        <f t="shared" si="26"/>
        <v>0</v>
      </c>
      <c r="Y274" s="87">
        <f t="shared" si="26"/>
        <v>0</v>
      </c>
      <c r="Z274" s="87">
        <f t="shared" si="26"/>
        <v>0</v>
      </c>
    </row>
    <row r="275" spans="2:26" s="79" customFormat="1" x14ac:dyDescent="0.2">
      <c r="B275" s="86">
        <f>'3. Investeringen'!B275</f>
        <v>261</v>
      </c>
      <c r="C275" s="86" t="str">
        <f>'3. Investeringen'!C275</f>
        <v>Nieuwe investeringen</v>
      </c>
      <c r="D275" s="86" t="str">
        <f>'3. Investeringen'!F275</f>
        <v>TD</v>
      </c>
      <c r="E275" s="173">
        <f>'3. Investeringen'!M275</f>
        <v>10</v>
      </c>
      <c r="F275" s="121">
        <f>'3. Investeringen'!N275</f>
        <v>2015</v>
      </c>
      <c r="G275" s="86">
        <f>'3. Investeringen'!O275</f>
        <v>58593.14</v>
      </c>
      <c r="H275" s="20"/>
      <c r="I275" s="138">
        <f>'5. Selectie'!P324</f>
        <v>1</v>
      </c>
      <c r="J275" s="20"/>
      <c r="K275" s="87">
        <f t="shared" ref="K275:Z284" si="27">($F275=K$14)*$I275*$G275</f>
        <v>0</v>
      </c>
      <c r="L275" s="87">
        <f t="shared" si="27"/>
        <v>0</v>
      </c>
      <c r="M275" s="87">
        <f t="shared" si="27"/>
        <v>0</v>
      </c>
      <c r="N275" s="87">
        <f t="shared" si="27"/>
        <v>0</v>
      </c>
      <c r="O275" s="87">
        <f t="shared" si="27"/>
        <v>58593.14</v>
      </c>
      <c r="P275" s="87">
        <f t="shared" si="27"/>
        <v>0</v>
      </c>
      <c r="Q275" s="87">
        <f t="shared" si="27"/>
        <v>0</v>
      </c>
      <c r="R275" s="87">
        <f t="shared" si="27"/>
        <v>0</v>
      </c>
      <c r="S275" s="87">
        <f t="shared" si="27"/>
        <v>0</v>
      </c>
      <c r="T275" s="87">
        <f t="shared" si="27"/>
        <v>0</v>
      </c>
      <c r="U275" s="87">
        <f t="shared" si="27"/>
        <v>0</v>
      </c>
      <c r="V275" s="87">
        <f t="shared" si="27"/>
        <v>0</v>
      </c>
      <c r="W275" s="87">
        <f t="shared" si="27"/>
        <v>0</v>
      </c>
      <c r="X275" s="87">
        <f t="shared" si="27"/>
        <v>0</v>
      </c>
      <c r="Y275" s="87">
        <f t="shared" si="27"/>
        <v>0</v>
      </c>
      <c r="Z275" s="87">
        <f t="shared" si="27"/>
        <v>0</v>
      </c>
    </row>
    <row r="276" spans="2:26" s="79" customFormat="1" x14ac:dyDescent="0.2">
      <c r="B276" s="86">
        <f>'3. Investeringen'!B276</f>
        <v>262</v>
      </c>
      <c r="C276" s="86" t="str">
        <f>'3. Investeringen'!C276</f>
        <v>Nieuwe investeringen</v>
      </c>
      <c r="D276" s="86" t="str">
        <f>'3. Investeringen'!F276</f>
        <v>TD</v>
      </c>
      <c r="E276" s="173">
        <f>'3. Investeringen'!M276</f>
        <v>5</v>
      </c>
      <c r="F276" s="121">
        <f>'3. Investeringen'!N276</f>
        <v>2015</v>
      </c>
      <c r="G276" s="86">
        <f>'3. Investeringen'!O276</f>
        <v>368078.61180000001</v>
      </c>
      <c r="H276" s="20"/>
      <c r="I276" s="138">
        <f>'5. Selectie'!P325</f>
        <v>1</v>
      </c>
      <c r="J276" s="20"/>
      <c r="K276" s="87">
        <f t="shared" si="27"/>
        <v>0</v>
      </c>
      <c r="L276" s="87">
        <f t="shared" si="27"/>
        <v>0</v>
      </c>
      <c r="M276" s="87">
        <f t="shared" si="27"/>
        <v>0</v>
      </c>
      <c r="N276" s="87">
        <f t="shared" si="27"/>
        <v>0</v>
      </c>
      <c r="O276" s="87">
        <f t="shared" si="27"/>
        <v>368078.61180000001</v>
      </c>
      <c r="P276" s="87">
        <f t="shared" si="27"/>
        <v>0</v>
      </c>
      <c r="Q276" s="87">
        <f t="shared" si="27"/>
        <v>0</v>
      </c>
      <c r="R276" s="87">
        <f t="shared" si="27"/>
        <v>0</v>
      </c>
      <c r="S276" s="87">
        <f t="shared" si="27"/>
        <v>0</v>
      </c>
      <c r="T276" s="87">
        <f t="shared" si="27"/>
        <v>0</v>
      </c>
      <c r="U276" s="87">
        <f t="shared" si="27"/>
        <v>0</v>
      </c>
      <c r="V276" s="87">
        <f t="shared" si="27"/>
        <v>0</v>
      </c>
      <c r="W276" s="87">
        <f t="shared" si="27"/>
        <v>0</v>
      </c>
      <c r="X276" s="87">
        <f t="shared" si="27"/>
        <v>0</v>
      </c>
      <c r="Y276" s="87">
        <f t="shared" si="27"/>
        <v>0</v>
      </c>
      <c r="Z276" s="87">
        <f t="shared" si="27"/>
        <v>0</v>
      </c>
    </row>
    <row r="277" spans="2:26" s="79" customFormat="1" x14ac:dyDescent="0.2">
      <c r="B277" s="86">
        <f>'3. Investeringen'!B277</f>
        <v>263</v>
      </c>
      <c r="C277" s="86" t="str">
        <f>'3. Investeringen'!C277</f>
        <v>Nieuwe investeringen</v>
      </c>
      <c r="D277" s="86" t="str">
        <f>'3. Investeringen'!F277</f>
        <v>AD</v>
      </c>
      <c r="E277" s="173">
        <f>'3. Investeringen'!M277</f>
        <v>37.5</v>
      </c>
      <c r="F277" s="121">
        <f>'3. Investeringen'!N277</f>
        <v>2011</v>
      </c>
      <c r="G277" s="86">
        <f>'3. Investeringen'!O277</f>
        <v>-26157.592724182712</v>
      </c>
      <c r="H277" s="20"/>
      <c r="I277" s="138">
        <f>'5. Selectie'!P326</f>
        <v>1</v>
      </c>
      <c r="J277" s="20"/>
      <c r="K277" s="87">
        <f t="shared" si="27"/>
        <v>-26157.592724182712</v>
      </c>
      <c r="L277" s="87">
        <f t="shared" si="27"/>
        <v>0</v>
      </c>
      <c r="M277" s="87">
        <f t="shared" si="27"/>
        <v>0</v>
      </c>
      <c r="N277" s="87">
        <f t="shared" si="27"/>
        <v>0</v>
      </c>
      <c r="O277" s="87">
        <f t="shared" si="27"/>
        <v>0</v>
      </c>
      <c r="P277" s="87">
        <f t="shared" si="27"/>
        <v>0</v>
      </c>
      <c r="Q277" s="87">
        <f t="shared" si="27"/>
        <v>0</v>
      </c>
      <c r="R277" s="87">
        <f t="shared" si="27"/>
        <v>0</v>
      </c>
      <c r="S277" s="87">
        <f t="shared" si="27"/>
        <v>0</v>
      </c>
      <c r="T277" s="87">
        <f t="shared" si="27"/>
        <v>0</v>
      </c>
      <c r="U277" s="87">
        <f t="shared" si="27"/>
        <v>0</v>
      </c>
      <c r="V277" s="87">
        <f t="shared" si="27"/>
        <v>0</v>
      </c>
      <c r="W277" s="87">
        <f t="shared" si="27"/>
        <v>0</v>
      </c>
      <c r="X277" s="87">
        <f t="shared" si="27"/>
        <v>0</v>
      </c>
      <c r="Y277" s="87">
        <f t="shared" si="27"/>
        <v>0</v>
      </c>
      <c r="Z277" s="87">
        <f t="shared" si="27"/>
        <v>0</v>
      </c>
    </row>
    <row r="278" spans="2:26" s="79" customFormat="1" x14ac:dyDescent="0.2">
      <c r="B278" s="86">
        <f>'3. Investeringen'!B278</f>
        <v>264</v>
      </c>
      <c r="C278" s="86" t="str">
        <f>'3. Investeringen'!C278</f>
        <v>Nieuwe investeringen</v>
      </c>
      <c r="D278" s="86" t="str">
        <f>'3. Investeringen'!F278</f>
        <v>AD</v>
      </c>
      <c r="E278" s="173">
        <f>'3. Investeringen'!M278</f>
        <v>37.5</v>
      </c>
      <c r="F278" s="121">
        <f>'3. Investeringen'!N278</f>
        <v>2011</v>
      </c>
      <c r="G278" s="86">
        <f>'3. Investeringen'!O278</f>
        <v>-38261.118814278474</v>
      </c>
      <c r="H278" s="20"/>
      <c r="I278" s="138">
        <f>'5. Selectie'!P327</f>
        <v>1</v>
      </c>
      <c r="J278" s="20"/>
      <c r="K278" s="87">
        <f t="shared" si="27"/>
        <v>-38261.118814278474</v>
      </c>
      <c r="L278" s="87">
        <f t="shared" si="27"/>
        <v>0</v>
      </c>
      <c r="M278" s="87">
        <f t="shared" si="27"/>
        <v>0</v>
      </c>
      <c r="N278" s="87">
        <f t="shared" si="27"/>
        <v>0</v>
      </c>
      <c r="O278" s="87">
        <f t="shared" si="27"/>
        <v>0</v>
      </c>
      <c r="P278" s="87">
        <f t="shared" si="27"/>
        <v>0</v>
      </c>
      <c r="Q278" s="87">
        <f t="shared" si="27"/>
        <v>0</v>
      </c>
      <c r="R278" s="87">
        <f t="shared" si="27"/>
        <v>0</v>
      </c>
      <c r="S278" s="87">
        <f t="shared" si="27"/>
        <v>0</v>
      </c>
      <c r="T278" s="87">
        <f t="shared" si="27"/>
        <v>0</v>
      </c>
      <c r="U278" s="87">
        <f t="shared" si="27"/>
        <v>0</v>
      </c>
      <c r="V278" s="87">
        <f t="shared" si="27"/>
        <v>0</v>
      </c>
      <c r="W278" s="87">
        <f t="shared" si="27"/>
        <v>0</v>
      </c>
      <c r="X278" s="87">
        <f t="shared" si="27"/>
        <v>0</v>
      </c>
      <c r="Y278" s="87">
        <f t="shared" si="27"/>
        <v>0</v>
      </c>
      <c r="Z278" s="87">
        <f t="shared" si="27"/>
        <v>0</v>
      </c>
    </row>
    <row r="279" spans="2:26" s="79" customFormat="1" x14ac:dyDescent="0.2">
      <c r="B279" s="86">
        <f>'3. Investeringen'!B279</f>
        <v>265</v>
      </c>
      <c r="C279" s="86" t="str">
        <f>'3. Investeringen'!C279</f>
        <v>Nieuwe investeringen</v>
      </c>
      <c r="D279" s="86" t="str">
        <f>'3. Investeringen'!F279</f>
        <v>AD</v>
      </c>
      <c r="E279" s="173">
        <f>'3. Investeringen'!M279</f>
        <v>38.5</v>
      </c>
      <c r="F279" s="121">
        <f>'3. Investeringen'!N279</f>
        <v>2011</v>
      </c>
      <c r="G279" s="86">
        <f>'3. Investeringen'!O279</f>
        <v>194920.22495809954</v>
      </c>
      <c r="H279" s="20"/>
      <c r="I279" s="138">
        <f>'5. Selectie'!P328</f>
        <v>1</v>
      </c>
      <c r="J279" s="20"/>
      <c r="K279" s="87">
        <f t="shared" si="27"/>
        <v>194920.22495809954</v>
      </c>
      <c r="L279" s="87">
        <f t="shared" si="27"/>
        <v>0</v>
      </c>
      <c r="M279" s="87">
        <f t="shared" si="27"/>
        <v>0</v>
      </c>
      <c r="N279" s="87">
        <f t="shared" si="27"/>
        <v>0</v>
      </c>
      <c r="O279" s="87">
        <f t="shared" si="27"/>
        <v>0</v>
      </c>
      <c r="P279" s="87">
        <f t="shared" si="27"/>
        <v>0</v>
      </c>
      <c r="Q279" s="87">
        <f t="shared" si="27"/>
        <v>0</v>
      </c>
      <c r="R279" s="87">
        <f t="shared" si="27"/>
        <v>0</v>
      </c>
      <c r="S279" s="87">
        <f t="shared" si="27"/>
        <v>0</v>
      </c>
      <c r="T279" s="87">
        <f t="shared" si="27"/>
        <v>0</v>
      </c>
      <c r="U279" s="87">
        <f t="shared" si="27"/>
        <v>0</v>
      </c>
      <c r="V279" s="87">
        <f t="shared" si="27"/>
        <v>0</v>
      </c>
      <c r="W279" s="87">
        <f t="shared" si="27"/>
        <v>0</v>
      </c>
      <c r="X279" s="87">
        <f t="shared" si="27"/>
        <v>0</v>
      </c>
      <c r="Y279" s="87">
        <f t="shared" si="27"/>
        <v>0</v>
      </c>
      <c r="Z279" s="87">
        <f t="shared" si="27"/>
        <v>0</v>
      </c>
    </row>
    <row r="280" spans="2:26" s="79" customFormat="1" x14ac:dyDescent="0.2">
      <c r="B280" s="86">
        <f>'3. Investeringen'!B280</f>
        <v>266</v>
      </c>
      <c r="C280" s="86" t="str">
        <f>'3. Investeringen'!C280</f>
        <v>Nieuwe investeringen</v>
      </c>
      <c r="D280" s="86" t="str">
        <f>'3. Investeringen'!F280</f>
        <v>AD</v>
      </c>
      <c r="E280" s="173">
        <f>'3. Investeringen'!M280</f>
        <v>38.5</v>
      </c>
      <c r="F280" s="121">
        <f>'3. Investeringen'!N280</f>
        <v>2011</v>
      </c>
      <c r="G280" s="86">
        <f>'3. Investeringen'!O280</f>
        <v>-24405.164443484075</v>
      </c>
      <c r="H280" s="20"/>
      <c r="I280" s="138">
        <f>'5. Selectie'!P329</f>
        <v>1</v>
      </c>
      <c r="J280" s="20"/>
      <c r="K280" s="87">
        <f t="shared" si="27"/>
        <v>-24405.164443484075</v>
      </c>
      <c r="L280" s="87">
        <f t="shared" si="27"/>
        <v>0</v>
      </c>
      <c r="M280" s="87">
        <f t="shared" si="27"/>
        <v>0</v>
      </c>
      <c r="N280" s="87">
        <f t="shared" si="27"/>
        <v>0</v>
      </c>
      <c r="O280" s="87">
        <f t="shared" si="27"/>
        <v>0</v>
      </c>
      <c r="P280" s="87">
        <f t="shared" si="27"/>
        <v>0</v>
      </c>
      <c r="Q280" s="87">
        <f t="shared" si="27"/>
        <v>0</v>
      </c>
      <c r="R280" s="87">
        <f t="shared" si="27"/>
        <v>0</v>
      </c>
      <c r="S280" s="87">
        <f t="shared" si="27"/>
        <v>0</v>
      </c>
      <c r="T280" s="87">
        <f t="shared" si="27"/>
        <v>0</v>
      </c>
      <c r="U280" s="87">
        <f t="shared" si="27"/>
        <v>0</v>
      </c>
      <c r="V280" s="87">
        <f t="shared" si="27"/>
        <v>0</v>
      </c>
      <c r="W280" s="87">
        <f t="shared" si="27"/>
        <v>0</v>
      </c>
      <c r="X280" s="87">
        <f t="shared" si="27"/>
        <v>0</v>
      </c>
      <c r="Y280" s="87">
        <f t="shared" si="27"/>
        <v>0</v>
      </c>
      <c r="Z280" s="87">
        <f t="shared" si="27"/>
        <v>0</v>
      </c>
    </row>
    <row r="281" spans="2:26" s="79" customFormat="1" x14ac:dyDescent="0.2">
      <c r="B281" s="86">
        <f>'3. Investeringen'!B281</f>
        <v>267</v>
      </c>
      <c r="C281" s="86" t="str">
        <f>'3. Investeringen'!C281</f>
        <v>Nieuwe investeringen</v>
      </c>
      <c r="D281" s="86" t="str">
        <f>'3. Investeringen'!F281</f>
        <v>AD</v>
      </c>
      <c r="E281" s="173">
        <f>'3. Investeringen'!M281</f>
        <v>39</v>
      </c>
      <c r="F281" s="121">
        <f>'3. Investeringen'!N281</f>
        <v>2011</v>
      </c>
      <c r="G281" s="86">
        <f>'3. Investeringen'!O281</f>
        <v>1080561</v>
      </c>
      <c r="H281" s="20"/>
      <c r="I281" s="138">
        <f>'5. Selectie'!P330</f>
        <v>1</v>
      </c>
      <c r="J281" s="20"/>
      <c r="K281" s="87">
        <f t="shared" si="27"/>
        <v>1080561</v>
      </c>
      <c r="L281" s="87">
        <f t="shared" si="27"/>
        <v>0</v>
      </c>
      <c r="M281" s="87">
        <f t="shared" si="27"/>
        <v>0</v>
      </c>
      <c r="N281" s="87">
        <f t="shared" si="27"/>
        <v>0</v>
      </c>
      <c r="O281" s="87">
        <f t="shared" si="27"/>
        <v>0</v>
      </c>
      <c r="P281" s="87">
        <f t="shared" si="27"/>
        <v>0</v>
      </c>
      <c r="Q281" s="87">
        <f t="shared" si="27"/>
        <v>0</v>
      </c>
      <c r="R281" s="87">
        <f t="shared" si="27"/>
        <v>0</v>
      </c>
      <c r="S281" s="87">
        <f t="shared" si="27"/>
        <v>0</v>
      </c>
      <c r="T281" s="87">
        <f t="shared" si="27"/>
        <v>0</v>
      </c>
      <c r="U281" s="87">
        <f t="shared" si="27"/>
        <v>0</v>
      </c>
      <c r="V281" s="87">
        <f t="shared" si="27"/>
        <v>0</v>
      </c>
      <c r="W281" s="87">
        <f t="shared" si="27"/>
        <v>0</v>
      </c>
      <c r="X281" s="87">
        <f t="shared" si="27"/>
        <v>0</v>
      </c>
      <c r="Y281" s="87">
        <f t="shared" si="27"/>
        <v>0</v>
      </c>
      <c r="Z281" s="87">
        <f t="shared" si="27"/>
        <v>0</v>
      </c>
    </row>
    <row r="282" spans="2:26" s="79" customFormat="1" x14ac:dyDescent="0.2">
      <c r="B282" s="86">
        <f>'3. Investeringen'!B282</f>
        <v>268</v>
      </c>
      <c r="C282" s="86" t="str">
        <f>'3. Investeringen'!C282</f>
        <v>Nieuwe investeringen</v>
      </c>
      <c r="D282" s="86" t="str">
        <f>'3. Investeringen'!F282</f>
        <v>AD</v>
      </c>
      <c r="E282" s="173">
        <f>'3. Investeringen'!M282</f>
        <v>39</v>
      </c>
      <c r="F282" s="121">
        <f>'3. Investeringen'!N282</f>
        <v>2011</v>
      </c>
      <c r="G282" s="86">
        <f>'3. Investeringen'!O282</f>
        <v>-78241.675977069957</v>
      </c>
      <c r="H282" s="20"/>
      <c r="I282" s="138">
        <f>'5. Selectie'!P331</f>
        <v>1</v>
      </c>
      <c r="J282" s="20"/>
      <c r="K282" s="87">
        <f t="shared" si="27"/>
        <v>-78241.675977069957</v>
      </c>
      <c r="L282" s="87">
        <f t="shared" si="27"/>
        <v>0</v>
      </c>
      <c r="M282" s="87">
        <f t="shared" si="27"/>
        <v>0</v>
      </c>
      <c r="N282" s="87">
        <f t="shared" si="27"/>
        <v>0</v>
      </c>
      <c r="O282" s="87">
        <f t="shared" si="27"/>
        <v>0</v>
      </c>
      <c r="P282" s="87">
        <f t="shared" si="27"/>
        <v>0</v>
      </c>
      <c r="Q282" s="87">
        <f t="shared" si="27"/>
        <v>0</v>
      </c>
      <c r="R282" s="87">
        <f t="shared" si="27"/>
        <v>0</v>
      </c>
      <c r="S282" s="87">
        <f t="shared" si="27"/>
        <v>0</v>
      </c>
      <c r="T282" s="87">
        <f t="shared" si="27"/>
        <v>0</v>
      </c>
      <c r="U282" s="87">
        <f t="shared" si="27"/>
        <v>0</v>
      </c>
      <c r="V282" s="87">
        <f t="shared" si="27"/>
        <v>0</v>
      </c>
      <c r="W282" s="87">
        <f t="shared" si="27"/>
        <v>0</v>
      </c>
      <c r="X282" s="87">
        <f t="shared" si="27"/>
        <v>0</v>
      </c>
      <c r="Y282" s="87">
        <f t="shared" si="27"/>
        <v>0</v>
      </c>
      <c r="Z282" s="87">
        <f t="shared" si="27"/>
        <v>0</v>
      </c>
    </row>
    <row r="283" spans="2:26" s="79" customFormat="1" x14ac:dyDescent="0.2">
      <c r="B283" s="86">
        <f>'3. Investeringen'!B283</f>
        <v>269</v>
      </c>
      <c r="C283" s="86" t="str">
        <f>'3. Investeringen'!C283</f>
        <v>Nieuwe investeringen</v>
      </c>
      <c r="D283" s="86" t="str">
        <f>'3. Investeringen'!F283</f>
        <v>AD</v>
      </c>
      <c r="E283" s="173">
        <f>'3. Investeringen'!M283</f>
        <v>39</v>
      </c>
      <c r="F283" s="121">
        <f>'3. Investeringen'!N283</f>
        <v>2012</v>
      </c>
      <c r="G283" s="86">
        <f>'3. Investeringen'!O283</f>
        <v>1134193.8850347106</v>
      </c>
      <c r="H283" s="20"/>
      <c r="I283" s="138">
        <f>'5. Selectie'!P332</f>
        <v>1</v>
      </c>
      <c r="J283" s="20"/>
      <c r="K283" s="87">
        <f t="shared" si="27"/>
        <v>0</v>
      </c>
      <c r="L283" s="87">
        <f t="shared" si="27"/>
        <v>1134193.8850347106</v>
      </c>
      <c r="M283" s="87">
        <f t="shared" si="27"/>
        <v>0</v>
      </c>
      <c r="N283" s="87">
        <f t="shared" si="27"/>
        <v>0</v>
      </c>
      <c r="O283" s="87">
        <f t="shared" si="27"/>
        <v>0</v>
      </c>
      <c r="P283" s="87">
        <f t="shared" si="27"/>
        <v>0</v>
      </c>
      <c r="Q283" s="87">
        <f t="shared" si="27"/>
        <v>0</v>
      </c>
      <c r="R283" s="87">
        <f t="shared" si="27"/>
        <v>0</v>
      </c>
      <c r="S283" s="87">
        <f t="shared" si="27"/>
        <v>0</v>
      </c>
      <c r="T283" s="87">
        <f t="shared" si="27"/>
        <v>0</v>
      </c>
      <c r="U283" s="87">
        <f t="shared" si="27"/>
        <v>0</v>
      </c>
      <c r="V283" s="87">
        <f t="shared" si="27"/>
        <v>0</v>
      </c>
      <c r="W283" s="87">
        <f t="shared" si="27"/>
        <v>0</v>
      </c>
      <c r="X283" s="87">
        <f t="shared" si="27"/>
        <v>0</v>
      </c>
      <c r="Y283" s="87">
        <f t="shared" si="27"/>
        <v>0</v>
      </c>
      <c r="Z283" s="87">
        <f t="shared" si="27"/>
        <v>0</v>
      </c>
    </row>
    <row r="284" spans="2:26" s="79" customFormat="1" x14ac:dyDescent="0.2">
      <c r="B284" s="86">
        <f>'3. Investeringen'!B284</f>
        <v>270</v>
      </c>
      <c r="C284" s="86" t="str">
        <f>'3. Investeringen'!C284</f>
        <v>Nieuwe investeringen</v>
      </c>
      <c r="D284" s="86" t="str">
        <f>'3. Investeringen'!F284</f>
        <v>AD</v>
      </c>
      <c r="E284" s="173">
        <f>'3. Investeringen'!M284</f>
        <v>39</v>
      </c>
      <c r="F284" s="121">
        <f>'3. Investeringen'!N284</f>
        <v>2012</v>
      </c>
      <c r="G284" s="86">
        <f>'3. Investeringen'!O284</f>
        <v>-50210.420912209796</v>
      </c>
      <c r="H284" s="20"/>
      <c r="I284" s="138">
        <f>'5. Selectie'!P333</f>
        <v>1</v>
      </c>
      <c r="J284" s="20"/>
      <c r="K284" s="87">
        <f t="shared" si="27"/>
        <v>0</v>
      </c>
      <c r="L284" s="87">
        <f t="shared" si="27"/>
        <v>-50210.420912209796</v>
      </c>
      <c r="M284" s="87">
        <f t="shared" si="27"/>
        <v>0</v>
      </c>
      <c r="N284" s="87">
        <f t="shared" si="27"/>
        <v>0</v>
      </c>
      <c r="O284" s="87">
        <f t="shared" si="27"/>
        <v>0</v>
      </c>
      <c r="P284" s="87">
        <f t="shared" si="27"/>
        <v>0</v>
      </c>
      <c r="Q284" s="87">
        <f t="shared" si="27"/>
        <v>0</v>
      </c>
      <c r="R284" s="87">
        <f t="shared" si="27"/>
        <v>0</v>
      </c>
      <c r="S284" s="87">
        <f t="shared" si="27"/>
        <v>0</v>
      </c>
      <c r="T284" s="87">
        <f t="shared" si="27"/>
        <v>0</v>
      </c>
      <c r="U284" s="87">
        <f t="shared" si="27"/>
        <v>0</v>
      </c>
      <c r="V284" s="87">
        <f t="shared" si="27"/>
        <v>0</v>
      </c>
      <c r="W284" s="87">
        <f t="shared" si="27"/>
        <v>0</v>
      </c>
      <c r="X284" s="87">
        <f t="shared" si="27"/>
        <v>0</v>
      </c>
      <c r="Y284" s="87">
        <f t="shared" si="27"/>
        <v>0</v>
      </c>
      <c r="Z284" s="87">
        <f t="shared" si="27"/>
        <v>0</v>
      </c>
    </row>
    <row r="285" spans="2:26" s="79" customFormat="1" x14ac:dyDescent="0.2">
      <c r="B285" s="86">
        <f>'3. Investeringen'!B285</f>
        <v>271</v>
      </c>
      <c r="C285" s="86" t="str">
        <f>'3. Investeringen'!C285</f>
        <v>Nieuwe investeringen</v>
      </c>
      <c r="D285" s="86" t="str">
        <f>'3. Investeringen'!F285</f>
        <v>AD</v>
      </c>
      <c r="E285" s="173">
        <f>'3. Investeringen'!M285</f>
        <v>39</v>
      </c>
      <c r="F285" s="121">
        <f>'3. Investeringen'!N285</f>
        <v>2013</v>
      </c>
      <c r="G285" s="86">
        <f>'3. Investeringen'!O285</f>
        <v>3444817.8257149998</v>
      </c>
      <c r="H285" s="20"/>
      <c r="I285" s="138">
        <f>'5. Selectie'!P334</f>
        <v>1</v>
      </c>
      <c r="J285" s="20"/>
      <c r="K285" s="87">
        <f t="shared" ref="K285:Z294" si="28">($F285=K$14)*$I285*$G285</f>
        <v>0</v>
      </c>
      <c r="L285" s="87">
        <f t="shared" si="28"/>
        <v>0</v>
      </c>
      <c r="M285" s="87">
        <f t="shared" si="28"/>
        <v>3444817.8257149998</v>
      </c>
      <c r="N285" s="87">
        <f t="shared" si="28"/>
        <v>0</v>
      </c>
      <c r="O285" s="87">
        <f t="shared" si="28"/>
        <v>0</v>
      </c>
      <c r="P285" s="87">
        <f t="shared" si="28"/>
        <v>0</v>
      </c>
      <c r="Q285" s="87">
        <f t="shared" si="28"/>
        <v>0</v>
      </c>
      <c r="R285" s="87">
        <f t="shared" si="28"/>
        <v>0</v>
      </c>
      <c r="S285" s="87">
        <f t="shared" si="28"/>
        <v>0</v>
      </c>
      <c r="T285" s="87">
        <f t="shared" si="28"/>
        <v>0</v>
      </c>
      <c r="U285" s="87">
        <f t="shared" si="28"/>
        <v>0</v>
      </c>
      <c r="V285" s="87">
        <f t="shared" si="28"/>
        <v>0</v>
      </c>
      <c r="W285" s="87">
        <f t="shared" si="28"/>
        <v>0</v>
      </c>
      <c r="X285" s="87">
        <f t="shared" si="28"/>
        <v>0</v>
      </c>
      <c r="Y285" s="87">
        <f t="shared" si="28"/>
        <v>0</v>
      </c>
      <c r="Z285" s="87">
        <f t="shared" si="28"/>
        <v>0</v>
      </c>
    </row>
    <row r="286" spans="2:26" s="79" customFormat="1" x14ac:dyDescent="0.2">
      <c r="B286" s="86">
        <f>'3. Investeringen'!B286</f>
        <v>272</v>
      </c>
      <c r="C286" s="86" t="str">
        <f>'3. Investeringen'!C286</f>
        <v>Nieuwe investeringen</v>
      </c>
      <c r="D286" s="86" t="str">
        <f>'3. Investeringen'!F286</f>
        <v>AD</v>
      </c>
      <c r="E286" s="173">
        <f>'3. Investeringen'!M286</f>
        <v>39</v>
      </c>
      <c r="F286" s="121">
        <f>'3. Investeringen'!N286</f>
        <v>2013</v>
      </c>
      <c r="G286" s="86">
        <f>'3. Investeringen'!O286</f>
        <v>-251192.94115245208</v>
      </c>
      <c r="H286" s="20"/>
      <c r="I286" s="138">
        <f>'5. Selectie'!P335</f>
        <v>1</v>
      </c>
      <c r="J286" s="20"/>
      <c r="K286" s="87">
        <f t="shared" si="28"/>
        <v>0</v>
      </c>
      <c r="L286" s="87">
        <f t="shared" si="28"/>
        <v>0</v>
      </c>
      <c r="M286" s="87">
        <f t="shared" si="28"/>
        <v>-251192.94115245208</v>
      </c>
      <c r="N286" s="87">
        <f t="shared" si="28"/>
        <v>0</v>
      </c>
      <c r="O286" s="87">
        <f t="shared" si="28"/>
        <v>0</v>
      </c>
      <c r="P286" s="87">
        <f t="shared" si="28"/>
        <v>0</v>
      </c>
      <c r="Q286" s="87">
        <f t="shared" si="28"/>
        <v>0</v>
      </c>
      <c r="R286" s="87">
        <f t="shared" si="28"/>
        <v>0</v>
      </c>
      <c r="S286" s="87">
        <f t="shared" si="28"/>
        <v>0</v>
      </c>
      <c r="T286" s="87">
        <f t="shared" si="28"/>
        <v>0</v>
      </c>
      <c r="U286" s="87">
        <f t="shared" si="28"/>
        <v>0</v>
      </c>
      <c r="V286" s="87">
        <f t="shared" si="28"/>
        <v>0</v>
      </c>
      <c r="W286" s="87">
        <f t="shared" si="28"/>
        <v>0</v>
      </c>
      <c r="X286" s="87">
        <f t="shared" si="28"/>
        <v>0</v>
      </c>
      <c r="Y286" s="87">
        <f t="shared" si="28"/>
        <v>0</v>
      </c>
      <c r="Z286" s="87">
        <f t="shared" si="28"/>
        <v>0</v>
      </c>
    </row>
    <row r="287" spans="2:26" s="79" customFormat="1" x14ac:dyDescent="0.2">
      <c r="B287" s="86">
        <f>'3. Investeringen'!B287</f>
        <v>273</v>
      </c>
      <c r="C287" s="86" t="str">
        <f>'3. Investeringen'!C287</f>
        <v>Nieuwe investeringen</v>
      </c>
      <c r="D287" s="86" t="str">
        <f>'3. Investeringen'!F287</f>
        <v>AD</v>
      </c>
      <c r="E287" s="173">
        <f>'3. Investeringen'!M287</f>
        <v>39</v>
      </c>
      <c r="F287" s="121">
        <f>'3. Investeringen'!N287</f>
        <v>2014</v>
      </c>
      <c r="G287" s="86">
        <f>'3. Investeringen'!O287</f>
        <v>3141602.7781749978</v>
      </c>
      <c r="H287" s="20"/>
      <c r="I287" s="138">
        <f>'5. Selectie'!P336</f>
        <v>1</v>
      </c>
      <c r="J287" s="20"/>
      <c r="K287" s="87">
        <f t="shared" si="28"/>
        <v>0</v>
      </c>
      <c r="L287" s="87">
        <f t="shared" si="28"/>
        <v>0</v>
      </c>
      <c r="M287" s="87">
        <f t="shared" si="28"/>
        <v>0</v>
      </c>
      <c r="N287" s="87">
        <f t="shared" si="28"/>
        <v>3141602.7781749978</v>
      </c>
      <c r="O287" s="87">
        <f t="shared" si="28"/>
        <v>0</v>
      </c>
      <c r="P287" s="87">
        <f t="shared" si="28"/>
        <v>0</v>
      </c>
      <c r="Q287" s="87">
        <f t="shared" si="28"/>
        <v>0</v>
      </c>
      <c r="R287" s="87">
        <f t="shared" si="28"/>
        <v>0</v>
      </c>
      <c r="S287" s="87">
        <f t="shared" si="28"/>
        <v>0</v>
      </c>
      <c r="T287" s="87">
        <f t="shared" si="28"/>
        <v>0</v>
      </c>
      <c r="U287" s="87">
        <f t="shared" si="28"/>
        <v>0</v>
      </c>
      <c r="V287" s="87">
        <f t="shared" si="28"/>
        <v>0</v>
      </c>
      <c r="W287" s="87">
        <f t="shared" si="28"/>
        <v>0</v>
      </c>
      <c r="X287" s="87">
        <f t="shared" si="28"/>
        <v>0</v>
      </c>
      <c r="Y287" s="87">
        <f t="shared" si="28"/>
        <v>0</v>
      </c>
      <c r="Z287" s="87">
        <f t="shared" si="28"/>
        <v>0</v>
      </c>
    </row>
    <row r="288" spans="2:26" s="79" customFormat="1" x14ac:dyDescent="0.2">
      <c r="B288" s="86">
        <f>'3. Investeringen'!B288</f>
        <v>274</v>
      </c>
      <c r="C288" s="86" t="str">
        <f>'3. Investeringen'!C288</f>
        <v>Nieuwe investeringen</v>
      </c>
      <c r="D288" s="86" t="str">
        <f>'3. Investeringen'!F288</f>
        <v>AD</v>
      </c>
      <c r="E288" s="173">
        <f>'3. Investeringen'!M288</f>
        <v>39</v>
      </c>
      <c r="F288" s="121">
        <f>'3. Investeringen'!N288</f>
        <v>2014</v>
      </c>
      <c r="G288" s="86">
        <f>'3. Investeringen'!O288</f>
        <v>58980.329899999968</v>
      </c>
      <c r="H288" s="20"/>
      <c r="I288" s="138">
        <f>'5. Selectie'!P337</f>
        <v>1</v>
      </c>
      <c r="J288" s="20"/>
      <c r="K288" s="87">
        <f t="shared" si="28"/>
        <v>0</v>
      </c>
      <c r="L288" s="87">
        <f t="shared" si="28"/>
        <v>0</v>
      </c>
      <c r="M288" s="87">
        <f t="shared" si="28"/>
        <v>0</v>
      </c>
      <c r="N288" s="87">
        <f t="shared" si="28"/>
        <v>58980.329899999968</v>
      </c>
      <c r="O288" s="87">
        <f t="shared" si="28"/>
        <v>0</v>
      </c>
      <c r="P288" s="87">
        <f t="shared" si="28"/>
        <v>0</v>
      </c>
      <c r="Q288" s="87">
        <f t="shared" si="28"/>
        <v>0</v>
      </c>
      <c r="R288" s="87">
        <f t="shared" si="28"/>
        <v>0</v>
      </c>
      <c r="S288" s="87">
        <f t="shared" si="28"/>
        <v>0</v>
      </c>
      <c r="T288" s="87">
        <f t="shared" si="28"/>
        <v>0</v>
      </c>
      <c r="U288" s="87">
        <f t="shared" si="28"/>
        <v>0</v>
      </c>
      <c r="V288" s="87">
        <f t="shared" si="28"/>
        <v>0</v>
      </c>
      <c r="W288" s="87">
        <f t="shared" si="28"/>
        <v>0</v>
      </c>
      <c r="X288" s="87">
        <f t="shared" si="28"/>
        <v>0</v>
      </c>
      <c r="Y288" s="87">
        <f t="shared" si="28"/>
        <v>0</v>
      </c>
      <c r="Z288" s="87">
        <f t="shared" si="28"/>
        <v>0</v>
      </c>
    </row>
    <row r="289" spans="2:26" s="79" customFormat="1" x14ac:dyDescent="0.2">
      <c r="B289" s="86">
        <f>'3. Investeringen'!B289</f>
        <v>275</v>
      </c>
      <c r="C289" s="86" t="str">
        <f>'3. Investeringen'!C289</f>
        <v>Nieuwe investeringen</v>
      </c>
      <c r="D289" s="86" t="str">
        <f>'3. Investeringen'!F289</f>
        <v>AD</v>
      </c>
      <c r="E289" s="173">
        <f>'3. Investeringen'!M289</f>
        <v>39</v>
      </c>
      <c r="F289" s="121">
        <f>'3. Investeringen'!N289</f>
        <v>2015</v>
      </c>
      <c r="G289" s="86">
        <f>'3. Investeringen'!O289</f>
        <v>3891298.6696200012</v>
      </c>
      <c r="H289" s="20"/>
      <c r="I289" s="138">
        <f>'5. Selectie'!P338</f>
        <v>1</v>
      </c>
      <c r="J289" s="20"/>
      <c r="K289" s="87">
        <f t="shared" si="28"/>
        <v>0</v>
      </c>
      <c r="L289" s="87">
        <f t="shared" si="28"/>
        <v>0</v>
      </c>
      <c r="M289" s="87">
        <f t="shared" si="28"/>
        <v>0</v>
      </c>
      <c r="N289" s="87">
        <f t="shared" si="28"/>
        <v>0</v>
      </c>
      <c r="O289" s="87">
        <f t="shared" si="28"/>
        <v>3891298.6696200012</v>
      </c>
      <c r="P289" s="87">
        <f t="shared" si="28"/>
        <v>0</v>
      </c>
      <c r="Q289" s="87">
        <f t="shared" si="28"/>
        <v>0</v>
      </c>
      <c r="R289" s="87">
        <f t="shared" si="28"/>
        <v>0</v>
      </c>
      <c r="S289" s="87">
        <f t="shared" si="28"/>
        <v>0</v>
      </c>
      <c r="T289" s="87">
        <f t="shared" si="28"/>
        <v>0</v>
      </c>
      <c r="U289" s="87">
        <f t="shared" si="28"/>
        <v>0</v>
      </c>
      <c r="V289" s="87">
        <f t="shared" si="28"/>
        <v>0</v>
      </c>
      <c r="W289" s="87">
        <f t="shared" si="28"/>
        <v>0</v>
      </c>
      <c r="X289" s="87">
        <f t="shared" si="28"/>
        <v>0</v>
      </c>
      <c r="Y289" s="87">
        <f t="shared" si="28"/>
        <v>0</v>
      </c>
      <c r="Z289" s="87">
        <f t="shared" si="28"/>
        <v>0</v>
      </c>
    </row>
    <row r="290" spans="2:26" s="79" customFormat="1" x14ac:dyDescent="0.2">
      <c r="B290" s="86">
        <f>'3. Investeringen'!B290</f>
        <v>276</v>
      </c>
      <c r="C290" s="86" t="str">
        <f>'3. Investeringen'!C290</f>
        <v>Nieuwe investeringen</v>
      </c>
      <c r="D290" s="86" t="str">
        <f>'3. Investeringen'!F290</f>
        <v>AD</v>
      </c>
      <c r="E290" s="173">
        <f>'3. Investeringen'!M290</f>
        <v>39</v>
      </c>
      <c r="F290" s="121">
        <f>'3. Investeringen'!N290</f>
        <v>2015</v>
      </c>
      <c r="G290" s="86">
        <f>'3. Investeringen'!O290</f>
        <v>961.97711000002164</v>
      </c>
      <c r="H290" s="20"/>
      <c r="I290" s="138">
        <f>'5. Selectie'!P339</f>
        <v>1</v>
      </c>
      <c r="J290" s="20"/>
      <c r="K290" s="87">
        <f t="shared" si="28"/>
        <v>0</v>
      </c>
      <c r="L290" s="87">
        <f t="shared" si="28"/>
        <v>0</v>
      </c>
      <c r="M290" s="87">
        <f t="shared" si="28"/>
        <v>0</v>
      </c>
      <c r="N290" s="87">
        <f t="shared" si="28"/>
        <v>0</v>
      </c>
      <c r="O290" s="87">
        <f t="shared" si="28"/>
        <v>961.97711000002164</v>
      </c>
      <c r="P290" s="87">
        <f t="shared" si="28"/>
        <v>0</v>
      </c>
      <c r="Q290" s="87">
        <f t="shared" si="28"/>
        <v>0</v>
      </c>
      <c r="R290" s="87">
        <f t="shared" si="28"/>
        <v>0</v>
      </c>
      <c r="S290" s="87">
        <f t="shared" si="28"/>
        <v>0</v>
      </c>
      <c r="T290" s="87">
        <f t="shared" si="28"/>
        <v>0</v>
      </c>
      <c r="U290" s="87">
        <f t="shared" si="28"/>
        <v>0</v>
      </c>
      <c r="V290" s="87">
        <f t="shared" si="28"/>
        <v>0</v>
      </c>
      <c r="W290" s="87">
        <f t="shared" si="28"/>
        <v>0</v>
      </c>
      <c r="X290" s="87">
        <f t="shared" si="28"/>
        <v>0</v>
      </c>
      <c r="Y290" s="87">
        <f t="shared" si="28"/>
        <v>0</v>
      </c>
      <c r="Z290" s="87">
        <f t="shared" si="28"/>
        <v>0</v>
      </c>
    </row>
    <row r="291" spans="2:26" s="79" customFormat="1" x14ac:dyDescent="0.2">
      <c r="B291" s="86">
        <f>'3. Investeringen'!B291</f>
        <v>277</v>
      </c>
      <c r="C291" s="86" t="str">
        <f>'3. Investeringen'!C291</f>
        <v>Start-GAW excl. bijzonderheden</v>
      </c>
      <c r="D291" s="86" t="str">
        <f>'3. Investeringen'!F291</f>
        <v>AD</v>
      </c>
      <c r="E291" s="173">
        <f>'3. Investeringen'!M291</f>
        <v>25</v>
      </c>
      <c r="F291" s="121">
        <f>'3. Investeringen'!N291</f>
        <v>2011</v>
      </c>
      <c r="G291" s="86">
        <f>'3. Investeringen'!O291</f>
        <v>2386643.1850198437</v>
      </c>
      <c r="H291" s="20"/>
      <c r="I291" s="138">
        <f>'5. Selectie'!P340</f>
        <v>1</v>
      </c>
      <c r="J291" s="20"/>
      <c r="K291" s="87">
        <f t="shared" si="28"/>
        <v>2386643.1850198437</v>
      </c>
      <c r="L291" s="87">
        <f t="shared" si="28"/>
        <v>0</v>
      </c>
      <c r="M291" s="87">
        <f t="shared" si="28"/>
        <v>0</v>
      </c>
      <c r="N291" s="87">
        <f t="shared" si="28"/>
        <v>0</v>
      </c>
      <c r="O291" s="87">
        <f t="shared" si="28"/>
        <v>0</v>
      </c>
      <c r="P291" s="87">
        <f t="shared" si="28"/>
        <v>0</v>
      </c>
      <c r="Q291" s="87">
        <f t="shared" si="28"/>
        <v>0</v>
      </c>
      <c r="R291" s="87">
        <f t="shared" si="28"/>
        <v>0</v>
      </c>
      <c r="S291" s="87">
        <f t="shared" si="28"/>
        <v>0</v>
      </c>
      <c r="T291" s="87">
        <f t="shared" si="28"/>
        <v>0</v>
      </c>
      <c r="U291" s="87">
        <f t="shared" si="28"/>
        <v>0</v>
      </c>
      <c r="V291" s="87">
        <f t="shared" si="28"/>
        <v>0</v>
      </c>
      <c r="W291" s="87">
        <f t="shared" si="28"/>
        <v>0</v>
      </c>
      <c r="X291" s="87">
        <f t="shared" si="28"/>
        <v>0</v>
      </c>
      <c r="Y291" s="87">
        <f t="shared" si="28"/>
        <v>0</v>
      </c>
      <c r="Z291" s="87">
        <f t="shared" si="28"/>
        <v>0</v>
      </c>
    </row>
    <row r="292" spans="2:26" s="79" customFormat="1" x14ac:dyDescent="0.2">
      <c r="B292" s="86">
        <f>'3. Investeringen'!B292</f>
        <v>278</v>
      </c>
      <c r="C292" s="86" t="str">
        <f>'3. Investeringen'!C292</f>
        <v>Start-GAW excl. bijzonderheden</v>
      </c>
      <c r="D292" s="86" t="str">
        <f>'3. Investeringen'!F292</f>
        <v>TD</v>
      </c>
      <c r="E292" s="173">
        <f>'3. Investeringen'!M292</f>
        <v>29.388124087936603</v>
      </c>
      <c r="F292" s="121">
        <f>'3. Investeringen'!N292</f>
        <v>2011</v>
      </c>
      <c r="G292" s="86">
        <f>'3. Investeringen'!O292</f>
        <v>39170313.69533404</v>
      </c>
      <c r="H292" s="20"/>
      <c r="I292" s="138">
        <f>'5. Selectie'!P341</f>
        <v>1</v>
      </c>
      <c r="J292" s="20"/>
      <c r="K292" s="87">
        <f t="shared" si="28"/>
        <v>39170313.69533404</v>
      </c>
      <c r="L292" s="87">
        <f t="shared" si="28"/>
        <v>0</v>
      </c>
      <c r="M292" s="87">
        <f t="shared" si="28"/>
        <v>0</v>
      </c>
      <c r="N292" s="87">
        <f t="shared" si="28"/>
        <v>0</v>
      </c>
      <c r="O292" s="87">
        <f t="shared" si="28"/>
        <v>0</v>
      </c>
      <c r="P292" s="87">
        <f t="shared" si="28"/>
        <v>0</v>
      </c>
      <c r="Q292" s="87">
        <f t="shared" si="28"/>
        <v>0</v>
      </c>
      <c r="R292" s="87">
        <f t="shared" si="28"/>
        <v>0</v>
      </c>
      <c r="S292" s="87">
        <f t="shared" si="28"/>
        <v>0</v>
      </c>
      <c r="T292" s="87">
        <f t="shared" si="28"/>
        <v>0</v>
      </c>
      <c r="U292" s="87">
        <f t="shared" si="28"/>
        <v>0</v>
      </c>
      <c r="V292" s="87">
        <f t="shared" si="28"/>
        <v>0</v>
      </c>
      <c r="W292" s="87">
        <f t="shared" si="28"/>
        <v>0</v>
      </c>
      <c r="X292" s="87">
        <f t="shared" si="28"/>
        <v>0</v>
      </c>
      <c r="Y292" s="87">
        <f t="shared" si="28"/>
        <v>0</v>
      </c>
      <c r="Z292" s="87">
        <f t="shared" si="28"/>
        <v>0</v>
      </c>
    </row>
    <row r="293" spans="2:26" s="79" customFormat="1" x14ac:dyDescent="0.2">
      <c r="B293" s="86">
        <f>'3. Investeringen'!B293</f>
        <v>279</v>
      </c>
      <c r="C293" s="86" t="str">
        <f>'3. Investeringen'!C293</f>
        <v>Nieuwe investeringen</v>
      </c>
      <c r="D293" s="86" t="str">
        <f>'3. Investeringen'!F293</f>
        <v>TD</v>
      </c>
      <c r="E293" s="173">
        <f>'3. Investeringen'!M293</f>
        <v>48.5</v>
      </c>
      <c r="F293" s="121">
        <f>'3. Investeringen'!N293</f>
        <v>2011</v>
      </c>
      <c r="G293" s="86">
        <f>'3. Investeringen'!O293</f>
        <v>2614.15</v>
      </c>
      <c r="H293" s="20"/>
      <c r="I293" s="138">
        <f>'5. Selectie'!P342</f>
        <v>1</v>
      </c>
      <c r="J293" s="20"/>
      <c r="K293" s="87">
        <f t="shared" si="28"/>
        <v>2614.15</v>
      </c>
      <c r="L293" s="87">
        <f t="shared" si="28"/>
        <v>0</v>
      </c>
      <c r="M293" s="87">
        <f t="shared" si="28"/>
        <v>0</v>
      </c>
      <c r="N293" s="87">
        <f t="shared" si="28"/>
        <v>0</v>
      </c>
      <c r="O293" s="87">
        <f t="shared" si="28"/>
        <v>0</v>
      </c>
      <c r="P293" s="87">
        <f t="shared" si="28"/>
        <v>0</v>
      </c>
      <c r="Q293" s="87">
        <f t="shared" si="28"/>
        <v>0</v>
      </c>
      <c r="R293" s="87">
        <f t="shared" si="28"/>
        <v>0</v>
      </c>
      <c r="S293" s="87">
        <f t="shared" si="28"/>
        <v>0</v>
      </c>
      <c r="T293" s="87">
        <f t="shared" si="28"/>
        <v>0</v>
      </c>
      <c r="U293" s="87">
        <f t="shared" si="28"/>
        <v>0</v>
      </c>
      <c r="V293" s="87">
        <f t="shared" si="28"/>
        <v>0</v>
      </c>
      <c r="W293" s="87">
        <f t="shared" si="28"/>
        <v>0</v>
      </c>
      <c r="X293" s="87">
        <f t="shared" si="28"/>
        <v>0</v>
      </c>
      <c r="Y293" s="87">
        <f t="shared" si="28"/>
        <v>0</v>
      </c>
      <c r="Z293" s="87">
        <f t="shared" si="28"/>
        <v>0</v>
      </c>
    </row>
    <row r="294" spans="2:26" s="79" customFormat="1" x14ac:dyDescent="0.2">
      <c r="B294" s="86">
        <f>'3. Investeringen'!B294</f>
        <v>280</v>
      </c>
      <c r="C294" s="86" t="str">
        <f>'3. Investeringen'!C294</f>
        <v>Nieuwe investeringen</v>
      </c>
      <c r="D294" s="86" t="str">
        <f>'3. Investeringen'!F294</f>
        <v>TD</v>
      </c>
      <c r="E294" s="173">
        <f>'3. Investeringen'!M294</f>
        <v>38.5</v>
      </c>
      <c r="F294" s="121">
        <f>'3. Investeringen'!N294</f>
        <v>2011</v>
      </c>
      <c r="G294" s="86">
        <f>'3. Investeringen'!O294</f>
        <v>86326.42822222221</v>
      </c>
      <c r="H294" s="20"/>
      <c r="I294" s="138">
        <f>'5. Selectie'!P343</f>
        <v>1</v>
      </c>
      <c r="J294" s="20"/>
      <c r="K294" s="87">
        <f t="shared" si="28"/>
        <v>86326.42822222221</v>
      </c>
      <c r="L294" s="87">
        <f t="shared" si="28"/>
        <v>0</v>
      </c>
      <c r="M294" s="87">
        <f t="shared" si="28"/>
        <v>0</v>
      </c>
      <c r="N294" s="87">
        <f t="shared" si="28"/>
        <v>0</v>
      </c>
      <c r="O294" s="87">
        <f t="shared" si="28"/>
        <v>0</v>
      </c>
      <c r="P294" s="87">
        <f t="shared" si="28"/>
        <v>0</v>
      </c>
      <c r="Q294" s="87">
        <f t="shared" si="28"/>
        <v>0</v>
      </c>
      <c r="R294" s="87">
        <f t="shared" si="28"/>
        <v>0</v>
      </c>
      <c r="S294" s="87">
        <f t="shared" si="28"/>
        <v>0</v>
      </c>
      <c r="T294" s="87">
        <f t="shared" si="28"/>
        <v>0</v>
      </c>
      <c r="U294" s="87">
        <f t="shared" si="28"/>
        <v>0</v>
      </c>
      <c r="V294" s="87">
        <f t="shared" si="28"/>
        <v>0</v>
      </c>
      <c r="W294" s="87">
        <f t="shared" si="28"/>
        <v>0</v>
      </c>
      <c r="X294" s="87">
        <f t="shared" si="28"/>
        <v>0</v>
      </c>
      <c r="Y294" s="87">
        <f t="shared" si="28"/>
        <v>0</v>
      </c>
      <c r="Z294" s="87">
        <f t="shared" si="28"/>
        <v>0</v>
      </c>
    </row>
    <row r="295" spans="2:26" s="79" customFormat="1" x14ac:dyDescent="0.2">
      <c r="B295" s="86">
        <f>'3. Investeringen'!B295</f>
        <v>281</v>
      </c>
      <c r="C295" s="86" t="str">
        <f>'3. Investeringen'!C295</f>
        <v>Nieuwe investeringen</v>
      </c>
      <c r="D295" s="86" t="str">
        <f>'3. Investeringen'!F295</f>
        <v>TD</v>
      </c>
      <c r="E295" s="173">
        <f>'3. Investeringen'!M295</f>
        <v>23.5</v>
      </c>
      <c r="F295" s="121">
        <f>'3. Investeringen'!N295</f>
        <v>2011</v>
      </c>
      <c r="G295" s="86">
        <f>'3. Investeringen'!O295</f>
        <v>25944</v>
      </c>
      <c r="H295" s="20"/>
      <c r="I295" s="138">
        <f>'5. Selectie'!P344</f>
        <v>1</v>
      </c>
      <c r="J295" s="20"/>
      <c r="K295" s="87">
        <f t="shared" ref="K295:Z304" si="29">($F295=K$14)*$I295*$G295</f>
        <v>25944</v>
      </c>
      <c r="L295" s="87">
        <f t="shared" si="29"/>
        <v>0</v>
      </c>
      <c r="M295" s="87">
        <f t="shared" si="29"/>
        <v>0</v>
      </c>
      <c r="N295" s="87">
        <f t="shared" si="29"/>
        <v>0</v>
      </c>
      <c r="O295" s="87">
        <f t="shared" si="29"/>
        <v>0</v>
      </c>
      <c r="P295" s="87">
        <f t="shared" si="29"/>
        <v>0</v>
      </c>
      <c r="Q295" s="87">
        <f t="shared" si="29"/>
        <v>0</v>
      </c>
      <c r="R295" s="87">
        <f t="shared" si="29"/>
        <v>0</v>
      </c>
      <c r="S295" s="87">
        <f t="shared" si="29"/>
        <v>0</v>
      </c>
      <c r="T295" s="87">
        <f t="shared" si="29"/>
        <v>0</v>
      </c>
      <c r="U295" s="87">
        <f t="shared" si="29"/>
        <v>0</v>
      </c>
      <c r="V295" s="87">
        <f t="shared" si="29"/>
        <v>0</v>
      </c>
      <c r="W295" s="87">
        <f t="shared" si="29"/>
        <v>0</v>
      </c>
      <c r="X295" s="87">
        <f t="shared" si="29"/>
        <v>0</v>
      </c>
      <c r="Y295" s="87">
        <f t="shared" si="29"/>
        <v>0</v>
      </c>
      <c r="Z295" s="87">
        <f t="shared" si="29"/>
        <v>0</v>
      </c>
    </row>
    <row r="296" spans="2:26" s="79" customFormat="1" x14ac:dyDescent="0.2">
      <c r="B296" s="86">
        <f>'3. Investeringen'!B296</f>
        <v>282</v>
      </c>
      <c r="C296" s="86" t="str">
        <f>'3. Investeringen'!C296</f>
        <v>Nieuwe investeringen</v>
      </c>
      <c r="D296" s="86" t="str">
        <f>'3. Investeringen'!F296</f>
        <v>TD</v>
      </c>
      <c r="E296" s="173">
        <f>'3. Investeringen'!M296</f>
        <v>49.5</v>
      </c>
      <c r="F296" s="121">
        <f>'3. Investeringen'!N296</f>
        <v>2011</v>
      </c>
      <c r="G296" s="86">
        <f>'3. Investeringen'!O296</f>
        <v>22180.923000000003</v>
      </c>
      <c r="H296" s="20"/>
      <c r="I296" s="138">
        <f>'5. Selectie'!P345</f>
        <v>1</v>
      </c>
      <c r="J296" s="20"/>
      <c r="K296" s="87">
        <f t="shared" si="29"/>
        <v>22180.923000000003</v>
      </c>
      <c r="L296" s="87">
        <f t="shared" si="29"/>
        <v>0</v>
      </c>
      <c r="M296" s="87">
        <f t="shared" si="29"/>
        <v>0</v>
      </c>
      <c r="N296" s="87">
        <f t="shared" si="29"/>
        <v>0</v>
      </c>
      <c r="O296" s="87">
        <f t="shared" si="29"/>
        <v>0</v>
      </c>
      <c r="P296" s="87">
        <f t="shared" si="29"/>
        <v>0</v>
      </c>
      <c r="Q296" s="87">
        <f t="shared" si="29"/>
        <v>0</v>
      </c>
      <c r="R296" s="87">
        <f t="shared" si="29"/>
        <v>0</v>
      </c>
      <c r="S296" s="87">
        <f t="shared" si="29"/>
        <v>0</v>
      </c>
      <c r="T296" s="87">
        <f t="shared" si="29"/>
        <v>0</v>
      </c>
      <c r="U296" s="87">
        <f t="shared" si="29"/>
        <v>0</v>
      </c>
      <c r="V296" s="87">
        <f t="shared" si="29"/>
        <v>0</v>
      </c>
      <c r="W296" s="87">
        <f t="shared" si="29"/>
        <v>0</v>
      </c>
      <c r="X296" s="87">
        <f t="shared" si="29"/>
        <v>0</v>
      </c>
      <c r="Y296" s="87">
        <f t="shared" si="29"/>
        <v>0</v>
      </c>
      <c r="Z296" s="87">
        <f t="shared" si="29"/>
        <v>0</v>
      </c>
    </row>
    <row r="297" spans="2:26" s="79" customFormat="1" x14ac:dyDescent="0.2">
      <c r="B297" s="86">
        <f>'3. Investeringen'!B297</f>
        <v>283</v>
      </c>
      <c r="C297" s="86" t="str">
        <f>'3. Investeringen'!C297</f>
        <v>Nieuwe investeringen</v>
      </c>
      <c r="D297" s="86" t="str">
        <f>'3. Investeringen'!F297</f>
        <v>TD</v>
      </c>
      <c r="E297" s="173">
        <f>'3. Investeringen'!M297</f>
        <v>39.5</v>
      </c>
      <c r="F297" s="121">
        <f>'3. Investeringen'!N297</f>
        <v>2011</v>
      </c>
      <c r="G297" s="86">
        <f>'3. Investeringen'!O297</f>
        <v>329876.00766666664</v>
      </c>
      <c r="H297" s="20"/>
      <c r="I297" s="138">
        <f>'5. Selectie'!P346</f>
        <v>1</v>
      </c>
      <c r="J297" s="20"/>
      <c r="K297" s="87">
        <f t="shared" si="29"/>
        <v>329876.00766666664</v>
      </c>
      <c r="L297" s="87">
        <f t="shared" si="29"/>
        <v>0</v>
      </c>
      <c r="M297" s="87">
        <f t="shared" si="29"/>
        <v>0</v>
      </c>
      <c r="N297" s="87">
        <f t="shared" si="29"/>
        <v>0</v>
      </c>
      <c r="O297" s="87">
        <f t="shared" si="29"/>
        <v>0</v>
      </c>
      <c r="P297" s="87">
        <f t="shared" si="29"/>
        <v>0</v>
      </c>
      <c r="Q297" s="87">
        <f t="shared" si="29"/>
        <v>0</v>
      </c>
      <c r="R297" s="87">
        <f t="shared" si="29"/>
        <v>0</v>
      </c>
      <c r="S297" s="87">
        <f t="shared" si="29"/>
        <v>0</v>
      </c>
      <c r="T297" s="87">
        <f t="shared" si="29"/>
        <v>0</v>
      </c>
      <c r="U297" s="87">
        <f t="shared" si="29"/>
        <v>0</v>
      </c>
      <c r="V297" s="87">
        <f t="shared" si="29"/>
        <v>0</v>
      </c>
      <c r="W297" s="87">
        <f t="shared" si="29"/>
        <v>0</v>
      </c>
      <c r="X297" s="87">
        <f t="shared" si="29"/>
        <v>0</v>
      </c>
      <c r="Y297" s="87">
        <f t="shared" si="29"/>
        <v>0</v>
      </c>
      <c r="Z297" s="87">
        <f t="shared" si="29"/>
        <v>0</v>
      </c>
    </row>
    <row r="298" spans="2:26" s="79" customFormat="1" x14ac:dyDescent="0.2">
      <c r="B298" s="86">
        <f>'3. Investeringen'!B298</f>
        <v>284</v>
      </c>
      <c r="C298" s="86" t="str">
        <f>'3. Investeringen'!C298</f>
        <v>Nieuwe investeringen</v>
      </c>
      <c r="D298" s="86" t="str">
        <f>'3. Investeringen'!F298</f>
        <v>TD</v>
      </c>
      <c r="E298" s="173">
        <f>'3. Investeringen'!M298</f>
        <v>24.5</v>
      </c>
      <c r="F298" s="121">
        <f>'3. Investeringen'!N298</f>
        <v>2011</v>
      </c>
      <c r="G298" s="86">
        <f>'3. Investeringen'!O298</f>
        <v>46542.225333333336</v>
      </c>
      <c r="H298" s="20"/>
      <c r="I298" s="138">
        <f>'5. Selectie'!P347</f>
        <v>1</v>
      </c>
      <c r="J298" s="20"/>
      <c r="K298" s="87">
        <f t="shared" si="29"/>
        <v>46542.225333333336</v>
      </c>
      <c r="L298" s="87">
        <f t="shared" si="29"/>
        <v>0</v>
      </c>
      <c r="M298" s="87">
        <f t="shared" si="29"/>
        <v>0</v>
      </c>
      <c r="N298" s="87">
        <f t="shared" si="29"/>
        <v>0</v>
      </c>
      <c r="O298" s="87">
        <f t="shared" si="29"/>
        <v>0</v>
      </c>
      <c r="P298" s="87">
        <f t="shared" si="29"/>
        <v>0</v>
      </c>
      <c r="Q298" s="87">
        <f t="shared" si="29"/>
        <v>0</v>
      </c>
      <c r="R298" s="87">
        <f t="shared" si="29"/>
        <v>0</v>
      </c>
      <c r="S298" s="87">
        <f t="shared" si="29"/>
        <v>0</v>
      </c>
      <c r="T298" s="87">
        <f t="shared" si="29"/>
        <v>0</v>
      </c>
      <c r="U298" s="87">
        <f t="shared" si="29"/>
        <v>0</v>
      </c>
      <c r="V298" s="87">
        <f t="shared" si="29"/>
        <v>0</v>
      </c>
      <c r="W298" s="87">
        <f t="shared" si="29"/>
        <v>0</v>
      </c>
      <c r="X298" s="87">
        <f t="shared" si="29"/>
        <v>0</v>
      </c>
      <c r="Y298" s="87">
        <f t="shared" si="29"/>
        <v>0</v>
      </c>
      <c r="Z298" s="87">
        <f t="shared" si="29"/>
        <v>0</v>
      </c>
    </row>
    <row r="299" spans="2:26" s="79" customFormat="1" x14ac:dyDescent="0.2">
      <c r="B299" s="86">
        <f>'3. Investeringen'!B299</f>
        <v>285</v>
      </c>
      <c r="C299" s="86" t="str">
        <f>'3. Investeringen'!C299</f>
        <v>Nieuwe investeringen</v>
      </c>
      <c r="D299" s="86" t="str">
        <f>'3. Investeringen'!F299</f>
        <v>TD</v>
      </c>
      <c r="E299" s="173">
        <f>'3. Investeringen'!M299</f>
        <v>50.5</v>
      </c>
      <c r="F299" s="121">
        <f>'3. Investeringen'!N299</f>
        <v>2011</v>
      </c>
      <c r="G299" s="86">
        <f>'3. Investeringen'!O299</f>
        <v>75048.206090909094</v>
      </c>
      <c r="H299" s="20"/>
      <c r="I299" s="138">
        <f>'5. Selectie'!P348</f>
        <v>1</v>
      </c>
      <c r="J299" s="20"/>
      <c r="K299" s="87">
        <f t="shared" si="29"/>
        <v>75048.206090909094</v>
      </c>
      <c r="L299" s="87">
        <f t="shared" si="29"/>
        <v>0</v>
      </c>
      <c r="M299" s="87">
        <f t="shared" si="29"/>
        <v>0</v>
      </c>
      <c r="N299" s="87">
        <f t="shared" si="29"/>
        <v>0</v>
      </c>
      <c r="O299" s="87">
        <f t="shared" si="29"/>
        <v>0</v>
      </c>
      <c r="P299" s="87">
        <f t="shared" si="29"/>
        <v>0</v>
      </c>
      <c r="Q299" s="87">
        <f t="shared" si="29"/>
        <v>0</v>
      </c>
      <c r="R299" s="87">
        <f t="shared" si="29"/>
        <v>0</v>
      </c>
      <c r="S299" s="87">
        <f t="shared" si="29"/>
        <v>0</v>
      </c>
      <c r="T299" s="87">
        <f t="shared" si="29"/>
        <v>0</v>
      </c>
      <c r="U299" s="87">
        <f t="shared" si="29"/>
        <v>0</v>
      </c>
      <c r="V299" s="87">
        <f t="shared" si="29"/>
        <v>0</v>
      </c>
      <c r="W299" s="87">
        <f t="shared" si="29"/>
        <v>0</v>
      </c>
      <c r="X299" s="87">
        <f t="shared" si="29"/>
        <v>0</v>
      </c>
      <c r="Y299" s="87">
        <f t="shared" si="29"/>
        <v>0</v>
      </c>
      <c r="Z299" s="87">
        <f t="shared" si="29"/>
        <v>0</v>
      </c>
    </row>
    <row r="300" spans="2:26" s="79" customFormat="1" x14ac:dyDescent="0.2">
      <c r="B300" s="86">
        <f>'3. Investeringen'!B300</f>
        <v>286</v>
      </c>
      <c r="C300" s="86" t="str">
        <f>'3. Investeringen'!C300</f>
        <v>Nieuwe investeringen</v>
      </c>
      <c r="D300" s="86" t="str">
        <f>'3. Investeringen'!F300</f>
        <v>TD</v>
      </c>
      <c r="E300" s="173">
        <f>'3. Investeringen'!M300</f>
        <v>40.5</v>
      </c>
      <c r="F300" s="121">
        <f>'3. Investeringen'!N300</f>
        <v>2011</v>
      </c>
      <c r="G300" s="86">
        <f>'3. Investeringen'!O300</f>
        <v>417013.353</v>
      </c>
      <c r="H300" s="20"/>
      <c r="I300" s="138">
        <f>'5. Selectie'!P349</f>
        <v>1</v>
      </c>
      <c r="J300" s="20"/>
      <c r="K300" s="87">
        <f t="shared" si="29"/>
        <v>417013.353</v>
      </c>
      <c r="L300" s="87">
        <f t="shared" si="29"/>
        <v>0</v>
      </c>
      <c r="M300" s="87">
        <f t="shared" si="29"/>
        <v>0</v>
      </c>
      <c r="N300" s="87">
        <f t="shared" si="29"/>
        <v>0</v>
      </c>
      <c r="O300" s="87">
        <f t="shared" si="29"/>
        <v>0</v>
      </c>
      <c r="P300" s="87">
        <f t="shared" si="29"/>
        <v>0</v>
      </c>
      <c r="Q300" s="87">
        <f t="shared" si="29"/>
        <v>0</v>
      </c>
      <c r="R300" s="87">
        <f t="shared" si="29"/>
        <v>0</v>
      </c>
      <c r="S300" s="87">
        <f t="shared" si="29"/>
        <v>0</v>
      </c>
      <c r="T300" s="87">
        <f t="shared" si="29"/>
        <v>0</v>
      </c>
      <c r="U300" s="87">
        <f t="shared" si="29"/>
        <v>0</v>
      </c>
      <c r="V300" s="87">
        <f t="shared" si="29"/>
        <v>0</v>
      </c>
      <c r="W300" s="87">
        <f t="shared" si="29"/>
        <v>0</v>
      </c>
      <c r="X300" s="87">
        <f t="shared" si="29"/>
        <v>0</v>
      </c>
      <c r="Y300" s="87">
        <f t="shared" si="29"/>
        <v>0</v>
      </c>
      <c r="Z300" s="87">
        <f t="shared" si="29"/>
        <v>0</v>
      </c>
    </row>
    <row r="301" spans="2:26" s="79" customFormat="1" x14ac:dyDescent="0.2">
      <c r="B301" s="86">
        <f>'3. Investeringen'!B301</f>
        <v>287</v>
      </c>
      <c r="C301" s="86" t="str">
        <f>'3. Investeringen'!C301</f>
        <v>Nieuwe investeringen</v>
      </c>
      <c r="D301" s="86" t="str">
        <f>'3. Investeringen'!F301</f>
        <v>TD</v>
      </c>
      <c r="E301" s="173">
        <f>'3. Investeringen'!M301</f>
        <v>25.5</v>
      </c>
      <c r="F301" s="121">
        <f>'3. Investeringen'!N301</f>
        <v>2011</v>
      </c>
      <c r="G301" s="86">
        <f>'3. Investeringen'!O301</f>
        <v>26224.9395</v>
      </c>
      <c r="H301" s="20"/>
      <c r="I301" s="138">
        <f>'5. Selectie'!P350</f>
        <v>1</v>
      </c>
      <c r="J301" s="20"/>
      <c r="K301" s="87">
        <f t="shared" si="29"/>
        <v>26224.9395</v>
      </c>
      <c r="L301" s="87">
        <f t="shared" si="29"/>
        <v>0</v>
      </c>
      <c r="M301" s="87">
        <f t="shared" si="29"/>
        <v>0</v>
      </c>
      <c r="N301" s="87">
        <f t="shared" si="29"/>
        <v>0</v>
      </c>
      <c r="O301" s="87">
        <f t="shared" si="29"/>
        <v>0</v>
      </c>
      <c r="P301" s="87">
        <f t="shared" si="29"/>
        <v>0</v>
      </c>
      <c r="Q301" s="87">
        <f t="shared" si="29"/>
        <v>0</v>
      </c>
      <c r="R301" s="87">
        <f t="shared" si="29"/>
        <v>0</v>
      </c>
      <c r="S301" s="87">
        <f t="shared" si="29"/>
        <v>0</v>
      </c>
      <c r="T301" s="87">
        <f t="shared" si="29"/>
        <v>0</v>
      </c>
      <c r="U301" s="87">
        <f t="shared" si="29"/>
        <v>0</v>
      </c>
      <c r="V301" s="87">
        <f t="shared" si="29"/>
        <v>0</v>
      </c>
      <c r="W301" s="87">
        <f t="shared" si="29"/>
        <v>0</v>
      </c>
      <c r="X301" s="87">
        <f t="shared" si="29"/>
        <v>0</v>
      </c>
      <c r="Y301" s="87">
        <f t="shared" si="29"/>
        <v>0</v>
      </c>
      <c r="Z301" s="87">
        <f t="shared" si="29"/>
        <v>0</v>
      </c>
    </row>
    <row r="302" spans="2:26" s="79" customFormat="1" x14ac:dyDescent="0.2">
      <c r="B302" s="86">
        <f>'3. Investeringen'!B302</f>
        <v>288</v>
      </c>
      <c r="C302" s="86" t="str">
        <f>'3. Investeringen'!C302</f>
        <v>Nieuwe investeringen</v>
      </c>
      <c r="D302" s="86" t="str">
        <f>'3. Investeringen'!F302</f>
        <v>TD</v>
      </c>
      <c r="E302" s="173">
        <f>'3. Investeringen'!M302</f>
        <v>0</v>
      </c>
      <c r="F302" s="121">
        <f>'3. Investeringen'!N302</f>
        <v>2011</v>
      </c>
      <c r="G302" s="86">
        <f>'3. Investeringen'!O302</f>
        <v>5115.29</v>
      </c>
      <c r="H302" s="20"/>
      <c r="I302" s="138">
        <f>'5. Selectie'!P351</f>
        <v>1</v>
      </c>
      <c r="J302" s="20"/>
      <c r="K302" s="87">
        <f t="shared" si="29"/>
        <v>5115.29</v>
      </c>
      <c r="L302" s="87">
        <f t="shared" si="29"/>
        <v>0</v>
      </c>
      <c r="M302" s="87">
        <f t="shared" si="29"/>
        <v>0</v>
      </c>
      <c r="N302" s="87">
        <f t="shared" si="29"/>
        <v>0</v>
      </c>
      <c r="O302" s="87">
        <f t="shared" si="29"/>
        <v>0</v>
      </c>
      <c r="P302" s="87">
        <f t="shared" si="29"/>
        <v>0</v>
      </c>
      <c r="Q302" s="87">
        <f t="shared" si="29"/>
        <v>0</v>
      </c>
      <c r="R302" s="87">
        <f t="shared" si="29"/>
        <v>0</v>
      </c>
      <c r="S302" s="87">
        <f t="shared" si="29"/>
        <v>0</v>
      </c>
      <c r="T302" s="87">
        <f t="shared" si="29"/>
        <v>0</v>
      </c>
      <c r="U302" s="87">
        <f t="shared" si="29"/>
        <v>0</v>
      </c>
      <c r="V302" s="87">
        <f t="shared" si="29"/>
        <v>0</v>
      </c>
      <c r="W302" s="87">
        <f t="shared" si="29"/>
        <v>0</v>
      </c>
      <c r="X302" s="87">
        <f t="shared" si="29"/>
        <v>0</v>
      </c>
      <c r="Y302" s="87">
        <f t="shared" si="29"/>
        <v>0</v>
      </c>
      <c r="Z302" s="87">
        <f t="shared" si="29"/>
        <v>0</v>
      </c>
    </row>
    <row r="303" spans="2:26" s="79" customFormat="1" x14ac:dyDescent="0.2">
      <c r="B303" s="86">
        <f>'3. Investeringen'!B303</f>
        <v>289</v>
      </c>
      <c r="C303" s="86" t="str">
        <f>'3. Investeringen'!C303</f>
        <v>Nieuwe investeringen</v>
      </c>
      <c r="D303" s="86" t="str">
        <f>'3. Investeringen'!F303</f>
        <v>TD</v>
      </c>
      <c r="E303" s="173">
        <f>'3. Investeringen'!M303</f>
        <v>51.5</v>
      </c>
      <c r="F303" s="121">
        <f>'3. Investeringen'!N303</f>
        <v>2011</v>
      </c>
      <c r="G303" s="86">
        <f>'3. Investeringen'!O303</f>
        <v>335715.26918181818</v>
      </c>
      <c r="H303" s="20"/>
      <c r="I303" s="138">
        <f>'5. Selectie'!P352</f>
        <v>1</v>
      </c>
      <c r="J303" s="20"/>
      <c r="K303" s="87">
        <f t="shared" si="29"/>
        <v>335715.26918181818</v>
      </c>
      <c r="L303" s="87">
        <f t="shared" si="29"/>
        <v>0</v>
      </c>
      <c r="M303" s="87">
        <f t="shared" si="29"/>
        <v>0</v>
      </c>
      <c r="N303" s="87">
        <f t="shared" si="29"/>
        <v>0</v>
      </c>
      <c r="O303" s="87">
        <f t="shared" si="29"/>
        <v>0</v>
      </c>
      <c r="P303" s="87">
        <f t="shared" si="29"/>
        <v>0</v>
      </c>
      <c r="Q303" s="87">
        <f t="shared" si="29"/>
        <v>0</v>
      </c>
      <c r="R303" s="87">
        <f t="shared" si="29"/>
        <v>0</v>
      </c>
      <c r="S303" s="87">
        <f t="shared" si="29"/>
        <v>0</v>
      </c>
      <c r="T303" s="87">
        <f t="shared" si="29"/>
        <v>0</v>
      </c>
      <c r="U303" s="87">
        <f t="shared" si="29"/>
        <v>0</v>
      </c>
      <c r="V303" s="87">
        <f t="shared" si="29"/>
        <v>0</v>
      </c>
      <c r="W303" s="87">
        <f t="shared" si="29"/>
        <v>0</v>
      </c>
      <c r="X303" s="87">
        <f t="shared" si="29"/>
        <v>0</v>
      </c>
      <c r="Y303" s="87">
        <f t="shared" si="29"/>
        <v>0</v>
      </c>
      <c r="Z303" s="87">
        <f t="shared" si="29"/>
        <v>0</v>
      </c>
    </row>
    <row r="304" spans="2:26" s="79" customFormat="1" x14ac:dyDescent="0.2">
      <c r="B304" s="86">
        <f>'3. Investeringen'!B304</f>
        <v>290</v>
      </c>
      <c r="C304" s="86" t="str">
        <f>'3. Investeringen'!C304</f>
        <v>Nieuwe investeringen</v>
      </c>
      <c r="D304" s="86" t="str">
        <f>'3. Investeringen'!F304</f>
        <v>TD</v>
      </c>
      <c r="E304" s="173">
        <f>'3. Investeringen'!M304</f>
        <v>41.5</v>
      </c>
      <c r="F304" s="121">
        <f>'3. Investeringen'!N304</f>
        <v>2011</v>
      </c>
      <c r="G304" s="86">
        <f>'3. Investeringen'!O304</f>
        <v>310256.73899999994</v>
      </c>
      <c r="H304" s="20"/>
      <c r="I304" s="138">
        <f>'5. Selectie'!P353</f>
        <v>1</v>
      </c>
      <c r="J304" s="20"/>
      <c r="K304" s="87">
        <f t="shared" si="29"/>
        <v>310256.73899999994</v>
      </c>
      <c r="L304" s="87">
        <f t="shared" si="29"/>
        <v>0</v>
      </c>
      <c r="M304" s="87">
        <f t="shared" si="29"/>
        <v>0</v>
      </c>
      <c r="N304" s="87">
        <f t="shared" si="29"/>
        <v>0</v>
      </c>
      <c r="O304" s="87">
        <f t="shared" si="29"/>
        <v>0</v>
      </c>
      <c r="P304" s="87">
        <f t="shared" si="29"/>
        <v>0</v>
      </c>
      <c r="Q304" s="87">
        <f t="shared" si="29"/>
        <v>0</v>
      </c>
      <c r="R304" s="87">
        <f t="shared" si="29"/>
        <v>0</v>
      </c>
      <c r="S304" s="87">
        <f t="shared" si="29"/>
        <v>0</v>
      </c>
      <c r="T304" s="87">
        <f t="shared" si="29"/>
        <v>0</v>
      </c>
      <c r="U304" s="87">
        <f t="shared" si="29"/>
        <v>0</v>
      </c>
      <c r="V304" s="87">
        <f t="shared" si="29"/>
        <v>0</v>
      </c>
      <c r="W304" s="87">
        <f t="shared" si="29"/>
        <v>0</v>
      </c>
      <c r="X304" s="87">
        <f t="shared" si="29"/>
        <v>0</v>
      </c>
      <c r="Y304" s="87">
        <f t="shared" si="29"/>
        <v>0</v>
      </c>
      <c r="Z304" s="87">
        <f t="shared" si="29"/>
        <v>0</v>
      </c>
    </row>
    <row r="305" spans="2:26" s="79" customFormat="1" x14ac:dyDescent="0.2">
      <c r="B305" s="86">
        <f>'3. Investeringen'!B305</f>
        <v>291</v>
      </c>
      <c r="C305" s="86" t="str">
        <f>'3. Investeringen'!C305</f>
        <v>Nieuwe investeringen</v>
      </c>
      <c r="D305" s="86" t="str">
        <f>'3. Investeringen'!F305</f>
        <v>TD</v>
      </c>
      <c r="E305" s="173">
        <f>'3. Investeringen'!M305</f>
        <v>52.5</v>
      </c>
      <c r="F305" s="121">
        <f>'3. Investeringen'!N305</f>
        <v>2011</v>
      </c>
      <c r="G305" s="86">
        <f>'3. Investeringen'!O305</f>
        <v>219381.12</v>
      </c>
      <c r="H305" s="20"/>
      <c r="I305" s="138">
        <f>'5. Selectie'!P354</f>
        <v>1</v>
      </c>
      <c r="J305" s="20"/>
      <c r="K305" s="87">
        <f t="shared" ref="K305:Z314" si="30">($F305=K$14)*$I305*$G305</f>
        <v>219381.12</v>
      </c>
      <c r="L305" s="87">
        <f t="shared" si="30"/>
        <v>0</v>
      </c>
      <c r="M305" s="87">
        <f t="shared" si="30"/>
        <v>0</v>
      </c>
      <c r="N305" s="87">
        <f t="shared" si="30"/>
        <v>0</v>
      </c>
      <c r="O305" s="87">
        <f t="shared" si="30"/>
        <v>0</v>
      </c>
      <c r="P305" s="87">
        <f t="shared" si="30"/>
        <v>0</v>
      </c>
      <c r="Q305" s="87">
        <f t="shared" si="30"/>
        <v>0</v>
      </c>
      <c r="R305" s="87">
        <f t="shared" si="30"/>
        <v>0</v>
      </c>
      <c r="S305" s="87">
        <f t="shared" si="30"/>
        <v>0</v>
      </c>
      <c r="T305" s="87">
        <f t="shared" si="30"/>
        <v>0</v>
      </c>
      <c r="U305" s="87">
        <f t="shared" si="30"/>
        <v>0</v>
      </c>
      <c r="V305" s="87">
        <f t="shared" si="30"/>
        <v>0</v>
      </c>
      <c r="W305" s="87">
        <f t="shared" si="30"/>
        <v>0</v>
      </c>
      <c r="X305" s="87">
        <f t="shared" si="30"/>
        <v>0</v>
      </c>
      <c r="Y305" s="87">
        <f t="shared" si="30"/>
        <v>0</v>
      </c>
      <c r="Z305" s="87">
        <f t="shared" si="30"/>
        <v>0</v>
      </c>
    </row>
    <row r="306" spans="2:26" s="79" customFormat="1" x14ac:dyDescent="0.2">
      <c r="B306" s="86">
        <f>'3. Investeringen'!B306</f>
        <v>292</v>
      </c>
      <c r="C306" s="86" t="str">
        <f>'3. Investeringen'!C306</f>
        <v>Nieuwe investeringen</v>
      </c>
      <c r="D306" s="86" t="str">
        <f>'3. Investeringen'!F306</f>
        <v>TD</v>
      </c>
      <c r="E306" s="173">
        <f>'3. Investeringen'!M306</f>
        <v>42.5</v>
      </c>
      <c r="F306" s="121">
        <f>'3. Investeringen'!N306</f>
        <v>2011</v>
      </c>
      <c r="G306" s="86">
        <f>'3. Investeringen'!O306</f>
        <v>652215.30388888856</v>
      </c>
      <c r="H306" s="20"/>
      <c r="I306" s="138">
        <f>'5. Selectie'!P355</f>
        <v>1</v>
      </c>
      <c r="J306" s="20"/>
      <c r="K306" s="87">
        <f t="shared" si="30"/>
        <v>652215.30388888856</v>
      </c>
      <c r="L306" s="87">
        <f t="shared" si="30"/>
        <v>0</v>
      </c>
      <c r="M306" s="87">
        <f t="shared" si="30"/>
        <v>0</v>
      </c>
      <c r="N306" s="87">
        <f t="shared" si="30"/>
        <v>0</v>
      </c>
      <c r="O306" s="87">
        <f t="shared" si="30"/>
        <v>0</v>
      </c>
      <c r="P306" s="87">
        <f t="shared" si="30"/>
        <v>0</v>
      </c>
      <c r="Q306" s="87">
        <f t="shared" si="30"/>
        <v>0</v>
      </c>
      <c r="R306" s="87">
        <f t="shared" si="30"/>
        <v>0</v>
      </c>
      <c r="S306" s="87">
        <f t="shared" si="30"/>
        <v>0</v>
      </c>
      <c r="T306" s="87">
        <f t="shared" si="30"/>
        <v>0</v>
      </c>
      <c r="U306" s="87">
        <f t="shared" si="30"/>
        <v>0</v>
      </c>
      <c r="V306" s="87">
        <f t="shared" si="30"/>
        <v>0</v>
      </c>
      <c r="W306" s="87">
        <f t="shared" si="30"/>
        <v>0</v>
      </c>
      <c r="X306" s="87">
        <f t="shared" si="30"/>
        <v>0</v>
      </c>
      <c r="Y306" s="87">
        <f t="shared" si="30"/>
        <v>0</v>
      </c>
      <c r="Z306" s="87">
        <f t="shared" si="30"/>
        <v>0</v>
      </c>
    </row>
    <row r="307" spans="2:26" s="79" customFormat="1" x14ac:dyDescent="0.2">
      <c r="B307" s="86">
        <f>'3. Investeringen'!B307</f>
        <v>293</v>
      </c>
      <c r="C307" s="86" t="str">
        <f>'3. Investeringen'!C307</f>
        <v>Nieuwe investeringen</v>
      </c>
      <c r="D307" s="86" t="str">
        <f>'3. Investeringen'!F307</f>
        <v>TD</v>
      </c>
      <c r="E307" s="173">
        <f>'3. Investeringen'!M307</f>
        <v>53.5</v>
      </c>
      <c r="F307" s="121">
        <f>'3. Investeringen'!N307</f>
        <v>2011</v>
      </c>
      <c r="G307" s="86">
        <f>'3. Investeringen'!O307</f>
        <v>229073.10945454548</v>
      </c>
      <c r="H307" s="20"/>
      <c r="I307" s="138">
        <f>'5. Selectie'!P356</f>
        <v>1</v>
      </c>
      <c r="J307" s="20"/>
      <c r="K307" s="87">
        <f t="shared" si="30"/>
        <v>229073.10945454548</v>
      </c>
      <c r="L307" s="87">
        <f t="shared" si="30"/>
        <v>0</v>
      </c>
      <c r="M307" s="87">
        <f t="shared" si="30"/>
        <v>0</v>
      </c>
      <c r="N307" s="87">
        <f t="shared" si="30"/>
        <v>0</v>
      </c>
      <c r="O307" s="87">
        <f t="shared" si="30"/>
        <v>0</v>
      </c>
      <c r="P307" s="87">
        <f t="shared" si="30"/>
        <v>0</v>
      </c>
      <c r="Q307" s="87">
        <f t="shared" si="30"/>
        <v>0</v>
      </c>
      <c r="R307" s="87">
        <f t="shared" si="30"/>
        <v>0</v>
      </c>
      <c r="S307" s="87">
        <f t="shared" si="30"/>
        <v>0</v>
      </c>
      <c r="T307" s="87">
        <f t="shared" si="30"/>
        <v>0</v>
      </c>
      <c r="U307" s="87">
        <f t="shared" si="30"/>
        <v>0</v>
      </c>
      <c r="V307" s="87">
        <f t="shared" si="30"/>
        <v>0</v>
      </c>
      <c r="W307" s="87">
        <f t="shared" si="30"/>
        <v>0</v>
      </c>
      <c r="X307" s="87">
        <f t="shared" si="30"/>
        <v>0</v>
      </c>
      <c r="Y307" s="87">
        <f t="shared" si="30"/>
        <v>0</v>
      </c>
      <c r="Z307" s="87">
        <f t="shared" si="30"/>
        <v>0</v>
      </c>
    </row>
    <row r="308" spans="2:26" s="79" customFormat="1" x14ac:dyDescent="0.2">
      <c r="B308" s="86">
        <f>'3. Investeringen'!B308</f>
        <v>294</v>
      </c>
      <c r="C308" s="86" t="str">
        <f>'3. Investeringen'!C308</f>
        <v>Nieuwe investeringen</v>
      </c>
      <c r="D308" s="86" t="str">
        <f>'3. Investeringen'!F308</f>
        <v>TD</v>
      </c>
      <c r="E308" s="173">
        <f>'3. Investeringen'!M308</f>
        <v>43.5</v>
      </c>
      <c r="F308" s="121">
        <f>'3. Investeringen'!N308</f>
        <v>2011</v>
      </c>
      <c r="G308" s="86">
        <f>'3. Investeringen'!O308</f>
        <v>205891.47399999999</v>
      </c>
      <c r="H308" s="20"/>
      <c r="I308" s="138">
        <f>'5. Selectie'!P357</f>
        <v>1</v>
      </c>
      <c r="J308" s="20"/>
      <c r="K308" s="87">
        <f t="shared" si="30"/>
        <v>205891.47399999999</v>
      </c>
      <c r="L308" s="87">
        <f t="shared" si="30"/>
        <v>0</v>
      </c>
      <c r="M308" s="87">
        <f t="shared" si="30"/>
        <v>0</v>
      </c>
      <c r="N308" s="87">
        <f t="shared" si="30"/>
        <v>0</v>
      </c>
      <c r="O308" s="87">
        <f t="shared" si="30"/>
        <v>0</v>
      </c>
      <c r="P308" s="87">
        <f t="shared" si="30"/>
        <v>0</v>
      </c>
      <c r="Q308" s="87">
        <f t="shared" si="30"/>
        <v>0</v>
      </c>
      <c r="R308" s="87">
        <f t="shared" si="30"/>
        <v>0</v>
      </c>
      <c r="S308" s="87">
        <f t="shared" si="30"/>
        <v>0</v>
      </c>
      <c r="T308" s="87">
        <f t="shared" si="30"/>
        <v>0</v>
      </c>
      <c r="U308" s="87">
        <f t="shared" si="30"/>
        <v>0</v>
      </c>
      <c r="V308" s="87">
        <f t="shared" si="30"/>
        <v>0</v>
      </c>
      <c r="W308" s="87">
        <f t="shared" si="30"/>
        <v>0</v>
      </c>
      <c r="X308" s="87">
        <f t="shared" si="30"/>
        <v>0</v>
      </c>
      <c r="Y308" s="87">
        <f t="shared" si="30"/>
        <v>0</v>
      </c>
      <c r="Z308" s="87">
        <f t="shared" si="30"/>
        <v>0</v>
      </c>
    </row>
    <row r="309" spans="2:26" s="79" customFormat="1" x14ac:dyDescent="0.2">
      <c r="B309" s="86">
        <f>'3. Investeringen'!B309</f>
        <v>295</v>
      </c>
      <c r="C309" s="86" t="str">
        <f>'3. Investeringen'!C309</f>
        <v>Nieuwe investeringen</v>
      </c>
      <c r="D309" s="86" t="str">
        <f>'3. Investeringen'!F309</f>
        <v>TD</v>
      </c>
      <c r="E309" s="173">
        <f>'3. Investeringen'!M309</f>
        <v>28.5</v>
      </c>
      <c r="F309" s="121">
        <f>'3. Investeringen'!N309</f>
        <v>2011</v>
      </c>
      <c r="G309" s="86">
        <f>'3. Investeringen'!O309</f>
        <v>52134.327999999994</v>
      </c>
      <c r="H309" s="20"/>
      <c r="I309" s="138">
        <f>'5. Selectie'!P358</f>
        <v>1</v>
      </c>
      <c r="J309" s="20"/>
      <c r="K309" s="87">
        <f t="shared" si="30"/>
        <v>52134.327999999994</v>
      </c>
      <c r="L309" s="87">
        <f t="shared" si="30"/>
        <v>0</v>
      </c>
      <c r="M309" s="87">
        <f t="shared" si="30"/>
        <v>0</v>
      </c>
      <c r="N309" s="87">
        <f t="shared" si="30"/>
        <v>0</v>
      </c>
      <c r="O309" s="87">
        <f t="shared" si="30"/>
        <v>0</v>
      </c>
      <c r="P309" s="87">
        <f t="shared" si="30"/>
        <v>0</v>
      </c>
      <c r="Q309" s="87">
        <f t="shared" si="30"/>
        <v>0</v>
      </c>
      <c r="R309" s="87">
        <f t="shared" si="30"/>
        <v>0</v>
      </c>
      <c r="S309" s="87">
        <f t="shared" si="30"/>
        <v>0</v>
      </c>
      <c r="T309" s="87">
        <f t="shared" si="30"/>
        <v>0</v>
      </c>
      <c r="U309" s="87">
        <f t="shared" si="30"/>
        <v>0</v>
      </c>
      <c r="V309" s="87">
        <f t="shared" si="30"/>
        <v>0</v>
      </c>
      <c r="W309" s="87">
        <f t="shared" si="30"/>
        <v>0</v>
      </c>
      <c r="X309" s="87">
        <f t="shared" si="30"/>
        <v>0</v>
      </c>
      <c r="Y309" s="87">
        <f t="shared" si="30"/>
        <v>0</v>
      </c>
      <c r="Z309" s="87">
        <f t="shared" si="30"/>
        <v>0</v>
      </c>
    </row>
    <row r="310" spans="2:26" s="79" customFormat="1" x14ac:dyDescent="0.2">
      <c r="B310" s="86">
        <f>'3. Investeringen'!B310</f>
        <v>296</v>
      </c>
      <c r="C310" s="86" t="str">
        <f>'3. Investeringen'!C310</f>
        <v>Nieuwe investeringen</v>
      </c>
      <c r="D310" s="86" t="str">
        <f>'3. Investeringen'!F310</f>
        <v>TD</v>
      </c>
      <c r="E310" s="173">
        <f>'3. Investeringen'!M310</f>
        <v>54.5</v>
      </c>
      <c r="F310" s="121">
        <f>'3. Investeringen'!N310</f>
        <v>2011</v>
      </c>
      <c r="G310" s="86">
        <f>'3. Investeringen'!O310</f>
        <v>207639.72836363636</v>
      </c>
      <c r="H310" s="20"/>
      <c r="I310" s="138">
        <f>'5. Selectie'!P359</f>
        <v>1</v>
      </c>
      <c r="J310" s="20"/>
      <c r="K310" s="87">
        <f t="shared" si="30"/>
        <v>207639.72836363636</v>
      </c>
      <c r="L310" s="87">
        <f t="shared" si="30"/>
        <v>0</v>
      </c>
      <c r="M310" s="87">
        <f t="shared" si="30"/>
        <v>0</v>
      </c>
      <c r="N310" s="87">
        <f t="shared" si="30"/>
        <v>0</v>
      </c>
      <c r="O310" s="87">
        <f t="shared" si="30"/>
        <v>0</v>
      </c>
      <c r="P310" s="87">
        <f t="shared" si="30"/>
        <v>0</v>
      </c>
      <c r="Q310" s="87">
        <f t="shared" si="30"/>
        <v>0</v>
      </c>
      <c r="R310" s="87">
        <f t="shared" si="30"/>
        <v>0</v>
      </c>
      <c r="S310" s="87">
        <f t="shared" si="30"/>
        <v>0</v>
      </c>
      <c r="T310" s="87">
        <f t="shared" si="30"/>
        <v>0</v>
      </c>
      <c r="U310" s="87">
        <f t="shared" si="30"/>
        <v>0</v>
      </c>
      <c r="V310" s="87">
        <f t="shared" si="30"/>
        <v>0</v>
      </c>
      <c r="W310" s="87">
        <f t="shared" si="30"/>
        <v>0</v>
      </c>
      <c r="X310" s="87">
        <f t="shared" si="30"/>
        <v>0</v>
      </c>
      <c r="Y310" s="87">
        <f t="shared" si="30"/>
        <v>0</v>
      </c>
      <c r="Z310" s="87">
        <f t="shared" si="30"/>
        <v>0</v>
      </c>
    </row>
    <row r="311" spans="2:26" s="79" customFormat="1" x14ac:dyDescent="0.2">
      <c r="B311" s="86">
        <f>'3. Investeringen'!B311</f>
        <v>297</v>
      </c>
      <c r="C311" s="86" t="str">
        <f>'3. Investeringen'!C311</f>
        <v>Nieuwe investeringen</v>
      </c>
      <c r="D311" s="86" t="str">
        <f>'3. Investeringen'!F311</f>
        <v>TD</v>
      </c>
      <c r="E311" s="173">
        <f>'3. Investeringen'!M311</f>
        <v>44.5</v>
      </c>
      <c r="F311" s="121">
        <f>'3. Investeringen'!N311</f>
        <v>2011</v>
      </c>
      <c r="G311" s="86">
        <f>'3. Investeringen'!O311</f>
        <v>767489.1464444442</v>
      </c>
      <c r="H311" s="20"/>
      <c r="I311" s="138">
        <f>'5. Selectie'!P360</f>
        <v>1</v>
      </c>
      <c r="J311" s="20"/>
      <c r="K311" s="87">
        <f t="shared" si="30"/>
        <v>767489.1464444442</v>
      </c>
      <c r="L311" s="87">
        <f t="shared" si="30"/>
        <v>0</v>
      </c>
      <c r="M311" s="87">
        <f t="shared" si="30"/>
        <v>0</v>
      </c>
      <c r="N311" s="87">
        <f t="shared" si="30"/>
        <v>0</v>
      </c>
      <c r="O311" s="87">
        <f t="shared" si="30"/>
        <v>0</v>
      </c>
      <c r="P311" s="87">
        <f t="shared" si="30"/>
        <v>0</v>
      </c>
      <c r="Q311" s="87">
        <f t="shared" si="30"/>
        <v>0</v>
      </c>
      <c r="R311" s="87">
        <f t="shared" si="30"/>
        <v>0</v>
      </c>
      <c r="S311" s="87">
        <f t="shared" si="30"/>
        <v>0</v>
      </c>
      <c r="T311" s="87">
        <f t="shared" si="30"/>
        <v>0</v>
      </c>
      <c r="U311" s="87">
        <f t="shared" si="30"/>
        <v>0</v>
      </c>
      <c r="V311" s="87">
        <f t="shared" si="30"/>
        <v>0</v>
      </c>
      <c r="W311" s="87">
        <f t="shared" si="30"/>
        <v>0</v>
      </c>
      <c r="X311" s="87">
        <f t="shared" si="30"/>
        <v>0</v>
      </c>
      <c r="Y311" s="87">
        <f t="shared" si="30"/>
        <v>0</v>
      </c>
      <c r="Z311" s="87">
        <f t="shared" si="30"/>
        <v>0</v>
      </c>
    </row>
    <row r="312" spans="2:26" s="79" customFormat="1" x14ac:dyDescent="0.2">
      <c r="B312" s="86">
        <f>'3. Investeringen'!B312</f>
        <v>298</v>
      </c>
      <c r="C312" s="86" t="str">
        <f>'3. Investeringen'!C312</f>
        <v>Nieuwe investeringen</v>
      </c>
      <c r="D312" s="86" t="str">
        <f>'3. Investeringen'!F312</f>
        <v>TD</v>
      </c>
      <c r="E312" s="173">
        <f>'3. Investeringen'!M312</f>
        <v>29.5</v>
      </c>
      <c r="F312" s="121">
        <f>'3. Investeringen'!N312</f>
        <v>2011</v>
      </c>
      <c r="G312" s="86">
        <f>'3. Investeringen'!O312</f>
        <v>58215.585166666664</v>
      </c>
      <c r="H312" s="20"/>
      <c r="I312" s="138">
        <f>'5. Selectie'!P361</f>
        <v>1</v>
      </c>
      <c r="J312" s="20"/>
      <c r="K312" s="87">
        <f t="shared" si="30"/>
        <v>58215.585166666664</v>
      </c>
      <c r="L312" s="87">
        <f t="shared" si="30"/>
        <v>0</v>
      </c>
      <c r="M312" s="87">
        <f t="shared" si="30"/>
        <v>0</v>
      </c>
      <c r="N312" s="87">
        <f t="shared" si="30"/>
        <v>0</v>
      </c>
      <c r="O312" s="87">
        <f t="shared" si="30"/>
        <v>0</v>
      </c>
      <c r="P312" s="87">
        <f t="shared" si="30"/>
        <v>0</v>
      </c>
      <c r="Q312" s="87">
        <f t="shared" si="30"/>
        <v>0</v>
      </c>
      <c r="R312" s="87">
        <f t="shared" si="30"/>
        <v>0</v>
      </c>
      <c r="S312" s="87">
        <f t="shared" si="30"/>
        <v>0</v>
      </c>
      <c r="T312" s="87">
        <f t="shared" si="30"/>
        <v>0</v>
      </c>
      <c r="U312" s="87">
        <f t="shared" si="30"/>
        <v>0</v>
      </c>
      <c r="V312" s="87">
        <f t="shared" si="30"/>
        <v>0</v>
      </c>
      <c r="W312" s="87">
        <f t="shared" si="30"/>
        <v>0</v>
      </c>
      <c r="X312" s="87">
        <f t="shared" si="30"/>
        <v>0</v>
      </c>
      <c r="Y312" s="87">
        <f t="shared" si="30"/>
        <v>0</v>
      </c>
      <c r="Z312" s="87">
        <f t="shared" si="30"/>
        <v>0</v>
      </c>
    </row>
    <row r="313" spans="2:26" s="79" customFormat="1" x14ac:dyDescent="0.2">
      <c r="B313" s="86">
        <f>'3. Investeringen'!B313</f>
        <v>299</v>
      </c>
      <c r="C313" s="86" t="str">
        <f>'3. Investeringen'!C313</f>
        <v>Nieuwe investeringen</v>
      </c>
      <c r="D313" s="86" t="str">
        <f>'3. Investeringen'!F313</f>
        <v>TD</v>
      </c>
      <c r="E313" s="173">
        <f>'3. Investeringen'!M313</f>
        <v>55</v>
      </c>
      <c r="F313" s="121">
        <f>'3. Investeringen'!N313</f>
        <v>2011</v>
      </c>
      <c r="G313" s="86">
        <f>'3. Investeringen'!O313</f>
        <v>126894.26</v>
      </c>
      <c r="H313" s="20"/>
      <c r="I313" s="138">
        <f>'5. Selectie'!P362</f>
        <v>1</v>
      </c>
      <c r="J313" s="20"/>
      <c r="K313" s="87">
        <f t="shared" si="30"/>
        <v>126894.26</v>
      </c>
      <c r="L313" s="87">
        <f t="shared" si="30"/>
        <v>0</v>
      </c>
      <c r="M313" s="87">
        <f t="shared" si="30"/>
        <v>0</v>
      </c>
      <c r="N313" s="87">
        <f t="shared" si="30"/>
        <v>0</v>
      </c>
      <c r="O313" s="87">
        <f t="shared" si="30"/>
        <v>0</v>
      </c>
      <c r="P313" s="87">
        <f t="shared" si="30"/>
        <v>0</v>
      </c>
      <c r="Q313" s="87">
        <f t="shared" si="30"/>
        <v>0</v>
      </c>
      <c r="R313" s="87">
        <f t="shared" si="30"/>
        <v>0</v>
      </c>
      <c r="S313" s="87">
        <f t="shared" si="30"/>
        <v>0</v>
      </c>
      <c r="T313" s="87">
        <f t="shared" si="30"/>
        <v>0</v>
      </c>
      <c r="U313" s="87">
        <f t="shared" si="30"/>
        <v>0</v>
      </c>
      <c r="V313" s="87">
        <f t="shared" si="30"/>
        <v>0</v>
      </c>
      <c r="W313" s="87">
        <f t="shared" si="30"/>
        <v>0</v>
      </c>
      <c r="X313" s="87">
        <f t="shared" si="30"/>
        <v>0</v>
      </c>
      <c r="Y313" s="87">
        <f t="shared" si="30"/>
        <v>0</v>
      </c>
      <c r="Z313" s="87">
        <f t="shared" si="30"/>
        <v>0</v>
      </c>
    </row>
    <row r="314" spans="2:26" s="79" customFormat="1" x14ac:dyDescent="0.2">
      <c r="B314" s="86">
        <f>'3. Investeringen'!B314</f>
        <v>300</v>
      </c>
      <c r="C314" s="86" t="str">
        <f>'3. Investeringen'!C314</f>
        <v>Nieuwe investeringen</v>
      </c>
      <c r="D314" s="86" t="str">
        <f>'3. Investeringen'!F314</f>
        <v>TD</v>
      </c>
      <c r="E314" s="173">
        <f>'3. Investeringen'!M314</f>
        <v>45</v>
      </c>
      <c r="F314" s="121">
        <f>'3. Investeringen'!N314</f>
        <v>2011</v>
      </c>
      <c r="G314" s="86">
        <f>'3. Investeringen'!O314</f>
        <v>934686.68000000063</v>
      </c>
      <c r="H314" s="20"/>
      <c r="I314" s="138">
        <f>'5. Selectie'!P363</f>
        <v>1</v>
      </c>
      <c r="J314" s="20"/>
      <c r="K314" s="87">
        <f t="shared" si="30"/>
        <v>934686.68000000063</v>
      </c>
      <c r="L314" s="87">
        <f t="shared" si="30"/>
        <v>0</v>
      </c>
      <c r="M314" s="87">
        <f t="shared" si="30"/>
        <v>0</v>
      </c>
      <c r="N314" s="87">
        <f t="shared" si="30"/>
        <v>0</v>
      </c>
      <c r="O314" s="87">
        <f t="shared" si="30"/>
        <v>0</v>
      </c>
      <c r="P314" s="87">
        <f t="shared" si="30"/>
        <v>0</v>
      </c>
      <c r="Q314" s="87">
        <f t="shared" si="30"/>
        <v>0</v>
      </c>
      <c r="R314" s="87">
        <f t="shared" si="30"/>
        <v>0</v>
      </c>
      <c r="S314" s="87">
        <f t="shared" si="30"/>
        <v>0</v>
      </c>
      <c r="T314" s="87">
        <f t="shared" si="30"/>
        <v>0</v>
      </c>
      <c r="U314" s="87">
        <f t="shared" si="30"/>
        <v>0</v>
      </c>
      <c r="V314" s="87">
        <f t="shared" si="30"/>
        <v>0</v>
      </c>
      <c r="W314" s="87">
        <f t="shared" si="30"/>
        <v>0</v>
      </c>
      <c r="X314" s="87">
        <f t="shared" si="30"/>
        <v>0</v>
      </c>
      <c r="Y314" s="87">
        <f t="shared" si="30"/>
        <v>0</v>
      </c>
      <c r="Z314" s="87">
        <f t="shared" si="30"/>
        <v>0</v>
      </c>
    </row>
    <row r="315" spans="2:26" s="79" customFormat="1" x14ac:dyDescent="0.2">
      <c r="B315" s="86">
        <f>'3. Investeringen'!B315</f>
        <v>301</v>
      </c>
      <c r="C315" s="86" t="str">
        <f>'3. Investeringen'!C315</f>
        <v>Nieuwe investeringen</v>
      </c>
      <c r="D315" s="86" t="str">
        <f>'3. Investeringen'!F315</f>
        <v>TD</v>
      </c>
      <c r="E315" s="173">
        <f>'3. Investeringen'!M315</f>
        <v>30</v>
      </c>
      <c r="F315" s="121">
        <f>'3. Investeringen'!N315</f>
        <v>2011</v>
      </c>
      <c r="G315" s="86">
        <f>'3. Investeringen'!O315</f>
        <v>45735.30999999999</v>
      </c>
      <c r="H315" s="20"/>
      <c r="I315" s="138">
        <f>'5. Selectie'!P364</f>
        <v>1</v>
      </c>
      <c r="J315" s="20"/>
      <c r="K315" s="87">
        <f t="shared" ref="K315:Z324" si="31">($F315=K$14)*$I315*$G315</f>
        <v>45735.30999999999</v>
      </c>
      <c r="L315" s="87">
        <f t="shared" si="31"/>
        <v>0</v>
      </c>
      <c r="M315" s="87">
        <f t="shared" si="31"/>
        <v>0</v>
      </c>
      <c r="N315" s="87">
        <f t="shared" si="31"/>
        <v>0</v>
      </c>
      <c r="O315" s="87">
        <f t="shared" si="31"/>
        <v>0</v>
      </c>
      <c r="P315" s="87">
        <f t="shared" si="31"/>
        <v>0</v>
      </c>
      <c r="Q315" s="87">
        <f t="shared" si="31"/>
        <v>0</v>
      </c>
      <c r="R315" s="87">
        <f t="shared" si="31"/>
        <v>0</v>
      </c>
      <c r="S315" s="87">
        <f t="shared" si="31"/>
        <v>0</v>
      </c>
      <c r="T315" s="87">
        <f t="shared" si="31"/>
        <v>0</v>
      </c>
      <c r="U315" s="87">
        <f t="shared" si="31"/>
        <v>0</v>
      </c>
      <c r="V315" s="87">
        <f t="shared" si="31"/>
        <v>0</v>
      </c>
      <c r="W315" s="87">
        <f t="shared" si="31"/>
        <v>0</v>
      </c>
      <c r="X315" s="87">
        <f t="shared" si="31"/>
        <v>0</v>
      </c>
      <c r="Y315" s="87">
        <f t="shared" si="31"/>
        <v>0</v>
      </c>
      <c r="Z315" s="87">
        <f t="shared" si="31"/>
        <v>0</v>
      </c>
    </row>
    <row r="316" spans="2:26" s="79" customFormat="1" x14ac:dyDescent="0.2">
      <c r="B316" s="86">
        <f>'3. Investeringen'!B316</f>
        <v>302</v>
      </c>
      <c r="C316" s="86" t="str">
        <f>'3. Investeringen'!C316</f>
        <v>Nieuwe investeringen</v>
      </c>
      <c r="D316" s="86" t="str">
        <f>'3. Investeringen'!F316</f>
        <v>TD</v>
      </c>
      <c r="E316" s="173">
        <f>'3. Investeringen'!M316</f>
        <v>55</v>
      </c>
      <c r="F316" s="121">
        <f>'3. Investeringen'!N316</f>
        <v>2012</v>
      </c>
      <c r="G316" s="86">
        <f>'3. Investeringen'!O316</f>
        <v>72226.31</v>
      </c>
      <c r="H316" s="20"/>
      <c r="I316" s="138">
        <f>'5. Selectie'!P365</f>
        <v>1</v>
      </c>
      <c r="J316" s="20"/>
      <c r="K316" s="87">
        <f t="shared" si="31"/>
        <v>0</v>
      </c>
      <c r="L316" s="87">
        <f t="shared" si="31"/>
        <v>72226.31</v>
      </c>
      <c r="M316" s="87">
        <f t="shared" si="31"/>
        <v>0</v>
      </c>
      <c r="N316" s="87">
        <f t="shared" si="31"/>
        <v>0</v>
      </c>
      <c r="O316" s="87">
        <f t="shared" si="31"/>
        <v>0</v>
      </c>
      <c r="P316" s="87">
        <f t="shared" si="31"/>
        <v>0</v>
      </c>
      <c r="Q316" s="87">
        <f t="shared" si="31"/>
        <v>0</v>
      </c>
      <c r="R316" s="87">
        <f t="shared" si="31"/>
        <v>0</v>
      </c>
      <c r="S316" s="87">
        <f t="shared" si="31"/>
        <v>0</v>
      </c>
      <c r="T316" s="87">
        <f t="shared" si="31"/>
        <v>0</v>
      </c>
      <c r="U316" s="87">
        <f t="shared" si="31"/>
        <v>0</v>
      </c>
      <c r="V316" s="87">
        <f t="shared" si="31"/>
        <v>0</v>
      </c>
      <c r="W316" s="87">
        <f t="shared" si="31"/>
        <v>0</v>
      </c>
      <c r="X316" s="87">
        <f t="shared" si="31"/>
        <v>0</v>
      </c>
      <c r="Y316" s="87">
        <f t="shared" si="31"/>
        <v>0</v>
      </c>
      <c r="Z316" s="87">
        <f t="shared" si="31"/>
        <v>0</v>
      </c>
    </row>
    <row r="317" spans="2:26" s="79" customFormat="1" x14ac:dyDescent="0.2">
      <c r="B317" s="86">
        <f>'3. Investeringen'!B317</f>
        <v>303</v>
      </c>
      <c r="C317" s="86" t="str">
        <f>'3. Investeringen'!C317</f>
        <v>Nieuwe investeringen</v>
      </c>
      <c r="D317" s="86" t="str">
        <f>'3. Investeringen'!F317</f>
        <v>TD</v>
      </c>
      <c r="E317" s="173">
        <f>'3. Investeringen'!M317</f>
        <v>45</v>
      </c>
      <c r="F317" s="121">
        <f>'3. Investeringen'!N317</f>
        <v>2012</v>
      </c>
      <c r="G317" s="86">
        <f>'3. Investeringen'!O317</f>
        <v>517974.18000000046</v>
      </c>
      <c r="H317" s="20"/>
      <c r="I317" s="138">
        <f>'5. Selectie'!P366</f>
        <v>1</v>
      </c>
      <c r="J317" s="20"/>
      <c r="K317" s="87">
        <f t="shared" si="31"/>
        <v>0</v>
      </c>
      <c r="L317" s="87">
        <f t="shared" si="31"/>
        <v>517974.18000000046</v>
      </c>
      <c r="M317" s="87">
        <f t="shared" si="31"/>
        <v>0</v>
      </c>
      <c r="N317" s="87">
        <f t="shared" si="31"/>
        <v>0</v>
      </c>
      <c r="O317" s="87">
        <f t="shared" si="31"/>
        <v>0</v>
      </c>
      <c r="P317" s="87">
        <f t="shared" si="31"/>
        <v>0</v>
      </c>
      <c r="Q317" s="87">
        <f t="shared" si="31"/>
        <v>0</v>
      </c>
      <c r="R317" s="87">
        <f t="shared" si="31"/>
        <v>0</v>
      </c>
      <c r="S317" s="87">
        <f t="shared" si="31"/>
        <v>0</v>
      </c>
      <c r="T317" s="87">
        <f t="shared" si="31"/>
        <v>0</v>
      </c>
      <c r="U317" s="87">
        <f t="shared" si="31"/>
        <v>0</v>
      </c>
      <c r="V317" s="87">
        <f t="shared" si="31"/>
        <v>0</v>
      </c>
      <c r="W317" s="87">
        <f t="shared" si="31"/>
        <v>0</v>
      </c>
      <c r="X317" s="87">
        <f t="shared" si="31"/>
        <v>0</v>
      </c>
      <c r="Y317" s="87">
        <f t="shared" si="31"/>
        <v>0</v>
      </c>
      <c r="Z317" s="87">
        <f t="shared" si="31"/>
        <v>0</v>
      </c>
    </row>
    <row r="318" spans="2:26" s="79" customFormat="1" x14ac:dyDescent="0.2">
      <c r="B318" s="86">
        <f>'3. Investeringen'!B318</f>
        <v>304</v>
      </c>
      <c r="C318" s="86" t="str">
        <f>'3. Investeringen'!C318</f>
        <v>Nieuwe investeringen</v>
      </c>
      <c r="D318" s="86" t="str">
        <f>'3. Investeringen'!F318</f>
        <v>TD</v>
      </c>
      <c r="E318" s="173">
        <f>'3. Investeringen'!M318</f>
        <v>30</v>
      </c>
      <c r="F318" s="121">
        <f>'3. Investeringen'!N318</f>
        <v>2012</v>
      </c>
      <c r="G318" s="86">
        <f>'3. Investeringen'!O318</f>
        <v>1689.5899999999997</v>
      </c>
      <c r="H318" s="20"/>
      <c r="I318" s="138">
        <f>'5. Selectie'!P367</f>
        <v>1</v>
      </c>
      <c r="J318" s="20"/>
      <c r="K318" s="87">
        <f t="shared" si="31"/>
        <v>0</v>
      </c>
      <c r="L318" s="87">
        <f t="shared" si="31"/>
        <v>1689.5899999999997</v>
      </c>
      <c r="M318" s="87">
        <f t="shared" si="31"/>
        <v>0</v>
      </c>
      <c r="N318" s="87">
        <f t="shared" si="31"/>
        <v>0</v>
      </c>
      <c r="O318" s="87">
        <f t="shared" si="31"/>
        <v>0</v>
      </c>
      <c r="P318" s="87">
        <f t="shared" si="31"/>
        <v>0</v>
      </c>
      <c r="Q318" s="87">
        <f t="shared" si="31"/>
        <v>0</v>
      </c>
      <c r="R318" s="87">
        <f t="shared" si="31"/>
        <v>0</v>
      </c>
      <c r="S318" s="87">
        <f t="shared" si="31"/>
        <v>0</v>
      </c>
      <c r="T318" s="87">
        <f t="shared" si="31"/>
        <v>0</v>
      </c>
      <c r="U318" s="87">
        <f t="shared" si="31"/>
        <v>0</v>
      </c>
      <c r="V318" s="87">
        <f t="shared" si="31"/>
        <v>0</v>
      </c>
      <c r="W318" s="87">
        <f t="shared" si="31"/>
        <v>0</v>
      </c>
      <c r="X318" s="87">
        <f t="shared" si="31"/>
        <v>0</v>
      </c>
      <c r="Y318" s="87">
        <f t="shared" si="31"/>
        <v>0</v>
      </c>
      <c r="Z318" s="87">
        <f t="shared" si="31"/>
        <v>0</v>
      </c>
    </row>
    <row r="319" spans="2:26" s="79" customFormat="1" x14ac:dyDescent="0.2">
      <c r="B319" s="86">
        <f>'3. Investeringen'!B319</f>
        <v>305</v>
      </c>
      <c r="C319" s="86" t="str">
        <f>'3. Investeringen'!C319</f>
        <v>Nieuwe investeringen</v>
      </c>
      <c r="D319" s="86" t="str">
        <f>'3. Investeringen'!F319</f>
        <v>TD</v>
      </c>
      <c r="E319" s="173">
        <f>'3. Investeringen'!M319</f>
        <v>55</v>
      </c>
      <c r="F319" s="121">
        <f>'3. Investeringen'!N319</f>
        <v>2013</v>
      </c>
      <c r="G319" s="86">
        <f>'3. Investeringen'!O319</f>
        <v>46364.819999999978</v>
      </c>
      <c r="H319" s="20"/>
      <c r="I319" s="138">
        <f>'5. Selectie'!P368</f>
        <v>1</v>
      </c>
      <c r="J319" s="20"/>
      <c r="K319" s="87">
        <f t="shared" si="31"/>
        <v>0</v>
      </c>
      <c r="L319" s="87">
        <f t="shared" si="31"/>
        <v>0</v>
      </c>
      <c r="M319" s="87">
        <f t="shared" si="31"/>
        <v>46364.819999999978</v>
      </c>
      <c r="N319" s="87">
        <f t="shared" si="31"/>
        <v>0</v>
      </c>
      <c r="O319" s="87">
        <f t="shared" si="31"/>
        <v>0</v>
      </c>
      <c r="P319" s="87">
        <f t="shared" si="31"/>
        <v>0</v>
      </c>
      <c r="Q319" s="87">
        <f t="shared" si="31"/>
        <v>0</v>
      </c>
      <c r="R319" s="87">
        <f t="shared" si="31"/>
        <v>0</v>
      </c>
      <c r="S319" s="87">
        <f t="shared" si="31"/>
        <v>0</v>
      </c>
      <c r="T319" s="87">
        <f t="shared" si="31"/>
        <v>0</v>
      </c>
      <c r="U319" s="87">
        <f t="shared" si="31"/>
        <v>0</v>
      </c>
      <c r="V319" s="87">
        <f t="shared" si="31"/>
        <v>0</v>
      </c>
      <c r="W319" s="87">
        <f t="shared" si="31"/>
        <v>0</v>
      </c>
      <c r="X319" s="87">
        <f t="shared" si="31"/>
        <v>0</v>
      </c>
      <c r="Y319" s="87">
        <f t="shared" si="31"/>
        <v>0</v>
      </c>
      <c r="Z319" s="87">
        <f t="shared" si="31"/>
        <v>0</v>
      </c>
    </row>
    <row r="320" spans="2:26" s="79" customFormat="1" x14ac:dyDescent="0.2">
      <c r="B320" s="86">
        <f>'3. Investeringen'!B320</f>
        <v>306</v>
      </c>
      <c r="C320" s="86" t="str">
        <f>'3. Investeringen'!C320</f>
        <v>Nieuwe investeringen</v>
      </c>
      <c r="D320" s="86" t="str">
        <f>'3. Investeringen'!F320</f>
        <v>TD</v>
      </c>
      <c r="E320" s="173">
        <f>'3. Investeringen'!M320</f>
        <v>45</v>
      </c>
      <c r="F320" s="121">
        <f>'3. Investeringen'!N320</f>
        <v>2013</v>
      </c>
      <c r="G320" s="86">
        <f>'3. Investeringen'!O320</f>
        <v>1175291.1900000006</v>
      </c>
      <c r="H320" s="20"/>
      <c r="I320" s="138">
        <f>'5. Selectie'!P369</f>
        <v>1</v>
      </c>
      <c r="J320" s="20"/>
      <c r="K320" s="87">
        <f t="shared" si="31"/>
        <v>0</v>
      </c>
      <c r="L320" s="87">
        <f t="shared" si="31"/>
        <v>0</v>
      </c>
      <c r="M320" s="87">
        <f t="shared" si="31"/>
        <v>1175291.1900000006</v>
      </c>
      <c r="N320" s="87">
        <f t="shared" si="31"/>
        <v>0</v>
      </c>
      <c r="O320" s="87">
        <f t="shared" si="31"/>
        <v>0</v>
      </c>
      <c r="P320" s="87">
        <f t="shared" si="31"/>
        <v>0</v>
      </c>
      <c r="Q320" s="87">
        <f t="shared" si="31"/>
        <v>0</v>
      </c>
      <c r="R320" s="87">
        <f t="shared" si="31"/>
        <v>0</v>
      </c>
      <c r="S320" s="87">
        <f t="shared" si="31"/>
        <v>0</v>
      </c>
      <c r="T320" s="87">
        <f t="shared" si="31"/>
        <v>0</v>
      </c>
      <c r="U320" s="87">
        <f t="shared" si="31"/>
        <v>0</v>
      </c>
      <c r="V320" s="87">
        <f t="shared" si="31"/>
        <v>0</v>
      </c>
      <c r="W320" s="87">
        <f t="shared" si="31"/>
        <v>0</v>
      </c>
      <c r="X320" s="87">
        <f t="shared" si="31"/>
        <v>0</v>
      </c>
      <c r="Y320" s="87">
        <f t="shared" si="31"/>
        <v>0</v>
      </c>
      <c r="Z320" s="87">
        <f t="shared" si="31"/>
        <v>0</v>
      </c>
    </row>
    <row r="321" spans="2:26" s="79" customFormat="1" x14ac:dyDescent="0.2">
      <c r="B321" s="86">
        <f>'3. Investeringen'!B321</f>
        <v>307</v>
      </c>
      <c r="C321" s="86" t="str">
        <f>'3. Investeringen'!C321</f>
        <v>Nieuwe investeringen</v>
      </c>
      <c r="D321" s="86" t="str">
        <f>'3. Investeringen'!F321</f>
        <v>TD</v>
      </c>
      <c r="E321" s="173">
        <f>'3. Investeringen'!M321</f>
        <v>30</v>
      </c>
      <c r="F321" s="121">
        <f>'3. Investeringen'!N321</f>
        <v>2013</v>
      </c>
      <c r="G321" s="86">
        <f>'3. Investeringen'!O321</f>
        <v>-145.82999999999998</v>
      </c>
      <c r="H321" s="20"/>
      <c r="I321" s="138">
        <f>'5. Selectie'!P370</f>
        <v>1</v>
      </c>
      <c r="J321" s="20"/>
      <c r="K321" s="87">
        <f t="shared" si="31"/>
        <v>0</v>
      </c>
      <c r="L321" s="87">
        <f t="shared" si="31"/>
        <v>0</v>
      </c>
      <c r="M321" s="87">
        <f t="shared" si="31"/>
        <v>-145.82999999999998</v>
      </c>
      <c r="N321" s="87">
        <f t="shared" si="31"/>
        <v>0</v>
      </c>
      <c r="O321" s="87">
        <f t="shared" si="31"/>
        <v>0</v>
      </c>
      <c r="P321" s="87">
        <f t="shared" si="31"/>
        <v>0</v>
      </c>
      <c r="Q321" s="87">
        <f t="shared" si="31"/>
        <v>0</v>
      </c>
      <c r="R321" s="87">
        <f t="shared" si="31"/>
        <v>0</v>
      </c>
      <c r="S321" s="87">
        <f t="shared" si="31"/>
        <v>0</v>
      </c>
      <c r="T321" s="87">
        <f t="shared" si="31"/>
        <v>0</v>
      </c>
      <c r="U321" s="87">
        <f t="shared" si="31"/>
        <v>0</v>
      </c>
      <c r="V321" s="87">
        <f t="shared" si="31"/>
        <v>0</v>
      </c>
      <c r="W321" s="87">
        <f t="shared" si="31"/>
        <v>0</v>
      </c>
      <c r="X321" s="87">
        <f t="shared" si="31"/>
        <v>0</v>
      </c>
      <c r="Y321" s="87">
        <f t="shared" si="31"/>
        <v>0</v>
      </c>
      <c r="Z321" s="87">
        <f t="shared" si="31"/>
        <v>0</v>
      </c>
    </row>
    <row r="322" spans="2:26" s="79" customFormat="1" x14ac:dyDescent="0.2">
      <c r="B322" s="86">
        <f>'3. Investeringen'!B322</f>
        <v>308</v>
      </c>
      <c r="C322" s="86" t="str">
        <f>'3. Investeringen'!C322</f>
        <v>Nieuwe investeringen</v>
      </c>
      <c r="D322" s="86" t="str">
        <f>'3. Investeringen'!F322</f>
        <v>TD</v>
      </c>
      <c r="E322" s="173">
        <f>'3. Investeringen'!M322</f>
        <v>55</v>
      </c>
      <c r="F322" s="121">
        <f>'3. Investeringen'!N322</f>
        <v>2014</v>
      </c>
      <c r="G322" s="86">
        <f>'3. Investeringen'!O322</f>
        <v>-6065.17</v>
      </c>
      <c r="H322" s="20"/>
      <c r="I322" s="138">
        <f>'5. Selectie'!P371</f>
        <v>1</v>
      </c>
      <c r="J322" s="20"/>
      <c r="K322" s="87">
        <f t="shared" si="31"/>
        <v>0</v>
      </c>
      <c r="L322" s="87">
        <f t="shared" si="31"/>
        <v>0</v>
      </c>
      <c r="M322" s="87">
        <f t="shared" si="31"/>
        <v>0</v>
      </c>
      <c r="N322" s="87">
        <f t="shared" si="31"/>
        <v>-6065.17</v>
      </c>
      <c r="O322" s="87">
        <f t="shared" si="31"/>
        <v>0</v>
      </c>
      <c r="P322" s="87">
        <f t="shared" si="31"/>
        <v>0</v>
      </c>
      <c r="Q322" s="87">
        <f t="shared" si="31"/>
        <v>0</v>
      </c>
      <c r="R322" s="87">
        <f t="shared" si="31"/>
        <v>0</v>
      </c>
      <c r="S322" s="87">
        <f t="shared" si="31"/>
        <v>0</v>
      </c>
      <c r="T322" s="87">
        <f t="shared" si="31"/>
        <v>0</v>
      </c>
      <c r="U322" s="87">
        <f t="shared" si="31"/>
        <v>0</v>
      </c>
      <c r="V322" s="87">
        <f t="shared" si="31"/>
        <v>0</v>
      </c>
      <c r="W322" s="87">
        <f t="shared" si="31"/>
        <v>0</v>
      </c>
      <c r="X322" s="87">
        <f t="shared" si="31"/>
        <v>0</v>
      </c>
      <c r="Y322" s="87">
        <f t="shared" si="31"/>
        <v>0</v>
      </c>
      <c r="Z322" s="87">
        <f t="shared" si="31"/>
        <v>0</v>
      </c>
    </row>
    <row r="323" spans="2:26" s="79" customFormat="1" x14ac:dyDescent="0.2">
      <c r="B323" s="86">
        <f>'3. Investeringen'!B323</f>
        <v>309</v>
      </c>
      <c r="C323" s="86" t="str">
        <f>'3. Investeringen'!C323</f>
        <v>Nieuwe investeringen</v>
      </c>
      <c r="D323" s="86" t="str">
        <f>'3. Investeringen'!F323</f>
        <v>TD</v>
      </c>
      <c r="E323" s="173">
        <f>'3. Investeringen'!M323</f>
        <v>45</v>
      </c>
      <c r="F323" s="121">
        <f>'3. Investeringen'!N323</f>
        <v>2014</v>
      </c>
      <c r="G323" s="86">
        <f>'3. Investeringen'!O323</f>
        <v>844025.8600000008</v>
      </c>
      <c r="H323" s="20"/>
      <c r="I323" s="138">
        <f>'5. Selectie'!P372</f>
        <v>1</v>
      </c>
      <c r="J323" s="20"/>
      <c r="K323" s="87">
        <f t="shared" si="31"/>
        <v>0</v>
      </c>
      <c r="L323" s="87">
        <f t="shared" si="31"/>
        <v>0</v>
      </c>
      <c r="M323" s="87">
        <f t="shared" si="31"/>
        <v>0</v>
      </c>
      <c r="N323" s="87">
        <f t="shared" si="31"/>
        <v>844025.8600000008</v>
      </c>
      <c r="O323" s="87">
        <f t="shared" si="31"/>
        <v>0</v>
      </c>
      <c r="P323" s="87">
        <f t="shared" si="31"/>
        <v>0</v>
      </c>
      <c r="Q323" s="87">
        <f t="shared" si="31"/>
        <v>0</v>
      </c>
      <c r="R323" s="87">
        <f t="shared" si="31"/>
        <v>0</v>
      </c>
      <c r="S323" s="87">
        <f t="shared" si="31"/>
        <v>0</v>
      </c>
      <c r="T323" s="87">
        <f t="shared" si="31"/>
        <v>0</v>
      </c>
      <c r="U323" s="87">
        <f t="shared" si="31"/>
        <v>0</v>
      </c>
      <c r="V323" s="87">
        <f t="shared" si="31"/>
        <v>0</v>
      </c>
      <c r="W323" s="87">
        <f t="shared" si="31"/>
        <v>0</v>
      </c>
      <c r="X323" s="87">
        <f t="shared" si="31"/>
        <v>0</v>
      </c>
      <c r="Y323" s="87">
        <f t="shared" si="31"/>
        <v>0</v>
      </c>
      <c r="Z323" s="87">
        <f t="shared" si="31"/>
        <v>0</v>
      </c>
    </row>
    <row r="324" spans="2:26" s="79" customFormat="1" x14ac:dyDescent="0.2">
      <c r="B324" s="86">
        <f>'3. Investeringen'!B324</f>
        <v>310</v>
      </c>
      <c r="C324" s="86" t="str">
        <f>'3. Investeringen'!C324</f>
        <v>Nieuwe investeringen</v>
      </c>
      <c r="D324" s="86" t="str">
        <f>'3. Investeringen'!F324</f>
        <v>TD</v>
      </c>
      <c r="E324" s="173">
        <f>'3. Investeringen'!M324</f>
        <v>30</v>
      </c>
      <c r="F324" s="121">
        <f>'3. Investeringen'!N324</f>
        <v>2014</v>
      </c>
      <c r="G324" s="86">
        <f>'3. Investeringen'!O324</f>
        <v>213.5</v>
      </c>
      <c r="H324" s="20"/>
      <c r="I324" s="138">
        <f>'5. Selectie'!P373</f>
        <v>1</v>
      </c>
      <c r="J324" s="20"/>
      <c r="K324" s="87">
        <f t="shared" si="31"/>
        <v>0</v>
      </c>
      <c r="L324" s="87">
        <f t="shared" si="31"/>
        <v>0</v>
      </c>
      <c r="M324" s="87">
        <f t="shared" si="31"/>
        <v>0</v>
      </c>
      <c r="N324" s="87">
        <f t="shared" si="31"/>
        <v>213.5</v>
      </c>
      <c r="O324" s="87">
        <f t="shared" si="31"/>
        <v>0</v>
      </c>
      <c r="P324" s="87">
        <f t="shared" si="31"/>
        <v>0</v>
      </c>
      <c r="Q324" s="87">
        <f t="shared" si="31"/>
        <v>0</v>
      </c>
      <c r="R324" s="87">
        <f t="shared" si="31"/>
        <v>0</v>
      </c>
      <c r="S324" s="87">
        <f t="shared" si="31"/>
        <v>0</v>
      </c>
      <c r="T324" s="87">
        <f t="shared" si="31"/>
        <v>0</v>
      </c>
      <c r="U324" s="87">
        <f t="shared" si="31"/>
        <v>0</v>
      </c>
      <c r="V324" s="87">
        <f t="shared" si="31"/>
        <v>0</v>
      </c>
      <c r="W324" s="87">
        <f t="shared" si="31"/>
        <v>0</v>
      </c>
      <c r="X324" s="87">
        <f t="shared" si="31"/>
        <v>0</v>
      </c>
      <c r="Y324" s="87">
        <f t="shared" si="31"/>
        <v>0</v>
      </c>
      <c r="Z324" s="87">
        <f t="shared" si="31"/>
        <v>0</v>
      </c>
    </row>
    <row r="325" spans="2:26" s="79" customFormat="1" x14ac:dyDescent="0.2">
      <c r="B325" s="86">
        <f>'3. Investeringen'!B325</f>
        <v>311</v>
      </c>
      <c r="C325" s="86" t="str">
        <f>'3. Investeringen'!C325</f>
        <v>Nieuwe investeringen</v>
      </c>
      <c r="D325" s="86" t="str">
        <f>'3. Investeringen'!F325</f>
        <v>TD</v>
      </c>
      <c r="E325" s="173">
        <f>'3. Investeringen'!M325</f>
        <v>55</v>
      </c>
      <c r="F325" s="121">
        <f>'3. Investeringen'!N325</f>
        <v>2015</v>
      </c>
      <c r="G325" s="86">
        <f>'3. Investeringen'!O325</f>
        <v>46344.3</v>
      </c>
      <c r="H325" s="20"/>
      <c r="I325" s="138">
        <f>'5. Selectie'!P374</f>
        <v>1</v>
      </c>
      <c r="J325" s="20"/>
      <c r="K325" s="87">
        <f t="shared" ref="K325:Z334" si="32">($F325=K$14)*$I325*$G325</f>
        <v>0</v>
      </c>
      <c r="L325" s="87">
        <f t="shared" si="32"/>
        <v>0</v>
      </c>
      <c r="M325" s="87">
        <f t="shared" si="32"/>
        <v>0</v>
      </c>
      <c r="N325" s="87">
        <f t="shared" si="32"/>
        <v>0</v>
      </c>
      <c r="O325" s="87">
        <f t="shared" si="32"/>
        <v>46344.3</v>
      </c>
      <c r="P325" s="87">
        <f t="shared" si="32"/>
        <v>0</v>
      </c>
      <c r="Q325" s="87">
        <f t="shared" si="32"/>
        <v>0</v>
      </c>
      <c r="R325" s="87">
        <f t="shared" si="32"/>
        <v>0</v>
      </c>
      <c r="S325" s="87">
        <f t="shared" si="32"/>
        <v>0</v>
      </c>
      <c r="T325" s="87">
        <f t="shared" si="32"/>
        <v>0</v>
      </c>
      <c r="U325" s="87">
        <f t="shared" si="32"/>
        <v>0</v>
      </c>
      <c r="V325" s="87">
        <f t="shared" si="32"/>
        <v>0</v>
      </c>
      <c r="W325" s="87">
        <f t="shared" si="32"/>
        <v>0</v>
      </c>
      <c r="X325" s="87">
        <f t="shared" si="32"/>
        <v>0</v>
      </c>
      <c r="Y325" s="87">
        <f t="shared" si="32"/>
        <v>0</v>
      </c>
      <c r="Z325" s="87">
        <f t="shared" si="32"/>
        <v>0</v>
      </c>
    </row>
    <row r="326" spans="2:26" s="79" customFormat="1" x14ac:dyDescent="0.2">
      <c r="B326" s="86">
        <f>'3. Investeringen'!B326</f>
        <v>312</v>
      </c>
      <c r="C326" s="86" t="str">
        <f>'3. Investeringen'!C326</f>
        <v>Nieuwe investeringen</v>
      </c>
      <c r="D326" s="86" t="str">
        <f>'3. Investeringen'!F326</f>
        <v>TD</v>
      </c>
      <c r="E326" s="173">
        <f>'3. Investeringen'!M326</f>
        <v>45</v>
      </c>
      <c r="F326" s="121">
        <f>'3. Investeringen'!N326</f>
        <v>2015</v>
      </c>
      <c r="G326" s="86">
        <f>'3. Investeringen'!O326</f>
        <v>1120576.2800000003</v>
      </c>
      <c r="H326" s="20"/>
      <c r="I326" s="138">
        <f>'5. Selectie'!P375</f>
        <v>1</v>
      </c>
      <c r="J326" s="20"/>
      <c r="K326" s="87">
        <f t="shared" si="32"/>
        <v>0</v>
      </c>
      <c r="L326" s="87">
        <f t="shared" si="32"/>
        <v>0</v>
      </c>
      <c r="M326" s="87">
        <f t="shared" si="32"/>
        <v>0</v>
      </c>
      <c r="N326" s="87">
        <f t="shared" si="32"/>
        <v>0</v>
      </c>
      <c r="O326" s="87">
        <f t="shared" si="32"/>
        <v>1120576.2800000003</v>
      </c>
      <c r="P326" s="87">
        <f t="shared" si="32"/>
        <v>0</v>
      </c>
      <c r="Q326" s="87">
        <f t="shared" si="32"/>
        <v>0</v>
      </c>
      <c r="R326" s="87">
        <f t="shared" si="32"/>
        <v>0</v>
      </c>
      <c r="S326" s="87">
        <f t="shared" si="32"/>
        <v>0</v>
      </c>
      <c r="T326" s="87">
        <f t="shared" si="32"/>
        <v>0</v>
      </c>
      <c r="U326" s="87">
        <f t="shared" si="32"/>
        <v>0</v>
      </c>
      <c r="V326" s="87">
        <f t="shared" si="32"/>
        <v>0</v>
      </c>
      <c r="W326" s="87">
        <f t="shared" si="32"/>
        <v>0</v>
      </c>
      <c r="X326" s="87">
        <f t="shared" si="32"/>
        <v>0</v>
      </c>
      <c r="Y326" s="87">
        <f t="shared" si="32"/>
        <v>0</v>
      </c>
      <c r="Z326" s="87">
        <f t="shared" si="32"/>
        <v>0</v>
      </c>
    </row>
    <row r="327" spans="2:26" s="79" customFormat="1" x14ac:dyDescent="0.2">
      <c r="B327" s="86">
        <f>'3. Investeringen'!B327</f>
        <v>313</v>
      </c>
      <c r="C327" s="86" t="str">
        <f>'3. Investeringen'!C327</f>
        <v>Nieuwe investeringen</v>
      </c>
      <c r="D327" s="86" t="str">
        <f>'3. Investeringen'!F327</f>
        <v>TD</v>
      </c>
      <c r="E327" s="173">
        <f>'3. Investeringen'!M327</f>
        <v>30</v>
      </c>
      <c r="F327" s="121">
        <f>'3. Investeringen'!N327</f>
        <v>2015</v>
      </c>
      <c r="G327" s="86">
        <f>'3. Investeringen'!O327</f>
        <v>12242.38</v>
      </c>
      <c r="H327" s="20"/>
      <c r="I327" s="138">
        <f>'5. Selectie'!P376</f>
        <v>1</v>
      </c>
      <c r="J327" s="20"/>
      <c r="K327" s="87">
        <f t="shared" si="32"/>
        <v>0</v>
      </c>
      <c r="L327" s="87">
        <f t="shared" si="32"/>
        <v>0</v>
      </c>
      <c r="M327" s="87">
        <f t="shared" si="32"/>
        <v>0</v>
      </c>
      <c r="N327" s="87">
        <f t="shared" si="32"/>
        <v>0</v>
      </c>
      <c r="O327" s="87">
        <f t="shared" si="32"/>
        <v>12242.38</v>
      </c>
      <c r="P327" s="87">
        <f t="shared" si="32"/>
        <v>0</v>
      </c>
      <c r="Q327" s="87">
        <f t="shared" si="32"/>
        <v>0</v>
      </c>
      <c r="R327" s="87">
        <f t="shared" si="32"/>
        <v>0</v>
      </c>
      <c r="S327" s="87">
        <f t="shared" si="32"/>
        <v>0</v>
      </c>
      <c r="T327" s="87">
        <f t="shared" si="32"/>
        <v>0</v>
      </c>
      <c r="U327" s="87">
        <f t="shared" si="32"/>
        <v>0</v>
      </c>
      <c r="V327" s="87">
        <f t="shared" si="32"/>
        <v>0</v>
      </c>
      <c r="W327" s="87">
        <f t="shared" si="32"/>
        <v>0</v>
      </c>
      <c r="X327" s="87">
        <f t="shared" si="32"/>
        <v>0</v>
      </c>
      <c r="Y327" s="87">
        <f t="shared" si="32"/>
        <v>0</v>
      </c>
      <c r="Z327" s="87">
        <f t="shared" si="32"/>
        <v>0</v>
      </c>
    </row>
    <row r="328" spans="2:26" s="79" customFormat="1" x14ac:dyDescent="0.2">
      <c r="B328" s="86">
        <f>'3. Investeringen'!B328</f>
        <v>314</v>
      </c>
      <c r="C328" s="86" t="str">
        <f>'3. Investeringen'!C328</f>
        <v>Nieuwe investeringen</v>
      </c>
      <c r="D328" s="86" t="str">
        <f>'3. Investeringen'!F328</f>
        <v>TD</v>
      </c>
      <c r="E328" s="173">
        <f>'3. Investeringen'!M328</f>
        <v>55</v>
      </c>
      <c r="F328" s="121">
        <f>'3. Investeringen'!N328</f>
        <v>2016</v>
      </c>
      <c r="G328" s="86">
        <f>'3. Investeringen'!O328</f>
        <v>184878.84</v>
      </c>
      <c r="H328" s="20"/>
      <c r="I328" s="138">
        <f>'5. Selectie'!P377</f>
        <v>1</v>
      </c>
      <c r="J328" s="20"/>
      <c r="K328" s="87">
        <f t="shared" si="32"/>
        <v>0</v>
      </c>
      <c r="L328" s="87">
        <f t="shared" si="32"/>
        <v>0</v>
      </c>
      <c r="M328" s="87">
        <f t="shared" si="32"/>
        <v>0</v>
      </c>
      <c r="N328" s="87">
        <f t="shared" si="32"/>
        <v>0</v>
      </c>
      <c r="O328" s="87">
        <f t="shared" si="32"/>
        <v>0</v>
      </c>
      <c r="P328" s="87">
        <f t="shared" si="32"/>
        <v>184878.84</v>
      </c>
      <c r="Q328" s="87">
        <f t="shared" si="32"/>
        <v>0</v>
      </c>
      <c r="R328" s="87">
        <f t="shared" si="32"/>
        <v>0</v>
      </c>
      <c r="S328" s="87">
        <f t="shared" si="32"/>
        <v>0</v>
      </c>
      <c r="T328" s="87">
        <f t="shared" si="32"/>
        <v>0</v>
      </c>
      <c r="U328" s="87">
        <f t="shared" si="32"/>
        <v>0</v>
      </c>
      <c r="V328" s="87">
        <f t="shared" si="32"/>
        <v>0</v>
      </c>
      <c r="W328" s="87">
        <f t="shared" si="32"/>
        <v>0</v>
      </c>
      <c r="X328" s="87">
        <f t="shared" si="32"/>
        <v>0</v>
      </c>
      <c r="Y328" s="87">
        <f t="shared" si="32"/>
        <v>0</v>
      </c>
      <c r="Z328" s="87">
        <f t="shared" si="32"/>
        <v>0</v>
      </c>
    </row>
    <row r="329" spans="2:26" s="79" customFormat="1" x14ac:dyDescent="0.2">
      <c r="B329" s="86">
        <f>'3. Investeringen'!B329</f>
        <v>315</v>
      </c>
      <c r="C329" s="86" t="str">
        <f>'3. Investeringen'!C329</f>
        <v>Nieuwe investeringen</v>
      </c>
      <c r="D329" s="86" t="str">
        <f>'3. Investeringen'!F329</f>
        <v>TD</v>
      </c>
      <c r="E329" s="173">
        <f>'3. Investeringen'!M329</f>
        <v>45</v>
      </c>
      <c r="F329" s="121">
        <f>'3. Investeringen'!N329</f>
        <v>2016</v>
      </c>
      <c r="G329" s="86">
        <f>'3. Investeringen'!O329</f>
        <v>1079978.1100000003</v>
      </c>
      <c r="H329" s="20"/>
      <c r="I329" s="138">
        <f>'5. Selectie'!P378</f>
        <v>1</v>
      </c>
      <c r="J329" s="20"/>
      <c r="K329" s="87">
        <f t="shared" si="32"/>
        <v>0</v>
      </c>
      <c r="L329" s="87">
        <f t="shared" si="32"/>
        <v>0</v>
      </c>
      <c r="M329" s="87">
        <f t="shared" si="32"/>
        <v>0</v>
      </c>
      <c r="N329" s="87">
        <f t="shared" si="32"/>
        <v>0</v>
      </c>
      <c r="O329" s="87">
        <f t="shared" si="32"/>
        <v>0</v>
      </c>
      <c r="P329" s="87">
        <f t="shared" si="32"/>
        <v>1079978.1100000003</v>
      </c>
      <c r="Q329" s="87">
        <f t="shared" si="32"/>
        <v>0</v>
      </c>
      <c r="R329" s="87">
        <f t="shared" si="32"/>
        <v>0</v>
      </c>
      <c r="S329" s="87">
        <f t="shared" si="32"/>
        <v>0</v>
      </c>
      <c r="T329" s="87">
        <f t="shared" si="32"/>
        <v>0</v>
      </c>
      <c r="U329" s="87">
        <f t="shared" si="32"/>
        <v>0</v>
      </c>
      <c r="V329" s="87">
        <f t="shared" si="32"/>
        <v>0</v>
      </c>
      <c r="W329" s="87">
        <f t="shared" si="32"/>
        <v>0</v>
      </c>
      <c r="X329" s="87">
        <f t="shared" si="32"/>
        <v>0</v>
      </c>
      <c r="Y329" s="87">
        <f t="shared" si="32"/>
        <v>0</v>
      </c>
      <c r="Z329" s="87">
        <f t="shared" si="32"/>
        <v>0</v>
      </c>
    </row>
    <row r="330" spans="2:26" s="79" customFormat="1" x14ac:dyDescent="0.2">
      <c r="B330" s="86">
        <f>'3. Investeringen'!B330</f>
        <v>316</v>
      </c>
      <c r="C330" s="86" t="str">
        <f>'3. Investeringen'!C330</f>
        <v>Nieuwe investeringen</v>
      </c>
      <c r="D330" s="86" t="str">
        <f>'3. Investeringen'!F330</f>
        <v>TD</v>
      </c>
      <c r="E330" s="173">
        <f>'3. Investeringen'!M330</f>
        <v>30</v>
      </c>
      <c r="F330" s="121">
        <f>'3. Investeringen'!N330</f>
        <v>2016</v>
      </c>
      <c r="G330" s="86">
        <f>'3. Investeringen'!O330</f>
        <v>439.7099999999997</v>
      </c>
      <c r="H330" s="20"/>
      <c r="I330" s="138">
        <f>'5. Selectie'!P379</f>
        <v>1</v>
      </c>
      <c r="J330" s="20"/>
      <c r="K330" s="87">
        <f t="shared" si="32"/>
        <v>0</v>
      </c>
      <c r="L330" s="87">
        <f t="shared" si="32"/>
        <v>0</v>
      </c>
      <c r="M330" s="87">
        <f t="shared" si="32"/>
        <v>0</v>
      </c>
      <c r="N330" s="87">
        <f t="shared" si="32"/>
        <v>0</v>
      </c>
      <c r="O330" s="87">
        <f t="shared" si="32"/>
        <v>0</v>
      </c>
      <c r="P330" s="87">
        <f t="shared" si="32"/>
        <v>439.7099999999997</v>
      </c>
      <c r="Q330" s="87">
        <f t="shared" si="32"/>
        <v>0</v>
      </c>
      <c r="R330" s="87">
        <f t="shared" si="32"/>
        <v>0</v>
      </c>
      <c r="S330" s="87">
        <f t="shared" si="32"/>
        <v>0</v>
      </c>
      <c r="T330" s="87">
        <f t="shared" si="32"/>
        <v>0</v>
      </c>
      <c r="U330" s="87">
        <f t="shared" si="32"/>
        <v>0</v>
      </c>
      <c r="V330" s="87">
        <f t="shared" si="32"/>
        <v>0</v>
      </c>
      <c r="W330" s="87">
        <f t="shared" si="32"/>
        <v>0</v>
      </c>
      <c r="X330" s="87">
        <f t="shared" si="32"/>
        <v>0</v>
      </c>
      <c r="Y330" s="87">
        <f t="shared" si="32"/>
        <v>0</v>
      </c>
      <c r="Z330" s="87">
        <f t="shared" si="32"/>
        <v>0</v>
      </c>
    </row>
    <row r="331" spans="2:26" s="79" customFormat="1" x14ac:dyDescent="0.2">
      <c r="B331" s="86">
        <f>'3. Investeringen'!B331</f>
        <v>317</v>
      </c>
      <c r="C331" s="86" t="str">
        <f>'3. Investeringen'!C331</f>
        <v>Nieuwe investeringen</v>
      </c>
      <c r="D331" s="86" t="str">
        <f>'3. Investeringen'!F331</f>
        <v>TD</v>
      </c>
      <c r="E331" s="173">
        <f>'3. Investeringen'!M331</f>
        <v>55</v>
      </c>
      <c r="F331" s="121">
        <f>'3. Investeringen'!N331</f>
        <v>2017</v>
      </c>
      <c r="G331" s="86">
        <f>'3. Investeringen'!O331</f>
        <v>594.84</v>
      </c>
      <c r="H331" s="20"/>
      <c r="I331" s="138">
        <f>'5. Selectie'!P380</f>
        <v>1</v>
      </c>
      <c r="J331" s="20"/>
      <c r="K331" s="87">
        <f t="shared" si="32"/>
        <v>0</v>
      </c>
      <c r="L331" s="87">
        <f t="shared" si="32"/>
        <v>0</v>
      </c>
      <c r="M331" s="87">
        <f t="shared" si="32"/>
        <v>0</v>
      </c>
      <c r="N331" s="87">
        <f t="shared" si="32"/>
        <v>0</v>
      </c>
      <c r="O331" s="87">
        <f t="shared" si="32"/>
        <v>0</v>
      </c>
      <c r="P331" s="87">
        <f t="shared" si="32"/>
        <v>0</v>
      </c>
      <c r="Q331" s="87">
        <f t="shared" si="32"/>
        <v>594.84</v>
      </c>
      <c r="R331" s="87">
        <f t="shared" si="32"/>
        <v>0</v>
      </c>
      <c r="S331" s="87">
        <f t="shared" si="32"/>
        <v>0</v>
      </c>
      <c r="T331" s="87">
        <f t="shared" si="32"/>
        <v>0</v>
      </c>
      <c r="U331" s="87">
        <f t="shared" si="32"/>
        <v>0</v>
      </c>
      <c r="V331" s="87">
        <f t="shared" si="32"/>
        <v>0</v>
      </c>
      <c r="W331" s="87">
        <f t="shared" si="32"/>
        <v>0</v>
      </c>
      <c r="X331" s="87">
        <f t="shared" si="32"/>
        <v>0</v>
      </c>
      <c r="Y331" s="87">
        <f t="shared" si="32"/>
        <v>0</v>
      </c>
      <c r="Z331" s="87">
        <f t="shared" si="32"/>
        <v>0</v>
      </c>
    </row>
    <row r="332" spans="2:26" s="79" customFormat="1" x14ac:dyDescent="0.2">
      <c r="B332" s="86">
        <f>'3. Investeringen'!B332</f>
        <v>318</v>
      </c>
      <c r="C332" s="86" t="str">
        <f>'3. Investeringen'!C332</f>
        <v>Nieuwe investeringen</v>
      </c>
      <c r="D332" s="86" t="str">
        <f>'3. Investeringen'!F332</f>
        <v>TD</v>
      </c>
      <c r="E332" s="173">
        <f>'3. Investeringen'!M332</f>
        <v>45</v>
      </c>
      <c r="F332" s="121">
        <f>'3. Investeringen'!N332</f>
        <v>2017</v>
      </c>
      <c r="G332" s="86">
        <f>'3. Investeringen'!O332</f>
        <v>500454.44</v>
      </c>
      <c r="H332" s="20"/>
      <c r="I332" s="138">
        <f>'5. Selectie'!P381</f>
        <v>1</v>
      </c>
      <c r="J332" s="20"/>
      <c r="K332" s="87">
        <f t="shared" si="32"/>
        <v>0</v>
      </c>
      <c r="L332" s="87">
        <f t="shared" si="32"/>
        <v>0</v>
      </c>
      <c r="M332" s="87">
        <f t="shared" si="32"/>
        <v>0</v>
      </c>
      <c r="N332" s="87">
        <f t="shared" si="32"/>
        <v>0</v>
      </c>
      <c r="O332" s="87">
        <f t="shared" si="32"/>
        <v>0</v>
      </c>
      <c r="P332" s="87">
        <f t="shared" si="32"/>
        <v>0</v>
      </c>
      <c r="Q332" s="87">
        <f t="shared" si="32"/>
        <v>500454.44</v>
      </c>
      <c r="R332" s="87">
        <f t="shared" si="32"/>
        <v>0</v>
      </c>
      <c r="S332" s="87">
        <f t="shared" si="32"/>
        <v>0</v>
      </c>
      <c r="T332" s="87">
        <f t="shared" si="32"/>
        <v>0</v>
      </c>
      <c r="U332" s="87">
        <f t="shared" si="32"/>
        <v>0</v>
      </c>
      <c r="V332" s="87">
        <f t="shared" si="32"/>
        <v>0</v>
      </c>
      <c r="W332" s="87">
        <f t="shared" si="32"/>
        <v>0</v>
      </c>
      <c r="X332" s="87">
        <f t="shared" si="32"/>
        <v>0</v>
      </c>
      <c r="Y332" s="87">
        <f t="shared" si="32"/>
        <v>0</v>
      </c>
      <c r="Z332" s="87">
        <f t="shared" si="32"/>
        <v>0</v>
      </c>
    </row>
    <row r="333" spans="2:26" s="79" customFormat="1" x14ac:dyDescent="0.2">
      <c r="B333" s="86">
        <f>'3. Investeringen'!B333</f>
        <v>319</v>
      </c>
      <c r="C333" s="86" t="str">
        <f>'3. Investeringen'!C333</f>
        <v>Nieuwe investeringen</v>
      </c>
      <c r="D333" s="86" t="str">
        <f>'3. Investeringen'!F333</f>
        <v>TD</v>
      </c>
      <c r="E333" s="173">
        <f>'3. Investeringen'!M333</f>
        <v>30</v>
      </c>
      <c r="F333" s="121">
        <f>'3. Investeringen'!N333</f>
        <v>2017</v>
      </c>
      <c r="G333" s="86">
        <f>'3. Investeringen'!O333</f>
        <v>-777.84000000000015</v>
      </c>
      <c r="H333" s="20"/>
      <c r="I333" s="138">
        <f>'5. Selectie'!P382</f>
        <v>1</v>
      </c>
      <c r="J333" s="20"/>
      <c r="K333" s="87">
        <f t="shared" si="32"/>
        <v>0</v>
      </c>
      <c r="L333" s="87">
        <f t="shared" si="32"/>
        <v>0</v>
      </c>
      <c r="M333" s="87">
        <f t="shared" si="32"/>
        <v>0</v>
      </c>
      <c r="N333" s="87">
        <f t="shared" si="32"/>
        <v>0</v>
      </c>
      <c r="O333" s="87">
        <f t="shared" si="32"/>
        <v>0</v>
      </c>
      <c r="P333" s="87">
        <f t="shared" si="32"/>
        <v>0</v>
      </c>
      <c r="Q333" s="87">
        <f t="shared" si="32"/>
        <v>-777.84000000000015</v>
      </c>
      <c r="R333" s="87">
        <f t="shared" si="32"/>
        <v>0</v>
      </c>
      <c r="S333" s="87">
        <f t="shared" si="32"/>
        <v>0</v>
      </c>
      <c r="T333" s="87">
        <f t="shared" si="32"/>
        <v>0</v>
      </c>
      <c r="U333" s="87">
        <f t="shared" si="32"/>
        <v>0</v>
      </c>
      <c r="V333" s="87">
        <f t="shared" si="32"/>
        <v>0</v>
      </c>
      <c r="W333" s="87">
        <f t="shared" si="32"/>
        <v>0</v>
      </c>
      <c r="X333" s="87">
        <f t="shared" si="32"/>
        <v>0</v>
      </c>
      <c r="Y333" s="87">
        <f t="shared" si="32"/>
        <v>0</v>
      </c>
      <c r="Z333" s="87">
        <f t="shared" si="32"/>
        <v>0</v>
      </c>
    </row>
    <row r="334" spans="2:26" s="79" customFormat="1" x14ac:dyDescent="0.2">
      <c r="B334" s="86">
        <f>'3. Investeringen'!B334</f>
        <v>320</v>
      </c>
      <c r="C334" s="86" t="str">
        <f>'3. Investeringen'!C334</f>
        <v>Nieuwe investeringen</v>
      </c>
      <c r="D334" s="86" t="str">
        <f>'3. Investeringen'!F334</f>
        <v>AD</v>
      </c>
      <c r="E334" s="173">
        <f>'3. Investeringen'!M334</f>
        <v>37.5</v>
      </c>
      <c r="F334" s="121">
        <f>'3. Investeringen'!N334</f>
        <v>2011</v>
      </c>
      <c r="G334" s="86">
        <f>'3. Investeringen'!O334</f>
        <v>83258.451923076893</v>
      </c>
      <c r="H334" s="20"/>
      <c r="I334" s="138">
        <f>'5. Selectie'!P383</f>
        <v>1</v>
      </c>
      <c r="J334" s="20"/>
      <c r="K334" s="87">
        <f t="shared" si="32"/>
        <v>83258.451923076893</v>
      </c>
      <c r="L334" s="87">
        <f t="shared" si="32"/>
        <v>0</v>
      </c>
      <c r="M334" s="87">
        <f t="shared" si="32"/>
        <v>0</v>
      </c>
      <c r="N334" s="87">
        <f t="shared" si="32"/>
        <v>0</v>
      </c>
      <c r="O334" s="87">
        <f t="shared" si="32"/>
        <v>0</v>
      </c>
      <c r="P334" s="87">
        <f t="shared" si="32"/>
        <v>0</v>
      </c>
      <c r="Q334" s="87">
        <f t="shared" si="32"/>
        <v>0</v>
      </c>
      <c r="R334" s="87">
        <f t="shared" si="32"/>
        <v>0</v>
      </c>
      <c r="S334" s="87">
        <f t="shared" si="32"/>
        <v>0</v>
      </c>
      <c r="T334" s="87">
        <f t="shared" si="32"/>
        <v>0</v>
      </c>
      <c r="U334" s="87">
        <f t="shared" si="32"/>
        <v>0</v>
      </c>
      <c r="V334" s="87">
        <f t="shared" si="32"/>
        <v>0</v>
      </c>
      <c r="W334" s="87">
        <f t="shared" si="32"/>
        <v>0</v>
      </c>
      <c r="X334" s="87">
        <f t="shared" si="32"/>
        <v>0</v>
      </c>
      <c r="Y334" s="87">
        <f t="shared" si="32"/>
        <v>0</v>
      </c>
      <c r="Z334" s="87">
        <f t="shared" si="32"/>
        <v>0</v>
      </c>
    </row>
    <row r="335" spans="2:26" s="79" customFormat="1" x14ac:dyDescent="0.2">
      <c r="B335" s="86">
        <f>'3. Investeringen'!B335</f>
        <v>321</v>
      </c>
      <c r="C335" s="86" t="str">
        <f>'3. Investeringen'!C335</f>
        <v>Nieuwe investeringen</v>
      </c>
      <c r="D335" s="86" t="str">
        <f>'3. Investeringen'!F335</f>
        <v>AD</v>
      </c>
      <c r="E335" s="173">
        <f>'3. Investeringen'!M335</f>
        <v>37.5</v>
      </c>
      <c r="F335" s="121">
        <f>'3. Investeringen'!N335</f>
        <v>2011</v>
      </c>
      <c r="G335" s="86">
        <f>'3. Investeringen'!O335</f>
        <v>-288.46153846153845</v>
      </c>
      <c r="H335" s="20"/>
      <c r="I335" s="138">
        <f>'5. Selectie'!P384</f>
        <v>1</v>
      </c>
      <c r="J335" s="20"/>
      <c r="K335" s="87">
        <f t="shared" ref="K335:Z344" si="33">($F335=K$14)*$I335*$G335</f>
        <v>-288.46153846153845</v>
      </c>
      <c r="L335" s="87">
        <f t="shared" si="33"/>
        <v>0</v>
      </c>
      <c r="M335" s="87">
        <f t="shared" si="33"/>
        <v>0</v>
      </c>
      <c r="N335" s="87">
        <f t="shared" si="33"/>
        <v>0</v>
      </c>
      <c r="O335" s="87">
        <f t="shared" si="33"/>
        <v>0</v>
      </c>
      <c r="P335" s="87">
        <f t="shared" si="33"/>
        <v>0</v>
      </c>
      <c r="Q335" s="87">
        <f t="shared" si="33"/>
        <v>0</v>
      </c>
      <c r="R335" s="87">
        <f t="shared" si="33"/>
        <v>0</v>
      </c>
      <c r="S335" s="87">
        <f t="shared" si="33"/>
        <v>0</v>
      </c>
      <c r="T335" s="87">
        <f t="shared" si="33"/>
        <v>0</v>
      </c>
      <c r="U335" s="87">
        <f t="shared" si="33"/>
        <v>0</v>
      </c>
      <c r="V335" s="87">
        <f t="shared" si="33"/>
        <v>0</v>
      </c>
      <c r="W335" s="87">
        <f t="shared" si="33"/>
        <v>0</v>
      </c>
      <c r="X335" s="87">
        <f t="shared" si="33"/>
        <v>0</v>
      </c>
      <c r="Y335" s="87">
        <f t="shared" si="33"/>
        <v>0</v>
      </c>
      <c r="Z335" s="87">
        <f t="shared" si="33"/>
        <v>0</v>
      </c>
    </row>
    <row r="336" spans="2:26" s="79" customFormat="1" x14ac:dyDescent="0.2">
      <c r="B336" s="86">
        <f>'3. Investeringen'!B336</f>
        <v>322</v>
      </c>
      <c r="C336" s="86" t="str">
        <f>'3. Investeringen'!C336</f>
        <v>Nieuwe investeringen</v>
      </c>
      <c r="D336" s="86" t="str">
        <f>'3. Investeringen'!F336</f>
        <v>AD</v>
      </c>
      <c r="E336" s="173">
        <f>'3. Investeringen'!M336</f>
        <v>38.5</v>
      </c>
      <c r="F336" s="121">
        <f>'3. Investeringen'!N336</f>
        <v>2011</v>
      </c>
      <c r="G336" s="86">
        <f>'3. Investeringen'!O336</f>
        <v>409717.63179487176</v>
      </c>
      <c r="H336" s="20"/>
      <c r="I336" s="138">
        <f>'5. Selectie'!P385</f>
        <v>1</v>
      </c>
      <c r="J336" s="20"/>
      <c r="K336" s="87">
        <f t="shared" si="33"/>
        <v>409717.63179487176</v>
      </c>
      <c r="L336" s="87">
        <f t="shared" si="33"/>
        <v>0</v>
      </c>
      <c r="M336" s="87">
        <f t="shared" si="33"/>
        <v>0</v>
      </c>
      <c r="N336" s="87">
        <f t="shared" si="33"/>
        <v>0</v>
      </c>
      <c r="O336" s="87">
        <f t="shared" si="33"/>
        <v>0</v>
      </c>
      <c r="P336" s="87">
        <f t="shared" si="33"/>
        <v>0</v>
      </c>
      <c r="Q336" s="87">
        <f t="shared" si="33"/>
        <v>0</v>
      </c>
      <c r="R336" s="87">
        <f t="shared" si="33"/>
        <v>0</v>
      </c>
      <c r="S336" s="87">
        <f t="shared" si="33"/>
        <v>0</v>
      </c>
      <c r="T336" s="87">
        <f t="shared" si="33"/>
        <v>0</v>
      </c>
      <c r="U336" s="87">
        <f t="shared" si="33"/>
        <v>0</v>
      </c>
      <c r="V336" s="87">
        <f t="shared" si="33"/>
        <v>0</v>
      </c>
      <c r="W336" s="87">
        <f t="shared" si="33"/>
        <v>0</v>
      </c>
      <c r="X336" s="87">
        <f t="shared" si="33"/>
        <v>0</v>
      </c>
      <c r="Y336" s="87">
        <f t="shared" si="33"/>
        <v>0</v>
      </c>
      <c r="Z336" s="87">
        <f t="shared" si="33"/>
        <v>0</v>
      </c>
    </row>
    <row r="337" spans="2:26" s="79" customFormat="1" x14ac:dyDescent="0.2">
      <c r="B337" s="86">
        <f>'3. Investeringen'!B337</f>
        <v>323</v>
      </c>
      <c r="C337" s="86" t="str">
        <f>'3. Investeringen'!C337</f>
        <v>Nieuwe investeringen</v>
      </c>
      <c r="D337" s="86" t="str">
        <f>'3. Investeringen'!F337</f>
        <v>AD</v>
      </c>
      <c r="E337" s="173">
        <f>'3. Investeringen'!M337</f>
        <v>38.5</v>
      </c>
      <c r="F337" s="121">
        <f>'3. Investeringen'!N337</f>
        <v>2011</v>
      </c>
      <c r="G337" s="86">
        <f>'3. Investeringen'!O337</f>
        <v>-59.181410256410246</v>
      </c>
      <c r="H337" s="20"/>
      <c r="I337" s="138">
        <f>'5. Selectie'!P386</f>
        <v>1</v>
      </c>
      <c r="J337" s="20"/>
      <c r="K337" s="87">
        <f t="shared" si="33"/>
        <v>-59.181410256410246</v>
      </c>
      <c r="L337" s="87">
        <f t="shared" si="33"/>
        <v>0</v>
      </c>
      <c r="M337" s="87">
        <f t="shared" si="33"/>
        <v>0</v>
      </c>
      <c r="N337" s="87">
        <f t="shared" si="33"/>
        <v>0</v>
      </c>
      <c r="O337" s="87">
        <f t="shared" si="33"/>
        <v>0</v>
      </c>
      <c r="P337" s="87">
        <f t="shared" si="33"/>
        <v>0</v>
      </c>
      <c r="Q337" s="87">
        <f t="shared" si="33"/>
        <v>0</v>
      </c>
      <c r="R337" s="87">
        <f t="shared" si="33"/>
        <v>0</v>
      </c>
      <c r="S337" s="87">
        <f t="shared" si="33"/>
        <v>0</v>
      </c>
      <c r="T337" s="87">
        <f t="shared" si="33"/>
        <v>0</v>
      </c>
      <c r="U337" s="87">
        <f t="shared" si="33"/>
        <v>0</v>
      </c>
      <c r="V337" s="87">
        <f t="shared" si="33"/>
        <v>0</v>
      </c>
      <c r="W337" s="87">
        <f t="shared" si="33"/>
        <v>0</v>
      </c>
      <c r="X337" s="87">
        <f t="shared" si="33"/>
        <v>0</v>
      </c>
      <c r="Y337" s="87">
        <f t="shared" si="33"/>
        <v>0</v>
      </c>
      <c r="Z337" s="87">
        <f t="shared" si="33"/>
        <v>0</v>
      </c>
    </row>
    <row r="338" spans="2:26" s="79" customFormat="1" x14ac:dyDescent="0.2">
      <c r="B338" s="86">
        <f>'3. Investeringen'!B338</f>
        <v>324</v>
      </c>
      <c r="C338" s="86" t="str">
        <f>'3. Investeringen'!C338</f>
        <v>Nieuwe investeringen</v>
      </c>
      <c r="D338" s="86" t="str">
        <f>'3. Investeringen'!F338</f>
        <v>AD</v>
      </c>
      <c r="E338" s="173">
        <f>'3. Investeringen'!M338</f>
        <v>39</v>
      </c>
      <c r="F338" s="121">
        <f>'3. Investeringen'!N338</f>
        <v>2011</v>
      </c>
      <c r="G338" s="86">
        <f>'3. Investeringen'!O338</f>
        <v>347272.75999999995</v>
      </c>
      <c r="H338" s="20"/>
      <c r="I338" s="138">
        <f>'5. Selectie'!P387</f>
        <v>1</v>
      </c>
      <c r="J338" s="20"/>
      <c r="K338" s="87">
        <f t="shared" si="33"/>
        <v>347272.75999999995</v>
      </c>
      <c r="L338" s="87">
        <f t="shared" si="33"/>
        <v>0</v>
      </c>
      <c r="M338" s="87">
        <f t="shared" si="33"/>
        <v>0</v>
      </c>
      <c r="N338" s="87">
        <f t="shared" si="33"/>
        <v>0</v>
      </c>
      <c r="O338" s="87">
        <f t="shared" si="33"/>
        <v>0</v>
      </c>
      <c r="P338" s="87">
        <f t="shared" si="33"/>
        <v>0</v>
      </c>
      <c r="Q338" s="87">
        <f t="shared" si="33"/>
        <v>0</v>
      </c>
      <c r="R338" s="87">
        <f t="shared" si="33"/>
        <v>0</v>
      </c>
      <c r="S338" s="87">
        <f t="shared" si="33"/>
        <v>0</v>
      </c>
      <c r="T338" s="87">
        <f t="shared" si="33"/>
        <v>0</v>
      </c>
      <c r="U338" s="87">
        <f t="shared" si="33"/>
        <v>0</v>
      </c>
      <c r="V338" s="87">
        <f t="shared" si="33"/>
        <v>0</v>
      </c>
      <c r="W338" s="87">
        <f t="shared" si="33"/>
        <v>0</v>
      </c>
      <c r="X338" s="87">
        <f t="shared" si="33"/>
        <v>0</v>
      </c>
      <c r="Y338" s="87">
        <f t="shared" si="33"/>
        <v>0</v>
      </c>
      <c r="Z338" s="87">
        <f t="shared" si="33"/>
        <v>0</v>
      </c>
    </row>
    <row r="339" spans="2:26" s="79" customFormat="1" x14ac:dyDescent="0.2">
      <c r="B339" s="86">
        <f>'3. Investeringen'!B339</f>
        <v>325</v>
      </c>
      <c r="C339" s="86" t="str">
        <f>'3. Investeringen'!C339</f>
        <v>Nieuwe investeringen</v>
      </c>
      <c r="D339" s="86" t="str">
        <f>'3. Investeringen'!F339</f>
        <v>AD</v>
      </c>
      <c r="E339" s="173">
        <f>'3. Investeringen'!M339</f>
        <v>39</v>
      </c>
      <c r="F339" s="121">
        <f>'3. Investeringen'!N339</f>
        <v>2011</v>
      </c>
      <c r="G339" s="86">
        <f>'3. Investeringen'!O339</f>
        <v>37672.76</v>
      </c>
      <c r="H339" s="20"/>
      <c r="I339" s="138">
        <f>'5. Selectie'!P388</f>
        <v>1</v>
      </c>
      <c r="J339" s="20"/>
      <c r="K339" s="87">
        <f t="shared" si="33"/>
        <v>37672.76</v>
      </c>
      <c r="L339" s="87">
        <f t="shared" si="33"/>
        <v>0</v>
      </c>
      <c r="M339" s="87">
        <f t="shared" si="33"/>
        <v>0</v>
      </c>
      <c r="N339" s="87">
        <f t="shared" si="33"/>
        <v>0</v>
      </c>
      <c r="O339" s="87">
        <f t="shared" si="33"/>
        <v>0</v>
      </c>
      <c r="P339" s="87">
        <f t="shared" si="33"/>
        <v>0</v>
      </c>
      <c r="Q339" s="87">
        <f t="shared" si="33"/>
        <v>0</v>
      </c>
      <c r="R339" s="87">
        <f t="shared" si="33"/>
        <v>0</v>
      </c>
      <c r="S339" s="87">
        <f t="shared" si="33"/>
        <v>0</v>
      </c>
      <c r="T339" s="87">
        <f t="shared" si="33"/>
        <v>0</v>
      </c>
      <c r="U339" s="87">
        <f t="shared" si="33"/>
        <v>0</v>
      </c>
      <c r="V339" s="87">
        <f t="shared" si="33"/>
        <v>0</v>
      </c>
      <c r="W339" s="87">
        <f t="shared" si="33"/>
        <v>0</v>
      </c>
      <c r="X339" s="87">
        <f t="shared" si="33"/>
        <v>0</v>
      </c>
      <c r="Y339" s="87">
        <f t="shared" si="33"/>
        <v>0</v>
      </c>
      <c r="Z339" s="87">
        <f t="shared" si="33"/>
        <v>0</v>
      </c>
    </row>
    <row r="340" spans="2:26" s="79" customFormat="1" x14ac:dyDescent="0.2">
      <c r="B340" s="86">
        <f>'3. Investeringen'!B340</f>
        <v>326</v>
      </c>
      <c r="C340" s="86" t="str">
        <f>'3. Investeringen'!C340</f>
        <v>Nieuwe investeringen</v>
      </c>
      <c r="D340" s="86" t="str">
        <f>'3. Investeringen'!F340</f>
        <v>AD</v>
      </c>
      <c r="E340" s="173">
        <f>'3. Investeringen'!M340</f>
        <v>39</v>
      </c>
      <c r="F340" s="121">
        <f>'3. Investeringen'!N340</f>
        <v>2012</v>
      </c>
      <c r="G340" s="86">
        <f>'3. Investeringen'!O340</f>
        <v>-39521.389999999868</v>
      </c>
      <c r="H340" s="20"/>
      <c r="I340" s="138">
        <f>'5. Selectie'!P389</f>
        <v>1</v>
      </c>
      <c r="J340" s="20"/>
      <c r="K340" s="87">
        <f t="shared" si="33"/>
        <v>0</v>
      </c>
      <c r="L340" s="87">
        <f t="shared" si="33"/>
        <v>-39521.389999999868</v>
      </c>
      <c r="M340" s="87">
        <f t="shared" si="33"/>
        <v>0</v>
      </c>
      <c r="N340" s="87">
        <f t="shared" si="33"/>
        <v>0</v>
      </c>
      <c r="O340" s="87">
        <f t="shared" si="33"/>
        <v>0</v>
      </c>
      <c r="P340" s="87">
        <f t="shared" si="33"/>
        <v>0</v>
      </c>
      <c r="Q340" s="87">
        <f t="shared" si="33"/>
        <v>0</v>
      </c>
      <c r="R340" s="87">
        <f t="shared" si="33"/>
        <v>0</v>
      </c>
      <c r="S340" s="87">
        <f t="shared" si="33"/>
        <v>0</v>
      </c>
      <c r="T340" s="87">
        <f t="shared" si="33"/>
        <v>0</v>
      </c>
      <c r="U340" s="87">
        <f t="shared" si="33"/>
        <v>0</v>
      </c>
      <c r="V340" s="87">
        <f t="shared" si="33"/>
        <v>0</v>
      </c>
      <c r="W340" s="87">
        <f t="shared" si="33"/>
        <v>0</v>
      </c>
      <c r="X340" s="87">
        <f t="shared" si="33"/>
        <v>0</v>
      </c>
      <c r="Y340" s="87">
        <f t="shared" si="33"/>
        <v>0</v>
      </c>
      <c r="Z340" s="87">
        <f t="shared" si="33"/>
        <v>0</v>
      </c>
    </row>
    <row r="341" spans="2:26" s="79" customFormat="1" x14ac:dyDescent="0.2">
      <c r="B341" s="86">
        <f>'3. Investeringen'!B341</f>
        <v>327</v>
      </c>
      <c r="C341" s="86" t="str">
        <f>'3. Investeringen'!C341</f>
        <v>Nieuwe investeringen</v>
      </c>
      <c r="D341" s="86" t="str">
        <f>'3. Investeringen'!F341</f>
        <v>AD</v>
      </c>
      <c r="E341" s="173">
        <f>'3. Investeringen'!M341</f>
        <v>39</v>
      </c>
      <c r="F341" s="121">
        <f>'3. Investeringen'!N341</f>
        <v>2012</v>
      </c>
      <c r="G341" s="86">
        <f>'3. Investeringen'!O341</f>
        <v>16206.43</v>
      </c>
      <c r="H341" s="20"/>
      <c r="I341" s="138">
        <f>'5. Selectie'!P390</f>
        <v>1</v>
      </c>
      <c r="J341" s="20"/>
      <c r="K341" s="87">
        <f t="shared" si="33"/>
        <v>0</v>
      </c>
      <c r="L341" s="87">
        <f t="shared" si="33"/>
        <v>16206.43</v>
      </c>
      <c r="M341" s="87">
        <f t="shared" si="33"/>
        <v>0</v>
      </c>
      <c r="N341" s="87">
        <f t="shared" si="33"/>
        <v>0</v>
      </c>
      <c r="O341" s="87">
        <f t="shared" si="33"/>
        <v>0</v>
      </c>
      <c r="P341" s="87">
        <f t="shared" si="33"/>
        <v>0</v>
      </c>
      <c r="Q341" s="87">
        <f t="shared" si="33"/>
        <v>0</v>
      </c>
      <c r="R341" s="87">
        <f t="shared" si="33"/>
        <v>0</v>
      </c>
      <c r="S341" s="87">
        <f t="shared" si="33"/>
        <v>0</v>
      </c>
      <c r="T341" s="87">
        <f t="shared" si="33"/>
        <v>0</v>
      </c>
      <c r="U341" s="87">
        <f t="shared" si="33"/>
        <v>0</v>
      </c>
      <c r="V341" s="87">
        <f t="shared" si="33"/>
        <v>0</v>
      </c>
      <c r="W341" s="87">
        <f t="shared" si="33"/>
        <v>0</v>
      </c>
      <c r="X341" s="87">
        <f t="shared" si="33"/>
        <v>0</v>
      </c>
      <c r="Y341" s="87">
        <f t="shared" si="33"/>
        <v>0</v>
      </c>
      <c r="Z341" s="87">
        <f t="shared" si="33"/>
        <v>0</v>
      </c>
    </row>
    <row r="342" spans="2:26" s="79" customFormat="1" x14ac:dyDescent="0.2">
      <c r="B342" s="86">
        <f>'3. Investeringen'!B342</f>
        <v>328</v>
      </c>
      <c r="C342" s="86" t="str">
        <f>'3. Investeringen'!C342</f>
        <v>Nieuwe investeringen</v>
      </c>
      <c r="D342" s="86" t="str">
        <f>'3. Investeringen'!F342</f>
        <v>AD</v>
      </c>
      <c r="E342" s="173">
        <f>'3. Investeringen'!M342</f>
        <v>39</v>
      </c>
      <c r="F342" s="121">
        <f>'3. Investeringen'!N342</f>
        <v>2013</v>
      </c>
      <c r="G342" s="86">
        <f>'3. Investeringen'!O342</f>
        <v>371511.88000000024</v>
      </c>
      <c r="H342" s="20"/>
      <c r="I342" s="138">
        <f>'5. Selectie'!P391</f>
        <v>1</v>
      </c>
      <c r="J342" s="20"/>
      <c r="K342" s="87">
        <f t="shared" si="33"/>
        <v>0</v>
      </c>
      <c r="L342" s="87">
        <f t="shared" si="33"/>
        <v>0</v>
      </c>
      <c r="M342" s="87">
        <f t="shared" si="33"/>
        <v>371511.88000000024</v>
      </c>
      <c r="N342" s="87">
        <f t="shared" si="33"/>
        <v>0</v>
      </c>
      <c r="O342" s="87">
        <f t="shared" si="33"/>
        <v>0</v>
      </c>
      <c r="P342" s="87">
        <f t="shared" si="33"/>
        <v>0</v>
      </c>
      <c r="Q342" s="87">
        <f t="shared" si="33"/>
        <v>0</v>
      </c>
      <c r="R342" s="87">
        <f t="shared" si="33"/>
        <v>0</v>
      </c>
      <c r="S342" s="87">
        <f t="shared" si="33"/>
        <v>0</v>
      </c>
      <c r="T342" s="87">
        <f t="shared" si="33"/>
        <v>0</v>
      </c>
      <c r="U342" s="87">
        <f t="shared" si="33"/>
        <v>0</v>
      </c>
      <c r="V342" s="87">
        <f t="shared" si="33"/>
        <v>0</v>
      </c>
      <c r="W342" s="87">
        <f t="shared" si="33"/>
        <v>0</v>
      </c>
      <c r="X342" s="87">
        <f t="shared" si="33"/>
        <v>0</v>
      </c>
      <c r="Y342" s="87">
        <f t="shared" si="33"/>
        <v>0</v>
      </c>
      <c r="Z342" s="87">
        <f t="shared" si="33"/>
        <v>0</v>
      </c>
    </row>
    <row r="343" spans="2:26" s="79" customFormat="1" x14ac:dyDescent="0.2">
      <c r="B343" s="86">
        <f>'3. Investeringen'!B343</f>
        <v>329</v>
      </c>
      <c r="C343" s="86" t="str">
        <f>'3. Investeringen'!C343</f>
        <v>Nieuwe investeringen</v>
      </c>
      <c r="D343" s="86" t="str">
        <f>'3. Investeringen'!F343</f>
        <v>AD</v>
      </c>
      <c r="E343" s="173">
        <f>'3. Investeringen'!M343</f>
        <v>39</v>
      </c>
      <c r="F343" s="121">
        <f>'3. Investeringen'!N343</f>
        <v>2013</v>
      </c>
      <c r="G343" s="86">
        <f>'3. Investeringen'!O343</f>
        <v>15893.35</v>
      </c>
      <c r="H343" s="20"/>
      <c r="I343" s="138">
        <f>'5. Selectie'!P392</f>
        <v>1</v>
      </c>
      <c r="J343" s="20"/>
      <c r="K343" s="87">
        <f t="shared" si="33"/>
        <v>0</v>
      </c>
      <c r="L343" s="87">
        <f t="shared" si="33"/>
        <v>0</v>
      </c>
      <c r="M343" s="87">
        <f t="shared" si="33"/>
        <v>15893.35</v>
      </c>
      <c r="N343" s="87">
        <f t="shared" si="33"/>
        <v>0</v>
      </c>
      <c r="O343" s="87">
        <f t="shared" si="33"/>
        <v>0</v>
      </c>
      <c r="P343" s="87">
        <f t="shared" si="33"/>
        <v>0</v>
      </c>
      <c r="Q343" s="87">
        <f t="shared" si="33"/>
        <v>0</v>
      </c>
      <c r="R343" s="87">
        <f t="shared" si="33"/>
        <v>0</v>
      </c>
      <c r="S343" s="87">
        <f t="shared" si="33"/>
        <v>0</v>
      </c>
      <c r="T343" s="87">
        <f t="shared" si="33"/>
        <v>0</v>
      </c>
      <c r="U343" s="87">
        <f t="shared" si="33"/>
        <v>0</v>
      </c>
      <c r="V343" s="87">
        <f t="shared" si="33"/>
        <v>0</v>
      </c>
      <c r="W343" s="87">
        <f t="shared" si="33"/>
        <v>0</v>
      </c>
      <c r="X343" s="87">
        <f t="shared" si="33"/>
        <v>0</v>
      </c>
      <c r="Y343" s="87">
        <f t="shared" si="33"/>
        <v>0</v>
      </c>
      <c r="Z343" s="87">
        <f t="shared" si="33"/>
        <v>0</v>
      </c>
    </row>
    <row r="344" spans="2:26" s="79" customFormat="1" x14ac:dyDescent="0.2">
      <c r="B344" s="86">
        <f>'3. Investeringen'!B344</f>
        <v>330</v>
      </c>
      <c r="C344" s="86" t="str">
        <f>'3. Investeringen'!C344</f>
        <v>Nieuwe investeringen</v>
      </c>
      <c r="D344" s="86" t="str">
        <f>'3. Investeringen'!F344</f>
        <v>AD</v>
      </c>
      <c r="E344" s="173">
        <f>'3. Investeringen'!M344</f>
        <v>39</v>
      </c>
      <c r="F344" s="121">
        <f>'3. Investeringen'!N344</f>
        <v>2014</v>
      </c>
      <c r="G344" s="86">
        <f>'3. Investeringen'!O344</f>
        <v>150056.60999999981</v>
      </c>
      <c r="H344" s="20"/>
      <c r="I344" s="138">
        <f>'5. Selectie'!P393</f>
        <v>1</v>
      </c>
      <c r="J344" s="20"/>
      <c r="K344" s="87">
        <f t="shared" si="33"/>
        <v>0</v>
      </c>
      <c r="L344" s="87">
        <f t="shared" si="33"/>
        <v>0</v>
      </c>
      <c r="M344" s="87">
        <f t="shared" si="33"/>
        <v>0</v>
      </c>
      <c r="N344" s="87">
        <f t="shared" si="33"/>
        <v>150056.60999999981</v>
      </c>
      <c r="O344" s="87">
        <f t="shared" si="33"/>
        <v>0</v>
      </c>
      <c r="P344" s="87">
        <f t="shared" si="33"/>
        <v>0</v>
      </c>
      <c r="Q344" s="87">
        <f t="shared" si="33"/>
        <v>0</v>
      </c>
      <c r="R344" s="87">
        <f t="shared" si="33"/>
        <v>0</v>
      </c>
      <c r="S344" s="87">
        <f t="shared" si="33"/>
        <v>0</v>
      </c>
      <c r="T344" s="87">
        <f t="shared" si="33"/>
        <v>0</v>
      </c>
      <c r="U344" s="87">
        <f t="shared" si="33"/>
        <v>0</v>
      </c>
      <c r="V344" s="87">
        <f t="shared" si="33"/>
        <v>0</v>
      </c>
      <c r="W344" s="87">
        <f t="shared" si="33"/>
        <v>0</v>
      </c>
      <c r="X344" s="87">
        <f t="shared" si="33"/>
        <v>0</v>
      </c>
      <c r="Y344" s="87">
        <f t="shared" si="33"/>
        <v>0</v>
      </c>
      <c r="Z344" s="87">
        <f t="shared" si="33"/>
        <v>0</v>
      </c>
    </row>
    <row r="345" spans="2:26" s="79" customFormat="1" x14ac:dyDescent="0.2">
      <c r="B345" s="86">
        <f>'3. Investeringen'!B345</f>
        <v>331</v>
      </c>
      <c r="C345" s="86" t="str">
        <f>'3. Investeringen'!C345</f>
        <v>Nieuwe investeringen</v>
      </c>
      <c r="D345" s="86" t="str">
        <f>'3. Investeringen'!F345</f>
        <v>AD</v>
      </c>
      <c r="E345" s="173">
        <f>'3. Investeringen'!M345</f>
        <v>39</v>
      </c>
      <c r="F345" s="121">
        <f>'3. Investeringen'!N345</f>
        <v>2014</v>
      </c>
      <c r="G345" s="86">
        <f>'3. Investeringen'!O345</f>
        <v>9308.92</v>
      </c>
      <c r="H345" s="20"/>
      <c r="I345" s="138">
        <f>'5. Selectie'!P394</f>
        <v>1</v>
      </c>
      <c r="J345" s="20"/>
      <c r="K345" s="87">
        <f t="shared" ref="K345:Z360" si="34">($F345=K$14)*$I345*$G345</f>
        <v>0</v>
      </c>
      <c r="L345" s="87">
        <f t="shared" si="34"/>
        <v>0</v>
      </c>
      <c r="M345" s="87">
        <f t="shared" si="34"/>
        <v>0</v>
      </c>
      <c r="N345" s="87">
        <f t="shared" si="34"/>
        <v>9308.92</v>
      </c>
      <c r="O345" s="87">
        <f t="shared" si="34"/>
        <v>0</v>
      </c>
      <c r="P345" s="87">
        <f t="shared" si="34"/>
        <v>0</v>
      </c>
      <c r="Q345" s="87">
        <f t="shared" si="34"/>
        <v>0</v>
      </c>
      <c r="R345" s="87">
        <f t="shared" si="34"/>
        <v>0</v>
      </c>
      <c r="S345" s="87">
        <f t="shared" si="34"/>
        <v>0</v>
      </c>
      <c r="T345" s="87">
        <f t="shared" si="34"/>
        <v>0</v>
      </c>
      <c r="U345" s="87">
        <f t="shared" si="34"/>
        <v>0</v>
      </c>
      <c r="V345" s="87">
        <f t="shared" si="34"/>
        <v>0</v>
      </c>
      <c r="W345" s="87">
        <f t="shared" si="34"/>
        <v>0</v>
      </c>
      <c r="X345" s="87">
        <f t="shared" si="34"/>
        <v>0</v>
      </c>
      <c r="Y345" s="87">
        <f t="shared" si="34"/>
        <v>0</v>
      </c>
      <c r="Z345" s="87">
        <f t="shared" si="34"/>
        <v>0</v>
      </c>
    </row>
    <row r="346" spans="2:26" s="79" customFormat="1" x14ac:dyDescent="0.2">
      <c r="B346" s="86">
        <f>'3. Investeringen'!B346</f>
        <v>332</v>
      </c>
      <c r="C346" s="86" t="str">
        <f>'3. Investeringen'!C346</f>
        <v>Nieuwe investeringen</v>
      </c>
      <c r="D346" s="86" t="str">
        <f>'3. Investeringen'!F346</f>
        <v>AD</v>
      </c>
      <c r="E346" s="173">
        <f>'3. Investeringen'!M346</f>
        <v>39</v>
      </c>
      <c r="F346" s="121">
        <f>'3. Investeringen'!N346</f>
        <v>2015</v>
      </c>
      <c r="G346" s="86">
        <f>'3. Investeringen'!O346</f>
        <v>131469.78</v>
      </c>
      <c r="H346" s="20"/>
      <c r="I346" s="138">
        <f>'5. Selectie'!P395</f>
        <v>1</v>
      </c>
      <c r="J346" s="20"/>
      <c r="K346" s="87">
        <f t="shared" si="34"/>
        <v>0</v>
      </c>
      <c r="L346" s="87">
        <f t="shared" si="34"/>
        <v>0</v>
      </c>
      <c r="M346" s="87">
        <f t="shared" si="34"/>
        <v>0</v>
      </c>
      <c r="N346" s="87">
        <f t="shared" si="34"/>
        <v>0</v>
      </c>
      <c r="O346" s="87">
        <f t="shared" si="34"/>
        <v>131469.78</v>
      </c>
      <c r="P346" s="87">
        <f t="shared" si="34"/>
        <v>0</v>
      </c>
      <c r="Q346" s="87">
        <f t="shared" si="34"/>
        <v>0</v>
      </c>
      <c r="R346" s="87">
        <f t="shared" si="34"/>
        <v>0</v>
      </c>
      <c r="S346" s="87">
        <f t="shared" si="34"/>
        <v>0</v>
      </c>
      <c r="T346" s="87">
        <f t="shared" si="34"/>
        <v>0</v>
      </c>
      <c r="U346" s="87">
        <f t="shared" si="34"/>
        <v>0</v>
      </c>
      <c r="V346" s="87">
        <f t="shared" si="34"/>
        <v>0</v>
      </c>
      <c r="W346" s="87">
        <f t="shared" si="34"/>
        <v>0</v>
      </c>
      <c r="X346" s="87">
        <f t="shared" si="34"/>
        <v>0</v>
      </c>
      <c r="Y346" s="87">
        <f t="shared" si="34"/>
        <v>0</v>
      </c>
      <c r="Z346" s="87">
        <f t="shared" si="34"/>
        <v>0</v>
      </c>
    </row>
    <row r="347" spans="2:26" s="79" customFormat="1" x14ac:dyDescent="0.2">
      <c r="B347" s="86">
        <f>'3. Investeringen'!B347</f>
        <v>333</v>
      </c>
      <c r="C347" s="86" t="str">
        <f>'3. Investeringen'!C347</f>
        <v>Nieuwe investeringen</v>
      </c>
      <c r="D347" s="86" t="str">
        <f>'3. Investeringen'!F347</f>
        <v>AD</v>
      </c>
      <c r="E347" s="173">
        <f>'3. Investeringen'!M347</f>
        <v>39</v>
      </c>
      <c r="F347" s="121">
        <f>'3. Investeringen'!N347</f>
        <v>2015</v>
      </c>
      <c r="G347" s="86">
        <f>'3. Investeringen'!O347</f>
        <v>20022.75</v>
      </c>
      <c r="H347" s="20"/>
      <c r="I347" s="138">
        <f>'5. Selectie'!P396</f>
        <v>1</v>
      </c>
      <c r="J347" s="20"/>
      <c r="K347" s="87">
        <f t="shared" si="34"/>
        <v>0</v>
      </c>
      <c r="L347" s="87">
        <f t="shared" si="34"/>
        <v>0</v>
      </c>
      <c r="M347" s="87">
        <f t="shared" si="34"/>
        <v>0</v>
      </c>
      <c r="N347" s="87">
        <f t="shared" si="34"/>
        <v>0</v>
      </c>
      <c r="O347" s="87">
        <f t="shared" si="34"/>
        <v>20022.75</v>
      </c>
      <c r="P347" s="87">
        <f t="shared" si="34"/>
        <v>0</v>
      </c>
      <c r="Q347" s="87">
        <f t="shared" si="34"/>
        <v>0</v>
      </c>
      <c r="R347" s="87">
        <f t="shared" si="34"/>
        <v>0</v>
      </c>
      <c r="S347" s="87">
        <f t="shared" si="34"/>
        <v>0</v>
      </c>
      <c r="T347" s="87">
        <f t="shared" si="34"/>
        <v>0</v>
      </c>
      <c r="U347" s="87">
        <f t="shared" si="34"/>
        <v>0</v>
      </c>
      <c r="V347" s="87">
        <f t="shared" si="34"/>
        <v>0</v>
      </c>
      <c r="W347" s="87">
        <f t="shared" si="34"/>
        <v>0</v>
      </c>
      <c r="X347" s="87">
        <f t="shared" si="34"/>
        <v>0</v>
      </c>
      <c r="Y347" s="87">
        <f t="shared" si="34"/>
        <v>0</v>
      </c>
      <c r="Z347" s="87">
        <f t="shared" si="34"/>
        <v>0</v>
      </c>
    </row>
    <row r="348" spans="2:26" s="79" customFormat="1" x14ac:dyDescent="0.2">
      <c r="B348" s="86">
        <f>'3. Investeringen'!B348</f>
        <v>334</v>
      </c>
      <c r="C348" s="86" t="str">
        <f>'3. Investeringen'!C348</f>
        <v>Nieuwe investeringen</v>
      </c>
      <c r="D348" s="86" t="str">
        <f>'3. Investeringen'!F348</f>
        <v>AD</v>
      </c>
      <c r="E348" s="173">
        <f>'3. Investeringen'!M348</f>
        <v>39</v>
      </c>
      <c r="F348" s="121">
        <f>'3. Investeringen'!N348</f>
        <v>2016</v>
      </c>
      <c r="G348" s="86">
        <f>'3. Investeringen'!O348</f>
        <v>118622.19999999998</v>
      </c>
      <c r="H348" s="20"/>
      <c r="I348" s="138">
        <f>'5. Selectie'!P397</f>
        <v>1</v>
      </c>
      <c r="J348" s="20"/>
      <c r="K348" s="87">
        <f t="shared" si="34"/>
        <v>0</v>
      </c>
      <c r="L348" s="87">
        <f t="shared" si="34"/>
        <v>0</v>
      </c>
      <c r="M348" s="87">
        <f t="shared" si="34"/>
        <v>0</v>
      </c>
      <c r="N348" s="87">
        <f t="shared" si="34"/>
        <v>0</v>
      </c>
      <c r="O348" s="87">
        <f t="shared" si="34"/>
        <v>0</v>
      </c>
      <c r="P348" s="87">
        <f t="shared" si="34"/>
        <v>118622.19999999998</v>
      </c>
      <c r="Q348" s="87">
        <f t="shared" si="34"/>
        <v>0</v>
      </c>
      <c r="R348" s="87">
        <f t="shared" si="34"/>
        <v>0</v>
      </c>
      <c r="S348" s="87">
        <f t="shared" si="34"/>
        <v>0</v>
      </c>
      <c r="T348" s="87">
        <f t="shared" si="34"/>
        <v>0</v>
      </c>
      <c r="U348" s="87">
        <f t="shared" si="34"/>
        <v>0</v>
      </c>
      <c r="V348" s="87">
        <f t="shared" si="34"/>
        <v>0</v>
      </c>
      <c r="W348" s="87">
        <f t="shared" si="34"/>
        <v>0</v>
      </c>
      <c r="X348" s="87">
        <f t="shared" si="34"/>
        <v>0</v>
      </c>
      <c r="Y348" s="87">
        <f t="shared" si="34"/>
        <v>0</v>
      </c>
      <c r="Z348" s="87">
        <f t="shared" si="34"/>
        <v>0</v>
      </c>
    </row>
    <row r="349" spans="2:26" s="79" customFormat="1" x14ac:dyDescent="0.2">
      <c r="B349" s="86">
        <f>'3. Investeringen'!B349</f>
        <v>335</v>
      </c>
      <c r="C349" s="86" t="str">
        <f>'3. Investeringen'!C349</f>
        <v>Nieuwe investeringen</v>
      </c>
      <c r="D349" s="86" t="str">
        <f>'3. Investeringen'!F349</f>
        <v>AD</v>
      </c>
      <c r="E349" s="173">
        <f>'3. Investeringen'!M349</f>
        <v>39</v>
      </c>
      <c r="F349" s="121">
        <f>'3. Investeringen'!N349</f>
        <v>2016</v>
      </c>
      <c r="G349" s="86">
        <f>'3. Investeringen'!O349</f>
        <v>4892.71</v>
      </c>
      <c r="H349" s="20"/>
      <c r="I349" s="138">
        <f>'5. Selectie'!P398</f>
        <v>1</v>
      </c>
      <c r="J349" s="20"/>
      <c r="K349" s="87">
        <f t="shared" si="34"/>
        <v>0</v>
      </c>
      <c r="L349" s="87">
        <f t="shared" si="34"/>
        <v>0</v>
      </c>
      <c r="M349" s="87">
        <f t="shared" si="34"/>
        <v>0</v>
      </c>
      <c r="N349" s="87">
        <f t="shared" si="34"/>
        <v>0</v>
      </c>
      <c r="O349" s="87">
        <f t="shared" si="34"/>
        <v>0</v>
      </c>
      <c r="P349" s="87">
        <f t="shared" si="34"/>
        <v>4892.71</v>
      </c>
      <c r="Q349" s="87">
        <f t="shared" si="34"/>
        <v>0</v>
      </c>
      <c r="R349" s="87">
        <f t="shared" si="34"/>
        <v>0</v>
      </c>
      <c r="S349" s="87">
        <f t="shared" si="34"/>
        <v>0</v>
      </c>
      <c r="T349" s="87">
        <f t="shared" si="34"/>
        <v>0</v>
      </c>
      <c r="U349" s="87">
        <f t="shared" si="34"/>
        <v>0</v>
      </c>
      <c r="V349" s="87">
        <f t="shared" si="34"/>
        <v>0</v>
      </c>
      <c r="W349" s="87">
        <f t="shared" si="34"/>
        <v>0</v>
      </c>
      <c r="X349" s="87">
        <f t="shared" si="34"/>
        <v>0</v>
      </c>
      <c r="Y349" s="87">
        <f t="shared" si="34"/>
        <v>0</v>
      </c>
      <c r="Z349" s="87">
        <f t="shared" si="34"/>
        <v>0</v>
      </c>
    </row>
    <row r="350" spans="2:26" s="79" customFormat="1" x14ac:dyDescent="0.2">
      <c r="B350" s="86">
        <f>'3. Investeringen'!B350</f>
        <v>336</v>
      </c>
      <c r="C350" s="86" t="str">
        <f>'3. Investeringen'!C350</f>
        <v>Nieuwe investeringen</v>
      </c>
      <c r="D350" s="86" t="str">
        <f>'3. Investeringen'!F350</f>
        <v>AD</v>
      </c>
      <c r="E350" s="173">
        <f>'3. Investeringen'!M350</f>
        <v>39</v>
      </c>
      <c r="F350" s="121">
        <f>'3. Investeringen'!N350</f>
        <v>2017</v>
      </c>
      <c r="G350" s="86">
        <f>'3. Investeringen'!O350</f>
        <v>72408.509999999995</v>
      </c>
      <c r="H350" s="20"/>
      <c r="I350" s="138">
        <f>'5. Selectie'!P399</f>
        <v>1</v>
      </c>
      <c r="J350" s="20"/>
      <c r="K350" s="87">
        <f t="shared" si="34"/>
        <v>0</v>
      </c>
      <c r="L350" s="87">
        <f t="shared" si="34"/>
        <v>0</v>
      </c>
      <c r="M350" s="87">
        <f t="shared" si="34"/>
        <v>0</v>
      </c>
      <c r="N350" s="87">
        <f t="shared" si="34"/>
        <v>0</v>
      </c>
      <c r="O350" s="87">
        <f t="shared" si="34"/>
        <v>0</v>
      </c>
      <c r="P350" s="87">
        <f t="shared" si="34"/>
        <v>0</v>
      </c>
      <c r="Q350" s="87">
        <f t="shared" si="34"/>
        <v>72408.509999999995</v>
      </c>
      <c r="R350" s="87">
        <f t="shared" si="34"/>
        <v>0</v>
      </c>
      <c r="S350" s="87">
        <f t="shared" si="34"/>
        <v>0</v>
      </c>
      <c r="T350" s="87">
        <f t="shared" si="34"/>
        <v>0</v>
      </c>
      <c r="U350" s="87">
        <f t="shared" si="34"/>
        <v>0</v>
      </c>
      <c r="V350" s="87">
        <f t="shared" si="34"/>
        <v>0</v>
      </c>
      <c r="W350" s="87">
        <f t="shared" si="34"/>
        <v>0</v>
      </c>
      <c r="X350" s="87">
        <f t="shared" si="34"/>
        <v>0</v>
      </c>
      <c r="Y350" s="87">
        <f t="shared" si="34"/>
        <v>0</v>
      </c>
      <c r="Z350" s="87">
        <f t="shared" si="34"/>
        <v>0</v>
      </c>
    </row>
    <row r="351" spans="2:26" s="79" customFormat="1" x14ac:dyDescent="0.2">
      <c r="B351" s="86">
        <f>'3. Investeringen'!B351</f>
        <v>337</v>
      </c>
      <c r="C351" s="86" t="str">
        <f>'3. Investeringen'!C351</f>
        <v>Nieuwe investeringen</v>
      </c>
      <c r="D351" s="86" t="str">
        <f>'3. Investeringen'!F351</f>
        <v>TD</v>
      </c>
      <c r="E351" s="173">
        <f>'3. Investeringen'!M351</f>
        <v>6.5</v>
      </c>
      <c r="F351" s="121">
        <f>'3. Investeringen'!N351</f>
        <v>2011</v>
      </c>
      <c r="G351" s="86">
        <f>'3. Investeringen'!O351</f>
        <v>-482199.75050000002</v>
      </c>
      <c r="H351" s="20"/>
      <c r="I351" s="138">
        <f>'5. Selectie'!P400</f>
        <v>1</v>
      </c>
      <c r="J351" s="20"/>
      <c r="K351" s="87">
        <f t="shared" si="34"/>
        <v>-482199.75050000002</v>
      </c>
      <c r="L351" s="87">
        <f t="shared" si="34"/>
        <v>0</v>
      </c>
      <c r="M351" s="87">
        <f t="shared" si="34"/>
        <v>0</v>
      </c>
      <c r="N351" s="87">
        <f t="shared" si="34"/>
        <v>0</v>
      </c>
      <c r="O351" s="87">
        <f t="shared" si="34"/>
        <v>0</v>
      </c>
      <c r="P351" s="87">
        <f t="shared" si="34"/>
        <v>0</v>
      </c>
      <c r="Q351" s="87">
        <f t="shared" si="34"/>
        <v>0</v>
      </c>
      <c r="R351" s="87">
        <f t="shared" si="34"/>
        <v>0</v>
      </c>
      <c r="S351" s="87">
        <f t="shared" si="34"/>
        <v>0</v>
      </c>
      <c r="T351" s="87">
        <f t="shared" si="34"/>
        <v>0</v>
      </c>
      <c r="U351" s="87">
        <f t="shared" si="34"/>
        <v>0</v>
      </c>
      <c r="V351" s="87">
        <f t="shared" si="34"/>
        <v>0</v>
      </c>
      <c r="W351" s="87">
        <f t="shared" si="34"/>
        <v>0</v>
      </c>
      <c r="X351" s="87">
        <f t="shared" si="34"/>
        <v>0</v>
      </c>
      <c r="Y351" s="87">
        <f t="shared" si="34"/>
        <v>0</v>
      </c>
      <c r="Z351" s="87">
        <f t="shared" si="34"/>
        <v>0</v>
      </c>
    </row>
    <row r="352" spans="2:26" s="79" customFormat="1" x14ac:dyDescent="0.2">
      <c r="B352" s="86">
        <f>'3. Investeringen'!B352</f>
        <v>338</v>
      </c>
      <c r="C352" s="86" t="str">
        <f>'3. Investeringen'!C352</f>
        <v>Nieuwe investeringen</v>
      </c>
      <c r="D352" s="86" t="str">
        <f>'3. Investeringen'!F352</f>
        <v>TD</v>
      </c>
      <c r="E352" s="173">
        <f>'3. Investeringen'!M352</f>
        <v>7.5</v>
      </c>
      <c r="F352" s="121">
        <f>'3. Investeringen'!N352</f>
        <v>2011</v>
      </c>
      <c r="G352" s="86">
        <f>'3. Investeringen'!O352</f>
        <v>-978550.73250000004</v>
      </c>
      <c r="H352" s="20"/>
      <c r="I352" s="138">
        <f>'5. Selectie'!P401</f>
        <v>1</v>
      </c>
      <c r="J352" s="20"/>
      <c r="K352" s="87">
        <f t="shared" si="34"/>
        <v>-978550.73250000004</v>
      </c>
      <c r="L352" s="87">
        <f t="shared" si="34"/>
        <v>0</v>
      </c>
      <c r="M352" s="87">
        <f t="shared" si="34"/>
        <v>0</v>
      </c>
      <c r="N352" s="87">
        <f t="shared" si="34"/>
        <v>0</v>
      </c>
      <c r="O352" s="87">
        <f t="shared" si="34"/>
        <v>0</v>
      </c>
      <c r="P352" s="87">
        <f t="shared" si="34"/>
        <v>0</v>
      </c>
      <c r="Q352" s="87">
        <f t="shared" si="34"/>
        <v>0</v>
      </c>
      <c r="R352" s="87">
        <f t="shared" si="34"/>
        <v>0</v>
      </c>
      <c r="S352" s="87">
        <f t="shared" si="34"/>
        <v>0</v>
      </c>
      <c r="T352" s="87">
        <f t="shared" si="34"/>
        <v>0</v>
      </c>
      <c r="U352" s="87">
        <f t="shared" si="34"/>
        <v>0</v>
      </c>
      <c r="V352" s="87">
        <f t="shared" si="34"/>
        <v>0</v>
      </c>
      <c r="W352" s="87">
        <f t="shared" si="34"/>
        <v>0</v>
      </c>
      <c r="X352" s="87">
        <f t="shared" si="34"/>
        <v>0</v>
      </c>
      <c r="Y352" s="87">
        <f t="shared" si="34"/>
        <v>0</v>
      </c>
      <c r="Z352" s="87">
        <f t="shared" si="34"/>
        <v>0</v>
      </c>
    </row>
    <row r="353" spans="2:26" s="79" customFormat="1" x14ac:dyDescent="0.2">
      <c r="B353" s="86">
        <f>'3. Investeringen'!B353</f>
        <v>339</v>
      </c>
      <c r="C353" s="86" t="str">
        <f>'3. Investeringen'!C353</f>
        <v>Nieuwe investeringen</v>
      </c>
      <c r="D353" s="86" t="str">
        <f>'3. Investeringen'!F353</f>
        <v>TD</v>
      </c>
      <c r="E353" s="173">
        <f>'3. Investeringen'!M353</f>
        <v>8.5</v>
      </c>
      <c r="F353" s="121">
        <f>'3. Investeringen'!N353</f>
        <v>2011</v>
      </c>
      <c r="G353" s="86">
        <f>'3. Investeringen'!O353</f>
        <v>-980940.00100000005</v>
      </c>
      <c r="H353" s="20"/>
      <c r="I353" s="138">
        <f>'5. Selectie'!P402</f>
        <v>1</v>
      </c>
      <c r="J353" s="20"/>
      <c r="K353" s="87">
        <f t="shared" si="34"/>
        <v>-980940.00100000005</v>
      </c>
      <c r="L353" s="87">
        <f t="shared" si="34"/>
        <v>0</v>
      </c>
      <c r="M353" s="87">
        <f t="shared" si="34"/>
        <v>0</v>
      </c>
      <c r="N353" s="87">
        <f t="shared" si="34"/>
        <v>0</v>
      </c>
      <c r="O353" s="87">
        <f t="shared" si="34"/>
        <v>0</v>
      </c>
      <c r="P353" s="87">
        <f t="shared" si="34"/>
        <v>0</v>
      </c>
      <c r="Q353" s="87">
        <f t="shared" si="34"/>
        <v>0</v>
      </c>
      <c r="R353" s="87">
        <f t="shared" si="34"/>
        <v>0</v>
      </c>
      <c r="S353" s="87">
        <f t="shared" si="34"/>
        <v>0</v>
      </c>
      <c r="T353" s="87">
        <f t="shared" si="34"/>
        <v>0</v>
      </c>
      <c r="U353" s="87">
        <f t="shared" si="34"/>
        <v>0</v>
      </c>
      <c r="V353" s="87">
        <f t="shared" si="34"/>
        <v>0</v>
      </c>
      <c r="W353" s="87">
        <f t="shared" si="34"/>
        <v>0</v>
      </c>
      <c r="X353" s="87">
        <f t="shared" si="34"/>
        <v>0</v>
      </c>
      <c r="Y353" s="87">
        <f t="shared" si="34"/>
        <v>0</v>
      </c>
      <c r="Z353" s="87">
        <f t="shared" si="34"/>
        <v>0</v>
      </c>
    </row>
    <row r="354" spans="2:26" s="79" customFormat="1" x14ac:dyDescent="0.2">
      <c r="B354" s="86">
        <f>'3. Investeringen'!B354</f>
        <v>340</v>
      </c>
      <c r="C354" s="86" t="str">
        <f>'3. Investeringen'!C354</f>
        <v>Nieuwe investeringen</v>
      </c>
      <c r="D354" s="86" t="str">
        <f>'3. Investeringen'!F354</f>
        <v>TD</v>
      </c>
      <c r="E354" s="173">
        <f>'3. Investeringen'!M354</f>
        <v>9.5</v>
      </c>
      <c r="F354" s="121">
        <f>'3. Investeringen'!N354</f>
        <v>2011</v>
      </c>
      <c r="G354" s="86">
        <f>'3. Investeringen'!O354</f>
        <v>-2853118.3465</v>
      </c>
      <c r="H354" s="20"/>
      <c r="I354" s="138">
        <f>'5. Selectie'!P403</f>
        <v>1</v>
      </c>
      <c r="J354" s="20"/>
      <c r="K354" s="87">
        <f t="shared" si="34"/>
        <v>-2853118.3465</v>
      </c>
      <c r="L354" s="87">
        <f t="shared" si="34"/>
        <v>0</v>
      </c>
      <c r="M354" s="87">
        <f t="shared" si="34"/>
        <v>0</v>
      </c>
      <c r="N354" s="87">
        <f t="shared" si="34"/>
        <v>0</v>
      </c>
      <c r="O354" s="87">
        <f t="shared" si="34"/>
        <v>0</v>
      </c>
      <c r="P354" s="87">
        <f t="shared" si="34"/>
        <v>0</v>
      </c>
      <c r="Q354" s="87">
        <f t="shared" si="34"/>
        <v>0</v>
      </c>
      <c r="R354" s="87">
        <f t="shared" si="34"/>
        <v>0</v>
      </c>
      <c r="S354" s="87">
        <f t="shared" si="34"/>
        <v>0</v>
      </c>
      <c r="T354" s="87">
        <f t="shared" si="34"/>
        <v>0</v>
      </c>
      <c r="U354" s="87">
        <f t="shared" si="34"/>
        <v>0</v>
      </c>
      <c r="V354" s="87">
        <f t="shared" si="34"/>
        <v>0</v>
      </c>
      <c r="W354" s="87">
        <f t="shared" si="34"/>
        <v>0</v>
      </c>
      <c r="X354" s="87">
        <f t="shared" si="34"/>
        <v>0</v>
      </c>
      <c r="Y354" s="87">
        <f t="shared" si="34"/>
        <v>0</v>
      </c>
      <c r="Z354" s="87">
        <f t="shared" si="34"/>
        <v>0</v>
      </c>
    </row>
    <row r="355" spans="2:26" s="79" customFormat="1" x14ac:dyDescent="0.2">
      <c r="B355" s="86">
        <f>'3. Investeringen'!B355</f>
        <v>341</v>
      </c>
      <c r="C355" s="86" t="str">
        <f>'3. Investeringen'!C355</f>
        <v>Nieuwe investeringen</v>
      </c>
      <c r="D355" s="86" t="str">
        <f>'3. Investeringen'!F355</f>
        <v>TD</v>
      </c>
      <c r="E355" s="173">
        <f>'3. Investeringen'!M355</f>
        <v>10</v>
      </c>
      <c r="F355" s="121">
        <f>'3. Investeringen'!N355</f>
        <v>2011</v>
      </c>
      <c r="G355" s="86">
        <f>'3. Investeringen'!O355</f>
        <v>-2765841.4</v>
      </c>
      <c r="H355" s="20"/>
      <c r="I355" s="138">
        <f>'5. Selectie'!P404</f>
        <v>1</v>
      </c>
      <c r="J355" s="20"/>
      <c r="K355" s="87">
        <f t="shared" si="34"/>
        <v>-2765841.4</v>
      </c>
      <c r="L355" s="87">
        <f t="shared" si="34"/>
        <v>0</v>
      </c>
      <c r="M355" s="87">
        <f t="shared" si="34"/>
        <v>0</v>
      </c>
      <c r="N355" s="87">
        <f t="shared" si="34"/>
        <v>0</v>
      </c>
      <c r="O355" s="87">
        <f t="shared" si="34"/>
        <v>0</v>
      </c>
      <c r="P355" s="87">
        <f t="shared" si="34"/>
        <v>0</v>
      </c>
      <c r="Q355" s="87">
        <f t="shared" si="34"/>
        <v>0</v>
      </c>
      <c r="R355" s="87">
        <f t="shared" si="34"/>
        <v>0</v>
      </c>
      <c r="S355" s="87">
        <f t="shared" si="34"/>
        <v>0</v>
      </c>
      <c r="T355" s="87">
        <f t="shared" si="34"/>
        <v>0</v>
      </c>
      <c r="U355" s="87">
        <f t="shared" si="34"/>
        <v>0</v>
      </c>
      <c r="V355" s="87">
        <f t="shared" si="34"/>
        <v>0</v>
      </c>
      <c r="W355" s="87">
        <f t="shared" si="34"/>
        <v>0</v>
      </c>
      <c r="X355" s="87">
        <f t="shared" si="34"/>
        <v>0</v>
      </c>
      <c r="Y355" s="87">
        <f t="shared" si="34"/>
        <v>0</v>
      </c>
      <c r="Z355" s="87">
        <f t="shared" si="34"/>
        <v>0</v>
      </c>
    </row>
    <row r="356" spans="2:26" s="79" customFormat="1" x14ac:dyDescent="0.2">
      <c r="B356" s="86">
        <f>'3. Investeringen'!B356</f>
        <v>342</v>
      </c>
      <c r="C356" s="86" t="str">
        <f>'3. Investeringen'!C356</f>
        <v>Nieuwe investeringen</v>
      </c>
      <c r="D356" s="86" t="str">
        <f>'3. Investeringen'!F356</f>
        <v>TD</v>
      </c>
      <c r="E356" s="173">
        <f>'3. Investeringen'!M356</f>
        <v>10</v>
      </c>
      <c r="F356" s="121">
        <f>'3. Investeringen'!N356</f>
        <v>2012</v>
      </c>
      <c r="G356" s="86">
        <f>'3. Investeringen'!O356</f>
        <v>-2402104.12</v>
      </c>
      <c r="H356" s="20"/>
      <c r="I356" s="138">
        <f>'5. Selectie'!P405</f>
        <v>1</v>
      </c>
      <c r="J356" s="20"/>
      <c r="K356" s="87">
        <f t="shared" si="34"/>
        <v>0</v>
      </c>
      <c r="L356" s="87">
        <f t="shared" si="34"/>
        <v>-2402104.12</v>
      </c>
      <c r="M356" s="87">
        <f t="shared" si="34"/>
        <v>0</v>
      </c>
      <c r="N356" s="87">
        <f t="shared" si="34"/>
        <v>0</v>
      </c>
      <c r="O356" s="87">
        <f t="shared" si="34"/>
        <v>0</v>
      </c>
      <c r="P356" s="87">
        <f t="shared" si="34"/>
        <v>0</v>
      </c>
      <c r="Q356" s="87">
        <f t="shared" si="34"/>
        <v>0</v>
      </c>
      <c r="R356" s="87">
        <f t="shared" si="34"/>
        <v>0</v>
      </c>
      <c r="S356" s="87">
        <f t="shared" si="34"/>
        <v>0</v>
      </c>
      <c r="T356" s="87">
        <f t="shared" si="34"/>
        <v>0</v>
      </c>
      <c r="U356" s="87">
        <f t="shared" si="34"/>
        <v>0</v>
      </c>
      <c r="V356" s="87">
        <f t="shared" si="34"/>
        <v>0</v>
      </c>
      <c r="W356" s="87">
        <f t="shared" si="34"/>
        <v>0</v>
      </c>
      <c r="X356" s="87">
        <f t="shared" si="34"/>
        <v>0</v>
      </c>
      <c r="Y356" s="87">
        <f t="shared" si="34"/>
        <v>0</v>
      </c>
      <c r="Z356" s="87">
        <f t="shared" si="34"/>
        <v>0</v>
      </c>
    </row>
    <row r="357" spans="2:26" s="79" customFormat="1" x14ac:dyDescent="0.2">
      <c r="B357" s="86">
        <f>'3. Investeringen'!B357</f>
        <v>343</v>
      </c>
      <c r="C357" s="86" t="str">
        <f>'3. Investeringen'!C357</f>
        <v>Nieuwe investeringen</v>
      </c>
      <c r="D357" s="86" t="str">
        <f>'3. Investeringen'!F357</f>
        <v>TD</v>
      </c>
      <c r="E357" s="173">
        <f>'3. Investeringen'!M357</f>
        <v>10</v>
      </c>
      <c r="F357" s="121">
        <f>'3. Investeringen'!N357</f>
        <v>2013</v>
      </c>
      <c r="G357" s="86">
        <f>'3. Investeringen'!O357</f>
        <v>-4106058.8960176702</v>
      </c>
      <c r="H357" s="20"/>
      <c r="I357" s="138">
        <f>'5. Selectie'!P406</f>
        <v>1</v>
      </c>
      <c r="J357" s="20"/>
      <c r="K357" s="87">
        <f t="shared" si="34"/>
        <v>0</v>
      </c>
      <c r="L357" s="87">
        <f t="shared" si="34"/>
        <v>0</v>
      </c>
      <c r="M357" s="87">
        <f t="shared" si="34"/>
        <v>-4106058.8960176702</v>
      </c>
      <c r="N357" s="87">
        <f t="shared" si="34"/>
        <v>0</v>
      </c>
      <c r="O357" s="87">
        <f t="shared" si="34"/>
        <v>0</v>
      </c>
      <c r="P357" s="87">
        <f t="shared" si="34"/>
        <v>0</v>
      </c>
      <c r="Q357" s="87">
        <f t="shared" si="34"/>
        <v>0</v>
      </c>
      <c r="R357" s="87">
        <f t="shared" si="34"/>
        <v>0</v>
      </c>
      <c r="S357" s="87">
        <f t="shared" si="34"/>
        <v>0</v>
      </c>
      <c r="T357" s="87">
        <f t="shared" si="34"/>
        <v>0</v>
      </c>
      <c r="U357" s="87">
        <f t="shared" si="34"/>
        <v>0</v>
      </c>
      <c r="V357" s="87">
        <f t="shared" si="34"/>
        <v>0</v>
      </c>
      <c r="W357" s="87">
        <f t="shared" si="34"/>
        <v>0</v>
      </c>
      <c r="X357" s="87">
        <f t="shared" si="34"/>
        <v>0</v>
      </c>
      <c r="Y357" s="87">
        <f t="shared" si="34"/>
        <v>0</v>
      </c>
      <c r="Z357" s="87">
        <f t="shared" si="34"/>
        <v>0</v>
      </c>
    </row>
    <row r="358" spans="2:26" s="79" customFormat="1" x14ac:dyDescent="0.2">
      <c r="B358" s="86">
        <f>'3. Investeringen'!B358</f>
        <v>344</v>
      </c>
      <c r="C358" s="86" t="str">
        <f>'3. Investeringen'!C358</f>
        <v>Nieuwe investeringen</v>
      </c>
      <c r="D358" s="86" t="str">
        <f>'3. Investeringen'!F358</f>
        <v>TD</v>
      </c>
      <c r="E358" s="173">
        <f>'3. Investeringen'!M358</f>
        <v>10</v>
      </c>
      <c r="F358" s="121">
        <f>'3. Investeringen'!N358</f>
        <v>2014</v>
      </c>
      <c r="G358" s="86">
        <f>'3. Investeringen'!O358</f>
        <v>-3091875.35</v>
      </c>
      <c r="H358" s="20"/>
      <c r="I358" s="138">
        <f>'5. Selectie'!P407</f>
        <v>1</v>
      </c>
      <c r="J358" s="20"/>
      <c r="K358" s="87">
        <f t="shared" si="34"/>
        <v>0</v>
      </c>
      <c r="L358" s="87">
        <f t="shared" si="34"/>
        <v>0</v>
      </c>
      <c r="M358" s="87">
        <f t="shared" si="34"/>
        <v>0</v>
      </c>
      <c r="N358" s="87">
        <f t="shared" si="34"/>
        <v>-3091875.35</v>
      </c>
      <c r="O358" s="87">
        <f t="shared" si="34"/>
        <v>0</v>
      </c>
      <c r="P358" s="87">
        <f t="shared" si="34"/>
        <v>0</v>
      </c>
      <c r="Q358" s="87">
        <f t="shared" si="34"/>
        <v>0</v>
      </c>
      <c r="R358" s="87">
        <f t="shared" si="34"/>
        <v>0</v>
      </c>
      <c r="S358" s="87">
        <f t="shared" si="34"/>
        <v>0</v>
      </c>
      <c r="T358" s="87">
        <f t="shared" si="34"/>
        <v>0</v>
      </c>
      <c r="U358" s="87">
        <f t="shared" si="34"/>
        <v>0</v>
      </c>
      <c r="V358" s="87">
        <f t="shared" si="34"/>
        <v>0</v>
      </c>
      <c r="W358" s="87">
        <f t="shared" si="34"/>
        <v>0</v>
      </c>
      <c r="X358" s="87">
        <f t="shared" si="34"/>
        <v>0</v>
      </c>
      <c r="Y358" s="87">
        <f t="shared" si="34"/>
        <v>0</v>
      </c>
      <c r="Z358" s="87">
        <f t="shared" si="34"/>
        <v>0</v>
      </c>
    </row>
    <row r="359" spans="2:26" s="79" customFormat="1" x14ac:dyDescent="0.2">
      <c r="B359" s="86">
        <f>'3. Investeringen'!B359</f>
        <v>345</v>
      </c>
      <c r="C359" s="86" t="str">
        <f>'3. Investeringen'!C359</f>
        <v>Nieuwe investeringen</v>
      </c>
      <c r="D359" s="86" t="str">
        <f>'3. Investeringen'!F359</f>
        <v>TD</v>
      </c>
      <c r="E359" s="173">
        <f>'3. Investeringen'!M359</f>
        <v>10</v>
      </c>
      <c r="F359" s="121">
        <f>'3. Investeringen'!N359</f>
        <v>2015</v>
      </c>
      <c r="G359" s="86">
        <f>'3. Investeringen'!O359</f>
        <v>-1303929.28</v>
      </c>
      <c r="H359" s="20"/>
      <c r="I359" s="138">
        <f>'5. Selectie'!P408</f>
        <v>1</v>
      </c>
      <c r="J359" s="20"/>
      <c r="K359" s="87">
        <f t="shared" si="34"/>
        <v>0</v>
      </c>
      <c r="L359" s="87">
        <f t="shared" si="34"/>
        <v>0</v>
      </c>
      <c r="M359" s="87">
        <f t="shared" si="34"/>
        <v>0</v>
      </c>
      <c r="N359" s="87">
        <f t="shared" si="34"/>
        <v>0</v>
      </c>
      <c r="O359" s="87">
        <f t="shared" si="34"/>
        <v>-1303929.28</v>
      </c>
      <c r="P359" s="87">
        <f t="shared" si="34"/>
        <v>0</v>
      </c>
      <c r="Q359" s="87">
        <f t="shared" si="34"/>
        <v>0</v>
      </c>
      <c r="R359" s="87">
        <f t="shared" si="34"/>
        <v>0</v>
      </c>
      <c r="S359" s="87">
        <f t="shared" si="34"/>
        <v>0</v>
      </c>
      <c r="T359" s="87">
        <f t="shared" si="34"/>
        <v>0</v>
      </c>
      <c r="U359" s="87">
        <f t="shared" si="34"/>
        <v>0</v>
      </c>
      <c r="V359" s="87">
        <f t="shared" si="34"/>
        <v>0</v>
      </c>
      <c r="W359" s="87">
        <f t="shared" si="34"/>
        <v>0</v>
      </c>
      <c r="X359" s="87">
        <f t="shared" si="34"/>
        <v>0</v>
      </c>
      <c r="Y359" s="87">
        <f t="shared" si="34"/>
        <v>0</v>
      </c>
      <c r="Z359" s="87">
        <f t="shared" si="34"/>
        <v>0</v>
      </c>
    </row>
    <row r="360" spans="2:26" s="79" customFormat="1" x14ac:dyDescent="0.2">
      <c r="B360" s="86">
        <f>'3. Investeringen'!B360</f>
        <v>346</v>
      </c>
      <c r="C360" s="86" t="str">
        <f>'3. Investeringen'!C360</f>
        <v>Nieuwe investeringen</v>
      </c>
      <c r="D360" s="86" t="str">
        <f>'3. Investeringen'!F360</f>
        <v>TD</v>
      </c>
      <c r="E360" s="173">
        <f>'3. Investeringen'!M360</f>
        <v>10</v>
      </c>
      <c r="F360" s="121">
        <f>'3. Investeringen'!N360</f>
        <v>2016</v>
      </c>
      <c r="G360" s="86">
        <f>'3. Investeringen'!O360</f>
        <v>-3278631.47</v>
      </c>
      <c r="H360" s="20"/>
      <c r="I360" s="138">
        <f>'5. Selectie'!P409</f>
        <v>1</v>
      </c>
      <c r="J360" s="20"/>
      <c r="K360" s="87">
        <f t="shared" si="34"/>
        <v>0</v>
      </c>
      <c r="L360" s="87">
        <f t="shared" si="34"/>
        <v>0</v>
      </c>
      <c r="M360" s="87">
        <f t="shared" si="34"/>
        <v>0</v>
      </c>
      <c r="N360" s="87">
        <f t="shared" si="34"/>
        <v>0</v>
      </c>
      <c r="O360" s="87">
        <f t="shared" si="34"/>
        <v>0</v>
      </c>
      <c r="P360" s="87">
        <f t="shared" si="34"/>
        <v>-3278631.47</v>
      </c>
      <c r="Q360" s="87">
        <f t="shared" si="34"/>
        <v>0</v>
      </c>
      <c r="R360" s="87">
        <f t="shared" si="34"/>
        <v>0</v>
      </c>
      <c r="S360" s="87">
        <f t="shared" si="34"/>
        <v>0</v>
      </c>
      <c r="T360" s="87">
        <f t="shared" si="34"/>
        <v>0</v>
      </c>
      <c r="U360" s="87">
        <f t="shared" si="34"/>
        <v>0</v>
      </c>
      <c r="V360" s="87">
        <f t="shared" si="34"/>
        <v>0</v>
      </c>
      <c r="W360" s="87">
        <f t="shared" si="34"/>
        <v>0</v>
      </c>
      <c r="X360" s="87">
        <f t="shared" si="34"/>
        <v>0</v>
      </c>
      <c r="Y360" s="87">
        <f t="shared" si="34"/>
        <v>0</v>
      </c>
      <c r="Z360" s="87">
        <f t="shared" ref="K360:Z373" si="35">($F360=Z$14)*$I360*$G360</f>
        <v>0</v>
      </c>
    </row>
    <row r="361" spans="2:26" s="79" customFormat="1" x14ac:dyDescent="0.2">
      <c r="B361" s="86">
        <f>'3. Investeringen'!B361</f>
        <v>347</v>
      </c>
      <c r="C361" s="86" t="str">
        <f>'3. Investeringen'!C361</f>
        <v>Nieuwe investeringen</v>
      </c>
      <c r="D361" s="86" t="str">
        <f>'3. Investeringen'!F361</f>
        <v>TD</v>
      </c>
      <c r="E361" s="173">
        <f>'3. Investeringen'!M361</f>
        <v>5</v>
      </c>
      <c r="F361" s="121">
        <f>'3. Investeringen'!N361</f>
        <v>2012</v>
      </c>
      <c r="G361" s="86">
        <f>'3. Investeringen'!O361</f>
        <v>-16583816.720000001</v>
      </c>
      <c r="H361" s="20"/>
      <c r="I361" s="138">
        <f>'5. Selectie'!P410</f>
        <v>1</v>
      </c>
      <c r="J361" s="20"/>
      <c r="K361" s="87">
        <f t="shared" si="35"/>
        <v>0</v>
      </c>
      <c r="L361" s="87">
        <f t="shared" si="35"/>
        <v>-16583816.720000001</v>
      </c>
      <c r="M361" s="87">
        <f t="shared" si="35"/>
        <v>0</v>
      </c>
      <c r="N361" s="87">
        <f t="shared" si="35"/>
        <v>0</v>
      </c>
      <c r="O361" s="87">
        <f t="shared" si="35"/>
        <v>0</v>
      </c>
      <c r="P361" s="87">
        <f t="shared" si="35"/>
        <v>0</v>
      </c>
      <c r="Q361" s="87">
        <f t="shared" si="35"/>
        <v>0</v>
      </c>
      <c r="R361" s="87">
        <f t="shared" si="35"/>
        <v>0</v>
      </c>
      <c r="S361" s="87">
        <f t="shared" si="35"/>
        <v>0</v>
      </c>
      <c r="T361" s="87">
        <f t="shared" si="35"/>
        <v>0</v>
      </c>
      <c r="U361" s="87">
        <f t="shared" si="35"/>
        <v>0</v>
      </c>
      <c r="V361" s="87">
        <f t="shared" si="35"/>
        <v>0</v>
      </c>
      <c r="W361" s="87">
        <f t="shared" si="35"/>
        <v>0</v>
      </c>
      <c r="X361" s="87">
        <f t="shared" si="35"/>
        <v>0</v>
      </c>
      <c r="Y361" s="87">
        <f t="shared" si="35"/>
        <v>0</v>
      </c>
      <c r="Z361" s="87">
        <f t="shared" si="35"/>
        <v>0</v>
      </c>
    </row>
    <row r="362" spans="2:26" s="79" customFormat="1" x14ac:dyDescent="0.2">
      <c r="B362" s="86">
        <f>'3. Investeringen'!B362</f>
        <v>348</v>
      </c>
      <c r="C362" s="86" t="str">
        <f>'3. Investeringen'!C362</f>
        <v>Nieuwe investeringen</v>
      </c>
      <c r="D362" s="86" t="str">
        <f>'3. Investeringen'!F362</f>
        <v>TD</v>
      </c>
      <c r="E362" s="173">
        <f>'3. Investeringen'!M362</f>
        <v>5</v>
      </c>
      <c r="F362" s="121">
        <f>'3. Investeringen'!N362</f>
        <v>2013</v>
      </c>
      <c r="G362" s="86">
        <f>'3. Investeringen'!O362</f>
        <v>-7789798.2300000004</v>
      </c>
      <c r="H362" s="20"/>
      <c r="I362" s="138">
        <f>'5. Selectie'!P411</f>
        <v>1</v>
      </c>
      <c r="J362" s="20"/>
      <c r="K362" s="87">
        <f t="shared" si="35"/>
        <v>0</v>
      </c>
      <c r="L362" s="87">
        <f t="shared" si="35"/>
        <v>0</v>
      </c>
      <c r="M362" s="87">
        <f t="shared" si="35"/>
        <v>-7789798.2300000004</v>
      </c>
      <c r="N362" s="87">
        <f t="shared" si="35"/>
        <v>0</v>
      </c>
      <c r="O362" s="87">
        <f t="shared" si="35"/>
        <v>0</v>
      </c>
      <c r="P362" s="87">
        <f t="shared" si="35"/>
        <v>0</v>
      </c>
      <c r="Q362" s="87">
        <f t="shared" si="35"/>
        <v>0</v>
      </c>
      <c r="R362" s="87">
        <f t="shared" si="35"/>
        <v>0</v>
      </c>
      <c r="S362" s="87">
        <f t="shared" si="35"/>
        <v>0</v>
      </c>
      <c r="T362" s="87">
        <f t="shared" si="35"/>
        <v>0</v>
      </c>
      <c r="U362" s="87">
        <f t="shared" si="35"/>
        <v>0</v>
      </c>
      <c r="V362" s="87">
        <f t="shared" si="35"/>
        <v>0</v>
      </c>
      <c r="W362" s="87">
        <f t="shared" si="35"/>
        <v>0</v>
      </c>
      <c r="X362" s="87">
        <f t="shared" si="35"/>
        <v>0</v>
      </c>
      <c r="Y362" s="87">
        <f t="shared" si="35"/>
        <v>0</v>
      </c>
      <c r="Z362" s="87">
        <f t="shared" si="35"/>
        <v>0</v>
      </c>
    </row>
    <row r="363" spans="2:26" s="79" customFormat="1" x14ac:dyDescent="0.2">
      <c r="B363" s="86">
        <f>'3. Investeringen'!B363</f>
        <v>349</v>
      </c>
      <c r="C363" s="86" t="str">
        <f>'3. Investeringen'!C363</f>
        <v>Nieuwe investeringen</v>
      </c>
      <c r="D363" s="86" t="str">
        <f>'3. Investeringen'!F363</f>
        <v>TD</v>
      </c>
      <c r="E363" s="173">
        <f>'3. Investeringen'!M363</f>
        <v>5</v>
      </c>
      <c r="F363" s="121">
        <f>'3. Investeringen'!N363</f>
        <v>2014</v>
      </c>
      <c r="G363" s="86">
        <f>'3. Investeringen'!O363</f>
        <v>-3189093.19</v>
      </c>
      <c r="H363" s="20"/>
      <c r="I363" s="138">
        <f>'5. Selectie'!P412</f>
        <v>1</v>
      </c>
      <c r="J363" s="20"/>
      <c r="K363" s="87">
        <f t="shared" si="35"/>
        <v>0</v>
      </c>
      <c r="L363" s="87">
        <f t="shared" si="35"/>
        <v>0</v>
      </c>
      <c r="M363" s="87">
        <f t="shared" si="35"/>
        <v>0</v>
      </c>
      <c r="N363" s="87">
        <f t="shared" si="35"/>
        <v>-3189093.19</v>
      </c>
      <c r="O363" s="87">
        <f t="shared" si="35"/>
        <v>0</v>
      </c>
      <c r="P363" s="87">
        <f t="shared" si="35"/>
        <v>0</v>
      </c>
      <c r="Q363" s="87">
        <f t="shared" si="35"/>
        <v>0</v>
      </c>
      <c r="R363" s="87">
        <f t="shared" si="35"/>
        <v>0</v>
      </c>
      <c r="S363" s="87">
        <f t="shared" si="35"/>
        <v>0</v>
      </c>
      <c r="T363" s="87">
        <f t="shared" si="35"/>
        <v>0</v>
      </c>
      <c r="U363" s="87">
        <f t="shared" si="35"/>
        <v>0</v>
      </c>
      <c r="V363" s="87">
        <f t="shared" si="35"/>
        <v>0</v>
      </c>
      <c r="W363" s="87">
        <f t="shared" si="35"/>
        <v>0</v>
      </c>
      <c r="X363" s="87">
        <f t="shared" si="35"/>
        <v>0</v>
      </c>
      <c r="Y363" s="87">
        <f t="shared" si="35"/>
        <v>0</v>
      </c>
      <c r="Z363" s="87">
        <f t="shared" si="35"/>
        <v>0</v>
      </c>
    </row>
    <row r="364" spans="2:26" s="79" customFormat="1" x14ac:dyDescent="0.2">
      <c r="B364" s="86">
        <f>'3. Investeringen'!B364</f>
        <v>350</v>
      </c>
      <c r="C364" s="86" t="str">
        <f>'3. Investeringen'!C364</f>
        <v>Nieuwe investeringen</v>
      </c>
      <c r="D364" s="86" t="str">
        <f>'3. Investeringen'!F364</f>
        <v>TD</v>
      </c>
      <c r="E364" s="173">
        <f>'3. Investeringen'!M364</f>
        <v>5</v>
      </c>
      <c r="F364" s="121">
        <f>'3. Investeringen'!N364</f>
        <v>2015</v>
      </c>
      <c r="G364" s="86">
        <f>'3. Investeringen'!O364</f>
        <v>-8333482.3899999997</v>
      </c>
      <c r="H364" s="20"/>
      <c r="I364" s="138">
        <f>'5. Selectie'!P413</f>
        <v>1</v>
      </c>
      <c r="J364" s="20"/>
      <c r="K364" s="87">
        <f t="shared" si="35"/>
        <v>0</v>
      </c>
      <c r="L364" s="87">
        <f t="shared" si="35"/>
        <v>0</v>
      </c>
      <c r="M364" s="87">
        <f t="shared" si="35"/>
        <v>0</v>
      </c>
      <c r="N364" s="87">
        <f t="shared" si="35"/>
        <v>0</v>
      </c>
      <c r="O364" s="87">
        <f t="shared" si="35"/>
        <v>-8333482.3899999997</v>
      </c>
      <c r="P364" s="87">
        <f t="shared" si="35"/>
        <v>0</v>
      </c>
      <c r="Q364" s="87">
        <f t="shared" si="35"/>
        <v>0</v>
      </c>
      <c r="R364" s="87">
        <f t="shared" si="35"/>
        <v>0</v>
      </c>
      <c r="S364" s="87">
        <f t="shared" si="35"/>
        <v>0</v>
      </c>
      <c r="T364" s="87">
        <f t="shared" si="35"/>
        <v>0</v>
      </c>
      <c r="U364" s="87">
        <f t="shared" si="35"/>
        <v>0</v>
      </c>
      <c r="V364" s="87">
        <f t="shared" si="35"/>
        <v>0</v>
      </c>
      <c r="W364" s="87">
        <f t="shared" si="35"/>
        <v>0</v>
      </c>
      <c r="X364" s="87">
        <f t="shared" si="35"/>
        <v>0</v>
      </c>
      <c r="Y364" s="87">
        <f t="shared" si="35"/>
        <v>0</v>
      </c>
      <c r="Z364" s="87">
        <f t="shared" si="35"/>
        <v>0</v>
      </c>
    </row>
    <row r="365" spans="2:26" s="79" customFormat="1" x14ac:dyDescent="0.2">
      <c r="B365" s="86">
        <f>'3. Investeringen'!B365</f>
        <v>351</v>
      </c>
      <c r="C365" s="86" t="str">
        <f>'3. Investeringen'!C365</f>
        <v>Nieuwe investeringen</v>
      </c>
      <c r="D365" s="86" t="str">
        <f>'3. Investeringen'!F365</f>
        <v>TD</v>
      </c>
      <c r="E365" s="173">
        <f>'3. Investeringen'!M365</f>
        <v>5</v>
      </c>
      <c r="F365" s="121">
        <f>'3. Investeringen'!N365</f>
        <v>2016</v>
      </c>
      <c r="G365" s="86">
        <f>'3. Investeringen'!O365</f>
        <v>-4908294.03</v>
      </c>
      <c r="H365" s="20"/>
      <c r="I365" s="138">
        <f>'5. Selectie'!P414</f>
        <v>1</v>
      </c>
      <c r="J365" s="20"/>
      <c r="K365" s="87">
        <f t="shared" si="35"/>
        <v>0</v>
      </c>
      <c r="L365" s="87">
        <f t="shared" si="35"/>
        <v>0</v>
      </c>
      <c r="M365" s="87">
        <f t="shared" si="35"/>
        <v>0</v>
      </c>
      <c r="N365" s="87">
        <f t="shared" si="35"/>
        <v>0</v>
      </c>
      <c r="O365" s="87">
        <f t="shared" si="35"/>
        <v>0</v>
      </c>
      <c r="P365" s="87">
        <f t="shared" si="35"/>
        <v>-4908294.03</v>
      </c>
      <c r="Q365" s="87">
        <f t="shared" si="35"/>
        <v>0</v>
      </c>
      <c r="R365" s="87">
        <f t="shared" si="35"/>
        <v>0</v>
      </c>
      <c r="S365" s="87">
        <f t="shared" si="35"/>
        <v>0</v>
      </c>
      <c r="T365" s="87">
        <f t="shared" si="35"/>
        <v>0</v>
      </c>
      <c r="U365" s="87">
        <f t="shared" si="35"/>
        <v>0</v>
      </c>
      <c r="V365" s="87">
        <f t="shared" si="35"/>
        <v>0</v>
      </c>
      <c r="W365" s="87">
        <f t="shared" si="35"/>
        <v>0</v>
      </c>
      <c r="X365" s="87">
        <f t="shared" si="35"/>
        <v>0</v>
      </c>
      <c r="Y365" s="87">
        <f t="shared" si="35"/>
        <v>0</v>
      </c>
      <c r="Z365" s="87">
        <f t="shared" si="35"/>
        <v>0</v>
      </c>
    </row>
    <row r="366" spans="2:26" s="79" customFormat="1" x14ac:dyDescent="0.2">
      <c r="B366" s="86">
        <f>'3. Investeringen'!B366</f>
        <v>352</v>
      </c>
      <c r="C366" s="86" t="str">
        <f>'3. Investeringen'!C366</f>
        <v>Nieuwe investeringen</v>
      </c>
      <c r="D366" s="86" t="str">
        <f>'3. Investeringen'!F366</f>
        <v>TD</v>
      </c>
      <c r="E366" s="173">
        <f>'3. Investeringen'!M366</f>
        <v>30</v>
      </c>
      <c r="F366" s="121">
        <f>'3. Investeringen'!N366</f>
        <v>2013</v>
      </c>
      <c r="G366" s="86">
        <f>'3. Investeringen'!O366</f>
        <v>-881246.53885887098</v>
      </c>
      <c r="H366" s="20"/>
      <c r="I366" s="138">
        <f>'5. Selectie'!P415</f>
        <v>1</v>
      </c>
      <c r="J366" s="20"/>
      <c r="K366" s="87">
        <f t="shared" si="35"/>
        <v>0</v>
      </c>
      <c r="L366" s="87">
        <f t="shared" si="35"/>
        <v>0</v>
      </c>
      <c r="M366" s="87">
        <f t="shared" si="35"/>
        <v>-881246.53885887098</v>
      </c>
      <c r="N366" s="87">
        <f t="shared" si="35"/>
        <v>0</v>
      </c>
      <c r="O366" s="87">
        <f t="shared" si="35"/>
        <v>0</v>
      </c>
      <c r="P366" s="87">
        <f t="shared" si="35"/>
        <v>0</v>
      </c>
      <c r="Q366" s="87">
        <f t="shared" si="35"/>
        <v>0</v>
      </c>
      <c r="R366" s="87">
        <f t="shared" si="35"/>
        <v>0</v>
      </c>
      <c r="S366" s="87">
        <f t="shared" si="35"/>
        <v>0</v>
      </c>
      <c r="T366" s="87">
        <f t="shared" si="35"/>
        <v>0</v>
      </c>
      <c r="U366" s="87">
        <f t="shared" si="35"/>
        <v>0</v>
      </c>
      <c r="V366" s="87">
        <f t="shared" si="35"/>
        <v>0</v>
      </c>
      <c r="W366" s="87">
        <f t="shared" si="35"/>
        <v>0</v>
      </c>
      <c r="X366" s="87">
        <f t="shared" si="35"/>
        <v>0</v>
      </c>
      <c r="Y366" s="87">
        <f t="shared" si="35"/>
        <v>0</v>
      </c>
      <c r="Z366" s="87">
        <f t="shared" si="35"/>
        <v>0</v>
      </c>
    </row>
    <row r="367" spans="2:26" s="79" customFormat="1" x14ac:dyDescent="0.2">
      <c r="B367" s="86">
        <f>'3. Investeringen'!B367</f>
        <v>353</v>
      </c>
      <c r="C367" s="86" t="str">
        <f>'3. Investeringen'!C367</f>
        <v>Nieuwe investeringen</v>
      </c>
      <c r="D367" s="86" t="str">
        <f>'3. Investeringen'!F367</f>
        <v>TD</v>
      </c>
      <c r="E367" s="173">
        <f>'3. Investeringen'!M367</f>
        <v>55</v>
      </c>
      <c r="F367" s="121">
        <f>'3. Investeringen'!N367</f>
        <v>2020</v>
      </c>
      <c r="G367" s="86">
        <f>'3. Investeringen'!O367</f>
        <v>18397152.704399999</v>
      </c>
      <c r="H367" s="20"/>
      <c r="I367" s="138">
        <f>'5. Selectie'!P416</f>
        <v>1</v>
      </c>
      <c r="J367" s="20"/>
      <c r="K367" s="87">
        <f t="shared" si="35"/>
        <v>0</v>
      </c>
      <c r="L367" s="87">
        <f t="shared" si="35"/>
        <v>0</v>
      </c>
      <c r="M367" s="87">
        <f t="shared" si="35"/>
        <v>0</v>
      </c>
      <c r="N367" s="87">
        <f t="shared" si="35"/>
        <v>0</v>
      </c>
      <c r="O367" s="87">
        <f t="shared" si="35"/>
        <v>0</v>
      </c>
      <c r="P367" s="87">
        <f t="shared" si="35"/>
        <v>0</v>
      </c>
      <c r="Q367" s="87">
        <f t="shared" si="35"/>
        <v>0</v>
      </c>
      <c r="R367" s="87">
        <f t="shared" si="35"/>
        <v>0</v>
      </c>
      <c r="S367" s="87">
        <f t="shared" si="35"/>
        <v>0</v>
      </c>
      <c r="T367" s="87">
        <f t="shared" si="35"/>
        <v>18397152.704399999</v>
      </c>
      <c r="U367" s="87">
        <f t="shared" si="35"/>
        <v>0</v>
      </c>
      <c r="V367" s="87">
        <f t="shared" si="35"/>
        <v>0</v>
      </c>
      <c r="W367" s="87">
        <f t="shared" si="35"/>
        <v>0</v>
      </c>
      <c r="X367" s="87">
        <f t="shared" si="35"/>
        <v>0</v>
      </c>
      <c r="Y367" s="87">
        <f t="shared" si="35"/>
        <v>0</v>
      </c>
      <c r="Z367" s="87">
        <f t="shared" si="35"/>
        <v>0</v>
      </c>
    </row>
    <row r="368" spans="2:26" s="79" customFormat="1" x14ac:dyDescent="0.2">
      <c r="B368" s="86">
        <f>'3. Investeringen'!B368</f>
        <v>354</v>
      </c>
      <c r="C368" s="86" t="str">
        <f>'3. Investeringen'!C368</f>
        <v>Nieuwe investeringen</v>
      </c>
      <c r="D368" s="86" t="str">
        <f>'3. Investeringen'!F368</f>
        <v>TD</v>
      </c>
      <c r="E368" s="173">
        <f>'3. Investeringen'!M368</f>
        <v>45</v>
      </c>
      <c r="F368" s="121">
        <f>'3. Investeringen'!N368</f>
        <v>2020</v>
      </c>
      <c r="G368" s="86">
        <f>'3. Investeringen'!O368</f>
        <v>104056696.87899999</v>
      </c>
      <c r="H368" s="20"/>
      <c r="I368" s="138">
        <f>'5. Selectie'!P417</f>
        <v>1</v>
      </c>
      <c r="J368" s="20"/>
      <c r="K368" s="87">
        <f t="shared" si="35"/>
        <v>0</v>
      </c>
      <c r="L368" s="87">
        <f t="shared" si="35"/>
        <v>0</v>
      </c>
      <c r="M368" s="87">
        <f t="shared" si="35"/>
        <v>0</v>
      </c>
      <c r="N368" s="87">
        <f t="shared" si="35"/>
        <v>0</v>
      </c>
      <c r="O368" s="87">
        <f t="shared" si="35"/>
        <v>0</v>
      </c>
      <c r="P368" s="87">
        <f t="shared" si="35"/>
        <v>0</v>
      </c>
      <c r="Q368" s="87">
        <f t="shared" si="35"/>
        <v>0</v>
      </c>
      <c r="R368" s="87">
        <f t="shared" si="35"/>
        <v>0</v>
      </c>
      <c r="S368" s="87">
        <f t="shared" si="35"/>
        <v>0</v>
      </c>
      <c r="T368" s="87">
        <f t="shared" si="35"/>
        <v>104056696.87899999</v>
      </c>
      <c r="U368" s="87">
        <f t="shared" si="35"/>
        <v>0</v>
      </c>
      <c r="V368" s="87">
        <f t="shared" si="35"/>
        <v>0</v>
      </c>
      <c r="W368" s="87">
        <f t="shared" si="35"/>
        <v>0</v>
      </c>
      <c r="X368" s="87">
        <f t="shared" si="35"/>
        <v>0</v>
      </c>
      <c r="Y368" s="87">
        <f t="shared" si="35"/>
        <v>0</v>
      </c>
      <c r="Z368" s="87">
        <f t="shared" si="35"/>
        <v>0</v>
      </c>
    </row>
    <row r="369" spans="2:26" s="79" customFormat="1" x14ac:dyDescent="0.2">
      <c r="B369" s="86">
        <f>'3. Investeringen'!B369</f>
        <v>355</v>
      </c>
      <c r="C369" s="86" t="str">
        <f>'3. Investeringen'!C369</f>
        <v>Nieuwe investeringen</v>
      </c>
      <c r="D369" s="86" t="str">
        <f>'3. Investeringen'!F369</f>
        <v>TD</v>
      </c>
      <c r="E369" s="173">
        <f>'3. Investeringen'!M369</f>
        <v>30</v>
      </c>
      <c r="F369" s="121">
        <f>'3. Investeringen'!N369</f>
        <v>2020</v>
      </c>
      <c r="G369" s="86">
        <f>'3. Investeringen'!O369</f>
        <v>7297582.6096000001</v>
      </c>
      <c r="H369" s="20"/>
      <c r="I369" s="138">
        <f>'5. Selectie'!P418</f>
        <v>1</v>
      </c>
      <c r="J369" s="20"/>
      <c r="K369" s="87">
        <f t="shared" si="35"/>
        <v>0</v>
      </c>
      <c r="L369" s="87">
        <f t="shared" si="35"/>
        <v>0</v>
      </c>
      <c r="M369" s="87">
        <f t="shared" si="35"/>
        <v>0</v>
      </c>
      <c r="N369" s="87">
        <f t="shared" si="35"/>
        <v>0</v>
      </c>
      <c r="O369" s="87">
        <f t="shared" si="35"/>
        <v>0</v>
      </c>
      <c r="P369" s="87">
        <f t="shared" si="35"/>
        <v>0</v>
      </c>
      <c r="Q369" s="87">
        <f t="shared" si="35"/>
        <v>0</v>
      </c>
      <c r="R369" s="87">
        <f t="shared" si="35"/>
        <v>0</v>
      </c>
      <c r="S369" s="87">
        <f t="shared" si="35"/>
        <v>0</v>
      </c>
      <c r="T369" s="87">
        <f t="shared" si="35"/>
        <v>7297582.6096000001</v>
      </c>
      <c r="U369" s="87">
        <f t="shared" si="35"/>
        <v>0</v>
      </c>
      <c r="V369" s="87">
        <f t="shared" si="35"/>
        <v>0</v>
      </c>
      <c r="W369" s="87">
        <f t="shared" si="35"/>
        <v>0</v>
      </c>
      <c r="X369" s="87">
        <f t="shared" si="35"/>
        <v>0</v>
      </c>
      <c r="Y369" s="87">
        <f t="shared" si="35"/>
        <v>0</v>
      </c>
      <c r="Z369" s="87">
        <f t="shared" si="35"/>
        <v>0</v>
      </c>
    </row>
    <row r="370" spans="2:26" s="79" customFormat="1" x14ac:dyDescent="0.2">
      <c r="B370" s="86">
        <f>'3. Investeringen'!B370</f>
        <v>356</v>
      </c>
      <c r="C370" s="86" t="str">
        <f>'3. Investeringen'!C370</f>
        <v>Nieuwe investeringen</v>
      </c>
      <c r="D370" s="86" t="str">
        <f>'3. Investeringen'!F370</f>
        <v>TD</v>
      </c>
      <c r="E370" s="173">
        <f>'3. Investeringen'!M370</f>
        <v>10</v>
      </c>
      <c r="F370" s="121">
        <f>'3. Investeringen'!N370</f>
        <v>2020</v>
      </c>
      <c r="G370" s="86">
        <f>'3. Investeringen'!O370</f>
        <v>160832.69339486968</v>
      </c>
      <c r="H370" s="20"/>
      <c r="I370" s="138">
        <f>'5. Selectie'!P419</f>
        <v>1</v>
      </c>
      <c r="J370" s="20"/>
      <c r="K370" s="87">
        <f t="shared" si="35"/>
        <v>0</v>
      </c>
      <c r="L370" s="87">
        <f t="shared" si="35"/>
        <v>0</v>
      </c>
      <c r="M370" s="87">
        <f t="shared" si="35"/>
        <v>0</v>
      </c>
      <c r="N370" s="87">
        <f t="shared" si="35"/>
        <v>0</v>
      </c>
      <c r="O370" s="87">
        <f t="shared" si="35"/>
        <v>0</v>
      </c>
      <c r="P370" s="87">
        <f t="shared" si="35"/>
        <v>0</v>
      </c>
      <c r="Q370" s="87">
        <f t="shared" si="35"/>
        <v>0</v>
      </c>
      <c r="R370" s="87">
        <f t="shared" si="35"/>
        <v>0</v>
      </c>
      <c r="S370" s="87">
        <f t="shared" si="35"/>
        <v>0</v>
      </c>
      <c r="T370" s="87">
        <f t="shared" si="35"/>
        <v>160832.69339486968</v>
      </c>
      <c r="U370" s="87">
        <f t="shared" si="35"/>
        <v>0</v>
      </c>
      <c r="V370" s="87">
        <f t="shared" si="35"/>
        <v>0</v>
      </c>
      <c r="W370" s="87">
        <f t="shared" si="35"/>
        <v>0</v>
      </c>
      <c r="X370" s="87">
        <f t="shared" si="35"/>
        <v>0</v>
      </c>
      <c r="Y370" s="87">
        <f t="shared" si="35"/>
        <v>0</v>
      </c>
      <c r="Z370" s="87">
        <f t="shared" si="35"/>
        <v>0</v>
      </c>
    </row>
    <row r="371" spans="2:26" s="79" customFormat="1" x14ac:dyDescent="0.2">
      <c r="B371" s="86">
        <f>'3. Investeringen'!B371</f>
        <v>357</v>
      </c>
      <c r="C371" s="86" t="str">
        <f>'3. Investeringen'!C371</f>
        <v>Nieuwe investeringen</v>
      </c>
      <c r="D371" s="86" t="str">
        <f>'3. Investeringen'!F371</f>
        <v>TD</v>
      </c>
      <c r="E371" s="173">
        <f>'3. Investeringen'!M371</f>
        <v>0</v>
      </c>
      <c r="F371" s="121">
        <f>'3. Investeringen'!N371</f>
        <v>2020</v>
      </c>
      <c r="G371" s="86">
        <f>'3. Investeringen'!O371</f>
        <v>522887.81940000004</v>
      </c>
      <c r="H371" s="20"/>
      <c r="I371" s="138">
        <f>'5. Selectie'!P420</f>
        <v>1</v>
      </c>
      <c r="J371" s="20"/>
      <c r="K371" s="87">
        <f t="shared" si="35"/>
        <v>0</v>
      </c>
      <c r="L371" s="87">
        <f t="shared" si="35"/>
        <v>0</v>
      </c>
      <c r="M371" s="87">
        <f t="shared" si="35"/>
        <v>0</v>
      </c>
      <c r="N371" s="87">
        <f t="shared" si="35"/>
        <v>0</v>
      </c>
      <c r="O371" s="87">
        <f t="shared" si="35"/>
        <v>0</v>
      </c>
      <c r="P371" s="87">
        <f t="shared" si="35"/>
        <v>0</v>
      </c>
      <c r="Q371" s="87">
        <f t="shared" si="35"/>
        <v>0</v>
      </c>
      <c r="R371" s="87">
        <f t="shared" si="35"/>
        <v>0</v>
      </c>
      <c r="S371" s="87">
        <f t="shared" si="35"/>
        <v>0</v>
      </c>
      <c r="T371" s="87">
        <f t="shared" si="35"/>
        <v>522887.81940000004</v>
      </c>
      <c r="U371" s="87">
        <f t="shared" si="35"/>
        <v>0</v>
      </c>
      <c r="V371" s="87">
        <f t="shared" si="35"/>
        <v>0</v>
      </c>
      <c r="W371" s="87">
        <f t="shared" si="35"/>
        <v>0</v>
      </c>
      <c r="X371" s="87">
        <f t="shared" si="35"/>
        <v>0</v>
      </c>
      <c r="Y371" s="87">
        <f t="shared" si="35"/>
        <v>0</v>
      </c>
      <c r="Z371" s="87">
        <f t="shared" si="35"/>
        <v>0</v>
      </c>
    </row>
    <row r="372" spans="2:26" s="79" customFormat="1" x14ac:dyDescent="0.2">
      <c r="B372" s="86">
        <f>'3. Investeringen'!B372</f>
        <v>358</v>
      </c>
      <c r="C372" s="86" t="str">
        <f>'3. Investeringen'!C372</f>
        <v>Nieuwe investeringen</v>
      </c>
      <c r="D372" s="86" t="str">
        <f>'3. Investeringen'!F372</f>
        <v>AD</v>
      </c>
      <c r="E372" s="173">
        <f>'3. Investeringen'!M372</f>
        <v>39</v>
      </c>
      <c r="F372" s="121">
        <f>'3. Investeringen'!N372</f>
        <v>2020</v>
      </c>
      <c r="G372" s="86">
        <f>'3. Investeringen'!O372</f>
        <v>45052662.696699999</v>
      </c>
      <c r="H372" s="20"/>
      <c r="I372" s="138">
        <f>'5. Selectie'!P421</f>
        <v>1</v>
      </c>
      <c r="J372" s="20"/>
      <c r="K372" s="87">
        <f t="shared" si="35"/>
        <v>0</v>
      </c>
      <c r="L372" s="87">
        <f t="shared" si="35"/>
        <v>0</v>
      </c>
      <c r="M372" s="87">
        <f t="shared" si="35"/>
        <v>0</v>
      </c>
      <c r="N372" s="87">
        <f t="shared" si="35"/>
        <v>0</v>
      </c>
      <c r="O372" s="87">
        <f t="shared" si="35"/>
        <v>0</v>
      </c>
      <c r="P372" s="87">
        <f t="shared" si="35"/>
        <v>0</v>
      </c>
      <c r="Q372" s="87">
        <f t="shared" si="35"/>
        <v>0</v>
      </c>
      <c r="R372" s="87">
        <f t="shared" si="35"/>
        <v>0</v>
      </c>
      <c r="S372" s="87">
        <f t="shared" si="35"/>
        <v>0</v>
      </c>
      <c r="T372" s="87">
        <f t="shared" si="35"/>
        <v>45052662.696699999</v>
      </c>
      <c r="U372" s="87">
        <f t="shared" si="35"/>
        <v>0</v>
      </c>
      <c r="V372" s="87">
        <f t="shared" si="35"/>
        <v>0</v>
      </c>
      <c r="W372" s="87">
        <f t="shared" si="35"/>
        <v>0</v>
      </c>
      <c r="X372" s="87">
        <f t="shared" si="35"/>
        <v>0</v>
      </c>
      <c r="Y372" s="87">
        <f t="shared" si="35"/>
        <v>0</v>
      </c>
      <c r="Z372" s="87">
        <f t="shared" si="35"/>
        <v>0</v>
      </c>
    </row>
    <row r="373" spans="2:26" s="79" customFormat="1" x14ac:dyDescent="0.2">
      <c r="B373" s="86">
        <f>'3. Investeringen'!B373</f>
        <v>359</v>
      </c>
      <c r="C373" s="86" t="str">
        <f>'3. Investeringen'!C373</f>
        <v>Nieuwe investeringen</v>
      </c>
      <c r="D373" s="86" t="str">
        <f>'3. Investeringen'!F373</f>
        <v>AD</v>
      </c>
      <c r="E373" s="173">
        <f>'3. Investeringen'!M373</f>
        <v>39</v>
      </c>
      <c r="F373" s="121">
        <f>'3. Investeringen'!N373</f>
        <v>2020</v>
      </c>
      <c r="G373" s="86">
        <f>'3. Investeringen'!O373</f>
        <v>386025.81999999989</v>
      </c>
      <c r="H373" s="20"/>
      <c r="I373" s="138">
        <f>'5. Selectie'!P422</f>
        <v>1</v>
      </c>
      <c r="J373" s="20"/>
      <c r="K373" s="87">
        <f t="shared" si="35"/>
        <v>0</v>
      </c>
      <c r="L373" s="87">
        <f t="shared" si="35"/>
        <v>0</v>
      </c>
      <c r="M373" s="87">
        <f t="shared" si="35"/>
        <v>0</v>
      </c>
      <c r="N373" s="87">
        <f t="shared" si="35"/>
        <v>0</v>
      </c>
      <c r="O373" s="87">
        <f t="shared" si="35"/>
        <v>0</v>
      </c>
      <c r="P373" s="87">
        <f t="shared" si="35"/>
        <v>0</v>
      </c>
      <c r="Q373" s="87">
        <f t="shared" si="35"/>
        <v>0</v>
      </c>
      <c r="R373" s="87">
        <f t="shared" si="35"/>
        <v>0</v>
      </c>
      <c r="S373" s="87">
        <f t="shared" si="35"/>
        <v>0</v>
      </c>
      <c r="T373" s="87">
        <f t="shared" si="35"/>
        <v>386025.81999999989</v>
      </c>
      <c r="U373" s="87">
        <f t="shared" si="35"/>
        <v>0</v>
      </c>
      <c r="V373" s="87">
        <f t="shared" si="35"/>
        <v>0</v>
      </c>
      <c r="W373" s="87">
        <f t="shared" si="35"/>
        <v>0</v>
      </c>
      <c r="X373" s="87">
        <f t="shared" si="35"/>
        <v>0</v>
      </c>
      <c r="Y373" s="87">
        <f t="shared" si="35"/>
        <v>0</v>
      </c>
      <c r="Z373" s="87">
        <f t="shared" si="35"/>
        <v>0</v>
      </c>
    </row>
    <row r="374" spans="2:26" s="79" customFormat="1" x14ac:dyDescent="0.2"/>
    <row r="375" spans="2:26" s="79" customFormat="1" x14ac:dyDescent="0.2"/>
    <row r="376" spans="2:26" s="79" customFormat="1" x14ac:dyDescent="0.2"/>
    <row r="377" spans="2:26" s="79" customFormat="1" x14ac:dyDescent="0.2"/>
    <row r="378" spans="2:26" s="79" customFormat="1" x14ac:dyDescent="0.2"/>
    <row r="379" spans="2:26" s="79" customFormat="1" x14ac:dyDescent="0.2"/>
    <row r="380" spans="2:26" s="79" customFormat="1" x14ac:dyDescent="0.2"/>
    <row r="381" spans="2:26" s="79" customFormat="1" x14ac:dyDescent="0.2"/>
    <row r="382" spans="2:26" s="79" customFormat="1" x14ac:dyDescent="0.2"/>
    <row r="383" spans="2:26" s="79" customFormat="1" x14ac:dyDescent="0.2"/>
    <row r="384" spans="2:26" s="79" customFormat="1" x14ac:dyDescent="0.2"/>
    <row r="385" s="79" customFormat="1" x14ac:dyDescent="0.2"/>
    <row r="386" s="79" customFormat="1" x14ac:dyDescent="0.2"/>
    <row r="387" s="79" customFormat="1" x14ac:dyDescent="0.2"/>
    <row r="388" s="79" customFormat="1" x14ac:dyDescent="0.2"/>
    <row r="389" s="79" customFormat="1" x14ac:dyDescent="0.2"/>
    <row r="390" s="79" customFormat="1" x14ac:dyDescent="0.2"/>
    <row r="391" s="79" customFormat="1" x14ac:dyDescent="0.2"/>
    <row r="392" s="79" customFormat="1" x14ac:dyDescent="0.2"/>
    <row r="393" s="79" customFormat="1" x14ac:dyDescent="0.2"/>
    <row r="394" s="79" customFormat="1" x14ac:dyDescent="0.2"/>
    <row r="395" s="79" customFormat="1" x14ac:dyDescent="0.2"/>
    <row r="396" s="79" customFormat="1" x14ac:dyDescent="0.2"/>
    <row r="397" s="79" customFormat="1" x14ac:dyDescent="0.2"/>
    <row r="398" s="79" customFormat="1" x14ac:dyDescent="0.2"/>
    <row r="399" s="79" customFormat="1" x14ac:dyDescent="0.2"/>
    <row r="400" s="79" customFormat="1" x14ac:dyDescent="0.2"/>
    <row r="401" s="79" customFormat="1" x14ac:dyDescent="0.2"/>
    <row r="402" s="79" customFormat="1" x14ac:dyDescent="0.2"/>
    <row r="403" s="79" customFormat="1" x14ac:dyDescent="0.2"/>
    <row r="404" s="79" customFormat="1" x14ac:dyDescent="0.2"/>
    <row r="405" s="79" customFormat="1" x14ac:dyDescent="0.2"/>
    <row r="406" s="79" customFormat="1" x14ac:dyDescent="0.2"/>
    <row r="407" s="79" customFormat="1" x14ac:dyDescent="0.2"/>
    <row r="408" s="79" customFormat="1" x14ac:dyDescent="0.2"/>
    <row r="409" s="79" customFormat="1" x14ac:dyDescent="0.2"/>
    <row r="410" s="79" customFormat="1" x14ac:dyDescent="0.2"/>
    <row r="411" s="79" customFormat="1" x14ac:dyDescent="0.2"/>
    <row r="412" s="79" customFormat="1" x14ac:dyDescent="0.2"/>
    <row r="413" s="79" customFormat="1" x14ac:dyDescent="0.2"/>
    <row r="414" s="79" customFormat="1" x14ac:dyDescent="0.2"/>
    <row r="415" s="79" customFormat="1" x14ac:dyDescent="0.2"/>
    <row r="416" s="79" customFormat="1" x14ac:dyDescent="0.2"/>
    <row r="417" s="79" customFormat="1" x14ac:dyDescent="0.2"/>
    <row r="418" s="79" customFormat="1" x14ac:dyDescent="0.2"/>
    <row r="419" s="79" customFormat="1" x14ac:dyDescent="0.2"/>
    <row r="420" s="79" customFormat="1" x14ac:dyDescent="0.2"/>
    <row r="421" s="79" customFormat="1" x14ac:dyDescent="0.2"/>
    <row r="422" s="79" customFormat="1" x14ac:dyDescent="0.2"/>
    <row r="423" s="79" customFormat="1" x14ac:dyDescent="0.2"/>
    <row r="424" s="79" customFormat="1" x14ac:dyDescent="0.2"/>
    <row r="425" s="79" customFormat="1" x14ac:dyDescent="0.2"/>
    <row r="426" s="79" customFormat="1" x14ac:dyDescent="0.2"/>
    <row r="427" s="79" customFormat="1" x14ac:dyDescent="0.2"/>
    <row r="428" s="79" customFormat="1" x14ac:dyDescent="0.2"/>
    <row r="429" s="79" customFormat="1" x14ac:dyDescent="0.2"/>
    <row r="430" s="79" customFormat="1" x14ac:dyDescent="0.2"/>
    <row r="431" s="79" customFormat="1" x14ac:dyDescent="0.2"/>
    <row r="432" s="79" customFormat="1" x14ac:dyDescent="0.2"/>
    <row r="433" s="79" customFormat="1" x14ac:dyDescent="0.2"/>
    <row r="434" s="79" customFormat="1" x14ac:dyDescent="0.2"/>
    <row r="435" s="79" customFormat="1" x14ac:dyDescent="0.2"/>
    <row r="436" s="79" customFormat="1" x14ac:dyDescent="0.2"/>
    <row r="437" s="79" customFormat="1" x14ac:dyDescent="0.2"/>
    <row r="438" s="79" customFormat="1" x14ac:dyDescent="0.2"/>
    <row r="439" s="79" customFormat="1" x14ac:dyDescent="0.2"/>
    <row r="440" s="79" customFormat="1" x14ac:dyDescent="0.2"/>
    <row r="441" s="79" customFormat="1" x14ac:dyDescent="0.2"/>
    <row r="442" s="79" customFormat="1" x14ac:dyDescent="0.2"/>
    <row r="443" s="79" customFormat="1" x14ac:dyDescent="0.2"/>
    <row r="444" s="79" customFormat="1" x14ac:dyDescent="0.2"/>
    <row r="445" s="79" customFormat="1" x14ac:dyDescent="0.2"/>
    <row r="446" s="79" customFormat="1" x14ac:dyDescent="0.2"/>
    <row r="447" s="79" customFormat="1" x14ac:dyDescent="0.2"/>
    <row r="448" s="79" customFormat="1" x14ac:dyDescent="0.2"/>
    <row r="449" s="79" customFormat="1" x14ac:dyDescent="0.2"/>
    <row r="450" s="79" customFormat="1" x14ac:dyDescent="0.2"/>
    <row r="451" s="79" customFormat="1" x14ac:dyDescent="0.2"/>
    <row r="452" s="79" customFormat="1" x14ac:dyDescent="0.2"/>
    <row r="453" s="79" customFormat="1" x14ac:dyDescent="0.2"/>
    <row r="454" s="79" customFormat="1" x14ac:dyDescent="0.2"/>
    <row r="455" s="79" customFormat="1" x14ac:dyDescent="0.2"/>
    <row r="456" s="79" customFormat="1" x14ac:dyDescent="0.2"/>
    <row r="457" s="79" customFormat="1" x14ac:dyDescent="0.2"/>
    <row r="458" s="79" customFormat="1" x14ac:dyDescent="0.2"/>
    <row r="459" s="79" customFormat="1" x14ac:dyDescent="0.2"/>
    <row r="460" s="79" customFormat="1" x14ac:dyDescent="0.2"/>
    <row r="461" s="79" customFormat="1" x14ac:dyDescent="0.2"/>
    <row r="462" s="79" customFormat="1" x14ac:dyDescent="0.2"/>
    <row r="463" s="79" customFormat="1" x14ac:dyDescent="0.2"/>
    <row r="464" s="79" customFormat="1" x14ac:dyDescent="0.2"/>
    <row r="465" s="79" customFormat="1" x14ac:dyDescent="0.2"/>
    <row r="466" s="79" customFormat="1" x14ac:dyDescent="0.2"/>
    <row r="467" s="79" customFormat="1" x14ac:dyDescent="0.2"/>
    <row r="468" s="79" customFormat="1" x14ac:dyDescent="0.2"/>
    <row r="469" s="79" customFormat="1" x14ac:dyDescent="0.2"/>
    <row r="470" s="79" customFormat="1" x14ac:dyDescent="0.2"/>
    <row r="471" s="79" customFormat="1" x14ac:dyDescent="0.2"/>
    <row r="472" s="79" customFormat="1" x14ac:dyDescent="0.2"/>
    <row r="473" s="79" customFormat="1" x14ac:dyDescent="0.2"/>
    <row r="474" s="79" customFormat="1" x14ac:dyDescent="0.2"/>
    <row r="475" s="79" customFormat="1" x14ac:dyDescent="0.2"/>
    <row r="476" s="79" customFormat="1" x14ac:dyDescent="0.2"/>
    <row r="477" s="79" customFormat="1" x14ac:dyDescent="0.2"/>
    <row r="478" s="79" customFormat="1" x14ac:dyDescent="0.2"/>
    <row r="479" s="79" customFormat="1" x14ac:dyDescent="0.2"/>
    <row r="480" s="79" customFormat="1" x14ac:dyDescent="0.2"/>
    <row r="481" s="79" customFormat="1" x14ac:dyDescent="0.2"/>
    <row r="482" s="79" customFormat="1" x14ac:dyDescent="0.2"/>
    <row r="483" s="79" customFormat="1" x14ac:dyDescent="0.2"/>
    <row r="484" s="79" customFormat="1" x14ac:dyDescent="0.2"/>
    <row r="485" s="79" customFormat="1" x14ac:dyDescent="0.2"/>
    <row r="486" s="79" customFormat="1" x14ac:dyDescent="0.2"/>
    <row r="487" s="79" customFormat="1" x14ac:dyDescent="0.2"/>
    <row r="488" s="79" customFormat="1" x14ac:dyDescent="0.2"/>
    <row r="489" s="79" customFormat="1" x14ac:dyDescent="0.2"/>
    <row r="490" s="79" customFormat="1" x14ac:dyDescent="0.2"/>
    <row r="491" s="79" customFormat="1" x14ac:dyDescent="0.2"/>
    <row r="492" s="79" customFormat="1" x14ac:dyDescent="0.2"/>
    <row r="493" s="79" customFormat="1" x14ac:dyDescent="0.2"/>
    <row r="494" s="79" customFormat="1" x14ac:dyDescent="0.2"/>
    <row r="495" s="79" customFormat="1" x14ac:dyDescent="0.2"/>
    <row r="496" s="79" customFormat="1" x14ac:dyDescent="0.2"/>
    <row r="497" s="79" customFormat="1" x14ac:dyDescent="0.2"/>
    <row r="498" s="79" customFormat="1" x14ac:dyDescent="0.2"/>
    <row r="499" s="79" customFormat="1" x14ac:dyDescent="0.2"/>
    <row r="500" s="79" customFormat="1" x14ac:dyDescent="0.2"/>
    <row r="501" s="79" customFormat="1" x14ac:dyDescent="0.2"/>
    <row r="502" s="79" customFormat="1" x14ac:dyDescent="0.2"/>
    <row r="503" s="79" customFormat="1" x14ac:dyDescent="0.2"/>
    <row r="504" s="79" customFormat="1" x14ac:dyDescent="0.2"/>
    <row r="505" s="79" customFormat="1" x14ac:dyDescent="0.2"/>
    <row r="506" s="79" customFormat="1" x14ac:dyDescent="0.2"/>
    <row r="507" s="79" customFormat="1" x14ac:dyDescent="0.2"/>
    <row r="508" s="79" customFormat="1" x14ac:dyDescent="0.2"/>
    <row r="509" s="79" customFormat="1" x14ac:dyDescent="0.2"/>
    <row r="510" s="79" customFormat="1" x14ac:dyDescent="0.2"/>
    <row r="511" s="79" customFormat="1" x14ac:dyDescent="0.2"/>
    <row r="512" s="79" customFormat="1" x14ac:dyDescent="0.2"/>
    <row r="513" s="79" customFormat="1" x14ac:dyDescent="0.2"/>
    <row r="514" s="79" customFormat="1" x14ac:dyDescent="0.2"/>
    <row r="515" s="79" customFormat="1" x14ac:dyDescent="0.2"/>
    <row r="516" s="79" customFormat="1" x14ac:dyDescent="0.2"/>
    <row r="517" s="79" customFormat="1" x14ac:dyDescent="0.2"/>
    <row r="518" s="79" customFormat="1" x14ac:dyDescent="0.2"/>
    <row r="519" s="79" customFormat="1" x14ac:dyDescent="0.2"/>
    <row r="520" s="79" customFormat="1" x14ac:dyDescent="0.2"/>
    <row r="521" s="79" customFormat="1" x14ac:dyDescent="0.2"/>
    <row r="522" s="79" customFormat="1" x14ac:dyDescent="0.2"/>
    <row r="523" s="79" customFormat="1" x14ac:dyDescent="0.2"/>
    <row r="524" s="79" customFormat="1" x14ac:dyDescent="0.2"/>
    <row r="525" s="79" customFormat="1" x14ac:dyDescent="0.2"/>
    <row r="526" s="79" customFormat="1" x14ac:dyDescent="0.2"/>
    <row r="527" s="79" customFormat="1" x14ac:dyDescent="0.2"/>
    <row r="528" s="79" customFormat="1" x14ac:dyDescent="0.2"/>
    <row r="529" s="79" customFormat="1" x14ac:dyDescent="0.2"/>
    <row r="530" s="79" customFormat="1" x14ac:dyDescent="0.2"/>
    <row r="531" s="79" customFormat="1" x14ac:dyDescent="0.2"/>
    <row r="532" s="79" customFormat="1" x14ac:dyDescent="0.2"/>
    <row r="533" s="79" customFormat="1" x14ac:dyDescent="0.2"/>
    <row r="534" s="79" customFormat="1" x14ac:dyDescent="0.2"/>
    <row r="535" s="79" customFormat="1" x14ac:dyDescent="0.2"/>
    <row r="536" s="79" customFormat="1" x14ac:dyDescent="0.2"/>
    <row r="537" s="79" customFormat="1" x14ac:dyDescent="0.2"/>
    <row r="538" s="79" customFormat="1" x14ac:dyDescent="0.2"/>
    <row r="539" s="79" customFormat="1" x14ac:dyDescent="0.2"/>
    <row r="540" s="79" customFormat="1" x14ac:dyDescent="0.2"/>
    <row r="541" s="79" customFormat="1" x14ac:dyDescent="0.2"/>
    <row r="542" s="79" customFormat="1" x14ac:dyDescent="0.2"/>
    <row r="543" s="79" customFormat="1" x14ac:dyDescent="0.2"/>
    <row r="544" s="79" customFormat="1" x14ac:dyDescent="0.2"/>
    <row r="545" s="79" customFormat="1" x14ac:dyDescent="0.2"/>
    <row r="546" s="79" customFormat="1" x14ac:dyDescent="0.2"/>
    <row r="547" s="79" customFormat="1" x14ac:dyDescent="0.2"/>
    <row r="548" s="79" customFormat="1" x14ac:dyDescent="0.2"/>
    <row r="549" s="79" customFormat="1" x14ac:dyDescent="0.2"/>
    <row r="550" s="79" customFormat="1" x14ac:dyDescent="0.2"/>
    <row r="551" s="79" customFormat="1" x14ac:dyDescent="0.2"/>
    <row r="552" s="79" customFormat="1" x14ac:dyDescent="0.2"/>
    <row r="553" s="79" customFormat="1" x14ac:dyDescent="0.2"/>
    <row r="554" s="79" customFormat="1" x14ac:dyDescent="0.2"/>
    <row r="555" s="79" customFormat="1" x14ac:dyDescent="0.2"/>
    <row r="556" s="79" customFormat="1" x14ac:dyDescent="0.2"/>
    <row r="557" s="79" customFormat="1" x14ac:dyDescent="0.2"/>
    <row r="558" s="79" customFormat="1" x14ac:dyDescent="0.2"/>
    <row r="559" s="79" customFormat="1" x14ac:dyDescent="0.2"/>
    <row r="560" s="79" customFormat="1" x14ac:dyDescent="0.2"/>
    <row r="561" s="79" customFormat="1" x14ac:dyDescent="0.2"/>
    <row r="562" s="79" customFormat="1" x14ac:dyDescent="0.2"/>
    <row r="563" s="79" customFormat="1" x14ac:dyDescent="0.2"/>
    <row r="564" s="79" customFormat="1" x14ac:dyDescent="0.2"/>
    <row r="565" s="79" customFormat="1" x14ac:dyDescent="0.2"/>
    <row r="566" s="79" customFormat="1" x14ac:dyDescent="0.2"/>
    <row r="567" s="79" customFormat="1" x14ac:dyDescent="0.2"/>
    <row r="568" s="79" customFormat="1" x14ac:dyDescent="0.2"/>
    <row r="569" s="79" customFormat="1" x14ac:dyDescent="0.2"/>
    <row r="570" s="79" customFormat="1" x14ac:dyDescent="0.2"/>
    <row r="571" s="79" customFormat="1" x14ac:dyDescent="0.2"/>
    <row r="572" s="79" customFormat="1" x14ac:dyDescent="0.2"/>
    <row r="573" s="79" customFormat="1" x14ac:dyDescent="0.2"/>
    <row r="574" s="79" customFormat="1" x14ac:dyDescent="0.2"/>
    <row r="575" s="79" customFormat="1" x14ac:dyDescent="0.2"/>
    <row r="576" s="79" customFormat="1" x14ac:dyDescent="0.2"/>
    <row r="577" s="79" customFormat="1" x14ac:dyDescent="0.2"/>
    <row r="578" s="79" customFormat="1" x14ac:dyDescent="0.2"/>
    <row r="579" s="79" customFormat="1" x14ac:dyDescent="0.2"/>
    <row r="580" s="79" customFormat="1" x14ac:dyDescent="0.2"/>
    <row r="581" s="79" customFormat="1" x14ac:dyDescent="0.2"/>
    <row r="582" s="79" customFormat="1" x14ac:dyDescent="0.2"/>
    <row r="583" s="79" customFormat="1" x14ac:dyDescent="0.2"/>
    <row r="584" s="79" customFormat="1" x14ac:dyDescent="0.2"/>
    <row r="585" s="79" customFormat="1" x14ac:dyDescent="0.2"/>
    <row r="586" s="79" customFormat="1" x14ac:dyDescent="0.2"/>
    <row r="587" s="79" customFormat="1" x14ac:dyDescent="0.2"/>
    <row r="588" s="79" customFormat="1" x14ac:dyDescent="0.2"/>
    <row r="589" s="79" customFormat="1" x14ac:dyDescent="0.2"/>
    <row r="590" s="79" customFormat="1" x14ac:dyDescent="0.2"/>
    <row r="591" s="79" customFormat="1" x14ac:dyDescent="0.2"/>
    <row r="592" s="79" customFormat="1" x14ac:dyDescent="0.2"/>
    <row r="593" s="79" customFormat="1" x14ac:dyDescent="0.2"/>
    <row r="594" s="79" customFormat="1" x14ac:dyDescent="0.2"/>
    <row r="595" s="79" customFormat="1" x14ac:dyDescent="0.2"/>
    <row r="596" s="79" customFormat="1" x14ac:dyDescent="0.2"/>
    <row r="597" s="79" customFormat="1" x14ac:dyDescent="0.2"/>
    <row r="598" s="79" customFormat="1" x14ac:dyDescent="0.2"/>
    <row r="599" s="79" customFormat="1" x14ac:dyDescent="0.2"/>
    <row r="600" s="79" customFormat="1" x14ac:dyDescent="0.2"/>
    <row r="601" s="79" customFormat="1" x14ac:dyDescent="0.2"/>
    <row r="602" s="79" customFormat="1" x14ac:dyDescent="0.2"/>
    <row r="603" s="79" customFormat="1" x14ac:dyDescent="0.2"/>
    <row r="604" s="79" customFormat="1" x14ac:dyDescent="0.2"/>
    <row r="605" s="79" customFormat="1" x14ac:dyDescent="0.2"/>
    <row r="606" s="79" customFormat="1" x14ac:dyDescent="0.2"/>
    <row r="607" s="79" customFormat="1" x14ac:dyDescent="0.2"/>
    <row r="608" s="79" customFormat="1" x14ac:dyDescent="0.2"/>
    <row r="609" s="79" customFormat="1" x14ac:dyDescent="0.2"/>
    <row r="610" s="79" customFormat="1" x14ac:dyDescent="0.2"/>
    <row r="611" s="79" customFormat="1" x14ac:dyDescent="0.2"/>
    <row r="612" s="79" customFormat="1" x14ac:dyDescent="0.2"/>
    <row r="613" s="79" customFormat="1" x14ac:dyDescent="0.2"/>
    <row r="614" s="79" customFormat="1" x14ac:dyDescent="0.2"/>
    <row r="615" s="79" customFormat="1" x14ac:dyDescent="0.2"/>
    <row r="616" s="79" customFormat="1" x14ac:dyDescent="0.2"/>
    <row r="617" s="79" customFormat="1" x14ac:dyDescent="0.2"/>
    <row r="618" s="79" customFormat="1" x14ac:dyDescent="0.2"/>
    <row r="619" s="79" customFormat="1" x14ac:dyDescent="0.2"/>
    <row r="620" s="79" customFormat="1" x14ac:dyDescent="0.2"/>
    <row r="621" s="79" customFormat="1" x14ac:dyDescent="0.2"/>
    <row r="622" s="79" customFormat="1" x14ac:dyDescent="0.2"/>
    <row r="623" s="79" customFormat="1" x14ac:dyDescent="0.2"/>
    <row r="624" s="79" customFormat="1" x14ac:dyDescent="0.2"/>
    <row r="625" s="79" customFormat="1" x14ac:dyDescent="0.2"/>
    <row r="626" s="79" customFormat="1" x14ac:dyDescent="0.2"/>
    <row r="627" s="79" customFormat="1" x14ac:dyDescent="0.2"/>
    <row r="628" s="79" customFormat="1" x14ac:dyDescent="0.2"/>
    <row r="629" s="79" customFormat="1" x14ac:dyDescent="0.2"/>
    <row r="630" s="79" customFormat="1" x14ac:dyDescent="0.2"/>
    <row r="631" s="79" customFormat="1" x14ac:dyDescent="0.2"/>
    <row r="632" s="79" customFormat="1" x14ac:dyDescent="0.2"/>
    <row r="633" s="79" customFormat="1" x14ac:dyDescent="0.2"/>
    <row r="634" s="79" customFormat="1" x14ac:dyDescent="0.2"/>
    <row r="635" s="79" customFormat="1" x14ac:dyDescent="0.2"/>
    <row r="636" s="79" customFormat="1" x14ac:dyDescent="0.2"/>
    <row r="637" s="79" customFormat="1" x14ac:dyDescent="0.2"/>
    <row r="638" s="79" customFormat="1" x14ac:dyDescent="0.2"/>
    <row r="639" s="79" customFormat="1" x14ac:dyDescent="0.2"/>
    <row r="640" s="79" customFormat="1" x14ac:dyDescent="0.2"/>
    <row r="641" s="79" customFormat="1" x14ac:dyDescent="0.2"/>
    <row r="642" s="79" customFormat="1" x14ac:dyDescent="0.2"/>
    <row r="643" s="79" customFormat="1" x14ac:dyDescent="0.2"/>
    <row r="644" s="79" customFormat="1" x14ac:dyDescent="0.2"/>
    <row r="645" s="79" customFormat="1" x14ac:dyDescent="0.2"/>
    <row r="646" s="79" customFormat="1" x14ac:dyDescent="0.2"/>
    <row r="647" s="79" customFormat="1" x14ac:dyDescent="0.2"/>
    <row r="648" s="79" customFormat="1" x14ac:dyDescent="0.2"/>
    <row r="649" s="79" customFormat="1" x14ac:dyDescent="0.2"/>
    <row r="650" s="79" customFormat="1" x14ac:dyDescent="0.2"/>
    <row r="651" s="79" customFormat="1" x14ac:dyDescent="0.2"/>
    <row r="652" s="79" customFormat="1" x14ac:dyDescent="0.2"/>
    <row r="653" s="79" customFormat="1" x14ac:dyDescent="0.2"/>
    <row r="654" s="79" customFormat="1" x14ac:dyDescent="0.2"/>
    <row r="655" s="79" customFormat="1" x14ac:dyDescent="0.2"/>
    <row r="656" s="79" customFormat="1" x14ac:dyDescent="0.2"/>
    <row r="657" s="79" customFormat="1" x14ac:dyDescent="0.2"/>
    <row r="658" s="79" customFormat="1" x14ac:dyDescent="0.2"/>
    <row r="659" s="79" customFormat="1" x14ac:dyDescent="0.2"/>
    <row r="660" s="79" customFormat="1" x14ac:dyDescent="0.2"/>
    <row r="661" s="79" customFormat="1" x14ac:dyDescent="0.2"/>
    <row r="662" s="79" customFormat="1" x14ac:dyDescent="0.2"/>
    <row r="663" s="79" customFormat="1" x14ac:dyDescent="0.2"/>
    <row r="664" s="79" customFormat="1" x14ac:dyDescent="0.2"/>
    <row r="665" s="79" customFormat="1" x14ac:dyDescent="0.2"/>
    <row r="666" s="79" customFormat="1" x14ac:dyDescent="0.2"/>
    <row r="667" s="79" customFormat="1" x14ac:dyDescent="0.2"/>
    <row r="668" s="79" customFormat="1" x14ac:dyDescent="0.2"/>
    <row r="669" s="79" customFormat="1" x14ac:dyDescent="0.2"/>
    <row r="670" s="79" customFormat="1" x14ac:dyDescent="0.2"/>
    <row r="671" s="79" customFormat="1" x14ac:dyDescent="0.2"/>
    <row r="672" s="79" customFormat="1" x14ac:dyDescent="0.2"/>
    <row r="673" s="79" customFormat="1" x14ac:dyDescent="0.2"/>
    <row r="674" s="79" customFormat="1" x14ac:dyDescent="0.2"/>
    <row r="675" s="79" customFormat="1" x14ac:dyDescent="0.2"/>
    <row r="676" s="79" customFormat="1" x14ac:dyDescent="0.2"/>
    <row r="677" s="79" customFormat="1" x14ac:dyDescent="0.2"/>
    <row r="678" s="79" customFormat="1" x14ac:dyDescent="0.2"/>
    <row r="679" s="79" customFormat="1" x14ac:dyDescent="0.2"/>
    <row r="680" s="79" customFormat="1" x14ac:dyDescent="0.2"/>
    <row r="681" s="79" customFormat="1" x14ac:dyDescent="0.2"/>
    <row r="682" s="79" customFormat="1" x14ac:dyDescent="0.2"/>
    <row r="683" s="79" customFormat="1" x14ac:dyDescent="0.2"/>
    <row r="684" s="79" customFormat="1" x14ac:dyDescent="0.2"/>
    <row r="685" s="79" customFormat="1" x14ac:dyDescent="0.2"/>
    <row r="686" s="79" customFormat="1" x14ac:dyDescent="0.2"/>
    <row r="687" s="79" customFormat="1" x14ac:dyDescent="0.2"/>
    <row r="688" s="79" customFormat="1" x14ac:dyDescent="0.2"/>
    <row r="689" s="79" customFormat="1" x14ac:dyDescent="0.2"/>
    <row r="690" s="79" customFormat="1" x14ac:dyDescent="0.2"/>
    <row r="691" s="79" customFormat="1" x14ac:dyDescent="0.2"/>
    <row r="692" s="79" customFormat="1" x14ac:dyDescent="0.2"/>
    <row r="693" s="79" customFormat="1" x14ac:dyDescent="0.2"/>
    <row r="694" s="79" customFormat="1" x14ac:dyDescent="0.2"/>
    <row r="695" s="79" customFormat="1" x14ac:dyDescent="0.2"/>
    <row r="696" s="79" customFormat="1" x14ac:dyDescent="0.2"/>
    <row r="697" s="79" customFormat="1" x14ac:dyDescent="0.2"/>
    <row r="698" s="79" customFormat="1" x14ac:dyDescent="0.2"/>
    <row r="699" s="79" customFormat="1" x14ac:dyDescent="0.2"/>
    <row r="700" s="79" customFormat="1" x14ac:dyDescent="0.2"/>
    <row r="701" s="79" customFormat="1" x14ac:dyDescent="0.2"/>
    <row r="702" s="79" customFormat="1" x14ac:dyDescent="0.2"/>
    <row r="703" s="79" customFormat="1" x14ac:dyDescent="0.2"/>
    <row r="704" s="79" customFormat="1" x14ac:dyDescent="0.2"/>
    <row r="705" s="79" customFormat="1" x14ac:dyDescent="0.2"/>
    <row r="706" s="79" customFormat="1" x14ac:dyDescent="0.2"/>
    <row r="707" s="79" customFormat="1" x14ac:dyDescent="0.2"/>
    <row r="708" s="79" customFormat="1" x14ac:dyDescent="0.2"/>
    <row r="709" s="79" customFormat="1" x14ac:dyDescent="0.2"/>
    <row r="710" s="79" customFormat="1" x14ac:dyDescent="0.2"/>
    <row r="711" s="79" customFormat="1" x14ac:dyDescent="0.2"/>
    <row r="712" s="79" customFormat="1" x14ac:dyDescent="0.2"/>
    <row r="713" s="79" customFormat="1" x14ac:dyDescent="0.2"/>
    <row r="714" s="79" customFormat="1" x14ac:dyDescent="0.2"/>
    <row r="715" s="79" customFormat="1" x14ac:dyDescent="0.2"/>
    <row r="716" s="79" customFormat="1" x14ac:dyDescent="0.2"/>
    <row r="717" s="79" customFormat="1" x14ac:dyDescent="0.2"/>
    <row r="718" s="79" customFormat="1" x14ac:dyDescent="0.2"/>
    <row r="719" s="79" customFormat="1" x14ac:dyDescent="0.2"/>
    <row r="720" s="79" customFormat="1" x14ac:dyDescent="0.2"/>
    <row r="721" s="79" customFormat="1" x14ac:dyDescent="0.2"/>
    <row r="722" s="79" customFormat="1" x14ac:dyDescent="0.2"/>
    <row r="723" s="79" customFormat="1" x14ac:dyDescent="0.2"/>
    <row r="724" s="79" customFormat="1" x14ac:dyDescent="0.2"/>
    <row r="725" s="79" customFormat="1" x14ac:dyDescent="0.2"/>
    <row r="726" s="79" customFormat="1" x14ac:dyDescent="0.2"/>
    <row r="727" s="79" customFormat="1" x14ac:dyDescent="0.2"/>
    <row r="728" s="79" customFormat="1" x14ac:dyDescent="0.2"/>
    <row r="729" s="79" customFormat="1" x14ac:dyDescent="0.2"/>
    <row r="730" s="79" customFormat="1" x14ac:dyDescent="0.2"/>
    <row r="731" s="79" customFormat="1" x14ac:dyDescent="0.2"/>
    <row r="732" s="79" customFormat="1" x14ac:dyDescent="0.2"/>
    <row r="733" s="79" customFormat="1" x14ac:dyDescent="0.2"/>
    <row r="734" s="79" customFormat="1" x14ac:dyDescent="0.2"/>
    <row r="735" s="79" customFormat="1" x14ac:dyDescent="0.2"/>
    <row r="736" s="79" customFormat="1" x14ac:dyDescent="0.2"/>
    <row r="737" s="79" customFormat="1" x14ac:dyDescent="0.2"/>
    <row r="738" s="79" customFormat="1" x14ac:dyDescent="0.2"/>
    <row r="739" s="79" customFormat="1" x14ac:dyDescent="0.2"/>
    <row r="740" s="79" customFormat="1" x14ac:dyDescent="0.2"/>
    <row r="741" s="79" customFormat="1" x14ac:dyDescent="0.2"/>
    <row r="742" s="79" customFormat="1" x14ac:dyDescent="0.2"/>
    <row r="743" s="79" customFormat="1" x14ac:dyDescent="0.2"/>
    <row r="744" s="79" customFormat="1" x14ac:dyDescent="0.2"/>
    <row r="745" s="79" customFormat="1" x14ac:dyDescent="0.2"/>
    <row r="746" s="79" customFormat="1" x14ac:dyDescent="0.2"/>
    <row r="747" s="79" customFormat="1" x14ac:dyDescent="0.2"/>
    <row r="748" s="79" customFormat="1" x14ac:dyDescent="0.2"/>
    <row r="749" s="79" customFormat="1" x14ac:dyDescent="0.2"/>
    <row r="750" s="79" customFormat="1" x14ac:dyDescent="0.2"/>
    <row r="751" s="79" customFormat="1" x14ac:dyDescent="0.2"/>
    <row r="752" s="79" customFormat="1" x14ac:dyDescent="0.2"/>
    <row r="753" s="79" customFormat="1" x14ac:dyDescent="0.2"/>
    <row r="754" s="79" customFormat="1" x14ac:dyDescent="0.2"/>
    <row r="755" s="79" customFormat="1" x14ac:dyDescent="0.2"/>
    <row r="756" s="79" customFormat="1" x14ac:dyDescent="0.2"/>
    <row r="757" s="79" customFormat="1" x14ac:dyDescent="0.2"/>
    <row r="758" s="79" customFormat="1" x14ac:dyDescent="0.2"/>
    <row r="759" s="79" customFormat="1" x14ac:dyDescent="0.2"/>
    <row r="760" s="79" customFormat="1" x14ac:dyDescent="0.2"/>
    <row r="761" s="79" customFormat="1" x14ac:dyDescent="0.2"/>
    <row r="762" s="79" customFormat="1" x14ac:dyDescent="0.2"/>
    <row r="763" s="79" customFormat="1" x14ac:dyDescent="0.2"/>
    <row r="764" s="79" customFormat="1" x14ac:dyDescent="0.2"/>
    <row r="765" s="79" customFormat="1" x14ac:dyDescent="0.2"/>
    <row r="766" s="79" customFormat="1" x14ac:dyDescent="0.2"/>
    <row r="767" s="79" customFormat="1" x14ac:dyDescent="0.2"/>
    <row r="768" s="79" customFormat="1" x14ac:dyDescent="0.2"/>
    <row r="769" s="79" customFormat="1" x14ac:dyDescent="0.2"/>
    <row r="770" s="79" customFormat="1" x14ac:dyDescent="0.2"/>
    <row r="771" s="79" customFormat="1" x14ac:dyDescent="0.2"/>
    <row r="772" s="79" customFormat="1" x14ac:dyDescent="0.2"/>
    <row r="773" s="79" customFormat="1" x14ac:dyDescent="0.2"/>
    <row r="774" s="79" customFormat="1" x14ac:dyDescent="0.2"/>
    <row r="775" s="79" customFormat="1" x14ac:dyDescent="0.2"/>
    <row r="776" s="79" customFormat="1" x14ac:dyDescent="0.2"/>
    <row r="777" s="79" customFormat="1" x14ac:dyDescent="0.2"/>
    <row r="778" s="79" customFormat="1" x14ac:dyDescent="0.2"/>
    <row r="779" s="79" customFormat="1" x14ac:dyDescent="0.2"/>
    <row r="780" s="79" customFormat="1" x14ac:dyDescent="0.2"/>
    <row r="781" s="79" customFormat="1" x14ac:dyDescent="0.2"/>
    <row r="782" s="79" customFormat="1" x14ac:dyDescent="0.2"/>
    <row r="783" s="79" customFormat="1" x14ac:dyDescent="0.2"/>
    <row r="784" s="79" customFormat="1" x14ac:dyDescent="0.2"/>
    <row r="785" s="79" customFormat="1" x14ac:dyDescent="0.2"/>
    <row r="786" s="79" customFormat="1" x14ac:dyDescent="0.2"/>
    <row r="787" s="79" customFormat="1" x14ac:dyDescent="0.2"/>
    <row r="788" s="79" customFormat="1" x14ac:dyDescent="0.2"/>
    <row r="789" s="79" customFormat="1" x14ac:dyDescent="0.2"/>
    <row r="790" s="79" customFormat="1" x14ac:dyDescent="0.2"/>
    <row r="791" s="79" customFormat="1" x14ac:dyDescent="0.2"/>
    <row r="792" s="79" customFormat="1" x14ac:dyDescent="0.2"/>
    <row r="793" s="79" customFormat="1" x14ac:dyDescent="0.2"/>
    <row r="794" s="79" customFormat="1" x14ac:dyDescent="0.2"/>
    <row r="795" s="79" customFormat="1" x14ac:dyDescent="0.2"/>
    <row r="796" s="79" customFormat="1" x14ac:dyDescent="0.2"/>
    <row r="797" s="79" customFormat="1" x14ac:dyDescent="0.2"/>
    <row r="798" s="79" customFormat="1" x14ac:dyDescent="0.2"/>
    <row r="799" s="79" customFormat="1" x14ac:dyDescent="0.2"/>
    <row r="800" s="79" customFormat="1" x14ac:dyDescent="0.2"/>
    <row r="801" s="79" customFormat="1" x14ac:dyDescent="0.2"/>
    <row r="802" s="79" customFormat="1" x14ac:dyDescent="0.2"/>
    <row r="803" s="79" customFormat="1" x14ac:dyDescent="0.2"/>
    <row r="804" s="79" customFormat="1" x14ac:dyDescent="0.2"/>
    <row r="805" s="79" customFormat="1" x14ac:dyDescent="0.2"/>
    <row r="806" s="79" customFormat="1" x14ac:dyDescent="0.2"/>
    <row r="807" s="79" customFormat="1" x14ac:dyDescent="0.2"/>
    <row r="808" s="79" customFormat="1" x14ac:dyDescent="0.2"/>
    <row r="809" s="79" customFormat="1" x14ac:dyDescent="0.2"/>
    <row r="810" s="79" customFormat="1" x14ac:dyDescent="0.2"/>
    <row r="811" s="79" customFormat="1" x14ac:dyDescent="0.2"/>
    <row r="812" s="79" customFormat="1" x14ac:dyDescent="0.2"/>
    <row r="813" s="79" customFormat="1" x14ac:dyDescent="0.2"/>
    <row r="814" s="79" customFormat="1" x14ac:dyDescent="0.2"/>
    <row r="815" s="79" customFormat="1" x14ac:dyDescent="0.2"/>
    <row r="816" s="79" customFormat="1" x14ac:dyDescent="0.2"/>
    <row r="817" s="79" customFormat="1" x14ac:dyDescent="0.2"/>
    <row r="818" s="79" customFormat="1" x14ac:dyDescent="0.2"/>
    <row r="819" s="79" customFormat="1" x14ac:dyDescent="0.2"/>
    <row r="820" s="79" customFormat="1" x14ac:dyDescent="0.2"/>
    <row r="821" s="79" customFormat="1" x14ac:dyDescent="0.2"/>
    <row r="822" s="79" customFormat="1" x14ac:dyDescent="0.2"/>
    <row r="823" s="79" customFormat="1" x14ac:dyDescent="0.2"/>
    <row r="824" s="79" customFormat="1" x14ac:dyDescent="0.2"/>
    <row r="825" s="79" customFormat="1" x14ac:dyDescent="0.2"/>
    <row r="826" s="79" customFormat="1" x14ac:dyDescent="0.2"/>
    <row r="827" s="79" customFormat="1" x14ac:dyDescent="0.2"/>
    <row r="828" s="79" customFormat="1" x14ac:dyDescent="0.2"/>
    <row r="829" s="79" customFormat="1" x14ac:dyDescent="0.2"/>
    <row r="830" s="79" customFormat="1" x14ac:dyDescent="0.2"/>
    <row r="831" s="79" customFormat="1" x14ac:dyDescent="0.2"/>
    <row r="832" s="79" customFormat="1" x14ac:dyDescent="0.2"/>
    <row r="833" s="79" customFormat="1" x14ac:dyDescent="0.2"/>
    <row r="834" s="79" customFormat="1" x14ac:dyDescent="0.2"/>
    <row r="835" s="79" customFormat="1" x14ac:dyDescent="0.2"/>
    <row r="836" s="79" customFormat="1" x14ac:dyDescent="0.2"/>
    <row r="837" s="79" customFormat="1" x14ac:dyDescent="0.2"/>
    <row r="838" s="79" customFormat="1" x14ac:dyDescent="0.2"/>
    <row r="839" s="79" customFormat="1" x14ac:dyDescent="0.2"/>
    <row r="840" s="79" customFormat="1" x14ac:dyDescent="0.2"/>
    <row r="841" s="79" customFormat="1" x14ac:dyDescent="0.2"/>
    <row r="842" s="79" customFormat="1" x14ac:dyDescent="0.2"/>
    <row r="843" s="79" customFormat="1" x14ac:dyDescent="0.2"/>
    <row r="844" s="79" customFormat="1" x14ac:dyDescent="0.2"/>
    <row r="845" s="79" customFormat="1" x14ac:dyDescent="0.2"/>
    <row r="846" s="79" customFormat="1" x14ac:dyDescent="0.2"/>
    <row r="847" s="79" customFormat="1" x14ac:dyDescent="0.2"/>
    <row r="848" s="79" customFormat="1" x14ac:dyDescent="0.2"/>
    <row r="849" s="79" customFormat="1" x14ac:dyDescent="0.2"/>
    <row r="850" s="79" customFormat="1" x14ac:dyDescent="0.2"/>
    <row r="851" s="79" customFormat="1" x14ac:dyDescent="0.2"/>
    <row r="852" s="79" customFormat="1" x14ac:dyDescent="0.2"/>
    <row r="853" s="79" customFormat="1" x14ac:dyDescent="0.2"/>
    <row r="854" s="79" customFormat="1" x14ac:dyDescent="0.2"/>
    <row r="855" s="79" customFormat="1" x14ac:dyDescent="0.2"/>
    <row r="856" s="79" customFormat="1" x14ac:dyDescent="0.2"/>
    <row r="857" s="79" customFormat="1" x14ac:dyDescent="0.2"/>
    <row r="858" s="79" customFormat="1" x14ac:dyDescent="0.2"/>
    <row r="859" s="79" customFormat="1" x14ac:dyDescent="0.2"/>
    <row r="860" s="79" customFormat="1" x14ac:dyDescent="0.2"/>
    <row r="861" s="79" customFormat="1" x14ac:dyDescent="0.2"/>
    <row r="862" s="79" customFormat="1" x14ac:dyDescent="0.2"/>
    <row r="863" s="79" customFormat="1" x14ac:dyDescent="0.2"/>
    <row r="864" s="79" customFormat="1" x14ac:dyDescent="0.2"/>
    <row r="865" s="79" customFormat="1" x14ac:dyDescent="0.2"/>
    <row r="866" s="79" customFormat="1" x14ac:dyDescent="0.2"/>
    <row r="867" s="79" customFormat="1" x14ac:dyDescent="0.2"/>
    <row r="868" s="79" customFormat="1" x14ac:dyDescent="0.2"/>
    <row r="869" s="79" customFormat="1" x14ac:dyDescent="0.2"/>
    <row r="870" s="79" customFormat="1" x14ac:dyDescent="0.2"/>
    <row r="871" s="79" customFormat="1" x14ac:dyDescent="0.2"/>
    <row r="872" s="79" customFormat="1" x14ac:dyDescent="0.2"/>
    <row r="873" s="79" customFormat="1" x14ac:dyDescent="0.2"/>
    <row r="874" s="79" customFormat="1" x14ac:dyDescent="0.2"/>
    <row r="875" s="79" customFormat="1" x14ac:dyDescent="0.2"/>
    <row r="876" s="79" customFormat="1" x14ac:dyDescent="0.2"/>
    <row r="877" s="79" customFormat="1" x14ac:dyDescent="0.2"/>
    <row r="878" s="79" customFormat="1" x14ac:dyDescent="0.2"/>
    <row r="879" s="79" customFormat="1" x14ac:dyDescent="0.2"/>
    <row r="880" s="79" customFormat="1" x14ac:dyDescent="0.2"/>
    <row r="881" s="79" customFormat="1" x14ac:dyDescent="0.2"/>
    <row r="882" s="79" customFormat="1" x14ac:dyDescent="0.2"/>
    <row r="883" s="79" customFormat="1" x14ac:dyDescent="0.2"/>
    <row r="884" s="79" customFormat="1" x14ac:dyDescent="0.2"/>
    <row r="885" s="79" customFormat="1" x14ac:dyDescent="0.2"/>
    <row r="886" s="79" customFormat="1" x14ac:dyDescent="0.2"/>
    <row r="887" s="79" customFormat="1" x14ac:dyDescent="0.2"/>
    <row r="888" s="79" customFormat="1" x14ac:dyDescent="0.2"/>
    <row r="889" s="79" customFormat="1" x14ac:dyDescent="0.2"/>
    <row r="890" s="79" customFormat="1" x14ac:dyDescent="0.2"/>
    <row r="891" s="79" customFormat="1" x14ac:dyDescent="0.2"/>
    <row r="892" s="79" customFormat="1" x14ac:dyDescent="0.2"/>
    <row r="893" s="79" customFormat="1" x14ac:dyDescent="0.2"/>
    <row r="894" s="79" customFormat="1" x14ac:dyDescent="0.2"/>
    <row r="895" s="79" customFormat="1" x14ac:dyDescent="0.2"/>
    <row r="896" s="79" customFormat="1" x14ac:dyDescent="0.2"/>
    <row r="897" s="79" customFormat="1" x14ac:dyDescent="0.2"/>
    <row r="898" s="79" customFormat="1" x14ac:dyDescent="0.2"/>
    <row r="899" s="79" customFormat="1" x14ac:dyDescent="0.2"/>
    <row r="900" s="79" customFormat="1" x14ac:dyDescent="0.2"/>
    <row r="901" s="79" customFormat="1" x14ac:dyDescent="0.2"/>
    <row r="902" s="79" customFormat="1" x14ac:dyDescent="0.2"/>
    <row r="903" s="79" customFormat="1" x14ac:dyDescent="0.2"/>
    <row r="904" s="79" customFormat="1" x14ac:dyDescent="0.2"/>
    <row r="905" s="79" customFormat="1" x14ac:dyDescent="0.2"/>
    <row r="906" s="79" customFormat="1" x14ac:dyDescent="0.2"/>
    <row r="907" s="79" customFormat="1" x14ac:dyDescent="0.2"/>
    <row r="908" s="79" customFormat="1" x14ac:dyDescent="0.2"/>
    <row r="909" s="79" customFormat="1" x14ac:dyDescent="0.2"/>
    <row r="910" s="79" customFormat="1" x14ac:dyDescent="0.2"/>
    <row r="911" s="79" customFormat="1" x14ac:dyDescent="0.2"/>
    <row r="912" s="79" customFormat="1" x14ac:dyDescent="0.2"/>
    <row r="913" s="79" customFormat="1" x14ac:dyDescent="0.2"/>
    <row r="914" s="79" customFormat="1" x14ac:dyDescent="0.2"/>
    <row r="915" s="79" customFormat="1" x14ac:dyDescent="0.2"/>
    <row r="916" s="79" customFormat="1" x14ac:dyDescent="0.2"/>
    <row r="917" s="79" customFormat="1" x14ac:dyDescent="0.2"/>
    <row r="918" s="79" customFormat="1" x14ac:dyDescent="0.2"/>
    <row r="919" s="79" customFormat="1" x14ac:dyDescent="0.2"/>
    <row r="920" s="79" customFormat="1" x14ac:dyDescent="0.2"/>
    <row r="921" s="79" customFormat="1" x14ac:dyDescent="0.2"/>
    <row r="922" s="79" customFormat="1" x14ac:dyDescent="0.2"/>
    <row r="923" s="79" customFormat="1" x14ac:dyDescent="0.2"/>
    <row r="924" s="79" customFormat="1" x14ac:dyDescent="0.2"/>
    <row r="925" s="79" customFormat="1" x14ac:dyDescent="0.2"/>
    <row r="926" s="79" customFormat="1" x14ac:dyDescent="0.2"/>
    <row r="927" s="79" customFormat="1" x14ac:dyDescent="0.2"/>
    <row r="928" s="79" customFormat="1" x14ac:dyDescent="0.2"/>
    <row r="929" s="79" customFormat="1" x14ac:dyDescent="0.2"/>
    <row r="930" s="79" customFormat="1" x14ac:dyDescent="0.2"/>
    <row r="931" s="79" customFormat="1" x14ac:dyDescent="0.2"/>
    <row r="932" s="79" customFormat="1" x14ac:dyDescent="0.2"/>
    <row r="933" s="79" customFormat="1" x14ac:dyDescent="0.2"/>
    <row r="934" s="79" customFormat="1" x14ac:dyDescent="0.2"/>
    <row r="935" s="79" customFormat="1" x14ac:dyDescent="0.2"/>
    <row r="936" s="79" customFormat="1" x14ac:dyDescent="0.2"/>
    <row r="937" s="79" customFormat="1" x14ac:dyDescent="0.2"/>
    <row r="938" s="79" customFormat="1" x14ac:dyDescent="0.2"/>
    <row r="939" s="79" customFormat="1" x14ac:dyDescent="0.2"/>
    <row r="940" s="79" customFormat="1" x14ac:dyDescent="0.2"/>
    <row r="941" s="79" customFormat="1" x14ac:dyDescent="0.2"/>
    <row r="942" s="79" customFormat="1" x14ac:dyDescent="0.2"/>
    <row r="943" s="79" customFormat="1" x14ac:dyDescent="0.2"/>
    <row r="944" s="79" customFormat="1" x14ac:dyDescent="0.2"/>
    <row r="945" s="79" customFormat="1" x14ac:dyDescent="0.2"/>
    <row r="946" s="79" customFormat="1" x14ac:dyDescent="0.2"/>
    <row r="947" s="79" customFormat="1" x14ac:dyDescent="0.2"/>
    <row r="948" s="79" customFormat="1" x14ac:dyDescent="0.2"/>
    <row r="949" s="79" customFormat="1" x14ac:dyDescent="0.2"/>
    <row r="950" s="79" customFormat="1" x14ac:dyDescent="0.2"/>
    <row r="951" s="79" customFormat="1" x14ac:dyDescent="0.2"/>
    <row r="952" s="79" customFormat="1" x14ac:dyDescent="0.2"/>
    <row r="953" s="79" customFormat="1" x14ac:dyDescent="0.2"/>
    <row r="954" s="79" customFormat="1" x14ac:dyDescent="0.2"/>
    <row r="955" s="79" customFormat="1" x14ac:dyDescent="0.2"/>
    <row r="956" s="79" customFormat="1" x14ac:dyDescent="0.2"/>
    <row r="957" s="79" customFormat="1" x14ac:dyDescent="0.2"/>
    <row r="958" s="79" customFormat="1" x14ac:dyDescent="0.2"/>
    <row r="959" s="79" customFormat="1" x14ac:dyDescent="0.2"/>
    <row r="960" s="79" customFormat="1" x14ac:dyDescent="0.2"/>
    <row r="961" s="79" customFormat="1" x14ac:dyDescent="0.2"/>
    <row r="962" s="79" customFormat="1" x14ac:dyDescent="0.2"/>
    <row r="963" s="79" customFormat="1" x14ac:dyDescent="0.2"/>
    <row r="964" s="79" customFormat="1" x14ac:dyDescent="0.2"/>
    <row r="965" s="79" customFormat="1" x14ac:dyDescent="0.2"/>
    <row r="966" s="79" customFormat="1" x14ac:dyDescent="0.2"/>
    <row r="967" s="79" customFormat="1" x14ac:dyDescent="0.2"/>
    <row r="968" s="79" customFormat="1" x14ac:dyDescent="0.2"/>
    <row r="969" s="79" customFormat="1" x14ac:dyDescent="0.2"/>
    <row r="970" s="79" customFormat="1" x14ac:dyDescent="0.2"/>
    <row r="971" s="79" customFormat="1" x14ac:dyDescent="0.2"/>
    <row r="972" s="79" customFormat="1" x14ac:dyDescent="0.2"/>
    <row r="973" s="79" customFormat="1" x14ac:dyDescent="0.2"/>
    <row r="974" s="79" customFormat="1" x14ac:dyDescent="0.2"/>
    <row r="975" s="79" customFormat="1" x14ac:dyDescent="0.2"/>
    <row r="976" s="79" customFormat="1" x14ac:dyDescent="0.2"/>
    <row r="977" s="79" customFormat="1" x14ac:dyDescent="0.2"/>
    <row r="978" s="79" customFormat="1" x14ac:dyDescent="0.2"/>
    <row r="979" s="79" customFormat="1" x14ac:dyDescent="0.2"/>
    <row r="980" s="79" customFormat="1" x14ac:dyDescent="0.2"/>
    <row r="981" s="79" customFormat="1" x14ac:dyDescent="0.2"/>
    <row r="982" s="79" customFormat="1" x14ac:dyDescent="0.2"/>
    <row r="983" s="79" customFormat="1" x14ac:dyDescent="0.2"/>
    <row r="984" s="79" customFormat="1" x14ac:dyDescent="0.2"/>
    <row r="985" s="79" customFormat="1" x14ac:dyDescent="0.2"/>
    <row r="986" s="79" customFormat="1" x14ac:dyDescent="0.2"/>
    <row r="987" s="79" customFormat="1" x14ac:dyDescent="0.2"/>
    <row r="988" s="79" customFormat="1" x14ac:dyDescent="0.2"/>
    <row r="989" s="79" customFormat="1" x14ac:dyDescent="0.2"/>
    <row r="990" s="79" customFormat="1" x14ac:dyDescent="0.2"/>
    <row r="991" s="79" customFormat="1" x14ac:dyDescent="0.2"/>
    <row r="992" s="79" customFormat="1" x14ac:dyDescent="0.2"/>
    <row r="993" s="79" customFormat="1" x14ac:dyDescent="0.2"/>
    <row r="994" s="79" customFormat="1" x14ac:dyDescent="0.2"/>
    <row r="995" s="79" customFormat="1" x14ac:dyDescent="0.2"/>
    <row r="996" s="79" customFormat="1" x14ac:dyDescent="0.2"/>
    <row r="997" s="79" customFormat="1" x14ac:dyDescent="0.2"/>
    <row r="998" s="79" customFormat="1" x14ac:dyDescent="0.2"/>
    <row r="999" s="79" customFormat="1" x14ac:dyDescent="0.2"/>
    <row r="1000" s="79" customFormat="1" x14ac:dyDescent="0.2"/>
    <row r="1001" s="79" customFormat="1" x14ac:dyDescent="0.2"/>
    <row r="1002" s="79" customFormat="1" x14ac:dyDescent="0.2"/>
    <row r="1003" s="79" customFormat="1" x14ac:dyDescent="0.2"/>
    <row r="1004" s="79" customFormat="1" x14ac:dyDescent="0.2"/>
    <row r="1005" s="79" customFormat="1" x14ac:dyDescent="0.2"/>
    <row r="1006" s="79" customFormat="1" x14ac:dyDescent="0.2"/>
    <row r="1007" s="79" customFormat="1" x14ac:dyDescent="0.2"/>
    <row r="1008" s="79" customFormat="1" x14ac:dyDescent="0.2"/>
    <row r="1009" s="79" customFormat="1" x14ac:dyDescent="0.2"/>
    <row r="1010" s="79" customFormat="1" x14ac:dyDescent="0.2"/>
    <row r="1011" s="79" customFormat="1" x14ac:dyDescent="0.2"/>
    <row r="1012" s="79" customFormat="1" x14ac:dyDescent="0.2"/>
    <row r="1013" s="79" customFormat="1" x14ac:dyDescent="0.2"/>
    <row r="1014" s="79" customFormat="1" x14ac:dyDescent="0.2"/>
    <row r="1015" s="79" customFormat="1" x14ac:dyDescent="0.2"/>
    <row r="1016" s="79" customFormat="1" x14ac:dyDescent="0.2"/>
    <row r="1017" s="79" customFormat="1" x14ac:dyDescent="0.2"/>
    <row r="1018" s="79" customFormat="1" x14ac:dyDescent="0.2"/>
    <row r="1019" s="79" customFormat="1" x14ac:dyDescent="0.2"/>
    <row r="1020" s="79" customFormat="1" x14ac:dyDescent="0.2"/>
    <row r="1021" s="79" customFormat="1" x14ac:dyDescent="0.2"/>
    <row r="1022" s="79" customFormat="1" x14ac:dyDescent="0.2"/>
    <row r="1023" s="79" customFormat="1" x14ac:dyDescent="0.2"/>
    <row r="1024" s="79" customFormat="1" x14ac:dyDescent="0.2"/>
    <row r="1025" s="79" customFormat="1" x14ac:dyDescent="0.2"/>
    <row r="1026" s="79" customFormat="1" x14ac:dyDescent="0.2"/>
    <row r="1027" s="79" customFormat="1" x14ac:dyDescent="0.2"/>
    <row r="1028" s="79" customFormat="1" x14ac:dyDescent="0.2"/>
    <row r="1029" s="79" customFormat="1" x14ac:dyDescent="0.2"/>
    <row r="1030" s="79" customFormat="1" x14ac:dyDescent="0.2"/>
    <row r="1031" s="79" customFormat="1" x14ac:dyDescent="0.2"/>
    <row r="1032" s="79" customFormat="1" x14ac:dyDescent="0.2"/>
    <row r="1033" s="79" customFormat="1" x14ac:dyDescent="0.2"/>
    <row r="1034" s="79" customFormat="1" x14ac:dyDescent="0.2"/>
    <row r="1035" s="79" customFormat="1" x14ac:dyDescent="0.2"/>
    <row r="1036" s="79" customFormat="1" x14ac:dyDescent="0.2"/>
    <row r="1037" s="79" customFormat="1" x14ac:dyDescent="0.2"/>
    <row r="1038" s="79" customFormat="1" x14ac:dyDescent="0.2"/>
    <row r="1039" s="79" customFormat="1" x14ac:dyDescent="0.2"/>
    <row r="1040" s="79" customFormat="1" x14ac:dyDescent="0.2"/>
    <row r="1041" s="79" customFormat="1" x14ac:dyDescent="0.2"/>
    <row r="1042" s="79" customFormat="1" x14ac:dyDescent="0.2"/>
    <row r="1043" s="79" customFormat="1" x14ac:dyDescent="0.2"/>
    <row r="1044" s="79" customFormat="1" x14ac:dyDescent="0.2"/>
    <row r="1045" s="79" customFormat="1" x14ac:dyDescent="0.2"/>
    <row r="1046" s="79" customFormat="1" x14ac:dyDescent="0.2"/>
    <row r="1047" s="79" customFormat="1" x14ac:dyDescent="0.2"/>
    <row r="1048" s="79" customFormat="1" x14ac:dyDescent="0.2"/>
    <row r="1049" s="79" customFormat="1" x14ac:dyDescent="0.2"/>
    <row r="1050" s="79" customFormat="1" x14ac:dyDescent="0.2"/>
    <row r="1051" s="79" customFormat="1" x14ac:dyDescent="0.2"/>
    <row r="1052" s="79" customFormat="1" x14ac:dyDescent="0.2"/>
    <row r="1053" s="79" customFormat="1" x14ac:dyDescent="0.2"/>
    <row r="1054" s="79" customFormat="1" x14ac:dyDescent="0.2"/>
    <row r="1055" s="79" customFormat="1" x14ac:dyDescent="0.2"/>
    <row r="1056" s="79" customFormat="1" x14ac:dyDescent="0.2"/>
    <row r="1057" s="79" customFormat="1" x14ac:dyDescent="0.2"/>
    <row r="1058" s="79" customFormat="1" x14ac:dyDescent="0.2"/>
    <row r="1059" s="79" customFormat="1" x14ac:dyDescent="0.2"/>
    <row r="1060" s="79" customFormat="1" x14ac:dyDescent="0.2"/>
    <row r="1061" s="79" customFormat="1" x14ac:dyDescent="0.2"/>
    <row r="1062" s="79" customFormat="1" x14ac:dyDescent="0.2"/>
    <row r="1063" s="79" customFormat="1" x14ac:dyDescent="0.2"/>
    <row r="1064" s="79" customFormat="1" x14ac:dyDescent="0.2"/>
    <row r="1065" s="79" customFormat="1" x14ac:dyDescent="0.2"/>
    <row r="1066" s="79" customFormat="1" x14ac:dyDescent="0.2"/>
    <row r="1067" s="79" customFormat="1" x14ac:dyDescent="0.2"/>
    <row r="1068" s="79" customFormat="1" x14ac:dyDescent="0.2"/>
    <row r="1069" s="79" customFormat="1" x14ac:dyDescent="0.2"/>
    <row r="1070" s="79" customFormat="1" x14ac:dyDescent="0.2"/>
    <row r="1071" s="79" customFormat="1" x14ac:dyDescent="0.2"/>
    <row r="1072" s="79" customFormat="1" x14ac:dyDescent="0.2"/>
    <row r="1073" s="79" customFormat="1" x14ac:dyDescent="0.2"/>
    <row r="1074" s="79" customFormat="1" x14ac:dyDescent="0.2"/>
    <row r="1075" s="79" customFormat="1" x14ac:dyDescent="0.2"/>
    <row r="1076" s="79" customFormat="1" x14ac:dyDescent="0.2"/>
    <row r="1077" s="79" customFormat="1" x14ac:dyDescent="0.2"/>
    <row r="1078" s="79" customFormat="1" x14ac:dyDescent="0.2"/>
    <row r="1079" s="79" customFormat="1" x14ac:dyDescent="0.2"/>
    <row r="1080" s="79" customFormat="1" x14ac:dyDescent="0.2"/>
    <row r="1081" s="79" customFormat="1" x14ac:dyDescent="0.2"/>
    <row r="1082" s="79" customFormat="1" x14ac:dyDescent="0.2"/>
    <row r="1083" s="79" customFormat="1" x14ac:dyDescent="0.2"/>
    <row r="1084" s="79" customFormat="1" x14ac:dyDescent="0.2"/>
    <row r="1085" s="79" customFormat="1" x14ac:dyDescent="0.2"/>
    <row r="1086" s="79" customFormat="1" x14ac:dyDescent="0.2"/>
    <row r="1087" s="79" customFormat="1" x14ac:dyDescent="0.2"/>
    <row r="1088" s="79" customFormat="1" x14ac:dyDescent="0.2"/>
    <row r="1089" s="79" customFormat="1" x14ac:dyDescent="0.2"/>
    <row r="1090" s="79" customFormat="1" x14ac:dyDescent="0.2"/>
    <row r="1091" s="79" customFormat="1" x14ac:dyDescent="0.2"/>
    <row r="1092" s="79" customFormat="1" x14ac:dyDescent="0.2"/>
    <row r="1093" s="79" customFormat="1" x14ac:dyDescent="0.2"/>
    <row r="1094" s="79" customFormat="1" x14ac:dyDescent="0.2"/>
    <row r="1095" s="79" customFormat="1" x14ac:dyDescent="0.2"/>
    <row r="1096" s="79" customFormat="1" x14ac:dyDescent="0.2"/>
    <row r="1097" s="79" customFormat="1" x14ac:dyDescent="0.2"/>
    <row r="1098" s="79" customFormat="1" x14ac:dyDescent="0.2"/>
    <row r="1099" s="79" customFormat="1" x14ac:dyDescent="0.2"/>
    <row r="1100" s="79" customFormat="1" x14ac:dyDescent="0.2"/>
    <row r="1101" s="79" customFormat="1" x14ac:dyDescent="0.2"/>
    <row r="1102" s="79" customFormat="1" x14ac:dyDescent="0.2"/>
    <row r="1103" s="79" customFormat="1" x14ac:dyDescent="0.2"/>
    <row r="1104" s="79" customFormat="1" x14ac:dyDescent="0.2"/>
    <row r="1105" s="79" customFormat="1" x14ac:dyDescent="0.2"/>
    <row r="1106" s="79" customFormat="1" x14ac:dyDescent="0.2"/>
    <row r="1107" s="79" customFormat="1" x14ac:dyDescent="0.2"/>
    <row r="1108" s="79" customFormat="1" x14ac:dyDescent="0.2"/>
    <row r="1109" s="79" customFormat="1" x14ac:dyDescent="0.2"/>
    <row r="1110" s="79" customFormat="1" x14ac:dyDescent="0.2"/>
    <row r="1111" s="79" customFormat="1" x14ac:dyDescent="0.2"/>
    <row r="1112" s="79" customFormat="1" x14ac:dyDescent="0.2"/>
    <row r="1113" s="79" customFormat="1" x14ac:dyDescent="0.2"/>
    <row r="1114" s="79" customFormat="1" x14ac:dyDescent="0.2"/>
    <row r="1115" s="79" customFormat="1" x14ac:dyDescent="0.2"/>
    <row r="1116" s="79" customFormat="1" x14ac:dyDescent="0.2"/>
    <row r="1117" s="79" customFormat="1" x14ac:dyDescent="0.2"/>
    <row r="1118" s="79" customFormat="1" x14ac:dyDescent="0.2"/>
    <row r="1119" s="79" customFormat="1" x14ac:dyDescent="0.2"/>
    <row r="1120" s="79" customFormat="1" x14ac:dyDescent="0.2"/>
    <row r="1121" s="79" customFormat="1" x14ac:dyDescent="0.2"/>
    <row r="1122" s="79" customFormat="1" x14ac:dyDescent="0.2"/>
    <row r="1123" s="79" customFormat="1" x14ac:dyDescent="0.2"/>
    <row r="1124" s="79" customFormat="1" x14ac:dyDescent="0.2"/>
    <row r="1125" s="79" customFormat="1" x14ac:dyDescent="0.2"/>
    <row r="1126" s="79" customFormat="1" x14ac:dyDescent="0.2"/>
    <row r="1127" s="79" customFormat="1" x14ac:dyDescent="0.2"/>
    <row r="1128" s="79" customFormat="1" x14ac:dyDescent="0.2"/>
    <row r="1129" s="79" customFormat="1" x14ac:dyDescent="0.2"/>
    <row r="1130" s="79" customFormat="1" x14ac:dyDescent="0.2"/>
    <row r="1131" s="79" customFormat="1" x14ac:dyDescent="0.2"/>
    <row r="1132" s="79" customFormat="1" x14ac:dyDescent="0.2"/>
    <row r="1133" s="79" customFormat="1" x14ac:dyDescent="0.2"/>
    <row r="1134" s="79" customFormat="1" x14ac:dyDescent="0.2"/>
    <row r="1135" s="79" customFormat="1" x14ac:dyDescent="0.2"/>
    <row r="1136" s="79" customFormat="1" x14ac:dyDescent="0.2"/>
    <row r="1137" s="79" customFormat="1" x14ac:dyDescent="0.2"/>
    <row r="1138" s="79" customFormat="1" x14ac:dyDescent="0.2"/>
    <row r="1139" s="79" customFormat="1" x14ac:dyDescent="0.2"/>
    <row r="1140" s="79" customFormat="1" x14ac:dyDescent="0.2"/>
    <row r="1141" s="79" customFormat="1" x14ac:dyDescent="0.2"/>
    <row r="1142" s="79" customFormat="1" x14ac:dyDescent="0.2"/>
    <row r="1143" s="79" customFormat="1" x14ac:dyDescent="0.2"/>
    <row r="1144" s="79" customFormat="1" x14ac:dyDescent="0.2"/>
    <row r="1145" s="79" customFormat="1" x14ac:dyDescent="0.2"/>
    <row r="1146" s="79" customFormat="1" x14ac:dyDescent="0.2"/>
    <row r="1147" s="79" customFormat="1" x14ac:dyDescent="0.2"/>
    <row r="1148" s="79" customFormat="1" x14ac:dyDescent="0.2"/>
    <row r="1149" s="79" customFormat="1" x14ac:dyDescent="0.2"/>
    <row r="1150" s="79" customFormat="1" x14ac:dyDescent="0.2"/>
    <row r="1151" s="79" customFormat="1" x14ac:dyDescent="0.2"/>
    <row r="1152" s="79" customFormat="1" x14ac:dyDescent="0.2"/>
    <row r="1153" s="79" customFormat="1" x14ac:dyDescent="0.2"/>
    <row r="1154" s="79" customFormat="1" x14ac:dyDescent="0.2"/>
    <row r="1155" s="79" customFormat="1" x14ac:dyDescent="0.2"/>
    <row r="1156" s="79" customFormat="1" x14ac:dyDescent="0.2"/>
    <row r="1157" s="79" customFormat="1" x14ac:dyDescent="0.2"/>
    <row r="1158" s="79" customFormat="1" x14ac:dyDescent="0.2"/>
    <row r="1159" s="79" customFormat="1" x14ac:dyDescent="0.2"/>
    <row r="1160" s="79" customFormat="1" x14ac:dyDescent="0.2"/>
    <row r="1161" s="79" customFormat="1" x14ac:dyDescent="0.2"/>
    <row r="1162" s="79" customFormat="1" x14ac:dyDescent="0.2"/>
    <row r="1163" s="79" customFormat="1" x14ac:dyDescent="0.2"/>
    <row r="1164" s="79" customFormat="1" x14ac:dyDescent="0.2"/>
    <row r="1165" s="79" customFormat="1" x14ac:dyDescent="0.2"/>
    <row r="1166" s="79" customFormat="1" x14ac:dyDescent="0.2"/>
    <row r="1167" s="79" customFormat="1" x14ac:dyDescent="0.2"/>
    <row r="1168" s="79" customFormat="1" x14ac:dyDescent="0.2"/>
    <row r="1169" s="79" customFormat="1" x14ac:dyDescent="0.2"/>
    <row r="1170" s="79" customFormat="1" x14ac:dyDescent="0.2"/>
    <row r="1171" s="79" customFormat="1" x14ac:dyDescent="0.2"/>
    <row r="1172" s="79" customFormat="1" x14ac:dyDescent="0.2"/>
    <row r="1173" s="79" customFormat="1" x14ac:dyDescent="0.2"/>
    <row r="1174" s="79" customFormat="1" x14ac:dyDescent="0.2"/>
    <row r="1175" s="79" customFormat="1" x14ac:dyDescent="0.2"/>
    <row r="1176" s="79" customFormat="1" x14ac:dyDescent="0.2"/>
    <row r="1177" s="79" customFormat="1" x14ac:dyDescent="0.2"/>
    <row r="1178" s="79" customFormat="1" x14ac:dyDescent="0.2"/>
    <row r="1179" s="79" customFormat="1" x14ac:dyDescent="0.2"/>
    <row r="1180" s="79" customFormat="1" x14ac:dyDescent="0.2"/>
    <row r="1181" s="79" customFormat="1" x14ac:dyDescent="0.2"/>
    <row r="1182" s="79" customFormat="1" x14ac:dyDescent="0.2"/>
    <row r="1183" s="79" customFormat="1" x14ac:dyDescent="0.2"/>
    <row r="1184" s="79" customFormat="1" x14ac:dyDescent="0.2"/>
    <row r="1185" s="79" customFormat="1" x14ac:dyDescent="0.2"/>
    <row r="1186" s="79" customFormat="1" x14ac:dyDescent="0.2"/>
    <row r="1187" s="79" customFormat="1" x14ac:dyDescent="0.2"/>
    <row r="1188" s="79" customFormat="1" x14ac:dyDescent="0.2"/>
    <row r="1189" s="79" customFormat="1" x14ac:dyDescent="0.2"/>
    <row r="1190" s="79" customFormat="1" x14ac:dyDescent="0.2"/>
    <row r="1191" s="79" customFormat="1" x14ac:dyDescent="0.2"/>
    <row r="1192" s="79" customFormat="1" x14ac:dyDescent="0.2"/>
    <row r="1193" s="79" customFormat="1" x14ac:dyDescent="0.2"/>
    <row r="1194" s="79" customFormat="1" x14ac:dyDescent="0.2"/>
    <row r="1195" s="79" customFormat="1" x14ac:dyDescent="0.2"/>
    <row r="1196" s="79" customFormat="1" x14ac:dyDescent="0.2"/>
    <row r="1197" s="79" customFormat="1" x14ac:dyDescent="0.2"/>
    <row r="1198" s="79" customFormat="1" x14ac:dyDescent="0.2"/>
    <row r="1199" s="79" customFormat="1" x14ac:dyDescent="0.2"/>
    <row r="1200" s="79" customFormat="1" x14ac:dyDescent="0.2"/>
    <row r="1201" s="79" customFormat="1" x14ac:dyDescent="0.2"/>
    <row r="1202" s="79" customFormat="1" x14ac:dyDescent="0.2"/>
    <row r="1203" s="79" customFormat="1" x14ac:dyDescent="0.2"/>
    <row r="1204" s="79" customFormat="1" x14ac:dyDescent="0.2"/>
    <row r="1205" s="79" customFormat="1" x14ac:dyDescent="0.2"/>
    <row r="1206" s="79" customFormat="1" x14ac:dyDescent="0.2"/>
    <row r="1207" s="79" customFormat="1" x14ac:dyDescent="0.2"/>
    <row r="1208" s="79" customFormat="1" x14ac:dyDescent="0.2"/>
    <row r="1209" s="79" customFormat="1" x14ac:dyDescent="0.2"/>
    <row r="1210" s="79" customFormat="1" x14ac:dyDescent="0.2"/>
    <row r="1211" s="79" customFormat="1" x14ac:dyDescent="0.2"/>
    <row r="1212" s="79" customFormat="1" x14ac:dyDescent="0.2"/>
    <row r="1213" s="79" customFormat="1" x14ac:dyDescent="0.2"/>
    <row r="1214" s="79" customFormat="1" x14ac:dyDescent="0.2"/>
    <row r="1215" s="79" customFormat="1" x14ac:dyDescent="0.2"/>
    <row r="1216" s="79" customFormat="1" x14ac:dyDescent="0.2"/>
    <row r="1217" s="79" customFormat="1" x14ac:dyDescent="0.2"/>
    <row r="1218" s="79" customFormat="1" x14ac:dyDescent="0.2"/>
    <row r="1219" s="79" customFormat="1" x14ac:dyDescent="0.2"/>
    <row r="1220" s="79" customFormat="1" x14ac:dyDescent="0.2"/>
    <row r="1221" s="79" customFormat="1" x14ac:dyDescent="0.2"/>
    <row r="1222" s="79" customFormat="1" x14ac:dyDescent="0.2"/>
    <row r="1223" s="79" customFormat="1" x14ac:dyDescent="0.2"/>
    <row r="1224" s="79" customFormat="1" x14ac:dyDescent="0.2"/>
    <row r="1225" s="79" customFormat="1" x14ac:dyDescent="0.2"/>
    <row r="1226" s="79" customFormat="1" x14ac:dyDescent="0.2"/>
    <row r="1227" s="79" customFormat="1" x14ac:dyDescent="0.2"/>
    <row r="1228" s="79" customFormat="1" x14ac:dyDescent="0.2"/>
    <row r="1229" s="79" customFormat="1" x14ac:dyDescent="0.2"/>
    <row r="1230" s="79" customFormat="1" x14ac:dyDescent="0.2"/>
    <row r="1231" s="79" customFormat="1" x14ac:dyDescent="0.2"/>
    <row r="1232" s="79" customFormat="1" x14ac:dyDescent="0.2"/>
    <row r="1233" s="79" customFormat="1" x14ac:dyDescent="0.2"/>
    <row r="1234" s="79" customFormat="1" x14ac:dyDescent="0.2"/>
    <row r="1235" s="79" customFormat="1" x14ac:dyDescent="0.2"/>
    <row r="1236" s="79" customFormat="1" x14ac:dyDescent="0.2"/>
    <row r="1237" s="79" customFormat="1" x14ac:dyDescent="0.2"/>
    <row r="1238" s="79" customFormat="1" x14ac:dyDescent="0.2"/>
    <row r="1239" s="79" customFormat="1" x14ac:dyDescent="0.2"/>
    <row r="1240" s="79" customFormat="1" x14ac:dyDescent="0.2"/>
    <row r="1241" s="79" customFormat="1" x14ac:dyDescent="0.2"/>
    <row r="1242" s="79" customFormat="1" x14ac:dyDescent="0.2"/>
    <row r="1243" s="79" customFormat="1" x14ac:dyDescent="0.2"/>
    <row r="1244" s="79" customFormat="1" x14ac:dyDescent="0.2"/>
    <row r="1245" s="79" customFormat="1" x14ac:dyDescent="0.2"/>
    <row r="1246" s="79" customFormat="1" x14ac:dyDescent="0.2"/>
    <row r="1247" s="79" customFormat="1" x14ac:dyDescent="0.2"/>
    <row r="1248" s="79" customFormat="1" x14ac:dyDescent="0.2"/>
    <row r="1249" s="79" customFormat="1" x14ac:dyDescent="0.2"/>
    <row r="1250" s="79" customFormat="1" x14ac:dyDescent="0.2"/>
    <row r="1251" s="79" customFormat="1" x14ac:dyDescent="0.2"/>
    <row r="1252" s="79" customFormat="1" x14ac:dyDescent="0.2"/>
    <row r="1253" s="79" customFormat="1" x14ac:dyDescent="0.2"/>
    <row r="1254" s="79" customFormat="1" x14ac:dyDescent="0.2"/>
    <row r="1255" s="79" customFormat="1" x14ac:dyDescent="0.2"/>
    <row r="1256" s="79" customFormat="1" x14ac:dyDescent="0.2"/>
    <row r="1257" s="79" customFormat="1" x14ac:dyDescent="0.2"/>
    <row r="1258" s="79" customFormat="1" x14ac:dyDescent="0.2"/>
    <row r="1259" s="79" customFormat="1" x14ac:dyDescent="0.2"/>
    <row r="1260" s="79" customFormat="1" x14ac:dyDescent="0.2"/>
    <row r="1261" s="79" customFormat="1" x14ac:dyDescent="0.2"/>
    <row r="1262" s="79" customFormat="1" x14ac:dyDescent="0.2"/>
    <row r="1263" s="79" customFormat="1" x14ac:dyDescent="0.2"/>
    <row r="1264" s="79" customFormat="1" x14ac:dyDescent="0.2"/>
    <row r="1265" s="79" customFormat="1" x14ac:dyDescent="0.2"/>
    <row r="1266" s="79" customFormat="1" x14ac:dyDescent="0.2"/>
    <row r="1267" s="79" customFormat="1" x14ac:dyDescent="0.2"/>
    <row r="1268" s="79" customFormat="1" x14ac:dyDescent="0.2"/>
    <row r="1269" s="79" customFormat="1" x14ac:dyDescent="0.2"/>
    <row r="1270" s="79" customFormat="1" x14ac:dyDescent="0.2"/>
    <row r="1271" s="79" customFormat="1" x14ac:dyDescent="0.2"/>
    <row r="1272" s="79" customFormat="1" x14ac:dyDescent="0.2"/>
    <row r="1273" s="79" customFormat="1" x14ac:dyDescent="0.2"/>
    <row r="1274" s="79" customFormat="1" x14ac:dyDescent="0.2"/>
    <row r="1275" s="79" customFormat="1" x14ac:dyDescent="0.2"/>
    <row r="1276" s="79" customFormat="1" x14ac:dyDescent="0.2"/>
    <row r="1277" s="79" customFormat="1" x14ac:dyDescent="0.2"/>
    <row r="1278" s="79" customFormat="1" x14ac:dyDescent="0.2"/>
    <row r="1279" s="79" customFormat="1" x14ac:dyDescent="0.2"/>
    <row r="1280" s="79" customFormat="1" x14ac:dyDescent="0.2"/>
    <row r="1281" s="79" customFormat="1" x14ac:dyDescent="0.2"/>
    <row r="1282" s="79" customFormat="1" x14ac:dyDescent="0.2"/>
    <row r="1283" s="79" customFormat="1" x14ac:dyDescent="0.2"/>
    <row r="1284" s="79" customFormat="1" x14ac:dyDescent="0.2"/>
    <row r="1285" s="79" customFormat="1" x14ac:dyDescent="0.2"/>
    <row r="1286" s="79" customFormat="1" x14ac:dyDescent="0.2"/>
    <row r="1287" s="79" customFormat="1" x14ac:dyDescent="0.2"/>
    <row r="1288" s="79" customFormat="1" x14ac:dyDescent="0.2"/>
    <row r="1289" s="79" customFormat="1" x14ac:dyDescent="0.2"/>
    <row r="1290" s="79" customFormat="1" x14ac:dyDescent="0.2"/>
    <row r="1291" s="79" customFormat="1" x14ac:dyDescent="0.2"/>
    <row r="1292" s="79" customFormat="1" x14ac:dyDescent="0.2"/>
    <row r="1293" s="79" customFormat="1" x14ac:dyDescent="0.2"/>
    <row r="1294" s="79" customFormat="1" x14ac:dyDescent="0.2"/>
    <row r="1295" s="79" customFormat="1" x14ac:dyDescent="0.2"/>
    <row r="1296" s="79" customFormat="1" x14ac:dyDescent="0.2"/>
    <row r="1297" s="79" customFormat="1" x14ac:dyDescent="0.2"/>
    <row r="1298" s="79" customFormat="1" x14ac:dyDescent="0.2"/>
    <row r="1299" s="79" customFormat="1" x14ac:dyDescent="0.2"/>
    <row r="1300" s="79" customFormat="1" x14ac:dyDescent="0.2"/>
    <row r="1301" s="79" customFormat="1" x14ac:dyDescent="0.2"/>
    <row r="1302" s="79" customFormat="1" x14ac:dyDescent="0.2"/>
    <row r="1303" s="79" customFormat="1" x14ac:dyDescent="0.2"/>
    <row r="1304" s="79" customFormat="1" x14ac:dyDescent="0.2"/>
    <row r="1305" s="79" customFormat="1" x14ac:dyDescent="0.2"/>
    <row r="1306" s="79" customFormat="1" x14ac:dyDescent="0.2"/>
    <row r="1307" s="79" customFormat="1" x14ac:dyDescent="0.2"/>
    <row r="1308" s="79" customFormat="1" x14ac:dyDescent="0.2"/>
    <row r="1309" s="79" customFormat="1" x14ac:dyDescent="0.2"/>
    <row r="1310" s="79" customFormat="1" x14ac:dyDescent="0.2"/>
    <row r="1311" s="79" customFormat="1" x14ac:dyDescent="0.2"/>
    <row r="1312" s="79" customFormat="1" x14ac:dyDescent="0.2"/>
    <row r="1313" s="79" customFormat="1" x14ac:dyDescent="0.2"/>
    <row r="1314" s="79" customFormat="1" x14ac:dyDescent="0.2"/>
    <row r="1315" s="79" customFormat="1" x14ac:dyDescent="0.2"/>
    <row r="1316" s="79" customFormat="1" x14ac:dyDescent="0.2"/>
    <row r="1317" s="79" customFormat="1" x14ac:dyDescent="0.2"/>
    <row r="1318" s="79" customFormat="1" x14ac:dyDescent="0.2"/>
    <row r="1319" s="79" customFormat="1" x14ac:dyDescent="0.2"/>
    <row r="1320" s="79" customFormat="1" x14ac:dyDescent="0.2"/>
    <row r="1321" s="79" customFormat="1" x14ac:dyDescent="0.2"/>
    <row r="1322" s="79" customFormat="1" x14ac:dyDescent="0.2"/>
    <row r="1323" s="79" customFormat="1" x14ac:dyDescent="0.2"/>
    <row r="1324" s="79" customFormat="1" x14ac:dyDescent="0.2"/>
    <row r="1325" s="79" customFormat="1" x14ac:dyDescent="0.2"/>
    <row r="1326" s="79" customFormat="1" x14ac:dyDescent="0.2"/>
    <row r="1327" s="79" customFormat="1" x14ac:dyDescent="0.2"/>
    <row r="1328" s="79" customFormat="1" x14ac:dyDescent="0.2"/>
    <row r="1329" s="79" customFormat="1" x14ac:dyDescent="0.2"/>
    <row r="1330" s="79" customFormat="1" x14ac:dyDescent="0.2"/>
    <row r="1331" s="79" customFormat="1" x14ac:dyDescent="0.2"/>
    <row r="1332" s="79" customFormat="1" x14ac:dyDescent="0.2"/>
    <row r="1333" s="79" customFormat="1" x14ac:dyDescent="0.2"/>
    <row r="1334" s="79" customFormat="1" x14ac:dyDescent="0.2"/>
    <row r="1335" s="79" customFormat="1" x14ac:dyDescent="0.2"/>
    <row r="1336" s="79" customFormat="1" x14ac:dyDescent="0.2"/>
    <row r="1337" s="79" customFormat="1" x14ac:dyDescent="0.2"/>
    <row r="1338" s="79" customFormat="1" x14ac:dyDescent="0.2"/>
    <row r="1339" s="79" customFormat="1" x14ac:dyDescent="0.2"/>
    <row r="1340" s="79" customFormat="1" x14ac:dyDescent="0.2"/>
    <row r="1341" s="79" customFormat="1" x14ac:dyDescent="0.2"/>
    <row r="1342" s="79" customFormat="1" x14ac:dyDescent="0.2"/>
    <row r="1343" s="79" customFormat="1" x14ac:dyDescent="0.2"/>
    <row r="1344" s="79" customFormat="1" x14ac:dyDescent="0.2"/>
    <row r="1345" s="79" customFormat="1" x14ac:dyDescent="0.2"/>
    <row r="1346" s="79" customFormat="1" x14ac:dyDescent="0.2"/>
    <row r="1347" s="79" customFormat="1" x14ac:dyDescent="0.2"/>
    <row r="1348" s="79" customFormat="1" x14ac:dyDescent="0.2"/>
    <row r="1349" s="79" customFormat="1" x14ac:dyDescent="0.2"/>
    <row r="1350" s="79" customFormat="1" x14ac:dyDescent="0.2"/>
    <row r="1351" s="79" customFormat="1" x14ac:dyDescent="0.2"/>
    <row r="1352" s="79" customFormat="1" x14ac:dyDescent="0.2"/>
    <row r="1353" s="79" customFormat="1" x14ac:dyDescent="0.2"/>
    <row r="1354" s="79" customFormat="1" x14ac:dyDescent="0.2"/>
    <row r="1355" s="79" customFormat="1" x14ac:dyDescent="0.2"/>
    <row r="1356" s="79" customFormat="1" x14ac:dyDescent="0.2"/>
    <row r="1357" s="79" customFormat="1" x14ac:dyDescent="0.2"/>
    <row r="1358" s="79" customFormat="1" x14ac:dyDescent="0.2"/>
    <row r="1359" s="79" customFormat="1" x14ac:dyDescent="0.2"/>
    <row r="1360" s="79" customFormat="1" x14ac:dyDescent="0.2"/>
    <row r="1361" s="79" customFormat="1" x14ac:dyDescent="0.2"/>
    <row r="1362" s="79" customFormat="1" x14ac:dyDescent="0.2"/>
    <row r="1363" s="79" customFormat="1" x14ac:dyDescent="0.2"/>
    <row r="1364" s="79" customFormat="1" x14ac:dyDescent="0.2"/>
    <row r="1365" s="79" customFormat="1" x14ac:dyDescent="0.2"/>
    <row r="1366" s="79" customFormat="1" x14ac:dyDescent="0.2"/>
    <row r="1367" s="79" customFormat="1" x14ac:dyDescent="0.2"/>
    <row r="1368" s="79" customFormat="1" x14ac:dyDescent="0.2"/>
    <row r="1369" s="79" customFormat="1" x14ac:dyDescent="0.2"/>
    <row r="1370" s="79" customFormat="1" x14ac:dyDescent="0.2"/>
    <row r="1371" s="79" customFormat="1" x14ac:dyDescent="0.2"/>
    <row r="1372" s="79" customFormat="1" x14ac:dyDescent="0.2"/>
    <row r="1373" s="79" customFormat="1" x14ac:dyDescent="0.2"/>
    <row r="1374" s="79" customFormat="1" x14ac:dyDescent="0.2"/>
    <row r="1375" s="79" customFormat="1" x14ac:dyDescent="0.2"/>
    <row r="1376" s="79" customFormat="1" x14ac:dyDescent="0.2"/>
    <row r="1377" s="79" customFormat="1" x14ac:dyDescent="0.2"/>
    <row r="1378" s="79" customFormat="1" x14ac:dyDescent="0.2"/>
    <row r="1379" s="79" customFormat="1" x14ac:dyDescent="0.2"/>
    <row r="1380" s="79" customFormat="1" x14ac:dyDescent="0.2"/>
    <row r="1381" s="79" customFormat="1" x14ac:dyDescent="0.2"/>
    <row r="1382" s="79" customFormat="1" x14ac:dyDescent="0.2"/>
    <row r="1383" s="79" customFormat="1" x14ac:dyDescent="0.2"/>
    <row r="1384" s="79" customFormat="1" x14ac:dyDescent="0.2"/>
    <row r="1385" s="79" customFormat="1" x14ac:dyDescent="0.2"/>
    <row r="1386" s="79" customFormat="1" x14ac:dyDescent="0.2"/>
    <row r="1387" s="79" customFormat="1" x14ac:dyDescent="0.2"/>
    <row r="1388" s="79" customFormat="1" x14ac:dyDescent="0.2"/>
    <row r="1389" s="79" customFormat="1" x14ac:dyDescent="0.2"/>
    <row r="1390" s="79" customFormat="1" x14ac:dyDescent="0.2"/>
    <row r="1391" s="79" customFormat="1" x14ac:dyDescent="0.2"/>
    <row r="1392" s="79" customFormat="1" x14ac:dyDescent="0.2"/>
    <row r="1393" s="79" customFormat="1" x14ac:dyDescent="0.2"/>
    <row r="1394" s="79" customFormat="1" x14ac:dyDescent="0.2"/>
    <row r="1395" s="79" customFormat="1" x14ac:dyDescent="0.2"/>
    <row r="1396" s="79" customFormat="1" x14ac:dyDescent="0.2"/>
    <row r="1397" s="79" customFormat="1" x14ac:dyDescent="0.2"/>
    <row r="1398" s="79" customFormat="1" x14ac:dyDescent="0.2"/>
    <row r="1399" s="79" customFormat="1" x14ac:dyDescent="0.2"/>
    <row r="1400" s="79" customFormat="1" x14ac:dyDescent="0.2"/>
    <row r="1401" s="79" customFormat="1" x14ac:dyDescent="0.2"/>
    <row r="1402" s="79" customFormat="1" x14ac:dyDescent="0.2"/>
    <row r="1403" s="79" customFormat="1" x14ac:dyDescent="0.2"/>
    <row r="1404" s="79" customFormat="1" x14ac:dyDescent="0.2"/>
    <row r="1405" s="79" customFormat="1" x14ac:dyDescent="0.2"/>
    <row r="1406" s="79" customFormat="1" x14ac:dyDescent="0.2"/>
    <row r="1407" s="79" customFormat="1" x14ac:dyDescent="0.2"/>
    <row r="1408" s="79" customFormat="1" x14ac:dyDescent="0.2"/>
    <row r="1409" s="79" customFormat="1" x14ac:dyDescent="0.2"/>
    <row r="1410" s="79" customFormat="1" x14ac:dyDescent="0.2"/>
    <row r="1411" s="79" customFormat="1" x14ac:dyDescent="0.2"/>
    <row r="1412" s="79" customFormat="1" x14ac:dyDescent="0.2"/>
    <row r="1413" s="79" customFormat="1" x14ac:dyDescent="0.2"/>
    <row r="1414" s="79" customFormat="1" x14ac:dyDescent="0.2"/>
    <row r="1415" s="79" customFormat="1" x14ac:dyDescent="0.2"/>
    <row r="1416" s="79" customFormat="1" x14ac:dyDescent="0.2"/>
    <row r="1417" s="79" customFormat="1" x14ac:dyDescent="0.2"/>
    <row r="1418" s="79" customFormat="1" x14ac:dyDescent="0.2"/>
    <row r="1419" s="79" customFormat="1" x14ac:dyDescent="0.2"/>
    <row r="1420" s="79" customFormat="1" x14ac:dyDescent="0.2"/>
    <row r="1421" s="79" customFormat="1" x14ac:dyDescent="0.2"/>
    <row r="1422" s="79" customFormat="1" x14ac:dyDescent="0.2"/>
    <row r="1423" s="79" customFormat="1" x14ac:dyDescent="0.2"/>
    <row r="1424" s="79" customFormat="1" x14ac:dyDescent="0.2"/>
    <row r="1425" s="79" customFormat="1" x14ac:dyDescent="0.2"/>
    <row r="1426" s="79" customFormat="1" x14ac:dyDescent="0.2"/>
    <row r="1427" s="79" customFormat="1" x14ac:dyDescent="0.2"/>
    <row r="1428" s="79" customFormat="1" x14ac:dyDescent="0.2"/>
    <row r="1429" s="79" customFormat="1" x14ac:dyDescent="0.2"/>
    <row r="1430" s="79" customFormat="1" x14ac:dyDescent="0.2"/>
    <row r="1431" s="79" customFormat="1" x14ac:dyDescent="0.2"/>
    <row r="1432" s="79" customFormat="1" x14ac:dyDescent="0.2"/>
    <row r="1433" s="79" customFormat="1" x14ac:dyDescent="0.2"/>
    <row r="1434" s="79" customFormat="1" x14ac:dyDescent="0.2"/>
    <row r="1435" s="79" customFormat="1" x14ac:dyDescent="0.2"/>
    <row r="1436" s="79" customFormat="1" x14ac:dyDescent="0.2"/>
    <row r="1437" s="79" customFormat="1" x14ac:dyDescent="0.2"/>
    <row r="1438" s="79" customFormat="1" x14ac:dyDescent="0.2"/>
    <row r="1439" s="79" customFormat="1" x14ac:dyDescent="0.2"/>
    <row r="1440" s="79" customFormat="1" x14ac:dyDescent="0.2"/>
    <row r="1441" s="79" customFormat="1" x14ac:dyDescent="0.2"/>
    <row r="1442" s="79" customFormat="1" x14ac:dyDescent="0.2"/>
    <row r="1443" s="79" customFormat="1" x14ac:dyDescent="0.2"/>
    <row r="1444" s="79" customFormat="1" x14ac:dyDescent="0.2"/>
    <row r="1445" s="79" customFormat="1" x14ac:dyDescent="0.2"/>
    <row r="1446" s="79" customFormat="1" x14ac:dyDescent="0.2"/>
    <row r="1447" s="79" customFormat="1" x14ac:dyDescent="0.2"/>
    <row r="1448" s="79" customFormat="1" x14ac:dyDescent="0.2"/>
    <row r="1449" s="79" customFormat="1" x14ac:dyDescent="0.2"/>
    <row r="1450" s="79" customFormat="1" x14ac:dyDescent="0.2"/>
    <row r="1451" s="79" customFormat="1" x14ac:dyDescent="0.2"/>
    <row r="1452" s="79" customFormat="1" x14ac:dyDescent="0.2"/>
    <row r="1453" s="79" customFormat="1" x14ac:dyDescent="0.2"/>
    <row r="1454" s="79" customFormat="1" x14ac:dyDescent="0.2"/>
    <row r="1455" s="79" customFormat="1" x14ac:dyDescent="0.2"/>
    <row r="1456" s="79" customFormat="1" x14ac:dyDescent="0.2"/>
    <row r="1457" s="79" customFormat="1" x14ac:dyDescent="0.2"/>
    <row r="1458" s="79" customFormat="1" x14ac:dyDescent="0.2"/>
    <row r="1459" s="79" customFormat="1" x14ac:dyDescent="0.2"/>
    <row r="1460" s="79" customFormat="1" x14ac:dyDescent="0.2"/>
    <row r="1461" s="79" customFormat="1" x14ac:dyDescent="0.2"/>
    <row r="1462" s="79" customFormat="1" x14ac:dyDescent="0.2"/>
    <row r="1463" s="79" customFormat="1" x14ac:dyDescent="0.2"/>
    <row r="1464" s="79" customFormat="1" x14ac:dyDescent="0.2"/>
    <row r="1465" s="79" customFormat="1" x14ac:dyDescent="0.2"/>
    <row r="1466" s="79" customFormat="1" x14ac:dyDescent="0.2"/>
    <row r="1467" s="79" customFormat="1" x14ac:dyDescent="0.2"/>
    <row r="1468" s="79" customFormat="1" x14ac:dyDescent="0.2"/>
    <row r="1469" s="79" customFormat="1" x14ac:dyDescent="0.2"/>
    <row r="1470" s="79" customFormat="1" x14ac:dyDescent="0.2"/>
    <row r="1471" s="79" customFormat="1" x14ac:dyDescent="0.2"/>
    <row r="1472" s="79" customFormat="1" x14ac:dyDescent="0.2"/>
    <row r="1473" s="79" customFormat="1" x14ac:dyDescent="0.2"/>
    <row r="1474" s="79" customFormat="1" x14ac:dyDescent="0.2"/>
    <row r="1475" s="79" customFormat="1" x14ac:dyDescent="0.2"/>
    <row r="1476" s="79" customFormat="1" x14ac:dyDescent="0.2"/>
    <row r="1477" s="79" customFormat="1" x14ac:dyDescent="0.2"/>
    <row r="1478" s="79" customFormat="1" x14ac:dyDescent="0.2"/>
    <row r="1479" s="79" customFormat="1" x14ac:dyDescent="0.2"/>
    <row r="1480" s="79" customFormat="1" x14ac:dyDescent="0.2"/>
    <row r="1481" s="79" customFormat="1" x14ac:dyDescent="0.2"/>
    <row r="1482" s="79" customFormat="1" x14ac:dyDescent="0.2"/>
    <row r="1483" s="79" customFormat="1" x14ac:dyDescent="0.2"/>
    <row r="1484" s="79" customFormat="1" x14ac:dyDescent="0.2"/>
    <row r="1485" s="79" customFormat="1" x14ac:dyDescent="0.2"/>
    <row r="1486" s="79" customFormat="1" x14ac:dyDescent="0.2"/>
    <row r="1487" s="79" customFormat="1" x14ac:dyDescent="0.2"/>
    <row r="1488" s="79" customFormat="1" x14ac:dyDescent="0.2"/>
    <row r="1489" s="79" customFormat="1" x14ac:dyDescent="0.2"/>
    <row r="1490" s="79" customFormat="1" x14ac:dyDescent="0.2"/>
    <row r="1491" s="79" customFormat="1" x14ac:dyDescent="0.2"/>
    <row r="1492" s="79" customFormat="1" x14ac:dyDescent="0.2"/>
    <row r="1493" s="79" customFormat="1" x14ac:dyDescent="0.2"/>
    <row r="1494" s="79" customFormat="1" x14ac:dyDescent="0.2"/>
    <row r="1495" s="79" customFormat="1" x14ac:dyDescent="0.2"/>
    <row r="1496" s="79" customFormat="1" x14ac:dyDescent="0.2"/>
    <row r="1497" s="79" customFormat="1" x14ac:dyDescent="0.2"/>
    <row r="1498" s="79" customFormat="1" x14ac:dyDescent="0.2"/>
    <row r="1499" s="79" customFormat="1" x14ac:dyDescent="0.2"/>
    <row r="1500" s="79" customFormat="1" x14ac:dyDescent="0.2"/>
    <row r="1501" s="79" customFormat="1" x14ac:dyDescent="0.2"/>
    <row r="1502" s="79" customFormat="1" x14ac:dyDescent="0.2"/>
    <row r="1503" s="79" customFormat="1" x14ac:dyDescent="0.2"/>
    <row r="1504" s="79" customFormat="1" x14ac:dyDescent="0.2"/>
    <row r="1505" s="79" customFormat="1" x14ac:dyDescent="0.2"/>
    <row r="1506" s="79" customFormat="1" x14ac:dyDescent="0.2"/>
    <row r="1507" s="79" customFormat="1" x14ac:dyDescent="0.2"/>
    <row r="1508" s="79" customFormat="1" x14ac:dyDescent="0.2"/>
    <row r="1509" s="79" customFormat="1" x14ac:dyDescent="0.2"/>
    <row r="1510" s="79" customFormat="1" x14ac:dyDescent="0.2"/>
    <row r="1511" s="79" customFormat="1" x14ac:dyDescent="0.2"/>
    <row r="1512" s="79" customFormat="1" x14ac:dyDescent="0.2"/>
    <row r="1513" s="79" customFormat="1" x14ac:dyDescent="0.2"/>
    <row r="1514" s="79" customFormat="1" x14ac:dyDescent="0.2"/>
    <row r="1515" s="79" customFormat="1" x14ac:dyDescent="0.2"/>
    <row r="1516" s="79" customFormat="1" x14ac:dyDescent="0.2"/>
    <row r="1517" s="79" customFormat="1" x14ac:dyDescent="0.2"/>
    <row r="1518" s="79" customFormat="1" x14ac:dyDescent="0.2"/>
    <row r="1519" s="79" customFormat="1" x14ac:dyDescent="0.2"/>
    <row r="1520" s="79" customFormat="1" x14ac:dyDescent="0.2"/>
    <row r="1521" s="79" customFormat="1" x14ac:dyDescent="0.2"/>
    <row r="1522" s="79" customFormat="1" x14ac:dyDescent="0.2"/>
    <row r="1523" s="79" customFormat="1" x14ac:dyDescent="0.2"/>
    <row r="1524" s="79" customFormat="1" x14ac:dyDescent="0.2"/>
    <row r="1525" s="79" customFormat="1" x14ac:dyDescent="0.2"/>
    <row r="1526" s="79" customFormat="1" x14ac:dyDescent="0.2"/>
    <row r="1527" s="79" customFormat="1" x14ac:dyDescent="0.2"/>
    <row r="1528" s="79" customFormat="1" x14ac:dyDescent="0.2"/>
    <row r="1529" s="79" customFormat="1" x14ac:dyDescent="0.2"/>
    <row r="1530" s="79" customFormat="1" x14ac:dyDescent="0.2"/>
    <row r="1531" s="79" customFormat="1" x14ac:dyDescent="0.2"/>
    <row r="1532" s="79" customFormat="1" x14ac:dyDescent="0.2"/>
    <row r="1533" s="79" customFormat="1" x14ac:dyDescent="0.2"/>
    <row r="1534" s="79" customFormat="1" x14ac:dyDescent="0.2"/>
    <row r="1535" s="79" customFormat="1" x14ac:dyDescent="0.2"/>
    <row r="1536" s="79" customFormat="1" x14ac:dyDescent="0.2"/>
    <row r="1537" s="79" customFormat="1" x14ac:dyDescent="0.2"/>
  </sheetData>
  <mergeCells count="1">
    <mergeCell ref="B5:I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5">
    <tabColor rgb="FFFFFFCC"/>
  </sheetPr>
  <dimension ref="A2:AJ9081"/>
  <sheetViews>
    <sheetView showGridLines="0" zoomScale="85" zoomScaleNormal="85" workbookViewId="0">
      <pane xSplit="9" ySplit="12" topLeftCell="J13" activePane="bottomRight" state="frozen"/>
      <selection pane="topRight" activeCell="I1" sqref="I1"/>
      <selection pane="bottomLeft" activeCell="A13" sqref="A13"/>
      <selection pane="bottomRight" activeCell="J13" sqref="J13"/>
    </sheetView>
  </sheetViews>
  <sheetFormatPr defaultRowHeight="12.75" x14ac:dyDescent="0.2"/>
  <cols>
    <col min="1" max="1" width="4.7109375" style="65" customWidth="1"/>
    <col min="2" max="2" width="17" style="65" customWidth="1"/>
    <col min="3" max="3" width="31.7109375" style="65" customWidth="1"/>
    <col min="4" max="4" width="6.140625" style="65" customWidth="1"/>
    <col min="5" max="5" width="17.140625" style="65" bestFit="1" customWidth="1"/>
    <col min="6" max="6" width="18.28515625" style="65" customWidth="1"/>
    <col min="7" max="7" width="21.7109375" style="65" bestFit="1" customWidth="1"/>
    <col min="8" max="8" width="21.28515625" style="65" customWidth="1"/>
    <col min="9" max="9" width="3.85546875" style="65" customWidth="1"/>
    <col min="10" max="10" width="18.42578125" style="65" customWidth="1"/>
    <col min="11" max="11" width="3.85546875" style="65" customWidth="1"/>
    <col min="12" max="12" width="15.28515625" style="65" customWidth="1"/>
    <col min="13" max="13" width="23.5703125" style="65" customWidth="1"/>
    <col min="14" max="14" width="15.28515625" style="65" customWidth="1"/>
    <col min="15" max="15" width="18.5703125" style="65" customWidth="1"/>
    <col min="16" max="16" width="12.140625" style="65" customWidth="1"/>
    <col min="17" max="17" width="3.85546875" style="65" customWidth="1"/>
    <col min="18" max="33" width="14.7109375" style="65" customWidth="1"/>
    <col min="34" max="34" width="9.140625" style="65"/>
    <col min="35" max="35" width="12" style="65" bestFit="1" customWidth="1"/>
    <col min="36" max="36" width="10.85546875" style="65" bestFit="1" customWidth="1"/>
    <col min="37" max="16384" width="9.140625" style="65"/>
  </cols>
  <sheetData>
    <row r="2" spans="1:33" s="76" customFormat="1" ht="18" x14ac:dyDescent="0.2">
      <c r="B2" s="76" t="s">
        <v>189</v>
      </c>
    </row>
    <row r="4" spans="1:33" s="160" customFormat="1" ht="14.25" customHeight="1" x14ac:dyDescent="0.2">
      <c r="B4" s="160" t="s">
        <v>121</v>
      </c>
    </row>
    <row r="5" spans="1:33" s="125" customFormat="1" ht="27" customHeight="1" x14ac:dyDescent="0.2">
      <c r="B5" s="176" t="s">
        <v>173</v>
      </c>
      <c r="C5" s="176"/>
      <c r="D5" s="176"/>
      <c r="E5" s="176"/>
      <c r="F5" s="176"/>
      <c r="G5" s="176"/>
      <c r="H5" s="176"/>
      <c r="I5" s="139"/>
      <c r="J5" s="139"/>
      <c r="K5" s="139"/>
      <c r="L5" s="139"/>
      <c r="M5" s="139"/>
      <c r="N5" s="143"/>
      <c r="O5" s="143"/>
      <c r="P5" s="143"/>
      <c r="Q5" s="143"/>
    </row>
    <row r="6" spans="1:33" s="125" customFormat="1" x14ac:dyDescent="0.2">
      <c r="B6" s="43"/>
      <c r="J6" s="161"/>
    </row>
    <row r="7" spans="1:33" s="147" customFormat="1" ht="14.25" customHeight="1" x14ac:dyDescent="0.2">
      <c r="B7" s="170" t="s">
        <v>27</v>
      </c>
      <c r="C7" s="170"/>
    </row>
    <row r="8" spans="1:33" s="125" customFormat="1" ht="57.75" customHeight="1" x14ac:dyDescent="0.2">
      <c r="A8" s="149"/>
      <c r="B8" s="176" t="s">
        <v>228</v>
      </c>
      <c r="C8" s="176"/>
      <c r="D8" s="176"/>
      <c r="E8" s="176"/>
      <c r="F8" s="176"/>
      <c r="G8" s="176"/>
      <c r="H8" s="176"/>
      <c r="I8" s="139"/>
      <c r="J8" s="139"/>
      <c r="K8" s="139"/>
    </row>
    <row r="10" spans="1:33" s="77" customFormat="1" x14ac:dyDescent="0.2">
      <c r="B10" s="77" t="s">
        <v>87</v>
      </c>
      <c r="R10" s="77">
        <v>2011</v>
      </c>
      <c r="S10" s="77">
        <v>2012</v>
      </c>
      <c r="T10" s="77">
        <v>2013</v>
      </c>
      <c r="U10" s="77">
        <v>2014</v>
      </c>
      <c r="V10" s="77">
        <v>2015</v>
      </c>
      <c r="W10" s="77">
        <v>2016</v>
      </c>
      <c r="X10" s="77">
        <v>2017</v>
      </c>
      <c r="Y10" s="77">
        <v>2018</v>
      </c>
      <c r="Z10" s="77">
        <v>2019</v>
      </c>
      <c r="AA10" s="77">
        <v>2020</v>
      </c>
      <c r="AB10" s="77">
        <v>2021</v>
      </c>
      <c r="AC10" s="77">
        <v>2022</v>
      </c>
      <c r="AD10" s="77">
        <v>2023</v>
      </c>
      <c r="AE10" s="77">
        <v>2024</v>
      </c>
      <c r="AF10" s="77">
        <v>2025</v>
      </c>
      <c r="AG10" s="77">
        <v>2026</v>
      </c>
    </row>
    <row r="12" spans="1:33" x14ac:dyDescent="0.2">
      <c r="B12" s="83" t="s">
        <v>110</v>
      </c>
      <c r="G12" s="146">
        <f>'2. Reguleringsparameters'!E41</f>
        <v>1.2</v>
      </c>
      <c r="O12" s="83"/>
      <c r="P12" s="30" t="s">
        <v>81</v>
      </c>
      <c r="R12" s="87">
        <f t="shared" ref="R12:AG12" si="0">SUM(R18:R1445)</f>
        <v>66956222.410701007</v>
      </c>
      <c r="S12" s="87">
        <f t="shared" si="0"/>
        <v>69317272.802191108</v>
      </c>
      <c r="T12" s="87">
        <f t="shared" si="0"/>
        <v>71651672.620078176</v>
      </c>
      <c r="U12" s="87">
        <f t="shared" si="0"/>
        <v>73976599.039882705</v>
      </c>
      <c r="V12" s="87">
        <f t="shared" si="0"/>
        <v>75283347.58940953</v>
      </c>
      <c r="W12" s="87">
        <f t="shared" si="0"/>
        <v>76836671.079241753</v>
      </c>
      <c r="X12" s="87">
        <f t="shared" si="0"/>
        <v>79242540.302422076</v>
      </c>
      <c r="Y12" s="87">
        <f t="shared" si="0"/>
        <v>81883922.343659088</v>
      </c>
      <c r="Z12" s="87">
        <f t="shared" si="0"/>
        <v>84993918.302026227</v>
      </c>
      <c r="AA12" s="87">
        <f t="shared" si="0"/>
        <v>88586983.194310084</v>
      </c>
      <c r="AB12" s="87">
        <f t="shared" si="0"/>
        <v>90312338.720012441</v>
      </c>
      <c r="AC12" s="87">
        <f t="shared" si="0"/>
        <v>107997984.77863586</v>
      </c>
      <c r="AD12" s="87">
        <f t="shared" si="0"/>
        <v>101055122.29893437</v>
      </c>
      <c r="AE12" s="87">
        <f t="shared" si="0"/>
        <v>95347037.624124452</v>
      </c>
      <c r="AF12" s="87">
        <f t="shared" si="0"/>
        <v>91394830.949694261</v>
      </c>
      <c r="AG12" s="87">
        <f t="shared" si="0"/>
        <v>89902017.875153139</v>
      </c>
    </row>
    <row r="14" spans="1:33" s="77" customFormat="1" x14ac:dyDescent="0.2">
      <c r="B14" s="77" t="s">
        <v>89</v>
      </c>
    </row>
    <row r="16" spans="1:33" s="20" customFormat="1" x14ac:dyDescent="0.2">
      <c r="A16" s="65"/>
      <c r="B16" s="140" t="s">
        <v>73</v>
      </c>
      <c r="C16" s="141"/>
      <c r="D16" s="141"/>
      <c r="E16" s="141"/>
      <c r="F16" s="141"/>
      <c r="G16" s="141"/>
      <c r="H16" s="141"/>
      <c r="I16" s="132"/>
      <c r="J16" s="140" t="s">
        <v>96</v>
      </c>
      <c r="K16" s="65"/>
      <c r="L16" s="140" t="s">
        <v>95</v>
      </c>
      <c r="M16" s="141"/>
      <c r="N16" s="141"/>
      <c r="O16" s="141"/>
      <c r="P16" s="141"/>
      <c r="Q16" s="132"/>
      <c r="R16" s="140" t="s">
        <v>199</v>
      </c>
      <c r="S16" s="141"/>
      <c r="T16" s="141"/>
      <c r="U16" s="141"/>
      <c r="V16" s="141"/>
      <c r="W16" s="141"/>
      <c r="X16" s="141"/>
      <c r="Y16" s="141"/>
      <c r="Z16" s="141"/>
      <c r="AA16" s="141"/>
      <c r="AB16" s="141"/>
      <c r="AC16" s="141"/>
      <c r="AD16" s="141"/>
      <c r="AE16" s="141"/>
      <c r="AF16" s="141"/>
      <c r="AG16" s="141"/>
    </row>
    <row r="17" spans="1:36" s="75" customFormat="1" ht="41.25" customHeight="1" x14ac:dyDescent="0.2">
      <c r="B17" s="141" t="s">
        <v>93</v>
      </c>
      <c r="C17" s="141" t="s">
        <v>126</v>
      </c>
      <c r="D17" s="141" t="s">
        <v>101</v>
      </c>
      <c r="E17" s="142" t="s">
        <v>183</v>
      </c>
      <c r="F17" s="142" t="s">
        <v>193</v>
      </c>
      <c r="G17" s="142" t="s">
        <v>194</v>
      </c>
      <c r="H17" s="162" t="s">
        <v>222</v>
      </c>
      <c r="I17" s="132"/>
      <c r="J17" s="141" t="s">
        <v>75</v>
      </c>
      <c r="K17" s="65"/>
      <c r="L17" s="142" t="s">
        <v>82</v>
      </c>
      <c r="M17" s="142" t="s">
        <v>205</v>
      </c>
      <c r="N17" s="142" t="s">
        <v>162</v>
      </c>
      <c r="O17" s="142" t="s">
        <v>111</v>
      </c>
      <c r="P17" s="142" t="s">
        <v>153</v>
      </c>
      <c r="Q17" s="132"/>
      <c r="R17" s="141">
        <v>2011</v>
      </c>
      <c r="S17" s="141">
        <v>2012</v>
      </c>
      <c r="T17" s="141">
        <v>2013</v>
      </c>
      <c r="U17" s="141">
        <v>2014</v>
      </c>
      <c r="V17" s="141">
        <v>2015</v>
      </c>
      <c r="W17" s="141">
        <v>2016</v>
      </c>
      <c r="X17" s="141">
        <v>2017</v>
      </c>
      <c r="Y17" s="141">
        <v>2018</v>
      </c>
      <c r="Z17" s="141">
        <v>2019</v>
      </c>
      <c r="AA17" s="141">
        <v>2020</v>
      </c>
      <c r="AB17" s="141">
        <v>2021</v>
      </c>
      <c r="AC17" s="141">
        <v>2022</v>
      </c>
      <c r="AD17" s="141">
        <v>2023</v>
      </c>
      <c r="AE17" s="141">
        <v>2024</v>
      </c>
      <c r="AF17" s="141">
        <v>2025</v>
      </c>
      <c r="AG17" s="141">
        <v>2026</v>
      </c>
    </row>
    <row r="18" spans="1:36" s="20" customFormat="1" x14ac:dyDescent="0.2">
      <c r="A18" s="65"/>
      <c r="B18" s="86">
        <f>'3. Investeringen'!B15</f>
        <v>1</v>
      </c>
      <c r="C18" s="86" t="str">
        <f>'3. Investeringen'!C15</f>
        <v>Start-GAW excl. bijzonderheden</v>
      </c>
      <c r="D18" s="86" t="str">
        <f>'3. Investeringen'!F15</f>
        <v>AD</v>
      </c>
      <c r="E18" s="121">
        <f>'3. Investeringen'!K15</f>
        <v>2008</v>
      </c>
      <c r="F18" s="173">
        <f>'3. Investeringen'!M15</f>
        <v>24</v>
      </c>
      <c r="G18" s="121">
        <f>'3. Investeringen'!N15</f>
        <v>2011</v>
      </c>
      <c r="H18" s="86">
        <f>'3. Investeringen'!O15</f>
        <v>102957349.84435464</v>
      </c>
      <c r="I18" s="65"/>
      <c r="J18" s="86">
        <f>'6. Investeringen per jaar'!I15</f>
        <v>1</v>
      </c>
      <c r="K18" s="65"/>
      <c r="L18" s="123">
        <f t="shared" ref="L18:L81" si="1">G18+F18+IF(P18=0,-1,0)</f>
        <v>2035</v>
      </c>
      <c r="M18" s="87">
        <f t="shared" ref="M18:M81" si="2">H18-SUM(R18:AB18)</f>
        <v>55768564.499025419</v>
      </c>
      <c r="N18" s="117">
        <f t="shared" ref="N18:N81" si="3">IF($E18&lt;$G18,
MAX(0,$F18+$G18-2022),
MAX(L18-2022+P18,0)+IF(P18=0,1,0))</f>
        <v>13</v>
      </c>
      <c r="O18" s="87" t="b">
        <f t="shared" ref="O18:O81" si="4">H18&lt;0</f>
        <v>0</v>
      </c>
      <c r="P18" s="117">
        <f>INDEX('2. Reguleringsparameters'!$D$44:$E$50,MATCH(C18,'2. Reguleringsparameters'!$B$44:$B$50,0),MATCH(D18,'2. Reguleringsparameters'!$D$43:$E$43,0))</f>
        <v>1</v>
      </c>
      <c r="Q18" s="65"/>
      <c r="R18" s="87">
        <f>$J18*IF($O18,-1,1)*
IF(OR(R$10&gt;$L18,R$10&lt;$E18,$F18=0),0,
IF(R$10&lt;2022,
IF($E18&lt;2011,
VDB(
ABS($H18),
0,
$F18,
R$10-$G18,
IF(R$10-$G18+1&lt;$F18,R$10-$G18+1,$F18),
1),
VDB(
ABS($H18),
0,
$F18,
MAX(0,R$10-$G18-$P18),
IF(R$10-$G18-$P18+1&lt;$F18,R$10-$G18-$P18+1,$F18),
1)),
IF($E18&lt;2022,
VDB(
ABS($M18),
0,
$N18,
R$10-2022,
IF(R$10-2022+1&lt;$N18,R$10-2022+1,$N18),
$G$12),
VDB(
ABS($M18),
0,
$N18,
MAX(0,R$10-2022-$P18),
IF(R$10-2022-$P18+1&lt;$N18,R$10-2022-$P18+1,$N18),
$G$12))
))</f>
        <v>4289889.5768481102</v>
      </c>
      <c r="S18" s="87">
        <f t="shared" ref="R18:AG27" si="5">$J18*IF($O18,-1,1)*
IF(OR(S$10&gt;$L18,S$10&lt;$E18,$F18=0),0,
IF(S$10&lt;2022,
IF($E18&lt;2011,
VDB(
ABS($H18),
0,
$F18,
S$10-$G18,
IF(S$10-$G18+1&lt;$F18,S$10-$G18+1,$F18),
1),
VDB(
ABS($H18),
0,
$F18,
MAX(0,S$10-$G18-$P18),
IF(S$10-$G18-$P18+1&lt;$F18,S$10-$G18-$P18+1,$F18),
1)),
IF($E18&lt;2022,
VDB(
ABS($M18),
0,
$N18,
S$10-2022,
IF(S$10-2022+1&lt;$N18,S$10-2022+1,$N18),
$G$12),
VDB(
ABS($M18),
0,
$N18,
MAX(0,S$10-2022-$P18),
IF(S$10-2022-$P18+1&lt;$N18,S$10-2022-$P18+1,$N18),
$G$12))
))</f>
        <v>4289889.5768481102</v>
      </c>
      <c r="T18" s="87">
        <f t="shared" si="5"/>
        <v>4289889.5768481102</v>
      </c>
      <c r="U18" s="87">
        <f t="shared" si="5"/>
        <v>4289889.5768481102</v>
      </c>
      <c r="V18" s="87">
        <f t="shared" si="5"/>
        <v>4289889.5768481102</v>
      </c>
      <c r="W18" s="87">
        <f t="shared" si="5"/>
        <v>4289889.5768481102</v>
      </c>
      <c r="X18" s="87">
        <f t="shared" si="5"/>
        <v>4289889.5768481102</v>
      </c>
      <c r="Y18" s="87">
        <f t="shared" si="5"/>
        <v>4289889.5768481102</v>
      </c>
      <c r="Z18" s="87">
        <f t="shared" si="5"/>
        <v>4289889.5768481102</v>
      </c>
      <c r="AA18" s="87">
        <f t="shared" si="5"/>
        <v>4289889.5768481102</v>
      </c>
      <c r="AB18" s="87">
        <f t="shared" si="5"/>
        <v>4289889.5768481102</v>
      </c>
      <c r="AC18" s="87">
        <f t="shared" si="5"/>
        <v>5147867.4922177307</v>
      </c>
      <c r="AD18" s="87">
        <f t="shared" si="5"/>
        <v>4672679.7237053243</v>
      </c>
      <c r="AE18" s="87">
        <f t="shared" si="5"/>
        <v>4241355.4415171407</v>
      </c>
      <c r="AF18" s="87">
        <f t="shared" si="5"/>
        <v>4170666.1841585217</v>
      </c>
      <c r="AG18" s="87">
        <f t="shared" si="5"/>
        <v>4170666.1841585217</v>
      </c>
      <c r="AI18" s="149"/>
      <c r="AJ18" s="128"/>
    </row>
    <row r="19" spans="1:36" s="20" customFormat="1" x14ac:dyDescent="0.2">
      <c r="A19" s="65"/>
      <c r="B19" s="86">
        <f>'3. Investeringen'!B16</f>
        <v>2</v>
      </c>
      <c r="C19" s="86" t="str">
        <f>'3. Investeringen'!C16</f>
        <v>Start-GAW excl. bijzonderheden</v>
      </c>
      <c r="D19" s="86" t="str">
        <f>'3. Investeringen'!F16</f>
        <v>TD</v>
      </c>
      <c r="E19" s="121">
        <f>'3. Investeringen'!K16</f>
        <v>2004</v>
      </c>
      <c r="F19" s="173">
        <f>'3. Investeringen'!M16</f>
        <v>26.900000000000091</v>
      </c>
      <c r="G19" s="121">
        <f>'3. Investeringen'!N16</f>
        <v>2011</v>
      </c>
      <c r="H19" s="86">
        <f>'3. Investeringen'!O16</f>
        <v>697846074.19125736</v>
      </c>
      <c r="I19" s="65"/>
      <c r="J19" s="86">
        <f>'6. Investeringen per jaar'!I16</f>
        <v>1</v>
      </c>
      <c r="K19" s="65"/>
      <c r="L19" s="123">
        <f t="shared" si="1"/>
        <v>2036.9</v>
      </c>
      <c r="M19" s="87">
        <f t="shared" si="2"/>
        <v>412481508.5368408</v>
      </c>
      <c r="N19" s="117">
        <f t="shared" si="3"/>
        <v>15.900000000000091</v>
      </c>
      <c r="O19" s="87" t="b">
        <f t="shared" si="4"/>
        <v>0</v>
      </c>
      <c r="P19" s="118">
        <f>INDEX('2. Reguleringsparameters'!$D$44:$E$50,MATCH(C19,'2. Reguleringsparameters'!$B$44:$B$50,0),MATCH(D19,'2. Reguleringsparameters'!$D$43:$E$43,0))</f>
        <v>0</v>
      </c>
      <c r="Q19" s="65"/>
      <c r="R19" s="87">
        <f t="shared" si="5"/>
        <v>25942233.241310596</v>
      </c>
      <c r="S19" s="87">
        <f t="shared" si="5"/>
        <v>25942233.241310596</v>
      </c>
      <c r="T19" s="87">
        <f t="shared" si="5"/>
        <v>25942233.241310596</v>
      </c>
      <c r="U19" s="87">
        <f t="shared" si="5"/>
        <v>25942233.241310596</v>
      </c>
      <c r="V19" s="87">
        <f t="shared" si="5"/>
        <v>25942233.241310596</v>
      </c>
      <c r="W19" s="87">
        <f t="shared" si="5"/>
        <v>25942233.241310596</v>
      </c>
      <c r="X19" s="87">
        <f t="shared" si="5"/>
        <v>25942233.241310596</v>
      </c>
      <c r="Y19" s="87">
        <f t="shared" si="5"/>
        <v>25942233.241310596</v>
      </c>
      <c r="Z19" s="87">
        <f t="shared" si="5"/>
        <v>25942233.241310596</v>
      </c>
      <c r="AA19" s="87">
        <f t="shared" si="5"/>
        <v>25942233.241310596</v>
      </c>
      <c r="AB19" s="87">
        <f t="shared" si="5"/>
        <v>25942233.241310596</v>
      </c>
      <c r="AC19" s="87">
        <f t="shared" si="5"/>
        <v>31130679.88957271</v>
      </c>
      <c r="AD19" s="87">
        <f t="shared" si="5"/>
        <v>28781194.61488799</v>
      </c>
      <c r="AE19" s="87">
        <f t="shared" si="5"/>
        <v>26609028.983575698</v>
      </c>
      <c r="AF19" s="87">
        <f t="shared" si="5"/>
        <v>25268263.957271475</v>
      </c>
      <c r="AG19" s="87">
        <f t="shared" si="5"/>
        <v>25268263.957271475</v>
      </c>
      <c r="AI19" s="149"/>
      <c r="AJ19" s="128"/>
    </row>
    <row r="20" spans="1:36" s="20" customFormat="1" x14ac:dyDescent="0.2">
      <c r="A20" s="65"/>
      <c r="B20" s="86">
        <f>'3. Investeringen'!B17</f>
        <v>3</v>
      </c>
      <c r="C20" s="86" t="str">
        <f>'3. Investeringen'!C17</f>
        <v>Nieuwe investeringen</v>
      </c>
      <c r="D20" s="86" t="str">
        <f>'3. Investeringen'!F17</f>
        <v>TD</v>
      </c>
      <c r="E20" s="121">
        <f>'3. Investeringen'!K17</f>
        <v>2004</v>
      </c>
      <c r="F20" s="173">
        <f>'3. Investeringen'!M17</f>
        <v>48.5</v>
      </c>
      <c r="G20" s="121">
        <f>'3. Investeringen'!N17</f>
        <v>2011</v>
      </c>
      <c r="H20" s="86">
        <f>'3. Investeringen'!O17</f>
        <v>4548688.6023589475</v>
      </c>
      <c r="I20" s="65"/>
      <c r="J20" s="86">
        <f>'6. Investeringen per jaar'!I17</f>
        <v>1</v>
      </c>
      <c r="K20" s="65"/>
      <c r="L20" s="123">
        <f t="shared" si="1"/>
        <v>2059.5</v>
      </c>
      <c r="M20" s="87">
        <f t="shared" si="2"/>
        <v>3517027.2698651655</v>
      </c>
      <c r="N20" s="117">
        <f t="shared" si="3"/>
        <v>37.5</v>
      </c>
      <c r="O20" s="87" t="b">
        <f t="shared" si="4"/>
        <v>0</v>
      </c>
      <c r="P20" s="117">
        <f>INDEX('2. Reguleringsparameters'!$D$44:$E$50,MATCH(C20,'2. Reguleringsparameters'!$B$44:$B$50,0),MATCH(D20,'2. Reguleringsparameters'!$D$43:$E$43,0))</f>
        <v>0.5</v>
      </c>
      <c r="Q20" s="65"/>
      <c r="R20" s="87">
        <f t="shared" si="5"/>
        <v>93787.393863071076</v>
      </c>
      <c r="S20" s="87">
        <f t="shared" si="5"/>
        <v>93787.393863071091</v>
      </c>
      <c r="T20" s="87">
        <f t="shared" si="5"/>
        <v>93787.393863071091</v>
      </c>
      <c r="U20" s="87">
        <f t="shared" si="5"/>
        <v>93787.393863071091</v>
      </c>
      <c r="V20" s="87">
        <f t="shared" si="5"/>
        <v>93787.393863071091</v>
      </c>
      <c r="W20" s="87">
        <f t="shared" si="5"/>
        <v>93787.393863071091</v>
      </c>
      <c r="X20" s="87">
        <f t="shared" si="5"/>
        <v>93787.393863071091</v>
      </c>
      <c r="Y20" s="87">
        <f t="shared" si="5"/>
        <v>93787.393863071091</v>
      </c>
      <c r="Z20" s="87">
        <f t="shared" si="5"/>
        <v>93787.393863071091</v>
      </c>
      <c r="AA20" s="87">
        <f t="shared" si="5"/>
        <v>93787.393863071091</v>
      </c>
      <c r="AB20" s="87">
        <f t="shared" si="5"/>
        <v>93787.393863071091</v>
      </c>
      <c r="AC20" s="87">
        <f t="shared" si="5"/>
        <v>112544.8726356853</v>
      </c>
      <c r="AD20" s="87">
        <f t="shared" si="5"/>
        <v>108943.43671134337</v>
      </c>
      <c r="AE20" s="87">
        <f t="shared" si="5"/>
        <v>105457.24673658037</v>
      </c>
      <c r="AF20" s="87">
        <f t="shared" si="5"/>
        <v>102082.6148410098</v>
      </c>
      <c r="AG20" s="87">
        <f t="shared" si="5"/>
        <v>98815.971166097486</v>
      </c>
      <c r="AI20" s="149"/>
      <c r="AJ20" s="128"/>
    </row>
    <row r="21" spans="1:36" s="20" customFormat="1" x14ac:dyDescent="0.2">
      <c r="A21" s="65"/>
      <c r="B21" s="86">
        <f>'3. Investeringen'!B18</f>
        <v>4</v>
      </c>
      <c r="C21" s="86" t="str">
        <f>'3. Investeringen'!C18</f>
        <v>Nieuwe investeringen</v>
      </c>
      <c r="D21" s="86" t="str">
        <f>'3. Investeringen'!F18</f>
        <v>TD</v>
      </c>
      <c r="E21" s="121">
        <f>'3. Investeringen'!K18</f>
        <v>2004</v>
      </c>
      <c r="F21" s="173">
        <f>'3. Investeringen'!M18</f>
        <v>38.5</v>
      </c>
      <c r="G21" s="121">
        <f>'3. Investeringen'!N18</f>
        <v>2011</v>
      </c>
      <c r="H21" s="86">
        <f>'3. Investeringen'!O18</f>
        <v>5002041.0166200222</v>
      </c>
      <c r="I21" s="65"/>
      <c r="J21" s="86">
        <f>'6. Investeringen per jaar'!I18</f>
        <v>1</v>
      </c>
      <c r="K21" s="65"/>
      <c r="L21" s="123">
        <f t="shared" si="1"/>
        <v>2049.5</v>
      </c>
      <c r="M21" s="87">
        <f t="shared" si="2"/>
        <v>3572886.4404428732</v>
      </c>
      <c r="N21" s="117">
        <f t="shared" si="3"/>
        <v>27.5</v>
      </c>
      <c r="O21" s="87" t="b">
        <f t="shared" si="4"/>
        <v>0</v>
      </c>
      <c r="P21" s="117">
        <f>INDEX('2. Reguleringsparameters'!$D$44:$E$50,MATCH(C21,'2. Reguleringsparameters'!$B$44:$B$50,0),MATCH(D21,'2. Reguleringsparameters'!$D$43:$E$43,0))</f>
        <v>0.5</v>
      </c>
      <c r="Q21" s="65"/>
      <c r="R21" s="87">
        <f t="shared" si="5"/>
        <v>129923.14328883175</v>
      </c>
      <c r="S21" s="87">
        <f t="shared" si="5"/>
        <v>129923.14328883174</v>
      </c>
      <c r="T21" s="87">
        <f t="shared" si="5"/>
        <v>129923.14328883174</v>
      </c>
      <c r="U21" s="87">
        <f t="shared" si="5"/>
        <v>129923.14328883174</v>
      </c>
      <c r="V21" s="87">
        <f t="shared" si="5"/>
        <v>129923.14328883174</v>
      </c>
      <c r="W21" s="87">
        <f t="shared" si="5"/>
        <v>129923.14328883174</v>
      </c>
      <c r="X21" s="87">
        <f t="shared" si="5"/>
        <v>129923.14328883174</v>
      </c>
      <c r="Y21" s="87">
        <f t="shared" si="5"/>
        <v>129923.14328883174</v>
      </c>
      <c r="Z21" s="87">
        <f t="shared" si="5"/>
        <v>129923.14328883174</v>
      </c>
      <c r="AA21" s="87">
        <f t="shared" si="5"/>
        <v>129923.14328883174</v>
      </c>
      <c r="AB21" s="87">
        <f t="shared" si="5"/>
        <v>129923.14328883174</v>
      </c>
      <c r="AC21" s="87">
        <f t="shared" si="5"/>
        <v>155907.77194659808</v>
      </c>
      <c r="AD21" s="87">
        <f t="shared" si="5"/>
        <v>149104.5237162011</v>
      </c>
      <c r="AE21" s="87">
        <f t="shared" si="5"/>
        <v>142598.14449949414</v>
      </c>
      <c r="AF21" s="87">
        <f t="shared" si="5"/>
        <v>136375.68001224348</v>
      </c>
      <c r="AG21" s="87">
        <f t="shared" si="5"/>
        <v>130424.74124807287</v>
      </c>
      <c r="AI21" s="149"/>
      <c r="AJ21" s="128"/>
    </row>
    <row r="22" spans="1:36" s="20" customFormat="1" x14ac:dyDescent="0.2">
      <c r="A22" s="65"/>
      <c r="B22" s="86">
        <f>'3. Investeringen'!B19</f>
        <v>5</v>
      </c>
      <c r="C22" s="86" t="str">
        <f>'3. Investeringen'!C19</f>
        <v>Nieuwe investeringen</v>
      </c>
      <c r="D22" s="86" t="str">
        <f>'3. Investeringen'!F19</f>
        <v>TD</v>
      </c>
      <c r="E22" s="121">
        <f>'3. Investeringen'!K19</f>
        <v>2004</v>
      </c>
      <c r="F22" s="173">
        <f>'3. Investeringen'!M19</f>
        <v>23.5</v>
      </c>
      <c r="G22" s="121">
        <f>'3. Investeringen'!N19</f>
        <v>2011</v>
      </c>
      <c r="H22" s="86">
        <f>'3. Investeringen'!O19</f>
        <v>2150016.3033090034</v>
      </c>
      <c r="I22" s="65"/>
      <c r="J22" s="86">
        <f>'6. Investeringen per jaar'!I19</f>
        <v>1</v>
      </c>
      <c r="K22" s="65"/>
      <c r="L22" s="123">
        <f t="shared" si="1"/>
        <v>2034.5</v>
      </c>
      <c r="M22" s="87">
        <f t="shared" si="2"/>
        <v>1143625.6932494701</v>
      </c>
      <c r="N22" s="117">
        <f t="shared" si="3"/>
        <v>12.5</v>
      </c>
      <c r="O22" s="87" t="b">
        <f t="shared" si="4"/>
        <v>0</v>
      </c>
      <c r="P22" s="117">
        <f>INDEX('2. Reguleringsparameters'!$D$44:$E$50,MATCH(C22,'2. Reguleringsparameters'!$B$44:$B$50,0),MATCH(D22,'2. Reguleringsparameters'!$D$43:$E$43,0))</f>
        <v>0.5</v>
      </c>
      <c r="Q22" s="65"/>
      <c r="R22" s="87">
        <f t="shared" si="5"/>
        <v>91490.055459957584</v>
      </c>
      <c r="S22" s="87">
        <f t="shared" si="5"/>
        <v>91490.055459957584</v>
      </c>
      <c r="T22" s="87">
        <f t="shared" si="5"/>
        <v>91490.055459957584</v>
      </c>
      <c r="U22" s="87">
        <f t="shared" si="5"/>
        <v>91490.055459957584</v>
      </c>
      <c r="V22" s="87">
        <f t="shared" si="5"/>
        <v>91490.055459957584</v>
      </c>
      <c r="W22" s="87">
        <f t="shared" si="5"/>
        <v>91490.055459957584</v>
      </c>
      <c r="X22" s="87">
        <f t="shared" si="5"/>
        <v>91490.055459957584</v>
      </c>
      <c r="Y22" s="87">
        <f t="shared" si="5"/>
        <v>91490.055459957584</v>
      </c>
      <c r="Z22" s="87">
        <f t="shared" si="5"/>
        <v>91490.055459957584</v>
      </c>
      <c r="AA22" s="87">
        <f t="shared" si="5"/>
        <v>91490.055459957584</v>
      </c>
      <c r="AB22" s="87">
        <f t="shared" si="5"/>
        <v>91490.055459957584</v>
      </c>
      <c r="AC22" s="87">
        <f t="shared" si="5"/>
        <v>109788.06655194913</v>
      </c>
      <c r="AD22" s="87">
        <f t="shared" si="5"/>
        <v>99248.41216296202</v>
      </c>
      <c r="AE22" s="87">
        <f t="shared" si="5"/>
        <v>89720.564595317657</v>
      </c>
      <c r="AF22" s="87">
        <f t="shared" si="5"/>
        <v>88933.542098867503</v>
      </c>
      <c r="AG22" s="87">
        <f t="shared" si="5"/>
        <v>88933.542098867503</v>
      </c>
      <c r="AI22" s="149"/>
      <c r="AJ22" s="128"/>
    </row>
    <row r="23" spans="1:36" s="20" customFormat="1" x14ac:dyDescent="0.2">
      <c r="A23" s="65"/>
      <c r="B23" s="86">
        <f>'3. Investeringen'!B20</f>
        <v>6</v>
      </c>
      <c r="C23" s="86" t="str">
        <f>'3. Investeringen'!C20</f>
        <v>Nieuwe investeringen</v>
      </c>
      <c r="D23" s="86" t="str">
        <f>'3. Investeringen'!F20</f>
        <v>TD</v>
      </c>
      <c r="E23" s="121">
        <f>'3. Investeringen'!K20</f>
        <v>2004</v>
      </c>
      <c r="F23" s="173">
        <f>'3. Investeringen'!M20</f>
        <v>18.5</v>
      </c>
      <c r="G23" s="121">
        <f>'3. Investeringen'!N20</f>
        <v>2011</v>
      </c>
      <c r="H23" s="86">
        <f>'3. Investeringen'!O20</f>
        <v>-3012.1464680000017</v>
      </c>
      <c r="I23" s="65"/>
      <c r="J23" s="86">
        <f>'6. Investeringen per jaar'!I20</f>
        <v>1</v>
      </c>
      <c r="K23" s="65"/>
      <c r="L23" s="123">
        <f t="shared" si="1"/>
        <v>2029.5</v>
      </c>
      <c r="M23" s="87">
        <f t="shared" si="2"/>
        <v>-1221.1404600000005</v>
      </c>
      <c r="N23" s="117">
        <f t="shared" si="3"/>
        <v>7.5</v>
      </c>
      <c r="O23" s="87" t="b">
        <f t="shared" si="4"/>
        <v>1</v>
      </c>
      <c r="P23" s="117">
        <f>INDEX('2. Reguleringsparameters'!$D$44:$E$50,MATCH(C23,'2. Reguleringsparameters'!$B$44:$B$50,0),MATCH(D23,'2. Reguleringsparameters'!$D$43:$E$43,0))</f>
        <v>0.5</v>
      </c>
      <c r="Q23" s="65"/>
      <c r="R23" s="87">
        <f t="shared" si="5"/>
        <v>-162.81872800000011</v>
      </c>
      <c r="S23" s="87">
        <f t="shared" si="5"/>
        <v>-162.81872800000008</v>
      </c>
      <c r="T23" s="87">
        <f t="shared" si="5"/>
        <v>-162.81872800000008</v>
      </c>
      <c r="U23" s="87">
        <f t="shared" si="5"/>
        <v>-162.81872800000008</v>
      </c>
      <c r="V23" s="87">
        <f t="shared" si="5"/>
        <v>-162.81872800000008</v>
      </c>
      <c r="W23" s="87">
        <f t="shared" si="5"/>
        <v>-162.81872800000008</v>
      </c>
      <c r="X23" s="87">
        <f t="shared" si="5"/>
        <v>-162.81872800000008</v>
      </c>
      <c r="Y23" s="87">
        <f t="shared" si="5"/>
        <v>-162.81872800000008</v>
      </c>
      <c r="Z23" s="87">
        <f t="shared" si="5"/>
        <v>-162.81872800000008</v>
      </c>
      <c r="AA23" s="87">
        <f t="shared" si="5"/>
        <v>-162.81872800000008</v>
      </c>
      <c r="AB23" s="87">
        <f t="shared" si="5"/>
        <v>-162.81872800000008</v>
      </c>
      <c r="AC23" s="87">
        <f t="shared" si="5"/>
        <v>-195.38247360000008</v>
      </c>
      <c r="AD23" s="87">
        <f t="shared" si="5"/>
        <v>-164.12127782400006</v>
      </c>
      <c r="AE23" s="87">
        <f t="shared" si="5"/>
        <v>-156.66121974109095</v>
      </c>
      <c r="AF23" s="87">
        <f t="shared" si="5"/>
        <v>-156.66121974109095</v>
      </c>
      <c r="AG23" s="87">
        <f t="shared" si="5"/>
        <v>-156.66121974109095</v>
      </c>
      <c r="AI23" s="149"/>
      <c r="AJ23" s="128"/>
    </row>
    <row r="24" spans="1:36" s="20" customFormat="1" x14ac:dyDescent="0.2">
      <c r="A24" s="65"/>
      <c r="B24" s="86">
        <f>'3. Investeringen'!B21</f>
        <v>7</v>
      </c>
      <c r="C24" s="86" t="str">
        <f>'3. Investeringen'!C21</f>
        <v>Nieuwe investeringen</v>
      </c>
      <c r="D24" s="86" t="str">
        <f>'3. Investeringen'!F21</f>
        <v>TD</v>
      </c>
      <c r="E24" s="121">
        <f>'3. Investeringen'!K21</f>
        <v>2004</v>
      </c>
      <c r="F24" s="173">
        <f>'3. Investeringen'!M21</f>
        <v>3.5</v>
      </c>
      <c r="G24" s="121">
        <f>'3. Investeringen'!N21</f>
        <v>2011</v>
      </c>
      <c r="H24" s="86">
        <f>'3. Investeringen'!O21</f>
        <v>137958.44263524958</v>
      </c>
      <c r="I24" s="65"/>
      <c r="J24" s="86">
        <f>'6. Investeringen per jaar'!I21</f>
        <v>1</v>
      </c>
      <c r="K24" s="65"/>
      <c r="L24" s="123">
        <f t="shared" si="1"/>
        <v>2014.5</v>
      </c>
      <c r="M24" s="87">
        <f t="shared" si="2"/>
        <v>0</v>
      </c>
      <c r="N24" s="117">
        <f t="shared" si="3"/>
        <v>0</v>
      </c>
      <c r="O24" s="87" t="b">
        <f t="shared" si="4"/>
        <v>0</v>
      </c>
      <c r="P24" s="117">
        <f>INDEX('2. Reguleringsparameters'!$D$44:$E$50,MATCH(C24,'2. Reguleringsparameters'!$B$44:$B$50,0),MATCH(D24,'2. Reguleringsparameters'!$D$43:$E$43,0))</f>
        <v>0.5</v>
      </c>
      <c r="Q24" s="65"/>
      <c r="R24" s="87">
        <f t="shared" si="5"/>
        <v>39416.697895785597</v>
      </c>
      <c r="S24" s="87">
        <f t="shared" si="5"/>
        <v>39416.697895785597</v>
      </c>
      <c r="T24" s="87">
        <f t="shared" si="5"/>
        <v>39416.697895785597</v>
      </c>
      <c r="U24" s="87">
        <f t="shared" si="5"/>
        <v>19708.348947892799</v>
      </c>
      <c r="V24" s="87">
        <f t="shared" si="5"/>
        <v>0</v>
      </c>
      <c r="W24" s="87">
        <f t="shared" si="5"/>
        <v>0</v>
      </c>
      <c r="X24" s="87">
        <f t="shared" si="5"/>
        <v>0</v>
      </c>
      <c r="Y24" s="87">
        <f t="shared" si="5"/>
        <v>0</v>
      </c>
      <c r="Z24" s="87">
        <f t="shared" si="5"/>
        <v>0</v>
      </c>
      <c r="AA24" s="87">
        <f t="shared" si="5"/>
        <v>0</v>
      </c>
      <c r="AB24" s="87">
        <f t="shared" si="5"/>
        <v>0</v>
      </c>
      <c r="AC24" s="87">
        <f t="shared" si="5"/>
        <v>0</v>
      </c>
      <c r="AD24" s="87">
        <f t="shared" si="5"/>
        <v>0</v>
      </c>
      <c r="AE24" s="87">
        <f t="shared" si="5"/>
        <v>0</v>
      </c>
      <c r="AF24" s="87">
        <f t="shared" si="5"/>
        <v>0</v>
      </c>
      <c r="AG24" s="87">
        <f t="shared" si="5"/>
        <v>0</v>
      </c>
      <c r="AI24" s="149"/>
      <c r="AJ24" s="128"/>
    </row>
    <row r="25" spans="1:36" s="20" customFormat="1" x14ac:dyDescent="0.2">
      <c r="A25" s="65"/>
      <c r="B25" s="86">
        <f>'3. Investeringen'!B22</f>
        <v>8</v>
      </c>
      <c r="C25" s="86" t="str">
        <f>'3. Investeringen'!C22</f>
        <v>Nieuwe investeringen</v>
      </c>
      <c r="D25" s="86" t="str">
        <f>'3. Investeringen'!F22</f>
        <v>TD</v>
      </c>
      <c r="E25" s="121">
        <f>'3. Investeringen'!K22</f>
        <v>2004</v>
      </c>
      <c r="F25" s="173">
        <f>'3. Investeringen'!M22</f>
        <v>0</v>
      </c>
      <c r="G25" s="121">
        <f>'3. Investeringen'!N22</f>
        <v>2011</v>
      </c>
      <c r="H25" s="86">
        <f>'3. Investeringen'!O22</f>
        <v>0</v>
      </c>
      <c r="I25" s="65"/>
      <c r="J25" s="86">
        <f>'6. Investeringen per jaar'!I22</f>
        <v>1</v>
      </c>
      <c r="K25" s="65"/>
      <c r="L25" s="123">
        <f t="shared" si="1"/>
        <v>2011</v>
      </c>
      <c r="M25" s="87">
        <f t="shared" si="2"/>
        <v>0</v>
      </c>
      <c r="N25" s="117">
        <f t="shared" si="3"/>
        <v>0</v>
      </c>
      <c r="O25" s="87" t="b">
        <f t="shared" si="4"/>
        <v>0</v>
      </c>
      <c r="P25" s="117">
        <f>INDEX('2. Reguleringsparameters'!$D$44:$E$50,MATCH(C25,'2. Reguleringsparameters'!$B$44:$B$50,0),MATCH(D25,'2. Reguleringsparameters'!$D$43:$E$43,0))</f>
        <v>0.5</v>
      </c>
      <c r="Q25" s="65"/>
      <c r="R25" s="87">
        <f t="shared" si="5"/>
        <v>0</v>
      </c>
      <c r="S25" s="87">
        <f t="shared" si="5"/>
        <v>0</v>
      </c>
      <c r="T25" s="87">
        <f t="shared" si="5"/>
        <v>0</v>
      </c>
      <c r="U25" s="87">
        <f t="shared" si="5"/>
        <v>0</v>
      </c>
      <c r="V25" s="87">
        <f t="shared" si="5"/>
        <v>0</v>
      </c>
      <c r="W25" s="87">
        <f t="shared" si="5"/>
        <v>0</v>
      </c>
      <c r="X25" s="87">
        <f t="shared" si="5"/>
        <v>0</v>
      </c>
      <c r="Y25" s="87">
        <f t="shared" si="5"/>
        <v>0</v>
      </c>
      <c r="Z25" s="87">
        <f t="shared" si="5"/>
        <v>0</v>
      </c>
      <c r="AA25" s="87">
        <f t="shared" si="5"/>
        <v>0</v>
      </c>
      <c r="AB25" s="87">
        <f t="shared" si="5"/>
        <v>0</v>
      </c>
      <c r="AC25" s="87">
        <f t="shared" si="5"/>
        <v>0</v>
      </c>
      <c r="AD25" s="87">
        <f t="shared" si="5"/>
        <v>0</v>
      </c>
      <c r="AE25" s="87">
        <f t="shared" si="5"/>
        <v>0</v>
      </c>
      <c r="AF25" s="87">
        <f t="shared" si="5"/>
        <v>0</v>
      </c>
      <c r="AG25" s="87">
        <f t="shared" si="5"/>
        <v>0</v>
      </c>
      <c r="AI25" s="149"/>
      <c r="AJ25" s="128"/>
    </row>
    <row r="26" spans="1:36" s="20" customFormat="1" x14ac:dyDescent="0.2">
      <c r="A26" s="65"/>
      <c r="B26" s="86">
        <f>'3. Investeringen'!B23</f>
        <v>9</v>
      </c>
      <c r="C26" s="86" t="str">
        <f>'3. Investeringen'!C23</f>
        <v>Nieuwe investeringen</v>
      </c>
      <c r="D26" s="86" t="str">
        <f>'3. Investeringen'!F23</f>
        <v>TD</v>
      </c>
      <c r="E26" s="121">
        <f>'3. Investeringen'!K23</f>
        <v>2004</v>
      </c>
      <c r="F26" s="173">
        <f>'3. Investeringen'!M23</f>
        <v>0</v>
      </c>
      <c r="G26" s="121">
        <f>'3. Investeringen'!N23</f>
        <v>2011</v>
      </c>
      <c r="H26" s="86">
        <f>'3. Investeringen'!O23</f>
        <v>58651</v>
      </c>
      <c r="I26" s="65"/>
      <c r="J26" s="86">
        <f>'6. Investeringen per jaar'!I23</f>
        <v>1</v>
      </c>
      <c r="K26" s="65"/>
      <c r="L26" s="123">
        <f t="shared" si="1"/>
        <v>2011</v>
      </c>
      <c r="M26" s="87">
        <f t="shared" si="2"/>
        <v>58651</v>
      </c>
      <c r="N26" s="117">
        <f t="shared" si="3"/>
        <v>0</v>
      </c>
      <c r="O26" s="87" t="b">
        <f t="shared" si="4"/>
        <v>0</v>
      </c>
      <c r="P26" s="117">
        <f>INDEX('2. Reguleringsparameters'!$D$44:$E$50,MATCH(C26,'2. Reguleringsparameters'!$B$44:$B$50,0),MATCH(D26,'2. Reguleringsparameters'!$D$43:$E$43,0))</f>
        <v>0.5</v>
      </c>
      <c r="Q26" s="65"/>
      <c r="R26" s="87">
        <f t="shared" si="5"/>
        <v>0</v>
      </c>
      <c r="S26" s="87">
        <f t="shared" si="5"/>
        <v>0</v>
      </c>
      <c r="T26" s="87">
        <f t="shared" si="5"/>
        <v>0</v>
      </c>
      <c r="U26" s="87">
        <f t="shared" si="5"/>
        <v>0</v>
      </c>
      <c r="V26" s="87">
        <f t="shared" si="5"/>
        <v>0</v>
      </c>
      <c r="W26" s="87">
        <f t="shared" si="5"/>
        <v>0</v>
      </c>
      <c r="X26" s="87">
        <f t="shared" si="5"/>
        <v>0</v>
      </c>
      <c r="Y26" s="87">
        <f t="shared" si="5"/>
        <v>0</v>
      </c>
      <c r="Z26" s="87">
        <f t="shared" si="5"/>
        <v>0</v>
      </c>
      <c r="AA26" s="87">
        <f t="shared" si="5"/>
        <v>0</v>
      </c>
      <c r="AB26" s="87">
        <f t="shared" si="5"/>
        <v>0</v>
      </c>
      <c r="AC26" s="87">
        <f t="shared" si="5"/>
        <v>0</v>
      </c>
      <c r="AD26" s="87">
        <f t="shared" si="5"/>
        <v>0</v>
      </c>
      <c r="AE26" s="87">
        <f t="shared" si="5"/>
        <v>0</v>
      </c>
      <c r="AF26" s="87">
        <f t="shared" si="5"/>
        <v>0</v>
      </c>
      <c r="AG26" s="87">
        <f t="shared" si="5"/>
        <v>0</v>
      </c>
      <c r="AI26" s="149"/>
      <c r="AJ26" s="128"/>
    </row>
    <row r="27" spans="1:36" s="20" customFormat="1" x14ac:dyDescent="0.2">
      <c r="A27" s="65"/>
      <c r="B27" s="86">
        <f>'3. Investeringen'!B24</f>
        <v>10</v>
      </c>
      <c r="C27" s="86" t="str">
        <f>'3. Investeringen'!C24</f>
        <v>Nieuwe investeringen</v>
      </c>
      <c r="D27" s="86" t="str">
        <f>'3. Investeringen'!F24</f>
        <v>TD</v>
      </c>
      <c r="E27" s="121">
        <f>'3. Investeringen'!K24</f>
        <v>2005</v>
      </c>
      <c r="F27" s="173">
        <f>'3. Investeringen'!M24</f>
        <v>49.5</v>
      </c>
      <c r="G27" s="121">
        <f>'3. Investeringen'!N24</f>
        <v>2011</v>
      </c>
      <c r="H27" s="86">
        <f>'3. Investeringen'!O24</f>
        <v>1620102.2251015515</v>
      </c>
      <c r="I27" s="65"/>
      <c r="J27" s="86">
        <f>'6. Investeringen per jaar'!I24</f>
        <v>1</v>
      </c>
      <c r="K27" s="65"/>
      <c r="L27" s="123">
        <f t="shared" si="1"/>
        <v>2060.5</v>
      </c>
      <c r="M27" s="87">
        <f t="shared" si="2"/>
        <v>1260079.5084123178</v>
      </c>
      <c r="N27" s="117">
        <f t="shared" si="3"/>
        <v>38.5</v>
      </c>
      <c r="O27" s="87" t="b">
        <f t="shared" si="4"/>
        <v>0</v>
      </c>
      <c r="P27" s="117">
        <f>INDEX('2. Reguleringsparameters'!$D$44:$E$50,MATCH(C27,'2. Reguleringsparameters'!$B$44:$B$50,0),MATCH(D27,'2. Reguleringsparameters'!$D$43:$E$43,0))</f>
        <v>0.5</v>
      </c>
      <c r="Q27" s="65"/>
      <c r="R27" s="87">
        <f t="shared" si="5"/>
        <v>32729.337880839426</v>
      </c>
      <c r="S27" s="87">
        <f t="shared" si="5"/>
        <v>32729.337880839426</v>
      </c>
      <c r="T27" s="87">
        <f t="shared" si="5"/>
        <v>32729.337880839426</v>
      </c>
      <c r="U27" s="87">
        <f t="shared" si="5"/>
        <v>32729.337880839426</v>
      </c>
      <c r="V27" s="87">
        <f t="shared" si="5"/>
        <v>32729.337880839426</v>
      </c>
      <c r="W27" s="87">
        <f t="shared" si="5"/>
        <v>32729.337880839426</v>
      </c>
      <c r="X27" s="87">
        <f t="shared" si="5"/>
        <v>32729.337880839426</v>
      </c>
      <c r="Y27" s="87">
        <f t="shared" si="5"/>
        <v>32729.337880839426</v>
      </c>
      <c r="Z27" s="87">
        <f t="shared" si="5"/>
        <v>32729.337880839426</v>
      </c>
      <c r="AA27" s="87">
        <f t="shared" si="5"/>
        <v>32729.337880839426</v>
      </c>
      <c r="AB27" s="87">
        <f t="shared" si="5"/>
        <v>32729.337880839426</v>
      </c>
      <c r="AC27" s="87">
        <f t="shared" si="5"/>
        <v>39275.205457007309</v>
      </c>
      <c r="AD27" s="87">
        <f t="shared" si="5"/>
        <v>38051.043208996693</v>
      </c>
      <c r="AE27" s="87">
        <f t="shared" si="5"/>
        <v>36865.036667417575</v>
      </c>
      <c r="AF27" s="87">
        <f t="shared" si="5"/>
        <v>35715.996563498069</v>
      </c>
      <c r="AG27" s="87">
        <f t="shared" si="5"/>
        <v>34602.770696583837</v>
      </c>
      <c r="AI27" s="149"/>
      <c r="AJ27" s="128"/>
    </row>
    <row r="28" spans="1:36" s="20" customFormat="1" x14ac:dyDescent="0.2">
      <c r="A28" s="65"/>
      <c r="B28" s="86">
        <f>'3. Investeringen'!B25</f>
        <v>11</v>
      </c>
      <c r="C28" s="86" t="str">
        <f>'3. Investeringen'!C25</f>
        <v>Nieuwe investeringen</v>
      </c>
      <c r="D28" s="86" t="str">
        <f>'3. Investeringen'!F25</f>
        <v>TD</v>
      </c>
      <c r="E28" s="121">
        <f>'3. Investeringen'!K25</f>
        <v>2005</v>
      </c>
      <c r="F28" s="173">
        <f>'3. Investeringen'!M25</f>
        <v>39.5</v>
      </c>
      <c r="G28" s="121">
        <f>'3. Investeringen'!N25</f>
        <v>2011</v>
      </c>
      <c r="H28" s="86">
        <f>'3. Investeringen'!O25</f>
        <v>4504746.7228319012</v>
      </c>
      <c r="I28" s="65"/>
      <c r="J28" s="86">
        <f>'6. Investeringen per jaar'!I25</f>
        <v>1</v>
      </c>
      <c r="K28" s="65"/>
      <c r="L28" s="123">
        <f t="shared" si="1"/>
        <v>2050.5</v>
      </c>
      <c r="M28" s="87">
        <f t="shared" si="2"/>
        <v>3250260.2936888402</v>
      </c>
      <c r="N28" s="117">
        <f t="shared" si="3"/>
        <v>28.5</v>
      </c>
      <c r="O28" s="87" t="b">
        <f t="shared" si="4"/>
        <v>0</v>
      </c>
      <c r="P28" s="117">
        <f>INDEX('2. Reguleringsparameters'!$D$44:$E$50,MATCH(C28,'2. Reguleringsparameters'!$B$44:$B$50,0),MATCH(D28,'2. Reguleringsparameters'!$D$43:$E$43,0))</f>
        <v>0.5</v>
      </c>
      <c r="Q28" s="65"/>
      <c r="R28" s="87">
        <f t="shared" ref="R28:AG37" si="6">$J28*IF($O28,-1,1)*
IF(OR(R$10&gt;$L28,R$10&lt;$E28,$F28=0),0,
IF(R$10&lt;2022,
IF($E28&lt;2011,
VDB(
ABS($H28),
0,
$F28,
R$10-$G28,
IF(R$10-$G28+1&lt;$F28,R$10-$G28+1,$F28),
1),
VDB(
ABS($H28),
0,
$F28,
MAX(0,R$10-$G28-$P28),
IF(R$10-$G28-$P28+1&lt;$F28,R$10-$G28-$P28+1,$F28),
1)),
IF($E28&lt;2022,
VDB(
ABS($M28),
0,
$N28,
R$10-2022,
IF(R$10-2022+1&lt;$N28,R$10-2022+1,$N28),
$G$12),
VDB(
ABS($M28),
0,
$N28,
MAX(0,R$10-2022-$P28),
IF(R$10-2022-$P28+1&lt;$N28,R$10-2022-$P28+1,$N28),
$G$12))
))</f>
        <v>114044.22083118737</v>
      </c>
      <c r="S28" s="87">
        <f t="shared" si="6"/>
        <v>114044.22083118737</v>
      </c>
      <c r="T28" s="87">
        <f t="shared" si="6"/>
        <v>114044.22083118737</v>
      </c>
      <c r="U28" s="87">
        <f t="shared" si="6"/>
        <v>114044.22083118737</v>
      </c>
      <c r="V28" s="87">
        <f t="shared" si="6"/>
        <v>114044.22083118737</v>
      </c>
      <c r="W28" s="87">
        <f t="shared" si="6"/>
        <v>114044.22083118737</v>
      </c>
      <c r="X28" s="87">
        <f t="shared" si="6"/>
        <v>114044.22083118737</v>
      </c>
      <c r="Y28" s="87">
        <f t="shared" si="6"/>
        <v>114044.22083118737</v>
      </c>
      <c r="Z28" s="87">
        <f t="shared" si="6"/>
        <v>114044.22083118737</v>
      </c>
      <c r="AA28" s="87">
        <f t="shared" si="6"/>
        <v>114044.22083118737</v>
      </c>
      <c r="AB28" s="87">
        <f t="shared" si="6"/>
        <v>114044.22083118737</v>
      </c>
      <c r="AC28" s="87">
        <f t="shared" si="6"/>
        <v>136853.06499742484</v>
      </c>
      <c r="AD28" s="87">
        <f t="shared" si="6"/>
        <v>131090.8306817438</v>
      </c>
      <c r="AE28" s="87">
        <f t="shared" si="6"/>
        <v>125571.21675830196</v>
      </c>
      <c r="AF28" s="87">
        <f t="shared" si="6"/>
        <v>120284.00763163662</v>
      </c>
      <c r="AG28" s="87">
        <f t="shared" si="6"/>
        <v>115219.41783662034</v>
      </c>
      <c r="AI28" s="149"/>
      <c r="AJ28" s="128"/>
    </row>
    <row r="29" spans="1:36" s="20" customFormat="1" x14ac:dyDescent="0.2">
      <c r="A29" s="65"/>
      <c r="B29" s="86">
        <f>'3. Investeringen'!B26</f>
        <v>12</v>
      </c>
      <c r="C29" s="86" t="str">
        <f>'3. Investeringen'!C26</f>
        <v>Nieuwe investeringen</v>
      </c>
      <c r="D29" s="86" t="str">
        <f>'3. Investeringen'!F26</f>
        <v>TD</v>
      </c>
      <c r="E29" s="121">
        <f>'3. Investeringen'!K26</f>
        <v>2005</v>
      </c>
      <c r="F29" s="173">
        <f>'3. Investeringen'!M26</f>
        <v>24.5</v>
      </c>
      <c r="G29" s="121">
        <f>'3. Investeringen'!N26</f>
        <v>2011</v>
      </c>
      <c r="H29" s="86">
        <f>'3. Investeringen'!O26</f>
        <v>944481.61209997372</v>
      </c>
      <c r="I29" s="65"/>
      <c r="J29" s="86">
        <f>'6. Investeringen per jaar'!I26</f>
        <v>1</v>
      </c>
      <c r="K29" s="65"/>
      <c r="L29" s="123">
        <f t="shared" si="1"/>
        <v>2035.5</v>
      </c>
      <c r="M29" s="87">
        <f t="shared" si="2"/>
        <v>520428.64340202621</v>
      </c>
      <c r="N29" s="117">
        <f t="shared" si="3"/>
        <v>13.5</v>
      </c>
      <c r="O29" s="87" t="b">
        <f t="shared" si="4"/>
        <v>0</v>
      </c>
      <c r="P29" s="117">
        <f>INDEX('2. Reguleringsparameters'!$D$44:$E$50,MATCH(C29,'2. Reguleringsparameters'!$B$44:$B$50,0),MATCH(D29,'2. Reguleringsparameters'!$D$43:$E$43,0))</f>
        <v>0.5</v>
      </c>
      <c r="Q29" s="65"/>
      <c r="R29" s="87">
        <f t="shared" si="6"/>
        <v>38550.269881631582</v>
      </c>
      <c r="S29" s="87">
        <f t="shared" si="6"/>
        <v>38550.269881631582</v>
      </c>
      <c r="T29" s="87">
        <f t="shared" si="6"/>
        <v>38550.269881631582</v>
      </c>
      <c r="U29" s="87">
        <f t="shared" si="6"/>
        <v>38550.269881631582</v>
      </c>
      <c r="V29" s="87">
        <f t="shared" si="6"/>
        <v>38550.269881631582</v>
      </c>
      <c r="W29" s="87">
        <f t="shared" si="6"/>
        <v>38550.269881631582</v>
      </c>
      <c r="X29" s="87">
        <f t="shared" si="6"/>
        <v>38550.269881631582</v>
      </c>
      <c r="Y29" s="87">
        <f t="shared" si="6"/>
        <v>38550.269881631582</v>
      </c>
      <c r="Z29" s="87">
        <f t="shared" si="6"/>
        <v>38550.269881631582</v>
      </c>
      <c r="AA29" s="87">
        <f t="shared" si="6"/>
        <v>38550.269881631582</v>
      </c>
      <c r="AB29" s="87">
        <f t="shared" si="6"/>
        <v>38550.269881631582</v>
      </c>
      <c r="AC29" s="87">
        <f t="shared" si="6"/>
        <v>46260.32385795789</v>
      </c>
      <c r="AD29" s="87">
        <f t="shared" si="6"/>
        <v>42148.295070583852</v>
      </c>
      <c r="AE29" s="87">
        <f t="shared" si="6"/>
        <v>38401.779953198617</v>
      </c>
      <c r="AF29" s="87">
        <f t="shared" si="6"/>
        <v>37487.451859074841</v>
      </c>
      <c r="AG29" s="87">
        <f t="shared" si="6"/>
        <v>37487.451859074841</v>
      </c>
      <c r="AI29" s="149"/>
      <c r="AJ29" s="128"/>
    </row>
    <row r="30" spans="1:36" s="20" customFormat="1" x14ac:dyDescent="0.2">
      <c r="A30" s="65"/>
      <c r="B30" s="86">
        <f>'3. Investeringen'!B27</f>
        <v>13</v>
      </c>
      <c r="C30" s="86" t="str">
        <f>'3. Investeringen'!C27</f>
        <v>Nieuwe investeringen</v>
      </c>
      <c r="D30" s="86" t="str">
        <f>'3. Investeringen'!F27</f>
        <v>TD</v>
      </c>
      <c r="E30" s="121">
        <f>'3. Investeringen'!K27</f>
        <v>2005</v>
      </c>
      <c r="F30" s="173">
        <f>'3. Investeringen'!M27</f>
        <v>4.5</v>
      </c>
      <c r="G30" s="121">
        <f>'3. Investeringen'!N27</f>
        <v>2011</v>
      </c>
      <c r="H30" s="86">
        <f>'3. Investeringen'!O27</f>
        <v>145132.12190577589</v>
      </c>
      <c r="I30" s="65"/>
      <c r="J30" s="86">
        <f>'6. Investeringen per jaar'!I27</f>
        <v>1</v>
      </c>
      <c r="K30" s="65"/>
      <c r="L30" s="123">
        <f t="shared" si="1"/>
        <v>2015.5</v>
      </c>
      <c r="M30" s="87">
        <f t="shared" si="2"/>
        <v>0</v>
      </c>
      <c r="N30" s="117">
        <f t="shared" si="3"/>
        <v>0</v>
      </c>
      <c r="O30" s="87" t="b">
        <f t="shared" si="4"/>
        <v>0</v>
      </c>
      <c r="P30" s="117">
        <f>INDEX('2. Reguleringsparameters'!$D$44:$E$50,MATCH(C30,'2. Reguleringsparameters'!$B$44:$B$50,0),MATCH(D30,'2. Reguleringsparameters'!$D$43:$E$43,0))</f>
        <v>0.5</v>
      </c>
      <c r="Q30" s="65"/>
      <c r="R30" s="87">
        <f t="shared" si="6"/>
        <v>32251.582645727976</v>
      </c>
      <c r="S30" s="87">
        <f t="shared" si="6"/>
        <v>32251.582645727976</v>
      </c>
      <c r="T30" s="87">
        <f t="shared" si="6"/>
        <v>32251.582645727976</v>
      </c>
      <c r="U30" s="87">
        <f t="shared" si="6"/>
        <v>32251.582645727976</v>
      </c>
      <c r="V30" s="87">
        <f t="shared" si="6"/>
        <v>16125.791322863988</v>
      </c>
      <c r="W30" s="87">
        <f t="shared" si="6"/>
        <v>0</v>
      </c>
      <c r="X30" s="87">
        <f t="shared" si="6"/>
        <v>0</v>
      </c>
      <c r="Y30" s="87">
        <f t="shared" si="6"/>
        <v>0</v>
      </c>
      <c r="Z30" s="87">
        <f t="shared" si="6"/>
        <v>0</v>
      </c>
      <c r="AA30" s="87">
        <f t="shared" si="6"/>
        <v>0</v>
      </c>
      <c r="AB30" s="87">
        <f t="shared" si="6"/>
        <v>0</v>
      </c>
      <c r="AC30" s="87">
        <f t="shared" si="6"/>
        <v>0</v>
      </c>
      <c r="AD30" s="87">
        <f t="shared" si="6"/>
        <v>0</v>
      </c>
      <c r="AE30" s="87">
        <f t="shared" si="6"/>
        <v>0</v>
      </c>
      <c r="AF30" s="87">
        <f t="shared" si="6"/>
        <v>0</v>
      </c>
      <c r="AG30" s="87">
        <f t="shared" si="6"/>
        <v>0</v>
      </c>
      <c r="AI30" s="149"/>
      <c r="AJ30" s="128"/>
    </row>
    <row r="31" spans="1:36" s="20" customFormat="1" x14ac:dyDescent="0.2">
      <c r="A31" s="65"/>
      <c r="B31" s="86">
        <f>'3. Investeringen'!B28</f>
        <v>14</v>
      </c>
      <c r="C31" s="86" t="str">
        <f>'3. Investeringen'!C28</f>
        <v>Nieuwe investeringen</v>
      </c>
      <c r="D31" s="86" t="str">
        <f>'3. Investeringen'!F28</f>
        <v>TD</v>
      </c>
      <c r="E31" s="121">
        <f>'3. Investeringen'!K28</f>
        <v>2005</v>
      </c>
      <c r="F31" s="173">
        <f>'3. Investeringen'!M28</f>
        <v>0</v>
      </c>
      <c r="G31" s="121">
        <f>'3. Investeringen'!N28</f>
        <v>2011</v>
      </c>
      <c r="H31" s="86">
        <f>'3. Investeringen'!O28</f>
        <v>0</v>
      </c>
      <c r="I31" s="65"/>
      <c r="J31" s="86">
        <f>'6. Investeringen per jaar'!I28</f>
        <v>1</v>
      </c>
      <c r="K31" s="65"/>
      <c r="L31" s="123">
        <f t="shared" si="1"/>
        <v>2011</v>
      </c>
      <c r="M31" s="87">
        <f t="shared" si="2"/>
        <v>0</v>
      </c>
      <c r="N31" s="117">
        <f t="shared" si="3"/>
        <v>0</v>
      </c>
      <c r="O31" s="87" t="b">
        <f t="shared" si="4"/>
        <v>0</v>
      </c>
      <c r="P31" s="117">
        <f>INDEX('2. Reguleringsparameters'!$D$44:$E$50,MATCH(C31,'2. Reguleringsparameters'!$B$44:$B$50,0),MATCH(D31,'2. Reguleringsparameters'!$D$43:$E$43,0))</f>
        <v>0.5</v>
      </c>
      <c r="Q31" s="65"/>
      <c r="R31" s="87">
        <f t="shared" si="6"/>
        <v>0</v>
      </c>
      <c r="S31" s="87">
        <f t="shared" si="6"/>
        <v>0</v>
      </c>
      <c r="T31" s="87">
        <f t="shared" si="6"/>
        <v>0</v>
      </c>
      <c r="U31" s="87">
        <f t="shared" si="6"/>
        <v>0</v>
      </c>
      <c r="V31" s="87">
        <f t="shared" si="6"/>
        <v>0</v>
      </c>
      <c r="W31" s="87">
        <f t="shared" si="6"/>
        <v>0</v>
      </c>
      <c r="X31" s="87">
        <f t="shared" si="6"/>
        <v>0</v>
      </c>
      <c r="Y31" s="87">
        <f t="shared" si="6"/>
        <v>0</v>
      </c>
      <c r="Z31" s="87">
        <f t="shared" si="6"/>
        <v>0</v>
      </c>
      <c r="AA31" s="87">
        <f t="shared" si="6"/>
        <v>0</v>
      </c>
      <c r="AB31" s="87">
        <f t="shared" si="6"/>
        <v>0</v>
      </c>
      <c r="AC31" s="87">
        <f t="shared" si="6"/>
        <v>0</v>
      </c>
      <c r="AD31" s="87">
        <f t="shared" si="6"/>
        <v>0</v>
      </c>
      <c r="AE31" s="87">
        <f t="shared" si="6"/>
        <v>0</v>
      </c>
      <c r="AF31" s="87">
        <f t="shared" si="6"/>
        <v>0</v>
      </c>
      <c r="AG31" s="87">
        <f t="shared" si="6"/>
        <v>0</v>
      </c>
      <c r="AI31" s="149"/>
      <c r="AJ31" s="128"/>
    </row>
    <row r="32" spans="1:36" s="20" customFormat="1" x14ac:dyDescent="0.2">
      <c r="A32" s="65"/>
      <c r="B32" s="86">
        <f>'3. Investeringen'!B29</f>
        <v>15</v>
      </c>
      <c r="C32" s="86" t="str">
        <f>'3. Investeringen'!C29</f>
        <v>Nieuwe investeringen</v>
      </c>
      <c r="D32" s="86" t="str">
        <f>'3. Investeringen'!F29</f>
        <v>TD</v>
      </c>
      <c r="E32" s="121">
        <f>'3. Investeringen'!K29</f>
        <v>2005</v>
      </c>
      <c r="F32" s="173">
        <f>'3. Investeringen'!M29</f>
        <v>0</v>
      </c>
      <c r="G32" s="121">
        <f>'3. Investeringen'!N29</f>
        <v>2011</v>
      </c>
      <c r="H32" s="86">
        <f>'3. Investeringen'!O29</f>
        <v>9810</v>
      </c>
      <c r="I32" s="65"/>
      <c r="J32" s="86">
        <f>'6. Investeringen per jaar'!I29</f>
        <v>1</v>
      </c>
      <c r="K32" s="65"/>
      <c r="L32" s="123">
        <f t="shared" si="1"/>
        <v>2011</v>
      </c>
      <c r="M32" s="87">
        <f t="shared" si="2"/>
        <v>9810</v>
      </c>
      <c r="N32" s="117">
        <f t="shared" si="3"/>
        <v>0</v>
      </c>
      <c r="O32" s="87" t="b">
        <f t="shared" si="4"/>
        <v>0</v>
      </c>
      <c r="P32" s="117">
        <f>INDEX('2. Reguleringsparameters'!$D$44:$E$50,MATCH(C32,'2. Reguleringsparameters'!$B$44:$B$50,0),MATCH(D32,'2. Reguleringsparameters'!$D$43:$E$43,0))</f>
        <v>0.5</v>
      </c>
      <c r="Q32" s="65"/>
      <c r="R32" s="87">
        <f t="shared" si="6"/>
        <v>0</v>
      </c>
      <c r="S32" s="87">
        <f t="shared" si="6"/>
        <v>0</v>
      </c>
      <c r="T32" s="87">
        <f t="shared" si="6"/>
        <v>0</v>
      </c>
      <c r="U32" s="87">
        <f t="shared" si="6"/>
        <v>0</v>
      </c>
      <c r="V32" s="87">
        <f t="shared" si="6"/>
        <v>0</v>
      </c>
      <c r="W32" s="87">
        <f t="shared" si="6"/>
        <v>0</v>
      </c>
      <c r="X32" s="87">
        <f t="shared" si="6"/>
        <v>0</v>
      </c>
      <c r="Y32" s="87">
        <f t="shared" si="6"/>
        <v>0</v>
      </c>
      <c r="Z32" s="87">
        <f t="shared" si="6"/>
        <v>0</v>
      </c>
      <c r="AA32" s="87">
        <f t="shared" si="6"/>
        <v>0</v>
      </c>
      <c r="AB32" s="87">
        <f t="shared" si="6"/>
        <v>0</v>
      </c>
      <c r="AC32" s="87">
        <f t="shared" si="6"/>
        <v>0</v>
      </c>
      <c r="AD32" s="87">
        <f t="shared" si="6"/>
        <v>0</v>
      </c>
      <c r="AE32" s="87">
        <f t="shared" si="6"/>
        <v>0</v>
      </c>
      <c r="AF32" s="87">
        <f t="shared" si="6"/>
        <v>0</v>
      </c>
      <c r="AG32" s="87">
        <f t="shared" si="6"/>
        <v>0</v>
      </c>
      <c r="AI32" s="149"/>
      <c r="AJ32" s="128"/>
    </row>
    <row r="33" spans="1:36" s="20" customFormat="1" x14ac:dyDescent="0.2">
      <c r="A33" s="65"/>
      <c r="B33" s="86">
        <f>'3. Investeringen'!B30</f>
        <v>16</v>
      </c>
      <c r="C33" s="86" t="str">
        <f>'3. Investeringen'!C30</f>
        <v>Nieuwe investeringen</v>
      </c>
      <c r="D33" s="86" t="str">
        <f>'3. Investeringen'!F30</f>
        <v>TD</v>
      </c>
      <c r="E33" s="121">
        <f>'3. Investeringen'!K30</f>
        <v>2006</v>
      </c>
      <c r="F33" s="173">
        <f>'3. Investeringen'!M30</f>
        <v>50.5</v>
      </c>
      <c r="G33" s="121">
        <f>'3. Investeringen'!N30</f>
        <v>2011</v>
      </c>
      <c r="H33" s="86">
        <f>'3. Investeringen'!O30</f>
        <v>2806805.1559314542</v>
      </c>
      <c r="I33" s="65"/>
      <c r="J33" s="86">
        <f>'6. Investeringen per jaar'!I30</f>
        <v>1</v>
      </c>
      <c r="K33" s="65"/>
      <c r="L33" s="123">
        <f t="shared" si="1"/>
        <v>2061.5</v>
      </c>
      <c r="M33" s="87">
        <f t="shared" si="2"/>
        <v>2195421.8546394543</v>
      </c>
      <c r="N33" s="117">
        <f t="shared" si="3"/>
        <v>39.5</v>
      </c>
      <c r="O33" s="87" t="b">
        <f t="shared" si="4"/>
        <v>0</v>
      </c>
      <c r="P33" s="117">
        <f>INDEX('2. Reguleringsparameters'!$D$44:$E$50,MATCH(C33,'2. Reguleringsparameters'!$B$44:$B$50,0),MATCH(D33,'2. Reguleringsparameters'!$D$43:$E$43,0))</f>
        <v>0.5</v>
      </c>
      <c r="Q33" s="65"/>
      <c r="R33" s="87">
        <f t="shared" si="6"/>
        <v>55580.300117454535</v>
      </c>
      <c r="S33" s="87">
        <f t="shared" si="6"/>
        <v>55580.300117454535</v>
      </c>
      <c r="T33" s="87">
        <f t="shared" si="6"/>
        <v>55580.300117454535</v>
      </c>
      <c r="U33" s="87">
        <f t="shared" si="6"/>
        <v>55580.300117454535</v>
      </c>
      <c r="V33" s="87">
        <f t="shared" si="6"/>
        <v>55580.300117454535</v>
      </c>
      <c r="W33" s="87">
        <f t="shared" si="6"/>
        <v>55580.300117454535</v>
      </c>
      <c r="X33" s="87">
        <f t="shared" si="6"/>
        <v>55580.300117454535</v>
      </c>
      <c r="Y33" s="87">
        <f t="shared" si="6"/>
        <v>55580.300117454535</v>
      </c>
      <c r="Z33" s="87">
        <f t="shared" si="6"/>
        <v>55580.300117454535</v>
      </c>
      <c r="AA33" s="87">
        <f t="shared" si="6"/>
        <v>55580.300117454535</v>
      </c>
      <c r="AB33" s="87">
        <f t="shared" si="6"/>
        <v>55580.300117454535</v>
      </c>
      <c r="AC33" s="87">
        <f t="shared" si="6"/>
        <v>66696.360140945442</v>
      </c>
      <c r="AD33" s="87">
        <f t="shared" si="6"/>
        <v>64670.141605017991</v>
      </c>
      <c r="AE33" s="87">
        <f t="shared" si="6"/>
        <v>62705.479075245297</v>
      </c>
      <c r="AF33" s="87">
        <f t="shared" si="6"/>
        <v>60800.502495744171</v>
      </c>
      <c r="AG33" s="87">
        <f t="shared" si="6"/>
        <v>58953.398622455737</v>
      </c>
      <c r="AI33" s="149"/>
      <c r="AJ33" s="128"/>
    </row>
    <row r="34" spans="1:36" s="20" customFormat="1" x14ac:dyDescent="0.2">
      <c r="A34" s="65"/>
      <c r="B34" s="86">
        <f>'3. Investeringen'!B31</f>
        <v>17</v>
      </c>
      <c r="C34" s="86" t="str">
        <f>'3. Investeringen'!C31</f>
        <v>Nieuwe investeringen</v>
      </c>
      <c r="D34" s="86" t="str">
        <f>'3. Investeringen'!F31</f>
        <v>TD</v>
      </c>
      <c r="E34" s="121">
        <f>'3. Investeringen'!K31</f>
        <v>2006</v>
      </c>
      <c r="F34" s="173">
        <f>'3. Investeringen'!M31</f>
        <v>40.5</v>
      </c>
      <c r="G34" s="121">
        <f>'3. Investeringen'!N31</f>
        <v>2011</v>
      </c>
      <c r="H34" s="86">
        <f>'3. Investeringen'!O31</f>
        <v>12586853.217299787</v>
      </c>
      <c r="I34" s="65"/>
      <c r="J34" s="86">
        <f>'6. Investeringen per jaar'!I31</f>
        <v>1</v>
      </c>
      <c r="K34" s="65"/>
      <c r="L34" s="123">
        <f t="shared" si="1"/>
        <v>2051.5</v>
      </c>
      <c r="M34" s="87">
        <f t="shared" si="2"/>
        <v>9168201.7261813283</v>
      </c>
      <c r="N34" s="117">
        <f t="shared" si="3"/>
        <v>29.5</v>
      </c>
      <c r="O34" s="87" t="b">
        <f t="shared" si="4"/>
        <v>0</v>
      </c>
      <c r="P34" s="117">
        <f>INDEX('2. Reguleringsparameters'!$D$44:$E$50,MATCH(C34,'2. Reguleringsparameters'!$B$44:$B$50,0),MATCH(D34,'2. Reguleringsparameters'!$D$43:$E$43,0))</f>
        <v>0.5</v>
      </c>
      <c r="Q34" s="65"/>
      <c r="R34" s="87">
        <f t="shared" si="6"/>
        <v>310786.49919258733</v>
      </c>
      <c r="S34" s="87">
        <f t="shared" si="6"/>
        <v>310786.49919258733</v>
      </c>
      <c r="T34" s="87">
        <f t="shared" si="6"/>
        <v>310786.49919258733</v>
      </c>
      <c r="U34" s="87">
        <f t="shared" si="6"/>
        <v>310786.49919258733</v>
      </c>
      <c r="V34" s="87">
        <f t="shared" si="6"/>
        <v>310786.49919258733</v>
      </c>
      <c r="W34" s="87">
        <f t="shared" si="6"/>
        <v>310786.49919258733</v>
      </c>
      <c r="X34" s="87">
        <f t="shared" si="6"/>
        <v>310786.49919258733</v>
      </c>
      <c r="Y34" s="87">
        <f t="shared" si="6"/>
        <v>310786.49919258733</v>
      </c>
      <c r="Z34" s="87">
        <f t="shared" si="6"/>
        <v>310786.49919258733</v>
      </c>
      <c r="AA34" s="87">
        <f t="shared" si="6"/>
        <v>310786.49919258733</v>
      </c>
      <c r="AB34" s="87">
        <f t="shared" si="6"/>
        <v>310786.49919258733</v>
      </c>
      <c r="AC34" s="87">
        <f t="shared" si="6"/>
        <v>372943.79903110483</v>
      </c>
      <c r="AD34" s="87">
        <f t="shared" si="6"/>
        <v>357773.20381628023</v>
      </c>
      <c r="AE34" s="87">
        <f t="shared" si="6"/>
        <v>343219.71755934681</v>
      </c>
      <c r="AF34" s="87">
        <f t="shared" si="6"/>
        <v>329258.23752303439</v>
      </c>
      <c r="AG34" s="87">
        <f t="shared" si="6"/>
        <v>315864.68209836865</v>
      </c>
      <c r="AI34" s="149"/>
      <c r="AJ34" s="128"/>
    </row>
    <row r="35" spans="1:36" s="20" customFormat="1" x14ac:dyDescent="0.2">
      <c r="A35" s="65"/>
      <c r="B35" s="86">
        <f>'3. Investeringen'!B32</f>
        <v>18</v>
      </c>
      <c r="C35" s="86" t="str">
        <f>'3. Investeringen'!C32</f>
        <v>Nieuwe investeringen</v>
      </c>
      <c r="D35" s="86" t="str">
        <f>'3. Investeringen'!F32</f>
        <v>TD</v>
      </c>
      <c r="E35" s="121">
        <f>'3. Investeringen'!K32</f>
        <v>2006</v>
      </c>
      <c r="F35" s="173">
        <f>'3. Investeringen'!M32</f>
        <v>25.5</v>
      </c>
      <c r="G35" s="121">
        <f>'3. Investeringen'!N32</f>
        <v>2011</v>
      </c>
      <c r="H35" s="86">
        <f>'3. Investeringen'!O32</f>
        <v>2689931.9027566351</v>
      </c>
      <c r="I35" s="65"/>
      <c r="J35" s="86">
        <f>'6. Investeringen per jaar'!I32</f>
        <v>1</v>
      </c>
      <c r="K35" s="65"/>
      <c r="L35" s="123">
        <f t="shared" si="1"/>
        <v>2036.5</v>
      </c>
      <c r="M35" s="87">
        <f t="shared" si="2"/>
        <v>1529569.1211753413</v>
      </c>
      <c r="N35" s="117">
        <f t="shared" si="3"/>
        <v>14.5</v>
      </c>
      <c r="O35" s="87" t="b">
        <f t="shared" si="4"/>
        <v>0</v>
      </c>
      <c r="P35" s="117">
        <f>INDEX('2. Reguleringsparameters'!$D$44:$E$50,MATCH(C35,'2. Reguleringsparameters'!$B$44:$B$50,0),MATCH(D35,'2. Reguleringsparameters'!$D$43:$E$43,0))</f>
        <v>0.5</v>
      </c>
      <c r="Q35" s="65"/>
      <c r="R35" s="87">
        <f t="shared" si="6"/>
        <v>105487.52559829941</v>
      </c>
      <c r="S35" s="87">
        <f t="shared" si="6"/>
        <v>105487.52559829943</v>
      </c>
      <c r="T35" s="87">
        <f t="shared" si="6"/>
        <v>105487.52559829943</v>
      </c>
      <c r="U35" s="87">
        <f t="shared" si="6"/>
        <v>105487.52559829943</v>
      </c>
      <c r="V35" s="87">
        <f t="shared" si="6"/>
        <v>105487.52559829943</v>
      </c>
      <c r="W35" s="87">
        <f t="shared" si="6"/>
        <v>105487.52559829943</v>
      </c>
      <c r="X35" s="87">
        <f t="shared" si="6"/>
        <v>105487.52559829943</v>
      </c>
      <c r="Y35" s="87">
        <f t="shared" si="6"/>
        <v>105487.52559829943</v>
      </c>
      <c r="Z35" s="87">
        <f t="shared" si="6"/>
        <v>105487.52559829943</v>
      </c>
      <c r="AA35" s="87">
        <f t="shared" si="6"/>
        <v>105487.52559829943</v>
      </c>
      <c r="AB35" s="87">
        <f t="shared" si="6"/>
        <v>105487.52559829943</v>
      </c>
      <c r="AC35" s="87">
        <f t="shared" si="6"/>
        <v>126585.03071795928</v>
      </c>
      <c r="AD35" s="87">
        <f t="shared" si="6"/>
        <v>116109.02817578334</v>
      </c>
      <c r="AE35" s="87">
        <f t="shared" si="6"/>
        <v>106500.0051543392</v>
      </c>
      <c r="AF35" s="87">
        <f t="shared" si="6"/>
        <v>102641.30931541389</v>
      </c>
      <c r="AG35" s="87">
        <f t="shared" si="6"/>
        <v>102641.30931541389</v>
      </c>
      <c r="AI35" s="149"/>
      <c r="AJ35" s="128"/>
    </row>
    <row r="36" spans="1:36" s="20" customFormat="1" x14ac:dyDescent="0.2">
      <c r="A36" s="65"/>
      <c r="B36" s="86">
        <f>'3. Investeringen'!B33</f>
        <v>19</v>
      </c>
      <c r="C36" s="86" t="str">
        <f>'3. Investeringen'!C33</f>
        <v>Nieuwe investeringen</v>
      </c>
      <c r="D36" s="86" t="str">
        <f>'3. Investeringen'!F33</f>
        <v>TD</v>
      </c>
      <c r="E36" s="121">
        <f>'3. Investeringen'!K33</f>
        <v>2006</v>
      </c>
      <c r="F36" s="173">
        <f>'3. Investeringen'!M33</f>
        <v>5.5</v>
      </c>
      <c r="G36" s="121">
        <f>'3. Investeringen'!N33</f>
        <v>2011</v>
      </c>
      <c r="H36" s="86">
        <f>'3. Investeringen'!O33</f>
        <v>978748.70487950533</v>
      </c>
      <c r="I36" s="65"/>
      <c r="J36" s="86">
        <f>'6. Investeringen per jaar'!I33</f>
        <v>1</v>
      </c>
      <c r="K36" s="65"/>
      <c r="L36" s="123">
        <f t="shared" si="1"/>
        <v>2016.5</v>
      </c>
      <c r="M36" s="87">
        <f t="shared" si="2"/>
        <v>0</v>
      </c>
      <c r="N36" s="117">
        <f t="shared" si="3"/>
        <v>0</v>
      </c>
      <c r="O36" s="87" t="b">
        <f t="shared" si="4"/>
        <v>0</v>
      </c>
      <c r="P36" s="117">
        <f>INDEX('2. Reguleringsparameters'!$D$44:$E$50,MATCH(C36,'2. Reguleringsparameters'!$B$44:$B$50,0),MATCH(D36,'2. Reguleringsparameters'!$D$43:$E$43,0))</f>
        <v>0.5</v>
      </c>
      <c r="Q36" s="65"/>
      <c r="R36" s="87">
        <f t="shared" si="6"/>
        <v>177954.30997809189</v>
      </c>
      <c r="S36" s="87">
        <f t="shared" si="6"/>
        <v>177954.30997809189</v>
      </c>
      <c r="T36" s="87">
        <f t="shared" si="6"/>
        <v>177954.30997809189</v>
      </c>
      <c r="U36" s="87">
        <f t="shared" si="6"/>
        <v>177954.30997809189</v>
      </c>
      <c r="V36" s="87">
        <f t="shared" si="6"/>
        <v>177954.30997809189</v>
      </c>
      <c r="W36" s="87">
        <f t="shared" si="6"/>
        <v>88977.154989045943</v>
      </c>
      <c r="X36" s="87">
        <f t="shared" si="6"/>
        <v>0</v>
      </c>
      <c r="Y36" s="87">
        <f t="shared" si="6"/>
        <v>0</v>
      </c>
      <c r="Z36" s="87">
        <f t="shared" si="6"/>
        <v>0</v>
      </c>
      <c r="AA36" s="87">
        <f t="shared" si="6"/>
        <v>0</v>
      </c>
      <c r="AB36" s="87">
        <f t="shared" si="6"/>
        <v>0</v>
      </c>
      <c r="AC36" s="87">
        <f t="shared" si="6"/>
        <v>0</v>
      </c>
      <c r="AD36" s="87">
        <f t="shared" si="6"/>
        <v>0</v>
      </c>
      <c r="AE36" s="87">
        <f t="shared" si="6"/>
        <v>0</v>
      </c>
      <c r="AF36" s="87">
        <f t="shared" si="6"/>
        <v>0</v>
      </c>
      <c r="AG36" s="87">
        <f t="shared" si="6"/>
        <v>0</v>
      </c>
      <c r="AI36" s="149"/>
      <c r="AJ36" s="128"/>
    </row>
    <row r="37" spans="1:36" s="20" customFormat="1" x14ac:dyDescent="0.2">
      <c r="A37" s="65"/>
      <c r="B37" s="86">
        <f>'3. Investeringen'!B34</f>
        <v>20</v>
      </c>
      <c r="C37" s="86" t="str">
        <f>'3. Investeringen'!C34</f>
        <v>Nieuwe investeringen</v>
      </c>
      <c r="D37" s="86" t="str">
        <f>'3. Investeringen'!F34</f>
        <v>TD</v>
      </c>
      <c r="E37" s="121">
        <f>'3. Investeringen'!K34</f>
        <v>2006</v>
      </c>
      <c r="F37" s="173">
        <f>'3. Investeringen'!M34</f>
        <v>0.5</v>
      </c>
      <c r="G37" s="121">
        <f>'3. Investeringen'!N34</f>
        <v>2011</v>
      </c>
      <c r="H37" s="86">
        <f>'3. Investeringen'!O34</f>
        <v>310888.88888888899</v>
      </c>
      <c r="I37" s="65"/>
      <c r="J37" s="86">
        <f>'6. Investeringen per jaar'!I34</f>
        <v>1</v>
      </c>
      <c r="K37" s="65"/>
      <c r="L37" s="123">
        <f t="shared" si="1"/>
        <v>2011.5</v>
      </c>
      <c r="M37" s="87">
        <f t="shared" si="2"/>
        <v>0</v>
      </c>
      <c r="N37" s="117">
        <f t="shared" si="3"/>
        <v>0</v>
      </c>
      <c r="O37" s="87" t="b">
        <f t="shared" si="4"/>
        <v>0</v>
      </c>
      <c r="P37" s="117">
        <f>INDEX('2. Reguleringsparameters'!$D$44:$E$50,MATCH(C37,'2. Reguleringsparameters'!$B$44:$B$50,0),MATCH(D37,'2. Reguleringsparameters'!$D$43:$E$43,0))</f>
        <v>0.5</v>
      </c>
      <c r="Q37" s="65"/>
      <c r="R37" s="87">
        <f t="shared" si="6"/>
        <v>310888.88888888899</v>
      </c>
      <c r="S37" s="87">
        <f t="shared" si="6"/>
        <v>0</v>
      </c>
      <c r="T37" s="87">
        <f t="shared" si="6"/>
        <v>0</v>
      </c>
      <c r="U37" s="87">
        <f t="shared" si="6"/>
        <v>0</v>
      </c>
      <c r="V37" s="87">
        <f t="shared" si="6"/>
        <v>0</v>
      </c>
      <c r="W37" s="87">
        <f t="shared" si="6"/>
        <v>0</v>
      </c>
      <c r="X37" s="87">
        <f t="shared" si="6"/>
        <v>0</v>
      </c>
      <c r="Y37" s="87">
        <f t="shared" si="6"/>
        <v>0</v>
      </c>
      <c r="Z37" s="87">
        <f t="shared" si="6"/>
        <v>0</v>
      </c>
      <c r="AA37" s="87">
        <f t="shared" si="6"/>
        <v>0</v>
      </c>
      <c r="AB37" s="87">
        <f t="shared" si="6"/>
        <v>0</v>
      </c>
      <c r="AC37" s="87">
        <f t="shared" si="6"/>
        <v>0</v>
      </c>
      <c r="AD37" s="87">
        <f t="shared" si="6"/>
        <v>0</v>
      </c>
      <c r="AE37" s="87">
        <f t="shared" si="6"/>
        <v>0</v>
      </c>
      <c r="AF37" s="87">
        <f t="shared" si="6"/>
        <v>0</v>
      </c>
      <c r="AG37" s="87">
        <f t="shared" si="6"/>
        <v>0</v>
      </c>
      <c r="AI37" s="149"/>
      <c r="AJ37" s="128"/>
    </row>
    <row r="38" spans="1:36" s="20" customFormat="1" x14ac:dyDescent="0.2">
      <c r="A38" s="65"/>
      <c r="B38" s="86">
        <f>'3. Investeringen'!B35</f>
        <v>21</v>
      </c>
      <c r="C38" s="86" t="str">
        <f>'3. Investeringen'!C35</f>
        <v>Nieuwe investeringen</v>
      </c>
      <c r="D38" s="86" t="str">
        <f>'3. Investeringen'!F35</f>
        <v>TD</v>
      </c>
      <c r="E38" s="121">
        <f>'3. Investeringen'!K35</f>
        <v>2006</v>
      </c>
      <c r="F38" s="173">
        <f>'3. Investeringen'!M35</f>
        <v>0</v>
      </c>
      <c r="G38" s="121">
        <f>'3. Investeringen'!N35</f>
        <v>2011</v>
      </c>
      <c r="H38" s="86">
        <f>'3. Investeringen'!O35</f>
        <v>1218.4400000000005</v>
      </c>
      <c r="I38" s="65"/>
      <c r="J38" s="86">
        <f>'6. Investeringen per jaar'!I35</f>
        <v>1</v>
      </c>
      <c r="K38" s="65"/>
      <c r="L38" s="123">
        <f t="shared" si="1"/>
        <v>2011</v>
      </c>
      <c r="M38" s="87">
        <f t="shared" si="2"/>
        <v>1218.4400000000005</v>
      </c>
      <c r="N38" s="117">
        <f t="shared" si="3"/>
        <v>0</v>
      </c>
      <c r="O38" s="87" t="b">
        <f t="shared" si="4"/>
        <v>0</v>
      </c>
      <c r="P38" s="117">
        <f>INDEX('2. Reguleringsparameters'!$D$44:$E$50,MATCH(C38,'2. Reguleringsparameters'!$B$44:$B$50,0),MATCH(D38,'2. Reguleringsparameters'!$D$43:$E$43,0))</f>
        <v>0.5</v>
      </c>
      <c r="Q38" s="65"/>
      <c r="R38" s="87">
        <f t="shared" ref="R38:AG47" si="7">$J38*IF($O38,-1,1)*
IF(OR(R$10&gt;$L38,R$10&lt;$E38,$F38=0),0,
IF(R$10&lt;2022,
IF($E38&lt;2011,
VDB(
ABS($H38),
0,
$F38,
R$10-$G38,
IF(R$10-$G38+1&lt;$F38,R$10-$G38+1,$F38),
1),
VDB(
ABS($H38),
0,
$F38,
MAX(0,R$10-$G38-$P38),
IF(R$10-$G38-$P38+1&lt;$F38,R$10-$G38-$P38+1,$F38),
1)),
IF($E38&lt;2022,
VDB(
ABS($M38),
0,
$N38,
R$10-2022,
IF(R$10-2022+1&lt;$N38,R$10-2022+1,$N38),
$G$12),
VDB(
ABS($M38),
0,
$N38,
MAX(0,R$10-2022-$P38),
IF(R$10-2022-$P38+1&lt;$N38,R$10-2022-$P38+1,$N38),
$G$12))
))</f>
        <v>0</v>
      </c>
      <c r="S38" s="87">
        <f t="shared" si="7"/>
        <v>0</v>
      </c>
      <c r="T38" s="87">
        <f t="shared" si="7"/>
        <v>0</v>
      </c>
      <c r="U38" s="87">
        <f t="shared" si="7"/>
        <v>0</v>
      </c>
      <c r="V38" s="87">
        <f t="shared" si="7"/>
        <v>0</v>
      </c>
      <c r="W38" s="87">
        <f t="shared" si="7"/>
        <v>0</v>
      </c>
      <c r="X38" s="87">
        <f t="shared" si="7"/>
        <v>0</v>
      </c>
      <c r="Y38" s="87">
        <f t="shared" si="7"/>
        <v>0</v>
      </c>
      <c r="Z38" s="87">
        <f t="shared" si="7"/>
        <v>0</v>
      </c>
      <c r="AA38" s="87">
        <f t="shared" si="7"/>
        <v>0</v>
      </c>
      <c r="AB38" s="87">
        <f t="shared" si="7"/>
        <v>0</v>
      </c>
      <c r="AC38" s="87">
        <f t="shared" si="7"/>
        <v>0</v>
      </c>
      <c r="AD38" s="87">
        <f t="shared" si="7"/>
        <v>0</v>
      </c>
      <c r="AE38" s="87">
        <f t="shared" si="7"/>
        <v>0</v>
      </c>
      <c r="AF38" s="87">
        <f t="shared" si="7"/>
        <v>0</v>
      </c>
      <c r="AG38" s="87">
        <f t="shared" si="7"/>
        <v>0</v>
      </c>
      <c r="AI38" s="149"/>
      <c r="AJ38" s="128"/>
    </row>
    <row r="39" spans="1:36" s="20" customFormat="1" x14ac:dyDescent="0.2">
      <c r="A39" s="65"/>
      <c r="B39" s="86">
        <f>'3. Investeringen'!B36</f>
        <v>22</v>
      </c>
      <c r="C39" s="86" t="str">
        <f>'3. Investeringen'!C36</f>
        <v>Nieuwe investeringen</v>
      </c>
      <c r="D39" s="86" t="str">
        <f>'3. Investeringen'!F36</f>
        <v>TD</v>
      </c>
      <c r="E39" s="121">
        <f>'3. Investeringen'!K36</f>
        <v>2007</v>
      </c>
      <c r="F39" s="173">
        <f>'3. Investeringen'!M36</f>
        <v>51.5</v>
      </c>
      <c r="G39" s="121">
        <f>'3. Investeringen'!N36</f>
        <v>2011</v>
      </c>
      <c r="H39" s="86">
        <f>'3. Investeringen'!O36</f>
        <v>4683248.1753909187</v>
      </c>
      <c r="I39" s="65"/>
      <c r="J39" s="86">
        <f>'6. Investeringen per jaar'!I36</f>
        <v>1</v>
      </c>
      <c r="K39" s="65"/>
      <c r="L39" s="123">
        <f t="shared" si="1"/>
        <v>2062.5</v>
      </c>
      <c r="M39" s="87">
        <f t="shared" si="2"/>
        <v>3682942.7398705282</v>
      </c>
      <c r="N39" s="117">
        <f t="shared" si="3"/>
        <v>40.5</v>
      </c>
      <c r="O39" s="87" t="b">
        <f t="shared" si="4"/>
        <v>0</v>
      </c>
      <c r="P39" s="117">
        <f>INDEX('2. Reguleringsparameters'!$D$44:$E$50,MATCH(C39,'2. Reguleringsparameters'!$B$44:$B$50,0),MATCH(D39,'2. Reguleringsparameters'!$D$43:$E$43,0))</f>
        <v>0.5</v>
      </c>
      <c r="Q39" s="65"/>
      <c r="R39" s="87">
        <f t="shared" si="7"/>
        <v>90936.857774580945</v>
      </c>
      <c r="S39" s="87">
        <f t="shared" si="7"/>
        <v>90936.857774580945</v>
      </c>
      <c r="T39" s="87">
        <f t="shared" si="7"/>
        <v>90936.857774580945</v>
      </c>
      <c r="U39" s="87">
        <f t="shared" si="7"/>
        <v>90936.857774580945</v>
      </c>
      <c r="V39" s="87">
        <f t="shared" si="7"/>
        <v>90936.857774580945</v>
      </c>
      <c r="W39" s="87">
        <f t="shared" si="7"/>
        <v>90936.857774580945</v>
      </c>
      <c r="X39" s="87">
        <f t="shared" si="7"/>
        <v>90936.857774580945</v>
      </c>
      <c r="Y39" s="87">
        <f t="shared" si="7"/>
        <v>90936.857774580945</v>
      </c>
      <c r="Z39" s="87">
        <f t="shared" si="7"/>
        <v>90936.857774580945</v>
      </c>
      <c r="AA39" s="87">
        <f t="shared" si="7"/>
        <v>90936.857774580945</v>
      </c>
      <c r="AB39" s="87">
        <f t="shared" si="7"/>
        <v>90936.857774580945</v>
      </c>
      <c r="AC39" s="87">
        <f t="shared" si="7"/>
        <v>109124.22932949712</v>
      </c>
      <c r="AD39" s="87">
        <f t="shared" si="7"/>
        <v>105890.91883084536</v>
      </c>
      <c r="AE39" s="87">
        <f t="shared" si="7"/>
        <v>102753.41012474624</v>
      </c>
      <c r="AF39" s="87">
        <f t="shared" si="7"/>
        <v>99708.864639568565</v>
      </c>
      <c r="AG39" s="87">
        <f t="shared" si="7"/>
        <v>96754.527909507276</v>
      </c>
      <c r="AI39" s="149"/>
      <c r="AJ39" s="128"/>
    </row>
    <row r="40" spans="1:36" s="20" customFormat="1" x14ac:dyDescent="0.2">
      <c r="A40" s="65"/>
      <c r="B40" s="86">
        <f>'3. Investeringen'!B37</f>
        <v>23</v>
      </c>
      <c r="C40" s="86" t="str">
        <f>'3. Investeringen'!C37</f>
        <v>Nieuwe investeringen</v>
      </c>
      <c r="D40" s="86" t="str">
        <f>'3. Investeringen'!F37</f>
        <v>TD</v>
      </c>
      <c r="E40" s="121">
        <f>'3. Investeringen'!K37</f>
        <v>2007</v>
      </c>
      <c r="F40" s="173">
        <f>'3. Investeringen'!M37</f>
        <v>41.5</v>
      </c>
      <c r="G40" s="121">
        <f>'3. Investeringen'!N37</f>
        <v>2011</v>
      </c>
      <c r="H40" s="86">
        <f>'3. Investeringen'!O37</f>
        <v>15964089.620305201</v>
      </c>
      <c r="I40" s="65"/>
      <c r="J40" s="86">
        <f>'6. Investeringen per jaar'!I37</f>
        <v>1</v>
      </c>
      <c r="K40" s="65"/>
      <c r="L40" s="123">
        <f t="shared" si="1"/>
        <v>2052.5</v>
      </c>
      <c r="M40" s="87">
        <f t="shared" si="2"/>
        <v>11732644.178778522</v>
      </c>
      <c r="N40" s="117">
        <f t="shared" si="3"/>
        <v>30.5</v>
      </c>
      <c r="O40" s="87" t="b">
        <f t="shared" si="4"/>
        <v>0</v>
      </c>
      <c r="P40" s="117">
        <f>INDEX('2. Reguleringsparameters'!$D$44:$E$50,MATCH(C40,'2. Reguleringsparameters'!$B$44:$B$50,0),MATCH(D40,'2. Reguleringsparameters'!$D$43:$E$43,0))</f>
        <v>0.5</v>
      </c>
      <c r="Q40" s="65"/>
      <c r="R40" s="87">
        <f t="shared" si="7"/>
        <v>384676.85832060728</v>
      </c>
      <c r="S40" s="87">
        <f t="shared" si="7"/>
        <v>384676.85832060728</v>
      </c>
      <c r="T40" s="87">
        <f t="shared" si="7"/>
        <v>384676.85832060728</v>
      </c>
      <c r="U40" s="87">
        <f t="shared" si="7"/>
        <v>384676.85832060728</v>
      </c>
      <c r="V40" s="87">
        <f t="shared" si="7"/>
        <v>384676.85832060728</v>
      </c>
      <c r="W40" s="87">
        <f t="shared" si="7"/>
        <v>384676.85832060728</v>
      </c>
      <c r="X40" s="87">
        <f t="shared" si="7"/>
        <v>384676.85832060728</v>
      </c>
      <c r="Y40" s="87">
        <f t="shared" si="7"/>
        <v>384676.85832060728</v>
      </c>
      <c r="Z40" s="87">
        <f t="shared" si="7"/>
        <v>384676.85832060728</v>
      </c>
      <c r="AA40" s="87">
        <f t="shared" si="7"/>
        <v>384676.85832060728</v>
      </c>
      <c r="AB40" s="87">
        <f t="shared" si="7"/>
        <v>384676.85832060728</v>
      </c>
      <c r="AC40" s="87">
        <f t="shared" si="7"/>
        <v>461612.22998472868</v>
      </c>
      <c r="AD40" s="87">
        <f t="shared" si="7"/>
        <v>443450.43732959183</v>
      </c>
      <c r="AE40" s="87">
        <f t="shared" si="7"/>
        <v>426003.20700842753</v>
      </c>
      <c r="AF40" s="87">
        <f t="shared" si="7"/>
        <v>409242.42509334191</v>
      </c>
      <c r="AG40" s="87">
        <f t="shared" si="7"/>
        <v>393141.08377819404</v>
      </c>
      <c r="AI40" s="149"/>
      <c r="AJ40" s="128"/>
    </row>
    <row r="41" spans="1:36" s="20" customFormat="1" x14ac:dyDescent="0.2">
      <c r="A41" s="65"/>
      <c r="B41" s="86">
        <f>'3. Investeringen'!B38</f>
        <v>24</v>
      </c>
      <c r="C41" s="86" t="str">
        <f>'3. Investeringen'!C38</f>
        <v>Nieuwe investeringen</v>
      </c>
      <c r="D41" s="86" t="str">
        <f>'3. Investeringen'!F38</f>
        <v>TD</v>
      </c>
      <c r="E41" s="121">
        <f>'3. Investeringen'!K38</f>
        <v>2007</v>
      </c>
      <c r="F41" s="173">
        <f>'3. Investeringen'!M38</f>
        <v>26.5</v>
      </c>
      <c r="G41" s="121">
        <f>'3. Investeringen'!N38</f>
        <v>2011</v>
      </c>
      <c r="H41" s="86">
        <f>'3. Investeringen'!O38</f>
        <v>4100051.5902333329</v>
      </c>
      <c r="I41" s="65"/>
      <c r="J41" s="86">
        <f>'6. Investeringen per jaar'!I38</f>
        <v>1</v>
      </c>
      <c r="K41" s="65"/>
      <c r="L41" s="123">
        <f t="shared" si="1"/>
        <v>2037.5</v>
      </c>
      <c r="M41" s="87">
        <f t="shared" si="2"/>
        <v>2398143.382966666</v>
      </c>
      <c r="N41" s="117">
        <f t="shared" si="3"/>
        <v>15.5</v>
      </c>
      <c r="O41" s="87" t="b">
        <f t="shared" si="4"/>
        <v>0</v>
      </c>
      <c r="P41" s="117">
        <f>INDEX('2. Reguleringsparameters'!$D$44:$E$50,MATCH(C41,'2. Reguleringsparameters'!$B$44:$B$50,0),MATCH(D41,'2. Reguleringsparameters'!$D$43:$E$43,0))</f>
        <v>0.5</v>
      </c>
      <c r="Q41" s="65"/>
      <c r="R41" s="87">
        <f t="shared" si="7"/>
        <v>154718.92793333333</v>
      </c>
      <c r="S41" s="87">
        <f t="shared" si="7"/>
        <v>154718.92793333333</v>
      </c>
      <c r="T41" s="87">
        <f t="shared" si="7"/>
        <v>154718.92793333333</v>
      </c>
      <c r="U41" s="87">
        <f t="shared" si="7"/>
        <v>154718.92793333333</v>
      </c>
      <c r="V41" s="87">
        <f t="shared" si="7"/>
        <v>154718.92793333333</v>
      </c>
      <c r="W41" s="87">
        <f t="shared" si="7"/>
        <v>154718.92793333333</v>
      </c>
      <c r="X41" s="87">
        <f t="shared" si="7"/>
        <v>154718.92793333333</v>
      </c>
      <c r="Y41" s="87">
        <f t="shared" si="7"/>
        <v>154718.92793333333</v>
      </c>
      <c r="Z41" s="87">
        <f t="shared" si="7"/>
        <v>154718.92793333333</v>
      </c>
      <c r="AA41" s="87">
        <f t="shared" si="7"/>
        <v>154718.92793333333</v>
      </c>
      <c r="AB41" s="87">
        <f t="shared" si="7"/>
        <v>154718.92793333333</v>
      </c>
      <c r="AC41" s="87">
        <f t="shared" si="7"/>
        <v>185662.71351999996</v>
      </c>
      <c r="AD41" s="87">
        <f t="shared" si="7"/>
        <v>171288.82602167741</v>
      </c>
      <c r="AE41" s="87">
        <f t="shared" si="7"/>
        <v>158027.75561999914</v>
      </c>
      <c r="AF41" s="87">
        <f t="shared" si="7"/>
        <v>150653.1270243992</v>
      </c>
      <c r="AG41" s="87">
        <f t="shared" si="7"/>
        <v>150653.1270243992</v>
      </c>
      <c r="AI41" s="149"/>
      <c r="AJ41" s="128"/>
    </row>
    <row r="42" spans="1:36" s="20" customFormat="1" x14ac:dyDescent="0.2">
      <c r="A42" s="65"/>
      <c r="B42" s="86">
        <f>'3. Investeringen'!B39</f>
        <v>25</v>
      </c>
      <c r="C42" s="86" t="str">
        <f>'3. Investeringen'!C39</f>
        <v>Nieuwe investeringen</v>
      </c>
      <c r="D42" s="86" t="str">
        <f>'3. Investeringen'!F39</f>
        <v>TD</v>
      </c>
      <c r="E42" s="121">
        <f>'3. Investeringen'!K39</f>
        <v>2007</v>
      </c>
      <c r="F42" s="173">
        <f>'3. Investeringen'!M39</f>
        <v>6.5</v>
      </c>
      <c r="G42" s="121">
        <f>'3. Investeringen'!N39</f>
        <v>2011</v>
      </c>
      <c r="H42" s="86">
        <f>'3. Investeringen'!O39</f>
        <v>1304596.3261500001</v>
      </c>
      <c r="I42" s="65"/>
      <c r="J42" s="86">
        <f>'6. Investeringen per jaar'!I39</f>
        <v>1</v>
      </c>
      <c r="K42" s="65"/>
      <c r="L42" s="123">
        <f t="shared" si="1"/>
        <v>2017.5</v>
      </c>
      <c r="M42" s="87">
        <f t="shared" si="2"/>
        <v>0</v>
      </c>
      <c r="N42" s="117">
        <f t="shared" si="3"/>
        <v>0</v>
      </c>
      <c r="O42" s="87" t="b">
        <f t="shared" si="4"/>
        <v>0</v>
      </c>
      <c r="P42" s="117">
        <f>INDEX('2. Reguleringsparameters'!$D$44:$E$50,MATCH(C42,'2. Reguleringsparameters'!$B$44:$B$50,0),MATCH(D42,'2. Reguleringsparameters'!$D$43:$E$43,0))</f>
        <v>0.5</v>
      </c>
      <c r="Q42" s="65"/>
      <c r="R42" s="87">
        <f t="shared" si="7"/>
        <v>200707.12710000001</v>
      </c>
      <c r="S42" s="87">
        <f t="shared" si="7"/>
        <v>200707.12710000004</v>
      </c>
      <c r="T42" s="87">
        <f t="shared" si="7"/>
        <v>200707.12710000004</v>
      </c>
      <c r="U42" s="87">
        <f t="shared" si="7"/>
        <v>200707.12710000004</v>
      </c>
      <c r="V42" s="87">
        <f t="shared" si="7"/>
        <v>200707.12710000004</v>
      </c>
      <c r="W42" s="87">
        <f t="shared" si="7"/>
        <v>200707.12710000004</v>
      </c>
      <c r="X42" s="87">
        <f t="shared" si="7"/>
        <v>100353.56355000002</v>
      </c>
      <c r="Y42" s="87">
        <f t="shared" si="7"/>
        <v>0</v>
      </c>
      <c r="Z42" s="87">
        <f t="shared" si="7"/>
        <v>0</v>
      </c>
      <c r="AA42" s="87">
        <f t="shared" si="7"/>
        <v>0</v>
      </c>
      <c r="AB42" s="87">
        <f t="shared" si="7"/>
        <v>0</v>
      </c>
      <c r="AC42" s="87">
        <f t="shared" si="7"/>
        <v>0</v>
      </c>
      <c r="AD42" s="87">
        <f t="shared" si="7"/>
        <v>0</v>
      </c>
      <c r="AE42" s="87">
        <f t="shared" si="7"/>
        <v>0</v>
      </c>
      <c r="AF42" s="87">
        <f t="shared" si="7"/>
        <v>0</v>
      </c>
      <c r="AG42" s="87">
        <f t="shared" si="7"/>
        <v>0</v>
      </c>
      <c r="AI42" s="149"/>
      <c r="AJ42" s="128"/>
    </row>
    <row r="43" spans="1:36" s="20" customFormat="1" x14ac:dyDescent="0.2">
      <c r="A43" s="65"/>
      <c r="B43" s="86">
        <f>'3. Investeringen'!B40</f>
        <v>26</v>
      </c>
      <c r="C43" s="86" t="str">
        <f>'3. Investeringen'!C40</f>
        <v>Nieuwe investeringen</v>
      </c>
      <c r="D43" s="86" t="str">
        <f>'3. Investeringen'!F40</f>
        <v>TD</v>
      </c>
      <c r="E43" s="121">
        <f>'3. Investeringen'!K40</f>
        <v>2007</v>
      </c>
      <c r="F43" s="173">
        <f>'3. Investeringen'!M40</f>
        <v>1.5</v>
      </c>
      <c r="G43" s="121">
        <f>'3. Investeringen'!N40</f>
        <v>2011</v>
      </c>
      <c r="H43" s="86">
        <f>'3. Investeringen'!O40</f>
        <v>1596297.7919999999</v>
      </c>
      <c r="I43" s="65"/>
      <c r="J43" s="86">
        <f>'6. Investeringen per jaar'!I40</f>
        <v>1</v>
      </c>
      <c r="K43" s="65"/>
      <c r="L43" s="123">
        <f t="shared" si="1"/>
        <v>2012.5</v>
      </c>
      <c r="M43" s="87">
        <f t="shared" si="2"/>
        <v>0</v>
      </c>
      <c r="N43" s="117">
        <f t="shared" si="3"/>
        <v>0</v>
      </c>
      <c r="O43" s="87" t="b">
        <f t="shared" si="4"/>
        <v>0</v>
      </c>
      <c r="P43" s="117">
        <f>INDEX('2. Reguleringsparameters'!$D$44:$E$50,MATCH(C43,'2. Reguleringsparameters'!$B$44:$B$50,0),MATCH(D43,'2. Reguleringsparameters'!$D$43:$E$43,0))</f>
        <v>0.5</v>
      </c>
      <c r="Q43" s="65"/>
      <c r="R43" s="87">
        <f t="shared" si="7"/>
        <v>1064198.5279999999</v>
      </c>
      <c r="S43" s="87">
        <f t="shared" si="7"/>
        <v>532099.26399999997</v>
      </c>
      <c r="T43" s="87">
        <f t="shared" si="7"/>
        <v>0</v>
      </c>
      <c r="U43" s="87">
        <f t="shared" si="7"/>
        <v>0</v>
      </c>
      <c r="V43" s="87">
        <f t="shared" si="7"/>
        <v>0</v>
      </c>
      <c r="W43" s="87">
        <f t="shared" si="7"/>
        <v>0</v>
      </c>
      <c r="X43" s="87">
        <f t="shared" si="7"/>
        <v>0</v>
      </c>
      <c r="Y43" s="87">
        <f t="shared" si="7"/>
        <v>0</v>
      </c>
      <c r="Z43" s="87">
        <f t="shared" si="7"/>
        <v>0</v>
      </c>
      <c r="AA43" s="87">
        <f t="shared" si="7"/>
        <v>0</v>
      </c>
      <c r="AB43" s="87">
        <f t="shared" si="7"/>
        <v>0</v>
      </c>
      <c r="AC43" s="87">
        <f t="shared" si="7"/>
        <v>0</v>
      </c>
      <c r="AD43" s="87">
        <f t="shared" si="7"/>
        <v>0</v>
      </c>
      <c r="AE43" s="87">
        <f t="shared" si="7"/>
        <v>0</v>
      </c>
      <c r="AF43" s="87">
        <f t="shared" si="7"/>
        <v>0</v>
      </c>
      <c r="AG43" s="87">
        <f t="shared" si="7"/>
        <v>0</v>
      </c>
      <c r="AI43" s="149"/>
      <c r="AJ43" s="128"/>
    </row>
    <row r="44" spans="1:36" s="20" customFormat="1" x14ac:dyDescent="0.2">
      <c r="A44" s="65"/>
      <c r="B44" s="86">
        <f>'3. Investeringen'!B41</f>
        <v>27</v>
      </c>
      <c r="C44" s="86" t="str">
        <f>'3. Investeringen'!C41</f>
        <v>Nieuwe investeringen</v>
      </c>
      <c r="D44" s="86" t="str">
        <f>'3. Investeringen'!F41</f>
        <v>TD</v>
      </c>
      <c r="E44" s="121">
        <f>'3. Investeringen'!K41</f>
        <v>2007</v>
      </c>
      <c r="F44" s="173">
        <f>'3. Investeringen'!M41</f>
        <v>0</v>
      </c>
      <c r="G44" s="121">
        <f>'3. Investeringen'!N41</f>
        <v>2011</v>
      </c>
      <c r="H44" s="86">
        <f>'3. Investeringen'!O41</f>
        <v>3924</v>
      </c>
      <c r="I44" s="65"/>
      <c r="J44" s="86">
        <f>'6. Investeringen per jaar'!I41</f>
        <v>1</v>
      </c>
      <c r="K44" s="65"/>
      <c r="L44" s="123">
        <f t="shared" si="1"/>
        <v>2011</v>
      </c>
      <c r="M44" s="87">
        <f t="shared" si="2"/>
        <v>3924</v>
      </c>
      <c r="N44" s="117">
        <f t="shared" si="3"/>
        <v>0</v>
      </c>
      <c r="O44" s="87" t="b">
        <f t="shared" si="4"/>
        <v>0</v>
      </c>
      <c r="P44" s="117">
        <f>INDEX('2. Reguleringsparameters'!$D$44:$E$50,MATCH(C44,'2. Reguleringsparameters'!$B$44:$B$50,0),MATCH(D44,'2. Reguleringsparameters'!$D$43:$E$43,0))</f>
        <v>0.5</v>
      </c>
      <c r="Q44" s="65"/>
      <c r="R44" s="87">
        <f t="shared" si="7"/>
        <v>0</v>
      </c>
      <c r="S44" s="87">
        <f t="shared" si="7"/>
        <v>0</v>
      </c>
      <c r="T44" s="87">
        <f t="shared" si="7"/>
        <v>0</v>
      </c>
      <c r="U44" s="87">
        <f t="shared" si="7"/>
        <v>0</v>
      </c>
      <c r="V44" s="87">
        <f t="shared" si="7"/>
        <v>0</v>
      </c>
      <c r="W44" s="87">
        <f t="shared" si="7"/>
        <v>0</v>
      </c>
      <c r="X44" s="87">
        <f t="shared" si="7"/>
        <v>0</v>
      </c>
      <c r="Y44" s="87">
        <f t="shared" si="7"/>
        <v>0</v>
      </c>
      <c r="Z44" s="87">
        <f t="shared" si="7"/>
        <v>0</v>
      </c>
      <c r="AA44" s="87">
        <f t="shared" si="7"/>
        <v>0</v>
      </c>
      <c r="AB44" s="87">
        <f t="shared" si="7"/>
        <v>0</v>
      </c>
      <c r="AC44" s="87">
        <f t="shared" si="7"/>
        <v>0</v>
      </c>
      <c r="AD44" s="87">
        <f t="shared" si="7"/>
        <v>0</v>
      </c>
      <c r="AE44" s="87">
        <f t="shared" si="7"/>
        <v>0</v>
      </c>
      <c r="AF44" s="87">
        <f t="shared" si="7"/>
        <v>0</v>
      </c>
      <c r="AG44" s="87">
        <f t="shared" si="7"/>
        <v>0</v>
      </c>
      <c r="AI44" s="149"/>
      <c r="AJ44" s="128"/>
    </row>
    <row r="45" spans="1:36" s="20" customFormat="1" x14ac:dyDescent="0.2">
      <c r="A45" s="65"/>
      <c r="B45" s="86">
        <f>'3. Investeringen'!B42</f>
        <v>28</v>
      </c>
      <c r="C45" s="86" t="str">
        <f>'3. Investeringen'!C42</f>
        <v>Nieuwe investeringen</v>
      </c>
      <c r="D45" s="86" t="str">
        <f>'3. Investeringen'!F42</f>
        <v>TD</v>
      </c>
      <c r="E45" s="121">
        <f>'3. Investeringen'!K42</f>
        <v>2008</v>
      </c>
      <c r="F45" s="173">
        <f>'3. Investeringen'!M42</f>
        <v>52.5</v>
      </c>
      <c r="G45" s="121">
        <f>'3. Investeringen'!N42</f>
        <v>2011</v>
      </c>
      <c r="H45" s="86">
        <f>'3. Investeringen'!O42</f>
        <v>-476895.24406177324</v>
      </c>
      <c r="I45" s="65"/>
      <c r="J45" s="86">
        <f>'6. Investeringen per jaar'!I42</f>
        <v>1</v>
      </c>
      <c r="K45" s="65"/>
      <c r="L45" s="123">
        <f t="shared" si="1"/>
        <v>2063.5</v>
      </c>
      <c r="M45" s="87">
        <f t="shared" si="2"/>
        <v>-376974.3357821636</v>
      </c>
      <c r="N45" s="117">
        <f t="shared" si="3"/>
        <v>41.5</v>
      </c>
      <c r="O45" s="87" t="b">
        <f t="shared" si="4"/>
        <v>1</v>
      </c>
      <c r="P45" s="117">
        <f>INDEX('2. Reguleringsparameters'!$D$44:$E$50,MATCH(C45,'2. Reguleringsparameters'!$B$44:$B$50,0),MATCH(D45,'2. Reguleringsparameters'!$D$43:$E$43,0))</f>
        <v>0.5</v>
      </c>
      <c r="Q45" s="65"/>
      <c r="R45" s="87">
        <f t="shared" si="7"/>
        <v>-9083.7189345099669</v>
      </c>
      <c r="S45" s="87">
        <f t="shared" si="7"/>
        <v>-9083.7189345099669</v>
      </c>
      <c r="T45" s="87">
        <f t="shared" si="7"/>
        <v>-9083.7189345099669</v>
      </c>
      <c r="U45" s="87">
        <f t="shared" si="7"/>
        <v>-9083.7189345099669</v>
      </c>
      <c r="V45" s="87">
        <f t="shared" si="7"/>
        <v>-9083.7189345099669</v>
      </c>
      <c r="W45" s="87">
        <f t="shared" si="7"/>
        <v>-9083.7189345099669</v>
      </c>
      <c r="X45" s="87">
        <f t="shared" si="7"/>
        <v>-9083.7189345099669</v>
      </c>
      <c r="Y45" s="87">
        <f t="shared" si="7"/>
        <v>-9083.7189345099669</v>
      </c>
      <c r="Z45" s="87">
        <f t="shared" si="7"/>
        <v>-9083.7189345099669</v>
      </c>
      <c r="AA45" s="87">
        <f t="shared" si="7"/>
        <v>-9083.7189345099669</v>
      </c>
      <c r="AB45" s="87">
        <f t="shared" si="7"/>
        <v>-9083.7189345099669</v>
      </c>
      <c r="AC45" s="87">
        <f t="shared" si="7"/>
        <v>-10900.462721411959</v>
      </c>
      <c r="AD45" s="87">
        <f t="shared" si="7"/>
        <v>-10585.268618624143</v>
      </c>
      <c r="AE45" s="87">
        <f t="shared" si="7"/>
        <v>-10279.188562182</v>
      </c>
      <c r="AF45" s="87">
        <f t="shared" si="7"/>
        <v>-9981.9590133960137</v>
      </c>
      <c r="AG45" s="87">
        <f t="shared" si="7"/>
        <v>-9693.3240539725157</v>
      </c>
      <c r="AI45" s="149"/>
      <c r="AJ45" s="128"/>
    </row>
    <row r="46" spans="1:36" s="20" customFormat="1" x14ac:dyDescent="0.2">
      <c r="A46" s="65"/>
      <c r="B46" s="86">
        <f>'3. Investeringen'!B43</f>
        <v>29</v>
      </c>
      <c r="C46" s="86" t="str">
        <f>'3. Investeringen'!C43</f>
        <v>Nieuwe investeringen</v>
      </c>
      <c r="D46" s="86" t="str">
        <f>'3. Investeringen'!F43</f>
        <v>TD</v>
      </c>
      <c r="E46" s="121">
        <f>'3. Investeringen'!K43</f>
        <v>2008</v>
      </c>
      <c r="F46" s="173">
        <f>'3. Investeringen'!M43</f>
        <v>42.5</v>
      </c>
      <c r="G46" s="121">
        <f>'3. Investeringen'!N43</f>
        <v>2011</v>
      </c>
      <c r="H46" s="86">
        <f>'3. Investeringen'!O43</f>
        <v>35425333.92645739</v>
      </c>
      <c r="I46" s="65"/>
      <c r="J46" s="86">
        <f>'6. Investeringen per jaar'!I43</f>
        <v>1</v>
      </c>
      <c r="K46" s="65"/>
      <c r="L46" s="123">
        <f t="shared" si="1"/>
        <v>2053.5</v>
      </c>
      <c r="M46" s="87">
        <f t="shared" si="2"/>
        <v>26256423.969021361</v>
      </c>
      <c r="N46" s="117">
        <f t="shared" si="3"/>
        <v>31.5</v>
      </c>
      <c r="O46" s="87" t="b">
        <f t="shared" si="4"/>
        <v>0</v>
      </c>
      <c r="P46" s="117">
        <f>INDEX('2. Reguleringsparameters'!$D$44:$E$50,MATCH(C46,'2. Reguleringsparameters'!$B$44:$B$50,0),MATCH(D46,'2. Reguleringsparameters'!$D$43:$E$43,0))</f>
        <v>0.5</v>
      </c>
      <c r="Q46" s="65"/>
      <c r="R46" s="87">
        <f t="shared" si="7"/>
        <v>833537.26885782089</v>
      </c>
      <c r="S46" s="87">
        <f t="shared" si="7"/>
        <v>833537.26885782089</v>
      </c>
      <c r="T46" s="87">
        <f t="shared" si="7"/>
        <v>833537.26885782089</v>
      </c>
      <c r="U46" s="87">
        <f t="shared" si="7"/>
        <v>833537.26885782089</v>
      </c>
      <c r="V46" s="87">
        <f t="shared" si="7"/>
        <v>833537.26885782089</v>
      </c>
      <c r="W46" s="87">
        <f t="shared" si="7"/>
        <v>833537.26885782089</v>
      </c>
      <c r="X46" s="87">
        <f t="shared" si="7"/>
        <v>833537.26885782089</v>
      </c>
      <c r="Y46" s="87">
        <f t="shared" si="7"/>
        <v>833537.26885782089</v>
      </c>
      <c r="Z46" s="87">
        <f t="shared" si="7"/>
        <v>833537.26885782089</v>
      </c>
      <c r="AA46" s="87">
        <f t="shared" si="7"/>
        <v>833537.26885782089</v>
      </c>
      <c r="AB46" s="87">
        <f t="shared" si="7"/>
        <v>833537.26885782089</v>
      </c>
      <c r="AC46" s="87">
        <f t="shared" si="7"/>
        <v>1000244.7226293851</v>
      </c>
      <c r="AD46" s="87">
        <f t="shared" si="7"/>
        <v>962140.16176731326</v>
      </c>
      <c r="AE46" s="87">
        <f t="shared" si="7"/>
        <v>925487.20322379656</v>
      </c>
      <c r="AF46" s="87">
        <f t="shared" si="7"/>
        <v>890230.54786289018</v>
      </c>
      <c r="AG46" s="87">
        <f t="shared" si="7"/>
        <v>856317.00318239909</v>
      </c>
      <c r="AI46" s="149"/>
      <c r="AJ46" s="128"/>
    </row>
    <row r="47" spans="1:36" s="20" customFormat="1" x14ac:dyDescent="0.2">
      <c r="A47" s="65"/>
      <c r="B47" s="86">
        <f>'3. Investeringen'!B44</f>
        <v>30</v>
      </c>
      <c r="C47" s="86" t="str">
        <f>'3. Investeringen'!C44</f>
        <v>Nieuwe investeringen</v>
      </c>
      <c r="D47" s="86" t="str">
        <f>'3. Investeringen'!F44</f>
        <v>TD</v>
      </c>
      <c r="E47" s="121">
        <f>'3. Investeringen'!K44</f>
        <v>2008</v>
      </c>
      <c r="F47" s="173">
        <f>'3. Investeringen'!M44</f>
        <v>27.5</v>
      </c>
      <c r="G47" s="121">
        <f>'3. Investeringen'!N44</f>
        <v>2011</v>
      </c>
      <c r="H47" s="86">
        <f>'3. Investeringen'!O44</f>
        <v>3485848.5016666669</v>
      </c>
      <c r="I47" s="65"/>
      <c r="J47" s="86">
        <f>'6. Investeringen per jaar'!I44</f>
        <v>1</v>
      </c>
      <c r="K47" s="65"/>
      <c r="L47" s="123">
        <f t="shared" si="1"/>
        <v>2038.5</v>
      </c>
      <c r="M47" s="87">
        <f t="shared" si="2"/>
        <v>2091509.1010000003</v>
      </c>
      <c r="N47" s="117">
        <f t="shared" si="3"/>
        <v>16.5</v>
      </c>
      <c r="O47" s="87" t="b">
        <f t="shared" si="4"/>
        <v>0</v>
      </c>
      <c r="P47" s="117">
        <f>INDEX('2. Reguleringsparameters'!$D$44:$E$50,MATCH(C47,'2. Reguleringsparameters'!$B$44:$B$50,0),MATCH(D47,'2. Reguleringsparameters'!$D$43:$E$43,0))</f>
        <v>0.5</v>
      </c>
      <c r="Q47" s="65"/>
      <c r="R47" s="87">
        <f t="shared" si="7"/>
        <v>126758.12733333334</v>
      </c>
      <c r="S47" s="87">
        <f t="shared" si="7"/>
        <v>126758.12733333335</v>
      </c>
      <c r="T47" s="87">
        <f t="shared" si="7"/>
        <v>126758.12733333335</v>
      </c>
      <c r="U47" s="87">
        <f t="shared" si="7"/>
        <v>126758.12733333335</v>
      </c>
      <c r="V47" s="87">
        <f t="shared" si="7"/>
        <v>126758.12733333335</v>
      </c>
      <c r="W47" s="87">
        <f t="shared" si="7"/>
        <v>126758.12733333335</v>
      </c>
      <c r="X47" s="87">
        <f t="shared" si="7"/>
        <v>126758.12733333335</v>
      </c>
      <c r="Y47" s="87">
        <f t="shared" si="7"/>
        <v>126758.12733333335</v>
      </c>
      <c r="Z47" s="87">
        <f t="shared" si="7"/>
        <v>126758.12733333335</v>
      </c>
      <c r="AA47" s="87">
        <f t="shared" si="7"/>
        <v>126758.12733333335</v>
      </c>
      <c r="AB47" s="87">
        <f t="shared" si="7"/>
        <v>126758.12733333335</v>
      </c>
      <c r="AC47" s="87">
        <f t="shared" si="7"/>
        <v>152109.75280000002</v>
      </c>
      <c r="AD47" s="87">
        <f t="shared" si="7"/>
        <v>141047.22532363638</v>
      </c>
      <c r="AE47" s="87">
        <f t="shared" si="7"/>
        <v>130789.2453000992</v>
      </c>
      <c r="AF47" s="87">
        <f t="shared" si="7"/>
        <v>123523.17611676035</v>
      </c>
      <c r="AG47" s="87">
        <f t="shared" si="7"/>
        <v>123523.17611676035</v>
      </c>
      <c r="AI47" s="149"/>
      <c r="AJ47" s="128"/>
    </row>
    <row r="48" spans="1:36" s="20" customFormat="1" x14ac:dyDescent="0.2">
      <c r="A48" s="65"/>
      <c r="B48" s="86">
        <f>'3. Investeringen'!B45</f>
        <v>31</v>
      </c>
      <c r="C48" s="86" t="str">
        <f>'3. Investeringen'!C45</f>
        <v>Nieuwe investeringen</v>
      </c>
      <c r="D48" s="86" t="str">
        <f>'3. Investeringen'!F45</f>
        <v>TD</v>
      </c>
      <c r="E48" s="121">
        <f>'3. Investeringen'!K45</f>
        <v>2008</v>
      </c>
      <c r="F48" s="173">
        <f>'3. Investeringen'!M45</f>
        <v>7.5</v>
      </c>
      <c r="G48" s="121">
        <f>'3. Investeringen'!N45</f>
        <v>2011</v>
      </c>
      <c r="H48" s="86">
        <f>'3. Investeringen'!O45</f>
        <v>1743634.6346250004</v>
      </c>
      <c r="I48" s="65"/>
      <c r="J48" s="86">
        <f>'6. Investeringen per jaar'!I45</f>
        <v>1</v>
      </c>
      <c r="K48" s="65"/>
      <c r="L48" s="123">
        <f t="shared" si="1"/>
        <v>2018.5</v>
      </c>
      <c r="M48" s="87">
        <f t="shared" si="2"/>
        <v>0</v>
      </c>
      <c r="N48" s="117">
        <f t="shared" si="3"/>
        <v>0</v>
      </c>
      <c r="O48" s="87" t="b">
        <f t="shared" si="4"/>
        <v>0</v>
      </c>
      <c r="P48" s="117">
        <f>INDEX('2. Reguleringsparameters'!$D$44:$E$50,MATCH(C48,'2. Reguleringsparameters'!$B$44:$B$50,0),MATCH(D48,'2. Reguleringsparameters'!$D$43:$E$43,0))</f>
        <v>0.5</v>
      </c>
      <c r="Q48" s="65"/>
      <c r="R48" s="87">
        <f t="shared" ref="R48:AG57" si="8">$J48*IF($O48,-1,1)*
IF(OR(R$10&gt;$L48,R$10&lt;$E48,$F48=0),0,
IF(R$10&lt;2022,
IF($E48&lt;2011,
VDB(
ABS($H48),
0,
$F48,
R$10-$G48,
IF(R$10-$G48+1&lt;$F48,R$10-$G48+1,$F48),
1),
VDB(
ABS($H48),
0,
$F48,
MAX(0,R$10-$G48-$P48),
IF(R$10-$G48-$P48+1&lt;$F48,R$10-$G48-$P48+1,$F48),
1)),
IF($E48&lt;2022,
VDB(
ABS($M48),
0,
$N48,
R$10-2022,
IF(R$10-2022+1&lt;$N48,R$10-2022+1,$N48),
$G$12),
VDB(
ABS($M48),
0,
$N48,
MAX(0,R$10-2022-$P48),
IF(R$10-2022-$P48+1&lt;$N48,R$10-2022-$P48+1,$N48),
$G$12))
))</f>
        <v>232484.61795000004</v>
      </c>
      <c r="S48" s="87">
        <f t="shared" si="8"/>
        <v>232484.61795000004</v>
      </c>
      <c r="T48" s="87">
        <f t="shared" si="8"/>
        <v>232484.61795000004</v>
      </c>
      <c r="U48" s="87">
        <f t="shared" si="8"/>
        <v>232484.61795000004</v>
      </c>
      <c r="V48" s="87">
        <f t="shared" si="8"/>
        <v>232484.61795000004</v>
      </c>
      <c r="W48" s="87">
        <f t="shared" si="8"/>
        <v>232484.61795000004</v>
      </c>
      <c r="X48" s="87">
        <f t="shared" si="8"/>
        <v>232484.61795000004</v>
      </c>
      <c r="Y48" s="87">
        <f t="shared" si="8"/>
        <v>116242.30897500002</v>
      </c>
      <c r="Z48" s="87">
        <f t="shared" si="8"/>
        <v>0</v>
      </c>
      <c r="AA48" s="87">
        <f t="shared" si="8"/>
        <v>0</v>
      </c>
      <c r="AB48" s="87">
        <f t="shared" si="8"/>
        <v>0</v>
      </c>
      <c r="AC48" s="87">
        <f t="shared" si="8"/>
        <v>0</v>
      </c>
      <c r="AD48" s="87">
        <f t="shared" si="8"/>
        <v>0</v>
      </c>
      <c r="AE48" s="87">
        <f t="shared" si="8"/>
        <v>0</v>
      </c>
      <c r="AF48" s="87">
        <f t="shared" si="8"/>
        <v>0</v>
      </c>
      <c r="AG48" s="87">
        <f t="shared" si="8"/>
        <v>0</v>
      </c>
      <c r="AI48" s="149"/>
      <c r="AJ48" s="128"/>
    </row>
    <row r="49" spans="1:36" s="20" customFormat="1" x14ac:dyDescent="0.2">
      <c r="A49" s="65"/>
      <c r="B49" s="86">
        <f>'3. Investeringen'!B46</f>
        <v>32</v>
      </c>
      <c r="C49" s="86" t="str">
        <f>'3. Investeringen'!C46</f>
        <v>Nieuwe investeringen</v>
      </c>
      <c r="D49" s="86" t="str">
        <f>'3. Investeringen'!F46</f>
        <v>TD</v>
      </c>
      <c r="E49" s="121">
        <f>'3. Investeringen'!K46</f>
        <v>2008</v>
      </c>
      <c r="F49" s="173">
        <f>'3. Investeringen'!M46</f>
        <v>2.5</v>
      </c>
      <c r="G49" s="121">
        <f>'3. Investeringen'!N46</f>
        <v>2011</v>
      </c>
      <c r="H49" s="86">
        <f>'3. Investeringen'!O46</f>
        <v>1182961.145</v>
      </c>
      <c r="I49" s="65"/>
      <c r="J49" s="86">
        <f>'6. Investeringen per jaar'!I46</f>
        <v>1</v>
      </c>
      <c r="K49" s="65"/>
      <c r="L49" s="123">
        <f t="shared" si="1"/>
        <v>2013.5</v>
      </c>
      <c r="M49" s="87">
        <f t="shared" si="2"/>
        <v>0</v>
      </c>
      <c r="N49" s="117">
        <f t="shared" si="3"/>
        <v>0</v>
      </c>
      <c r="O49" s="87" t="b">
        <f t="shared" si="4"/>
        <v>0</v>
      </c>
      <c r="P49" s="117">
        <f>INDEX('2. Reguleringsparameters'!$D$44:$E$50,MATCH(C49,'2. Reguleringsparameters'!$B$44:$B$50,0),MATCH(D49,'2. Reguleringsparameters'!$D$43:$E$43,0))</f>
        <v>0.5</v>
      </c>
      <c r="Q49" s="65"/>
      <c r="R49" s="87">
        <f t="shared" si="8"/>
        <v>473184.45800000004</v>
      </c>
      <c r="S49" s="87">
        <f t="shared" si="8"/>
        <v>473184.45799999993</v>
      </c>
      <c r="T49" s="87">
        <f t="shared" si="8"/>
        <v>236592.22899999996</v>
      </c>
      <c r="U49" s="87">
        <f t="shared" si="8"/>
        <v>0</v>
      </c>
      <c r="V49" s="87">
        <f t="shared" si="8"/>
        <v>0</v>
      </c>
      <c r="W49" s="87">
        <f t="shared" si="8"/>
        <v>0</v>
      </c>
      <c r="X49" s="87">
        <f t="shared" si="8"/>
        <v>0</v>
      </c>
      <c r="Y49" s="87">
        <f t="shared" si="8"/>
        <v>0</v>
      </c>
      <c r="Z49" s="87">
        <f t="shared" si="8"/>
        <v>0</v>
      </c>
      <c r="AA49" s="87">
        <f t="shared" si="8"/>
        <v>0</v>
      </c>
      <c r="AB49" s="87">
        <f t="shared" si="8"/>
        <v>0</v>
      </c>
      <c r="AC49" s="87">
        <f t="shared" si="8"/>
        <v>0</v>
      </c>
      <c r="AD49" s="87">
        <f t="shared" si="8"/>
        <v>0</v>
      </c>
      <c r="AE49" s="87">
        <f t="shared" si="8"/>
        <v>0</v>
      </c>
      <c r="AF49" s="87">
        <f t="shared" si="8"/>
        <v>0</v>
      </c>
      <c r="AG49" s="87">
        <f t="shared" si="8"/>
        <v>0</v>
      </c>
      <c r="AI49" s="149"/>
      <c r="AJ49" s="128"/>
    </row>
    <row r="50" spans="1:36" s="20" customFormat="1" x14ac:dyDescent="0.2">
      <c r="A50" s="65"/>
      <c r="B50" s="86">
        <f>'3. Investeringen'!B47</f>
        <v>33</v>
      </c>
      <c r="C50" s="86" t="str">
        <f>'3. Investeringen'!C47</f>
        <v>Nieuwe investeringen</v>
      </c>
      <c r="D50" s="86" t="str">
        <f>'3. Investeringen'!F47</f>
        <v>TD</v>
      </c>
      <c r="E50" s="121">
        <f>'3. Investeringen'!K47</f>
        <v>2008</v>
      </c>
      <c r="F50" s="173">
        <f>'3. Investeringen'!M47</f>
        <v>0</v>
      </c>
      <c r="G50" s="121">
        <f>'3. Investeringen'!N47</f>
        <v>2011</v>
      </c>
      <c r="H50" s="86">
        <f>'3. Investeringen'!O47</f>
        <v>6045.3</v>
      </c>
      <c r="I50" s="65"/>
      <c r="J50" s="86">
        <f>'6. Investeringen per jaar'!I47</f>
        <v>1</v>
      </c>
      <c r="K50" s="65"/>
      <c r="L50" s="123">
        <f t="shared" si="1"/>
        <v>2011</v>
      </c>
      <c r="M50" s="87">
        <f t="shared" si="2"/>
        <v>6045.3</v>
      </c>
      <c r="N50" s="117">
        <f t="shared" si="3"/>
        <v>0</v>
      </c>
      <c r="O50" s="87" t="b">
        <f t="shared" si="4"/>
        <v>0</v>
      </c>
      <c r="P50" s="117">
        <f>INDEX('2. Reguleringsparameters'!$D$44:$E$50,MATCH(C50,'2. Reguleringsparameters'!$B$44:$B$50,0),MATCH(D50,'2. Reguleringsparameters'!$D$43:$E$43,0))</f>
        <v>0.5</v>
      </c>
      <c r="Q50" s="65"/>
      <c r="R50" s="87">
        <f t="shared" si="8"/>
        <v>0</v>
      </c>
      <c r="S50" s="87">
        <f t="shared" si="8"/>
        <v>0</v>
      </c>
      <c r="T50" s="87">
        <f t="shared" si="8"/>
        <v>0</v>
      </c>
      <c r="U50" s="87">
        <f t="shared" si="8"/>
        <v>0</v>
      </c>
      <c r="V50" s="87">
        <f t="shared" si="8"/>
        <v>0</v>
      </c>
      <c r="W50" s="87">
        <f t="shared" si="8"/>
        <v>0</v>
      </c>
      <c r="X50" s="87">
        <f t="shared" si="8"/>
        <v>0</v>
      </c>
      <c r="Y50" s="87">
        <f t="shared" si="8"/>
        <v>0</v>
      </c>
      <c r="Z50" s="87">
        <f t="shared" si="8"/>
        <v>0</v>
      </c>
      <c r="AA50" s="87">
        <f t="shared" si="8"/>
        <v>0</v>
      </c>
      <c r="AB50" s="87">
        <f t="shared" si="8"/>
        <v>0</v>
      </c>
      <c r="AC50" s="87">
        <f t="shared" si="8"/>
        <v>0</v>
      </c>
      <c r="AD50" s="87">
        <f t="shared" si="8"/>
        <v>0</v>
      </c>
      <c r="AE50" s="87">
        <f t="shared" si="8"/>
        <v>0</v>
      </c>
      <c r="AF50" s="87">
        <f t="shared" si="8"/>
        <v>0</v>
      </c>
      <c r="AG50" s="87">
        <f t="shared" si="8"/>
        <v>0</v>
      </c>
      <c r="AI50" s="149"/>
      <c r="AJ50" s="128"/>
    </row>
    <row r="51" spans="1:36" s="20" customFormat="1" x14ac:dyDescent="0.2">
      <c r="A51" s="65"/>
      <c r="B51" s="86">
        <f>'3. Investeringen'!B48</f>
        <v>34</v>
      </c>
      <c r="C51" s="86" t="str">
        <f>'3. Investeringen'!C48</f>
        <v>Nieuwe investeringen</v>
      </c>
      <c r="D51" s="86" t="str">
        <f>'3. Investeringen'!F48</f>
        <v>TD</v>
      </c>
      <c r="E51" s="121">
        <f>'3. Investeringen'!K48</f>
        <v>2009</v>
      </c>
      <c r="F51" s="173">
        <f>'3. Investeringen'!M48</f>
        <v>53.5</v>
      </c>
      <c r="G51" s="121">
        <f>'3. Investeringen'!N48</f>
        <v>2011</v>
      </c>
      <c r="H51" s="86">
        <f>'3. Investeringen'!O48</f>
        <v>-54644.598201636196</v>
      </c>
      <c r="I51" s="65"/>
      <c r="J51" s="86">
        <f>'6. Investeringen per jaar'!I48</f>
        <v>1</v>
      </c>
      <c r="K51" s="65"/>
      <c r="L51" s="123">
        <f t="shared" si="1"/>
        <v>2064.5</v>
      </c>
      <c r="M51" s="87">
        <f t="shared" si="2"/>
        <v>-43409.260253636225</v>
      </c>
      <c r="N51" s="117">
        <f t="shared" si="3"/>
        <v>42.5</v>
      </c>
      <c r="O51" s="87" t="b">
        <f t="shared" si="4"/>
        <v>1</v>
      </c>
      <c r="P51" s="117">
        <f>INDEX('2. Reguleringsparameters'!$D$44:$E$50,MATCH(C51,'2. Reguleringsparameters'!$B$44:$B$50,0),MATCH(D51,'2. Reguleringsparameters'!$D$43:$E$43,0))</f>
        <v>0.5</v>
      </c>
      <c r="Q51" s="65"/>
      <c r="R51" s="87">
        <f t="shared" si="8"/>
        <v>-1021.3943589090878</v>
      </c>
      <c r="S51" s="87">
        <f t="shared" si="8"/>
        <v>-1021.3943589090878</v>
      </c>
      <c r="T51" s="87">
        <f t="shared" si="8"/>
        <v>-1021.3943589090878</v>
      </c>
      <c r="U51" s="87">
        <f t="shared" si="8"/>
        <v>-1021.3943589090878</v>
      </c>
      <c r="V51" s="87">
        <f t="shared" si="8"/>
        <v>-1021.3943589090878</v>
      </c>
      <c r="W51" s="87">
        <f t="shared" si="8"/>
        <v>-1021.3943589090878</v>
      </c>
      <c r="X51" s="87">
        <f t="shared" si="8"/>
        <v>-1021.3943589090878</v>
      </c>
      <c r="Y51" s="87">
        <f t="shared" si="8"/>
        <v>-1021.3943589090878</v>
      </c>
      <c r="Z51" s="87">
        <f t="shared" si="8"/>
        <v>-1021.3943589090878</v>
      </c>
      <c r="AA51" s="87">
        <f t="shared" si="8"/>
        <v>-1021.3943589090878</v>
      </c>
      <c r="AB51" s="87">
        <f t="shared" si="8"/>
        <v>-1021.3943589090878</v>
      </c>
      <c r="AC51" s="87">
        <f t="shared" si="8"/>
        <v>-1225.673230690905</v>
      </c>
      <c r="AD51" s="87">
        <f t="shared" si="8"/>
        <v>-1191.0659865302207</v>
      </c>
      <c r="AE51" s="87">
        <f t="shared" si="8"/>
        <v>-1157.4358880870145</v>
      </c>
      <c r="AF51" s="87">
        <f t="shared" si="8"/>
        <v>-1124.7553453645576</v>
      </c>
      <c r="AG51" s="87">
        <f t="shared" si="8"/>
        <v>-1092.9975473777936</v>
      </c>
      <c r="AI51" s="149"/>
      <c r="AJ51" s="128"/>
    </row>
    <row r="52" spans="1:36" s="20" customFormat="1" x14ac:dyDescent="0.2">
      <c r="A52" s="65"/>
      <c r="B52" s="86">
        <f>'3. Investeringen'!B49</f>
        <v>35</v>
      </c>
      <c r="C52" s="86" t="str">
        <f>'3. Investeringen'!C49</f>
        <v>Nieuwe investeringen</v>
      </c>
      <c r="D52" s="86" t="str">
        <f>'3. Investeringen'!F49</f>
        <v>TD</v>
      </c>
      <c r="E52" s="121">
        <f>'3. Investeringen'!K49</f>
        <v>2009</v>
      </c>
      <c r="F52" s="173">
        <f>'3. Investeringen'!M49</f>
        <v>43.5</v>
      </c>
      <c r="G52" s="121">
        <f>'3. Investeringen'!N49</f>
        <v>2011</v>
      </c>
      <c r="H52" s="86">
        <f>'3. Investeringen'!O49</f>
        <v>32574940.605961334</v>
      </c>
      <c r="I52" s="65"/>
      <c r="J52" s="86">
        <f>'6. Investeringen per jaar'!I49</f>
        <v>1</v>
      </c>
      <c r="K52" s="65"/>
      <c r="L52" s="123">
        <f t="shared" si="1"/>
        <v>2054.5</v>
      </c>
      <c r="M52" s="87">
        <f t="shared" si="2"/>
        <v>24337599.303304441</v>
      </c>
      <c r="N52" s="117">
        <f t="shared" si="3"/>
        <v>32.5</v>
      </c>
      <c r="O52" s="87" t="b">
        <f t="shared" si="4"/>
        <v>0</v>
      </c>
      <c r="P52" s="117">
        <f>INDEX('2. Reguleringsparameters'!$D$44:$E$50,MATCH(C52,'2. Reguleringsparameters'!$B$44:$B$50,0),MATCH(D52,'2. Reguleringsparameters'!$D$43:$E$43,0))</f>
        <v>0.5</v>
      </c>
      <c r="Q52" s="65"/>
      <c r="R52" s="87">
        <f t="shared" si="8"/>
        <v>748849.20933244447</v>
      </c>
      <c r="S52" s="87">
        <f t="shared" si="8"/>
        <v>748849.20933244447</v>
      </c>
      <c r="T52" s="87">
        <f t="shared" si="8"/>
        <v>748849.20933244447</v>
      </c>
      <c r="U52" s="87">
        <f t="shared" si="8"/>
        <v>748849.20933244447</v>
      </c>
      <c r="V52" s="87">
        <f t="shared" si="8"/>
        <v>748849.20933244447</v>
      </c>
      <c r="W52" s="87">
        <f t="shared" si="8"/>
        <v>748849.20933244447</v>
      </c>
      <c r="X52" s="87">
        <f t="shared" si="8"/>
        <v>748849.20933244447</v>
      </c>
      <c r="Y52" s="87">
        <f t="shared" si="8"/>
        <v>748849.20933244447</v>
      </c>
      <c r="Z52" s="87">
        <f t="shared" si="8"/>
        <v>748849.20933244447</v>
      </c>
      <c r="AA52" s="87">
        <f t="shared" si="8"/>
        <v>748849.20933244447</v>
      </c>
      <c r="AB52" s="87">
        <f t="shared" si="8"/>
        <v>748849.20933244447</v>
      </c>
      <c r="AC52" s="87">
        <f t="shared" si="8"/>
        <v>898619.05119893316</v>
      </c>
      <c r="AD52" s="87">
        <f t="shared" si="8"/>
        <v>865439.27084697247</v>
      </c>
      <c r="AE52" s="87">
        <f t="shared" si="8"/>
        <v>833484.59007723804</v>
      </c>
      <c r="AF52" s="87">
        <f t="shared" si="8"/>
        <v>802709.77444361709</v>
      </c>
      <c r="AG52" s="87">
        <f t="shared" si="8"/>
        <v>773071.25969492958</v>
      </c>
      <c r="AI52" s="149"/>
      <c r="AJ52" s="128"/>
    </row>
    <row r="53" spans="1:36" s="20" customFormat="1" x14ac:dyDescent="0.2">
      <c r="A53" s="65"/>
      <c r="B53" s="86">
        <f>'3. Investeringen'!B50</f>
        <v>36</v>
      </c>
      <c r="C53" s="86" t="str">
        <f>'3. Investeringen'!C50</f>
        <v>Nieuwe investeringen</v>
      </c>
      <c r="D53" s="86" t="str">
        <f>'3. Investeringen'!F50</f>
        <v>TD</v>
      </c>
      <c r="E53" s="121">
        <f>'3. Investeringen'!K50</f>
        <v>2009</v>
      </c>
      <c r="F53" s="173">
        <f>'3. Investeringen'!M50</f>
        <v>28.5</v>
      </c>
      <c r="G53" s="121">
        <f>'3. Investeringen'!N50</f>
        <v>2011</v>
      </c>
      <c r="H53" s="86">
        <f>'3. Investeringen'!O50</f>
        <v>4424563.7953854455</v>
      </c>
      <c r="I53" s="65"/>
      <c r="J53" s="86">
        <f>'6. Investeringen per jaar'!I50</f>
        <v>1</v>
      </c>
      <c r="K53" s="65"/>
      <c r="L53" s="123">
        <f t="shared" si="1"/>
        <v>2039.5</v>
      </c>
      <c r="M53" s="87">
        <f t="shared" si="2"/>
        <v>2716837.4182191333</v>
      </c>
      <c r="N53" s="117">
        <f t="shared" si="3"/>
        <v>17.5</v>
      </c>
      <c r="O53" s="87" t="b">
        <f t="shared" si="4"/>
        <v>0</v>
      </c>
      <c r="P53" s="117">
        <f>INDEX('2. Reguleringsparameters'!$D$44:$E$50,MATCH(C53,'2. Reguleringsparameters'!$B$44:$B$50,0),MATCH(D53,'2. Reguleringsparameters'!$D$43:$E$43,0))</f>
        <v>0.5</v>
      </c>
      <c r="Q53" s="65"/>
      <c r="R53" s="87">
        <f t="shared" si="8"/>
        <v>155247.85246966477</v>
      </c>
      <c r="S53" s="87">
        <f t="shared" si="8"/>
        <v>155247.85246966477</v>
      </c>
      <c r="T53" s="87">
        <f t="shared" si="8"/>
        <v>155247.85246966477</v>
      </c>
      <c r="U53" s="87">
        <f t="shared" si="8"/>
        <v>155247.85246966477</v>
      </c>
      <c r="V53" s="87">
        <f t="shared" si="8"/>
        <v>155247.85246966477</v>
      </c>
      <c r="W53" s="87">
        <f t="shared" si="8"/>
        <v>155247.85246966477</v>
      </c>
      <c r="X53" s="87">
        <f t="shared" si="8"/>
        <v>155247.85246966477</v>
      </c>
      <c r="Y53" s="87">
        <f t="shared" si="8"/>
        <v>155247.85246966477</v>
      </c>
      <c r="Z53" s="87">
        <f t="shared" si="8"/>
        <v>155247.85246966477</v>
      </c>
      <c r="AA53" s="87">
        <f t="shared" si="8"/>
        <v>155247.85246966477</v>
      </c>
      <c r="AB53" s="87">
        <f t="shared" si="8"/>
        <v>155247.85246966477</v>
      </c>
      <c r="AC53" s="87">
        <f t="shared" si="8"/>
        <v>186297.42296359772</v>
      </c>
      <c r="AD53" s="87">
        <f t="shared" si="8"/>
        <v>173522.74253180815</v>
      </c>
      <c r="AE53" s="87">
        <f t="shared" si="8"/>
        <v>161624.04018676988</v>
      </c>
      <c r="AF53" s="87">
        <f t="shared" si="8"/>
        <v>151406.42845082466</v>
      </c>
      <c r="AG53" s="87">
        <f t="shared" si="8"/>
        <v>151406.42845082466</v>
      </c>
      <c r="AI53" s="149"/>
      <c r="AJ53" s="128"/>
    </row>
    <row r="54" spans="1:36" s="20" customFormat="1" x14ac:dyDescent="0.2">
      <c r="A54" s="65"/>
      <c r="B54" s="86">
        <f>'3. Investeringen'!B51</f>
        <v>37</v>
      </c>
      <c r="C54" s="86" t="str">
        <f>'3. Investeringen'!C51</f>
        <v>Nieuwe investeringen</v>
      </c>
      <c r="D54" s="86" t="str">
        <f>'3. Investeringen'!F51</f>
        <v>TD</v>
      </c>
      <c r="E54" s="121">
        <f>'3. Investeringen'!K51</f>
        <v>2009</v>
      </c>
      <c r="F54" s="173">
        <f>'3. Investeringen'!M51</f>
        <v>23.5</v>
      </c>
      <c r="G54" s="121">
        <f>'3. Investeringen'!N51</f>
        <v>2011</v>
      </c>
      <c r="H54" s="86">
        <f>'3. Investeringen'!O51</f>
        <v>-9175.5186000178601</v>
      </c>
      <c r="I54" s="65"/>
      <c r="J54" s="86">
        <f>'6. Investeringen per jaar'!I51</f>
        <v>1</v>
      </c>
      <c r="K54" s="65"/>
      <c r="L54" s="123">
        <f t="shared" si="1"/>
        <v>2034.5</v>
      </c>
      <c r="M54" s="87">
        <f t="shared" si="2"/>
        <v>-4880.5950000095008</v>
      </c>
      <c r="N54" s="117">
        <f t="shared" si="3"/>
        <v>12.5</v>
      </c>
      <c r="O54" s="87" t="b">
        <f t="shared" si="4"/>
        <v>1</v>
      </c>
      <c r="P54" s="117">
        <f>INDEX('2. Reguleringsparameters'!$D$44:$E$50,MATCH(C54,'2. Reguleringsparameters'!$B$44:$B$50,0),MATCH(D54,'2. Reguleringsparameters'!$D$43:$E$43,0))</f>
        <v>0.5</v>
      </c>
      <c r="Q54" s="65"/>
      <c r="R54" s="87">
        <f t="shared" si="8"/>
        <v>-390.44760000076002</v>
      </c>
      <c r="S54" s="87">
        <f t="shared" si="8"/>
        <v>-390.44760000076002</v>
      </c>
      <c r="T54" s="87">
        <f t="shared" si="8"/>
        <v>-390.44760000076002</v>
      </c>
      <c r="U54" s="87">
        <f t="shared" si="8"/>
        <v>-390.44760000076002</v>
      </c>
      <c r="V54" s="87">
        <f t="shared" si="8"/>
        <v>-390.44760000076002</v>
      </c>
      <c r="W54" s="87">
        <f t="shared" si="8"/>
        <v>-390.44760000076002</v>
      </c>
      <c r="X54" s="87">
        <f t="shared" si="8"/>
        <v>-390.44760000076002</v>
      </c>
      <c r="Y54" s="87">
        <f t="shared" si="8"/>
        <v>-390.44760000076002</v>
      </c>
      <c r="Z54" s="87">
        <f t="shared" si="8"/>
        <v>-390.44760000076002</v>
      </c>
      <c r="AA54" s="87">
        <f t="shared" si="8"/>
        <v>-390.44760000076002</v>
      </c>
      <c r="AB54" s="87">
        <f t="shared" si="8"/>
        <v>-390.44760000076002</v>
      </c>
      <c r="AC54" s="87">
        <f t="shared" si="8"/>
        <v>-468.53712000091207</v>
      </c>
      <c r="AD54" s="87">
        <f t="shared" si="8"/>
        <v>-423.55755648082453</v>
      </c>
      <c r="AE54" s="87">
        <f t="shared" si="8"/>
        <v>-382.89603105866536</v>
      </c>
      <c r="AF54" s="87">
        <f t="shared" si="8"/>
        <v>-379.53729394411567</v>
      </c>
      <c r="AG54" s="87">
        <f t="shared" si="8"/>
        <v>-379.53729394411567</v>
      </c>
      <c r="AI54" s="149"/>
      <c r="AJ54" s="128"/>
    </row>
    <row r="55" spans="1:36" s="20" customFormat="1" x14ac:dyDescent="0.2">
      <c r="A55" s="65"/>
      <c r="B55" s="86">
        <f>'3. Investeringen'!B52</f>
        <v>38</v>
      </c>
      <c r="C55" s="86" t="str">
        <f>'3. Investeringen'!C52</f>
        <v>Nieuwe investeringen</v>
      </c>
      <c r="D55" s="86" t="str">
        <f>'3. Investeringen'!F52</f>
        <v>TD</v>
      </c>
      <c r="E55" s="121">
        <f>'3. Investeringen'!K52</f>
        <v>2009</v>
      </c>
      <c r="F55" s="173">
        <f>'3. Investeringen'!M52</f>
        <v>8.5</v>
      </c>
      <c r="G55" s="121">
        <f>'3. Investeringen'!N52</f>
        <v>2011</v>
      </c>
      <c r="H55" s="86">
        <f>'3. Investeringen'!O52</f>
        <v>3516230.2226229999</v>
      </c>
      <c r="I55" s="65"/>
      <c r="J55" s="86">
        <f>'6. Investeringen per jaar'!I52</f>
        <v>1</v>
      </c>
      <c r="K55" s="65"/>
      <c r="L55" s="123">
        <f t="shared" si="1"/>
        <v>2019.5</v>
      </c>
      <c r="M55" s="87">
        <f t="shared" si="2"/>
        <v>0</v>
      </c>
      <c r="N55" s="117">
        <f t="shared" si="3"/>
        <v>0</v>
      </c>
      <c r="O55" s="87" t="b">
        <f t="shared" si="4"/>
        <v>0</v>
      </c>
      <c r="P55" s="117">
        <f>INDEX('2. Reguleringsparameters'!$D$44:$E$50,MATCH(C55,'2. Reguleringsparameters'!$B$44:$B$50,0),MATCH(D55,'2. Reguleringsparameters'!$D$43:$E$43,0))</f>
        <v>0.5</v>
      </c>
      <c r="Q55" s="65"/>
      <c r="R55" s="87">
        <f t="shared" si="8"/>
        <v>413674.14383800002</v>
      </c>
      <c r="S55" s="87">
        <f t="shared" si="8"/>
        <v>413674.14383800002</v>
      </c>
      <c r="T55" s="87">
        <f t="shared" si="8"/>
        <v>413674.14383800002</v>
      </c>
      <c r="U55" s="87">
        <f t="shared" si="8"/>
        <v>413674.14383800002</v>
      </c>
      <c r="V55" s="87">
        <f t="shared" si="8"/>
        <v>413674.14383800002</v>
      </c>
      <c r="W55" s="87">
        <f t="shared" si="8"/>
        <v>413674.14383800002</v>
      </c>
      <c r="X55" s="87">
        <f t="shared" si="8"/>
        <v>413674.14383800002</v>
      </c>
      <c r="Y55" s="87">
        <f t="shared" si="8"/>
        <v>413674.14383800002</v>
      </c>
      <c r="Z55" s="87">
        <f t="shared" si="8"/>
        <v>206837.07191900001</v>
      </c>
      <c r="AA55" s="87">
        <f t="shared" si="8"/>
        <v>0</v>
      </c>
      <c r="AB55" s="87">
        <f t="shared" si="8"/>
        <v>0</v>
      </c>
      <c r="AC55" s="87">
        <f t="shared" si="8"/>
        <v>0</v>
      </c>
      <c r="AD55" s="87">
        <f t="shared" si="8"/>
        <v>0</v>
      </c>
      <c r="AE55" s="87">
        <f t="shared" si="8"/>
        <v>0</v>
      </c>
      <c r="AF55" s="87">
        <f t="shared" si="8"/>
        <v>0</v>
      </c>
      <c r="AG55" s="87">
        <f t="shared" si="8"/>
        <v>0</v>
      </c>
      <c r="AI55" s="149"/>
      <c r="AJ55" s="128"/>
    </row>
    <row r="56" spans="1:36" s="20" customFormat="1" x14ac:dyDescent="0.2">
      <c r="A56" s="65"/>
      <c r="B56" s="86">
        <f>'3. Investeringen'!B53</f>
        <v>39</v>
      </c>
      <c r="C56" s="86" t="str">
        <f>'3. Investeringen'!C53</f>
        <v>Nieuwe investeringen</v>
      </c>
      <c r="D56" s="86" t="str">
        <f>'3. Investeringen'!F53</f>
        <v>TD</v>
      </c>
      <c r="E56" s="121">
        <f>'3. Investeringen'!K53</f>
        <v>2009</v>
      </c>
      <c r="F56" s="173">
        <f>'3. Investeringen'!M53</f>
        <v>3.5</v>
      </c>
      <c r="G56" s="121">
        <f>'3. Investeringen'!N53</f>
        <v>2011</v>
      </c>
      <c r="H56" s="86">
        <f>'3. Investeringen'!O53</f>
        <v>4691035.86944832</v>
      </c>
      <c r="I56" s="65"/>
      <c r="J56" s="86">
        <f>'6. Investeringen per jaar'!I53</f>
        <v>1</v>
      </c>
      <c r="K56" s="65"/>
      <c r="L56" s="123">
        <f t="shared" si="1"/>
        <v>2014.5</v>
      </c>
      <c r="M56" s="87">
        <f t="shared" si="2"/>
        <v>0</v>
      </c>
      <c r="N56" s="117">
        <f t="shared" si="3"/>
        <v>0</v>
      </c>
      <c r="O56" s="87" t="b">
        <f t="shared" si="4"/>
        <v>0</v>
      </c>
      <c r="P56" s="117">
        <f>INDEX('2. Reguleringsparameters'!$D$44:$E$50,MATCH(C56,'2. Reguleringsparameters'!$B$44:$B$50,0),MATCH(D56,'2. Reguleringsparameters'!$D$43:$E$43,0))</f>
        <v>0.5</v>
      </c>
      <c r="Q56" s="65"/>
      <c r="R56" s="87">
        <f t="shared" si="8"/>
        <v>1340295.9626995199</v>
      </c>
      <c r="S56" s="87">
        <f t="shared" si="8"/>
        <v>1340295.9626995199</v>
      </c>
      <c r="T56" s="87">
        <f t="shared" si="8"/>
        <v>1340295.9626995199</v>
      </c>
      <c r="U56" s="87">
        <f t="shared" si="8"/>
        <v>670147.98134975997</v>
      </c>
      <c r="V56" s="87">
        <f t="shared" si="8"/>
        <v>0</v>
      </c>
      <c r="W56" s="87">
        <f t="shared" si="8"/>
        <v>0</v>
      </c>
      <c r="X56" s="87">
        <f t="shared" si="8"/>
        <v>0</v>
      </c>
      <c r="Y56" s="87">
        <f t="shared" si="8"/>
        <v>0</v>
      </c>
      <c r="Z56" s="87">
        <f t="shared" si="8"/>
        <v>0</v>
      </c>
      <c r="AA56" s="87">
        <f t="shared" si="8"/>
        <v>0</v>
      </c>
      <c r="AB56" s="87">
        <f t="shared" si="8"/>
        <v>0</v>
      </c>
      <c r="AC56" s="87">
        <f t="shared" si="8"/>
        <v>0</v>
      </c>
      <c r="AD56" s="87">
        <f t="shared" si="8"/>
        <v>0</v>
      </c>
      <c r="AE56" s="87">
        <f t="shared" si="8"/>
        <v>0</v>
      </c>
      <c r="AF56" s="87">
        <f t="shared" si="8"/>
        <v>0</v>
      </c>
      <c r="AG56" s="87">
        <f t="shared" si="8"/>
        <v>0</v>
      </c>
      <c r="AI56" s="149"/>
      <c r="AJ56" s="128"/>
    </row>
    <row r="57" spans="1:36" s="20" customFormat="1" x14ac:dyDescent="0.2">
      <c r="A57" s="65"/>
      <c r="B57" s="86">
        <f>'3. Investeringen'!B54</f>
        <v>40</v>
      </c>
      <c r="C57" s="86" t="str">
        <f>'3. Investeringen'!C54</f>
        <v>Nieuwe investeringen</v>
      </c>
      <c r="D57" s="86" t="str">
        <f>'3. Investeringen'!F54</f>
        <v>TD</v>
      </c>
      <c r="E57" s="121">
        <f>'3. Investeringen'!K54</f>
        <v>2009</v>
      </c>
      <c r="F57" s="173">
        <f>'3. Investeringen'!M54</f>
        <v>0</v>
      </c>
      <c r="G57" s="121">
        <f>'3. Investeringen'!N54</f>
        <v>2011</v>
      </c>
      <c r="H57" s="86">
        <f>'3. Investeringen'!O54</f>
        <v>47970.9</v>
      </c>
      <c r="I57" s="65"/>
      <c r="J57" s="86">
        <f>'6. Investeringen per jaar'!I54</f>
        <v>1</v>
      </c>
      <c r="K57" s="65"/>
      <c r="L57" s="123">
        <f t="shared" si="1"/>
        <v>2011</v>
      </c>
      <c r="M57" s="87">
        <f t="shared" si="2"/>
        <v>47970.9</v>
      </c>
      <c r="N57" s="117">
        <f t="shared" si="3"/>
        <v>0</v>
      </c>
      <c r="O57" s="87" t="b">
        <f t="shared" si="4"/>
        <v>0</v>
      </c>
      <c r="P57" s="117">
        <f>INDEX('2. Reguleringsparameters'!$D$44:$E$50,MATCH(C57,'2. Reguleringsparameters'!$B$44:$B$50,0),MATCH(D57,'2. Reguleringsparameters'!$D$43:$E$43,0))</f>
        <v>0.5</v>
      </c>
      <c r="Q57" s="65"/>
      <c r="R57" s="87">
        <f t="shared" si="8"/>
        <v>0</v>
      </c>
      <c r="S57" s="87">
        <f t="shared" si="8"/>
        <v>0</v>
      </c>
      <c r="T57" s="87">
        <f t="shared" si="8"/>
        <v>0</v>
      </c>
      <c r="U57" s="87">
        <f t="shared" si="8"/>
        <v>0</v>
      </c>
      <c r="V57" s="87">
        <f t="shared" si="8"/>
        <v>0</v>
      </c>
      <c r="W57" s="87">
        <f t="shared" si="8"/>
        <v>0</v>
      </c>
      <c r="X57" s="87">
        <f t="shared" si="8"/>
        <v>0</v>
      </c>
      <c r="Y57" s="87">
        <f t="shared" si="8"/>
        <v>0</v>
      </c>
      <c r="Z57" s="87">
        <f t="shared" si="8"/>
        <v>0</v>
      </c>
      <c r="AA57" s="87">
        <f t="shared" si="8"/>
        <v>0</v>
      </c>
      <c r="AB57" s="87">
        <f t="shared" si="8"/>
        <v>0</v>
      </c>
      <c r="AC57" s="87">
        <f t="shared" si="8"/>
        <v>0</v>
      </c>
      <c r="AD57" s="87">
        <f t="shared" si="8"/>
        <v>0</v>
      </c>
      <c r="AE57" s="87">
        <f t="shared" si="8"/>
        <v>0</v>
      </c>
      <c r="AF57" s="87">
        <f t="shared" si="8"/>
        <v>0</v>
      </c>
      <c r="AG57" s="87">
        <f t="shared" si="8"/>
        <v>0</v>
      </c>
      <c r="AI57" s="149"/>
      <c r="AJ57" s="128"/>
    </row>
    <row r="58" spans="1:36" s="20" customFormat="1" x14ac:dyDescent="0.2">
      <c r="A58" s="65"/>
      <c r="B58" s="86">
        <f>'3. Investeringen'!B55</f>
        <v>41</v>
      </c>
      <c r="C58" s="86" t="str">
        <f>'3. Investeringen'!C55</f>
        <v>Nieuwe investeringen</v>
      </c>
      <c r="D58" s="86" t="str">
        <f>'3. Investeringen'!F55</f>
        <v>TD</v>
      </c>
      <c r="E58" s="121">
        <f>'3. Investeringen'!K55</f>
        <v>2010</v>
      </c>
      <c r="F58" s="173">
        <f>'3. Investeringen'!M55</f>
        <v>54.5</v>
      </c>
      <c r="G58" s="121">
        <f>'3. Investeringen'!N55</f>
        <v>2011</v>
      </c>
      <c r="H58" s="86">
        <f>'3. Investeringen'!O55</f>
        <v>9808066.3499090895</v>
      </c>
      <c r="I58" s="65"/>
      <c r="J58" s="86">
        <f>'6. Investeringen per jaar'!I55</f>
        <v>1</v>
      </c>
      <c r="K58" s="65"/>
      <c r="L58" s="123">
        <f t="shared" si="1"/>
        <v>2065.5</v>
      </c>
      <c r="M58" s="87">
        <f t="shared" si="2"/>
        <v>7828456.6279090894</v>
      </c>
      <c r="N58" s="117">
        <f t="shared" si="3"/>
        <v>43.5</v>
      </c>
      <c r="O58" s="87" t="b">
        <f t="shared" si="4"/>
        <v>0</v>
      </c>
      <c r="P58" s="117">
        <f>INDEX('2. Reguleringsparameters'!$D$44:$E$50,MATCH(C58,'2. Reguleringsparameters'!$B$44:$B$50,0),MATCH(D58,'2. Reguleringsparameters'!$D$43:$E$43,0))</f>
        <v>0.5</v>
      </c>
      <c r="Q58" s="65"/>
      <c r="R58" s="87">
        <f t="shared" ref="R58:AG67" si="9">$J58*IF($O58,-1,1)*
IF(OR(R$10&gt;$L58,R$10&lt;$E58,$F58=0),0,
IF(R$10&lt;2022,
IF($E58&lt;2011,
VDB(
ABS($H58),
0,
$F58,
R$10-$G58,
IF(R$10-$G58+1&lt;$F58,R$10-$G58+1,$F58),
1),
VDB(
ABS($H58),
0,
$F58,
MAX(0,R$10-$G58-$P58),
IF(R$10-$G58-$P58+1&lt;$F58,R$10-$G58-$P58+1,$F58),
1)),
IF($E58&lt;2022,
VDB(
ABS($M58),
0,
$N58,
R$10-2022,
IF(R$10-2022+1&lt;$N58,R$10-2022+1,$N58),
$G$12),
VDB(
ABS($M58),
0,
$N58,
MAX(0,R$10-2022-$P58),
IF(R$10-2022-$P58+1&lt;$N58,R$10-2022-$P58+1,$N58),
$G$12))
))</f>
        <v>179964.52018181817</v>
      </c>
      <c r="S58" s="87">
        <f t="shared" si="9"/>
        <v>179964.52018181817</v>
      </c>
      <c r="T58" s="87">
        <f t="shared" si="9"/>
        <v>179964.52018181817</v>
      </c>
      <c r="U58" s="87">
        <f t="shared" si="9"/>
        <v>179964.52018181817</v>
      </c>
      <c r="V58" s="87">
        <f t="shared" si="9"/>
        <v>179964.52018181817</v>
      </c>
      <c r="W58" s="87">
        <f t="shared" si="9"/>
        <v>179964.52018181817</v>
      </c>
      <c r="X58" s="87">
        <f t="shared" si="9"/>
        <v>179964.52018181817</v>
      </c>
      <c r="Y58" s="87">
        <f t="shared" si="9"/>
        <v>179964.52018181817</v>
      </c>
      <c r="Z58" s="87">
        <f t="shared" si="9"/>
        <v>179964.52018181817</v>
      </c>
      <c r="AA58" s="87">
        <f t="shared" si="9"/>
        <v>179964.52018181817</v>
      </c>
      <c r="AB58" s="87">
        <f t="shared" si="9"/>
        <v>179964.52018181817</v>
      </c>
      <c r="AC58" s="87">
        <f t="shared" si="9"/>
        <v>215957.42421818178</v>
      </c>
      <c r="AD58" s="87">
        <f t="shared" si="9"/>
        <v>209999.97803285264</v>
      </c>
      <c r="AE58" s="87">
        <f t="shared" si="9"/>
        <v>204206.87519056705</v>
      </c>
      <c r="AF58" s="87">
        <f t="shared" si="9"/>
        <v>198573.58208186174</v>
      </c>
      <c r="AG58" s="87">
        <f t="shared" si="9"/>
        <v>193095.69016236209</v>
      </c>
      <c r="AI58" s="149"/>
      <c r="AJ58" s="128"/>
    </row>
    <row r="59" spans="1:36" s="20" customFormat="1" x14ac:dyDescent="0.2">
      <c r="A59" s="65"/>
      <c r="B59" s="86">
        <f>'3. Investeringen'!B56</f>
        <v>42</v>
      </c>
      <c r="C59" s="86" t="str">
        <f>'3. Investeringen'!C56</f>
        <v>Nieuwe investeringen</v>
      </c>
      <c r="D59" s="86" t="str">
        <f>'3. Investeringen'!F56</f>
        <v>TD</v>
      </c>
      <c r="E59" s="121">
        <f>'3. Investeringen'!K56</f>
        <v>2010</v>
      </c>
      <c r="F59" s="173">
        <f>'3. Investeringen'!M56</f>
        <v>44.5</v>
      </c>
      <c r="G59" s="121">
        <f>'3. Investeringen'!N56</f>
        <v>2011</v>
      </c>
      <c r="H59" s="86">
        <f>'3. Investeringen'!O56</f>
        <v>22891708.403222222</v>
      </c>
      <c r="I59" s="65"/>
      <c r="J59" s="86">
        <f>'6. Investeringen per jaar'!I56</f>
        <v>1</v>
      </c>
      <c r="K59" s="65"/>
      <c r="L59" s="123">
        <f t="shared" si="1"/>
        <v>2055.5</v>
      </c>
      <c r="M59" s="87">
        <f t="shared" si="2"/>
        <v>17233083.854111109</v>
      </c>
      <c r="N59" s="117">
        <f t="shared" si="3"/>
        <v>33.5</v>
      </c>
      <c r="O59" s="87" t="b">
        <f t="shared" si="4"/>
        <v>0</v>
      </c>
      <c r="P59" s="117">
        <f>INDEX('2. Reguleringsparameters'!$D$44:$E$50,MATCH(C59,'2. Reguleringsparameters'!$B$44:$B$50,0),MATCH(D59,'2. Reguleringsparameters'!$D$43:$E$43,0))</f>
        <v>0.5</v>
      </c>
      <c r="Q59" s="65"/>
      <c r="R59" s="87">
        <f t="shared" si="9"/>
        <v>514420.41355555557</v>
      </c>
      <c r="S59" s="87">
        <f t="shared" si="9"/>
        <v>514420.41355555557</v>
      </c>
      <c r="T59" s="87">
        <f t="shared" si="9"/>
        <v>514420.41355555557</v>
      </c>
      <c r="U59" s="87">
        <f t="shared" si="9"/>
        <v>514420.41355555557</v>
      </c>
      <c r="V59" s="87">
        <f t="shared" si="9"/>
        <v>514420.41355555557</v>
      </c>
      <c r="W59" s="87">
        <f t="shared" si="9"/>
        <v>514420.41355555557</v>
      </c>
      <c r="X59" s="87">
        <f t="shared" si="9"/>
        <v>514420.41355555557</v>
      </c>
      <c r="Y59" s="87">
        <f t="shared" si="9"/>
        <v>514420.41355555557</v>
      </c>
      <c r="Z59" s="87">
        <f t="shared" si="9"/>
        <v>514420.41355555557</v>
      </c>
      <c r="AA59" s="87">
        <f t="shared" si="9"/>
        <v>514420.41355555557</v>
      </c>
      <c r="AB59" s="87">
        <f t="shared" si="9"/>
        <v>514420.41355555557</v>
      </c>
      <c r="AC59" s="87">
        <f t="shared" si="9"/>
        <v>617304.49626666657</v>
      </c>
      <c r="AD59" s="87">
        <f t="shared" si="9"/>
        <v>595192.09640039795</v>
      </c>
      <c r="AE59" s="87">
        <f t="shared" si="9"/>
        <v>573871.78249948821</v>
      </c>
      <c r="AF59" s="87">
        <f t="shared" si="9"/>
        <v>553315.18133532733</v>
      </c>
      <c r="AG59" s="87">
        <f t="shared" si="9"/>
        <v>533494.93603376334</v>
      </c>
      <c r="AI59" s="149"/>
      <c r="AJ59" s="128"/>
    </row>
    <row r="60" spans="1:36" s="20" customFormat="1" x14ac:dyDescent="0.2">
      <c r="A60" s="65"/>
      <c r="B60" s="86">
        <f>'3. Investeringen'!B57</f>
        <v>43</v>
      </c>
      <c r="C60" s="86" t="str">
        <f>'3. Investeringen'!C57</f>
        <v>Nieuwe investeringen</v>
      </c>
      <c r="D60" s="86" t="str">
        <f>'3. Investeringen'!F57</f>
        <v>TD</v>
      </c>
      <c r="E60" s="121">
        <f>'3. Investeringen'!K57</f>
        <v>2010</v>
      </c>
      <c r="F60" s="173">
        <f>'3. Investeringen'!M57</f>
        <v>29.5</v>
      </c>
      <c r="G60" s="121">
        <f>'3. Investeringen'!N57</f>
        <v>2011</v>
      </c>
      <c r="H60" s="86">
        <f>'3. Investeringen'!O57</f>
        <v>5256944.7121666661</v>
      </c>
      <c r="I60" s="65"/>
      <c r="J60" s="86">
        <f>'6. Investeringen per jaar'!I57</f>
        <v>1</v>
      </c>
      <c r="K60" s="65"/>
      <c r="L60" s="123">
        <f t="shared" si="1"/>
        <v>2040.5</v>
      </c>
      <c r="M60" s="87">
        <f t="shared" si="2"/>
        <v>3296728.0398333329</v>
      </c>
      <c r="N60" s="117">
        <f t="shared" si="3"/>
        <v>18.5</v>
      </c>
      <c r="O60" s="87" t="b">
        <f t="shared" si="4"/>
        <v>0</v>
      </c>
      <c r="P60" s="117">
        <f>INDEX('2. Reguleringsparameters'!$D$44:$E$50,MATCH(C60,'2. Reguleringsparameters'!$B$44:$B$50,0),MATCH(D60,'2. Reguleringsparameters'!$D$43:$E$43,0))</f>
        <v>0.5</v>
      </c>
      <c r="Q60" s="65"/>
      <c r="R60" s="87">
        <f t="shared" si="9"/>
        <v>178201.51566666664</v>
      </c>
      <c r="S60" s="87">
        <f t="shared" si="9"/>
        <v>178201.51566666664</v>
      </c>
      <c r="T60" s="87">
        <f t="shared" si="9"/>
        <v>178201.51566666664</v>
      </c>
      <c r="U60" s="87">
        <f t="shared" si="9"/>
        <v>178201.51566666664</v>
      </c>
      <c r="V60" s="87">
        <f t="shared" si="9"/>
        <v>178201.51566666664</v>
      </c>
      <c r="W60" s="87">
        <f t="shared" si="9"/>
        <v>178201.51566666664</v>
      </c>
      <c r="X60" s="87">
        <f t="shared" si="9"/>
        <v>178201.51566666664</v>
      </c>
      <c r="Y60" s="87">
        <f t="shared" si="9"/>
        <v>178201.51566666664</v>
      </c>
      <c r="Z60" s="87">
        <f t="shared" si="9"/>
        <v>178201.51566666664</v>
      </c>
      <c r="AA60" s="87">
        <f t="shared" si="9"/>
        <v>178201.51566666664</v>
      </c>
      <c r="AB60" s="87">
        <f t="shared" si="9"/>
        <v>178201.51566666664</v>
      </c>
      <c r="AC60" s="87">
        <f t="shared" si="9"/>
        <v>213841.81879999998</v>
      </c>
      <c r="AD60" s="87">
        <f t="shared" si="9"/>
        <v>199970.99812108107</v>
      </c>
      <c r="AE60" s="87">
        <f t="shared" si="9"/>
        <v>186999.906351065</v>
      </c>
      <c r="AF60" s="87">
        <f t="shared" si="9"/>
        <v>174870.1826958608</v>
      </c>
      <c r="AG60" s="87">
        <f t="shared" si="9"/>
        <v>173865.18164588456</v>
      </c>
      <c r="AI60" s="149"/>
      <c r="AJ60" s="128"/>
    </row>
    <row r="61" spans="1:36" s="20" customFormat="1" x14ac:dyDescent="0.2">
      <c r="A61" s="65"/>
      <c r="B61" s="86">
        <f>'3. Investeringen'!B58</f>
        <v>44</v>
      </c>
      <c r="C61" s="86" t="str">
        <f>'3. Investeringen'!C58</f>
        <v>Nieuwe investeringen</v>
      </c>
      <c r="D61" s="86" t="str">
        <f>'3. Investeringen'!F58</f>
        <v>TD</v>
      </c>
      <c r="E61" s="121">
        <f>'3. Investeringen'!K58</f>
        <v>2010</v>
      </c>
      <c r="F61" s="173">
        <f>'3. Investeringen'!M58</f>
        <v>9.5</v>
      </c>
      <c r="G61" s="121">
        <f>'3. Investeringen'!N58</f>
        <v>2011</v>
      </c>
      <c r="H61" s="86">
        <f>'3. Investeringen'!O58</f>
        <v>4478566.95</v>
      </c>
      <c r="I61" s="65"/>
      <c r="J61" s="86">
        <f>'6. Investeringen per jaar'!I58</f>
        <v>1</v>
      </c>
      <c r="K61" s="65"/>
      <c r="L61" s="123">
        <f t="shared" si="1"/>
        <v>2020.5</v>
      </c>
      <c r="M61" s="87">
        <f t="shared" si="2"/>
        <v>0</v>
      </c>
      <c r="N61" s="117">
        <f t="shared" si="3"/>
        <v>0</v>
      </c>
      <c r="O61" s="87" t="b">
        <f t="shared" si="4"/>
        <v>0</v>
      </c>
      <c r="P61" s="117">
        <f>INDEX('2. Reguleringsparameters'!$D$44:$E$50,MATCH(C61,'2. Reguleringsparameters'!$B$44:$B$50,0),MATCH(D61,'2. Reguleringsparameters'!$D$43:$E$43,0))</f>
        <v>0.5</v>
      </c>
      <c r="Q61" s="65"/>
      <c r="R61" s="87">
        <f t="shared" si="9"/>
        <v>471428.10000000003</v>
      </c>
      <c r="S61" s="87">
        <f t="shared" si="9"/>
        <v>471428.10000000003</v>
      </c>
      <c r="T61" s="87">
        <f t="shared" si="9"/>
        <v>471428.10000000003</v>
      </c>
      <c r="U61" s="87">
        <f t="shared" si="9"/>
        <v>471428.10000000003</v>
      </c>
      <c r="V61" s="87">
        <f t="shared" si="9"/>
        <v>471428.10000000003</v>
      </c>
      <c r="W61" s="87">
        <f t="shared" si="9"/>
        <v>471428.10000000003</v>
      </c>
      <c r="X61" s="87">
        <f t="shared" si="9"/>
        <v>471428.10000000003</v>
      </c>
      <c r="Y61" s="87">
        <f t="shared" si="9"/>
        <v>471428.10000000003</v>
      </c>
      <c r="Z61" s="87">
        <f t="shared" si="9"/>
        <v>471428.10000000003</v>
      </c>
      <c r="AA61" s="87">
        <f t="shared" si="9"/>
        <v>235714.05000000002</v>
      </c>
      <c r="AB61" s="87">
        <f t="shared" si="9"/>
        <v>0</v>
      </c>
      <c r="AC61" s="87">
        <f t="shared" si="9"/>
        <v>0</v>
      </c>
      <c r="AD61" s="87">
        <f t="shared" si="9"/>
        <v>0</v>
      </c>
      <c r="AE61" s="87">
        <f t="shared" si="9"/>
        <v>0</v>
      </c>
      <c r="AF61" s="87">
        <f t="shared" si="9"/>
        <v>0</v>
      </c>
      <c r="AG61" s="87">
        <f t="shared" si="9"/>
        <v>0</v>
      </c>
      <c r="AI61" s="149"/>
      <c r="AJ61" s="128"/>
    </row>
    <row r="62" spans="1:36" s="20" customFormat="1" x14ac:dyDescent="0.2">
      <c r="A62" s="65"/>
      <c r="B62" s="86">
        <f>'3. Investeringen'!B59</f>
        <v>45</v>
      </c>
      <c r="C62" s="86" t="str">
        <f>'3. Investeringen'!C59</f>
        <v>Nieuwe investeringen</v>
      </c>
      <c r="D62" s="86" t="str">
        <f>'3. Investeringen'!F59</f>
        <v>TD</v>
      </c>
      <c r="E62" s="121">
        <f>'3. Investeringen'!K59</f>
        <v>2010</v>
      </c>
      <c r="F62" s="173">
        <f>'3. Investeringen'!M59</f>
        <v>4.5</v>
      </c>
      <c r="G62" s="121">
        <f>'3. Investeringen'!N59</f>
        <v>2011</v>
      </c>
      <c r="H62" s="86">
        <f>'3. Investeringen'!O59</f>
        <v>10834699.770000001</v>
      </c>
      <c r="I62" s="65"/>
      <c r="J62" s="86">
        <f>'6. Investeringen per jaar'!I59</f>
        <v>1</v>
      </c>
      <c r="K62" s="65"/>
      <c r="L62" s="123">
        <f t="shared" si="1"/>
        <v>2015.5</v>
      </c>
      <c r="M62" s="87">
        <f t="shared" si="2"/>
        <v>0</v>
      </c>
      <c r="N62" s="117">
        <f t="shared" si="3"/>
        <v>0</v>
      </c>
      <c r="O62" s="87" t="b">
        <f t="shared" si="4"/>
        <v>0</v>
      </c>
      <c r="P62" s="117">
        <f>INDEX('2. Reguleringsparameters'!$D$44:$E$50,MATCH(C62,'2. Reguleringsparameters'!$B$44:$B$50,0),MATCH(D62,'2. Reguleringsparameters'!$D$43:$E$43,0))</f>
        <v>0.5</v>
      </c>
      <c r="Q62" s="65"/>
      <c r="R62" s="87">
        <f t="shared" si="9"/>
        <v>2407711.0600000005</v>
      </c>
      <c r="S62" s="87">
        <f t="shared" si="9"/>
        <v>2407711.0600000005</v>
      </c>
      <c r="T62" s="87">
        <f t="shared" si="9"/>
        <v>2407711.0600000005</v>
      </c>
      <c r="U62" s="87">
        <f t="shared" si="9"/>
        <v>2407711.0600000005</v>
      </c>
      <c r="V62" s="87">
        <f t="shared" si="9"/>
        <v>1203855.5300000003</v>
      </c>
      <c r="W62" s="87">
        <f t="shared" si="9"/>
        <v>0</v>
      </c>
      <c r="X62" s="87">
        <f t="shared" si="9"/>
        <v>0</v>
      </c>
      <c r="Y62" s="87">
        <f t="shared" si="9"/>
        <v>0</v>
      </c>
      <c r="Z62" s="87">
        <f t="shared" si="9"/>
        <v>0</v>
      </c>
      <c r="AA62" s="87">
        <f t="shared" si="9"/>
        <v>0</v>
      </c>
      <c r="AB62" s="87">
        <f t="shared" si="9"/>
        <v>0</v>
      </c>
      <c r="AC62" s="87">
        <f t="shared" si="9"/>
        <v>0</v>
      </c>
      <c r="AD62" s="87">
        <f t="shared" si="9"/>
        <v>0</v>
      </c>
      <c r="AE62" s="87">
        <f t="shared" si="9"/>
        <v>0</v>
      </c>
      <c r="AF62" s="87">
        <f t="shared" si="9"/>
        <v>0</v>
      </c>
      <c r="AG62" s="87">
        <f t="shared" si="9"/>
        <v>0</v>
      </c>
      <c r="AI62" s="149"/>
      <c r="AJ62" s="128"/>
    </row>
    <row r="63" spans="1:36" s="20" customFormat="1" x14ac:dyDescent="0.2">
      <c r="A63" s="65"/>
      <c r="B63" s="86">
        <f>'3. Investeringen'!B60</f>
        <v>46</v>
      </c>
      <c r="C63" s="86" t="str">
        <f>'3. Investeringen'!C60</f>
        <v>Nieuwe investeringen</v>
      </c>
      <c r="D63" s="86" t="str">
        <f>'3. Investeringen'!F60</f>
        <v>TD</v>
      </c>
      <c r="E63" s="121">
        <f>'3. Investeringen'!K60</f>
        <v>2010</v>
      </c>
      <c r="F63" s="173">
        <f>'3. Investeringen'!M60</f>
        <v>0</v>
      </c>
      <c r="G63" s="121">
        <f>'3. Investeringen'!N60</f>
        <v>2011</v>
      </c>
      <c r="H63" s="86">
        <f>'3. Investeringen'!O60</f>
        <v>33430.99</v>
      </c>
      <c r="I63" s="65"/>
      <c r="J63" s="86">
        <f>'6. Investeringen per jaar'!I60</f>
        <v>1</v>
      </c>
      <c r="K63" s="65"/>
      <c r="L63" s="123">
        <f t="shared" si="1"/>
        <v>2011</v>
      </c>
      <c r="M63" s="87">
        <f t="shared" si="2"/>
        <v>33430.99</v>
      </c>
      <c r="N63" s="117">
        <f t="shared" si="3"/>
        <v>0</v>
      </c>
      <c r="O63" s="87" t="b">
        <f t="shared" si="4"/>
        <v>0</v>
      </c>
      <c r="P63" s="117">
        <f>INDEX('2. Reguleringsparameters'!$D$44:$E$50,MATCH(C63,'2. Reguleringsparameters'!$B$44:$B$50,0),MATCH(D63,'2. Reguleringsparameters'!$D$43:$E$43,0))</f>
        <v>0.5</v>
      </c>
      <c r="Q63" s="65"/>
      <c r="R63" s="87">
        <f t="shared" si="9"/>
        <v>0</v>
      </c>
      <c r="S63" s="87">
        <f t="shared" si="9"/>
        <v>0</v>
      </c>
      <c r="T63" s="87">
        <f t="shared" si="9"/>
        <v>0</v>
      </c>
      <c r="U63" s="87">
        <f t="shared" si="9"/>
        <v>0</v>
      </c>
      <c r="V63" s="87">
        <f t="shared" si="9"/>
        <v>0</v>
      </c>
      <c r="W63" s="87">
        <f t="shared" si="9"/>
        <v>0</v>
      </c>
      <c r="X63" s="87">
        <f t="shared" si="9"/>
        <v>0</v>
      </c>
      <c r="Y63" s="87">
        <f t="shared" si="9"/>
        <v>0</v>
      </c>
      <c r="Z63" s="87">
        <f t="shared" si="9"/>
        <v>0</v>
      </c>
      <c r="AA63" s="87">
        <f t="shared" si="9"/>
        <v>0</v>
      </c>
      <c r="AB63" s="87">
        <f t="shared" si="9"/>
        <v>0</v>
      </c>
      <c r="AC63" s="87">
        <f t="shared" si="9"/>
        <v>0</v>
      </c>
      <c r="AD63" s="87">
        <f t="shared" si="9"/>
        <v>0</v>
      </c>
      <c r="AE63" s="87">
        <f t="shared" si="9"/>
        <v>0</v>
      </c>
      <c r="AF63" s="87">
        <f t="shared" si="9"/>
        <v>0</v>
      </c>
      <c r="AG63" s="87">
        <f t="shared" si="9"/>
        <v>0</v>
      </c>
      <c r="AI63" s="149"/>
      <c r="AJ63" s="128"/>
    </row>
    <row r="64" spans="1:36" s="20" customFormat="1" x14ac:dyDescent="0.2">
      <c r="A64" s="65"/>
      <c r="B64" s="86">
        <f>'3. Investeringen'!B61</f>
        <v>47</v>
      </c>
      <c r="C64" s="86" t="str">
        <f>'3. Investeringen'!C61</f>
        <v>Nieuwe investeringen</v>
      </c>
      <c r="D64" s="86" t="str">
        <f>'3. Investeringen'!F61</f>
        <v>TD</v>
      </c>
      <c r="E64" s="121">
        <f>'3. Investeringen'!K61</f>
        <v>2011</v>
      </c>
      <c r="F64" s="173">
        <f>'3. Investeringen'!M61</f>
        <v>55</v>
      </c>
      <c r="G64" s="121">
        <f>'3. Investeringen'!N61</f>
        <v>2011</v>
      </c>
      <c r="H64" s="86">
        <f>'3. Investeringen'!O61</f>
        <v>13494812.239689998</v>
      </c>
      <c r="I64" s="65"/>
      <c r="J64" s="86">
        <f>'6. Investeringen per jaar'!I61</f>
        <v>1</v>
      </c>
      <c r="K64" s="65"/>
      <c r="L64" s="123">
        <f t="shared" si="1"/>
        <v>2066</v>
      </c>
      <c r="M64" s="87">
        <f t="shared" si="2"/>
        <v>10918529.903021909</v>
      </c>
      <c r="N64" s="117">
        <f t="shared" si="3"/>
        <v>44.5</v>
      </c>
      <c r="O64" s="87" t="b">
        <f t="shared" si="4"/>
        <v>0</v>
      </c>
      <c r="P64" s="117">
        <f>INDEX('2. Reguleringsparameters'!$D$44:$E$50,MATCH(C64,'2. Reguleringsparameters'!$B$44:$B$50,0),MATCH(D64,'2. Reguleringsparameters'!$D$43:$E$43,0))</f>
        <v>0.5</v>
      </c>
      <c r="Q64" s="65"/>
      <c r="R64" s="87">
        <f t="shared" si="9"/>
        <v>122680.11126990907</v>
      </c>
      <c r="S64" s="87">
        <f t="shared" si="9"/>
        <v>245360.22253981815</v>
      </c>
      <c r="T64" s="87">
        <f t="shared" si="9"/>
        <v>245360.22253981815</v>
      </c>
      <c r="U64" s="87">
        <f t="shared" si="9"/>
        <v>245360.22253981815</v>
      </c>
      <c r="V64" s="87">
        <f t="shared" si="9"/>
        <v>245360.22253981815</v>
      </c>
      <c r="W64" s="87">
        <f t="shared" si="9"/>
        <v>245360.22253981815</v>
      </c>
      <c r="X64" s="87">
        <f t="shared" si="9"/>
        <v>245360.22253981815</v>
      </c>
      <c r="Y64" s="87">
        <f t="shared" si="9"/>
        <v>245360.22253981815</v>
      </c>
      <c r="Z64" s="87">
        <f t="shared" si="9"/>
        <v>245360.22253981815</v>
      </c>
      <c r="AA64" s="87">
        <f t="shared" si="9"/>
        <v>245360.22253981815</v>
      </c>
      <c r="AB64" s="87">
        <f t="shared" si="9"/>
        <v>245360.22253981815</v>
      </c>
      <c r="AC64" s="87">
        <f t="shared" si="9"/>
        <v>294432.26704778185</v>
      </c>
      <c r="AD64" s="87">
        <f t="shared" si="9"/>
        <v>286492.52052065067</v>
      </c>
      <c r="AE64" s="87">
        <f t="shared" si="9"/>
        <v>278766.87951784662</v>
      </c>
      <c r="AF64" s="87">
        <f t="shared" si="9"/>
        <v>271249.57040725299</v>
      </c>
      <c r="AG64" s="87">
        <f t="shared" si="9"/>
        <v>263934.97525020351</v>
      </c>
      <c r="AI64" s="149"/>
      <c r="AJ64" s="128"/>
    </row>
    <row r="65" spans="1:36" s="20" customFormat="1" x14ac:dyDescent="0.2">
      <c r="A65" s="65"/>
      <c r="B65" s="86">
        <f>'3. Investeringen'!B62</f>
        <v>48</v>
      </c>
      <c r="C65" s="86" t="str">
        <f>'3. Investeringen'!C62</f>
        <v>Nieuwe investeringen</v>
      </c>
      <c r="D65" s="86" t="str">
        <f>'3. Investeringen'!F62</f>
        <v>TD</v>
      </c>
      <c r="E65" s="121">
        <f>'3. Investeringen'!K62</f>
        <v>2011</v>
      </c>
      <c r="F65" s="173">
        <f>'3. Investeringen'!M62</f>
        <v>45</v>
      </c>
      <c r="G65" s="121">
        <f>'3. Investeringen'!N62</f>
        <v>2011</v>
      </c>
      <c r="H65" s="86">
        <f>'3. Investeringen'!O62</f>
        <v>38024999.512929998</v>
      </c>
      <c r="I65" s="65"/>
      <c r="J65" s="86">
        <f>'6. Investeringen per jaar'!I62</f>
        <v>1</v>
      </c>
      <c r="K65" s="65"/>
      <c r="L65" s="123">
        <f t="shared" si="1"/>
        <v>2056</v>
      </c>
      <c r="M65" s="87">
        <f t="shared" si="2"/>
        <v>29152499.626579665</v>
      </c>
      <c r="N65" s="117">
        <f t="shared" si="3"/>
        <v>34.5</v>
      </c>
      <c r="O65" s="87" t="b">
        <f t="shared" si="4"/>
        <v>0</v>
      </c>
      <c r="P65" s="117">
        <f>INDEX('2. Reguleringsparameters'!$D$44:$E$50,MATCH(C65,'2. Reguleringsparameters'!$B$44:$B$50,0),MATCH(D65,'2. Reguleringsparameters'!$D$43:$E$43,0))</f>
        <v>0.5</v>
      </c>
      <c r="Q65" s="65"/>
      <c r="R65" s="87">
        <f t="shared" si="9"/>
        <v>422499.99458811112</v>
      </c>
      <c r="S65" s="87">
        <f t="shared" si="9"/>
        <v>844999.98917622212</v>
      </c>
      <c r="T65" s="87">
        <f t="shared" si="9"/>
        <v>844999.98917622212</v>
      </c>
      <c r="U65" s="87">
        <f t="shared" si="9"/>
        <v>844999.98917622212</v>
      </c>
      <c r="V65" s="87">
        <f t="shared" si="9"/>
        <v>844999.98917622212</v>
      </c>
      <c r="W65" s="87">
        <f t="shared" si="9"/>
        <v>844999.98917622212</v>
      </c>
      <c r="X65" s="87">
        <f t="shared" si="9"/>
        <v>844999.98917622212</v>
      </c>
      <c r="Y65" s="87">
        <f t="shared" si="9"/>
        <v>844999.98917622212</v>
      </c>
      <c r="Z65" s="87">
        <f t="shared" si="9"/>
        <v>844999.98917622212</v>
      </c>
      <c r="AA65" s="87">
        <f t="shared" si="9"/>
        <v>844999.98917622212</v>
      </c>
      <c r="AB65" s="87">
        <f t="shared" si="9"/>
        <v>844999.98917622212</v>
      </c>
      <c r="AC65" s="87">
        <f t="shared" si="9"/>
        <v>1013999.9870114666</v>
      </c>
      <c r="AD65" s="87">
        <f t="shared" si="9"/>
        <v>978730.42224585044</v>
      </c>
      <c r="AE65" s="87">
        <f t="shared" si="9"/>
        <v>944687.62495034258</v>
      </c>
      <c r="AF65" s="87">
        <f t="shared" si="9"/>
        <v>911828.92495206988</v>
      </c>
      <c r="AG65" s="87">
        <f t="shared" si="9"/>
        <v>880113.13625808479</v>
      </c>
      <c r="AI65" s="149"/>
      <c r="AJ65" s="128"/>
    </row>
    <row r="66" spans="1:36" s="20" customFormat="1" x14ac:dyDescent="0.2">
      <c r="A66" s="65"/>
      <c r="B66" s="86">
        <f>'3. Investeringen'!B63</f>
        <v>49</v>
      </c>
      <c r="C66" s="86" t="str">
        <f>'3. Investeringen'!C63</f>
        <v>Nieuwe investeringen</v>
      </c>
      <c r="D66" s="86" t="str">
        <f>'3. Investeringen'!F63</f>
        <v>TD</v>
      </c>
      <c r="E66" s="121">
        <f>'3. Investeringen'!K63</f>
        <v>2011</v>
      </c>
      <c r="F66" s="173">
        <f>'3. Investeringen'!M63</f>
        <v>30</v>
      </c>
      <c r="G66" s="121">
        <f>'3. Investeringen'!N63</f>
        <v>2011</v>
      </c>
      <c r="H66" s="86">
        <f>'3. Investeringen'!O63</f>
        <v>6677561.0763699999</v>
      </c>
      <c r="I66" s="65"/>
      <c r="J66" s="86">
        <f>'6. Investeringen per jaar'!I63</f>
        <v>1</v>
      </c>
      <c r="K66" s="65"/>
      <c r="L66" s="123">
        <f t="shared" si="1"/>
        <v>2041</v>
      </c>
      <c r="M66" s="87">
        <f t="shared" si="2"/>
        <v>4340414.6996404994</v>
      </c>
      <c r="N66" s="117">
        <f t="shared" si="3"/>
        <v>19.5</v>
      </c>
      <c r="O66" s="87" t="b">
        <f t="shared" si="4"/>
        <v>0</v>
      </c>
      <c r="P66" s="117">
        <f>INDEX('2. Reguleringsparameters'!$D$44:$E$50,MATCH(C66,'2. Reguleringsparameters'!$B$44:$B$50,0),MATCH(D66,'2. Reguleringsparameters'!$D$43:$E$43,0))</f>
        <v>0.5</v>
      </c>
      <c r="Q66" s="65"/>
      <c r="R66" s="87">
        <f t="shared" si="9"/>
        <v>111292.68460616666</v>
      </c>
      <c r="S66" s="87">
        <f t="shared" si="9"/>
        <v>222585.36921233335</v>
      </c>
      <c r="T66" s="87">
        <f t="shared" si="9"/>
        <v>222585.36921233335</v>
      </c>
      <c r="U66" s="87">
        <f t="shared" si="9"/>
        <v>222585.36921233335</v>
      </c>
      <c r="V66" s="87">
        <f t="shared" si="9"/>
        <v>222585.36921233335</v>
      </c>
      <c r="W66" s="87">
        <f t="shared" si="9"/>
        <v>222585.36921233335</v>
      </c>
      <c r="X66" s="87">
        <f t="shared" si="9"/>
        <v>222585.36921233335</v>
      </c>
      <c r="Y66" s="87">
        <f t="shared" si="9"/>
        <v>222585.36921233335</v>
      </c>
      <c r="Z66" s="87">
        <f t="shared" si="9"/>
        <v>222585.36921233335</v>
      </c>
      <c r="AA66" s="87">
        <f t="shared" si="9"/>
        <v>222585.36921233335</v>
      </c>
      <c r="AB66" s="87">
        <f t="shared" si="9"/>
        <v>222585.36921233335</v>
      </c>
      <c r="AC66" s="87">
        <f t="shared" si="9"/>
        <v>267102.44305479992</v>
      </c>
      <c r="AD66" s="87">
        <f t="shared" si="9"/>
        <v>250665.36963604303</v>
      </c>
      <c r="AE66" s="87">
        <f t="shared" si="9"/>
        <v>235239.80842767115</v>
      </c>
      <c r="AF66" s="87">
        <f t="shared" si="9"/>
        <v>220763.51252442985</v>
      </c>
      <c r="AG66" s="87">
        <f t="shared" si="9"/>
        <v>217202.81070951972</v>
      </c>
      <c r="AI66" s="149"/>
      <c r="AJ66" s="128"/>
    </row>
    <row r="67" spans="1:36" s="20" customFormat="1" x14ac:dyDescent="0.2">
      <c r="A67" s="65"/>
      <c r="B67" s="86">
        <f>'3. Investeringen'!B64</f>
        <v>50</v>
      </c>
      <c r="C67" s="86" t="str">
        <f>'3. Investeringen'!C64</f>
        <v>Nieuwe investeringen</v>
      </c>
      <c r="D67" s="86" t="str">
        <f>'3. Investeringen'!F64</f>
        <v>TD</v>
      </c>
      <c r="E67" s="121">
        <f>'3. Investeringen'!K64</f>
        <v>2011</v>
      </c>
      <c r="F67" s="173">
        <f>'3. Investeringen'!M64</f>
        <v>10</v>
      </c>
      <c r="G67" s="121">
        <f>'3. Investeringen'!N64</f>
        <v>2011</v>
      </c>
      <c r="H67" s="86">
        <f>'3. Investeringen'!O64</f>
        <v>2182171.2999999998</v>
      </c>
      <c r="I67" s="65"/>
      <c r="J67" s="86">
        <f>'6. Investeringen per jaar'!I64</f>
        <v>1</v>
      </c>
      <c r="K67" s="65"/>
      <c r="L67" s="123">
        <f t="shared" si="1"/>
        <v>2021</v>
      </c>
      <c r="M67" s="87">
        <f t="shared" si="2"/>
        <v>0</v>
      </c>
      <c r="N67" s="117">
        <f t="shared" si="3"/>
        <v>0</v>
      </c>
      <c r="O67" s="87" t="b">
        <f t="shared" si="4"/>
        <v>0</v>
      </c>
      <c r="P67" s="117">
        <f>INDEX('2. Reguleringsparameters'!$D$44:$E$50,MATCH(C67,'2. Reguleringsparameters'!$B$44:$B$50,0),MATCH(D67,'2. Reguleringsparameters'!$D$43:$E$43,0))</f>
        <v>0.5</v>
      </c>
      <c r="Q67" s="65"/>
      <c r="R67" s="87">
        <f t="shared" si="9"/>
        <v>109108.565</v>
      </c>
      <c r="S67" s="87">
        <f t="shared" si="9"/>
        <v>218217.12999999998</v>
      </c>
      <c r="T67" s="87">
        <f t="shared" si="9"/>
        <v>218217.12999999998</v>
      </c>
      <c r="U67" s="87">
        <f t="shared" si="9"/>
        <v>218217.12999999998</v>
      </c>
      <c r="V67" s="87">
        <f t="shared" si="9"/>
        <v>218217.12999999998</v>
      </c>
      <c r="W67" s="87">
        <f t="shared" si="9"/>
        <v>218217.12999999998</v>
      </c>
      <c r="X67" s="87">
        <f t="shared" si="9"/>
        <v>218217.12999999998</v>
      </c>
      <c r="Y67" s="87">
        <f t="shared" si="9"/>
        <v>218217.12999999998</v>
      </c>
      <c r="Z67" s="87">
        <f t="shared" si="9"/>
        <v>218217.12999999998</v>
      </c>
      <c r="AA67" s="87">
        <f t="shared" si="9"/>
        <v>218217.12999999998</v>
      </c>
      <c r="AB67" s="87">
        <f t="shared" si="9"/>
        <v>109108.56499999999</v>
      </c>
      <c r="AC67" s="87">
        <f t="shared" si="9"/>
        <v>0</v>
      </c>
      <c r="AD67" s="87">
        <f t="shared" si="9"/>
        <v>0</v>
      </c>
      <c r="AE67" s="87">
        <f t="shared" si="9"/>
        <v>0</v>
      </c>
      <c r="AF67" s="87">
        <f t="shared" si="9"/>
        <v>0</v>
      </c>
      <c r="AG67" s="87">
        <f t="shared" si="9"/>
        <v>0</v>
      </c>
      <c r="AI67" s="149"/>
      <c r="AJ67" s="128"/>
    </row>
    <row r="68" spans="1:36" s="20" customFormat="1" x14ac:dyDescent="0.2">
      <c r="A68" s="65"/>
      <c r="B68" s="86">
        <f>'3. Investeringen'!B65</f>
        <v>51</v>
      </c>
      <c r="C68" s="86" t="str">
        <f>'3. Investeringen'!C65</f>
        <v>Nieuwe investeringen</v>
      </c>
      <c r="D68" s="86" t="str">
        <f>'3. Investeringen'!F65</f>
        <v>TD</v>
      </c>
      <c r="E68" s="121">
        <f>'3. Investeringen'!K65</f>
        <v>2011</v>
      </c>
      <c r="F68" s="173">
        <f>'3. Investeringen'!M65</f>
        <v>5</v>
      </c>
      <c r="G68" s="121">
        <f>'3. Investeringen'!N65</f>
        <v>2011</v>
      </c>
      <c r="H68" s="86">
        <f>'3. Investeringen'!O65</f>
        <v>7722098.5499999998</v>
      </c>
      <c r="I68" s="65"/>
      <c r="J68" s="86">
        <f>'6. Investeringen per jaar'!I65</f>
        <v>1</v>
      </c>
      <c r="K68" s="65"/>
      <c r="L68" s="123">
        <f t="shared" si="1"/>
        <v>2016</v>
      </c>
      <c r="M68" s="87">
        <f t="shared" si="2"/>
        <v>0</v>
      </c>
      <c r="N68" s="117">
        <f t="shared" si="3"/>
        <v>0</v>
      </c>
      <c r="O68" s="87" t="b">
        <f t="shared" si="4"/>
        <v>0</v>
      </c>
      <c r="P68" s="117">
        <f>INDEX('2. Reguleringsparameters'!$D$44:$E$50,MATCH(C68,'2. Reguleringsparameters'!$B$44:$B$50,0),MATCH(D68,'2. Reguleringsparameters'!$D$43:$E$43,0))</f>
        <v>0.5</v>
      </c>
      <c r="Q68" s="65"/>
      <c r="R68" s="87">
        <f t="shared" ref="R68:AG77" si="10">$J68*IF($O68,-1,1)*
IF(OR(R$10&gt;$L68,R$10&lt;$E68,$F68=0),0,
IF(R$10&lt;2022,
IF($E68&lt;2011,
VDB(
ABS($H68),
0,
$F68,
R$10-$G68,
IF(R$10-$G68+1&lt;$F68,R$10-$G68+1,$F68),
1),
VDB(
ABS($H68),
0,
$F68,
MAX(0,R$10-$G68-$P68),
IF(R$10-$G68-$P68+1&lt;$F68,R$10-$G68-$P68+1,$F68),
1)),
IF($E68&lt;2022,
VDB(
ABS($M68),
0,
$N68,
R$10-2022,
IF(R$10-2022+1&lt;$N68,R$10-2022+1,$N68),
$G$12),
VDB(
ABS($M68),
0,
$N68,
MAX(0,R$10-2022-$P68),
IF(R$10-2022-$P68+1&lt;$N68,R$10-2022-$P68+1,$N68),
$G$12))
))</f>
        <v>772209.85499999998</v>
      </c>
      <c r="S68" s="87">
        <f t="shared" si="10"/>
        <v>1544419.71</v>
      </c>
      <c r="T68" s="87">
        <f t="shared" si="10"/>
        <v>1544419.71</v>
      </c>
      <c r="U68" s="87">
        <f t="shared" si="10"/>
        <v>1544419.71</v>
      </c>
      <c r="V68" s="87">
        <f t="shared" si="10"/>
        <v>1544419.71</v>
      </c>
      <c r="W68" s="87">
        <f t="shared" si="10"/>
        <v>772209.85499999998</v>
      </c>
      <c r="X68" s="87">
        <f t="shared" si="10"/>
        <v>0</v>
      </c>
      <c r="Y68" s="87">
        <f t="shared" si="10"/>
        <v>0</v>
      </c>
      <c r="Z68" s="87">
        <f t="shared" si="10"/>
        <v>0</v>
      </c>
      <c r="AA68" s="87">
        <f t="shared" si="10"/>
        <v>0</v>
      </c>
      <c r="AB68" s="87">
        <f t="shared" si="10"/>
        <v>0</v>
      </c>
      <c r="AC68" s="87">
        <f t="shared" si="10"/>
        <v>0</v>
      </c>
      <c r="AD68" s="87">
        <f t="shared" si="10"/>
        <v>0</v>
      </c>
      <c r="AE68" s="87">
        <f t="shared" si="10"/>
        <v>0</v>
      </c>
      <c r="AF68" s="87">
        <f t="shared" si="10"/>
        <v>0</v>
      </c>
      <c r="AG68" s="87">
        <f t="shared" si="10"/>
        <v>0</v>
      </c>
      <c r="AI68" s="149"/>
      <c r="AJ68" s="128"/>
    </row>
    <row r="69" spans="1:36" s="20" customFormat="1" x14ac:dyDescent="0.2">
      <c r="A69" s="65"/>
      <c r="B69" s="86">
        <f>'3. Investeringen'!B66</f>
        <v>52</v>
      </c>
      <c r="C69" s="86" t="str">
        <f>'3. Investeringen'!C66</f>
        <v>Nieuwe investeringen</v>
      </c>
      <c r="D69" s="86" t="str">
        <f>'3. Investeringen'!F66</f>
        <v>TD</v>
      </c>
      <c r="E69" s="121">
        <f>'3. Investeringen'!K66</f>
        <v>2011</v>
      </c>
      <c r="F69" s="173">
        <f>'3. Investeringen'!M66</f>
        <v>0</v>
      </c>
      <c r="G69" s="121">
        <f>'3. Investeringen'!N66</f>
        <v>2011</v>
      </c>
      <c r="H69" s="86">
        <f>'3. Investeringen'!O66</f>
        <v>137586.77479999998</v>
      </c>
      <c r="I69" s="65"/>
      <c r="J69" s="86">
        <f>'6. Investeringen per jaar'!I66</f>
        <v>1</v>
      </c>
      <c r="K69" s="65"/>
      <c r="L69" s="123">
        <f t="shared" si="1"/>
        <v>2011</v>
      </c>
      <c r="M69" s="87">
        <f t="shared" si="2"/>
        <v>137586.77479999998</v>
      </c>
      <c r="N69" s="117">
        <f t="shared" si="3"/>
        <v>0</v>
      </c>
      <c r="O69" s="87" t="b">
        <f t="shared" si="4"/>
        <v>0</v>
      </c>
      <c r="P69" s="117">
        <f>INDEX('2. Reguleringsparameters'!$D$44:$E$50,MATCH(C69,'2. Reguleringsparameters'!$B$44:$B$50,0),MATCH(D69,'2. Reguleringsparameters'!$D$43:$E$43,0))</f>
        <v>0.5</v>
      </c>
      <c r="Q69" s="65"/>
      <c r="R69" s="87">
        <f t="shared" si="10"/>
        <v>0</v>
      </c>
      <c r="S69" s="87">
        <f t="shared" si="10"/>
        <v>0</v>
      </c>
      <c r="T69" s="87">
        <f t="shared" si="10"/>
        <v>0</v>
      </c>
      <c r="U69" s="87">
        <f t="shared" si="10"/>
        <v>0</v>
      </c>
      <c r="V69" s="87">
        <f t="shared" si="10"/>
        <v>0</v>
      </c>
      <c r="W69" s="87">
        <f t="shared" si="10"/>
        <v>0</v>
      </c>
      <c r="X69" s="87">
        <f t="shared" si="10"/>
        <v>0</v>
      </c>
      <c r="Y69" s="87">
        <f t="shared" si="10"/>
        <v>0</v>
      </c>
      <c r="Z69" s="87">
        <f t="shared" si="10"/>
        <v>0</v>
      </c>
      <c r="AA69" s="87">
        <f t="shared" si="10"/>
        <v>0</v>
      </c>
      <c r="AB69" s="87">
        <f t="shared" si="10"/>
        <v>0</v>
      </c>
      <c r="AC69" s="87">
        <f t="shared" si="10"/>
        <v>0</v>
      </c>
      <c r="AD69" s="87">
        <f t="shared" si="10"/>
        <v>0</v>
      </c>
      <c r="AE69" s="87">
        <f t="shared" si="10"/>
        <v>0</v>
      </c>
      <c r="AF69" s="87">
        <f t="shared" si="10"/>
        <v>0</v>
      </c>
      <c r="AG69" s="87">
        <f t="shared" si="10"/>
        <v>0</v>
      </c>
      <c r="AI69" s="149"/>
      <c r="AJ69" s="128"/>
    </row>
    <row r="70" spans="1:36" s="20" customFormat="1" x14ac:dyDescent="0.2">
      <c r="A70" s="65"/>
      <c r="B70" s="86">
        <f>'3. Investeringen'!B67</f>
        <v>53</v>
      </c>
      <c r="C70" s="86" t="str">
        <f>'3. Investeringen'!C67</f>
        <v>Nieuwe investeringen</v>
      </c>
      <c r="D70" s="86" t="str">
        <f>'3. Investeringen'!F67</f>
        <v>TD</v>
      </c>
      <c r="E70" s="121">
        <f>'3. Investeringen'!K67</f>
        <v>2012</v>
      </c>
      <c r="F70" s="173">
        <f>'3. Investeringen'!M67</f>
        <v>55</v>
      </c>
      <c r="G70" s="121">
        <f>'3. Investeringen'!N67</f>
        <v>2012</v>
      </c>
      <c r="H70" s="86">
        <f>'3. Investeringen'!O67</f>
        <v>13363187.147261519</v>
      </c>
      <c r="I70" s="65"/>
      <c r="J70" s="86">
        <f>'6. Investeringen per jaar'!I67</f>
        <v>1</v>
      </c>
      <c r="K70" s="65"/>
      <c r="L70" s="123">
        <f t="shared" si="1"/>
        <v>2067</v>
      </c>
      <c r="M70" s="87">
        <f t="shared" si="2"/>
        <v>11055000.276370894</v>
      </c>
      <c r="N70" s="117">
        <f t="shared" si="3"/>
        <v>45.5</v>
      </c>
      <c r="O70" s="87" t="b">
        <f t="shared" si="4"/>
        <v>0</v>
      </c>
      <c r="P70" s="117">
        <f>INDEX('2. Reguleringsparameters'!$D$44:$E$50,MATCH(C70,'2. Reguleringsparameters'!$B$44:$B$50,0),MATCH(D70,'2. Reguleringsparameters'!$D$43:$E$43,0))</f>
        <v>0.5</v>
      </c>
      <c r="Q70" s="65"/>
      <c r="R70" s="87">
        <f t="shared" si="10"/>
        <v>0</v>
      </c>
      <c r="S70" s="87">
        <f t="shared" si="10"/>
        <v>121483.51952055926</v>
      </c>
      <c r="T70" s="87">
        <f t="shared" si="10"/>
        <v>242967.03904111855</v>
      </c>
      <c r="U70" s="87">
        <f t="shared" si="10"/>
        <v>242967.03904111855</v>
      </c>
      <c r="V70" s="87">
        <f t="shared" si="10"/>
        <v>242967.03904111855</v>
      </c>
      <c r="W70" s="87">
        <f t="shared" si="10"/>
        <v>242967.03904111855</v>
      </c>
      <c r="X70" s="87">
        <f t="shared" si="10"/>
        <v>242967.03904111855</v>
      </c>
      <c r="Y70" s="87">
        <f t="shared" si="10"/>
        <v>242967.03904111855</v>
      </c>
      <c r="Z70" s="87">
        <f t="shared" si="10"/>
        <v>242967.03904111855</v>
      </c>
      <c r="AA70" s="87">
        <f t="shared" si="10"/>
        <v>242967.03904111855</v>
      </c>
      <c r="AB70" s="87">
        <f t="shared" si="10"/>
        <v>242967.03904111855</v>
      </c>
      <c r="AC70" s="87">
        <f t="shared" si="10"/>
        <v>291560.44684934226</v>
      </c>
      <c r="AD70" s="87">
        <f t="shared" si="10"/>
        <v>283870.94055881014</v>
      </c>
      <c r="AE70" s="87">
        <f t="shared" si="10"/>
        <v>276384.23443418223</v>
      </c>
      <c r="AF70" s="87">
        <f t="shared" si="10"/>
        <v>269094.97989965434</v>
      </c>
      <c r="AG70" s="87">
        <f t="shared" si="10"/>
        <v>261997.96944076236</v>
      </c>
      <c r="AI70" s="149"/>
      <c r="AJ70" s="128"/>
    </row>
    <row r="71" spans="1:36" s="20" customFormat="1" x14ac:dyDescent="0.2">
      <c r="A71" s="65"/>
      <c r="B71" s="86">
        <f>'3. Investeringen'!B68</f>
        <v>54</v>
      </c>
      <c r="C71" s="86" t="str">
        <f>'3. Investeringen'!C68</f>
        <v>Nieuwe investeringen</v>
      </c>
      <c r="D71" s="86" t="str">
        <f>'3. Investeringen'!F68</f>
        <v>TD</v>
      </c>
      <c r="E71" s="121">
        <f>'3. Investeringen'!K68</f>
        <v>2012</v>
      </c>
      <c r="F71" s="173">
        <f>'3. Investeringen'!M68</f>
        <v>45</v>
      </c>
      <c r="G71" s="121">
        <f>'3. Investeringen'!N68</f>
        <v>2012</v>
      </c>
      <c r="H71" s="86">
        <f>'3. Investeringen'!O68</f>
        <v>43957908.116989553</v>
      </c>
      <c r="I71" s="65"/>
      <c r="J71" s="86">
        <f>'6. Investeringen per jaar'!I68</f>
        <v>1</v>
      </c>
      <c r="K71" s="65"/>
      <c r="L71" s="123">
        <f t="shared" si="1"/>
        <v>2057</v>
      </c>
      <c r="M71" s="87">
        <f t="shared" si="2"/>
        <v>34677905.29229176</v>
      </c>
      <c r="N71" s="117">
        <f t="shared" si="3"/>
        <v>35.5</v>
      </c>
      <c r="O71" s="87" t="b">
        <f t="shared" si="4"/>
        <v>0</v>
      </c>
      <c r="P71" s="117">
        <f>INDEX('2. Reguleringsparameters'!$D$44:$E$50,MATCH(C71,'2. Reguleringsparameters'!$B$44:$B$50,0),MATCH(D71,'2. Reguleringsparameters'!$D$43:$E$43,0))</f>
        <v>0.5</v>
      </c>
      <c r="Q71" s="65"/>
      <c r="R71" s="87">
        <f t="shared" si="10"/>
        <v>0</v>
      </c>
      <c r="S71" s="87">
        <f t="shared" si="10"/>
        <v>488421.20129988395</v>
      </c>
      <c r="T71" s="87">
        <f t="shared" si="10"/>
        <v>976842.4025997679</v>
      </c>
      <c r="U71" s="87">
        <f t="shared" si="10"/>
        <v>976842.4025997679</v>
      </c>
      <c r="V71" s="87">
        <f t="shared" si="10"/>
        <v>976842.4025997679</v>
      </c>
      <c r="W71" s="87">
        <f t="shared" si="10"/>
        <v>976842.4025997679</v>
      </c>
      <c r="X71" s="87">
        <f t="shared" si="10"/>
        <v>976842.4025997679</v>
      </c>
      <c r="Y71" s="87">
        <f t="shared" si="10"/>
        <v>976842.4025997679</v>
      </c>
      <c r="Z71" s="87">
        <f t="shared" si="10"/>
        <v>976842.4025997679</v>
      </c>
      <c r="AA71" s="87">
        <f t="shared" si="10"/>
        <v>976842.4025997679</v>
      </c>
      <c r="AB71" s="87">
        <f t="shared" si="10"/>
        <v>976842.4025997679</v>
      </c>
      <c r="AC71" s="87">
        <f t="shared" si="10"/>
        <v>1172210.8831197214</v>
      </c>
      <c r="AD71" s="87">
        <f t="shared" si="10"/>
        <v>1132586.853267787</v>
      </c>
      <c r="AE71" s="87">
        <f t="shared" si="10"/>
        <v>1094302.2272418339</v>
      </c>
      <c r="AF71" s="87">
        <f t="shared" si="10"/>
        <v>1057311.7294195746</v>
      </c>
      <c r="AG71" s="87">
        <f t="shared" si="10"/>
        <v>1021571.6146222933</v>
      </c>
      <c r="AI71" s="149"/>
      <c r="AJ71" s="128"/>
    </row>
    <row r="72" spans="1:36" s="20" customFormat="1" x14ac:dyDescent="0.2">
      <c r="A72" s="65"/>
      <c r="B72" s="86">
        <f>'3. Investeringen'!B69</f>
        <v>55</v>
      </c>
      <c r="C72" s="86" t="str">
        <f>'3. Investeringen'!C69</f>
        <v>Nieuwe investeringen</v>
      </c>
      <c r="D72" s="86" t="str">
        <f>'3. Investeringen'!F69</f>
        <v>TD</v>
      </c>
      <c r="E72" s="121">
        <f>'3. Investeringen'!K69</f>
        <v>2012</v>
      </c>
      <c r="F72" s="173">
        <f>'3. Investeringen'!M69</f>
        <v>30</v>
      </c>
      <c r="G72" s="121">
        <f>'3. Investeringen'!N69</f>
        <v>2012</v>
      </c>
      <c r="H72" s="86">
        <f>'3. Investeringen'!O69</f>
        <v>5089160.9440969815</v>
      </c>
      <c r="I72" s="65"/>
      <c r="J72" s="86">
        <f>'6. Investeringen per jaar'!I69</f>
        <v>1</v>
      </c>
      <c r="K72" s="65"/>
      <c r="L72" s="123">
        <f t="shared" si="1"/>
        <v>2042</v>
      </c>
      <c r="M72" s="87">
        <f t="shared" si="2"/>
        <v>3477593.3117996044</v>
      </c>
      <c r="N72" s="117">
        <f t="shared" si="3"/>
        <v>20.5</v>
      </c>
      <c r="O72" s="87" t="b">
        <f t="shared" si="4"/>
        <v>0</v>
      </c>
      <c r="P72" s="117">
        <f>INDEX('2. Reguleringsparameters'!$D$44:$E$50,MATCH(C72,'2. Reguleringsparameters'!$B$44:$B$50,0),MATCH(D72,'2. Reguleringsparameters'!$D$43:$E$43,0))</f>
        <v>0.5</v>
      </c>
      <c r="Q72" s="65"/>
      <c r="R72" s="87">
        <f t="shared" si="10"/>
        <v>0</v>
      </c>
      <c r="S72" s="87">
        <f t="shared" si="10"/>
        <v>84819.349068283031</v>
      </c>
      <c r="T72" s="87">
        <f t="shared" si="10"/>
        <v>169638.69813656606</v>
      </c>
      <c r="U72" s="87">
        <f t="shared" si="10"/>
        <v>169638.69813656606</v>
      </c>
      <c r="V72" s="87">
        <f t="shared" si="10"/>
        <v>169638.69813656606</v>
      </c>
      <c r="W72" s="87">
        <f t="shared" si="10"/>
        <v>169638.69813656606</v>
      </c>
      <c r="X72" s="87">
        <f t="shared" si="10"/>
        <v>169638.69813656606</v>
      </c>
      <c r="Y72" s="87">
        <f t="shared" si="10"/>
        <v>169638.69813656606</v>
      </c>
      <c r="Z72" s="87">
        <f t="shared" si="10"/>
        <v>169638.69813656606</v>
      </c>
      <c r="AA72" s="87">
        <f t="shared" si="10"/>
        <v>169638.69813656606</v>
      </c>
      <c r="AB72" s="87">
        <f t="shared" si="10"/>
        <v>169638.69813656606</v>
      </c>
      <c r="AC72" s="87">
        <f t="shared" si="10"/>
        <v>203566.43776387928</v>
      </c>
      <c r="AD72" s="87">
        <f t="shared" si="10"/>
        <v>191650.35360209123</v>
      </c>
      <c r="AE72" s="87">
        <f t="shared" si="10"/>
        <v>180431.79631806636</v>
      </c>
      <c r="AF72" s="87">
        <f t="shared" si="10"/>
        <v>169869.93507017958</v>
      </c>
      <c r="AG72" s="87">
        <f t="shared" si="10"/>
        <v>165580.29024517504</v>
      </c>
      <c r="AI72" s="149"/>
      <c r="AJ72" s="128"/>
    </row>
    <row r="73" spans="1:36" s="20" customFormat="1" x14ac:dyDescent="0.2">
      <c r="A73" s="65"/>
      <c r="B73" s="86">
        <f>'3. Investeringen'!B70</f>
        <v>56</v>
      </c>
      <c r="C73" s="86" t="str">
        <f>'3. Investeringen'!C70</f>
        <v>Nieuwe investeringen</v>
      </c>
      <c r="D73" s="86" t="str">
        <f>'3. Investeringen'!F70</f>
        <v>TD</v>
      </c>
      <c r="E73" s="121">
        <f>'3. Investeringen'!K70</f>
        <v>2012</v>
      </c>
      <c r="F73" s="173">
        <f>'3. Investeringen'!M70</f>
        <v>25</v>
      </c>
      <c r="G73" s="121">
        <f>'3. Investeringen'!N70</f>
        <v>2012</v>
      </c>
      <c r="H73" s="86">
        <f>'3. Investeringen'!O70</f>
        <v>-5370.5563579738518</v>
      </c>
      <c r="I73" s="65"/>
      <c r="J73" s="86">
        <f>'6. Investeringen per jaar'!I70</f>
        <v>1</v>
      </c>
      <c r="K73" s="65"/>
      <c r="L73" s="123">
        <f t="shared" si="1"/>
        <v>2037</v>
      </c>
      <c r="M73" s="87">
        <f t="shared" si="2"/>
        <v>-3329.744941943788</v>
      </c>
      <c r="N73" s="117">
        <f t="shared" si="3"/>
        <v>15.5</v>
      </c>
      <c r="O73" s="87" t="b">
        <f t="shared" si="4"/>
        <v>1</v>
      </c>
      <c r="P73" s="117">
        <f>INDEX('2. Reguleringsparameters'!$D$44:$E$50,MATCH(C73,'2. Reguleringsparameters'!$B$44:$B$50,0),MATCH(D73,'2. Reguleringsparameters'!$D$43:$E$43,0))</f>
        <v>0.5</v>
      </c>
      <c r="Q73" s="65"/>
      <c r="R73" s="87">
        <f t="shared" si="10"/>
        <v>0</v>
      </c>
      <c r="S73" s="87">
        <f t="shared" si="10"/>
        <v>-107.41112715947703</v>
      </c>
      <c r="T73" s="87">
        <f t="shared" si="10"/>
        <v>-214.82225431895407</v>
      </c>
      <c r="U73" s="87">
        <f t="shared" si="10"/>
        <v>-214.82225431895407</v>
      </c>
      <c r="V73" s="87">
        <f t="shared" si="10"/>
        <v>-214.82225431895407</v>
      </c>
      <c r="W73" s="87">
        <f t="shared" si="10"/>
        <v>-214.82225431895407</v>
      </c>
      <c r="X73" s="87">
        <f t="shared" si="10"/>
        <v>-214.82225431895407</v>
      </c>
      <c r="Y73" s="87">
        <f t="shared" si="10"/>
        <v>-214.82225431895407</v>
      </c>
      <c r="Z73" s="87">
        <f t="shared" si="10"/>
        <v>-214.82225431895407</v>
      </c>
      <c r="AA73" s="87">
        <f t="shared" si="10"/>
        <v>-214.82225431895407</v>
      </c>
      <c r="AB73" s="87">
        <f t="shared" si="10"/>
        <v>-214.82225431895407</v>
      </c>
      <c r="AC73" s="87">
        <f t="shared" si="10"/>
        <v>-257.78670518274487</v>
      </c>
      <c r="AD73" s="87">
        <f t="shared" si="10"/>
        <v>-237.82902478150012</v>
      </c>
      <c r="AE73" s="87">
        <f t="shared" si="10"/>
        <v>-219.41645512099689</v>
      </c>
      <c r="AF73" s="87">
        <f t="shared" si="10"/>
        <v>-209.17702054868369</v>
      </c>
      <c r="AG73" s="87">
        <f t="shared" si="10"/>
        <v>-209.17702054868369</v>
      </c>
      <c r="AI73" s="149"/>
      <c r="AJ73" s="128"/>
    </row>
    <row r="74" spans="1:36" s="20" customFormat="1" x14ac:dyDescent="0.2">
      <c r="A74" s="65"/>
      <c r="B74" s="86">
        <f>'3. Investeringen'!B71</f>
        <v>57</v>
      </c>
      <c r="C74" s="86" t="str">
        <f>'3. Investeringen'!C71</f>
        <v>Nieuwe investeringen</v>
      </c>
      <c r="D74" s="86" t="str">
        <f>'3. Investeringen'!F71</f>
        <v>TD</v>
      </c>
      <c r="E74" s="121">
        <f>'3. Investeringen'!K71</f>
        <v>2012</v>
      </c>
      <c r="F74" s="173">
        <f>'3. Investeringen'!M71</f>
        <v>10</v>
      </c>
      <c r="G74" s="121">
        <f>'3. Investeringen'!N71</f>
        <v>2012</v>
      </c>
      <c r="H74" s="86">
        <f>'3. Investeringen'!O71</f>
        <v>3900441.0477321758</v>
      </c>
      <c r="I74" s="65"/>
      <c r="J74" s="86">
        <f>'6. Investeringen per jaar'!I71</f>
        <v>1</v>
      </c>
      <c r="K74" s="65"/>
      <c r="L74" s="123">
        <f t="shared" si="1"/>
        <v>2022</v>
      </c>
      <c r="M74" s="87">
        <f t="shared" si="2"/>
        <v>195022.05238660844</v>
      </c>
      <c r="N74" s="117">
        <f t="shared" si="3"/>
        <v>0.5</v>
      </c>
      <c r="O74" s="87" t="b">
        <f t="shared" si="4"/>
        <v>0</v>
      </c>
      <c r="P74" s="117">
        <f>INDEX('2. Reguleringsparameters'!$D$44:$E$50,MATCH(C74,'2. Reguleringsparameters'!$B$44:$B$50,0),MATCH(D74,'2. Reguleringsparameters'!$D$43:$E$43,0))</f>
        <v>0.5</v>
      </c>
      <c r="Q74" s="65"/>
      <c r="R74" s="87">
        <f t="shared" si="10"/>
        <v>0</v>
      </c>
      <c r="S74" s="87">
        <f t="shared" si="10"/>
        <v>195022.05238660879</v>
      </c>
      <c r="T74" s="87">
        <f t="shared" si="10"/>
        <v>390044.10477321758</v>
      </c>
      <c r="U74" s="87">
        <f t="shared" si="10"/>
        <v>390044.10477321758</v>
      </c>
      <c r="V74" s="87">
        <f t="shared" si="10"/>
        <v>390044.10477321758</v>
      </c>
      <c r="W74" s="87">
        <f t="shared" si="10"/>
        <v>390044.10477321758</v>
      </c>
      <c r="X74" s="87">
        <f t="shared" si="10"/>
        <v>390044.10477321758</v>
      </c>
      <c r="Y74" s="87">
        <f t="shared" si="10"/>
        <v>390044.10477321758</v>
      </c>
      <c r="Z74" s="87">
        <f t="shared" si="10"/>
        <v>390044.10477321758</v>
      </c>
      <c r="AA74" s="87">
        <f t="shared" si="10"/>
        <v>390044.10477321758</v>
      </c>
      <c r="AB74" s="87">
        <f t="shared" si="10"/>
        <v>390044.10477321758</v>
      </c>
      <c r="AC74" s="87">
        <f t="shared" si="10"/>
        <v>195022.05238660844</v>
      </c>
      <c r="AD74" s="87">
        <f t="shared" si="10"/>
        <v>0</v>
      </c>
      <c r="AE74" s="87">
        <f t="shared" si="10"/>
        <v>0</v>
      </c>
      <c r="AF74" s="87">
        <f t="shared" si="10"/>
        <v>0</v>
      </c>
      <c r="AG74" s="87">
        <f t="shared" si="10"/>
        <v>0</v>
      </c>
      <c r="AI74" s="149"/>
      <c r="AJ74" s="128"/>
    </row>
    <row r="75" spans="1:36" s="20" customFormat="1" x14ac:dyDescent="0.2">
      <c r="A75" s="65"/>
      <c r="B75" s="86">
        <f>'3. Investeringen'!B72</f>
        <v>58</v>
      </c>
      <c r="C75" s="86" t="str">
        <f>'3. Investeringen'!C72</f>
        <v>Nieuwe investeringen</v>
      </c>
      <c r="D75" s="86" t="str">
        <f>'3. Investeringen'!F72</f>
        <v>TD</v>
      </c>
      <c r="E75" s="121">
        <f>'3. Investeringen'!K72</f>
        <v>2012</v>
      </c>
      <c r="F75" s="173">
        <f>'3. Investeringen'!M72</f>
        <v>5</v>
      </c>
      <c r="G75" s="121">
        <f>'3. Investeringen'!N72</f>
        <v>2012</v>
      </c>
      <c r="H75" s="86">
        <f>'3. Investeringen'!O72</f>
        <v>17473488</v>
      </c>
      <c r="I75" s="65"/>
      <c r="J75" s="86">
        <f>'6. Investeringen per jaar'!I72</f>
        <v>1</v>
      </c>
      <c r="K75" s="65"/>
      <c r="L75" s="123">
        <f t="shared" si="1"/>
        <v>2017</v>
      </c>
      <c r="M75" s="87">
        <f t="shared" si="2"/>
        <v>0</v>
      </c>
      <c r="N75" s="117">
        <f t="shared" si="3"/>
        <v>0</v>
      </c>
      <c r="O75" s="87" t="b">
        <f t="shared" si="4"/>
        <v>0</v>
      </c>
      <c r="P75" s="117">
        <f>INDEX('2. Reguleringsparameters'!$D$44:$E$50,MATCH(C75,'2. Reguleringsparameters'!$B$44:$B$50,0),MATCH(D75,'2. Reguleringsparameters'!$D$43:$E$43,0))</f>
        <v>0.5</v>
      </c>
      <c r="Q75" s="65"/>
      <c r="R75" s="87">
        <f t="shared" si="10"/>
        <v>0</v>
      </c>
      <c r="S75" s="87">
        <f t="shared" si="10"/>
        <v>1747348.8</v>
      </c>
      <c r="T75" s="87">
        <f t="shared" si="10"/>
        <v>3494697.5999999996</v>
      </c>
      <c r="U75" s="87">
        <f t="shared" si="10"/>
        <v>3494697.5999999996</v>
      </c>
      <c r="V75" s="87">
        <f t="shared" si="10"/>
        <v>3494697.5999999996</v>
      </c>
      <c r="W75" s="87">
        <f t="shared" si="10"/>
        <v>3494697.5999999996</v>
      </c>
      <c r="X75" s="87">
        <f t="shared" si="10"/>
        <v>1747348.7999999998</v>
      </c>
      <c r="Y75" s="87">
        <f t="shared" si="10"/>
        <v>0</v>
      </c>
      <c r="Z75" s="87">
        <f t="shared" si="10"/>
        <v>0</v>
      </c>
      <c r="AA75" s="87">
        <f t="shared" si="10"/>
        <v>0</v>
      </c>
      <c r="AB75" s="87">
        <f t="shared" si="10"/>
        <v>0</v>
      </c>
      <c r="AC75" s="87">
        <f t="shared" si="10"/>
        <v>0</v>
      </c>
      <c r="AD75" s="87">
        <f t="shared" si="10"/>
        <v>0</v>
      </c>
      <c r="AE75" s="87">
        <f t="shared" si="10"/>
        <v>0</v>
      </c>
      <c r="AF75" s="87">
        <f t="shared" si="10"/>
        <v>0</v>
      </c>
      <c r="AG75" s="87">
        <f t="shared" si="10"/>
        <v>0</v>
      </c>
      <c r="AI75" s="149"/>
      <c r="AJ75" s="128"/>
    </row>
    <row r="76" spans="1:36" s="20" customFormat="1" x14ac:dyDescent="0.2">
      <c r="A76" s="65"/>
      <c r="B76" s="86">
        <f>'3. Investeringen'!B73</f>
        <v>59</v>
      </c>
      <c r="C76" s="86" t="str">
        <f>'3. Investeringen'!C73</f>
        <v>Nieuwe investeringen</v>
      </c>
      <c r="D76" s="86" t="str">
        <f>'3. Investeringen'!F73</f>
        <v>TD</v>
      </c>
      <c r="E76" s="121">
        <f>'3. Investeringen'!K73</f>
        <v>2012</v>
      </c>
      <c r="F76" s="173">
        <f>'3. Investeringen'!M73</f>
        <v>0</v>
      </c>
      <c r="G76" s="121">
        <f>'3. Investeringen'!N73</f>
        <v>2012</v>
      </c>
      <c r="H76" s="86">
        <f>'3. Investeringen'!O73</f>
        <v>12059.711630890662</v>
      </c>
      <c r="I76" s="65"/>
      <c r="J76" s="86">
        <f>'6. Investeringen per jaar'!I73</f>
        <v>1</v>
      </c>
      <c r="K76" s="65"/>
      <c r="L76" s="123">
        <f t="shared" si="1"/>
        <v>2012</v>
      </c>
      <c r="M76" s="87">
        <f t="shared" si="2"/>
        <v>12059.711630890662</v>
      </c>
      <c r="N76" s="117">
        <f t="shared" si="3"/>
        <v>0</v>
      </c>
      <c r="O76" s="87" t="b">
        <f t="shared" si="4"/>
        <v>0</v>
      </c>
      <c r="P76" s="117">
        <f>INDEX('2. Reguleringsparameters'!$D$44:$E$50,MATCH(C76,'2. Reguleringsparameters'!$B$44:$B$50,0),MATCH(D76,'2. Reguleringsparameters'!$D$43:$E$43,0))</f>
        <v>0.5</v>
      </c>
      <c r="Q76" s="65"/>
      <c r="R76" s="87">
        <f t="shared" si="10"/>
        <v>0</v>
      </c>
      <c r="S76" s="87">
        <f t="shared" si="10"/>
        <v>0</v>
      </c>
      <c r="T76" s="87">
        <f t="shared" si="10"/>
        <v>0</v>
      </c>
      <c r="U76" s="87">
        <f t="shared" si="10"/>
        <v>0</v>
      </c>
      <c r="V76" s="87">
        <f t="shared" si="10"/>
        <v>0</v>
      </c>
      <c r="W76" s="87">
        <f t="shared" si="10"/>
        <v>0</v>
      </c>
      <c r="X76" s="87">
        <f t="shared" si="10"/>
        <v>0</v>
      </c>
      <c r="Y76" s="87">
        <f t="shared" si="10"/>
        <v>0</v>
      </c>
      <c r="Z76" s="87">
        <f t="shared" si="10"/>
        <v>0</v>
      </c>
      <c r="AA76" s="87">
        <f t="shared" si="10"/>
        <v>0</v>
      </c>
      <c r="AB76" s="87">
        <f t="shared" si="10"/>
        <v>0</v>
      </c>
      <c r="AC76" s="87">
        <f t="shared" si="10"/>
        <v>0</v>
      </c>
      <c r="AD76" s="87">
        <f t="shared" si="10"/>
        <v>0</v>
      </c>
      <c r="AE76" s="87">
        <f t="shared" si="10"/>
        <v>0</v>
      </c>
      <c r="AF76" s="87">
        <f t="shared" si="10"/>
        <v>0</v>
      </c>
      <c r="AG76" s="87">
        <f t="shared" si="10"/>
        <v>0</v>
      </c>
      <c r="AI76" s="149"/>
      <c r="AJ76" s="128"/>
    </row>
    <row r="77" spans="1:36" s="20" customFormat="1" x14ac:dyDescent="0.2">
      <c r="A77" s="65"/>
      <c r="B77" s="86">
        <f>'3. Investeringen'!B74</f>
        <v>60</v>
      </c>
      <c r="C77" s="86" t="str">
        <f>'3. Investeringen'!C74</f>
        <v>Nieuwe investeringen</v>
      </c>
      <c r="D77" s="86" t="str">
        <f>'3. Investeringen'!F74</f>
        <v>TD</v>
      </c>
      <c r="E77" s="121">
        <f>'3. Investeringen'!K74</f>
        <v>2013</v>
      </c>
      <c r="F77" s="173">
        <f>'3. Investeringen'!M74</f>
        <v>55</v>
      </c>
      <c r="G77" s="121">
        <f>'3. Investeringen'!N74</f>
        <v>2013</v>
      </c>
      <c r="H77" s="86">
        <f>'3. Investeringen'!O74</f>
        <v>22340320.514799803</v>
      </c>
      <c r="I77" s="65"/>
      <c r="J77" s="86">
        <f>'6. Investeringen per jaar'!I74</f>
        <v>1</v>
      </c>
      <c r="K77" s="65"/>
      <c r="L77" s="123">
        <f t="shared" si="1"/>
        <v>2068</v>
      </c>
      <c r="M77" s="87">
        <f t="shared" si="2"/>
        <v>18887725.526148926</v>
      </c>
      <c r="N77" s="117">
        <f t="shared" si="3"/>
        <v>46.5</v>
      </c>
      <c r="O77" s="87" t="b">
        <f t="shared" si="4"/>
        <v>0</v>
      </c>
      <c r="P77" s="117">
        <f>INDEX('2. Reguleringsparameters'!$D$44:$E$50,MATCH(C77,'2. Reguleringsparameters'!$B$44:$B$50,0),MATCH(D77,'2. Reguleringsparameters'!$D$43:$E$43,0))</f>
        <v>0.5</v>
      </c>
      <c r="Q77" s="65"/>
      <c r="R77" s="87">
        <f t="shared" si="10"/>
        <v>0</v>
      </c>
      <c r="S77" s="87">
        <f t="shared" si="10"/>
        <v>0</v>
      </c>
      <c r="T77" s="87">
        <f t="shared" si="10"/>
        <v>203093.82286181638</v>
      </c>
      <c r="U77" s="87">
        <f t="shared" si="10"/>
        <v>406187.64572363277</v>
      </c>
      <c r="V77" s="87">
        <f t="shared" si="10"/>
        <v>406187.64572363277</v>
      </c>
      <c r="W77" s="87">
        <f t="shared" si="10"/>
        <v>406187.64572363277</v>
      </c>
      <c r="X77" s="87">
        <f t="shared" si="10"/>
        <v>406187.64572363277</v>
      </c>
      <c r="Y77" s="87">
        <f t="shared" si="10"/>
        <v>406187.64572363277</v>
      </c>
      <c r="Z77" s="87">
        <f t="shared" si="10"/>
        <v>406187.64572363277</v>
      </c>
      <c r="AA77" s="87">
        <f t="shared" si="10"/>
        <v>406187.64572363277</v>
      </c>
      <c r="AB77" s="87">
        <f t="shared" si="10"/>
        <v>406187.64572363277</v>
      </c>
      <c r="AC77" s="87">
        <f t="shared" si="10"/>
        <v>487425.17486835941</v>
      </c>
      <c r="AD77" s="87">
        <f t="shared" si="10"/>
        <v>474846.46067820815</v>
      </c>
      <c r="AE77" s="87">
        <f t="shared" si="10"/>
        <v>462592.35846715764</v>
      </c>
      <c r="AF77" s="87">
        <f t="shared" si="10"/>
        <v>450654.49115187611</v>
      </c>
      <c r="AG77" s="87">
        <f t="shared" si="10"/>
        <v>439024.69783182768</v>
      </c>
      <c r="AI77" s="149"/>
      <c r="AJ77" s="128"/>
    </row>
    <row r="78" spans="1:36" s="20" customFormat="1" x14ac:dyDescent="0.2">
      <c r="A78" s="65"/>
      <c r="B78" s="86">
        <f>'3. Investeringen'!B75</f>
        <v>61</v>
      </c>
      <c r="C78" s="86" t="str">
        <f>'3. Investeringen'!C75</f>
        <v>Nieuwe investeringen</v>
      </c>
      <c r="D78" s="86" t="str">
        <f>'3. Investeringen'!F75</f>
        <v>TD</v>
      </c>
      <c r="E78" s="121">
        <f>'3. Investeringen'!K75</f>
        <v>2013</v>
      </c>
      <c r="F78" s="173">
        <f>'3. Investeringen'!M75</f>
        <v>45</v>
      </c>
      <c r="G78" s="121">
        <f>'3. Investeringen'!N75</f>
        <v>2013</v>
      </c>
      <c r="H78" s="86">
        <f>'3. Investeringen'!O75</f>
        <v>49228152.331761673</v>
      </c>
      <c r="I78" s="65"/>
      <c r="J78" s="86">
        <f>'6. Investeringen per jaar'!I75</f>
        <v>1</v>
      </c>
      <c r="K78" s="65"/>
      <c r="L78" s="123">
        <f t="shared" si="1"/>
        <v>2058</v>
      </c>
      <c r="M78" s="87">
        <f t="shared" si="2"/>
        <v>39929501.335762247</v>
      </c>
      <c r="N78" s="117">
        <f t="shared" si="3"/>
        <v>36.5</v>
      </c>
      <c r="O78" s="87" t="b">
        <f t="shared" si="4"/>
        <v>0</v>
      </c>
      <c r="P78" s="117">
        <f>INDEX('2. Reguleringsparameters'!$D$44:$E$50,MATCH(C78,'2. Reguleringsparameters'!$B$44:$B$50,0),MATCH(D78,'2. Reguleringsparameters'!$D$43:$E$43,0))</f>
        <v>0.5</v>
      </c>
      <c r="Q78" s="65"/>
      <c r="R78" s="87">
        <f t="shared" ref="R78:AG87" si="11">$J78*IF($O78,-1,1)*
IF(OR(R$10&gt;$L78,R$10&lt;$E78,$F78=0),0,
IF(R$10&lt;2022,
IF($E78&lt;2011,
VDB(
ABS($H78),
0,
$F78,
R$10-$G78,
IF(R$10-$G78+1&lt;$F78,R$10-$G78+1,$F78),
1),
VDB(
ABS($H78),
0,
$F78,
MAX(0,R$10-$G78-$P78),
IF(R$10-$G78-$P78+1&lt;$F78,R$10-$G78-$P78+1,$F78),
1)),
IF($E78&lt;2022,
VDB(
ABS($M78),
0,
$N78,
R$10-2022,
IF(R$10-2022+1&lt;$N78,R$10-2022+1,$N78),
$G$12),
VDB(
ABS($M78),
0,
$N78,
MAX(0,R$10-2022-$P78),
IF(R$10-2022-$P78+1&lt;$N78,R$10-2022-$P78+1,$N78),
$G$12))
))</f>
        <v>0</v>
      </c>
      <c r="S78" s="87">
        <f t="shared" si="11"/>
        <v>0</v>
      </c>
      <c r="T78" s="87">
        <f t="shared" si="11"/>
        <v>546979.47035290755</v>
      </c>
      <c r="U78" s="87">
        <f t="shared" si="11"/>
        <v>1093958.9407058149</v>
      </c>
      <c r="V78" s="87">
        <f t="shared" si="11"/>
        <v>1093958.9407058149</v>
      </c>
      <c r="W78" s="87">
        <f t="shared" si="11"/>
        <v>1093958.9407058149</v>
      </c>
      <c r="X78" s="87">
        <f t="shared" si="11"/>
        <v>1093958.9407058149</v>
      </c>
      <c r="Y78" s="87">
        <f t="shared" si="11"/>
        <v>1093958.9407058149</v>
      </c>
      <c r="Z78" s="87">
        <f t="shared" si="11"/>
        <v>1093958.9407058149</v>
      </c>
      <c r="AA78" s="87">
        <f t="shared" si="11"/>
        <v>1093958.9407058149</v>
      </c>
      <c r="AB78" s="87">
        <f t="shared" si="11"/>
        <v>1093958.9407058149</v>
      </c>
      <c r="AC78" s="87">
        <f t="shared" si="11"/>
        <v>1312750.7288469779</v>
      </c>
      <c r="AD78" s="87">
        <f t="shared" si="11"/>
        <v>1269591.8007752965</v>
      </c>
      <c r="AE78" s="87">
        <f t="shared" si="11"/>
        <v>1227851.7963662457</v>
      </c>
      <c r="AF78" s="87">
        <f t="shared" si="11"/>
        <v>1187484.0660747527</v>
      </c>
      <c r="AG78" s="87">
        <f t="shared" si="11"/>
        <v>1148443.4940394184</v>
      </c>
      <c r="AI78" s="149"/>
      <c r="AJ78" s="128"/>
    </row>
    <row r="79" spans="1:36" s="20" customFormat="1" x14ac:dyDescent="0.2">
      <c r="A79" s="65"/>
      <c r="B79" s="86">
        <f>'3. Investeringen'!B76</f>
        <v>62</v>
      </c>
      <c r="C79" s="86" t="str">
        <f>'3. Investeringen'!C76</f>
        <v>Nieuwe investeringen</v>
      </c>
      <c r="D79" s="86" t="str">
        <f>'3. Investeringen'!F76</f>
        <v>TD</v>
      </c>
      <c r="E79" s="121">
        <f>'3. Investeringen'!K76</f>
        <v>2013</v>
      </c>
      <c r="F79" s="173">
        <f>'3. Investeringen'!M76</f>
        <v>30</v>
      </c>
      <c r="G79" s="121">
        <f>'3. Investeringen'!N76</f>
        <v>2013</v>
      </c>
      <c r="H79" s="86">
        <f>'3. Investeringen'!O76</f>
        <v>7686306.7059701951</v>
      </c>
      <c r="I79" s="65"/>
      <c r="J79" s="86">
        <f>'6. Investeringen per jaar'!I76</f>
        <v>1</v>
      </c>
      <c r="K79" s="65"/>
      <c r="L79" s="123">
        <f t="shared" si="1"/>
        <v>2043</v>
      </c>
      <c r="M79" s="87">
        <f t="shared" si="2"/>
        <v>5508519.805945307</v>
      </c>
      <c r="N79" s="117">
        <f t="shared" si="3"/>
        <v>21.5</v>
      </c>
      <c r="O79" s="87" t="b">
        <f t="shared" si="4"/>
        <v>0</v>
      </c>
      <c r="P79" s="117">
        <f>INDEX('2. Reguleringsparameters'!$D$44:$E$50,MATCH(C79,'2. Reguleringsparameters'!$B$44:$B$50,0),MATCH(D79,'2. Reguleringsparameters'!$D$43:$E$43,0))</f>
        <v>0.5</v>
      </c>
      <c r="Q79" s="65"/>
      <c r="R79" s="87">
        <f t="shared" si="11"/>
        <v>0</v>
      </c>
      <c r="S79" s="87">
        <f t="shared" si="11"/>
        <v>0</v>
      </c>
      <c r="T79" s="87">
        <f t="shared" si="11"/>
        <v>128105.11176616992</v>
      </c>
      <c r="U79" s="87">
        <f t="shared" si="11"/>
        <v>256210.22353233985</v>
      </c>
      <c r="V79" s="87">
        <f t="shared" si="11"/>
        <v>256210.22353233985</v>
      </c>
      <c r="W79" s="87">
        <f t="shared" si="11"/>
        <v>256210.22353233985</v>
      </c>
      <c r="X79" s="87">
        <f t="shared" si="11"/>
        <v>256210.22353233985</v>
      </c>
      <c r="Y79" s="87">
        <f t="shared" si="11"/>
        <v>256210.22353233985</v>
      </c>
      <c r="Z79" s="87">
        <f t="shared" si="11"/>
        <v>256210.22353233985</v>
      </c>
      <c r="AA79" s="87">
        <f t="shared" si="11"/>
        <v>256210.22353233985</v>
      </c>
      <c r="AB79" s="87">
        <f t="shared" si="11"/>
        <v>256210.22353233985</v>
      </c>
      <c r="AC79" s="87">
        <f t="shared" si="11"/>
        <v>307452.26823880785</v>
      </c>
      <c r="AD79" s="87">
        <f t="shared" si="11"/>
        <v>290292.14163943252</v>
      </c>
      <c r="AE79" s="87">
        <f t="shared" si="11"/>
        <v>274089.78954792925</v>
      </c>
      <c r="AF79" s="87">
        <f t="shared" si="11"/>
        <v>258791.75478246342</v>
      </c>
      <c r="AG79" s="87">
        <f t="shared" si="11"/>
        <v>250165.36295638132</v>
      </c>
      <c r="AI79" s="149"/>
      <c r="AJ79" s="128"/>
    </row>
    <row r="80" spans="1:36" s="20" customFormat="1" x14ac:dyDescent="0.2">
      <c r="A80" s="65"/>
      <c r="B80" s="86">
        <f>'3. Investeringen'!B77</f>
        <v>63</v>
      </c>
      <c r="C80" s="86" t="str">
        <f>'3. Investeringen'!C77</f>
        <v>Nieuwe investeringen</v>
      </c>
      <c r="D80" s="86" t="str">
        <f>'3. Investeringen'!F77</f>
        <v>TD</v>
      </c>
      <c r="E80" s="121">
        <f>'3. Investeringen'!K77</f>
        <v>2013</v>
      </c>
      <c r="F80" s="173">
        <f>'3. Investeringen'!M77</f>
        <v>25</v>
      </c>
      <c r="G80" s="121">
        <f>'3. Investeringen'!N77</f>
        <v>2013</v>
      </c>
      <c r="H80" s="86">
        <f>'3. Investeringen'!O77</f>
        <v>-1401.2938544116071</v>
      </c>
      <c r="I80" s="65"/>
      <c r="J80" s="86">
        <f>'6. Investeringen per jaar'!I77</f>
        <v>1</v>
      </c>
      <c r="K80" s="65"/>
      <c r="L80" s="123">
        <f t="shared" si="1"/>
        <v>2038</v>
      </c>
      <c r="M80" s="87">
        <f t="shared" si="2"/>
        <v>-924.85394391166074</v>
      </c>
      <c r="N80" s="117">
        <f t="shared" si="3"/>
        <v>16.5</v>
      </c>
      <c r="O80" s="87" t="b">
        <f t="shared" si="4"/>
        <v>1</v>
      </c>
      <c r="P80" s="117">
        <f>INDEX('2. Reguleringsparameters'!$D$44:$E$50,MATCH(C80,'2. Reguleringsparameters'!$B$44:$B$50,0),MATCH(D80,'2. Reguleringsparameters'!$D$43:$E$43,0))</f>
        <v>0.5</v>
      </c>
      <c r="Q80" s="65"/>
      <c r="R80" s="87">
        <f t="shared" si="11"/>
        <v>0</v>
      </c>
      <c r="S80" s="87">
        <f t="shared" si="11"/>
        <v>0</v>
      </c>
      <c r="T80" s="87">
        <f t="shared" si="11"/>
        <v>-28.025877088232143</v>
      </c>
      <c r="U80" s="87">
        <f t="shared" si="11"/>
        <v>-56.051754176464279</v>
      </c>
      <c r="V80" s="87">
        <f t="shared" si="11"/>
        <v>-56.051754176464279</v>
      </c>
      <c r="W80" s="87">
        <f t="shared" si="11"/>
        <v>-56.051754176464279</v>
      </c>
      <c r="X80" s="87">
        <f t="shared" si="11"/>
        <v>-56.051754176464279</v>
      </c>
      <c r="Y80" s="87">
        <f t="shared" si="11"/>
        <v>-56.051754176464279</v>
      </c>
      <c r="Z80" s="87">
        <f t="shared" si="11"/>
        <v>-56.051754176464279</v>
      </c>
      <c r="AA80" s="87">
        <f t="shared" si="11"/>
        <v>-56.051754176464279</v>
      </c>
      <c r="AB80" s="87">
        <f t="shared" si="11"/>
        <v>-56.051754176464279</v>
      </c>
      <c r="AC80" s="87">
        <f t="shared" si="11"/>
        <v>-67.262105011757143</v>
      </c>
      <c r="AD80" s="87">
        <f t="shared" si="11"/>
        <v>-62.370315556356623</v>
      </c>
      <c r="AE80" s="87">
        <f t="shared" si="11"/>
        <v>-57.834292606803409</v>
      </c>
      <c r="AF80" s="87">
        <f t="shared" si="11"/>
        <v>-54.621276350869891</v>
      </c>
      <c r="AG80" s="87">
        <f t="shared" si="11"/>
        <v>-54.621276350869891</v>
      </c>
      <c r="AI80" s="149"/>
      <c r="AJ80" s="128"/>
    </row>
    <row r="81" spans="1:36" s="20" customFormat="1" x14ac:dyDescent="0.2">
      <c r="A81" s="65"/>
      <c r="B81" s="86">
        <f>'3. Investeringen'!B78</f>
        <v>64</v>
      </c>
      <c r="C81" s="86" t="str">
        <f>'3. Investeringen'!C78</f>
        <v>Nieuwe investeringen</v>
      </c>
      <c r="D81" s="86" t="str">
        <f>'3. Investeringen'!F78</f>
        <v>TD</v>
      </c>
      <c r="E81" s="121">
        <f>'3. Investeringen'!K78</f>
        <v>2013</v>
      </c>
      <c r="F81" s="173">
        <f>'3. Investeringen'!M78</f>
        <v>10</v>
      </c>
      <c r="G81" s="121">
        <f>'3. Investeringen'!N78</f>
        <v>2013</v>
      </c>
      <c r="H81" s="86">
        <f>'3. Investeringen'!O78</f>
        <v>2842638.4733167468</v>
      </c>
      <c r="I81" s="65"/>
      <c r="J81" s="86">
        <f>'6. Investeringen per jaar'!I78</f>
        <v>1</v>
      </c>
      <c r="K81" s="65"/>
      <c r="L81" s="123">
        <f t="shared" si="1"/>
        <v>2023</v>
      </c>
      <c r="M81" s="87">
        <f t="shared" si="2"/>
        <v>426395.77099751169</v>
      </c>
      <c r="N81" s="117">
        <f t="shared" si="3"/>
        <v>1.5</v>
      </c>
      <c r="O81" s="87" t="b">
        <f t="shared" si="4"/>
        <v>0</v>
      </c>
      <c r="P81" s="117">
        <f>INDEX('2. Reguleringsparameters'!$D$44:$E$50,MATCH(C81,'2. Reguleringsparameters'!$B$44:$B$50,0),MATCH(D81,'2. Reguleringsparameters'!$D$43:$E$43,0))</f>
        <v>0.5</v>
      </c>
      <c r="Q81" s="65"/>
      <c r="R81" s="87">
        <f t="shared" si="11"/>
        <v>0</v>
      </c>
      <c r="S81" s="87">
        <f t="shared" si="11"/>
        <v>0</v>
      </c>
      <c r="T81" s="87">
        <f t="shared" si="11"/>
        <v>142131.92366583736</v>
      </c>
      <c r="U81" s="87">
        <f t="shared" si="11"/>
        <v>284263.84733167465</v>
      </c>
      <c r="V81" s="87">
        <f t="shared" si="11"/>
        <v>284263.84733167465</v>
      </c>
      <c r="W81" s="87">
        <f t="shared" si="11"/>
        <v>284263.84733167465</v>
      </c>
      <c r="X81" s="87">
        <f t="shared" si="11"/>
        <v>284263.84733167465</v>
      </c>
      <c r="Y81" s="87">
        <f t="shared" si="11"/>
        <v>284263.84733167465</v>
      </c>
      <c r="Z81" s="87">
        <f t="shared" si="11"/>
        <v>284263.84733167465</v>
      </c>
      <c r="AA81" s="87">
        <f t="shared" si="11"/>
        <v>284263.84733167465</v>
      </c>
      <c r="AB81" s="87">
        <f t="shared" si="11"/>
        <v>284263.84733167465</v>
      </c>
      <c r="AC81" s="87">
        <f t="shared" si="11"/>
        <v>341116.61679800932</v>
      </c>
      <c r="AD81" s="87">
        <f t="shared" si="11"/>
        <v>85279.154199502373</v>
      </c>
      <c r="AE81" s="87">
        <f t="shared" si="11"/>
        <v>0</v>
      </c>
      <c r="AF81" s="87">
        <f t="shared" si="11"/>
        <v>0</v>
      </c>
      <c r="AG81" s="87">
        <f t="shared" si="11"/>
        <v>0</v>
      </c>
      <c r="AI81" s="149"/>
      <c r="AJ81" s="128"/>
    </row>
    <row r="82" spans="1:36" s="20" customFormat="1" x14ac:dyDescent="0.2">
      <c r="A82" s="65"/>
      <c r="B82" s="86">
        <f>'3. Investeringen'!B79</f>
        <v>65</v>
      </c>
      <c r="C82" s="86" t="str">
        <f>'3. Investeringen'!C79</f>
        <v>Nieuwe investeringen</v>
      </c>
      <c r="D82" s="86" t="str">
        <f>'3. Investeringen'!F79</f>
        <v>TD</v>
      </c>
      <c r="E82" s="121">
        <f>'3. Investeringen'!K79</f>
        <v>2013</v>
      </c>
      <c r="F82" s="173">
        <f>'3. Investeringen'!M79</f>
        <v>5</v>
      </c>
      <c r="G82" s="121">
        <f>'3. Investeringen'!N79</f>
        <v>2013</v>
      </c>
      <c r="H82" s="86">
        <f>'3. Investeringen'!O79</f>
        <v>9177873.1720751766</v>
      </c>
      <c r="I82" s="65"/>
      <c r="J82" s="86">
        <f>'6. Investeringen per jaar'!I79</f>
        <v>1</v>
      </c>
      <c r="K82" s="65"/>
      <c r="L82" s="123">
        <f t="shared" ref="L82:L145" si="12">G82+F82+IF(P82=0,-1,0)</f>
        <v>2018</v>
      </c>
      <c r="M82" s="87">
        <f t="shared" ref="M82:M145" si="13">H82-SUM(R82:AB82)</f>
        <v>0</v>
      </c>
      <c r="N82" s="117">
        <f t="shared" ref="N82:N145" si="14">IF($E82&lt;$G82,
MAX(0,$F82+$G82-2022),
MAX(L82-2022+P82,0)+IF(P82=0,1,0))</f>
        <v>0</v>
      </c>
      <c r="O82" s="87" t="b">
        <f t="shared" ref="O82:O145" si="15">H82&lt;0</f>
        <v>0</v>
      </c>
      <c r="P82" s="117">
        <f>INDEX('2. Reguleringsparameters'!$D$44:$E$50,MATCH(C82,'2. Reguleringsparameters'!$B$44:$B$50,0),MATCH(D82,'2. Reguleringsparameters'!$D$43:$E$43,0))</f>
        <v>0.5</v>
      </c>
      <c r="Q82" s="65"/>
      <c r="R82" s="87">
        <f t="shared" si="11"/>
        <v>0</v>
      </c>
      <c r="S82" s="87">
        <f t="shared" si="11"/>
        <v>0</v>
      </c>
      <c r="T82" s="87">
        <f t="shared" si="11"/>
        <v>917787.31720751768</v>
      </c>
      <c r="U82" s="87">
        <f t="shared" si="11"/>
        <v>1835574.6344150351</v>
      </c>
      <c r="V82" s="87">
        <f t="shared" si="11"/>
        <v>1835574.6344150351</v>
      </c>
      <c r="W82" s="87">
        <f t="shared" si="11"/>
        <v>1835574.6344150351</v>
      </c>
      <c r="X82" s="87">
        <f t="shared" si="11"/>
        <v>1835574.6344150351</v>
      </c>
      <c r="Y82" s="87">
        <f t="shared" si="11"/>
        <v>917787.31720751757</v>
      </c>
      <c r="Z82" s="87">
        <f t="shared" si="11"/>
        <v>0</v>
      </c>
      <c r="AA82" s="87">
        <f t="shared" si="11"/>
        <v>0</v>
      </c>
      <c r="AB82" s="87">
        <f t="shared" si="11"/>
        <v>0</v>
      </c>
      <c r="AC82" s="87">
        <f t="shared" si="11"/>
        <v>0</v>
      </c>
      <c r="AD82" s="87">
        <f t="shared" si="11"/>
        <v>0</v>
      </c>
      <c r="AE82" s="87">
        <f t="shared" si="11"/>
        <v>0</v>
      </c>
      <c r="AF82" s="87">
        <f t="shared" si="11"/>
        <v>0</v>
      </c>
      <c r="AG82" s="87">
        <f t="shared" si="11"/>
        <v>0</v>
      </c>
      <c r="AI82" s="149"/>
      <c r="AJ82" s="128"/>
    </row>
    <row r="83" spans="1:36" s="20" customFormat="1" x14ac:dyDescent="0.2">
      <c r="A83" s="65"/>
      <c r="B83" s="86">
        <f>'3. Investeringen'!B80</f>
        <v>66</v>
      </c>
      <c r="C83" s="86" t="str">
        <f>'3. Investeringen'!C80</f>
        <v>Nieuwe investeringen</v>
      </c>
      <c r="D83" s="86" t="str">
        <f>'3. Investeringen'!F80</f>
        <v>TD</v>
      </c>
      <c r="E83" s="121">
        <f>'3. Investeringen'!K80</f>
        <v>2013</v>
      </c>
      <c r="F83" s="173">
        <f>'3. Investeringen'!M80</f>
        <v>0</v>
      </c>
      <c r="G83" s="121">
        <f>'3. Investeringen'!N80</f>
        <v>2013</v>
      </c>
      <c r="H83" s="86">
        <f>'3. Investeringen'!O80</f>
        <v>28728.116766269552</v>
      </c>
      <c r="I83" s="65"/>
      <c r="J83" s="86">
        <f>'6. Investeringen per jaar'!I80</f>
        <v>1</v>
      </c>
      <c r="K83" s="65"/>
      <c r="L83" s="123">
        <f t="shared" si="12"/>
        <v>2013</v>
      </c>
      <c r="M83" s="87">
        <f t="shared" si="13"/>
        <v>28728.116766269552</v>
      </c>
      <c r="N83" s="117">
        <f t="shared" si="14"/>
        <v>0</v>
      </c>
      <c r="O83" s="87" t="b">
        <f t="shared" si="15"/>
        <v>0</v>
      </c>
      <c r="P83" s="117">
        <f>INDEX('2. Reguleringsparameters'!$D$44:$E$50,MATCH(C83,'2. Reguleringsparameters'!$B$44:$B$50,0),MATCH(D83,'2. Reguleringsparameters'!$D$43:$E$43,0))</f>
        <v>0.5</v>
      </c>
      <c r="Q83" s="65"/>
      <c r="R83" s="87">
        <f t="shared" si="11"/>
        <v>0</v>
      </c>
      <c r="S83" s="87">
        <f t="shared" si="11"/>
        <v>0</v>
      </c>
      <c r="T83" s="87">
        <f t="shared" si="11"/>
        <v>0</v>
      </c>
      <c r="U83" s="87">
        <f t="shared" si="11"/>
        <v>0</v>
      </c>
      <c r="V83" s="87">
        <f t="shared" si="11"/>
        <v>0</v>
      </c>
      <c r="W83" s="87">
        <f t="shared" si="11"/>
        <v>0</v>
      </c>
      <c r="X83" s="87">
        <f t="shared" si="11"/>
        <v>0</v>
      </c>
      <c r="Y83" s="87">
        <f t="shared" si="11"/>
        <v>0</v>
      </c>
      <c r="Z83" s="87">
        <f t="shared" si="11"/>
        <v>0</v>
      </c>
      <c r="AA83" s="87">
        <f t="shared" si="11"/>
        <v>0</v>
      </c>
      <c r="AB83" s="87">
        <f t="shared" si="11"/>
        <v>0</v>
      </c>
      <c r="AC83" s="87">
        <f t="shared" si="11"/>
        <v>0</v>
      </c>
      <c r="AD83" s="87">
        <f t="shared" si="11"/>
        <v>0</v>
      </c>
      <c r="AE83" s="87">
        <f t="shared" si="11"/>
        <v>0</v>
      </c>
      <c r="AF83" s="87">
        <f t="shared" si="11"/>
        <v>0</v>
      </c>
      <c r="AG83" s="87">
        <f t="shared" si="11"/>
        <v>0</v>
      </c>
      <c r="AI83" s="149"/>
      <c r="AJ83" s="128"/>
    </row>
    <row r="84" spans="1:36" s="20" customFormat="1" x14ac:dyDescent="0.2">
      <c r="A84" s="65"/>
      <c r="B84" s="86">
        <f>'3. Investeringen'!B81</f>
        <v>67</v>
      </c>
      <c r="C84" s="86" t="str">
        <f>'3. Investeringen'!C81</f>
        <v>Nieuwe investeringen</v>
      </c>
      <c r="D84" s="86" t="str">
        <f>'3. Investeringen'!F81</f>
        <v>TD</v>
      </c>
      <c r="E84" s="121">
        <f>'3. Investeringen'!K81</f>
        <v>2014</v>
      </c>
      <c r="F84" s="173">
        <f>'3. Investeringen'!M81</f>
        <v>55</v>
      </c>
      <c r="G84" s="121">
        <f>'3. Investeringen'!N81</f>
        <v>2014</v>
      </c>
      <c r="H84" s="86">
        <f>'3. Investeringen'!O81</f>
        <v>24488760.42660493</v>
      </c>
      <c r="I84" s="65"/>
      <c r="J84" s="86">
        <f>'6. Investeringen per jaar'!I81</f>
        <v>1</v>
      </c>
      <c r="K84" s="65"/>
      <c r="L84" s="123">
        <f t="shared" si="12"/>
        <v>2069</v>
      </c>
      <c r="M84" s="87">
        <f t="shared" si="13"/>
        <v>21149384.004795168</v>
      </c>
      <c r="N84" s="117">
        <f t="shared" si="14"/>
        <v>47.5</v>
      </c>
      <c r="O84" s="87" t="b">
        <f t="shared" si="15"/>
        <v>0</v>
      </c>
      <c r="P84" s="117">
        <f>INDEX('2. Reguleringsparameters'!$D$44:$E$50,MATCH(C84,'2. Reguleringsparameters'!$B$44:$B$50,0),MATCH(D84,'2. Reguleringsparameters'!$D$43:$E$43,0))</f>
        <v>0.5</v>
      </c>
      <c r="Q84" s="65"/>
      <c r="R84" s="87">
        <f t="shared" si="11"/>
        <v>0</v>
      </c>
      <c r="S84" s="87">
        <f t="shared" si="11"/>
        <v>0</v>
      </c>
      <c r="T84" s="87">
        <f t="shared" si="11"/>
        <v>0</v>
      </c>
      <c r="U84" s="87">
        <f t="shared" si="11"/>
        <v>222625.09478731756</v>
      </c>
      <c r="V84" s="87">
        <f t="shared" si="11"/>
        <v>445250.18957463512</v>
      </c>
      <c r="W84" s="87">
        <f t="shared" si="11"/>
        <v>445250.18957463512</v>
      </c>
      <c r="X84" s="87">
        <f t="shared" si="11"/>
        <v>445250.18957463512</v>
      </c>
      <c r="Y84" s="87">
        <f t="shared" si="11"/>
        <v>445250.18957463512</v>
      </c>
      <c r="Z84" s="87">
        <f t="shared" si="11"/>
        <v>445250.18957463512</v>
      </c>
      <c r="AA84" s="87">
        <f t="shared" si="11"/>
        <v>445250.18957463512</v>
      </c>
      <c r="AB84" s="87">
        <f t="shared" si="11"/>
        <v>445250.18957463512</v>
      </c>
      <c r="AC84" s="87">
        <f t="shared" si="11"/>
        <v>534300.22748956212</v>
      </c>
      <c r="AD84" s="87">
        <f t="shared" si="11"/>
        <v>520802.11647929956</v>
      </c>
      <c r="AE84" s="87">
        <f t="shared" si="11"/>
        <v>507645.01037876983</v>
      </c>
      <c r="AF84" s="87">
        <f t="shared" si="11"/>
        <v>494820.29432709562</v>
      </c>
      <c r="AG84" s="87">
        <f t="shared" si="11"/>
        <v>482319.57110199006</v>
      </c>
      <c r="AI84" s="149"/>
      <c r="AJ84" s="128"/>
    </row>
    <row r="85" spans="1:36" s="20" customFormat="1" x14ac:dyDescent="0.2">
      <c r="A85" s="65"/>
      <c r="B85" s="86">
        <f>'3. Investeringen'!B82</f>
        <v>68</v>
      </c>
      <c r="C85" s="86" t="str">
        <f>'3. Investeringen'!C82</f>
        <v>Nieuwe investeringen</v>
      </c>
      <c r="D85" s="86" t="str">
        <f>'3. Investeringen'!F82</f>
        <v>TD</v>
      </c>
      <c r="E85" s="121">
        <f>'3. Investeringen'!K82</f>
        <v>2014</v>
      </c>
      <c r="F85" s="173">
        <f>'3. Investeringen'!M82</f>
        <v>45</v>
      </c>
      <c r="G85" s="121">
        <f>'3. Investeringen'!N82</f>
        <v>2014</v>
      </c>
      <c r="H85" s="86">
        <f>'3. Investeringen'!O82</f>
        <v>61472326.789091587</v>
      </c>
      <c r="I85" s="65"/>
      <c r="J85" s="86">
        <f>'6. Investeringen per jaar'!I82</f>
        <v>1</v>
      </c>
      <c r="K85" s="65"/>
      <c r="L85" s="123">
        <f t="shared" si="12"/>
        <v>2059</v>
      </c>
      <c r="M85" s="87">
        <f t="shared" si="13"/>
        <v>51226938.990909658</v>
      </c>
      <c r="N85" s="117">
        <f t="shared" si="14"/>
        <v>37.5</v>
      </c>
      <c r="O85" s="87" t="b">
        <f t="shared" si="15"/>
        <v>0</v>
      </c>
      <c r="P85" s="117">
        <f>INDEX('2. Reguleringsparameters'!$D$44:$E$50,MATCH(C85,'2. Reguleringsparameters'!$B$44:$B$50,0),MATCH(D85,'2. Reguleringsparameters'!$D$43:$E$43,0))</f>
        <v>0.5</v>
      </c>
      <c r="Q85" s="65"/>
      <c r="R85" s="87">
        <f t="shared" si="11"/>
        <v>0</v>
      </c>
      <c r="S85" s="87">
        <f t="shared" si="11"/>
        <v>0</v>
      </c>
      <c r="T85" s="87">
        <f t="shared" si="11"/>
        <v>0</v>
      </c>
      <c r="U85" s="87">
        <f t="shared" si="11"/>
        <v>683025.85321212874</v>
      </c>
      <c r="V85" s="87">
        <f t="shared" si="11"/>
        <v>1366051.7064242575</v>
      </c>
      <c r="W85" s="87">
        <f t="shared" si="11"/>
        <v>1366051.7064242575</v>
      </c>
      <c r="X85" s="87">
        <f t="shared" si="11"/>
        <v>1366051.7064242575</v>
      </c>
      <c r="Y85" s="87">
        <f t="shared" si="11"/>
        <v>1366051.7064242575</v>
      </c>
      <c r="Z85" s="87">
        <f t="shared" si="11"/>
        <v>1366051.7064242575</v>
      </c>
      <c r="AA85" s="87">
        <f t="shared" si="11"/>
        <v>1366051.7064242575</v>
      </c>
      <c r="AB85" s="87">
        <f t="shared" si="11"/>
        <v>1366051.7064242575</v>
      </c>
      <c r="AC85" s="87">
        <f t="shared" si="11"/>
        <v>1639262.047709109</v>
      </c>
      <c r="AD85" s="87">
        <f t="shared" si="11"/>
        <v>1586805.6621824177</v>
      </c>
      <c r="AE85" s="87">
        <f t="shared" si="11"/>
        <v>1536027.8809925802</v>
      </c>
      <c r="AF85" s="87">
        <f t="shared" si="11"/>
        <v>1486874.9888008176</v>
      </c>
      <c r="AG85" s="87">
        <f t="shared" si="11"/>
        <v>1439294.9891591915</v>
      </c>
      <c r="AI85" s="149"/>
      <c r="AJ85" s="128"/>
    </row>
    <row r="86" spans="1:36" s="20" customFormat="1" x14ac:dyDescent="0.2">
      <c r="A86" s="65"/>
      <c r="B86" s="86">
        <f>'3. Investeringen'!B83</f>
        <v>69</v>
      </c>
      <c r="C86" s="86" t="str">
        <f>'3. Investeringen'!C83</f>
        <v>Nieuwe investeringen</v>
      </c>
      <c r="D86" s="86" t="str">
        <f>'3. Investeringen'!F83</f>
        <v>TD</v>
      </c>
      <c r="E86" s="121">
        <f>'3. Investeringen'!K83</f>
        <v>2014</v>
      </c>
      <c r="F86" s="173">
        <f>'3. Investeringen'!M83</f>
        <v>30</v>
      </c>
      <c r="G86" s="121">
        <f>'3. Investeringen'!N83</f>
        <v>2014</v>
      </c>
      <c r="H86" s="86">
        <f>'3. Investeringen'!O83</f>
        <v>4976064.1508974358</v>
      </c>
      <c r="I86" s="65"/>
      <c r="J86" s="86">
        <f>'6. Investeringen per jaar'!I83</f>
        <v>1</v>
      </c>
      <c r="K86" s="65"/>
      <c r="L86" s="123">
        <f t="shared" si="12"/>
        <v>2044</v>
      </c>
      <c r="M86" s="87">
        <f t="shared" si="13"/>
        <v>3732048.1131730769</v>
      </c>
      <c r="N86" s="117">
        <f t="shared" si="14"/>
        <v>22.5</v>
      </c>
      <c r="O86" s="87" t="b">
        <f t="shared" si="15"/>
        <v>0</v>
      </c>
      <c r="P86" s="117">
        <f>INDEX('2. Reguleringsparameters'!$D$44:$E$50,MATCH(C86,'2. Reguleringsparameters'!$B$44:$B$50,0),MATCH(D86,'2. Reguleringsparameters'!$D$43:$E$43,0))</f>
        <v>0.5</v>
      </c>
      <c r="Q86" s="65"/>
      <c r="R86" s="87">
        <f t="shared" si="11"/>
        <v>0</v>
      </c>
      <c r="S86" s="87">
        <f t="shared" si="11"/>
        <v>0</v>
      </c>
      <c r="T86" s="87">
        <f t="shared" si="11"/>
        <v>0</v>
      </c>
      <c r="U86" s="87">
        <f t="shared" si="11"/>
        <v>82934.40251495727</v>
      </c>
      <c r="V86" s="87">
        <f t="shared" si="11"/>
        <v>165868.80502991454</v>
      </c>
      <c r="W86" s="87">
        <f t="shared" si="11"/>
        <v>165868.80502991454</v>
      </c>
      <c r="X86" s="87">
        <f t="shared" si="11"/>
        <v>165868.80502991454</v>
      </c>
      <c r="Y86" s="87">
        <f t="shared" si="11"/>
        <v>165868.80502991454</v>
      </c>
      <c r="Z86" s="87">
        <f t="shared" si="11"/>
        <v>165868.80502991454</v>
      </c>
      <c r="AA86" s="87">
        <f t="shared" si="11"/>
        <v>165868.80502991454</v>
      </c>
      <c r="AB86" s="87">
        <f t="shared" si="11"/>
        <v>165868.80502991454</v>
      </c>
      <c r="AC86" s="87">
        <f t="shared" si="11"/>
        <v>199042.56603589741</v>
      </c>
      <c r="AD86" s="87">
        <f t="shared" si="11"/>
        <v>188426.9625139829</v>
      </c>
      <c r="AE86" s="87">
        <f t="shared" si="11"/>
        <v>178377.52451323715</v>
      </c>
      <c r="AF86" s="87">
        <f t="shared" si="11"/>
        <v>168864.05653919783</v>
      </c>
      <c r="AG86" s="87">
        <f t="shared" si="11"/>
        <v>162018.21640923034</v>
      </c>
      <c r="AI86" s="149"/>
      <c r="AJ86" s="128"/>
    </row>
    <row r="87" spans="1:36" s="20" customFormat="1" x14ac:dyDescent="0.2">
      <c r="A87" s="65"/>
      <c r="B87" s="86">
        <f>'3. Investeringen'!B84</f>
        <v>70</v>
      </c>
      <c r="C87" s="86" t="str">
        <f>'3. Investeringen'!C84</f>
        <v>Nieuwe investeringen</v>
      </c>
      <c r="D87" s="86" t="str">
        <f>'3. Investeringen'!F84</f>
        <v>TD</v>
      </c>
      <c r="E87" s="121">
        <f>'3. Investeringen'!K84</f>
        <v>2014</v>
      </c>
      <c r="F87" s="173">
        <f>'3. Investeringen'!M84</f>
        <v>25</v>
      </c>
      <c r="G87" s="121">
        <f>'3. Investeringen'!N84</f>
        <v>2014</v>
      </c>
      <c r="H87" s="86">
        <f>'3. Investeringen'!O84</f>
        <v>-3272.543515036954</v>
      </c>
      <c r="I87" s="65"/>
      <c r="J87" s="86">
        <f>'6. Investeringen per jaar'!I84</f>
        <v>1</v>
      </c>
      <c r="K87" s="65"/>
      <c r="L87" s="123">
        <f t="shared" si="12"/>
        <v>2039</v>
      </c>
      <c r="M87" s="87">
        <f t="shared" si="13"/>
        <v>-2290.7804605258675</v>
      </c>
      <c r="N87" s="117">
        <f t="shared" si="14"/>
        <v>17.5</v>
      </c>
      <c r="O87" s="87" t="b">
        <f t="shared" si="15"/>
        <v>1</v>
      </c>
      <c r="P87" s="117">
        <f>INDEX('2. Reguleringsparameters'!$D$44:$E$50,MATCH(C87,'2. Reguleringsparameters'!$B$44:$B$50,0),MATCH(D87,'2. Reguleringsparameters'!$D$43:$E$43,0))</f>
        <v>0.5</v>
      </c>
      <c r="Q87" s="65"/>
      <c r="R87" s="87">
        <f t="shared" si="11"/>
        <v>0</v>
      </c>
      <c r="S87" s="87">
        <f t="shared" si="11"/>
        <v>0</v>
      </c>
      <c r="T87" s="87">
        <f t="shared" si="11"/>
        <v>0</v>
      </c>
      <c r="U87" s="87">
        <f t="shared" si="11"/>
        <v>-65.450870300739084</v>
      </c>
      <c r="V87" s="87">
        <f t="shared" si="11"/>
        <v>-130.90174060147817</v>
      </c>
      <c r="W87" s="87">
        <f t="shared" si="11"/>
        <v>-130.90174060147817</v>
      </c>
      <c r="X87" s="87">
        <f t="shared" si="11"/>
        <v>-130.90174060147817</v>
      </c>
      <c r="Y87" s="87">
        <f t="shared" si="11"/>
        <v>-130.90174060147817</v>
      </c>
      <c r="Z87" s="87">
        <f t="shared" si="11"/>
        <v>-130.90174060147817</v>
      </c>
      <c r="AA87" s="87">
        <f t="shared" si="11"/>
        <v>-130.90174060147817</v>
      </c>
      <c r="AB87" s="87">
        <f t="shared" si="11"/>
        <v>-130.90174060147817</v>
      </c>
      <c r="AC87" s="87">
        <f t="shared" si="11"/>
        <v>-157.08208872177377</v>
      </c>
      <c r="AD87" s="87">
        <f t="shared" si="11"/>
        <v>-146.31074549513787</v>
      </c>
      <c r="AE87" s="87">
        <f t="shared" si="11"/>
        <v>-136.27800866118557</v>
      </c>
      <c r="AF87" s="87">
        <f t="shared" si="11"/>
        <v>-127.66273225157038</v>
      </c>
      <c r="AG87" s="87">
        <f t="shared" si="11"/>
        <v>-127.66273225157038</v>
      </c>
      <c r="AI87" s="149"/>
      <c r="AJ87" s="128"/>
    </row>
    <row r="88" spans="1:36" s="20" customFormat="1" x14ac:dyDescent="0.2">
      <c r="A88" s="65"/>
      <c r="B88" s="86">
        <f>'3. Investeringen'!B85</f>
        <v>71</v>
      </c>
      <c r="C88" s="86" t="str">
        <f>'3. Investeringen'!C85</f>
        <v>Nieuwe investeringen</v>
      </c>
      <c r="D88" s="86" t="str">
        <f>'3. Investeringen'!F85</f>
        <v>TD</v>
      </c>
      <c r="E88" s="121">
        <f>'3. Investeringen'!K85</f>
        <v>2014</v>
      </c>
      <c r="F88" s="173">
        <f>'3. Investeringen'!M85</f>
        <v>10</v>
      </c>
      <c r="G88" s="121">
        <f>'3. Investeringen'!N85</f>
        <v>2014</v>
      </c>
      <c r="H88" s="86">
        <f>'3. Investeringen'!O85</f>
        <v>3004967.399744872</v>
      </c>
      <c r="I88" s="65"/>
      <c r="J88" s="86">
        <f>'6. Investeringen per jaar'!I85</f>
        <v>1</v>
      </c>
      <c r="K88" s="65"/>
      <c r="L88" s="123">
        <f t="shared" si="12"/>
        <v>2024</v>
      </c>
      <c r="M88" s="87">
        <f t="shared" si="13"/>
        <v>751241.84993621847</v>
      </c>
      <c r="N88" s="117">
        <f t="shared" si="14"/>
        <v>2.5</v>
      </c>
      <c r="O88" s="87" t="b">
        <f t="shared" si="15"/>
        <v>0</v>
      </c>
      <c r="P88" s="117">
        <f>INDEX('2. Reguleringsparameters'!$D$44:$E$50,MATCH(C88,'2. Reguleringsparameters'!$B$44:$B$50,0),MATCH(D88,'2. Reguleringsparameters'!$D$43:$E$43,0))</f>
        <v>0.5</v>
      </c>
      <c r="Q88" s="65"/>
      <c r="R88" s="87">
        <f t="shared" ref="R88:AG97" si="16">$J88*IF($O88,-1,1)*
IF(OR(R$10&gt;$L88,R$10&lt;$E88,$F88=0),0,
IF(R$10&lt;2022,
IF($E88&lt;2011,
VDB(
ABS($H88),
0,
$F88,
R$10-$G88,
IF(R$10-$G88+1&lt;$F88,R$10-$G88+1,$F88),
1),
VDB(
ABS($H88),
0,
$F88,
MAX(0,R$10-$G88-$P88),
IF(R$10-$G88-$P88+1&lt;$F88,R$10-$G88-$P88+1,$F88),
1)),
IF($E88&lt;2022,
VDB(
ABS($M88),
0,
$N88,
R$10-2022,
IF(R$10-2022+1&lt;$N88,R$10-2022+1,$N88),
$G$12),
VDB(
ABS($M88),
0,
$N88,
MAX(0,R$10-2022-$P88),
IF(R$10-2022-$P88+1&lt;$N88,R$10-2022-$P88+1,$N88),
$G$12))
))</f>
        <v>0</v>
      </c>
      <c r="S88" s="87">
        <f t="shared" si="16"/>
        <v>0</v>
      </c>
      <c r="T88" s="87">
        <f t="shared" si="16"/>
        <v>0</v>
      </c>
      <c r="U88" s="87">
        <f t="shared" si="16"/>
        <v>150248.36998724361</v>
      </c>
      <c r="V88" s="87">
        <f t="shared" si="16"/>
        <v>300496.73997448717</v>
      </c>
      <c r="W88" s="87">
        <f t="shared" si="16"/>
        <v>300496.73997448717</v>
      </c>
      <c r="X88" s="87">
        <f t="shared" si="16"/>
        <v>300496.73997448717</v>
      </c>
      <c r="Y88" s="87">
        <f t="shared" si="16"/>
        <v>300496.73997448717</v>
      </c>
      <c r="Z88" s="87">
        <f t="shared" si="16"/>
        <v>300496.73997448717</v>
      </c>
      <c r="AA88" s="87">
        <f t="shared" si="16"/>
        <v>300496.73997448717</v>
      </c>
      <c r="AB88" s="87">
        <f t="shared" si="16"/>
        <v>300496.73997448717</v>
      </c>
      <c r="AC88" s="87">
        <f t="shared" si="16"/>
        <v>360596.08796938485</v>
      </c>
      <c r="AD88" s="87">
        <f t="shared" si="16"/>
        <v>260430.50797788906</v>
      </c>
      <c r="AE88" s="87">
        <f t="shared" si="16"/>
        <v>130215.25398894453</v>
      </c>
      <c r="AF88" s="87">
        <f t="shared" si="16"/>
        <v>0</v>
      </c>
      <c r="AG88" s="87">
        <f t="shared" si="16"/>
        <v>0</v>
      </c>
      <c r="AI88" s="149"/>
      <c r="AJ88" s="128"/>
    </row>
    <row r="89" spans="1:36" s="20" customFormat="1" x14ac:dyDescent="0.2">
      <c r="A89" s="65"/>
      <c r="B89" s="86">
        <f>'3. Investeringen'!B86</f>
        <v>72</v>
      </c>
      <c r="C89" s="86" t="str">
        <f>'3. Investeringen'!C86</f>
        <v>Nieuwe investeringen</v>
      </c>
      <c r="D89" s="86" t="str">
        <f>'3. Investeringen'!F86</f>
        <v>TD</v>
      </c>
      <c r="E89" s="121">
        <f>'3. Investeringen'!K86</f>
        <v>2014</v>
      </c>
      <c r="F89" s="173">
        <f>'3. Investeringen'!M86</f>
        <v>5</v>
      </c>
      <c r="G89" s="121">
        <f>'3. Investeringen'!N86</f>
        <v>2014</v>
      </c>
      <c r="H89" s="86">
        <f>'3. Investeringen'!O86</f>
        <v>4097106.1374831162</v>
      </c>
      <c r="I89" s="65"/>
      <c r="J89" s="86">
        <f>'6. Investeringen per jaar'!I86</f>
        <v>1</v>
      </c>
      <c r="K89" s="65"/>
      <c r="L89" s="123">
        <f t="shared" si="12"/>
        <v>2019</v>
      </c>
      <c r="M89" s="87">
        <f t="shared" si="13"/>
        <v>0</v>
      </c>
      <c r="N89" s="117">
        <f t="shared" si="14"/>
        <v>0</v>
      </c>
      <c r="O89" s="87" t="b">
        <f t="shared" si="15"/>
        <v>0</v>
      </c>
      <c r="P89" s="117">
        <f>INDEX('2. Reguleringsparameters'!$D$44:$E$50,MATCH(C89,'2. Reguleringsparameters'!$B$44:$B$50,0),MATCH(D89,'2. Reguleringsparameters'!$D$43:$E$43,0))</f>
        <v>0.5</v>
      </c>
      <c r="Q89" s="65"/>
      <c r="R89" s="87">
        <f t="shared" si="16"/>
        <v>0</v>
      </c>
      <c r="S89" s="87">
        <f t="shared" si="16"/>
        <v>0</v>
      </c>
      <c r="T89" s="87">
        <f t="shared" si="16"/>
        <v>0</v>
      </c>
      <c r="U89" s="87">
        <f t="shared" si="16"/>
        <v>409710.61374831165</v>
      </c>
      <c r="V89" s="87">
        <f t="shared" si="16"/>
        <v>819421.22749662329</v>
      </c>
      <c r="W89" s="87">
        <f t="shared" si="16"/>
        <v>819421.22749662329</v>
      </c>
      <c r="X89" s="87">
        <f t="shared" si="16"/>
        <v>819421.22749662329</v>
      </c>
      <c r="Y89" s="87">
        <f t="shared" si="16"/>
        <v>819421.22749662329</v>
      </c>
      <c r="Z89" s="87">
        <f t="shared" si="16"/>
        <v>409710.61374831165</v>
      </c>
      <c r="AA89" s="87">
        <f t="shared" si="16"/>
        <v>0</v>
      </c>
      <c r="AB89" s="87">
        <f t="shared" si="16"/>
        <v>0</v>
      </c>
      <c r="AC89" s="87">
        <f t="shared" si="16"/>
        <v>0</v>
      </c>
      <c r="AD89" s="87">
        <f t="shared" si="16"/>
        <v>0</v>
      </c>
      <c r="AE89" s="87">
        <f t="shared" si="16"/>
        <v>0</v>
      </c>
      <c r="AF89" s="87">
        <f t="shared" si="16"/>
        <v>0</v>
      </c>
      <c r="AG89" s="87">
        <f t="shared" si="16"/>
        <v>0</v>
      </c>
      <c r="AI89" s="149"/>
      <c r="AJ89" s="128"/>
    </row>
    <row r="90" spans="1:36" s="20" customFormat="1" x14ac:dyDescent="0.2">
      <c r="A90" s="65"/>
      <c r="B90" s="86">
        <f>'3. Investeringen'!B87</f>
        <v>73</v>
      </c>
      <c r="C90" s="86" t="str">
        <f>'3. Investeringen'!C87</f>
        <v>Nieuwe investeringen</v>
      </c>
      <c r="D90" s="86" t="str">
        <f>'3. Investeringen'!F87</f>
        <v>TD</v>
      </c>
      <c r="E90" s="121">
        <f>'3. Investeringen'!K87</f>
        <v>2014</v>
      </c>
      <c r="F90" s="173">
        <f>'3. Investeringen'!M87</f>
        <v>0</v>
      </c>
      <c r="G90" s="121">
        <f>'3. Investeringen'!N87</f>
        <v>2014</v>
      </c>
      <c r="H90" s="86">
        <f>'3. Investeringen'!O87</f>
        <v>35072.477688024795</v>
      </c>
      <c r="I90" s="65"/>
      <c r="J90" s="86">
        <f>'6. Investeringen per jaar'!I87</f>
        <v>1</v>
      </c>
      <c r="K90" s="65"/>
      <c r="L90" s="123">
        <f t="shared" si="12"/>
        <v>2014</v>
      </c>
      <c r="M90" s="87">
        <f t="shared" si="13"/>
        <v>35072.477688024795</v>
      </c>
      <c r="N90" s="117">
        <f t="shared" si="14"/>
        <v>0</v>
      </c>
      <c r="O90" s="87" t="b">
        <f t="shared" si="15"/>
        <v>0</v>
      </c>
      <c r="P90" s="117">
        <f>INDEX('2. Reguleringsparameters'!$D$44:$E$50,MATCH(C90,'2. Reguleringsparameters'!$B$44:$B$50,0),MATCH(D90,'2. Reguleringsparameters'!$D$43:$E$43,0))</f>
        <v>0.5</v>
      </c>
      <c r="Q90" s="65"/>
      <c r="R90" s="87">
        <f t="shared" si="16"/>
        <v>0</v>
      </c>
      <c r="S90" s="87">
        <f t="shared" si="16"/>
        <v>0</v>
      </c>
      <c r="T90" s="87">
        <f t="shared" si="16"/>
        <v>0</v>
      </c>
      <c r="U90" s="87">
        <f t="shared" si="16"/>
        <v>0</v>
      </c>
      <c r="V90" s="87">
        <f t="shared" si="16"/>
        <v>0</v>
      </c>
      <c r="W90" s="87">
        <f t="shared" si="16"/>
        <v>0</v>
      </c>
      <c r="X90" s="87">
        <f t="shared" si="16"/>
        <v>0</v>
      </c>
      <c r="Y90" s="87">
        <f t="shared" si="16"/>
        <v>0</v>
      </c>
      <c r="Z90" s="87">
        <f t="shared" si="16"/>
        <v>0</v>
      </c>
      <c r="AA90" s="87">
        <f t="shared" si="16"/>
        <v>0</v>
      </c>
      <c r="AB90" s="87">
        <f t="shared" si="16"/>
        <v>0</v>
      </c>
      <c r="AC90" s="87">
        <f t="shared" si="16"/>
        <v>0</v>
      </c>
      <c r="AD90" s="87">
        <f t="shared" si="16"/>
        <v>0</v>
      </c>
      <c r="AE90" s="87">
        <f t="shared" si="16"/>
        <v>0</v>
      </c>
      <c r="AF90" s="87">
        <f t="shared" si="16"/>
        <v>0</v>
      </c>
      <c r="AG90" s="87">
        <f t="shared" si="16"/>
        <v>0</v>
      </c>
      <c r="AI90" s="149"/>
      <c r="AJ90" s="128"/>
    </row>
    <row r="91" spans="1:36" s="20" customFormat="1" x14ac:dyDescent="0.2">
      <c r="A91" s="65"/>
      <c r="B91" s="86">
        <f>'3. Investeringen'!B88</f>
        <v>74</v>
      </c>
      <c r="C91" s="86" t="str">
        <f>'3. Investeringen'!C88</f>
        <v>Nieuwe investeringen</v>
      </c>
      <c r="D91" s="86" t="str">
        <f>'3. Investeringen'!F88</f>
        <v>TD</v>
      </c>
      <c r="E91" s="121">
        <f>'3. Investeringen'!K88</f>
        <v>2015</v>
      </c>
      <c r="F91" s="173">
        <f>'3. Investeringen'!M88</f>
        <v>55</v>
      </c>
      <c r="G91" s="121">
        <f>'3. Investeringen'!N88</f>
        <v>2015</v>
      </c>
      <c r="H91" s="86">
        <f>'3. Investeringen'!O88</f>
        <v>25790866.982650425</v>
      </c>
      <c r="I91" s="65"/>
      <c r="J91" s="86">
        <f>'6. Investeringen per jaar'!I88</f>
        <v>1</v>
      </c>
      <c r="K91" s="65"/>
      <c r="L91" s="123">
        <f t="shared" si="12"/>
        <v>2070</v>
      </c>
      <c r="M91" s="87">
        <f t="shared" si="13"/>
        <v>22742855.430155374</v>
      </c>
      <c r="N91" s="117">
        <f t="shared" si="14"/>
        <v>48.5</v>
      </c>
      <c r="O91" s="87" t="b">
        <f t="shared" si="15"/>
        <v>0</v>
      </c>
      <c r="P91" s="117">
        <f>INDEX('2. Reguleringsparameters'!$D$44:$E$50,MATCH(C91,'2. Reguleringsparameters'!$B$44:$B$50,0),MATCH(D91,'2. Reguleringsparameters'!$D$43:$E$43,0))</f>
        <v>0.5</v>
      </c>
      <c r="Q91" s="65"/>
      <c r="R91" s="87">
        <f t="shared" si="16"/>
        <v>0</v>
      </c>
      <c r="S91" s="87">
        <f t="shared" si="16"/>
        <v>0</v>
      </c>
      <c r="T91" s="87">
        <f t="shared" si="16"/>
        <v>0</v>
      </c>
      <c r="U91" s="87">
        <f t="shared" si="16"/>
        <v>0</v>
      </c>
      <c r="V91" s="87">
        <f t="shared" si="16"/>
        <v>234462.42711500387</v>
      </c>
      <c r="W91" s="87">
        <f t="shared" si="16"/>
        <v>468924.85423000774</v>
      </c>
      <c r="X91" s="87">
        <f t="shared" si="16"/>
        <v>468924.85423000774</v>
      </c>
      <c r="Y91" s="87">
        <f t="shared" si="16"/>
        <v>468924.85423000774</v>
      </c>
      <c r="Z91" s="87">
        <f t="shared" si="16"/>
        <v>468924.85423000774</v>
      </c>
      <c r="AA91" s="87">
        <f t="shared" si="16"/>
        <v>468924.85423000774</v>
      </c>
      <c r="AB91" s="87">
        <f t="shared" si="16"/>
        <v>468924.85423000774</v>
      </c>
      <c r="AC91" s="87">
        <f t="shared" si="16"/>
        <v>562709.82507600926</v>
      </c>
      <c r="AD91" s="87">
        <f t="shared" si="16"/>
        <v>548787.10775454098</v>
      </c>
      <c r="AE91" s="87">
        <f t="shared" si="16"/>
        <v>535208.87003690284</v>
      </c>
      <c r="AF91" s="87">
        <f t="shared" si="16"/>
        <v>521966.58871640213</v>
      </c>
      <c r="AG91" s="87">
        <f t="shared" si="16"/>
        <v>509051.95146981074</v>
      </c>
      <c r="AI91" s="149"/>
      <c r="AJ91" s="128"/>
    </row>
    <row r="92" spans="1:36" s="20" customFormat="1" x14ac:dyDescent="0.2">
      <c r="A92" s="65"/>
      <c r="B92" s="86">
        <f>'3. Investeringen'!B89</f>
        <v>75</v>
      </c>
      <c r="C92" s="86" t="str">
        <f>'3. Investeringen'!C89</f>
        <v>Nieuwe investeringen</v>
      </c>
      <c r="D92" s="86" t="str">
        <f>'3. Investeringen'!F89</f>
        <v>TD</v>
      </c>
      <c r="E92" s="121">
        <f>'3. Investeringen'!K89</f>
        <v>2015</v>
      </c>
      <c r="F92" s="173">
        <f>'3. Investeringen'!M89</f>
        <v>45</v>
      </c>
      <c r="G92" s="121">
        <f>'3. Investeringen'!N89</f>
        <v>2015</v>
      </c>
      <c r="H92" s="86">
        <f>'3. Investeringen'!O89</f>
        <v>76243971.889764026</v>
      </c>
      <c r="I92" s="65"/>
      <c r="J92" s="86">
        <f>'6. Investeringen per jaar'!I89</f>
        <v>1</v>
      </c>
      <c r="K92" s="65"/>
      <c r="L92" s="123">
        <f t="shared" si="12"/>
        <v>2060</v>
      </c>
      <c r="M92" s="87">
        <f t="shared" si="13"/>
        <v>65230953.727909222</v>
      </c>
      <c r="N92" s="117">
        <f t="shared" si="14"/>
        <v>38.5</v>
      </c>
      <c r="O92" s="87" t="b">
        <f t="shared" si="15"/>
        <v>0</v>
      </c>
      <c r="P92" s="117">
        <f>INDEX('2. Reguleringsparameters'!$D$44:$E$50,MATCH(C92,'2. Reguleringsparameters'!$B$44:$B$50,0),MATCH(D92,'2. Reguleringsparameters'!$D$43:$E$43,0))</f>
        <v>0.5</v>
      </c>
      <c r="Q92" s="65"/>
      <c r="R92" s="87">
        <f t="shared" si="16"/>
        <v>0</v>
      </c>
      <c r="S92" s="87">
        <f t="shared" si="16"/>
        <v>0</v>
      </c>
      <c r="T92" s="87">
        <f t="shared" si="16"/>
        <v>0</v>
      </c>
      <c r="U92" s="87">
        <f t="shared" si="16"/>
        <v>0</v>
      </c>
      <c r="V92" s="87">
        <f t="shared" si="16"/>
        <v>847155.24321960029</v>
      </c>
      <c r="W92" s="87">
        <f t="shared" si="16"/>
        <v>1694310.4864392006</v>
      </c>
      <c r="X92" s="87">
        <f t="shared" si="16"/>
        <v>1694310.4864392006</v>
      </c>
      <c r="Y92" s="87">
        <f t="shared" si="16"/>
        <v>1694310.4864392006</v>
      </c>
      <c r="Z92" s="87">
        <f t="shared" si="16"/>
        <v>1694310.4864392006</v>
      </c>
      <c r="AA92" s="87">
        <f t="shared" si="16"/>
        <v>1694310.4864392006</v>
      </c>
      <c r="AB92" s="87">
        <f t="shared" si="16"/>
        <v>1694310.4864392006</v>
      </c>
      <c r="AC92" s="87">
        <f t="shared" si="16"/>
        <v>2033172.5837270408</v>
      </c>
      <c r="AD92" s="87">
        <f t="shared" si="16"/>
        <v>1969800.9707277564</v>
      </c>
      <c r="AE92" s="87">
        <f t="shared" si="16"/>
        <v>1908404.5768349431</v>
      </c>
      <c r="AF92" s="87">
        <f t="shared" si="16"/>
        <v>1848921.8367777502</v>
      </c>
      <c r="AG92" s="87">
        <f t="shared" si="16"/>
        <v>1791293.1042028593</v>
      </c>
      <c r="AI92" s="149"/>
      <c r="AJ92" s="128"/>
    </row>
    <row r="93" spans="1:36" s="20" customFormat="1" x14ac:dyDescent="0.2">
      <c r="A93" s="65"/>
      <c r="B93" s="86">
        <f>'3. Investeringen'!B90</f>
        <v>76</v>
      </c>
      <c r="C93" s="86" t="str">
        <f>'3. Investeringen'!C90</f>
        <v>Nieuwe investeringen</v>
      </c>
      <c r="D93" s="86" t="str">
        <f>'3. Investeringen'!F90</f>
        <v>TD</v>
      </c>
      <c r="E93" s="121">
        <f>'3. Investeringen'!K90</f>
        <v>2015</v>
      </c>
      <c r="F93" s="173">
        <f>'3. Investeringen'!M90</f>
        <v>30</v>
      </c>
      <c r="G93" s="121">
        <f>'3. Investeringen'!N90</f>
        <v>2015</v>
      </c>
      <c r="H93" s="86">
        <f>'3. Investeringen'!O90</f>
        <v>5221887.6554170987</v>
      </c>
      <c r="I93" s="65"/>
      <c r="J93" s="86">
        <f>'6. Investeringen per jaar'!I90</f>
        <v>1</v>
      </c>
      <c r="K93" s="65"/>
      <c r="L93" s="123">
        <f t="shared" si="12"/>
        <v>2045</v>
      </c>
      <c r="M93" s="87">
        <f t="shared" si="13"/>
        <v>4090478.663410061</v>
      </c>
      <c r="N93" s="117">
        <f t="shared" si="14"/>
        <v>23.5</v>
      </c>
      <c r="O93" s="87" t="b">
        <f t="shared" si="15"/>
        <v>0</v>
      </c>
      <c r="P93" s="117">
        <f>INDEX('2. Reguleringsparameters'!$D$44:$E$50,MATCH(C93,'2. Reguleringsparameters'!$B$44:$B$50,0),MATCH(D93,'2. Reguleringsparameters'!$D$43:$E$43,0))</f>
        <v>0.5</v>
      </c>
      <c r="Q93" s="65"/>
      <c r="R93" s="87">
        <f t="shared" si="16"/>
        <v>0</v>
      </c>
      <c r="S93" s="87">
        <f t="shared" si="16"/>
        <v>0</v>
      </c>
      <c r="T93" s="87">
        <f t="shared" si="16"/>
        <v>0</v>
      </c>
      <c r="U93" s="87">
        <f t="shared" si="16"/>
        <v>0</v>
      </c>
      <c r="V93" s="87">
        <f t="shared" si="16"/>
        <v>87031.460923618317</v>
      </c>
      <c r="W93" s="87">
        <f t="shared" si="16"/>
        <v>174062.9218472366</v>
      </c>
      <c r="X93" s="87">
        <f t="shared" si="16"/>
        <v>174062.9218472366</v>
      </c>
      <c r="Y93" s="87">
        <f t="shared" si="16"/>
        <v>174062.9218472366</v>
      </c>
      <c r="Z93" s="87">
        <f t="shared" si="16"/>
        <v>174062.9218472366</v>
      </c>
      <c r="AA93" s="87">
        <f t="shared" si="16"/>
        <v>174062.9218472366</v>
      </c>
      <c r="AB93" s="87">
        <f t="shared" si="16"/>
        <v>174062.9218472366</v>
      </c>
      <c r="AC93" s="87">
        <f t="shared" si="16"/>
        <v>208875.50621668395</v>
      </c>
      <c r="AD93" s="87">
        <f t="shared" si="16"/>
        <v>198209.52292051286</v>
      </c>
      <c r="AE93" s="87">
        <f t="shared" si="16"/>
        <v>188088.18557989091</v>
      </c>
      <c r="AF93" s="87">
        <f t="shared" si="16"/>
        <v>178483.68248644969</v>
      </c>
      <c r="AG93" s="87">
        <f t="shared" si="16"/>
        <v>170093.42390802683</v>
      </c>
      <c r="AI93" s="149"/>
      <c r="AJ93" s="128"/>
    </row>
    <row r="94" spans="1:36" s="20" customFormat="1" x14ac:dyDescent="0.2">
      <c r="A94" s="65"/>
      <c r="B94" s="86">
        <f>'3. Investeringen'!B91</f>
        <v>77</v>
      </c>
      <c r="C94" s="86" t="str">
        <f>'3. Investeringen'!C91</f>
        <v>Nieuwe investeringen</v>
      </c>
      <c r="D94" s="86" t="str">
        <f>'3. Investeringen'!F91</f>
        <v>TD</v>
      </c>
      <c r="E94" s="121">
        <f>'3. Investeringen'!K91</f>
        <v>2015</v>
      </c>
      <c r="F94" s="173">
        <f>'3. Investeringen'!M91</f>
        <v>25</v>
      </c>
      <c r="G94" s="121">
        <f>'3. Investeringen'!N91</f>
        <v>2015</v>
      </c>
      <c r="H94" s="86">
        <f>'3. Investeringen'!O91</f>
        <v>-2483.701508650443</v>
      </c>
      <c r="I94" s="65"/>
      <c r="J94" s="86">
        <f>'6. Investeringen per jaar'!I91</f>
        <v>1</v>
      </c>
      <c r="K94" s="65"/>
      <c r="L94" s="123">
        <f t="shared" si="12"/>
        <v>2040</v>
      </c>
      <c r="M94" s="87">
        <f t="shared" si="13"/>
        <v>-1837.9391164013277</v>
      </c>
      <c r="N94" s="117">
        <f t="shared" si="14"/>
        <v>18.5</v>
      </c>
      <c r="O94" s="87" t="b">
        <f t="shared" si="15"/>
        <v>1</v>
      </c>
      <c r="P94" s="117">
        <f>INDEX('2. Reguleringsparameters'!$D$44:$E$50,MATCH(C94,'2. Reguleringsparameters'!$B$44:$B$50,0),MATCH(D94,'2. Reguleringsparameters'!$D$43:$E$43,0))</f>
        <v>0.5</v>
      </c>
      <c r="Q94" s="65"/>
      <c r="R94" s="87">
        <f t="shared" si="16"/>
        <v>0</v>
      </c>
      <c r="S94" s="87">
        <f t="shared" si="16"/>
        <v>0</v>
      </c>
      <c r="T94" s="87">
        <f t="shared" si="16"/>
        <v>0</v>
      </c>
      <c r="U94" s="87">
        <f t="shared" si="16"/>
        <v>0</v>
      </c>
      <c r="V94" s="87">
        <f t="shared" si="16"/>
        <v>-49.674030173008859</v>
      </c>
      <c r="W94" s="87">
        <f t="shared" si="16"/>
        <v>-99.348060346017718</v>
      </c>
      <c r="X94" s="87">
        <f t="shared" si="16"/>
        <v>-99.348060346017718</v>
      </c>
      <c r="Y94" s="87">
        <f t="shared" si="16"/>
        <v>-99.348060346017718</v>
      </c>
      <c r="Z94" s="87">
        <f t="shared" si="16"/>
        <v>-99.348060346017718</v>
      </c>
      <c r="AA94" s="87">
        <f t="shared" si="16"/>
        <v>-99.348060346017718</v>
      </c>
      <c r="AB94" s="87">
        <f t="shared" si="16"/>
        <v>-99.348060346017718</v>
      </c>
      <c r="AC94" s="87">
        <f t="shared" si="16"/>
        <v>-119.21767241522126</v>
      </c>
      <c r="AD94" s="87">
        <f t="shared" si="16"/>
        <v>-111.48463420450422</v>
      </c>
      <c r="AE94" s="87">
        <f t="shared" si="16"/>
        <v>-104.25319847232016</v>
      </c>
      <c r="AF94" s="87">
        <f t="shared" si="16"/>
        <v>-97.490828841683168</v>
      </c>
      <c r="AG94" s="87">
        <f t="shared" si="16"/>
        <v>-96.93053672190338</v>
      </c>
      <c r="AI94" s="149"/>
      <c r="AJ94" s="128"/>
    </row>
    <row r="95" spans="1:36" s="20" customFormat="1" x14ac:dyDescent="0.2">
      <c r="A95" s="65"/>
      <c r="B95" s="86">
        <f>'3. Investeringen'!B92</f>
        <v>78</v>
      </c>
      <c r="C95" s="86" t="str">
        <f>'3. Investeringen'!C92</f>
        <v>Nieuwe investeringen</v>
      </c>
      <c r="D95" s="86" t="str">
        <f>'3. Investeringen'!F92</f>
        <v>TD</v>
      </c>
      <c r="E95" s="121">
        <f>'3. Investeringen'!K92</f>
        <v>2015</v>
      </c>
      <c r="F95" s="173">
        <f>'3. Investeringen'!M92</f>
        <v>10</v>
      </c>
      <c r="G95" s="121">
        <f>'3. Investeringen'!N92</f>
        <v>2015</v>
      </c>
      <c r="H95" s="86">
        <f>'3. Investeringen'!O92</f>
        <v>1644790.7112601611</v>
      </c>
      <c r="I95" s="65"/>
      <c r="J95" s="86">
        <f>'6. Investeringen per jaar'!I92</f>
        <v>1</v>
      </c>
      <c r="K95" s="65"/>
      <c r="L95" s="123">
        <f t="shared" si="12"/>
        <v>2025</v>
      </c>
      <c r="M95" s="87">
        <f t="shared" si="13"/>
        <v>575676.74894105666</v>
      </c>
      <c r="N95" s="117">
        <f t="shared" si="14"/>
        <v>3.5</v>
      </c>
      <c r="O95" s="87" t="b">
        <f t="shared" si="15"/>
        <v>0</v>
      </c>
      <c r="P95" s="117">
        <f>INDEX('2. Reguleringsparameters'!$D$44:$E$50,MATCH(C95,'2. Reguleringsparameters'!$B$44:$B$50,0),MATCH(D95,'2. Reguleringsparameters'!$D$43:$E$43,0))</f>
        <v>0.5</v>
      </c>
      <c r="Q95" s="65"/>
      <c r="R95" s="87">
        <f t="shared" si="16"/>
        <v>0</v>
      </c>
      <c r="S95" s="87">
        <f t="shared" si="16"/>
        <v>0</v>
      </c>
      <c r="T95" s="87">
        <f t="shared" si="16"/>
        <v>0</v>
      </c>
      <c r="U95" s="87">
        <f t="shared" si="16"/>
        <v>0</v>
      </c>
      <c r="V95" s="87">
        <f t="shared" si="16"/>
        <v>82239.535563008059</v>
      </c>
      <c r="W95" s="87">
        <f t="shared" si="16"/>
        <v>164479.07112601609</v>
      </c>
      <c r="X95" s="87">
        <f t="shared" si="16"/>
        <v>164479.07112601609</v>
      </c>
      <c r="Y95" s="87">
        <f t="shared" si="16"/>
        <v>164479.07112601609</v>
      </c>
      <c r="Z95" s="87">
        <f t="shared" si="16"/>
        <v>164479.07112601609</v>
      </c>
      <c r="AA95" s="87">
        <f t="shared" si="16"/>
        <v>164479.07112601609</v>
      </c>
      <c r="AB95" s="87">
        <f t="shared" si="16"/>
        <v>164479.07112601609</v>
      </c>
      <c r="AC95" s="87">
        <f t="shared" si="16"/>
        <v>197374.88535121942</v>
      </c>
      <c r="AD95" s="87">
        <f t="shared" si="16"/>
        <v>151320.74543593489</v>
      </c>
      <c r="AE95" s="87">
        <f t="shared" si="16"/>
        <v>151320.74543593489</v>
      </c>
      <c r="AF95" s="87">
        <f t="shared" si="16"/>
        <v>75660.372717967446</v>
      </c>
      <c r="AG95" s="87">
        <f t="shared" si="16"/>
        <v>0</v>
      </c>
      <c r="AI95" s="149"/>
      <c r="AJ95" s="128"/>
    </row>
    <row r="96" spans="1:36" s="20" customFormat="1" x14ac:dyDescent="0.2">
      <c r="A96" s="65"/>
      <c r="B96" s="86">
        <f>'3. Investeringen'!B93</f>
        <v>79</v>
      </c>
      <c r="C96" s="86" t="str">
        <f>'3. Investeringen'!C93</f>
        <v>Nieuwe investeringen</v>
      </c>
      <c r="D96" s="86" t="str">
        <f>'3. Investeringen'!F93</f>
        <v>TD</v>
      </c>
      <c r="E96" s="121">
        <f>'3. Investeringen'!K93</f>
        <v>2015</v>
      </c>
      <c r="F96" s="173">
        <f>'3. Investeringen'!M93</f>
        <v>5</v>
      </c>
      <c r="G96" s="121">
        <f>'3. Investeringen'!N93</f>
        <v>2015</v>
      </c>
      <c r="H96" s="86">
        <f>'3. Investeringen'!O93</f>
        <v>9158762.2248203494</v>
      </c>
      <c r="I96" s="65"/>
      <c r="J96" s="86">
        <f>'6. Investeringen per jaar'!I93</f>
        <v>1</v>
      </c>
      <c r="K96" s="65"/>
      <c r="L96" s="123">
        <f t="shared" si="12"/>
        <v>2020</v>
      </c>
      <c r="M96" s="87">
        <f t="shared" si="13"/>
        <v>0</v>
      </c>
      <c r="N96" s="117">
        <f t="shared" si="14"/>
        <v>0</v>
      </c>
      <c r="O96" s="87" t="b">
        <f t="shared" si="15"/>
        <v>0</v>
      </c>
      <c r="P96" s="117">
        <f>INDEX('2. Reguleringsparameters'!$D$44:$E$50,MATCH(C96,'2. Reguleringsparameters'!$B$44:$B$50,0),MATCH(D96,'2. Reguleringsparameters'!$D$43:$E$43,0))</f>
        <v>0.5</v>
      </c>
      <c r="Q96" s="65"/>
      <c r="R96" s="87">
        <f t="shared" si="16"/>
        <v>0</v>
      </c>
      <c r="S96" s="87">
        <f t="shared" si="16"/>
        <v>0</v>
      </c>
      <c r="T96" s="87">
        <f t="shared" si="16"/>
        <v>0</v>
      </c>
      <c r="U96" s="87">
        <f t="shared" si="16"/>
        <v>0</v>
      </c>
      <c r="V96" s="87">
        <f t="shared" si="16"/>
        <v>915876.22248203494</v>
      </c>
      <c r="W96" s="87">
        <f t="shared" si="16"/>
        <v>1831752.4449640699</v>
      </c>
      <c r="X96" s="87">
        <f t="shared" si="16"/>
        <v>1831752.4449640699</v>
      </c>
      <c r="Y96" s="87">
        <f t="shared" si="16"/>
        <v>1831752.4449640699</v>
      </c>
      <c r="Z96" s="87">
        <f t="shared" si="16"/>
        <v>1831752.4449640699</v>
      </c>
      <c r="AA96" s="87">
        <f t="shared" si="16"/>
        <v>915876.22248203494</v>
      </c>
      <c r="AB96" s="87">
        <f t="shared" si="16"/>
        <v>0</v>
      </c>
      <c r="AC96" s="87">
        <f t="shared" si="16"/>
        <v>0</v>
      </c>
      <c r="AD96" s="87">
        <f t="shared" si="16"/>
        <v>0</v>
      </c>
      <c r="AE96" s="87">
        <f t="shared" si="16"/>
        <v>0</v>
      </c>
      <c r="AF96" s="87">
        <f t="shared" si="16"/>
        <v>0</v>
      </c>
      <c r="AG96" s="87">
        <f t="shared" si="16"/>
        <v>0</v>
      </c>
      <c r="AI96" s="149"/>
      <c r="AJ96" s="128"/>
    </row>
    <row r="97" spans="1:36" s="20" customFormat="1" x14ac:dyDescent="0.2">
      <c r="A97" s="65"/>
      <c r="B97" s="86">
        <f>'3. Investeringen'!B94</f>
        <v>80</v>
      </c>
      <c r="C97" s="86" t="str">
        <f>'3. Investeringen'!C94</f>
        <v>Nieuwe investeringen</v>
      </c>
      <c r="D97" s="86" t="str">
        <f>'3. Investeringen'!F94</f>
        <v>TD</v>
      </c>
      <c r="E97" s="121">
        <f>'3. Investeringen'!K94</f>
        <v>2015</v>
      </c>
      <c r="F97" s="173">
        <f>'3. Investeringen'!M94</f>
        <v>0</v>
      </c>
      <c r="G97" s="121">
        <f>'3. Investeringen'!N94</f>
        <v>2015</v>
      </c>
      <c r="H97" s="86">
        <f>'3. Investeringen'!O94</f>
        <v>44802.43541305219</v>
      </c>
      <c r="I97" s="65"/>
      <c r="J97" s="86">
        <f>'6. Investeringen per jaar'!I94</f>
        <v>1</v>
      </c>
      <c r="K97" s="65"/>
      <c r="L97" s="123">
        <f t="shared" si="12"/>
        <v>2015</v>
      </c>
      <c r="M97" s="87">
        <f t="shared" si="13"/>
        <v>44802.43541305219</v>
      </c>
      <c r="N97" s="117">
        <f t="shared" si="14"/>
        <v>0</v>
      </c>
      <c r="O97" s="87" t="b">
        <f t="shared" si="15"/>
        <v>0</v>
      </c>
      <c r="P97" s="117">
        <f>INDEX('2. Reguleringsparameters'!$D$44:$E$50,MATCH(C97,'2. Reguleringsparameters'!$B$44:$B$50,0),MATCH(D97,'2. Reguleringsparameters'!$D$43:$E$43,0))</f>
        <v>0.5</v>
      </c>
      <c r="Q97" s="65"/>
      <c r="R97" s="87">
        <f t="shared" si="16"/>
        <v>0</v>
      </c>
      <c r="S97" s="87">
        <f t="shared" si="16"/>
        <v>0</v>
      </c>
      <c r="T97" s="87">
        <f t="shared" si="16"/>
        <v>0</v>
      </c>
      <c r="U97" s="87">
        <f t="shared" si="16"/>
        <v>0</v>
      </c>
      <c r="V97" s="87">
        <f t="shared" si="16"/>
        <v>0</v>
      </c>
      <c r="W97" s="87">
        <f t="shared" si="16"/>
        <v>0</v>
      </c>
      <c r="X97" s="87">
        <f t="shared" si="16"/>
        <v>0</v>
      </c>
      <c r="Y97" s="87">
        <f t="shared" si="16"/>
        <v>0</v>
      </c>
      <c r="Z97" s="87">
        <f t="shared" si="16"/>
        <v>0</v>
      </c>
      <c r="AA97" s="87">
        <f t="shared" si="16"/>
        <v>0</v>
      </c>
      <c r="AB97" s="87">
        <f t="shared" si="16"/>
        <v>0</v>
      </c>
      <c r="AC97" s="87">
        <f t="shared" si="16"/>
        <v>0</v>
      </c>
      <c r="AD97" s="87">
        <f t="shared" si="16"/>
        <v>0</v>
      </c>
      <c r="AE97" s="87">
        <f t="shared" si="16"/>
        <v>0</v>
      </c>
      <c r="AF97" s="87">
        <f t="shared" si="16"/>
        <v>0</v>
      </c>
      <c r="AG97" s="87">
        <f t="shared" si="16"/>
        <v>0</v>
      </c>
      <c r="AI97" s="149"/>
      <c r="AJ97" s="128"/>
    </row>
    <row r="98" spans="1:36" s="20" customFormat="1" x14ac:dyDescent="0.2">
      <c r="A98" s="65"/>
      <c r="B98" s="86">
        <f>'3. Investeringen'!B95</f>
        <v>81</v>
      </c>
      <c r="C98" s="86" t="str">
        <f>'3. Investeringen'!C95</f>
        <v>Nieuwe investeringen</v>
      </c>
      <c r="D98" s="86" t="str">
        <f>'3. Investeringen'!F95</f>
        <v>TD</v>
      </c>
      <c r="E98" s="121">
        <f>'3. Investeringen'!K95</f>
        <v>2016</v>
      </c>
      <c r="F98" s="173">
        <f>'3. Investeringen'!M95</f>
        <v>55</v>
      </c>
      <c r="G98" s="121">
        <f>'3. Investeringen'!N95</f>
        <v>2016</v>
      </c>
      <c r="H98" s="86">
        <f>'3. Investeringen'!O95</f>
        <v>25269997.335219998</v>
      </c>
      <c r="I98" s="65"/>
      <c r="J98" s="86">
        <f>'6. Investeringen per jaar'!I95</f>
        <v>1</v>
      </c>
      <c r="K98" s="65"/>
      <c r="L98" s="123">
        <f t="shared" si="12"/>
        <v>2071</v>
      </c>
      <c r="M98" s="87">
        <f t="shared" si="13"/>
        <v>22742997.601697996</v>
      </c>
      <c r="N98" s="117">
        <f t="shared" si="14"/>
        <v>49.5</v>
      </c>
      <c r="O98" s="87" t="b">
        <f t="shared" si="15"/>
        <v>0</v>
      </c>
      <c r="P98" s="117">
        <f>INDEX('2. Reguleringsparameters'!$D$44:$E$50,MATCH(C98,'2. Reguleringsparameters'!$B$44:$B$50,0),MATCH(D98,'2. Reguleringsparameters'!$D$43:$E$43,0))</f>
        <v>0.5</v>
      </c>
      <c r="Q98" s="65"/>
      <c r="R98" s="87">
        <f t="shared" ref="R98:AG107" si="17">$J98*IF($O98,-1,1)*
IF(OR(R$10&gt;$L98,R$10&lt;$E98,$F98=0),0,
IF(R$10&lt;2022,
IF($E98&lt;2011,
VDB(
ABS($H98),
0,
$F98,
R$10-$G98,
IF(R$10-$G98+1&lt;$F98,R$10-$G98+1,$F98),
1),
VDB(
ABS($H98),
0,
$F98,
MAX(0,R$10-$G98-$P98),
IF(R$10-$G98-$P98+1&lt;$F98,R$10-$G98-$P98+1,$F98),
1)),
IF($E98&lt;2022,
VDB(
ABS($M98),
0,
$N98,
R$10-2022,
IF(R$10-2022+1&lt;$N98,R$10-2022+1,$N98),
$G$12),
VDB(
ABS($M98),
0,
$N98,
MAX(0,R$10-2022-$P98),
IF(R$10-2022-$P98+1&lt;$N98,R$10-2022-$P98+1,$N98),
$G$12))
))</f>
        <v>0</v>
      </c>
      <c r="S98" s="87">
        <f t="shared" si="17"/>
        <v>0</v>
      </c>
      <c r="T98" s="87">
        <f t="shared" si="17"/>
        <v>0</v>
      </c>
      <c r="U98" s="87">
        <f t="shared" si="17"/>
        <v>0</v>
      </c>
      <c r="V98" s="87">
        <f t="shared" si="17"/>
        <v>0</v>
      </c>
      <c r="W98" s="87">
        <f t="shared" si="17"/>
        <v>229727.24850199997</v>
      </c>
      <c r="X98" s="87">
        <f t="shared" si="17"/>
        <v>459454.49700399995</v>
      </c>
      <c r="Y98" s="87">
        <f t="shared" si="17"/>
        <v>459454.49700399995</v>
      </c>
      <c r="Z98" s="87">
        <f t="shared" si="17"/>
        <v>459454.49700399995</v>
      </c>
      <c r="AA98" s="87">
        <f t="shared" si="17"/>
        <v>459454.49700399995</v>
      </c>
      <c r="AB98" s="87">
        <f t="shared" si="17"/>
        <v>459454.49700399995</v>
      </c>
      <c r="AC98" s="87">
        <f t="shared" si="17"/>
        <v>551345.39640479989</v>
      </c>
      <c r="AD98" s="87">
        <f t="shared" si="17"/>
        <v>537979.44740104722</v>
      </c>
      <c r="AE98" s="87">
        <f t="shared" si="17"/>
        <v>524937.5214034461</v>
      </c>
      <c r="AF98" s="87">
        <f t="shared" si="17"/>
        <v>512211.76330881706</v>
      </c>
      <c r="AG98" s="87">
        <f t="shared" si="17"/>
        <v>499794.50844072457</v>
      </c>
      <c r="AI98" s="149"/>
      <c r="AJ98" s="128"/>
    </row>
    <row r="99" spans="1:36" s="20" customFormat="1" x14ac:dyDescent="0.2">
      <c r="A99" s="65"/>
      <c r="B99" s="86">
        <f>'3. Investeringen'!B96</f>
        <v>82</v>
      </c>
      <c r="C99" s="86" t="str">
        <f>'3. Investeringen'!C96</f>
        <v>Nieuwe investeringen</v>
      </c>
      <c r="D99" s="86" t="str">
        <f>'3. Investeringen'!F96</f>
        <v>TD</v>
      </c>
      <c r="E99" s="121">
        <f>'3. Investeringen'!K96</f>
        <v>2016</v>
      </c>
      <c r="F99" s="173">
        <f>'3. Investeringen'!M96</f>
        <v>45</v>
      </c>
      <c r="G99" s="121">
        <f>'3. Investeringen'!N96</f>
        <v>2016</v>
      </c>
      <c r="H99" s="86">
        <f>'3. Investeringen'!O96</f>
        <v>93565284.145960018</v>
      </c>
      <c r="I99" s="65"/>
      <c r="J99" s="86">
        <f>'6. Investeringen per jaar'!I96</f>
        <v>1</v>
      </c>
      <c r="K99" s="65"/>
      <c r="L99" s="123">
        <f t="shared" si="12"/>
        <v>2061</v>
      </c>
      <c r="M99" s="87">
        <f t="shared" si="13"/>
        <v>82129527.19478713</v>
      </c>
      <c r="N99" s="117">
        <f t="shared" si="14"/>
        <v>39.5</v>
      </c>
      <c r="O99" s="87" t="b">
        <f t="shared" si="15"/>
        <v>0</v>
      </c>
      <c r="P99" s="117">
        <f>INDEX('2. Reguleringsparameters'!$D$44:$E$50,MATCH(C99,'2. Reguleringsparameters'!$B$44:$B$50,0),MATCH(D99,'2. Reguleringsparameters'!$D$43:$E$43,0))</f>
        <v>0.5</v>
      </c>
      <c r="Q99" s="65"/>
      <c r="R99" s="87">
        <f t="shared" si="17"/>
        <v>0</v>
      </c>
      <c r="S99" s="87">
        <f t="shared" si="17"/>
        <v>0</v>
      </c>
      <c r="T99" s="87">
        <f t="shared" si="17"/>
        <v>0</v>
      </c>
      <c r="U99" s="87">
        <f t="shared" si="17"/>
        <v>0</v>
      </c>
      <c r="V99" s="87">
        <f t="shared" si="17"/>
        <v>0</v>
      </c>
      <c r="W99" s="87">
        <f t="shared" si="17"/>
        <v>1039614.2682884447</v>
      </c>
      <c r="X99" s="87">
        <f t="shared" si="17"/>
        <v>2079228.5365768892</v>
      </c>
      <c r="Y99" s="87">
        <f t="shared" si="17"/>
        <v>2079228.5365768892</v>
      </c>
      <c r="Z99" s="87">
        <f t="shared" si="17"/>
        <v>2079228.5365768892</v>
      </c>
      <c r="AA99" s="87">
        <f t="shared" si="17"/>
        <v>2079228.5365768892</v>
      </c>
      <c r="AB99" s="87">
        <f t="shared" si="17"/>
        <v>2079228.5365768892</v>
      </c>
      <c r="AC99" s="87">
        <f t="shared" si="17"/>
        <v>2495074.2438922673</v>
      </c>
      <c r="AD99" s="87">
        <f t="shared" si="17"/>
        <v>2419274.5200271858</v>
      </c>
      <c r="AE99" s="87">
        <f t="shared" si="17"/>
        <v>2345777.5725833215</v>
      </c>
      <c r="AF99" s="87">
        <f t="shared" si="17"/>
        <v>2274513.4437959804</v>
      </c>
      <c r="AG99" s="87">
        <f t="shared" si="17"/>
        <v>2205414.3011996467</v>
      </c>
      <c r="AI99" s="149"/>
      <c r="AJ99" s="128"/>
    </row>
    <row r="100" spans="1:36" s="20" customFormat="1" x14ac:dyDescent="0.2">
      <c r="A100" s="65"/>
      <c r="B100" s="86">
        <f>'3. Investeringen'!B97</f>
        <v>83</v>
      </c>
      <c r="C100" s="86" t="str">
        <f>'3. Investeringen'!C97</f>
        <v>Nieuwe investeringen</v>
      </c>
      <c r="D100" s="86" t="str">
        <f>'3. Investeringen'!F97</f>
        <v>TD</v>
      </c>
      <c r="E100" s="121">
        <f>'3. Investeringen'!K97</f>
        <v>2016</v>
      </c>
      <c r="F100" s="173">
        <f>'3. Investeringen'!M97</f>
        <v>30</v>
      </c>
      <c r="G100" s="121">
        <f>'3. Investeringen'!N97</f>
        <v>2016</v>
      </c>
      <c r="H100" s="86">
        <f>'3. Investeringen'!O97</f>
        <v>9027564.4548164047</v>
      </c>
      <c r="I100" s="65"/>
      <c r="J100" s="86">
        <f>'6. Investeringen per jaar'!I97</f>
        <v>1</v>
      </c>
      <c r="K100" s="65"/>
      <c r="L100" s="123">
        <f t="shared" si="12"/>
        <v>2046</v>
      </c>
      <c r="M100" s="87">
        <f t="shared" si="13"/>
        <v>7372510.9714333974</v>
      </c>
      <c r="N100" s="117">
        <f t="shared" si="14"/>
        <v>24.5</v>
      </c>
      <c r="O100" s="87" t="b">
        <f t="shared" si="15"/>
        <v>0</v>
      </c>
      <c r="P100" s="117">
        <f>INDEX('2. Reguleringsparameters'!$D$44:$E$50,MATCH(C100,'2. Reguleringsparameters'!$B$44:$B$50,0),MATCH(D100,'2. Reguleringsparameters'!$D$43:$E$43,0))</f>
        <v>0.5</v>
      </c>
      <c r="Q100" s="65"/>
      <c r="R100" s="87">
        <f t="shared" si="17"/>
        <v>0</v>
      </c>
      <c r="S100" s="87">
        <f t="shared" si="17"/>
        <v>0</v>
      </c>
      <c r="T100" s="87">
        <f t="shared" si="17"/>
        <v>0</v>
      </c>
      <c r="U100" s="87">
        <f t="shared" si="17"/>
        <v>0</v>
      </c>
      <c r="V100" s="87">
        <f t="shared" si="17"/>
        <v>0</v>
      </c>
      <c r="W100" s="87">
        <f t="shared" si="17"/>
        <v>150459.4075802734</v>
      </c>
      <c r="X100" s="87">
        <f t="shared" si="17"/>
        <v>300918.81516054686</v>
      </c>
      <c r="Y100" s="87">
        <f t="shared" si="17"/>
        <v>300918.81516054686</v>
      </c>
      <c r="Z100" s="87">
        <f t="shared" si="17"/>
        <v>300918.81516054686</v>
      </c>
      <c r="AA100" s="87">
        <f t="shared" si="17"/>
        <v>300918.81516054686</v>
      </c>
      <c r="AB100" s="87">
        <f t="shared" si="17"/>
        <v>300918.81516054686</v>
      </c>
      <c r="AC100" s="87">
        <f t="shared" si="17"/>
        <v>361102.57819265616</v>
      </c>
      <c r="AD100" s="87">
        <f t="shared" si="17"/>
        <v>343415.92130158731</v>
      </c>
      <c r="AE100" s="87">
        <f t="shared" si="17"/>
        <v>326595.54964599939</v>
      </c>
      <c r="AF100" s="87">
        <f t="shared" si="17"/>
        <v>310599.03292864427</v>
      </c>
      <c r="AG100" s="87">
        <f t="shared" si="17"/>
        <v>295386.01907091477</v>
      </c>
      <c r="AI100" s="149"/>
      <c r="AJ100" s="128"/>
    </row>
    <row r="101" spans="1:36" s="132" customFormat="1" x14ac:dyDescent="0.2">
      <c r="B101" s="86">
        <f>'3. Investeringen'!B98</f>
        <v>84</v>
      </c>
      <c r="C101" s="86" t="str">
        <f>'3. Investeringen'!C98</f>
        <v>Nieuwe investeringen</v>
      </c>
      <c r="D101" s="86" t="str">
        <f>'3. Investeringen'!F98</f>
        <v>TD</v>
      </c>
      <c r="E101" s="121">
        <f>'3. Investeringen'!K98</f>
        <v>2016</v>
      </c>
      <c r="F101" s="173">
        <f>'3. Investeringen'!M98</f>
        <v>10</v>
      </c>
      <c r="G101" s="121">
        <f>'3. Investeringen'!N98</f>
        <v>2016</v>
      </c>
      <c r="H101" s="86">
        <f>'3. Investeringen'!O98</f>
        <v>3276744.1985514592</v>
      </c>
      <c r="I101" s="65"/>
      <c r="J101" s="86">
        <f>'6. Investeringen per jaar'!I98</f>
        <v>1</v>
      </c>
      <c r="K101" s="65"/>
      <c r="L101" s="123">
        <f t="shared" si="12"/>
        <v>2026</v>
      </c>
      <c r="M101" s="87">
        <f t="shared" si="13"/>
        <v>1474534.8893481565</v>
      </c>
      <c r="N101" s="117">
        <f t="shared" si="14"/>
        <v>4.5</v>
      </c>
      <c r="O101" s="87" t="b">
        <f t="shared" si="15"/>
        <v>0</v>
      </c>
      <c r="P101" s="117">
        <f>INDEX('2. Reguleringsparameters'!$D$44:$E$50,MATCH(C101,'2. Reguleringsparameters'!$B$44:$B$50,0),MATCH(D101,'2. Reguleringsparameters'!$D$43:$E$43,0))</f>
        <v>0.5</v>
      </c>
      <c r="Q101" s="65"/>
      <c r="R101" s="87">
        <f t="shared" si="17"/>
        <v>0</v>
      </c>
      <c r="S101" s="87">
        <f t="shared" si="17"/>
        <v>0</v>
      </c>
      <c r="T101" s="87">
        <f t="shared" si="17"/>
        <v>0</v>
      </c>
      <c r="U101" s="87">
        <f t="shared" si="17"/>
        <v>0</v>
      </c>
      <c r="V101" s="87">
        <f t="shared" si="17"/>
        <v>0</v>
      </c>
      <c r="W101" s="87">
        <f t="shared" si="17"/>
        <v>163837.20992757299</v>
      </c>
      <c r="X101" s="87">
        <f t="shared" si="17"/>
        <v>327674.41985514591</v>
      </c>
      <c r="Y101" s="87">
        <f t="shared" si="17"/>
        <v>327674.41985514591</v>
      </c>
      <c r="Z101" s="87">
        <f t="shared" si="17"/>
        <v>327674.41985514591</v>
      </c>
      <c r="AA101" s="87">
        <f t="shared" si="17"/>
        <v>327674.41985514591</v>
      </c>
      <c r="AB101" s="87">
        <f t="shared" si="17"/>
        <v>327674.41985514591</v>
      </c>
      <c r="AC101" s="87">
        <f t="shared" si="17"/>
        <v>393209.30382617505</v>
      </c>
      <c r="AD101" s="87">
        <f t="shared" si="17"/>
        <v>308950.16729199473</v>
      </c>
      <c r="AE101" s="87">
        <f t="shared" si="17"/>
        <v>308950.16729199473</v>
      </c>
      <c r="AF101" s="87">
        <f t="shared" si="17"/>
        <v>308950.16729199473</v>
      </c>
      <c r="AG101" s="87">
        <f t="shared" si="17"/>
        <v>154475.08364599737</v>
      </c>
      <c r="AI101" s="149"/>
      <c r="AJ101" s="128"/>
    </row>
    <row r="102" spans="1:36" s="132" customFormat="1" x14ac:dyDescent="0.2">
      <c r="B102" s="86">
        <f>'3. Investeringen'!B99</f>
        <v>85</v>
      </c>
      <c r="C102" s="86" t="str">
        <f>'3. Investeringen'!C99</f>
        <v>Nieuwe investeringen</v>
      </c>
      <c r="D102" s="86" t="str">
        <f>'3. Investeringen'!F99</f>
        <v>TD</v>
      </c>
      <c r="E102" s="121">
        <f>'3. Investeringen'!K99</f>
        <v>2016</v>
      </c>
      <c r="F102" s="173">
        <f>'3. Investeringen'!M99</f>
        <v>5</v>
      </c>
      <c r="G102" s="121">
        <f>'3. Investeringen'!N99</f>
        <v>2016</v>
      </c>
      <c r="H102" s="86">
        <f>'3. Investeringen'!O99</f>
        <v>6151453.1845269743</v>
      </c>
      <c r="I102" s="65"/>
      <c r="J102" s="86">
        <f>'6. Investeringen per jaar'!I99</f>
        <v>1</v>
      </c>
      <c r="K102" s="65"/>
      <c r="L102" s="123">
        <f t="shared" si="12"/>
        <v>2021</v>
      </c>
      <c r="M102" s="87">
        <f t="shared" si="13"/>
        <v>0</v>
      </c>
      <c r="N102" s="117">
        <f t="shared" si="14"/>
        <v>0</v>
      </c>
      <c r="O102" s="87" t="b">
        <f t="shared" si="15"/>
        <v>0</v>
      </c>
      <c r="P102" s="117">
        <f>INDEX('2. Reguleringsparameters'!$D$44:$E$50,MATCH(C102,'2. Reguleringsparameters'!$B$44:$B$50,0),MATCH(D102,'2. Reguleringsparameters'!$D$43:$E$43,0))</f>
        <v>0.5</v>
      </c>
      <c r="Q102" s="65"/>
      <c r="R102" s="87">
        <f t="shared" si="17"/>
        <v>0</v>
      </c>
      <c r="S102" s="87">
        <f t="shared" si="17"/>
        <v>0</v>
      </c>
      <c r="T102" s="87">
        <f t="shared" si="17"/>
        <v>0</v>
      </c>
      <c r="U102" s="87">
        <f t="shared" si="17"/>
        <v>0</v>
      </c>
      <c r="V102" s="87">
        <f t="shared" si="17"/>
        <v>0</v>
      </c>
      <c r="W102" s="87">
        <f t="shared" si="17"/>
        <v>615145.31845269748</v>
      </c>
      <c r="X102" s="87">
        <f t="shared" si="17"/>
        <v>1230290.636905395</v>
      </c>
      <c r="Y102" s="87">
        <f t="shared" si="17"/>
        <v>1230290.636905395</v>
      </c>
      <c r="Z102" s="87">
        <f t="shared" si="17"/>
        <v>1230290.636905395</v>
      </c>
      <c r="AA102" s="87">
        <f t="shared" si="17"/>
        <v>1230290.636905395</v>
      </c>
      <c r="AB102" s="87">
        <f t="shared" si="17"/>
        <v>615145.31845269748</v>
      </c>
      <c r="AC102" s="87">
        <f t="shared" si="17"/>
        <v>0</v>
      </c>
      <c r="AD102" s="87">
        <f t="shared" si="17"/>
        <v>0</v>
      </c>
      <c r="AE102" s="87">
        <f t="shared" si="17"/>
        <v>0</v>
      </c>
      <c r="AF102" s="87">
        <f t="shared" si="17"/>
        <v>0</v>
      </c>
      <c r="AG102" s="87">
        <f t="shared" si="17"/>
        <v>0</v>
      </c>
      <c r="AI102" s="149"/>
      <c r="AJ102" s="128"/>
    </row>
    <row r="103" spans="1:36" s="132" customFormat="1" x14ac:dyDescent="0.2">
      <c r="B103" s="86">
        <f>'3. Investeringen'!B100</f>
        <v>86</v>
      </c>
      <c r="C103" s="86" t="str">
        <f>'3. Investeringen'!C100</f>
        <v>Nieuwe investeringen</v>
      </c>
      <c r="D103" s="86" t="str">
        <f>'3. Investeringen'!F100</f>
        <v>TD</v>
      </c>
      <c r="E103" s="121">
        <f>'3. Investeringen'!K100</f>
        <v>2016</v>
      </c>
      <c r="F103" s="173">
        <f>'3. Investeringen'!M100</f>
        <v>0</v>
      </c>
      <c r="G103" s="121">
        <f>'3. Investeringen'!N100</f>
        <v>2016</v>
      </c>
      <c r="H103" s="86">
        <f>'3. Investeringen'!O100</f>
        <v>92564.747559999989</v>
      </c>
      <c r="I103" s="65"/>
      <c r="J103" s="86">
        <f>'6. Investeringen per jaar'!I100</f>
        <v>1</v>
      </c>
      <c r="K103" s="65"/>
      <c r="L103" s="123">
        <f t="shared" si="12"/>
        <v>2016</v>
      </c>
      <c r="M103" s="87">
        <f t="shared" si="13"/>
        <v>92564.747559999989</v>
      </c>
      <c r="N103" s="117">
        <f t="shared" si="14"/>
        <v>0</v>
      </c>
      <c r="O103" s="87" t="b">
        <f t="shared" si="15"/>
        <v>0</v>
      </c>
      <c r="P103" s="117">
        <f>INDEX('2. Reguleringsparameters'!$D$44:$E$50,MATCH(C103,'2. Reguleringsparameters'!$B$44:$B$50,0),MATCH(D103,'2. Reguleringsparameters'!$D$43:$E$43,0))</f>
        <v>0.5</v>
      </c>
      <c r="Q103" s="65"/>
      <c r="R103" s="87">
        <f t="shared" si="17"/>
        <v>0</v>
      </c>
      <c r="S103" s="87">
        <f t="shared" si="17"/>
        <v>0</v>
      </c>
      <c r="T103" s="87">
        <f t="shared" si="17"/>
        <v>0</v>
      </c>
      <c r="U103" s="87">
        <f t="shared" si="17"/>
        <v>0</v>
      </c>
      <c r="V103" s="87">
        <f t="shared" si="17"/>
        <v>0</v>
      </c>
      <c r="W103" s="87">
        <f t="shared" si="17"/>
        <v>0</v>
      </c>
      <c r="X103" s="87">
        <f t="shared" si="17"/>
        <v>0</v>
      </c>
      <c r="Y103" s="87">
        <f t="shared" si="17"/>
        <v>0</v>
      </c>
      <c r="Z103" s="87">
        <f t="shared" si="17"/>
        <v>0</v>
      </c>
      <c r="AA103" s="87">
        <f t="shared" si="17"/>
        <v>0</v>
      </c>
      <c r="AB103" s="87">
        <f t="shared" si="17"/>
        <v>0</v>
      </c>
      <c r="AC103" s="87">
        <f t="shared" si="17"/>
        <v>0</v>
      </c>
      <c r="AD103" s="87">
        <f t="shared" si="17"/>
        <v>0</v>
      </c>
      <c r="AE103" s="87">
        <f t="shared" si="17"/>
        <v>0</v>
      </c>
      <c r="AF103" s="87">
        <f t="shared" si="17"/>
        <v>0</v>
      </c>
      <c r="AG103" s="87">
        <f t="shared" si="17"/>
        <v>0</v>
      </c>
      <c r="AI103" s="149"/>
      <c r="AJ103" s="128"/>
    </row>
    <row r="104" spans="1:36" s="132" customFormat="1" x14ac:dyDescent="0.2">
      <c r="B104" s="86">
        <f>'3. Investeringen'!B101</f>
        <v>87</v>
      </c>
      <c r="C104" s="86" t="str">
        <f>'3. Investeringen'!C101</f>
        <v>Nieuwe investeringen</v>
      </c>
      <c r="D104" s="86" t="str">
        <f>'3. Investeringen'!F101</f>
        <v>TD</v>
      </c>
      <c r="E104" s="121">
        <f>'3. Investeringen'!K101</f>
        <v>2017</v>
      </c>
      <c r="F104" s="173">
        <f>'3. Investeringen'!M101</f>
        <v>55</v>
      </c>
      <c r="G104" s="121">
        <f>'3. Investeringen'!N101</f>
        <v>2017</v>
      </c>
      <c r="H104" s="86">
        <f>'3. Investeringen'!O101</f>
        <v>19498925.622414999</v>
      </c>
      <c r="I104" s="65"/>
      <c r="J104" s="86">
        <f>'6. Investeringen per jaar'!I101</f>
        <v>1</v>
      </c>
      <c r="K104" s="65"/>
      <c r="L104" s="123">
        <f t="shared" si="12"/>
        <v>2072</v>
      </c>
      <c r="M104" s="87">
        <f t="shared" si="13"/>
        <v>17903558.980581045</v>
      </c>
      <c r="N104" s="117">
        <f t="shared" si="14"/>
        <v>50.5</v>
      </c>
      <c r="O104" s="87" t="b">
        <f t="shared" si="15"/>
        <v>0</v>
      </c>
      <c r="P104" s="117">
        <f>INDEX('2. Reguleringsparameters'!$D$44:$E$50,MATCH(C104,'2. Reguleringsparameters'!$B$44:$B$50,0),MATCH(D104,'2. Reguleringsparameters'!$D$43:$E$43,0))</f>
        <v>0.5</v>
      </c>
      <c r="Q104" s="65"/>
      <c r="R104" s="87">
        <f t="shared" si="17"/>
        <v>0</v>
      </c>
      <c r="S104" s="87">
        <f t="shared" si="17"/>
        <v>0</v>
      </c>
      <c r="T104" s="87">
        <f t="shared" si="17"/>
        <v>0</v>
      </c>
      <c r="U104" s="87">
        <f t="shared" si="17"/>
        <v>0</v>
      </c>
      <c r="V104" s="87">
        <f t="shared" si="17"/>
        <v>0</v>
      </c>
      <c r="W104" s="87">
        <f t="shared" si="17"/>
        <v>0</v>
      </c>
      <c r="X104" s="87">
        <f t="shared" si="17"/>
        <v>177262.9602037727</v>
      </c>
      <c r="Y104" s="87">
        <f t="shared" si="17"/>
        <v>354525.9204075454</v>
      </c>
      <c r="Z104" s="87">
        <f t="shared" si="17"/>
        <v>354525.9204075454</v>
      </c>
      <c r="AA104" s="87">
        <f t="shared" si="17"/>
        <v>354525.9204075454</v>
      </c>
      <c r="AB104" s="87">
        <f t="shared" si="17"/>
        <v>354525.9204075454</v>
      </c>
      <c r="AC104" s="87">
        <f t="shared" si="17"/>
        <v>425431.10448905453</v>
      </c>
      <c r="AD104" s="87">
        <f t="shared" si="17"/>
        <v>415321.85052099777</v>
      </c>
      <c r="AE104" s="87">
        <f t="shared" si="17"/>
        <v>405452.81644921168</v>
      </c>
      <c r="AF104" s="87">
        <f t="shared" si="17"/>
        <v>395818.29407814133</v>
      </c>
      <c r="AG104" s="87">
        <f t="shared" si="17"/>
        <v>386412.71085252211</v>
      </c>
      <c r="AI104" s="149"/>
      <c r="AJ104" s="128"/>
    </row>
    <row r="105" spans="1:36" s="132" customFormat="1" x14ac:dyDescent="0.2">
      <c r="B105" s="86">
        <f>'3. Investeringen'!B102</f>
        <v>88</v>
      </c>
      <c r="C105" s="86" t="str">
        <f>'3. Investeringen'!C102</f>
        <v>Nieuwe investeringen</v>
      </c>
      <c r="D105" s="86" t="str">
        <f>'3. Investeringen'!F102</f>
        <v>TD</v>
      </c>
      <c r="E105" s="121">
        <f>'3. Investeringen'!K102</f>
        <v>2017</v>
      </c>
      <c r="F105" s="173">
        <f>'3. Investeringen'!M102</f>
        <v>45</v>
      </c>
      <c r="G105" s="121">
        <f>'3. Investeringen'!N102</f>
        <v>2017</v>
      </c>
      <c r="H105" s="86">
        <f>'3. Investeringen'!O102</f>
        <v>93851052.405264974</v>
      </c>
      <c r="I105" s="65"/>
      <c r="J105" s="86">
        <f>'6. Investeringen per jaar'!I102</f>
        <v>1</v>
      </c>
      <c r="K105" s="65"/>
      <c r="L105" s="123">
        <f t="shared" si="12"/>
        <v>2062</v>
      </c>
      <c r="M105" s="87">
        <f t="shared" si="13"/>
        <v>84465947.164738476</v>
      </c>
      <c r="N105" s="117">
        <f t="shared" si="14"/>
        <v>40.5</v>
      </c>
      <c r="O105" s="87" t="b">
        <f t="shared" si="15"/>
        <v>0</v>
      </c>
      <c r="P105" s="117">
        <f>INDEX('2. Reguleringsparameters'!$D$44:$E$50,MATCH(C105,'2. Reguleringsparameters'!$B$44:$B$50,0),MATCH(D105,'2. Reguleringsparameters'!$D$43:$E$43,0))</f>
        <v>0.5</v>
      </c>
      <c r="Q105" s="65"/>
      <c r="R105" s="87">
        <f t="shared" si="17"/>
        <v>0</v>
      </c>
      <c r="S105" s="87">
        <f t="shared" si="17"/>
        <v>0</v>
      </c>
      <c r="T105" s="87">
        <f t="shared" si="17"/>
        <v>0</v>
      </c>
      <c r="U105" s="87">
        <f t="shared" si="17"/>
        <v>0</v>
      </c>
      <c r="V105" s="87">
        <f t="shared" si="17"/>
        <v>0</v>
      </c>
      <c r="W105" s="87">
        <f t="shared" si="17"/>
        <v>0</v>
      </c>
      <c r="X105" s="87">
        <f t="shared" si="17"/>
        <v>1042789.4711696109</v>
      </c>
      <c r="Y105" s="87">
        <f t="shared" si="17"/>
        <v>2085578.9423392217</v>
      </c>
      <c r="Z105" s="87">
        <f t="shared" si="17"/>
        <v>2085578.9423392217</v>
      </c>
      <c r="AA105" s="87">
        <f t="shared" si="17"/>
        <v>2085578.9423392217</v>
      </c>
      <c r="AB105" s="87">
        <f t="shared" si="17"/>
        <v>2085578.9423392217</v>
      </c>
      <c r="AC105" s="87">
        <f t="shared" si="17"/>
        <v>2502694.730807066</v>
      </c>
      <c r="AD105" s="87">
        <f t="shared" si="17"/>
        <v>2428540.8128572269</v>
      </c>
      <c r="AE105" s="87">
        <f t="shared" si="17"/>
        <v>2356584.0480318274</v>
      </c>
      <c r="AF105" s="87">
        <f t="shared" si="17"/>
        <v>2286759.3354975511</v>
      </c>
      <c r="AG105" s="87">
        <f t="shared" si="17"/>
        <v>2219003.5033346605</v>
      </c>
      <c r="AI105" s="149"/>
      <c r="AJ105" s="128"/>
    </row>
    <row r="106" spans="1:36" s="132" customFormat="1" x14ac:dyDescent="0.2">
      <c r="B106" s="86">
        <f>'3. Investeringen'!B103</f>
        <v>89</v>
      </c>
      <c r="C106" s="86" t="str">
        <f>'3. Investeringen'!C103</f>
        <v>Nieuwe investeringen</v>
      </c>
      <c r="D106" s="86" t="str">
        <f>'3. Investeringen'!F103</f>
        <v>TD</v>
      </c>
      <c r="E106" s="121">
        <f>'3. Investeringen'!K103</f>
        <v>2017</v>
      </c>
      <c r="F106" s="173">
        <f>'3. Investeringen'!M103</f>
        <v>30</v>
      </c>
      <c r="G106" s="121">
        <f>'3. Investeringen'!N103</f>
        <v>2017</v>
      </c>
      <c r="H106" s="86">
        <f>'3. Investeringen'!O103</f>
        <v>7551726.6449102089</v>
      </c>
      <c r="I106" s="65"/>
      <c r="J106" s="86">
        <f>'6. Investeringen per jaar'!I103</f>
        <v>1</v>
      </c>
      <c r="K106" s="65"/>
      <c r="L106" s="123">
        <f t="shared" si="12"/>
        <v>2047</v>
      </c>
      <c r="M106" s="87">
        <f t="shared" si="13"/>
        <v>6418967.6481736777</v>
      </c>
      <c r="N106" s="117">
        <f t="shared" si="14"/>
        <v>25.5</v>
      </c>
      <c r="O106" s="87" t="b">
        <f t="shared" si="15"/>
        <v>0</v>
      </c>
      <c r="P106" s="117">
        <f>INDEX('2. Reguleringsparameters'!$D$44:$E$50,MATCH(C106,'2. Reguleringsparameters'!$B$44:$B$50,0),MATCH(D106,'2. Reguleringsparameters'!$D$43:$E$43,0))</f>
        <v>0.5</v>
      </c>
      <c r="Q106" s="65"/>
      <c r="R106" s="87">
        <f t="shared" si="17"/>
        <v>0</v>
      </c>
      <c r="S106" s="87">
        <f t="shared" si="17"/>
        <v>0</v>
      </c>
      <c r="T106" s="87">
        <f t="shared" si="17"/>
        <v>0</v>
      </c>
      <c r="U106" s="87">
        <f t="shared" si="17"/>
        <v>0</v>
      </c>
      <c r="V106" s="87">
        <f t="shared" si="17"/>
        <v>0</v>
      </c>
      <c r="W106" s="87">
        <f t="shared" si="17"/>
        <v>0</v>
      </c>
      <c r="X106" s="87">
        <f t="shared" si="17"/>
        <v>125862.11074850349</v>
      </c>
      <c r="Y106" s="87">
        <f t="shared" si="17"/>
        <v>251724.22149700698</v>
      </c>
      <c r="Z106" s="87">
        <f t="shared" si="17"/>
        <v>251724.22149700698</v>
      </c>
      <c r="AA106" s="87">
        <f t="shared" si="17"/>
        <v>251724.22149700698</v>
      </c>
      <c r="AB106" s="87">
        <f t="shared" si="17"/>
        <v>251724.22149700698</v>
      </c>
      <c r="AC106" s="87">
        <f t="shared" si="17"/>
        <v>302069.06579640834</v>
      </c>
      <c r="AD106" s="87">
        <f t="shared" si="17"/>
        <v>287854.05093540094</v>
      </c>
      <c r="AE106" s="87">
        <f t="shared" si="17"/>
        <v>274307.97795020562</v>
      </c>
      <c r="AF106" s="87">
        <f t="shared" si="17"/>
        <v>261399.36722313709</v>
      </c>
      <c r="AG106" s="87">
        <f t="shared" si="17"/>
        <v>249098.22053028358</v>
      </c>
      <c r="AI106" s="149"/>
      <c r="AJ106" s="128"/>
    </row>
    <row r="107" spans="1:36" s="132" customFormat="1" x14ac:dyDescent="0.2">
      <c r="B107" s="86">
        <f>'3. Investeringen'!B104</f>
        <v>90</v>
      </c>
      <c r="C107" s="86" t="str">
        <f>'3. Investeringen'!C104</f>
        <v>Nieuwe investeringen</v>
      </c>
      <c r="D107" s="86" t="str">
        <f>'3. Investeringen'!F104</f>
        <v>TD</v>
      </c>
      <c r="E107" s="121">
        <f>'3. Investeringen'!K104</f>
        <v>2017</v>
      </c>
      <c r="F107" s="173">
        <f>'3. Investeringen'!M104</f>
        <v>10</v>
      </c>
      <c r="G107" s="121">
        <f>'3. Investeringen'!N104</f>
        <v>2017</v>
      </c>
      <c r="H107" s="86">
        <f>'3. Investeringen'!O104</f>
        <v>138269.89446329669</v>
      </c>
      <c r="I107" s="65"/>
      <c r="J107" s="86">
        <f>'6. Investeringen per jaar'!I104</f>
        <v>1</v>
      </c>
      <c r="K107" s="65"/>
      <c r="L107" s="123">
        <f t="shared" si="12"/>
        <v>2027</v>
      </c>
      <c r="M107" s="87">
        <f t="shared" si="13"/>
        <v>76048.441954813185</v>
      </c>
      <c r="N107" s="117">
        <f t="shared" si="14"/>
        <v>5.5</v>
      </c>
      <c r="O107" s="87" t="b">
        <f t="shared" si="15"/>
        <v>0</v>
      </c>
      <c r="P107" s="117">
        <f>INDEX('2. Reguleringsparameters'!$D$44:$E$50,MATCH(C107,'2. Reguleringsparameters'!$B$44:$B$50,0),MATCH(D107,'2. Reguleringsparameters'!$D$43:$E$43,0))</f>
        <v>0.5</v>
      </c>
      <c r="Q107" s="65"/>
      <c r="R107" s="87">
        <f t="shared" si="17"/>
        <v>0</v>
      </c>
      <c r="S107" s="87">
        <f t="shared" si="17"/>
        <v>0</v>
      </c>
      <c r="T107" s="87">
        <f t="shared" si="17"/>
        <v>0</v>
      </c>
      <c r="U107" s="87">
        <f t="shared" si="17"/>
        <v>0</v>
      </c>
      <c r="V107" s="87">
        <f t="shared" si="17"/>
        <v>0</v>
      </c>
      <c r="W107" s="87">
        <f t="shared" si="17"/>
        <v>0</v>
      </c>
      <c r="X107" s="87">
        <f t="shared" si="17"/>
        <v>6913.4947231648348</v>
      </c>
      <c r="Y107" s="87">
        <f t="shared" si="17"/>
        <v>13826.98944632967</v>
      </c>
      <c r="Z107" s="87">
        <f t="shared" si="17"/>
        <v>13826.98944632967</v>
      </c>
      <c r="AA107" s="87">
        <f t="shared" si="17"/>
        <v>13826.98944632967</v>
      </c>
      <c r="AB107" s="87">
        <f t="shared" si="17"/>
        <v>13826.98944632967</v>
      </c>
      <c r="AC107" s="87">
        <f t="shared" si="17"/>
        <v>16592.387335595602</v>
      </c>
      <c r="AD107" s="87">
        <f t="shared" si="17"/>
        <v>13212.456582048351</v>
      </c>
      <c r="AE107" s="87">
        <f t="shared" si="17"/>
        <v>13212.456582048351</v>
      </c>
      <c r="AF107" s="87">
        <f t="shared" si="17"/>
        <v>13212.456582048351</v>
      </c>
      <c r="AG107" s="87">
        <f t="shared" si="17"/>
        <v>13212.456582048351</v>
      </c>
      <c r="AI107" s="149"/>
      <c r="AJ107" s="128"/>
    </row>
    <row r="108" spans="1:36" s="132" customFormat="1" x14ac:dyDescent="0.2">
      <c r="B108" s="86">
        <f>'3. Investeringen'!B105</f>
        <v>91</v>
      </c>
      <c r="C108" s="86" t="str">
        <f>'3. Investeringen'!C105</f>
        <v>Nieuwe investeringen</v>
      </c>
      <c r="D108" s="86" t="str">
        <f>'3. Investeringen'!F105</f>
        <v>TD</v>
      </c>
      <c r="E108" s="121">
        <f>'3. Investeringen'!K105</f>
        <v>2017</v>
      </c>
      <c r="F108" s="173">
        <f>'3. Investeringen'!M105</f>
        <v>0</v>
      </c>
      <c r="G108" s="121">
        <f>'3. Investeringen'!N105</f>
        <v>2017</v>
      </c>
      <c r="H108" s="86">
        <f>'3. Investeringen'!O105</f>
        <v>68108.393190000003</v>
      </c>
      <c r="I108" s="65"/>
      <c r="J108" s="86">
        <f>'6. Investeringen per jaar'!I105</f>
        <v>1</v>
      </c>
      <c r="K108" s="65"/>
      <c r="L108" s="123">
        <f t="shared" si="12"/>
        <v>2017</v>
      </c>
      <c r="M108" s="87">
        <f t="shared" si="13"/>
        <v>68108.393190000003</v>
      </c>
      <c r="N108" s="117">
        <f t="shared" si="14"/>
        <v>0</v>
      </c>
      <c r="O108" s="87" t="b">
        <f t="shared" si="15"/>
        <v>0</v>
      </c>
      <c r="P108" s="117">
        <f>INDEX('2. Reguleringsparameters'!$D$44:$E$50,MATCH(C108,'2. Reguleringsparameters'!$B$44:$B$50,0),MATCH(D108,'2. Reguleringsparameters'!$D$43:$E$43,0))</f>
        <v>0.5</v>
      </c>
      <c r="Q108" s="65"/>
      <c r="R108" s="87">
        <f t="shared" ref="R108:AG117" si="18">$J108*IF($O108,-1,1)*
IF(OR(R$10&gt;$L108,R$10&lt;$E108,$F108=0),0,
IF(R$10&lt;2022,
IF($E108&lt;2011,
VDB(
ABS($H108),
0,
$F108,
R$10-$G108,
IF(R$10-$G108+1&lt;$F108,R$10-$G108+1,$F108),
1),
VDB(
ABS($H108),
0,
$F108,
MAX(0,R$10-$G108-$P108),
IF(R$10-$G108-$P108+1&lt;$F108,R$10-$G108-$P108+1,$F108),
1)),
IF($E108&lt;2022,
VDB(
ABS($M108),
0,
$N108,
R$10-2022,
IF(R$10-2022+1&lt;$N108,R$10-2022+1,$N108),
$G$12),
VDB(
ABS($M108),
0,
$N108,
MAX(0,R$10-2022-$P108),
IF(R$10-2022-$P108+1&lt;$N108,R$10-2022-$P108+1,$N108),
$G$12))
))</f>
        <v>0</v>
      </c>
      <c r="S108" s="87">
        <f t="shared" si="18"/>
        <v>0</v>
      </c>
      <c r="T108" s="87">
        <f t="shared" si="18"/>
        <v>0</v>
      </c>
      <c r="U108" s="87">
        <f t="shared" si="18"/>
        <v>0</v>
      </c>
      <c r="V108" s="87">
        <f t="shared" si="18"/>
        <v>0</v>
      </c>
      <c r="W108" s="87">
        <f t="shared" si="18"/>
        <v>0</v>
      </c>
      <c r="X108" s="87">
        <f t="shared" si="18"/>
        <v>0</v>
      </c>
      <c r="Y108" s="87">
        <f t="shared" si="18"/>
        <v>0</v>
      </c>
      <c r="Z108" s="87">
        <f t="shared" si="18"/>
        <v>0</v>
      </c>
      <c r="AA108" s="87">
        <f t="shared" si="18"/>
        <v>0</v>
      </c>
      <c r="AB108" s="87">
        <f t="shared" si="18"/>
        <v>0</v>
      </c>
      <c r="AC108" s="87">
        <f t="shared" si="18"/>
        <v>0</v>
      </c>
      <c r="AD108" s="87">
        <f t="shared" si="18"/>
        <v>0</v>
      </c>
      <c r="AE108" s="87">
        <f t="shared" si="18"/>
        <v>0</v>
      </c>
      <c r="AF108" s="87">
        <f t="shared" si="18"/>
        <v>0</v>
      </c>
      <c r="AG108" s="87">
        <f t="shared" si="18"/>
        <v>0</v>
      </c>
      <c r="AI108" s="149"/>
      <c r="AJ108" s="128"/>
    </row>
    <row r="109" spans="1:36" s="132" customFormat="1" x14ac:dyDescent="0.2">
      <c r="B109" s="86">
        <f>'3. Investeringen'!B106</f>
        <v>92</v>
      </c>
      <c r="C109" s="86" t="str">
        <f>'3. Investeringen'!C106</f>
        <v>Nieuwe investeringen</v>
      </c>
      <c r="D109" s="86" t="str">
        <f>'3. Investeringen'!F106</f>
        <v>TD</v>
      </c>
      <c r="E109" s="121">
        <f>'3. Investeringen'!K106</f>
        <v>2018</v>
      </c>
      <c r="F109" s="173">
        <f>'3. Investeringen'!M106</f>
        <v>55</v>
      </c>
      <c r="G109" s="121">
        <f>'3. Investeringen'!N106</f>
        <v>2018</v>
      </c>
      <c r="H109" s="86">
        <f>'3. Investeringen'!O106</f>
        <v>20665411.622000001</v>
      </c>
      <c r="I109" s="65"/>
      <c r="J109" s="86">
        <f>'6. Investeringen per jaar'!I106</f>
        <v>1</v>
      </c>
      <c r="K109" s="65"/>
      <c r="L109" s="123">
        <f t="shared" si="12"/>
        <v>2073</v>
      </c>
      <c r="M109" s="87">
        <f t="shared" si="13"/>
        <v>19350339.973327275</v>
      </c>
      <c r="N109" s="117">
        <f t="shared" si="14"/>
        <v>51.5</v>
      </c>
      <c r="O109" s="87" t="b">
        <f t="shared" si="15"/>
        <v>0</v>
      </c>
      <c r="P109" s="117">
        <f>INDEX('2. Reguleringsparameters'!$D$44:$E$50,MATCH(C109,'2. Reguleringsparameters'!$B$44:$B$50,0),MATCH(D109,'2. Reguleringsparameters'!$D$43:$E$43,0))</f>
        <v>0.5</v>
      </c>
      <c r="Q109" s="65"/>
      <c r="R109" s="87">
        <f t="shared" si="18"/>
        <v>0</v>
      </c>
      <c r="S109" s="87">
        <f t="shared" si="18"/>
        <v>0</v>
      </c>
      <c r="T109" s="87">
        <f t="shared" si="18"/>
        <v>0</v>
      </c>
      <c r="U109" s="87">
        <f t="shared" si="18"/>
        <v>0</v>
      </c>
      <c r="V109" s="87">
        <f t="shared" si="18"/>
        <v>0</v>
      </c>
      <c r="W109" s="87">
        <f t="shared" si="18"/>
        <v>0</v>
      </c>
      <c r="X109" s="87">
        <f t="shared" si="18"/>
        <v>0</v>
      </c>
      <c r="Y109" s="87">
        <f t="shared" si="18"/>
        <v>187867.37838181818</v>
      </c>
      <c r="Z109" s="87">
        <f t="shared" si="18"/>
        <v>375734.75676363637</v>
      </c>
      <c r="AA109" s="87">
        <f t="shared" si="18"/>
        <v>375734.75676363637</v>
      </c>
      <c r="AB109" s="87">
        <f t="shared" si="18"/>
        <v>375734.75676363637</v>
      </c>
      <c r="AC109" s="87">
        <f t="shared" si="18"/>
        <v>450881.70811636373</v>
      </c>
      <c r="AD109" s="87">
        <f t="shared" si="18"/>
        <v>440375.72656802123</v>
      </c>
      <c r="AE109" s="87">
        <f t="shared" si="18"/>
        <v>430114.54458973726</v>
      </c>
      <c r="AF109" s="87">
        <f t="shared" si="18"/>
        <v>420092.45811385993</v>
      </c>
      <c r="AG109" s="87">
        <f t="shared" si="18"/>
        <v>410303.89598305157</v>
      </c>
      <c r="AI109" s="149"/>
      <c r="AJ109" s="128"/>
    </row>
    <row r="110" spans="1:36" s="132" customFormat="1" x14ac:dyDescent="0.2">
      <c r="B110" s="86">
        <f>'3. Investeringen'!B107</f>
        <v>93</v>
      </c>
      <c r="C110" s="86" t="str">
        <f>'3. Investeringen'!C107</f>
        <v>Nieuwe investeringen</v>
      </c>
      <c r="D110" s="86" t="str">
        <f>'3. Investeringen'!F107</f>
        <v>TD</v>
      </c>
      <c r="E110" s="121">
        <f>'3. Investeringen'!K107</f>
        <v>2018</v>
      </c>
      <c r="F110" s="173">
        <f>'3. Investeringen'!M107</f>
        <v>45</v>
      </c>
      <c r="G110" s="121">
        <f>'3. Investeringen'!N107</f>
        <v>2018</v>
      </c>
      <c r="H110" s="86">
        <f>'3. Investeringen'!O107</f>
        <v>104318746.61</v>
      </c>
      <c r="I110" s="65"/>
      <c r="J110" s="86">
        <f>'6. Investeringen per jaar'!I107</f>
        <v>1</v>
      </c>
      <c r="K110" s="65"/>
      <c r="L110" s="123">
        <f t="shared" si="12"/>
        <v>2063</v>
      </c>
      <c r="M110" s="87">
        <f t="shared" si="13"/>
        <v>96205066.318111107</v>
      </c>
      <c r="N110" s="117">
        <f t="shared" si="14"/>
        <v>41.5</v>
      </c>
      <c r="O110" s="87" t="b">
        <f t="shared" si="15"/>
        <v>0</v>
      </c>
      <c r="P110" s="117">
        <f>INDEX('2. Reguleringsparameters'!$D$44:$E$50,MATCH(C110,'2. Reguleringsparameters'!$B$44:$B$50,0),MATCH(D110,'2. Reguleringsparameters'!$D$43:$E$43,0))</f>
        <v>0.5</v>
      </c>
      <c r="Q110" s="65"/>
      <c r="R110" s="87">
        <f t="shared" si="18"/>
        <v>0</v>
      </c>
      <c r="S110" s="87">
        <f t="shared" si="18"/>
        <v>0</v>
      </c>
      <c r="T110" s="87">
        <f t="shared" si="18"/>
        <v>0</v>
      </c>
      <c r="U110" s="87">
        <f t="shared" si="18"/>
        <v>0</v>
      </c>
      <c r="V110" s="87">
        <f t="shared" si="18"/>
        <v>0</v>
      </c>
      <c r="W110" s="87">
        <f t="shared" si="18"/>
        <v>0</v>
      </c>
      <c r="X110" s="87">
        <f t="shared" si="18"/>
        <v>0</v>
      </c>
      <c r="Y110" s="87">
        <f t="shared" si="18"/>
        <v>1159097.1845555557</v>
      </c>
      <c r="Z110" s="87">
        <f t="shared" si="18"/>
        <v>2318194.3691111109</v>
      </c>
      <c r="AA110" s="87">
        <f t="shared" si="18"/>
        <v>2318194.3691111109</v>
      </c>
      <c r="AB110" s="87">
        <f t="shared" si="18"/>
        <v>2318194.3691111109</v>
      </c>
      <c r="AC110" s="87">
        <f t="shared" si="18"/>
        <v>2781833.2429333329</v>
      </c>
      <c r="AD110" s="87">
        <f t="shared" si="18"/>
        <v>2701394.6913304413</v>
      </c>
      <c r="AE110" s="87">
        <f t="shared" si="18"/>
        <v>2623282.0737498021</v>
      </c>
      <c r="AF110" s="87">
        <f t="shared" si="18"/>
        <v>2547428.1342678801</v>
      </c>
      <c r="AG110" s="87">
        <f t="shared" si="18"/>
        <v>2473767.5617107367</v>
      </c>
      <c r="AI110" s="149"/>
      <c r="AJ110" s="128"/>
    </row>
    <row r="111" spans="1:36" s="132" customFormat="1" x14ac:dyDescent="0.2">
      <c r="B111" s="86">
        <f>'3. Investeringen'!B108</f>
        <v>94</v>
      </c>
      <c r="C111" s="86" t="str">
        <f>'3. Investeringen'!C108</f>
        <v>Nieuwe investeringen</v>
      </c>
      <c r="D111" s="86" t="str">
        <f>'3. Investeringen'!F108</f>
        <v>TD</v>
      </c>
      <c r="E111" s="121">
        <f>'3. Investeringen'!K108</f>
        <v>2018</v>
      </c>
      <c r="F111" s="173">
        <f>'3. Investeringen'!M108</f>
        <v>30</v>
      </c>
      <c r="G111" s="121">
        <f>'3. Investeringen'!N108</f>
        <v>2018</v>
      </c>
      <c r="H111" s="86">
        <f>'3. Investeringen'!O108</f>
        <v>8699145.7691409998</v>
      </c>
      <c r="I111" s="65"/>
      <c r="J111" s="86">
        <f>'6. Investeringen per jaar'!I108</f>
        <v>1</v>
      </c>
      <c r="K111" s="65"/>
      <c r="L111" s="123">
        <f t="shared" si="12"/>
        <v>2048</v>
      </c>
      <c r="M111" s="87">
        <f t="shared" si="13"/>
        <v>7684245.4294078834</v>
      </c>
      <c r="N111" s="117">
        <f t="shared" si="14"/>
        <v>26.5</v>
      </c>
      <c r="O111" s="87" t="b">
        <f t="shared" si="15"/>
        <v>0</v>
      </c>
      <c r="P111" s="117">
        <f>INDEX('2. Reguleringsparameters'!$D$44:$E$50,MATCH(C111,'2. Reguleringsparameters'!$B$44:$B$50,0),MATCH(D111,'2. Reguleringsparameters'!$D$43:$E$43,0))</f>
        <v>0.5</v>
      </c>
      <c r="Q111" s="65"/>
      <c r="R111" s="87">
        <f t="shared" si="18"/>
        <v>0</v>
      </c>
      <c r="S111" s="87">
        <f t="shared" si="18"/>
        <v>0</v>
      </c>
      <c r="T111" s="87">
        <f t="shared" si="18"/>
        <v>0</v>
      </c>
      <c r="U111" s="87">
        <f t="shared" si="18"/>
        <v>0</v>
      </c>
      <c r="V111" s="87">
        <f t="shared" si="18"/>
        <v>0</v>
      </c>
      <c r="W111" s="87">
        <f t="shared" si="18"/>
        <v>0</v>
      </c>
      <c r="X111" s="87">
        <f t="shared" si="18"/>
        <v>0</v>
      </c>
      <c r="Y111" s="87">
        <f t="shared" si="18"/>
        <v>144985.76281901667</v>
      </c>
      <c r="Z111" s="87">
        <f t="shared" si="18"/>
        <v>289971.52563803334</v>
      </c>
      <c r="AA111" s="87">
        <f t="shared" si="18"/>
        <v>289971.52563803334</v>
      </c>
      <c r="AB111" s="87">
        <f t="shared" si="18"/>
        <v>289971.52563803334</v>
      </c>
      <c r="AC111" s="87">
        <f t="shared" si="18"/>
        <v>347965.83076563996</v>
      </c>
      <c r="AD111" s="87">
        <f t="shared" si="18"/>
        <v>332208.88748568646</v>
      </c>
      <c r="AE111" s="87">
        <f t="shared" si="18"/>
        <v>317165.46616557991</v>
      </c>
      <c r="AF111" s="87">
        <f t="shared" si="18"/>
        <v>302803.25637694984</v>
      </c>
      <c r="AG111" s="87">
        <f t="shared" si="18"/>
        <v>289091.41080516344</v>
      </c>
      <c r="AI111" s="149"/>
      <c r="AJ111" s="128"/>
    </row>
    <row r="112" spans="1:36" s="132" customFormat="1" x14ac:dyDescent="0.2">
      <c r="B112" s="86">
        <f>'3. Investeringen'!B109</f>
        <v>95</v>
      </c>
      <c r="C112" s="86" t="str">
        <f>'3. Investeringen'!C109</f>
        <v>Nieuwe investeringen</v>
      </c>
      <c r="D112" s="86" t="str">
        <f>'3. Investeringen'!F109</f>
        <v>TD</v>
      </c>
      <c r="E112" s="121">
        <f>'3. Investeringen'!K109</f>
        <v>2018</v>
      </c>
      <c r="F112" s="173">
        <f>'3. Investeringen'!M109</f>
        <v>10</v>
      </c>
      <c r="G112" s="121">
        <f>'3. Investeringen'!N109</f>
        <v>2018</v>
      </c>
      <c r="H112" s="86">
        <f>'3. Investeringen'!O109</f>
        <v>410876.71603000001</v>
      </c>
      <c r="I112" s="65"/>
      <c r="J112" s="86">
        <f>'6. Investeringen per jaar'!I109</f>
        <v>1</v>
      </c>
      <c r="K112" s="65"/>
      <c r="L112" s="123">
        <f t="shared" si="12"/>
        <v>2028</v>
      </c>
      <c r="M112" s="87">
        <f t="shared" si="13"/>
        <v>267069.86541950004</v>
      </c>
      <c r="N112" s="117">
        <f t="shared" si="14"/>
        <v>6.5</v>
      </c>
      <c r="O112" s="87" t="b">
        <f t="shared" si="15"/>
        <v>0</v>
      </c>
      <c r="P112" s="117">
        <f>INDEX('2. Reguleringsparameters'!$D$44:$E$50,MATCH(C112,'2. Reguleringsparameters'!$B$44:$B$50,0),MATCH(D112,'2. Reguleringsparameters'!$D$43:$E$43,0))</f>
        <v>0.5</v>
      </c>
      <c r="Q112" s="65"/>
      <c r="R112" s="87">
        <f t="shared" si="18"/>
        <v>0</v>
      </c>
      <c r="S112" s="87">
        <f t="shared" si="18"/>
        <v>0</v>
      </c>
      <c r="T112" s="87">
        <f t="shared" si="18"/>
        <v>0</v>
      </c>
      <c r="U112" s="87">
        <f t="shared" si="18"/>
        <v>0</v>
      </c>
      <c r="V112" s="87">
        <f t="shared" si="18"/>
        <v>0</v>
      </c>
      <c r="W112" s="87">
        <f t="shared" si="18"/>
        <v>0</v>
      </c>
      <c r="X112" s="87">
        <f t="shared" si="18"/>
        <v>0</v>
      </c>
      <c r="Y112" s="87">
        <f t="shared" si="18"/>
        <v>20543.835801500001</v>
      </c>
      <c r="Z112" s="87">
        <f t="shared" si="18"/>
        <v>41087.671603000003</v>
      </c>
      <c r="AA112" s="87">
        <f t="shared" si="18"/>
        <v>41087.671603000003</v>
      </c>
      <c r="AB112" s="87">
        <f t="shared" si="18"/>
        <v>41087.671603000003</v>
      </c>
      <c r="AC112" s="87">
        <f t="shared" si="18"/>
        <v>49305.205923600006</v>
      </c>
      <c r="AD112" s="87">
        <f t="shared" si="18"/>
        <v>40202.706368473846</v>
      </c>
      <c r="AE112" s="87">
        <f t="shared" si="18"/>
        <v>39458.21180609471</v>
      </c>
      <c r="AF112" s="87">
        <f t="shared" si="18"/>
        <v>39458.21180609471</v>
      </c>
      <c r="AG112" s="87">
        <f t="shared" si="18"/>
        <v>39458.21180609471</v>
      </c>
      <c r="AI112" s="149"/>
      <c r="AJ112" s="128"/>
    </row>
    <row r="113" spans="2:36" s="132" customFormat="1" x14ac:dyDescent="0.2">
      <c r="B113" s="86">
        <f>'3. Investeringen'!B110</f>
        <v>96</v>
      </c>
      <c r="C113" s="86" t="str">
        <f>'3. Investeringen'!C110</f>
        <v>Nieuwe investeringen</v>
      </c>
      <c r="D113" s="86" t="str">
        <f>'3. Investeringen'!F110</f>
        <v>TD</v>
      </c>
      <c r="E113" s="121">
        <f>'3. Investeringen'!K110</f>
        <v>2018</v>
      </c>
      <c r="F113" s="173">
        <f>'3. Investeringen'!M110</f>
        <v>0</v>
      </c>
      <c r="G113" s="121">
        <f>'3. Investeringen'!N110</f>
        <v>2018</v>
      </c>
      <c r="H113" s="86">
        <f>'3. Investeringen'!O110</f>
        <v>182925.04751999999</v>
      </c>
      <c r="I113" s="65"/>
      <c r="J113" s="86">
        <f>'6. Investeringen per jaar'!I110</f>
        <v>1</v>
      </c>
      <c r="K113" s="65"/>
      <c r="L113" s="123">
        <f t="shared" si="12"/>
        <v>2018</v>
      </c>
      <c r="M113" s="87">
        <f t="shared" si="13"/>
        <v>182925.04751999999</v>
      </c>
      <c r="N113" s="117">
        <f t="shared" si="14"/>
        <v>0</v>
      </c>
      <c r="O113" s="87" t="b">
        <f t="shared" si="15"/>
        <v>0</v>
      </c>
      <c r="P113" s="117">
        <f>INDEX('2. Reguleringsparameters'!$D$44:$E$50,MATCH(C113,'2. Reguleringsparameters'!$B$44:$B$50,0),MATCH(D113,'2. Reguleringsparameters'!$D$43:$E$43,0))</f>
        <v>0.5</v>
      </c>
      <c r="Q113" s="65"/>
      <c r="R113" s="87">
        <f t="shared" si="18"/>
        <v>0</v>
      </c>
      <c r="S113" s="87">
        <f t="shared" si="18"/>
        <v>0</v>
      </c>
      <c r="T113" s="87">
        <f t="shared" si="18"/>
        <v>0</v>
      </c>
      <c r="U113" s="87">
        <f t="shared" si="18"/>
        <v>0</v>
      </c>
      <c r="V113" s="87">
        <f t="shared" si="18"/>
        <v>0</v>
      </c>
      <c r="W113" s="87">
        <f t="shared" si="18"/>
        <v>0</v>
      </c>
      <c r="X113" s="87">
        <f t="shared" si="18"/>
        <v>0</v>
      </c>
      <c r="Y113" s="87">
        <f t="shared" si="18"/>
        <v>0</v>
      </c>
      <c r="Z113" s="87">
        <f t="shared" si="18"/>
        <v>0</v>
      </c>
      <c r="AA113" s="87">
        <f t="shared" si="18"/>
        <v>0</v>
      </c>
      <c r="AB113" s="87">
        <f t="shared" si="18"/>
        <v>0</v>
      </c>
      <c r="AC113" s="87">
        <f t="shared" si="18"/>
        <v>0</v>
      </c>
      <c r="AD113" s="87">
        <f t="shared" si="18"/>
        <v>0</v>
      </c>
      <c r="AE113" s="87">
        <f t="shared" si="18"/>
        <v>0</v>
      </c>
      <c r="AF113" s="87">
        <f t="shared" si="18"/>
        <v>0</v>
      </c>
      <c r="AG113" s="87">
        <f t="shared" si="18"/>
        <v>0</v>
      </c>
      <c r="AI113" s="149"/>
      <c r="AJ113" s="128"/>
    </row>
    <row r="114" spans="2:36" s="132" customFormat="1" x14ac:dyDescent="0.2">
      <c r="B114" s="86">
        <f>'3. Investeringen'!B111</f>
        <v>97</v>
      </c>
      <c r="C114" s="86" t="str">
        <f>'3. Investeringen'!C111</f>
        <v>Nieuwe investeringen</v>
      </c>
      <c r="D114" s="86" t="str">
        <f>'3. Investeringen'!F111</f>
        <v>TD</v>
      </c>
      <c r="E114" s="121">
        <f>'3. Investeringen'!K111</f>
        <v>2019</v>
      </c>
      <c r="F114" s="173">
        <f>'3. Investeringen'!M111</f>
        <v>55</v>
      </c>
      <c r="G114" s="121">
        <f>'3. Investeringen'!N111</f>
        <v>2019</v>
      </c>
      <c r="H114" s="86">
        <f>'3. Investeringen'!O111</f>
        <v>17769090.767199997</v>
      </c>
      <c r="I114" s="65"/>
      <c r="J114" s="86">
        <f>'6. Investeringen per jaar'!I111</f>
        <v>1</v>
      </c>
      <c r="K114" s="65"/>
      <c r="L114" s="123">
        <f t="shared" si="12"/>
        <v>2074</v>
      </c>
      <c r="M114" s="87">
        <f t="shared" si="13"/>
        <v>16961404.823236361</v>
      </c>
      <c r="N114" s="117">
        <f t="shared" si="14"/>
        <v>52.5</v>
      </c>
      <c r="O114" s="87" t="b">
        <f t="shared" si="15"/>
        <v>0</v>
      </c>
      <c r="P114" s="117">
        <f>INDEX('2. Reguleringsparameters'!$D$44:$E$50,MATCH(C114,'2. Reguleringsparameters'!$B$44:$B$50,0),MATCH(D114,'2. Reguleringsparameters'!$D$43:$E$43,0))</f>
        <v>0.5</v>
      </c>
      <c r="Q114" s="65"/>
      <c r="R114" s="87">
        <f t="shared" si="18"/>
        <v>0</v>
      </c>
      <c r="S114" s="87">
        <f t="shared" si="18"/>
        <v>0</v>
      </c>
      <c r="T114" s="87">
        <f t="shared" si="18"/>
        <v>0</v>
      </c>
      <c r="U114" s="87">
        <f t="shared" si="18"/>
        <v>0</v>
      </c>
      <c r="V114" s="87">
        <f t="shared" si="18"/>
        <v>0</v>
      </c>
      <c r="W114" s="87">
        <f t="shared" si="18"/>
        <v>0</v>
      </c>
      <c r="X114" s="87">
        <f t="shared" si="18"/>
        <v>0</v>
      </c>
      <c r="Y114" s="87">
        <f t="shared" si="18"/>
        <v>0</v>
      </c>
      <c r="Z114" s="87">
        <f t="shared" si="18"/>
        <v>161537.18879272725</v>
      </c>
      <c r="AA114" s="87">
        <f t="shared" si="18"/>
        <v>323074.37758545449</v>
      </c>
      <c r="AB114" s="87">
        <f t="shared" si="18"/>
        <v>323074.37758545449</v>
      </c>
      <c r="AC114" s="87">
        <f t="shared" si="18"/>
        <v>387689.25310254539</v>
      </c>
      <c r="AD114" s="87">
        <f t="shared" si="18"/>
        <v>378827.78446020151</v>
      </c>
      <c r="AE114" s="87">
        <f t="shared" si="18"/>
        <v>370168.86367253977</v>
      </c>
      <c r="AF114" s="87">
        <f t="shared" si="18"/>
        <v>361707.86107431026</v>
      </c>
      <c r="AG114" s="87">
        <f t="shared" si="18"/>
        <v>353440.25282118318</v>
      </c>
      <c r="AI114" s="149"/>
      <c r="AJ114" s="128"/>
    </row>
    <row r="115" spans="2:36" s="132" customFormat="1" x14ac:dyDescent="0.2">
      <c r="B115" s="86">
        <f>'3. Investeringen'!B112</f>
        <v>98</v>
      </c>
      <c r="C115" s="86" t="str">
        <f>'3. Investeringen'!C112</f>
        <v>Nieuwe investeringen</v>
      </c>
      <c r="D115" s="86" t="str">
        <f>'3. Investeringen'!F112</f>
        <v>TD</v>
      </c>
      <c r="E115" s="121">
        <f>'3. Investeringen'!K112</f>
        <v>2019</v>
      </c>
      <c r="F115" s="173">
        <f>'3. Investeringen'!M112</f>
        <v>45</v>
      </c>
      <c r="G115" s="121">
        <f>'3. Investeringen'!N112</f>
        <v>2019</v>
      </c>
      <c r="H115" s="86">
        <f>'3. Investeringen'!O112</f>
        <v>110282706.44514999</v>
      </c>
      <c r="I115" s="65"/>
      <c r="J115" s="86">
        <f>'6. Investeringen per jaar'!I112</f>
        <v>1</v>
      </c>
      <c r="K115" s="65"/>
      <c r="L115" s="123">
        <f t="shared" si="12"/>
        <v>2064</v>
      </c>
      <c r="M115" s="87">
        <f t="shared" si="13"/>
        <v>104155889.42041942</v>
      </c>
      <c r="N115" s="117">
        <f t="shared" si="14"/>
        <v>42.5</v>
      </c>
      <c r="O115" s="87" t="b">
        <f t="shared" si="15"/>
        <v>0</v>
      </c>
      <c r="P115" s="117">
        <f>INDEX('2. Reguleringsparameters'!$D$44:$E$50,MATCH(C115,'2. Reguleringsparameters'!$B$44:$B$50,0),MATCH(D115,'2. Reguleringsparameters'!$D$43:$E$43,0))</f>
        <v>0.5</v>
      </c>
      <c r="Q115" s="65"/>
      <c r="R115" s="87">
        <f t="shared" si="18"/>
        <v>0</v>
      </c>
      <c r="S115" s="87">
        <f t="shared" si="18"/>
        <v>0</v>
      </c>
      <c r="T115" s="87">
        <f t="shared" si="18"/>
        <v>0</v>
      </c>
      <c r="U115" s="87">
        <f t="shared" si="18"/>
        <v>0</v>
      </c>
      <c r="V115" s="87">
        <f t="shared" si="18"/>
        <v>0</v>
      </c>
      <c r="W115" s="87">
        <f t="shared" si="18"/>
        <v>0</v>
      </c>
      <c r="X115" s="87">
        <f t="shared" si="18"/>
        <v>0</v>
      </c>
      <c r="Y115" s="87">
        <f t="shared" si="18"/>
        <v>0</v>
      </c>
      <c r="Z115" s="87">
        <f t="shared" si="18"/>
        <v>1225363.4049461109</v>
      </c>
      <c r="AA115" s="87">
        <f t="shared" si="18"/>
        <v>2450726.8098922223</v>
      </c>
      <c r="AB115" s="87">
        <f t="shared" si="18"/>
        <v>2450726.8098922223</v>
      </c>
      <c r="AC115" s="87">
        <f t="shared" si="18"/>
        <v>2940872.1718706656</v>
      </c>
      <c r="AD115" s="87">
        <f t="shared" si="18"/>
        <v>2857835.7811354944</v>
      </c>
      <c r="AE115" s="87">
        <f t="shared" si="18"/>
        <v>2777143.9473151979</v>
      </c>
      <c r="AF115" s="87">
        <f t="shared" si="18"/>
        <v>2698730.4711557096</v>
      </c>
      <c r="AG115" s="87">
        <f t="shared" si="18"/>
        <v>2622531.022558372</v>
      </c>
      <c r="AI115" s="149"/>
      <c r="AJ115" s="128"/>
    </row>
    <row r="116" spans="2:36" s="132" customFormat="1" x14ac:dyDescent="0.2">
      <c r="B116" s="86">
        <f>'3. Investeringen'!B113</f>
        <v>99</v>
      </c>
      <c r="C116" s="86" t="str">
        <f>'3. Investeringen'!C113</f>
        <v>Nieuwe investeringen</v>
      </c>
      <c r="D116" s="86" t="str">
        <f>'3. Investeringen'!F113</f>
        <v>TD</v>
      </c>
      <c r="E116" s="121">
        <f>'3. Investeringen'!K113</f>
        <v>2019</v>
      </c>
      <c r="F116" s="173">
        <f>'3. Investeringen'!M113</f>
        <v>30</v>
      </c>
      <c r="G116" s="121">
        <f>'3. Investeringen'!N113</f>
        <v>2019</v>
      </c>
      <c r="H116" s="86">
        <f>'3. Investeringen'!O113</f>
        <v>5789571.1080665532</v>
      </c>
      <c r="I116" s="65"/>
      <c r="J116" s="86">
        <f>'6. Investeringen per jaar'!I113</f>
        <v>1</v>
      </c>
      <c r="K116" s="65"/>
      <c r="L116" s="123">
        <f t="shared" si="12"/>
        <v>2049</v>
      </c>
      <c r="M116" s="87">
        <f t="shared" si="13"/>
        <v>5307106.8490610076</v>
      </c>
      <c r="N116" s="117">
        <f t="shared" si="14"/>
        <v>27.5</v>
      </c>
      <c r="O116" s="87" t="b">
        <f t="shared" si="15"/>
        <v>0</v>
      </c>
      <c r="P116" s="117">
        <f>INDEX('2. Reguleringsparameters'!$D$44:$E$50,MATCH(C116,'2. Reguleringsparameters'!$B$44:$B$50,0),MATCH(D116,'2. Reguleringsparameters'!$D$43:$E$43,0))</f>
        <v>0.5</v>
      </c>
      <c r="Q116" s="65"/>
      <c r="R116" s="87">
        <f t="shared" si="18"/>
        <v>0</v>
      </c>
      <c r="S116" s="87">
        <f t="shared" si="18"/>
        <v>0</v>
      </c>
      <c r="T116" s="87">
        <f t="shared" si="18"/>
        <v>0</v>
      </c>
      <c r="U116" s="87">
        <f t="shared" si="18"/>
        <v>0</v>
      </c>
      <c r="V116" s="87">
        <f t="shared" si="18"/>
        <v>0</v>
      </c>
      <c r="W116" s="87">
        <f t="shared" si="18"/>
        <v>0</v>
      </c>
      <c r="X116" s="87">
        <f t="shared" si="18"/>
        <v>0</v>
      </c>
      <c r="Y116" s="87">
        <f t="shared" si="18"/>
        <v>0</v>
      </c>
      <c r="Z116" s="87">
        <f t="shared" si="18"/>
        <v>96492.851801109224</v>
      </c>
      <c r="AA116" s="87">
        <f t="shared" si="18"/>
        <v>192985.70360221842</v>
      </c>
      <c r="AB116" s="87">
        <f t="shared" si="18"/>
        <v>192985.70360221842</v>
      </c>
      <c r="AC116" s="87">
        <f t="shared" si="18"/>
        <v>231582.84432266213</v>
      </c>
      <c r="AD116" s="87">
        <f t="shared" si="18"/>
        <v>221477.41111585507</v>
      </c>
      <c r="AE116" s="87">
        <f t="shared" si="18"/>
        <v>211812.94226716322</v>
      </c>
      <c r="AF116" s="87">
        <f t="shared" si="18"/>
        <v>202570.19569550516</v>
      </c>
      <c r="AG116" s="87">
        <f t="shared" si="18"/>
        <v>193730.76897424675</v>
      </c>
      <c r="AI116" s="149"/>
      <c r="AJ116" s="128"/>
    </row>
    <row r="117" spans="2:36" s="132" customFormat="1" x14ac:dyDescent="0.2">
      <c r="B117" s="86">
        <f>'3. Investeringen'!B114</f>
        <v>100</v>
      </c>
      <c r="C117" s="86" t="str">
        <f>'3. Investeringen'!C114</f>
        <v>Nieuwe investeringen</v>
      </c>
      <c r="D117" s="86" t="str">
        <f>'3. Investeringen'!F114</f>
        <v>TD</v>
      </c>
      <c r="E117" s="121">
        <f>'3. Investeringen'!K114</f>
        <v>2019</v>
      </c>
      <c r="F117" s="173">
        <f>'3. Investeringen'!M114</f>
        <v>10</v>
      </c>
      <c r="G117" s="121">
        <f>'3. Investeringen'!N114</f>
        <v>2019</v>
      </c>
      <c r="H117" s="86">
        <f>'3. Investeringen'!O114</f>
        <v>561687.79122523498</v>
      </c>
      <c r="I117" s="65"/>
      <c r="J117" s="86">
        <f>'6. Investeringen per jaar'!I114</f>
        <v>1</v>
      </c>
      <c r="K117" s="65"/>
      <c r="L117" s="123">
        <f t="shared" si="12"/>
        <v>2029</v>
      </c>
      <c r="M117" s="87">
        <f t="shared" si="13"/>
        <v>421265.84341892623</v>
      </c>
      <c r="N117" s="117">
        <f t="shared" si="14"/>
        <v>7.5</v>
      </c>
      <c r="O117" s="87" t="b">
        <f t="shared" si="15"/>
        <v>0</v>
      </c>
      <c r="P117" s="117">
        <f>INDEX('2. Reguleringsparameters'!$D$44:$E$50,MATCH(C117,'2. Reguleringsparameters'!$B$44:$B$50,0),MATCH(D117,'2. Reguleringsparameters'!$D$43:$E$43,0))</f>
        <v>0.5</v>
      </c>
      <c r="Q117" s="65"/>
      <c r="R117" s="87">
        <f t="shared" si="18"/>
        <v>0</v>
      </c>
      <c r="S117" s="87">
        <f t="shared" si="18"/>
        <v>0</v>
      </c>
      <c r="T117" s="87">
        <f t="shared" si="18"/>
        <v>0</v>
      </c>
      <c r="U117" s="87">
        <f t="shared" si="18"/>
        <v>0</v>
      </c>
      <c r="V117" s="87">
        <f t="shared" si="18"/>
        <v>0</v>
      </c>
      <c r="W117" s="87">
        <f t="shared" si="18"/>
        <v>0</v>
      </c>
      <c r="X117" s="87">
        <f t="shared" si="18"/>
        <v>0</v>
      </c>
      <c r="Y117" s="87">
        <f t="shared" si="18"/>
        <v>0</v>
      </c>
      <c r="Z117" s="87">
        <f t="shared" si="18"/>
        <v>28084.389561261749</v>
      </c>
      <c r="AA117" s="87">
        <f t="shared" si="18"/>
        <v>56168.779122523498</v>
      </c>
      <c r="AB117" s="87">
        <f t="shared" si="18"/>
        <v>56168.779122523498</v>
      </c>
      <c r="AC117" s="87">
        <f t="shared" si="18"/>
        <v>67402.534947028194</v>
      </c>
      <c r="AD117" s="87">
        <f t="shared" si="18"/>
        <v>56618.129355503683</v>
      </c>
      <c r="AE117" s="87">
        <f t="shared" si="18"/>
        <v>54044.578021162612</v>
      </c>
      <c r="AF117" s="87">
        <f t="shared" si="18"/>
        <v>54044.578021162612</v>
      </c>
      <c r="AG117" s="87">
        <f t="shared" si="18"/>
        <v>54044.578021162612</v>
      </c>
      <c r="AI117" s="149"/>
      <c r="AJ117" s="128"/>
    </row>
    <row r="118" spans="2:36" s="132" customFormat="1" x14ac:dyDescent="0.2">
      <c r="B118" s="86">
        <f>'3. Investeringen'!B115</f>
        <v>101</v>
      </c>
      <c r="C118" s="86" t="str">
        <f>'3. Investeringen'!C115</f>
        <v>Nieuwe investeringen</v>
      </c>
      <c r="D118" s="86" t="str">
        <f>'3. Investeringen'!F115</f>
        <v>TD</v>
      </c>
      <c r="E118" s="121">
        <f>'3. Investeringen'!K115</f>
        <v>2019</v>
      </c>
      <c r="F118" s="173">
        <f>'3. Investeringen'!M115</f>
        <v>0</v>
      </c>
      <c r="G118" s="121">
        <f>'3. Investeringen'!N115</f>
        <v>2019</v>
      </c>
      <c r="H118" s="86">
        <f>'3. Investeringen'!O115</f>
        <v>93683.977425000005</v>
      </c>
      <c r="I118" s="65"/>
      <c r="J118" s="86">
        <f>'6. Investeringen per jaar'!I115</f>
        <v>1</v>
      </c>
      <c r="K118" s="65"/>
      <c r="L118" s="123">
        <f t="shared" si="12"/>
        <v>2019</v>
      </c>
      <c r="M118" s="87">
        <f t="shared" si="13"/>
        <v>93683.977425000005</v>
      </c>
      <c r="N118" s="117">
        <f t="shared" si="14"/>
        <v>0</v>
      </c>
      <c r="O118" s="87" t="b">
        <f t="shared" si="15"/>
        <v>0</v>
      </c>
      <c r="P118" s="117">
        <f>INDEX('2. Reguleringsparameters'!$D$44:$E$50,MATCH(C118,'2. Reguleringsparameters'!$B$44:$B$50,0),MATCH(D118,'2. Reguleringsparameters'!$D$43:$E$43,0))</f>
        <v>0.5</v>
      </c>
      <c r="Q118" s="65"/>
      <c r="R118" s="87">
        <f t="shared" ref="R118:AG127" si="19">$J118*IF($O118,-1,1)*
IF(OR(R$10&gt;$L118,R$10&lt;$E118,$F118=0),0,
IF(R$10&lt;2022,
IF($E118&lt;2011,
VDB(
ABS($H118),
0,
$F118,
R$10-$G118,
IF(R$10-$G118+1&lt;$F118,R$10-$G118+1,$F118),
1),
VDB(
ABS($H118),
0,
$F118,
MAX(0,R$10-$G118-$P118),
IF(R$10-$G118-$P118+1&lt;$F118,R$10-$G118-$P118+1,$F118),
1)),
IF($E118&lt;2022,
VDB(
ABS($M118),
0,
$N118,
R$10-2022,
IF(R$10-2022+1&lt;$N118,R$10-2022+1,$N118),
$G$12),
VDB(
ABS($M118),
0,
$N118,
MAX(0,R$10-2022-$P118),
IF(R$10-2022-$P118+1&lt;$N118,R$10-2022-$P118+1,$N118),
$G$12))
))</f>
        <v>0</v>
      </c>
      <c r="S118" s="87">
        <f t="shared" si="19"/>
        <v>0</v>
      </c>
      <c r="T118" s="87">
        <f t="shared" si="19"/>
        <v>0</v>
      </c>
      <c r="U118" s="87">
        <f t="shared" si="19"/>
        <v>0</v>
      </c>
      <c r="V118" s="87">
        <f t="shared" si="19"/>
        <v>0</v>
      </c>
      <c r="W118" s="87">
        <f t="shared" si="19"/>
        <v>0</v>
      </c>
      <c r="X118" s="87">
        <f t="shared" si="19"/>
        <v>0</v>
      </c>
      <c r="Y118" s="87">
        <f t="shared" si="19"/>
        <v>0</v>
      </c>
      <c r="Z118" s="87">
        <f t="shared" si="19"/>
        <v>0</v>
      </c>
      <c r="AA118" s="87">
        <f t="shared" si="19"/>
        <v>0</v>
      </c>
      <c r="AB118" s="87">
        <f t="shared" si="19"/>
        <v>0</v>
      </c>
      <c r="AC118" s="87">
        <f t="shared" si="19"/>
        <v>0</v>
      </c>
      <c r="AD118" s="87">
        <f t="shared" si="19"/>
        <v>0</v>
      </c>
      <c r="AE118" s="87">
        <f t="shared" si="19"/>
        <v>0</v>
      </c>
      <c r="AF118" s="87">
        <f t="shared" si="19"/>
        <v>0</v>
      </c>
      <c r="AG118" s="87">
        <f t="shared" si="19"/>
        <v>0</v>
      </c>
      <c r="AI118" s="149"/>
      <c r="AJ118" s="128"/>
    </row>
    <row r="119" spans="2:36" s="132" customFormat="1" x14ac:dyDescent="0.2">
      <c r="B119" s="86">
        <f>'3. Investeringen'!B116</f>
        <v>102</v>
      </c>
      <c r="C119" s="86" t="str">
        <f>'3. Investeringen'!C116</f>
        <v>Nieuwe investeringen</v>
      </c>
      <c r="D119" s="86" t="str">
        <f>'3. Investeringen'!F116</f>
        <v>AD</v>
      </c>
      <c r="E119" s="121">
        <f>'3. Investeringen'!K116</f>
        <v>2009</v>
      </c>
      <c r="F119" s="173">
        <f>'3. Investeringen'!M116</f>
        <v>37.5</v>
      </c>
      <c r="G119" s="121">
        <f>'3. Investeringen'!N116</f>
        <v>2011</v>
      </c>
      <c r="H119" s="86">
        <f>'3. Investeringen'!O116</f>
        <v>16325136.590151457</v>
      </c>
      <c r="I119" s="65"/>
      <c r="J119" s="86">
        <f>'6. Investeringen per jaar'!I116</f>
        <v>1</v>
      </c>
      <c r="K119" s="65"/>
      <c r="L119" s="123">
        <f t="shared" si="12"/>
        <v>2048.5</v>
      </c>
      <c r="M119" s="87">
        <f t="shared" si="13"/>
        <v>11536429.857040361</v>
      </c>
      <c r="N119" s="117">
        <f t="shared" si="14"/>
        <v>26.5</v>
      </c>
      <c r="O119" s="87" t="b">
        <f t="shared" si="15"/>
        <v>0</v>
      </c>
      <c r="P119" s="117">
        <f>INDEX('2. Reguleringsparameters'!$D$44:$E$50,MATCH(C119,'2. Reguleringsparameters'!$B$44:$B$50,0),MATCH(D119,'2. Reguleringsparameters'!$D$43:$E$43,0))</f>
        <v>0.5</v>
      </c>
      <c r="Q119" s="65"/>
      <c r="R119" s="87">
        <f t="shared" si="19"/>
        <v>435336.97573737224</v>
      </c>
      <c r="S119" s="87">
        <f t="shared" si="19"/>
        <v>435336.97573737218</v>
      </c>
      <c r="T119" s="87">
        <f t="shared" si="19"/>
        <v>435336.97573737218</v>
      </c>
      <c r="U119" s="87">
        <f t="shared" si="19"/>
        <v>435336.97573737218</v>
      </c>
      <c r="V119" s="87">
        <f t="shared" si="19"/>
        <v>435336.97573737218</v>
      </c>
      <c r="W119" s="87">
        <f t="shared" si="19"/>
        <v>435336.97573737218</v>
      </c>
      <c r="X119" s="87">
        <f t="shared" si="19"/>
        <v>435336.97573737218</v>
      </c>
      <c r="Y119" s="87">
        <f t="shared" si="19"/>
        <v>435336.97573737218</v>
      </c>
      <c r="Z119" s="87">
        <f t="shared" si="19"/>
        <v>435336.97573737218</v>
      </c>
      <c r="AA119" s="87">
        <f t="shared" si="19"/>
        <v>435336.97573737218</v>
      </c>
      <c r="AB119" s="87">
        <f t="shared" si="19"/>
        <v>435336.97573737218</v>
      </c>
      <c r="AC119" s="87">
        <f t="shared" si="19"/>
        <v>522404.37088484649</v>
      </c>
      <c r="AD119" s="87">
        <f t="shared" si="19"/>
        <v>498748.32390138169</v>
      </c>
      <c r="AE119" s="87">
        <f t="shared" si="19"/>
        <v>476163.49413980974</v>
      </c>
      <c r="AF119" s="87">
        <f t="shared" si="19"/>
        <v>454601.37365045986</v>
      </c>
      <c r="AG119" s="87">
        <f t="shared" si="19"/>
        <v>434015.65107006172</v>
      </c>
      <c r="AI119" s="149"/>
      <c r="AJ119" s="128"/>
    </row>
    <row r="120" spans="2:36" s="132" customFormat="1" x14ac:dyDescent="0.2">
      <c r="B120" s="86">
        <f>'3. Investeringen'!B117</f>
        <v>103</v>
      </c>
      <c r="C120" s="86" t="str">
        <f>'3. Investeringen'!C117</f>
        <v>Nieuwe investeringen</v>
      </c>
      <c r="D120" s="86" t="str">
        <f>'3. Investeringen'!F117</f>
        <v>AD</v>
      </c>
      <c r="E120" s="121">
        <f>'3. Investeringen'!K117</f>
        <v>2009</v>
      </c>
      <c r="F120" s="173">
        <f>'3. Investeringen'!M117</f>
        <v>37.5</v>
      </c>
      <c r="G120" s="121">
        <f>'3. Investeringen'!N117</f>
        <v>2011</v>
      </c>
      <c r="H120" s="86">
        <f>'3. Investeringen'!O117</f>
        <v>3307609.3690435467</v>
      </c>
      <c r="I120" s="65"/>
      <c r="J120" s="86">
        <f>'6. Investeringen per jaar'!I117</f>
        <v>1</v>
      </c>
      <c r="K120" s="65"/>
      <c r="L120" s="123">
        <f t="shared" si="12"/>
        <v>2048.5</v>
      </c>
      <c r="M120" s="87">
        <f t="shared" si="13"/>
        <v>2337377.2874574396</v>
      </c>
      <c r="N120" s="117">
        <f t="shared" si="14"/>
        <v>26.5</v>
      </c>
      <c r="O120" s="87" t="b">
        <f t="shared" si="15"/>
        <v>0</v>
      </c>
      <c r="P120" s="117">
        <f>INDEX('2. Reguleringsparameters'!$D$44:$E$50,MATCH(C120,'2. Reguleringsparameters'!$B$44:$B$50,0),MATCH(D120,'2. Reguleringsparameters'!$D$43:$E$43,0))</f>
        <v>0.5</v>
      </c>
      <c r="Q120" s="65"/>
      <c r="R120" s="87">
        <f t="shared" si="19"/>
        <v>88202.916507827918</v>
      </c>
      <c r="S120" s="87">
        <f t="shared" si="19"/>
        <v>88202.916507827904</v>
      </c>
      <c r="T120" s="87">
        <f t="shared" si="19"/>
        <v>88202.916507827904</v>
      </c>
      <c r="U120" s="87">
        <f t="shared" si="19"/>
        <v>88202.916507827904</v>
      </c>
      <c r="V120" s="87">
        <f t="shared" si="19"/>
        <v>88202.916507827904</v>
      </c>
      <c r="W120" s="87">
        <f t="shared" si="19"/>
        <v>88202.916507827904</v>
      </c>
      <c r="X120" s="87">
        <f t="shared" si="19"/>
        <v>88202.916507827904</v>
      </c>
      <c r="Y120" s="87">
        <f t="shared" si="19"/>
        <v>88202.916507827904</v>
      </c>
      <c r="Z120" s="87">
        <f t="shared" si="19"/>
        <v>88202.916507827904</v>
      </c>
      <c r="AA120" s="87">
        <f t="shared" si="19"/>
        <v>88202.916507827904</v>
      </c>
      <c r="AB120" s="87">
        <f t="shared" si="19"/>
        <v>88202.916507827904</v>
      </c>
      <c r="AC120" s="87">
        <f t="shared" si="19"/>
        <v>105843.49980939348</v>
      </c>
      <c r="AD120" s="87">
        <f t="shared" si="19"/>
        <v>101050.58661047755</v>
      </c>
      <c r="AE120" s="87">
        <f t="shared" si="19"/>
        <v>96474.710990380452</v>
      </c>
      <c r="AF120" s="87">
        <f t="shared" si="19"/>
        <v>92106.044832325482</v>
      </c>
      <c r="AG120" s="87">
        <f t="shared" si="19"/>
        <v>87935.205066333394</v>
      </c>
      <c r="AI120" s="149"/>
      <c r="AJ120" s="128"/>
    </row>
    <row r="121" spans="2:36" s="132" customFormat="1" x14ac:dyDescent="0.2">
      <c r="B121" s="86">
        <f>'3. Investeringen'!B118</f>
        <v>104</v>
      </c>
      <c r="C121" s="86" t="str">
        <f>'3. Investeringen'!C118</f>
        <v>Nieuwe investeringen</v>
      </c>
      <c r="D121" s="86" t="str">
        <f>'3. Investeringen'!F118</f>
        <v>AD</v>
      </c>
      <c r="E121" s="121">
        <f>'3. Investeringen'!K118</f>
        <v>2010</v>
      </c>
      <c r="F121" s="173">
        <f>'3. Investeringen'!M118</f>
        <v>38.5</v>
      </c>
      <c r="G121" s="121">
        <f>'3. Investeringen'!N118</f>
        <v>2011</v>
      </c>
      <c r="H121" s="86">
        <f>'3. Investeringen'!O118</f>
        <v>23496568.428581845</v>
      </c>
      <c r="I121" s="65"/>
      <c r="J121" s="86">
        <f>'6. Investeringen per jaar'!I118</f>
        <v>1</v>
      </c>
      <c r="K121" s="65"/>
      <c r="L121" s="123">
        <f t="shared" si="12"/>
        <v>2049.5</v>
      </c>
      <c r="M121" s="87">
        <f t="shared" si="13"/>
        <v>16783263.163272746</v>
      </c>
      <c r="N121" s="117">
        <f t="shared" si="14"/>
        <v>27.5</v>
      </c>
      <c r="O121" s="87" t="b">
        <f t="shared" si="15"/>
        <v>0</v>
      </c>
      <c r="P121" s="117">
        <f>INDEX('2. Reguleringsparameters'!$D$44:$E$50,MATCH(C121,'2. Reguleringsparameters'!$B$44:$B$50,0),MATCH(D121,'2. Reguleringsparameters'!$D$43:$E$43,0))</f>
        <v>0.5</v>
      </c>
      <c r="Q121" s="65"/>
      <c r="R121" s="87">
        <f t="shared" si="19"/>
        <v>610300.4786644635</v>
      </c>
      <c r="S121" s="87">
        <f t="shared" si="19"/>
        <v>610300.4786644635</v>
      </c>
      <c r="T121" s="87">
        <f t="shared" si="19"/>
        <v>610300.4786644635</v>
      </c>
      <c r="U121" s="87">
        <f t="shared" si="19"/>
        <v>610300.4786644635</v>
      </c>
      <c r="V121" s="87">
        <f t="shared" si="19"/>
        <v>610300.4786644635</v>
      </c>
      <c r="W121" s="87">
        <f t="shared" si="19"/>
        <v>610300.4786644635</v>
      </c>
      <c r="X121" s="87">
        <f t="shared" si="19"/>
        <v>610300.4786644635</v>
      </c>
      <c r="Y121" s="87">
        <f t="shared" si="19"/>
        <v>610300.4786644635</v>
      </c>
      <c r="Z121" s="87">
        <f t="shared" si="19"/>
        <v>610300.4786644635</v>
      </c>
      <c r="AA121" s="87">
        <f t="shared" si="19"/>
        <v>610300.4786644635</v>
      </c>
      <c r="AB121" s="87">
        <f t="shared" si="19"/>
        <v>610300.4786644635</v>
      </c>
      <c r="AC121" s="87">
        <f t="shared" si="19"/>
        <v>732360.57439735613</v>
      </c>
      <c r="AD121" s="87">
        <f t="shared" si="19"/>
        <v>700403.02206001699</v>
      </c>
      <c r="AE121" s="87">
        <f t="shared" si="19"/>
        <v>669839.98109739809</v>
      </c>
      <c r="AF121" s="87">
        <f t="shared" si="19"/>
        <v>640610.60010405711</v>
      </c>
      <c r="AG121" s="87">
        <f t="shared" si="19"/>
        <v>612656.68300860736</v>
      </c>
      <c r="AI121" s="149"/>
      <c r="AJ121" s="128"/>
    </row>
    <row r="122" spans="2:36" s="132" customFormat="1" x14ac:dyDescent="0.2">
      <c r="B122" s="86">
        <f>'3. Investeringen'!B119</f>
        <v>105</v>
      </c>
      <c r="C122" s="86" t="str">
        <f>'3. Investeringen'!C119</f>
        <v>Nieuwe investeringen</v>
      </c>
      <c r="D122" s="86" t="str">
        <f>'3. Investeringen'!F119</f>
        <v>AD</v>
      </c>
      <c r="E122" s="121">
        <f>'3. Investeringen'!K119</f>
        <v>2010</v>
      </c>
      <c r="F122" s="173">
        <f>'3. Investeringen'!M119</f>
        <v>38.5</v>
      </c>
      <c r="G122" s="121">
        <f>'3. Investeringen'!N119</f>
        <v>2011</v>
      </c>
      <c r="H122" s="86">
        <f>'3. Investeringen'!O119</f>
        <v>5284707.6179726738</v>
      </c>
      <c r="I122" s="65"/>
      <c r="J122" s="86">
        <f>'6. Investeringen per jaar'!I119</f>
        <v>1</v>
      </c>
      <c r="K122" s="65"/>
      <c r="L122" s="123">
        <f t="shared" si="12"/>
        <v>2049.5</v>
      </c>
      <c r="M122" s="87">
        <f t="shared" si="13"/>
        <v>3774791.1556947669</v>
      </c>
      <c r="N122" s="117">
        <f t="shared" si="14"/>
        <v>27.5</v>
      </c>
      <c r="O122" s="87" t="b">
        <f t="shared" si="15"/>
        <v>0</v>
      </c>
      <c r="P122" s="117">
        <f>INDEX('2. Reguleringsparameters'!$D$44:$E$50,MATCH(C122,'2. Reguleringsparameters'!$B$44:$B$50,0),MATCH(D122,'2. Reguleringsparameters'!$D$43:$E$43,0))</f>
        <v>0.5</v>
      </c>
      <c r="Q122" s="65"/>
      <c r="R122" s="87">
        <f t="shared" si="19"/>
        <v>137265.13293435518</v>
      </c>
      <c r="S122" s="87">
        <f t="shared" si="19"/>
        <v>137265.13293435518</v>
      </c>
      <c r="T122" s="87">
        <f t="shared" si="19"/>
        <v>137265.13293435518</v>
      </c>
      <c r="U122" s="87">
        <f t="shared" si="19"/>
        <v>137265.13293435518</v>
      </c>
      <c r="V122" s="87">
        <f t="shared" si="19"/>
        <v>137265.13293435518</v>
      </c>
      <c r="W122" s="87">
        <f t="shared" si="19"/>
        <v>137265.13293435518</v>
      </c>
      <c r="X122" s="87">
        <f t="shared" si="19"/>
        <v>137265.13293435518</v>
      </c>
      <c r="Y122" s="87">
        <f t="shared" si="19"/>
        <v>137265.13293435518</v>
      </c>
      <c r="Z122" s="87">
        <f t="shared" si="19"/>
        <v>137265.13293435518</v>
      </c>
      <c r="AA122" s="87">
        <f t="shared" si="19"/>
        <v>137265.13293435518</v>
      </c>
      <c r="AB122" s="87">
        <f t="shared" si="19"/>
        <v>137265.13293435518</v>
      </c>
      <c r="AC122" s="87">
        <f t="shared" si="19"/>
        <v>164718.15952122619</v>
      </c>
      <c r="AD122" s="87">
        <f t="shared" si="19"/>
        <v>157530.45801484538</v>
      </c>
      <c r="AE122" s="87">
        <f t="shared" si="19"/>
        <v>150656.40166510668</v>
      </c>
      <c r="AF122" s="87">
        <f t="shared" si="19"/>
        <v>144082.30413790201</v>
      </c>
      <c r="AG122" s="87">
        <f t="shared" si="19"/>
        <v>137795.07632097541</v>
      </c>
      <c r="AI122" s="149"/>
      <c r="AJ122" s="128"/>
    </row>
    <row r="123" spans="2:36" s="132" customFormat="1" x14ac:dyDescent="0.2">
      <c r="B123" s="86">
        <f>'3. Investeringen'!B120</f>
        <v>106</v>
      </c>
      <c r="C123" s="86" t="str">
        <f>'3. Investeringen'!C120</f>
        <v>Nieuwe investeringen</v>
      </c>
      <c r="D123" s="86" t="str">
        <f>'3. Investeringen'!F120</f>
        <v>AD</v>
      </c>
      <c r="E123" s="121">
        <f>'3. Investeringen'!K120</f>
        <v>2011</v>
      </c>
      <c r="F123" s="173">
        <f>'3. Investeringen'!M120</f>
        <v>39</v>
      </c>
      <c r="G123" s="121">
        <f>'3. Investeringen'!N120</f>
        <v>2011</v>
      </c>
      <c r="H123" s="86">
        <f>'3. Investeringen'!O120</f>
        <v>26084235.050131563</v>
      </c>
      <c r="I123" s="65"/>
      <c r="J123" s="86">
        <f>'6. Investeringen per jaar'!I120</f>
        <v>1</v>
      </c>
      <c r="K123" s="65"/>
      <c r="L123" s="123">
        <f t="shared" si="12"/>
        <v>2050</v>
      </c>
      <c r="M123" s="87">
        <f t="shared" si="13"/>
        <v>19061556.38278845</v>
      </c>
      <c r="N123" s="117">
        <f t="shared" si="14"/>
        <v>28.5</v>
      </c>
      <c r="O123" s="87" t="b">
        <f t="shared" si="15"/>
        <v>0</v>
      </c>
      <c r="P123" s="117">
        <f>INDEX('2. Reguleringsparameters'!$D$44:$E$50,MATCH(C123,'2. Reguleringsparameters'!$B$44:$B$50,0),MATCH(D123,'2. Reguleringsparameters'!$D$43:$E$43,0))</f>
        <v>0.5</v>
      </c>
      <c r="Q123" s="65"/>
      <c r="R123" s="87">
        <f t="shared" si="19"/>
        <v>334413.26987348159</v>
      </c>
      <c r="S123" s="87">
        <f t="shared" si="19"/>
        <v>668826.53974696319</v>
      </c>
      <c r="T123" s="87">
        <f t="shared" si="19"/>
        <v>668826.53974696319</v>
      </c>
      <c r="U123" s="87">
        <f t="shared" si="19"/>
        <v>668826.53974696319</v>
      </c>
      <c r="V123" s="87">
        <f t="shared" si="19"/>
        <v>668826.53974696319</v>
      </c>
      <c r="W123" s="87">
        <f t="shared" si="19"/>
        <v>668826.53974696319</v>
      </c>
      <c r="X123" s="87">
        <f t="shared" si="19"/>
        <v>668826.53974696319</v>
      </c>
      <c r="Y123" s="87">
        <f t="shared" si="19"/>
        <v>668826.53974696319</v>
      </c>
      <c r="Z123" s="87">
        <f t="shared" si="19"/>
        <v>668826.53974696319</v>
      </c>
      <c r="AA123" s="87">
        <f t="shared" si="19"/>
        <v>668826.53974696319</v>
      </c>
      <c r="AB123" s="87">
        <f t="shared" si="19"/>
        <v>668826.53974696319</v>
      </c>
      <c r="AC123" s="87">
        <f t="shared" si="19"/>
        <v>802591.84769635578</v>
      </c>
      <c r="AD123" s="87">
        <f t="shared" si="19"/>
        <v>768798.50674071966</v>
      </c>
      <c r="AE123" s="87">
        <f t="shared" si="19"/>
        <v>736428.04329900525</v>
      </c>
      <c r="AF123" s="87">
        <f t="shared" si="19"/>
        <v>705420.54673904716</v>
      </c>
      <c r="AG123" s="87">
        <f t="shared" si="19"/>
        <v>675718.62898161355</v>
      </c>
      <c r="AI123" s="149"/>
      <c r="AJ123" s="128"/>
    </row>
    <row r="124" spans="2:36" s="132" customFormat="1" x14ac:dyDescent="0.2">
      <c r="B124" s="86">
        <f>'3. Investeringen'!B121</f>
        <v>107</v>
      </c>
      <c r="C124" s="86" t="str">
        <f>'3. Investeringen'!C121</f>
        <v>Nieuwe investeringen</v>
      </c>
      <c r="D124" s="86" t="str">
        <f>'3. Investeringen'!F121</f>
        <v>AD</v>
      </c>
      <c r="E124" s="121">
        <f>'3. Investeringen'!K121</f>
        <v>2011</v>
      </c>
      <c r="F124" s="173">
        <f>'3. Investeringen'!M121</f>
        <v>39</v>
      </c>
      <c r="G124" s="121">
        <f>'3. Investeringen'!N121</f>
        <v>2011</v>
      </c>
      <c r="H124" s="86">
        <f>'3. Investeringen'!O121</f>
        <v>5721580.1377935046</v>
      </c>
      <c r="I124" s="65"/>
      <c r="J124" s="86">
        <f>'6. Investeringen per jaar'!I121</f>
        <v>1</v>
      </c>
      <c r="K124" s="65"/>
      <c r="L124" s="123">
        <f t="shared" si="12"/>
        <v>2050</v>
      </c>
      <c r="M124" s="87">
        <f t="shared" si="13"/>
        <v>4181154.7160798684</v>
      </c>
      <c r="N124" s="117">
        <f t="shared" si="14"/>
        <v>28.5</v>
      </c>
      <c r="O124" s="87" t="b">
        <f t="shared" si="15"/>
        <v>0</v>
      </c>
      <c r="P124" s="117">
        <f>INDEX('2. Reguleringsparameters'!$D$44:$E$50,MATCH(C124,'2. Reguleringsparameters'!$B$44:$B$50,0),MATCH(D124,'2. Reguleringsparameters'!$D$43:$E$43,0))</f>
        <v>0.5</v>
      </c>
      <c r="Q124" s="65"/>
      <c r="R124" s="87">
        <f t="shared" si="19"/>
        <v>73353.591510173137</v>
      </c>
      <c r="S124" s="87">
        <f t="shared" si="19"/>
        <v>146707.18302034627</v>
      </c>
      <c r="T124" s="87">
        <f t="shared" si="19"/>
        <v>146707.18302034627</v>
      </c>
      <c r="U124" s="87">
        <f t="shared" si="19"/>
        <v>146707.18302034627</v>
      </c>
      <c r="V124" s="87">
        <f t="shared" si="19"/>
        <v>146707.18302034627</v>
      </c>
      <c r="W124" s="87">
        <f t="shared" si="19"/>
        <v>146707.18302034627</v>
      </c>
      <c r="X124" s="87">
        <f t="shared" si="19"/>
        <v>146707.18302034627</v>
      </c>
      <c r="Y124" s="87">
        <f t="shared" si="19"/>
        <v>146707.18302034627</v>
      </c>
      <c r="Z124" s="87">
        <f t="shared" si="19"/>
        <v>146707.18302034627</v>
      </c>
      <c r="AA124" s="87">
        <f t="shared" si="19"/>
        <v>146707.18302034627</v>
      </c>
      <c r="AB124" s="87">
        <f t="shared" si="19"/>
        <v>146707.18302034627</v>
      </c>
      <c r="AC124" s="87">
        <f t="shared" si="19"/>
        <v>176048.6196244155</v>
      </c>
      <c r="AD124" s="87">
        <f t="shared" si="19"/>
        <v>168636.04616654539</v>
      </c>
      <c r="AE124" s="87">
        <f t="shared" si="19"/>
        <v>161535.5810647961</v>
      </c>
      <c r="AF124" s="87">
        <f t="shared" si="19"/>
        <v>154734.08291469942</v>
      </c>
      <c r="AG124" s="87">
        <f t="shared" si="19"/>
        <v>148218.96363408052</v>
      </c>
      <c r="AI124" s="149"/>
      <c r="AJ124" s="128"/>
    </row>
    <row r="125" spans="2:36" s="132" customFormat="1" x14ac:dyDescent="0.2">
      <c r="B125" s="86">
        <f>'3. Investeringen'!B122</f>
        <v>108</v>
      </c>
      <c r="C125" s="86" t="str">
        <f>'3. Investeringen'!C122</f>
        <v>Nieuwe investeringen</v>
      </c>
      <c r="D125" s="86" t="str">
        <f>'3. Investeringen'!F122</f>
        <v>AD</v>
      </c>
      <c r="E125" s="121">
        <f>'3. Investeringen'!K122</f>
        <v>2012</v>
      </c>
      <c r="F125" s="173">
        <f>'3. Investeringen'!M122</f>
        <v>39</v>
      </c>
      <c r="G125" s="121">
        <f>'3. Investeringen'!N122</f>
        <v>2012</v>
      </c>
      <c r="H125" s="86">
        <f>'3. Investeringen'!O122</f>
        <v>24797596</v>
      </c>
      <c r="I125" s="65"/>
      <c r="J125" s="86">
        <f>'6. Investeringen per jaar'!I122</f>
        <v>1</v>
      </c>
      <c r="K125" s="65"/>
      <c r="L125" s="123">
        <f t="shared" si="12"/>
        <v>2051</v>
      </c>
      <c r="M125" s="87">
        <f t="shared" si="13"/>
        <v>18757155.948717948</v>
      </c>
      <c r="N125" s="117">
        <f t="shared" si="14"/>
        <v>29.5</v>
      </c>
      <c r="O125" s="87" t="b">
        <f t="shared" si="15"/>
        <v>0</v>
      </c>
      <c r="P125" s="117">
        <f>INDEX('2. Reguleringsparameters'!$D$44:$E$50,MATCH(C125,'2. Reguleringsparameters'!$B$44:$B$50,0),MATCH(D125,'2. Reguleringsparameters'!$D$43:$E$43,0))</f>
        <v>0.5</v>
      </c>
      <c r="Q125" s="65"/>
      <c r="R125" s="87">
        <f t="shared" si="19"/>
        <v>0</v>
      </c>
      <c r="S125" s="87">
        <f t="shared" si="19"/>
        <v>317917.89743589744</v>
      </c>
      <c r="T125" s="87">
        <f t="shared" si="19"/>
        <v>635835.79487179487</v>
      </c>
      <c r="U125" s="87">
        <f t="shared" si="19"/>
        <v>635835.79487179487</v>
      </c>
      <c r="V125" s="87">
        <f t="shared" si="19"/>
        <v>635835.79487179487</v>
      </c>
      <c r="W125" s="87">
        <f t="shared" si="19"/>
        <v>635835.79487179487</v>
      </c>
      <c r="X125" s="87">
        <f t="shared" si="19"/>
        <v>635835.79487179487</v>
      </c>
      <c r="Y125" s="87">
        <f t="shared" si="19"/>
        <v>635835.79487179487</v>
      </c>
      <c r="Z125" s="87">
        <f t="shared" si="19"/>
        <v>635835.79487179487</v>
      </c>
      <c r="AA125" s="87">
        <f t="shared" si="19"/>
        <v>635835.79487179487</v>
      </c>
      <c r="AB125" s="87">
        <f t="shared" si="19"/>
        <v>635835.79487179487</v>
      </c>
      <c r="AC125" s="87">
        <f t="shared" si="19"/>
        <v>763002.9538461538</v>
      </c>
      <c r="AD125" s="87">
        <f t="shared" si="19"/>
        <v>731965.54555410682</v>
      </c>
      <c r="AE125" s="87">
        <f t="shared" si="19"/>
        <v>702190.67590444838</v>
      </c>
      <c r="AF125" s="87">
        <f t="shared" si="19"/>
        <v>673626.98739308096</v>
      </c>
      <c r="AG125" s="87">
        <f t="shared" si="19"/>
        <v>646225.21163471835</v>
      </c>
      <c r="AI125" s="149"/>
      <c r="AJ125" s="128"/>
    </row>
    <row r="126" spans="2:36" s="132" customFormat="1" x14ac:dyDescent="0.2">
      <c r="B126" s="86">
        <f>'3. Investeringen'!B123</f>
        <v>109</v>
      </c>
      <c r="C126" s="86" t="str">
        <f>'3. Investeringen'!C123</f>
        <v>Nieuwe investeringen</v>
      </c>
      <c r="D126" s="86" t="str">
        <f>'3. Investeringen'!F123</f>
        <v>AD</v>
      </c>
      <c r="E126" s="121">
        <f>'3. Investeringen'!K123</f>
        <v>2012</v>
      </c>
      <c r="F126" s="173">
        <f>'3. Investeringen'!M123</f>
        <v>39</v>
      </c>
      <c r="G126" s="121">
        <f>'3. Investeringen'!N123</f>
        <v>2012</v>
      </c>
      <c r="H126" s="86">
        <f>'3. Investeringen'!O123</f>
        <v>5446063.5190775627</v>
      </c>
      <c r="I126" s="65"/>
      <c r="J126" s="86">
        <f>'6. Investeringen per jaar'!I123</f>
        <v>1</v>
      </c>
      <c r="K126" s="65"/>
      <c r="L126" s="123">
        <f t="shared" si="12"/>
        <v>2051</v>
      </c>
      <c r="M126" s="87">
        <f t="shared" si="13"/>
        <v>4119458.3028920027</v>
      </c>
      <c r="N126" s="117">
        <f t="shared" si="14"/>
        <v>29.5</v>
      </c>
      <c r="O126" s="87" t="b">
        <f t="shared" si="15"/>
        <v>0</v>
      </c>
      <c r="P126" s="117">
        <f>INDEX('2. Reguleringsparameters'!$D$44:$E$50,MATCH(C126,'2. Reguleringsparameters'!$B$44:$B$50,0),MATCH(D126,'2. Reguleringsparameters'!$D$43:$E$43,0))</f>
        <v>0.5</v>
      </c>
      <c r="Q126" s="65"/>
      <c r="R126" s="87">
        <f t="shared" si="19"/>
        <v>0</v>
      </c>
      <c r="S126" s="87">
        <f t="shared" si="19"/>
        <v>69821.32716766106</v>
      </c>
      <c r="T126" s="87">
        <f t="shared" si="19"/>
        <v>139642.65433532212</v>
      </c>
      <c r="U126" s="87">
        <f t="shared" si="19"/>
        <v>139642.65433532212</v>
      </c>
      <c r="V126" s="87">
        <f t="shared" si="19"/>
        <v>139642.65433532212</v>
      </c>
      <c r="W126" s="87">
        <f t="shared" si="19"/>
        <v>139642.65433532212</v>
      </c>
      <c r="X126" s="87">
        <f t="shared" si="19"/>
        <v>139642.65433532212</v>
      </c>
      <c r="Y126" s="87">
        <f t="shared" si="19"/>
        <v>139642.65433532212</v>
      </c>
      <c r="Z126" s="87">
        <f t="shared" si="19"/>
        <v>139642.65433532212</v>
      </c>
      <c r="AA126" s="87">
        <f t="shared" si="19"/>
        <v>139642.65433532212</v>
      </c>
      <c r="AB126" s="87">
        <f t="shared" si="19"/>
        <v>139642.65433532212</v>
      </c>
      <c r="AC126" s="87">
        <f t="shared" si="19"/>
        <v>167571.18520238655</v>
      </c>
      <c r="AD126" s="87">
        <f t="shared" si="19"/>
        <v>160754.73021110301</v>
      </c>
      <c r="AE126" s="87">
        <f t="shared" si="19"/>
        <v>154215.55474488865</v>
      </c>
      <c r="AF126" s="87">
        <f t="shared" si="19"/>
        <v>147942.379636622</v>
      </c>
      <c r="AG126" s="87">
        <f t="shared" si="19"/>
        <v>141924.3845327594</v>
      </c>
      <c r="AI126" s="149"/>
      <c r="AJ126" s="128"/>
    </row>
    <row r="127" spans="2:36" s="132" customFormat="1" x14ac:dyDescent="0.2">
      <c r="B127" s="86">
        <f>'3. Investeringen'!B124</f>
        <v>110</v>
      </c>
      <c r="C127" s="86" t="str">
        <f>'3. Investeringen'!C124</f>
        <v>Nieuwe investeringen</v>
      </c>
      <c r="D127" s="86" t="str">
        <f>'3. Investeringen'!F124</f>
        <v>AD</v>
      </c>
      <c r="E127" s="121">
        <f>'3. Investeringen'!K124</f>
        <v>2013</v>
      </c>
      <c r="F127" s="173">
        <f>'3. Investeringen'!M124</f>
        <v>39</v>
      </c>
      <c r="G127" s="121">
        <f>'3. Investeringen'!N124</f>
        <v>2013</v>
      </c>
      <c r="H127" s="86">
        <f>'3. Investeringen'!O124</f>
        <v>24843396.282314241</v>
      </c>
      <c r="I127" s="65"/>
      <c r="J127" s="86">
        <f>'6. Investeringen per jaar'!I124</f>
        <v>1</v>
      </c>
      <c r="K127" s="65"/>
      <c r="L127" s="123">
        <f t="shared" si="12"/>
        <v>2052</v>
      </c>
      <c r="M127" s="87">
        <f t="shared" si="13"/>
        <v>19428809.913091905</v>
      </c>
      <c r="N127" s="117">
        <f t="shared" si="14"/>
        <v>30.5</v>
      </c>
      <c r="O127" s="87" t="b">
        <f t="shared" si="15"/>
        <v>0</v>
      </c>
      <c r="P127" s="117">
        <f>INDEX('2. Reguleringsparameters'!$D$44:$E$50,MATCH(C127,'2. Reguleringsparameters'!$B$44:$B$50,0),MATCH(D127,'2. Reguleringsparameters'!$D$43:$E$43,0))</f>
        <v>0.5</v>
      </c>
      <c r="Q127" s="65"/>
      <c r="R127" s="87">
        <f t="shared" si="19"/>
        <v>0</v>
      </c>
      <c r="S127" s="87">
        <f t="shared" si="19"/>
        <v>0</v>
      </c>
      <c r="T127" s="87">
        <f t="shared" si="19"/>
        <v>318505.08054249029</v>
      </c>
      <c r="U127" s="87">
        <f t="shared" si="19"/>
        <v>637010.16108498059</v>
      </c>
      <c r="V127" s="87">
        <f t="shared" si="19"/>
        <v>637010.16108498059</v>
      </c>
      <c r="W127" s="87">
        <f t="shared" si="19"/>
        <v>637010.16108498059</v>
      </c>
      <c r="X127" s="87">
        <f t="shared" si="19"/>
        <v>637010.16108498059</v>
      </c>
      <c r="Y127" s="87">
        <f t="shared" si="19"/>
        <v>637010.16108498059</v>
      </c>
      <c r="Z127" s="87">
        <f t="shared" si="19"/>
        <v>637010.16108498059</v>
      </c>
      <c r="AA127" s="87">
        <f t="shared" si="19"/>
        <v>637010.16108498059</v>
      </c>
      <c r="AB127" s="87">
        <f t="shared" si="19"/>
        <v>637010.16108498059</v>
      </c>
      <c r="AC127" s="87">
        <f t="shared" si="19"/>
        <v>764412.19330197654</v>
      </c>
      <c r="AD127" s="87">
        <f t="shared" si="19"/>
        <v>734336.95946714468</v>
      </c>
      <c r="AE127" s="87">
        <f t="shared" si="19"/>
        <v>705445.01352089643</v>
      </c>
      <c r="AF127" s="87">
        <f t="shared" si="19"/>
        <v>677689.79987417266</v>
      </c>
      <c r="AG127" s="87">
        <f t="shared" si="19"/>
        <v>651026.59463322163</v>
      </c>
      <c r="AI127" s="149"/>
      <c r="AJ127" s="128"/>
    </row>
    <row r="128" spans="2:36" s="132" customFormat="1" x14ac:dyDescent="0.2">
      <c r="B128" s="86">
        <f>'3. Investeringen'!B125</f>
        <v>111</v>
      </c>
      <c r="C128" s="86" t="str">
        <f>'3. Investeringen'!C125</f>
        <v>Nieuwe investeringen</v>
      </c>
      <c r="D128" s="86" t="str">
        <f>'3. Investeringen'!F125</f>
        <v>AD</v>
      </c>
      <c r="E128" s="121">
        <f>'3. Investeringen'!K125</f>
        <v>2013</v>
      </c>
      <c r="F128" s="173">
        <f>'3. Investeringen'!M125</f>
        <v>39</v>
      </c>
      <c r="G128" s="121">
        <f>'3. Investeringen'!N125</f>
        <v>2013</v>
      </c>
      <c r="H128" s="86">
        <f>'3. Investeringen'!O125</f>
        <v>6012499.4541946556</v>
      </c>
      <c r="I128" s="65"/>
      <c r="J128" s="86">
        <f>'6. Investeringen per jaar'!I125</f>
        <v>1</v>
      </c>
      <c r="K128" s="65"/>
      <c r="L128" s="123">
        <f t="shared" si="12"/>
        <v>2052</v>
      </c>
      <c r="M128" s="87">
        <f t="shared" si="13"/>
        <v>4702082.9064855641</v>
      </c>
      <c r="N128" s="117">
        <f t="shared" si="14"/>
        <v>30.5</v>
      </c>
      <c r="O128" s="87" t="b">
        <f t="shared" si="15"/>
        <v>0</v>
      </c>
      <c r="P128" s="117">
        <f>INDEX('2. Reguleringsparameters'!$D$44:$E$50,MATCH(C128,'2. Reguleringsparameters'!$B$44:$B$50,0),MATCH(D128,'2. Reguleringsparameters'!$D$43:$E$43,0))</f>
        <v>0.5</v>
      </c>
      <c r="Q128" s="65"/>
      <c r="R128" s="87">
        <f t="shared" ref="R128:AG137" si="20">$J128*IF($O128,-1,1)*
IF(OR(R$10&gt;$L128,R$10&lt;$E128,$F128=0),0,
IF(R$10&lt;2022,
IF($E128&lt;2011,
VDB(
ABS($H128),
0,
$F128,
R$10-$G128,
IF(R$10-$G128+1&lt;$F128,R$10-$G128+1,$F128),
1),
VDB(
ABS($H128),
0,
$F128,
MAX(0,R$10-$G128-$P128),
IF(R$10-$G128-$P128+1&lt;$F128,R$10-$G128-$P128+1,$F128),
1)),
IF($E128&lt;2022,
VDB(
ABS($M128),
0,
$N128,
R$10-2022,
IF(R$10-2022+1&lt;$N128,R$10-2022+1,$N128),
$G$12),
VDB(
ABS($M128),
0,
$N128,
MAX(0,R$10-2022-$P128),
IF(R$10-2022-$P128+1&lt;$N128,R$10-2022-$P128+1,$N128),
$G$12))
))</f>
        <v>0</v>
      </c>
      <c r="S128" s="87">
        <f t="shared" si="20"/>
        <v>0</v>
      </c>
      <c r="T128" s="87">
        <f t="shared" si="20"/>
        <v>77083.326335828911</v>
      </c>
      <c r="U128" s="87">
        <f t="shared" si="20"/>
        <v>154166.65267165785</v>
      </c>
      <c r="V128" s="87">
        <f t="shared" si="20"/>
        <v>154166.65267165785</v>
      </c>
      <c r="W128" s="87">
        <f t="shared" si="20"/>
        <v>154166.65267165785</v>
      </c>
      <c r="X128" s="87">
        <f t="shared" si="20"/>
        <v>154166.65267165785</v>
      </c>
      <c r="Y128" s="87">
        <f t="shared" si="20"/>
        <v>154166.65267165785</v>
      </c>
      <c r="Z128" s="87">
        <f t="shared" si="20"/>
        <v>154166.65267165785</v>
      </c>
      <c r="AA128" s="87">
        <f t="shared" si="20"/>
        <v>154166.65267165785</v>
      </c>
      <c r="AB128" s="87">
        <f t="shared" si="20"/>
        <v>154166.65267165785</v>
      </c>
      <c r="AC128" s="87">
        <f t="shared" si="20"/>
        <v>184999.98320598938</v>
      </c>
      <c r="AD128" s="87">
        <f t="shared" si="20"/>
        <v>177721.2953421472</v>
      </c>
      <c r="AE128" s="87">
        <f t="shared" si="20"/>
        <v>170728.98208278403</v>
      </c>
      <c r="AF128" s="87">
        <f t="shared" si="20"/>
        <v>164011.77623034662</v>
      </c>
      <c r="AG128" s="87">
        <f t="shared" si="20"/>
        <v>157558.85388685757</v>
      </c>
      <c r="AI128" s="149"/>
      <c r="AJ128" s="128"/>
    </row>
    <row r="129" spans="2:36" s="132" customFormat="1" x14ac:dyDescent="0.2">
      <c r="B129" s="86">
        <f>'3. Investeringen'!B126</f>
        <v>112</v>
      </c>
      <c r="C129" s="86" t="str">
        <f>'3. Investeringen'!C126</f>
        <v>Nieuwe investeringen</v>
      </c>
      <c r="D129" s="86" t="str">
        <f>'3. Investeringen'!F126</f>
        <v>AD</v>
      </c>
      <c r="E129" s="121">
        <f>'3. Investeringen'!K126</f>
        <v>2014</v>
      </c>
      <c r="F129" s="173">
        <f>'3. Investeringen'!M126</f>
        <v>39</v>
      </c>
      <c r="G129" s="121">
        <f>'3. Investeringen'!N126</f>
        <v>2014</v>
      </c>
      <c r="H129" s="86">
        <f>'3. Investeringen'!O126</f>
        <v>25406413.383245185</v>
      </c>
      <c r="I129" s="65"/>
      <c r="J129" s="86">
        <f>'6. Investeringen per jaar'!I126</f>
        <v>1</v>
      </c>
      <c r="K129" s="65"/>
      <c r="L129" s="123">
        <f t="shared" si="12"/>
        <v>2053</v>
      </c>
      <c r="M129" s="87">
        <f t="shared" si="13"/>
        <v>20520564.655698035</v>
      </c>
      <c r="N129" s="117">
        <f t="shared" si="14"/>
        <v>31.5</v>
      </c>
      <c r="O129" s="87" t="b">
        <f t="shared" si="15"/>
        <v>0</v>
      </c>
      <c r="P129" s="117">
        <f>INDEX('2. Reguleringsparameters'!$D$44:$E$50,MATCH(C129,'2. Reguleringsparameters'!$B$44:$B$50,0),MATCH(D129,'2. Reguleringsparameters'!$D$43:$E$43,0))</f>
        <v>0.5</v>
      </c>
      <c r="Q129" s="65"/>
      <c r="R129" s="87">
        <f t="shared" si="20"/>
        <v>0</v>
      </c>
      <c r="S129" s="87">
        <f t="shared" si="20"/>
        <v>0</v>
      </c>
      <c r="T129" s="87">
        <f t="shared" si="20"/>
        <v>0</v>
      </c>
      <c r="U129" s="87">
        <f t="shared" si="20"/>
        <v>325723.24850314338</v>
      </c>
      <c r="V129" s="87">
        <f t="shared" si="20"/>
        <v>651446.49700628675</v>
      </c>
      <c r="W129" s="87">
        <f t="shared" si="20"/>
        <v>651446.49700628675</v>
      </c>
      <c r="X129" s="87">
        <f t="shared" si="20"/>
        <v>651446.49700628675</v>
      </c>
      <c r="Y129" s="87">
        <f t="shared" si="20"/>
        <v>651446.49700628675</v>
      </c>
      <c r="Z129" s="87">
        <f t="shared" si="20"/>
        <v>651446.49700628675</v>
      </c>
      <c r="AA129" s="87">
        <f t="shared" si="20"/>
        <v>651446.49700628675</v>
      </c>
      <c r="AB129" s="87">
        <f t="shared" si="20"/>
        <v>651446.49700628675</v>
      </c>
      <c r="AC129" s="87">
        <f t="shared" si="20"/>
        <v>781735.79640754417</v>
      </c>
      <c r="AD129" s="87">
        <f t="shared" si="20"/>
        <v>751955.38511582813</v>
      </c>
      <c r="AE129" s="87">
        <f t="shared" si="20"/>
        <v>723309.46568284428</v>
      </c>
      <c r="AF129" s="87">
        <f t="shared" si="20"/>
        <v>695754.81937111681</v>
      </c>
      <c r="AG129" s="87">
        <f t="shared" si="20"/>
        <v>669249.87387126475</v>
      </c>
      <c r="AI129" s="149"/>
      <c r="AJ129" s="128"/>
    </row>
    <row r="130" spans="2:36" s="132" customFormat="1" x14ac:dyDescent="0.2">
      <c r="B130" s="86">
        <f>'3. Investeringen'!B127</f>
        <v>113</v>
      </c>
      <c r="C130" s="86" t="str">
        <f>'3. Investeringen'!C127</f>
        <v>Nieuwe investeringen</v>
      </c>
      <c r="D130" s="86" t="str">
        <f>'3. Investeringen'!F127</f>
        <v>AD</v>
      </c>
      <c r="E130" s="121">
        <f>'3. Investeringen'!K127</f>
        <v>2014</v>
      </c>
      <c r="F130" s="173">
        <f>'3. Investeringen'!M127</f>
        <v>39</v>
      </c>
      <c r="G130" s="121">
        <f>'3. Investeringen'!N127</f>
        <v>2014</v>
      </c>
      <c r="H130" s="86">
        <f>'3. Investeringen'!O127</f>
        <v>4258262.5949485926</v>
      </c>
      <c r="I130" s="65"/>
      <c r="J130" s="86">
        <f>'6. Investeringen per jaar'!I127</f>
        <v>1</v>
      </c>
      <c r="K130" s="65"/>
      <c r="L130" s="123">
        <f t="shared" si="12"/>
        <v>2053</v>
      </c>
      <c r="M130" s="87">
        <f t="shared" si="13"/>
        <v>3439365.9420738635</v>
      </c>
      <c r="N130" s="117">
        <f t="shared" si="14"/>
        <v>31.5</v>
      </c>
      <c r="O130" s="87" t="b">
        <f t="shared" si="15"/>
        <v>0</v>
      </c>
      <c r="P130" s="117">
        <f>INDEX('2. Reguleringsparameters'!$D$44:$E$50,MATCH(C130,'2. Reguleringsparameters'!$B$44:$B$50,0),MATCH(D130,'2. Reguleringsparameters'!$D$43:$E$43,0))</f>
        <v>0.5</v>
      </c>
      <c r="Q130" s="65"/>
      <c r="R130" s="87">
        <f t="shared" si="20"/>
        <v>0</v>
      </c>
      <c r="S130" s="87">
        <f t="shared" si="20"/>
        <v>0</v>
      </c>
      <c r="T130" s="87">
        <f t="shared" si="20"/>
        <v>0</v>
      </c>
      <c r="U130" s="87">
        <f t="shared" si="20"/>
        <v>54593.110191648622</v>
      </c>
      <c r="V130" s="87">
        <f t="shared" si="20"/>
        <v>109186.22038329724</v>
      </c>
      <c r="W130" s="87">
        <f t="shared" si="20"/>
        <v>109186.22038329724</v>
      </c>
      <c r="X130" s="87">
        <f t="shared" si="20"/>
        <v>109186.22038329724</v>
      </c>
      <c r="Y130" s="87">
        <f t="shared" si="20"/>
        <v>109186.22038329724</v>
      </c>
      <c r="Z130" s="87">
        <f t="shared" si="20"/>
        <v>109186.22038329724</v>
      </c>
      <c r="AA130" s="87">
        <f t="shared" si="20"/>
        <v>109186.22038329724</v>
      </c>
      <c r="AB130" s="87">
        <f t="shared" si="20"/>
        <v>109186.22038329724</v>
      </c>
      <c r="AC130" s="87">
        <f t="shared" si="20"/>
        <v>131023.4644599567</v>
      </c>
      <c r="AD130" s="87">
        <f t="shared" si="20"/>
        <v>126032.09438529168</v>
      </c>
      <c r="AE130" s="87">
        <f t="shared" si="20"/>
        <v>121230.87174204247</v>
      </c>
      <c r="AF130" s="87">
        <f t="shared" si="20"/>
        <v>116612.55281853609</v>
      </c>
      <c r="AG130" s="87">
        <f t="shared" si="20"/>
        <v>112170.16985402042</v>
      </c>
      <c r="AI130" s="149"/>
      <c r="AJ130" s="128"/>
    </row>
    <row r="131" spans="2:36" s="132" customFormat="1" x14ac:dyDescent="0.2">
      <c r="B131" s="86">
        <f>'3. Investeringen'!B128</f>
        <v>114</v>
      </c>
      <c r="C131" s="86" t="str">
        <f>'3. Investeringen'!C128</f>
        <v>Nieuwe investeringen</v>
      </c>
      <c r="D131" s="86" t="str">
        <f>'3. Investeringen'!F128</f>
        <v>AD</v>
      </c>
      <c r="E131" s="121">
        <f>'3. Investeringen'!K128</f>
        <v>2015</v>
      </c>
      <c r="F131" s="173">
        <f>'3. Investeringen'!M128</f>
        <v>39</v>
      </c>
      <c r="G131" s="121">
        <f>'3. Investeringen'!N128</f>
        <v>2015</v>
      </c>
      <c r="H131" s="86">
        <f>'3. Investeringen'!O128</f>
        <v>22237144.534132209</v>
      </c>
      <c r="I131" s="65"/>
      <c r="J131" s="86">
        <f>'6. Investeringen per jaar'!I128</f>
        <v>1</v>
      </c>
      <c r="K131" s="65"/>
      <c r="L131" s="123">
        <f t="shared" si="12"/>
        <v>2054</v>
      </c>
      <c r="M131" s="87">
        <f t="shared" si="13"/>
        <v>18530953.778443508</v>
      </c>
      <c r="N131" s="117">
        <f t="shared" si="14"/>
        <v>32.5</v>
      </c>
      <c r="O131" s="87" t="b">
        <f t="shared" si="15"/>
        <v>0</v>
      </c>
      <c r="P131" s="117">
        <f>INDEX('2. Reguleringsparameters'!$D$44:$E$50,MATCH(C131,'2. Reguleringsparameters'!$B$44:$B$50,0),MATCH(D131,'2. Reguleringsparameters'!$D$43:$E$43,0))</f>
        <v>0.5</v>
      </c>
      <c r="Q131" s="65"/>
      <c r="R131" s="87">
        <f t="shared" si="20"/>
        <v>0</v>
      </c>
      <c r="S131" s="87">
        <f t="shared" si="20"/>
        <v>0</v>
      </c>
      <c r="T131" s="87">
        <f t="shared" si="20"/>
        <v>0</v>
      </c>
      <c r="U131" s="87">
        <f t="shared" si="20"/>
        <v>0</v>
      </c>
      <c r="V131" s="87">
        <f t="shared" si="20"/>
        <v>285091.59659143857</v>
      </c>
      <c r="W131" s="87">
        <f t="shared" si="20"/>
        <v>570183.19318287715</v>
      </c>
      <c r="X131" s="87">
        <f t="shared" si="20"/>
        <v>570183.19318287715</v>
      </c>
      <c r="Y131" s="87">
        <f t="shared" si="20"/>
        <v>570183.19318287715</v>
      </c>
      <c r="Z131" s="87">
        <f t="shared" si="20"/>
        <v>570183.19318287715</v>
      </c>
      <c r="AA131" s="87">
        <f t="shared" si="20"/>
        <v>570183.19318287715</v>
      </c>
      <c r="AB131" s="87">
        <f t="shared" si="20"/>
        <v>570183.19318287715</v>
      </c>
      <c r="AC131" s="87">
        <f t="shared" si="20"/>
        <v>684219.83181945258</v>
      </c>
      <c r="AD131" s="87">
        <f t="shared" si="20"/>
        <v>658956.33033688809</v>
      </c>
      <c r="AE131" s="87">
        <f t="shared" si="20"/>
        <v>634625.63506291073</v>
      </c>
      <c r="AF131" s="87">
        <f t="shared" si="20"/>
        <v>611193.30392212642</v>
      </c>
      <c r="AG131" s="87">
        <f t="shared" si="20"/>
        <v>588626.16654654022</v>
      </c>
      <c r="AI131" s="149"/>
      <c r="AJ131" s="128"/>
    </row>
    <row r="132" spans="2:36" s="132" customFormat="1" x14ac:dyDescent="0.2">
      <c r="B132" s="86">
        <f>'3. Investeringen'!B129</f>
        <v>115</v>
      </c>
      <c r="C132" s="86" t="str">
        <f>'3. Investeringen'!C129</f>
        <v>Nieuwe investeringen</v>
      </c>
      <c r="D132" s="86" t="str">
        <f>'3. Investeringen'!F129</f>
        <v>AD</v>
      </c>
      <c r="E132" s="121">
        <f>'3. Investeringen'!K129</f>
        <v>2015</v>
      </c>
      <c r="F132" s="173">
        <f>'3. Investeringen'!M129</f>
        <v>39</v>
      </c>
      <c r="G132" s="121">
        <f>'3. Investeringen'!N129</f>
        <v>2015</v>
      </c>
      <c r="H132" s="86">
        <f>'3. Investeringen'!O129</f>
        <v>4414561.3053658828</v>
      </c>
      <c r="I132" s="65"/>
      <c r="J132" s="86">
        <f>'6. Investeringen per jaar'!I129</f>
        <v>1</v>
      </c>
      <c r="K132" s="65"/>
      <c r="L132" s="123">
        <f t="shared" si="12"/>
        <v>2054</v>
      </c>
      <c r="M132" s="87">
        <f t="shared" si="13"/>
        <v>3678801.0878049023</v>
      </c>
      <c r="N132" s="117">
        <f t="shared" si="14"/>
        <v>32.5</v>
      </c>
      <c r="O132" s="87" t="b">
        <f t="shared" si="15"/>
        <v>0</v>
      </c>
      <c r="P132" s="117">
        <f>INDEX('2. Reguleringsparameters'!$D$44:$E$50,MATCH(C132,'2. Reguleringsparameters'!$B$44:$B$50,0),MATCH(D132,'2. Reguleringsparameters'!$D$43:$E$43,0))</f>
        <v>0.5</v>
      </c>
      <c r="Q132" s="65"/>
      <c r="R132" s="87">
        <f t="shared" si="20"/>
        <v>0</v>
      </c>
      <c r="S132" s="87">
        <f t="shared" si="20"/>
        <v>0</v>
      </c>
      <c r="T132" s="87">
        <f t="shared" si="20"/>
        <v>0</v>
      </c>
      <c r="U132" s="87">
        <f t="shared" si="20"/>
        <v>0</v>
      </c>
      <c r="V132" s="87">
        <f t="shared" si="20"/>
        <v>56596.939812383112</v>
      </c>
      <c r="W132" s="87">
        <f t="shared" si="20"/>
        <v>113193.87962476624</v>
      </c>
      <c r="X132" s="87">
        <f t="shared" si="20"/>
        <v>113193.87962476624</v>
      </c>
      <c r="Y132" s="87">
        <f t="shared" si="20"/>
        <v>113193.87962476624</v>
      </c>
      <c r="Z132" s="87">
        <f t="shared" si="20"/>
        <v>113193.87962476624</v>
      </c>
      <c r="AA132" s="87">
        <f t="shared" si="20"/>
        <v>113193.87962476624</v>
      </c>
      <c r="AB132" s="87">
        <f t="shared" si="20"/>
        <v>113193.87962476624</v>
      </c>
      <c r="AC132" s="87">
        <f t="shared" si="20"/>
        <v>135832.65554971946</v>
      </c>
      <c r="AD132" s="87">
        <f t="shared" si="20"/>
        <v>130817.29596019136</v>
      </c>
      <c r="AE132" s="87">
        <f t="shared" si="20"/>
        <v>125987.1188785843</v>
      </c>
      <c r="AF132" s="87">
        <f t="shared" si="20"/>
        <v>121335.2867969135</v>
      </c>
      <c r="AG132" s="87">
        <f t="shared" si="20"/>
        <v>116855.21466902745</v>
      </c>
      <c r="AI132" s="149"/>
      <c r="AJ132" s="128"/>
    </row>
    <row r="133" spans="2:36" s="132" customFormat="1" x14ac:dyDescent="0.2">
      <c r="B133" s="86">
        <f>'3. Investeringen'!B130</f>
        <v>116</v>
      </c>
      <c r="C133" s="86" t="str">
        <f>'3. Investeringen'!C130</f>
        <v>Nieuwe investeringen</v>
      </c>
      <c r="D133" s="86" t="str">
        <f>'3. Investeringen'!F130</f>
        <v>AD</v>
      </c>
      <c r="E133" s="121">
        <f>'3. Investeringen'!K130</f>
        <v>2016</v>
      </c>
      <c r="F133" s="173">
        <f>'3. Investeringen'!M130</f>
        <v>39</v>
      </c>
      <c r="G133" s="121">
        <f>'3. Investeringen'!N130</f>
        <v>2016</v>
      </c>
      <c r="H133" s="86">
        <f>'3. Investeringen'!O130</f>
        <v>32107182.12078172</v>
      </c>
      <c r="I133" s="65"/>
      <c r="J133" s="86">
        <f>'6. Investeringen per jaar'!I130</f>
        <v>1</v>
      </c>
      <c r="K133" s="65"/>
      <c r="L133" s="123">
        <f t="shared" si="12"/>
        <v>2055</v>
      </c>
      <c r="M133" s="87">
        <f t="shared" si="13"/>
        <v>27579246.180671476</v>
      </c>
      <c r="N133" s="117">
        <f t="shared" si="14"/>
        <v>33.5</v>
      </c>
      <c r="O133" s="87" t="b">
        <f t="shared" si="15"/>
        <v>0</v>
      </c>
      <c r="P133" s="117">
        <f>INDEX('2. Reguleringsparameters'!$D$44:$E$50,MATCH(C133,'2. Reguleringsparameters'!$B$44:$B$50,0),MATCH(D133,'2. Reguleringsparameters'!$D$43:$E$43,0))</f>
        <v>0.5</v>
      </c>
      <c r="Q133" s="65"/>
      <c r="R133" s="87">
        <f t="shared" si="20"/>
        <v>0</v>
      </c>
      <c r="S133" s="87">
        <f t="shared" si="20"/>
        <v>0</v>
      </c>
      <c r="T133" s="87">
        <f t="shared" si="20"/>
        <v>0</v>
      </c>
      <c r="U133" s="87">
        <f t="shared" si="20"/>
        <v>0</v>
      </c>
      <c r="V133" s="87">
        <f t="shared" si="20"/>
        <v>0</v>
      </c>
      <c r="W133" s="87">
        <f t="shared" si="20"/>
        <v>411630.54001002206</v>
      </c>
      <c r="X133" s="87">
        <f t="shared" si="20"/>
        <v>823261.080020044</v>
      </c>
      <c r="Y133" s="87">
        <f t="shared" si="20"/>
        <v>823261.080020044</v>
      </c>
      <c r="Z133" s="87">
        <f t="shared" si="20"/>
        <v>823261.080020044</v>
      </c>
      <c r="AA133" s="87">
        <f t="shared" si="20"/>
        <v>823261.080020044</v>
      </c>
      <c r="AB133" s="87">
        <f t="shared" si="20"/>
        <v>823261.080020044</v>
      </c>
      <c r="AC133" s="87">
        <f t="shared" si="20"/>
        <v>987913.29602405289</v>
      </c>
      <c r="AD133" s="87">
        <f t="shared" si="20"/>
        <v>952525.35706199729</v>
      </c>
      <c r="AE133" s="87">
        <f t="shared" si="20"/>
        <v>918405.04576425406</v>
      </c>
      <c r="AF133" s="87">
        <f t="shared" si="20"/>
        <v>885506.9545726988</v>
      </c>
      <c r="AG133" s="87">
        <f t="shared" si="20"/>
        <v>853787.30246860208</v>
      </c>
      <c r="AI133" s="149"/>
      <c r="AJ133" s="128"/>
    </row>
    <row r="134" spans="2:36" s="132" customFormat="1" x14ac:dyDescent="0.2">
      <c r="B134" s="86">
        <f>'3. Investeringen'!B131</f>
        <v>117</v>
      </c>
      <c r="C134" s="86" t="str">
        <f>'3. Investeringen'!C131</f>
        <v>Nieuwe investeringen</v>
      </c>
      <c r="D134" s="86" t="str">
        <f>'3. Investeringen'!F131</f>
        <v>AD</v>
      </c>
      <c r="E134" s="121">
        <f>'3. Investeringen'!K131</f>
        <v>2016</v>
      </c>
      <c r="F134" s="173">
        <f>'3. Investeringen'!M131</f>
        <v>39</v>
      </c>
      <c r="G134" s="121">
        <f>'3. Investeringen'!N131</f>
        <v>2016</v>
      </c>
      <c r="H134" s="86">
        <f>'3. Investeringen'!O131</f>
        <v>-88380.400261723378</v>
      </c>
      <c r="I134" s="65"/>
      <c r="J134" s="86">
        <f>'6. Investeringen per jaar'!I131</f>
        <v>1</v>
      </c>
      <c r="K134" s="65"/>
      <c r="L134" s="123">
        <f t="shared" si="12"/>
        <v>2055</v>
      </c>
      <c r="M134" s="87">
        <f t="shared" si="13"/>
        <v>-75916.497660711102</v>
      </c>
      <c r="N134" s="117">
        <f t="shared" si="14"/>
        <v>33.5</v>
      </c>
      <c r="O134" s="87" t="b">
        <f t="shared" si="15"/>
        <v>1</v>
      </c>
      <c r="P134" s="117">
        <f>INDEX('2. Reguleringsparameters'!$D$44:$E$50,MATCH(C134,'2. Reguleringsparameters'!$B$44:$B$50,0),MATCH(D134,'2. Reguleringsparameters'!$D$43:$E$43,0))</f>
        <v>0.5</v>
      </c>
      <c r="Q134" s="65"/>
      <c r="R134" s="87">
        <f t="shared" si="20"/>
        <v>0</v>
      </c>
      <c r="S134" s="87">
        <f t="shared" si="20"/>
        <v>0</v>
      </c>
      <c r="T134" s="87">
        <f t="shared" si="20"/>
        <v>0</v>
      </c>
      <c r="U134" s="87">
        <f t="shared" si="20"/>
        <v>0</v>
      </c>
      <c r="V134" s="87">
        <f t="shared" si="20"/>
        <v>0</v>
      </c>
      <c r="W134" s="87">
        <f t="shared" si="20"/>
        <v>-1133.0820546374791</v>
      </c>
      <c r="X134" s="87">
        <f t="shared" si="20"/>
        <v>-2266.1641092749587</v>
      </c>
      <c r="Y134" s="87">
        <f t="shared" si="20"/>
        <v>-2266.1641092749587</v>
      </c>
      <c r="Z134" s="87">
        <f t="shared" si="20"/>
        <v>-2266.1641092749587</v>
      </c>
      <c r="AA134" s="87">
        <f t="shared" si="20"/>
        <v>-2266.1641092749587</v>
      </c>
      <c r="AB134" s="87">
        <f t="shared" si="20"/>
        <v>-2266.1641092749587</v>
      </c>
      <c r="AC134" s="87">
        <f t="shared" si="20"/>
        <v>-2719.3969311299502</v>
      </c>
      <c r="AD134" s="87">
        <f t="shared" si="20"/>
        <v>-2621.9856977760414</v>
      </c>
      <c r="AE134" s="87">
        <f t="shared" si="20"/>
        <v>-2528.0638220348105</v>
      </c>
      <c r="AF134" s="87">
        <f t="shared" si="20"/>
        <v>-2437.5063119917727</v>
      </c>
      <c r="AG134" s="87">
        <f t="shared" si="20"/>
        <v>-2350.1926530547539</v>
      </c>
      <c r="AI134" s="149"/>
      <c r="AJ134" s="128"/>
    </row>
    <row r="135" spans="2:36" s="132" customFormat="1" x14ac:dyDescent="0.2">
      <c r="B135" s="86">
        <f>'3. Investeringen'!B132</f>
        <v>118</v>
      </c>
      <c r="C135" s="86" t="str">
        <f>'3. Investeringen'!C132</f>
        <v>Nieuwe investeringen</v>
      </c>
      <c r="D135" s="86" t="str">
        <f>'3. Investeringen'!F132</f>
        <v>AD</v>
      </c>
      <c r="E135" s="121">
        <f>'3. Investeringen'!K132</f>
        <v>2017</v>
      </c>
      <c r="F135" s="173">
        <f>'3. Investeringen'!M132</f>
        <v>39</v>
      </c>
      <c r="G135" s="121">
        <f>'3. Investeringen'!N132</f>
        <v>2017</v>
      </c>
      <c r="H135" s="86">
        <f>'3. Investeringen'!O132</f>
        <v>33427052.022610001</v>
      </c>
      <c r="I135" s="65"/>
      <c r="J135" s="86">
        <f>'6. Investeringen per jaar'!I132</f>
        <v>1</v>
      </c>
      <c r="K135" s="65"/>
      <c r="L135" s="123">
        <f t="shared" si="12"/>
        <v>2056</v>
      </c>
      <c r="M135" s="87">
        <f t="shared" si="13"/>
        <v>29570084.481539614</v>
      </c>
      <c r="N135" s="117">
        <f t="shared" si="14"/>
        <v>34.5</v>
      </c>
      <c r="O135" s="87" t="b">
        <f t="shared" si="15"/>
        <v>0</v>
      </c>
      <c r="P135" s="117">
        <f>INDEX('2. Reguleringsparameters'!$D$44:$E$50,MATCH(C135,'2. Reguleringsparameters'!$B$44:$B$50,0),MATCH(D135,'2. Reguleringsparameters'!$D$43:$E$43,0))</f>
        <v>0.5</v>
      </c>
      <c r="Q135" s="65"/>
      <c r="R135" s="87">
        <f t="shared" si="20"/>
        <v>0</v>
      </c>
      <c r="S135" s="87">
        <f t="shared" si="20"/>
        <v>0</v>
      </c>
      <c r="T135" s="87">
        <f t="shared" si="20"/>
        <v>0</v>
      </c>
      <c r="U135" s="87">
        <f t="shared" si="20"/>
        <v>0</v>
      </c>
      <c r="V135" s="87">
        <f t="shared" si="20"/>
        <v>0</v>
      </c>
      <c r="W135" s="87">
        <f t="shared" si="20"/>
        <v>0</v>
      </c>
      <c r="X135" s="87">
        <f t="shared" si="20"/>
        <v>428551.94900782051</v>
      </c>
      <c r="Y135" s="87">
        <f t="shared" si="20"/>
        <v>857103.89801564103</v>
      </c>
      <c r="Z135" s="87">
        <f t="shared" si="20"/>
        <v>857103.89801564103</v>
      </c>
      <c r="AA135" s="87">
        <f t="shared" si="20"/>
        <v>857103.89801564103</v>
      </c>
      <c r="AB135" s="87">
        <f t="shared" si="20"/>
        <v>857103.89801564103</v>
      </c>
      <c r="AC135" s="87">
        <f t="shared" si="20"/>
        <v>1028524.6776187692</v>
      </c>
      <c r="AD135" s="87">
        <f t="shared" si="20"/>
        <v>992749.90622333379</v>
      </c>
      <c r="AE135" s="87">
        <f t="shared" si="20"/>
        <v>958219.47470252216</v>
      </c>
      <c r="AF135" s="87">
        <f t="shared" si="20"/>
        <v>924890.10166939092</v>
      </c>
      <c r="AG135" s="87">
        <f t="shared" si="20"/>
        <v>892720.01117654261</v>
      </c>
      <c r="AI135" s="149"/>
      <c r="AJ135" s="128"/>
    </row>
    <row r="136" spans="2:36" s="132" customFormat="1" x14ac:dyDescent="0.2">
      <c r="B136" s="86">
        <f>'3. Investeringen'!B133</f>
        <v>119</v>
      </c>
      <c r="C136" s="86" t="str">
        <f>'3. Investeringen'!C133</f>
        <v>Nieuwe investeringen</v>
      </c>
      <c r="D136" s="86" t="str">
        <f>'3. Investeringen'!F133</f>
        <v>AD</v>
      </c>
      <c r="E136" s="121">
        <f>'3. Investeringen'!K133</f>
        <v>2017</v>
      </c>
      <c r="F136" s="173">
        <f>'3. Investeringen'!M133</f>
        <v>39</v>
      </c>
      <c r="G136" s="121">
        <f>'3. Investeringen'!N133</f>
        <v>2017</v>
      </c>
      <c r="H136" s="86">
        <f>'3. Investeringen'!O133</f>
        <v>-97451.579999999842</v>
      </c>
      <c r="I136" s="65"/>
      <c r="J136" s="86">
        <f>'6. Investeringen per jaar'!I133</f>
        <v>1</v>
      </c>
      <c r="K136" s="65"/>
      <c r="L136" s="123">
        <f t="shared" si="12"/>
        <v>2056</v>
      </c>
      <c r="M136" s="87">
        <f t="shared" si="13"/>
        <v>-86207.166923076787</v>
      </c>
      <c r="N136" s="117">
        <f t="shared" si="14"/>
        <v>34.5</v>
      </c>
      <c r="O136" s="87" t="b">
        <f t="shared" si="15"/>
        <v>1</v>
      </c>
      <c r="P136" s="117">
        <f>INDEX('2. Reguleringsparameters'!$D$44:$E$50,MATCH(C136,'2. Reguleringsparameters'!$B$44:$B$50,0),MATCH(D136,'2. Reguleringsparameters'!$D$43:$E$43,0))</f>
        <v>0.5</v>
      </c>
      <c r="Q136" s="65"/>
      <c r="R136" s="87">
        <f t="shared" si="20"/>
        <v>0</v>
      </c>
      <c r="S136" s="87">
        <f t="shared" si="20"/>
        <v>0</v>
      </c>
      <c r="T136" s="87">
        <f t="shared" si="20"/>
        <v>0</v>
      </c>
      <c r="U136" s="87">
        <f t="shared" si="20"/>
        <v>0</v>
      </c>
      <c r="V136" s="87">
        <f t="shared" si="20"/>
        <v>0</v>
      </c>
      <c r="W136" s="87">
        <f t="shared" si="20"/>
        <v>0</v>
      </c>
      <c r="X136" s="87">
        <f t="shared" si="20"/>
        <v>-1249.3792307692288</v>
      </c>
      <c r="Y136" s="87">
        <f t="shared" si="20"/>
        <v>-2498.7584615384571</v>
      </c>
      <c r="Z136" s="87">
        <f t="shared" si="20"/>
        <v>-2498.7584615384571</v>
      </c>
      <c r="AA136" s="87">
        <f t="shared" si="20"/>
        <v>-2498.7584615384571</v>
      </c>
      <c r="AB136" s="87">
        <f t="shared" si="20"/>
        <v>-2498.7584615384571</v>
      </c>
      <c r="AC136" s="87">
        <f t="shared" si="20"/>
        <v>-2998.510153846149</v>
      </c>
      <c r="AD136" s="87">
        <f t="shared" si="20"/>
        <v>-2894.2141484949789</v>
      </c>
      <c r="AE136" s="87">
        <f t="shared" si="20"/>
        <v>-2793.5458302864577</v>
      </c>
      <c r="AF136" s="87">
        <f t="shared" si="20"/>
        <v>-2696.3790187982331</v>
      </c>
      <c r="AG136" s="87">
        <f t="shared" si="20"/>
        <v>-2602.5919224922077</v>
      </c>
      <c r="AI136" s="149"/>
      <c r="AJ136" s="128"/>
    </row>
    <row r="137" spans="2:36" s="132" customFormat="1" x14ac:dyDescent="0.2">
      <c r="B137" s="86">
        <f>'3. Investeringen'!B134</f>
        <v>120</v>
      </c>
      <c r="C137" s="86" t="str">
        <f>'3. Investeringen'!C134</f>
        <v>Nieuwe investeringen</v>
      </c>
      <c r="D137" s="86" t="str">
        <f>'3. Investeringen'!F134</f>
        <v>AD</v>
      </c>
      <c r="E137" s="121">
        <f>'3. Investeringen'!K134</f>
        <v>2018</v>
      </c>
      <c r="F137" s="173">
        <f>'3. Investeringen'!M134</f>
        <v>39</v>
      </c>
      <c r="G137" s="121">
        <f>'3. Investeringen'!N134</f>
        <v>2018</v>
      </c>
      <c r="H137" s="86">
        <f>'3. Investeringen'!O134</f>
        <v>30854535.890999999</v>
      </c>
      <c r="I137" s="65"/>
      <c r="J137" s="86">
        <f>'6. Investeringen per jaar'!I134</f>
        <v>1</v>
      </c>
      <c r="K137" s="65"/>
      <c r="L137" s="123">
        <f t="shared" si="12"/>
        <v>2057</v>
      </c>
      <c r="M137" s="87">
        <f t="shared" si="13"/>
        <v>28085539.080269229</v>
      </c>
      <c r="N137" s="117">
        <f t="shared" si="14"/>
        <v>35.5</v>
      </c>
      <c r="O137" s="87" t="b">
        <f t="shared" si="15"/>
        <v>0</v>
      </c>
      <c r="P137" s="117">
        <f>INDEX('2. Reguleringsparameters'!$D$44:$E$50,MATCH(C137,'2. Reguleringsparameters'!$B$44:$B$50,0),MATCH(D137,'2. Reguleringsparameters'!$D$43:$E$43,0))</f>
        <v>0.5</v>
      </c>
      <c r="Q137" s="65"/>
      <c r="R137" s="87">
        <f t="shared" si="20"/>
        <v>0</v>
      </c>
      <c r="S137" s="87">
        <f t="shared" si="20"/>
        <v>0</v>
      </c>
      <c r="T137" s="87">
        <f t="shared" si="20"/>
        <v>0</v>
      </c>
      <c r="U137" s="87">
        <f t="shared" si="20"/>
        <v>0</v>
      </c>
      <c r="V137" s="87">
        <f t="shared" si="20"/>
        <v>0</v>
      </c>
      <c r="W137" s="87">
        <f t="shared" si="20"/>
        <v>0</v>
      </c>
      <c r="X137" s="87">
        <f t="shared" si="20"/>
        <v>0</v>
      </c>
      <c r="Y137" s="87">
        <f t="shared" si="20"/>
        <v>395570.97296153847</v>
      </c>
      <c r="Z137" s="87">
        <f t="shared" si="20"/>
        <v>791141.94592307694</v>
      </c>
      <c r="AA137" s="87">
        <f t="shared" si="20"/>
        <v>791141.94592307694</v>
      </c>
      <c r="AB137" s="87">
        <f t="shared" si="20"/>
        <v>791141.94592307694</v>
      </c>
      <c r="AC137" s="87">
        <f t="shared" si="20"/>
        <v>949370.33510769217</v>
      </c>
      <c r="AD137" s="87">
        <f t="shared" si="20"/>
        <v>917278.94349841808</v>
      </c>
      <c r="AE137" s="87">
        <f t="shared" si="20"/>
        <v>886272.33132382366</v>
      </c>
      <c r="AF137" s="87">
        <f t="shared" si="20"/>
        <v>856313.82998330006</v>
      </c>
      <c r="AG137" s="87">
        <f t="shared" si="20"/>
        <v>827368.01037823071</v>
      </c>
      <c r="AI137" s="149"/>
      <c r="AJ137" s="128"/>
    </row>
    <row r="138" spans="2:36" s="132" customFormat="1" x14ac:dyDescent="0.2">
      <c r="B138" s="86">
        <f>'3. Investeringen'!B135</f>
        <v>121</v>
      </c>
      <c r="C138" s="86" t="str">
        <f>'3. Investeringen'!C135</f>
        <v>Nieuwe investeringen</v>
      </c>
      <c r="D138" s="86" t="str">
        <f>'3. Investeringen'!F135</f>
        <v>AD</v>
      </c>
      <c r="E138" s="121">
        <f>'3. Investeringen'!K135</f>
        <v>2018</v>
      </c>
      <c r="F138" s="173">
        <f>'3. Investeringen'!M135</f>
        <v>39</v>
      </c>
      <c r="G138" s="121">
        <f>'3. Investeringen'!N135</f>
        <v>2018</v>
      </c>
      <c r="H138" s="86">
        <f>'3. Investeringen'!O135</f>
        <v>488300.04999999981</v>
      </c>
      <c r="I138" s="65"/>
      <c r="J138" s="86">
        <f>'6. Investeringen per jaar'!I135</f>
        <v>1</v>
      </c>
      <c r="K138" s="65"/>
      <c r="L138" s="123">
        <f t="shared" si="12"/>
        <v>2057</v>
      </c>
      <c r="M138" s="87">
        <f t="shared" si="13"/>
        <v>444478.25064102549</v>
      </c>
      <c r="N138" s="117">
        <f t="shared" si="14"/>
        <v>35.5</v>
      </c>
      <c r="O138" s="87" t="b">
        <f t="shared" si="15"/>
        <v>0</v>
      </c>
      <c r="P138" s="117">
        <f>INDEX('2. Reguleringsparameters'!$D$44:$E$50,MATCH(C138,'2. Reguleringsparameters'!$B$44:$B$50,0),MATCH(D138,'2. Reguleringsparameters'!$D$43:$E$43,0))</f>
        <v>0.5</v>
      </c>
      <c r="Q138" s="65"/>
      <c r="R138" s="87">
        <f t="shared" ref="R138:AG147" si="21">$J138*IF($O138,-1,1)*
IF(OR(R$10&gt;$L138,R$10&lt;$E138,$F138=0),0,
IF(R$10&lt;2022,
IF($E138&lt;2011,
VDB(
ABS($H138),
0,
$F138,
R$10-$G138,
IF(R$10-$G138+1&lt;$F138,R$10-$G138+1,$F138),
1),
VDB(
ABS($H138),
0,
$F138,
MAX(0,R$10-$G138-$P138),
IF(R$10-$G138-$P138+1&lt;$F138,R$10-$G138-$P138+1,$F138),
1)),
IF($E138&lt;2022,
VDB(
ABS($M138),
0,
$N138,
R$10-2022,
IF(R$10-2022+1&lt;$N138,R$10-2022+1,$N138),
$G$12),
VDB(
ABS($M138),
0,
$N138,
MAX(0,R$10-2022-$P138),
IF(R$10-2022-$P138+1&lt;$N138,R$10-2022-$P138+1,$N138),
$G$12))
))</f>
        <v>0</v>
      </c>
      <c r="S138" s="87">
        <f t="shared" si="21"/>
        <v>0</v>
      </c>
      <c r="T138" s="87">
        <f t="shared" si="21"/>
        <v>0</v>
      </c>
      <c r="U138" s="87">
        <f t="shared" si="21"/>
        <v>0</v>
      </c>
      <c r="V138" s="87">
        <f t="shared" si="21"/>
        <v>0</v>
      </c>
      <c r="W138" s="87">
        <f t="shared" si="21"/>
        <v>0</v>
      </c>
      <c r="X138" s="87">
        <f t="shared" si="21"/>
        <v>0</v>
      </c>
      <c r="Y138" s="87">
        <f t="shared" si="21"/>
        <v>6260.2570512820485</v>
      </c>
      <c r="Z138" s="87">
        <f t="shared" si="21"/>
        <v>12520.514102564099</v>
      </c>
      <c r="AA138" s="87">
        <f t="shared" si="21"/>
        <v>12520.514102564099</v>
      </c>
      <c r="AB138" s="87">
        <f t="shared" si="21"/>
        <v>12520.514102564099</v>
      </c>
      <c r="AC138" s="87">
        <f t="shared" si="21"/>
        <v>15024.616923076916</v>
      </c>
      <c r="AD138" s="87">
        <f t="shared" si="21"/>
        <v>14516.742548212345</v>
      </c>
      <c r="AE138" s="87">
        <f t="shared" si="21"/>
        <v>14026.035757850237</v>
      </c>
      <c r="AF138" s="87">
        <f t="shared" si="21"/>
        <v>13551.916239275019</v>
      </c>
      <c r="AG138" s="87">
        <f t="shared" si="21"/>
        <v>13093.823295975581</v>
      </c>
      <c r="AI138" s="149"/>
      <c r="AJ138" s="128"/>
    </row>
    <row r="139" spans="2:36" s="132" customFormat="1" x14ac:dyDescent="0.2">
      <c r="B139" s="86">
        <f>'3. Investeringen'!B136</f>
        <v>122</v>
      </c>
      <c r="C139" s="86" t="str">
        <f>'3. Investeringen'!C136</f>
        <v>Nieuwe investeringen</v>
      </c>
      <c r="D139" s="86" t="str">
        <f>'3. Investeringen'!F136</f>
        <v>AD</v>
      </c>
      <c r="E139" s="121">
        <f>'3. Investeringen'!K136</f>
        <v>2019</v>
      </c>
      <c r="F139" s="173">
        <f>'3. Investeringen'!M136</f>
        <v>39</v>
      </c>
      <c r="G139" s="121">
        <f>'3. Investeringen'!N136</f>
        <v>2019</v>
      </c>
      <c r="H139" s="86">
        <f>'3. Investeringen'!O136</f>
        <v>43853740.602300003</v>
      </c>
      <c r="I139" s="65"/>
      <c r="J139" s="86">
        <f>'6. Investeringen per jaar'!I136</f>
        <v>1</v>
      </c>
      <c r="K139" s="65"/>
      <c r="L139" s="123">
        <f t="shared" si="12"/>
        <v>2058</v>
      </c>
      <c r="M139" s="87">
        <f t="shared" si="13"/>
        <v>41042603.384203851</v>
      </c>
      <c r="N139" s="117">
        <f t="shared" si="14"/>
        <v>36.5</v>
      </c>
      <c r="O139" s="87" t="b">
        <f t="shared" si="15"/>
        <v>0</v>
      </c>
      <c r="P139" s="117">
        <f>INDEX('2. Reguleringsparameters'!$D$44:$E$50,MATCH(C139,'2. Reguleringsparameters'!$B$44:$B$50,0),MATCH(D139,'2. Reguleringsparameters'!$D$43:$E$43,0))</f>
        <v>0.5</v>
      </c>
      <c r="Q139" s="65"/>
      <c r="R139" s="87">
        <f t="shared" si="21"/>
        <v>0</v>
      </c>
      <c r="S139" s="87">
        <f t="shared" si="21"/>
        <v>0</v>
      </c>
      <c r="T139" s="87">
        <f t="shared" si="21"/>
        <v>0</v>
      </c>
      <c r="U139" s="87">
        <f t="shared" si="21"/>
        <v>0</v>
      </c>
      <c r="V139" s="87">
        <f t="shared" si="21"/>
        <v>0</v>
      </c>
      <c r="W139" s="87">
        <f t="shared" si="21"/>
        <v>0</v>
      </c>
      <c r="X139" s="87">
        <f t="shared" si="21"/>
        <v>0</v>
      </c>
      <c r="Y139" s="87">
        <f t="shared" si="21"/>
        <v>0</v>
      </c>
      <c r="Z139" s="87">
        <f t="shared" si="21"/>
        <v>562227.44361923076</v>
      </c>
      <c r="AA139" s="87">
        <f t="shared" si="21"/>
        <v>1124454.8872384618</v>
      </c>
      <c r="AB139" s="87">
        <f t="shared" si="21"/>
        <v>1124454.8872384618</v>
      </c>
      <c r="AC139" s="87">
        <f t="shared" si="21"/>
        <v>1349345.8646861538</v>
      </c>
      <c r="AD139" s="87">
        <f t="shared" si="21"/>
        <v>1304983.8088608556</v>
      </c>
      <c r="AE139" s="87">
        <f t="shared" si="21"/>
        <v>1262080.2315832386</v>
      </c>
      <c r="AF139" s="87">
        <f t="shared" si="21"/>
        <v>1220587.1828736528</v>
      </c>
      <c r="AG139" s="87">
        <f t="shared" si="21"/>
        <v>1180458.2891901354</v>
      </c>
      <c r="AI139" s="149"/>
      <c r="AJ139" s="128"/>
    </row>
    <row r="140" spans="2:36" s="132" customFormat="1" x14ac:dyDescent="0.2">
      <c r="B140" s="86">
        <f>'3. Investeringen'!B137</f>
        <v>123</v>
      </c>
      <c r="C140" s="86" t="str">
        <f>'3. Investeringen'!C137</f>
        <v>Nieuwe investeringen</v>
      </c>
      <c r="D140" s="86" t="str">
        <f>'3. Investeringen'!F137</f>
        <v>AD</v>
      </c>
      <c r="E140" s="121">
        <f>'3. Investeringen'!K137</f>
        <v>2019</v>
      </c>
      <c r="F140" s="173">
        <f>'3. Investeringen'!M137</f>
        <v>39</v>
      </c>
      <c r="G140" s="121">
        <f>'3. Investeringen'!N137</f>
        <v>2019</v>
      </c>
      <c r="H140" s="86">
        <f>'3. Investeringen'!O137</f>
        <v>464358.26</v>
      </c>
      <c r="I140" s="65"/>
      <c r="J140" s="86">
        <f>'6. Investeringen per jaar'!I137</f>
        <v>1</v>
      </c>
      <c r="K140" s="65"/>
      <c r="L140" s="123">
        <f t="shared" si="12"/>
        <v>2058</v>
      </c>
      <c r="M140" s="87">
        <f t="shared" si="13"/>
        <v>434591.70487179491</v>
      </c>
      <c r="N140" s="117">
        <f t="shared" si="14"/>
        <v>36.5</v>
      </c>
      <c r="O140" s="87" t="b">
        <f t="shared" si="15"/>
        <v>0</v>
      </c>
      <c r="P140" s="117">
        <f>INDEX('2. Reguleringsparameters'!$D$44:$E$50,MATCH(C140,'2. Reguleringsparameters'!$B$44:$B$50,0),MATCH(D140,'2. Reguleringsparameters'!$D$43:$E$43,0))</f>
        <v>0.5</v>
      </c>
      <c r="Q140" s="65"/>
      <c r="R140" s="87">
        <f t="shared" si="21"/>
        <v>0</v>
      </c>
      <c r="S140" s="87">
        <f t="shared" si="21"/>
        <v>0</v>
      </c>
      <c r="T140" s="87">
        <f t="shared" si="21"/>
        <v>0</v>
      </c>
      <c r="U140" s="87">
        <f t="shared" si="21"/>
        <v>0</v>
      </c>
      <c r="V140" s="87">
        <f t="shared" si="21"/>
        <v>0</v>
      </c>
      <c r="W140" s="87">
        <f t="shared" si="21"/>
        <v>0</v>
      </c>
      <c r="X140" s="87">
        <f t="shared" si="21"/>
        <v>0</v>
      </c>
      <c r="Y140" s="87">
        <f t="shared" si="21"/>
        <v>0</v>
      </c>
      <c r="Z140" s="87">
        <f t="shared" si="21"/>
        <v>5953.3110256410255</v>
      </c>
      <c r="AA140" s="87">
        <f t="shared" si="21"/>
        <v>11906.622051282051</v>
      </c>
      <c r="AB140" s="87">
        <f t="shared" si="21"/>
        <v>11906.622051282051</v>
      </c>
      <c r="AC140" s="87">
        <f t="shared" si="21"/>
        <v>14287.94646153846</v>
      </c>
      <c r="AD140" s="87">
        <f t="shared" si="21"/>
        <v>13818.205755953637</v>
      </c>
      <c r="AE140" s="87">
        <f t="shared" si="21"/>
        <v>13363.908580415435</v>
      </c>
      <c r="AF140" s="87">
        <f t="shared" si="21"/>
        <v>12924.547202429174</v>
      </c>
      <c r="AG140" s="87">
        <f t="shared" si="21"/>
        <v>12499.63058207534</v>
      </c>
      <c r="AI140" s="149"/>
      <c r="AJ140" s="128"/>
    </row>
    <row r="141" spans="2:36" s="132" customFormat="1" x14ac:dyDescent="0.2">
      <c r="B141" s="86">
        <f>'3. Investeringen'!B138</f>
        <v>124</v>
      </c>
      <c r="C141" s="86" t="str">
        <f>'3. Investeringen'!C138</f>
        <v>Start-GAW excl. bijzonderheden</v>
      </c>
      <c r="D141" s="86" t="str">
        <f>'3. Investeringen'!F138</f>
        <v>AD</v>
      </c>
      <c r="E141" s="121">
        <f>'3. Investeringen'!K138</f>
        <v>2008</v>
      </c>
      <c r="F141" s="173">
        <f>'3. Investeringen'!M138</f>
        <v>26</v>
      </c>
      <c r="G141" s="121">
        <f>'3. Investeringen'!N138</f>
        <v>2011</v>
      </c>
      <c r="H141" s="86">
        <f>'3. Investeringen'!O138</f>
        <v>14234154.7722458</v>
      </c>
      <c r="I141" s="65"/>
      <c r="J141" s="86">
        <f>'6. Investeringen per jaar'!I138</f>
        <v>1</v>
      </c>
      <c r="K141" s="65"/>
      <c r="L141" s="123">
        <f t="shared" si="12"/>
        <v>2037</v>
      </c>
      <c r="M141" s="87">
        <f t="shared" si="13"/>
        <v>8212012.3686033469</v>
      </c>
      <c r="N141" s="117">
        <f t="shared" si="14"/>
        <v>15</v>
      </c>
      <c r="O141" s="87" t="b">
        <f t="shared" si="15"/>
        <v>0</v>
      </c>
      <c r="P141" s="117">
        <f>INDEX('2. Reguleringsparameters'!$D$44:$E$50,MATCH(C141,'2. Reguleringsparameters'!$B$44:$B$50,0),MATCH(D141,'2. Reguleringsparameters'!$D$43:$E$43,0))</f>
        <v>1</v>
      </c>
      <c r="Q141" s="65"/>
      <c r="R141" s="87">
        <f t="shared" si="21"/>
        <v>547467.49124022305</v>
      </c>
      <c r="S141" s="87">
        <f t="shared" si="21"/>
        <v>547467.49124022305</v>
      </c>
      <c r="T141" s="87">
        <f t="shared" si="21"/>
        <v>547467.49124022305</v>
      </c>
      <c r="U141" s="87">
        <f t="shared" si="21"/>
        <v>547467.49124022305</v>
      </c>
      <c r="V141" s="87">
        <f t="shared" si="21"/>
        <v>547467.49124022305</v>
      </c>
      <c r="W141" s="87">
        <f t="shared" si="21"/>
        <v>547467.49124022305</v>
      </c>
      <c r="X141" s="87">
        <f t="shared" si="21"/>
        <v>547467.49124022305</v>
      </c>
      <c r="Y141" s="87">
        <f t="shared" si="21"/>
        <v>547467.49124022305</v>
      </c>
      <c r="Z141" s="87">
        <f t="shared" si="21"/>
        <v>547467.49124022305</v>
      </c>
      <c r="AA141" s="87">
        <f t="shared" si="21"/>
        <v>547467.49124022305</v>
      </c>
      <c r="AB141" s="87">
        <f t="shared" si="21"/>
        <v>547467.49124022305</v>
      </c>
      <c r="AC141" s="87">
        <f t="shared" si="21"/>
        <v>656960.98948826781</v>
      </c>
      <c r="AD141" s="87">
        <f t="shared" si="21"/>
        <v>604404.11032920633</v>
      </c>
      <c r="AE141" s="87">
        <f t="shared" si="21"/>
        <v>556051.7815028698</v>
      </c>
      <c r="AF141" s="87">
        <f t="shared" si="21"/>
        <v>532882.95727358351</v>
      </c>
      <c r="AG141" s="87">
        <f t="shared" si="21"/>
        <v>532882.95727358351</v>
      </c>
      <c r="AI141" s="149"/>
      <c r="AJ141" s="128"/>
    </row>
    <row r="142" spans="2:36" s="132" customFormat="1" x14ac:dyDescent="0.2">
      <c r="B142" s="86">
        <f>'3. Investeringen'!B139</f>
        <v>125</v>
      </c>
      <c r="C142" s="86" t="str">
        <f>'3. Investeringen'!C139</f>
        <v>Start-GAW excl. bijzonderheden</v>
      </c>
      <c r="D142" s="86" t="str">
        <f>'3. Investeringen'!F139</f>
        <v>TD</v>
      </c>
      <c r="E142" s="121">
        <f>'3. Investeringen'!K139</f>
        <v>2004</v>
      </c>
      <c r="F142" s="173">
        <f>'3. Investeringen'!M139</f>
        <v>30.700000000000045</v>
      </c>
      <c r="G142" s="121">
        <f>'3. Investeringen'!N139</f>
        <v>2011</v>
      </c>
      <c r="H142" s="86">
        <f>'3. Investeringen'!O139</f>
        <v>179301879.33156499</v>
      </c>
      <c r="I142" s="65"/>
      <c r="J142" s="86">
        <f>'6. Investeringen per jaar'!I139</f>
        <v>1</v>
      </c>
      <c r="K142" s="65"/>
      <c r="L142" s="123">
        <f t="shared" si="12"/>
        <v>2040.7</v>
      </c>
      <c r="M142" s="87">
        <f t="shared" si="13"/>
        <v>115056906.28116721</v>
      </c>
      <c r="N142" s="117">
        <f t="shared" si="14"/>
        <v>19.700000000000045</v>
      </c>
      <c r="O142" s="87" t="b">
        <f t="shared" si="15"/>
        <v>0</v>
      </c>
      <c r="P142" s="117">
        <f>INDEX('2. Reguleringsparameters'!$D$44:$E$50,MATCH(C142,'2. Reguleringsparameters'!$B$44:$B$50,0),MATCH(D142,'2. Reguleringsparameters'!$D$43:$E$43,0))</f>
        <v>0</v>
      </c>
      <c r="Q142" s="65"/>
      <c r="R142" s="87">
        <f t="shared" si="21"/>
        <v>5840452.095490708</v>
      </c>
      <c r="S142" s="87">
        <f t="shared" si="21"/>
        <v>5840452.095490708</v>
      </c>
      <c r="T142" s="87">
        <f t="shared" si="21"/>
        <v>5840452.095490708</v>
      </c>
      <c r="U142" s="87">
        <f t="shared" si="21"/>
        <v>5840452.095490708</v>
      </c>
      <c r="V142" s="87">
        <f t="shared" si="21"/>
        <v>5840452.095490708</v>
      </c>
      <c r="W142" s="87">
        <f t="shared" si="21"/>
        <v>5840452.095490708</v>
      </c>
      <c r="X142" s="87">
        <f t="shared" si="21"/>
        <v>5840452.095490708</v>
      </c>
      <c r="Y142" s="87">
        <f t="shared" si="21"/>
        <v>5840452.095490708</v>
      </c>
      <c r="Z142" s="87">
        <f t="shared" si="21"/>
        <v>5840452.095490708</v>
      </c>
      <c r="AA142" s="87">
        <f t="shared" si="21"/>
        <v>5840452.095490708</v>
      </c>
      <c r="AB142" s="87">
        <f t="shared" si="21"/>
        <v>5840452.095490708</v>
      </c>
      <c r="AC142" s="87">
        <f t="shared" si="21"/>
        <v>7008542.5145888487</v>
      </c>
      <c r="AD142" s="87">
        <f t="shared" si="21"/>
        <v>6581626.2192839459</v>
      </c>
      <c r="AE142" s="87">
        <f t="shared" si="21"/>
        <v>6180714.9775001528</v>
      </c>
      <c r="AF142" s="87">
        <f t="shared" si="21"/>
        <v>5804224.7250635959</v>
      </c>
      <c r="AG142" s="87">
        <f t="shared" si="21"/>
        <v>5699477.5697280513</v>
      </c>
      <c r="AI142" s="149"/>
      <c r="AJ142" s="128"/>
    </row>
    <row r="143" spans="2:36" s="137" customFormat="1" x14ac:dyDescent="0.2">
      <c r="B143" s="86">
        <f>'3. Investeringen'!B140</f>
        <v>126</v>
      </c>
      <c r="C143" s="86" t="str">
        <f>'3. Investeringen'!C140</f>
        <v>Precario</v>
      </c>
      <c r="D143" s="86" t="str">
        <f>'3. Investeringen'!F140</f>
        <v>TD</v>
      </c>
      <c r="E143" s="121">
        <f>'3. Investeringen'!K140</f>
        <v>2004</v>
      </c>
      <c r="F143" s="173">
        <f>'3. Investeringen'!M140</f>
        <v>12</v>
      </c>
      <c r="G143" s="121">
        <f>'3. Investeringen'!N140</f>
        <v>2011</v>
      </c>
      <c r="H143" s="86">
        <f>'3. Investeringen'!O140</f>
        <v>8775789.4736842103</v>
      </c>
      <c r="I143" s="65"/>
      <c r="J143" s="86">
        <f>'6. Investeringen per jaar'!I140</f>
        <v>1</v>
      </c>
      <c r="K143" s="65"/>
      <c r="L143" s="123">
        <f t="shared" si="12"/>
        <v>2022</v>
      </c>
      <c r="M143" s="87">
        <f t="shared" si="13"/>
        <v>731315.78947368264</v>
      </c>
      <c r="N143" s="117">
        <f t="shared" si="14"/>
        <v>1</v>
      </c>
      <c r="O143" s="87" t="b">
        <f t="shared" si="15"/>
        <v>0</v>
      </c>
      <c r="P143" s="117">
        <f>INDEX('2. Reguleringsparameters'!$D$44:$E$50,MATCH(C143,'2. Reguleringsparameters'!$B$44:$B$50,0),MATCH(D143,'2. Reguleringsparameters'!$D$43:$E$43,0))</f>
        <v>0</v>
      </c>
      <c r="Q143" s="65"/>
      <c r="R143" s="87">
        <f t="shared" si="21"/>
        <v>731315.78947368416</v>
      </c>
      <c r="S143" s="87">
        <f t="shared" si="21"/>
        <v>731315.78947368416</v>
      </c>
      <c r="T143" s="87">
        <f t="shared" si="21"/>
        <v>731315.78947368416</v>
      </c>
      <c r="U143" s="87">
        <f t="shared" si="21"/>
        <v>731315.78947368416</v>
      </c>
      <c r="V143" s="87">
        <f t="shared" si="21"/>
        <v>731315.78947368416</v>
      </c>
      <c r="W143" s="87">
        <f t="shared" si="21"/>
        <v>731315.78947368416</v>
      </c>
      <c r="X143" s="87">
        <f t="shared" si="21"/>
        <v>731315.78947368416</v>
      </c>
      <c r="Y143" s="87">
        <f t="shared" si="21"/>
        <v>731315.78947368416</v>
      </c>
      <c r="Z143" s="87">
        <f t="shared" si="21"/>
        <v>731315.78947368416</v>
      </c>
      <c r="AA143" s="87">
        <f t="shared" si="21"/>
        <v>731315.78947368416</v>
      </c>
      <c r="AB143" s="87">
        <f t="shared" si="21"/>
        <v>731315.78947368416</v>
      </c>
      <c r="AC143" s="87">
        <f t="shared" si="21"/>
        <v>731315.78947368264</v>
      </c>
      <c r="AD143" s="87">
        <f t="shared" si="21"/>
        <v>0</v>
      </c>
      <c r="AE143" s="87">
        <f t="shared" si="21"/>
        <v>0</v>
      </c>
      <c r="AF143" s="87">
        <f t="shared" si="21"/>
        <v>0</v>
      </c>
      <c r="AG143" s="87">
        <f t="shared" si="21"/>
        <v>0</v>
      </c>
      <c r="AI143" s="149"/>
      <c r="AJ143" s="128"/>
    </row>
    <row r="144" spans="2:36" s="132" customFormat="1" x14ac:dyDescent="0.2">
      <c r="B144" s="86">
        <f>'3. Investeringen'!B141</f>
        <v>127</v>
      </c>
      <c r="C144" s="86" t="str">
        <f>'3. Investeringen'!C141</f>
        <v>Nieuwe investeringen</v>
      </c>
      <c r="D144" s="86" t="str">
        <f>'3. Investeringen'!F141</f>
        <v>TD</v>
      </c>
      <c r="E144" s="121">
        <f>'3. Investeringen'!K141</f>
        <v>2004</v>
      </c>
      <c r="F144" s="173">
        <f>'3. Investeringen'!M141</f>
        <v>48.5</v>
      </c>
      <c r="G144" s="121">
        <f>'3. Investeringen'!N141</f>
        <v>2011</v>
      </c>
      <c r="H144" s="86">
        <f>'3. Investeringen'!O141</f>
        <v>219059.91472727276</v>
      </c>
      <c r="I144" s="65"/>
      <c r="J144" s="86">
        <f>'6. Investeringen per jaar'!I141</f>
        <v>1</v>
      </c>
      <c r="K144" s="65"/>
      <c r="L144" s="123">
        <f t="shared" si="12"/>
        <v>2059.5</v>
      </c>
      <c r="M144" s="87">
        <f t="shared" si="13"/>
        <v>169376.22272727275</v>
      </c>
      <c r="N144" s="117">
        <f t="shared" si="14"/>
        <v>37.5</v>
      </c>
      <c r="O144" s="87" t="b">
        <f t="shared" si="15"/>
        <v>0</v>
      </c>
      <c r="P144" s="117">
        <f>INDEX('2. Reguleringsparameters'!$D$44:$E$50,MATCH(C144,'2. Reguleringsparameters'!$B$44:$B$50,0),MATCH(D144,'2. Reguleringsparameters'!$D$43:$E$43,0))</f>
        <v>0.5</v>
      </c>
      <c r="Q144" s="65"/>
      <c r="R144" s="87">
        <f t="shared" si="21"/>
        <v>4516.6992727272736</v>
      </c>
      <c r="S144" s="87">
        <f t="shared" si="21"/>
        <v>4516.6992727272736</v>
      </c>
      <c r="T144" s="87">
        <f t="shared" si="21"/>
        <v>4516.6992727272736</v>
      </c>
      <c r="U144" s="87">
        <f t="shared" si="21"/>
        <v>4516.6992727272736</v>
      </c>
      <c r="V144" s="87">
        <f t="shared" si="21"/>
        <v>4516.6992727272736</v>
      </c>
      <c r="W144" s="87">
        <f t="shared" si="21"/>
        <v>4516.6992727272736</v>
      </c>
      <c r="X144" s="87">
        <f t="shared" si="21"/>
        <v>4516.6992727272736</v>
      </c>
      <c r="Y144" s="87">
        <f t="shared" si="21"/>
        <v>4516.6992727272736</v>
      </c>
      <c r="Z144" s="87">
        <f t="shared" si="21"/>
        <v>4516.6992727272736</v>
      </c>
      <c r="AA144" s="87">
        <f t="shared" si="21"/>
        <v>4516.6992727272736</v>
      </c>
      <c r="AB144" s="87">
        <f t="shared" si="21"/>
        <v>4516.6992727272736</v>
      </c>
      <c r="AC144" s="87">
        <f t="shared" si="21"/>
        <v>5420.0391272727284</v>
      </c>
      <c r="AD144" s="87">
        <f t="shared" si="21"/>
        <v>5246.597875200001</v>
      </c>
      <c r="AE144" s="87">
        <f t="shared" si="21"/>
        <v>5078.7067431936002</v>
      </c>
      <c r="AF144" s="87">
        <f t="shared" si="21"/>
        <v>4916.1881274114057</v>
      </c>
      <c r="AG144" s="87">
        <f t="shared" si="21"/>
        <v>4758.8701073342409</v>
      </c>
      <c r="AI144" s="149"/>
      <c r="AJ144" s="128"/>
    </row>
    <row r="145" spans="2:36" s="132" customFormat="1" x14ac:dyDescent="0.2">
      <c r="B145" s="86">
        <f>'3. Investeringen'!B142</f>
        <v>128</v>
      </c>
      <c r="C145" s="86" t="str">
        <f>'3. Investeringen'!C142</f>
        <v>Nieuwe investeringen</v>
      </c>
      <c r="D145" s="86" t="str">
        <f>'3. Investeringen'!F142</f>
        <v>TD</v>
      </c>
      <c r="E145" s="121">
        <f>'3. Investeringen'!K142</f>
        <v>2004</v>
      </c>
      <c r="F145" s="173">
        <f>'3. Investeringen'!M142</f>
        <v>38.5</v>
      </c>
      <c r="G145" s="121">
        <f>'3. Investeringen'!N142</f>
        <v>2011</v>
      </c>
      <c r="H145" s="86">
        <f>'3. Investeringen'!O142</f>
        <v>426290.4714444445</v>
      </c>
      <c r="I145" s="65"/>
      <c r="J145" s="86">
        <f>'6. Investeringen per jaar'!I142</f>
        <v>1</v>
      </c>
      <c r="K145" s="65"/>
      <c r="L145" s="123">
        <f t="shared" si="12"/>
        <v>2049.5</v>
      </c>
      <c r="M145" s="87">
        <f t="shared" si="13"/>
        <v>304493.19388888893</v>
      </c>
      <c r="N145" s="117">
        <f t="shared" si="14"/>
        <v>27.5</v>
      </c>
      <c r="O145" s="87" t="b">
        <f t="shared" si="15"/>
        <v>0</v>
      </c>
      <c r="P145" s="117">
        <f>INDEX('2. Reguleringsparameters'!$D$44:$E$50,MATCH(C145,'2. Reguleringsparameters'!$B$44:$B$50,0),MATCH(D145,'2. Reguleringsparameters'!$D$43:$E$43,0))</f>
        <v>0.5</v>
      </c>
      <c r="Q145" s="65"/>
      <c r="R145" s="87">
        <f t="shared" si="21"/>
        <v>11072.47977777778</v>
      </c>
      <c r="S145" s="87">
        <f t="shared" si="21"/>
        <v>11072.479777777779</v>
      </c>
      <c r="T145" s="87">
        <f t="shared" si="21"/>
        <v>11072.479777777779</v>
      </c>
      <c r="U145" s="87">
        <f t="shared" si="21"/>
        <v>11072.479777777779</v>
      </c>
      <c r="V145" s="87">
        <f t="shared" si="21"/>
        <v>11072.479777777779</v>
      </c>
      <c r="W145" s="87">
        <f t="shared" si="21"/>
        <v>11072.479777777779</v>
      </c>
      <c r="X145" s="87">
        <f t="shared" si="21"/>
        <v>11072.479777777779</v>
      </c>
      <c r="Y145" s="87">
        <f t="shared" si="21"/>
        <v>11072.479777777779</v>
      </c>
      <c r="Z145" s="87">
        <f t="shared" si="21"/>
        <v>11072.479777777779</v>
      </c>
      <c r="AA145" s="87">
        <f t="shared" si="21"/>
        <v>11072.479777777779</v>
      </c>
      <c r="AB145" s="87">
        <f t="shared" si="21"/>
        <v>11072.479777777779</v>
      </c>
      <c r="AC145" s="87">
        <f t="shared" si="21"/>
        <v>13286.975733333335</v>
      </c>
      <c r="AD145" s="87">
        <f t="shared" si="21"/>
        <v>12707.180428606061</v>
      </c>
      <c r="AE145" s="87">
        <f t="shared" si="21"/>
        <v>12152.685282630526</v>
      </c>
      <c r="AF145" s="87">
        <f t="shared" si="21"/>
        <v>11622.386288479376</v>
      </c>
      <c r="AG145" s="87">
        <f t="shared" si="21"/>
        <v>11115.227614073003</v>
      </c>
      <c r="AI145" s="149"/>
      <c r="AJ145" s="128"/>
    </row>
    <row r="146" spans="2:36" s="132" customFormat="1" x14ac:dyDescent="0.2">
      <c r="B146" s="86">
        <f>'3. Investeringen'!B143</f>
        <v>129</v>
      </c>
      <c r="C146" s="86" t="str">
        <f>'3. Investeringen'!C143</f>
        <v>Nieuwe investeringen</v>
      </c>
      <c r="D146" s="86" t="str">
        <f>'3. Investeringen'!F143</f>
        <v>TD</v>
      </c>
      <c r="E146" s="121">
        <f>'3. Investeringen'!K143</f>
        <v>2004</v>
      </c>
      <c r="F146" s="173">
        <f>'3. Investeringen'!M143</f>
        <v>23.5</v>
      </c>
      <c r="G146" s="121">
        <f>'3. Investeringen'!N143</f>
        <v>2011</v>
      </c>
      <c r="H146" s="86">
        <f>'3. Investeringen'!O143</f>
        <v>85798.413833333339</v>
      </c>
      <c r="I146" s="65"/>
      <c r="J146" s="86">
        <f>'6. Investeringen per jaar'!I143</f>
        <v>1</v>
      </c>
      <c r="K146" s="65"/>
      <c r="L146" s="123">
        <f t="shared" ref="L146:L209" si="22">G146+F146+IF(P146=0,-1,0)</f>
        <v>2034.5</v>
      </c>
      <c r="M146" s="87">
        <f t="shared" ref="M146:M209" si="23">H146-SUM(R146:AB146)</f>
        <v>45637.454166666663</v>
      </c>
      <c r="N146" s="117">
        <f t="shared" ref="N146:N209" si="24">IF($E146&lt;$G146,
MAX(0,$F146+$G146-2022),
MAX(L146-2022+P146,0)+IF(P146=0,1,0))</f>
        <v>12.5</v>
      </c>
      <c r="O146" s="87" t="b">
        <f t="shared" ref="O146:O209" si="25">H146&lt;0</f>
        <v>0</v>
      </c>
      <c r="P146" s="117">
        <f>INDEX('2. Reguleringsparameters'!$D$44:$E$50,MATCH(C146,'2. Reguleringsparameters'!$B$44:$B$50,0),MATCH(D146,'2. Reguleringsparameters'!$D$43:$E$43,0))</f>
        <v>0.5</v>
      </c>
      <c r="Q146" s="65"/>
      <c r="R146" s="87">
        <f t="shared" si="21"/>
        <v>3650.9963333333335</v>
      </c>
      <c r="S146" s="87">
        <f t="shared" si="21"/>
        <v>3650.996333333334</v>
      </c>
      <c r="T146" s="87">
        <f t="shared" si="21"/>
        <v>3650.996333333334</v>
      </c>
      <c r="U146" s="87">
        <f t="shared" si="21"/>
        <v>3650.996333333334</v>
      </c>
      <c r="V146" s="87">
        <f t="shared" si="21"/>
        <v>3650.996333333334</v>
      </c>
      <c r="W146" s="87">
        <f t="shared" si="21"/>
        <v>3650.996333333334</v>
      </c>
      <c r="X146" s="87">
        <f t="shared" si="21"/>
        <v>3650.996333333334</v>
      </c>
      <c r="Y146" s="87">
        <f t="shared" si="21"/>
        <v>3650.996333333334</v>
      </c>
      <c r="Z146" s="87">
        <f t="shared" si="21"/>
        <v>3650.996333333334</v>
      </c>
      <c r="AA146" s="87">
        <f t="shared" si="21"/>
        <v>3650.996333333334</v>
      </c>
      <c r="AB146" s="87">
        <f t="shared" si="21"/>
        <v>3650.996333333334</v>
      </c>
      <c r="AC146" s="87">
        <f t="shared" si="21"/>
        <v>4381.1956</v>
      </c>
      <c r="AD146" s="87">
        <f t="shared" si="21"/>
        <v>3960.6008223999997</v>
      </c>
      <c r="AE146" s="87">
        <f t="shared" si="21"/>
        <v>3580.3831434495996</v>
      </c>
      <c r="AF146" s="87">
        <f t="shared" si="21"/>
        <v>3548.9762737702167</v>
      </c>
      <c r="AG146" s="87">
        <f t="shared" si="21"/>
        <v>3548.9762737702167</v>
      </c>
      <c r="AI146" s="149"/>
      <c r="AJ146" s="128"/>
    </row>
    <row r="147" spans="2:36" s="132" customFormat="1" x14ac:dyDescent="0.2">
      <c r="B147" s="86">
        <f>'3. Investeringen'!B144</f>
        <v>130</v>
      </c>
      <c r="C147" s="86" t="str">
        <f>'3. Investeringen'!C144</f>
        <v>Nieuwe investeringen</v>
      </c>
      <c r="D147" s="86" t="str">
        <f>'3. Investeringen'!F144</f>
        <v>TD</v>
      </c>
      <c r="E147" s="121">
        <f>'3. Investeringen'!K144</f>
        <v>2005</v>
      </c>
      <c r="F147" s="173">
        <f>'3. Investeringen'!M144</f>
        <v>49.5</v>
      </c>
      <c r="G147" s="121">
        <f>'3. Investeringen'!N144</f>
        <v>2011</v>
      </c>
      <c r="H147" s="86">
        <f>'3. Investeringen'!O144</f>
        <v>21778.398000000761</v>
      </c>
      <c r="I147" s="65"/>
      <c r="J147" s="86">
        <f>'6. Investeringen per jaar'!I144</f>
        <v>1</v>
      </c>
      <c r="K147" s="65"/>
      <c r="L147" s="123">
        <f t="shared" si="22"/>
        <v>2060.5</v>
      </c>
      <c r="M147" s="87">
        <f t="shared" si="23"/>
        <v>16938.75400000059</v>
      </c>
      <c r="N147" s="117">
        <f t="shared" si="24"/>
        <v>38.5</v>
      </c>
      <c r="O147" s="87" t="b">
        <f t="shared" si="25"/>
        <v>0</v>
      </c>
      <c r="P147" s="117">
        <f>INDEX('2. Reguleringsparameters'!$D$44:$E$50,MATCH(C147,'2. Reguleringsparameters'!$B$44:$B$50,0),MATCH(D147,'2. Reguleringsparameters'!$D$43:$E$43,0))</f>
        <v>0.5</v>
      </c>
      <c r="Q147" s="65"/>
      <c r="R147" s="87">
        <f t="shared" si="21"/>
        <v>439.96763636365176</v>
      </c>
      <c r="S147" s="87">
        <f t="shared" si="21"/>
        <v>439.96763636365176</v>
      </c>
      <c r="T147" s="87">
        <f t="shared" si="21"/>
        <v>439.96763636365176</v>
      </c>
      <c r="U147" s="87">
        <f t="shared" si="21"/>
        <v>439.96763636365176</v>
      </c>
      <c r="V147" s="87">
        <f t="shared" si="21"/>
        <v>439.96763636365176</v>
      </c>
      <c r="W147" s="87">
        <f t="shared" si="21"/>
        <v>439.96763636365176</v>
      </c>
      <c r="X147" s="87">
        <f t="shared" si="21"/>
        <v>439.96763636365176</v>
      </c>
      <c r="Y147" s="87">
        <f t="shared" si="21"/>
        <v>439.96763636365176</v>
      </c>
      <c r="Z147" s="87">
        <f t="shared" si="21"/>
        <v>439.96763636365176</v>
      </c>
      <c r="AA147" s="87">
        <f t="shared" si="21"/>
        <v>439.96763636365176</v>
      </c>
      <c r="AB147" s="87">
        <f t="shared" si="21"/>
        <v>439.96763636365176</v>
      </c>
      <c r="AC147" s="87">
        <f t="shared" si="21"/>
        <v>527.96116363638203</v>
      </c>
      <c r="AD147" s="87">
        <f t="shared" si="21"/>
        <v>511.50523126330006</v>
      </c>
      <c r="AE147" s="87">
        <f t="shared" si="21"/>
        <v>495.56221106808033</v>
      </c>
      <c r="AF147" s="87">
        <f t="shared" si="21"/>
        <v>480.11611617764663</v>
      </c>
      <c r="AG147" s="87">
        <f t="shared" si="21"/>
        <v>465.15145801107064</v>
      </c>
      <c r="AI147" s="149"/>
      <c r="AJ147" s="128"/>
    </row>
    <row r="148" spans="2:36" s="132" customFormat="1" x14ac:dyDescent="0.2">
      <c r="B148" s="86">
        <f>'3. Investeringen'!B145</f>
        <v>131</v>
      </c>
      <c r="C148" s="86" t="str">
        <f>'3. Investeringen'!C145</f>
        <v>Nieuwe investeringen</v>
      </c>
      <c r="D148" s="86" t="str">
        <f>'3. Investeringen'!F145</f>
        <v>TD</v>
      </c>
      <c r="E148" s="121">
        <f>'3. Investeringen'!K145</f>
        <v>2005</v>
      </c>
      <c r="F148" s="173">
        <f>'3. Investeringen'!M145</f>
        <v>39.5</v>
      </c>
      <c r="G148" s="121">
        <f>'3. Investeringen'!N145</f>
        <v>2011</v>
      </c>
      <c r="H148" s="86">
        <f>'3. Investeringen'!O145</f>
        <v>294839.75730753591</v>
      </c>
      <c r="I148" s="65"/>
      <c r="J148" s="86">
        <f>'6. Investeringen per jaar'!I145</f>
        <v>1</v>
      </c>
      <c r="K148" s="65"/>
      <c r="L148" s="123">
        <f t="shared" si="22"/>
        <v>2050.5</v>
      </c>
      <c r="M148" s="87">
        <f t="shared" si="23"/>
        <v>212732.48312062718</v>
      </c>
      <c r="N148" s="117">
        <f t="shared" si="24"/>
        <v>28.5</v>
      </c>
      <c r="O148" s="87" t="b">
        <f t="shared" si="25"/>
        <v>0</v>
      </c>
      <c r="P148" s="117">
        <f>INDEX('2. Reguleringsparameters'!$D$44:$E$50,MATCH(C148,'2. Reguleringsparameters'!$B$44:$B$50,0),MATCH(D148,'2. Reguleringsparameters'!$D$43:$E$43,0))</f>
        <v>0.5</v>
      </c>
      <c r="Q148" s="65"/>
      <c r="R148" s="87">
        <f t="shared" ref="R148:AG157" si="26">$J148*IF($O148,-1,1)*
IF(OR(R$10&gt;$L148,R$10&lt;$E148,$F148=0),0,
IF(R$10&lt;2022,
IF($E148&lt;2011,
VDB(
ABS($H148),
0,
$F148,
R$10-$G148,
IF(R$10-$G148+1&lt;$F148,R$10-$G148+1,$F148),
1),
VDB(
ABS($H148),
0,
$F148,
MAX(0,R$10-$G148-$P148),
IF(R$10-$G148-$P148+1&lt;$F148,R$10-$G148-$P148+1,$F148),
1)),
IF($E148&lt;2022,
VDB(
ABS($M148),
0,
$N148,
R$10-2022,
IF(R$10-2022+1&lt;$N148,R$10-2022+1,$N148),
$G$12),
VDB(
ABS($M148),
0,
$N148,
MAX(0,R$10-2022-$P148),
IF(R$10-2022-$P148+1&lt;$N148,R$10-2022-$P148+1,$N148),
$G$12))
))</f>
        <v>7464.2976533553392</v>
      </c>
      <c r="S148" s="87">
        <f t="shared" si="26"/>
        <v>7464.2976533553392</v>
      </c>
      <c r="T148" s="87">
        <f t="shared" si="26"/>
        <v>7464.2976533553392</v>
      </c>
      <c r="U148" s="87">
        <f t="shared" si="26"/>
        <v>7464.2976533553392</v>
      </c>
      <c r="V148" s="87">
        <f t="shared" si="26"/>
        <v>7464.2976533553392</v>
      </c>
      <c r="W148" s="87">
        <f t="shared" si="26"/>
        <v>7464.2976533553392</v>
      </c>
      <c r="X148" s="87">
        <f t="shared" si="26"/>
        <v>7464.2976533553392</v>
      </c>
      <c r="Y148" s="87">
        <f t="shared" si="26"/>
        <v>7464.2976533553392</v>
      </c>
      <c r="Z148" s="87">
        <f t="shared" si="26"/>
        <v>7464.2976533553392</v>
      </c>
      <c r="AA148" s="87">
        <f t="shared" si="26"/>
        <v>7464.2976533553392</v>
      </c>
      <c r="AB148" s="87">
        <f t="shared" si="26"/>
        <v>7464.2976533553392</v>
      </c>
      <c r="AC148" s="87">
        <f t="shared" si="26"/>
        <v>8957.1571840264078</v>
      </c>
      <c r="AD148" s="87">
        <f t="shared" si="26"/>
        <v>8580.0137236463488</v>
      </c>
      <c r="AE148" s="87">
        <f t="shared" si="26"/>
        <v>8218.7499879138704</v>
      </c>
      <c r="AF148" s="87">
        <f t="shared" si="26"/>
        <v>7872.6973568438125</v>
      </c>
      <c r="AG148" s="87">
        <f t="shared" si="26"/>
        <v>7541.2153628714404</v>
      </c>
      <c r="AI148" s="149"/>
      <c r="AJ148" s="128"/>
    </row>
    <row r="149" spans="2:36" s="132" customFormat="1" x14ac:dyDescent="0.2">
      <c r="B149" s="86">
        <f>'3. Investeringen'!B146</f>
        <v>132</v>
      </c>
      <c r="C149" s="86" t="str">
        <f>'3. Investeringen'!C146</f>
        <v>Nieuwe investeringen</v>
      </c>
      <c r="D149" s="86" t="str">
        <f>'3. Investeringen'!F146</f>
        <v>TD</v>
      </c>
      <c r="E149" s="121">
        <f>'3. Investeringen'!K146</f>
        <v>2005</v>
      </c>
      <c r="F149" s="173">
        <f>'3. Investeringen'!M146</f>
        <v>24.5</v>
      </c>
      <c r="G149" s="121">
        <f>'3. Investeringen'!N146</f>
        <v>2011</v>
      </c>
      <c r="H149" s="86">
        <f>'3. Investeringen'!O146</f>
        <v>57469.053833333433</v>
      </c>
      <c r="I149" s="65"/>
      <c r="J149" s="86">
        <f>'6. Investeringen per jaar'!I146</f>
        <v>1</v>
      </c>
      <c r="K149" s="65"/>
      <c r="L149" s="123">
        <f t="shared" si="22"/>
        <v>2035.5</v>
      </c>
      <c r="M149" s="87">
        <f t="shared" si="23"/>
        <v>31666.621500000063</v>
      </c>
      <c r="N149" s="117">
        <f t="shared" si="24"/>
        <v>13.5</v>
      </c>
      <c r="O149" s="87" t="b">
        <f t="shared" si="25"/>
        <v>0</v>
      </c>
      <c r="P149" s="117">
        <f>INDEX('2. Reguleringsparameters'!$D$44:$E$50,MATCH(C149,'2. Reguleringsparameters'!$B$44:$B$50,0),MATCH(D149,'2. Reguleringsparameters'!$D$43:$E$43,0))</f>
        <v>0.5</v>
      </c>
      <c r="Q149" s="65"/>
      <c r="R149" s="87">
        <f t="shared" si="26"/>
        <v>2345.6756666666706</v>
      </c>
      <c r="S149" s="87">
        <f t="shared" si="26"/>
        <v>2345.6756666666706</v>
      </c>
      <c r="T149" s="87">
        <f t="shared" si="26"/>
        <v>2345.6756666666706</v>
      </c>
      <c r="U149" s="87">
        <f t="shared" si="26"/>
        <v>2345.6756666666706</v>
      </c>
      <c r="V149" s="87">
        <f t="shared" si="26"/>
        <v>2345.6756666666706</v>
      </c>
      <c r="W149" s="87">
        <f t="shared" si="26"/>
        <v>2345.6756666666706</v>
      </c>
      <c r="X149" s="87">
        <f t="shared" si="26"/>
        <v>2345.6756666666706</v>
      </c>
      <c r="Y149" s="87">
        <f t="shared" si="26"/>
        <v>2345.6756666666706</v>
      </c>
      <c r="Z149" s="87">
        <f t="shared" si="26"/>
        <v>2345.6756666666706</v>
      </c>
      <c r="AA149" s="87">
        <f t="shared" si="26"/>
        <v>2345.6756666666706</v>
      </c>
      <c r="AB149" s="87">
        <f t="shared" si="26"/>
        <v>2345.6756666666706</v>
      </c>
      <c r="AC149" s="87">
        <f t="shared" si="26"/>
        <v>2814.8108000000057</v>
      </c>
      <c r="AD149" s="87">
        <f t="shared" si="26"/>
        <v>2564.6053955555608</v>
      </c>
      <c r="AE149" s="87">
        <f t="shared" si="26"/>
        <v>2336.6404715061776</v>
      </c>
      <c r="AF149" s="87">
        <f t="shared" si="26"/>
        <v>2281.0061745655539</v>
      </c>
      <c r="AG149" s="87">
        <f t="shared" si="26"/>
        <v>2281.0061745655539</v>
      </c>
      <c r="AI149" s="149"/>
      <c r="AJ149" s="128"/>
    </row>
    <row r="150" spans="2:36" s="132" customFormat="1" x14ac:dyDescent="0.2">
      <c r="B150" s="86">
        <f>'3. Investeringen'!B147</f>
        <v>133</v>
      </c>
      <c r="C150" s="86" t="str">
        <f>'3. Investeringen'!C147</f>
        <v>Nieuwe investeringen</v>
      </c>
      <c r="D150" s="86" t="str">
        <f>'3. Investeringen'!F147</f>
        <v>TD</v>
      </c>
      <c r="E150" s="121">
        <f>'3. Investeringen'!K147</f>
        <v>2005</v>
      </c>
      <c r="F150" s="173">
        <f>'3. Investeringen'!M147</f>
        <v>0</v>
      </c>
      <c r="G150" s="121">
        <f>'3. Investeringen'!N147</f>
        <v>2011</v>
      </c>
      <c r="H150" s="86">
        <f>'3. Investeringen'!O147</f>
        <v>0</v>
      </c>
      <c r="I150" s="65"/>
      <c r="J150" s="86">
        <f>'6. Investeringen per jaar'!I147</f>
        <v>1</v>
      </c>
      <c r="K150" s="65"/>
      <c r="L150" s="123">
        <f t="shared" si="22"/>
        <v>2011</v>
      </c>
      <c r="M150" s="87">
        <f t="shared" si="23"/>
        <v>0</v>
      </c>
      <c r="N150" s="117">
        <f t="shared" si="24"/>
        <v>0</v>
      </c>
      <c r="O150" s="87" t="b">
        <f t="shared" si="25"/>
        <v>0</v>
      </c>
      <c r="P150" s="117">
        <f>INDEX('2. Reguleringsparameters'!$D$44:$E$50,MATCH(C150,'2. Reguleringsparameters'!$B$44:$B$50,0),MATCH(D150,'2. Reguleringsparameters'!$D$43:$E$43,0))</f>
        <v>0.5</v>
      </c>
      <c r="Q150" s="65"/>
      <c r="R150" s="87">
        <f t="shared" si="26"/>
        <v>0</v>
      </c>
      <c r="S150" s="87">
        <f t="shared" si="26"/>
        <v>0</v>
      </c>
      <c r="T150" s="87">
        <f t="shared" si="26"/>
        <v>0</v>
      </c>
      <c r="U150" s="87">
        <f t="shared" si="26"/>
        <v>0</v>
      </c>
      <c r="V150" s="87">
        <f t="shared" si="26"/>
        <v>0</v>
      </c>
      <c r="W150" s="87">
        <f t="shared" si="26"/>
        <v>0</v>
      </c>
      <c r="X150" s="87">
        <f t="shared" si="26"/>
        <v>0</v>
      </c>
      <c r="Y150" s="87">
        <f t="shared" si="26"/>
        <v>0</v>
      </c>
      <c r="Z150" s="87">
        <f t="shared" si="26"/>
        <v>0</v>
      </c>
      <c r="AA150" s="87">
        <f t="shared" si="26"/>
        <v>0</v>
      </c>
      <c r="AB150" s="87">
        <f t="shared" si="26"/>
        <v>0</v>
      </c>
      <c r="AC150" s="87">
        <f t="shared" si="26"/>
        <v>0</v>
      </c>
      <c r="AD150" s="87">
        <f t="shared" si="26"/>
        <v>0</v>
      </c>
      <c r="AE150" s="87">
        <f t="shared" si="26"/>
        <v>0</v>
      </c>
      <c r="AF150" s="87">
        <f t="shared" si="26"/>
        <v>0</v>
      </c>
      <c r="AG150" s="87">
        <f t="shared" si="26"/>
        <v>0</v>
      </c>
      <c r="AI150" s="149"/>
      <c r="AJ150" s="128"/>
    </row>
    <row r="151" spans="2:36" s="132" customFormat="1" x14ac:dyDescent="0.2">
      <c r="B151" s="86">
        <f>'3. Investeringen'!B148</f>
        <v>134</v>
      </c>
      <c r="C151" s="86" t="str">
        <f>'3. Investeringen'!C148</f>
        <v>Nieuwe investeringen</v>
      </c>
      <c r="D151" s="86" t="str">
        <f>'3. Investeringen'!F148</f>
        <v>TD</v>
      </c>
      <c r="E151" s="121">
        <f>'3. Investeringen'!K148</f>
        <v>2006</v>
      </c>
      <c r="F151" s="173">
        <f>'3. Investeringen'!M148</f>
        <v>50.5</v>
      </c>
      <c r="G151" s="121">
        <f>'3. Investeringen'!N148</f>
        <v>2011</v>
      </c>
      <c r="H151" s="86">
        <f>'3. Investeringen'!O148</f>
        <v>-1772.4030909090877</v>
      </c>
      <c r="I151" s="65"/>
      <c r="J151" s="86">
        <f>'6. Investeringen per jaar'!I148</f>
        <v>1</v>
      </c>
      <c r="K151" s="65"/>
      <c r="L151" s="123">
        <f t="shared" si="22"/>
        <v>2061.5</v>
      </c>
      <c r="M151" s="87">
        <f t="shared" si="23"/>
        <v>-1386.3350909090884</v>
      </c>
      <c r="N151" s="117">
        <f t="shared" si="24"/>
        <v>39.5</v>
      </c>
      <c r="O151" s="87" t="b">
        <f t="shared" si="25"/>
        <v>1</v>
      </c>
      <c r="P151" s="117">
        <f>INDEX('2. Reguleringsparameters'!$D$44:$E$50,MATCH(C151,'2. Reguleringsparameters'!$B$44:$B$50,0),MATCH(D151,'2. Reguleringsparameters'!$D$43:$E$43,0))</f>
        <v>0.5</v>
      </c>
      <c r="Q151" s="65"/>
      <c r="R151" s="87">
        <f t="shared" si="26"/>
        <v>-35.097090909090845</v>
      </c>
      <c r="S151" s="87">
        <f t="shared" si="26"/>
        <v>-35.097090909090845</v>
      </c>
      <c r="T151" s="87">
        <f t="shared" si="26"/>
        <v>-35.097090909090845</v>
      </c>
      <c r="U151" s="87">
        <f t="shared" si="26"/>
        <v>-35.097090909090845</v>
      </c>
      <c r="V151" s="87">
        <f t="shared" si="26"/>
        <v>-35.097090909090845</v>
      </c>
      <c r="W151" s="87">
        <f t="shared" si="26"/>
        <v>-35.097090909090845</v>
      </c>
      <c r="X151" s="87">
        <f t="shared" si="26"/>
        <v>-35.097090909090845</v>
      </c>
      <c r="Y151" s="87">
        <f t="shared" si="26"/>
        <v>-35.097090909090845</v>
      </c>
      <c r="Z151" s="87">
        <f t="shared" si="26"/>
        <v>-35.097090909090845</v>
      </c>
      <c r="AA151" s="87">
        <f t="shared" si="26"/>
        <v>-35.097090909090845</v>
      </c>
      <c r="AB151" s="87">
        <f t="shared" si="26"/>
        <v>-35.097090909090845</v>
      </c>
      <c r="AC151" s="87">
        <f t="shared" si="26"/>
        <v>-42.116509090909013</v>
      </c>
      <c r="AD151" s="87">
        <f t="shared" si="26"/>
        <v>-40.837020207134564</v>
      </c>
      <c r="AE151" s="87">
        <f t="shared" si="26"/>
        <v>-39.596401871727942</v>
      </c>
      <c r="AF151" s="87">
        <f t="shared" si="26"/>
        <v>-38.393473207270382</v>
      </c>
      <c r="AG151" s="87">
        <f t="shared" si="26"/>
        <v>-37.22708921110015</v>
      </c>
      <c r="AI151" s="149"/>
      <c r="AJ151" s="128"/>
    </row>
    <row r="152" spans="2:36" s="132" customFormat="1" x14ac:dyDescent="0.2">
      <c r="B152" s="86">
        <f>'3. Investeringen'!B149</f>
        <v>135</v>
      </c>
      <c r="C152" s="86" t="str">
        <f>'3. Investeringen'!C149</f>
        <v>Nieuwe investeringen</v>
      </c>
      <c r="D152" s="86" t="str">
        <f>'3. Investeringen'!F149</f>
        <v>TD</v>
      </c>
      <c r="E152" s="121">
        <f>'3. Investeringen'!K149</f>
        <v>2006</v>
      </c>
      <c r="F152" s="173">
        <f>'3. Investeringen'!M149</f>
        <v>40.5</v>
      </c>
      <c r="G152" s="121">
        <f>'3. Investeringen'!N149</f>
        <v>2011</v>
      </c>
      <c r="H152" s="86">
        <f>'3. Investeringen'!O149</f>
        <v>35906.796000000053</v>
      </c>
      <c r="I152" s="65"/>
      <c r="J152" s="86">
        <f>'6. Investeringen per jaar'!I149</f>
        <v>1</v>
      </c>
      <c r="K152" s="65"/>
      <c r="L152" s="123">
        <f t="shared" si="22"/>
        <v>2051.5</v>
      </c>
      <c r="M152" s="87">
        <f t="shared" si="23"/>
        <v>26154.332888888926</v>
      </c>
      <c r="N152" s="117">
        <f t="shared" si="24"/>
        <v>29.5</v>
      </c>
      <c r="O152" s="87" t="b">
        <f t="shared" si="25"/>
        <v>0</v>
      </c>
      <c r="P152" s="117">
        <f>INDEX('2. Reguleringsparameters'!$D$44:$E$50,MATCH(C152,'2. Reguleringsparameters'!$B$44:$B$50,0),MATCH(D152,'2. Reguleringsparameters'!$D$43:$E$43,0))</f>
        <v>0.5</v>
      </c>
      <c r="Q152" s="65"/>
      <c r="R152" s="87">
        <f t="shared" si="26"/>
        <v>886.58755555555683</v>
      </c>
      <c r="S152" s="87">
        <f t="shared" si="26"/>
        <v>886.58755555555695</v>
      </c>
      <c r="T152" s="87">
        <f t="shared" si="26"/>
        <v>886.58755555555695</v>
      </c>
      <c r="U152" s="87">
        <f t="shared" si="26"/>
        <v>886.58755555555695</v>
      </c>
      <c r="V152" s="87">
        <f t="shared" si="26"/>
        <v>886.58755555555695</v>
      </c>
      <c r="W152" s="87">
        <f t="shared" si="26"/>
        <v>886.58755555555695</v>
      </c>
      <c r="X152" s="87">
        <f t="shared" si="26"/>
        <v>886.58755555555695</v>
      </c>
      <c r="Y152" s="87">
        <f t="shared" si="26"/>
        <v>886.58755555555695</v>
      </c>
      <c r="Z152" s="87">
        <f t="shared" si="26"/>
        <v>886.58755555555695</v>
      </c>
      <c r="AA152" s="87">
        <f t="shared" si="26"/>
        <v>886.58755555555695</v>
      </c>
      <c r="AB152" s="87">
        <f t="shared" si="26"/>
        <v>886.58755555555695</v>
      </c>
      <c r="AC152" s="87">
        <f t="shared" si="26"/>
        <v>1063.9050666666681</v>
      </c>
      <c r="AD152" s="87">
        <f t="shared" si="26"/>
        <v>1020.6275724293798</v>
      </c>
      <c r="AE152" s="87">
        <f t="shared" si="26"/>
        <v>979.11051863564228</v>
      </c>
      <c r="AF152" s="87">
        <f t="shared" si="26"/>
        <v>939.28229414876864</v>
      </c>
      <c r="AG152" s="87">
        <f t="shared" si="26"/>
        <v>901.07420082746285</v>
      </c>
      <c r="AI152" s="149"/>
      <c r="AJ152" s="128"/>
    </row>
    <row r="153" spans="2:36" s="132" customFormat="1" x14ac:dyDescent="0.2">
      <c r="B153" s="86">
        <f>'3. Investeringen'!B150</f>
        <v>136</v>
      </c>
      <c r="C153" s="86" t="str">
        <f>'3. Investeringen'!C150</f>
        <v>Nieuwe investeringen</v>
      </c>
      <c r="D153" s="86" t="str">
        <f>'3. Investeringen'!F150</f>
        <v>TD</v>
      </c>
      <c r="E153" s="121">
        <f>'3. Investeringen'!K150</f>
        <v>2006</v>
      </c>
      <c r="F153" s="173">
        <f>'3. Investeringen'!M150</f>
        <v>25.5</v>
      </c>
      <c r="G153" s="121">
        <f>'3. Investeringen'!N150</f>
        <v>2011</v>
      </c>
      <c r="H153" s="86">
        <f>'3. Investeringen'!O150</f>
        <v>89822.738500000007</v>
      </c>
      <c r="I153" s="65"/>
      <c r="J153" s="86">
        <f>'6. Investeringen per jaar'!I150</f>
        <v>1</v>
      </c>
      <c r="K153" s="65"/>
      <c r="L153" s="123">
        <f t="shared" si="22"/>
        <v>2036.5</v>
      </c>
      <c r="M153" s="87">
        <f t="shared" si="23"/>
        <v>51075.674833333338</v>
      </c>
      <c r="N153" s="117">
        <f t="shared" si="24"/>
        <v>14.5</v>
      </c>
      <c r="O153" s="87" t="b">
        <f t="shared" si="25"/>
        <v>0</v>
      </c>
      <c r="P153" s="117">
        <f>INDEX('2. Reguleringsparameters'!$D$44:$E$50,MATCH(C153,'2. Reguleringsparameters'!$B$44:$B$50,0),MATCH(D153,'2. Reguleringsparameters'!$D$43:$E$43,0))</f>
        <v>0.5</v>
      </c>
      <c r="Q153" s="65"/>
      <c r="R153" s="87">
        <f t="shared" si="26"/>
        <v>3522.4603333333334</v>
      </c>
      <c r="S153" s="87">
        <f t="shared" si="26"/>
        <v>3522.4603333333334</v>
      </c>
      <c r="T153" s="87">
        <f t="shared" si="26"/>
        <v>3522.4603333333334</v>
      </c>
      <c r="U153" s="87">
        <f t="shared" si="26"/>
        <v>3522.4603333333334</v>
      </c>
      <c r="V153" s="87">
        <f t="shared" si="26"/>
        <v>3522.4603333333334</v>
      </c>
      <c r="W153" s="87">
        <f t="shared" si="26"/>
        <v>3522.4603333333334</v>
      </c>
      <c r="X153" s="87">
        <f t="shared" si="26"/>
        <v>3522.4603333333334</v>
      </c>
      <c r="Y153" s="87">
        <f t="shared" si="26"/>
        <v>3522.4603333333334</v>
      </c>
      <c r="Z153" s="87">
        <f t="shared" si="26"/>
        <v>3522.4603333333334</v>
      </c>
      <c r="AA153" s="87">
        <f t="shared" si="26"/>
        <v>3522.4603333333334</v>
      </c>
      <c r="AB153" s="87">
        <f t="shared" si="26"/>
        <v>3522.4603333333334</v>
      </c>
      <c r="AC153" s="87">
        <f t="shared" si="26"/>
        <v>4226.9524000000001</v>
      </c>
      <c r="AD153" s="87">
        <f t="shared" si="26"/>
        <v>3877.1356496551725</v>
      </c>
      <c r="AE153" s="87">
        <f t="shared" si="26"/>
        <v>3556.2692510630204</v>
      </c>
      <c r="AF153" s="87">
        <f t="shared" si="26"/>
        <v>3427.4189158795775</v>
      </c>
      <c r="AG153" s="87">
        <f t="shared" si="26"/>
        <v>3427.4189158795775</v>
      </c>
      <c r="AI153" s="149"/>
      <c r="AJ153" s="128"/>
    </row>
    <row r="154" spans="2:36" s="132" customFormat="1" x14ac:dyDescent="0.2">
      <c r="B154" s="86">
        <f>'3. Investeringen'!B151</f>
        <v>137</v>
      </c>
      <c r="C154" s="86" t="str">
        <f>'3. Investeringen'!C151</f>
        <v>Nieuwe investeringen</v>
      </c>
      <c r="D154" s="86" t="str">
        <f>'3. Investeringen'!F151</f>
        <v>TD</v>
      </c>
      <c r="E154" s="121">
        <f>'3. Investeringen'!K151</f>
        <v>2006</v>
      </c>
      <c r="F154" s="173">
        <f>'3. Investeringen'!M151</f>
        <v>5.5</v>
      </c>
      <c r="G154" s="121">
        <f>'3. Investeringen'!N151</f>
        <v>2011</v>
      </c>
      <c r="H154" s="86">
        <f>'3. Investeringen'!O151</f>
        <v>313.5</v>
      </c>
      <c r="I154" s="65"/>
      <c r="J154" s="86">
        <f>'6. Investeringen per jaar'!I151</f>
        <v>1</v>
      </c>
      <c r="K154" s="65"/>
      <c r="L154" s="123">
        <f t="shared" si="22"/>
        <v>2016.5</v>
      </c>
      <c r="M154" s="87">
        <f t="shared" si="23"/>
        <v>0</v>
      </c>
      <c r="N154" s="117">
        <f t="shared" si="24"/>
        <v>0</v>
      </c>
      <c r="O154" s="87" t="b">
        <f t="shared" si="25"/>
        <v>0</v>
      </c>
      <c r="P154" s="117">
        <f>INDEX('2. Reguleringsparameters'!$D$44:$E$50,MATCH(C154,'2. Reguleringsparameters'!$B$44:$B$50,0),MATCH(D154,'2. Reguleringsparameters'!$D$43:$E$43,0))</f>
        <v>0.5</v>
      </c>
      <c r="Q154" s="65"/>
      <c r="R154" s="87">
        <f t="shared" si="26"/>
        <v>57</v>
      </c>
      <c r="S154" s="87">
        <f t="shared" si="26"/>
        <v>57</v>
      </c>
      <c r="T154" s="87">
        <f t="shared" si="26"/>
        <v>57</v>
      </c>
      <c r="U154" s="87">
        <f t="shared" si="26"/>
        <v>57</v>
      </c>
      <c r="V154" s="87">
        <f t="shared" si="26"/>
        <v>57</v>
      </c>
      <c r="W154" s="87">
        <f t="shared" si="26"/>
        <v>28.5</v>
      </c>
      <c r="X154" s="87">
        <f t="shared" si="26"/>
        <v>0</v>
      </c>
      <c r="Y154" s="87">
        <f t="shared" si="26"/>
        <v>0</v>
      </c>
      <c r="Z154" s="87">
        <f t="shared" si="26"/>
        <v>0</v>
      </c>
      <c r="AA154" s="87">
        <f t="shared" si="26"/>
        <v>0</v>
      </c>
      <c r="AB154" s="87">
        <f t="shared" si="26"/>
        <v>0</v>
      </c>
      <c r="AC154" s="87">
        <f t="shared" si="26"/>
        <v>0</v>
      </c>
      <c r="AD154" s="87">
        <f t="shared" si="26"/>
        <v>0</v>
      </c>
      <c r="AE154" s="87">
        <f t="shared" si="26"/>
        <v>0</v>
      </c>
      <c r="AF154" s="87">
        <f t="shared" si="26"/>
        <v>0</v>
      </c>
      <c r="AG154" s="87">
        <f t="shared" si="26"/>
        <v>0</v>
      </c>
      <c r="AI154" s="149"/>
      <c r="AJ154" s="128"/>
    </row>
    <row r="155" spans="2:36" s="132" customFormat="1" x14ac:dyDescent="0.2">
      <c r="B155" s="86">
        <f>'3. Investeringen'!B152</f>
        <v>138</v>
      </c>
      <c r="C155" s="86" t="str">
        <f>'3. Investeringen'!C152</f>
        <v>Nieuwe investeringen</v>
      </c>
      <c r="D155" s="86" t="str">
        <f>'3. Investeringen'!F152</f>
        <v>TD</v>
      </c>
      <c r="E155" s="121">
        <f>'3. Investeringen'!K152</f>
        <v>2006</v>
      </c>
      <c r="F155" s="173">
        <f>'3. Investeringen'!M152</f>
        <v>0.5</v>
      </c>
      <c r="G155" s="121">
        <f>'3. Investeringen'!N152</f>
        <v>2011</v>
      </c>
      <c r="H155" s="86">
        <f>'3. Investeringen'!O152</f>
        <v>127060.23699999996</v>
      </c>
      <c r="I155" s="65"/>
      <c r="J155" s="86">
        <f>'6. Investeringen per jaar'!I152</f>
        <v>1</v>
      </c>
      <c r="K155" s="65"/>
      <c r="L155" s="123">
        <f t="shared" si="22"/>
        <v>2011.5</v>
      </c>
      <c r="M155" s="87">
        <f t="shared" si="23"/>
        <v>0</v>
      </c>
      <c r="N155" s="117">
        <f t="shared" si="24"/>
        <v>0</v>
      </c>
      <c r="O155" s="87" t="b">
        <f t="shared" si="25"/>
        <v>0</v>
      </c>
      <c r="P155" s="117">
        <f>INDEX('2. Reguleringsparameters'!$D$44:$E$50,MATCH(C155,'2. Reguleringsparameters'!$B$44:$B$50,0),MATCH(D155,'2. Reguleringsparameters'!$D$43:$E$43,0))</f>
        <v>0.5</v>
      </c>
      <c r="Q155" s="65"/>
      <c r="R155" s="87">
        <f t="shared" si="26"/>
        <v>127060.23699999996</v>
      </c>
      <c r="S155" s="87">
        <f t="shared" si="26"/>
        <v>0</v>
      </c>
      <c r="T155" s="87">
        <f t="shared" si="26"/>
        <v>0</v>
      </c>
      <c r="U155" s="87">
        <f t="shared" si="26"/>
        <v>0</v>
      </c>
      <c r="V155" s="87">
        <f t="shared" si="26"/>
        <v>0</v>
      </c>
      <c r="W155" s="87">
        <f t="shared" si="26"/>
        <v>0</v>
      </c>
      <c r="X155" s="87">
        <f t="shared" si="26"/>
        <v>0</v>
      </c>
      <c r="Y155" s="87">
        <f t="shared" si="26"/>
        <v>0</v>
      </c>
      <c r="Z155" s="87">
        <f t="shared" si="26"/>
        <v>0</v>
      </c>
      <c r="AA155" s="87">
        <f t="shared" si="26"/>
        <v>0</v>
      </c>
      <c r="AB155" s="87">
        <f t="shared" si="26"/>
        <v>0</v>
      </c>
      <c r="AC155" s="87">
        <f t="shared" si="26"/>
        <v>0</v>
      </c>
      <c r="AD155" s="87">
        <f t="shared" si="26"/>
        <v>0</v>
      </c>
      <c r="AE155" s="87">
        <f t="shared" si="26"/>
        <v>0</v>
      </c>
      <c r="AF155" s="87">
        <f t="shared" si="26"/>
        <v>0</v>
      </c>
      <c r="AG155" s="87">
        <f t="shared" si="26"/>
        <v>0</v>
      </c>
      <c r="AI155" s="149"/>
      <c r="AJ155" s="128"/>
    </row>
    <row r="156" spans="2:36" s="132" customFormat="1" x14ac:dyDescent="0.2">
      <c r="B156" s="86">
        <f>'3. Investeringen'!B153</f>
        <v>139</v>
      </c>
      <c r="C156" s="86" t="str">
        <f>'3. Investeringen'!C153</f>
        <v>Nieuwe investeringen</v>
      </c>
      <c r="D156" s="86" t="str">
        <f>'3. Investeringen'!F153</f>
        <v>TD</v>
      </c>
      <c r="E156" s="121">
        <f>'3. Investeringen'!K153</f>
        <v>2007</v>
      </c>
      <c r="F156" s="173">
        <f>'3. Investeringen'!M153</f>
        <v>51.5</v>
      </c>
      <c r="G156" s="121">
        <f>'3. Investeringen'!N153</f>
        <v>2011</v>
      </c>
      <c r="H156" s="86">
        <f>'3. Investeringen'!O153</f>
        <v>124423.06363636366</v>
      </c>
      <c r="I156" s="65"/>
      <c r="J156" s="86">
        <f>'6. Investeringen per jaar'!I153</f>
        <v>1</v>
      </c>
      <c r="K156" s="65"/>
      <c r="L156" s="123">
        <f t="shared" si="22"/>
        <v>2062.5</v>
      </c>
      <c r="M156" s="87">
        <f t="shared" si="23"/>
        <v>97847.263636363656</v>
      </c>
      <c r="N156" s="117">
        <f t="shared" si="24"/>
        <v>40.5</v>
      </c>
      <c r="O156" s="87" t="b">
        <f t="shared" si="25"/>
        <v>0</v>
      </c>
      <c r="P156" s="117">
        <f>INDEX('2. Reguleringsparameters'!$D$44:$E$50,MATCH(C156,'2. Reguleringsparameters'!$B$44:$B$50,0),MATCH(D156,'2. Reguleringsparameters'!$D$43:$E$43,0))</f>
        <v>0.5</v>
      </c>
      <c r="Q156" s="65"/>
      <c r="R156" s="87">
        <f t="shared" si="26"/>
        <v>2415.9818181818187</v>
      </c>
      <c r="S156" s="87">
        <f t="shared" si="26"/>
        <v>2415.9818181818187</v>
      </c>
      <c r="T156" s="87">
        <f t="shared" si="26"/>
        <v>2415.9818181818187</v>
      </c>
      <c r="U156" s="87">
        <f t="shared" si="26"/>
        <v>2415.9818181818187</v>
      </c>
      <c r="V156" s="87">
        <f t="shared" si="26"/>
        <v>2415.9818181818187</v>
      </c>
      <c r="W156" s="87">
        <f t="shared" si="26"/>
        <v>2415.9818181818187</v>
      </c>
      <c r="X156" s="87">
        <f t="shared" si="26"/>
        <v>2415.9818181818187</v>
      </c>
      <c r="Y156" s="87">
        <f t="shared" si="26"/>
        <v>2415.9818181818187</v>
      </c>
      <c r="Z156" s="87">
        <f t="shared" si="26"/>
        <v>2415.9818181818187</v>
      </c>
      <c r="AA156" s="87">
        <f t="shared" si="26"/>
        <v>2415.9818181818187</v>
      </c>
      <c r="AB156" s="87">
        <f t="shared" si="26"/>
        <v>2415.9818181818187</v>
      </c>
      <c r="AC156" s="87">
        <f t="shared" si="26"/>
        <v>2899.1781818181821</v>
      </c>
      <c r="AD156" s="87">
        <f t="shared" si="26"/>
        <v>2813.2766060606064</v>
      </c>
      <c r="AE156" s="87">
        <f t="shared" si="26"/>
        <v>2729.9202621773293</v>
      </c>
      <c r="AF156" s="87">
        <f t="shared" si="26"/>
        <v>2649.0337358905936</v>
      </c>
      <c r="AG156" s="87">
        <f t="shared" si="26"/>
        <v>2570.5438474197613</v>
      </c>
      <c r="AI156" s="149"/>
      <c r="AJ156" s="128"/>
    </row>
    <row r="157" spans="2:36" s="132" customFormat="1" x14ac:dyDescent="0.2">
      <c r="B157" s="86">
        <f>'3. Investeringen'!B154</f>
        <v>140</v>
      </c>
      <c r="C157" s="86" t="str">
        <f>'3. Investeringen'!C154</f>
        <v>Nieuwe investeringen</v>
      </c>
      <c r="D157" s="86" t="str">
        <f>'3. Investeringen'!F154</f>
        <v>TD</v>
      </c>
      <c r="E157" s="121">
        <f>'3. Investeringen'!K154</f>
        <v>2007</v>
      </c>
      <c r="F157" s="173">
        <f>'3. Investeringen'!M154</f>
        <v>41.5</v>
      </c>
      <c r="G157" s="121">
        <f>'3. Investeringen'!N154</f>
        <v>2011</v>
      </c>
      <c r="H157" s="86">
        <f>'3. Investeringen'!O154</f>
        <v>406297.91111111105</v>
      </c>
      <c r="I157" s="65"/>
      <c r="J157" s="86">
        <f>'6. Investeringen per jaar'!I154</f>
        <v>1</v>
      </c>
      <c r="K157" s="65"/>
      <c r="L157" s="123">
        <f t="shared" si="22"/>
        <v>2052.5</v>
      </c>
      <c r="M157" s="87">
        <f t="shared" si="23"/>
        <v>298604.48888888885</v>
      </c>
      <c r="N157" s="117">
        <f t="shared" si="24"/>
        <v>30.5</v>
      </c>
      <c r="O157" s="87" t="b">
        <f t="shared" si="25"/>
        <v>0</v>
      </c>
      <c r="P157" s="117">
        <f>INDEX('2. Reguleringsparameters'!$D$44:$E$50,MATCH(C157,'2. Reguleringsparameters'!$B$44:$B$50,0),MATCH(D157,'2. Reguleringsparameters'!$D$43:$E$43,0))</f>
        <v>0.5</v>
      </c>
      <c r="Q157" s="65"/>
      <c r="R157" s="87">
        <f t="shared" si="26"/>
        <v>9790.3111111111102</v>
      </c>
      <c r="S157" s="87">
        <f t="shared" si="26"/>
        <v>9790.3111111111084</v>
      </c>
      <c r="T157" s="87">
        <f t="shared" si="26"/>
        <v>9790.3111111111084</v>
      </c>
      <c r="U157" s="87">
        <f t="shared" si="26"/>
        <v>9790.3111111111084</v>
      </c>
      <c r="V157" s="87">
        <f t="shared" si="26"/>
        <v>9790.3111111111084</v>
      </c>
      <c r="W157" s="87">
        <f t="shared" si="26"/>
        <v>9790.3111111111084</v>
      </c>
      <c r="X157" s="87">
        <f t="shared" si="26"/>
        <v>9790.3111111111084</v>
      </c>
      <c r="Y157" s="87">
        <f t="shared" si="26"/>
        <v>9790.3111111111084</v>
      </c>
      <c r="Z157" s="87">
        <f t="shared" si="26"/>
        <v>9790.3111111111084</v>
      </c>
      <c r="AA157" s="87">
        <f t="shared" si="26"/>
        <v>9790.3111111111084</v>
      </c>
      <c r="AB157" s="87">
        <f t="shared" si="26"/>
        <v>9790.3111111111084</v>
      </c>
      <c r="AC157" s="87">
        <f t="shared" si="26"/>
        <v>11748.373333333331</v>
      </c>
      <c r="AD157" s="87">
        <f t="shared" si="26"/>
        <v>11286.142251366116</v>
      </c>
      <c r="AE157" s="87">
        <f t="shared" si="26"/>
        <v>10842.097310328762</v>
      </c>
      <c r="AF157" s="87">
        <f t="shared" si="26"/>
        <v>10415.522989922385</v>
      </c>
      <c r="AG157" s="87">
        <f t="shared" si="26"/>
        <v>10005.731921466422</v>
      </c>
      <c r="AI157" s="149"/>
      <c r="AJ157" s="128"/>
    </row>
    <row r="158" spans="2:36" s="132" customFormat="1" x14ac:dyDescent="0.2">
      <c r="B158" s="86">
        <f>'3. Investeringen'!B155</f>
        <v>141</v>
      </c>
      <c r="C158" s="86" t="str">
        <f>'3. Investeringen'!C155</f>
        <v>Nieuwe investeringen</v>
      </c>
      <c r="D158" s="86" t="str">
        <f>'3. Investeringen'!F155</f>
        <v>TD</v>
      </c>
      <c r="E158" s="121">
        <f>'3. Investeringen'!K155</f>
        <v>2007</v>
      </c>
      <c r="F158" s="173">
        <f>'3. Investeringen'!M155</f>
        <v>26.5</v>
      </c>
      <c r="G158" s="121">
        <f>'3. Investeringen'!N155</f>
        <v>2011</v>
      </c>
      <c r="H158" s="86">
        <f>'3. Investeringen'!O155</f>
        <v>84506.733333333323</v>
      </c>
      <c r="I158" s="65"/>
      <c r="J158" s="86">
        <f>'6. Investeringen per jaar'!I155</f>
        <v>1</v>
      </c>
      <c r="K158" s="65"/>
      <c r="L158" s="123">
        <f t="shared" si="22"/>
        <v>2037.5</v>
      </c>
      <c r="M158" s="87">
        <f t="shared" si="23"/>
        <v>49428.466666666653</v>
      </c>
      <c r="N158" s="117">
        <f t="shared" si="24"/>
        <v>15.5</v>
      </c>
      <c r="O158" s="87" t="b">
        <f t="shared" si="25"/>
        <v>0</v>
      </c>
      <c r="P158" s="117">
        <f>INDEX('2. Reguleringsparameters'!$D$44:$E$50,MATCH(C158,'2. Reguleringsparameters'!$B$44:$B$50,0),MATCH(D158,'2. Reguleringsparameters'!$D$43:$E$43,0))</f>
        <v>0.5</v>
      </c>
      <c r="Q158" s="65"/>
      <c r="R158" s="87">
        <f t="shared" ref="R158:AG167" si="27">$J158*IF($O158,-1,1)*
IF(OR(R$10&gt;$L158,R$10&lt;$E158,$F158=0),0,
IF(R$10&lt;2022,
IF($E158&lt;2011,
VDB(
ABS($H158),
0,
$F158,
R$10-$G158,
IF(R$10-$G158+1&lt;$F158,R$10-$G158+1,$F158),
1),
VDB(
ABS($H158),
0,
$F158,
MAX(0,R$10-$G158-$P158),
IF(R$10-$G158-$P158+1&lt;$F158,R$10-$G158-$P158+1,$F158),
1)),
IF($E158&lt;2022,
VDB(
ABS($M158),
0,
$N158,
R$10-2022,
IF(R$10-2022+1&lt;$N158,R$10-2022+1,$N158),
$G$12),
VDB(
ABS($M158),
0,
$N158,
MAX(0,R$10-2022-$P158),
IF(R$10-2022-$P158+1&lt;$N158,R$10-2022-$P158+1,$N158),
$G$12))
))</f>
        <v>3188.9333333333329</v>
      </c>
      <c r="S158" s="87">
        <f t="shared" si="27"/>
        <v>3188.9333333333329</v>
      </c>
      <c r="T158" s="87">
        <f t="shared" si="27"/>
        <v>3188.9333333333329</v>
      </c>
      <c r="U158" s="87">
        <f t="shared" si="27"/>
        <v>3188.9333333333329</v>
      </c>
      <c r="V158" s="87">
        <f t="shared" si="27"/>
        <v>3188.9333333333329</v>
      </c>
      <c r="W158" s="87">
        <f t="shared" si="27"/>
        <v>3188.9333333333329</v>
      </c>
      <c r="X158" s="87">
        <f t="shared" si="27"/>
        <v>3188.9333333333329</v>
      </c>
      <c r="Y158" s="87">
        <f t="shared" si="27"/>
        <v>3188.9333333333329</v>
      </c>
      <c r="Z158" s="87">
        <f t="shared" si="27"/>
        <v>3188.9333333333329</v>
      </c>
      <c r="AA158" s="87">
        <f t="shared" si="27"/>
        <v>3188.9333333333329</v>
      </c>
      <c r="AB158" s="87">
        <f t="shared" si="27"/>
        <v>3188.9333333333329</v>
      </c>
      <c r="AC158" s="87">
        <f t="shared" si="27"/>
        <v>3826.7199999999989</v>
      </c>
      <c r="AD158" s="87">
        <f t="shared" si="27"/>
        <v>3530.4578064516118</v>
      </c>
      <c r="AE158" s="87">
        <f t="shared" si="27"/>
        <v>3257.132040790842</v>
      </c>
      <c r="AF158" s="87">
        <f t="shared" si="27"/>
        <v>3105.1325455539359</v>
      </c>
      <c r="AG158" s="87">
        <f t="shared" si="27"/>
        <v>3105.1325455539359</v>
      </c>
      <c r="AI158" s="149"/>
      <c r="AJ158" s="128"/>
    </row>
    <row r="159" spans="2:36" s="132" customFormat="1" x14ac:dyDescent="0.2">
      <c r="B159" s="86">
        <f>'3. Investeringen'!B156</f>
        <v>142</v>
      </c>
      <c r="C159" s="86" t="str">
        <f>'3. Investeringen'!C156</f>
        <v>Nieuwe investeringen</v>
      </c>
      <c r="D159" s="86" t="str">
        <f>'3. Investeringen'!F156</f>
        <v>TD</v>
      </c>
      <c r="E159" s="121">
        <f>'3. Investeringen'!K156</f>
        <v>2007</v>
      </c>
      <c r="F159" s="173">
        <f>'3. Investeringen'!M156</f>
        <v>1.5</v>
      </c>
      <c r="G159" s="121">
        <f>'3. Investeringen'!N156</f>
        <v>2011</v>
      </c>
      <c r="H159" s="86">
        <f>'3. Investeringen'!O156</f>
        <v>30933.300000000017</v>
      </c>
      <c r="I159" s="65"/>
      <c r="J159" s="86">
        <f>'6. Investeringen per jaar'!I156</f>
        <v>1</v>
      </c>
      <c r="K159" s="65"/>
      <c r="L159" s="123">
        <f t="shared" si="22"/>
        <v>2012.5</v>
      </c>
      <c r="M159" s="87">
        <f t="shared" si="23"/>
        <v>0</v>
      </c>
      <c r="N159" s="117">
        <f t="shared" si="24"/>
        <v>0</v>
      </c>
      <c r="O159" s="87" t="b">
        <f t="shared" si="25"/>
        <v>0</v>
      </c>
      <c r="P159" s="117">
        <f>INDEX('2. Reguleringsparameters'!$D$44:$E$50,MATCH(C159,'2. Reguleringsparameters'!$B$44:$B$50,0),MATCH(D159,'2. Reguleringsparameters'!$D$43:$E$43,0))</f>
        <v>0.5</v>
      </c>
      <c r="Q159" s="65"/>
      <c r="R159" s="87">
        <f t="shared" si="27"/>
        <v>20622.200000000012</v>
      </c>
      <c r="S159" s="87">
        <f t="shared" si="27"/>
        <v>10311.100000000006</v>
      </c>
      <c r="T159" s="87">
        <f t="shared" si="27"/>
        <v>0</v>
      </c>
      <c r="U159" s="87">
        <f t="shared" si="27"/>
        <v>0</v>
      </c>
      <c r="V159" s="87">
        <f t="shared" si="27"/>
        <v>0</v>
      </c>
      <c r="W159" s="87">
        <f t="shared" si="27"/>
        <v>0</v>
      </c>
      <c r="X159" s="87">
        <f t="shared" si="27"/>
        <v>0</v>
      </c>
      <c r="Y159" s="87">
        <f t="shared" si="27"/>
        <v>0</v>
      </c>
      <c r="Z159" s="87">
        <f t="shared" si="27"/>
        <v>0</v>
      </c>
      <c r="AA159" s="87">
        <f t="shared" si="27"/>
        <v>0</v>
      </c>
      <c r="AB159" s="87">
        <f t="shared" si="27"/>
        <v>0</v>
      </c>
      <c r="AC159" s="87">
        <f t="shared" si="27"/>
        <v>0</v>
      </c>
      <c r="AD159" s="87">
        <f t="shared" si="27"/>
        <v>0</v>
      </c>
      <c r="AE159" s="87">
        <f t="shared" si="27"/>
        <v>0</v>
      </c>
      <c r="AF159" s="87">
        <f t="shared" si="27"/>
        <v>0</v>
      </c>
      <c r="AG159" s="87">
        <f t="shared" si="27"/>
        <v>0</v>
      </c>
      <c r="AI159" s="149"/>
      <c r="AJ159" s="128"/>
    </row>
    <row r="160" spans="2:36" s="132" customFormat="1" x14ac:dyDescent="0.2">
      <c r="B160" s="86">
        <f>'3. Investeringen'!B157</f>
        <v>143</v>
      </c>
      <c r="C160" s="86" t="str">
        <f>'3. Investeringen'!C157</f>
        <v>Nieuwe investeringen</v>
      </c>
      <c r="D160" s="86" t="str">
        <f>'3. Investeringen'!F157</f>
        <v>TD</v>
      </c>
      <c r="E160" s="121">
        <f>'3. Investeringen'!K157</f>
        <v>2008</v>
      </c>
      <c r="F160" s="173">
        <f>'3. Investeringen'!M157</f>
        <v>52.5</v>
      </c>
      <c r="G160" s="121">
        <f>'3. Investeringen'!N157</f>
        <v>2011</v>
      </c>
      <c r="H160" s="86">
        <f>'3. Investeringen'!O157</f>
        <v>-12409.090909090908</v>
      </c>
      <c r="I160" s="65"/>
      <c r="J160" s="86">
        <f>'6. Investeringen per jaar'!I157</f>
        <v>1</v>
      </c>
      <c r="K160" s="65"/>
      <c r="L160" s="123">
        <f t="shared" si="22"/>
        <v>2063.5</v>
      </c>
      <c r="M160" s="87">
        <f t="shared" si="23"/>
        <v>-9809.0909090909081</v>
      </c>
      <c r="N160" s="117">
        <f t="shared" si="24"/>
        <v>41.5</v>
      </c>
      <c r="O160" s="87" t="b">
        <f t="shared" si="25"/>
        <v>1</v>
      </c>
      <c r="P160" s="117">
        <f>INDEX('2. Reguleringsparameters'!$D$44:$E$50,MATCH(C160,'2. Reguleringsparameters'!$B$44:$B$50,0),MATCH(D160,'2. Reguleringsparameters'!$D$43:$E$43,0))</f>
        <v>0.5</v>
      </c>
      <c r="Q160" s="65"/>
      <c r="R160" s="87">
        <f t="shared" si="27"/>
        <v>-236.36363636363637</v>
      </c>
      <c r="S160" s="87">
        <f t="shared" si="27"/>
        <v>-236.36363636363635</v>
      </c>
      <c r="T160" s="87">
        <f t="shared" si="27"/>
        <v>-236.36363636363635</v>
      </c>
      <c r="U160" s="87">
        <f t="shared" si="27"/>
        <v>-236.36363636363635</v>
      </c>
      <c r="V160" s="87">
        <f t="shared" si="27"/>
        <v>-236.36363636363635</v>
      </c>
      <c r="W160" s="87">
        <f t="shared" si="27"/>
        <v>-236.36363636363635</v>
      </c>
      <c r="X160" s="87">
        <f t="shared" si="27"/>
        <v>-236.36363636363635</v>
      </c>
      <c r="Y160" s="87">
        <f t="shared" si="27"/>
        <v>-236.36363636363635</v>
      </c>
      <c r="Z160" s="87">
        <f t="shared" si="27"/>
        <v>-236.36363636363635</v>
      </c>
      <c r="AA160" s="87">
        <f t="shared" si="27"/>
        <v>-236.36363636363635</v>
      </c>
      <c r="AB160" s="87">
        <f t="shared" si="27"/>
        <v>-236.36363636363635</v>
      </c>
      <c r="AC160" s="87">
        <f t="shared" si="27"/>
        <v>-283.63636363636357</v>
      </c>
      <c r="AD160" s="87">
        <f t="shared" si="27"/>
        <v>-275.4348302300109</v>
      </c>
      <c r="AE160" s="87">
        <f t="shared" si="27"/>
        <v>-267.47044959685394</v>
      </c>
      <c r="AF160" s="87">
        <f t="shared" si="27"/>
        <v>-259.73636430730636</v>
      </c>
      <c r="AG160" s="87">
        <f t="shared" si="27"/>
        <v>-252.22591521890232</v>
      </c>
      <c r="AI160" s="149"/>
      <c r="AJ160" s="128"/>
    </row>
    <row r="161" spans="2:36" s="132" customFormat="1" x14ac:dyDescent="0.2">
      <c r="B161" s="86">
        <f>'3. Investeringen'!B158</f>
        <v>144</v>
      </c>
      <c r="C161" s="86" t="str">
        <f>'3. Investeringen'!C158</f>
        <v>Nieuwe investeringen</v>
      </c>
      <c r="D161" s="86" t="str">
        <f>'3. Investeringen'!F158</f>
        <v>TD</v>
      </c>
      <c r="E161" s="121">
        <f>'3. Investeringen'!K158</f>
        <v>2008</v>
      </c>
      <c r="F161" s="173">
        <f>'3. Investeringen'!M158</f>
        <v>42.5</v>
      </c>
      <c r="G161" s="121">
        <f>'3. Investeringen'!N158</f>
        <v>2011</v>
      </c>
      <c r="H161" s="86">
        <f>'3. Investeringen'!O158</f>
        <v>270111.11111111112</v>
      </c>
      <c r="I161" s="65"/>
      <c r="J161" s="86">
        <f>'6. Investeringen per jaar'!I158</f>
        <v>1</v>
      </c>
      <c r="K161" s="65"/>
      <c r="L161" s="123">
        <f t="shared" si="22"/>
        <v>2053.5</v>
      </c>
      <c r="M161" s="87">
        <f t="shared" si="23"/>
        <v>200200</v>
      </c>
      <c r="N161" s="117">
        <f t="shared" si="24"/>
        <v>31.5</v>
      </c>
      <c r="O161" s="87" t="b">
        <f t="shared" si="25"/>
        <v>0</v>
      </c>
      <c r="P161" s="117">
        <f>INDEX('2. Reguleringsparameters'!$D$44:$E$50,MATCH(C161,'2. Reguleringsparameters'!$B$44:$B$50,0),MATCH(D161,'2. Reguleringsparameters'!$D$43:$E$43,0))</f>
        <v>0.5</v>
      </c>
      <c r="Q161" s="65"/>
      <c r="R161" s="87">
        <f t="shared" si="27"/>
        <v>6355.5555555555557</v>
      </c>
      <c r="S161" s="87">
        <f t="shared" si="27"/>
        <v>6355.5555555555557</v>
      </c>
      <c r="T161" s="87">
        <f t="shared" si="27"/>
        <v>6355.5555555555557</v>
      </c>
      <c r="U161" s="87">
        <f t="shared" si="27"/>
        <v>6355.5555555555557</v>
      </c>
      <c r="V161" s="87">
        <f t="shared" si="27"/>
        <v>6355.5555555555557</v>
      </c>
      <c r="W161" s="87">
        <f t="shared" si="27"/>
        <v>6355.5555555555557</v>
      </c>
      <c r="X161" s="87">
        <f t="shared" si="27"/>
        <v>6355.5555555555557</v>
      </c>
      <c r="Y161" s="87">
        <f t="shared" si="27"/>
        <v>6355.5555555555557</v>
      </c>
      <c r="Z161" s="87">
        <f t="shared" si="27"/>
        <v>6355.5555555555557</v>
      </c>
      <c r="AA161" s="87">
        <f t="shared" si="27"/>
        <v>6355.5555555555557</v>
      </c>
      <c r="AB161" s="87">
        <f t="shared" si="27"/>
        <v>6355.5555555555557</v>
      </c>
      <c r="AC161" s="87">
        <f t="shared" si="27"/>
        <v>7626.6666666666661</v>
      </c>
      <c r="AD161" s="87">
        <f t="shared" si="27"/>
        <v>7336.1269841269841</v>
      </c>
      <c r="AE161" s="87">
        <f t="shared" si="27"/>
        <v>7056.6554799697651</v>
      </c>
      <c r="AF161" s="87">
        <f t="shared" si="27"/>
        <v>6787.83050930425</v>
      </c>
      <c r="AG161" s="87">
        <f t="shared" si="27"/>
        <v>6529.2464899021834</v>
      </c>
      <c r="AI161" s="149"/>
      <c r="AJ161" s="128"/>
    </row>
    <row r="162" spans="2:36" s="132" customFormat="1" x14ac:dyDescent="0.2">
      <c r="B162" s="86">
        <f>'3. Investeringen'!B159</f>
        <v>145</v>
      </c>
      <c r="C162" s="86" t="str">
        <f>'3. Investeringen'!C159</f>
        <v>Nieuwe investeringen</v>
      </c>
      <c r="D162" s="86" t="str">
        <f>'3. Investeringen'!F159</f>
        <v>TD</v>
      </c>
      <c r="E162" s="121">
        <f>'3. Investeringen'!K159</f>
        <v>2008</v>
      </c>
      <c r="F162" s="173">
        <f>'3. Investeringen'!M159</f>
        <v>27.5</v>
      </c>
      <c r="G162" s="121">
        <f>'3. Investeringen'!N159</f>
        <v>2011</v>
      </c>
      <c r="H162" s="86">
        <f>'3. Investeringen'!O159</f>
        <v>26583.333333333332</v>
      </c>
      <c r="I162" s="65"/>
      <c r="J162" s="86">
        <f>'6. Investeringen per jaar'!I159</f>
        <v>1</v>
      </c>
      <c r="K162" s="65"/>
      <c r="L162" s="123">
        <f t="shared" si="22"/>
        <v>2038.5</v>
      </c>
      <c r="M162" s="87">
        <f t="shared" si="23"/>
        <v>15950</v>
      </c>
      <c r="N162" s="117">
        <f t="shared" si="24"/>
        <v>16.5</v>
      </c>
      <c r="O162" s="87" t="b">
        <f t="shared" si="25"/>
        <v>0</v>
      </c>
      <c r="P162" s="117">
        <f>INDEX('2. Reguleringsparameters'!$D$44:$E$50,MATCH(C162,'2. Reguleringsparameters'!$B$44:$B$50,0),MATCH(D162,'2. Reguleringsparameters'!$D$43:$E$43,0))</f>
        <v>0.5</v>
      </c>
      <c r="Q162" s="65"/>
      <c r="R162" s="87">
        <f t="shared" si="27"/>
        <v>966.66666666666663</v>
      </c>
      <c r="S162" s="87">
        <f t="shared" si="27"/>
        <v>966.66666666666663</v>
      </c>
      <c r="T162" s="87">
        <f t="shared" si="27"/>
        <v>966.66666666666663</v>
      </c>
      <c r="U162" s="87">
        <f t="shared" si="27"/>
        <v>966.66666666666663</v>
      </c>
      <c r="V162" s="87">
        <f t="shared" si="27"/>
        <v>966.66666666666663</v>
      </c>
      <c r="W162" s="87">
        <f t="shared" si="27"/>
        <v>966.66666666666663</v>
      </c>
      <c r="X162" s="87">
        <f t="shared" si="27"/>
        <v>966.66666666666663</v>
      </c>
      <c r="Y162" s="87">
        <f t="shared" si="27"/>
        <v>966.66666666666663</v>
      </c>
      <c r="Z162" s="87">
        <f t="shared" si="27"/>
        <v>966.66666666666663</v>
      </c>
      <c r="AA162" s="87">
        <f t="shared" si="27"/>
        <v>966.66666666666663</v>
      </c>
      <c r="AB162" s="87">
        <f t="shared" si="27"/>
        <v>966.66666666666663</v>
      </c>
      <c r="AC162" s="87">
        <f t="shared" si="27"/>
        <v>1160</v>
      </c>
      <c r="AD162" s="87">
        <f t="shared" si="27"/>
        <v>1075.6363636363635</v>
      </c>
      <c r="AE162" s="87">
        <f t="shared" si="27"/>
        <v>997.40826446280983</v>
      </c>
      <c r="AF162" s="87">
        <f t="shared" si="27"/>
        <v>941.9966942148759</v>
      </c>
      <c r="AG162" s="87">
        <f t="shared" si="27"/>
        <v>941.9966942148759</v>
      </c>
      <c r="AI162" s="149"/>
      <c r="AJ162" s="128"/>
    </row>
    <row r="163" spans="2:36" s="132" customFormat="1" x14ac:dyDescent="0.2">
      <c r="B163" s="86">
        <f>'3. Investeringen'!B160</f>
        <v>146</v>
      </c>
      <c r="C163" s="86" t="str">
        <f>'3. Investeringen'!C160</f>
        <v>Nieuwe investeringen</v>
      </c>
      <c r="D163" s="86" t="str">
        <f>'3. Investeringen'!F160</f>
        <v>TD</v>
      </c>
      <c r="E163" s="121">
        <f>'3. Investeringen'!K160</f>
        <v>2008</v>
      </c>
      <c r="F163" s="173">
        <f>'3. Investeringen'!M160</f>
        <v>7.5</v>
      </c>
      <c r="G163" s="121">
        <f>'3. Investeringen'!N160</f>
        <v>2011</v>
      </c>
      <c r="H163" s="86">
        <f>'3. Investeringen'!O160</f>
        <v>9000</v>
      </c>
      <c r="I163" s="65"/>
      <c r="J163" s="86">
        <f>'6. Investeringen per jaar'!I160</f>
        <v>1</v>
      </c>
      <c r="K163" s="65"/>
      <c r="L163" s="123">
        <f t="shared" si="22"/>
        <v>2018.5</v>
      </c>
      <c r="M163" s="87">
        <f t="shared" si="23"/>
        <v>0</v>
      </c>
      <c r="N163" s="117">
        <f t="shared" si="24"/>
        <v>0</v>
      </c>
      <c r="O163" s="87" t="b">
        <f t="shared" si="25"/>
        <v>0</v>
      </c>
      <c r="P163" s="117">
        <f>INDEX('2. Reguleringsparameters'!$D$44:$E$50,MATCH(C163,'2. Reguleringsparameters'!$B$44:$B$50,0),MATCH(D163,'2. Reguleringsparameters'!$D$43:$E$43,0))</f>
        <v>0.5</v>
      </c>
      <c r="Q163" s="65"/>
      <c r="R163" s="87">
        <f t="shared" si="27"/>
        <v>1200</v>
      </c>
      <c r="S163" s="87">
        <f t="shared" si="27"/>
        <v>1200</v>
      </c>
      <c r="T163" s="87">
        <f t="shared" si="27"/>
        <v>1200</v>
      </c>
      <c r="U163" s="87">
        <f t="shared" si="27"/>
        <v>1200</v>
      </c>
      <c r="V163" s="87">
        <f t="shared" si="27"/>
        <v>1200</v>
      </c>
      <c r="W163" s="87">
        <f t="shared" si="27"/>
        <v>1200</v>
      </c>
      <c r="X163" s="87">
        <f t="shared" si="27"/>
        <v>1200</v>
      </c>
      <c r="Y163" s="87">
        <f t="shared" si="27"/>
        <v>600</v>
      </c>
      <c r="Z163" s="87">
        <f t="shared" si="27"/>
        <v>0</v>
      </c>
      <c r="AA163" s="87">
        <f t="shared" si="27"/>
        <v>0</v>
      </c>
      <c r="AB163" s="87">
        <f t="shared" si="27"/>
        <v>0</v>
      </c>
      <c r="AC163" s="87">
        <f t="shared" si="27"/>
        <v>0</v>
      </c>
      <c r="AD163" s="87">
        <f t="shared" si="27"/>
        <v>0</v>
      </c>
      <c r="AE163" s="87">
        <f t="shared" si="27"/>
        <v>0</v>
      </c>
      <c r="AF163" s="87">
        <f t="shared" si="27"/>
        <v>0</v>
      </c>
      <c r="AG163" s="87">
        <f t="shared" si="27"/>
        <v>0</v>
      </c>
      <c r="AI163" s="149"/>
      <c r="AJ163" s="128"/>
    </row>
    <row r="164" spans="2:36" s="132" customFormat="1" x14ac:dyDescent="0.2">
      <c r="B164" s="86">
        <f>'3. Investeringen'!B161</f>
        <v>147</v>
      </c>
      <c r="C164" s="86" t="str">
        <f>'3. Investeringen'!C161</f>
        <v>Nieuwe investeringen</v>
      </c>
      <c r="D164" s="86" t="str">
        <f>'3. Investeringen'!F161</f>
        <v>TD</v>
      </c>
      <c r="E164" s="121">
        <f>'3. Investeringen'!K161</f>
        <v>2008</v>
      </c>
      <c r="F164" s="173">
        <f>'3. Investeringen'!M161</f>
        <v>2.5</v>
      </c>
      <c r="G164" s="121">
        <f>'3. Investeringen'!N161</f>
        <v>2011</v>
      </c>
      <c r="H164" s="86">
        <f>'3. Investeringen'!O161</f>
        <v>57000</v>
      </c>
      <c r="I164" s="65"/>
      <c r="J164" s="86">
        <f>'6. Investeringen per jaar'!I161</f>
        <v>1</v>
      </c>
      <c r="K164" s="65"/>
      <c r="L164" s="123">
        <f t="shared" si="22"/>
        <v>2013.5</v>
      </c>
      <c r="M164" s="87">
        <f t="shared" si="23"/>
        <v>0</v>
      </c>
      <c r="N164" s="117">
        <f t="shared" si="24"/>
        <v>0</v>
      </c>
      <c r="O164" s="87" t="b">
        <f t="shared" si="25"/>
        <v>0</v>
      </c>
      <c r="P164" s="117">
        <f>INDEX('2. Reguleringsparameters'!$D$44:$E$50,MATCH(C164,'2. Reguleringsparameters'!$B$44:$B$50,0),MATCH(D164,'2. Reguleringsparameters'!$D$43:$E$43,0))</f>
        <v>0.5</v>
      </c>
      <c r="Q164" s="65"/>
      <c r="R164" s="87">
        <f t="shared" si="27"/>
        <v>22800</v>
      </c>
      <c r="S164" s="87">
        <f t="shared" si="27"/>
        <v>22800</v>
      </c>
      <c r="T164" s="87">
        <f t="shared" si="27"/>
        <v>11400</v>
      </c>
      <c r="U164" s="87">
        <f t="shared" si="27"/>
        <v>0</v>
      </c>
      <c r="V164" s="87">
        <f t="shared" si="27"/>
        <v>0</v>
      </c>
      <c r="W164" s="87">
        <f t="shared" si="27"/>
        <v>0</v>
      </c>
      <c r="X164" s="87">
        <f t="shared" si="27"/>
        <v>0</v>
      </c>
      <c r="Y164" s="87">
        <f t="shared" si="27"/>
        <v>0</v>
      </c>
      <c r="Z164" s="87">
        <f t="shared" si="27"/>
        <v>0</v>
      </c>
      <c r="AA164" s="87">
        <f t="shared" si="27"/>
        <v>0</v>
      </c>
      <c r="AB164" s="87">
        <f t="shared" si="27"/>
        <v>0</v>
      </c>
      <c r="AC164" s="87">
        <f t="shared" si="27"/>
        <v>0</v>
      </c>
      <c r="AD164" s="87">
        <f t="shared" si="27"/>
        <v>0</v>
      </c>
      <c r="AE164" s="87">
        <f t="shared" si="27"/>
        <v>0</v>
      </c>
      <c r="AF164" s="87">
        <f t="shared" si="27"/>
        <v>0</v>
      </c>
      <c r="AG164" s="87">
        <f t="shared" si="27"/>
        <v>0</v>
      </c>
      <c r="AI164" s="149"/>
      <c r="AJ164" s="128"/>
    </row>
    <row r="165" spans="2:36" s="132" customFormat="1" x14ac:dyDescent="0.2">
      <c r="B165" s="86">
        <f>'3. Investeringen'!B162</f>
        <v>148</v>
      </c>
      <c r="C165" s="86" t="str">
        <f>'3. Investeringen'!C162</f>
        <v>Nieuwe investeringen</v>
      </c>
      <c r="D165" s="86" t="str">
        <f>'3. Investeringen'!F162</f>
        <v>TD</v>
      </c>
      <c r="E165" s="121">
        <f>'3. Investeringen'!K162</f>
        <v>2009</v>
      </c>
      <c r="F165" s="173">
        <f>'3. Investeringen'!M162</f>
        <v>53.5</v>
      </c>
      <c r="G165" s="121">
        <f>'3. Investeringen'!N162</f>
        <v>2011</v>
      </c>
      <c r="H165" s="86">
        <f>'3. Investeringen'!O162</f>
        <v>172464.02018181904</v>
      </c>
      <c r="I165" s="65"/>
      <c r="J165" s="86">
        <f>'6. Investeringen per jaar'!I162</f>
        <v>1</v>
      </c>
      <c r="K165" s="65"/>
      <c r="L165" s="123">
        <f t="shared" si="22"/>
        <v>2064.5</v>
      </c>
      <c r="M165" s="87">
        <f t="shared" si="23"/>
        <v>137004.12818181887</v>
      </c>
      <c r="N165" s="117">
        <f t="shared" si="24"/>
        <v>42.5</v>
      </c>
      <c r="O165" s="87" t="b">
        <f t="shared" si="25"/>
        <v>0</v>
      </c>
      <c r="P165" s="117">
        <f>INDEX('2. Reguleringsparameters'!$D$44:$E$50,MATCH(C165,'2. Reguleringsparameters'!$B$44:$B$50,0),MATCH(D165,'2. Reguleringsparameters'!$D$43:$E$43,0))</f>
        <v>0.5</v>
      </c>
      <c r="Q165" s="65"/>
      <c r="R165" s="87">
        <f t="shared" si="27"/>
        <v>3223.6265454545614</v>
      </c>
      <c r="S165" s="87">
        <f t="shared" si="27"/>
        <v>3223.6265454545619</v>
      </c>
      <c r="T165" s="87">
        <f t="shared" si="27"/>
        <v>3223.6265454545619</v>
      </c>
      <c r="U165" s="87">
        <f t="shared" si="27"/>
        <v>3223.6265454545619</v>
      </c>
      <c r="V165" s="87">
        <f t="shared" si="27"/>
        <v>3223.6265454545619</v>
      </c>
      <c r="W165" s="87">
        <f t="shared" si="27"/>
        <v>3223.6265454545619</v>
      </c>
      <c r="X165" s="87">
        <f t="shared" si="27"/>
        <v>3223.6265454545619</v>
      </c>
      <c r="Y165" s="87">
        <f t="shared" si="27"/>
        <v>3223.6265454545619</v>
      </c>
      <c r="Z165" s="87">
        <f t="shared" si="27"/>
        <v>3223.6265454545619</v>
      </c>
      <c r="AA165" s="87">
        <f t="shared" si="27"/>
        <v>3223.6265454545619</v>
      </c>
      <c r="AB165" s="87">
        <f t="shared" si="27"/>
        <v>3223.6265454545619</v>
      </c>
      <c r="AC165" s="87">
        <f t="shared" si="27"/>
        <v>3868.3518545454735</v>
      </c>
      <c r="AD165" s="87">
        <f t="shared" si="27"/>
        <v>3759.1278021818371</v>
      </c>
      <c r="AE165" s="87">
        <f t="shared" si="27"/>
        <v>3652.9877230614084</v>
      </c>
      <c r="AF165" s="87">
        <f t="shared" si="27"/>
        <v>3549.8445402926159</v>
      </c>
      <c r="AG165" s="87">
        <f t="shared" si="27"/>
        <v>3449.6136356255302</v>
      </c>
      <c r="AI165" s="149"/>
      <c r="AJ165" s="128"/>
    </row>
    <row r="166" spans="2:36" s="132" customFormat="1" x14ac:dyDescent="0.2">
      <c r="B166" s="86">
        <f>'3. Investeringen'!B163</f>
        <v>149</v>
      </c>
      <c r="C166" s="86" t="str">
        <f>'3. Investeringen'!C163</f>
        <v>Nieuwe investeringen</v>
      </c>
      <c r="D166" s="86" t="str">
        <f>'3. Investeringen'!F163</f>
        <v>TD</v>
      </c>
      <c r="E166" s="121">
        <f>'3. Investeringen'!K163</f>
        <v>2009</v>
      </c>
      <c r="F166" s="173">
        <f>'3. Investeringen'!M163</f>
        <v>43.5</v>
      </c>
      <c r="G166" s="121">
        <f>'3. Investeringen'!N163</f>
        <v>2011</v>
      </c>
      <c r="H166" s="86">
        <f>'3. Investeringen'!O163</f>
        <v>162886.38800001476</v>
      </c>
      <c r="I166" s="65"/>
      <c r="J166" s="86">
        <f>'6. Investeringen per jaar'!I163</f>
        <v>1</v>
      </c>
      <c r="K166" s="65"/>
      <c r="L166" s="123">
        <f t="shared" si="22"/>
        <v>2054.5</v>
      </c>
      <c r="M166" s="87">
        <f t="shared" si="23"/>
        <v>121696.72666667771</v>
      </c>
      <c r="N166" s="117">
        <f t="shared" si="24"/>
        <v>32.5</v>
      </c>
      <c r="O166" s="87" t="b">
        <f t="shared" si="25"/>
        <v>0</v>
      </c>
      <c r="P166" s="117">
        <f>INDEX('2. Reguleringsparameters'!$D$44:$E$50,MATCH(C166,'2. Reguleringsparameters'!$B$44:$B$50,0),MATCH(D166,'2. Reguleringsparameters'!$D$43:$E$43,0))</f>
        <v>0.5</v>
      </c>
      <c r="Q166" s="65"/>
      <c r="R166" s="87">
        <f t="shared" si="27"/>
        <v>3744.5146666670062</v>
      </c>
      <c r="S166" s="87">
        <f t="shared" si="27"/>
        <v>3744.5146666670062</v>
      </c>
      <c r="T166" s="87">
        <f t="shared" si="27"/>
        <v>3744.5146666670062</v>
      </c>
      <c r="U166" s="87">
        <f t="shared" si="27"/>
        <v>3744.5146666670062</v>
      </c>
      <c r="V166" s="87">
        <f t="shared" si="27"/>
        <v>3744.5146666670062</v>
      </c>
      <c r="W166" s="87">
        <f t="shared" si="27"/>
        <v>3744.5146666670062</v>
      </c>
      <c r="X166" s="87">
        <f t="shared" si="27"/>
        <v>3744.5146666670062</v>
      </c>
      <c r="Y166" s="87">
        <f t="shared" si="27"/>
        <v>3744.5146666670062</v>
      </c>
      <c r="Z166" s="87">
        <f t="shared" si="27"/>
        <v>3744.5146666670062</v>
      </c>
      <c r="AA166" s="87">
        <f t="shared" si="27"/>
        <v>3744.5146666670062</v>
      </c>
      <c r="AB166" s="87">
        <f t="shared" si="27"/>
        <v>3744.5146666670062</v>
      </c>
      <c r="AC166" s="87">
        <f t="shared" si="27"/>
        <v>4493.4176000004072</v>
      </c>
      <c r="AD166" s="87">
        <f t="shared" si="27"/>
        <v>4327.5067963080846</v>
      </c>
      <c r="AE166" s="87">
        <f t="shared" si="27"/>
        <v>4167.721929982863</v>
      </c>
      <c r="AF166" s="87">
        <f t="shared" si="27"/>
        <v>4013.8368125681118</v>
      </c>
      <c r="AG166" s="87">
        <f t="shared" si="27"/>
        <v>3865.6336071809815</v>
      </c>
      <c r="AI166" s="149"/>
      <c r="AJ166" s="128"/>
    </row>
    <row r="167" spans="2:36" s="132" customFormat="1" x14ac:dyDescent="0.2">
      <c r="B167" s="86">
        <f>'3. Investeringen'!B164</f>
        <v>150</v>
      </c>
      <c r="C167" s="86" t="str">
        <f>'3. Investeringen'!C164</f>
        <v>Nieuwe investeringen</v>
      </c>
      <c r="D167" s="86" t="str">
        <f>'3. Investeringen'!F164</f>
        <v>TD</v>
      </c>
      <c r="E167" s="121">
        <f>'3. Investeringen'!K164</f>
        <v>2009</v>
      </c>
      <c r="F167" s="173">
        <f>'3. Investeringen'!M164</f>
        <v>28.5</v>
      </c>
      <c r="G167" s="121">
        <f>'3. Investeringen'!N164</f>
        <v>2011</v>
      </c>
      <c r="H167" s="86">
        <f>'3. Investeringen'!O164</f>
        <v>669172.29550284881</v>
      </c>
      <c r="I167" s="65"/>
      <c r="J167" s="86">
        <f>'6. Investeringen per jaar'!I164</f>
        <v>1</v>
      </c>
      <c r="K167" s="65"/>
      <c r="L167" s="123">
        <f t="shared" si="22"/>
        <v>2039.5</v>
      </c>
      <c r="M167" s="87">
        <f t="shared" si="23"/>
        <v>410895.26916841592</v>
      </c>
      <c r="N167" s="117">
        <f t="shared" si="24"/>
        <v>17.5</v>
      </c>
      <c r="O167" s="87" t="b">
        <f t="shared" si="25"/>
        <v>0</v>
      </c>
      <c r="P167" s="117">
        <f>INDEX('2. Reguleringsparameters'!$D$44:$E$50,MATCH(C167,'2. Reguleringsparameters'!$B$44:$B$50,0),MATCH(D167,'2. Reguleringsparameters'!$D$43:$E$43,0))</f>
        <v>0.5</v>
      </c>
      <c r="Q167" s="65"/>
      <c r="R167" s="87">
        <f t="shared" si="27"/>
        <v>23479.729666766623</v>
      </c>
      <c r="S167" s="87">
        <f t="shared" si="27"/>
        <v>23479.729666766627</v>
      </c>
      <c r="T167" s="87">
        <f t="shared" si="27"/>
        <v>23479.729666766627</v>
      </c>
      <c r="U167" s="87">
        <f t="shared" si="27"/>
        <v>23479.729666766627</v>
      </c>
      <c r="V167" s="87">
        <f t="shared" si="27"/>
        <v>23479.729666766627</v>
      </c>
      <c r="W167" s="87">
        <f t="shared" si="27"/>
        <v>23479.729666766627</v>
      </c>
      <c r="X167" s="87">
        <f t="shared" si="27"/>
        <v>23479.729666766627</v>
      </c>
      <c r="Y167" s="87">
        <f t="shared" si="27"/>
        <v>23479.729666766627</v>
      </c>
      <c r="Z167" s="87">
        <f t="shared" si="27"/>
        <v>23479.729666766627</v>
      </c>
      <c r="AA167" s="87">
        <f t="shared" si="27"/>
        <v>23479.729666766627</v>
      </c>
      <c r="AB167" s="87">
        <f t="shared" si="27"/>
        <v>23479.729666766627</v>
      </c>
      <c r="AC167" s="87">
        <f t="shared" si="27"/>
        <v>28175.67560011995</v>
      </c>
      <c r="AD167" s="87">
        <f t="shared" si="27"/>
        <v>26243.629273254584</v>
      </c>
      <c r="AE167" s="87">
        <f t="shared" si="27"/>
        <v>24444.066123088553</v>
      </c>
      <c r="AF167" s="87">
        <f t="shared" si="27"/>
        <v>22898.751598065715</v>
      </c>
      <c r="AG167" s="87">
        <f t="shared" si="27"/>
        <v>22898.751598065715</v>
      </c>
      <c r="AI167" s="149"/>
      <c r="AJ167" s="128"/>
    </row>
    <row r="168" spans="2:36" s="132" customFormat="1" x14ac:dyDescent="0.2">
      <c r="B168" s="86">
        <f>'3. Investeringen'!B165</f>
        <v>151</v>
      </c>
      <c r="C168" s="86" t="str">
        <f>'3. Investeringen'!C165</f>
        <v>Nieuwe investeringen</v>
      </c>
      <c r="D168" s="86" t="str">
        <f>'3. Investeringen'!F165</f>
        <v>TD</v>
      </c>
      <c r="E168" s="121">
        <f>'3. Investeringen'!K165</f>
        <v>2009</v>
      </c>
      <c r="F168" s="173">
        <f>'3. Investeringen'!M165</f>
        <v>23.5</v>
      </c>
      <c r="G168" s="121">
        <f>'3. Investeringen'!N165</f>
        <v>2011</v>
      </c>
      <c r="H168" s="86">
        <f>'3. Investeringen'!O165</f>
        <v>9.4E-7</v>
      </c>
      <c r="I168" s="65"/>
      <c r="J168" s="86">
        <f>'6. Investeringen per jaar'!I165</f>
        <v>1</v>
      </c>
      <c r="K168" s="65"/>
      <c r="L168" s="123">
        <f t="shared" si="22"/>
        <v>2034.5</v>
      </c>
      <c r="M168" s="87">
        <f t="shared" si="23"/>
        <v>5.0000000000000008E-7</v>
      </c>
      <c r="N168" s="117">
        <f t="shared" si="24"/>
        <v>12.5</v>
      </c>
      <c r="O168" s="87" t="b">
        <f t="shared" si="25"/>
        <v>0</v>
      </c>
      <c r="P168" s="117">
        <f>INDEX('2. Reguleringsparameters'!$D$44:$E$50,MATCH(C168,'2. Reguleringsparameters'!$B$44:$B$50,0),MATCH(D168,'2. Reguleringsparameters'!$D$43:$E$43,0))</f>
        <v>0.5</v>
      </c>
      <c r="Q168" s="65"/>
      <c r="R168" s="87">
        <f t="shared" ref="R168:AG177" si="28">$J168*IF($O168,-1,1)*
IF(OR(R$10&gt;$L168,R$10&lt;$E168,$F168=0),0,
IF(R$10&lt;2022,
IF($E168&lt;2011,
VDB(
ABS($H168),
0,
$F168,
R$10-$G168,
IF(R$10-$G168+1&lt;$F168,R$10-$G168+1,$F168),
1),
VDB(
ABS($H168),
0,
$F168,
MAX(0,R$10-$G168-$P168),
IF(R$10-$G168-$P168+1&lt;$F168,R$10-$G168-$P168+1,$F168),
1)),
IF($E168&lt;2022,
VDB(
ABS($M168),
0,
$N168,
R$10-2022,
IF(R$10-2022+1&lt;$N168,R$10-2022+1,$N168),
$G$12),
VDB(
ABS($M168),
0,
$N168,
MAX(0,R$10-2022-$P168),
IF(R$10-2022-$P168+1&lt;$N168,R$10-2022-$P168+1,$N168),
$G$12))
))</f>
        <v>4.0000000000000001E-8</v>
      </c>
      <c r="S168" s="87">
        <f t="shared" si="28"/>
        <v>4.0000000000000001E-8</v>
      </c>
      <c r="T168" s="87">
        <f t="shared" si="28"/>
        <v>4.0000000000000001E-8</v>
      </c>
      <c r="U168" s="87">
        <f t="shared" si="28"/>
        <v>4.0000000000000001E-8</v>
      </c>
      <c r="V168" s="87">
        <f t="shared" si="28"/>
        <v>4.0000000000000001E-8</v>
      </c>
      <c r="W168" s="87">
        <f t="shared" si="28"/>
        <v>4.0000000000000001E-8</v>
      </c>
      <c r="X168" s="87">
        <f t="shared" si="28"/>
        <v>4.0000000000000001E-8</v>
      </c>
      <c r="Y168" s="87">
        <f t="shared" si="28"/>
        <v>4.0000000000000001E-8</v>
      </c>
      <c r="Z168" s="87">
        <f t="shared" si="28"/>
        <v>4.0000000000000001E-8</v>
      </c>
      <c r="AA168" s="87">
        <f t="shared" si="28"/>
        <v>4.0000000000000001E-8</v>
      </c>
      <c r="AB168" s="87">
        <f t="shared" si="28"/>
        <v>4.0000000000000001E-8</v>
      </c>
      <c r="AC168" s="87">
        <f t="shared" si="28"/>
        <v>4.8000000000000006E-8</v>
      </c>
      <c r="AD168" s="87">
        <f t="shared" si="28"/>
        <v>4.3392000000000009E-8</v>
      </c>
      <c r="AE168" s="87">
        <f t="shared" si="28"/>
        <v>3.9226368000000008E-8</v>
      </c>
      <c r="AF168" s="87">
        <f t="shared" si="28"/>
        <v>3.8882277052631579E-8</v>
      </c>
      <c r="AG168" s="87">
        <f t="shared" si="28"/>
        <v>3.8882277052631579E-8</v>
      </c>
      <c r="AI168" s="149"/>
      <c r="AJ168" s="128"/>
    </row>
    <row r="169" spans="2:36" s="132" customFormat="1" x14ac:dyDescent="0.2">
      <c r="B169" s="86">
        <f>'3. Investeringen'!B166</f>
        <v>152</v>
      </c>
      <c r="C169" s="86" t="str">
        <f>'3. Investeringen'!C166</f>
        <v>Nieuwe investeringen</v>
      </c>
      <c r="D169" s="86" t="str">
        <f>'3. Investeringen'!F166</f>
        <v>TD</v>
      </c>
      <c r="E169" s="121">
        <f>'3. Investeringen'!K166</f>
        <v>2009</v>
      </c>
      <c r="F169" s="173">
        <f>'3. Investeringen'!M166</f>
        <v>8.5</v>
      </c>
      <c r="G169" s="121">
        <f>'3. Investeringen'!N166</f>
        <v>2011</v>
      </c>
      <c r="H169" s="86">
        <f>'3. Investeringen'!O166</f>
        <v>30807.025999999998</v>
      </c>
      <c r="I169" s="65"/>
      <c r="J169" s="86">
        <f>'6. Investeringen per jaar'!I166</f>
        <v>1</v>
      </c>
      <c r="K169" s="65"/>
      <c r="L169" s="123">
        <f t="shared" si="22"/>
        <v>2019.5</v>
      </c>
      <c r="M169" s="87">
        <f t="shared" si="23"/>
        <v>0</v>
      </c>
      <c r="N169" s="117">
        <f t="shared" si="24"/>
        <v>0</v>
      </c>
      <c r="O169" s="87" t="b">
        <f t="shared" si="25"/>
        <v>0</v>
      </c>
      <c r="P169" s="117">
        <f>INDEX('2. Reguleringsparameters'!$D$44:$E$50,MATCH(C169,'2. Reguleringsparameters'!$B$44:$B$50,0),MATCH(D169,'2. Reguleringsparameters'!$D$43:$E$43,0))</f>
        <v>0.5</v>
      </c>
      <c r="Q169" s="65"/>
      <c r="R169" s="87">
        <f t="shared" si="28"/>
        <v>3624.3559999999998</v>
      </c>
      <c r="S169" s="87">
        <f t="shared" si="28"/>
        <v>3624.3559999999998</v>
      </c>
      <c r="T169" s="87">
        <f t="shared" si="28"/>
        <v>3624.3559999999998</v>
      </c>
      <c r="U169" s="87">
        <f t="shared" si="28"/>
        <v>3624.3559999999998</v>
      </c>
      <c r="V169" s="87">
        <f t="shared" si="28"/>
        <v>3624.3559999999998</v>
      </c>
      <c r="W169" s="87">
        <f t="shared" si="28"/>
        <v>3624.3559999999998</v>
      </c>
      <c r="X169" s="87">
        <f t="shared" si="28"/>
        <v>3624.3559999999998</v>
      </c>
      <c r="Y169" s="87">
        <f t="shared" si="28"/>
        <v>3624.3559999999998</v>
      </c>
      <c r="Z169" s="87">
        <f t="shared" si="28"/>
        <v>1812.1779999999999</v>
      </c>
      <c r="AA169" s="87">
        <f t="shared" si="28"/>
        <v>0</v>
      </c>
      <c r="AB169" s="87">
        <f t="shared" si="28"/>
        <v>0</v>
      </c>
      <c r="AC169" s="87">
        <f t="shared" si="28"/>
        <v>0</v>
      </c>
      <c r="AD169" s="87">
        <f t="shared" si="28"/>
        <v>0</v>
      </c>
      <c r="AE169" s="87">
        <f t="shared" si="28"/>
        <v>0</v>
      </c>
      <c r="AF169" s="87">
        <f t="shared" si="28"/>
        <v>0</v>
      </c>
      <c r="AG169" s="87">
        <f t="shared" si="28"/>
        <v>0</v>
      </c>
      <c r="AI169" s="149"/>
      <c r="AJ169" s="128"/>
    </row>
    <row r="170" spans="2:36" s="132" customFormat="1" x14ac:dyDescent="0.2">
      <c r="B170" s="86">
        <f>'3. Investeringen'!B167</f>
        <v>153</v>
      </c>
      <c r="C170" s="86" t="str">
        <f>'3. Investeringen'!C167</f>
        <v>Nieuwe investeringen</v>
      </c>
      <c r="D170" s="86" t="str">
        <f>'3. Investeringen'!F167</f>
        <v>TD</v>
      </c>
      <c r="E170" s="121">
        <f>'3. Investeringen'!K167</f>
        <v>2009</v>
      </c>
      <c r="F170" s="173">
        <f>'3. Investeringen'!M167</f>
        <v>3.5</v>
      </c>
      <c r="G170" s="121">
        <f>'3. Investeringen'!N167</f>
        <v>2011</v>
      </c>
      <c r="H170" s="86">
        <f>'3. Investeringen'!O167</f>
        <v>477120.07699999987</v>
      </c>
      <c r="I170" s="65"/>
      <c r="J170" s="86">
        <f>'6. Investeringen per jaar'!I167</f>
        <v>1</v>
      </c>
      <c r="K170" s="65"/>
      <c r="L170" s="123">
        <f t="shared" si="22"/>
        <v>2014.5</v>
      </c>
      <c r="M170" s="87">
        <f t="shared" si="23"/>
        <v>0</v>
      </c>
      <c r="N170" s="117">
        <f t="shared" si="24"/>
        <v>0</v>
      </c>
      <c r="O170" s="87" t="b">
        <f t="shared" si="25"/>
        <v>0</v>
      </c>
      <c r="P170" s="117">
        <f>INDEX('2. Reguleringsparameters'!$D$44:$E$50,MATCH(C170,'2. Reguleringsparameters'!$B$44:$B$50,0),MATCH(D170,'2. Reguleringsparameters'!$D$43:$E$43,0))</f>
        <v>0.5</v>
      </c>
      <c r="Q170" s="65"/>
      <c r="R170" s="87">
        <f t="shared" si="28"/>
        <v>136320.02199999997</v>
      </c>
      <c r="S170" s="87">
        <f t="shared" si="28"/>
        <v>136320.02199999997</v>
      </c>
      <c r="T170" s="87">
        <f t="shared" si="28"/>
        <v>136320.02199999997</v>
      </c>
      <c r="U170" s="87">
        <f t="shared" si="28"/>
        <v>68160.010999999984</v>
      </c>
      <c r="V170" s="87">
        <f t="shared" si="28"/>
        <v>0</v>
      </c>
      <c r="W170" s="87">
        <f t="shared" si="28"/>
        <v>0</v>
      </c>
      <c r="X170" s="87">
        <f t="shared" si="28"/>
        <v>0</v>
      </c>
      <c r="Y170" s="87">
        <f t="shared" si="28"/>
        <v>0</v>
      </c>
      <c r="Z170" s="87">
        <f t="shared" si="28"/>
        <v>0</v>
      </c>
      <c r="AA170" s="87">
        <f t="shared" si="28"/>
        <v>0</v>
      </c>
      <c r="AB170" s="87">
        <f t="shared" si="28"/>
        <v>0</v>
      </c>
      <c r="AC170" s="87">
        <f t="shared" si="28"/>
        <v>0</v>
      </c>
      <c r="AD170" s="87">
        <f t="shared" si="28"/>
        <v>0</v>
      </c>
      <c r="AE170" s="87">
        <f t="shared" si="28"/>
        <v>0</v>
      </c>
      <c r="AF170" s="87">
        <f t="shared" si="28"/>
        <v>0</v>
      </c>
      <c r="AG170" s="87">
        <f t="shared" si="28"/>
        <v>0</v>
      </c>
      <c r="AI170" s="149"/>
      <c r="AJ170" s="128"/>
    </row>
    <row r="171" spans="2:36" s="132" customFormat="1" x14ac:dyDescent="0.2">
      <c r="B171" s="86">
        <f>'3. Investeringen'!B168</f>
        <v>154</v>
      </c>
      <c r="C171" s="86" t="str">
        <f>'3. Investeringen'!C168</f>
        <v>Nieuwe investeringen</v>
      </c>
      <c r="D171" s="86" t="str">
        <f>'3. Investeringen'!F168</f>
        <v>TD</v>
      </c>
      <c r="E171" s="121">
        <f>'3. Investeringen'!K168</f>
        <v>2010</v>
      </c>
      <c r="F171" s="173">
        <f>'3. Investeringen'!M168</f>
        <v>54.5</v>
      </c>
      <c r="G171" s="121">
        <f>'3. Investeringen'!N168</f>
        <v>2011</v>
      </c>
      <c r="H171" s="86">
        <f>'3. Investeringen'!O168</f>
        <v>174135.8137272739</v>
      </c>
      <c r="I171" s="65"/>
      <c r="J171" s="86">
        <f>'6. Investeringen per jaar'!I168</f>
        <v>1</v>
      </c>
      <c r="K171" s="65"/>
      <c r="L171" s="123">
        <f t="shared" si="22"/>
        <v>2065.5</v>
      </c>
      <c r="M171" s="87">
        <f t="shared" si="23"/>
        <v>138989.13572727365</v>
      </c>
      <c r="N171" s="117">
        <f t="shared" si="24"/>
        <v>43.5</v>
      </c>
      <c r="O171" s="87" t="b">
        <f t="shared" si="25"/>
        <v>0</v>
      </c>
      <c r="P171" s="117">
        <f>INDEX('2. Reguleringsparameters'!$D$44:$E$50,MATCH(C171,'2. Reguleringsparameters'!$B$44:$B$50,0),MATCH(D171,'2. Reguleringsparameters'!$D$43:$E$43,0))</f>
        <v>0.5</v>
      </c>
      <c r="Q171" s="65"/>
      <c r="R171" s="87">
        <f t="shared" si="28"/>
        <v>3195.1525454545672</v>
      </c>
      <c r="S171" s="87">
        <f t="shared" si="28"/>
        <v>3195.1525454545672</v>
      </c>
      <c r="T171" s="87">
        <f t="shared" si="28"/>
        <v>3195.1525454545672</v>
      </c>
      <c r="U171" s="87">
        <f t="shared" si="28"/>
        <v>3195.1525454545672</v>
      </c>
      <c r="V171" s="87">
        <f t="shared" si="28"/>
        <v>3195.1525454545672</v>
      </c>
      <c r="W171" s="87">
        <f t="shared" si="28"/>
        <v>3195.1525454545672</v>
      </c>
      <c r="X171" s="87">
        <f t="shared" si="28"/>
        <v>3195.1525454545672</v>
      </c>
      <c r="Y171" s="87">
        <f t="shared" si="28"/>
        <v>3195.1525454545672</v>
      </c>
      <c r="Z171" s="87">
        <f t="shared" si="28"/>
        <v>3195.1525454545672</v>
      </c>
      <c r="AA171" s="87">
        <f t="shared" si="28"/>
        <v>3195.1525454545672</v>
      </c>
      <c r="AB171" s="87">
        <f t="shared" si="28"/>
        <v>3195.1525454545672</v>
      </c>
      <c r="AC171" s="87">
        <f t="shared" si="28"/>
        <v>3834.18305454548</v>
      </c>
      <c r="AD171" s="87">
        <f t="shared" si="28"/>
        <v>3728.4124875235357</v>
      </c>
      <c r="AE171" s="87">
        <f t="shared" si="28"/>
        <v>3625.5597292470238</v>
      </c>
      <c r="AF171" s="87">
        <f t="shared" si="28"/>
        <v>3525.5442884402096</v>
      </c>
      <c r="AG171" s="87">
        <f t="shared" si="28"/>
        <v>3428.2878942763418</v>
      </c>
      <c r="AI171" s="149"/>
      <c r="AJ171" s="128"/>
    </row>
    <row r="172" spans="2:36" s="132" customFormat="1" x14ac:dyDescent="0.2">
      <c r="B172" s="86">
        <f>'3. Investeringen'!B169</f>
        <v>155</v>
      </c>
      <c r="C172" s="86" t="str">
        <f>'3. Investeringen'!C169</f>
        <v>Nieuwe investeringen</v>
      </c>
      <c r="D172" s="86" t="str">
        <f>'3. Investeringen'!F169</f>
        <v>TD</v>
      </c>
      <c r="E172" s="121">
        <f>'3. Investeringen'!K169</f>
        <v>2010</v>
      </c>
      <c r="F172" s="173">
        <f>'3. Investeringen'!M169</f>
        <v>44.5</v>
      </c>
      <c r="G172" s="121">
        <f>'3. Investeringen'!N169</f>
        <v>2011</v>
      </c>
      <c r="H172" s="86">
        <f>'3. Investeringen'!O169</f>
        <v>738768.33222220116</v>
      </c>
      <c r="I172" s="65"/>
      <c r="J172" s="86">
        <f>'6. Investeringen per jaar'!I169</f>
        <v>1</v>
      </c>
      <c r="K172" s="65"/>
      <c r="L172" s="123">
        <f t="shared" si="22"/>
        <v>2055.5</v>
      </c>
      <c r="M172" s="87">
        <f t="shared" si="23"/>
        <v>556151.44111109525</v>
      </c>
      <c r="N172" s="117">
        <f t="shared" si="24"/>
        <v>33.5</v>
      </c>
      <c r="O172" s="87" t="b">
        <f t="shared" si="25"/>
        <v>0</v>
      </c>
      <c r="P172" s="117">
        <f>INDEX('2. Reguleringsparameters'!$D$44:$E$50,MATCH(C172,'2. Reguleringsparameters'!$B$44:$B$50,0),MATCH(D172,'2. Reguleringsparameters'!$D$43:$E$43,0))</f>
        <v>0.5</v>
      </c>
      <c r="Q172" s="65"/>
      <c r="R172" s="87">
        <f t="shared" si="28"/>
        <v>16601.535555555081</v>
      </c>
      <c r="S172" s="87">
        <f t="shared" si="28"/>
        <v>16601.535555555081</v>
      </c>
      <c r="T172" s="87">
        <f t="shared" si="28"/>
        <v>16601.535555555081</v>
      </c>
      <c r="U172" s="87">
        <f t="shared" si="28"/>
        <v>16601.535555555081</v>
      </c>
      <c r="V172" s="87">
        <f t="shared" si="28"/>
        <v>16601.535555555081</v>
      </c>
      <c r="W172" s="87">
        <f t="shared" si="28"/>
        <v>16601.535555555081</v>
      </c>
      <c r="X172" s="87">
        <f t="shared" si="28"/>
        <v>16601.535555555081</v>
      </c>
      <c r="Y172" s="87">
        <f t="shared" si="28"/>
        <v>16601.535555555081</v>
      </c>
      <c r="Z172" s="87">
        <f t="shared" si="28"/>
        <v>16601.535555555081</v>
      </c>
      <c r="AA172" s="87">
        <f t="shared" si="28"/>
        <v>16601.535555555081</v>
      </c>
      <c r="AB172" s="87">
        <f t="shared" si="28"/>
        <v>16601.535555555081</v>
      </c>
      <c r="AC172" s="87">
        <f t="shared" si="28"/>
        <v>19921.8426666661</v>
      </c>
      <c r="AD172" s="87">
        <f t="shared" si="28"/>
        <v>19208.224421889998</v>
      </c>
      <c r="AE172" s="87">
        <f t="shared" si="28"/>
        <v>18520.168621702895</v>
      </c>
      <c r="AF172" s="87">
        <f t="shared" si="28"/>
        <v>17856.759596447868</v>
      </c>
      <c r="AG172" s="87">
        <f t="shared" si="28"/>
        <v>17217.114476575109</v>
      </c>
      <c r="AI172" s="149"/>
      <c r="AJ172" s="128"/>
    </row>
    <row r="173" spans="2:36" s="132" customFormat="1" x14ac:dyDescent="0.2">
      <c r="B173" s="86">
        <f>'3. Investeringen'!B170</f>
        <v>156</v>
      </c>
      <c r="C173" s="86" t="str">
        <f>'3. Investeringen'!C170</f>
        <v>Nieuwe investeringen</v>
      </c>
      <c r="D173" s="86" t="str">
        <f>'3. Investeringen'!F170</f>
        <v>TD</v>
      </c>
      <c r="E173" s="121">
        <f>'3. Investeringen'!K170</f>
        <v>2010</v>
      </c>
      <c r="F173" s="173">
        <f>'3. Investeringen'!M170</f>
        <v>29.5</v>
      </c>
      <c r="G173" s="121">
        <f>'3. Investeringen'!N170</f>
        <v>2011</v>
      </c>
      <c r="H173" s="86">
        <f>'3. Investeringen'!O170</f>
        <v>571709.82300196798</v>
      </c>
      <c r="I173" s="65"/>
      <c r="J173" s="86">
        <f>'6. Investeringen per jaar'!I170</f>
        <v>1</v>
      </c>
      <c r="K173" s="65"/>
      <c r="L173" s="123">
        <f t="shared" si="22"/>
        <v>2040.5</v>
      </c>
      <c r="M173" s="87">
        <f t="shared" si="23"/>
        <v>358529.88900123414</v>
      </c>
      <c r="N173" s="117">
        <f t="shared" si="24"/>
        <v>18.5</v>
      </c>
      <c r="O173" s="87" t="b">
        <f t="shared" si="25"/>
        <v>0</v>
      </c>
      <c r="P173" s="117">
        <f>INDEX('2. Reguleringsparameters'!$D$44:$E$50,MATCH(C173,'2. Reguleringsparameters'!$B$44:$B$50,0),MATCH(D173,'2. Reguleringsparameters'!$D$43:$E$43,0))</f>
        <v>0.5</v>
      </c>
      <c r="Q173" s="65"/>
      <c r="R173" s="87">
        <f t="shared" si="28"/>
        <v>19379.994000066712</v>
      </c>
      <c r="S173" s="87">
        <f t="shared" si="28"/>
        <v>19379.994000066708</v>
      </c>
      <c r="T173" s="87">
        <f t="shared" si="28"/>
        <v>19379.994000066708</v>
      </c>
      <c r="U173" s="87">
        <f t="shared" si="28"/>
        <v>19379.994000066708</v>
      </c>
      <c r="V173" s="87">
        <f t="shared" si="28"/>
        <v>19379.994000066708</v>
      </c>
      <c r="W173" s="87">
        <f t="shared" si="28"/>
        <v>19379.994000066708</v>
      </c>
      <c r="X173" s="87">
        <f t="shared" si="28"/>
        <v>19379.994000066708</v>
      </c>
      <c r="Y173" s="87">
        <f t="shared" si="28"/>
        <v>19379.994000066708</v>
      </c>
      <c r="Z173" s="87">
        <f t="shared" si="28"/>
        <v>19379.994000066708</v>
      </c>
      <c r="AA173" s="87">
        <f t="shared" si="28"/>
        <v>19379.994000066708</v>
      </c>
      <c r="AB173" s="87">
        <f t="shared" si="28"/>
        <v>19379.994000066708</v>
      </c>
      <c r="AC173" s="87">
        <f t="shared" si="28"/>
        <v>23255.992800080054</v>
      </c>
      <c r="AD173" s="87">
        <f t="shared" si="28"/>
        <v>21747.495969804593</v>
      </c>
      <c r="AE173" s="87">
        <f t="shared" si="28"/>
        <v>20336.847582574024</v>
      </c>
      <c r="AF173" s="87">
        <f t="shared" si="28"/>
        <v>19017.700712353006</v>
      </c>
      <c r="AG173" s="87">
        <f t="shared" si="28"/>
        <v>18908.403581822244</v>
      </c>
      <c r="AI173" s="149"/>
      <c r="AJ173" s="128"/>
    </row>
    <row r="174" spans="2:36" s="132" customFormat="1" x14ac:dyDescent="0.2">
      <c r="B174" s="86">
        <f>'3. Investeringen'!B171</f>
        <v>157</v>
      </c>
      <c r="C174" s="86" t="str">
        <f>'3. Investeringen'!C171</f>
        <v>Nieuwe investeringen</v>
      </c>
      <c r="D174" s="86" t="str">
        <f>'3. Investeringen'!F171</f>
        <v>TD</v>
      </c>
      <c r="E174" s="121">
        <f>'3. Investeringen'!K171</f>
        <v>2010</v>
      </c>
      <c r="F174" s="173">
        <f>'3. Investeringen'!M171</f>
        <v>24.5</v>
      </c>
      <c r="G174" s="121">
        <f>'3. Investeringen'!N171</f>
        <v>2011</v>
      </c>
      <c r="H174" s="86">
        <f>'3. Investeringen'!O171</f>
        <v>9.7999999999999993E-7</v>
      </c>
      <c r="I174" s="65"/>
      <c r="J174" s="86">
        <f>'6. Investeringen per jaar'!I171</f>
        <v>1</v>
      </c>
      <c r="K174" s="65"/>
      <c r="L174" s="123">
        <f t="shared" si="22"/>
        <v>2035.5</v>
      </c>
      <c r="M174" s="87">
        <f t="shared" si="23"/>
        <v>5.4000000000000002E-7</v>
      </c>
      <c r="N174" s="117">
        <f t="shared" si="24"/>
        <v>13.5</v>
      </c>
      <c r="O174" s="87" t="b">
        <f t="shared" si="25"/>
        <v>0</v>
      </c>
      <c r="P174" s="117">
        <f>INDEX('2. Reguleringsparameters'!$D$44:$E$50,MATCH(C174,'2. Reguleringsparameters'!$B$44:$B$50,0),MATCH(D174,'2. Reguleringsparameters'!$D$43:$E$43,0))</f>
        <v>0.5</v>
      </c>
      <c r="Q174" s="65"/>
      <c r="R174" s="87">
        <f t="shared" si="28"/>
        <v>3.9999999999999994E-8</v>
      </c>
      <c r="S174" s="87">
        <f t="shared" si="28"/>
        <v>3.9999999999999994E-8</v>
      </c>
      <c r="T174" s="87">
        <f t="shared" si="28"/>
        <v>3.9999999999999994E-8</v>
      </c>
      <c r="U174" s="87">
        <f t="shared" si="28"/>
        <v>3.9999999999999994E-8</v>
      </c>
      <c r="V174" s="87">
        <f t="shared" si="28"/>
        <v>3.9999999999999994E-8</v>
      </c>
      <c r="W174" s="87">
        <f t="shared" si="28"/>
        <v>3.9999999999999994E-8</v>
      </c>
      <c r="X174" s="87">
        <f t="shared" si="28"/>
        <v>3.9999999999999994E-8</v>
      </c>
      <c r="Y174" s="87">
        <f t="shared" si="28"/>
        <v>3.9999999999999994E-8</v>
      </c>
      <c r="Z174" s="87">
        <f t="shared" si="28"/>
        <v>3.9999999999999994E-8</v>
      </c>
      <c r="AA174" s="87">
        <f t="shared" si="28"/>
        <v>3.9999999999999994E-8</v>
      </c>
      <c r="AB174" s="87">
        <f t="shared" si="28"/>
        <v>3.9999999999999994E-8</v>
      </c>
      <c r="AC174" s="87">
        <f t="shared" si="28"/>
        <v>4.8000000000000006E-8</v>
      </c>
      <c r="AD174" s="87">
        <f t="shared" si="28"/>
        <v>4.3733333333333335E-8</v>
      </c>
      <c r="AE174" s="87">
        <f t="shared" si="28"/>
        <v>3.9845925925925924E-8</v>
      </c>
      <c r="AF174" s="87">
        <f t="shared" si="28"/>
        <v>3.8897213403880072E-8</v>
      </c>
      <c r="AG174" s="87">
        <f t="shared" si="28"/>
        <v>3.8897213403880072E-8</v>
      </c>
      <c r="AI174" s="149"/>
      <c r="AJ174" s="128"/>
    </row>
    <row r="175" spans="2:36" s="132" customFormat="1" x14ac:dyDescent="0.2">
      <c r="B175" s="86">
        <f>'3. Investeringen'!B172</f>
        <v>158</v>
      </c>
      <c r="C175" s="86" t="str">
        <f>'3. Investeringen'!C172</f>
        <v>Nieuwe investeringen</v>
      </c>
      <c r="D175" s="86" t="str">
        <f>'3. Investeringen'!F172</f>
        <v>TD</v>
      </c>
      <c r="E175" s="121">
        <f>'3. Investeringen'!K172</f>
        <v>2010</v>
      </c>
      <c r="F175" s="173">
        <f>'3. Investeringen'!M172</f>
        <v>9.5</v>
      </c>
      <c r="G175" s="121">
        <f>'3. Investeringen'!N172</f>
        <v>2011</v>
      </c>
      <c r="H175" s="86">
        <f>'3. Investeringen'!O172</f>
        <v>195205.1735</v>
      </c>
      <c r="I175" s="65"/>
      <c r="J175" s="86">
        <f>'6. Investeringen per jaar'!I172</f>
        <v>1</v>
      </c>
      <c r="K175" s="65"/>
      <c r="L175" s="123">
        <f t="shared" si="22"/>
        <v>2020.5</v>
      </c>
      <c r="M175" s="87">
        <f t="shared" si="23"/>
        <v>0</v>
      </c>
      <c r="N175" s="117">
        <f t="shared" si="24"/>
        <v>0</v>
      </c>
      <c r="O175" s="87" t="b">
        <f t="shared" si="25"/>
        <v>0</v>
      </c>
      <c r="P175" s="117">
        <f>INDEX('2. Reguleringsparameters'!$D$44:$E$50,MATCH(C175,'2. Reguleringsparameters'!$B$44:$B$50,0),MATCH(D175,'2. Reguleringsparameters'!$D$43:$E$43,0))</f>
        <v>0.5</v>
      </c>
      <c r="Q175" s="65"/>
      <c r="R175" s="87">
        <f t="shared" si="28"/>
        <v>20547.913</v>
      </c>
      <c r="S175" s="87">
        <f t="shared" si="28"/>
        <v>20547.913</v>
      </c>
      <c r="T175" s="87">
        <f t="shared" si="28"/>
        <v>20547.913</v>
      </c>
      <c r="U175" s="87">
        <f t="shared" si="28"/>
        <v>20547.913</v>
      </c>
      <c r="V175" s="87">
        <f t="shared" si="28"/>
        <v>20547.913</v>
      </c>
      <c r="W175" s="87">
        <f t="shared" si="28"/>
        <v>20547.913</v>
      </c>
      <c r="X175" s="87">
        <f t="shared" si="28"/>
        <v>20547.913</v>
      </c>
      <c r="Y175" s="87">
        <f t="shared" si="28"/>
        <v>20547.913</v>
      </c>
      <c r="Z175" s="87">
        <f t="shared" si="28"/>
        <v>20547.913</v>
      </c>
      <c r="AA175" s="87">
        <f t="shared" si="28"/>
        <v>10273.9565</v>
      </c>
      <c r="AB175" s="87">
        <f t="shared" si="28"/>
        <v>0</v>
      </c>
      <c r="AC175" s="87">
        <f t="shared" si="28"/>
        <v>0</v>
      </c>
      <c r="AD175" s="87">
        <f t="shared" si="28"/>
        <v>0</v>
      </c>
      <c r="AE175" s="87">
        <f t="shared" si="28"/>
        <v>0</v>
      </c>
      <c r="AF175" s="87">
        <f t="shared" si="28"/>
        <v>0</v>
      </c>
      <c r="AG175" s="87">
        <f t="shared" si="28"/>
        <v>0</v>
      </c>
      <c r="AI175" s="149"/>
      <c r="AJ175" s="128"/>
    </row>
    <row r="176" spans="2:36" s="132" customFormat="1" x14ac:dyDescent="0.2">
      <c r="B176" s="86">
        <f>'3. Investeringen'!B173</f>
        <v>159</v>
      </c>
      <c r="C176" s="86" t="str">
        <f>'3. Investeringen'!C173</f>
        <v>Nieuwe investeringen</v>
      </c>
      <c r="D176" s="86" t="str">
        <f>'3. Investeringen'!F173</f>
        <v>TD</v>
      </c>
      <c r="E176" s="121">
        <f>'3. Investeringen'!K173</f>
        <v>2010</v>
      </c>
      <c r="F176" s="173">
        <f>'3. Investeringen'!M173</f>
        <v>4.5</v>
      </c>
      <c r="G176" s="121">
        <f>'3. Investeringen'!N173</f>
        <v>2011</v>
      </c>
      <c r="H176" s="86">
        <f>'3. Investeringen'!O173</f>
        <v>1190113.956</v>
      </c>
      <c r="I176" s="65"/>
      <c r="J176" s="86">
        <f>'6. Investeringen per jaar'!I173</f>
        <v>1</v>
      </c>
      <c r="K176" s="65"/>
      <c r="L176" s="123">
        <f t="shared" si="22"/>
        <v>2015.5</v>
      </c>
      <c r="M176" s="87">
        <f t="shared" si="23"/>
        <v>0</v>
      </c>
      <c r="N176" s="117">
        <f t="shared" si="24"/>
        <v>0</v>
      </c>
      <c r="O176" s="87" t="b">
        <f t="shared" si="25"/>
        <v>0</v>
      </c>
      <c r="P176" s="117">
        <f>INDEX('2. Reguleringsparameters'!$D$44:$E$50,MATCH(C176,'2. Reguleringsparameters'!$B$44:$B$50,0),MATCH(D176,'2. Reguleringsparameters'!$D$43:$E$43,0))</f>
        <v>0.5</v>
      </c>
      <c r="Q176" s="65"/>
      <c r="R176" s="87">
        <f t="shared" si="28"/>
        <v>264469.76799999998</v>
      </c>
      <c r="S176" s="87">
        <f t="shared" si="28"/>
        <v>264469.76800000004</v>
      </c>
      <c r="T176" s="87">
        <f t="shared" si="28"/>
        <v>264469.76800000004</v>
      </c>
      <c r="U176" s="87">
        <f t="shared" si="28"/>
        <v>264469.76800000004</v>
      </c>
      <c r="V176" s="87">
        <f t="shared" si="28"/>
        <v>132234.88400000002</v>
      </c>
      <c r="W176" s="87">
        <f t="shared" si="28"/>
        <v>0</v>
      </c>
      <c r="X176" s="87">
        <f t="shared" si="28"/>
        <v>0</v>
      </c>
      <c r="Y176" s="87">
        <f t="shared" si="28"/>
        <v>0</v>
      </c>
      <c r="Z176" s="87">
        <f t="shared" si="28"/>
        <v>0</v>
      </c>
      <c r="AA176" s="87">
        <f t="shared" si="28"/>
        <v>0</v>
      </c>
      <c r="AB176" s="87">
        <f t="shared" si="28"/>
        <v>0</v>
      </c>
      <c r="AC176" s="87">
        <f t="shared" si="28"/>
        <v>0</v>
      </c>
      <c r="AD176" s="87">
        <f t="shared" si="28"/>
        <v>0</v>
      </c>
      <c r="AE176" s="87">
        <f t="shared" si="28"/>
        <v>0</v>
      </c>
      <c r="AF176" s="87">
        <f t="shared" si="28"/>
        <v>0</v>
      </c>
      <c r="AG176" s="87">
        <f t="shared" si="28"/>
        <v>0</v>
      </c>
      <c r="AI176" s="149"/>
      <c r="AJ176" s="128"/>
    </row>
    <row r="177" spans="2:36" s="132" customFormat="1" x14ac:dyDescent="0.2">
      <c r="B177" s="86">
        <f>'3. Investeringen'!B174</f>
        <v>160</v>
      </c>
      <c r="C177" s="86" t="str">
        <f>'3. Investeringen'!C174</f>
        <v>Nieuwe investeringen</v>
      </c>
      <c r="D177" s="86" t="str">
        <f>'3. Investeringen'!F174</f>
        <v>TD</v>
      </c>
      <c r="E177" s="121">
        <f>'3. Investeringen'!K174</f>
        <v>2010</v>
      </c>
      <c r="F177" s="173">
        <f>'3. Investeringen'!M174</f>
        <v>0</v>
      </c>
      <c r="G177" s="121">
        <f>'3. Investeringen'!N174</f>
        <v>2011</v>
      </c>
      <c r="H177" s="86">
        <f>'3. Investeringen'!O174</f>
        <v>1.0099999999999999E-6</v>
      </c>
      <c r="I177" s="65"/>
      <c r="J177" s="86">
        <f>'6. Investeringen per jaar'!I174</f>
        <v>1</v>
      </c>
      <c r="K177" s="65"/>
      <c r="L177" s="123">
        <f t="shared" si="22"/>
        <v>2011</v>
      </c>
      <c r="M177" s="87">
        <f t="shared" si="23"/>
        <v>1.0099999999999999E-6</v>
      </c>
      <c r="N177" s="117">
        <f t="shared" si="24"/>
        <v>0</v>
      </c>
      <c r="O177" s="87" t="b">
        <f t="shared" si="25"/>
        <v>0</v>
      </c>
      <c r="P177" s="117">
        <f>INDEX('2. Reguleringsparameters'!$D$44:$E$50,MATCH(C177,'2. Reguleringsparameters'!$B$44:$B$50,0),MATCH(D177,'2. Reguleringsparameters'!$D$43:$E$43,0))</f>
        <v>0.5</v>
      </c>
      <c r="Q177" s="65"/>
      <c r="R177" s="87">
        <f t="shared" si="28"/>
        <v>0</v>
      </c>
      <c r="S177" s="87">
        <f t="shared" si="28"/>
        <v>0</v>
      </c>
      <c r="T177" s="87">
        <f t="shared" si="28"/>
        <v>0</v>
      </c>
      <c r="U177" s="87">
        <f t="shared" si="28"/>
        <v>0</v>
      </c>
      <c r="V177" s="87">
        <f t="shared" si="28"/>
        <v>0</v>
      </c>
      <c r="W177" s="87">
        <f t="shared" si="28"/>
        <v>0</v>
      </c>
      <c r="X177" s="87">
        <f t="shared" si="28"/>
        <v>0</v>
      </c>
      <c r="Y177" s="87">
        <f t="shared" si="28"/>
        <v>0</v>
      </c>
      <c r="Z177" s="87">
        <f t="shared" si="28"/>
        <v>0</v>
      </c>
      <c r="AA177" s="87">
        <f t="shared" si="28"/>
        <v>0</v>
      </c>
      <c r="AB177" s="87">
        <f t="shared" si="28"/>
        <v>0</v>
      </c>
      <c r="AC177" s="87">
        <f t="shared" si="28"/>
        <v>0</v>
      </c>
      <c r="AD177" s="87">
        <f t="shared" si="28"/>
        <v>0</v>
      </c>
      <c r="AE177" s="87">
        <f t="shared" si="28"/>
        <v>0</v>
      </c>
      <c r="AF177" s="87">
        <f t="shared" si="28"/>
        <v>0</v>
      </c>
      <c r="AG177" s="87">
        <f t="shared" si="28"/>
        <v>0</v>
      </c>
      <c r="AI177" s="149"/>
      <c r="AJ177" s="128"/>
    </row>
    <row r="178" spans="2:36" s="132" customFormat="1" x14ac:dyDescent="0.2">
      <c r="B178" s="86">
        <f>'3. Investeringen'!B175</f>
        <v>161</v>
      </c>
      <c r="C178" s="86" t="str">
        <f>'3. Investeringen'!C175</f>
        <v>Nieuwe investeringen</v>
      </c>
      <c r="D178" s="86" t="str">
        <f>'3. Investeringen'!F175</f>
        <v>TD</v>
      </c>
      <c r="E178" s="121">
        <f>'3. Investeringen'!K175</f>
        <v>2011</v>
      </c>
      <c r="F178" s="173">
        <f>'3. Investeringen'!M175</f>
        <v>55</v>
      </c>
      <c r="G178" s="121">
        <f>'3. Investeringen'!N175</f>
        <v>2011</v>
      </c>
      <c r="H178" s="86">
        <f>'3. Investeringen'!O175</f>
        <v>406193.79000000015</v>
      </c>
      <c r="I178" s="65"/>
      <c r="J178" s="86">
        <f>'6. Investeringen per jaar'!I175</f>
        <v>1</v>
      </c>
      <c r="K178" s="65"/>
      <c r="L178" s="123">
        <f t="shared" si="22"/>
        <v>2066</v>
      </c>
      <c r="M178" s="87">
        <f t="shared" si="23"/>
        <v>328647.70281818195</v>
      </c>
      <c r="N178" s="117">
        <f t="shared" si="24"/>
        <v>44.5</v>
      </c>
      <c r="O178" s="87" t="b">
        <f t="shared" si="25"/>
        <v>0</v>
      </c>
      <c r="P178" s="117">
        <f>INDEX('2. Reguleringsparameters'!$D$44:$E$50,MATCH(C178,'2. Reguleringsparameters'!$B$44:$B$50,0),MATCH(D178,'2. Reguleringsparameters'!$D$43:$E$43,0))</f>
        <v>0.5</v>
      </c>
      <c r="Q178" s="65"/>
      <c r="R178" s="87">
        <f t="shared" ref="R178:AG187" si="29">$J178*IF($O178,-1,1)*
IF(OR(R$10&gt;$L178,R$10&lt;$E178,$F178=0),0,
IF(R$10&lt;2022,
IF($E178&lt;2011,
VDB(
ABS($H178),
0,
$F178,
R$10-$G178,
IF(R$10-$G178+1&lt;$F178,R$10-$G178+1,$F178),
1),
VDB(
ABS($H178),
0,
$F178,
MAX(0,R$10-$G178-$P178),
IF(R$10-$G178-$P178+1&lt;$F178,R$10-$G178-$P178+1,$F178),
1)),
IF($E178&lt;2022,
VDB(
ABS($M178),
0,
$N178,
R$10-2022,
IF(R$10-2022+1&lt;$N178,R$10-2022+1,$N178),
$G$12),
VDB(
ABS($M178),
0,
$N178,
MAX(0,R$10-2022-$P178),
IF(R$10-2022-$P178+1&lt;$N178,R$10-2022-$P178+1,$N178),
$G$12))
))</f>
        <v>3692.6708181818194</v>
      </c>
      <c r="S178" s="87">
        <f t="shared" si="29"/>
        <v>7385.3416363636388</v>
      </c>
      <c r="T178" s="87">
        <f t="shared" si="29"/>
        <v>7385.3416363636388</v>
      </c>
      <c r="U178" s="87">
        <f t="shared" si="29"/>
        <v>7385.3416363636388</v>
      </c>
      <c r="V178" s="87">
        <f t="shared" si="29"/>
        <v>7385.3416363636388</v>
      </c>
      <c r="W178" s="87">
        <f t="shared" si="29"/>
        <v>7385.3416363636388</v>
      </c>
      <c r="X178" s="87">
        <f t="shared" si="29"/>
        <v>7385.3416363636388</v>
      </c>
      <c r="Y178" s="87">
        <f t="shared" si="29"/>
        <v>7385.3416363636388</v>
      </c>
      <c r="Z178" s="87">
        <f t="shared" si="29"/>
        <v>7385.3416363636388</v>
      </c>
      <c r="AA178" s="87">
        <f t="shared" si="29"/>
        <v>7385.3416363636388</v>
      </c>
      <c r="AB178" s="87">
        <f t="shared" si="29"/>
        <v>7385.3416363636388</v>
      </c>
      <c r="AC178" s="87">
        <f t="shared" si="29"/>
        <v>8862.409963636368</v>
      </c>
      <c r="AD178" s="87">
        <f t="shared" si="29"/>
        <v>8623.4236275383082</v>
      </c>
      <c r="AE178" s="87">
        <f t="shared" si="29"/>
        <v>8390.8818667957021</v>
      </c>
      <c r="AF178" s="87">
        <f t="shared" si="29"/>
        <v>8164.610895106829</v>
      </c>
      <c r="AG178" s="87">
        <f t="shared" si="29"/>
        <v>7944.4416125421512</v>
      </c>
      <c r="AI178" s="149"/>
      <c r="AJ178" s="128"/>
    </row>
    <row r="179" spans="2:36" s="132" customFormat="1" x14ac:dyDescent="0.2">
      <c r="B179" s="86">
        <f>'3. Investeringen'!B176</f>
        <v>162</v>
      </c>
      <c r="C179" s="86" t="str">
        <f>'3. Investeringen'!C176</f>
        <v>Nieuwe investeringen</v>
      </c>
      <c r="D179" s="86" t="str">
        <f>'3. Investeringen'!F176</f>
        <v>TD</v>
      </c>
      <c r="E179" s="121">
        <f>'3. Investeringen'!K176</f>
        <v>2011</v>
      </c>
      <c r="F179" s="173">
        <f>'3. Investeringen'!M176</f>
        <v>45</v>
      </c>
      <c r="G179" s="121">
        <f>'3. Investeringen'!N176</f>
        <v>2011</v>
      </c>
      <c r="H179" s="86">
        <f>'3. Investeringen'!O176</f>
        <v>1949597.6300000034</v>
      </c>
      <c r="I179" s="65"/>
      <c r="J179" s="86">
        <f>'6. Investeringen per jaar'!I176</f>
        <v>1</v>
      </c>
      <c r="K179" s="65"/>
      <c r="L179" s="123">
        <f t="shared" si="22"/>
        <v>2056</v>
      </c>
      <c r="M179" s="87">
        <f t="shared" si="23"/>
        <v>1494691.516333336</v>
      </c>
      <c r="N179" s="117">
        <f t="shared" si="24"/>
        <v>34.5</v>
      </c>
      <c r="O179" s="87" t="b">
        <f t="shared" si="25"/>
        <v>0</v>
      </c>
      <c r="P179" s="117">
        <f>INDEX('2. Reguleringsparameters'!$D$44:$E$50,MATCH(C179,'2. Reguleringsparameters'!$B$44:$B$50,0),MATCH(D179,'2. Reguleringsparameters'!$D$43:$E$43,0))</f>
        <v>0.5</v>
      </c>
      <c r="Q179" s="65"/>
      <c r="R179" s="87">
        <f t="shared" si="29"/>
        <v>21662.195888888928</v>
      </c>
      <c r="S179" s="87">
        <f t="shared" si="29"/>
        <v>43324.391777777848</v>
      </c>
      <c r="T179" s="87">
        <f t="shared" si="29"/>
        <v>43324.391777777848</v>
      </c>
      <c r="U179" s="87">
        <f t="shared" si="29"/>
        <v>43324.391777777848</v>
      </c>
      <c r="V179" s="87">
        <f t="shared" si="29"/>
        <v>43324.391777777848</v>
      </c>
      <c r="W179" s="87">
        <f t="shared" si="29"/>
        <v>43324.391777777848</v>
      </c>
      <c r="X179" s="87">
        <f t="shared" si="29"/>
        <v>43324.391777777848</v>
      </c>
      <c r="Y179" s="87">
        <f t="shared" si="29"/>
        <v>43324.391777777848</v>
      </c>
      <c r="Z179" s="87">
        <f t="shared" si="29"/>
        <v>43324.391777777848</v>
      </c>
      <c r="AA179" s="87">
        <f t="shared" si="29"/>
        <v>43324.391777777848</v>
      </c>
      <c r="AB179" s="87">
        <f t="shared" si="29"/>
        <v>43324.391777777848</v>
      </c>
      <c r="AC179" s="87">
        <f t="shared" si="29"/>
        <v>51989.270133333426</v>
      </c>
      <c r="AD179" s="87">
        <f t="shared" si="29"/>
        <v>50180.947693913135</v>
      </c>
      <c r="AE179" s="87">
        <f t="shared" si="29"/>
        <v>48435.523426298758</v>
      </c>
      <c r="AF179" s="87">
        <f t="shared" si="29"/>
        <v>46750.809567992714</v>
      </c>
      <c r="AG179" s="87">
        <f t="shared" si="29"/>
        <v>45124.69445258427</v>
      </c>
      <c r="AI179" s="149"/>
      <c r="AJ179" s="128"/>
    </row>
    <row r="180" spans="2:36" s="132" customFormat="1" x14ac:dyDescent="0.2">
      <c r="B180" s="86">
        <f>'3. Investeringen'!B177</f>
        <v>163</v>
      </c>
      <c r="C180" s="86" t="str">
        <f>'3. Investeringen'!C177</f>
        <v>Nieuwe investeringen</v>
      </c>
      <c r="D180" s="86" t="str">
        <f>'3. Investeringen'!F177</f>
        <v>TD</v>
      </c>
      <c r="E180" s="121">
        <f>'3. Investeringen'!K177</f>
        <v>2011</v>
      </c>
      <c r="F180" s="173">
        <f>'3. Investeringen'!M177</f>
        <v>30</v>
      </c>
      <c r="G180" s="121">
        <f>'3. Investeringen'!N177</f>
        <v>2011</v>
      </c>
      <c r="H180" s="86">
        <f>'3. Investeringen'!O177</f>
        <v>1232203.77</v>
      </c>
      <c r="I180" s="65"/>
      <c r="J180" s="86">
        <f>'6. Investeringen per jaar'!I177</f>
        <v>1</v>
      </c>
      <c r="K180" s="65"/>
      <c r="L180" s="123">
        <f t="shared" si="22"/>
        <v>2041</v>
      </c>
      <c r="M180" s="87">
        <f t="shared" si="23"/>
        <v>800932.45049999992</v>
      </c>
      <c r="N180" s="117">
        <f t="shared" si="24"/>
        <v>19.5</v>
      </c>
      <c r="O180" s="87" t="b">
        <f t="shared" si="25"/>
        <v>0</v>
      </c>
      <c r="P180" s="117">
        <f>INDEX('2. Reguleringsparameters'!$D$44:$E$50,MATCH(C180,'2. Reguleringsparameters'!$B$44:$B$50,0),MATCH(D180,'2. Reguleringsparameters'!$D$43:$E$43,0))</f>
        <v>0.5</v>
      </c>
      <c r="Q180" s="65"/>
      <c r="R180" s="87">
        <f t="shared" si="29"/>
        <v>20536.729500000001</v>
      </c>
      <c r="S180" s="87">
        <f t="shared" si="29"/>
        <v>41073.459000000003</v>
      </c>
      <c r="T180" s="87">
        <f t="shared" si="29"/>
        <v>41073.459000000003</v>
      </c>
      <c r="U180" s="87">
        <f t="shared" si="29"/>
        <v>41073.459000000003</v>
      </c>
      <c r="V180" s="87">
        <f t="shared" si="29"/>
        <v>41073.459000000003</v>
      </c>
      <c r="W180" s="87">
        <f t="shared" si="29"/>
        <v>41073.459000000003</v>
      </c>
      <c r="X180" s="87">
        <f t="shared" si="29"/>
        <v>41073.459000000003</v>
      </c>
      <c r="Y180" s="87">
        <f t="shared" si="29"/>
        <v>41073.459000000003</v>
      </c>
      <c r="Z180" s="87">
        <f t="shared" si="29"/>
        <v>41073.459000000003</v>
      </c>
      <c r="AA180" s="87">
        <f t="shared" si="29"/>
        <v>41073.459000000003</v>
      </c>
      <c r="AB180" s="87">
        <f t="shared" si="29"/>
        <v>41073.459000000003</v>
      </c>
      <c r="AC180" s="87">
        <f t="shared" si="29"/>
        <v>49288.150799999996</v>
      </c>
      <c r="AD180" s="87">
        <f t="shared" si="29"/>
        <v>46255.033827692307</v>
      </c>
      <c r="AE180" s="87">
        <f t="shared" si="29"/>
        <v>43408.570207526624</v>
      </c>
      <c r="AF180" s="87">
        <f t="shared" si="29"/>
        <v>40737.27357937114</v>
      </c>
      <c r="AG180" s="87">
        <f t="shared" si="29"/>
        <v>40080.220779703865</v>
      </c>
      <c r="AI180" s="149"/>
      <c r="AJ180" s="128"/>
    </row>
    <row r="181" spans="2:36" s="132" customFormat="1" x14ac:dyDescent="0.2">
      <c r="B181" s="86">
        <f>'3. Investeringen'!B178</f>
        <v>164</v>
      </c>
      <c r="C181" s="86" t="str">
        <f>'3. Investeringen'!C178</f>
        <v>Nieuwe investeringen</v>
      </c>
      <c r="D181" s="86" t="str">
        <f>'3. Investeringen'!F178</f>
        <v>AD</v>
      </c>
      <c r="E181" s="121">
        <f>'3. Investeringen'!K178</f>
        <v>2009</v>
      </c>
      <c r="F181" s="173">
        <f>'3. Investeringen'!M178</f>
        <v>37.5</v>
      </c>
      <c r="G181" s="121">
        <f>'3. Investeringen'!N178</f>
        <v>2011</v>
      </c>
      <c r="H181" s="86">
        <f>'3. Investeringen'!O178</f>
        <v>1225837.5677867427</v>
      </c>
      <c r="I181" s="65"/>
      <c r="J181" s="86">
        <f>'6. Investeringen per jaar'!I178</f>
        <v>1</v>
      </c>
      <c r="K181" s="65"/>
      <c r="L181" s="123">
        <f t="shared" si="22"/>
        <v>2048.5</v>
      </c>
      <c r="M181" s="87">
        <f t="shared" si="23"/>
        <v>866258.54790263146</v>
      </c>
      <c r="N181" s="117">
        <f t="shared" si="24"/>
        <v>26.5</v>
      </c>
      <c r="O181" s="87" t="b">
        <f t="shared" si="25"/>
        <v>0</v>
      </c>
      <c r="P181" s="117">
        <f>INDEX('2. Reguleringsparameters'!$D$44:$E$50,MATCH(C181,'2. Reguleringsparameters'!$B$44:$B$50,0),MATCH(D181,'2. Reguleringsparameters'!$D$43:$E$43,0))</f>
        <v>0.5</v>
      </c>
      <c r="Q181" s="65"/>
      <c r="R181" s="87">
        <f t="shared" si="29"/>
        <v>32689.001807646473</v>
      </c>
      <c r="S181" s="87">
        <f t="shared" si="29"/>
        <v>32689.001807646477</v>
      </c>
      <c r="T181" s="87">
        <f t="shared" si="29"/>
        <v>32689.001807646477</v>
      </c>
      <c r="U181" s="87">
        <f t="shared" si="29"/>
        <v>32689.001807646477</v>
      </c>
      <c r="V181" s="87">
        <f t="shared" si="29"/>
        <v>32689.001807646477</v>
      </c>
      <c r="W181" s="87">
        <f t="shared" si="29"/>
        <v>32689.001807646477</v>
      </c>
      <c r="X181" s="87">
        <f t="shared" si="29"/>
        <v>32689.001807646477</v>
      </c>
      <c r="Y181" s="87">
        <f t="shared" si="29"/>
        <v>32689.001807646477</v>
      </c>
      <c r="Z181" s="87">
        <f t="shared" si="29"/>
        <v>32689.001807646477</v>
      </c>
      <c r="AA181" s="87">
        <f t="shared" si="29"/>
        <v>32689.001807646477</v>
      </c>
      <c r="AB181" s="87">
        <f t="shared" si="29"/>
        <v>32689.001807646477</v>
      </c>
      <c r="AC181" s="87">
        <f t="shared" si="29"/>
        <v>39226.80216917576</v>
      </c>
      <c r="AD181" s="87">
        <f t="shared" si="29"/>
        <v>37450.494146420635</v>
      </c>
      <c r="AE181" s="87">
        <f t="shared" si="29"/>
        <v>35754.622713375174</v>
      </c>
      <c r="AF181" s="87">
        <f t="shared" si="29"/>
        <v>34135.545458429886</v>
      </c>
      <c r="AG181" s="87">
        <f t="shared" si="29"/>
        <v>32589.784909368911</v>
      </c>
      <c r="AI181" s="149"/>
      <c r="AJ181" s="128"/>
    </row>
    <row r="182" spans="2:36" s="132" customFormat="1" x14ac:dyDescent="0.2">
      <c r="B182" s="86">
        <f>'3. Investeringen'!B179</f>
        <v>165</v>
      </c>
      <c r="C182" s="86" t="str">
        <f>'3. Investeringen'!C179</f>
        <v>Nieuwe investeringen</v>
      </c>
      <c r="D182" s="86" t="str">
        <f>'3. Investeringen'!F179</f>
        <v>AD</v>
      </c>
      <c r="E182" s="121">
        <f>'3. Investeringen'!K179</f>
        <v>2009</v>
      </c>
      <c r="F182" s="173">
        <f>'3. Investeringen'!M179</f>
        <v>37.5</v>
      </c>
      <c r="G182" s="121">
        <f>'3. Investeringen'!N179</f>
        <v>2011</v>
      </c>
      <c r="H182" s="86">
        <f>'3. Investeringen'!O179</f>
        <v>5272.7103458836418</v>
      </c>
      <c r="I182" s="65"/>
      <c r="J182" s="86">
        <f>'6. Investeringen per jaar'!I179</f>
        <v>1</v>
      </c>
      <c r="K182" s="65"/>
      <c r="L182" s="123">
        <f t="shared" si="22"/>
        <v>2048.5</v>
      </c>
      <c r="M182" s="87">
        <f t="shared" si="23"/>
        <v>3726.0486444244402</v>
      </c>
      <c r="N182" s="117">
        <f t="shared" si="24"/>
        <v>26.5</v>
      </c>
      <c r="O182" s="87" t="b">
        <f t="shared" si="25"/>
        <v>0</v>
      </c>
      <c r="P182" s="117">
        <f>INDEX('2. Reguleringsparameters'!$D$44:$E$50,MATCH(C182,'2. Reguleringsparameters'!$B$44:$B$50,0),MATCH(D182,'2. Reguleringsparameters'!$D$43:$E$43,0))</f>
        <v>0.5</v>
      </c>
      <c r="Q182" s="65"/>
      <c r="R182" s="87">
        <f t="shared" si="29"/>
        <v>140.60560922356379</v>
      </c>
      <c r="S182" s="87">
        <f t="shared" si="29"/>
        <v>140.60560922356379</v>
      </c>
      <c r="T182" s="87">
        <f t="shared" si="29"/>
        <v>140.60560922356379</v>
      </c>
      <c r="U182" s="87">
        <f t="shared" si="29"/>
        <v>140.60560922356379</v>
      </c>
      <c r="V182" s="87">
        <f t="shared" si="29"/>
        <v>140.60560922356379</v>
      </c>
      <c r="W182" s="87">
        <f t="shared" si="29"/>
        <v>140.60560922356379</v>
      </c>
      <c r="X182" s="87">
        <f t="shared" si="29"/>
        <v>140.60560922356379</v>
      </c>
      <c r="Y182" s="87">
        <f t="shared" si="29"/>
        <v>140.60560922356379</v>
      </c>
      <c r="Z182" s="87">
        <f t="shared" si="29"/>
        <v>140.60560922356379</v>
      </c>
      <c r="AA182" s="87">
        <f t="shared" si="29"/>
        <v>140.60560922356379</v>
      </c>
      <c r="AB182" s="87">
        <f t="shared" si="29"/>
        <v>140.60560922356379</v>
      </c>
      <c r="AC182" s="87">
        <f t="shared" si="29"/>
        <v>168.72673106827654</v>
      </c>
      <c r="AD182" s="87">
        <f t="shared" si="29"/>
        <v>161.08627532178855</v>
      </c>
      <c r="AE182" s="87">
        <f t="shared" si="29"/>
        <v>153.79180247702831</v>
      </c>
      <c r="AF182" s="87">
        <f t="shared" si="29"/>
        <v>146.82764538372891</v>
      </c>
      <c r="AG182" s="87">
        <f t="shared" si="29"/>
        <v>140.17884634748458</v>
      </c>
      <c r="AI182" s="149"/>
      <c r="AJ182" s="128"/>
    </row>
    <row r="183" spans="2:36" s="132" customFormat="1" x14ac:dyDescent="0.2">
      <c r="B183" s="86">
        <f>'3. Investeringen'!B180</f>
        <v>166</v>
      </c>
      <c r="C183" s="86" t="str">
        <f>'3. Investeringen'!C180</f>
        <v>Nieuwe investeringen</v>
      </c>
      <c r="D183" s="86" t="str">
        <f>'3. Investeringen'!F180</f>
        <v>AD</v>
      </c>
      <c r="E183" s="121">
        <f>'3. Investeringen'!K180</f>
        <v>2010</v>
      </c>
      <c r="F183" s="173">
        <f>'3. Investeringen'!M180</f>
        <v>38.5</v>
      </c>
      <c r="G183" s="121">
        <f>'3. Investeringen'!N180</f>
        <v>2011</v>
      </c>
      <c r="H183" s="86">
        <f>'3. Investeringen'!O180</f>
        <v>1962906.9962948184</v>
      </c>
      <c r="I183" s="65"/>
      <c r="J183" s="86">
        <f>'6. Investeringen per jaar'!I180</f>
        <v>1</v>
      </c>
      <c r="K183" s="65"/>
      <c r="L183" s="123">
        <f t="shared" si="22"/>
        <v>2049.5</v>
      </c>
      <c r="M183" s="87">
        <f t="shared" si="23"/>
        <v>1402076.4259248702</v>
      </c>
      <c r="N183" s="117">
        <f t="shared" si="24"/>
        <v>27.5</v>
      </c>
      <c r="O183" s="87" t="b">
        <f t="shared" si="25"/>
        <v>0</v>
      </c>
      <c r="P183" s="117">
        <f>INDEX('2. Reguleringsparameters'!$D$44:$E$50,MATCH(C183,'2. Reguleringsparameters'!$B$44:$B$50,0),MATCH(D183,'2. Reguleringsparameters'!$D$43:$E$43,0))</f>
        <v>0.5</v>
      </c>
      <c r="Q183" s="65"/>
      <c r="R183" s="87">
        <f t="shared" si="29"/>
        <v>50984.597306358919</v>
      </c>
      <c r="S183" s="87">
        <f t="shared" si="29"/>
        <v>50984.597306358919</v>
      </c>
      <c r="T183" s="87">
        <f t="shared" si="29"/>
        <v>50984.597306358919</v>
      </c>
      <c r="U183" s="87">
        <f t="shared" si="29"/>
        <v>50984.597306358919</v>
      </c>
      <c r="V183" s="87">
        <f t="shared" si="29"/>
        <v>50984.597306358919</v>
      </c>
      <c r="W183" s="87">
        <f t="shared" si="29"/>
        <v>50984.597306358919</v>
      </c>
      <c r="X183" s="87">
        <f t="shared" si="29"/>
        <v>50984.597306358919</v>
      </c>
      <c r="Y183" s="87">
        <f t="shared" si="29"/>
        <v>50984.597306358919</v>
      </c>
      <c r="Z183" s="87">
        <f t="shared" si="29"/>
        <v>50984.597306358919</v>
      </c>
      <c r="AA183" s="87">
        <f t="shared" si="29"/>
        <v>50984.597306358919</v>
      </c>
      <c r="AB183" s="87">
        <f t="shared" si="29"/>
        <v>50984.597306358919</v>
      </c>
      <c r="AC183" s="87">
        <f t="shared" si="29"/>
        <v>61181.516767630696</v>
      </c>
      <c r="AD183" s="87">
        <f t="shared" si="29"/>
        <v>58511.777854134089</v>
      </c>
      <c r="AE183" s="87">
        <f t="shared" si="29"/>
        <v>55958.536638680962</v>
      </c>
      <c r="AF183" s="87">
        <f t="shared" si="29"/>
        <v>53516.709585356708</v>
      </c>
      <c r="AG183" s="87">
        <f t="shared" si="29"/>
        <v>51181.43498526841</v>
      </c>
      <c r="AI183" s="149"/>
      <c r="AJ183" s="128"/>
    </row>
    <row r="184" spans="2:36" s="132" customFormat="1" x14ac:dyDescent="0.2">
      <c r="B184" s="86">
        <f>'3. Investeringen'!B181</f>
        <v>167</v>
      </c>
      <c r="C184" s="86" t="str">
        <f>'3. Investeringen'!C181</f>
        <v>Nieuwe investeringen</v>
      </c>
      <c r="D184" s="86" t="str">
        <f>'3. Investeringen'!F181</f>
        <v>AD</v>
      </c>
      <c r="E184" s="121">
        <f>'3. Investeringen'!K181</f>
        <v>2010</v>
      </c>
      <c r="F184" s="173">
        <f>'3. Investeringen'!M181</f>
        <v>38.5</v>
      </c>
      <c r="G184" s="121">
        <f>'3. Investeringen'!N181</f>
        <v>2011</v>
      </c>
      <c r="H184" s="86">
        <f>'3. Investeringen'!O181</f>
        <v>22377.872573650562</v>
      </c>
      <c r="I184" s="65"/>
      <c r="J184" s="86">
        <f>'6. Investeringen per jaar'!I181</f>
        <v>1</v>
      </c>
      <c r="K184" s="65"/>
      <c r="L184" s="123">
        <f t="shared" si="22"/>
        <v>2049.5</v>
      </c>
      <c r="M184" s="87">
        <f t="shared" si="23"/>
        <v>15984.194695464686</v>
      </c>
      <c r="N184" s="117">
        <f t="shared" si="24"/>
        <v>27.5</v>
      </c>
      <c r="O184" s="87" t="b">
        <f t="shared" si="25"/>
        <v>0</v>
      </c>
      <c r="P184" s="117">
        <f>INDEX('2. Reguleringsparameters'!$D$44:$E$50,MATCH(C184,'2. Reguleringsparameters'!$B$44:$B$50,0),MATCH(D184,'2. Reguleringsparameters'!$D$43:$E$43,0))</f>
        <v>0.5</v>
      </c>
      <c r="Q184" s="65"/>
      <c r="R184" s="87">
        <f t="shared" si="29"/>
        <v>581.24344347144324</v>
      </c>
      <c r="S184" s="87">
        <f t="shared" si="29"/>
        <v>581.24344347144324</v>
      </c>
      <c r="T184" s="87">
        <f t="shared" si="29"/>
        <v>581.24344347144324</v>
      </c>
      <c r="U184" s="87">
        <f t="shared" si="29"/>
        <v>581.24344347144324</v>
      </c>
      <c r="V184" s="87">
        <f t="shared" si="29"/>
        <v>581.24344347144324</v>
      </c>
      <c r="W184" s="87">
        <f t="shared" si="29"/>
        <v>581.24344347144324</v>
      </c>
      <c r="X184" s="87">
        <f t="shared" si="29"/>
        <v>581.24344347144324</v>
      </c>
      <c r="Y184" s="87">
        <f t="shared" si="29"/>
        <v>581.24344347144324</v>
      </c>
      <c r="Z184" s="87">
        <f t="shared" si="29"/>
        <v>581.24344347144324</v>
      </c>
      <c r="AA184" s="87">
        <f t="shared" si="29"/>
        <v>581.24344347144324</v>
      </c>
      <c r="AB184" s="87">
        <f t="shared" si="29"/>
        <v>581.24344347144324</v>
      </c>
      <c r="AC184" s="87">
        <f t="shared" si="29"/>
        <v>697.49213216573173</v>
      </c>
      <c r="AD184" s="87">
        <f t="shared" si="29"/>
        <v>667.05611185304531</v>
      </c>
      <c r="AE184" s="87">
        <f t="shared" si="29"/>
        <v>637.94820879036695</v>
      </c>
      <c r="AF184" s="87">
        <f t="shared" si="29"/>
        <v>610.11046877042361</v>
      </c>
      <c r="AG184" s="87">
        <f t="shared" si="29"/>
        <v>583.48746649680515</v>
      </c>
      <c r="AI184" s="149"/>
      <c r="AJ184" s="128"/>
    </row>
    <row r="185" spans="2:36" s="132" customFormat="1" x14ac:dyDescent="0.2">
      <c r="B185" s="86">
        <f>'3. Investeringen'!B182</f>
        <v>168</v>
      </c>
      <c r="C185" s="86" t="str">
        <f>'3. Investeringen'!C182</f>
        <v>Nieuwe investeringen</v>
      </c>
      <c r="D185" s="86" t="str">
        <f>'3. Investeringen'!F182</f>
        <v>AD</v>
      </c>
      <c r="E185" s="121">
        <f>'3. Investeringen'!K182</f>
        <v>2011</v>
      </c>
      <c r="F185" s="173">
        <f>'3. Investeringen'!M182</f>
        <v>39</v>
      </c>
      <c r="G185" s="121">
        <f>'3. Investeringen'!N182</f>
        <v>2011</v>
      </c>
      <c r="H185" s="86">
        <f>'3. Investeringen'!O182</f>
        <v>1723010.4044999797</v>
      </c>
      <c r="I185" s="65"/>
      <c r="J185" s="86">
        <f>'6. Investeringen per jaar'!I182</f>
        <v>1</v>
      </c>
      <c r="K185" s="65"/>
      <c r="L185" s="123">
        <f t="shared" si="22"/>
        <v>2050</v>
      </c>
      <c r="M185" s="87">
        <f t="shared" si="23"/>
        <v>1259122.9879038313</v>
      </c>
      <c r="N185" s="117">
        <f t="shared" si="24"/>
        <v>28.5</v>
      </c>
      <c r="O185" s="87" t="b">
        <f t="shared" si="25"/>
        <v>0</v>
      </c>
      <c r="P185" s="117">
        <f>INDEX('2. Reguleringsparameters'!$D$44:$E$50,MATCH(C185,'2. Reguleringsparameters'!$B$44:$B$50,0),MATCH(D185,'2. Reguleringsparameters'!$D$43:$E$43,0))</f>
        <v>0.5</v>
      </c>
      <c r="Q185" s="65"/>
      <c r="R185" s="87">
        <f t="shared" si="29"/>
        <v>22089.876980768971</v>
      </c>
      <c r="S185" s="87">
        <f t="shared" si="29"/>
        <v>44179.753961537943</v>
      </c>
      <c r="T185" s="87">
        <f t="shared" si="29"/>
        <v>44179.753961537943</v>
      </c>
      <c r="U185" s="87">
        <f t="shared" si="29"/>
        <v>44179.753961537943</v>
      </c>
      <c r="V185" s="87">
        <f t="shared" si="29"/>
        <v>44179.753961537943</v>
      </c>
      <c r="W185" s="87">
        <f t="shared" si="29"/>
        <v>44179.753961537943</v>
      </c>
      <c r="X185" s="87">
        <f t="shared" si="29"/>
        <v>44179.753961537943</v>
      </c>
      <c r="Y185" s="87">
        <f t="shared" si="29"/>
        <v>44179.753961537943</v>
      </c>
      <c r="Z185" s="87">
        <f t="shared" si="29"/>
        <v>44179.753961537943</v>
      </c>
      <c r="AA185" s="87">
        <f t="shared" si="29"/>
        <v>44179.753961537943</v>
      </c>
      <c r="AB185" s="87">
        <f t="shared" si="29"/>
        <v>44179.753961537943</v>
      </c>
      <c r="AC185" s="87">
        <f t="shared" si="29"/>
        <v>53015.70475384553</v>
      </c>
      <c r="AD185" s="87">
        <f t="shared" si="29"/>
        <v>50783.464553683611</v>
      </c>
      <c r="AE185" s="87">
        <f t="shared" si="29"/>
        <v>48645.213414581151</v>
      </c>
      <c r="AF185" s="87">
        <f t="shared" si="29"/>
        <v>46596.993902388254</v>
      </c>
      <c r="AG185" s="87">
        <f t="shared" si="29"/>
        <v>44635.015211761376</v>
      </c>
      <c r="AI185" s="149"/>
      <c r="AJ185" s="128"/>
    </row>
    <row r="186" spans="2:36" s="132" customFormat="1" x14ac:dyDescent="0.2">
      <c r="B186" s="86">
        <f>'3. Investeringen'!B183</f>
        <v>169</v>
      </c>
      <c r="C186" s="86" t="str">
        <f>'3. Investeringen'!C183</f>
        <v>Nieuwe investeringen</v>
      </c>
      <c r="D186" s="86" t="str">
        <f>'3. Investeringen'!F183</f>
        <v>AD</v>
      </c>
      <c r="E186" s="121">
        <f>'3. Investeringen'!K183</f>
        <v>2011</v>
      </c>
      <c r="F186" s="173">
        <f>'3. Investeringen'!M183</f>
        <v>39</v>
      </c>
      <c r="G186" s="121">
        <f>'3. Investeringen'!N183</f>
        <v>2011</v>
      </c>
      <c r="H186" s="86">
        <f>'3. Investeringen'!O183</f>
        <v>15199.145499999999</v>
      </c>
      <c r="I186" s="65"/>
      <c r="J186" s="86">
        <f>'6. Investeringen per jaar'!I183</f>
        <v>1</v>
      </c>
      <c r="K186" s="65"/>
      <c r="L186" s="123">
        <f t="shared" si="22"/>
        <v>2050</v>
      </c>
      <c r="M186" s="87">
        <f t="shared" si="23"/>
        <v>11107.067865384615</v>
      </c>
      <c r="N186" s="117">
        <f t="shared" si="24"/>
        <v>28.5</v>
      </c>
      <c r="O186" s="87" t="b">
        <f t="shared" si="25"/>
        <v>0</v>
      </c>
      <c r="P186" s="117">
        <f>INDEX('2. Reguleringsparameters'!$D$44:$E$50,MATCH(C186,'2. Reguleringsparameters'!$B$44:$B$50,0),MATCH(D186,'2. Reguleringsparameters'!$D$43:$E$43,0))</f>
        <v>0.5</v>
      </c>
      <c r="Q186" s="65"/>
      <c r="R186" s="87">
        <f t="shared" si="29"/>
        <v>194.86083974358974</v>
      </c>
      <c r="S186" s="87">
        <f t="shared" si="29"/>
        <v>389.72167948717947</v>
      </c>
      <c r="T186" s="87">
        <f t="shared" si="29"/>
        <v>389.72167948717947</v>
      </c>
      <c r="U186" s="87">
        <f t="shared" si="29"/>
        <v>389.72167948717947</v>
      </c>
      <c r="V186" s="87">
        <f t="shared" si="29"/>
        <v>389.72167948717947</v>
      </c>
      <c r="W186" s="87">
        <f t="shared" si="29"/>
        <v>389.72167948717947</v>
      </c>
      <c r="X186" s="87">
        <f t="shared" si="29"/>
        <v>389.72167948717947</v>
      </c>
      <c r="Y186" s="87">
        <f t="shared" si="29"/>
        <v>389.72167948717947</v>
      </c>
      <c r="Z186" s="87">
        <f t="shared" si="29"/>
        <v>389.72167948717947</v>
      </c>
      <c r="AA186" s="87">
        <f t="shared" si="29"/>
        <v>389.72167948717947</v>
      </c>
      <c r="AB186" s="87">
        <f t="shared" si="29"/>
        <v>389.72167948717947</v>
      </c>
      <c r="AC186" s="87">
        <f t="shared" si="29"/>
        <v>467.66601538461538</v>
      </c>
      <c r="AD186" s="87">
        <f t="shared" si="29"/>
        <v>447.97481473684212</v>
      </c>
      <c r="AE186" s="87">
        <f t="shared" si="29"/>
        <v>429.11271727423821</v>
      </c>
      <c r="AF186" s="87">
        <f t="shared" si="29"/>
        <v>411.04481338900712</v>
      </c>
      <c r="AG186" s="87">
        <f t="shared" si="29"/>
        <v>393.73766335157524</v>
      </c>
      <c r="AI186" s="149"/>
      <c r="AJ186" s="128"/>
    </row>
    <row r="187" spans="2:36" s="132" customFormat="1" x14ac:dyDescent="0.2">
      <c r="B187" s="86">
        <f>'3. Investeringen'!B184</f>
        <v>170</v>
      </c>
      <c r="C187" s="86" t="str">
        <f>'3. Investeringen'!C184</f>
        <v>Start-GAW excl. bijzonderheden</v>
      </c>
      <c r="D187" s="86" t="str">
        <f>'3. Investeringen'!F184</f>
        <v>AD</v>
      </c>
      <c r="E187" s="121">
        <f>'3. Investeringen'!K184</f>
        <v>2008</v>
      </c>
      <c r="F187" s="173">
        <f>'3. Investeringen'!M184</f>
        <v>20</v>
      </c>
      <c r="G187" s="121">
        <f>'3. Investeringen'!N184</f>
        <v>2011</v>
      </c>
      <c r="H187" s="86">
        <f>'3. Investeringen'!O184</f>
        <v>8466954.6005237624</v>
      </c>
      <c r="I187" s="65"/>
      <c r="J187" s="86">
        <f>'6. Investeringen per jaar'!I184</f>
        <v>1</v>
      </c>
      <c r="K187" s="65"/>
      <c r="L187" s="123">
        <f t="shared" si="22"/>
        <v>2031</v>
      </c>
      <c r="M187" s="87">
        <f t="shared" si="23"/>
        <v>3810129.570235692</v>
      </c>
      <c r="N187" s="117">
        <f t="shared" si="24"/>
        <v>9</v>
      </c>
      <c r="O187" s="87" t="b">
        <f t="shared" si="25"/>
        <v>0</v>
      </c>
      <c r="P187" s="117">
        <f>INDEX('2. Reguleringsparameters'!$D$44:$E$50,MATCH(C187,'2. Reguleringsparameters'!$B$44:$B$50,0),MATCH(D187,'2. Reguleringsparameters'!$D$43:$E$43,0))</f>
        <v>1</v>
      </c>
      <c r="Q187" s="65"/>
      <c r="R187" s="87">
        <f t="shared" si="29"/>
        <v>423347.73002618813</v>
      </c>
      <c r="S187" s="87">
        <f t="shared" si="29"/>
        <v>423347.73002618813</v>
      </c>
      <c r="T187" s="87">
        <f t="shared" si="29"/>
        <v>423347.73002618813</v>
      </c>
      <c r="U187" s="87">
        <f t="shared" si="29"/>
        <v>423347.73002618813</v>
      </c>
      <c r="V187" s="87">
        <f t="shared" si="29"/>
        <v>423347.73002618813</v>
      </c>
      <c r="W187" s="87">
        <f t="shared" si="29"/>
        <v>423347.73002618813</v>
      </c>
      <c r="X187" s="87">
        <f t="shared" si="29"/>
        <v>423347.73002618813</v>
      </c>
      <c r="Y187" s="87">
        <f t="shared" si="29"/>
        <v>423347.73002618813</v>
      </c>
      <c r="Z187" s="87">
        <f t="shared" si="29"/>
        <v>423347.73002618813</v>
      </c>
      <c r="AA187" s="87">
        <f t="shared" si="29"/>
        <v>423347.73002618813</v>
      </c>
      <c r="AB187" s="87">
        <f t="shared" si="29"/>
        <v>423347.73002618813</v>
      </c>
      <c r="AC187" s="87">
        <f t="shared" si="29"/>
        <v>508017.27603142557</v>
      </c>
      <c r="AD187" s="87">
        <f t="shared" si="29"/>
        <v>440281.63922723552</v>
      </c>
      <c r="AE187" s="87">
        <f t="shared" si="29"/>
        <v>408832.95071100438</v>
      </c>
      <c r="AF187" s="87">
        <f t="shared" si="29"/>
        <v>408832.95071100438</v>
      </c>
      <c r="AG187" s="87">
        <f t="shared" si="29"/>
        <v>408832.95071100438</v>
      </c>
      <c r="AI187" s="149"/>
      <c r="AJ187" s="128"/>
    </row>
    <row r="188" spans="2:36" s="132" customFormat="1" x14ac:dyDescent="0.2">
      <c r="B188" s="86">
        <f>'3. Investeringen'!B185</f>
        <v>171</v>
      </c>
      <c r="C188" s="86" t="str">
        <f>'3. Investeringen'!C185</f>
        <v>Start-GAW excl. bijzonderheden</v>
      </c>
      <c r="D188" s="86" t="str">
        <f>'3. Investeringen'!F185</f>
        <v>TD</v>
      </c>
      <c r="E188" s="121">
        <f>'3. Investeringen'!K185</f>
        <v>2004</v>
      </c>
      <c r="F188" s="173">
        <f>'3. Investeringen'!M185</f>
        <v>26.5</v>
      </c>
      <c r="G188" s="121">
        <f>'3. Investeringen'!N185</f>
        <v>2011</v>
      </c>
      <c r="H188" s="86">
        <f>'3. Investeringen'!O185</f>
        <v>142603201.7313433</v>
      </c>
      <c r="I188" s="65"/>
      <c r="J188" s="86">
        <f>'6. Investeringen per jaar'!I185</f>
        <v>1</v>
      </c>
      <c r="K188" s="65"/>
      <c r="L188" s="123">
        <f t="shared" si="22"/>
        <v>2036.5</v>
      </c>
      <c r="M188" s="87">
        <f t="shared" si="23"/>
        <v>83409419.880597025</v>
      </c>
      <c r="N188" s="117">
        <f t="shared" si="24"/>
        <v>15.5</v>
      </c>
      <c r="O188" s="87" t="b">
        <f t="shared" si="25"/>
        <v>0</v>
      </c>
      <c r="P188" s="117">
        <f>INDEX('2. Reguleringsparameters'!$D$44:$E$50,MATCH(C188,'2. Reguleringsparameters'!$B$44:$B$50,0),MATCH(D188,'2. Reguleringsparameters'!$D$43:$E$43,0))</f>
        <v>0</v>
      </c>
      <c r="Q188" s="65"/>
      <c r="R188" s="87">
        <f t="shared" ref="R188:AG197" si="30">$J188*IF($O188,-1,1)*
IF(OR(R$10&gt;$L188,R$10&lt;$E188,$F188=0),0,
IF(R$10&lt;2022,
IF($E188&lt;2011,
VDB(
ABS($H188),
0,
$F188,
R$10-$G188,
IF(R$10-$G188+1&lt;$F188,R$10-$G188+1,$F188),
1),
VDB(
ABS($H188),
0,
$F188,
MAX(0,R$10-$G188-$P188),
IF(R$10-$G188-$P188+1&lt;$F188,R$10-$G188-$P188+1,$F188),
1)),
IF($E188&lt;2022,
VDB(
ABS($M188),
0,
$N188,
R$10-2022,
IF(R$10-2022+1&lt;$N188,R$10-2022+1,$N188),
$G$12),
VDB(
ABS($M188),
0,
$N188,
MAX(0,R$10-2022-$P188),
IF(R$10-2022-$P188+1&lt;$N188,R$10-2022-$P188+1,$N188),
$G$12))
))</f>
        <v>5381252.8955223886</v>
      </c>
      <c r="S188" s="87">
        <f t="shared" si="30"/>
        <v>5381252.8955223886</v>
      </c>
      <c r="T188" s="87">
        <f t="shared" si="30"/>
        <v>5381252.8955223886</v>
      </c>
      <c r="U188" s="87">
        <f t="shared" si="30"/>
        <v>5381252.8955223886</v>
      </c>
      <c r="V188" s="87">
        <f t="shared" si="30"/>
        <v>5381252.8955223886</v>
      </c>
      <c r="W188" s="87">
        <f t="shared" si="30"/>
        <v>5381252.8955223886</v>
      </c>
      <c r="X188" s="87">
        <f t="shared" si="30"/>
        <v>5381252.8955223886</v>
      </c>
      <c r="Y188" s="87">
        <f t="shared" si="30"/>
        <v>5381252.8955223886</v>
      </c>
      <c r="Z188" s="87">
        <f t="shared" si="30"/>
        <v>5381252.8955223886</v>
      </c>
      <c r="AA188" s="87">
        <f t="shared" si="30"/>
        <v>5381252.8955223886</v>
      </c>
      <c r="AB188" s="87">
        <f t="shared" si="30"/>
        <v>5381252.8955223886</v>
      </c>
      <c r="AC188" s="87">
        <f t="shared" si="30"/>
        <v>6457503.4746268671</v>
      </c>
      <c r="AD188" s="87">
        <f t="shared" si="30"/>
        <v>5957567.7217525281</v>
      </c>
      <c r="AE188" s="87">
        <f t="shared" si="30"/>
        <v>5496336.6723265266</v>
      </c>
      <c r="AF188" s="87">
        <f t="shared" si="30"/>
        <v>5239840.9609512882</v>
      </c>
      <c r="AG188" s="87">
        <f t="shared" si="30"/>
        <v>5239840.9609512882</v>
      </c>
      <c r="AI188" s="149"/>
      <c r="AJ188" s="128"/>
    </row>
    <row r="189" spans="2:36" s="132" customFormat="1" x14ac:dyDescent="0.2">
      <c r="B189" s="86">
        <f>'3. Investeringen'!B186</f>
        <v>172</v>
      </c>
      <c r="C189" s="86" t="str">
        <f>'3. Investeringen'!C186</f>
        <v>Nieuwe investeringen</v>
      </c>
      <c r="D189" s="86" t="str">
        <f>'3. Investeringen'!F186</f>
        <v>TD</v>
      </c>
      <c r="E189" s="121">
        <f>'3. Investeringen'!K186</f>
        <v>2004</v>
      </c>
      <c r="F189" s="173">
        <f>'3. Investeringen'!M186</f>
        <v>48.5</v>
      </c>
      <c r="G189" s="121">
        <f>'3. Investeringen'!N186</f>
        <v>2011</v>
      </c>
      <c r="H189" s="86">
        <f>'3. Investeringen'!O186</f>
        <v>68003.26090909091</v>
      </c>
      <c r="I189" s="65"/>
      <c r="J189" s="86">
        <f>'6. Investeringen per jaar'!I186</f>
        <v>1</v>
      </c>
      <c r="K189" s="65"/>
      <c r="L189" s="123">
        <f t="shared" si="22"/>
        <v>2059.5</v>
      </c>
      <c r="M189" s="87">
        <f t="shared" si="23"/>
        <v>52579.840909090912</v>
      </c>
      <c r="N189" s="117">
        <f t="shared" si="24"/>
        <v>37.5</v>
      </c>
      <c r="O189" s="87" t="b">
        <f t="shared" si="25"/>
        <v>0</v>
      </c>
      <c r="P189" s="117">
        <f>INDEX('2. Reguleringsparameters'!$D$44:$E$50,MATCH(C189,'2. Reguleringsparameters'!$B$44:$B$50,0),MATCH(D189,'2. Reguleringsparameters'!$D$43:$E$43,0))</f>
        <v>0.5</v>
      </c>
      <c r="Q189" s="65"/>
      <c r="R189" s="87">
        <f t="shared" si="30"/>
        <v>1402.129090909091</v>
      </c>
      <c r="S189" s="87">
        <f t="shared" si="30"/>
        <v>1402.129090909091</v>
      </c>
      <c r="T189" s="87">
        <f t="shared" si="30"/>
        <v>1402.129090909091</v>
      </c>
      <c r="U189" s="87">
        <f t="shared" si="30"/>
        <v>1402.129090909091</v>
      </c>
      <c r="V189" s="87">
        <f t="shared" si="30"/>
        <v>1402.129090909091</v>
      </c>
      <c r="W189" s="87">
        <f t="shared" si="30"/>
        <v>1402.129090909091</v>
      </c>
      <c r="X189" s="87">
        <f t="shared" si="30"/>
        <v>1402.129090909091</v>
      </c>
      <c r="Y189" s="87">
        <f t="shared" si="30"/>
        <v>1402.129090909091</v>
      </c>
      <c r="Z189" s="87">
        <f t="shared" si="30"/>
        <v>1402.129090909091</v>
      </c>
      <c r="AA189" s="87">
        <f t="shared" si="30"/>
        <v>1402.129090909091</v>
      </c>
      <c r="AB189" s="87">
        <f t="shared" si="30"/>
        <v>1402.129090909091</v>
      </c>
      <c r="AC189" s="87">
        <f t="shared" si="30"/>
        <v>1682.5549090909092</v>
      </c>
      <c r="AD189" s="87">
        <f t="shared" si="30"/>
        <v>1628.713152</v>
      </c>
      <c r="AE189" s="87">
        <f t="shared" si="30"/>
        <v>1576.5943311360002</v>
      </c>
      <c r="AF189" s="87">
        <f t="shared" si="30"/>
        <v>1526.1433125396482</v>
      </c>
      <c r="AG189" s="87">
        <f t="shared" si="30"/>
        <v>1477.3067265383793</v>
      </c>
      <c r="AI189" s="149"/>
      <c r="AJ189" s="128"/>
    </row>
    <row r="190" spans="2:36" s="132" customFormat="1" x14ac:dyDescent="0.2">
      <c r="B190" s="86">
        <f>'3. Investeringen'!B187</f>
        <v>173</v>
      </c>
      <c r="C190" s="86" t="str">
        <f>'3. Investeringen'!C187</f>
        <v>Nieuwe investeringen</v>
      </c>
      <c r="D190" s="86" t="str">
        <f>'3. Investeringen'!F187</f>
        <v>TD</v>
      </c>
      <c r="E190" s="121">
        <f>'3. Investeringen'!K187</f>
        <v>2004</v>
      </c>
      <c r="F190" s="173">
        <f>'3. Investeringen'!M187</f>
        <v>38.5</v>
      </c>
      <c r="G190" s="121">
        <f>'3. Investeringen'!N187</f>
        <v>2011</v>
      </c>
      <c r="H190" s="86">
        <f>'3. Investeringen'!O187</f>
        <v>233675.04844444443</v>
      </c>
      <c r="I190" s="65"/>
      <c r="J190" s="86">
        <f>'6. Investeringen per jaar'!I187</f>
        <v>1</v>
      </c>
      <c r="K190" s="65"/>
      <c r="L190" s="123">
        <f t="shared" si="22"/>
        <v>2049.5</v>
      </c>
      <c r="M190" s="87">
        <f t="shared" si="23"/>
        <v>166910.74888888886</v>
      </c>
      <c r="N190" s="117">
        <f t="shared" si="24"/>
        <v>27.5</v>
      </c>
      <c r="O190" s="87" t="b">
        <f t="shared" si="25"/>
        <v>0</v>
      </c>
      <c r="P190" s="117">
        <f>INDEX('2. Reguleringsparameters'!$D$44:$E$50,MATCH(C190,'2. Reguleringsparameters'!$B$44:$B$50,0),MATCH(D190,'2. Reguleringsparameters'!$D$43:$E$43,0))</f>
        <v>0.5</v>
      </c>
      <c r="Q190" s="65"/>
      <c r="R190" s="87">
        <f t="shared" si="30"/>
        <v>6069.481777777778</v>
      </c>
      <c r="S190" s="87">
        <f t="shared" si="30"/>
        <v>6069.4817777777771</v>
      </c>
      <c r="T190" s="87">
        <f t="shared" si="30"/>
        <v>6069.4817777777771</v>
      </c>
      <c r="U190" s="87">
        <f t="shared" si="30"/>
        <v>6069.4817777777771</v>
      </c>
      <c r="V190" s="87">
        <f t="shared" si="30"/>
        <v>6069.4817777777771</v>
      </c>
      <c r="W190" s="87">
        <f t="shared" si="30"/>
        <v>6069.4817777777771</v>
      </c>
      <c r="X190" s="87">
        <f t="shared" si="30"/>
        <v>6069.4817777777771</v>
      </c>
      <c r="Y190" s="87">
        <f t="shared" si="30"/>
        <v>6069.4817777777771</v>
      </c>
      <c r="Z190" s="87">
        <f t="shared" si="30"/>
        <v>6069.4817777777771</v>
      </c>
      <c r="AA190" s="87">
        <f t="shared" si="30"/>
        <v>6069.4817777777771</v>
      </c>
      <c r="AB190" s="87">
        <f t="shared" si="30"/>
        <v>6069.4817777777771</v>
      </c>
      <c r="AC190" s="87">
        <f t="shared" si="30"/>
        <v>7283.3781333333318</v>
      </c>
      <c r="AD190" s="87">
        <f t="shared" si="30"/>
        <v>6965.5579966060586</v>
      </c>
      <c r="AE190" s="87">
        <f t="shared" si="30"/>
        <v>6661.6063749359764</v>
      </c>
      <c r="AF190" s="87">
        <f t="shared" si="30"/>
        <v>6370.9180967569519</v>
      </c>
      <c r="AG190" s="87">
        <f t="shared" si="30"/>
        <v>6092.9143979893761</v>
      </c>
      <c r="AI190" s="149"/>
      <c r="AJ190" s="128"/>
    </row>
    <row r="191" spans="2:36" s="132" customFormat="1" x14ac:dyDescent="0.2">
      <c r="B191" s="86">
        <f>'3. Investeringen'!B188</f>
        <v>174</v>
      </c>
      <c r="C191" s="86" t="str">
        <f>'3. Investeringen'!C188</f>
        <v>Nieuwe investeringen</v>
      </c>
      <c r="D191" s="86" t="str">
        <f>'3. Investeringen'!F188</f>
        <v>TD</v>
      </c>
      <c r="E191" s="121">
        <f>'3. Investeringen'!K188</f>
        <v>2004</v>
      </c>
      <c r="F191" s="173">
        <f>'3. Investeringen'!M188</f>
        <v>23.5</v>
      </c>
      <c r="G191" s="121">
        <f>'3. Investeringen'!N188</f>
        <v>2011</v>
      </c>
      <c r="H191" s="86">
        <f>'3. Investeringen'!O188</f>
        <v>211649.91433333335</v>
      </c>
      <c r="I191" s="65"/>
      <c r="J191" s="86">
        <f>'6. Investeringen per jaar'!I188</f>
        <v>1</v>
      </c>
      <c r="K191" s="65"/>
      <c r="L191" s="123">
        <f t="shared" si="22"/>
        <v>2034.5</v>
      </c>
      <c r="M191" s="87">
        <f t="shared" si="23"/>
        <v>112579.7416666667</v>
      </c>
      <c r="N191" s="117">
        <f t="shared" si="24"/>
        <v>12.5</v>
      </c>
      <c r="O191" s="87" t="b">
        <f t="shared" si="25"/>
        <v>0</v>
      </c>
      <c r="P191" s="117">
        <f>INDEX('2. Reguleringsparameters'!$D$44:$E$50,MATCH(C191,'2. Reguleringsparameters'!$B$44:$B$50,0),MATCH(D191,'2. Reguleringsparameters'!$D$43:$E$43,0))</f>
        <v>0.5</v>
      </c>
      <c r="Q191" s="65"/>
      <c r="R191" s="87">
        <f t="shared" si="30"/>
        <v>9006.3793333333342</v>
      </c>
      <c r="S191" s="87">
        <f t="shared" si="30"/>
        <v>9006.3793333333342</v>
      </c>
      <c r="T191" s="87">
        <f t="shared" si="30"/>
        <v>9006.3793333333342</v>
      </c>
      <c r="U191" s="87">
        <f t="shared" si="30"/>
        <v>9006.3793333333342</v>
      </c>
      <c r="V191" s="87">
        <f t="shared" si="30"/>
        <v>9006.3793333333342</v>
      </c>
      <c r="W191" s="87">
        <f t="shared" si="30"/>
        <v>9006.3793333333342</v>
      </c>
      <c r="X191" s="87">
        <f t="shared" si="30"/>
        <v>9006.3793333333342</v>
      </c>
      <c r="Y191" s="87">
        <f t="shared" si="30"/>
        <v>9006.3793333333342</v>
      </c>
      <c r="Z191" s="87">
        <f t="shared" si="30"/>
        <v>9006.3793333333342</v>
      </c>
      <c r="AA191" s="87">
        <f t="shared" si="30"/>
        <v>9006.3793333333342</v>
      </c>
      <c r="AB191" s="87">
        <f t="shared" si="30"/>
        <v>9006.3793333333342</v>
      </c>
      <c r="AC191" s="87">
        <f t="shared" si="30"/>
        <v>10807.655200000003</v>
      </c>
      <c r="AD191" s="87">
        <f t="shared" si="30"/>
        <v>9770.120300800003</v>
      </c>
      <c r="AE191" s="87">
        <f t="shared" si="30"/>
        <v>8832.1887519232023</v>
      </c>
      <c r="AF191" s="87">
        <f t="shared" si="30"/>
        <v>8754.7134119940511</v>
      </c>
      <c r="AG191" s="87">
        <f t="shared" si="30"/>
        <v>8754.7134119940511</v>
      </c>
      <c r="AI191" s="149"/>
      <c r="AJ191" s="128"/>
    </row>
    <row r="192" spans="2:36" s="132" customFormat="1" x14ac:dyDescent="0.2">
      <c r="B192" s="86">
        <f>'3. Investeringen'!B189</f>
        <v>175</v>
      </c>
      <c r="C192" s="86" t="str">
        <f>'3. Investeringen'!C189</f>
        <v>Nieuwe investeringen</v>
      </c>
      <c r="D192" s="86" t="str">
        <f>'3. Investeringen'!F189</f>
        <v>TD</v>
      </c>
      <c r="E192" s="121">
        <f>'3. Investeringen'!K189</f>
        <v>2005</v>
      </c>
      <c r="F192" s="173">
        <f>'3. Investeringen'!M189</f>
        <v>39.5</v>
      </c>
      <c r="G192" s="121">
        <f>'3. Investeringen'!N189</f>
        <v>2011</v>
      </c>
      <c r="H192" s="86">
        <f>'3. Investeringen'!O189</f>
        <v>636221.34744444443</v>
      </c>
      <c r="I192" s="65"/>
      <c r="J192" s="86">
        <f>'6. Investeringen per jaar'!I189</f>
        <v>1</v>
      </c>
      <c r="K192" s="65"/>
      <c r="L192" s="123">
        <f t="shared" si="22"/>
        <v>2050.5</v>
      </c>
      <c r="M192" s="87">
        <f t="shared" si="23"/>
        <v>459045.78233333328</v>
      </c>
      <c r="N192" s="117">
        <f t="shared" si="24"/>
        <v>28.5</v>
      </c>
      <c r="O192" s="87" t="b">
        <f t="shared" si="25"/>
        <v>0</v>
      </c>
      <c r="P192" s="117">
        <f>INDEX('2. Reguleringsparameters'!$D$44:$E$50,MATCH(C192,'2. Reguleringsparameters'!$B$44:$B$50,0),MATCH(D192,'2. Reguleringsparameters'!$D$43:$E$43,0))</f>
        <v>0.5</v>
      </c>
      <c r="Q192" s="65"/>
      <c r="R192" s="87">
        <f t="shared" si="30"/>
        <v>16106.869555555555</v>
      </c>
      <c r="S192" s="87">
        <f t="shared" si="30"/>
        <v>16106.869555555557</v>
      </c>
      <c r="T192" s="87">
        <f t="shared" si="30"/>
        <v>16106.869555555557</v>
      </c>
      <c r="U192" s="87">
        <f t="shared" si="30"/>
        <v>16106.869555555557</v>
      </c>
      <c r="V192" s="87">
        <f t="shared" si="30"/>
        <v>16106.869555555557</v>
      </c>
      <c r="W192" s="87">
        <f t="shared" si="30"/>
        <v>16106.869555555557</v>
      </c>
      <c r="X192" s="87">
        <f t="shared" si="30"/>
        <v>16106.869555555557</v>
      </c>
      <c r="Y192" s="87">
        <f t="shared" si="30"/>
        <v>16106.869555555557</v>
      </c>
      <c r="Z192" s="87">
        <f t="shared" si="30"/>
        <v>16106.869555555557</v>
      </c>
      <c r="AA192" s="87">
        <f t="shared" si="30"/>
        <v>16106.869555555557</v>
      </c>
      <c r="AB192" s="87">
        <f t="shared" si="30"/>
        <v>16106.869555555557</v>
      </c>
      <c r="AC192" s="87">
        <f t="shared" si="30"/>
        <v>19328.243466666663</v>
      </c>
      <c r="AD192" s="87">
        <f t="shared" si="30"/>
        <v>18514.422689122803</v>
      </c>
      <c r="AE192" s="87">
        <f t="shared" si="30"/>
        <v>17734.868049580793</v>
      </c>
      <c r="AF192" s="87">
        <f t="shared" si="30"/>
        <v>16988.136763282655</v>
      </c>
      <c r="AG192" s="87">
        <f t="shared" si="30"/>
        <v>16272.846794302332</v>
      </c>
      <c r="AI192" s="149"/>
      <c r="AJ192" s="128"/>
    </row>
    <row r="193" spans="2:36" s="132" customFormat="1" x14ac:dyDescent="0.2">
      <c r="B193" s="86">
        <f>'3. Investeringen'!B190</f>
        <v>176</v>
      </c>
      <c r="C193" s="86" t="str">
        <f>'3. Investeringen'!C190</f>
        <v>Nieuwe investeringen</v>
      </c>
      <c r="D193" s="86" t="str">
        <f>'3. Investeringen'!F190</f>
        <v>TD</v>
      </c>
      <c r="E193" s="121">
        <f>'3. Investeringen'!K190</f>
        <v>2005</v>
      </c>
      <c r="F193" s="173">
        <f>'3. Investeringen'!M190</f>
        <v>24.5</v>
      </c>
      <c r="G193" s="121">
        <f>'3. Investeringen'!N190</f>
        <v>2011</v>
      </c>
      <c r="H193" s="86">
        <f>'3. Investeringen'!O190</f>
        <v>57494.754333333338</v>
      </c>
      <c r="I193" s="65"/>
      <c r="J193" s="86">
        <f>'6. Investeringen per jaar'!I190</f>
        <v>1</v>
      </c>
      <c r="K193" s="65"/>
      <c r="L193" s="123">
        <f t="shared" si="22"/>
        <v>2035.5</v>
      </c>
      <c r="M193" s="87">
        <f t="shared" si="23"/>
        <v>31680.782999999996</v>
      </c>
      <c r="N193" s="117">
        <f t="shared" si="24"/>
        <v>13.5</v>
      </c>
      <c r="O193" s="87" t="b">
        <f t="shared" si="25"/>
        <v>0</v>
      </c>
      <c r="P193" s="117">
        <f>INDEX('2. Reguleringsparameters'!$D$44:$E$50,MATCH(C193,'2. Reguleringsparameters'!$B$44:$B$50,0),MATCH(D193,'2. Reguleringsparameters'!$D$43:$E$43,0))</f>
        <v>0.5</v>
      </c>
      <c r="Q193" s="65"/>
      <c r="R193" s="87">
        <f t="shared" si="30"/>
        <v>2346.724666666667</v>
      </c>
      <c r="S193" s="87">
        <f t="shared" si="30"/>
        <v>2346.724666666667</v>
      </c>
      <c r="T193" s="87">
        <f t="shared" si="30"/>
        <v>2346.724666666667</v>
      </c>
      <c r="U193" s="87">
        <f t="shared" si="30"/>
        <v>2346.724666666667</v>
      </c>
      <c r="V193" s="87">
        <f t="shared" si="30"/>
        <v>2346.724666666667</v>
      </c>
      <c r="W193" s="87">
        <f t="shared" si="30"/>
        <v>2346.724666666667</v>
      </c>
      <c r="X193" s="87">
        <f t="shared" si="30"/>
        <v>2346.724666666667</v>
      </c>
      <c r="Y193" s="87">
        <f t="shared" si="30"/>
        <v>2346.724666666667</v>
      </c>
      <c r="Z193" s="87">
        <f t="shared" si="30"/>
        <v>2346.724666666667</v>
      </c>
      <c r="AA193" s="87">
        <f t="shared" si="30"/>
        <v>2346.724666666667</v>
      </c>
      <c r="AB193" s="87">
        <f t="shared" si="30"/>
        <v>2346.724666666667</v>
      </c>
      <c r="AC193" s="87">
        <f t="shared" si="30"/>
        <v>2816.0695999999998</v>
      </c>
      <c r="AD193" s="87">
        <f t="shared" si="30"/>
        <v>2565.7523022222222</v>
      </c>
      <c r="AE193" s="87">
        <f t="shared" si="30"/>
        <v>2337.6854309135801</v>
      </c>
      <c r="AF193" s="87">
        <f t="shared" si="30"/>
        <v>2282.026253987066</v>
      </c>
      <c r="AG193" s="87">
        <f t="shared" si="30"/>
        <v>2282.026253987066</v>
      </c>
      <c r="AI193" s="149"/>
      <c r="AJ193" s="128"/>
    </row>
    <row r="194" spans="2:36" s="132" customFormat="1" x14ac:dyDescent="0.2">
      <c r="B194" s="86">
        <f>'3. Investeringen'!B191</f>
        <v>177</v>
      </c>
      <c r="C194" s="86" t="str">
        <f>'3. Investeringen'!C191</f>
        <v>Nieuwe investeringen</v>
      </c>
      <c r="D194" s="86" t="str">
        <f>'3. Investeringen'!F191</f>
        <v>TD</v>
      </c>
      <c r="E194" s="121">
        <f>'3. Investeringen'!K191</f>
        <v>2006</v>
      </c>
      <c r="F194" s="173">
        <f>'3. Investeringen'!M191</f>
        <v>40.5</v>
      </c>
      <c r="G194" s="121">
        <f>'3. Investeringen'!N191</f>
        <v>2011</v>
      </c>
      <c r="H194" s="86">
        <f>'3. Investeringen'!O191</f>
        <v>776105.86499999999</v>
      </c>
      <c r="I194" s="65"/>
      <c r="J194" s="86">
        <f>'6. Investeringen per jaar'!I191</f>
        <v>1</v>
      </c>
      <c r="K194" s="65"/>
      <c r="L194" s="123">
        <f t="shared" si="22"/>
        <v>2051.5</v>
      </c>
      <c r="M194" s="87">
        <f t="shared" si="23"/>
        <v>565311.67944444448</v>
      </c>
      <c r="N194" s="117">
        <f t="shared" si="24"/>
        <v>29.5</v>
      </c>
      <c r="O194" s="87" t="b">
        <f t="shared" si="25"/>
        <v>0</v>
      </c>
      <c r="P194" s="117">
        <f>INDEX('2. Reguleringsparameters'!$D$44:$E$50,MATCH(C194,'2. Reguleringsparameters'!$B$44:$B$50,0),MATCH(D194,'2. Reguleringsparameters'!$D$43:$E$43,0))</f>
        <v>0.5</v>
      </c>
      <c r="Q194" s="65"/>
      <c r="R194" s="87">
        <f t="shared" si="30"/>
        <v>19163.107777777779</v>
      </c>
      <c r="S194" s="87">
        <f t="shared" si="30"/>
        <v>19163.107777777779</v>
      </c>
      <c r="T194" s="87">
        <f t="shared" si="30"/>
        <v>19163.107777777779</v>
      </c>
      <c r="U194" s="87">
        <f t="shared" si="30"/>
        <v>19163.107777777779</v>
      </c>
      <c r="V194" s="87">
        <f t="shared" si="30"/>
        <v>19163.107777777779</v>
      </c>
      <c r="W194" s="87">
        <f t="shared" si="30"/>
        <v>19163.107777777779</v>
      </c>
      <c r="X194" s="87">
        <f t="shared" si="30"/>
        <v>19163.107777777779</v>
      </c>
      <c r="Y194" s="87">
        <f t="shared" si="30"/>
        <v>19163.107777777779</v>
      </c>
      <c r="Z194" s="87">
        <f t="shared" si="30"/>
        <v>19163.107777777779</v>
      </c>
      <c r="AA194" s="87">
        <f t="shared" si="30"/>
        <v>19163.107777777779</v>
      </c>
      <c r="AB194" s="87">
        <f t="shared" si="30"/>
        <v>19163.107777777779</v>
      </c>
      <c r="AC194" s="87">
        <f t="shared" si="30"/>
        <v>22995.729333333333</v>
      </c>
      <c r="AD194" s="87">
        <f t="shared" si="30"/>
        <v>22060.309835028249</v>
      </c>
      <c r="AE194" s="87">
        <f t="shared" si="30"/>
        <v>21162.941299366084</v>
      </c>
      <c r="AF194" s="87">
        <f t="shared" si="30"/>
        <v>20302.075890578311</v>
      </c>
      <c r="AG194" s="87">
        <f t="shared" si="30"/>
        <v>19476.228735707329</v>
      </c>
      <c r="AI194" s="149"/>
      <c r="AJ194" s="128"/>
    </row>
    <row r="195" spans="2:36" s="132" customFormat="1" x14ac:dyDescent="0.2">
      <c r="B195" s="86">
        <f>'3. Investeringen'!B192</f>
        <v>178</v>
      </c>
      <c r="C195" s="86" t="str">
        <f>'3. Investeringen'!C192</f>
        <v>Nieuwe investeringen</v>
      </c>
      <c r="D195" s="86" t="str">
        <f>'3. Investeringen'!F192</f>
        <v>TD</v>
      </c>
      <c r="E195" s="121">
        <f>'3. Investeringen'!K192</f>
        <v>2006</v>
      </c>
      <c r="F195" s="173">
        <f>'3. Investeringen'!M192</f>
        <v>25.5</v>
      </c>
      <c r="G195" s="121">
        <f>'3. Investeringen'!N192</f>
        <v>2011</v>
      </c>
      <c r="H195" s="86">
        <f>'3. Investeringen'!O192</f>
        <v>67351.45</v>
      </c>
      <c r="I195" s="65"/>
      <c r="J195" s="86">
        <f>'6. Investeringen per jaar'!I192</f>
        <v>1</v>
      </c>
      <c r="K195" s="65"/>
      <c r="L195" s="123">
        <f t="shared" si="22"/>
        <v>2036.5</v>
      </c>
      <c r="M195" s="87">
        <f t="shared" si="23"/>
        <v>38297.883333333331</v>
      </c>
      <c r="N195" s="117">
        <f t="shared" si="24"/>
        <v>14.5</v>
      </c>
      <c r="O195" s="87" t="b">
        <f t="shared" si="25"/>
        <v>0</v>
      </c>
      <c r="P195" s="117">
        <f>INDEX('2. Reguleringsparameters'!$D$44:$E$50,MATCH(C195,'2. Reguleringsparameters'!$B$44:$B$50,0),MATCH(D195,'2. Reguleringsparameters'!$D$43:$E$43,0))</f>
        <v>0.5</v>
      </c>
      <c r="Q195" s="65"/>
      <c r="R195" s="87">
        <f t="shared" si="30"/>
        <v>2641.2333333333331</v>
      </c>
      <c r="S195" s="87">
        <f t="shared" si="30"/>
        <v>2641.2333333333336</v>
      </c>
      <c r="T195" s="87">
        <f t="shared" si="30"/>
        <v>2641.2333333333336</v>
      </c>
      <c r="U195" s="87">
        <f t="shared" si="30"/>
        <v>2641.2333333333336</v>
      </c>
      <c r="V195" s="87">
        <f t="shared" si="30"/>
        <v>2641.2333333333336</v>
      </c>
      <c r="W195" s="87">
        <f t="shared" si="30"/>
        <v>2641.2333333333336</v>
      </c>
      <c r="X195" s="87">
        <f t="shared" si="30"/>
        <v>2641.2333333333336</v>
      </c>
      <c r="Y195" s="87">
        <f t="shared" si="30"/>
        <v>2641.2333333333336</v>
      </c>
      <c r="Z195" s="87">
        <f t="shared" si="30"/>
        <v>2641.2333333333336</v>
      </c>
      <c r="AA195" s="87">
        <f t="shared" si="30"/>
        <v>2641.2333333333336</v>
      </c>
      <c r="AB195" s="87">
        <f t="shared" si="30"/>
        <v>2641.2333333333336</v>
      </c>
      <c r="AC195" s="87">
        <f t="shared" si="30"/>
        <v>3169.48</v>
      </c>
      <c r="AD195" s="87">
        <f t="shared" si="30"/>
        <v>2907.1782068965513</v>
      </c>
      <c r="AE195" s="87">
        <f t="shared" si="30"/>
        <v>2666.5841483947679</v>
      </c>
      <c r="AF195" s="87">
        <f t="shared" si="30"/>
        <v>2569.9687806993052</v>
      </c>
      <c r="AG195" s="87">
        <f t="shared" si="30"/>
        <v>2569.9687806993052</v>
      </c>
      <c r="AI195" s="149"/>
      <c r="AJ195" s="128"/>
    </row>
    <row r="196" spans="2:36" s="132" customFormat="1" x14ac:dyDescent="0.2">
      <c r="B196" s="86">
        <f>'3. Investeringen'!B193</f>
        <v>179</v>
      </c>
      <c r="C196" s="86" t="str">
        <f>'3. Investeringen'!C193</f>
        <v>Nieuwe investeringen</v>
      </c>
      <c r="D196" s="86" t="str">
        <f>'3. Investeringen'!F193</f>
        <v>TD</v>
      </c>
      <c r="E196" s="121">
        <f>'3. Investeringen'!K193</f>
        <v>2007</v>
      </c>
      <c r="F196" s="173">
        <f>'3. Investeringen'!M193</f>
        <v>51.5</v>
      </c>
      <c r="G196" s="121">
        <f>'3. Investeringen'!N193</f>
        <v>2011</v>
      </c>
      <c r="H196" s="86">
        <f>'3. Investeringen'!O193</f>
        <v>171295.20809090909</v>
      </c>
      <c r="I196" s="65"/>
      <c r="J196" s="86">
        <f>'6. Investeringen per jaar'!I193</f>
        <v>1</v>
      </c>
      <c r="K196" s="65"/>
      <c r="L196" s="123">
        <f t="shared" si="22"/>
        <v>2062.5</v>
      </c>
      <c r="M196" s="87">
        <f t="shared" si="23"/>
        <v>134707.88209090909</v>
      </c>
      <c r="N196" s="117">
        <f t="shared" si="24"/>
        <v>40.5</v>
      </c>
      <c r="O196" s="87" t="b">
        <f t="shared" si="25"/>
        <v>0</v>
      </c>
      <c r="P196" s="117">
        <f>INDEX('2. Reguleringsparameters'!$D$44:$E$50,MATCH(C196,'2. Reguleringsparameters'!$B$44:$B$50,0),MATCH(D196,'2. Reguleringsparameters'!$D$43:$E$43,0))</f>
        <v>0.5</v>
      </c>
      <c r="Q196" s="65"/>
      <c r="R196" s="87">
        <f t="shared" si="30"/>
        <v>3326.1205454545452</v>
      </c>
      <c r="S196" s="87">
        <f t="shared" si="30"/>
        <v>3326.1205454545452</v>
      </c>
      <c r="T196" s="87">
        <f t="shared" si="30"/>
        <v>3326.1205454545452</v>
      </c>
      <c r="U196" s="87">
        <f t="shared" si="30"/>
        <v>3326.1205454545452</v>
      </c>
      <c r="V196" s="87">
        <f t="shared" si="30"/>
        <v>3326.1205454545452</v>
      </c>
      <c r="W196" s="87">
        <f t="shared" si="30"/>
        <v>3326.1205454545452</v>
      </c>
      <c r="X196" s="87">
        <f t="shared" si="30"/>
        <v>3326.1205454545452</v>
      </c>
      <c r="Y196" s="87">
        <f t="shared" si="30"/>
        <v>3326.1205454545452</v>
      </c>
      <c r="Z196" s="87">
        <f t="shared" si="30"/>
        <v>3326.1205454545452</v>
      </c>
      <c r="AA196" s="87">
        <f t="shared" si="30"/>
        <v>3326.1205454545452</v>
      </c>
      <c r="AB196" s="87">
        <f t="shared" si="30"/>
        <v>3326.1205454545452</v>
      </c>
      <c r="AC196" s="87">
        <f t="shared" si="30"/>
        <v>3991.344654545454</v>
      </c>
      <c r="AD196" s="87">
        <f t="shared" si="30"/>
        <v>3873.0825907070703</v>
      </c>
      <c r="AE196" s="87">
        <f t="shared" si="30"/>
        <v>3758.3245880194536</v>
      </c>
      <c r="AF196" s="87">
        <f t="shared" si="30"/>
        <v>3646.9668224485067</v>
      </c>
      <c r="AG196" s="87">
        <f t="shared" si="30"/>
        <v>3538.9085462278103</v>
      </c>
      <c r="AI196" s="149"/>
      <c r="AJ196" s="128"/>
    </row>
    <row r="197" spans="2:36" s="132" customFormat="1" x14ac:dyDescent="0.2">
      <c r="B197" s="86">
        <f>'3. Investeringen'!B194</f>
        <v>180</v>
      </c>
      <c r="C197" s="86" t="str">
        <f>'3. Investeringen'!C194</f>
        <v>Nieuwe investeringen</v>
      </c>
      <c r="D197" s="86" t="str">
        <f>'3. Investeringen'!F194</f>
        <v>TD</v>
      </c>
      <c r="E197" s="121">
        <f>'3. Investeringen'!K194</f>
        <v>2007</v>
      </c>
      <c r="F197" s="173">
        <f>'3. Investeringen'!M194</f>
        <v>41.5</v>
      </c>
      <c r="G197" s="121">
        <f>'3. Investeringen'!N194</f>
        <v>2011</v>
      </c>
      <c r="H197" s="86">
        <f>'3. Investeringen'!O194</f>
        <v>466318.06999999989</v>
      </c>
      <c r="I197" s="65"/>
      <c r="J197" s="86">
        <f>'6. Investeringen per jaar'!I194</f>
        <v>1</v>
      </c>
      <c r="K197" s="65"/>
      <c r="L197" s="123">
        <f t="shared" si="22"/>
        <v>2052.5</v>
      </c>
      <c r="M197" s="87">
        <f t="shared" si="23"/>
        <v>342715.68999999989</v>
      </c>
      <c r="N197" s="117">
        <f t="shared" si="24"/>
        <v>30.5</v>
      </c>
      <c r="O197" s="87" t="b">
        <f t="shared" si="25"/>
        <v>0</v>
      </c>
      <c r="P197" s="117">
        <f>INDEX('2. Reguleringsparameters'!$D$44:$E$50,MATCH(C197,'2. Reguleringsparameters'!$B$44:$B$50,0),MATCH(D197,'2. Reguleringsparameters'!$D$43:$E$43,0))</f>
        <v>0.5</v>
      </c>
      <c r="Q197" s="65"/>
      <c r="R197" s="87">
        <f t="shared" si="30"/>
        <v>11236.579999999998</v>
      </c>
      <c r="S197" s="87">
        <f t="shared" si="30"/>
        <v>11236.579999999996</v>
      </c>
      <c r="T197" s="87">
        <f t="shared" si="30"/>
        <v>11236.579999999996</v>
      </c>
      <c r="U197" s="87">
        <f t="shared" si="30"/>
        <v>11236.579999999996</v>
      </c>
      <c r="V197" s="87">
        <f t="shared" si="30"/>
        <v>11236.579999999996</v>
      </c>
      <c r="W197" s="87">
        <f t="shared" si="30"/>
        <v>11236.579999999996</v>
      </c>
      <c r="X197" s="87">
        <f t="shared" si="30"/>
        <v>11236.579999999996</v>
      </c>
      <c r="Y197" s="87">
        <f t="shared" si="30"/>
        <v>11236.579999999996</v>
      </c>
      <c r="Z197" s="87">
        <f t="shared" si="30"/>
        <v>11236.579999999996</v>
      </c>
      <c r="AA197" s="87">
        <f t="shared" si="30"/>
        <v>11236.579999999996</v>
      </c>
      <c r="AB197" s="87">
        <f t="shared" si="30"/>
        <v>11236.579999999996</v>
      </c>
      <c r="AC197" s="87">
        <f t="shared" si="30"/>
        <v>13483.895999999995</v>
      </c>
      <c r="AD197" s="87">
        <f t="shared" si="30"/>
        <v>12953.382059016387</v>
      </c>
      <c r="AE197" s="87">
        <f t="shared" si="30"/>
        <v>12443.740797678038</v>
      </c>
      <c r="AF197" s="87">
        <f t="shared" si="30"/>
        <v>11954.150995802182</v>
      </c>
      <c r="AG197" s="87">
        <f t="shared" si="30"/>
        <v>11483.823743508325</v>
      </c>
      <c r="AI197" s="149"/>
      <c r="AJ197" s="128"/>
    </row>
    <row r="198" spans="2:36" s="132" customFormat="1" x14ac:dyDescent="0.2">
      <c r="B198" s="86">
        <f>'3. Investeringen'!B195</f>
        <v>181</v>
      </c>
      <c r="C198" s="86" t="str">
        <f>'3. Investeringen'!C195</f>
        <v>Nieuwe investeringen</v>
      </c>
      <c r="D198" s="86" t="str">
        <f>'3. Investeringen'!F195</f>
        <v>TD</v>
      </c>
      <c r="E198" s="121">
        <f>'3. Investeringen'!K195</f>
        <v>2007</v>
      </c>
      <c r="F198" s="173">
        <f>'3. Investeringen'!M195</f>
        <v>26.5</v>
      </c>
      <c r="G198" s="121">
        <f>'3. Investeringen'!N195</f>
        <v>2011</v>
      </c>
      <c r="H198" s="86">
        <f>'3. Investeringen'!O195</f>
        <v>105992.792</v>
      </c>
      <c r="I198" s="65"/>
      <c r="J198" s="86">
        <f>'6. Investeringen per jaar'!I195</f>
        <v>1</v>
      </c>
      <c r="K198" s="65"/>
      <c r="L198" s="123">
        <f t="shared" si="22"/>
        <v>2037.5</v>
      </c>
      <c r="M198" s="87">
        <f t="shared" si="23"/>
        <v>61995.784</v>
      </c>
      <c r="N198" s="117">
        <f t="shared" si="24"/>
        <v>15.5</v>
      </c>
      <c r="O198" s="87" t="b">
        <f t="shared" si="25"/>
        <v>0</v>
      </c>
      <c r="P198" s="117">
        <f>INDEX('2. Reguleringsparameters'!$D$44:$E$50,MATCH(C198,'2. Reguleringsparameters'!$B$44:$B$50,0),MATCH(D198,'2. Reguleringsparameters'!$D$43:$E$43,0))</f>
        <v>0.5</v>
      </c>
      <c r="Q198" s="65"/>
      <c r="R198" s="87">
        <f t="shared" ref="R198:AG207" si="31">$J198*IF($O198,-1,1)*
IF(OR(R$10&gt;$L198,R$10&lt;$E198,$F198=0),0,
IF(R$10&lt;2022,
IF($E198&lt;2011,
VDB(
ABS($H198),
0,
$F198,
R$10-$G198,
IF(R$10-$G198+1&lt;$F198,R$10-$G198+1,$F198),
1),
VDB(
ABS($H198),
0,
$F198,
MAX(0,R$10-$G198-$P198),
IF(R$10-$G198-$P198+1&lt;$F198,R$10-$G198-$P198+1,$F198),
1)),
IF($E198&lt;2022,
VDB(
ABS($M198),
0,
$N198,
R$10-2022,
IF(R$10-2022+1&lt;$N198,R$10-2022+1,$N198),
$G$12),
VDB(
ABS($M198),
0,
$N198,
MAX(0,R$10-2022-$P198),
IF(R$10-2022-$P198+1&lt;$N198,R$10-2022-$P198+1,$N198),
$G$12))
))</f>
        <v>3999.7280000000001</v>
      </c>
      <c r="S198" s="87">
        <f t="shared" si="31"/>
        <v>3999.7280000000001</v>
      </c>
      <c r="T198" s="87">
        <f t="shared" si="31"/>
        <v>3999.7280000000001</v>
      </c>
      <c r="U198" s="87">
        <f t="shared" si="31"/>
        <v>3999.7280000000001</v>
      </c>
      <c r="V198" s="87">
        <f t="shared" si="31"/>
        <v>3999.7280000000001</v>
      </c>
      <c r="W198" s="87">
        <f t="shared" si="31"/>
        <v>3999.7280000000001</v>
      </c>
      <c r="X198" s="87">
        <f t="shared" si="31"/>
        <v>3999.7280000000001</v>
      </c>
      <c r="Y198" s="87">
        <f t="shared" si="31"/>
        <v>3999.7280000000001</v>
      </c>
      <c r="Z198" s="87">
        <f t="shared" si="31"/>
        <v>3999.7280000000001</v>
      </c>
      <c r="AA198" s="87">
        <f t="shared" si="31"/>
        <v>3999.7280000000001</v>
      </c>
      <c r="AB198" s="87">
        <f t="shared" si="31"/>
        <v>3999.7280000000001</v>
      </c>
      <c r="AC198" s="87">
        <f t="shared" si="31"/>
        <v>4799.6736000000001</v>
      </c>
      <c r="AD198" s="87">
        <f t="shared" si="31"/>
        <v>4428.0859664516129</v>
      </c>
      <c r="AE198" s="87">
        <f t="shared" si="31"/>
        <v>4085.266407758585</v>
      </c>
      <c r="AF198" s="87">
        <f t="shared" si="31"/>
        <v>3894.6206420631843</v>
      </c>
      <c r="AG198" s="87">
        <f t="shared" si="31"/>
        <v>3894.6206420631843</v>
      </c>
      <c r="AI198" s="149"/>
      <c r="AJ198" s="128"/>
    </row>
    <row r="199" spans="2:36" s="132" customFormat="1" x14ac:dyDescent="0.2">
      <c r="B199" s="86">
        <f>'3. Investeringen'!B196</f>
        <v>182</v>
      </c>
      <c r="C199" s="86" t="str">
        <f>'3. Investeringen'!C196</f>
        <v>Nieuwe investeringen</v>
      </c>
      <c r="D199" s="86" t="str">
        <f>'3. Investeringen'!F196</f>
        <v>TD</v>
      </c>
      <c r="E199" s="121">
        <f>'3. Investeringen'!K196</f>
        <v>2007</v>
      </c>
      <c r="F199" s="173">
        <f>'3. Investeringen'!M196</f>
        <v>1.5</v>
      </c>
      <c r="G199" s="121">
        <f>'3. Investeringen'!N196</f>
        <v>2011</v>
      </c>
      <c r="H199" s="86">
        <f>'3. Investeringen'!O196</f>
        <v>668840.01</v>
      </c>
      <c r="I199" s="65"/>
      <c r="J199" s="86">
        <f>'6. Investeringen per jaar'!I196</f>
        <v>1</v>
      </c>
      <c r="K199" s="65"/>
      <c r="L199" s="123">
        <f t="shared" si="22"/>
        <v>2012.5</v>
      </c>
      <c r="M199" s="87">
        <f t="shared" si="23"/>
        <v>0</v>
      </c>
      <c r="N199" s="117">
        <f t="shared" si="24"/>
        <v>0</v>
      </c>
      <c r="O199" s="87" t="b">
        <f t="shared" si="25"/>
        <v>0</v>
      </c>
      <c r="P199" s="117">
        <f>INDEX('2. Reguleringsparameters'!$D$44:$E$50,MATCH(C199,'2. Reguleringsparameters'!$B$44:$B$50,0),MATCH(D199,'2. Reguleringsparameters'!$D$43:$E$43,0))</f>
        <v>0.5</v>
      </c>
      <c r="Q199" s="65"/>
      <c r="R199" s="87">
        <f t="shared" si="31"/>
        <v>445893.34</v>
      </c>
      <c r="S199" s="87">
        <f t="shared" si="31"/>
        <v>222946.67</v>
      </c>
      <c r="T199" s="87">
        <f t="shared" si="31"/>
        <v>0</v>
      </c>
      <c r="U199" s="87">
        <f t="shared" si="31"/>
        <v>0</v>
      </c>
      <c r="V199" s="87">
        <f t="shared" si="31"/>
        <v>0</v>
      </c>
      <c r="W199" s="87">
        <f t="shared" si="31"/>
        <v>0</v>
      </c>
      <c r="X199" s="87">
        <f t="shared" si="31"/>
        <v>0</v>
      </c>
      <c r="Y199" s="87">
        <f t="shared" si="31"/>
        <v>0</v>
      </c>
      <c r="Z199" s="87">
        <f t="shared" si="31"/>
        <v>0</v>
      </c>
      <c r="AA199" s="87">
        <f t="shared" si="31"/>
        <v>0</v>
      </c>
      <c r="AB199" s="87">
        <f t="shared" si="31"/>
        <v>0</v>
      </c>
      <c r="AC199" s="87">
        <f t="shared" si="31"/>
        <v>0</v>
      </c>
      <c r="AD199" s="87">
        <f t="shared" si="31"/>
        <v>0</v>
      </c>
      <c r="AE199" s="87">
        <f t="shared" si="31"/>
        <v>0</v>
      </c>
      <c r="AF199" s="87">
        <f t="shared" si="31"/>
        <v>0</v>
      </c>
      <c r="AG199" s="87">
        <f t="shared" si="31"/>
        <v>0</v>
      </c>
      <c r="AI199" s="149"/>
      <c r="AJ199" s="128"/>
    </row>
    <row r="200" spans="2:36" s="132" customFormat="1" x14ac:dyDescent="0.2">
      <c r="B200" s="86">
        <f>'3. Investeringen'!B197</f>
        <v>183</v>
      </c>
      <c r="C200" s="86" t="str">
        <f>'3. Investeringen'!C197</f>
        <v>Nieuwe investeringen</v>
      </c>
      <c r="D200" s="86" t="str">
        <f>'3. Investeringen'!F197</f>
        <v>TD</v>
      </c>
      <c r="E200" s="121">
        <f>'3. Investeringen'!K197</f>
        <v>2008</v>
      </c>
      <c r="F200" s="173">
        <f>'3. Investeringen'!M197</f>
        <v>52.5</v>
      </c>
      <c r="G200" s="121">
        <f>'3. Investeringen'!N197</f>
        <v>2011</v>
      </c>
      <c r="H200" s="86">
        <f>'3. Investeringen'!O197</f>
        <v>49613.368636363637</v>
      </c>
      <c r="I200" s="65"/>
      <c r="J200" s="86">
        <f>'6. Investeringen per jaar'!I197</f>
        <v>1</v>
      </c>
      <c r="K200" s="65"/>
      <c r="L200" s="123">
        <f t="shared" si="22"/>
        <v>2063.5</v>
      </c>
      <c r="M200" s="87">
        <f t="shared" si="23"/>
        <v>39218.186636363636</v>
      </c>
      <c r="N200" s="117">
        <f t="shared" si="24"/>
        <v>41.5</v>
      </c>
      <c r="O200" s="87" t="b">
        <f t="shared" si="25"/>
        <v>0</v>
      </c>
      <c r="P200" s="117">
        <f>INDEX('2. Reguleringsparameters'!$D$44:$E$50,MATCH(C200,'2. Reguleringsparameters'!$B$44:$B$50,0),MATCH(D200,'2. Reguleringsparameters'!$D$43:$E$43,0))</f>
        <v>0.5</v>
      </c>
      <c r="Q200" s="65"/>
      <c r="R200" s="87">
        <f t="shared" si="31"/>
        <v>945.01654545454551</v>
      </c>
      <c r="S200" s="87">
        <f t="shared" si="31"/>
        <v>945.01654545454551</v>
      </c>
      <c r="T200" s="87">
        <f t="shared" si="31"/>
        <v>945.01654545454551</v>
      </c>
      <c r="U200" s="87">
        <f t="shared" si="31"/>
        <v>945.01654545454551</v>
      </c>
      <c r="V200" s="87">
        <f t="shared" si="31"/>
        <v>945.01654545454551</v>
      </c>
      <c r="W200" s="87">
        <f t="shared" si="31"/>
        <v>945.01654545454551</v>
      </c>
      <c r="X200" s="87">
        <f t="shared" si="31"/>
        <v>945.01654545454551</v>
      </c>
      <c r="Y200" s="87">
        <f t="shared" si="31"/>
        <v>945.01654545454551</v>
      </c>
      <c r="Z200" s="87">
        <f t="shared" si="31"/>
        <v>945.01654545454551</v>
      </c>
      <c r="AA200" s="87">
        <f t="shared" si="31"/>
        <v>945.01654545454551</v>
      </c>
      <c r="AB200" s="87">
        <f t="shared" si="31"/>
        <v>945.01654545454551</v>
      </c>
      <c r="AC200" s="87">
        <f t="shared" si="31"/>
        <v>1134.0198545454543</v>
      </c>
      <c r="AD200" s="87">
        <f t="shared" si="31"/>
        <v>1101.2289189923329</v>
      </c>
      <c r="AE200" s="87">
        <f t="shared" si="31"/>
        <v>1069.3861550696631</v>
      </c>
      <c r="AF200" s="87">
        <f t="shared" si="31"/>
        <v>1038.4641457664438</v>
      </c>
      <c r="AG200" s="87">
        <f t="shared" si="31"/>
        <v>1008.4362668527153</v>
      </c>
      <c r="AI200" s="149"/>
      <c r="AJ200" s="128"/>
    </row>
    <row r="201" spans="2:36" s="132" customFormat="1" x14ac:dyDescent="0.2">
      <c r="B201" s="86">
        <f>'3. Investeringen'!B198</f>
        <v>184</v>
      </c>
      <c r="C201" s="86" t="str">
        <f>'3. Investeringen'!C198</f>
        <v>Nieuwe investeringen</v>
      </c>
      <c r="D201" s="86" t="str">
        <f>'3. Investeringen'!F198</f>
        <v>TD</v>
      </c>
      <c r="E201" s="121">
        <f>'3. Investeringen'!K198</f>
        <v>2008</v>
      </c>
      <c r="F201" s="173">
        <f>'3. Investeringen'!M198</f>
        <v>42.5</v>
      </c>
      <c r="G201" s="121">
        <f>'3. Investeringen'!N198</f>
        <v>2011</v>
      </c>
      <c r="H201" s="86">
        <f>'3. Investeringen'!O198</f>
        <v>803418.20555555553</v>
      </c>
      <c r="I201" s="65"/>
      <c r="J201" s="86">
        <f>'6. Investeringen per jaar'!I198</f>
        <v>1</v>
      </c>
      <c r="K201" s="65"/>
      <c r="L201" s="123">
        <f t="shared" si="22"/>
        <v>2053.5</v>
      </c>
      <c r="M201" s="87">
        <f t="shared" si="23"/>
        <v>595474.66999999993</v>
      </c>
      <c r="N201" s="117">
        <f t="shared" si="24"/>
        <v>31.5</v>
      </c>
      <c r="O201" s="87" t="b">
        <f t="shared" si="25"/>
        <v>0</v>
      </c>
      <c r="P201" s="117">
        <f>INDEX('2. Reguleringsparameters'!$D$44:$E$50,MATCH(C201,'2. Reguleringsparameters'!$B$44:$B$50,0),MATCH(D201,'2. Reguleringsparameters'!$D$43:$E$43,0))</f>
        <v>0.5</v>
      </c>
      <c r="Q201" s="65"/>
      <c r="R201" s="87">
        <f t="shared" si="31"/>
        <v>18903.957777777778</v>
      </c>
      <c r="S201" s="87">
        <f t="shared" si="31"/>
        <v>18903.957777777778</v>
      </c>
      <c r="T201" s="87">
        <f t="shared" si="31"/>
        <v>18903.957777777778</v>
      </c>
      <c r="U201" s="87">
        <f t="shared" si="31"/>
        <v>18903.957777777778</v>
      </c>
      <c r="V201" s="87">
        <f t="shared" si="31"/>
        <v>18903.957777777778</v>
      </c>
      <c r="W201" s="87">
        <f t="shared" si="31"/>
        <v>18903.957777777778</v>
      </c>
      <c r="X201" s="87">
        <f t="shared" si="31"/>
        <v>18903.957777777778</v>
      </c>
      <c r="Y201" s="87">
        <f t="shared" si="31"/>
        <v>18903.957777777778</v>
      </c>
      <c r="Z201" s="87">
        <f t="shared" si="31"/>
        <v>18903.957777777778</v>
      </c>
      <c r="AA201" s="87">
        <f t="shared" si="31"/>
        <v>18903.957777777778</v>
      </c>
      <c r="AB201" s="87">
        <f t="shared" si="31"/>
        <v>18903.957777777778</v>
      </c>
      <c r="AC201" s="87">
        <f t="shared" si="31"/>
        <v>22684.74933333333</v>
      </c>
      <c r="AD201" s="87">
        <f t="shared" si="31"/>
        <v>21820.568406349201</v>
      </c>
      <c r="AE201" s="87">
        <f t="shared" si="31"/>
        <v>20989.308657535901</v>
      </c>
      <c r="AF201" s="87">
        <f t="shared" si="31"/>
        <v>20189.715946772627</v>
      </c>
      <c r="AG201" s="87">
        <f t="shared" si="31"/>
        <v>19420.5839107051</v>
      </c>
      <c r="AI201" s="149"/>
      <c r="AJ201" s="128"/>
    </row>
    <row r="202" spans="2:36" s="132" customFormat="1" x14ac:dyDescent="0.2">
      <c r="B202" s="86">
        <f>'3. Investeringen'!B199</f>
        <v>185</v>
      </c>
      <c r="C202" s="86" t="str">
        <f>'3. Investeringen'!C199</f>
        <v>Nieuwe investeringen</v>
      </c>
      <c r="D202" s="86" t="str">
        <f>'3. Investeringen'!F199</f>
        <v>TD</v>
      </c>
      <c r="E202" s="121">
        <f>'3. Investeringen'!K199</f>
        <v>2008</v>
      </c>
      <c r="F202" s="173">
        <f>'3. Investeringen'!M199</f>
        <v>27.5</v>
      </c>
      <c r="G202" s="121">
        <f>'3. Investeringen'!N199</f>
        <v>2011</v>
      </c>
      <c r="H202" s="86">
        <f>'3. Investeringen'!O199</f>
        <v>20147.480833333335</v>
      </c>
      <c r="I202" s="65"/>
      <c r="J202" s="86">
        <f>'6. Investeringen per jaar'!I199</f>
        <v>1</v>
      </c>
      <c r="K202" s="65"/>
      <c r="L202" s="123">
        <f t="shared" si="22"/>
        <v>2038.5</v>
      </c>
      <c r="M202" s="87">
        <f t="shared" si="23"/>
        <v>12088.488499999999</v>
      </c>
      <c r="N202" s="117">
        <f t="shared" si="24"/>
        <v>16.5</v>
      </c>
      <c r="O202" s="87" t="b">
        <f t="shared" si="25"/>
        <v>0</v>
      </c>
      <c r="P202" s="117">
        <f>INDEX('2. Reguleringsparameters'!$D$44:$E$50,MATCH(C202,'2. Reguleringsparameters'!$B$44:$B$50,0),MATCH(D202,'2. Reguleringsparameters'!$D$43:$E$43,0))</f>
        <v>0.5</v>
      </c>
      <c r="Q202" s="65"/>
      <c r="R202" s="87">
        <f t="shared" si="31"/>
        <v>732.63566666666668</v>
      </c>
      <c r="S202" s="87">
        <f t="shared" si="31"/>
        <v>732.63566666666679</v>
      </c>
      <c r="T202" s="87">
        <f t="shared" si="31"/>
        <v>732.63566666666679</v>
      </c>
      <c r="U202" s="87">
        <f t="shared" si="31"/>
        <v>732.63566666666679</v>
      </c>
      <c r="V202" s="87">
        <f t="shared" si="31"/>
        <v>732.63566666666679</v>
      </c>
      <c r="W202" s="87">
        <f t="shared" si="31"/>
        <v>732.63566666666679</v>
      </c>
      <c r="X202" s="87">
        <f t="shared" si="31"/>
        <v>732.63566666666679</v>
      </c>
      <c r="Y202" s="87">
        <f t="shared" si="31"/>
        <v>732.63566666666679</v>
      </c>
      <c r="Z202" s="87">
        <f t="shared" si="31"/>
        <v>732.63566666666679</v>
      </c>
      <c r="AA202" s="87">
        <f t="shared" si="31"/>
        <v>732.63566666666679</v>
      </c>
      <c r="AB202" s="87">
        <f t="shared" si="31"/>
        <v>732.63566666666679</v>
      </c>
      <c r="AC202" s="87">
        <f t="shared" si="31"/>
        <v>879.16279999999995</v>
      </c>
      <c r="AD202" s="87">
        <f t="shared" si="31"/>
        <v>815.22368727272715</v>
      </c>
      <c r="AE202" s="87">
        <f t="shared" si="31"/>
        <v>755.93469183471063</v>
      </c>
      <c r="AF202" s="87">
        <f t="shared" si="31"/>
        <v>713.93832006611558</v>
      </c>
      <c r="AG202" s="87">
        <f t="shared" si="31"/>
        <v>713.93832006611558</v>
      </c>
      <c r="AI202" s="149"/>
      <c r="AJ202" s="128"/>
    </row>
    <row r="203" spans="2:36" s="132" customFormat="1" x14ac:dyDescent="0.2">
      <c r="B203" s="86">
        <f>'3. Investeringen'!B200</f>
        <v>186</v>
      </c>
      <c r="C203" s="86" t="str">
        <f>'3. Investeringen'!C200</f>
        <v>Nieuwe investeringen</v>
      </c>
      <c r="D203" s="86" t="str">
        <f>'3. Investeringen'!F200</f>
        <v>TD</v>
      </c>
      <c r="E203" s="121">
        <f>'3. Investeringen'!K200</f>
        <v>2008</v>
      </c>
      <c r="F203" s="173">
        <f>'3. Investeringen'!M200</f>
        <v>2.5</v>
      </c>
      <c r="G203" s="121">
        <f>'3. Investeringen'!N200</f>
        <v>2011</v>
      </c>
      <c r="H203" s="86">
        <f>'3. Investeringen'!O200</f>
        <v>554356.06000000006</v>
      </c>
      <c r="I203" s="65"/>
      <c r="J203" s="86">
        <f>'6. Investeringen per jaar'!I200</f>
        <v>1</v>
      </c>
      <c r="K203" s="65"/>
      <c r="L203" s="123">
        <f t="shared" si="22"/>
        <v>2013.5</v>
      </c>
      <c r="M203" s="87">
        <f t="shared" si="23"/>
        <v>0</v>
      </c>
      <c r="N203" s="117">
        <f t="shared" si="24"/>
        <v>0</v>
      </c>
      <c r="O203" s="87" t="b">
        <f t="shared" si="25"/>
        <v>0</v>
      </c>
      <c r="P203" s="117">
        <f>INDEX('2. Reguleringsparameters'!$D$44:$E$50,MATCH(C203,'2. Reguleringsparameters'!$B$44:$B$50,0),MATCH(D203,'2. Reguleringsparameters'!$D$43:$E$43,0))</f>
        <v>0.5</v>
      </c>
      <c r="Q203" s="65"/>
      <c r="R203" s="87">
        <f t="shared" si="31"/>
        <v>221742.42400000003</v>
      </c>
      <c r="S203" s="87">
        <f t="shared" si="31"/>
        <v>221742.42400000003</v>
      </c>
      <c r="T203" s="87">
        <f t="shared" si="31"/>
        <v>110871.21200000001</v>
      </c>
      <c r="U203" s="87">
        <f t="shared" si="31"/>
        <v>0</v>
      </c>
      <c r="V203" s="87">
        <f t="shared" si="31"/>
        <v>0</v>
      </c>
      <c r="W203" s="87">
        <f t="shared" si="31"/>
        <v>0</v>
      </c>
      <c r="X203" s="87">
        <f t="shared" si="31"/>
        <v>0</v>
      </c>
      <c r="Y203" s="87">
        <f t="shared" si="31"/>
        <v>0</v>
      </c>
      <c r="Z203" s="87">
        <f t="shared" si="31"/>
        <v>0</v>
      </c>
      <c r="AA203" s="87">
        <f t="shared" si="31"/>
        <v>0</v>
      </c>
      <c r="AB203" s="87">
        <f t="shared" si="31"/>
        <v>0</v>
      </c>
      <c r="AC203" s="87">
        <f t="shared" si="31"/>
        <v>0</v>
      </c>
      <c r="AD203" s="87">
        <f t="shared" si="31"/>
        <v>0</v>
      </c>
      <c r="AE203" s="87">
        <f t="shared" si="31"/>
        <v>0</v>
      </c>
      <c r="AF203" s="87">
        <f t="shared" si="31"/>
        <v>0</v>
      </c>
      <c r="AG203" s="87">
        <f t="shared" si="31"/>
        <v>0</v>
      </c>
      <c r="AI203" s="149"/>
      <c r="AJ203" s="128"/>
    </row>
    <row r="204" spans="2:36" s="132" customFormat="1" x14ac:dyDescent="0.2">
      <c r="B204" s="86">
        <f>'3. Investeringen'!B201</f>
        <v>187</v>
      </c>
      <c r="C204" s="86" t="str">
        <f>'3. Investeringen'!C201</f>
        <v>Nieuwe investeringen</v>
      </c>
      <c r="D204" s="86" t="str">
        <f>'3. Investeringen'!F201</f>
        <v>TD</v>
      </c>
      <c r="E204" s="121">
        <f>'3. Investeringen'!K201</f>
        <v>2009</v>
      </c>
      <c r="F204" s="173">
        <f>'3. Investeringen'!M201</f>
        <v>53.5</v>
      </c>
      <c r="G204" s="121">
        <f>'3. Investeringen'!N201</f>
        <v>2011</v>
      </c>
      <c r="H204" s="86">
        <f>'3. Investeringen'!O201</f>
        <v>-139114.39636363642</v>
      </c>
      <c r="I204" s="65"/>
      <c r="J204" s="86">
        <f>'6. Investeringen per jaar'!I201</f>
        <v>1</v>
      </c>
      <c r="K204" s="65"/>
      <c r="L204" s="123">
        <f t="shared" si="22"/>
        <v>2064.5</v>
      </c>
      <c r="M204" s="87">
        <f t="shared" si="23"/>
        <v>-110511.4363636364</v>
      </c>
      <c r="N204" s="117">
        <f t="shared" si="24"/>
        <v>42.5</v>
      </c>
      <c r="O204" s="87" t="b">
        <f t="shared" si="25"/>
        <v>1</v>
      </c>
      <c r="P204" s="117">
        <f>INDEX('2. Reguleringsparameters'!$D$44:$E$50,MATCH(C204,'2. Reguleringsparameters'!$B$44:$B$50,0),MATCH(D204,'2. Reguleringsparameters'!$D$43:$E$43,0))</f>
        <v>0.5</v>
      </c>
      <c r="Q204" s="65"/>
      <c r="R204" s="87">
        <f t="shared" si="31"/>
        <v>-2600.269090909092</v>
      </c>
      <c r="S204" s="87">
        <f t="shared" si="31"/>
        <v>-2600.269090909092</v>
      </c>
      <c r="T204" s="87">
        <f t="shared" si="31"/>
        <v>-2600.269090909092</v>
      </c>
      <c r="U204" s="87">
        <f t="shared" si="31"/>
        <v>-2600.269090909092</v>
      </c>
      <c r="V204" s="87">
        <f t="shared" si="31"/>
        <v>-2600.269090909092</v>
      </c>
      <c r="W204" s="87">
        <f t="shared" si="31"/>
        <v>-2600.269090909092</v>
      </c>
      <c r="X204" s="87">
        <f t="shared" si="31"/>
        <v>-2600.269090909092</v>
      </c>
      <c r="Y204" s="87">
        <f t="shared" si="31"/>
        <v>-2600.269090909092</v>
      </c>
      <c r="Z204" s="87">
        <f t="shared" si="31"/>
        <v>-2600.269090909092</v>
      </c>
      <c r="AA204" s="87">
        <f t="shared" si="31"/>
        <v>-2600.269090909092</v>
      </c>
      <c r="AB204" s="87">
        <f t="shared" si="31"/>
        <v>-2600.269090909092</v>
      </c>
      <c r="AC204" s="87">
        <f t="shared" si="31"/>
        <v>-3120.3229090909099</v>
      </c>
      <c r="AD204" s="87">
        <f t="shared" si="31"/>
        <v>-3032.2196740106956</v>
      </c>
      <c r="AE204" s="87">
        <f t="shared" si="31"/>
        <v>-2946.6040596856883</v>
      </c>
      <c r="AF204" s="87">
        <f t="shared" si="31"/>
        <v>-2863.4058274122099</v>
      </c>
      <c r="AG204" s="87">
        <f t="shared" si="31"/>
        <v>-2782.5567216970417</v>
      </c>
      <c r="AI204" s="149"/>
      <c r="AJ204" s="128"/>
    </row>
    <row r="205" spans="2:36" s="132" customFormat="1" x14ac:dyDescent="0.2">
      <c r="B205" s="86">
        <f>'3. Investeringen'!B202</f>
        <v>188</v>
      </c>
      <c r="C205" s="86" t="str">
        <f>'3. Investeringen'!C202</f>
        <v>Nieuwe investeringen</v>
      </c>
      <c r="D205" s="86" t="str">
        <f>'3. Investeringen'!F202</f>
        <v>TD</v>
      </c>
      <c r="E205" s="121">
        <f>'3. Investeringen'!K202</f>
        <v>2009</v>
      </c>
      <c r="F205" s="173">
        <f>'3. Investeringen'!M202</f>
        <v>43.5</v>
      </c>
      <c r="G205" s="121">
        <f>'3. Investeringen'!N202</f>
        <v>2011</v>
      </c>
      <c r="H205" s="86">
        <f>'3. Investeringen'!O202</f>
        <v>1503172.785666666</v>
      </c>
      <c r="I205" s="65"/>
      <c r="J205" s="86">
        <f>'6. Investeringen per jaar'!I202</f>
        <v>1</v>
      </c>
      <c r="K205" s="65"/>
      <c r="L205" s="123">
        <f t="shared" si="22"/>
        <v>2054.5</v>
      </c>
      <c r="M205" s="87">
        <f t="shared" si="23"/>
        <v>1123060.1272222218</v>
      </c>
      <c r="N205" s="117">
        <f t="shared" si="24"/>
        <v>32.5</v>
      </c>
      <c r="O205" s="87" t="b">
        <f t="shared" si="25"/>
        <v>0</v>
      </c>
      <c r="P205" s="117">
        <f>INDEX('2. Reguleringsparameters'!$D$44:$E$50,MATCH(C205,'2. Reguleringsparameters'!$B$44:$B$50,0),MATCH(D205,'2. Reguleringsparameters'!$D$43:$E$43,0))</f>
        <v>0.5</v>
      </c>
      <c r="Q205" s="65"/>
      <c r="R205" s="87">
        <f t="shared" si="31"/>
        <v>34555.696222222206</v>
      </c>
      <c r="S205" s="87">
        <f t="shared" si="31"/>
        <v>34555.696222222206</v>
      </c>
      <c r="T205" s="87">
        <f t="shared" si="31"/>
        <v>34555.696222222206</v>
      </c>
      <c r="U205" s="87">
        <f t="shared" si="31"/>
        <v>34555.696222222206</v>
      </c>
      <c r="V205" s="87">
        <f t="shared" si="31"/>
        <v>34555.696222222206</v>
      </c>
      <c r="W205" s="87">
        <f t="shared" si="31"/>
        <v>34555.696222222206</v>
      </c>
      <c r="X205" s="87">
        <f t="shared" si="31"/>
        <v>34555.696222222206</v>
      </c>
      <c r="Y205" s="87">
        <f t="shared" si="31"/>
        <v>34555.696222222206</v>
      </c>
      <c r="Z205" s="87">
        <f t="shared" si="31"/>
        <v>34555.696222222206</v>
      </c>
      <c r="AA205" s="87">
        <f t="shared" si="31"/>
        <v>34555.696222222206</v>
      </c>
      <c r="AB205" s="87">
        <f t="shared" si="31"/>
        <v>34555.696222222206</v>
      </c>
      <c r="AC205" s="87">
        <f t="shared" si="31"/>
        <v>41466.835466666649</v>
      </c>
      <c r="AD205" s="87">
        <f t="shared" si="31"/>
        <v>39935.752310974342</v>
      </c>
      <c r="AE205" s="87">
        <f t="shared" si="31"/>
        <v>38461.201456415292</v>
      </c>
      <c r="AF205" s="87">
        <f t="shared" si="31"/>
        <v>37041.095556486114</v>
      </c>
      <c r="AG205" s="87">
        <f t="shared" si="31"/>
        <v>35673.424335938929</v>
      </c>
      <c r="AI205" s="149"/>
      <c r="AJ205" s="128"/>
    </row>
    <row r="206" spans="2:36" s="132" customFormat="1" x14ac:dyDescent="0.2">
      <c r="B206" s="86">
        <f>'3. Investeringen'!B203</f>
        <v>189</v>
      </c>
      <c r="C206" s="86" t="str">
        <f>'3. Investeringen'!C203</f>
        <v>Nieuwe investeringen</v>
      </c>
      <c r="D206" s="86" t="str">
        <f>'3. Investeringen'!F203</f>
        <v>TD</v>
      </c>
      <c r="E206" s="121">
        <f>'3. Investeringen'!K203</f>
        <v>2009</v>
      </c>
      <c r="F206" s="173">
        <f>'3. Investeringen'!M203</f>
        <v>28.5</v>
      </c>
      <c r="G206" s="121">
        <f>'3. Investeringen'!N203</f>
        <v>2011</v>
      </c>
      <c r="H206" s="86">
        <f>'3. Investeringen'!O203</f>
        <v>-12229.891500000002</v>
      </c>
      <c r="I206" s="65"/>
      <c r="J206" s="86">
        <f>'6. Investeringen per jaar'!I203</f>
        <v>1</v>
      </c>
      <c r="K206" s="65"/>
      <c r="L206" s="123">
        <f t="shared" si="22"/>
        <v>2039.5</v>
      </c>
      <c r="M206" s="87">
        <f t="shared" si="23"/>
        <v>-7509.5825000000013</v>
      </c>
      <c r="N206" s="117">
        <f t="shared" si="24"/>
        <v>17.5</v>
      </c>
      <c r="O206" s="87" t="b">
        <f t="shared" si="25"/>
        <v>1</v>
      </c>
      <c r="P206" s="117">
        <f>INDEX('2. Reguleringsparameters'!$D$44:$E$50,MATCH(C206,'2. Reguleringsparameters'!$B$44:$B$50,0),MATCH(D206,'2. Reguleringsparameters'!$D$43:$E$43,0))</f>
        <v>0.5</v>
      </c>
      <c r="Q206" s="65"/>
      <c r="R206" s="87">
        <f t="shared" si="31"/>
        <v>-429.11900000000003</v>
      </c>
      <c r="S206" s="87">
        <f t="shared" si="31"/>
        <v>-429.11900000000003</v>
      </c>
      <c r="T206" s="87">
        <f t="shared" si="31"/>
        <v>-429.11900000000003</v>
      </c>
      <c r="U206" s="87">
        <f t="shared" si="31"/>
        <v>-429.11900000000003</v>
      </c>
      <c r="V206" s="87">
        <f t="shared" si="31"/>
        <v>-429.11900000000003</v>
      </c>
      <c r="W206" s="87">
        <f t="shared" si="31"/>
        <v>-429.11900000000003</v>
      </c>
      <c r="X206" s="87">
        <f t="shared" si="31"/>
        <v>-429.11900000000003</v>
      </c>
      <c r="Y206" s="87">
        <f t="shared" si="31"/>
        <v>-429.11900000000003</v>
      </c>
      <c r="Z206" s="87">
        <f t="shared" si="31"/>
        <v>-429.11900000000003</v>
      </c>
      <c r="AA206" s="87">
        <f t="shared" si="31"/>
        <v>-429.11900000000003</v>
      </c>
      <c r="AB206" s="87">
        <f t="shared" si="31"/>
        <v>-429.11900000000003</v>
      </c>
      <c r="AC206" s="87">
        <f t="shared" si="31"/>
        <v>-514.94280000000015</v>
      </c>
      <c r="AD206" s="87">
        <f t="shared" si="31"/>
        <v>-479.63243657142868</v>
      </c>
      <c r="AE206" s="87">
        <f t="shared" si="31"/>
        <v>-446.74335520653074</v>
      </c>
      <c r="AF206" s="87">
        <f t="shared" si="31"/>
        <v>-418.50095918772706</v>
      </c>
      <c r="AG206" s="87">
        <f t="shared" si="31"/>
        <v>-418.50095918772706</v>
      </c>
      <c r="AI206" s="149"/>
      <c r="AJ206" s="128"/>
    </row>
    <row r="207" spans="2:36" s="132" customFormat="1" x14ac:dyDescent="0.2">
      <c r="B207" s="86">
        <f>'3. Investeringen'!B204</f>
        <v>190</v>
      </c>
      <c r="C207" s="86" t="str">
        <f>'3. Investeringen'!C204</f>
        <v>Nieuwe investeringen</v>
      </c>
      <c r="D207" s="86" t="str">
        <f>'3. Investeringen'!F204</f>
        <v>TD</v>
      </c>
      <c r="E207" s="121">
        <f>'3. Investeringen'!K204</f>
        <v>2009</v>
      </c>
      <c r="F207" s="173">
        <f>'3. Investeringen'!M204</f>
        <v>3.5</v>
      </c>
      <c r="G207" s="121">
        <f>'3. Investeringen'!N204</f>
        <v>2011</v>
      </c>
      <c r="H207" s="86">
        <f>'3. Investeringen'!O204</f>
        <v>58966.544000000002</v>
      </c>
      <c r="I207" s="65"/>
      <c r="J207" s="86">
        <f>'6. Investeringen per jaar'!I204</f>
        <v>1</v>
      </c>
      <c r="K207" s="65"/>
      <c r="L207" s="123">
        <f t="shared" si="22"/>
        <v>2014.5</v>
      </c>
      <c r="M207" s="87">
        <f t="shared" si="23"/>
        <v>0</v>
      </c>
      <c r="N207" s="117">
        <f t="shared" si="24"/>
        <v>0</v>
      </c>
      <c r="O207" s="87" t="b">
        <f t="shared" si="25"/>
        <v>0</v>
      </c>
      <c r="P207" s="117">
        <f>INDEX('2. Reguleringsparameters'!$D$44:$E$50,MATCH(C207,'2. Reguleringsparameters'!$B$44:$B$50,0),MATCH(D207,'2. Reguleringsparameters'!$D$43:$E$43,0))</f>
        <v>0.5</v>
      </c>
      <c r="Q207" s="65"/>
      <c r="R207" s="87">
        <f t="shared" si="31"/>
        <v>16847.583999999999</v>
      </c>
      <c r="S207" s="87">
        <f t="shared" si="31"/>
        <v>16847.584000000003</v>
      </c>
      <c r="T207" s="87">
        <f t="shared" si="31"/>
        <v>16847.584000000003</v>
      </c>
      <c r="U207" s="87">
        <f t="shared" si="31"/>
        <v>8423.7920000000013</v>
      </c>
      <c r="V207" s="87">
        <f t="shared" si="31"/>
        <v>0</v>
      </c>
      <c r="W207" s="87">
        <f t="shared" si="31"/>
        <v>0</v>
      </c>
      <c r="X207" s="87">
        <f t="shared" si="31"/>
        <v>0</v>
      </c>
      <c r="Y207" s="87">
        <f t="shared" si="31"/>
        <v>0</v>
      </c>
      <c r="Z207" s="87">
        <f t="shared" si="31"/>
        <v>0</v>
      </c>
      <c r="AA207" s="87">
        <f t="shared" si="31"/>
        <v>0</v>
      </c>
      <c r="AB207" s="87">
        <f t="shared" si="31"/>
        <v>0</v>
      </c>
      <c r="AC207" s="87">
        <f t="shared" si="31"/>
        <v>0</v>
      </c>
      <c r="AD207" s="87">
        <f t="shared" si="31"/>
        <v>0</v>
      </c>
      <c r="AE207" s="87">
        <f t="shared" si="31"/>
        <v>0</v>
      </c>
      <c r="AF207" s="87">
        <f t="shared" si="31"/>
        <v>0</v>
      </c>
      <c r="AG207" s="87">
        <f t="shared" si="31"/>
        <v>0</v>
      </c>
      <c r="AI207" s="149"/>
      <c r="AJ207" s="128"/>
    </row>
    <row r="208" spans="2:36" s="132" customFormat="1" x14ac:dyDescent="0.2">
      <c r="B208" s="86">
        <f>'3. Investeringen'!B205</f>
        <v>191</v>
      </c>
      <c r="C208" s="86" t="str">
        <f>'3. Investeringen'!C205</f>
        <v>Nieuwe investeringen</v>
      </c>
      <c r="D208" s="86" t="str">
        <f>'3. Investeringen'!F205</f>
        <v>TD</v>
      </c>
      <c r="E208" s="121">
        <f>'3. Investeringen'!K205</f>
        <v>2010</v>
      </c>
      <c r="F208" s="173">
        <f>'3. Investeringen'!M205</f>
        <v>54.5</v>
      </c>
      <c r="G208" s="121">
        <f>'3. Investeringen'!N205</f>
        <v>2011</v>
      </c>
      <c r="H208" s="86">
        <f>'3. Investeringen'!O205</f>
        <v>98920.741119954546</v>
      </c>
      <c r="I208" s="65"/>
      <c r="J208" s="86">
        <f>'6. Investeringen per jaar'!I205</f>
        <v>1</v>
      </c>
      <c r="K208" s="65"/>
      <c r="L208" s="123">
        <f t="shared" si="22"/>
        <v>2065.5</v>
      </c>
      <c r="M208" s="87">
        <f t="shared" si="23"/>
        <v>78955.086948954544</v>
      </c>
      <c r="N208" s="117">
        <f t="shared" si="24"/>
        <v>43.5</v>
      </c>
      <c r="O208" s="87" t="b">
        <f t="shared" si="25"/>
        <v>0</v>
      </c>
      <c r="P208" s="117">
        <f>INDEX('2. Reguleringsparameters'!$D$44:$E$50,MATCH(C208,'2. Reguleringsparameters'!$B$44:$B$50,0),MATCH(D208,'2. Reguleringsparameters'!$D$43:$E$43,0))</f>
        <v>0.5</v>
      </c>
      <c r="Q208" s="65"/>
      <c r="R208" s="87">
        <f t="shared" ref="R208:AG217" si="32">$J208*IF($O208,-1,1)*
IF(OR(R$10&gt;$L208,R$10&lt;$E208,$F208=0),0,
IF(R$10&lt;2022,
IF($E208&lt;2011,
VDB(
ABS($H208),
0,
$F208,
R$10-$G208,
IF(R$10-$G208+1&lt;$F208,R$10-$G208+1,$F208),
1),
VDB(
ABS($H208),
0,
$F208,
MAX(0,R$10-$G208-$P208),
IF(R$10-$G208-$P208+1&lt;$F208,R$10-$G208-$P208+1,$F208),
1)),
IF($E208&lt;2022,
VDB(
ABS($M208),
0,
$N208,
R$10-2022,
IF(R$10-2022+1&lt;$N208,R$10-2022+1,$N208),
$G$12),
VDB(
ABS($M208),
0,
$N208,
MAX(0,R$10-2022-$P208),
IF(R$10-2022-$P208+1&lt;$N208,R$10-2022-$P208+1,$N208),
$G$12))
))</f>
        <v>1815.0594700909091</v>
      </c>
      <c r="S208" s="87">
        <f t="shared" si="32"/>
        <v>1815.0594700909089</v>
      </c>
      <c r="T208" s="87">
        <f t="shared" si="32"/>
        <v>1815.0594700909089</v>
      </c>
      <c r="U208" s="87">
        <f t="shared" si="32"/>
        <v>1815.0594700909089</v>
      </c>
      <c r="V208" s="87">
        <f t="shared" si="32"/>
        <v>1815.0594700909089</v>
      </c>
      <c r="W208" s="87">
        <f t="shared" si="32"/>
        <v>1815.0594700909089</v>
      </c>
      <c r="X208" s="87">
        <f t="shared" si="32"/>
        <v>1815.0594700909089</v>
      </c>
      <c r="Y208" s="87">
        <f t="shared" si="32"/>
        <v>1815.0594700909089</v>
      </c>
      <c r="Z208" s="87">
        <f t="shared" si="32"/>
        <v>1815.0594700909089</v>
      </c>
      <c r="AA208" s="87">
        <f t="shared" si="32"/>
        <v>1815.0594700909089</v>
      </c>
      <c r="AB208" s="87">
        <f t="shared" si="32"/>
        <v>1815.0594700909089</v>
      </c>
      <c r="AC208" s="87">
        <f t="shared" si="32"/>
        <v>2178.0713641090906</v>
      </c>
      <c r="AD208" s="87">
        <f t="shared" si="32"/>
        <v>2117.9866368233229</v>
      </c>
      <c r="AE208" s="87">
        <f t="shared" si="32"/>
        <v>2059.5594192557833</v>
      </c>
      <c r="AF208" s="87">
        <f t="shared" si="32"/>
        <v>2002.7439870004514</v>
      </c>
      <c r="AG208" s="87">
        <f t="shared" si="32"/>
        <v>1947.4958770142323</v>
      </c>
      <c r="AI208" s="149"/>
      <c r="AJ208" s="128"/>
    </row>
    <row r="209" spans="2:36" s="132" customFormat="1" x14ac:dyDescent="0.2">
      <c r="B209" s="86">
        <f>'3. Investeringen'!B206</f>
        <v>192</v>
      </c>
      <c r="C209" s="86" t="str">
        <f>'3. Investeringen'!C206</f>
        <v>Nieuwe investeringen</v>
      </c>
      <c r="D209" s="86" t="str">
        <f>'3. Investeringen'!F206</f>
        <v>TD</v>
      </c>
      <c r="E209" s="121">
        <f>'3. Investeringen'!K206</f>
        <v>2010</v>
      </c>
      <c r="F209" s="173">
        <f>'3. Investeringen'!M206</f>
        <v>44.5</v>
      </c>
      <c r="G209" s="121">
        <f>'3. Investeringen'!N206</f>
        <v>2011</v>
      </c>
      <c r="H209" s="86">
        <f>'3. Investeringen'!O206</f>
        <v>586696.59819605516</v>
      </c>
      <c r="I209" s="65"/>
      <c r="J209" s="86">
        <f>'6. Investeringen per jaar'!I206</f>
        <v>1</v>
      </c>
      <c r="K209" s="65"/>
      <c r="L209" s="123">
        <f t="shared" si="22"/>
        <v>2055.5</v>
      </c>
      <c r="M209" s="87">
        <f t="shared" si="23"/>
        <v>441670.47279927746</v>
      </c>
      <c r="N209" s="117">
        <f t="shared" si="24"/>
        <v>33.5</v>
      </c>
      <c r="O209" s="87" t="b">
        <f t="shared" si="25"/>
        <v>0</v>
      </c>
      <c r="P209" s="117">
        <f>INDEX('2. Reguleringsparameters'!$D$44:$E$50,MATCH(C209,'2. Reguleringsparameters'!$B$44:$B$50,0),MATCH(D209,'2. Reguleringsparameters'!$D$43:$E$43,0))</f>
        <v>0.5</v>
      </c>
      <c r="Q209" s="65"/>
      <c r="R209" s="87">
        <f t="shared" si="32"/>
        <v>13184.19321788888</v>
      </c>
      <c r="S209" s="87">
        <f t="shared" si="32"/>
        <v>13184.193217888882</v>
      </c>
      <c r="T209" s="87">
        <f t="shared" si="32"/>
        <v>13184.193217888882</v>
      </c>
      <c r="U209" s="87">
        <f t="shared" si="32"/>
        <v>13184.193217888882</v>
      </c>
      <c r="V209" s="87">
        <f t="shared" si="32"/>
        <v>13184.193217888882</v>
      </c>
      <c r="W209" s="87">
        <f t="shared" si="32"/>
        <v>13184.193217888882</v>
      </c>
      <c r="X209" s="87">
        <f t="shared" si="32"/>
        <v>13184.193217888882</v>
      </c>
      <c r="Y209" s="87">
        <f t="shared" si="32"/>
        <v>13184.193217888882</v>
      </c>
      <c r="Z209" s="87">
        <f t="shared" si="32"/>
        <v>13184.193217888882</v>
      </c>
      <c r="AA209" s="87">
        <f t="shared" si="32"/>
        <v>13184.193217888882</v>
      </c>
      <c r="AB209" s="87">
        <f t="shared" si="32"/>
        <v>13184.193217888882</v>
      </c>
      <c r="AC209" s="87">
        <f t="shared" si="32"/>
        <v>15821.031861466656</v>
      </c>
      <c r="AD209" s="87">
        <f t="shared" si="32"/>
        <v>15254.308332100687</v>
      </c>
      <c r="AE209" s="87">
        <f t="shared" si="32"/>
        <v>14707.885347070214</v>
      </c>
      <c r="AF209" s="87">
        <f t="shared" si="32"/>
        <v>14181.035722697548</v>
      </c>
      <c r="AG209" s="87">
        <f t="shared" si="32"/>
        <v>13673.058323675546</v>
      </c>
      <c r="AI209" s="149"/>
      <c r="AJ209" s="128"/>
    </row>
    <row r="210" spans="2:36" s="132" customFormat="1" x14ac:dyDescent="0.2">
      <c r="B210" s="86">
        <f>'3. Investeringen'!B207</f>
        <v>193</v>
      </c>
      <c r="C210" s="86" t="str">
        <f>'3. Investeringen'!C207</f>
        <v>Nieuwe investeringen</v>
      </c>
      <c r="D210" s="86" t="str">
        <f>'3. Investeringen'!F207</f>
        <v>TD</v>
      </c>
      <c r="E210" s="121">
        <f>'3. Investeringen'!K207</f>
        <v>2010</v>
      </c>
      <c r="F210" s="173">
        <f>'3. Investeringen'!M207</f>
        <v>29.5</v>
      </c>
      <c r="G210" s="121">
        <f>'3. Investeringen'!N207</f>
        <v>2011</v>
      </c>
      <c r="H210" s="86">
        <f>'3. Investeringen'!O207</f>
        <v>-55717.77485958334</v>
      </c>
      <c r="I210" s="65"/>
      <c r="J210" s="86">
        <f>'6. Investeringen per jaar'!I207</f>
        <v>1</v>
      </c>
      <c r="K210" s="65"/>
      <c r="L210" s="123">
        <f t="shared" ref="L210:L273" si="33">G210+F210+IF(P210=0,-1,0)</f>
        <v>2040.5</v>
      </c>
      <c r="M210" s="87">
        <f t="shared" ref="M210:M273" si="34">H210-SUM(R210:AB210)</f>
        <v>-34941.655420416668</v>
      </c>
      <c r="N210" s="117">
        <f t="shared" ref="N210:N273" si="35">IF($E210&lt;$G210,
MAX(0,$F210+$G210-2022),
MAX(L210-2022+P210,0)+IF(P210=0,1,0))</f>
        <v>18.5</v>
      </c>
      <c r="O210" s="87" t="b">
        <f t="shared" ref="O210:O273" si="36">H210&lt;0</f>
        <v>1</v>
      </c>
      <c r="P210" s="117">
        <f>INDEX('2. Reguleringsparameters'!$D$44:$E$50,MATCH(C210,'2. Reguleringsparameters'!$B$44:$B$50,0),MATCH(D210,'2. Reguleringsparameters'!$D$43:$E$43,0))</f>
        <v>0.5</v>
      </c>
      <c r="Q210" s="65"/>
      <c r="R210" s="87">
        <f t="shared" si="32"/>
        <v>-1888.7381308333336</v>
      </c>
      <c r="S210" s="87">
        <f t="shared" si="32"/>
        <v>-1888.7381308333336</v>
      </c>
      <c r="T210" s="87">
        <f t="shared" si="32"/>
        <v>-1888.7381308333336</v>
      </c>
      <c r="U210" s="87">
        <f t="shared" si="32"/>
        <v>-1888.7381308333336</v>
      </c>
      <c r="V210" s="87">
        <f t="shared" si="32"/>
        <v>-1888.7381308333336</v>
      </c>
      <c r="W210" s="87">
        <f t="shared" si="32"/>
        <v>-1888.7381308333336</v>
      </c>
      <c r="X210" s="87">
        <f t="shared" si="32"/>
        <v>-1888.7381308333336</v>
      </c>
      <c r="Y210" s="87">
        <f t="shared" si="32"/>
        <v>-1888.7381308333336</v>
      </c>
      <c r="Z210" s="87">
        <f t="shared" si="32"/>
        <v>-1888.7381308333336</v>
      </c>
      <c r="AA210" s="87">
        <f t="shared" si="32"/>
        <v>-1888.7381308333336</v>
      </c>
      <c r="AB210" s="87">
        <f t="shared" si="32"/>
        <v>-1888.7381308333336</v>
      </c>
      <c r="AC210" s="87">
        <f t="shared" si="32"/>
        <v>-2266.4857570000004</v>
      </c>
      <c r="AD210" s="87">
        <f t="shared" si="32"/>
        <v>-2119.470464654054</v>
      </c>
      <c r="AE210" s="87">
        <f t="shared" si="32"/>
        <v>-1981.9912993791963</v>
      </c>
      <c r="AF210" s="87">
        <f t="shared" si="32"/>
        <v>-1853.4297015816271</v>
      </c>
      <c r="AG210" s="87">
        <f t="shared" si="32"/>
        <v>-1842.777806744951</v>
      </c>
      <c r="AI210" s="149"/>
      <c r="AJ210" s="128"/>
    </row>
    <row r="211" spans="2:36" s="132" customFormat="1" x14ac:dyDescent="0.2">
      <c r="B211" s="86">
        <f>'3. Investeringen'!B208</f>
        <v>194</v>
      </c>
      <c r="C211" s="86" t="str">
        <f>'3. Investeringen'!C208</f>
        <v>Nieuwe investeringen</v>
      </c>
      <c r="D211" s="86" t="str">
        <f>'3. Investeringen'!F208</f>
        <v>TD</v>
      </c>
      <c r="E211" s="121">
        <f>'3. Investeringen'!K208</f>
        <v>2010</v>
      </c>
      <c r="F211" s="173">
        <f>'3. Investeringen'!M208</f>
        <v>24.5</v>
      </c>
      <c r="G211" s="121">
        <f>'3. Investeringen'!N208</f>
        <v>2011</v>
      </c>
      <c r="H211" s="86">
        <f>'3. Investeringen'!O208</f>
        <v>170.52</v>
      </c>
      <c r="I211" s="65"/>
      <c r="J211" s="86">
        <f>'6. Investeringen per jaar'!I208</f>
        <v>1</v>
      </c>
      <c r="K211" s="65"/>
      <c r="L211" s="123">
        <f t="shared" si="33"/>
        <v>2035.5</v>
      </c>
      <c r="M211" s="87">
        <f t="shared" si="34"/>
        <v>93.960000000000008</v>
      </c>
      <c r="N211" s="117">
        <f t="shared" si="35"/>
        <v>13.5</v>
      </c>
      <c r="O211" s="87" t="b">
        <f t="shared" si="36"/>
        <v>0</v>
      </c>
      <c r="P211" s="117">
        <f>INDEX('2. Reguleringsparameters'!$D$44:$E$50,MATCH(C211,'2. Reguleringsparameters'!$B$44:$B$50,0),MATCH(D211,'2. Reguleringsparameters'!$D$43:$E$43,0))</f>
        <v>0.5</v>
      </c>
      <c r="Q211" s="65"/>
      <c r="R211" s="87">
        <f t="shared" si="32"/>
        <v>6.9600000000000009</v>
      </c>
      <c r="S211" s="87">
        <f t="shared" si="32"/>
        <v>6.9600000000000009</v>
      </c>
      <c r="T211" s="87">
        <f t="shared" si="32"/>
        <v>6.9600000000000009</v>
      </c>
      <c r="U211" s="87">
        <f t="shared" si="32"/>
        <v>6.9600000000000009</v>
      </c>
      <c r="V211" s="87">
        <f t="shared" si="32"/>
        <v>6.9600000000000009</v>
      </c>
      <c r="W211" s="87">
        <f t="shared" si="32"/>
        <v>6.9600000000000009</v>
      </c>
      <c r="X211" s="87">
        <f t="shared" si="32"/>
        <v>6.9600000000000009</v>
      </c>
      <c r="Y211" s="87">
        <f t="shared" si="32"/>
        <v>6.9600000000000009</v>
      </c>
      <c r="Z211" s="87">
        <f t="shared" si="32"/>
        <v>6.9600000000000009</v>
      </c>
      <c r="AA211" s="87">
        <f t="shared" si="32"/>
        <v>6.9600000000000009</v>
      </c>
      <c r="AB211" s="87">
        <f t="shared" si="32"/>
        <v>6.9600000000000009</v>
      </c>
      <c r="AC211" s="87">
        <f t="shared" si="32"/>
        <v>8.3520000000000003</v>
      </c>
      <c r="AD211" s="87">
        <f t="shared" si="32"/>
        <v>7.6096000000000004</v>
      </c>
      <c r="AE211" s="87">
        <f t="shared" si="32"/>
        <v>6.9331911111111113</v>
      </c>
      <c r="AF211" s="87">
        <f t="shared" si="32"/>
        <v>6.7681151322751321</v>
      </c>
      <c r="AG211" s="87">
        <f t="shared" si="32"/>
        <v>6.7681151322751321</v>
      </c>
      <c r="AI211" s="149"/>
      <c r="AJ211" s="128"/>
    </row>
    <row r="212" spans="2:36" s="132" customFormat="1" x14ac:dyDescent="0.2">
      <c r="B212" s="86">
        <f>'3. Investeringen'!B209</f>
        <v>195</v>
      </c>
      <c r="C212" s="86" t="str">
        <f>'3. Investeringen'!C209</f>
        <v>Nieuwe investeringen</v>
      </c>
      <c r="D212" s="86" t="str">
        <f>'3. Investeringen'!F209</f>
        <v>AD</v>
      </c>
      <c r="E212" s="121">
        <f>'3. Investeringen'!K209</f>
        <v>2009</v>
      </c>
      <c r="F212" s="173">
        <f>'3. Investeringen'!M209</f>
        <v>37.5</v>
      </c>
      <c r="G212" s="121">
        <f>'3. Investeringen'!N209</f>
        <v>2011</v>
      </c>
      <c r="H212" s="86">
        <f>'3. Investeringen'!O209</f>
        <v>-9735.6957924713042</v>
      </c>
      <c r="I212" s="65"/>
      <c r="J212" s="86">
        <f>'6. Investeringen per jaar'!I209</f>
        <v>1</v>
      </c>
      <c r="K212" s="65"/>
      <c r="L212" s="123">
        <f t="shared" si="33"/>
        <v>2048.5</v>
      </c>
      <c r="M212" s="87">
        <f t="shared" si="34"/>
        <v>-6879.8916933463879</v>
      </c>
      <c r="N212" s="117">
        <f t="shared" si="35"/>
        <v>26.5</v>
      </c>
      <c r="O212" s="87" t="b">
        <f t="shared" si="36"/>
        <v>1</v>
      </c>
      <c r="P212" s="117">
        <f>INDEX('2. Reguleringsparameters'!$D$44:$E$50,MATCH(C212,'2. Reguleringsparameters'!$B$44:$B$50,0),MATCH(D212,'2. Reguleringsparameters'!$D$43:$E$43,0))</f>
        <v>0.5</v>
      </c>
      <c r="Q212" s="65"/>
      <c r="R212" s="87">
        <f t="shared" si="32"/>
        <v>-259.61855446590147</v>
      </c>
      <c r="S212" s="87">
        <f t="shared" si="32"/>
        <v>-259.61855446590141</v>
      </c>
      <c r="T212" s="87">
        <f t="shared" si="32"/>
        <v>-259.61855446590141</v>
      </c>
      <c r="U212" s="87">
        <f t="shared" si="32"/>
        <v>-259.61855446590141</v>
      </c>
      <c r="V212" s="87">
        <f t="shared" si="32"/>
        <v>-259.61855446590141</v>
      </c>
      <c r="W212" s="87">
        <f t="shared" si="32"/>
        <v>-259.61855446590141</v>
      </c>
      <c r="X212" s="87">
        <f t="shared" si="32"/>
        <v>-259.61855446590141</v>
      </c>
      <c r="Y212" s="87">
        <f t="shared" si="32"/>
        <v>-259.61855446590141</v>
      </c>
      <c r="Z212" s="87">
        <f t="shared" si="32"/>
        <v>-259.61855446590141</v>
      </c>
      <c r="AA212" s="87">
        <f t="shared" si="32"/>
        <v>-259.61855446590141</v>
      </c>
      <c r="AB212" s="87">
        <f t="shared" si="32"/>
        <v>-259.61855446590141</v>
      </c>
      <c r="AC212" s="87">
        <f t="shared" si="32"/>
        <v>-311.54226535908168</v>
      </c>
      <c r="AD212" s="87">
        <f t="shared" si="32"/>
        <v>-297.43469107867048</v>
      </c>
      <c r="AE212" s="87">
        <f t="shared" si="32"/>
        <v>-283.9659503505797</v>
      </c>
      <c r="AF212" s="87">
        <f t="shared" si="32"/>
        <v>-271.1071148630063</v>
      </c>
      <c r="AG212" s="87">
        <f t="shared" si="32"/>
        <v>-258.83056626543618</v>
      </c>
      <c r="AI212" s="149"/>
      <c r="AJ212" s="128"/>
    </row>
    <row r="213" spans="2:36" s="132" customFormat="1" x14ac:dyDescent="0.2">
      <c r="B213" s="86">
        <f>'3. Investeringen'!B210</f>
        <v>196</v>
      </c>
      <c r="C213" s="86" t="str">
        <f>'3. Investeringen'!C210</f>
        <v>Nieuwe investeringen</v>
      </c>
      <c r="D213" s="86" t="str">
        <f>'3. Investeringen'!F210</f>
        <v>AD</v>
      </c>
      <c r="E213" s="121">
        <f>'3. Investeringen'!K210</f>
        <v>2009</v>
      </c>
      <c r="F213" s="173">
        <f>'3. Investeringen'!M210</f>
        <v>37.5</v>
      </c>
      <c r="G213" s="121">
        <f>'3. Investeringen'!N210</f>
        <v>2011</v>
      </c>
      <c r="H213" s="86">
        <f>'3. Investeringen'!O210</f>
        <v>-59845.067113227524</v>
      </c>
      <c r="I213" s="65"/>
      <c r="J213" s="86">
        <f>'6. Investeringen per jaar'!I210</f>
        <v>1</v>
      </c>
      <c r="K213" s="65"/>
      <c r="L213" s="123">
        <f t="shared" si="33"/>
        <v>2048.5</v>
      </c>
      <c r="M213" s="87">
        <f t="shared" si="34"/>
        <v>-42290.514093347447</v>
      </c>
      <c r="N213" s="117">
        <f t="shared" si="35"/>
        <v>26.5</v>
      </c>
      <c r="O213" s="87" t="b">
        <f t="shared" si="36"/>
        <v>1</v>
      </c>
      <c r="P213" s="117">
        <f>INDEX('2. Reguleringsparameters'!$D$44:$E$50,MATCH(C213,'2. Reguleringsparameters'!$B$44:$B$50,0),MATCH(D213,'2. Reguleringsparameters'!$D$43:$E$43,0))</f>
        <v>0.5</v>
      </c>
      <c r="Q213" s="65"/>
      <c r="R213" s="87">
        <f t="shared" si="32"/>
        <v>-1595.868456352734</v>
      </c>
      <c r="S213" s="87">
        <f t="shared" si="32"/>
        <v>-1595.868456352734</v>
      </c>
      <c r="T213" s="87">
        <f t="shared" si="32"/>
        <v>-1595.868456352734</v>
      </c>
      <c r="U213" s="87">
        <f t="shared" si="32"/>
        <v>-1595.868456352734</v>
      </c>
      <c r="V213" s="87">
        <f t="shared" si="32"/>
        <v>-1595.868456352734</v>
      </c>
      <c r="W213" s="87">
        <f t="shared" si="32"/>
        <v>-1595.868456352734</v>
      </c>
      <c r="X213" s="87">
        <f t="shared" si="32"/>
        <v>-1595.868456352734</v>
      </c>
      <c r="Y213" s="87">
        <f t="shared" si="32"/>
        <v>-1595.868456352734</v>
      </c>
      <c r="Z213" s="87">
        <f t="shared" si="32"/>
        <v>-1595.868456352734</v>
      </c>
      <c r="AA213" s="87">
        <f t="shared" si="32"/>
        <v>-1595.868456352734</v>
      </c>
      <c r="AB213" s="87">
        <f t="shared" si="32"/>
        <v>-1595.868456352734</v>
      </c>
      <c r="AC213" s="87">
        <f t="shared" si="32"/>
        <v>-1915.0421476232805</v>
      </c>
      <c r="AD213" s="87">
        <f t="shared" si="32"/>
        <v>-1828.3232579195849</v>
      </c>
      <c r="AE213" s="87">
        <f t="shared" si="32"/>
        <v>-1745.531261334547</v>
      </c>
      <c r="AF213" s="87">
        <f t="shared" si="32"/>
        <v>-1666.4883362929827</v>
      </c>
      <c r="AG213" s="87">
        <f t="shared" si="32"/>
        <v>-1591.0247135174513</v>
      </c>
      <c r="AI213" s="149"/>
      <c r="AJ213" s="128"/>
    </row>
    <row r="214" spans="2:36" s="132" customFormat="1" x14ac:dyDescent="0.2">
      <c r="B214" s="86">
        <f>'3. Investeringen'!B211</f>
        <v>197</v>
      </c>
      <c r="C214" s="86" t="str">
        <f>'3. Investeringen'!C211</f>
        <v>Nieuwe investeringen</v>
      </c>
      <c r="D214" s="86" t="str">
        <f>'3. Investeringen'!F211</f>
        <v>AD</v>
      </c>
      <c r="E214" s="121">
        <f>'3. Investeringen'!K211</f>
        <v>2010</v>
      </c>
      <c r="F214" s="173">
        <f>'3. Investeringen'!M211</f>
        <v>38.5</v>
      </c>
      <c r="G214" s="121">
        <f>'3. Investeringen'!N211</f>
        <v>2011</v>
      </c>
      <c r="H214" s="86">
        <f>'3. Investeringen'!O211</f>
        <v>168919.17601391856</v>
      </c>
      <c r="I214" s="65"/>
      <c r="J214" s="86">
        <f>'6. Investeringen per jaar'!I211</f>
        <v>1</v>
      </c>
      <c r="K214" s="65"/>
      <c r="L214" s="123">
        <f t="shared" si="33"/>
        <v>2049.5</v>
      </c>
      <c r="M214" s="87">
        <f t="shared" si="34"/>
        <v>120656.55429565611</v>
      </c>
      <c r="N214" s="117">
        <f t="shared" si="35"/>
        <v>27.5</v>
      </c>
      <c r="O214" s="87" t="b">
        <f t="shared" si="36"/>
        <v>0</v>
      </c>
      <c r="P214" s="117">
        <f>INDEX('2. Reguleringsparameters'!$D$44:$E$50,MATCH(C214,'2. Reguleringsparameters'!$B$44:$B$50,0),MATCH(D214,'2. Reguleringsparameters'!$D$43:$E$43,0))</f>
        <v>0.5</v>
      </c>
      <c r="Q214" s="65"/>
      <c r="R214" s="87">
        <f t="shared" si="32"/>
        <v>4387.5110652965868</v>
      </c>
      <c r="S214" s="87">
        <f t="shared" si="32"/>
        <v>4387.5110652965859</v>
      </c>
      <c r="T214" s="87">
        <f t="shared" si="32"/>
        <v>4387.5110652965859</v>
      </c>
      <c r="U214" s="87">
        <f t="shared" si="32"/>
        <v>4387.5110652965859</v>
      </c>
      <c r="V214" s="87">
        <f t="shared" si="32"/>
        <v>4387.5110652965859</v>
      </c>
      <c r="W214" s="87">
        <f t="shared" si="32"/>
        <v>4387.5110652965859</v>
      </c>
      <c r="X214" s="87">
        <f t="shared" si="32"/>
        <v>4387.5110652965859</v>
      </c>
      <c r="Y214" s="87">
        <f t="shared" si="32"/>
        <v>4387.5110652965859</v>
      </c>
      <c r="Z214" s="87">
        <f t="shared" si="32"/>
        <v>4387.5110652965859</v>
      </c>
      <c r="AA214" s="87">
        <f t="shared" si="32"/>
        <v>4387.5110652965859</v>
      </c>
      <c r="AB214" s="87">
        <f t="shared" si="32"/>
        <v>4387.5110652965859</v>
      </c>
      <c r="AC214" s="87">
        <f t="shared" si="32"/>
        <v>5265.0132783559029</v>
      </c>
      <c r="AD214" s="87">
        <f t="shared" si="32"/>
        <v>5035.2672443912816</v>
      </c>
      <c r="AE214" s="87">
        <f t="shared" si="32"/>
        <v>4815.5464919087526</v>
      </c>
      <c r="AF214" s="87">
        <f t="shared" si="32"/>
        <v>4605.4135540800071</v>
      </c>
      <c r="AG214" s="87">
        <f t="shared" si="32"/>
        <v>4404.450053538334</v>
      </c>
      <c r="AI214" s="149"/>
      <c r="AJ214" s="128"/>
    </row>
    <row r="215" spans="2:36" s="132" customFormat="1" x14ac:dyDescent="0.2">
      <c r="B215" s="86">
        <f>'3. Investeringen'!B212</f>
        <v>198</v>
      </c>
      <c r="C215" s="86" t="str">
        <f>'3. Investeringen'!C212</f>
        <v>Nieuwe investeringen</v>
      </c>
      <c r="D215" s="86" t="str">
        <f>'3. Investeringen'!F212</f>
        <v>AD</v>
      </c>
      <c r="E215" s="121">
        <f>'3. Investeringen'!K212</f>
        <v>2010</v>
      </c>
      <c r="F215" s="173">
        <f>'3. Investeringen'!M212</f>
        <v>38.5</v>
      </c>
      <c r="G215" s="121">
        <f>'3. Investeringen'!N212</f>
        <v>2011</v>
      </c>
      <c r="H215" s="86">
        <f>'3. Investeringen'!O212</f>
        <v>-26144.434723277693</v>
      </c>
      <c r="I215" s="65"/>
      <c r="J215" s="86">
        <f>'6. Investeringen per jaar'!I212</f>
        <v>1</v>
      </c>
      <c r="K215" s="65"/>
      <c r="L215" s="123">
        <f t="shared" si="33"/>
        <v>2049.5</v>
      </c>
      <c r="M215" s="87">
        <f t="shared" si="34"/>
        <v>-18674.596230912637</v>
      </c>
      <c r="N215" s="117">
        <f t="shared" si="35"/>
        <v>27.5</v>
      </c>
      <c r="O215" s="87" t="b">
        <f t="shared" si="36"/>
        <v>1</v>
      </c>
      <c r="P215" s="117">
        <f>INDEX('2. Reguleringsparameters'!$D$44:$E$50,MATCH(C215,'2. Reguleringsparameters'!$B$44:$B$50,0),MATCH(D215,'2. Reguleringsparameters'!$D$43:$E$43,0))</f>
        <v>0.5</v>
      </c>
      <c r="Q215" s="65"/>
      <c r="R215" s="87">
        <f t="shared" si="32"/>
        <v>-679.07622657864147</v>
      </c>
      <c r="S215" s="87">
        <f t="shared" si="32"/>
        <v>-679.07622657864147</v>
      </c>
      <c r="T215" s="87">
        <f t="shared" si="32"/>
        <v>-679.07622657864147</v>
      </c>
      <c r="U215" s="87">
        <f t="shared" si="32"/>
        <v>-679.07622657864147</v>
      </c>
      <c r="V215" s="87">
        <f t="shared" si="32"/>
        <v>-679.07622657864147</v>
      </c>
      <c r="W215" s="87">
        <f t="shared" si="32"/>
        <v>-679.07622657864147</v>
      </c>
      <c r="X215" s="87">
        <f t="shared" si="32"/>
        <v>-679.07622657864147</v>
      </c>
      <c r="Y215" s="87">
        <f t="shared" si="32"/>
        <v>-679.07622657864147</v>
      </c>
      <c r="Z215" s="87">
        <f t="shared" si="32"/>
        <v>-679.07622657864147</v>
      </c>
      <c r="AA215" s="87">
        <f t="shared" si="32"/>
        <v>-679.07622657864147</v>
      </c>
      <c r="AB215" s="87">
        <f t="shared" si="32"/>
        <v>-679.07622657864147</v>
      </c>
      <c r="AC215" s="87">
        <f t="shared" si="32"/>
        <v>-814.8914718943696</v>
      </c>
      <c r="AD215" s="87">
        <f t="shared" si="32"/>
        <v>-779.33257130261518</v>
      </c>
      <c r="AE215" s="87">
        <f t="shared" si="32"/>
        <v>-745.32533182759187</v>
      </c>
      <c r="AF215" s="87">
        <f t="shared" si="32"/>
        <v>-712.80204462056975</v>
      </c>
      <c r="AG215" s="87">
        <f t="shared" si="32"/>
        <v>-681.69795540076302</v>
      </c>
      <c r="AI215" s="149"/>
      <c r="AJ215" s="128"/>
    </row>
    <row r="216" spans="2:36" s="132" customFormat="1" x14ac:dyDescent="0.2">
      <c r="B216" s="86">
        <f>'3. Investeringen'!B213</f>
        <v>199</v>
      </c>
      <c r="C216" s="86" t="str">
        <f>'3. Investeringen'!C213</f>
        <v>Start-GAW excl. bijzonderheden</v>
      </c>
      <c r="D216" s="86" t="str">
        <f>'3. Investeringen'!F213</f>
        <v>AD</v>
      </c>
      <c r="E216" s="121">
        <f>'3. Investeringen'!K213</f>
        <v>2008</v>
      </c>
      <c r="F216" s="173">
        <f>'3. Investeringen'!M213</f>
        <v>21</v>
      </c>
      <c r="G216" s="121">
        <f>'3. Investeringen'!N213</f>
        <v>2011</v>
      </c>
      <c r="H216" s="86">
        <f>'3. Investeringen'!O213</f>
        <v>9560989.5569783114</v>
      </c>
      <c r="I216" s="65"/>
      <c r="J216" s="86">
        <f>'6. Investeringen per jaar'!I213</f>
        <v>1</v>
      </c>
      <c r="K216" s="65"/>
      <c r="L216" s="123">
        <f t="shared" si="33"/>
        <v>2032</v>
      </c>
      <c r="M216" s="87">
        <f t="shared" si="34"/>
        <v>4552852.1699896716</v>
      </c>
      <c r="N216" s="117">
        <f t="shared" si="35"/>
        <v>10</v>
      </c>
      <c r="O216" s="87" t="b">
        <f t="shared" si="36"/>
        <v>0</v>
      </c>
      <c r="P216" s="117">
        <f>INDEX('2. Reguleringsparameters'!$D$44:$E$50,MATCH(C216,'2. Reguleringsparameters'!$B$44:$B$50,0),MATCH(D216,'2. Reguleringsparameters'!$D$43:$E$43,0))</f>
        <v>1</v>
      </c>
      <c r="Q216" s="65"/>
      <c r="R216" s="87">
        <f t="shared" si="32"/>
        <v>455285.21699896723</v>
      </c>
      <c r="S216" s="87">
        <f t="shared" si="32"/>
        <v>455285.21699896723</v>
      </c>
      <c r="T216" s="87">
        <f t="shared" si="32"/>
        <v>455285.21699896723</v>
      </c>
      <c r="U216" s="87">
        <f t="shared" si="32"/>
        <v>455285.21699896723</v>
      </c>
      <c r="V216" s="87">
        <f t="shared" si="32"/>
        <v>455285.21699896723</v>
      </c>
      <c r="W216" s="87">
        <f t="shared" si="32"/>
        <v>455285.21699896723</v>
      </c>
      <c r="X216" s="87">
        <f t="shared" si="32"/>
        <v>455285.21699896723</v>
      </c>
      <c r="Y216" s="87">
        <f t="shared" si="32"/>
        <v>455285.21699896723</v>
      </c>
      <c r="Z216" s="87">
        <f t="shared" si="32"/>
        <v>455285.21699896723</v>
      </c>
      <c r="AA216" s="87">
        <f t="shared" si="32"/>
        <v>455285.21699896723</v>
      </c>
      <c r="AB216" s="87">
        <f t="shared" si="32"/>
        <v>455285.21699896723</v>
      </c>
      <c r="AC216" s="87">
        <f t="shared" si="32"/>
        <v>546342.26039876055</v>
      </c>
      <c r="AD216" s="87">
        <f t="shared" si="32"/>
        <v>480781.18915090931</v>
      </c>
      <c r="AE216" s="87">
        <f t="shared" si="32"/>
        <v>440716.09005500021</v>
      </c>
      <c r="AF216" s="87">
        <f t="shared" si="32"/>
        <v>440716.09005500021</v>
      </c>
      <c r="AG216" s="87">
        <f t="shared" si="32"/>
        <v>440716.09005500021</v>
      </c>
      <c r="AI216" s="149"/>
      <c r="AJ216" s="128"/>
    </row>
    <row r="217" spans="2:36" s="132" customFormat="1" x14ac:dyDescent="0.2">
      <c r="B217" s="86">
        <f>'3. Investeringen'!B214</f>
        <v>200</v>
      </c>
      <c r="C217" s="86" t="str">
        <f>'3. Investeringen'!C214</f>
        <v>Start-GAW excl. bijzonderheden</v>
      </c>
      <c r="D217" s="86" t="str">
        <f>'3. Investeringen'!F214</f>
        <v>TD</v>
      </c>
      <c r="E217" s="121">
        <f>'3. Investeringen'!K214</f>
        <v>2004</v>
      </c>
      <c r="F217" s="173">
        <f>'3. Investeringen'!M214</f>
        <v>26.799999999999955</v>
      </c>
      <c r="G217" s="121">
        <f>'3. Investeringen'!N214</f>
        <v>2011</v>
      </c>
      <c r="H217" s="86">
        <f>'3. Investeringen'!O214</f>
        <v>151827116.57988164</v>
      </c>
      <c r="I217" s="65"/>
      <c r="J217" s="86">
        <f>'6. Investeringen per jaar'!I214</f>
        <v>1</v>
      </c>
      <c r="K217" s="65"/>
      <c r="L217" s="123">
        <f t="shared" si="33"/>
        <v>2036.8</v>
      </c>
      <c r="M217" s="87">
        <f t="shared" si="34"/>
        <v>89510016.491124138</v>
      </c>
      <c r="N217" s="117">
        <f t="shared" si="35"/>
        <v>15.799999999999955</v>
      </c>
      <c r="O217" s="87" t="b">
        <f t="shared" si="36"/>
        <v>0</v>
      </c>
      <c r="P217" s="117">
        <f>INDEX('2. Reguleringsparameters'!$D$44:$E$50,MATCH(C217,'2. Reguleringsparameters'!$B$44:$B$50,0),MATCH(D217,'2. Reguleringsparameters'!$D$43:$E$43,0))</f>
        <v>0</v>
      </c>
      <c r="Q217" s="65"/>
      <c r="R217" s="87">
        <f t="shared" si="32"/>
        <v>5665190.9171597725</v>
      </c>
      <c r="S217" s="87">
        <f t="shared" si="32"/>
        <v>5665190.9171597725</v>
      </c>
      <c r="T217" s="87">
        <f t="shared" si="32"/>
        <v>5665190.9171597725</v>
      </c>
      <c r="U217" s="87">
        <f t="shared" si="32"/>
        <v>5665190.9171597725</v>
      </c>
      <c r="V217" s="87">
        <f t="shared" si="32"/>
        <v>5665190.9171597725</v>
      </c>
      <c r="W217" s="87">
        <f t="shared" si="32"/>
        <v>5665190.9171597725</v>
      </c>
      <c r="X217" s="87">
        <f t="shared" si="32"/>
        <v>5665190.9171597725</v>
      </c>
      <c r="Y217" s="87">
        <f t="shared" si="32"/>
        <v>5665190.9171597725</v>
      </c>
      <c r="Z217" s="87">
        <f t="shared" si="32"/>
        <v>5665190.9171597725</v>
      </c>
      <c r="AA217" s="87">
        <f t="shared" si="32"/>
        <v>5665190.9171597725</v>
      </c>
      <c r="AB217" s="87">
        <f t="shared" si="32"/>
        <v>5665190.9171597725</v>
      </c>
      <c r="AC217" s="87">
        <f t="shared" si="32"/>
        <v>6798229.1005917257</v>
      </c>
      <c r="AD217" s="87">
        <f t="shared" si="32"/>
        <v>6281907.9030784294</v>
      </c>
      <c r="AE217" s="87">
        <f t="shared" si="32"/>
        <v>5804800.9737306992</v>
      </c>
      <c r="AF217" s="87">
        <f t="shared" si="32"/>
        <v>5517584.2588846525</v>
      </c>
      <c r="AG217" s="87">
        <f t="shared" si="32"/>
        <v>5517584.2588846525</v>
      </c>
      <c r="AI217" s="149"/>
      <c r="AJ217" s="128"/>
    </row>
    <row r="218" spans="2:36" s="132" customFormat="1" x14ac:dyDescent="0.2">
      <c r="B218" s="86">
        <f>'3. Investeringen'!B215</f>
        <v>201</v>
      </c>
      <c r="C218" s="86" t="str">
        <f>'3. Investeringen'!C215</f>
        <v>Nieuwe investeringen</v>
      </c>
      <c r="D218" s="86" t="str">
        <f>'3. Investeringen'!F215</f>
        <v>TD</v>
      </c>
      <c r="E218" s="121">
        <f>'3. Investeringen'!K215</f>
        <v>2004</v>
      </c>
      <c r="F218" s="173">
        <f>'3. Investeringen'!M215</f>
        <v>48.5</v>
      </c>
      <c r="G218" s="121">
        <f>'3. Investeringen'!N215</f>
        <v>2011</v>
      </c>
      <c r="H218" s="86">
        <f>'3. Investeringen'!O215</f>
        <v>492866.34727272723</v>
      </c>
      <c r="I218" s="65"/>
      <c r="J218" s="86">
        <f>'6. Investeringen per jaar'!I215</f>
        <v>1</v>
      </c>
      <c r="K218" s="65"/>
      <c r="L218" s="123">
        <f t="shared" si="33"/>
        <v>2059.5</v>
      </c>
      <c r="M218" s="87">
        <f t="shared" si="34"/>
        <v>381082.22727272729</v>
      </c>
      <c r="N218" s="117">
        <f t="shared" si="35"/>
        <v>37.5</v>
      </c>
      <c r="O218" s="87" t="b">
        <f t="shared" si="36"/>
        <v>0</v>
      </c>
      <c r="P218" s="117">
        <f>INDEX('2. Reguleringsparameters'!$D$44:$E$50,MATCH(C218,'2. Reguleringsparameters'!$B$44:$B$50,0),MATCH(D218,'2. Reguleringsparameters'!$D$43:$E$43,0))</f>
        <v>0.5</v>
      </c>
      <c r="Q218" s="65"/>
      <c r="R218" s="87">
        <f t="shared" ref="R218:AG227" si="37">$J218*IF($O218,-1,1)*
IF(OR(R$10&gt;$L218,R$10&lt;$E218,$F218=0),0,
IF(R$10&lt;2022,
IF($E218&lt;2011,
VDB(
ABS($H218),
0,
$F218,
R$10-$G218,
IF(R$10-$G218+1&lt;$F218,R$10-$G218+1,$F218),
1),
VDB(
ABS($H218),
0,
$F218,
MAX(0,R$10-$G218-$P218),
IF(R$10-$G218-$P218+1&lt;$F218,R$10-$G218-$P218+1,$F218),
1)),
IF($E218&lt;2022,
VDB(
ABS($M218),
0,
$N218,
R$10-2022,
IF(R$10-2022+1&lt;$N218,R$10-2022+1,$N218),
$G$12),
VDB(
ABS($M218),
0,
$N218,
MAX(0,R$10-2022-$P218),
IF(R$10-2022-$P218+1&lt;$N218,R$10-2022-$P218+1,$N218),
$G$12))
))</f>
        <v>10162.192727272726</v>
      </c>
      <c r="S218" s="87">
        <f t="shared" si="37"/>
        <v>10162.192727272726</v>
      </c>
      <c r="T218" s="87">
        <f t="shared" si="37"/>
        <v>10162.192727272726</v>
      </c>
      <c r="U218" s="87">
        <f t="shared" si="37"/>
        <v>10162.192727272726</v>
      </c>
      <c r="V218" s="87">
        <f t="shared" si="37"/>
        <v>10162.192727272726</v>
      </c>
      <c r="W218" s="87">
        <f t="shared" si="37"/>
        <v>10162.192727272726</v>
      </c>
      <c r="X218" s="87">
        <f t="shared" si="37"/>
        <v>10162.192727272726</v>
      </c>
      <c r="Y218" s="87">
        <f t="shared" si="37"/>
        <v>10162.192727272726</v>
      </c>
      <c r="Z218" s="87">
        <f t="shared" si="37"/>
        <v>10162.192727272726</v>
      </c>
      <c r="AA218" s="87">
        <f t="shared" si="37"/>
        <v>10162.192727272726</v>
      </c>
      <c r="AB218" s="87">
        <f t="shared" si="37"/>
        <v>10162.192727272726</v>
      </c>
      <c r="AC218" s="87">
        <f t="shared" si="37"/>
        <v>12194.631272727274</v>
      </c>
      <c r="AD218" s="87">
        <f t="shared" si="37"/>
        <v>11804.403072000001</v>
      </c>
      <c r="AE218" s="87">
        <f t="shared" si="37"/>
        <v>11426.662173696001</v>
      </c>
      <c r="AF218" s="87">
        <f t="shared" si="37"/>
        <v>11061.008984137728</v>
      </c>
      <c r="AG218" s="87">
        <f t="shared" si="37"/>
        <v>10707.056696645321</v>
      </c>
      <c r="AI218" s="149"/>
      <c r="AJ218" s="128"/>
    </row>
    <row r="219" spans="2:36" s="132" customFormat="1" x14ac:dyDescent="0.2">
      <c r="B219" s="86">
        <f>'3. Investeringen'!B216</f>
        <v>202</v>
      </c>
      <c r="C219" s="86" t="str">
        <f>'3. Investeringen'!C216</f>
        <v>Nieuwe investeringen</v>
      </c>
      <c r="D219" s="86" t="str">
        <f>'3. Investeringen'!F216</f>
        <v>TD</v>
      </c>
      <c r="E219" s="121">
        <f>'3. Investeringen'!K216</f>
        <v>2004</v>
      </c>
      <c r="F219" s="173">
        <f>'3. Investeringen'!M216</f>
        <v>38.5</v>
      </c>
      <c r="G219" s="121">
        <f>'3. Investeringen'!N216</f>
        <v>2011</v>
      </c>
      <c r="H219" s="86">
        <f>'3. Investeringen'!O216</f>
        <v>544646.4527777778</v>
      </c>
      <c r="I219" s="65"/>
      <c r="J219" s="86">
        <f>'6. Investeringen per jaar'!I216</f>
        <v>1</v>
      </c>
      <c r="K219" s="65"/>
      <c r="L219" s="123">
        <f t="shared" si="33"/>
        <v>2049.5</v>
      </c>
      <c r="M219" s="87">
        <f t="shared" si="34"/>
        <v>389033.18055555556</v>
      </c>
      <c r="N219" s="117">
        <f t="shared" si="35"/>
        <v>27.5</v>
      </c>
      <c r="O219" s="87" t="b">
        <f t="shared" si="36"/>
        <v>0</v>
      </c>
      <c r="P219" s="117">
        <f>INDEX('2. Reguleringsparameters'!$D$44:$E$50,MATCH(C219,'2. Reguleringsparameters'!$B$44:$B$50,0),MATCH(D219,'2. Reguleringsparameters'!$D$43:$E$43,0))</f>
        <v>0.5</v>
      </c>
      <c r="Q219" s="65"/>
      <c r="R219" s="87">
        <f t="shared" si="37"/>
        <v>14146.661111111112</v>
      </c>
      <c r="S219" s="87">
        <f t="shared" si="37"/>
        <v>14146.661111111112</v>
      </c>
      <c r="T219" s="87">
        <f t="shared" si="37"/>
        <v>14146.661111111112</v>
      </c>
      <c r="U219" s="87">
        <f t="shared" si="37"/>
        <v>14146.661111111112</v>
      </c>
      <c r="V219" s="87">
        <f t="shared" si="37"/>
        <v>14146.661111111112</v>
      </c>
      <c r="W219" s="87">
        <f t="shared" si="37"/>
        <v>14146.661111111112</v>
      </c>
      <c r="X219" s="87">
        <f t="shared" si="37"/>
        <v>14146.661111111112</v>
      </c>
      <c r="Y219" s="87">
        <f t="shared" si="37"/>
        <v>14146.661111111112</v>
      </c>
      <c r="Z219" s="87">
        <f t="shared" si="37"/>
        <v>14146.661111111112</v>
      </c>
      <c r="AA219" s="87">
        <f t="shared" si="37"/>
        <v>14146.661111111112</v>
      </c>
      <c r="AB219" s="87">
        <f t="shared" si="37"/>
        <v>14146.661111111112</v>
      </c>
      <c r="AC219" s="87">
        <f t="shared" si="37"/>
        <v>16975.993333333332</v>
      </c>
      <c r="AD219" s="87">
        <f t="shared" si="37"/>
        <v>16235.222715151514</v>
      </c>
      <c r="AE219" s="87">
        <f t="shared" si="37"/>
        <v>15526.776633035812</v>
      </c>
      <c r="AF219" s="87">
        <f t="shared" si="37"/>
        <v>14849.244561776068</v>
      </c>
      <c r="AG219" s="87">
        <f t="shared" si="37"/>
        <v>14201.277526353113</v>
      </c>
      <c r="AI219" s="149"/>
      <c r="AJ219" s="128"/>
    </row>
    <row r="220" spans="2:36" s="132" customFormat="1" x14ac:dyDescent="0.2">
      <c r="B220" s="86">
        <f>'3. Investeringen'!B217</f>
        <v>203</v>
      </c>
      <c r="C220" s="86" t="str">
        <f>'3. Investeringen'!C217</f>
        <v>Nieuwe investeringen</v>
      </c>
      <c r="D220" s="86" t="str">
        <f>'3. Investeringen'!F217</f>
        <v>TD</v>
      </c>
      <c r="E220" s="121">
        <f>'3. Investeringen'!K217</f>
        <v>2004</v>
      </c>
      <c r="F220" s="173">
        <f>'3. Investeringen'!M217</f>
        <v>23.5</v>
      </c>
      <c r="G220" s="121">
        <f>'3. Investeringen'!N217</f>
        <v>2011</v>
      </c>
      <c r="H220" s="86">
        <f>'3. Investeringen'!O217</f>
        <v>100417.91195454546</v>
      </c>
      <c r="I220" s="65"/>
      <c r="J220" s="86">
        <f>'6. Investeringen per jaar'!I217</f>
        <v>1</v>
      </c>
      <c r="K220" s="65"/>
      <c r="L220" s="123">
        <f t="shared" si="33"/>
        <v>2034.5</v>
      </c>
      <c r="M220" s="87">
        <f t="shared" si="34"/>
        <v>53413.782954545466</v>
      </c>
      <c r="N220" s="117">
        <f t="shared" si="35"/>
        <v>12.5</v>
      </c>
      <c r="O220" s="87" t="b">
        <f t="shared" si="36"/>
        <v>0</v>
      </c>
      <c r="P220" s="117">
        <f>INDEX('2. Reguleringsparameters'!$D$44:$E$50,MATCH(C220,'2. Reguleringsparameters'!$B$44:$B$50,0),MATCH(D220,'2. Reguleringsparameters'!$D$43:$E$43,0))</f>
        <v>0.5</v>
      </c>
      <c r="Q220" s="65"/>
      <c r="R220" s="87">
        <f t="shared" si="37"/>
        <v>4273.1026363636365</v>
      </c>
      <c r="S220" s="87">
        <f t="shared" si="37"/>
        <v>4273.1026363636365</v>
      </c>
      <c r="T220" s="87">
        <f t="shared" si="37"/>
        <v>4273.1026363636365</v>
      </c>
      <c r="U220" s="87">
        <f t="shared" si="37"/>
        <v>4273.1026363636365</v>
      </c>
      <c r="V220" s="87">
        <f t="shared" si="37"/>
        <v>4273.1026363636365</v>
      </c>
      <c r="W220" s="87">
        <f t="shared" si="37"/>
        <v>4273.1026363636365</v>
      </c>
      <c r="X220" s="87">
        <f t="shared" si="37"/>
        <v>4273.1026363636365</v>
      </c>
      <c r="Y220" s="87">
        <f t="shared" si="37"/>
        <v>4273.1026363636365</v>
      </c>
      <c r="Z220" s="87">
        <f t="shared" si="37"/>
        <v>4273.1026363636365</v>
      </c>
      <c r="AA220" s="87">
        <f t="shared" si="37"/>
        <v>4273.1026363636365</v>
      </c>
      <c r="AB220" s="87">
        <f t="shared" si="37"/>
        <v>4273.1026363636365</v>
      </c>
      <c r="AC220" s="87">
        <f t="shared" si="37"/>
        <v>5127.7231636363649</v>
      </c>
      <c r="AD220" s="87">
        <f t="shared" si="37"/>
        <v>4635.4617399272738</v>
      </c>
      <c r="AE220" s="87">
        <f t="shared" si="37"/>
        <v>4190.457412894255</v>
      </c>
      <c r="AF220" s="87">
        <f t="shared" si="37"/>
        <v>4153.6990145355339</v>
      </c>
      <c r="AG220" s="87">
        <f t="shared" si="37"/>
        <v>4153.6990145355339</v>
      </c>
      <c r="AI220" s="149"/>
      <c r="AJ220" s="128"/>
    </row>
    <row r="221" spans="2:36" s="132" customFormat="1" x14ac:dyDescent="0.2">
      <c r="B221" s="86">
        <f>'3. Investeringen'!B218</f>
        <v>204</v>
      </c>
      <c r="C221" s="86" t="str">
        <f>'3. Investeringen'!C218</f>
        <v>Nieuwe investeringen</v>
      </c>
      <c r="D221" s="86" t="str">
        <f>'3. Investeringen'!F218</f>
        <v>TD</v>
      </c>
      <c r="E221" s="121">
        <f>'3. Investeringen'!K218</f>
        <v>2004</v>
      </c>
      <c r="F221" s="173">
        <f>'3. Investeringen'!M218</f>
        <v>18.5</v>
      </c>
      <c r="G221" s="121">
        <f>'3. Investeringen'!N218</f>
        <v>2011</v>
      </c>
      <c r="H221" s="86">
        <f>'3. Investeringen'!O218</f>
        <v>3192.6391718518516</v>
      </c>
      <c r="I221" s="65"/>
      <c r="J221" s="86">
        <f>'6. Investeringen per jaar'!I218</f>
        <v>1</v>
      </c>
      <c r="K221" s="65"/>
      <c r="L221" s="123">
        <f t="shared" si="33"/>
        <v>2029.5</v>
      </c>
      <c r="M221" s="87">
        <f t="shared" si="34"/>
        <v>1294.3131777777776</v>
      </c>
      <c r="N221" s="117">
        <f t="shared" si="35"/>
        <v>7.5</v>
      </c>
      <c r="O221" s="87" t="b">
        <f t="shared" si="36"/>
        <v>0</v>
      </c>
      <c r="P221" s="117">
        <f>INDEX('2. Reguleringsparameters'!$D$44:$E$50,MATCH(C221,'2. Reguleringsparameters'!$B$44:$B$50,0),MATCH(D221,'2. Reguleringsparameters'!$D$43:$E$43,0))</f>
        <v>0.5</v>
      </c>
      <c r="Q221" s="65"/>
      <c r="R221" s="87">
        <f t="shared" si="37"/>
        <v>172.57509037037036</v>
      </c>
      <c r="S221" s="87">
        <f t="shared" si="37"/>
        <v>172.57509037037036</v>
      </c>
      <c r="T221" s="87">
        <f t="shared" si="37"/>
        <v>172.57509037037036</v>
      </c>
      <c r="U221" s="87">
        <f t="shared" si="37"/>
        <v>172.57509037037036</v>
      </c>
      <c r="V221" s="87">
        <f t="shared" si="37"/>
        <v>172.57509037037036</v>
      </c>
      <c r="W221" s="87">
        <f t="shared" si="37"/>
        <v>172.57509037037036</v>
      </c>
      <c r="X221" s="87">
        <f t="shared" si="37"/>
        <v>172.57509037037036</v>
      </c>
      <c r="Y221" s="87">
        <f t="shared" si="37"/>
        <v>172.57509037037036</v>
      </c>
      <c r="Z221" s="87">
        <f t="shared" si="37"/>
        <v>172.57509037037036</v>
      </c>
      <c r="AA221" s="87">
        <f t="shared" si="37"/>
        <v>172.57509037037036</v>
      </c>
      <c r="AB221" s="87">
        <f t="shared" si="37"/>
        <v>172.57509037037036</v>
      </c>
      <c r="AC221" s="87">
        <f t="shared" si="37"/>
        <v>207.09010844444441</v>
      </c>
      <c r="AD221" s="87">
        <f t="shared" si="37"/>
        <v>173.95569109333331</v>
      </c>
      <c r="AE221" s="87">
        <f t="shared" si="37"/>
        <v>166.04861422545449</v>
      </c>
      <c r="AF221" s="87">
        <f t="shared" si="37"/>
        <v>166.04861422545449</v>
      </c>
      <c r="AG221" s="87">
        <f t="shared" si="37"/>
        <v>166.04861422545449</v>
      </c>
      <c r="AI221" s="149"/>
      <c r="AJ221" s="128"/>
    </row>
    <row r="222" spans="2:36" s="132" customFormat="1" x14ac:dyDescent="0.2">
      <c r="B222" s="86">
        <f>'3. Investeringen'!B219</f>
        <v>205</v>
      </c>
      <c r="C222" s="86" t="str">
        <f>'3. Investeringen'!C219</f>
        <v>Nieuwe investeringen</v>
      </c>
      <c r="D222" s="86" t="str">
        <f>'3. Investeringen'!F219</f>
        <v>TD</v>
      </c>
      <c r="E222" s="121">
        <f>'3. Investeringen'!K219</f>
        <v>2005</v>
      </c>
      <c r="F222" s="173">
        <f>'3. Investeringen'!M219</f>
        <v>49.5</v>
      </c>
      <c r="G222" s="121">
        <f>'3. Investeringen'!N219</f>
        <v>2011</v>
      </c>
      <c r="H222" s="86">
        <f>'3. Investeringen'!O219</f>
        <v>706332.33899999992</v>
      </c>
      <c r="I222" s="65"/>
      <c r="J222" s="86">
        <f>'6. Investeringen per jaar'!I219</f>
        <v>1</v>
      </c>
      <c r="K222" s="65"/>
      <c r="L222" s="123">
        <f t="shared" si="33"/>
        <v>2060.5</v>
      </c>
      <c r="M222" s="87">
        <f t="shared" si="34"/>
        <v>549369.59699999995</v>
      </c>
      <c r="N222" s="117">
        <f t="shared" si="35"/>
        <v>38.5</v>
      </c>
      <c r="O222" s="87" t="b">
        <f t="shared" si="36"/>
        <v>0</v>
      </c>
      <c r="P222" s="117">
        <f>INDEX('2. Reguleringsparameters'!$D$44:$E$50,MATCH(C222,'2. Reguleringsparameters'!$B$44:$B$50,0),MATCH(D222,'2. Reguleringsparameters'!$D$43:$E$43,0))</f>
        <v>0.5</v>
      </c>
      <c r="Q222" s="65"/>
      <c r="R222" s="87">
        <f t="shared" si="37"/>
        <v>14269.340181818181</v>
      </c>
      <c r="S222" s="87">
        <f t="shared" si="37"/>
        <v>14269.340181818179</v>
      </c>
      <c r="T222" s="87">
        <f t="shared" si="37"/>
        <v>14269.340181818179</v>
      </c>
      <c r="U222" s="87">
        <f t="shared" si="37"/>
        <v>14269.340181818179</v>
      </c>
      <c r="V222" s="87">
        <f t="shared" si="37"/>
        <v>14269.340181818179</v>
      </c>
      <c r="W222" s="87">
        <f t="shared" si="37"/>
        <v>14269.340181818179</v>
      </c>
      <c r="X222" s="87">
        <f t="shared" si="37"/>
        <v>14269.340181818179</v>
      </c>
      <c r="Y222" s="87">
        <f t="shared" si="37"/>
        <v>14269.340181818179</v>
      </c>
      <c r="Z222" s="87">
        <f t="shared" si="37"/>
        <v>14269.340181818179</v>
      </c>
      <c r="AA222" s="87">
        <f t="shared" si="37"/>
        <v>14269.340181818179</v>
      </c>
      <c r="AB222" s="87">
        <f t="shared" si="37"/>
        <v>14269.340181818179</v>
      </c>
      <c r="AC222" s="87">
        <f t="shared" si="37"/>
        <v>17123.208218181815</v>
      </c>
      <c r="AD222" s="87">
        <f t="shared" si="37"/>
        <v>16589.497832160563</v>
      </c>
      <c r="AE222" s="87">
        <f t="shared" si="37"/>
        <v>16072.422575054261</v>
      </c>
      <c r="AF222" s="87">
        <f t="shared" si="37"/>
        <v>15571.463949338284</v>
      </c>
      <c r="AG222" s="87">
        <f t="shared" si="37"/>
        <v>15086.119618449817</v>
      </c>
      <c r="AI222" s="149"/>
      <c r="AJ222" s="128"/>
    </row>
    <row r="223" spans="2:36" s="132" customFormat="1" x14ac:dyDescent="0.2">
      <c r="B223" s="86">
        <f>'3. Investeringen'!B220</f>
        <v>206</v>
      </c>
      <c r="C223" s="86" t="str">
        <f>'3. Investeringen'!C220</f>
        <v>Nieuwe investeringen</v>
      </c>
      <c r="D223" s="86" t="str">
        <f>'3. Investeringen'!F220</f>
        <v>TD</v>
      </c>
      <c r="E223" s="121">
        <f>'3. Investeringen'!K220</f>
        <v>2005</v>
      </c>
      <c r="F223" s="173">
        <f>'3. Investeringen'!M220</f>
        <v>39.5</v>
      </c>
      <c r="G223" s="121">
        <f>'3. Investeringen'!N220</f>
        <v>2011</v>
      </c>
      <c r="H223" s="86">
        <f>'3. Investeringen'!O220</f>
        <v>643808.2177777777</v>
      </c>
      <c r="I223" s="65"/>
      <c r="J223" s="86">
        <f>'6. Investeringen per jaar'!I220</f>
        <v>1</v>
      </c>
      <c r="K223" s="65"/>
      <c r="L223" s="123">
        <f t="shared" si="33"/>
        <v>2050.5</v>
      </c>
      <c r="M223" s="87">
        <f t="shared" si="34"/>
        <v>464519.85333333327</v>
      </c>
      <c r="N223" s="117">
        <f t="shared" si="35"/>
        <v>28.5</v>
      </c>
      <c r="O223" s="87" t="b">
        <f t="shared" si="36"/>
        <v>0</v>
      </c>
      <c r="P223" s="117">
        <f>INDEX('2. Reguleringsparameters'!$D$44:$E$50,MATCH(C223,'2. Reguleringsparameters'!$B$44:$B$50,0),MATCH(D223,'2. Reguleringsparameters'!$D$43:$E$43,0))</f>
        <v>0.5</v>
      </c>
      <c r="Q223" s="65"/>
      <c r="R223" s="87">
        <f t="shared" si="37"/>
        <v>16298.94222222222</v>
      </c>
      <c r="S223" s="87">
        <f t="shared" si="37"/>
        <v>16298.94222222222</v>
      </c>
      <c r="T223" s="87">
        <f t="shared" si="37"/>
        <v>16298.94222222222</v>
      </c>
      <c r="U223" s="87">
        <f t="shared" si="37"/>
        <v>16298.94222222222</v>
      </c>
      <c r="V223" s="87">
        <f t="shared" si="37"/>
        <v>16298.94222222222</v>
      </c>
      <c r="W223" s="87">
        <f t="shared" si="37"/>
        <v>16298.94222222222</v>
      </c>
      <c r="X223" s="87">
        <f t="shared" si="37"/>
        <v>16298.94222222222</v>
      </c>
      <c r="Y223" s="87">
        <f t="shared" si="37"/>
        <v>16298.94222222222</v>
      </c>
      <c r="Z223" s="87">
        <f t="shared" si="37"/>
        <v>16298.94222222222</v>
      </c>
      <c r="AA223" s="87">
        <f t="shared" si="37"/>
        <v>16298.94222222222</v>
      </c>
      <c r="AB223" s="87">
        <f t="shared" si="37"/>
        <v>16298.94222222222</v>
      </c>
      <c r="AC223" s="87">
        <f t="shared" si="37"/>
        <v>19558.730666666663</v>
      </c>
      <c r="AD223" s="87">
        <f t="shared" si="37"/>
        <v>18735.20516491228</v>
      </c>
      <c r="AE223" s="87">
        <f t="shared" si="37"/>
        <v>17946.3544211265</v>
      </c>
      <c r="AF223" s="87">
        <f t="shared" si="37"/>
        <v>17190.718445500122</v>
      </c>
      <c r="AG223" s="87">
        <f t="shared" si="37"/>
        <v>16466.898721479061</v>
      </c>
      <c r="AI223" s="149"/>
      <c r="AJ223" s="128"/>
    </row>
    <row r="224" spans="2:36" s="132" customFormat="1" x14ac:dyDescent="0.2">
      <c r="B224" s="86">
        <f>'3. Investeringen'!B221</f>
        <v>207</v>
      </c>
      <c r="C224" s="86" t="str">
        <f>'3. Investeringen'!C221</f>
        <v>Nieuwe investeringen</v>
      </c>
      <c r="D224" s="86" t="str">
        <f>'3. Investeringen'!F221</f>
        <v>TD</v>
      </c>
      <c r="E224" s="121">
        <f>'3. Investeringen'!K221</f>
        <v>2005</v>
      </c>
      <c r="F224" s="173">
        <f>'3. Investeringen'!M221</f>
        <v>24.5</v>
      </c>
      <c r="G224" s="121">
        <f>'3. Investeringen'!N221</f>
        <v>2011</v>
      </c>
      <c r="H224" s="86">
        <f>'3. Investeringen'!O221</f>
        <v>85955.873499999987</v>
      </c>
      <c r="I224" s="65"/>
      <c r="J224" s="86">
        <f>'6. Investeringen per jaar'!I221</f>
        <v>1</v>
      </c>
      <c r="K224" s="65"/>
      <c r="L224" s="123">
        <f t="shared" si="33"/>
        <v>2035.5</v>
      </c>
      <c r="M224" s="87">
        <f t="shared" si="34"/>
        <v>47363.440499999997</v>
      </c>
      <c r="N224" s="117">
        <f t="shared" si="35"/>
        <v>13.5</v>
      </c>
      <c r="O224" s="87" t="b">
        <f t="shared" si="36"/>
        <v>0</v>
      </c>
      <c r="P224" s="117">
        <f>INDEX('2. Reguleringsparameters'!$D$44:$E$50,MATCH(C224,'2. Reguleringsparameters'!$B$44:$B$50,0),MATCH(D224,'2. Reguleringsparameters'!$D$43:$E$43,0))</f>
        <v>0.5</v>
      </c>
      <c r="Q224" s="65"/>
      <c r="R224" s="87">
        <f t="shared" si="37"/>
        <v>3508.4029999999993</v>
      </c>
      <c r="S224" s="87">
        <f t="shared" si="37"/>
        <v>3508.4029999999993</v>
      </c>
      <c r="T224" s="87">
        <f t="shared" si="37"/>
        <v>3508.4029999999993</v>
      </c>
      <c r="U224" s="87">
        <f t="shared" si="37"/>
        <v>3508.4029999999993</v>
      </c>
      <c r="V224" s="87">
        <f t="shared" si="37"/>
        <v>3508.4029999999993</v>
      </c>
      <c r="W224" s="87">
        <f t="shared" si="37"/>
        <v>3508.4029999999993</v>
      </c>
      <c r="X224" s="87">
        <f t="shared" si="37"/>
        <v>3508.4029999999993</v>
      </c>
      <c r="Y224" s="87">
        <f t="shared" si="37"/>
        <v>3508.4029999999993</v>
      </c>
      <c r="Z224" s="87">
        <f t="shared" si="37"/>
        <v>3508.4029999999993</v>
      </c>
      <c r="AA224" s="87">
        <f t="shared" si="37"/>
        <v>3508.4029999999993</v>
      </c>
      <c r="AB224" s="87">
        <f t="shared" si="37"/>
        <v>3508.4029999999993</v>
      </c>
      <c r="AC224" s="87">
        <f t="shared" si="37"/>
        <v>4210.0835999999999</v>
      </c>
      <c r="AD224" s="87">
        <f t="shared" si="37"/>
        <v>3835.8539466666666</v>
      </c>
      <c r="AE224" s="87">
        <f t="shared" si="37"/>
        <v>3494.8891514074071</v>
      </c>
      <c r="AF224" s="87">
        <f t="shared" si="37"/>
        <v>3411.6775049453258</v>
      </c>
      <c r="AG224" s="87">
        <f t="shared" si="37"/>
        <v>3411.6775049453258</v>
      </c>
      <c r="AI224" s="149"/>
      <c r="AJ224" s="128"/>
    </row>
    <row r="225" spans="2:36" s="132" customFormat="1" x14ac:dyDescent="0.2">
      <c r="B225" s="86">
        <f>'3. Investeringen'!B222</f>
        <v>208</v>
      </c>
      <c r="C225" s="86" t="str">
        <f>'3. Investeringen'!C222</f>
        <v>Nieuwe investeringen</v>
      </c>
      <c r="D225" s="86" t="str">
        <f>'3. Investeringen'!F222</f>
        <v>TD</v>
      </c>
      <c r="E225" s="121">
        <f>'3. Investeringen'!K222</f>
        <v>2005</v>
      </c>
      <c r="F225" s="173">
        <f>'3. Investeringen'!M222</f>
        <v>19.5</v>
      </c>
      <c r="G225" s="121">
        <f>'3. Investeringen'!N222</f>
        <v>2011</v>
      </c>
      <c r="H225" s="86">
        <f>'3. Investeringen'!O222</f>
        <v>45172.331099999996</v>
      </c>
      <c r="I225" s="65"/>
      <c r="J225" s="86">
        <f>'6. Investeringen per jaar'!I222</f>
        <v>1</v>
      </c>
      <c r="K225" s="65"/>
      <c r="L225" s="123">
        <f t="shared" si="33"/>
        <v>2030.5</v>
      </c>
      <c r="M225" s="87">
        <f t="shared" si="34"/>
        <v>19690.503299999997</v>
      </c>
      <c r="N225" s="117">
        <f t="shared" si="35"/>
        <v>8.5</v>
      </c>
      <c r="O225" s="87" t="b">
        <f t="shared" si="36"/>
        <v>0</v>
      </c>
      <c r="P225" s="117">
        <f>INDEX('2. Reguleringsparameters'!$D$44:$E$50,MATCH(C225,'2. Reguleringsparameters'!$B$44:$B$50,0),MATCH(D225,'2. Reguleringsparameters'!$D$43:$E$43,0))</f>
        <v>0.5</v>
      </c>
      <c r="Q225" s="65"/>
      <c r="R225" s="87">
        <f t="shared" si="37"/>
        <v>2316.5297999999998</v>
      </c>
      <c r="S225" s="87">
        <f t="shared" si="37"/>
        <v>2316.5297999999998</v>
      </c>
      <c r="T225" s="87">
        <f t="shared" si="37"/>
        <v>2316.5297999999998</v>
      </c>
      <c r="U225" s="87">
        <f t="shared" si="37"/>
        <v>2316.5297999999998</v>
      </c>
      <c r="V225" s="87">
        <f t="shared" si="37"/>
        <v>2316.5297999999998</v>
      </c>
      <c r="W225" s="87">
        <f t="shared" si="37"/>
        <v>2316.5297999999998</v>
      </c>
      <c r="X225" s="87">
        <f t="shared" si="37"/>
        <v>2316.5297999999998</v>
      </c>
      <c r="Y225" s="87">
        <f t="shared" si="37"/>
        <v>2316.5297999999998</v>
      </c>
      <c r="Z225" s="87">
        <f t="shared" si="37"/>
        <v>2316.5297999999998</v>
      </c>
      <c r="AA225" s="87">
        <f t="shared" si="37"/>
        <v>2316.5297999999998</v>
      </c>
      <c r="AB225" s="87">
        <f t="shared" si="37"/>
        <v>2316.5297999999998</v>
      </c>
      <c r="AC225" s="87">
        <f t="shared" si="37"/>
        <v>2779.8357599999995</v>
      </c>
      <c r="AD225" s="87">
        <f t="shared" si="37"/>
        <v>2387.388358588235</v>
      </c>
      <c r="AE225" s="87">
        <f t="shared" si="37"/>
        <v>2234.3506432941172</v>
      </c>
      <c r="AF225" s="87">
        <f t="shared" si="37"/>
        <v>2234.3506432941172</v>
      </c>
      <c r="AG225" s="87">
        <f t="shared" si="37"/>
        <v>2234.3506432941172</v>
      </c>
      <c r="AI225" s="149"/>
      <c r="AJ225" s="128"/>
    </row>
    <row r="226" spans="2:36" s="132" customFormat="1" x14ac:dyDescent="0.2">
      <c r="B226" s="86">
        <f>'3. Investeringen'!B223</f>
        <v>209</v>
      </c>
      <c r="C226" s="86" t="str">
        <f>'3. Investeringen'!C223</f>
        <v>Nieuwe investeringen</v>
      </c>
      <c r="D226" s="86" t="str">
        <f>'3. Investeringen'!F223</f>
        <v>TD</v>
      </c>
      <c r="E226" s="121">
        <f>'3. Investeringen'!K223</f>
        <v>2005</v>
      </c>
      <c r="F226" s="173">
        <f>'3. Investeringen'!M223</f>
        <v>4.5</v>
      </c>
      <c r="G226" s="121">
        <f>'3. Investeringen'!N223</f>
        <v>2011</v>
      </c>
      <c r="H226" s="86">
        <f>'3. Investeringen'!O223</f>
        <v>16436.891250000001</v>
      </c>
      <c r="I226" s="65"/>
      <c r="J226" s="86">
        <f>'6. Investeringen per jaar'!I223</f>
        <v>1</v>
      </c>
      <c r="K226" s="65"/>
      <c r="L226" s="123">
        <f t="shared" si="33"/>
        <v>2015.5</v>
      </c>
      <c r="M226" s="87">
        <f t="shared" si="34"/>
        <v>0</v>
      </c>
      <c r="N226" s="117">
        <f t="shared" si="35"/>
        <v>0</v>
      </c>
      <c r="O226" s="87" t="b">
        <f t="shared" si="36"/>
        <v>0</v>
      </c>
      <c r="P226" s="117">
        <f>INDEX('2. Reguleringsparameters'!$D$44:$E$50,MATCH(C226,'2. Reguleringsparameters'!$B$44:$B$50,0),MATCH(D226,'2. Reguleringsparameters'!$D$43:$E$43,0))</f>
        <v>0.5</v>
      </c>
      <c r="Q226" s="65"/>
      <c r="R226" s="87">
        <f t="shared" si="37"/>
        <v>3652.6424999999999</v>
      </c>
      <c r="S226" s="87">
        <f t="shared" si="37"/>
        <v>3652.6425000000004</v>
      </c>
      <c r="T226" s="87">
        <f t="shared" si="37"/>
        <v>3652.6425000000004</v>
      </c>
      <c r="U226" s="87">
        <f t="shared" si="37"/>
        <v>3652.6425000000004</v>
      </c>
      <c r="V226" s="87">
        <f t="shared" si="37"/>
        <v>1826.3212500000002</v>
      </c>
      <c r="W226" s="87">
        <f t="shared" si="37"/>
        <v>0</v>
      </c>
      <c r="X226" s="87">
        <f t="shared" si="37"/>
        <v>0</v>
      </c>
      <c r="Y226" s="87">
        <f t="shared" si="37"/>
        <v>0</v>
      </c>
      <c r="Z226" s="87">
        <f t="shared" si="37"/>
        <v>0</v>
      </c>
      <c r="AA226" s="87">
        <f t="shared" si="37"/>
        <v>0</v>
      </c>
      <c r="AB226" s="87">
        <f t="shared" si="37"/>
        <v>0</v>
      </c>
      <c r="AC226" s="87">
        <f t="shared" si="37"/>
        <v>0</v>
      </c>
      <c r="AD226" s="87">
        <f t="shared" si="37"/>
        <v>0</v>
      </c>
      <c r="AE226" s="87">
        <f t="shared" si="37"/>
        <v>0</v>
      </c>
      <c r="AF226" s="87">
        <f t="shared" si="37"/>
        <v>0</v>
      </c>
      <c r="AG226" s="87">
        <f t="shared" si="37"/>
        <v>0</v>
      </c>
      <c r="AI226" s="149"/>
      <c r="AJ226" s="128"/>
    </row>
    <row r="227" spans="2:36" s="132" customFormat="1" x14ac:dyDescent="0.2">
      <c r="B227" s="86">
        <f>'3. Investeringen'!B224</f>
        <v>210</v>
      </c>
      <c r="C227" s="86" t="str">
        <f>'3. Investeringen'!C224</f>
        <v>Nieuwe investeringen</v>
      </c>
      <c r="D227" s="86" t="str">
        <f>'3. Investeringen'!F224</f>
        <v>TD</v>
      </c>
      <c r="E227" s="121">
        <f>'3. Investeringen'!K224</f>
        <v>2005</v>
      </c>
      <c r="F227" s="173">
        <f>'3. Investeringen'!M224</f>
        <v>0</v>
      </c>
      <c r="G227" s="121">
        <f>'3. Investeringen'!N224</f>
        <v>2011</v>
      </c>
      <c r="H227" s="86">
        <f>'3. Investeringen'!O224</f>
        <v>0</v>
      </c>
      <c r="I227" s="65"/>
      <c r="J227" s="86">
        <f>'6. Investeringen per jaar'!I224</f>
        <v>1</v>
      </c>
      <c r="K227" s="65"/>
      <c r="L227" s="123">
        <f t="shared" si="33"/>
        <v>2011</v>
      </c>
      <c r="M227" s="87">
        <f t="shared" si="34"/>
        <v>0</v>
      </c>
      <c r="N227" s="117">
        <f t="shared" si="35"/>
        <v>0</v>
      </c>
      <c r="O227" s="87" t="b">
        <f t="shared" si="36"/>
        <v>0</v>
      </c>
      <c r="P227" s="117">
        <f>INDEX('2. Reguleringsparameters'!$D$44:$E$50,MATCH(C227,'2. Reguleringsparameters'!$B$44:$B$50,0),MATCH(D227,'2. Reguleringsparameters'!$D$43:$E$43,0))</f>
        <v>0.5</v>
      </c>
      <c r="Q227" s="65"/>
      <c r="R227" s="87">
        <f t="shared" si="37"/>
        <v>0</v>
      </c>
      <c r="S227" s="87">
        <f t="shared" si="37"/>
        <v>0</v>
      </c>
      <c r="T227" s="87">
        <f t="shared" si="37"/>
        <v>0</v>
      </c>
      <c r="U227" s="87">
        <f t="shared" si="37"/>
        <v>0</v>
      </c>
      <c r="V227" s="87">
        <f t="shared" si="37"/>
        <v>0</v>
      </c>
      <c r="W227" s="87">
        <f t="shared" si="37"/>
        <v>0</v>
      </c>
      <c r="X227" s="87">
        <f t="shared" si="37"/>
        <v>0</v>
      </c>
      <c r="Y227" s="87">
        <f t="shared" si="37"/>
        <v>0</v>
      </c>
      <c r="Z227" s="87">
        <f t="shared" si="37"/>
        <v>0</v>
      </c>
      <c r="AA227" s="87">
        <f t="shared" si="37"/>
        <v>0</v>
      </c>
      <c r="AB227" s="87">
        <f t="shared" si="37"/>
        <v>0</v>
      </c>
      <c r="AC227" s="87">
        <f t="shared" si="37"/>
        <v>0</v>
      </c>
      <c r="AD227" s="87">
        <f t="shared" si="37"/>
        <v>0</v>
      </c>
      <c r="AE227" s="87">
        <f t="shared" si="37"/>
        <v>0</v>
      </c>
      <c r="AF227" s="87">
        <f t="shared" si="37"/>
        <v>0</v>
      </c>
      <c r="AG227" s="87">
        <f t="shared" si="37"/>
        <v>0</v>
      </c>
      <c r="AI227" s="149"/>
      <c r="AJ227" s="128"/>
    </row>
    <row r="228" spans="2:36" s="132" customFormat="1" x14ac:dyDescent="0.2">
      <c r="B228" s="86">
        <f>'3. Investeringen'!B225</f>
        <v>211</v>
      </c>
      <c r="C228" s="86" t="str">
        <f>'3. Investeringen'!C225</f>
        <v>Nieuwe investeringen</v>
      </c>
      <c r="D228" s="86" t="str">
        <f>'3. Investeringen'!F225</f>
        <v>TD</v>
      </c>
      <c r="E228" s="121">
        <f>'3. Investeringen'!K225</f>
        <v>2006</v>
      </c>
      <c r="F228" s="173">
        <f>'3. Investeringen'!M225</f>
        <v>50.5</v>
      </c>
      <c r="G228" s="121">
        <f>'3. Investeringen'!N225</f>
        <v>2011</v>
      </c>
      <c r="H228" s="86">
        <f>'3. Investeringen'!O225</f>
        <v>559267.86927272729</v>
      </c>
      <c r="I228" s="65"/>
      <c r="J228" s="86">
        <f>'6. Investeringen per jaar'!I225</f>
        <v>1</v>
      </c>
      <c r="K228" s="65"/>
      <c r="L228" s="123">
        <f t="shared" si="33"/>
        <v>2061.5</v>
      </c>
      <c r="M228" s="87">
        <f t="shared" si="34"/>
        <v>437447.1452727273</v>
      </c>
      <c r="N228" s="117">
        <f t="shared" si="35"/>
        <v>39.5</v>
      </c>
      <c r="O228" s="87" t="b">
        <f t="shared" si="36"/>
        <v>0</v>
      </c>
      <c r="P228" s="117">
        <f>INDEX('2. Reguleringsparameters'!$D$44:$E$50,MATCH(C228,'2. Reguleringsparameters'!$B$44:$B$50,0),MATCH(D228,'2. Reguleringsparameters'!$D$43:$E$43,0))</f>
        <v>0.5</v>
      </c>
      <c r="Q228" s="65"/>
      <c r="R228" s="87">
        <f t="shared" ref="R228:AG237" si="38">$J228*IF($O228,-1,1)*
IF(OR(R$10&gt;$L228,R$10&lt;$E228,$F228=0),0,
IF(R$10&lt;2022,
IF($E228&lt;2011,
VDB(
ABS($H228),
0,
$F228,
R$10-$G228,
IF(R$10-$G228+1&lt;$F228,R$10-$G228+1,$F228),
1),
VDB(
ABS($H228),
0,
$F228,
MAX(0,R$10-$G228-$P228),
IF(R$10-$G228-$P228+1&lt;$F228,R$10-$G228-$P228+1,$F228),
1)),
IF($E228&lt;2022,
VDB(
ABS($M228),
0,
$N228,
R$10-2022,
IF(R$10-2022+1&lt;$N228,R$10-2022+1,$N228),
$G$12),
VDB(
ABS($M228),
0,
$N228,
MAX(0,R$10-2022-$P228),
IF(R$10-2022-$P228+1&lt;$N228,R$10-2022-$P228+1,$N228),
$G$12))
))</f>
        <v>11074.611272727274</v>
      </c>
      <c r="S228" s="87">
        <f t="shared" si="38"/>
        <v>11074.611272727274</v>
      </c>
      <c r="T228" s="87">
        <f t="shared" si="38"/>
        <v>11074.611272727274</v>
      </c>
      <c r="U228" s="87">
        <f t="shared" si="38"/>
        <v>11074.611272727274</v>
      </c>
      <c r="V228" s="87">
        <f t="shared" si="38"/>
        <v>11074.611272727274</v>
      </c>
      <c r="W228" s="87">
        <f t="shared" si="38"/>
        <v>11074.611272727274</v>
      </c>
      <c r="X228" s="87">
        <f t="shared" si="38"/>
        <v>11074.611272727274</v>
      </c>
      <c r="Y228" s="87">
        <f t="shared" si="38"/>
        <v>11074.611272727274</v>
      </c>
      <c r="Z228" s="87">
        <f t="shared" si="38"/>
        <v>11074.611272727274</v>
      </c>
      <c r="AA228" s="87">
        <f t="shared" si="38"/>
        <v>11074.611272727274</v>
      </c>
      <c r="AB228" s="87">
        <f t="shared" si="38"/>
        <v>11074.611272727274</v>
      </c>
      <c r="AC228" s="87">
        <f t="shared" si="38"/>
        <v>13289.533527272728</v>
      </c>
      <c r="AD228" s="87">
        <f t="shared" si="38"/>
        <v>12885.800863153048</v>
      </c>
      <c r="AE228" s="87">
        <f t="shared" si="38"/>
        <v>12494.333495158526</v>
      </c>
      <c r="AF228" s="87">
        <f t="shared" si="38"/>
        <v>12114.758806698013</v>
      </c>
      <c r="AG228" s="87">
        <f t="shared" si="38"/>
        <v>11746.715501178072</v>
      </c>
      <c r="AI228" s="149"/>
      <c r="AJ228" s="128"/>
    </row>
    <row r="229" spans="2:36" s="132" customFormat="1" x14ac:dyDescent="0.2">
      <c r="B229" s="86">
        <f>'3. Investeringen'!B226</f>
        <v>212</v>
      </c>
      <c r="C229" s="86" t="str">
        <f>'3. Investeringen'!C226</f>
        <v>Nieuwe investeringen</v>
      </c>
      <c r="D229" s="86" t="str">
        <f>'3. Investeringen'!F226</f>
        <v>TD</v>
      </c>
      <c r="E229" s="121">
        <f>'3. Investeringen'!K226</f>
        <v>2006</v>
      </c>
      <c r="F229" s="173">
        <f>'3. Investeringen'!M226</f>
        <v>40.5</v>
      </c>
      <c r="G229" s="121">
        <f>'3. Investeringen'!N226</f>
        <v>2011</v>
      </c>
      <c r="H229" s="86">
        <f>'3. Investeringen'!O226</f>
        <v>596283.03899999999</v>
      </c>
      <c r="I229" s="65"/>
      <c r="J229" s="86">
        <f>'6. Investeringen per jaar'!I226</f>
        <v>1</v>
      </c>
      <c r="K229" s="65"/>
      <c r="L229" s="123">
        <f t="shared" si="33"/>
        <v>2051.5</v>
      </c>
      <c r="M229" s="87">
        <f t="shared" si="34"/>
        <v>434329.62099999998</v>
      </c>
      <c r="N229" s="117">
        <f t="shared" si="35"/>
        <v>29.5</v>
      </c>
      <c r="O229" s="87" t="b">
        <f t="shared" si="36"/>
        <v>0</v>
      </c>
      <c r="P229" s="117">
        <f>INDEX('2. Reguleringsparameters'!$D$44:$E$50,MATCH(C229,'2. Reguleringsparameters'!$B$44:$B$50,0),MATCH(D229,'2. Reguleringsparameters'!$D$43:$E$43,0))</f>
        <v>0.5</v>
      </c>
      <c r="Q229" s="65"/>
      <c r="R229" s="87">
        <f t="shared" si="38"/>
        <v>14723.038</v>
      </c>
      <c r="S229" s="87">
        <f t="shared" si="38"/>
        <v>14723.038</v>
      </c>
      <c r="T229" s="87">
        <f t="shared" si="38"/>
        <v>14723.038</v>
      </c>
      <c r="U229" s="87">
        <f t="shared" si="38"/>
        <v>14723.038</v>
      </c>
      <c r="V229" s="87">
        <f t="shared" si="38"/>
        <v>14723.038</v>
      </c>
      <c r="W229" s="87">
        <f t="shared" si="38"/>
        <v>14723.038</v>
      </c>
      <c r="X229" s="87">
        <f t="shared" si="38"/>
        <v>14723.038</v>
      </c>
      <c r="Y229" s="87">
        <f t="shared" si="38"/>
        <v>14723.038</v>
      </c>
      <c r="Z229" s="87">
        <f t="shared" si="38"/>
        <v>14723.038</v>
      </c>
      <c r="AA229" s="87">
        <f t="shared" si="38"/>
        <v>14723.038</v>
      </c>
      <c r="AB229" s="87">
        <f t="shared" si="38"/>
        <v>14723.038</v>
      </c>
      <c r="AC229" s="87">
        <f t="shared" si="38"/>
        <v>17667.6456</v>
      </c>
      <c r="AD229" s="87">
        <f t="shared" si="38"/>
        <v>16948.961711186439</v>
      </c>
      <c r="AE229" s="87">
        <f t="shared" si="38"/>
        <v>16259.512421239871</v>
      </c>
      <c r="AF229" s="87">
        <f t="shared" si="38"/>
        <v>15598.108526138589</v>
      </c>
      <c r="AG229" s="87">
        <f t="shared" si="38"/>
        <v>14963.609196261765</v>
      </c>
      <c r="AI229" s="149"/>
      <c r="AJ229" s="128"/>
    </row>
    <row r="230" spans="2:36" s="132" customFormat="1" x14ac:dyDescent="0.2">
      <c r="B230" s="86">
        <f>'3. Investeringen'!B227</f>
        <v>213</v>
      </c>
      <c r="C230" s="86" t="str">
        <f>'3. Investeringen'!C227</f>
        <v>Nieuwe investeringen</v>
      </c>
      <c r="D230" s="86" t="str">
        <f>'3. Investeringen'!F227</f>
        <v>TD</v>
      </c>
      <c r="E230" s="121">
        <f>'3. Investeringen'!K227</f>
        <v>2006</v>
      </c>
      <c r="F230" s="173">
        <f>'3. Investeringen'!M227</f>
        <v>25.5</v>
      </c>
      <c r="G230" s="121">
        <f>'3. Investeringen'!N227</f>
        <v>2011</v>
      </c>
      <c r="H230" s="86">
        <f>'3. Investeringen'!O227</f>
        <v>82999.227499999994</v>
      </c>
      <c r="I230" s="65"/>
      <c r="J230" s="86">
        <f>'6. Investeringen per jaar'!I227</f>
        <v>1</v>
      </c>
      <c r="K230" s="65"/>
      <c r="L230" s="123">
        <f t="shared" si="33"/>
        <v>2036.5</v>
      </c>
      <c r="M230" s="87">
        <f t="shared" si="34"/>
        <v>47195.639166666668</v>
      </c>
      <c r="N230" s="117">
        <f t="shared" si="35"/>
        <v>14.5</v>
      </c>
      <c r="O230" s="87" t="b">
        <f t="shared" si="36"/>
        <v>0</v>
      </c>
      <c r="P230" s="117">
        <f>INDEX('2. Reguleringsparameters'!$D$44:$E$50,MATCH(C230,'2. Reguleringsparameters'!$B$44:$B$50,0),MATCH(D230,'2. Reguleringsparameters'!$D$43:$E$43,0))</f>
        <v>0.5</v>
      </c>
      <c r="Q230" s="65"/>
      <c r="R230" s="87">
        <f t="shared" si="38"/>
        <v>3254.8716666666664</v>
      </c>
      <c r="S230" s="87">
        <f t="shared" si="38"/>
        <v>3254.871666666666</v>
      </c>
      <c r="T230" s="87">
        <f t="shared" si="38"/>
        <v>3254.871666666666</v>
      </c>
      <c r="U230" s="87">
        <f t="shared" si="38"/>
        <v>3254.871666666666</v>
      </c>
      <c r="V230" s="87">
        <f t="shared" si="38"/>
        <v>3254.871666666666</v>
      </c>
      <c r="W230" s="87">
        <f t="shared" si="38"/>
        <v>3254.871666666666</v>
      </c>
      <c r="X230" s="87">
        <f t="shared" si="38"/>
        <v>3254.871666666666</v>
      </c>
      <c r="Y230" s="87">
        <f t="shared" si="38"/>
        <v>3254.871666666666</v>
      </c>
      <c r="Z230" s="87">
        <f t="shared" si="38"/>
        <v>3254.871666666666</v>
      </c>
      <c r="AA230" s="87">
        <f t="shared" si="38"/>
        <v>3254.871666666666</v>
      </c>
      <c r="AB230" s="87">
        <f t="shared" si="38"/>
        <v>3254.871666666666</v>
      </c>
      <c r="AC230" s="87">
        <f t="shared" si="38"/>
        <v>3905.846</v>
      </c>
      <c r="AD230" s="87">
        <f t="shared" si="38"/>
        <v>3582.6035724137932</v>
      </c>
      <c r="AE230" s="87">
        <f t="shared" si="38"/>
        <v>3286.1122422829967</v>
      </c>
      <c r="AF230" s="87">
        <f t="shared" si="38"/>
        <v>3167.0502045191206</v>
      </c>
      <c r="AG230" s="87">
        <f t="shared" si="38"/>
        <v>3167.0502045191206</v>
      </c>
      <c r="AI230" s="149"/>
      <c r="AJ230" s="128"/>
    </row>
    <row r="231" spans="2:36" s="132" customFormat="1" x14ac:dyDescent="0.2">
      <c r="B231" s="86">
        <f>'3. Investeringen'!B228</f>
        <v>214</v>
      </c>
      <c r="C231" s="86" t="str">
        <f>'3. Investeringen'!C228</f>
        <v>Nieuwe investeringen</v>
      </c>
      <c r="D231" s="86" t="str">
        <f>'3. Investeringen'!F228</f>
        <v>TD</v>
      </c>
      <c r="E231" s="121">
        <f>'3. Investeringen'!K228</f>
        <v>2006</v>
      </c>
      <c r="F231" s="173">
        <f>'3. Investeringen'!M228</f>
        <v>20.5</v>
      </c>
      <c r="G231" s="121">
        <f>'3. Investeringen'!N228</f>
        <v>2011</v>
      </c>
      <c r="H231" s="86">
        <f>'3. Investeringen'!O228</f>
        <v>64254.962200000009</v>
      </c>
      <c r="I231" s="65"/>
      <c r="J231" s="86">
        <f>'6. Investeringen per jaar'!I228</f>
        <v>1</v>
      </c>
      <c r="K231" s="65"/>
      <c r="L231" s="123">
        <f t="shared" si="33"/>
        <v>2031.5</v>
      </c>
      <c r="M231" s="87">
        <f t="shared" si="34"/>
        <v>29776.689800000007</v>
      </c>
      <c r="N231" s="117">
        <f t="shared" si="35"/>
        <v>9.5</v>
      </c>
      <c r="O231" s="87" t="b">
        <f t="shared" si="36"/>
        <v>0</v>
      </c>
      <c r="P231" s="117">
        <f>INDEX('2. Reguleringsparameters'!$D$44:$E$50,MATCH(C231,'2. Reguleringsparameters'!$B$44:$B$50,0),MATCH(D231,'2. Reguleringsparameters'!$D$43:$E$43,0))</f>
        <v>0.5</v>
      </c>
      <c r="Q231" s="65"/>
      <c r="R231" s="87">
        <f t="shared" si="38"/>
        <v>3134.3884000000007</v>
      </c>
      <c r="S231" s="87">
        <f t="shared" si="38"/>
        <v>3134.3884000000003</v>
      </c>
      <c r="T231" s="87">
        <f t="shared" si="38"/>
        <v>3134.3884000000003</v>
      </c>
      <c r="U231" s="87">
        <f t="shared" si="38"/>
        <v>3134.3884000000003</v>
      </c>
      <c r="V231" s="87">
        <f t="shared" si="38"/>
        <v>3134.3884000000003</v>
      </c>
      <c r="W231" s="87">
        <f t="shared" si="38"/>
        <v>3134.3884000000003</v>
      </c>
      <c r="X231" s="87">
        <f t="shared" si="38"/>
        <v>3134.3884000000003</v>
      </c>
      <c r="Y231" s="87">
        <f t="shared" si="38"/>
        <v>3134.3884000000003</v>
      </c>
      <c r="Z231" s="87">
        <f t="shared" si="38"/>
        <v>3134.3884000000003</v>
      </c>
      <c r="AA231" s="87">
        <f t="shared" si="38"/>
        <v>3134.3884000000003</v>
      </c>
      <c r="AB231" s="87">
        <f t="shared" si="38"/>
        <v>3134.3884000000003</v>
      </c>
      <c r="AC231" s="87">
        <f t="shared" si="38"/>
        <v>3761.2660800000012</v>
      </c>
      <c r="AD231" s="87">
        <f t="shared" si="38"/>
        <v>3286.1587856842116</v>
      </c>
      <c r="AE231" s="87">
        <f t="shared" si="38"/>
        <v>3030.5686579087724</v>
      </c>
      <c r="AF231" s="87">
        <f t="shared" si="38"/>
        <v>3030.5686579087724</v>
      </c>
      <c r="AG231" s="87">
        <f t="shared" si="38"/>
        <v>3030.5686579087724</v>
      </c>
      <c r="AI231" s="149"/>
      <c r="AJ231" s="128"/>
    </row>
    <row r="232" spans="2:36" s="132" customFormat="1" x14ac:dyDescent="0.2">
      <c r="B232" s="86">
        <f>'3. Investeringen'!B229</f>
        <v>215</v>
      </c>
      <c r="C232" s="86" t="str">
        <f>'3. Investeringen'!C229</f>
        <v>Nieuwe investeringen</v>
      </c>
      <c r="D232" s="86" t="str">
        <f>'3. Investeringen'!F229</f>
        <v>TD</v>
      </c>
      <c r="E232" s="121">
        <f>'3. Investeringen'!K229</f>
        <v>2006</v>
      </c>
      <c r="F232" s="173">
        <f>'3. Investeringen'!M229</f>
        <v>0.5</v>
      </c>
      <c r="G232" s="121">
        <f>'3. Investeringen'!N229</f>
        <v>2011</v>
      </c>
      <c r="H232" s="86">
        <f>'3. Investeringen'!O229</f>
        <v>2549.75</v>
      </c>
      <c r="I232" s="65"/>
      <c r="J232" s="86">
        <f>'6. Investeringen per jaar'!I229</f>
        <v>1</v>
      </c>
      <c r="K232" s="65"/>
      <c r="L232" s="123">
        <f t="shared" si="33"/>
        <v>2011.5</v>
      </c>
      <c r="M232" s="87">
        <f t="shared" si="34"/>
        <v>0</v>
      </c>
      <c r="N232" s="117">
        <f t="shared" si="35"/>
        <v>0</v>
      </c>
      <c r="O232" s="87" t="b">
        <f t="shared" si="36"/>
        <v>0</v>
      </c>
      <c r="P232" s="117">
        <f>INDEX('2. Reguleringsparameters'!$D$44:$E$50,MATCH(C232,'2. Reguleringsparameters'!$B$44:$B$50,0),MATCH(D232,'2. Reguleringsparameters'!$D$43:$E$43,0))</f>
        <v>0.5</v>
      </c>
      <c r="Q232" s="65"/>
      <c r="R232" s="87">
        <f t="shared" si="38"/>
        <v>2549.75</v>
      </c>
      <c r="S232" s="87">
        <f t="shared" si="38"/>
        <v>0</v>
      </c>
      <c r="T232" s="87">
        <f t="shared" si="38"/>
        <v>0</v>
      </c>
      <c r="U232" s="87">
        <f t="shared" si="38"/>
        <v>0</v>
      </c>
      <c r="V232" s="87">
        <f t="shared" si="38"/>
        <v>0</v>
      </c>
      <c r="W232" s="87">
        <f t="shared" si="38"/>
        <v>0</v>
      </c>
      <c r="X232" s="87">
        <f t="shared" si="38"/>
        <v>0</v>
      </c>
      <c r="Y232" s="87">
        <f t="shared" si="38"/>
        <v>0</v>
      </c>
      <c r="Z232" s="87">
        <f t="shared" si="38"/>
        <v>0</v>
      </c>
      <c r="AA232" s="87">
        <f t="shared" si="38"/>
        <v>0</v>
      </c>
      <c r="AB232" s="87">
        <f t="shared" si="38"/>
        <v>0</v>
      </c>
      <c r="AC232" s="87">
        <f t="shared" si="38"/>
        <v>0</v>
      </c>
      <c r="AD232" s="87">
        <f t="shared" si="38"/>
        <v>0</v>
      </c>
      <c r="AE232" s="87">
        <f t="shared" si="38"/>
        <v>0</v>
      </c>
      <c r="AF232" s="87">
        <f t="shared" si="38"/>
        <v>0</v>
      </c>
      <c r="AG232" s="87">
        <f t="shared" si="38"/>
        <v>0</v>
      </c>
      <c r="AI232" s="149"/>
      <c r="AJ232" s="128"/>
    </row>
    <row r="233" spans="2:36" s="132" customFormat="1" x14ac:dyDescent="0.2">
      <c r="B233" s="86">
        <f>'3. Investeringen'!B230</f>
        <v>216</v>
      </c>
      <c r="C233" s="86" t="str">
        <f>'3. Investeringen'!C230</f>
        <v>Nieuwe investeringen</v>
      </c>
      <c r="D233" s="86" t="str">
        <f>'3. Investeringen'!F230</f>
        <v>TD</v>
      </c>
      <c r="E233" s="121">
        <f>'3. Investeringen'!K230</f>
        <v>2007</v>
      </c>
      <c r="F233" s="173">
        <f>'3. Investeringen'!M230</f>
        <v>51.5</v>
      </c>
      <c r="G233" s="121">
        <f>'3. Investeringen'!N230</f>
        <v>2011</v>
      </c>
      <c r="H233" s="86">
        <f>'3. Investeringen'!O230</f>
        <v>350883.4611818181</v>
      </c>
      <c r="I233" s="65"/>
      <c r="J233" s="86">
        <f>'6. Investeringen per jaar'!I230</f>
        <v>1</v>
      </c>
      <c r="K233" s="65"/>
      <c r="L233" s="123">
        <f t="shared" si="33"/>
        <v>2062.5</v>
      </c>
      <c r="M233" s="87">
        <f t="shared" si="34"/>
        <v>275937.47918181808</v>
      </c>
      <c r="N233" s="117">
        <f t="shared" si="35"/>
        <v>40.5</v>
      </c>
      <c r="O233" s="87" t="b">
        <f t="shared" si="36"/>
        <v>0</v>
      </c>
      <c r="P233" s="117">
        <f>INDEX('2. Reguleringsparameters'!$D$44:$E$50,MATCH(C233,'2. Reguleringsparameters'!$B$44:$B$50,0),MATCH(D233,'2. Reguleringsparameters'!$D$43:$E$43,0))</f>
        <v>0.5</v>
      </c>
      <c r="Q233" s="65"/>
      <c r="R233" s="87">
        <f t="shared" si="38"/>
        <v>6813.2710909090893</v>
      </c>
      <c r="S233" s="87">
        <f t="shared" si="38"/>
        <v>6813.2710909090893</v>
      </c>
      <c r="T233" s="87">
        <f t="shared" si="38"/>
        <v>6813.2710909090893</v>
      </c>
      <c r="U233" s="87">
        <f t="shared" si="38"/>
        <v>6813.2710909090893</v>
      </c>
      <c r="V233" s="87">
        <f t="shared" si="38"/>
        <v>6813.2710909090893</v>
      </c>
      <c r="W233" s="87">
        <f t="shared" si="38"/>
        <v>6813.2710909090893</v>
      </c>
      <c r="X233" s="87">
        <f t="shared" si="38"/>
        <v>6813.2710909090893</v>
      </c>
      <c r="Y233" s="87">
        <f t="shared" si="38"/>
        <v>6813.2710909090893</v>
      </c>
      <c r="Z233" s="87">
        <f t="shared" si="38"/>
        <v>6813.2710909090893</v>
      </c>
      <c r="AA233" s="87">
        <f t="shared" si="38"/>
        <v>6813.2710909090893</v>
      </c>
      <c r="AB233" s="87">
        <f t="shared" si="38"/>
        <v>6813.2710909090893</v>
      </c>
      <c r="AC233" s="87">
        <f t="shared" si="38"/>
        <v>8175.9253090909051</v>
      </c>
      <c r="AD233" s="87">
        <f t="shared" si="38"/>
        <v>7933.675670303026</v>
      </c>
      <c r="AE233" s="87">
        <f t="shared" si="38"/>
        <v>7698.603798590344</v>
      </c>
      <c r="AF233" s="87">
        <f t="shared" si="38"/>
        <v>7470.4970193728523</v>
      </c>
      <c r="AG233" s="87">
        <f t="shared" si="38"/>
        <v>7249.1489595395824</v>
      </c>
      <c r="AI233" s="149"/>
      <c r="AJ233" s="128"/>
    </row>
    <row r="234" spans="2:36" s="132" customFormat="1" x14ac:dyDescent="0.2">
      <c r="B234" s="86">
        <f>'3. Investeringen'!B231</f>
        <v>217</v>
      </c>
      <c r="C234" s="86" t="str">
        <f>'3. Investeringen'!C231</f>
        <v>Nieuwe investeringen</v>
      </c>
      <c r="D234" s="86" t="str">
        <f>'3. Investeringen'!F231</f>
        <v>TD</v>
      </c>
      <c r="E234" s="121">
        <f>'3. Investeringen'!K231</f>
        <v>2007</v>
      </c>
      <c r="F234" s="173">
        <f>'3. Investeringen'!M231</f>
        <v>41.5</v>
      </c>
      <c r="G234" s="121">
        <f>'3. Investeringen'!N231</f>
        <v>2011</v>
      </c>
      <c r="H234" s="86">
        <f>'3. Investeringen'!O231</f>
        <v>1183576.0160000001</v>
      </c>
      <c r="I234" s="65"/>
      <c r="J234" s="86">
        <f>'6. Investeringen per jaar'!I231</f>
        <v>1</v>
      </c>
      <c r="K234" s="65"/>
      <c r="L234" s="123">
        <f t="shared" si="33"/>
        <v>2052.5</v>
      </c>
      <c r="M234" s="87">
        <f t="shared" si="34"/>
        <v>869857.07200000004</v>
      </c>
      <c r="N234" s="117">
        <f t="shared" si="35"/>
        <v>30.5</v>
      </c>
      <c r="O234" s="87" t="b">
        <f t="shared" si="36"/>
        <v>0</v>
      </c>
      <c r="P234" s="117">
        <f>INDEX('2. Reguleringsparameters'!$D$44:$E$50,MATCH(C234,'2. Reguleringsparameters'!$B$44:$B$50,0),MATCH(D234,'2. Reguleringsparameters'!$D$43:$E$43,0))</f>
        <v>0.5</v>
      </c>
      <c r="Q234" s="65"/>
      <c r="R234" s="87">
        <f t="shared" si="38"/>
        <v>28519.904000000002</v>
      </c>
      <c r="S234" s="87">
        <f t="shared" si="38"/>
        <v>28519.903999999999</v>
      </c>
      <c r="T234" s="87">
        <f t="shared" si="38"/>
        <v>28519.903999999999</v>
      </c>
      <c r="U234" s="87">
        <f t="shared" si="38"/>
        <v>28519.903999999999</v>
      </c>
      <c r="V234" s="87">
        <f t="shared" si="38"/>
        <v>28519.903999999999</v>
      </c>
      <c r="W234" s="87">
        <f t="shared" si="38"/>
        <v>28519.903999999999</v>
      </c>
      <c r="X234" s="87">
        <f t="shared" si="38"/>
        <v>28519.903999999999</v>
      </c>
      <c r="Y234" s="87">
        <f t="shared" si="38"/>
        <v>28519.903999999999</v>
      </c>
      <c r="Z234" s="87">
        <f t="shared" si="38"/>
        <v>28519.903999999999</v>
      </c>
      <c r="AA234" s="87">
        <f t="shared" si="38"/>
        <v>28519.903999999999</v>
      </c>
      <c r="AB234" s="87">
        <f t="shared" si="38"/>
        <v>28519.903999999999</v>
      </c>
      <c r="AC234" s="87">
        <f t="shared" si="38"/>
        <v>34223.8848</v>
      </c>
      <c r="AD234" s="87">
        <f t="shared" si="38"/>
        <v>32877.37129967213</v>
      </c>
      <c r="AE234" s="87">
        <f t="shared" si="38"/>
        <v>31583.835379685028</v>
      </c>
      <c r="AF234" s="87">
        <f t="shared" si="38"/>
        <v>30341.19267622201</v>
      </c>
      <c r="AG234" s="87">
        <f t="shared" si="38"/>
        <v>29147.440833223114</v>
      </c>
      <c r="AI234" s="149"/>
      <c r="AJ234" s="128"/>
    </row>
    <row r="235" spans="2:36" s="132" customFormat="1" x14ac:dyDescent="0.2">
      <c r="B235" s="86">
        <f>'3. Investeringen'!B232</f>
        <v>218</v>
      </c>
      <c r="C235" s="86" t="str">
        <f>'3. Investeringen'!C232</f>
        <v>Nieuwe investeringen</v>
      </c>
      <c r="D235" s="86" t="str">
        <f>'3. Investeringen'!F232</f>
        <v>TD</v>
      </c>
      <c r="E235" s="121">
        <f>'3. Investeringen'!K232</f>
        <v>2007</v>
      </c>
      <c r="F235" s="173">
        <f>'3. Investeringen'!M232</f>
        <v>26.5</v>
      </c>
      <c r="G235" s="121">
        <f>'3. Investeringen'!N232</f>
        <v>2011</v>
      </c>
      <c r="H235" s="86">
        <f>'3. Investeringen'!O232</f>
        <v>149529.27099999998</v>
      </c>
      <c r="I235" s="65"/>
      <c r="J235" s="86">
        <f>'6. Investeringen per jaar'!I232</f>
        <v>1</v>
      </c>
      <c r="K235" s="65"/>
      <c r="L235" s="123">
        <f t="shared" si="33"/>
        <v>2037.5</v>
      </c>
      <c r="M235" s="87">
        <f t="shared" si="34"/>
        <v>87460.516999999963</v>
      </c>
      <c r="N235" s="117">
        <f t="shared" si="35"/>
        <v>15.5</v>
      </c>
      <c r="O235" s="87" t="b">
        <f t="shared" si="36"/>
        <v>0</v>
      </c>
      <c r="P235" s="117">
        <f>INDEX('2. Reguleringsparameters'!$D$44:$E$50,MATCH(C235,'2. Reguleringsparameters'!$B$44:$B$50,0),MATCH(D235,'2. Reguleringsparameters'!$D$43:$E$43,0))</f>
        <v>0.5</v>
      </c>
      <c r="Q235" s="65"/>
      <c r="R235" s="87">
        <f t="shared" si="38"/>
        <v>5642.6139999999996</v>
      </c>
      <c r="S235" s="87">
        <f t="shared" si="38"/>
        <v>5642.6139999999996</v>
      </c>
      <c r="T235" s="87">
        <f t="shared" si="38"/>
        <v>5642.6139999999996</v>
      </c>
      <c r="U235" s="87">
        <f t="shared" si="38"/>
        <v>5642.6139999999996</v>
      </c>
      <c r="V235" s="87">
        <f t="shared" si="38"/>
        <v>5642.6139999999996</v>
      </c>
      <c r="W235" s="87">
        <f t="shared" si="38"/>
        <v>5642.6139999999996</v>
      </c>
      <c r="X235" s="87">
        <f t="shared" si="38"/>
        <v>5642.6139999999996</v>
      </c>
      <c r="Y235" s="87">
        <f t="shared" si="38"/>
        <v>5642.6139999999996</v>
      </c>
      <c r="Z235" s="87">
        <f t="shared" si="38"/>
        <v>5642.6139999999996</v>
      </c>
      <c r="AA235" s="87">
        <f t="shared" si="38"/>
        <v>5642.6139999999996</v>
      </c>
      <c r="AB235" s="87">
        <f t="shared" si="38"/>
        <v>5642.6139999999996</v>
      </c>
      <c r="AC235" s="87">
        <f t="shared" si="38"/>
        <v>6771.1367999999975</v>
      </c>
      <c r="AD235" s="87">
        <f t="shared" si="38"/>
        <v>6246.9197574193531</v>
      </c>
      <c r="AE235" s="87">
        <f t="shared" si="38"/>
        <v>5763.2872600707578</v>
      </c>
      <c r="AF235" s="87">
        <f t="shared" si="38"/>
        <v>5494.3338546007881</v>
      </c>
      <c r="AG235" s="87">
        <f t="shared" si="38"/>
        <v>5494.3338546007881</v>
      </c>
      <c r="AI235" s="149"/>
      <c r="AJ235" s="128"/>
    </row>
    <row r="236" spans="2:36" s="132" customFormat="1" x14ac:dyDescent="0.2">
      <c r="B236" s="86">
        <f>'3. Investeringen'!B233</f>
        <v>219</v>
      </c>
      <c r="C236" s="86" t="str">
        <f>'3. Investeringen'!C233</f>
        <v>Nieuwe investeringen</v>
      </c>
      <c r="D236" s="86" t="str">
        <f>'3. Investeringen'!F233</f>
        <v>TD</v>
      </c>
      <c r="E236" s="121">
        <f>'3. Investeringen'!K233</f>
        <v>2007</v>
      </c>
      <c r="F236" s="173">
        <f>'3. Investeringen'!M233</f>
        <v>21.5</v>
      </c>
      <c r="G236" s="121">
        <f>'3. Investeringen'!N233</f>
        <v>2011</v>
      </c>
      <c r="H236" s="86">
        <f>'3. Investeringen'!O233</f>
        <v>65898.566400000011</v>
      </c>
      <c r="I236" s="65"/>
      <c r="J236" s="86">
        <f>'6. Investeringen per jaar'!I233</f>
        <v>1</v>
      </c>
      <c r="K236" s="65"/>
      <c r="L236" s="123">
        <f t="shared" si="33"/>
        <v>2032.5</v>
      </c>
      <c r="M236" s="87">
        <f t="shared" si="34"/>
        <v>32183.020799999998</v>
      </c>
      <c r="N236" s="117">
        <f t="shared" si="35"/>
        <v>10.5</v>
      </c>
      <c r="O236" s="87" t="b">
        <f t="shared" si="36"/>
        <v>0</v>
      </c>
      <c r="P236" s="117">
        <f>INDEX('2. Reguleringsparameters'!$D$44:$E$50,MATCH(C236,'2. Reguleringsparameters'!$B$44:$B$50,0),MATCH(D236,'2. Reguleringsparameters'!$D$43:$E$43,0))</f>
        <v>0.5</v>
      </c>
      <c r="Q236" s="65"/>
      <c r="R236" s="87">
        <f t="shared" si="38"/>
        <v>3065.0496000000003</v>
      </c>
      <c r="S236" s="87">
        <f t="shared" si="38"/>
        <v>3065.0496000000007</v>
      </c>
      <c r="T236" s="87">
        <f t="shared" si="38"/>
        <v>3065.0496000000007</v>
      </c>
      <c r="U236" s="87">
        <f t="shared" si="38"/>
        <v>3065.0496000000007</v>
      </c>
      <c r="V236" s="87">
        <f t="shared" si="38"/>
        <v>3065.0496000000007</v>
      </c>
      <c r="W236" s="87">
        <f t="shared" si="38"/>
        <v>3065.0496000000007</v>
      </c>
      <c r="X236" s="87">
        <f t="shared" si="38"/>
        <v>3065.0496000000007</v>
      </c>
      <c r="Y236" s="87">
        <f t="shared" si="38"/>
        <v>3065.0496000000007</v>
      </c>
      <c r="Z236" s="87">
        <f t="shared" si="38"/>
        <v>3065.0496000000007</v>
      </c>
      <c r="AA236" s="87">
        <f t="shared" si="38"/>
        <v>3065.0496000000007</v>
      </c>
      <c r="AB236" s="87">
        <f t="shared" si="38"/>
        <v>3065.0496000000007</v>
      </c>
      <c r="AC236" s="87">
        <f t="shared" si="38"/>
        <v>3678.0595199999998</v>
      </c>
      <c r="AD236" s="87">
        <f t="shared" si="38"/>
        <v>3257.7098605714286</v>
      </c>
      <c r="AE236" s="87">
        <f t="shared" si="38"/>
        <v>2970.2648728739496</v>
      </c>
      <c r="AF236" s="87">
        <f t="shared" si="38"/>
        <v>2970.2648728739496</v>
      </c>
      <c r="AG236" s="87">
        <f t="shared" si="38"/>
        <v>2970.2648728739496</v>
      </c>
      <c r="AI236" s="149"/>
      <c r="AJ236" s="128"/>
    </row>
    <row r="237" spans="2:36" s="132" customFormat="1" x14ac:dyDescent="0.2">
      <c r="B237" s="86">
        <f>'3. Investeringen'!B234</f>
        <v>220</v>
      </c>
      <c r="C237" s="86" t="str">
        <f>'3. Investeringen'!C234</f>
        <v>Nieuwe investeringen</v>
      </c>
      <c r="D237" s="86" t="str">
        <f>'3. Investeringen'!F234</f>
        <v>TD</v>
      </c>
      <c r="E237" s="121">
        <f>'3. Investeringen'!K234</f>
        <v>2007</v>
      </c>
      <c r="F237" s="173">
        <f>'3. Investeringen'!M234</f>
        <v>1.5</v>
      </c>
      <c r="G237" s="121">
        <f>'3. Investeringen'!N234</f>
        <v>2011</v>
      </c>
      <c r="H237" s="86">
        <f>'3. Investeringen'!O234</f>
        <v>16847.474999999991</v>
      </c>
      <c r="I237" s="65"/>
      <c r="J237" s="86">
        <f>'6. Investeringen per jaar'!I234</f>
        <v>1</v>
      </c>
      <c r="K237" s="65"/>
      <c r="L237" s="123">
        <f t="shared" si="33"/>
        <v>2012.5</v>
      </c>
      <c r="M237" s="87">
        <f t="shared" si="34"/>
        <v>0</v>
      </c>
      <c r="N237" s="117">
        <f t="shared" si="35"/>
        <v>0</v>
      </c>
      <c r="O237" s="87" t="b">
        <f t="shared" si="36"/>
        <v>0</v>
      </c>
      <c r="P237" s="117">
        <f>INDEX('2. Reguleringsparameters'!$D$44:$E$50,MATCH(C237,'2. Reguleringsparameters'!$B$44:$B$50,0),MATCH(D237,'2. Reguleringsparameters'!$D$43:$E$43,0))</f>
        <v>0.5</v>
      </c>
      <c r="Q237" s="65"/>
      <c r="R237" s="87">
        <f t="shared" si="38"/>
        <v>11231.649999999994</v>
      </c>
      <c r="S237" s="87">
        <f t="shared" si="38"/>
        <v>5615.8249999999971</v>
      </c>
      <c r="T237" s="87">
        <f t="shared" si="38"/>
        <v>0</v>
      </c>
      <c r="U237" s="87">
        <f t="shared" si="38"/>
        <v>0</v>
      </c>
      <c r="V237" s="87">
        <f t="shared" si="38"/>
        <v>0</v>
      </c>
      <c r="W237" s="87">
        <f t="shared" si="38"/>
        <v>0</v>
      </c>
      <c r="X237" s="87">
        <f t="shared" si="38"/>
        <v>0</v>
      </c>
      <c r="Y237" s="87">
        <f t="shared" si="38"/>
        <v>0</v>
      </c>
      <c r="Z237" s="87">
        <f t="shared" si="38"/>
        <v>0</v>
      </c>
      <c r="AA237" s="87">
        <f t="shared" si="38"/>
        <v>0</v>
      </c>
      <c r="AB237" s="87">
        <f t="shared" si="38"/>
        <v>0</v>
      </c>
      <c r="AC237" s="87">
        <f t="shared" si="38"/>
        <v>0</v>
      </c>
      <c r="AD237" s="87">
        <f t="shared" si="38"/>
        <v>0</v>
      </c>
      <c r="AE237" s="87">
        <f t="shared" si="38"/>
        <v>0</v>
      </c>
      <c r="AF237" s="87">
        <f t="shared" si="38"/>
        <v>0</v>
      </c>
      <c r="AG237" s="87">
        <f t="shared" si="38"/>
        <v>0</v>
      </c>
      <c r="AI237" s="149"/>
      <c r="AJ237" s="128"/>
    </row>
    <row r="238" spans="2:36" s="132" customFormat="1" x14ac:dyDescent="0.2">
      <c r="B238" s="86">
        <f>'3. Investeringen'!B235</f>
        <v>221</v>
      </c>
      <c r="C238" s="86" t="str">
        <f>'3. Investeringen'!C235</f>
        <v>Nieuwe investeringen</v>
      </c>
      <c r="D238" s="86" t="str">
        <f>'3. Investeringen'!F235</f>
        <v>TD</v>
      </c>
      <c r="E238" s="121">
        <f>'3. Investeringen'!K235</f>
        <v>2008</v>
      </c>
      <c r="F238" s="173">
        <f>'3. Investeringen'!M235</f>
        <v>52.5</v>
      </c>
      <c r="G238" s="121">
        <f>'3. Investeringen'!N235</f>
        <v>2011</v>
      </c>
      <c r="H238" s="86">
        <f>'3. Investeringen'!O235</f>
        <v>512127.30545454554</v>
      </c>
      <c r="I238" s="65"/>
      <c r="J238" s="86">
        <f>'6. Investeringen per jaar'!I235</f>
        <v>1</v>
      </c>
      <c r="K238" s="65"/>
      <c r="L238" s="123">
        <f t="shared" si="33"/>
        <v>2063.5</v>
      </c>
      <c r="M238" s="87">
        <f t="shared" si="34"/>
        <v>404824.44145454554</v>
      </c>
      <c r="N238" s="117">
        <f t="shared" si="35"/>
        <v>41.5</v>
      </c>
      <c r="O238" s="87" t="b">
        <f t="shared" si="36"/>
        <v>0</v>
      </c>
      <c r="P238" s="117">
        <f>INDEX('2. Reguleringsparameters'!$D$44:$E$50,MATCH(C238,'2. Reguleringsparameters'!$B$44:$B$50,0),MATCH(D238,'2. Reguleringsparameters'!$D$43:$E$43,0))</f>
        <v>0.5</v>
      </c>
      <c r="Q238" s="65"/>
      <c r="R238" s="87">
        <f t="shared" ref="R238:AG247" si="39">$J238*IF($O238,-1,1)*
IF(OR(R$10&gt;$L238,R$10&lt;$E238,$F238=0),0,
IF(R$10&lt;2022,
IF($E238&lt;2011,
VDB(
ABS($H238),
0,
$F238,
R$10-$G238,
IF(R$10-$G238+1&lt;$F238,R$10-$G238+1,$F238),
1),
VDB(
ABS($H238),
0,
$F238,
MAX(0,R$10-$G238-$P238),
IF(R$10-$G238-$P238+1&lt;$F238,R$10-$G238-$P238+1,$F238),
1)),
IF($E238&lt;2022,
VDB(
ABS($M238),
0,
$N238,
R$10-2022,
IF(R$10-2022+1&lt;$N238,R$10-2022+1,$N238),
$G$12),
VDB(
ABS($M238),
0,
$N238,
MAX(0,R$10-2022-$P238),
IF(R$10-2022-$P238+1&lt;$N238,R$10-2022-$P238+1,$N238),
$G$12))
))</f>
        <v>9754.8058181818215</v>
      </c>
      <c r="S238" s="87">
        <f t="shared" si="39"/>
        <v>9754.8058181818196</v>
      </c>
      <c r="T238" s="87">
        <f t="shared" si="39"/>
        <v>9754.8058181818196</v>
      </c>
      <c r="U238" s="87">
        <f t="shared" si="39"/>
        <v>9754.8058181818196</v>
      </c>
      <c r="V238" s="87">
        <f t="shared" si="39"/>
        <v>9754.8058181818196</v>
      </c>
      <c r="W238" s="87">
        <f t="shared" si="39"/>
        <v>9754.8058181818196</v>
      </c>
      <c r="X238" s="87">
        <f t="shared" si="39"/>
        <v>9754.8058181818196</v>
      </c>
      <c r="Y238" s="87">
        <f t="shared" si="39"/>
        <v>9754.8058181818196</v>
      </c>
      <c r="Z238" s="87">
        <f t="shared" si="39"/>
        <v>9754.8058181818196</v>
      </c>
      <c r="AA238" s="87">
        <f t="shared" si="39"/>
        <v>9754.8058181818196</v>
      </c>
      <c r="AB238" s="87">
        <f t="shared" si="39"/>
        <v>9754.8058181818196</v>
      </c>
      <c r="AC238" s="87">
        <f t="shared" si="39"/>
        <v>11705.766981818184</v>
      </c>
      <c r="AD238" s="87">
        <f t="shared" si="39"/>
        <v>11367.286972705368</v>
      </c>
      <c r="AE238" s="87">
        <f t="shared" si="39"/>
        <v>11038.594337350032</v>
      </c>
      <c r="AF238" s="87">
        <f t="shared" si="39"/>
        <v>10719.406067354368</v>
      </c>
      <c r="AG238" s="87">
        <f t="shared" si="39"/>
        <v>10409.447337695929</v>
      </c>
      <c r="AI238" s="149"/>
      <c r="AJ238" s="128"/>
    </row>
    <row r="239" spans="2:36" s="132" customFormat="1" x14ac:dyDescent="0.2">
      <c r="B239" s="86">
        <f>'3. Investeringen'!B236</f>
        <v>222</v>
      </c>
      <c r="C239" s="86" t="str">
        <f>'3. Investeringen'!C236</f>
        <v>Nieuwe investeringen</v>
      </c>
      <c r="D239" s="86" t="str">
        <f>'3. Investeringen'!F236</f>
        <v>TD</v>
      </c>
      <c r="E239" s="121">
        <f>'3. Investeringen'!K236</f>
        <v>2008</v>
      </c>
      <c r="F239" s="173">
        <f>'3. Investeringen'!M236</f>
        <v>42.5</v>
      </c>
      <c r="G239" s="121">
        <f>'3. Investeringen'!N236</f>
        <v>2011</v>
      </c>
      <c r="H239" s="86">
        <f>'3. Investeringen'!O236</f>
        <v>1183840.1066666667</v>
      </c>
      <c r="I239" s="65"/>
      <c r="J239" s="86">
        <f>'6. Investeringen per jaar'!I236</f>
        <v>1</v>
      </c>
      <c r="K239" s="65"/>
      <c r="L239" s="123">
        <f t="shared" si="33"/>
        <v>2053.5</v>
      </c>
      <c r="M239" s="87">
        <f t="shared" si="34"/>
        <v>877434.43200000015</v>
      </c>
      <c r="N239" s="117">
        <f t="shared" si="35"/>
        <v>31.5</v>
      </c>
      <c r="O239" s="87" t="b">
        <f t="shared" si="36"/>
        <v>0</v>
      </c>
      <c r="P239" s="117">
        <f>INDEX('2. Reguleringsparameters'!$D$44:$E$50,MATCH(C239,'2. Reguleringsparameters'!$B$44:$B$50,0),MATCH(D239,'2. Reguleringsparameters'!$D$43:$E$43,0))</f>
        <v>0.5</v>
      </c>
      <c r="Q239" s="65"/>
      <c r="R239" s="87">
        <f t="shared" si="39"/>
        <v>27855.061333333335</v>
      </c>
      <c r="S239" s="87">
        <f t="shared" si="39"/>
        <v>27855.061333333331</v>
      </c>
      <c r="T239" s="87">
        <f t="shared" si="39"/>
        <v>27855.061333333331</v>
      </c>
      <c r="U239" s="87">
        <f t="shared" si="39"/>
        <v>27855.061333333331</v>
      </c>
      <c r="V239" s="87">
        <f t="shared" si="39"/>
        <v>27855.061333333331</v>
      </c>
      <c r="W239" s="87">
        <f t="shared" si="39"/>
        <v>27855.061333333331</v>
      </c>
      <c r="X239" s="87">
        <f t="shared" si="39"/>
        <v>27855.061333333331</v>
      </c>
      <c r="Y239" s="87">
        <f t="shared" si="39"/>
        <v>27855.061333333331</v>
      </c>
      <c r="Z239" s="87">
        <f t="shared" si="39"/>
        <v>27855.061333333331</v>
      </c>
      <c r="AA239" s="87">
        <f t="shared" si="39"/>
        <v>27855.061333333331</v>
      </c>
      <c r="AB239" s="87">
        <f t="shared" si="39"/>
        <v>27855.061333333331</v>
      </c>
      <c r="AC239" s="87">
        <f t="shared" si="39"/>
        <v>33426.073600000003</v>
      </c>
      <c r="AD239" s="87">
        <f t="shared" si="39"/>
        <v>32152.69936761905</v>
      </c>
      <c r="AE239" s="87">
        <f t="shared" si="39"/>
        <v>30927.834629804995</v>
      </c>
      <c r="AF239" s="87">
        <f t="shared" si="39"/>
        <v>29749.631405812423</v>
      </c>
      <c r="AG239" s="87">
        <f t="shared" si="39"/>
        <v>28616.312114162425</v>
      </c>
      <c r="AI239" s="149"/>
      <c r="AJ239" s="128"/>
    </row>
    <row r="240" spans="2:36" s="132" customFormat="1" x14ac:dyDescent="0.2">
      <c r="B240" s="86">
        <f>'3. Investeringen'!B237</f>
        <v>223</v>
      </c>
      <c r="C240" s="86" t="str">
        <f>'3. Investeringen'!C237</f>
        <v>Nieuwe investeringen</v>
      </c>
      <c r="D240" s="86" t="str">
        <f>'3. Investeringen'!F237</f>
        <v>TD</v>
      </c>
      <c r="E240" s="121">
        <f>'3. Investeringen'!K237</f>
        <v>2008</v>
      </c>
      <c r="F240" s="173">
        <f>'3. Investeringen'!M237</f>
        <v>27.5</v>
      </c>
      <c r="G240" s="121">
        <f>'3. Investeringen'!N237</f>
        <v>2011</v>
      </c>
      <c r="H240" s="86">
        <f>'3. Investeringen'!O237</f>
        <v>89477.987500000003</v>
      </c>
      <c r="I240" s="65"/>
      <c r="J240" s="86">
        <f>'6. Investeringen per jaar'!I237</f>
        <v>1</v>
      </c>
      <c r="K240" s="65"/>
      <c r="L240" s="123">
        <f t="shared" si="33"/>
        <v>2038.5</v>
      </c>
      <c r="M240" s="87">
        <f t="shared" si="34"/>
        <v>53686.792500000003</v>
      </c>
      <c r="N240" s="117">
        <f t="shared" si="35"/>
        <v>16.5</v>
      </c>
      <c r="O240" s="87" t="b">
        <f t="shared" si="36"/>
        <v>0</v>
      </c>
      <c r="P240" s="117">
        <f>INDEX('2. Reguleringsparameters'!$D$44:$E$50,MATCH(C240,'2. Reguleringsparameters'!$B$44:$B$50,0),MATCH(D240,'2. Reguleringsparameters'!$D$43:$E$43,0))</f>
        <v>0.5</v>
      </c>
      <c r="Q240" s="65"/>
      <c r="R240" s="87">
        <f t="shared" si="39"/>
        <v>3253.7449999999999</v>
      </c>
      <c r="S240" s="87">
        <f t="shared" si="39"/>
        <v>3253.7450000000003</v>
      </c>
      <c r="T240" s="87">
        <f t="shared" si="39"/>
        <v>3253.7450000000003</v>
      </c>
      <c r="U240" s="87">
        <f t="shared" si="39"/>
        <v>3253.7450000000003</v>
      </c>
      <c r="V240" s="87">
        <f t="shared" si="39"/>
        <v>3253.7450000000003</v>
      </c>
      <c r="W240" s="87">
        <f t="shared" si="39"/>
        <v>3253.7450000000003</v>
      </c>
      <c r="X240" s="87">
        <f t="shared" si="39"/>
        <v>3253.7450000000003</v>
      </c>
      <c r="Y240" s="87">
        <f t="shared" si="39"/>
        <v>3253.7450000000003</v>
      </c>
      <c r="Z240" s="87">
        <f t="shared" si="39"/>
        <v>3253.7450000000003</v>
      </c>
      <c r="AA240" s="87">
        <f t="shared" si="39"/>
        <v>3253.7450000000003</v>
      </c>
      <c r="AB240" s="87">
        <f t="shared" si="39"/>
        <v>3253.7450000000003</v>
      </c>
      <c r="AC240" s="87">
        <f t="shared" si="39"/>
        <v>3904.4940000000001</v>
      </c>
      <c r="AD240" s="87">
        <f t="shared" si="39"/>
        <v>3620.5308</v>
      </c>
      <c r="AE240" s="87">
        <f t="shared" si="39"/>
        <v>3357.2194690909091</v>
      </c>
      <c r="AF240" s="87">
        <f t="shared" si="39"/>
        <v>3170.7072763636365</v>
      </c>
      <c r="AG240" s="87">
        <f t="shared" si="39"/>
        <v>3170.7072763636365</v>
      </c>
      <c r="AI240" s="149"/>
      <c r="AJ240" s="128"/>
    </row>
    <row r="241" spans="2:36" s="132" customFormat="1" x14ac:dyDescent="0.2">
      <c r="B241" s="86">
        <f>'3. Investeringen'!B238</f>
        <v>224</v>
      </c>
      <c r="C241" s="86" t="str">
        <f>'3. Investeringen'!C238</f>
        <v>Nieuwe investeringen</v>
      </c>
      <c r="D241" s="86" t="str">
        <f>'3. Investeringen'!F238</f>
        <v>TD</v>
      </c>
      <c r="E241" s="121">
        <f>'3. Investeringen'!K238</f>
        <v>2008</v>
      </c>
      <c r="F241" s="173">
        <f>'3. Investeringen'!M238</f>
        <v>22.5</v>
      </c>
      <c r="G241" s="121">
        <f>'3. Investeringen'!N238</f>
        <v>2011</v>
      </c>
      <c r="H241" s="86">
        <f>'3. Investeringen'!O238</f>
        <v>153491.58000000002</v>
      </c>
      <c r="I241" s="65"/>
      <c r="J241" s="86">
        <f>'6. Investeringen per jaar'!I238</f>
        <v>1</v>
      </c>
      <c r="K241" s="65"/>
      <c r="L241" s="123">
        <f t="shared" si="33"/>
        <v>2033.5</v>
      </c>
      <c r="M241" s="87">
        <f t="shared" si="34"/>
        <v>78451.252000000022</v>
      </c>
      <c r="N241" s="117">
        <f t="shared" si="35"/>
        <v>11.5</v>
      </c>
      <c r="O241" s="87" t="b">
        <f t="shared" si="36"/>
        <v>0</v>
      </c>
      <c r="P241" s="117">
        <f>INDEX('2. Reguleringsparameters'!$D$44:$E$50,MATCH(C241,'2. Reguleringsparameters'!$B$44:$B$50,0),MATCH(D241,'2. Reguleringsparameters'!$D$43:$E$43,0))</f>
        <v>0.5</v>
      </c>
      <c r="Q241" s="65"/>
      <c r="R241" s="87">
        <f t="shared" si="39"/>
        <v>6821.8480000000009</v>
      </c>
      <c r="S241" s="87">
        <f t="shared" si="39"/>
        <v>6821.8480000000009</v>
      </c>
      <c r="T241" s="87">
        <f t="shared" si="39"/>
        <v>6821.8480000000009</v>
      </c>
      <c r="U241" s="87">
        <f t="shared" si="39"/>
        <v>6821.8480000000009</v>
      </c>
      <c r="V241" s="87">
        <f t="shared" si="39"/>
        <v>6821.8480000000009</v>
      </c>
      <c r="W241" s="87">
        <f t="shared" si="39"/>
        <v>6821.8480000000009</v>
      </c>
      <c r="X241" s="87">
        <f t="shared" si="39"/>
        <v>6821.8480000000009</v>
      </c>
      <c r="Y241" s="87">
        <f t="shared" si="39"/>
        <v>6821.8480000000009</v>
      </c>
      <c r="Z241" s="87">
        <f t="shared" si="39"/>
        <v>6821.8480000000009</v>
      </c>
      <c r="AA241" s="87">
        <f t="shared" si="39"/>
        <v>6821.8480000000009</v>
      </c>
      <c r="AB241" s="87">
        <f t="shared" si="39"/>
        <v>6821.8480000000009</v>
      </c>
      <c r="AC241" s="87">
        <f t="shared" si="39"/>
        <v>8186.2176000000018</v>
      </c>
      <c r="AD241" s="87">
        <f t="shared" si="39"/>
        <v>7332.003589565219</v>
      </c>
      <c r="AE241" s="87">
        <f t="shared" si="39"/>
        <v>6624.5295589931366</v>
      </c>
      <c r="AF241" s="87">
        <f t="shared" si="39"/>
        <v>6624.5295589931366</v>
      </c>
      <c r="AG241" s="87">
        <f t="shared" si="39"/>
        <v>6624.5295589931366</v>
      </c>
      <c r="AI241" s="149"/>
      <c r="AJ241" s="128"/>
    </row>
    <row r="242" spans="2:36" s="132" customFormat="1" x14ac:dyDescent="0.2">
      <c r="B242" s="86">
        <f>'3. Investeringen'!B239</f>
        <v>225</v>
      </c>
      <c r="C242" s="86" t="str">
        <f>'3. Investeringen'!C239</f>
        <v>Nieuwe investeringen</v>
      </c>
      <c r="D242" s="86" t="str">
        <f>'3. Investeringen'!F239</f>
        <v>TD</v>
      </c>
      <c r="E242" s="121">
        <f>'3. Investeringen'!K239</f>
        <v>2008</v>
      </c>
      <c r="F242" s="173">
        <f>'3. Investeringen'!M239</f>
        <v>2.5</v>
      </c>
      <c r="G242" s="121">
        <f>'3. Investeringen'!N239</f>
        <v>2011</v>
      </c>
      <c r="H242" s="86">
        <f>'3. Investeringen'!O239</f>
        <v>174012.13250000001</v>
      </c>
      <c r="I242" s="65"/>
      <c r="J242" s="86">
        <f>'6. Investeringen per jaar'!I239</f>
        <v>1</v>
      </c>
      <c r="K242" s="65"/>
      <c r="L242" s="123">
        <f t="shared" si="33"/>
        <v>2013.5</v>
      </c>
      <c r="M242" s="87">
        <f t="shared" si="34"/>
        <v>0</v>
      </c>
      <c r="N242" s="117">
        <f t="shared" si="35"/>
        <v>0</v>
      </c>
      <c r="O242" s="87" t="b">
        <f t="shared" si="36"/>
        <v>0</v>
      </c>
      <c r="P242" s="117">
        <f>INDEX('2. Reguleringsparameters'!$D$44:$E$50,MATCH(C242,'2. Reguleringsparameters'!$B$44:$B$50,0),MATCH(D242,'2. Reguleringsparameters'!$D$43:$E$43,0))</f>
        <v>0.5</v>
      </c>
      <c r="Q242" s="65"/>
      <c r="R242" s="87">
        <f t="shared" si="39"/>
        <v>69604.853000000003</v>
      </c>
      <c r="S242" s="87">
        <f t="shared" si="39"/>
        <v>69604.853000000003</v>
      </c>
      <c r="T242" s="87">
        <f t="shared" si="39"/>
        <v>34802.426500000001</v>
      </c>
      <c r="U242" s="87">
        <f t="shared" si="39"/>
        <v>0</v>
      </c>
      <c r="V242" s="87">
        <f t="shared" si="39"/>
        <v>0</v>
      </c>
      <c r="W242" s="87">
        <f t="shared" si="39"/>
        <v>0</v>
      </c>
      <c r="X242" s="87">
        <f t="shared" si="39"/>
        <v>0</v>
      </c>
      <c r="Y242" s="87">
        <f t="shared" si="39"/>
        <v>0</v>
      </c>
      <c r="Z242" s="87">
        <f t="shared" si="39"/>
        <v>0</v>
      </c>
      <c r="AA242" s="87">
        <f t="shared" si="39"/>
        <v>0</v>
      </c>
      <c r="AB242" s="87">
        <f t="shared" si="39"/>
        <v>0</v>
      </c>
      <c r="AC242" s="87">
        <f t="shared" si="39"/>
        <v>0</v>
      </c>
      <c r="AD242" s="87">
        <f t="shared" si="39"/>
        <v>0</v>
      </c>
      <c r="AE242" s="87">
        <f t="shared" si="39"/>
        <v>0</v>
      </c>
      <c r="AF242" s="87">
        <f t="shared" si="39"/>
        <v>0</v>
      </c>
      <c r="AG242" s="87">
        <f t="shared" si="39"/>
        <v>0</v>
      </c>
      <c r="AI242" s="149"/>
      <c r="AJ242" s="128"/>
    </row>
    <row r="243" spans="2:36" s="132" customFormat="1" x14ac:dyDescent="0.2">
      <c r="B243" s="86">
        <f>'3. Investeringen'!B240</f>
        <v>226</v>
      </c>
      <c r="C243" s="86" t="str">
        <f>'3. Investeringen'!C240</f>
        <v>Nieuwe investeringen</v>
      </c>
      <c r="D243" s="86" t="str">
        <f>'3. Investeringen'!F240</f>
        <v>TD</v>
      </c>
      <c r="E243" s="121">
        <f>'3. Investeringen'!K240</f>
        <v>2009</v>
      </c>
      <c r="F243" s="173">
        <f>'3. Investeringen'!M240</f>
        <v>53.5</v>
      </c>
      <c r="G243" s="121">
        <f>'3. Investeringen'!N240</f>
        <v>2011</v>
      </c>
      <c r="H243" s="86">
        <f>'3. Investeringen'!O240</f>
        <v>-6641.5289090909318</v>
      </c>
      <c r="I243" s="65"/>
      <c r="J243" s="86">
        <f>'6. Investeringen per jaar'!I240</f>
        <v>1</v>
      </c>
      <c r="K243" s="65"/>
      <c r="L243" s="123">
        <f t="shared" si="33"/>
        <v>2064.5</v>
      </c>
      <c r="M243" s="87">
        <f t="shared" si="34"/>
        <v>-5275.9809090909275</v>
      </c>
      <c r="N243" s="117">
        <f t="shared" si="35"/>
        <v>42.5</v>
      </c>
      <c r="O243" s="87" t="b">
        <f t="shared" si="36"/>
        <v>1</v>
      </c>
      <c r="P243" s="117">
        <f>INDEX('2. Reguleringsparameters'!$D$44:$E$50,MATCH(C243,'2. Reguleringsparameters'!$B$44:$B$50,0),MATCH(D243,'2. Reguleringsparameters'!$D$43:$E$43,0))</f>
        <v>0.5</v>
      </c>
      <c r="Q243" s="65"/>
      <c r="R243" s="87">
        <f t="shared" si="39"/>
        <v>-124.1407272727277</v>
      </c>
      <c r="S243" s="87">
        <f t="shared" si="39"/>
        <v>-124.1407272727277</v>
      </c>
      <c r="T243" s="87">
        <f t="shared" si="39"/>
        <v>-124.1407272727277</v>
      </c>
      <c r="U243" s="87">
        <f t="shared" si="39"/>
        <v>-124.1407272727277</v>
      </c>
      <c r="V243" s="87">
        <f t="shared" si="39"/>
        <v>-124.1407272727277</v>
      </c>
      <c r="W243" s="87">
        <f t="shared" si="39"/>
        <v>-124.1407272727277</v>
      </c>
      <c r="X243" s="87">
        <f t="shared" si="39"/>
        <v>-124.1407272727277</v>
      </c>
      <c r="Y243" s="87">
        <f t="shared" si="39"/>
        <v>-124.1407272727277</v>
      </c>
      <c r="Z243" s="87">
        <f t="shared" si="39"/>
        <v>-124.1407272727277</v>
      </c>
      <c r="AA243" s="87">
        <f t="shared" si="39"/>
        <v>-124.1407272727277</v>
      </c>
      <c r="AB243" s="87">
        <f t="shared" si="39"/>
        <v>-124.1407272727277</v>
      </c>
      <c r="AC243" s="87">
        <f t="shared" si="39"/>
        <v>-148.96887272727324</v>
      </c>
      <c r="AD243" s="87">
        <f t="shared" si="39"/>
        <v>-144.76269279144435</v>
      </c>
      <c r="AE243" s="87">
        <f t="shared" si="39"/>
        <v>-140.67527558321532</v>
      </c>
      <c r="AF243" s="87">
        <f t="shared" si="39"/>
        <v>-136.70326780204221</v>
      </c>
      <c r="AG243" s="87">
        <f t="shared" si="39"/>
        <v>-132.84341082880806</v>
      </c>
      <c r="AI243" s="149"/>
      <c r="AJ243" s="128"/>
    </row>
    <row r="244" spans="2:36" s="132" customFormat="1" x14ac:dyDescent="0.2">
      <c r="B244" s="86">
        <f>'3. Investeringen'!B241</f>
        <v>227</v>
      </c>
      <c r="C244" s="86" t="str">
        <f>'3. Investeringen'!C241</f>
        <v>Nieuwe investeringen</v>
      </c>
      <c r="D244" s="86" t="str">
        <f>'3. Investeringen'!F241</f>
        <v>TD</v>
      </c>
      <c r="E244" s="121">
        <f>'3. Investeringen'!K241</f>
        <v>2009</v>
      </c>
      <c r="F244" s="173">
        <f>'3. Investeringen'!M241</f>
        <v>43.5</v>
      </c>
      <c r="G244" s="121">
        <f>'3. Investeringen'!N241</f>
        <v>2011</v>
      </c>
      <c r="H244" s="86">
        <f>'3. Investeringen'!O241</f>
        <v>915088.19466666668</v>
      </c>
      <c r="I244" s="65"/>
      <c r="J244" s="86">
        <f>'6. Investeringen per jaar'!I241</f>
        <v>1</v>
      </c>
      <c r="K244" s="65"/>
      <c r="L244" s="123">
        <f t="shared" si="33"/>
        <v>2054.5</v>
      </c>
      <c r="M244" s="87">
        <f t="shared" si="34"/>
        <v>683686.58222222223</v>
      </c>
      <c r="N244" s="117">
        <f t="shared" si="35"/>
        <v>32.5</v>
      </c>
      <c r="O244" s="87" t="b">
        <f t="shared" si="36"/>
        <v>0</v>
      </c>
      <c r="P244" s="117">
        <f>INDEX('2. Reguleringsparameters'!$D$44:$E$50,MATCH(C244,'2. Reguleringsparameters'!$B$44:$B$50,0),MATCH(D244,'2. Reguleringsparameters'!$D$43:$E$43,0))</f>
        <v>0.5</v>
      </c>
      <c r="Q244" s="65"/>
      <c r="R244" s="87">
        <f t="shared" si="39"/>
        <v>21036.510222222223</v>
      </c>
      <c r="S244" s="87">
        <f t="shared" si="39"/>
        <v>21036.510222222223</v>
      </c>
      <c r="T244" s="87">
        <f t="shared" si="39"/>
        <v>21036.510222222223</v>
      </c>
      <c r="U244" s="87">
        <f t="shared" si="39"/>
        <v>21036.510222222223</v>
      </c>
      <c r="V244" s="87">
        <f t="shared" si="39"/>
        <v>21036.510222222223</v>
      </c>
      <c r="W244" s="87">
        <f t="shared" si="39"/>
        <v>21036.510222222223</v>
      </c>
      <c r="X244" s="87">
        <f t="shared" si="39"/>
        <v>21036.510222222223</v>
      </c>
      <c r="Y244" s="87">
        <f t="shared" si="39"/>
        <v>21036.510222222223</v>
      </c>
      <c r="Z244" s="87">
        <f t="shared" si="39"/>
        <v>21036.510222222223</v>
      </c>
      <c r="AA244" s="87">
        <f t="shared" si="39"/>
        <v>21036.510222222223</v>
      </c>
      <c r="AB244" s="87">
        <f t="shared" si="39"/>
        <v>21036.510222222223</v>
      </c>
      <c r="AC244" s="87">
        <f t="shared" si="39"/>
        <v>25243.812266666664</v>
      </c>
      <c r="AD244" s="87">
        <f t="shared" si="39"/>
        <v>24311.733044512817</v>
      </c>
      <c r="AE244" s="87">
        <f t="shared" si="39"/>
        <v>23414.069055176962</v>
      </c>
      <c r="AF244" s="87">
        <f t="shared" si="39"/>
        <v>22549.54958237043</v>
      </c>
      <c r="AG244" s="87">
        <f t="shared" si="39"/>
        <v>21716.950828559828</v>
      </c>
      <c r="AI244" s="149"/>
      <c r="AJ244" s="128"/>
    </row>
    <row r="245" spans="2:36" s="132" customFormat="1" x14ac:dyDescent="0.2">
      <c r="B245" s="86">
        <f>'3. Investeringen'!B242</f>
        <v>228</v>
      </c>
      <c r="C245" s="86" t="str">
        <f>'3. Investeringen'!C242</f>
        <v>Nieuwe investeringen</v>
      </c>
      <c r="D245" s="86" t="str">
        <f>'3. Investeringen'!F242</f>
        <v>TD</v>
      </c>
      <c r="E245" s="121">
        <f>'3. Investeringen'!K242</f>
        <v>2009</v>
      </c>
      <c r="F245" s="173">
        <f>'3. Investeringen'!M242</f>
        <v>28.5</v>
      </c>
      <c r="G245" s="121">
        <f>'3. Investeringen'!N242</f>
        <v>2011</v>
      </c>
      <c r="H245" s="86">
        <f>'3. Investeringen'!O242</f>
        <v>71794.473499999993</v>
      </c>
      <c r="I245" s="65"/>
      <c r="J245" s="86">
        <f>'6. Investeringen per jaar'!I242</f>
        <v>1</v>
      </c>
      <c r="K245" s="65"/>
      <c r="L245" s="123">
        <f t="shared" si="33"/>
        <v>2039.5</v>
      </c>
      <c r="M245" s="87">
        <f t="shared" si="34"/>
        <v>44084.325833333329</v>
      </c>
      <c r="N245" s="117">
        <f t="shared" si="35"/>
        <v>17.5</v>
      </c>
      <c r="O245" s="87" t="b">
        <f t="shared" si="36"/>
        <v>0</v>
      </c>
      <c r="P245" s="117">
        <f>INDEX('2. Reguleringsparameters'!$D$44:$E$50,MATCH(C245,'2. Reguleringsparameters'!$B$44:$B$50,0),MATCH(D245,'2. Reguleringsparameters'!$D$43:$E$43,0))</f>
        <v>0.5</v>
      </c>
      <c r="Q245" s="65"/>
      <c r="R245" s="87">
        <f t="shared" si="39"/>
        <v>2519.1043333333332</v>
      </c>
      <c r="S245" s="87">
        <f t="shared" si="39"/>
        <v>2519.1043333333332</v>
      </c>
      <c r="T245" s="87">
        <f t="shared" si="39"/>
        <v>2519.1043333333332</v>
      </c>
      <c r="U245" s="87">
        <f t="shared" si="39"/>
        <v>2519.1043333333332</v>
      </c>
      <c r="V245" s="87">
        <f t="shared" si="39"/>
        <v>2519.1043333333332</v>
      </c>
      <c r="W245" s="87">
        <f t="shared" si="39"/>
        <v>2519.1043333333332</v>
      </c>
      <c r="X245" s="87">
        <f t="shared" si="39"/>
        <v>2519.1043333333332</v>
      </c>
      <c r="Y245" s="87">
        <f t="shared" si="39"/>
        <v>2519.1043333333332</v>
      </c>
      <c r="Z245" s="87">
        <f t="shared" si="39"/>
        <v>2519.1043333333332</v>
      </c>
      <c r="AA245" s="87">
        <f t="shared" si="39"/>
        <v>2519.1043333333332</v>
      </c>
      <c r="AB245" s="87">
        <f t="shared" si="39"/>
        <v>2519.1043333333332</v>
      </c>
      <c r="AC245" s="87">
        <f t="shared" si="39"/>
        <v>3022.9251999999997</v>
      </c>
      <c r="AD245" s="87">
        <f t="shared" si="39"/>
        <v>2815.6389005714286</v>
      </c>
      <c r="AE245" s="87">
        <f t="shared" si="39"/>
        <v>2622.5665188179591</v>
      </c>
      <c r="AF245" s="87">
        <f t="shared" si="39"/>
        <v>2456.7720837202714</v>
      </c>
      <c r="AG245" s="87">
        <f t="shared" si="39"/>
        <v>2456.7720837202714</v>
      </c>
      <c r="AI245" s="149"/>
      <c r="AJ245" s="128"/>
    </row>
    <row r="246" spans="2:36" s="132" customFormat="1" x14ac:dyDescent="0.2">
      <c r="B246" s="86">
        <f>'3. Investeringen'!B243</f>
        <v>229</v>
      </c>
      <c r="C246" s="86" t="str">
        <f>'3. Investeringen'!C243</f>
        <v>Nieuwe investeringen</v>
      </c>
      <c r="D246" s="86" t="str">
        <f>'3. Investeringen'!F243</f>
        <v>TD</v>
      </c>
      <c r="E246" s="121">
        <f>'3. Investeringen'!K243</f>
        <v>2009</v>
      </c>
      <c r="F246" s="173">
        <f>'3. Investeringen'!M243</f>
        <v>23.5</v>
      </c>
      <c r="G246" s="121">
        <f>'3. Investeringen'!N243</f>
        <v>2011</v>
      </c>
      <c r="H246" s="86">
        <f>'3. Investeringen'!O243</f>
        <v>6826.1484</v>
      </c>
      <c r="I246" s="65"/>
      <c r="J246" s="86">
        <f>'6. Investeringen per jaar'!I243</f>
        <v>1</v>
      </c>
      <c r="K246" s="65"/>
      <c r="L246" s="123">
        <f t="shared" si="33"/>
        <v>2034.5</v>
      </c>
      <c r="M246" s="87">
        <f t="shared" si="34"/>
        <v>3630.93</v>
      </c>
      <c r="N246" s="117">
        <f t="shared" si="35"/>
        <v>12.5</v>
      </c>
      <c r="O246" s="87" t="b">
        <f t="shared" si="36"/>
        <v>0</v>
      </c>
      <c r="P246" s="117">
        <f>INDEX('2. Reguleringsparameters'!$D$44:$E$50,MATCH(C246,'2. Reguleringsparameters'!$B$44:$B$50,0),MATCH(D246,'2. Reguleringsparameters'!$D$43:$E$43,0))</f>
        <v>0.5</v>
      </c>
      <c r="Q246" s="65"/>
      <c r="R246" s="87">
        <f t="shared" si="39"/>
        <v>290.4744</v>
      </c>
      <c r="S246" s="87">
        <f t="shared" si="39"/>
        <v>290.4744</v>
      </c>
      <c r="T246" s="87">
        <f t="shared" si="39"/>
        <v>290.4744</v>
      </c>
      <c r="U246" s="87">
        <f t="shared" si="39"/>
        <v>290.4744</v>
      </c>
      <c r="V246" s="87">
        <f t="shared" si="39"/>
        <v>290.4744</v>
      </c>
      <c r="W246" s="87">
        <f t="shared" si="39"/>
        <v>290.4744</v>
      </c>
      <c r="X246" s="87">
        <f t="shared" si="39"/>
        <v>290.4744</v>
      </c>
      <c r="Y246" s="87">
        <f t="shared" si="39"/>
        <v>290.4744</v>
      </c>
      <c r="Z246" s="87">
        <f t="shared" si="39"/>
        <v>290.4744</v>
      </c>
      <c r="AA246" s="87">
        <f t="shared" si="39"/>
        <v>290.4744</v>
      </c>
      <c r="AB246" s="87">
        <f t="shared" si="39"/>
        <v>290.4744</v>
      </c>
      <c r="AC246" s="87">
        <f t="shared" si="39"/>
        <v>348.56927999999999</v>
      </c>
      <c r="AD246" s="87">
        <f t="shared" si="39"/>
        <v>315.10662911999998</v>
      </c>
      <c r="AE246" s="87">
        <f t="shared" si="39"/>
        <v>284.85639272447997</v>
      </c>
      <c r="AF246" s="87">
        <f t="shared" si="39"/>
        <v>282.35765243742316</v>
      </c>
      <c r="AG246" s="87">
        <f t="shared" si="39"/>
        <v>282.35765243742316</v>
      </c>
      <c r="AI246" s="149"/>
      <c r="AJ246" s="128"/>
    </row>
    <row r="247" spans="2:36" s="132" customFormat="1" x14ac:dyDescent="0.2">
      <c r="B247" s="86">
        <f>'3. Investeringen'!B244</f>
        <v>230</v>
      </c>
      <c r="C247" s="86" t="str">
        <f>'3. Investeringen'!C244</f>
        <v>Nieuwe investeringen</v>
      </c>
      <c r="D247" s="86" t="str">
        <f>'3. Investeringen'!F244</f>
        <v>TD</v>
      </c>
      <c r="E247" s="121">
        <f>'3. Investeringen'!K244</f>
        <v>2009</v>
      </c>
      <c r="F247" s="173">
        <f>'3. Investeringen'!M244</f>
        <v>3.5</v>
      </c>
      <c r="G247" s="121">
        <f>'3. Investeringen'!N244</f>
        <v>2011</v>
      </c>
      <c r="H247" s="86">
        <f>'3. Investeringen'!O244</f>
        <v>333055.09299999999</v>
      </c>
      <c r="I247" s="65"/>
      <c r="J247" s="86">
        <f>'6. Investeringen per jaar'!I244</f>
        <v>1</v>
      </c>
      <c r="K247" s="65"/>
      <c r="L247" s="123">
        <f t="shared" si="33"/>
        <v>2014.5</v>
      </c>
      <c r="M247" s="87">
        <f t="shared" si="34"/>
        <v>0</v>
      </c>
      <c r="N247" s="117">
        <f t="shared" si="35"/>
        <v>0</v>
      </c>
      <c r="O247" s="87" t="b">
        <f t="shared" si="36"/>
        <v>0</v>
      </c>
      <c r="P247" s="117">
        <f>INDEX('2. Reguleringsparameters'!$D$44:$E$50,MATCH(C247,'2. Reguleringsparameters'!$B$44:$B$50,0),MATCH(D247,'2. Reguleringsparameters'!$D$43:$E$43,0))</f>
        <v>0.5</v>
      </c>
      <c r="Q247" s="65"/>
      <c r="R247" s="87">
        <f t="shared" si="39"/>
        <v>95158.597999999998</v>
      </c>
      <c r="S247" s="87">
        <f t="shared" si="39"/>
        <v>95158.597999999998</v>
      </c>
      <c r="T247" s="87">
        <f t="shared" si="39"/>
        <v>95158.597999999998</v>
      </c>
      <c r="U247" s="87">
        <f t="shared" si="39"/>
        <v>47579.298999999999</v>
      </c>
      <c r="V247" s="87">
        <f t="shared" si="39"/>
        <v>0</v>
      </c>
      <c r="W247" s="87">
        <f t="shared" si="39"/>
        <v>0</v>
      </c>
      <c r="X247" s="87">
        <f t="shared" si="39"/>
        <v>0</v>
      </c>
      <c r="Y247" s="87">
        <f t="shared" si="39"/>
        <v>0</v>
      </c>
      <c r="Z247" s="87">
        <f t="shared" si="39"/>
        <v>0</v>
      </c>
      <c r="AA247" s="87">
        <f t="shared" si="39"/>
        <v>0</v>
      </c>
      <c r="AB247" s="87">
        <f t="shared" si="39"/>
        <v>0</v>
      </c>
      <c r="AC247" s="87">
        <f t="shared" si="39"/>
        <v>0</v>
      </c>
      <c r="AD247" s="87">
        <f t="shared" si="39"/>
        <v>0</v>
      </c>
      <c r="AE247" s="87">
        <f t="shared" si="39"/>
        <v>0</v>
      </c>
      <c r="AF247" s="87">
        <f t="shared" si="39"/>
        <v>0</v>
      </c>
      <c r="AG247" s="87">
        <f t="shared" si="39"/>
        <v>0</v>
      </c>
      <c r="AI247" s="149"/>
      <c r="AJ247" s="128"/>
    </row>
    <row r="248" spans="2:36" s="132" customFormat="1" x14ac:dyDescent="0.2">
      <c r="B248" s="86">
        <f>'3. Investeringen'!B245</f>
        <v>231</v>
      </c>
      <c r="C248" s="86" t="str">
        <f>'3. Investeringen'!C245</f>
        <v>Nieuwe investeringen</v>
      </c>
      <c r="D248" s="86" t="str">
        <f>'3. Investeringen'!F245</f>
        <v>TD</v>
      </c>
      <c r="E248" s="121">
        <f>'3. Investeringen'!K245</f>
        <v>2010</v>
      </c>
      <c r="F248" s="173">
        <f>'3. Investeringen'!M245</f>
        <v>54.5</v>
      </c>
      <c r="G248" s="121">
        <f>'3. Investeringen'!N245</f>
        <v>2011</v>
      </c>
      <c r="H248" s="86">
        <f>'3. Investeringen'!O245</f>
        <v>-171355.99569004544</v>
      </c>
      <c r="I248" s="65"/>
      <c r="J248" s="86">
        <f>'6. Investeringen per jaar'!I245</f>
        <v>1</v>
      </c>
      <c r="K248" s="65"/>
      <c r="L248" s="123">
        <f t="shared" si="33"/>
        <v>2065.5</v>
      </c>
      <c r="M248" s="87">
        <f t="shared" si="34"/>
        <v>-136770.38188104544</v>
      </c>
      <c r="N248" s="117">
        <f t="shared" si="35"/>
        <v>43.5</v>
      </c>
      <c r="O248" s="87" t="b">
        <f t="shared" si="36"/>
        <v>1</v>
      </c>
      <c r="P248" s="117">
        <f>INDEX('2. Reguleringsparameters'!$D$44:$E$50,MATCH(C248,'2. Reguleringsparameters'!$B$44:$B$50,0),MATCH(D248,'2. Reguleringsparameters'!$D$43:$E$43,0))</f>
        <v>0.5</v>
      </c>
      <c r="Q248" s="65"/>
      <c r="R248" s="87">
        <f t="shared" ref="R248:AG257" si="40">$J248*IF($O248,-1,1)*
IF(OR(R$10&gt;$L248,R$10&lt;$E248,$F248=0),0,
IF(R$10&lt;2022,
IF($E248&lt;2011,
VDB(
ABS($H248),
0,
$F248,
R$10-$G248,
IF(R$10-$G248+1&lt;$F248,R$10-$G248+1,$F248),
1),
VDB(
ABS($H248),
0,
$F248,
MAX(0,R$10-$G248-$P248),
IF(R$10-$G248-$P248+1&lt;$F248,R$10-$G248-$P248+1,$F248),
1)),
IF($E248&lt;2022,
VDB(
ABS($M248),
0,
$N248,
R$10-2022,
IF(R$10-2022+1&lt;$N248,R$10-2022+1,$N248),
$G$12),
VDB(
ABS($M248),
0,
$N248,
MAX(0,R$10-2022-$P248),
IF(R$10-2022-$P248+1&lt;$N248,R$10-2022-$P248+1,$N248),
$G$12))
))</f>
        <v>-3144.146709909091</v>
      </c>
      <c r="S248" s="87">
        <f t="shared" si="40"/>
        <v>-3144.146709909091</v>
      </c>
      <c r="T248" s="87">
        <f t="shared" si="40"/>
        <v>-3144.146709909091</v>
      </c>
      <c r="U248" s="87">
        <f t="shared" si="40"/>
        <v>-3144.146709909091</v>
      </c>
      <c r="V248" s="87">
        <f t="shared" si="40"/>
        <v>-3144.146709909091</v>
      </c>
      <c r="W248" s="87">
        <f t="shared" si="40"/>
        <v>-3144.146709909091</v>
      </c>
      <c r="X248" s="87">
        <f t="shared" si="40"/>
        <v>-3144.146709909091</v>
      </c>
      <c r="Y248" s="87">
        <f t="shared" si="40"/>
        <v>-3144.146709909091</v>
      </c>
      <c r="Z248" s="87">
        <f t="shared" si="40"/>
        <v>-3144.146709909091</v>
      </c>
      <c r="AA248" s="87">
        <f t="shared" si="40"/>
        <v>-3144.146709909091</v>
      </c>
      <c r="AB248" s="87">
        <f t="shared" si="40"/>
        <v>-3144.146709909091</v>
      </c>
      <c r="AC248" s="87">
        <f t="shared" si="40"/>
        <v>-3772.9760518909088</v>
      </c>
      <c r="AD248" s="87">
        <f t="shared" si="40"/>
        <v>-3668.8939539077114</v>
      </c>
      <c r="AE248" s="87">
        <f t="shared" si="40"/>
        <v>-3567.6830862137053</v>
      </c>
      <c r="AF248" s="87">
        <f t="shared" si="40"/>
        <v>-3469.2642424560863</v>
      </c>
      <c r="AG248" s="87">
        <f t="shared" si="40"/>
        <v>-3373.5604012848835</v>
      </c>
      <c r="AI248" s="149"/>
      <c r="AJ248" s="128"/>
    </row>
    <row r="249" spans="2:36" s="132" customFormat="1" x14ac:dyDescent="0.2">
      <c r="B249" s="86">
        <f>'3. Investeringen'!B246</f>
        <v>232</v>
      </c>
      <c r="C249" s="86" t="str">
        <f>'3. Investeringen'!C246</f>
        <v>Nieuwe investeringen</v>
      </c>
      <c r="D249" s="86" t="str">
        <f>'3. Investeringen'!F246</f>
        <v>TD</v>
      </c>
      <c r="E249" s="121">
        <f>'3. Investeringen'!K246</f>
        <v>2010</v>
      </c>
      <c r="F249" s="173">
        <f>'3. Investeringen'!M246</f>
        <v>44.5</v>
      </c>
      <c r="G249" s="121">
        <f>'3. Investeringen'!N246</f>
        <v>2011</v>
      </c>
      <c r="H249" s="86">
        <f>'3. Investeringen'!O246</f>
        <v>514574.0988621111</v>
      </c>
      <c r="I249" s="65"/>
      <c r="J249" s="86">
        <f>'6. Investeringen per jaar'!I246</f>
        <v>1</v>
      </c>
      <c r="K249" s="65"/>
      <c r="L249" s="123">
        <f t="shared" si="33"/>
        <v>2055.5</v>
      </c>
      <c r="M249" s="87">
        <f t="shared" si="34"/>
        <v>387376.00700855558</v>
      </c>
      <c r="N249" s="117">
        <f t="shared" si="35"/>
        <v>33.5</v>
      </c>
      <c r="O249" s="87" t="b">
        <f t="shared" si="36"/>
        <v>0</v>
      </c>
      <c r="P249" s="117">
        <f>INDEX('2. Reguleringsparameters'!$D$44:$E$50,MATCH(C249,'2. Reguleringsparameters'!$B$44:$B$50,0),MATCH(D249,'2. Reguleringsparameters'!$D$43:$E$43,0))</f>
        <v>0.5</v>
      </c>
      <c r="Q249" s="65"/>
      <c r="R249" s="87">
        <f t="shared" si="40"/>
        <v>11563.462895777777</v>
      </c>
      <c r="S249" s="87">
        <f t="shared" si="40"/>
        <v>11563.462895777777</v>
      </c>
      <c r="T249" s="87">
        <f t="shared" si="40"/>
        <v>11563.462895777777</v>
      </c>
      <c r="U249" s="87">
        <f t="shared" si="40"/>
        <v>11563.462895777777</v>
      </c>
      <c r="V249" s="87">
        <f t="shared" si="40"/>
        <v>11563.462895777777</v>
      </c>
      <c r="W249" s="87">
        <f t="shared" si="40"/>
        <v>11563.462895777777</v>
      </c>
      <c r="X249" s="87">
        <f t="shared" si="40"/>
        <v>11563.462895777777</v>
      </c>
      <c r="Y249" s="87">
        <f t="shared" si="40"/>
        <v>11563.462895777777</v>
      </c>
      <c r="Z249" s="87">
        <f t="shared" si="40"/>
        <v>11563.462895777777</v>
      </c>
      <c r="AA249" s="87">
        <f t="shared" si="40"/>
        <v>11563.462895777777</v>
      </c>
      <c r="AB249" s="87">
        <f t="shared" si="40"/>
        <v>11563.462895777777</v>
      </c>
      <c r="AC249" s="87">
        <f t="shared" si="40"/>
        <v>13876.155474933335</v>
      </c>
      <c r="AD249" s="87">
        <f t="shared" si="40"/>
        <v>13379.099159413336</v>
      </c>
      <c r="AE249" s="87">
        <f t="shared" si="40"/>
        <v>12899.847846240322</v>
      </c>
      <c r="AF249" s="87">
        <f t="shared" si="40"/>
        <v>12437.763744285443</v>
      </c>
      <c r="AG249" s="87">
        <f t="shared" si="40"/>
        <v>11992.231908669248</v>
      </c>
      <c r="AI249" s="149"/>
      <c r="AJ249" s="128"/>
    </row>
    <row r="250" spans="2:36" s="132" customFormat="1" x14ac:dyDescent="0.2">
      <c r="B250" s="86">
        <f>'3. Investeringen'!B247</f>
        <v>233</v>
      </c>
      <c r="C250" s="86" t="str">
        <f>'3. Investeringen'!C247</f>
        <v>Nieuwe investeringen</v>
      </c>
      <c r="D250" s="86" t="str">
        <f>'3. Investeringen'!F247</f>
        <v>TD</v>
      </c>
      <c r="E250" s="121">
        <f>'3. Investeringen'!K247</f>
        <v>2010</v>
      </c>
      <c r="F250" s="173">
        <f>'3. Investeringen'!M247</f>
        <v>29.5</v>
      </c>
      <c r="G250" s="121">
        <f>'3. Investeringen'!N247</f>
        <v>2011</v>
      </c>
      <c r="H250" s="86">
        <f>'3. Investeringen'!O247</f>
        <v>76655.273398000005</v>
      </c>
      <c r="I250" s="65"/>
      <c r="J250" s="86">
        <f>'6. Investeringen per jaar'!I247</f>
        <v>1</v>
      </c>
      <c r="K250" s="65"/>
      <c r="L250" s="123">
        <f t="shared" si="33"/>
        <v>2040.5</v>
      </c>
      <c r="M250" s="87">
        <f t="shared" si="34"/>
        <v>48071.951113999996</v>
      </c>
      <c r="N250" s="117">
        <f t="shared" si="35"/>
        <v>18.5</v>
      </c>
      <c r="O250" s="87" t="b">
        <f t="shared" si="36"/>
        <v>0</v>
      </c>
      <c r="P250" s="117">
        <f>INDEX('2. Reguleringsparameters'!$D$44:$E$50,MATCH(C250,'2. Reguleringsparameters'!$B$44:$B$50,0),MATCH(D250,'2. Reguleringsparameters'!$D$43:$E$43,0))</f>
        <v>0.5</v>
      </c>
      <c r="Q250" s="65"/>
      <c r="R250" s="87">
        <f t="shared" si="40"/>
        <v>2598.4838440000003</v>
      </c>
      <c r="S250" s="87">
        <f t="shared" si="40"/>
        <v>2598.4838440000003</v>
      </c>
      <c r="T250" s="87">
        <f t="shared" si="40"/>
        <v>2598.4838440000003</v>
      </c>
      <c r="U250" s="87">
        <f t="shared" si="40"/>
        <v>2598.4838440000003</v>
      </c>
      <c r="V250" s="87">
        <f t="shared" si="40"/>
        <v>2598.4838440000003</v>
      </c>
      <c r="W250" s="87">
        <f t="shared" si="40"/>
        <v>2598.4838440000003</v>
      </c>
      <c r="X250" s="87">
        <f t="shared" si="40"/>
        <v>2598.4838440000003</v>
      </c>
      <c r="Y250" s="87">
        <f t="shared" si="40"/>
        <v>2598.4838440000003</v>
      </c>
      <c r="Z250" s="87">
        <f t="shared" si="40"/>
        <v>2598.4838440000003</v>
      </c>
      <c r="AA250" s="87">
        <f t="shared" si="40"/>
        <v>2598.4838440000003</v>
      </c>
      <c r="AB250" s="87">
        <f t="shared" si="40"/>
        <v>2598.4838440000003</v>
      </c>
      <c r="AC250" s="87">
        <f t="shared" si="40"/>
        <v>3118.1806127999998</v>
      </c>
      <c r="AD250" s="87">
        <f t="shared" si="40"/>
        <v>2915.9202487264861</v>
      </c>
      <c r="AE250" s="87">
        <f t="shared" si="40"/>
        <v>2726.7794758361197</v>
      </c>
      <c r="AF250" s="87">
        <f t="shared" si="40"/>
        <v>2549.9072936197226</v>
      </c>
      <c r="AG250" s="87">
        <f t="shared" si="40"/>
        <v>2535.2526540012182</v>
      </c>
      <c r="AI250" s="149"/>
      <c r="AJ250" s="128"/>
    </row>
    <row r="251" spans="2:36" s="132" customFormat="1" x14ac:dyDescent="0.2">
      <c r="B251" s="86">
        <f>'3. Investeringen'!B248</f>
        <v>234</v>
      </c>
      <c r="C251" s="86" t="str">
        <f>'3. Investeringen'!C248</f>
        <v>Nieuwe investeringen</v>
      </c>
      <c r="D251" s="86" t="str">
        <f>'3. Investeringen'!F248</f>
        <v>TD</v>
      </c>
      <c r="E251" s="121">
        <f>'3. Investeringen'!K248</f>
        <v>2010</v>
      </c>
      <c r="F251" s="173">
        <f>'3. Investeringen'!M248</f>
        <v>24.5</v>
      </c>
      <c r="G251" s="121">
        <f>'3. Investeringen'!N248</f>
        <v>2011</v>
      </c>
      <c r="H251" s="86">
        <f>'3. Investeringen'!O248</f>
        <v>255.78</v>
      </c>
      <c r="I251" s="65"/>
      <c r="J251" s="86">
        <f>'6. Investeringen per jaar'!I248</f>
        <v>1</v>
      </c>
      <c r="K251" s="65"/>
      <c r="L251" s="123">
        <f t="shared" si="33"/>
        <v>2035.5</v>
      </c>
      <c r="M251" s="87">
        <f t="shared" si="34"/>
        <v>140.94</v>
      </c>
      <c r="N251" s="117">
        <f t="shared" si="35"/>
        <v>13.5</v>
      </c>
      <c r="O251" s="87" t="b">
        <f t="shared" si="36"/>
        <v>0</v>
      </c>
      <c r="P251" s="117">
        <f>INDEX('2. Reguleringsparameters'!$D$44:$E$50,MATCH(C251,'2. Reguleringsparameters'!$B$44:$B$50,0),MATCH(D251,'2. Reguleringsparameters'!$D$43:$E$43,0))</f>
        <v>0.5</v>
      </c>
      <c r="Q251" s="65"/>
      <c r="R251" s="87">
        <f t="shared" si="40"/>
        <v>10.44</v>
      </c>
      <c r="S251" s="87">
        <f t="shared" si="40"/>
        <v>10.44</v>
      </c>
      <c r="T251" s="87">
        <f t="shared" si="40"/>
        <v>10.44</v>
      </c>
      <c r="U251" s="87">
        <f t="shared" si="40"/>
        <v>10.44</v>
      </c>
      <c r="V251" s="87">
        <f t="shared" si="40"/>
        <v>10.44</v>
      </c>
      <c r="W251" s="87">
        <f t="shared" si="40"/>
        <v>10.44</v>
      </c>
      <c r="X251" s="87">
        <f t="shared" si="40"/>
        <v>10.44</v>
      </c>
      <c r="Y251" s="87">
        <f t="shared" si="40"/>
        <v>10.44</v>
      </c>
      <c r="Z251" s="87">
        <f t="shared" si="40"/>
        <v>10.44</v>
      </c>
      <c r="AA251" s="87">
        <f t="shared" si="40"/>
        <v>10.44</v>
      </c>
      <c r="AB251" s="87">
        <f t="shared" si="40"/>
        <v>10.44</v>
      </c>
      <c r="AC251" s="87">
        <f t="shared" si="40"/>
        <v>12.528</v>
      </c>
      <c r="AD251" s="87">
        <f t="shared" si="40"/>
        <v>11.414400000000001</v>
      </c>
      <c r="AE251" s="87">
        <f t="shared" si="40"/>
        <v>10.399786666666667</v>
      </c>
      <c r="AF251" s="87">
        <f t="shared" si="40"/>
        <v>10.152172698412699</v>
      </c>
      <c r="AG251" s="87">
        <f t="shared" si="40"/>
        <v>10.152172698412699</v>
      </c>
      <c r="AI251" s="149"/>
      <c r="AJ251" s="128"/>
    </row>
    <row r="252" spans="2:36" s="132" customFormat="1" x14ac:dyDescent="0.2">
      <c r="B252" s="86">
        <f>'3. Investeringen'!B249</f>
        <v>235</v>
      </c>
      <c r="C252" s="86" t="str">
        <f>'3. Investeringen'!C249</f>
        <v>Nieuwe investeringen</v>
      </c>
      <c r="D252" s="86" t="str">
        <f>'3. Investeringen'!F249</f>
        <v>TD</v>
      </c>
      <c r="E252" s="121">
        <f>'3. Investeringen'!K249</f>
        <v>2010</v>
      </c>
      <c r="F252" s="173">
        <f>'3. Investeringen'!M249</f>
        <v>4.5</v>
      </c>
      <c r="G252" s="121">
        <f>'3. Investeringen'!N249</f>
        <v>2011</v>
      </c>
      <c r="H252" s="86">
        <f>'3. Investeringen'!O249</f>
        <v>94361.273212500004</v>
      </c>
      <c r="I252" s="65"/>
      <c r="J252" s="86">
        <f>'6. Investeringen per jaar'!I249</f>
        <v>1</v>
      </c>
      <c r="K252" s="65"/>
      <c r="L252" s="123">
        <f t="shared" si="33"/>
        <v>2015.5</v>
      </c>
      <c r="M252" s="87">
        <f t="shared" si="34"/>
        <v>0</v>
      </c>
      <c r="N252" s="117">
        <f t="shared" si="35"/>
        <v>0</v>
      </c>
      <c r="O252" s="87" t="b">
        <f t="shared" si="36"/>
        <v>0</v>
      </c>
      <c r="P252" s="117">
        <f>INDEX('2. Reguleringsparameters'!$D$44:$E$50,MATCH(C252,'2. Reguleringsparameters'!$B$44:$B$50,0),MATCH(D252,'2. Reguleringsparameters'!$D$43:$E$43,0))</f>
        <v>0.5</v>
      </c>
      <c r="Q252" s="65"/>
      <c r="R252" s="87">
        <f t="shared" si="40"/>
        <v>20969.171825000001</v>
      </c>
      <c r="S252" s="87">
        <f t="shared" si="40"/>
        <v>20969.171825000001</v>
      </c>
      <c r="T252" s="87">
        <f t="shared" si="40"/>
        <v>20969.171825000001</v>
      </c>
      <c r="U252" s="87">
        <f t="shared" si="40"/>
        <v>20969.171825000001</v>
      </c>
      <c r="V252" s="87">
        <f t="shared" si="40"/>
        <v>10484.585912500001</v>
      </c>
      <c r="W252" s="87">
        <f t="shared" si="40"/>
        <v>0</v>
      </c>
      <c r="X252" s="87">
        <f t="shared" si="40"/>
        <v>0</v>
      </c>
      <c r="Y252" s="87">
        <f t="shared" si="40"/>
        <v>0</v>
      </c>
      <c r="Z252" s="87">
        <f t="shared" si="40"/>
        <v>0</v>
      </c>
      <c r="AA252" s="87">
        <f t="shared" si="40"/>
        <v>0</v>
      </c>
      <c r="AB252" s="87">
        <f t="shared" si="40"/>
        <v>0</v>
      </c>
      <c r="AC252" s="87">
        <f t="shared" si="40"/>
        <v>0</v>
      </c>
      <c r="AD252" s="87">
        <f t="shared" si="40"/>
        <v>0</v>
      </c>
      <c r="AE252" s="87">
        <f t="shared" si="40"/>
        <v>0</v>
      </c>
      <c r="AF252" s="87">
        <f t="shared" si="40"/>
        <v>0</v>
      </c>
      <c r="AG252" s="87">
        <f t="shared" si="40"/>
        <v>0</v>
      </c>
      <c r="AI252" s="149"/>
      <c r="AJ252" s="128"/>
    </row>
    <row r="253" spans="2:36" s="132" customFormat="1" x14ac:dyDescent="0.2">
      <c r="B253" s="86">
        <f>'3. Investeringen'!B250</f>
        <v>236</v>
      </c>
      <c r="C253" s="86" t="str">
        <f>'3. Investeringen'!C250</f>
        <v>Nieuwe investeringen</v>
      </c>
      <c r="D253" s="86" t="str">
        <f>'3. Investeringen'!F250</f>
        <v>TD</v>
      </c>
      <c r="E253" s="121">
        <f>'3. Investeringen'!K250</f>
        <v>2011</v>
      </c>
      <c r="F253" s="173">
        <f>'3. Investeringen'!M250</f>
        <v>55</v>
      </c>
      <c r="G253" s="121">
        <f>'3. Investeringen'!N250</f>
        <v>2011</v>
      </c>
      <c r="H253" s="86">
        <f>'3. Investeringen'!O250</f>
        <v>861057.15646750014</v>
      </c>
      <c r="I253" s="65"/>
      <c r="J253" s="86">
        <f>'6. Investeringen per jaar'!I250</f>
        <v>1</v>
      </c>
      <c r="K253" s="65"/>
      <c r="L253" s="123">
        <f t="shared" si="33"/>
        <v>2066</v>
      </c>
      <c r="M253" s="87">
        <f t="shared" si="34"/>
        <v>696673.51750552282</v>
      </c>
      <c r="N253" s="117">
        <f t="shared" si="35"/>
        <v>44.5</v>
      </c>
      <c r="O253" s="87" t="b">
        <f t="shared" si="36"/>
        <v>0</v>
      </c>
      <c r="P253" s="117">
        <f>INDEX('2. Reguleringsparameters'!$D$44:$E$50,MATCH(C253,'2. Reguleringsparameters'!$B$44:$B$50,0),MATCH(D253,'2. Reguleringsparameters'!$D$43:$E$43,0))</f>
        <v>0.5</v>
      </c>
      <c r="Q253" s="65"/>
      <c r="R253" s="87">
        <f t="shared" si="40"/>
        <v>7827.792331522729</v>
      </c>
      <c r="S253" s="87">
        <f t="shared" si="40"/>
        <v>15655.584663045458</v>
      </c>
      <c r="T253" s="87">
        <f t="shared" si="40"/>
        <v>15655.584663045458</v>
      </c>
      <c r="U253" s="87">
        <f t="shared" si="40"/>
        <v>15655.584663045458</v>
      </c>
      <c r="V253" s="87">
        <f t="shared" si="40"/>
        <v>15655.584663045458</v>
      </c>
      <c r="W253" s="87">
        <f t="shared" si="40"/>
        <v>15655.584663045458</v>
      </c>
      <c r="X253" s="87">
        <f t="shared" si="40"/>
        <v>15655.584663045458</v>
      </c>
      <c r="Y253" s="87">
        <f t="shared" si="40"/>
        <v>15655.584663045458</v>
      </c>
      <c r="Z253" s="87">
        <f t="shared" si="40"/>
        <v>15655.584663045458</v>
      </c>
      <c r="AA253" s="87">
        <f t="shared" si="40"/>
        <v>15655.584663045458</v>
      </c>
      <c r="AB253" s="87">
        <f t="shared" si="40"/>
        <v>15655.584663045458</v>
      </c>
      <c r="AC253" s="87">
        <f t="shared" si="40"/>
        <v>18786.701595654547</v>
      </c>
      <c r="AD253" s="87">
        <f t="shared" si="40"/>
        <v>18280.093912176224</v>
      </c>
      <c r="AE253" s="87">
        <f t="shared" si="40"/>
        <v>17787.147559488323</v>
      </c>
      <c r="AF253" s="87">
        <f t="shared" si="40"/>
        <v>17307.49414215381</v>
      </c>
      <c r="AG253" s="87">
        <f t="shared" si="40"/>
        <v>16840.775198994605</v>
      </c>
      <c r="AI253" s="149"/>
      <c r="AJ253" s="128"/>
    </row>
    <row r="254" spans="2:36" s="132" customFormat="1" x14ac:dyDescent="0.2">
      <c r="B254" s="86">
        <f>'3. Investeringen'!B251</f>
        <v>237</v>
      </c>
      <c r="C254" s="86" t="str">
        <f>'3. Investeringen'!C251</f>
        <v>Nieuwe investeringen</v>
      </c>
      <c r="D254" s="86" t="str">
        <f>'3. Investeringen'!F251</f>
        <v>TD</v>
      </c>
      <c r="E254" s="121">
        <f>'3. Investeringen'!K251</f>
        <v>2011</v>
      </c>
      <c r="F254" s="173">
        <f>'3. Investeringen'!M251</f>
        <v>45</v>
      </c>
      <c r="G254" s="121">
        <f>'3. Investeringen'!N251</f>
        <v>2011</v>
      </c>
      <c r="H254" s="86">
        <f>'3. Investeringen'!O251</f>
        <v>1397330.3280780648</v>
      </c>
      <c r="I254" s="65"/>
      <c r="J254" s="86">
        <f>'6. Investeringen per jaar'!I251</f>
        <v>1</v>
      </c>
      <c r="K254" s="65"/>
      <c r="L254" s="123">
        <f t="shared" si="33"/>
        <v>2056</v>
      </c>
      <c r="M254" s="87">
        <f t="shared" si="34"/>
        <v>1071286.5848598499</v>
      </c>
      <c r="N254" s="117">
        <f t="shared" si="35"/>
        <v>34.5</v>
      </c>
      <c r="O254" s="87" t="b">
        <f t="shared" si="36"/>
        <v>0</v>
      </c>
      <c r="P254" s="117">
        <f>INDEX('2. Reguleringsparameters'!$D$44:$E$50,MATCH(C254,'2. Reguleringsparameters'!$B$44:$B$50,0),MATCH(D254,'2. Reguleringsparameters'!$D$43:$E$43,0))</f>
        <v>0.5</v>
      </c>
      <c r="Q254" s="65"/>
      <c r="R254" s="87">
        <f t="shared" si="40"/>
        <v>15525.892534200721</v>
      </c>
      <c r="S254" s="87">
        <f t="shared" si="40"/>
        <v>31051.785068401437</v>
      </c>
      <c r="T254" s="87">
        <f t="shared" si="40"/>
        <v>31051.785068401437</v>
      </c>
      <c r="U254" s="87">
        <f t="shared" si="40"/>
        <v>31051.785068401437</v>
      </c>
      <c r="V254" s="87">
        <f t="shared" si="40"/>
        <v>31051.785068401437</v>
      </c>
      <c r="W254" s="87">
        <f t="shared" si="40"/>
        <v>31051.785068401437</v>
      </c>
      <c r="X254" s="87">
        <f t="shared" si="40"/>
        <v>31051.785068401437</v>
      </c>
      <c r="Y254" s="87">
        <f t="shared" si="40"/>
        <v>31051.785068401437</v>
      </c>
      <c r="Z254" s="87">
        <f t="shared" si="40"/>
        <v>31051.785068401437</v>
      </c>
      <c r="AA254" s="87">
        <f t="shared" si="40"/>
        <v>31051.785068401437</v>
      </c>
      <c r="AB254" s="87">
        <f t="shared" si="40"/>
        <v>31051.785068401437</v>
      </c>
      <c r="AC254" s="87">
        <f t="shared" si="40"/>
        <v>37262.142082081737</v>
      </c>
      <c r="AD254" s="87">
        <f t="shared" si="40"/>
        <v>35966.067574878893</v>
      </c>
      <c r="AE254" s="87">
        <f t="shared" si="40"/>
        <v>34715.073920100498</v>
      </c>
      <c r="AF254" s="87">
        <f t="shared" si="40"/>
        <v>33507.593088096997</v>
      </c>
      <c r="AG254" s="87">
        <f t="shared" si="40"/>
        <v>32342.11158938058</v>
      </c>
      <c r="AI254" s="149"/>
      <c r="AJ254" s="128"/>
    </row>
    <row r="255" spans="2:36" s="132" customFormat="1" x14ac:dyDescent="0.2">
      <c r="B255" s="86">
        <f>'3. Investeringen'!B252</f>
        <v>238</v>
      </c>
      <c r="C255" s="86" t="str">
        <f>'3. Investeringen'!C252</f>
        <v>Nieuwe investeringen</v>
      </c>
      <c r="D255" s="86" t="str">
        <f>'3. Investeringen'!F252</f>
        <v>TD</v>
      </c>
      <c r="E255" s="121">
        <f>'3. Investeringen'!K252</f>
        <v>2011</v>
      </c>
      <c r="F255" s="173">
        <f>'3. Investeringen'!M252</f>
        <v>30</v>
      </c>
      <c r="G255" s="121">
        <f>'3. Investeringen'!N252</f>
        <v>2011</v>
      </c>
      <c r="H255" s="86">
        <f>'3. Investeringen'!O252</f>
        <v>71272.604432500011</v>
      </c>
      <c r="I255" s="65"/>
      <c r="J255" s="86">
        <f>'6. Investeringen per jaar'!I252</f>
        <v>1</v>
      </c>
      <c r="K255" s="65"/>
      <c r="L255" s="123">
        <f t="shared" si="33"/>
        <v>2041</v>
      </c>
      <c r="M255" s="87">
        <f t="shared" si="34"/>
        <v>46327.192881125011</v>
      </c>
      <c r="N255" s="117">
        <f t="shared" si="35"/>
        <v>19.5</v>
      </c>
      <c r="O255" s="87" t="b">
        <f t="shared" si="36"/>
        <v>0</v>
      </c>
      <c r="P255" s="117">
        <f>INDEX('2. Reguleringsparameters'!$D$44:$E$50,MATCH(C255,'2. Reguleringsparameters'!$B$44:$B$50,0),MATCH(D255,'2. Reguleringsparameters'!$D$43:$E$43,0))</f>
        <v>0.5</v>
      </c>
      <c r="Q255" s="65"/>
      <c r="R255" s="87">
        <f t="shared" si="40"/>
        <v>1187.8767405416668</v>
      </c>
      <c r="S255" s="87">
        <f t="shared" si="40"/>
        <v>2375.7534810833336</v>
      </c>
      <c r="T255" s="87">
        <f t="shared" si="40"/>
        <v>2375.7534810833336</v>
      </c>
      <c r="U255" s="87">
        <f t="shared" si="40"/>
        <v>2375.7534810833336</v>
      </c>
      <c r="V255" s="87">
        <f t="shared" si="40"/>
        <v>2375.7534810833336</v>
      </c>
      <c r="W255" s="87">
        <f t="shared" si="40"/>
        <v>2375.7534810833336</v>
      </c>
      <c r="X255" s="87">
        <f t="shared" si="40"/>
        <v>2375.7534810833336</v>
      </c>
      <c r="Y255" s="87">
        <f t="shared" si="40"/>
        <v>2375.7534810833336</v>
      </c>
      <c r="Z255" s="87">
        <f t="shared" si="40"/>
        <v>2375.7534810833336</v>
      </c>
      <c r="AA255" s="87">
        <f t="shared" si="40"/>
        <v>2375.7534810833336</v>
      </c>
      <c r="AB255" s="87">
        <f t="shared" si="40"/>
        <v>2375.7534810833336</v>
      </c>
      <c r="AC255" s="87">
        <f t="shared" si="40"/>
        <v>2850.9041773000004</v>
      </c>
      <c r="AD255" s="87">
        <f t="shared" si="40"/>
        <v>2675.4639202353851</v>
      </c>
      <c r="AE255" s="87">
        <f t="shared" si="40"/>
        <v>2510.8199866824384</v>
      </c>
      <c r="AF255" s="87">
        <f t="shared" si="40"/>
        <v>2356.3079875019807</v>
      </c>
      <c r="AG255" s="87">
        <f t="shared" si="40"/>
        <v>2318.3030199616264</v>
      </c>
      <c r="AI255" s="149"/>
      <c r="AJ255" s="128"/>
    </row>
    <row r="256" spans="2:36" s="132" customFormat="1" x14ac:dyDescent="0.2">
      <c r="B256" s="86">
        <f>'3. Investeringen'!B253</f>
        <v>239</v>
      </c>
      <c r="C256" s="86" t="str">
        <f>'3. Investeringen'!C253</f>
        <v>Nieuwe investeringen</v>
      </c>
      <c r="D256" s="86" t="str">
        <f>'3. Investeringen'!F253</f>
        <v>TD</v>
      </c>
      <c r="E256" s="121">
        <f>'3. Investeringen'!K253</f>
        <v>2011</v>
      </c>
      <c r="F256" s="173">
        <f>'3. Investeringen'!M253</f>
        <v>25</v>
      </c>
      <c r="G256" s="121">
        <f>'3. Investeringen'!N253</f>
        <v>2011</v>
      </c>
      <c r="H256" s="86">
        <f>'3. Investeringen'!O253</f>
        <v>223.38941249999999</v>
      </c>
      <c r="I256" s="65"/>
      <c r="J256" s="86">
        <f>'6. Investeringen per jaar'!I253</f>
        <v>1</v>
      </c>
      <c r="K256" s="65"/>
      <c r="L256" s="123">
        <f t="shared" si="33"/>
        <v>2036</v>
      </c>
      <c r="M256" s="87">
        <f t="shared" si="34"/>
        <v>129.56585925000002</v>
      </c>
      <c r="N256" s="117">
        <f t="shared" si="35"/>
        <v>14.5</v>
      </c>
      <c r="O256" s="87" t="b">
        <f t="shared" si="36"/>
        <v>0</v>
      </c>
      <c r="P256" s="117">
        <f>INDEX('2. Reguleringsparameters'!$D$44:$E$50,MATCH(C256,'2. Reguleringsparameters'!$B$44:$B$50,0),MATCH(D256,'2. Reguleringsparameters'!$D$43:$E$43,0))</f>
        <v>0.5</v>
      </c>
      <c r="Q256" s="65"/>
      <c r="R256" s="87">
        <f t="shared" si="40"/>
        <v>4.4677882499999999</v>
      </c>
      <c r="S256" s="87">
        <f t="shared" si="40"/>
        <v>8.9355764999999998</v>
      </c>
      <c r="T256" s="87">
        <f t="shared" si="40"/>
        <v>8.9355764999999998</v>
      </c>
      <c r="U256" s="87">
        <f t="shared" si="40"/>
        <v>8.9355764999999998</v>
      </c>
      <c r="V256" s="87">
        <f t="shared" si="40"/>
        <v>8.9355764999999998</v>
      </c>
      <c r="W256" s="87">
        <f t="shared" si="40"/>
        <v>8.9355764999999998</v>
      </c>
      <c r="X256" s="87">
        <f t="shared" si="40"/>
        <v>8.9355764999999998</v>
      </c>
      <c r="Y256" s="87">
        <f t="shared" si="40"/>
        <v>8.9355764999999998</v>
      </c>
      <c r="Z256" s="87">
        <f t="shared" si="40"/>
        <v>8.9355764999999998</v>
      </c>
      <c r="AA256" s="87">
        <f t="shared" si="40"/>
        <v>8.9355764999999998</v>
      </c>
      <c r="AB256" s="87">
        <f t="shared" si="40"/>
        <v>8.9355764999999998</v>
      </c>
      <c r="AC256" s="87">
        <f t="shared" si="40"/>
        <v>10.722691800000002</v>
      </c>
      <c r="AD256" s="87">
        <f t="shared" si="40"/>
        <v>9.8352966165517248</v>
      </c>
      <c r="AE256" s="87">
        <f t="shared" si="40"/>
        <v>9.0213410344922718</v>
      </c>
      <c r="AF256" s="87">
        <f t="shared" si="40"/>
        <v>8.6944808520831316</v>
      </c>
      <c r="AG256" s="87">
        <f t="shared" si="40"/>
        <v>8.6944808520831316</v>
      </c>
      <c r="AI256" s="149"/>
      <c r="AJ256" s="128"/>
    </row>
    <row r="257" spans="2:36" s="132" customFormat="1" x14ac:dyDescent="0.2">
      <c r="B257" s="86">
        <f>'3. Investeringen'!B254</f>
        <v>240</v>
      </c>
      <c r="C257" s="86" t="str">
        <f>'3. Investeringen'!C254</f>
        <v>Nieuwe investeringen</v>
      </c>
      <c r="D257" s="86" t="str">
        <f>'3. Investeringen'!F254</f>
        <v>TD</v>
      </c>
      <c r="E257" s="121">
        <f>'3. Investeringen'!K254</f>
        <v>2011</v>
      </c>
      <c r="F257" s="173">
        <f>'3. Investeringen'!M254</f>
        <v>5</v>
      </c>
      <c r="G257" s="121">
        <f>'3. Investeringen'!N254</f>
        <v>2011</v>
      </c>
      <c r="H257" s="86">
        <f>'3. Investeringen'!O254</f>
        <v>66695.665278750006</v>
      </c>
      <c r="I257" s="65"/>
      <c r="J257" s="86">
        <f>'6. Investeringen per jaar'!I254</f>
        <v>1</v>
      </c>
      <c r="K257" s="65"/>
      <c r="L257" s="123">
        <f t="shared" si="33"/>
        <v>2016</v>
      </c>
      <c r="M257" s="87">
        <f t="shared" si="34"/>
        <v>0</v>
      </c>
      <c r="N257" s="117">
        <f t="shared" si="35"/>
        <v>0</v>
      </c>
      <c r="O257" s="87" t="b">
        <f t="shared" si="36"/>
        <v>0</v>
      </c>
      <c r="P257" s="117">
        <f>INDEX('2. Reguleringsparameters'!$D$44:$E$50,MATCH(C257,'2. Reguleringsparameters'!$B$44:$B$50,0),MATCH(D257,'2. Reguleringsparameters'!$D$43:$E$43,0))</f>
        <v>0.5</v>
      </c>
      <c r="Q257" s="65"/>
      <c r="R257" s="87">
        <f t="shared" si="40"/>
        <v>6669.5665278750012</v>
      </c>
      <c r="S257" s="87">
        <f t="shared" si="40"/>
        <v>13339.13305575</v>
      </c>
      <c r="T257" s="87">
        <f t="shared" si="40"/>
        <v>13339.13305575</v>
      </c>
      <c r="U257" s="87">
        <f t="shared" si="40"/>
        <v>13339.13305575</v>
      </c>
      <c r="V257" s="87">
        <f t="shared" si="40"/>
        <v>13339.13305575</v>
      </c>
      <c r="W257" s="87">
        <f t="shared" si="40"/>
        <v>6669.5665278750002</v>
      </c>
      <c r="X257" s="87">
        <f t="shared" si="40"/>
        <v>0</v>
      </c>
      <c r="Y257" s="87">
        <f t="shared" si="40"/>
        <v>0</v>
      </c>
      <c r="Z257" s="87">
        <f t="shared" si="40"/>
        <v>0</v>
      </c>
      <c r="AA257" s="87">
        <f t="shared" si="40"/>
        <v>0</v>
      </c>
      <c r="AB257" s="87">
        <f t="shared" si="40"/>
        <v>0</v>
      </c>
      <c r="AC257" s="87">
        <f t="shared" si="40"/>
        <v>0</v>
      </c>
      <c r="AD257" s="87">
        <f t="shared" si="40"/>
        <v>0</v>
      </c>
      <c r="AE257" s="87">
        <f t="shared" si="40"/>
        <v>0</v>
      </c>
      <c r="AF257" s="87">
        <f t="shared" si="40"/>
        <v>0</v>
      </c>
      <c r="AG257" s="87">
        <f t="shared" si="40"/>
        <v>0</v>
      </c>
      <c r="AI257" s="149"/>
      <c r="AJ257" s="128"/>
    </row>
    <row r="258" spans="2:36" s="132" customFormat="1" x14ac:dyDescent="0.2">
      <c r="B258" s="86">
        <f>'3. Investeringen'!B255</f>
        <v>241</v>
      </c>
      <c r="C258" s="86" t="str">
        <f>'3. Investeringen'!C255</f>
        <v>Nieuwe investeringen</v>
      </c>
      <c r="D258" s="86" t="str">
        <f>'3. Investeringen'!F255</f>
        <v>TD</v>
      </c>
      <c r="E258" s="121">
        <f>'3. Investeringen'!K255</f>
        <v>2012</v>
      </c>
      <c r="F258" s="173">
        <f>'3. Investeringen'!M255</f>
        <v>55</v>
      </c>
      <c r="G258" s="121">
        <f>'3. Investeringen'!N255</f>
        <v>2012</v>
      </c>
      <c r="H258" s="86">
        <f>'3. Investeringen'!O255</f>
        <v>529487</v>
      </c>
      <c r="I258" s="65"/>
      <c r="J258" s="86">
        <f>'6. Investeringen per jaar'!I255</f>
        <v>1</v>
      </c>
      <c r="K258" s="65"/>
      <c r="L258" s="123">
        <f t="shared" si="33"/>
        <v>2067</v>
      </c>
      <c r="M258" s="87">
        <f t="shared" si="34"/>
        <v>438030.15454545454</v>
      </c>
      <c r="N258" s="117">
        <f t="shared" si="35"/>
        <v>45.5</v>
      </c>
      <c r="O258" s="87" t="b">
        <f t="shared" si="36"/>
        <v>0</v>
      </c>
      <c r="P258" s="117">
        <f>INDEX('2. Reguleringsparameters'!$D$44:$E$50,MATCH(C258,'2. Reguleringsparameters'!$B$44:$B$50,0),MATCH(D258,'2. Reguleringsparameters'!$D$43:$E$43,0))</f>
        <v>0.5</v>
      </c>
      <c r="Q258" s="65"/>
      <c r="R258" s="87">
        <f t="shared" ref="R258:AG267" si="41">$J258*IF($O258,-1,1)*
IF(OR(R$10&gt;$L258,R$10&lt;$E258,$F258=0),0,
IF(R$10&lt;2022,
IF($E258&lt;2011,
VDB(
ABS($H258),
0,
$F258,
R$10-$G258,
IF(R$10-$G258+1&lt;$F258,R$10-$G258+1,$F258),
1),
VDB(
ABS($H258),
0,
$F258,
MAX(0,R$10-$G258-$P258),
IF(R$10-$G258-$P258+1&lt;$F258,R$10-$G258-$P258+1,$F258),
1)),
IF($E258&lt;2022,
VDB(
ABS($M258),
0,
$N258,
R$10-2022,
IF(R$10-2022+1&lt;$N258,R$10-2022+1,$N258),
$G$12),
VDB(
ABS($M258),
0,
$N258,
MAX(0,R$10-2022-$P258),
IF(R$10-2022-$P258+1&lt;$N258,R$10-2022-$P258+1,$N258),
$G$12))
))</f>
        <v>0</v>
      </c>
      <c r="S258" s="87">
        <f t="shared" si="41"/>
        <v>4813.5181818181818</v>
      </c>
      <c r="T258" s="87">
        <f t="shared" si="41"/>
        <v>9627.0363636363636</v>
      </c>
      <c r="U258" s="87">
        <f t="shared" si="41"/>
        <v>9627.0363636363636</v>
      </c>
      <c r="V258" s="87">
        <f t="shared" si="41"/>
        <v>9627.0363636363636</v>
      </c>
      <c r="W258" s="87">
        <f t="shared" si="41"/>
        <v>9627.0363636363636</v>
      </c>
      <c r="X258" s="87">
        <f t="shared" si="41"/>
        <v>9627.0363636363636</v>
      </c>
      <c r="Y258" s="87">
        <f t="shared" si="41"/>
        <v>9627.0363636363636</v>
      </c>
      <c r="Z258" s="87">
        <f t="shared" si="41"/>
        <v>9627.0363636363636</v>
      </c>
      <c r="AA258" s="87">
        <f t="shared" si="41"/>
        <v>9627.0363636363636</v>
      </c>
      <c r="AB258" s="87">
        <f t="shared" si="41"/>
        <v>9627.0363636363636</v>
      </c>
      <c r="AC258" s="87">
        <f t="shared" si="41"/>
        <v>11552.443636363636</v>
      </c>
      <c r="AD258" s="87">
        <f t="shared" si="41"/>
        <v>11247.763804195803</v>
      </c>
      <c r="AE258" s="87">
        <f t="shared" si="41"/>
        <v>10951.119484085146</v>
      </c>
      <c r="AF258" s="87">
        <f t="shared" si="41"/>
        <v>10662.298750438944</v>
      </c>
      <c r="AG258" s="87">
        <f t="shared" si="41"/>
        <v>10381.095266910883</v>
      </c>
      <c r="AI258" s="149"/>
      <c r="AJ258" s="128"/>
    </row>
    <row r="259" spans="2:36" s="132" customFormat="1" x14ac:dyDescent="0.2">
      <c r="B259" s="86">
        <f>'3. Investeringen'!B256</f>
        <v>242</v>
      </c>
      <c r="C259" s="86" t="str">
        <f>'3. Investeringen'!C256</f>
        <v>Nieuwe investeringen</v>
      </c>
      <c r="D259" s="86" t="str">
        <f>'3. Investeringen'!F256</f>
        <v>TD</v>
      </c>
      <c r="E259" s="121">
        <f>'3. Investeringen'!K256</f>
        <v>2012</v>
      </c>
      <c r="F259" s="173">
        <f>'3. Investeringen'!M256</f>
        <v>45</v>
      </c>
      <c r="G259" s="121">
        <f>'3. Investeringen'!N256</f>
        <v>2012</v>
      </c>
      <c r="H259" s="86">
        <f>'3. Investeringen'!O256</f>
        <v>2024912</v>
      </c>
      <c r="I259" s="65"/>
      <c r="J259" s="86">
        <f>'6. Investeringen per jaar'!I256</f>
        <v>1</v>
      </c>
      <c r="K259" s="65"/>
      <c r="L259" s="123">
        <f t="shared" si="33"/>
        <v>2057</v>
      </c>
      <c r="M259" s="87">
        <f t="shared" si="34"/>
        <v>1597430.5777777778</v>
      </c>
      <c r="N259" s="117">
        <f t="shared" si="35"/>
        <v>35.5</v>
      </c>
      <c r="O259" s="87" t="b">
        <f t="shared" si="36"/>
        <v>0</v>
      </c>
      <c r="P259" s="117">
        <f>INDEX('2. Reguleringsparameters'!$D$44:$E$50,MATCH(C259,'2. Reguleringsparameters'!$B$44:$B$50,0),MATCH(D259,'2. Reguleringsparameters'!$D$43:$E$43,0))</f>
        <v>0.5</v>
      </c>
      <c r="Q259" s="65"/>
      <c r="R259" s="87">
        <f t="shared" si="41"/>
        <v>0</v>
      </c>
      <c r="S259" s="87">
        <f t="shared" si="41"/>
        <v>22499.022222222222</v>
      </c>
      <c r="T259" s="87">
        <f t="shared" si="41"/>
        <v>44998.044444444444</v>
      </c>
      <c r="U259" s="87">
        <f t="shared" si="41"/>
        <v>44998.044444444444</v>
      </c>
      <c r="V259" s="87">
        <f t="shared" si="41"/>
        <v>44998.044444444444</v>
      </c>
      <c r="W259" s="87">
        <f t="shared" si="41"/>
        <v>44998.044444444444</v>
      </c>
      <c r="X259" s="87">
        <f t="shared" si="41"/>
        <v>44998.044444444444</v>
      </c>
      <c r="Y259" s="87">
        <f t="shared" si="41"/>
        <v>44998.044444444444</v>
      </c>
      <c r="Z259" s="87">
        <f t="shared" si="41"/>
        <v>44998.044444444444</v>
      </c>
      <c r="AA259" s="87">
        <f t="shared" si="41"/>
        <v>44998.044444444444</v>
      </c>
      <c r="AB259" s="87">
        <f t="shared" si="41"/>
        <v>44998.044444444444</v>
      </c>
      <c r="AC259" s="87">
        <f t="shared" si="41"/>
        <v>53997.653333333328</v>
      </c>
      <c r="AD259" s="87">
        <f t="shared" si="41"/>
        <v>52172.380544600936</v>
      </c>
      <c r="AE259" s="87">
        <f t="shared" si="41"/>
        <v>50408.807117741184</v>
      </c>
      <c r="AF259" s="87">
        <f t="shared" si="41"/>
        <v>48704.847440521764</v>
      </c>
      <c r="AG259" s="87">
        <f t="shared" si="41"/>
        <v>47058.48640027878</v>
      </c>
      <c r="AI259" s="149"/>
      <c r="AJ259" s="128"/>
    </row>
    <row r="260" spans="2:36" s="132" customFormat="1" x14ac:dyDescent="0.2">
      <c r="B260" s="86">
        <f>'3. Investeringen'!B257</f>
        <v>243</v>
      </c>
      <c r="C260" s="86" t="str">
        <f>'3. Investeringen'!C257</f>
        <v>Nieuwe investeringen</v>
      </c>
      <c r="D260" s="86" t="str">
        <f>'3. Investeringen'!F257</f>
        <v>TD</v>
      </c>
      <c r="E260" s="121">
        <f>'3. Investeringen'!K257</f>
        <v>2012</v>
      </c>
      <c r="F260" s="173">
        <f>'3. Investeringen'!M257</f>
        <v>30</v>
      </c>
      <c r="G260" s="121">
        <f>'3. Investeringen'!N257</f>
        <v>2012</v>
      </c>
      <c r="H260" s="86">
        <f>'3. Investeringen'!O257</f>
        <v>205632</v>
      </c>
      <c r="I260" s="65"/>
      <c r="J260" s="86">
        <f>'6. Investeringen per jaar'!I257</f>
        <v>1</v>
      </c>
      <c r="K260" s="65"/>
      <c r="L260" s="123">
        <f t="shared" si="33"/>
        <v>2042</v>
      </c>
      <c r="M260" s="87">
        <f t="shared" si="34"/>
        <v>140515.19999999998</v>
      </c>
      <c r="N260" s="117">
        <f t="shared" si="35"/>
        <v>20.5</v>
      </c>
      <c r="O260" s="87" t="b">
        <f t="shared" si="36"/>
        <v>0</v>
      </c>
      <c r="P260" s="117">
        <f>INDEX('2. Reguleringsparameters'!$D$44:$E$50,MATCH(C260,'2. Reguleringsparameters'!$B$44:$B$50,0),MATCH(D260,'2. Reguleringsparameters'!$D$43:$E$43,0))</f>
        <v>0.5</v>
      </c>
      <c r="Q260" s="65"/>
      <c r="R260" s="87">
        <f t="shared" si="41"/>
        <v>0</v>
      </c>
      <c r="S260" s="87">
        <f t="shared" si="41"/>
        <v>3427.2</v>
      </c>
      <c r="T260" s="87">
        <f t="shared" si="41"/>
        <v>6854.4</v>
      </c>
      <c r="U260" s="87">
        <f t="shared" si="41"/>
        <v>6854.4</v>
      </c>
      <c r="V260" s="87">
        <f t="shared" si="41"/>
        <v>6854.4</v>
      </c>
      <c r="W260" s="87">
        <f t="shared" si="41"/>
        <v>6854.4</v>
      </c>
      <c r="X260" s="87">
        <f t="shared" si="41"/>
        <v>6854.4</v>
      </c>
      <c r="Y260" s="87">
        <f t="shared" si="41"/>
        <v>6854.4</v>
      </c>
      <c r="Z260" s="87">
        <f t="shared" si="41"/>
        <v>6854.4</v>
      </c>
      <c r="AA260" s="87">
        <f t="shared" si="41"/>
        <v>6854.4</v>
      </c>
      <c r="AB260" s="87">
        <f t="shared" si="41"/>
        <v>6854.4</v>
      </c>
      <c r="AC260" s="87">
        <f t="shared" si="41"/>
        <v>8225.2799999999988</v>
      </c>
      <c r="AD260" s="87">
        <f t="shared" si="41"/>
        <v>7743.8001951219494</v>
      </c>
      <c r="AE260" s="87">
        <f t="shared" si="41"/>
        <v>7290.5045739440793</v>
      </c>
      <c r="AF260" s="87">
        <f t="shared" si="41"/>
        <v>6863.7433305912555</v>
      </c>
      <c r="AG260" s="87">
        <f t="shared" si="41"/>
        <v>6690.4164788086482</v>
      </c>
      <c r="AI260" s="149"/>
      <c r="AJ260" s="128"/>
    </row>
    <row r="261" spans="2:36" s="132" customFormat="1" x14ac:dyDescent="0.2">
      <c r="B261" s="86">
        <f>'3. Investeringen'!B258</f>
        <v>244</v>
      </c>
      <c r="C261" s="86" t="str">
        <f>'3. Investeringen'!C258</f>
        <v>Nieuwe investeringen</v>
      </c>
      <c r="D261" s="86" t="str">
        <f>'3. Investeringen'!F258</f>
        <v>TD</v>
      </c>
      <c r="E261" s="121">
        <f>'3. Investeringen'!K258</f>
        <v>2012</v>
      </c>
      <c r="F261" s="173">
        <f>'3. Investeringen'!M258</f>
        <v>25</v>
      </c>
      <c r="G261" s="121">
        <f>'3. Investeringen'!N258</f>
        <v>2012</v>
      </c>
      <c r="H261" s="86">
        <f>'3. Investeringen'!O258</f>
        <v>5664</v>
      </c>
      <c r="I261" s="65"/>
      <c r="J261" s="86">
        <f>'6. Investeringen per jaar'!I258</f>
        <v>1</v>
      </c>
      <c r="K261" s="65"/>
      <c r="L261" s="123">
        <f t="shared" si="33"/>
        <v>2037</v>
      </c>
      <c r="M261" s="87">
        <f t="shared" si="34"/>
        <v>3511.6800000000003</v>
      </c>
      <c r="N261" s="117">
        <f t="shared" si="35"/>
        <v>15.5</v>
      </c>
      <c r="O261" s="87" t="b">
        <f t="shared" si="36"/>
        <v>0</v>
      </c>
      <c r="P261" s="117">
        <f>INDEX('2. Reguleringsparameters'!$D$44:$E$50,MATCH(C261,'2. Reguleringsparameters'!$B$44:$B$50,0),MATCH(D261,'2. Reguleringsparameters'!$D$43:$E$43,0))</f>
        <v>0.5</v>
      </c>
      <c r="Q261" s="65"/>
      <c r="R261" s="87">
        <f t="shared" si="41"/>
        <v>0</v>
      </c>
      <c r="S261" s="87">
        <f t="shared" si="41"/>
        <v>113.28</v>
      </c>
      <c r="T261" s="87">
        <f t="shared" si="41"/>
        <v>226.56</v>
      </c>
      <c r="U261" s="87">
        <f t="shared" si="41"/>
        <v>226.56</v>
      </c>
      <c r="V261" s="87">
        <f t="shared" si="41"/>
        <v>226.56</v>
      </c>
      <c r="W261" s="87">
        <f t="shared" si="41"/>
        <v>226.56</v>
      </c>
      <c r="X261" s="87">
        <f t="shared" si="41"/>
        <v>226.56</v>
      </c>
      <c r="Y261" s="87">
        <f t="shared" si="41"/>
        <v>226.56</v>
      </c>
      <c r="Z261" s="87">
        <f t="shared" si="41"/>
        <v>226.56</v>
      </c>
      <c r="AA261" s="87">
        <f t="shared" si="41"/>
        <v>226.56</v>
      </c>
      <c r="AB261" s="87">
        <f t="shared" si="41"/>
        <v>226.56</v>
      </c>
      <c r="AC261" s="87">
        <f t="shared" si="41"/>
        <v>271.87200000000001</v>
      </c>
      <c r="AD261" s="87">
        <f t="shared" si="41"/>
        <v>250.82384516129036</v>
      </c>
      <c r="AE261" s="87">
        <f t="shared" si="41"/>
        <v>231.40522489073888</v>
      </c>
      <c r="AF261" s="87">
        <f t="shared" si="41"/>
        <v>220.60631439583773</v>
      </c>
      <c r="AG261" s="87">
        <f t="shared" si="41"/>
        <v>220.60631439583773</v>
      </c>
      <c r="AI261" s="149"/>
      <c r="AJ261" s="128"/>
    </row>
    <row r="262" spans="2:36" s="132" customFormat="1" x14ac:dyDescent="0.2">
      <c r="B262" s="86">
        <f>'3. Investeringen'!B259</f>
        <v>245</v>
      </c>
      <c r="C262" s="86" t="str">
        <f>'3. Investeringen'!C259</f>
        <v>Nieuwe investeringen</v>
      </c>
      <c r="D262" s="86" t="str">
        <f>'3. Investeringen'!F259</f>
        <v>TD</v>
      </c>
      <c r="E262" s="121">
        <f>'3. Investeringen'!K259</f>
        <v>2012</v>
      </c>
      <c r="F262" s="173">
        <f>'3. Investeringen'!M259</f>
        <v>10</v>
      </c>
      <c r="G262" s="121">
        <f>'3. Investeringen'!N259</f>
        <v>2012</v>
      </c>
      <c r="H262" s="86">
        <f>'3. Investeringen'!O259</f>
        <v>164515</v>
      </c>
      <c r="I262" s="65"/>
      <c r="J262" s="86">
        <f>'6. Investeringen per jaar'!I259</f>
        <v>1</v>
      </c>
      <c r="K262" s="65"/>
      <c r="L262" s="123">
        <f t="shared" si="33"/>
        <v>2022</v>
      </c>
      <c r="M262" s="87">
        <f t="shared" si="34"/>
        <v>8225.75</v>
      </c>
      <c r="N262" s="117">
        <f t="shared" si="35"/>
        <v>0.5</v>
      </c>
      <c r="O262" s="87" t="b">
        <f t="shared" si="36"/>
        <v>0</v>
      </c>
      <c r="P262" s="117">
        <f>INDEX('2. Reguleringsparameters'!$D$44:$E$50,MATCH(C262,'2. Reguleringsparameters'!$B$44:$B$50,0),MATCH(D262,'2. Reguleringsparameters'!$D$43:$E$43,0))</f>
        <v>0.5</v>
      </c>
      <c r="Q262" s="65"/>
      <c r="R262" s="87">
        <f t="shared" si="41"/>
        <v>0</v>
      </c>
      <c r="S262" s="87">
        <f t="shared" si="41"/>
        <v>8225.75</v>
      </c>
      <c r="T262" s="87">
        <f t="shared" si="41"/>
        <v>16451.5</v>
      </c>
      <c r="U262" s="87">
        <f t="shared" si="41"/>
        <v>16451.5</v>
      </c>
      <c r="V262" s="87">
        <f t="shared" si="41"/>
        <v>16451.5</v>
      </c>
      <c r="W262" s="87">
        <f t="shared" si="41"/>
        <v>16451.5</v>
      </c>
      <c r="X262" s="87">
        <f t="shared" si="41"/>
        <v>16451.5</v>
      </c>
      <c r="Y262" s="87">
        <f t="shared" si="41"/>
        <v>16451.5</v>
      </c>
      <c r="Z262" s="87">
        <f t="shared" si="41"/>
        <v>16451.5</v>
      </c>
      <c r="AA262" s="87">
        <f t="shared" si="41"/>
        <v>16451.5</v>
      </c>
      <c r="AB262" s="87">
        <f t="shared" si="41"/>
        <v>16451.5</v>
      </c>
      <c r="AC262" s="87">
        <f t="shared" si="41"/>
        <v>8225.75</v>
      </c>
      <c r="AD262" s="87">
        <f t="shared" si="41"/>
        <v>0</v>
      </c>
      <c r="AE262" s="87">
        <f t="shared" si="41"/>
        <v>0</v>
      </c>
      <c r="AF262" s="87">
        <f t="shared" si="41"/>
        <v>0</v>
      </c>
      <c r="AG262" s="87">
        <f t="shared" si="41"/>
        <v>0</v>
      </c>
      <c r="AI262" s="149"/>
      <c r="AJ262" s="128"/>
    </row>
    <row r="263" spans="2:36" s="132" customFormat="1" x14ac:dyDescent="0.2">
      <c r="B263" s="86">
        <f>'3. Investeringen'!B260</f>
        <v>246</v>
      </c>
      <c r="C263" s="86" t="str">
        <f>'3. Investeringen'!C260</f>
        <v>Nieuwe investeringen</v>
      </c>
      <c r="D263" s="86" t="str">
        <f>'3. Investeringen'!F260</f>
        <v>TD</v>
      </c>
      <c r="E263" s="121">
        <f>'3. Investeringen'!K260</f>
        <v>2012</v>
      </c>
      <c r="F263" s="173">
        <f>'3. Investeringen'!M260</f>
        <v>5</v>
      </c>
      <c r="G263" s="121">
        <f>'3. Investeringen'!N260</f>
        <v>2012</v>
      </c>
      <c r="H263" s="86">
        <f>'3. Investeringen'!O260</f>
        <v>3304205.2732950002</v>
      </c>
      <c r="I263" s="65"/>
      <c r="J263" s="86">
        <f>'6. Investeringen per jaar'!I260</f>
        <v>1</v>
      </c>
      <c r="K263" s="65"/>
      <c r="L263" s="123">
        <f t="shared" si="33"/>
        <v>2017</v>
      </c>
      <c r="M263" s="87">
        <f t="shared" si="34"/>
        <v>0</v>
      </c>
      <c r="N263" s="117">
        <f t="shared" si="35"/>
        <v>0</v>
      </c>
      <c r="O263" s="87" t="b">
        <f t="shared" si="36"/>
        <v>0</v>
      </c>
      <c r="P263" s="117">
        <f>INDEX('2. Reguleringsparameters'!$D$44:$E$50,MATCH(C263,'2. Reguleringsparameters'!$B$44:$B$50,0),MATCH(D263,'2. Reguleringsparameters'!$D$43:$E$43,0))</f>
        <v>0.5</v>
      </c>
      <c r="Q263" s="65"/>
      <c r="R263" s="87">
        <f t="shared" si="41"/>
        <v>0</v>
      </c>
      <c r="S263" s="87">
        <f t="shared" si="41"/>
        <v>330420.52732950007</v>
      </c>
      <c r="T263" s="87">
        <f t="shared" si="41"/>
        <v>660841.05465900013</v>
      </c>
      <c r="U263" s="87">
        <f t="shared" si="41"/>
        <v>660841.05465900013</v>
      </c>
      <c r="V263" s="87">
        <f t="shared" si="41"/>
        <v>660841.05465900013</v>
      </c>
      <c r="W263" s="87">
        <f t="shared" si="41"/>
        <v>660841.05465900013</v>
      </c>
      <c r="X263" s="87">
        <f t="shared" si="41"/>
        <v>330420.52732950007</v>
      </c>
      <c r="Y263" s="87">
        <f t="shared" si="41"/>
        <v>0</v>
      </c>
      <c r="Z263" s="87">
        <f t="shared" si="41"/>
        <v>0</v>
      </c>
      <c r="AA263" s="87">
        <f t="shared" si="41"/>
        <v>0</v>
      </c>
      <c r="AB263" s="87">
        <f t="shared" si="41"/>
        <v>0</v>
      </c>
      <c r="AC263" s="87">
        <f t="shared" si="41"/>
        <v>0</v>
      </c>
      <c r="AD263" s="87">
        <f t="shared" si="41"/>
        <v>0</v>
      </c>
      <c r="AE263" s="87">
        <f t="shared" si="41"/>
        <v>0</v>
      </c>
      <c r="AF263" s="87">
        <f t="shared" si="41"/>
        <v>0</v>
      </c>
      <c r="AG263" s="87">
        <f t="shared" si="41"/>
        <v>0</v>
      </c>
      <c r="AI263" s="149"/>
      <c r="AJ263" s="128"/>
    </row>
    <row r="264" spans="2:36" s="132" customFormat="1" x14ac:dyDescent="0.2">
      <c r="B264" s="86">
        <f>'3. Investeringen'!B261</f>
        <v>247</v>
      </c>
      <c r="C264" s="86" t="str">
        <f>'3. Investeringen'!C261</f>
        <v>Nieuwe investeringen</v>
      </c>
      <c r="D264" s="86" t="str">
        <f>'3. Investeringen'!F261</f>
        <v>TD</v>
      </c>
      <c r="E264" s="121">
        <f>'3. Investeringen'!K261</f>
        <v>2013</v>
      </c>
      <c r="F264" s="173">
        <f>'3. Investeringen'!M261</f>
        <v>55</v>
      </c>
      <c r="G264" s="121">
        <f>'3. Investeringen'!N261</f>
        <v>2013</v>
      </c>
      <c r="H264" s="86">
        <f>'3. Investeringen'!O261</f>
        <v>1526806.3827750001</v>
      </c>
      <c r="I264" s="65"/>
      <c r="J264" s="86">
        <f>'6. Investeringen per jaar'!I261</f>
        <v>1</v>
      </c>
      <c r="K264" s="65"/>
      <c r="L264" s="123">
        <f t="shared" si="33"/>
        <v>2068</v>
      </c>
      <c r="M264" s="87">
        <f t="shared" si="34"/>
        <v>1290845.3963461365</v>
      </c>
      <c r="N264" s="117">
        <f t="shared" si="35"/>
        <v>46.5</v>
      </c>
      <c r="O264" s="87" t="b">
        <f t="shared" si="36"/>
        <v>0</v>
      </c>
      <c r="P264" s="117">
        <f>INDEX('2. Reguleringsparameters'!$D$44:$E$50,MATCH(C264,'2. Reguleringsparameters'!$B$44:$B$50,0),MATCH(D264,'2. Reguleringsparameters'!$D$43:$E$43,0))</f>
        <v>0.5</v>
      </c>
      <c r="Q264" s="65"/>
      <c r="R264" s="87">
        <f t="shared" si="41"/>
        <v>0</v>
      </c>
      <c r="S264" s="87">
        <f t="shared" si="41"/>
        <v>0</v>
      </c>
      <c r="T264" s="87">
        <f t="shared" si="41"/>
        <v>13880.058025227274</v>
      </c>
      <c r="U264" s="87">
        <f t="shared" si="41"/>
        <v>27760.116050454548</v>
      </c>
      <c r="V264" s="87">
        <f t="shared" si="41"/>
        <v>27760.116050454548</v>
      </c>
      <c r="W264" s="87">
        <f t="shared" si="41"/>
        <v>27760.116050454548</v>
      </c>
      <c r="X264" s="87">
        <f t="shared" si="41"/>
        <v>27760.116050454548</v>
      </c>
      <c r="Y264" s="87">
        <f t="shared" si="41"/>
        <v>27760.116050454548</v>
      </c>
      <c r="Z264" s="87">
        <f t="shared" si="41"/>
        <v>27760.116050454548</v>
      </c>
      <c r="AA264" s="87">
        <f t="shared" si="41"/>
        <v>27760.116050454548</v>
      </c>
      <c r="AB264" s="87">
        <f t="shared" si="41"/>
        <v>27760.116050454548</v>
      </c>
      <c r="AC264" s="87">
        <f t="shared" si="41"/>
        <v>33312.13926054546</v>
      </c>
      <c r="AD264" s="87">
        <f t="shared" si="41"/>
        <v>32452.471150595899</v>
      </c>
      <c r="AE264" s="87">
        <f t="shared" si="41"/>
        <v>31614.988024128907</v>
      </c>
      <c r="AF264" s="87">
        <f t="shared" si="41"/>
        <v>30799.117365441711</v>
      </c>
      <c r="AG264" s="87">
        <f t="shared" si="41"/>
        <v>30004.301433430312</v>
      </c>
      <c r="AI264" s="149"/>
      <c r="AJ264" s="128"/>
    </row>
    <row r="265" spans="2:36" s="132" customFormat="1" x14ac:dyDescent="0.2">
      <c r="B265" s="86">
        <f>'3. Investeringen'!B262</f>
        <v>248</v>
      </c>
      <c r="C265" s="86" t="str">
        <f>'3. Investeringen'!C262</f>
        <v>Nieuwe investeringen</v>
      </c>
      <c r="D265" s="86" t="str">
        <f>'3. Investeringen'!F262</f>
        <v>TD</v>
      </c>
      <c r="E265" s="121">
        <f>'3. Investeringen'!K262</f>
        <v>2013</v>
      </c>
      <c r="F265" s="173">
        <f>'3. Investeringen'!M262</f>
        <v>45</v>
      </c>
      <c r="G265" s="121">
        <f>'3. Investeringen'!N262</f>
        <v>2013</v>
      </c>
      <c r="H265" s="86">
        <f>'3. Investeringen'!O262</f>
        <v>5697623.0936124995</v>
      </c>
      <c r="I265" s="65"/>
      <c r="J265" s="86">
        <f>'6. Investeringen per jaar'!I262</f>
        <v>1</v>
      </c>
      <c r="K265" s="65"/>
      <c r="L265" s="123">
        <f t="shared" si="33"/>
        <v>2058</v>
      </c>
      <c r="M265" s="87">
        <f t="shared" si="34"/>
        <v>4621405.3981523607</v>
      </c>
      <c r="N265" s="117">
        <f t="shared" si="35"/>
        <v>36.5</v>
      </c>
      <c r="O265" s="87" t="b">
        <f t="shared" si="36"/>
        <v>0</v>
      </c>
      <c r="P265" s="117">
        <f>INDEX('2. Reguleringsparameters'!$D$44:$E$50,MATCH(C265,'2. Reguleringsparameters'!$B$44:$B$50,0),MATCH(D265,'2. Reguleringsparameters'!$D$43:$E$43,0))</f>
        <v>0.5</v>
      </c>
      <c r="Q265" s="65"/>
      <c r="R265" s="87">
        <f t="shared" si="41"/>
        <v>0</v>
      </c>
      <c r="S265" s="87">
        <f t="shared" si="41"/>
        <v>0</v>
      </c>
      <c r="T265" s="87">
        <f t="shared" si="41"/>
        <v>63306.92326236111</v>
      </c>
      <c r="U265" s="87">
        <f t="shared" si="41"/>
        <v>126613.8465247222</v>
      </c>
      <c r="V265" s="87">
        <f t="shared" si="41"/>
        <v>126613.8465247222</v>
      </c>
      <c r="W265" s="87">
        <f t="shared" si="41"/>
        <v>126613.8465247222</v>
      </c>
      <c r="X265" s="87">
        <f t="shared" si="41"/>
        <v>126613.8465247222</v>
      </c>
      <c r="Y265" s="87">
        <f t="shared" si="41"/>
        <v>126613.8465247222</v>
      </c>
      <c r="Z265" s="87">
        <f t="shared" si="41"/>
        <v>126613.8465247222</v>
      </c>
      <c r="AA265" s="87">
        <f t="shared" si="41"/>
        <v>126613.8465247222</v>
      </c>
      <c r="AB265" s="87">
        <f t="shared" si="41"/>
        <v>126613.8465247222</v>
      </c>
      <c r="AC265" s="87">
        <f t="shared" si="41"/>
        <v>151936.61582966664</v>
      </c>
      <c r="AD265" s="87">
        <f t="shared" si="41"/>
        <v>146941.43941882826</v>
      </c>
      <c r="AE265" s="87">
        <f t="shared" si="41"/>
        <v>142110.48798588049</v>
      </c>
      <c r="AF265" s="87">
        <f t="shared" si="41"/>
        <v>137438.36235346799</v>
      </c>
      <c r="AG265" s="87">
        <f t="shared" si="41"/>
        <v>132919.84085143617</v>
      </c>
      <c r="AI265" s="149"/>
      <c r="AJ265" s="128"/>
    </row>
    <row r="266" spans="2:36" s="132" customFormat="1" x14ac:dyDescent="0.2">
      <c r="B266" s="86">
        <f>'3. Investeringen'!B263</f>
        <v>249</v>
      </c>
      <c r="C266" s="86" t="str">
        <f>'3. Investeringen'!C263</f>
        <v>Nieuwe investeringen</v>
      </c>
      <c r="D266" s="86" t="str">
        <f>'3. Investeringen'!F263</f>
        <v>TD</v>
      </c>
      <c r="E266" s="121">
        <f>'3. Investeringen'!K263</f>
        <v>2013</v>
      </c>
      <c r="F266" s="173">
        <f>'3. Investeringen'!M263</f>
        <v>30</v>
      </c>
      <c r="G266" s="121">
        <f>'3. Investeringen'!N263</f>
        <v>2013</v>
      </c>
      <c r="H266" s="86">
        <f>'3. Investeringen'!O263</f>
        <v>201696.63045250002</v>
      </c>
      <c r="I266" s="65"/>
      <c r="J266" s="86">
        <f>'6. Investeringen per jaar'!I263</f>
        <v>1</v>
      </c>
      <c r="K266" s="65"/>
      <c r="L266" s="123">
        <f t="shared" si="33"/>
        <v>2043</v>
      </c>
      <c r="M266" s="87">
        <f t="shared" si="34"/>
        <v>144549.25182429168</v>
      </c>
      <c r="N266" s="117">
        <f t="shared" si="35"/>
        <v>21.5</v>
      </c>
      <c r="O266" s="87" t="b">
        <f t="shared" si="36"/>
        <v>0</v>
      </c>
      <c r="P266" s="117">
        <f>INDEX('2. Reguleringsparameters'!$D$44:$E$50,MATCH(C266,'2. Reguleringsparameters'!$B$44:$B$50,0),MATCH(D266,'2. Reguleringsparameters'!$D$43:$E$43,0))</f>
        <v>0.5</v>
      </c>
      <c r="Q266" s="65"/>
      <c r="R266" s="87">
        <f t="shared" si="41"/>
        <v>0</v>
      </c>
      <c r="S266" s="87">
        <f t="shared" si="41"/>
        <v>0</v>
      </c>
      <c r="T266" s="87">
        <f t="shared" si="41"/>
        <v>3361.6105075416667</v>
      </c>
      <c r="U266" s="87">
        <f t="shared" si="41"/>
        <v>6723.2210150833344</v>
      </c>
      <c r="V266" s="87">
        <f t="shared" si="41"/>
        <v>6723.2210150833344</v>
      </c>
      <c r="W266" s="87">
        <f t="shared" si="41"/>
        <v>6723.2210150833344</v>
      </c>
      <c r="X266" s="87">
        <f t="shared" si="41"/>
        <v>6723.2210150833344</v>
      </c>
      <c r="Y266" s="87">
        <f t="shared" si="41"/>
        <v>6723.2210150833344</v>
      </c>
      <c r="Z266" s="87">
        <f t="shared" si="41"/>
        <v>6723.2210150833344</v>
      </c>
      <c r="AA266" s="87">
        <f t="shared" si="41"/>
        <v>6723.2210150833344</v>
      </c>
      <c r="AB266" s="87">
        <f t="shared" si="41"/>
        <v>6723.2210150833344</v>
      </c>
      <c r="AC266" s="87">
        <f t="shared" si="41"/>
        <v>8067.8652181000007</v>
      </c>
      <c r="AD266" s="87">
        <f t="shared" si="41"/>
        <v>7617.5657640665131</v>
      </c>
      <c r="AE266" s="87">
        <f t="shared" si="41"/>
        <v>7192.3993028162886</v>
      </c>
      <c r="AF266" s="87">
        <f t="shared" si="41"/>
        <v>6790.9630626591006</v>
      </c>
      <c r="AG266" s="87">
        <f t="shared" si="41"/>
        <v>6564.5976272371308</v>
      </c>
      <c r="AI266" s="149"/>
      <c r="AJ266" s="128"/>
    </row>
    <row r="267" spans="2:36" s="132" customFormat="1" x14ac:dyDescent="0.2">
      <c r="B267" s="86">
        <f>'3. Investeringen'!B264</f>
        <v>250</v>
      </c>
      <c r="C267" s="86" t="str">
        <f>'3. Investeringen'!C264</f>
        <v>Nieuwe investeringen</v>
      </c>
      <c r="D267" s="86" t="str">
        <f>'3. Investeringen'!F264</f>
        <v>TD</v>
      </c>
      <c r="E267" s="121">
        <f>'3. Investeringen'!K264</f>
        <v>2013</v>
      </c>
      <c r="F267" s="173">
        <f>'3. Investeringen'!M264</f>
        <v>25</v>
      </c>
      <c r="G267" s="121">
        <f>'3. Investeringen'!N264</f>
        <v>2013</v>
      </c>
      <c r="H267" s="86">
        <f>'3. Investeringen'!O264</f>
        <v>1311.24425</v>
      </c>
      <c r="I267" s="65"/>
      <c r="J267" s="86">
        <f>'6. Investeringen per jaar'!I264</f>
        <v>1</v>
      </c>
      <c r="K267" s="65"/>
      <c r="L267" s="123">
        <f t="shared" si="33"/>
        <v>2038</v>
      </c>
      <c r="M267" s="87">
        <f t="shared" si="34"/>
        <v>865.42120499999999</v>
      </c>
      <c r="N267" s="117">
        <f t="shared" si="35"/>
        <v>16.5</v>
      </c>
      <c r="O267" s="87" t="b">
        <f t="shared" si="36"/>
        <v>0</v>
      </c>
      <c r="P267" s="117">
        <f>INDEX('2. Reguleringsparameters'!$D$44:$E$50,MATCH(C267,'2. Reguleringsparameters'!$B$44:$B$50,0),MATCH(D267,'2. Reguleringsparameters'!$D$43:$E$43,0))</f>
        <v>0.5</v>
      </c>
      <c r="Q267" s="65"/>
      <c r="R267" s="87">
        <f t="shared" si="41"/>
        <v>0</v>
      </c>
      <c r="S267" s="87">
        <f t="shared" si="41"/>
        <v>0</v>
      </c>
      <c r="T267" s="87">
        <f t="shared" si="41"/>
        <v>26.224885</v>
      </c>
      <c r="U267" s="87">
        <f t="shared" si="41"/>
        <v>52.449769999999994</v>
      </c>
      <c r="V267" s="87">
        <f t="shared" si="41"/>
        <v>52.449769999999994</v>
      </c>
      <c r="W267" s="87">
        <f t="shared" si="41"/>
        <v>52.449769999999994</v>
      </c>
      <c r="X267" s="87">
        <f t="shared" si="41"/>
        <v>52.449769999999994</v>
      </c>
      <c r="Y267" s="87">
        <f t="shared" si="41"/>
        <v>52.449769999999994</v>
      </c>
      <c r="Z267" s="87">
        <f t="shared" si="41"/>
        <v>52.449769999999994</v>
      </c>
      <c r="AA267" s="87">
        <f t="shared" si="41"/>
        <v>52.449769999999994</v>
      </c>
      <c r="AB267" s="87">
        <f t="shared" si="41"/>
        <v>52.449769999999994</v>
      </c>
      <c r="AC267" s="87">
        <f t="shared" si="41"/>
        <v>62.939723999999998</v>
      </c>
      <c r="AD267" s="87">
        <f t="shared" si="41"/>
        <v>58.362289527272729</v>
      </c>
      <c r="AE267" s="87">
        <f t="shared" si="41"/>
        <v>54.117759379834709</v>
      </c>
      <c r="AF267" s="87">
        <f t="shared" si="41"/>
        <v>51.111217192066114</v>
      </c>
      <c r="AG267" s="87">
        <f t="shared" si="41"/>
        <v>51.111217192066114</v>
      </c>
      <c r="AI267" s="149"/>
      <c r="AJ267" s="128"/>
    </row>
    <row r="268" spans="2:36" s="132" customFormat="1" x14ac:dyDescent="0.2">
      <c r="B268" s="86">
        <f>'3. Investeringen'!B265</f>
        <v>251</v>
      </c>
      <c r="C268" s="86" t="str">
        <f>'3. Investeringen'!C265</f>
        <v>Nieuwe investeringen</v>
      </c>
      <c r="D268" s="86" t="str">
        <f>'3. Investeringen'!F265</f>
        <v>TD</v>
      </c>
      <c r="E268" s="121">
        <f>'3. Investeringen'!K265</f>
        <v>2013</v>
      </c>
      <c r="F268" s="173">
        <f>'3. Investeringen'!M265</f>
        <v>10</v>
      </c>
      <c r="G268" s="121">
        <f>'3. Investeringen'!N265</f>
        <v>2013</v>
      </c>
      <c r="H268" s="86">
        <f>'3. Investeringen'!O265</f>
        <v>42332.14</v>
      </c>
      <c r="I268" s="65"/>
      <c r="J268" s="86">
        <f>'6. Investeringen per jaar'!I265</f>
        <v>1</v>
      </c>
      <c r="K268" s="65"/>
      <c r="L268" s="123">
        <f t="shared" si="33"/>
        <v>2023</v>
      </c>
      <c r="M268" s="87">
        <f t="shared" si="34"/>
        <v>6349.8209999999963</v>
      </c>
      <c r="N268" s="117">
        <f t="shared" si="35"/>
        <v>1.5</v>
      </c>
      <c r="O268" s="87" t="b">
        <f t="shared" si="36"/>
        <v>0</v>
      </c>
      <c r="P268" s="117">
        <f>INDEX('2. Reguleringsparameters'!$D$44:$E$50,MATCH(C268,'2. Reguleringsparameters'!$B$44:$B$50,0),MATCH(D268,'2. Reguleringsparameters'!$D$43:$E$43,0))</f>
        <v>0.5</v>
      </c>
      <c r="Q268" s="65"/>
      <c r="R268" s="87">
        <f t="shared" ref="R268:AG277" si="42">$J268*IF($O268,-1,1)*
IF(OR(R$10&gt;$L268,R$10&lt;$E268,$F268=0),0,
IF(R$10&lt;2022,
IF($E268&lt;2011,
VDB(
ABS($H268),
0,
$F268,
R$10-$G268,
IF(R$10-$G268+1&lt;$F268,R$10-$G268+1,$F268),
1),
VDB(
ABS($H268),
0,
$F268,
MAX(0,R$10-$G268-$P268),
IF(R$10-$G268-$P268+1&lt;$F268,R$10-$G268-$P268+1,$F268),
1)),
IF($E268&lt;2022,
VDB(
ABS($M268),
0,
$N268,
R$10-2022,
IF(R$10-2022+1&lt;$N268,R$10-2022+1,$N268),
$G$12),
VDB(
ABS($M268),
0,
$N268,
MAX(0,R$10-2022-$P268),
IF(R$10-2022-$P268+1&lt;$N268,R$10-2022-$P268+1,$N268),
$G$12))
))</f>
        <v>0</v>
      </c>
      <c r="S268" s="87">
        <f t="shared" si="42"/>
        <v>0</v>
      </c>
      <c r="T268" s="87">
        <f t="shared" si="42"/>
        <v>2116.607</v>
      </c>
      <c r="U268" s="87">
        <f t="shared" si="42"/>
        <v>4233.2139999999999</v>
      </c>
      <c r="V268" s="87">
        <f t="shared" si="42"/>
        <v>4233.2139999999999</v>
      </c>
      <c r="W268" s="87">
        <f t="shared" si="42"/>
        <v>4233.2139999999999</v>
      </c>
      <c r="X268" s="87">
        <f t="shared" si="42"/>
        <v>4233.2139999999999</v>
      </c>
      <c r="Y268" s="87">
        <f t="shared" si="42"/>
        <v>4233.2139999999999</v>
      </c>
      <c r="Z268" s="87">
        <f t="shared" si="42"/>
        <v>4233.2139999999999</v>
      </c>
      <c r="AA268" s="87">
        <f t="shared" si="42"/>
        <v>4233.2139999999999</v>
      </c>
      <c r="AB268" s="87">
        <f t="shared" si="42"/>
        <v>4233.2139999999999</v>
      </c>
      <c r="AC268" s="87">
        <f t="shared" si="42"/>
        <v>5079.8567999999968</v>
      </c>
      <c r="AD268" s="87">
        <f t="shared" si="42"/>
        <v>1269.9641999999994</v>
      </c>
      <c r="AE268" s="87">
        <f t="shared" si="42"/>
        <v>0</v>
      </c>
      <c r="AF268" s="87">
        <f t="shared" si="42"/>
        <v>0</v>
      </c>
      <c r="AG268" s="87">
        <f t="shared" si="42"/>
        <v>0</v>
      </c>
      <c r="AI268" s="149"/>
      <c r="AJ268" s="128"/>
    </row>
    <row r="269" spans="2:36" s="132" customFormat="1" x14ac:dyDescent="0.2">
      <c r="B269" s="86">
        <f>'3. Investeringen'!B266</f>
        <v>252</v>
      </c>
      <c r="C269" s="86" t="str">
        <f>'3. Investeringen'!C266</f>
        <v>Nieuwe investeringen</v>
      </c>
      <c r="D269" s="86" t="str">
        <f>'3. Investeringen'!F266</f>
        <v>TD</v>
      </c>
      <c r="E269" s="121">
        <f>'3. Investeringen'!K266</f>
        <v>2013</v>
      </c>
      <c r="F269" s="173">
        <f>'3. Investeringen'!M266</f>
        <v>5</v>
      </c>
      <c r="G269" s="121">
        <f>'3. Investeringen'!N266</f>
        <v>2013</v>
      </c>
      <c r="H269" s="86">
        <f>'3. Investeringen'!O266</f>
        <v>3864933.0164979734</v>
      </c>
      <c r="I269" s="65"/>
      <c r="J269" s="86">
        <f>'6. Investeringen per jaar'!I266</f>
        <v>1</v>
      </c>
      <c r="K269" s="65"/>
      <c r="L269" s="123">
        <f t="shared" si="33"/>
        <v>2018</v>
      </c>
      <c r="M269" s="87">
        <f t="shared" si="34"/>
        <v>0</v>
      </c>
      <c r="N269" s="117">
        <f t="shared" si="35"/>
        <v>0</v>
      </c>
      <c r="O269" s="87" t="b">
        <f t="shared" si="36"/>
        <v>0</v>
      </c>
      <c r="P269" s="117">
        <f>INDEX('2. Reguleringsparameters'!$D$44:$E$50,MATCH(C269,'2. Reguleringsparameters'!$B$44:$B$50,0),MATCH(D269,'2. Reguleringsparameters'!$D$43:$E$43,0))</f>
        <v>0.5</v>
      </c>
      <c r="Q269" s="65"/>
      <c r="R269" s="87">
        <f t="shared" si="42"/>
        <v>0</v>
      </c>
      <c r="S269" s="87">
        <f t="shared" si="42"/>
        <v>0</v>
      </c>
      <c r="T269" s="87">
        <f t="shared" si="42"/>
        <v>386493.30164979736</v>
      </c>
      <c r="U269" s="87">
        <f t="shared" si="42"/>
        <v>772986.60329959472</v>
      </c>
      <c r="V269" s="87">
        <f t="shared" si="42"/>
        <v>772986.60329959472</v>
      </c>
      <c r="W269" s="87">
        <f t="shared" si="42"/>
        <v>772986.60329959472</v>
      </c>
      <c r="X269" s="87">
        <f t="shared" si="42"/>
        <v>772986.60329959472</v>
      </c>
      <c r="Y269" s="87">
        <f t="shared" si="42"/>
        <v>386493.30164979736</v>
      </c>
      <c r="Z269" s="87">
        <f t="shared" si="42"/>
        <v>0</v>
      </c>
      <c r="AA269" s="87">
        <f t="shared" si="42"/>
        <v>0</v>
      </c>
      <c r="AB269" s="87">
        <f t="shared" si="42"/>
        <v>0</v>
      </c>
      <c r="AC269" s="87">
        <f t="shared" si="42"/>
        <v>0</v>
      </c>
      <c r="AD269" s="87">
        <f t="shared" si="42"/>
        <v>0</v>
      </c>
      <c r="AE269" s="87">
        <f t="shared" si="42"/>
        <v>0</v>
      </c>
      <c r="AF269" s="87">
        <f t="shared" si="42"/>
        <v>0</v>
      </c>
      <c r="AG269" s="87">
        <f t="shared" si="42"/>
        <v>0</v>
      </c>
      <c r="AI269" s="149"/>
      <c r="AJ269" s="128"/>
    </row>
    <row r="270" spans="2:36" s="132" customFormat="1" x14ac:dyDescent="0.2">
      <c r="B270" s="86">
        <f>'3. Investeringen'!B267</f>
        <v>253</v>
      </c>
      <c r="C270" s="86" t="str">
        <f>'3. Investeringen'!C267</f>
        <v>Nieuwe investeringen</v>
      </c>
      <c r="D270" s="86" t="str">
        <f>'3. Investeringen'!F267</f>
        <v>TD</v>
      </c>
      <c r="E270" s="121">
        <f>'3. Investeringen'!K267</f>
        <v>2014</v>
      </c>
      <c r="F270" s="173">
        <f>'3. Investeringen'!M267</f>
        <v>55</v>
      </c>
      <c r="G270" s="121">
        <f>'3. Investeringen'!N267</f>
        <v>2014</v>
      </c>
      <c r="H270" s="86">
        <f>'3. Investeringen'!O267</f>
        <v>1632387.0147250001</v>
      </c>
      <c r="I270" s="65"/>
      <c r="J270" s="86">
        <f>'6. Investeringen per jaar'!I267</f>
        <v>1</v>
      </c>
      <c r="K270" s="65"/>
      <c r="L270" s="123">
        <f t="shared" si="33"/>
        <v>2069</v>
      </c>
      <c r="M270" s="87">
        <f t="shared" si="34"/>
        <v>1409788.7854443183</v>
      </c>
      <c r="N270" s="117">
        <f t="shared" si="35"/>
        <v>47.5</v>
      </c>
      <c r="O270" s="87" t="b">
        <f t="shared" si="36"/>
        <v>0</v>
      </c>
      <c r="P270" s="117">
        <f>INDEX('2. Reguleringsparameters'!$D$44:$E$50,MATCH(C270,'2. Reguleringsparameters'!$B$44:$B$50,0),MATCH(D270,'2. Reguleringsparameters'!$D$43:$E$43,0))</f>
        <v>0.5</v>
      </c>
      <c r="Q270" s="65"/>
      <c r="R270" s="87">
        <f t="shared" si="42"/>
        <v>0</v>
      </c>
      <c r="S270" s="87">
        <f t="shared" si="42"/>
        <v>0</v>
      </c>
      <c r="T270" s="87">
        <f t="shared" si="42"/>
        <v>0</v>
      </c>
      <c r="U270" s="87">
        <f t="shared" si="42"/>
        <v>14839.881952045456</v>
      </c>
      <c r="V270" s="87">
        <f t="shared" si="42"/>
        <v>29679.763904090913</v>
      </c>
      <c r="W270" s="87">
        <f t="shared" si="42"/>
        <v>29679.763904090913</v>
      </c>
      <c r="X270" s="87">
        <f t="shared" si="42"/>
        <v>29679.763904090913</v>
      </c>
      <c r="Y270" s="87">
        <f t="shared" si="42"/>
        <v>29679.763904090913</v>
      </c>
      <c r="Z270" s="87">
        <f t="shared" si="42"/>
        <v>29679.763904090913</v>
      </c>
      <c r="AA270" s="87">
        <f t="shared" si="42"/>
        <v>29679.763904090913</v>
      </c>
      <c r="AB270" s="87">
        <f t="shared" si="42"/>
        <v>29679.763904090913</v>
      </c>
      <c r="AC270" s="87">
        <f t="shared" si="42"/>
        <v>35615.716684909094</v>
      </c>
      <c r="AD270" s="87">
        <f t="shared" si="42"/>
        <v>34715.951210764026</v>
      </c>
      <c r="AE270" s="87">
        <f t="shared" si="42"/>
        <v>33838.916653860513</v>
      </c>
      <c r="AF270" s="87">
        <f t="shared" si="42"/>
        <v>32984.03875944719</v>
      </c>
      <c r="AG270" s="87">
        <f t="shared" si="42"/>
        <v>32150.757780261156</v>
      </c>
      <c r="AI270" s="149"/>
      <c r="AJ270" s="128"/>
    </row>
    <row r="271" spans="2:36" s="132" customFormat="1" x14ac:dyDescent="0.2">
      <c r="B271" s="86">
        <f>'3. Investeringen'!B268</f>
        <v>254</v>
      </c>
      <c r="C271" s="86" t="str">
        <f>'3. Investeringen'!C268</f>
        <v>Nieuwe investeringen</v>
      </c>
      <c r="D271" s="86" t="str">
        <f>'3. Investeringen'!F268</f>
        <v>TD</v>
      </c>
      <c r="E271" s="121">
        <f>'3. Investeringen'!K268</f>
        <v>2014</v>
      </c>
      <c r="F271" s="173">
        <f>'3. Investeringen'!M268</f>
        <v>45</v>
      </c>
      <c r="G271" s="121">
        <f>'3. Investeringen'!N268</f>
        <v>2014</v>
      </c>
      <c r="H271" s="86">
        <f>'3. Investeringen'!O268</f>
        <v>5701447.0511750001</v>
      </c>
      <c r="I271" s="65"/>
      <c r="J271" s="86">
        <f>'6. Investeringen per jaar'!I268</f>
        <v>1</v>
      </c>
      <c r="K271" s="65"/>
      <c r="L271" s="123">
        <f t="shared" si="33"/>
        <v>2059</v>
      </c>
      <c r="M271" s="87">
        <f t="shared" si="34"/>
        <v>4751205.8759791665</v>
      </c>
      <c r="N271" s="117">
        <f t="shared" si="35"/>
        <v>37.5</v>
      </c>
      <c r="O271" s="87" t="b">
        <f t="shared" si="36"/>
        <v>0</v>
      </c>
      <c r="P271" s="117">
        <f>INDEX('2. Reguleringsparameters'!$D$44:$E$50,MATCH(C271,'2. Reguleringsparameters'!$B$44:$B$50,0),MATCH(D271,'2. Reguleringsparameters'!$D$43:$E$43,0))</f>
        <v>0.5</v>
      </c>
      <c r="Q271" s="65"/>
      <c r="R271" s="87">
        <f t="shared" si="42"/>
        <v>0</v>
      </c>
      <c r="S271" s="87">
        <f t="shared" si="42"/>
        <v>0</v>
      </c>
      <c r="T271" s="87">
        <f t="shared" si="42"/>
        <v>0</v>
      </c>
      <c r="U271" s="87">
        <f t="shared" si="42"/>
        <v>63349.411679722223</v>
      </c>
      <c r="V271" s="87">
        <f t="shared" si="42"/>
        <v>126698.82335944445</v>
      </c>
      <c r="W271" s="87">
        <f t="shared" si="42"/>
        <v>126698.82335944445</v>
      </c>
      <c r="X271" s="87">
        <f t="shared" si="42"/>
        <v>126698.82335944445</v>
      </c>
      <c r="Y271" s="87">
        <f t="shared" si="42"/>
        <v>126698.82335944445</v>
      </c>
      <c r="Z271" s="87">
        <f t="shared" si="42"/>
        <v>126698.82335944445</v>
      </c>
      <c r="AA271" s="87">
        <f t="shared" si="42"/>
        <v>126698.82335944445</v>
      </c>
      <c r="AB271" s="87">
        <f t="shared" si="42"/>
        <v>126698.82335944445</v>
      </c>
      <c r="AC271" s="87">
        <f t="shared" si="42"/>
        <v>152038.58803133332</v>
      </c>
      <c r="AD271" s="87">
        <f t="shared" si="42"/>
        <v>147173.35321433068</v>
      </c>
      <c r="AE271" s="87">
        <f t="shared" si="42"/>
        <v>142463.8059114721</v>
      </c>
      <c r="AF271" s="87">
        <f t="shared" si="42"/>
        <v>137904.96412230498</v>
      </c>
      <c r="AG271" s="87">
        <f t="shared" si="42"/>
        <v>133492.00527039121</v>
      </c>
      <c r="AI271" s="149"/>
      <c r="AJ271" s="128"/>
    </row>
    <row r="272" spans="2:36" s="132" customFormat="1" x14ac:dyDescent="0.2">
      <c r="B272" s="86">
        <f>'3. Investeringen'!B269</f>
        <v>255</v>
      </c>
      <c r="C272" s="86" t="str">
        <f>'3. Investeringen'!C269</f>
        <v>Nieuwe investeringen</v>
      </c>
      <c r="D272" s="86" t="str">
        <f>'3. Investeringen'!F269</f>
        <v>TD</v>
      </c>
      <c r="E272" s="121">
        <f>'3. Investeringen'!K269</f>
        <v>2014</v>
      </c>
      <c r="F272" s="173">
        <f>'3. Investeringen'!M269</f>
        <v>30</v>
      </c>
      <c r="G272" s="121">
        <f>'3. Investeringen'!N269</f>
        <v>2014</v>
      </c>
      <c r="H272" s="86">
        <f>'3. Investeringen'!O269</f>
        <v>988955.9034999999</v>
      </c>
      <c r="I272" s="65"/>
      <c r="J272" s="86">
        <f>'6. Investeringen per jaar'!I269</f>
        <v>1</v>
      </c>
      <c r="K272" s="65"/>
      <c r="L272" s="123">
        <f t="shared" si="33"/>
        <v>2044</v>
      </c>
      <c r="M272" s="87">
        <f t="shared" si="34"/>
        <v>741716.92762500001</v>
      </c>
      <c r="N272" s="117">
        <f t="shared" si="35"/>
        <v>22.5</v>
      </c>
      <c r="O272" s="87" t="b">
        <f t="shared" si="36"/>
        <v>0</v>
      </c>
      <c r="P272" s="117">
        <f>INDEX('2. Reguleringsparameters'!$D$44:$E$50,MATCH(C272,'2. Reguleringsparameters'!$B$44:$B$50,0),MATCH(D272,'2. Reguleringsparameters'!$D$43:$E$43,0))</f>
        <v>0.5</v>
      </c>
      <c r="Q272" s="65"/>
      <c r="R272" s="87">
        <f t="shared" si="42"/>
        <v>0</v>
      </c>
      <c r="S272" s="87">
        <f t="shared" si="42"/>
        <v>0</v>
      </c>
      <c r="T272" s="87">
        <f t="shared" si="42"/>
        <v>0</v>
      </c>
      <c r="U272" s="87">
        <f t="shared" si="42"/>
        <v>16482.598391666666</v>
      </c>
      <c r="V272" s="87">
        <f t="shared" si="42"/>
        <v>32965.196783333333</v>
      </c>
      <c r="W272" s="87">
        <f t="shared" si="42"/>
        <v>32965.196783333333</v>
      </c>
      <c r="X272" s="87">
        <f t="shared" si="42"/>
        <v>32965.196783333333</v>
      </c>
      <c r="Y272" s="87">
        <f t="shared" si="42"/>
        <v>32965.196783333333</v>
      </c>
      <c r="Z272" s="87">
        <f t="shared" si="42"/>
        <v>32965.196783333333</v>
      </c>
      <c r="AA272" s="87">
        <f t="shared" si="42"/>
        <v>32965.196783333333</v>
      </c>
      <c r="AB272" s="87">
        <f t="shared" si="42"/>
        <v>32965.196783333333</v>
      </c>
      <c r="AC272" s="87">
        <f t="shared" si="42"/>
        <v>39558.236140000001</v>
      </c>
      <c r="AD272" s="87">
        <f t="shared" si="42"/>
        <v>37448.46354586666</v>
      </c>
      <c r="AE272" s="87">
        <f t="shared" si="42"/>
        <v>35451.212156753776</v>
      </c>
      <c r="AF272" s="87">
        <f t="shared" si="42"/>
        <v>33560.480841726909</v>
      </c>
      <c r="AG272" s="87">
        <f t="shared" si="42"/>
        <v>32199.920807602848</v>
      </c>
      <c r="AI272" s="149"/>
      <c r="AJ272" s="128"/>
    </row>
    <row r="273" spans="2:36" s="132" customFormat="1" x14ac:dyDescent="0.2">
      <c r="B273" s="86">
        <f>'3. Investeringen'!B270</f>
        <v>256</v>
      </c>
      <c r="C273" s="86" t="str">
        <f>'3. Investeringen'!C270</f>
        <v>Nieuwe investeringen</v>
      </c>
      <c r="D273" s="86" t="str">
        <f>'3. Investeringen'!F270</f>
        <v>TD</v>
      </c>
      <c r="E273" s="121">
        <f>'3. Investeringen'!K270</f>
        <v>2014</v>
      </c>
      <c r="F273" s="173">
        <f>'3. Investeringen'!M270</f>
        <v>10</v>
      </c>
      <c r="G273" s="121">
        <f>'3. Investeringen'!N270</f>
        <v>2014</v>
      </c>
      <c r="H273" s="86">
        <f>'3. Investeringen'!O270</f>
        <v>33008.729999999996</v>
      </c>
      <c r="I273" s="65"/>
      <c r="J273" s="86">
        <f>'6. Investeringen per jaar'!I270</f>
        <v>1</v>
      </c>
      <c r="K273" s="65"/>
      <c r="L273" s="123">
        <f t="shared" si="33"/>
        <v>2024</v>
      </c>
      <c r="M273" s="87">
        <f t="shared" si="34"/>
        <v>8252.182499999999</v>
      </c>
      <c r="N273" s="117">
        <f t="shared" si="35"/>
        <v>2.5</v>
      </c>
      <c r="O273" s="87" t="b">
        <f t="shared" si="36"/>
        <v>0</v>
      </c>
      <c r="P273" s="117">
        <f>INDEX('2. Reguleringsparameters'!$D$44:$E$50,MATCH(C273,'2. Reguleringsparameters'!$B$44:$B$50,0),MATCH(D273,'2. Reguleringsparameters'!$D$43:$E$43,0))</f>
        <v>0.5</v>
      </c>
      <c r="Q273" s="65"/>
      <c r="R273" s="87">
        <f t="shared" si="42"/>
        <v>0</v>
      </c>
      <c r="S273" s="87">
        <f t="shared" si="42"/>
        <v>0</v>
      </c>
      <c r="T273" s="87">
        <f t="shared" si="42"/>
        <v>0</v>
      </c>
      <c r="U273" s="87">
        <f t="shared" si="42"/>
        <v>1650.4364999999998</v>
      </c>
      <c r="V273" s="87">
        <f t="shared" si="42"/>
        <v>3300.8729999999996</v>
      </c>
      <c r="W273" s="87">
        <f t="shared" si="42"/>
        <v>3300.8729999999996</v>
      </c>
      <c r="X273" s="87">
        <f t="shared" si="42"/>
        <v>3300.8729999999996</v>
      </c>
      <c r="Y273" s="87">
        <f t="shared" si="42"/>
        <v>3300.8729999999996</v>
      </c>
      <c r="Z273" s="87">
        <f t="shared" si="42"/>
        <v>3300.8729999999996</v>
      </c>
      <c r="AA273" s="87">
        <f t="shared" si="42"/>
        <v>3300.8729999999996</v>
      </c>
      <c r="AB273" s="87">
        <f t="shared" si="42"/>
        <v>3300.8729999999996</v>
      </c>
      <c r="AC273" s="87">
        <f t="shared" si="42"/>
        <v>3961.0475999999994</v>
      </c>
      <c r="AD273" s="87">
        <f t="shared" si="42"/>
        <v>2860.7565999999993</v>
      </c>
      <c r="AE273" s="87">
        <f t="shared" si="42"/>
        <v>1430.3782999999996</v>
      </c>
      <c r="AF273" s="87">
        <f t="shared" si="42"/>
        <v>0</v>
      </c>
      <c r="AG273" s="87">
        <f t="shared" si="42"/>
        <v>0</v>
      </c>
      <c r="AI273" s="149"/>
      <c r="AJ273" s="128"/>
    </row>
    <row r="274" spans="2:36" s="132" customFormat="1" x14ac:dyDescent="0.2">
      <c r="B274" s="86">
        <f>'3. Investeringen'!B271</f>
        <v>257</v>
      </c>
      <c r="C274" s="86" t="str">
        <f>'3. Investeringen'!C271</f>
        <v>Nieuwe investeringen</v>
      </c>
      <c r="D274" s="86" t="str">
        <f>'3. Investeringen'!F271</f>
        <v>TD</v>
      </c>
      <c r="E274" s="121">
        <f>'3. Investeringen'!K271</f>
        <v>2014</v>
      </c>
      <c r="F274" s="173">
        <f>'3. Investeringen'!M271</f>
        <v>5</v>
      </c>
      <c r="G274" s="121">
        <f>'3. Investeringen'!N271</f>
        <v>2014</v>
      </c>
      <c r="H274" s="86">
        <f>'3. Investeringen'!O271</f>
        <v>653334.41949999996</v>
      </c>
      <c r="I274" s="65"/>
      <c r="J274" s="86">
        <f>'6. Investeringen per jaar'!I271</f>
        <v>1</v>
      </c>
      <c r="K274" s="65"/>
      <c r="L274" s="123">
        <f t="shared" ref="L274:L337" si="43">G274+F274+IF(P274=0,-1,0)</f>
        <v>2019</v>
      </c>
      <c r="M274" s="87">
        <f t="shared" ref="M274:M337" si="44">H274-SUM(R274:AB274)</f>
        <v>0</v>
      </c>
      <c r="N274" s="117">
        <f t="shared" ref="N274:N337" si="45">IF($E274&lt;$G274,
MAX(0,$F274+$G274-2022),
MAX(L274-2022+P274,0)+IF(P274=0,1,0))</f>
        <v>0</v>
      </c>
      <c r="O274" s="87" t="b">
        <f t="shared" ref="O274:O337" si="46">H274&lt;0</f>
        <v>0</v>
      </c>
      <c r="P274" s="117">
        <f>INDEX('2. Reguleringsparameters'!$D$44:$E$50,MATCH(C274,'2. Reguleringsparameters'!$B$44:$B$50,0),MATCH(D274,'2. Reguleringsparameters'!$D$43:$E$43,0))</f>
        <v>0.5</v>
      </c>
      <c r="Q274" s="65"/>
      <c r="R274" s="87">
        <f t="shared" si="42"/>
        <v>0</v>
      </c>
      <c r="S274" s="87">
        <f t="shared" si="42"/>
        <v>0</v>
      </c>
      <c r="T274" s="87">
        <f t="shared" si="42"/>
        <v>0</v>
      </c>
      <c r="U274" s="87">
        <f t="shared" si="42"/>
        <v>65333.44195</v>
      </c>
      <c r="V274" s="87">
        <f t="shared" si="42"/>
        <v>130666.88389999999</v>
      </c>
      <c r="W274" s="87">
        <f t="shared" si="42"/>
        <v>130666.88389999999</v>
      </c>
      <c r="X274" s="87">
        <f t="shared" si="42"/>
        <v>130666.88389999999</v>
      </c>
      <c r="Y274" s="87">
        <f t="shared" si="42"/>
        <v>130666.88389999999</v>
      </c>
      <c r="Z274" s="87">
        <f t="shared" si="42"/>
        <v>65333.441949999993</v>
      </c>
      <c r="AA274" s="87">
        <f t="shared" si="42"/>
        <v>0</v>
      </c>
      <c r="AB274" s="87">
        <f t="shared" si="42"/>
        <v>0</v>
      </c>
      <c r="AC274" s="87">
        <f t="shared" si="42"/>
        <v>0</v>
      </c>
      <c r="AD274" s="87">
        <f t="shared" si="42"/>
        <v>0</v>
      </c>
      <c r="AE274" s="87">
        <f t="shared" si="42"/>
        <v>0</v>
      </c>
      <c r="AF274" s="87">
        <f t="shared" si="42"/>
        <v>0</v>
      </c>
      <c r="AG274" s="87">
        <f t="shared" si="42"/>
        <v>0</v>
      </c>
      <c r="AI274" s="149"/>
      <c r="AJ274" s="128"/>
    </row>
    <row r="275" spans="2:36" s="132" customFormat="1" x14ac:dyDescent="0.2">
      <c r="B275" s="86">
        <f>'3. Investeringen'!B272</f>
        <v>258</v>
      </c>
      <c r="C275" s="86" t="str">
        <f>'3. Investeringen'!C272</f>
        <v>Nieuwe investeringen</v>
      </c>
      <c r="D275" s="86" t="str">
        <f>'3. Investeringen'!F272</f>
        <v>TD</v>
      </c>
      <c r="E275" s="121">
        <f>'3. Investeringen'!K272</f>
        <v>2015</v>
      </c>
      <c r="F275" s="173">
        <f>'3. Investeringen'!M272</f>
        <v>55</v>
      </c>
      <c r="G275" s="121">
        <f>'3. Investeringen'!N272</f>
        <v>2015</v>
      </c>
      <c r="H275" s="86">
        <f>'3. Investeringen'!O272</f>
        <v>1411509.5945900001</v>
      </c>
      <c r="I275" s="65"/>
      <c r="J275" s="86">
        <f>'6. Investeringen per jaar'!I272</f>
        <v>1</v>
      </c>
      <c r="K275" s="65"/>
      <c r="L275" s="123">
        <f t="shared" si="43"/>
        <v>2070</v>
      </c>
      <c r="M275" s="87">
        <f t="shared" si="44"/>
        <v>1244694.8243202728</v>
      </c>
      <c r="N275" s="117">
        <f t="shared" si="45"/>
        <v>48.5</v>
      </c>
      <c r="O275" s="87" t="b">
        <f t="shared" si="46"/>
        <v>0</v>
      </c>
      <c r="P275" s="117">
        <f>INDEX('2. Reguleringsparameters'!$D$44:$E$50,MATCH(C275,'2. Reguleringsparameters'!$B$44:$B$50,0),MATCH(D275,'2. Reguleringsparameters'!$D$43:$E$43,0))</f>
        <v>0.5</v>
      </c>
      <c r="Q275" s="65"/>
      <c r="R275" s="87">
        <f t="shared" si="42"/>
        <v>0</v>
      </c>
      <c r="S275" s="87">
        <f t="shared" si="42"/>
        <v>0</v>
      </c>
      <c r="T275" s="87">
        <f t="shared" si="42"/>
        <v>0</v>
      </c>
      <c r="U275" s="87">
        <f t="shared" si="42"/>
        <v>0</v>
      </c>
      <c r="V275" s="87">
        <f t="shared" si="42"/>
        <v>12831.905405363637</v>
      </c>
      <c r="W275" s="87">
        <f t="shared" si="42"/>
        <v>25663.810810727278</v>
      </c>
      <c r="X275" s="87">
        <f t="shared" si="42"/>
        <v>25663.810810727278</v>
      </c>
      <c r="Y275" s="87">
        <f t="shared" si="42"/>
        <v>25663.810810727278</v>
      </c>
      <c r="Z275" s="87">
        <f t="shared" si="42"/>
        <v>25663.810810727278</v>
      </c>
      <c r="AA275" s="87">
        <f t="shared" si="42"/>
        <v>25663.810810727278</v>
      </c>
      <c r="AB275" s="87">
        <f t="shared" si="42"/>
        <v>25663.810810727278</v>
      </c>
      <c r="AC275" s="87">
        <f t="shared" si="42"/>
        <v>30796.572972872727</v>
      </c>
      <c r="AD275" s="87">
        <f t="shared" si="42"/>
        <v>30034.59590962639</v>
      </c>
      <c r="AE275" s="87">
        <f t="shared" si="42"/>
        <v>29291.471887120169</v>
      </c>
      <c r="AF275" s="87">
        <f t="shared" si="42"/>
        <v>28566.734438366679</v>
      </c>
      <c r="AG275" s="87">
        <f t="shared" si="42"/>
        <v>27859.928637829769</v>
      </c>
      <c r="AI275" s="149"/>
      <c r="AJ275" s="128"/>
    </row>
    <row r="276" spans="2:36" s="132" customFormat="1" x14ac:dyDescent="0.2">
      <c r="B276" s="86">
        <f>'3. Investeringen'!B273</f>
        <v>259</v>
      </c>
      <c r="C276" s="86" t="str">
        <f>'3. Investeringen'!C273</f>
        <v>Nieuwe investeringen</v>
      </c>
      <c r="D276" s="86" t="str">
        <f>'3. Investeringen'!F273</f>
        <v>TD</v>
      </c>
      <c r="E276" s="121">
        <f>'3. Investeringen'!K273</f>
        <v>2015</v>
      </c>
      <c r="F276" s="173">
        <f>'3. Investeringen'!M273</f>
        <v>45</v>
      </c>
      <c r="G276" s="121">
        <f>'3. Investeringen'!N273</f>
        <v>2015</v>
      </c>
      <c r="H276" s="86">
        <f>'3. Investeringen'!O273</f>
        <v>6021929.7166600004</v>
      </c>
      <c r="I276" s="65"/>
      <c r="J276" s="86">
        <f>'6. Investeringen per jaar'!I273</f>
        <v>1</v>
      </c>
      <c r="K276" s="65"/>
      <c r="L276" s="123">
        <f t="shared" si="43"/>
        <v>2060</v>
      </c>
      <c r="M276" s="87">
        <f t="shared" si="44"/>
        <v>5152095.4242535559</v>
      </c>
      <c r="N276" s="117">
        <f t="shared" si="45"/>
        <v>38.5</v>
      </c>
      <c r="O276" s="87" t="b">
        <f t="shared" si="46"/>
        <v>0</v>
      </c>
      <c r="P276" s="117">
        <f>INDEX('2. Reguleringsparameters'!$D$44:$E$50,MATCH(C276,'2. Reguleringsparameters'!$B$44:$B$50,0),MATCH(D276,'2. Reguleringsparameters'!$D$43:$E$43,0))</f>
        <v>0.5</v>
      </c>
      <c r="Q276" s="65"/>
      <c r="R276" s="87">
        <f t="shared" si="42"/>
        <v>0</v>
      </c>
      <c r="S276" s="87">
        <f t="shared" si="42"/>
        <v>0</v>
      </c>
      <c r="T276" s="87">
        <f t="shared" si="42"/>
        <v>0</v>
      </c>
      <c r="U276" s="87">
        <f t="shared" si="42"/>
        <v>0</v>
      </c>
      <c r="V276" s="87">
        <f t="shared" si="42"/>
        <v>66910.330185111117</v>
      </c>
      <c r="W276" s="87">
        <f t="shared" si="42"/>
        <v>133820.66037022223</v>
      </c>
      <c r="X276" s="87">
        <f t="shared" si="42"/>
        <v>133820.66037022223</v>
      </c>
      <c r="Y276" s="87">
        <f t="shared" si="42"/>
        <v>133820.66037022223</v>
      </c>
      <c r="Z276" s="87">
        <f t="shared" si="42"/>
        <v>133820.66037022223</v>
      </c>
      <c r="AA276" s="87">
        <f t="shared" si="42"/>
        <v>133820.66037022223</v>
      </c>
      <c r="AB276" s="87">
        <f t="shared" si="42"/>
        <v>133820.66037022223</v>
      </c>
      <c r="AC276" s="87">
        <f t="shared" si="42"/>
        <v>160584.79244426667</v>
      </c>
      <c r="AD276" s="87">
        <f t="shared" si="42"/>
        <v>155579.55216028955</v>
      </c>
      <c r="AE276" s="87">
        <f t="shared" si="42"/>
        <v>150730.31936568313</v>
      </c>
      <c r="AF276" s="87">
        <f t="shared" si="42"/>
        <v>146032.23148935015</v>
      </c>
      <c r="AG276" s="87">
        <f t="shared" si="42"/>
        <v>141480.57752085093</v>
      </c>
      <c r="AI276" s="149"/>
      <c r="AJ276" s="128"/>
    </row>
    <row r="277" spans="2:36" s="132" customFormat="1" x14ac:dyDescent="0.2">
      <c r="B277" s="86">
        <f>'3. Investeringen'!B274</f>
        <v>260</v>
      </c>
      <c r="C277" s="86" t="str">
        <f>'3. Investeringen'!C274</f>
        <v>Nieuwe investeringen</v>
      </c>
      <c r="D277" s="86" t="str">
        <f>'3. Investeringen'!F274</f>
        <v>TD</v>
      </c>
      <c r="E277" s="121">
        <f>'3. Investeringen'!K274</f>
        <v>2015</v>
      </c>
      <c r="F277" s="173">
        <f>'3. Investeringen'!M274</f>
        <v>30</v>
      </c>
      <c r="G277" s="121">
        <f>'3. Investeringen'!N274</f>
        <v>2015</v>
      </c>
      <c r="H277" s="86">
        <f>'3. Investeringen'!O274</f>
        <v>1301185.6321700001</v>
      </c>
      <c r="I277" s="65"/>
      <c r="J277" s="86">
        <f>'6. Investeringen per jaar'!I274</f>
        <v>1</v>
      </c>
      <c r="K277" s="65"/>
      <c r="L277" s="123">
        <f t="shared" si="43"/>
        <v>2045</v>
      </c>
      <c r="M277" s="87">
        <f t="shared" si="44"/>
        <v>1019262.0785331668</v>
      </c>
      <c r="N277" s="117">
        <f t="shared" si="45"/>
        <v>23.5</v>
      </c>
      <c r="O277" s="87" t="b">
        <f t="shared" si="46"/>
        <v>0</v>
      </c>
      <c r="P277" s="117">
        <f>INDEX('2. Reguleringsparameters'!$D$44:$E$50,MATCH(C277,'2. Reguleringsparameters'!$B$44:$B$50,0),MATCH(D277,'2. Reguleringsparameters'!$D$43:$E$43,0))</f>
        <v>0.5</v>
      </c>
      <c r="Q277" s="65"/>
      <c r="R277" s="87">
        <f t="shared" si="42"/>
        <v>0</v>
      </c>
      <c r="S277" s="87">
        <f t="shared" si="42"/>
        <v>0</v>
      </c>
      <c r="T277" s="87">
        <f t="shared" si="42"/>
        <v>0</v>
      </c>
      <c r="U277" s="87">
        <f t="shared" si="42"/>
        <v>0</v>
      </c>
      <c r="V277" s="87">
        <f t="shared" si="42"/>
        <v>21686.427202833336</v>
      </c>
      <c r="W277" s="87">
        <f t="shared" si="42"/>
        <v>43372.854405666672</v>
      </c>
      <c r="X277" s="87">
        <f t="shared" si="42"/>
        <v>43372.854405666672</v>
      </c>
      <c r="Y277" s="87">
        <f t="shared" si="42"/>
        <v>43372.854405666672</v>
      </c>
      <c r="Z277" s="87">
        <f t="shared" si="42"/>
        <v>43372.854405666672</v>
      </c>
      <c r="AA277" s="87">
        <f t="shared" si="42"/>
        <v>43372.854405666672</v>
      </c>
      <c r="AB277" s="87">
        <f t="shared" si="42"/>
        <v>43372.854405666672</v>
      </c>
      <c r="AC277" s="87">
        <f t="shared" si="42"/>
        <v>52047.425286800004</v>
      </c>
      <c r="AD277" s="87">
        <f t="shared" si="42"/>
        <v>49389.684421091064</v>
      </c>
      <c r="AE277" s="87">
        <f t="shared" si="42"/>
        <v>46867.657982567267</v>
      </c>
      <c r="AF277" s="87">
        <f t="shared" si="42"/>
        <v>44474.415872819154</v>
      </c>
      <c r="AG277" s="87">
        <f t="shared" si="42"/>
        <v>42383.738203584064</v>
      </c>
      <c r="AI277" s="149"/>
      <c r="AJ277" s="128"/>
    </row>
    <row r="278" spans="2:36" s="132" customFormat="1" x14ac:dyDescent="0.2">
      <c r="B278" s="86">
        <f>'3. Investeringen'!B275</f>
        <v>261</v>
      </c>
      <c r="C278" s="86" t="str">
        <f>'3. Investeringen'!C275</f>
        <v>Nieuwe investeringen</v>
      </c>
      <c r="D278" s="86" t="str">
        <f>'3. Investeringen'!F275</f>
        <v>TD</v>
      </c>
      <c r="E278" s="121">
        <f>'3. Investeringen'!K275</f>
        <v>2015</v>
      </c>
      <c r="F278" s="173">
        <f>'3. Investeringen'!M275</f>
        <v>10</v>
      </c>
      <c r="G278" s="121">
        <f>'3. Investeringen'!N275</f>
        <v>2015</v>
      </c>
      <c r="H278" s="86">
        <f>'3. Investeringen'!O275</f>
        <v>58593.14</v>
      </c>
      <c r="I278" s="65"/>
      <c r="J278" s="86">
        <f>'6. Investeringen per jaar'!I275</f>
        <v>1</v>
      </c>
      <c r="K278" s="65"/>
      <c r="L278" s="123">
        <f t="shared" si="43"/>
        <v>2025</v>
      </c>
      <c r="M278" s="87">
        <f t="shared" si="44"/>
        <v>20507.599000000002</v>
      </c>
      <c r="N278" s="117">
        <f t="shared" si="45"/>
        <v>3.5</v>
      </c>
      <c r="O278" s="87" t="b">
        <f t="shared" si="46"/>
        <v>0</v>
      </c>
      <c r="P278" s="117">
        <f>INDEX('2. Reguleringsparameters'!$D$44:$E$50,MATCH(C278,'2. Reguleringsparameters'!$B$44:$B$50,0),MATCH(D278,'2. Reguleringsparameters'!$D$43:$E$43,0))</f>
        <v>0.5</v>
      </c>
      <c r="Q278" s="65"/>
      <c r="R278" s="87">
        <f t="shared" ref="R278:AG287" si="47">$J278*IF($O278,-1,1)*
IF(OR(R$10&gt;$L278,R$10&lt;$E278,$F278=0),0,
IF(R$10&lt;2022,
IF($E278&lt;2011,
VDB(
ABS($H278),
0,
$F278,
R$10-$G278,
IF(R$10-$G278+1&lt;$F278,R$10-$G278+1,$F278),
1),
VDB(
ABS($H278),
0,
$F278,
MAX(0,R$10-$G278-$P278),
IF(R$10-$G278-$P278+1&lt;$F278,R$10-$G278-$P278+1,$F278),
1)),
IF($E278&lt;2022,
VDB(
ABS($M278),
0,
$N278,
R$10-2022,
IF(R$10-2022+1&lt;$N278,R$10-2022+1,$N278),
$G$12),
VDB(
ABS($M278),
0,
$N278,
MAX(0,R$10-2022-$P278),
IF(R$10-2022-$P278+1&lt;$N278,R$10-2022-$P278+1,$N278),
$G$12))
))</f>
        <v>0</v>
      </c>
      <c r="S278" s="87">
        <f t="shared" si="47"/>
        <v>0</v>
      </c>
      <c r="T278" s="87">
        <f t="shared" si="47"/>
        <v>0</v>
      </c>
      <c r="U278" s="87">
        <f t="shared" si="47"/>
        <v>0</v>
      </c>
      <c r="V278" s="87">
        <f t="shared" si="47"/>
        <v>2929.6570000000002</v>
      </c>
      <c r="W278" s="87">
        <f t="shared" si="47"/>
        <v>5859.3140000000003</v>
      </c>
      <c r="X278" s="87">
        <f t="shared" si="47"/>
        <v>5859.3140000000003</v>
      </c>
      <c r="Y278" s="87">
        <f t="shared" si="47"/>
        <v>5859.3140000000003</v>
      </c>
      <c r="Z278" s="87">
        <f t="shared" si="47"/>
        <v>5859.3140000000003</v>
      </c>
      <c r="AA278" s="87">
        <f t="shared" si="47"/>
        <v>5859.3140000000003</v>
      </c>
      <c r="AB278" s="87">
        <f t="shared" si="47"/>
        <v>5859.3140000000003</v>
      </c>
      <c r="AC278" s="87">
        <f t="shared" si="47"/>
        <v>7031.1768000000011</v>
      </c>
      <c r="AD278" s="87">
        <f t="shared" si="47"/>
        <v>5390.5688800000007</v>
      </c>
      <c r="AE278" s="87">
        <f t="shared" si="47"/>
        <v>5390.5688800000007</v>
      </c>
      <c r="AF278" s="87">
        <f t="shared" si="47"/>
        <v>2695.2844400000004</v>
      </c>
      <c r="AG278" s="87">
        <f t="shared" si="47"/>
        <v>0</v>
      </c>
      <c r="AI278" s="149"/>
      <c r="AJ278" s="128"/>
    </row>
    <row r="279" spans="2:36" s="132" customFormat="1" x14ac:dyDescent="0.2">
      <c r="B279" s="86">
        <f>'3. Investeringen'!B276</f>
        <v>262</v>
      </c>
      <c r="C279" s="86" t="str">
        <f>'3. Investeringen'!C276</f>
        <v>Nieuwe investeringen</v>
      </c>
      <c r="D279" s="86" t="str">
        <f>'3. Investeringen'!F276</f>
        <v>TD</v>
      </c>
      <c r="E279" s="121">
        <f>'3. Investeringen'!K276</f>
        <v>2015</v>
      </c>
      <c r="F279" s="173">
        <f>'3. Investeringen'!M276</f>
        <v>5</v>
      </c>
      <c r="G279" s="121">
        <f>'3. Investeringen'!N276</f>
        <v>2015</v>
      </c>
      <c r="H279" s="86">
        <f>'3. Investeringen'!O276</f>
        <v>368078.61180000001</v>
      </c>
      <c r="I279" s="65"/>
      <c r="J279" s="86">
        <f>'6. Investeringen per jaar'!I276</f>
        <v>1</v>
      </c>
      <c r="K279" s="65"/>
      <c r="L279" s="123">
        <f t="shared" si="43"/>
        <v>2020</v>
      </c>
      <c r="M279" s="87">
        <f t="shared" si="44"/>
        <v>0</v>
      </c>
      <c r="N279" s="117">
        <f t="shared" si="45"/>
        <v>0</v>
      </c>
      <c r="O279" s="87" t="b">
        <f t="shared" si="46"/>
        <v>0</v>
      </c>
      <c r="P279" s="117">
        <f>INDEX('2. Reguleringsparameters'!$D$44:$E$50,MATCH(C279,'2. Reguleringsparameters'!$B$44:$B$50,0),MATCH(D279,'2. Reguleringsparameters'!$D$43:$E$43,0))</f>
        <v>0.5</v>
      </c>
      <c r="Q279" s="65"/>
      <c r="R279" s="87">
        <f t="shared" si="47"/>
        <v>0</v>
      </c>
      <c r="S279" s="87">
        <f t="shared" si="47"/>
        <v>0</v>
      </c>
      <c r="T279" s="87">
        <f t="shared" si="47"/>
        <v>0</v>
      </c>
      <c r="U279" s="87">
        <f t="shared" si="47"/>
        <v>0</v>
      </c>
      <c r="V279" s="87">
        <f t="shared" si="47"/>
        <v>36807.86118</v>
      </c>
      <c r="W279" s="87">
        <f t="shared" si="47"/>
        <v>73615.72236</v>
      </c>
      <c r="X279" s="87">
        <f t="shared" si="47"/>
        <v>73615.72236</v>
      </c>
      <c r="Y279" s="87">
        <f t="shared" si="47"/>
        <v>73615.72236</v>
      </c>
      <c r="Z279" s="87">
        <f t="shared" si="47"/>
        <v>73615.72236</v>
      </c>
      <c r="AA279" s="87">
        <f t="shared" si="47"/>
        <v>36807.86118</v>
      </c>
      <c r="AB279" s="87">
        <f t="shared" si="47"/>
        <v>0</v>
      </c>
      <c r="AC279" s="87">
        <f t="shared" si="47"/>
        <v>0</v>
      </c>
      <c r="AD279" s="87">
        <f t="shared" si="47"/>
        <v>0</v>
      </c>
      <c r="AE279" s="87">
        <f t="shared" si="47"/>
        <v>0</v>
      </c>
      <c r="AF279" s="87">
        <f t="shared" si="47"/>
        <v>0</v>
      </c>
      <c r="AG279" s="87">
        <f t="shared" si="47"/>
        <v>0</v>
      </c>
      <c r="AI279" s="149"/>
      <c r="AJ279" s="128"/>
    </row>
    <row r="280" spans="2:36" s="132" customFormat="1" x14ac:dyDescent="0.2">
      <c r="B280" s="86">
        <f>'3. Investeringen'!B277</f>
        <v>263</v>
      </c>
      <c r="C280" s="86" t="str">
        <f>'3. Investeringen'!C277</f>
        <v>Nieuwe investeringen</v>
      </c>
      <c r="D280" s="86" t="str">
        <f>'3. Investeringen'!F277</f>
        <v>AD</v>
      </c>
      <c r="E280" s="121">
        <f>'3. Investeringen'!K277</f>
        <v>2009</v>
      </c>
      <c r="F280" s="173">
        <f>'3. Investeringen'!M277</f>
        <v>37.5</v>
      </c>
      <c r="G280" s="121">
        <f>'3. Investeringen'!N277</f>
        <v>2011</v>
      </c>
      <c r="H280" s="86">
        <f>'3. Investeringen'!O277</f>
        <v>-26157.592724182712</v>
      </c>
      <c r="I280" s="65"/>
      <c r="J280" s="86">
        <f>'6. Investeringen per jaar'!I277</f>
        <v>1</v>
      </c>
      <c r="K280" s="65"/>
      <c r="L280" s="123">
        <f t="shared" si="43"/>
        <v>2048.5</v>
      </c>
      <c r="M280" s="87">
        <f t="shared" si="44"/>
        <v>-18484.698858422449</v>
      </c>
      <c r="N280" s="117">
        <f t="shared" si="45"/>
        <v>26.5</v>
      </c>
      <c r="O280" s="87" t="b">
        <f t="shared" si="46"/>
        <v>1</v>
      </c>
      <c r="P280" s="117">
        <f>INDEX('2. Reguleringsparameters'!$D$44:$E$50,MATCH(C280,'2. Reguleringsparameters'!$B$44:$B$50,0),MATCH(D280,'2. Reguleringsparameters'!$D$43:$E$43,0))</f>
        <v>0.5</v>
      </c>
      <c r="Q280" s="65"/>
      <c r="R280" s="87">
        <f t="shared" si="47"/>
        <v>-697.53580597820576</v>
      </c>
      <c r="S280" s="87">
        <f t="shared" si="47"/>
        <v>-697.53580597820564</v>
      </c>
      <c r="T280" s="87">
        <f t="shared" si="47"/>
        <v>-697.53580597820564</v>
      </c>
      <c r="U280" s="87">
        <f t="shared" si="47"/>
        <v>-697.53580597820564</v>
      </c>
      <c r="V280" s="87">
        <f t="shared" si="47"/>
        <v>-697.53580597820564</v>
      </c>
      <c r="W280" s="87">
        <f t="shared" si="47"/>
        <v>-697.53580597820564</v>
      </c>
      <c r="X280" s="87">
        <f t="shared" si="47"/>
        <v>-697.53580597820564</v>
      </c>
      <c r="Y280" s="87">
        <f t="shared" si="47"/>
        <v>-697.53580597820564</v>
      </c>
      <c r="Z280" s="87">
        <f t="shared" si="47"/>
        <v>-697.53580597820564</v>
      </c>
      <c r="AA280" s="87">
        <f t="shared" si="47"/>
        <v>-697.53580597820564</v>
      </c>
      <c r="AB280" s="87">
        <f t="shared" si="47"/>
        <v>-697.53580597820564</v>
      </c>
      <c r="AC280" s="87">
        <f t="shared" si="47"/>
        <v>-837.04296717384671</v>
      </c>
      <c r="AD280" s="87">
        <f t="shared" si="47"/>
        <v>-799.13913469804993</v>
      </c>
      <c r="AE280" s="87">
        <f t="shared" si="47"/>
        <v>-762.95170218342128</v>
      </c>
      <c r="AF280" s="87">
        <f t="shared" si="47"/>
        <v>-728.40294585813422</v>
      </c>
      <c r="AG280" s="87">
        <f t="shared" si="47"/>
        <v>-695.41866151738861</v>
      </c>
      <c r="AI280" s="149"/>
      <c r="AJ280" s="128"/>
    </row>
    <row r="281" spans="2:36" s="132" customFormat="1" x14ac:dyDescent="0.2">
      <c r="B281" s="86">
        <f>'3. Investeringen'!B278</f>
        <v>264</v>
      </c>
      <c r="C281" s="86" t="str">
        <f>'3. Investeringen'!C278</f>
        <v>Nieuwe investeringen</v>
      </c>
      <c r="D281" s="86" t="str">
        <f>'3. Investeringen'!F278</f>
        <v>AD</v>
      </c>
      <c r="E281" s="121">
        <f>'3. Investeringen'!K278</f>
        <v>2009</v>
      </c>
      <c r="F281" s="173">
        <f>'3. Investeringen'!M278</f>
        <v>37.5</v>
      </c>
      <c r="G281" s="121">
        <f>'3. Investeringen'!N278</f>
        <v>2011</v>
      </c>
      <c r="H281" s="86">
        <f>'3. Investeringen'!O278</f>
        <v>-38261.118814278474</v>
      </c>
      <c r="I281" s="65"/>
      <c r="J281" s="86">
        <f>'6. Investeringen per jaar'!I278</f>
        <v>1</v>
      </c>
      <c r="K281" s="65"/>
      <c r="L281" s="123">
        <f t="shared" si="43"/>
        <v>2048.5</v>
      </c>
      <c r="M281" s="87">
        <f t="shared" si="44"/>
        <v>-27037.857295423455</v>
      </c>
      <c r="N281" s="117">
        <f t="shared" si="45"/>
        <v>26.5</v>
      </c>
      <c r="O281" s="87" t="b">
        <f t="shared" si="46"/>
        <v>1</v>
      </c>
      <c r="P281" s="117">
        <f>INDEX('2. Reguleringsparameters'!$D$44:$E$50,MATCH(C281,'2. Reguleringsparameters'!$B$44:$B$50,0),MATCH(D281,'2. Reguleringsparameters'!$D$43:$E$43,0))</f>
        <v>0.5</v>
      </c>
      <c r="Q281" s="65"/>
      <c r="R281" s="87">
        <f t="shared" si="47"/>
        <v>-1020.2965017140928</v>
      </c>
      <c r="S281" s="87">
        <f t="shared" si="47"/>
        <v>-1020.2965017140925</v>
      </c>
      <c r="T281" s="87">
        <f t="shared" si="47"/>
        <v>-1020.2965017140925</v>
      </c>
      <c r="U281" s="87">
        <f t="shared" si="47"/>
        <v>-1020.2965017140925</v>
      </c>
      <c r="V281" s="87">
        <f t="shared" si="47"/>
        <v>-1020.2965017140925</v>
      </c>
      <c r="W281" s="87">
        <f t="shared" si="47"/>
        <v>-1020.2965017140925</v>
      </c>
      <c r="X281" s="87">
        <f t="shared" si="47"/>
        <v>-1020.2965017140925</v>
      </c>
      <c r="Y281" s="87">
        <f t="shared" si="47"/>
        <v>-1020.2965017140925</v>
      </c>
      <c r="Z281" s="87">
        <f t="shared" si="47"/>
        <v>-1020.2965017140925</v>
      </c>
      <c r="AA281" s="87">
        <f t="shared" si="47"/>
        <v>-1020.2965017140925</v>
      </c>
      <c r="AB281" s="87">
        <f t="shared" si="47"/>
        <v>-1020.2965017140925</v>
      </c>
      <c r="AC281" s="87">
        <f t="shared" si="47"/>
        <v>-1224.355802056911</v>
      </c>
      <c r="AD281" s="87">
        <f t="shared" si="47"/>
        <v>-1168.913275171315</v>
      </c>
      <c r="AE281" s="87">
        <f t="shared" si="47"/>
        <v>-1115.981353276765</v>
      </c>
      <c r="AF281" s="87">
        <f t="shared" si="47"/>
        <v>-1065.4463486000814</v>
      </c>
      <c r="AG281" s="87">
        <f t="shared" si="47"/>
        <v>-1017.1997214936624</v>
      </c>
      <c r="AI281" s="149"/>
      <c r="AJ281" s="128"/>
    </row>
    <row r="282" spans="2:36" s="132" customFormat="1" x14ac:dyDescent="0.2">
      <c r="B282" s="86">
        <f>'3. Investeringen'!B279</f>
        <v>265</v>
      </c>
      <c r="C282" s="86" t="str">
        <f>'3. Investeringen'!C279</f>
        <v>Nieuwe investeringen</v>
      </c>
      <c r="D282" s="86" t="str">
        <f>'3. Investeringen'!F279</f>
        <v>AD</v>
      </c>
      <c r="E282" s="121">
        <f>'3. Investeringen'!K279</f>
        <v>2010</v>
      </c>
      <c r="F282" s="173">
        <f>'3. Investeringen'!M279</f>
        <v>38.5</v>
      </c>
      <c r="G282" s="121">
        <f>'3. Investeringen'!N279</f>
        <v>2011</v>
      </c>
      <c r="H282" s="86">
        <f>'3. Investeringen'!O279</f>
        <v>194920.22495809954</v>
      </c>
      <c r="I282" s="65"/>
      <c r="J282" s="86">
        <f>'6. Investeringen per jaar'!I279</f>
        <v>1</v>
      </c>
      <c r="K282" s="65"/>
      <c r="L282" s="123">
        <f t="shared" si="43"/>
        <v>2049.5</v>
      </c>
      <c r="M282" s="87">
        <f t="shared" si="44"/>
        <v>139228.73211292824</v>
      </c>
      <c r="N282" s="117">
        <f t="shared" si="45"/>
        <v>27.5</v>
      </c>
      <c r="O282" s="87" t="b">
        <f t="shared" si="46"/>
        <v>0</v>
      </c>
      <c r="P282" s="117">
        <f>INDEX('2. Reguleringsparameters'!$D$44:$E$50,MATCH(C282,'2. Reguleringsparameters'!$B$44:$B$50,0),MATCH(D282,'2. Reguleringsparameters'!$D$43:$E$43,0))</f>
        <v>0.5</v>
      </c>
      <c r="Q282" s="65"/>
      <c r="R282" s="87">
        <f t="shared" si="47"/>
        <v>5062.8629859246639</v>
      </c>
      <c r="S282" s="87">
        <f t="shared" si="47"/>
        <v>5062.862985924663</v>
      </c>
      <c r="T282" s="87">
        <f t="shared" si="47"/>
        <v>5062.862985924663</v>
      </c>
      <c r="U282" s="87">
        <f t="shared" si="47"/>
        <v>5062.862985924663</v>
      </c>
      <c r="V282" s="87">
        <f t="shared" si="47"/>
        <v>5062.862985924663</v>
      </c>
      <c r="W282" s="87">
        <f t="shared" si="47"/>
        <v>5062.862985924663</v>
      </c>
      <c r="X282" s="87">
        <f t="shared" si="47"/>
        <v>5062.862985924663</v>
      </c>
      <c r="Y282" s="87">
        <f t="shared" si="47"/>
        <v>5062.862985924663</v>
      </c>
      <c r="Z282" s="87">
        <f t="shared" si="47"/>
        <v>5062.862985924663</v>
      </c>
      <c r="AA282" s="87">
        <f t="shared" si="47"/>
        <v>5062.862985924663</v>
      </c>
      <c r="AB282" s="87">
        <f t="shared" si="47"/>
        <v>5062.862985924663</v>
      </c>
      <c r="AC282" s="87">
        <f t="shared" si="47"/>
        <v>6075.4355831095954</v>
      </c>
      <c r="AD282" s="87">
        <f t="shared" si="47"/>
        <v>5810.3256667557225</v>
      </c>
      <c r="AE282" s="87">
        <f t="shared" si="47"/>
        <v>5556.7841831154719</v>
      </c>
      <c r="AF282" s="87">
        <f t="shared" si="47"/>
        <v>5314.3063278522523</v>
      </c>
      <c r="AG282" s="87">
        <f t="shared" si="47"/>
        <v>5082.4093244550631</v>
      </c>
      <c r="AI282" s="149"/>
      <c r="AJ282" s="128"/>
    </row>
    <row r="283" spans="2:36" s="132" customFormat="1" x14ac:dyDescent="0.2">
      <c r="B283" s="86">
        <f>'3. Investeringen'!B280</f>
        <v>266</v>
      </c>
      <c r="C283" s="86" t="str">
        <f>'3. Investeringen'!C280</f>
        <v>Nieuwe investeringen</v>
      </c>
      <c r="D283" s="86" t="str">
        <f>'3. Investeringen'!F280</f>
        <v>AD</v>
      </c>
      <c r="E283" s="121">
        <f>'3. Investeringen'!K280</f>
        <v>2010</v>
      </c>
      <c r="F283" s="173">
        <f>'3. Investeringen'!M280</f>
        <v>38.5</v>
      </c>
      <c r="G283" s="121">
        <f>'3. Investeringen'!N280</f>
        <v>2011</v>
      </c>
      <c r="H283" s="86">
        <f>'3. Investeringen'!O280</f>
        <v>-24405.164443484075</v>
      </c>
      <c r="I283" s="65"/>
      <c r="J283" s="86">
        <f>'6. Investeringen per jaar'!I280</f>
        <v>1</v>
      </c>
      <c r="K283" s="65"/>
      <c r="L283" s="123">
        <f t="shared" si="43"/>
        <v>2049.5</v>
      </c>
      <c r="M283" s="87">
        <f t="shared" si="44"/>
        <v>-17432.26031677434</v>
      </c>
      <c r="N283" s="117">
        <f t="shared" si="45"/>
        <v>27.5</v>
      </c>
      <c r="O283" s="87" t="b">
        <f t="shared" si="46"/>
        <v>1</v>
      </c>
      <c r="P283" s="117">
        <f>INDEX('2. Reguleringsparameters'!$D$44:$E$50,MATCH(C283,'2. Reguleringsparameters'!$B$44:$B$50,0),MATCH(D283,'2. Reguleringsparameters'!$D$43:$E$43,0))</f>
        <v>0.5</v>
      </c>
      <c r="Q283" s="65"/>
      <c r="R283" s="87">
        <f t="shared" si="47"/>
        <v>-633.90037515543054</v>
      </c>
      <c r="S283" s="87">
        <f t="shared" si="47"/>
        <v>-633.90037515543054</v>
      </c>
      <c r="T283" s="87">
        <f t="shared" si="47"/>
        <v>-633.90037515543054</v>
      </c>
      <c r="U283" s="87">
        <f t="shared" si="47"/>
        <v>-633.90037515543054</v>
      </c>
      <c r="V283" s="87">
        <f t="shared" si="47"/>
        <v>-633.90037515543054</v>
      </c>
      <c r="W283" s="87">
        <f t="shared" si="47"/>
        <v>-633.90037515543054</v>
      </c>
      <c r="X283" s="87">
        <f t="shared" si="47"/>
        <v>-633.90037515543054</v>
      </c>
      <c r="Y283" s="87">
        <f t="shared" si="47"/>
        <v>-633.90037515543054</v>
      </c>
      <c r="Z283" s="87">
        <f t="shared" si="47"/>
        <v>-633.90037515543054</v>
      </c>
      <c r="AA283" s="87">
        <f t="shared" si="47"/>
        <v>-633.90037515543054</v>
      </c>
      <c r="AB283" s="87">
        <f t="shared" si="47"/>
        <v>-633.90037515543054</v>
      </c>
      <c r="AC283" s="87">
        <f t="shared" si="47"/>
        <v>-760.68045018651662</v>
      </c>
      <c r="AD283" s="87">
        <f t="shared" si="47"/>
        <v>-727.48712145110505</v>
      </c>
      <c r="AE283" s="87">
        <f t="shared" si="47"/>
        <v>-695.74222887869314</v>
      </c>
      <c r="AF283" s="87">
        <f t="shared" si="47"/>
        <v>-665.38256798216833</v>
      </c>
      <c r="AG283" s="87">
        <f t="shared" si="47"/>
        <v>-636.34769228840105</v>
      </c>
      <c r="AI283" s="149"/>
      <c r="AJ283" s="128"/>
    </row>
    <row r="284" spans="2:36" s="132" customFormat="1" x14ac:dyDescent="0.2">
      <c r="B284" s="86">
        <f>'3. Investeringen'!B281</f>
        <v>267</v>
      </c>
      <c r="C284" s="86" t="str">
        <f>'3. Investeringen'!C281</f>
        <v>Nieuwe investeringen</v>
      </c>
      <c r="D284" s="86" t="str">
        <f>'3. Investeringen'!F281</f>
        <v>AD</v>
      </c>
      <c r="E284" s="121">
        <f>'3. Investeringen'!K281</f>
        <v>2011</v>
      </c>
      <c r="F284" s="173">
        <f>'3. Investeringen'!M281</f>
        <v>39</v>
      </c>
      <c r="G284" s="121">
        <f>'3. Investeringen'!N281</f>
        <v>2011</v>
      </c>
      <c r="H284" s="86">
        <f>'3. Investeringen'!O281</f>
        <v>1080561</v>
      </c>
      <c r="I284" s="65"/>
      <c r="J284" s="86">
        <f>'6. Investeringen per jaar'!I281</f>
        <v>1</v>
      </c>
      <c r="K284" s="65"/>
      <c r="L284" s="123">
        <f t="shared" si="43"/>
        <v>2050</v>
      </c>
      <c r="M284" s="87">
        <f t="shared" si="44"/>
        <v>789640.73076923075</v>
      </c>
      <c r="N284" s="117">
        <f t="shared" si="45"/>
        <v>28.5</v>
      </c>
      <c r="O284" s="87" t="b">
        <f t="shared" si="46"/>
        <v>0</v>
      </c>
      <c r="P284" s="117">
        <f>INDEX('2. Reguleringsparameters'!$D$44:$E$50,MATCH(C284,'2. Reguleringsparameters'!$B$44:$B$50,0),MATCH(D284,'2. Reguleringsparameters'!$D$43:$E$43,0))</f>
        <v>0.5</v>
      </c>
      <c r="Q284" s="65"/>
      <c r="R284" s="87">
        <f t="shared" si="47"/>
        <v>13853.346153846154</v>
      </c>
      <c r="S284" s="87">
        <f t="shared" si="47"/>
        <v>27706.692307692305</v>
      </c>
      <c r="T284" s="87">
        <f t="shared" si="47"/>
        <v>27706.692307692305</v>
      </c>
      <c r="U284" s="87">
        <f t="shared" si="47"/>
        <v>27706.692307692305</v>
      </c>
      <c r="V284" s="87">
        <f t="shared" si="47"/>
        <v>27706.692307692305</v>
      </c>
      <c r="W284" s="87">
        <f t="shared" si="47"/>
        <v>27706.692307692305</v>
      </c>
      <c r="X284" s="87">
        <f t="shared" si="47"/>
        <v>27706.692307692305</v>
      </c>
      <c r="Y284" s="87">
        <f t="shared" si="47"/>
        <v>27706.692307692305</v>
      </c>
      <c r="Z284" s="87">
        <f t="shared" si="47"/>
        <v>27706.692307692305</v>
      </c>
      <c r="AA284" s="87">
        <f t="shared" si="47"/>
        <v>27706.692307692305</v>
      </c>
      <c r="AB284" s="87">
        <f t="shared" si="47"/>
        <v>27706.692307692305</v>
      </c>
      <c r="AC284" s="87">
        <f t="shared" si="47"/>
        <v>33248.030769230769</v>
      </c>
      <c r="AD284" s="87">
        <f t="shared" si="47"/>
        <v>31848.113684210522</v>
      </c>
      <c r="AE284" s="87">
        <f t="shared" si="47"/>
        <v>30507.140476454289</v>
      </c>
      <c r="AF284" s="87">
        <f t="shared" si="47"/>
        <v>29222.629298498319</v>
      </c>
      <c r="AG284" s="87">
        <f t="shared" si="47"/>
        <v>27992.202801719446</v>
      </c>
      <c r="AI284" s="149"/>
      <c r="AJ284" s="128"/>
    </row>
    <row r="285" spans="2:36" s="132" customFormat="1" x14ac:dyDescent="0.2">
      <c r="B285" s="86">
        <f>'3. Investeringen'!B282</f>
        <v>268</v>
      </c>
      <c r="C285" s="86" t="str">
        <f>'3. Investeringen'!C282</f>
        <v>Nieuwe investeringen</v>
      </c>
      <c r="D285" s="86" t="str">
        <f>'3. Investeringen'!F282</f>
        <v>AD</v>
      </c>
      <c r="E285" s="121">
        <f>'3. Investeringen'!K282</f>
        <v>2011</v>
      </c>
      <c r="F285" s="173">
        <f>'3. Investeringen'!M282</f>
        <v>39</v>
      </c>
      <c r="G285" s="121">
        <f>'3. Investeringen'!N282</f>
        <v>2011</v>
      </c>
      <c r="H285" s="86">
        <f>'3. Investeringen'!O282</f>
        <v>-78241.675977069957</v>
      </c>
      <c r="I285" s="65"/>
      <c r="J285" s="86">
        <f>'6. Investeringen per jaar'!I282</f>
        <v>1</v>
      </c>
      <c r="K285" s="65"/>
      <c r="L285" s="123">
        <f t="shared" si="43"/>
        <v>2050</v>
      </c>
      <c r="M285" s="87">
        <f t="shared" si="44"/>
        <v>-57176.609367858815</v>
      </c>
      <c r="N285" s="117">
        <f t="shared" si="45"/>
        <v>28.5</v>
      </c>
      <c r="O285" s="87" t="b">
        <f t="shared" si="46"/>
        <v>1</v>
      </c>
      <c r="P285" s="117">
        <f>INDEX('2. Reguleringsparameters'!$D$44:$E$50,MATCH(C285,'2. Reguleringsparameters'!$B$44:$B$50,0),MATCH(D285,'2. Reguleringsparameters'!$D$43:$E$43,0))</f>
        <v>0.5</v>
      </c>
      <c r="Q285" s="65"/>
      <c r="R285" s="87">
        <f t="shared" si="47"/>
        <v>-1003.0984099624353</v>
      </c>
      <c r="S285" s="87">
        <f t="shared" si="47"/>
        <v>-2006.1968199248709</v>
      </c>
      <c r="T285" s="87">
        <f t="shared" si="47"/>
        <v>-2006.1968199248709</v>
      </c>
      <c r="U285" s="87">
        <f t="shared" si="47"/>
        <v>-2006.1968199248709</v>
      </c>
      <c r="V285" s="87">
        <f t="shared" si="47"/>
        <v>-2006.1968199248709</v>
      </c>
      <c r="W285" s="87">
        <f t="shared" si="47"/>
        <v>-2006.1968199248709</v>
      </c>
      <c r="X285" s="87">
        <f t="shared" si="47"/>
        <v>-2006.1968199248709</v>
      </c>
      <c r="Y285" s="87">
        <f t="shared" si="47"/>
        <v>-2006.1968199248709</v>
      </c>
      <c r="Z285" s="87">
        <f t="shared" si="47"/>
        <v>-2006.1968199248709</v>
      </c>
      <c r="AA285" s="87">
        <f t="shared" si="47"/>
        <v>-2006.1968199248709</v>
      </c>
      <c r="AB285" s="87">
        <f t="shared" si="47"/>
        <v>-2006.1968199248709</v>
      </c>
      <c r="AC285" s="87">
        <f t="shared" si="47"/>
        <v>-2407.4361839098447</v>
      </c>
      <c r="AD285" s="87">
        <f t="shared" si="47"/>
        <v>-2306.0704498504829</v>
      </c>
      <c r="AE285" s="87">
        <f t="shared" si="47"/>
        <v>-2208.9727466988838</v>
      </c>
      <c r="AF285" s="87">
        <f t="shared" si="47"/>
        <v>-2115.9633678905097</v>
      </c>
      <c r="AG285" s="87">
        <f t="shared" si="47"/>
        <v>-2026.8701734530146</v>
      </c>
      <c r="AI285" s="149"/>
      <c r="AJ285" s="128"/>
    </row>
    <row r="286" spans="2:36" s="132" customFormat="1" x14ac:dyDescent="0.2">
      <c r="B286" s="86">
        <f>'3. Investeringen'!B283</f>
        <v>269</v>
      </c>
      <c r="C286" s="86" t="str">
        <f>'3. Investeringen'!C283</f>
        <v>Nieuwe investeringen</v>
      </c>
      <c r="D286" s="86" t="str">
        <f>'3. Investeringen'!F283</f>
        <v>AD</v>
      </c>
      <c r="E286" s="121">
        <f>'3. Investeringen'!K283</f>
        <v>2012</v>
      </c>
      <c r="F286" s="173">
        <f>'3. Investeringen'!M283</f>
        <v>39</v>
      </c>
      <c r="G286" s="121">
        <f>'3. Investeringen'!N283</f>
        <v>2012</v>
      </c>
      <c r="H286" s="86">
        <f>'3. Investeringen'!O283</f>
        <v>1134193.8850347106</v>
      </c>
      <c r="I286" s="65"/>
      <c r="J286" s="86">
        <f>'6. Investeringen per jaar'!I283</f>
        <v>1</v>
      </c>
      <c r="K286" s="65"/>
      <c r="L286" s="123">
        <f t="shared" si="43"/>
        <v>2051</v>
      </c>
      <c r="M286" s="87">
        <f t="shared" si="44"/>
        <v>857915.8873980504</v>
      </c>
      <c r="N286" s="117">
        <f t="shared" si="45"/>
        <v>29.5</v>
      </c>
      <c r="O286" s="87" t="b">
        <f t="shared" si="46"/>
        <v>0</v>
      </c>
      <c r="P286" s="117">
        <f>INDEX('2. Reguleringsparameters'!$D$44:$E$50,MATCH(C286,'2. Reguleringsparameters'!$B$44:$B$50,0),MATCH(D286,'2. Reguleringsparameters'!$D$43:$E$43,0))</f>
        <v>0.5</v>
      </c>
      <c r="Q286" s="65"/>
      <c r="R286" s="87">
        <f t="shared" si="47"/>
        <v>0</v>
      </c>
      <c r="S286" s="87">
        <f t="shared" si="47"/>
        <v>14540.947244034751</v>
      </c>
      <c r="T286" s="87">
        <f t="shared" si="47"/>
        <v>29081.894488069502</v>
      </c>
      <c r="U286" s="87">
        <f t="shared" si="47"/>
        <v>29081.894488069502</v>
      </c>
      <c r="V286" s="87">
        <f t="shared" si="47"/>
        <v>29081.894488069502</v>
      </c>
      <c r="W286" s="87">
        <f t="shared" si="47"/>
        <v>29081.894488069502</v>
      </c>
      <c r="X286" s="87">
        <f t="shared" si="47"/>
        <v>29081.894488069502</v>
      </c>
      <c r="Y286" s="87">
        <f t="shared" si="47"/>
        <v>29081.894488069502</v>
      </c>
      <c r="Z286" s="87">
        <f t="shared" si="47"/>
        <v>29081.894488069502</v>
      </c>
      <c r="AA286" s="87">
        <f t="shared" si="47"/>
        <v>29081.894488069502</v>
      </c>
      <c r="AB286" s="87">
        <f t="shared" si="47"/>
        <v>29081.894488069502</v>
      </c>
      <c r="AC286" s="87">
        <f t="shared" si="47"/>
        <v>34898.273385683402</v>
      </c>
      <c r="AD286" s="87">
        <f t="shared" si="47"/>
        <v>33478.682603892892</v>
      </c>
      <c r="AE286" s="87">
        <f t="shared" si="47"/>
        <v>32116.837887802336</v>
      </c>
      <c r="AF286" s="87">
        <f t="shared" si="47"/>
        <v>30810.390244908682</v>
      </c>
      <c r="AG286" s="87">
        <f t="shared" si="47"/>
        <v>29557.086234946299</v>
      </c>
      <c r="AI286" s="149"/>
      <c r="AJ286" s="128"/>
    </row>
    <row r="287" spans="2:36" s="132" customFormat="1" x14ac:dyDescent="0.2">
      <c r="B287" s="86">
        <f>'3. Investeringen'!B284</f>
        <v>270</v>
      </c>
      <c r="C287" s="86" t="str">
        <f>'3. Investeringen'!C284</f>
        <v>Nieuwe investeringen</v>
      </c>
      <c r="D287" s="86" t="str">
        <f>'3. Investeringen'!F284</f>
        <v>AD</v>
      </c>
      <c r="E287" s="121">
        <f>'3. Investeringen'!K284</f>
        <v>2012</v>
      </c>
      <c r="F287" s="173">
        <f>'3. Investeringen'!M284</f>
        <v>39</v>
      </c>
      <c r="G287" s="121">
        <f>'3. Investeringen'!N284</f>
        <v>2012</v>
      </c>
      <c r="H287" s="86">
        <f>'3. Investeringen'!O284</f>
        <v>-50210.420912209796</v>
      </c>
      <c r="I287" s="65"/>
      <c r="J287" s="86">
        <f>'6. Investeringen per jaar'!I284</f>
        <v>1</v>
      </c>
      <c r="K287" s="65"/>
      <c r="L287" s="123">
        <f t="shared" si="43"/>
        <v>2051</v>
      </c>
      <c r="M287" s="87">
        <f t="shared" si="44"/>
        <v>-37979.677356671513</v>
      </c>
      <c r="N287" s="117">
        <f t="shared" si="45"/>
        <v>29.5</v>
      </c>
      <c r="O287" s="87" t="b">
        <f t="shared" si="46"/>
        <v>1</v>
      </c>
      <c r="P287" s="117">
        <f>INDEX('2. Reguleringsparameters'!$D$44:$E$50,MATCH(C287,'2. Reguleringsparameters'!$B$44:$B$50,0),MATCH(D287,'2. Reguleringsparameters'!$D$43:$E$43,0))</f>
        <v>0.5</v>
      </c>
      <c r="Q287" s="65"/>
      <c r="R287" s="87">
        <f t="shared" si="47"/>
        <v>0</v>
      </c>
      <c r="S287" s="87">
        <f t="shared" si="47"/>
        <v>-643.72334502833075</v>
      </c>
      <c r="T287" s="87">
        <f t="shared" si="47"/>
        <v>-1287.4466900566615</v>
      </c>
      <c r="U287" s="87">
        <f t="shared" si="47"/>
        <v>-1287.4466900566615</v>
      </c>
      <c r="V287" s="87">
        <f t="shared" si="47"/>
        <v>-1287.4466900566615</v>
      </c>
      <c r="W287" s="87">
        <f t="shared" si="47"/>
        <v>-1287.4466900566615</v>
      </c>
      <c r="X287" s="87">
        <f t="shared" si="47"/>
        <v>-1287.4466900566615</v>
      </c>
      <c r="Y287" s="87">
        <f t="shared" si="47"/>
        <v>-1287.4466900566615</v>
      </c>
      <c r="Z287" s="87">
        <f t="shared" si="47"/>
        <v>-1287.4466900566615</v>
      </c>
      <c r="AA287" s="87">
        <f t="shared" si="47"/>
        <v>-1287.4466900566615</v>
      </c>
      <c r="AB287" s="87">
        <f t="shared" si="47"/>
        <v>-1287.4466900566615</v>
      </c>
      <c r="AC287" s="87">
        <f t="shared" si="47"/>
        <v>-1544.9360280679937</v>
      </c>
      <c r="AD287" s="87">
        <f t="shared" si="47"/>
        <v>-1482.0911726889567</v>
      </c>
      <c r="AE287" s="87">
        <f t="shared" si="47"/>
        <v>-1421.8027182066942</v>
      </c>
      <c r="AF287" s="87">
        <f t="shared" si="47"/>
        <v>-1363.9666754321847</v>
      </c>
      <c r="AG287" s="87">
        <f t="shared" si="47"/>
        <v>-1308.4832852451127</v>
      </c>
      <c r="AI287" s="149"/>
      <c r="AJ287" s="128"/>
    </row>
    <row r="288" spans="2:36" s="132" customFormat="1" x14ac:dyDescent="0.2">
      <c r="B288" s="86">
        <f>'3. Investeringen'!B285</f>
        <v>271</v>
      </c>
      <c r="C288" s="86" t="str">
        <f>'3. Investeringen'!C285</f>
        <v>Nieuwe investeringen</v>
      </c>
      <c r="D288" s="86" t="str">
        <f>'3. Investeringen'!F285</f>
        <v>AD</v>
      </c>
      <c r="E288" s="121">
        <f>'3. Investeringen'!K285</f>
        <v>2013</v>
      </c>
      <c r="F288" s="173">
        <f>'3. Investeringen'!M285</f>
        <v>39</v>
      </c>
      <c r="G288" s="121">
        <f>'3. Investeringen'!N285</f>
        <v>2013</v>
      </c>
      <c r="H288" s="86">
        <f>'3. Investeringen'!O285</f>
        <v>3444817.8257149998</v>
      </c>
      <c r="I288" s="65"/>
      <c r="J288" s="86">
        <f>'6. Investeringen per jaar'!I285</f>
        <v>1</v>
      </c>
      <c r="K288" s="65"/>
      <c r="L288" s="123">
        <f t="shared" si="43"/>
        <v>2052</v>
      </c>
      <c r="M288" s="87">
        <f t="shared" si="44"/>
        <v>2694024.1970335254</v>
      </c>
      <c r="N288" s="117">
        <f t="shared" si="45"/>
        <v>30.5</v>
      </c>
      <c r="O288" s="87" t="b">
        <f t="shared" si="46"/>
        <v>0</v>
      </c>
      <c r="P288" s="117">
        <f>INDEX('2. Reguleringsparameters'!$D$44:$E$50,MATCH(C288,'2. Reguleringsparameters'!$B$44:$B$50,0),MATCH(D288,'2. Reguleringsparameters'!$D$43:$E$43,0))</f>
        <v>0.5</v>
      </c>
      <c r="Q288" s="65"/>
      <c r="R288" s="87">
        <f t="shared" ref="R288:AG297" si="48">$J288*IF($O288,-1,1)*
IF(OR(R$10&gt;$L288,R$10&lt;$E288,$F288=0),0,
IF(R$10&lt;2022,
IF($E288&lt;2011,
VDB(
ABS($H288),
0,
$F288,
R$10-$G288,
IF(R$10-$G288+1&lt;$F288,R$10-$G288+1,$F288),
1),
VDB(
ABS($H288),
0,
$F288,
MAX(0,R$10-$G288-$P288),
IF(R$10-$G288-$P288+1&lt;$F288,R$10-$G288-$P288+1,$F288),
1)),
IF($E288&lt;2022,
VDB(
ABS($M288),
0,
$N288,
R$10-2022,
IF(R$10-2022+1&lt;$N288,R$10-2022+1,$N288),
$G$12),
VDB(
ABS($M288),
0,
$N288,
MAX(0,R$10-2022-$P288),
IF(R$10-2022-$P288+1&lt;$N288,R$10-2022-$P288+1,$N288),
$G$12))
))</f>
        <v>0</v>
      </c>
      <c r="S288" s="87">
        <f t="shared" si="48"/>
        <v>0</v>
      </c>
      <c r="T288" s="87">
        <f t="shared" si="48"/>
        <v>44164.331098910254</v>
      </c>
      <c r="U288" s="87">
        <f t="shared" si="48"/>
        <v>88328.662197820508</v>
      </c>
      <c r="V288" s="87">
        <f t="shared" si="48"/>
        <v>88328.662197820508</v>
      </c>
      <c r="W288" s="87">
        <f t="shared" si="48"/>
        <v>88328.662197820508</v>
      </c>
      <c r="X288" s="87">
        <f t="shared" si="48"/>
        <v>88328.662197820508</v>
      </c>
      <c r="Y288" s="87">
        <f t="shared" si="48"/>
        <v>88328.662197820508</v>
      </c>
      <c r="Z288" s="87">
        <f t="shared" si="48"/>
        <v>88328.662197820508</v>
      </c>
      <c r="AA288" s="87">
        <f t="shared" si="48"/>
        <v>88328.662197820508</v>
      </c>
      <c r="AB288" s="87">
        <f t="shared" si="48"/>
        <v>88328.662197820508</v>
      </c>
      <c r="AC288" s="87">
        <f t="shared" si="48"/>
        <v>105994.3946373846</v>
      </c>
      <c r="AD288" s="87">
        <f t="shared" si="48"/>
        <v>101824.12337296292</v>
      </c>
      <c r="AE288" s="87">
        <f t="shared" si="48"/>
        <v>97817.928355010285</v>
      </c>
      <c r="AF288" s="87">
        <f t="shared" si="48"/>
        <v>93969.354124649224</v>
      </c>
      <c r="AG288" s="87">
        <f t="shared" si="48"/>
        <v>90272.19920826958</v>
      </c>
      <c r="AI288" s="149"/>
      <c r="AJ288" s="128"/>
    </row>
    <row r="289" spans="2:36" s="132" customFormat="1" x14ac:dyDescent="0.2">
      <c r="B289" s="86">
        <f>'3. Investeringen'!B286</f>
        <v>272</v>
      </c>
      <c r="C289" s="86" t="str">
        <f>'3. Investeringen'!C286</f>
        <v>Nieuwe investeringen</v>
      </c>
      <c r="D289" s="86" t="str">
        <f>'3. Investeringen'!F286</f>
        <v>AD</v>
      </c>
      <c r="E289" s="121">
        <f>'3. Investeringen'!K286</f>
        <v>2013</v>
      </c>
      <c r="F289" s="173">
        <f>'3. Investeringen'!M286</f>
        <v>39</v>
      </c>
      <c r="G289" s="121">
        <f>'3. Investeringen'!N286</f>
        <v>2013</v>
      </c>
      <c r="H289" s="86">
        <f>'3. Investeringen'!O286</f>
        <v>-251192.94115245208</v>
      </c>
      <c r="I289" s="65"/>
      <c r="J289" s="86">
        <f>'6. Investeringen per jaar'!I286</f>
        <v>1</v>
      </c>
      <c r="K289" s="65"/>
      <c r="L289" s="123">
        <f t="shared" si="43"/>
        <v>2052</v>
      </c>
      <c r="M289" s="87">
        <f t="shared" si="44"/>
        <v>-196445.7616705074</v>
      </c>
      <c r="N289" s="117">
        <f t="shared" si="45"/>
        <v>30.5</v>
      </c>
      <c r="O289" s="87" t="b">
        <f t="shared" si="46"/>
        <v>1</v>
      </c>
      <c r="P289" s="117">
        <f>INDEX('2. Reguleringsparameters'!$D$44:$E$50,MATCH(C289,'2. Reguleringsparameters'!$B$44:$B$50,0),MATCH(D289,'2. Reguleringsparameters'!$D$43:$E$43,0))</f>
        <v>0.5</v>
      </c>
      <c r="Q289" s="65"/>
      <c r="R289" s="87">
        <f t="shared" si="48"/>
        <v>0</v>
      </c>
      <c r="S289" s="87">
        <f t="shared" si="48"/>
        <v>0</v>
      </c>
      <c r="T289" s="87">
        <f t="shared" si="48"/>
        <v>-3220.4223224673342</v>
      </c>
      <c r="U289" s="87">
        <f t="shared" si="48"/>
        <v>-6440.8446449346684</v>
      </c>
      <c r="V289" s="87">
        <f t="shared" si="48"/>
        <v>-6440.8446449346684</v>
      </c>
      <c r="W289" s="87">
        <f t="shared" si="48"/>
        <v>-6440.8446449346684</v>
      </c>
      <c r="X289" s="87">
        <f t="shared" si="48"/>
        <v>-6440.8446449346684</v>
      </c>
      <c r="Y289" s="87">
        <f t="shared" si="48"/>
        <v>-6440.8446449346684</v>
      </c>
      <c r="Z289" s="87">
        <f t="shared" si="48"/>
        <v>-6440.8446449346684</v>
      </c>
      <c r="AA289" s="87">
        <f t="shared" si="48"/>
        <v>-6440.8446449346684</v>
      </c>
      <c r="AB289" s="87">
        <f t="shared" si="48"/>
        <v>-6440.8446449346684</v>
      </c>
      <c r="AC289" s="87">
        <f t="shared" si="48"/>
        <v>-7729.0135739216021</v>
      </c>
      <c r="AD289" s="87">
        <f t="shared" si="48"/>
        <v>-7424.9212365869816</v>
      </c>
      <c r="AE289" s="87">
        <f t="shared" si="48"/>
        <v>-7132.7931879343787</v>
      </c>
      <c r="AF289" s="87">
        <f t="shared" si="48"/>
        <v>-6852.1587018517148</v>
      </c>
      <c r="AG289" s="87">
        <f t="shared" si="48"/>
        <v>-6582.5655725985325</v>
      </c>
      <c r="AI289" s="149"/>
      <c r="AJ289" s="128"/>
    </row>
    <row r="290" spans="2:36" s="132" customFormat="1" x14ac:dyDescent="0.2">
      <c r="B290" s="86">
        <f>'3. Investeringen'!B287</f>
        <v>273</v>
      </c>
      <c r="C290" s="86" t="str">
        <f>'3. Investeringen'!C287</f>
        <v>Nieuwe investeringen</v>
      </c>
      <c r="D290" s="86" t="str">
        <f>'3. Investeringen'!F287</f>
        <v>AD</v>
      </c>
      <c r="E290" s="121">
        <f>'3. Investeringen'!K287</f>
        <v>2014</v>
      </c>
      <c r="F290" s="173">
        <f>'3. Investeringen'!M287</f>
        <v>39</v>
      </c>
      <c r="G290" s="121">
        <f>'3. Investeringen'!N287</f>
        <v>2014</v>
      </c>
      <c r="H290" s="86">
        <f>'3. Investeringen'!O287</f>
        <v>3141602.7781749978</v>
      </c>
      <c r="I290" s="65"/>
      <c r="J290" s="86">
        <f>'6. Investeringen per jaar'!I287</f>
        <v>1</v>
      </c>
      <c r="K290" s="65"/>
      <c r="L290" s="123">
        <f t="shared" si="43"/>
        <v>2053</v>
      </c>
      <c r="M290" s="87">
        <f t="shared" si="44"/>
        <v>2537448.3977567288</v>
      </c>
      <c r="N290" s="117">
        <f t="shared" si="45"/>
        <v>31.5</v>
      </c>
      <c r="O290" s="87" t="b">
        <f t="shared" si="46"/>
        <v>0</v>
      </c>
      <c r="P290" s="117">
        <f>INDEX('2. Reguleringsparameters'!$D$44:$E$50,MATCH(C290,'2. Reguleringsparameters'!$B$44:$B$50,0),MATCH(D290,'2. Reguleringsparameters'!$D$43:$E$43,0))</f>
        <v>0.5</v>
      </c>
      <c r="Q290" s="65"/>
      <c r="R290" s="87">
        <f t="shared" si="48"/>
        <v>0</v>
      </c>
      <c r="S290" s="87">
        <f t="shared" si="48"/>
        <v>0</v>
      </c>
      <c r="T290" s="87">
        <f t="shared" si="48"/>
        <v>0</v>
      </c>
      <c r="U290" s="87">
        <f t="shared" si="48"/>
        <v>40276.958694551256</v>
      </c>
      <c r="V290" s="87">
        <f t="shared" si="48"/>
        <v>80553.917389102513</v>
      </c>
      <c r="W290" s="87">
        <f t="shared" si="48"/>
        <v>80553.917389102513</v>
      </c>
      <c r="X290" s="87">
        <f t="shared" si="48"/>
        <v>80553.917389102513</v>
      </c>
      <c r="Y290" s="87">
        <f t="shared" si="48"/>
        <v>80553.917389102513</v>
      </c>
      <c r="Z290" s="87">
        <f t="shared" si="48"/>
        <v>80553.917389102513</v>
      </c>
      <c r="AA290" s="87">
        <f t="shared" si="48"/>
        <v>80553.917389102513</v>
      </c>
      <c r="AB290" s="87">
        <f t="shared" si="48"/>
        <v>80553.917389102513</v>
      </c>
      <c r="AC290" s="87">
        <f t="shared" si="48"/>
        <v>96664.700866922998</v>
      </c>
      <c r="AD290" s="87">
        <f t="shared" si="48"/>
        <v>92982.236071992593</v>
      </c>
      <c r="AE290" s="87">
        <f t="shared" si="48"/>
        <v>89440.055650202383</v>
      </c>
      <c r="AF290" s="87">
        <f t="shared" si="48"/>
        <v>86032.815434956574</v>
      </c>
      <c r="AG290" s="87">
        <f t="shared" si="48"/>
        <v>82755.374846958235</v>
      </c>
      <c r="AI290" s="149"/>
      <c r="AJ290" s="128"/>
    </row>
    <row r="291" spans="2:36" s="132" customFormat="1" x14ac:dyDescent="0.2">
      <c r="B291" s="86">
        <f>'3. Investeringen'!B288</f>
        <v>274</v>
      </c>
      <c r="C291" s="86" t="str">
        <f>'3. Investeringen'!C288</f>
        <v>Nieuwe investeringen</v>
      </c>
      <c r="D291" s="86" t="str">
        <f>'3. Investeringen'!F288</f>
        <v>AD</v>
      </c>
      <c r="E291" s="121">
        <f>'3. Investeringen'!K288</f>
        <v>2014</v>
      </c>
      <c r="F291" s="173">
        <f>'3. Investeringen'!M288</f>
        <v>39</v>
      </c>
      <c r="G291" s="121">
        <f>'3. Investeringen'!N288</f>
        <v>2014</v>
      </c>
      <c r="H291" s="86">
        <f>'3. Investeringen'!O288</f>
        <v>58980.329899999968</v>
      </c>
      <c r="I291" s="65"/>
      <c r="J291" s="86">
        <f>'6. Investeringen per jaar'!I288</f>
        <v>1</v>
      </c>
      <c r="K291" s="65"/>
      <c r="L291" s="123">
        <f t="shared" si="43"/>
        <v>2053</v>
      </c>
      <c r="M291" s="87">
        <f t="shared" si="44"/>
        <v>47637.958765384588</v>
      </c>
      <c r="N291" s="117">
        <f t="shared" si="45"/>
        <v>31.5</v>
      </c>
      <c r="O291" s="87" t="b">
        <f t="shared" si="46"/>
        <v>0</v>
      </c>
      <c r="P291" s="117">
        <f>INDEX('2. Reguleringsparameters'!$D$44:$E$50,MATCH(C291,'2. Reguleringsparameters'!$B$44:$B$50,0),MATCH(D291,'2. Reguleringsparameters'!$D$43:$E$43,0))</f>
        <v>0.5</v>
      </c>
      <c r="Q291" s="65"/>
      <c r="R291" s="87">
        <f t="shared" si="48"/>
        <v>0</v>
      </c>
      <c r="S291" s="87">
        <f t="shared" si="48"/>
        <v>0</v>
      </c>
      <c r="T291" s="87">
        <f t="shared" si="48"/>
        <v>0</v>
      </c>
      <c r="U291" s="87">
        <f t="shared" si="48"/>
        <v>756.15807564102522</v>
      </c>
      <c r="V291" s="87">
        <f t="shared" si="48"/>
        <v>1512.3161512820504</v>
      </c>
      <c r="W291" s="87">
        <f t="shared" si="48"/>
        <v>1512.3161512820504</v>
      </c>
      <c r="X291" s="87">
        <f t="shared" si="48"/>
        <v>1512.3161512820504</v>
      </c>
      <c r="Y291" s="87">
        <f t="shared" si="48"/>
        <v>1512.3161512820504</v>
      </c>
      <c r="Z291" s="87">
        <f t="shared" si="48"/>
        <v>1512.3161512820504</v>
      </c>
      <c r="AA291" s="87">
        <f t="shared" si="48"/>
        <v>1512.3161512820504</v>
      </c>
      <c r="AB291" s="87">
        <f t="shared" si="48"/>
        <v>1512.3161512820504</v>
      </c>
      <c r="AC291" s="87">
        <f t="shared" si="48"/>
        <v>1814.7793815384603</v>
      </c>
      <c r="AD291" s="87">
        <f t="shared" si="48"/>
        <v>1745.6449289084239</v>
      </c>
      <c r="AE291" s="87">
        <f t="shared" si="48"/>
        <v>1679.1441697119124</v>
      </c>
      <c r="AF291" s="87">
        <f t="shared" si="48"/>
        <v>1615.1767727705062</v>
      </c>
      <c r="AG291" s="87">
        <f t="shared" si="48"/>
        <v>1553.6462290459153</v>
      </c>
      <c r="AI291" s="149"/>
      <c r="AJ291" s="128"/>
    </row>
    <row r="292" spans="2:36" s="132" customFormat="1" x14ac:dyDescent="0.2">
      <c r="B292" s="86">
        <f>'3. Investeringen'!B289</f>
        <v>275</v>
      </c>
      <c r="C292" s="86" t="str">
        <f>'3. Investeringen'!C289</f>
        <v>Nieuwe investeringen</v>
      </c>
      <c r="D292" s="86" t="str">
        <f>'3. Investeringen'!F289</f>
        <v>AD</v>
      </c>
      <c r="E292" s="121">
        <f>'3. Investeringen'!K289</f>
        <v>2015</v>
      </c>
      <c r="F292" s="173">
        <f>'3. Investeringen'!M289</f>
        <v>39</v>
      </c>
      <c r="G292" s="121">
        <f>'3. Investeringen'!N289</f>
        <v>2015</v>
      </c>
      <c r="H292" s="86">
        <f>'3. Investeringen'!O289</f>
        <v>3891298.6696200012</v>
      </c>
      <c r="I292" s="65"/>
      <c r="J292" s="86">
        <f>'6. Investeringen per jaar'!I289</f>
        <v>1</v>
      </c>
      <c r="K292" s="65"/>
      <c r="L292" s="123">
        <f t="shared" si="43"/>
        <v>2054</v>
      </c>
      <c r="M292" s="87">
        <f t="shared" si="44"/>
        <v>3242748.8913500011</v>
      </c>
      <c r="N292" s="117">
        <f t="shared" si="45"/>
        <v>32.5</v>
      </c>
      <c r="O292" s="87" t="b">
        <f t="shared" si="46"/>
        <v>0</v>
      </c>
      <c r="P292" s="117">
        <f>INDEX('2. Reguleringsparameters'!$D$44:$E$50,MATCH(C292,'2. Reguleringsparameters'!$B$44:$B$50,0),MATCH(D292,'2. Reguleringsparameters'!$D$43:$E$43,0))</f>
        <v>0.5</v>
      </c>
      <c r="Q292" s="65"/>
      <c r="R292" s="87">
        <f t="shared" si="48"/>
        <v>0</v>
      </c>
      <c r="S292" s="87">
        <f t="shared" si="48"/>
        <v>0</v>
      </c>
      <c r="T292" s="87">
        <f t="shared" si="48"/>
        <v>0</v>
      </c>
      <c r="U292" s="87">
        <f t="shared" si="48"/>
        <v>0</v>
      </c>
      <c r="V292" s="87">
        <f t="shared" si="48"/>
        <v>49888.444482307706</v>
      </c>
      <c r="W292" s="87">
        <f t="shared" si="48"/>
        <v>99776.888964615413</v>
      </c>
      <c r="X292" s="87">
        <f t="shared" si="48"/>
        <v>99776.888964615413</v>
      </c>
      <c r="Y292" s="87">
        <f t="shared" si="48"/>
        <v>99776.888964615413</v>
      </c>
      <c r="Z292" s="87">
        <f t="shared" si="48"/>
        <v>99776.888964615413</v>
      </c>
      <c r="AA292" s="87">
        <f t="shared" si="48"/>
        <v>99776.888964615413</v>
      </c>
      <c r="AB292" s="87">
        <f t="shared" si="48"/>
        <v>99776.888964615413</v>
      </c>
      <c r="AC292" s="87">
        <f t="shared" si="48"/>
        <v>119732.26675753848</v>
      </c>
      <c r="AD292" s="87">
        <f t="shared" si="48"/>
        <v>115311.38306187553</v>
      </c>
      <c r="AE292" s="87">
        <f t="shared" si="48"/>
        <v>111053.7319949755</v>
      </c>
      <c r="AF292" s="87">
        <f t="shared" si="48"/>
        <v>106953.28650593027</v>
      </c>
      <c r="AG292" s="87">
        <f t="shared" si="48"/>
        <v>103004.24208109592</v>
      </c>
      <c r="AI292" s="149"/>
      <c r="AJ292" s="128"/>
    </row>
    <row r="293" spans="2:36" s="132" customFormat="1" x14ac:dyDescent="0.2">
      <c r="B293" s="86">
        <f>'3. Investeringen'!B290</f>
        <v>276</v>
      </c>
      <c r="C293" s="86" t="str">
        <f>'3. Investeringen'!C290</f>
        <v>Nieuwe investeringen</v>
      </c>
      <c r="D293" s="86" t="str">
        <f>'3. Investeringen'!F290</f>
        <v>AD</v>
      </c>
      <c r="E293" s="121">
        <f>'3. Investeringen'!K290</f>
        <v>2015</v>
      </c>
      <c r="F293" s="173">
        <f>'3. Investeringen'!M290</f>
        <v>39</v>
      </c>
      <c r="G293" s="121">
        <f>'3. Investeringen'!N290</f>
        <v>2015</v>
      </c>
      <c r="H293" s="86">
        <f>'3. Investeringen'!O290</f>
        <v>961.97711000002164</v>
      </c>
      <c r="I293" s="65"/>
      <c r="J293" s="86">
        <f>'6. Investeringen per jaar'!I290</f>
        <v>1</v>
      </c>
      <c r="K293" s="65"/>
      <c r="L293" s="123">
        <f t="shared" si="43"/>
        <v>2054</v>
      </c>
      <c r="M293" s="87">
        <f t="shared" si="44"/>
        <v>801.64759166668466</v>
      </c>
      <c r="N293" s="117">
        <f t="shared" si="45"/>
        <v>32.5</v>
      </c>
      <c r="O293" s="87" t="b">
        <f t="shared" si="46"/>
        <v>0</v>
      </c>
      <c r="P293" s="117">
        <f>INDEX('2. Reguleringsparameters'!$D$44:$E$50,MATCH(C293,'2. Reguleringsparameters'!$B$44:$B$50,0),MATCH(D293,'2. Reguleringsparameters'!$D$43:$E$43,0))</f>
        <v>0.5</v>
      </c>
      <c r="Q293" s="65"/>
      <c r="R293" s="87">
        <f t="shared" si="48"/>
        <v>0</v>
      </c>
      <c r="S293" s="87">
        <f t="shared" si="48"/>
        <v>0</v>
      </c>
      <c r="T293" s="87">
        <f t="shared" si="48"/>
        <v>0</v>
      </c>
      <c r="U293" s="87">
        <f t="shared" si="48"/>
        <v>0</v>
      </c>
      <c r="V293" s="87">
        <f t="shared" si="48"/>
        <v>12.333039871795149</v>
      </c>
      <c r="W293" s="87">
        <f t="shared" si="48"/>
        <v>24.666079743590299</v>
      </c>
      <c r="X293" s="87">
        <f t="shared" si="48"/>
        <v>24.666079743590299</v>
      </c>
      <c r="Y293" s="87">
        <f t="shared" si="48"/>
        <v>24.666079743590299</v>
      </c>
      <c r="Z293" s="87">
        <f t="shared" si="48"/>
        <v>24.666079743590299</v>
      </c>
      <c r="AA293" s="87">
        <f t="shared" si="48"/>
        <v>24.666079743590299</v>
      </c>
      <c r="AB293" s="87">
        <f t="shared" si="48"/>
        <v>24.666079743590299</v>
      </c>
      <c r="AC293" s="87">
        <f t="shared" si="48"/>
        <v>29.599295692308353</v>
      </c>
      <c r="AD293" s="87">
        <f t="shared" si="48"/>
        <v>28.506398620592353</v>
      </c>
      <c r="AE293" s="87">
        <f t="shared" si="48"/>
        <v>27.453854671524329</v>
      </c>
      <c r="AF293" s="87">
        <f t="shared" si="48"/>
        <v>26.440173883652658</v>
      </c>
      <c r="AG293" s="87">
        <f t="shared" si="48"/>
        <v>25.463921309487024</v>
      </c>
      <c r="AI293" s="149"/>
      <c r="AJ293" s="128"/>
    </row>
    <row r="294" spans="2:36" s="132" customFormat="1" x14ac:dyDescent="0.2">
      <c r="B294" s="86">
        <f>'3. Investeringen'!B291</f>
        <v>277</v>
      </c>
      <c r="C294" s="86" t="str">
        <f>'3. Investeringen'!C291</f>
        <v>Start-GAW excl. bijzonderheden</v>
      </c>
      <c r="D294" s="86" t="str">
        <f>'3. Investeringen'!F291</f>
        <v>AD</v>
      </c>
      <c r="E294" s="121">
        <f>'3. Investeringen'!K291</f>
        <v>2008</v>
      </c>
      <c r="F294" s="173">
        <f>'3. Investeringen'!M291</f>
        <v>25</v>
      </c>
      <c r="G294" s="121">
        <f>'3. Investeringen'!N291</f>
        <v>2011</v>
      </c>
      <c r="H294" s="86">
        <f>'3. Investeringen'!O291</f>
        <v>2386643.1850198437</v>
      </c>
      <c r="I294" s="65"/>
      <c r="J294" s="86">
        <f>'6. Investeringen per jaar'!I291</f>
        <v>1</v>
      </c>
      <c r="K294" s="65"/>
      <c r="L294" s="123">
        <f t="shared" si="43"/>
        <v>2036</v>
      </c>
      <c r="M294" s="87">
        <f t="shared" si="44"/>
        <v>1336520.1836111126</v>
      </c>
      <c r="N294" s="117">
        <f t="shared" si="45"/>
        <v>14</v>
      </c>
      <c r="O294" s="87" t="b">
        <f t="shared" si="46"/>
        <v>0</v>
      </c>
      <c r="P294" s="117">
        <f>INDEX('2. Reguleringsparameters'!$D$44:$E$50,MATCH(C294,'2. Reguleringsparameters'!$B$44:$B$50,0),MATCH(D294,'2. Reguleringsparameters'!$D$43:$E$43,0))</f>
        <v>1</v>
      </c>
      <c r="Q294" s="65"/>
      <c r="R294" s="87">
        <f t="shared" si="48"/>
        <v>95465.727400793752</v>
      </c>
      <c r="S294" s="87">
        <f t="shared" si="48"/>
        <v>95465.727400793752</v>
      </c>
      <c r="T294" s="87">
        <f t="shared" si="48"/>
        <v>95465.727400793752</v>
      </c>
      <c r="U294" s="87">
        <f t="shared" si="48"/>
        <v>95465.727400793752</v>
      </c>
      <c r="V294" s="87">
        <f t="shared" si="48"/>
        <v>95465.727400793752</v>
      </c>
      <c r="W294" s="87">
        <f t="shared" si="48"/>
        <v>95465.727400793752</v>
      </c>
      <c r="X294" s="87">
        <f t="shared" si="48"/>
        <v>95465.727400793752</v>
      </c>
      <c r="Y294" s="87">
        <f t="shared" si="48"/>
        <v>95465.727400793752</v>
      </c>
      <c r="Z294" s="87">
        <f t="shared" si="48"/>
        <v>95465.727400793752</v>
      </c>
      <c r="AA294" s="87">
        <f t="shared" si="48"/>
        <v>95465.727400793752</v>
      </c>
      <c r="AB294" s="87">
        <f t="shared" si="48"/>
        <v>95465.727400793752</v>
      </c>
      <c r="AC294" s="87">
        <f t="shared" si="48"/>
        <v>114558.87288095252</v>
      </c>
      <c r="AD294" s="87">
        <f t="shared" si="48"/>
        <v>104739.54091972802</v>
      </c>
      <c r="AE294" s="87">
        <f t="shared" si="48"/>
        <v>95761.865983751326</v>
      </c>
      <c r="AF294" s="87">
        <f t="shared" si="48"/>
        <v>92859.99125697097</v>
      </c>
      <c r="AG294" s="87">
        <f t="shared" si="48"/>
        <v>92859.99125697097</v>
      </c>
      <c r="AI294" s="149"/>
      <c r="AJ294" s="128"/>
    </row>
    <row r="295" spans="2:36" s="132" customFormat="1" x14ac:dyDescent="0.2">
      <c r="B295" s="86">
        <f>'3. Investeringen'!B292</f>
        <v>278</v>
      </c>
      <c r="C295" s="86" t="str">
        <f>'3. Investeringen'!C292</f>
        <v>Start-GAW excl. bijzonderheden</v>
      </c>
      <c r="D295" s="86" t="str">
        <f>'3. Investeringen'!F292</f>
        <v>TD</v>
      </c>
      <c r="E295" s="121">
        <f>'3. Investeringen'!K292</f>
        <v>2004</v>
      </c>
      <c r="F295" s="173">
        <f>'3. Investeringen'!M292</f>
        <v>29.388124087936603</v>
      </c>
      <c r="G295" s="121">
        <f>'3. Investeringen'!N292</f>
        <v>2011</v>
      </c>
      <c r="H295" s="86">
        <f>'3. Investeringen'!O292</f>
        <v>39170313.69533404</v>
      </c>
      <c r="I295" s="65"/>
      <c r="J295" s="86">
        <f>'6. Investeringen per jaar'!I292</f>
        <v>1</v>
      </c>
      <c r="K295" s="65"/>
      <c r="L295" s="123">
        <f t="shared" si="43"/>
        <v>2039.3881240879366</v>
      </c>
      <c r="M295" s="87">
        <f t="shared" si="44"/>
        <v>24508831.752512734</v>
      </c>
      <c r="N295" s="117">
        <f t="shared" si="45"/>
        <v>18.388124087936603</v>
      </c>
      <c r="O295" s="87" t="b">
        <f t="shared" si="46"/>
        <v>0</v>
      </c>
      <c r="P295" s="117">
        <f>INDEX('2. Reguleringsparameters'!$D$44:$E$50,MATCH(C295,'2. Reguleringsparameters'!$B$44:$B$50,0),MATCH(D295,'2. Reguleringsparameters'!$D$43:$E$43,0))</f>
        <v>0</v>
      </c>
      <c r="Q295" s="65"/>
      <c r="R295" s="87">
        <f t="shared" si="48"/>
        <v>1332861.9948019371</v>
      </c>
      <c r="S295" s="87">
        <f t="shared" si="48"/>
        <v>1332861.9948019371</v>
      </c>
      <c r="T295" s="87">
        <f t="shared" si="48"/>
        <v>1332861.9948019371</v>
      </c>
      <c r="U295" s="87">
        <f t="shared" si="48"/>
        <v>1332861.9948019371</v>
      </c>
      <c r="V295" s="87">
        <f t="shared" si="48"/>
        <v>1332861.9948019371</v>
      </c>
      <c r="W295" s="87">
        <f t="shared" si="48"/>
        <v>1332861.9948019371</v>
      </c>
      <c r="X295" s="87">
        <f t="shared" si="48"/>
        <v>1332861.9948019371</v>
      </c>
      <c r="Y295" s="87">
        <f t="shared" si="48"/>
        <v>1332861.9948019371</v>
      </c>
      <c r="Z295" s="87">
        <f t="shared" si="48"/>
        <v>1332861.9948019371</v>
      </c>
      <c r="AA295" s="87">
        <f t="shared" si="48"/>
        <v>1332861.9948019371</v>
      </c>
      <c r="AB295" s="87">
        <f t="shared" si="48"/>
        <v>1332861.9948019371</v>
      </c>
      <c r="AC295" s="87">
        <f t="shared" si="48"/>
        <v>1599434.3937623247</v>
      </c>
      <c r="AD295" s="87">
        <f t="shared" si="48"/>
        <v>1495056.0861472513</v>
      </c>
      <c r="AE295" s="87">
        <f t="shared" si="48"/>
        <v>1397489.4559245585</v>
      </c>
      <c r="AF295" s="87">
        <f t="shared" si="48"/>
        <v>1306289.9763534125</v>
      </c>
      <c r="AG295" s="87">
        <f t="shared" si="48"/>
        <v>1300417.04714047</v>
      </c>
      <c r="AI295" s="149"/>
      <c r="AJ295" s="128"/>
    </row>
    <row r="296" spans="2:36" s="132" customFormat="1" x14ac:dyDescent="0.2">
      <c r="B296" s="86">
        <f>'3. Investeringen'!B293</f>
        <v>279</v>
      </c>
      <c r="C296" s="86" t="str">
        <f>'3. Investeringen'!C293</f>
        <v>Nieuwe investeringen</v>
      </c>
      <c r="D296" s="86" t="str">
        <f>'3. Investeringen'!F293</f>
        <v>TD</v>
      </c>
      <c r="E296" s="121">
        <f>'3. Investeringen'!K293</f>
        <v>2004</v>
      </c>
      <c r="F296" s="173">
        <f>'3. Investeringen'!M293</f>
        <v>48.5</v>
      </c>
      <c r="G296" s="121">
        <f>'3. Investeringen'!N293</f>
        <v>2011</v>
      </c>
      <c r="H296" s="86">
        <f>'3. Investeringen'!O293</f>
        <v>2614.15</v>
      </c>
      <c r="I296" s="65"/>
      <c r="J296" s="86">
        <f>'6. Investeringen per jaar'!I293</f>
        <v>1</v>
      </c>
      <c r="K296" s="65"/>
      <c r="L296" s="123">
        <f t="shared" si="43"/>
        <v>2059.5</v>
      </c>
      <c r="M296" s="87">
        <f t="shared" si="44"/>
        <v>2021.2500000000002</v>
      </c>
      <c r="N296" s="117">
        <f t="shared" si="45"/>
        <v>37.5</v>
      </c>
      <c r="O296" s="87" t="b">
        <f t="shared" si="46"/>
        <v>0</v>
      </c>
      <c r="P296" s="117">
        <f>INDEX('2. Reguleringsparameters'!$D$44:$E$50,MATCH(C296,'2. Reguleringsparameters'!$B$44:$B$50,0),MATCH(D296,'2. Reguleringsparameters'!$D$43:$E$43,0))</f>
        <v>0.5</v>
      </c>
      <c r="Q296" s="65"/>
      <c r="R296" s="87">
        <f t="shared" si="48"/>
        <v>53.9</v>
      </c>
      <c r="S296" s="87">
        <f t="shared" si="48"/>
        <v>53.9</v>
      </c>
      <c r="T296" s="87">
        <f t="shared" si="48"/>
        <v>53.9</v>
      </c>
      <c r="U296" s="87">
        <f t="shared" si="48"/>
        <v>53.9</v>
      </c>
      <c r="V296" s="87">
        <f t="shared" si="48"/>
        <v>53.9</v>
      </c>
      <c r="W296" s="87">
        <f t="shared" si="48"/>
        <v>53.9</v>
      </c>
      <c r="X296" s="87">
        <f t="shared" si="48"/>
        <v>53.9</v>
      </c>
      <c r="Y296" s="87">
        <f t="shared" si="48"/>
        <v>53.9</v>
      </c>
      <c r="Z296" s="87">
        <f t="shared" si="48"/>
        <v>53.9</v>
      </c>
      <c r="AA296" s="87">
        <f t="shared" si="48"/>
        <v>53.9</v>
      </c>
      <c r="AB296" s="87">
        <f t="shared" si="48"/>
        <v>53.9</v>
      </c>
      <c r="AC296" s="87">
        <f t="shared" si="48"/>
        <v>64.680000000000007</v>
      </c>
      <c r="AD296" s="87">
        <f t="shared" si="48"/>
        <v>62.610240000000005</v>
      </c>
      <c r="AE296" s="87">
        <f t="shared" si="48"/>
        <v>60.606712320000007</v>
      </c>
      <c r="AF296" s="87">
        <f t="shared" si="48"/>
        <v>58.667297525760006</v>
      </c>
      <c r="AG296" s="87">
        <f t="shared" si="48"/>
        <v>56.789944004935684</v>
      </c>
      <c r="AI296" s="149"/>
      <c r="AJ296" s="128"/>
    </row>
    <row r="297" spans="2:36" s="132" customFormat="1" x14ac:dyDescent="0.2">
      <c r="B297" s="86">
        <f>'3. Investeringen'!B294</f>
        <v>280</v>
      </c>
      <c r="C297" s="86" t="str">
        <f>'3. Investeringen'!C294</f>
        <v>Nieuwe investeringen</v>
      </c>
      <c r="D297" s="86" t="str">
        <f>'3. Investeringen'!F294</f>
        <v>TD</v>
      </c>
      <c r="E297" s="121">
        <f>'3. Investeringen'!K294</f>
        <v>2004</v>
      </c>
      <c r="F297" s="173">
        <f>'3. Investeringen'!M294</f>
        <v>38.5</v>
      </c>
      <c r="G297" s="121">
        <f>'3. Investeringen'!N294</f>
        <v>2011</v>
      </c>
      <c r="H297" s="86">
        <f>'3. Investeringen'!O294</f>
        <v>86326.42822222221</v>
      </c>
      <c r="I297" s="65"/>
      <c r="J297" s="86">
        <f>'6. Investeringen per jaar'!I294</f>
        <v>1</v>
      </c>
      <c r="K297" s="65"/>
      <c r="L297" s="123">
        <f t="shared" si="43"/>
        <v>2049.5</v>
      </c>
      <c r="M297" s="87">
        <f t="shared" si="44"/>
        <v>61661.734444444432</v>
      </c>
      <c r="N297" s="117">
        <f t="shared" si="45"/>
        <v>27.5</v>
      </c>
      <c r="O297" s="87" t="b">
        <f t="shared" si="46"/>
        <v>0</v>
      </c>
      <c r="P297" s="117">
        <f>INDEX('2. Reguleringsparameters'!$D$44:$E$50,MATCH(C297,'2. Reguleringsparameters'!$B$44:$B$50,0),MATCH(D297,'2. Reguleringsparameters'!$D$43:$E$43,0))</f>
        <v>0.5</v>
      </c>
      <c r="Q297" s="65"/>
      <c r="R297" s="87">
        <f t="shared" si="48"/>
        <v>2242.2448888888889</v>
      </c>
      <c r="S297" s="87">
        <f t="shared" si="48"/>
        <v>2242.2448888888885</v>
      </c>
      <c r="T297" s="87">
        <f t="shared" si="48"/>
        <v>2242.2448888888885</v>
      </c>
      <c r="U297" s="87">
        <f t="shared" si="48"/>
        <v>2242.2448888888885</v>
      </c>
      <c r="V297" s="87">
        <f t="shared" si="48"/>
        <v>2242.2448888888885</v>
      </c>
      <c r="W297" s="87">
        <f t="shared" si="48"/>
        <v>2242.2448888888885</v>
      </c>
      <c r="X297" s="87">
        <f t="shared" si="48"/>
        <v>2242.2448888888885</v>
      </c>
      <c r="Y297" s="87">
        <f t="shared" si="48"/>
        <v>2242.2448888888885</v>
      </c>
      <c r="Z297" s="87">
        <f t="shared" si="48"/>
        <v>2242.2448888888885</v>
      </c>
      <c r="AA297" s="87">
        <f t="shared" si="48"/>
        <v>2242.2448888888885</v>
      </c>
      <c r="AB297" s="87">
        <f t="shared" si="48"/>
        <v>2242.2448888888885</v>
      </c>
      <c r="AC297" s="87">
        <f t="shared" si="48"/>
        <v>2690.6938666666661</v>
      </c>
      <c r="AD297" s="87">
        <f t="shared" si="48"/>
        <v>2573.281770666666</v>
      </c>
      <c r="AE297" s="87">
        <f t="shared" si="48"/>
        <v>2460.9931115830295</v>
      </c>
      <c r="AF297" s="87">
        <f t="shared" si="48"/>
        <v>2353.6043212594063</v>
      </c>
      <c r="AG297" s="87">
        <f t="shared" si="48"/>
        <v>2250.901587240814</v>
      </c>
      <c r="AI297" s="149"/>
      <c r="AJ297" s="128"/>
    </row>
    <row r="298" spans="2:36" s="132" customFormat="1" x14ac:dyDescent="0.2">
      <c r="B298" s="86">
        <f>'3. Investeringen'!B295</f>
        <v>281</v>
      </c>
      <c r="C298" s="86" t="str">
        <f>'3. Investeringen'!C295</f>
        <v>Nieuwe investeringen</v>
      </c>
      <c r="D298" s="86" t="str">
        <f>'3. Investeringen'!F295</f>
        <v>TD</v>
      </c>
      <c r="E298" s="121">
        <f>'3. Investeringen'!K295</f>
        <v>2004</v>
      </c>
      <c r="F298" s="173">
        <f>'3. Investeringen'!M295</f>
        <v>23.5</v>
      </c>
      <c r="G298" s="121">
        <f>'3. Investeringen'!N295</f>
        <v>2011</v>
      </c>
      <c r="H298" s="86">
        <f>'3. Investeringen'!O295</f>
        <v>25944</v>
      </c>
      <c r="I298" s="65"/>
      <c r="J298" s="86">
        <f>'6. Investeringen per jaar'!I295</f>
        <v>1</v>
      </c>
      <c r="K298" s="65"/>
      <c r="L298" s="123">
        <f t="shared" si="43"/>
        <v>2034.5</v>
      </c>
      <c r="M298" s="87">
        <f t="shared" si="44"/>
        <v>13800</v>
      </c>
      <c r="N298" s="117">
        <f t="shared" si="45"/>
        <v>12.5</v>
      </c>
      <c r="O298" s="87" t="b">
        <f t="shared" si="46"/>
        <v>0</v>
      </c>
      <c r="P298" s="117">
        <f>INDEX('2. Reguleringsparameters'!$D$44:$E$50,MATCH(C298,'2. Reguleringsparameters'!$B$44:$B$50,0),MATCH(D298,'2. Reguleringsparameters'!$D$43:$E$43,0))</f>
        <v>0.5</v>
      </c>
      <c r="Q298" s="65"/>
      <c r="R298" s="87">
        <f t="shared" ref="R298:AG307" si="49">$J298*IF($O298,-1,1)*
IF(OR(R$10&gt;$L298,R$10&lt;$E298,$F298=0),0,
IF(R$10&lt;2022,
IF($E298&lt;2011,
VDB(
ABS($H298),
0,
$F298,
R$10-$G298,
IF(R$10-$G298+1&lt;$F298,R$10-$G298+1,$F298),
1),
VDB(
ABS($H298),
0,
$F298,
MAX(0,R$10-$G298-$P298),
IF(R$10-$G298-$P298+1&lt;$F298,R$10-$G298-$P298+1,$F298),
1)),
IF($E298&lt;2022,
VDB(
ABS($M298),
0,
$N298,
R$10-2022,
IF(R$10-2022+1&lt;$N298,R$10-2022+1,$N298),
$G$12),
VDB(
ABS($M298),
0,
$N298,
MAX(0,R$10-2022-$P298),
IF(R$10-2022-$P298+1&lt;$N298,R$10-2022-$P298+1,$N298),
$G$12))
))</f>
        <v>1104</v>
      </c>
      <c r="S298" s="87">
        <f t="shared" si="49"/>
        <v>1104</v>
      </c>
      <c r="T298" s="87">
        <f t="shared" si="49"/>
        <v>1104</v>
      </c>
      <c r="U298" s="87">
        <f t="shared" si="49"/>
        <v>1104</v>
      </c>
      <c r="V298" s="87">
        <f t="shared" si="49"/>
        <v>1104</v>
      </c>
      <c r="W298" s="87">
        <f t="shared" si="49"/>
        <v>1104</v>
      </c>
      <c r="X298" s="87">
        <f t="shared" si="49"/>
        <v>1104</v>
      </c>
      <c r="Y298" s="87">
        <f t="shared" si="49"/>
        <v>1104</v>
      </c>
      <c r="Z298" s="87">
        <f t="shared" si="49"/>
        <v>1104</v>
      </c>
      <c r="AA298" s="87">
        <f t="shared" si="49"/>
        <v>1104</v>
      </c>
      <c r="AB298" s="87">
        <f t="shared" si="49"/>
        <v>1104</v>
      </c>
      <c r="AC298" s="87">
        <f t="shared" si="49"/>
        <v>1324.8</v>
      </c>
      <c r="AD298" s="87">
        <f t="shared" si="49"/>
        <v>1197.6192000000001</v>
      </c>
      <c r="AE298" s="87">
        <f t="shared" si="49"/>
        <v>1082.6477568</v>
      </c>
      <c r="AF298" s="87">
        <f t="shared" si="49"/>
        <v>1073.1508466526313</v>
      </c>
      <c r="AG298" s="87">
        <f t="shared" si="49"/>
        <v>1073.1508466526313</v>
      </c>
      <c r="AI298" s="149"/>
      <c r="AJ298" s="128"/>
    </row>
    <row r="299" spans="2:36" s="132" customFormat="1" x14ac:dyDescent="0.2">
      <c r="B299" s="86">
        <f>'3. Investeringen'!B296</f>
        <v>282</v>
      </c>
      <c r="C299" s="86" t="str">
        <f>'3. Investeringen'!C296</f>
        <v>Nieuwe investeringen</v>
      </c>
      <c r="D299" s="86" t="str">
        <f>'3. Investeringen'!F296</f>
        <v>TD</v>
      </c>
      <c r="E299" s="121">
        <f>'3. Investeringen'!K296</f>
        <v>2005</v>
      </c>
      <c r="F299" s="173">
        <f>'3. Investeringen'!M296</f>
        <v>49.5</v>
      </c>
      <c r="G299" s="121">
        <f>'3. Investeringen'!N296</f>
        <v>2011</v>
      </c>
      <c r="H299" s="86">
        <f>'3. Investeringen'!O296</f>
        <v>22180.923000000003</v>
      </c>
      <c r="I299" s="65"/>
      <c r="J299" s="86">
        <f>'6. Investeringen per jaar'!I296</f>
        <v>1</v>
      </c>
      <c r="K299" s="65"/>
      <c r="L299" s="123">
        <f t="shared" si="43"/>
        <v>2060.5</v>
      </c>
      <c r="M299" s="87">
        <f t="shared" si="44"/>
        <v>17251.829000000002</v>
      </c>
      <c r="N299" s="117">
        <f t="shared" si="45"/>
        <v>38.5</v>
      </c>
      <c r="O299" s="87" t="b">
        <f t="shared" si="46"/>
        <v>0</v>
      </c>
      <c r="P299" s="117">
        <f>INDEX('2. Reguleringsparameters'!$D$44:$E$50,MATCH(C299,'2. Reguleringsparameters'!$B$44:$B$50,0),MATCH(D299,'2. Reguleringsparameters'!$D$43:$E$43,0))</f>
        <v>0.5</v>
      </c>
      <c r="Q299" s="65"/>
      <c r="R299" s="87">
        <f t="shared" si="49"/>
        <v>448.09945454545465</v>
      </c>
      <c r="S299" s="87">
        <f t="shared" si="49"/>
        <v>448.09945454545459</v>
      </c>
      <c r="T299" s="87">
        <f t="shared" si="49"/>
        <v>448.09945454545459</v>
      </c>
      <c r="U299" s="87">
        <f t="shared" si="49"/>
        <v>448.09945454545459</v>
      </c>
      <c r="V299" s="87">
        <f t="shared" si="49"/>
        <v>448.09945454545459</v>
      </c>
      <c r="W299" s="87">
        <f t="shared" si="49"/>
        <v>448.09945454545459</v>
      </c>
      <c r="X299" s="87">
        <f t="shared" si="49"/>
        <v>448.09945454545459</v>
      </c>
      <c r="Y299" s="87">
        <f t="shared" si="49"/>
        <v>448.09945454545459</v>
      </c>
      <c r="Z299" s="87">
        <f t="shared" si="49"/>
        <v>448.09945454545459</v>
      </c>
      <c r="AA299" s="87">
        <f t="shared" si="49"/>
        <v>448.09945454545459</v>
      </c>
      <c r="AB299" s="87">
        <f t="shared" si="49"/>
        <v>448.09945454545459</v>
      </c>
      <c r="AC299" s="87">
        <f t="shared" si="49"/>
        <v>537.71934545454553</v>
      </c>
      <c r="AD299" s="87">
        <f t="shared" si="49"/>
        <v>520.9592619598584</v>
      </c>
      <c r="AE299" s="87">
        <f t="shared" si="49"/>
        <v>504.72157067799264</v>
      </c>
      <c r="AF299" s="87">
        <f t="shared" si="49"/>
        <v>488.98998925426298</v>
      </c>
      <c r="AG299" s="87">
        <f t="shared" si="49"/>
        <v>473.74874283594829</v>
      </c>
      <c r="AI299" s="149"/>
      <c r="AJ299" s="128"/>
    </row>
    <row r="300" spans="2:36" s="132" customFormat="1" x14ac:dyDescent="0.2">
      <c r="B300" s="86">
        <f>'3. Investeringen'!B297</f>
        <v>283</v>
      </c>
      <c r="C300" s="86" t="str">
        <f>'3. Investeringen'!C297</f>
        <v>Nieuwe investeringen</v>
      </c>
      <c r="D300" s="86" t="str">
        <f>'3. Investeringen'!F297</f>
        <v>TD</v>
      </c>
      <c r="E300" s="121">
        <f>'3. Investeringen'!K297</f>
        <v>2005</v>
      </c>
      <c r="F300" s="173">
        <f>'3. Investeringen'!M297</f>
        <v>39.5</v>
      </c>
      <c r="G300" s="121">
        <f>'3. Investeringen'!N297</f>
        <v>2011</v>
      </c>
      <c r="H300" s="86">
        <f>'3. Investeringen'!O297</f>
        <v>329876.00766666664</v>
      </c>
      <c r="I300" s="65"/>
      <c r="J300" s="86">
        <f>'6. Investeringen per jaar'!I297</f>
        <v>1</v>
      </c>
      <c r="K300" s="65"/>
      <c r="L300" s="123">
        <f t="shared" si="43"/>
        <v>2050.5</v>
      </c>
      <c r="M300" s="87">
        <f t="shared" si="44"/>
        <v>238011.80300000001</v>
      </c>
      <c r="N300" s="117">
        <f t="shared" si="45"/>
        <v>28.5</v>
      </c>
      <c r="O300" s="87" t="b">
        <f t="shared" si="46"/>
        <v>0</v>
      </c>
      <c r="P300" s="117">
        <f>INDEX('2. Reguleringsparameters'!$D$44:$E$50,MATCH(C300,'2. Reguleringsparameters'!$B$44:$B$50,0),MATCH(D300,'2. Reguleringsparameters'!$D$43:$E$43,0))</f>
        <v>0.5</v>
      </c>
      <c r="Q300" s="65"/>
      <c r="R300" s="87">
        <f t="shared" si="49"/>
        <v>8351.2913333333327</v>
      </c>
      <c r="S300" s="87">
        <f t="shared" si="49"/>
        <v>8351.2913333333327</v>
      </c>
      <c r="T300" s="87">
        <f t="shared" si="49"/>
        <v>8351.2913333333327</v>
      </c>
      <c r="U300" s="87">
        <f t="shared" si="49"/>
        <v>8351.2913333333327</v>
      </c>
      <c r="V300" s="87">
        <f t="shared" si="49"/>
        <v>8351.2913333333327</v>
      </c>
      <c r="W300" s="87">
        <f t="shared" si="49"/>
        <v>8351.2913333333327</v>
      </c>
      <c r="X300" s="87">
        <f t="shared" si="49"/>
        <v>8351.2913333333327</v>
      </c>
      <c r="Y300" s="87">
        <f t="shared" si="49"/>
        <v>8351.2913333333327</v>
      </c>
      <c r="Z300" s="87">
        <f t="shared" si="49"/>
        <v>8351.2913333333327</v>
      </c>
      <c r="AA300" s="87">
        <f t="shared" si="49"/>
        <v>8351.2913333333327</v>
      </c>
      <c r="AB300" s="87">
        <f t="shared" si="49"/>
        <v>8351.2913333333327</v>
      </c>
      <c r="AC300" s="87">
        <f t="shared" si="49"/>
        <v>10021.5496</v>
      </c>
      <c r="AD300" s="87">
        <f t="shared" si="49"/>
        <v>9599.5896168421059</v>
      </c>
      <c r="AE300" s="87">
        <f t="shared" si="49"/>
        <v>9195.3963698171756</v>
      </c>
      <c r="AF300" s="87">
        <f t="shared" si="49"/>
        <v>8808.2217858248732</v>
      </c>
      <c r="AG300" s="87">
        <f t="shared" si="49"/>
        <v>8437.3492895796153</v>
      </c>
      <c r="AI300" s="149"/>
      <c r="AJ300" s="128"/>
    </row>
    <row r="301" spans="2:36" s="132" customFormat="1" x14ac:dyDescent="0.2">
      <c r="B301" s="86">
        <f>'3. Investeringen'!B298</f>
        <v>284</v>
      </c>
      <c r="C301" s="86" t="str">
        <f>'3. Investeringen'!C298</f>
        <v>Nieuwe investeringen</v>
      </c>
      <c r="D301" s="86" t="str">
        <f>'3. Investeringen'!F298</f>
        <v>TD</v>
      </c>
      <c r="E301" s="121">
        <f>'3. Investeringen'!K298</f>
        <v>2005</v>
      </c>
      <c r="F301" s="173">
        <f>'3. Investeringen'!M298</f>
        <v>24.5</v>
      </c>
      <c r="G301" s="121">
        <f>'3. Investeringen'!N298</f>
        <v>2011</v>
      </c>
      <c r="H301" s="86">
        <f>'3. Investeringen'!O298</f>
        <v>46542.225333333336</v>
      </c>
      <c r="I301" s="65"/>
      <c r="J301" s="86">
        <f>'6. Investeringen per jaar'!I298</f>
        <v>1</v>
      </c>
      <c r="K301" s="65"/>
      <c r="L301" s="123">
        <f t="shared" si="43"/>
        <v>2035.5</v>
      </c>
      <c r="M301" s="87">
        <f t="shared" si="44"/>
        <v>25645.715999999997</v>
      </c>
      <c r="N301" s="117">
        <f t="shared" si="45"/>
        <v>13.5</v>
      </c>
      <c r="O301" s="87" t="b">
        <f t="shared" si="46"/>
        <v>0</v>
      </c>
      <c r="P301" s="117">
        <f>INDEX('2. Reguleringsparameters'!$D$44:$E$50,MATCH(C301,'2. Reguleringsparameters'!$B$44:$B$50,0),MATCH(D301,'2. Reguleringsparameters'!$D$43:$E$43,0))</f>
        <v>0.5</v>
      </c>
      <c r="Q301" s="65"/>
      <c r="R301" s="87">
        <f t="shared" si="49"/>
        <v>1899.6826666666668</v>
      </c>
      <c r="S301" s="87">
        <f t="shared" si="49"/>
        <v>1899.6826666666668</v>
      </c>
      <c r="T301" s="87">
        <f t="shared" si="49"/>
        <v>1899.6826666666668</v>
      </c>
      <c r="U301" s="87">
        <f t="shared" si="49"/>
        <v>1899.6826666666668</v>
      </c>
      <c r="V301" s="87">
        <f t="shared" si="49"/>
        <v>1899.6826666666668</v>
      </c>
      <c r="W301" s="87">
        <f t="shared" si="49"/>
        <v>1899.6826666666668</v>
      </c>
      <c r="X301" s="87">
        <f t="shared" si="49"/>
        <v>1899.6826666666668</v>
      </c>
      <c r="Y301" s="87">
        <f t="shared" si="49"/>
        <v>1899.6826666666668</v>
      </c>
      <c r="Z301" s="87">
        <f t="shared" si="49"/>
        <v>1899.6826666666668</v>
      </c>
      <c r="AA301" s="87">
        <f t="shared" si="49"/>
        <v>1899.6826666666668</v>
      </c>
      <c r="AB301" s="87">
        <f t="shared" si="49"/>
        <v>1899.6826666666668</v>
      </c>
      <c r="AC301" s="87">
        <f t="shared" si="49"/>
        <v>2279.6191999999996</v>
      </c>
      <c r="AD301" s="87">
        <f t="shared" si="49"/>
        <v>2076.9863822222219</v>
      </c>
      <c r="AE301" s="87">
        <f t="shared" si="49"/>
        <v>1892.3653704691355</v>
      </c>
      <c r="AF301" s="87">
        <f t="shared" si="49"/>
        <v>1847.3090521246322</v>
      </c>
      <c r="AG301" s="87">
        <f t="shared" si="49"/>
        <v>1847.3090521246322</v>
      </c>
      <c r="AI301" s="149"/>
      <c r="AJ301" s="128"/>
    </row>
    <row r="302" spans="2:36" s="132" customFormat="1" x14ac:dyDescent="0.2">
      <c r="B302" s="86">
        <f>'3. Investeringen'!B299</f>
        <v>285</v>
      </c>
      <c r="C302" s="86" t="str">
        <f>'3. Investeringen'!C299</f>
        <v>Nieuwe investeringen</v>
      </c>
      <c r="D302" s="86" t="str">
        <f>'3. Investeringen'!F299</f>
        <v>TD</v>
      </c>
      <c r="E302" s="121">
        <f>'3. Investeringen'!K299</f>
        <v>2006</v>
      </c>
      <c r="F302" s="173">
        <f>'3. Investeringen'!M299</f>
        <v>50.5</v>
      </c>
      <c r="G302" s="121">
        <f>'3. Investeringen'!N299</f>
        <v>2011</v>
      </c>
      <c r="H302" s="86">
        <f>'3. Investeringen'!O299</f>
        <v>75048.206090909094</v>
      </c>
      <c r="I302" s="65"/>
      <c r="J302" s="86">
        <f>'6. Investeringen per jaar'!I299</f>
        <v>1</v>
      </c>
      <c r="K302" s="65"/>
      <c r="L302" s="123">
        <f t="shared" si="43"/>
        <v>2061.5</v>
      </c>
      <c r="M302" s="87">
        <f t="shared" si="44"/>
        <v>58701.072090909089</v>
      </c>
      <c r="N302" s="117">
        <f t="shared" si="45"/>
        <v>39.5</v>
      </c>
      <c r="O302" s="87" t="b">
        <f t="shared" si="46"/>
        <v>0</v>
      </c>
      <c r="P302" s="117">
        <f>INDEX('2. Reguleringsparameters'!$D$44:$E$50,MATCH(C302,'2. Reguleringsparameters'!$B$44:$B$50,0),MATCH(D302,'2. Reguleringsparameters'!$D$43:$E$43,0))</f>
        <v>0.5</v>
      </c>
      <c r="Q302" s="65"/>
      <c r="R302" s="87">
        <f t="shared" si="49"/>
        <v>1486.103090909091</v>
      </c>
      <c r="S302" s="87">
        <f t="shared" si="49"/>
        <v>1486.103090909091</v>
      </c>
      <c r="T302" s="87">
        <f t="shared" si="49"/>
        <v>1486.103090909091</v>
      </c>
      <c r="U302" s="87">
        <f t="shared" si="49"/>
        <v>1486.103090909091</v>
      </c>
      <c r="V302" s="87">
        <f t="shared" si="49"/>
        <v>1486.103090909091</v>
      </c>
      <c r="W302" s="87">
        <f t="shared" si="49"/>
        <v>1486.103090909091</v>
      </c>
      <c r="X302" s="87">
        <f t="shared" si="49"/>
        <v>1486.103090909091</v>
      </c>
      <c r="Y302" s="87">
        <f t="shared" si="49"/>
        <v>1486.103090909091</v>
      </c>
      <c r="Z302" s="87">
        <f t="shared" si="49"/>
        <v>1486.103090909091</v>
      </c>
      <c r="AA302" s="87">
        <f t="shared" si="49"/>
        <v>1486.103090909091</v>
      </c>
      <c r="AB302" s="87">
        <f t="shared" si="49"/>
        <v>1486.103090909091</v>
      </c>
      <c r="AC302" s="87">
        <f t="shared" si="49"/>
        <v>1783.323709090909</v>
      </c>
      <c r="AD302" s="87">
        <f t="shared" si="49"/>
        <v>1729.1467862830839</v>
      </c>
      <c r="AE302" s="87">
        <f t="shared" si="49"/>
        <v>1676.6157446744839</v>
      </c>
      <c r="AF302" s="87">
        <f t="shared" si="49"/>
        <v>1625.6805828109552</v>
      </c>
      <c r="AG302" s="87">
        <f t="shared" si="49"/>
        <v>1576.2928182698629</v>
      </c>
      <c r="AI302" s="149"/>
      <c r="AJ302" s="128"/>
    </row>
    <row r="303" spans="2:36" s="132" customFormat="1" x14ac:dyDescent="0.2">
      <c r="B303" s="86">
        <f>'3. Investeringen'!B300</f>
        <v>286</v>
      </c>
      <c r="C303" s="86" t="str">
        <f>'3. Investeringen'!C300</f>
        <v>Nieuwe investeringen</v>
      </c>
      <c r="D303" s="86" t="str">
        <f>'3. Investeringen'!F300</f>
        <v>TD</v>
      </c>
      <c r="E303" s="121">
        <f>'3. Investeringen'!K300</f>
        <v>2006</v>
      </c>
      <c r="F303" s="173">
        <f>'3. Investeringen'!M300</f>
        <v>40.5</v>
      </c>
      <c r="G303" s="121">
        <f>'3. Investeringen'!N300</f>
        <v>2011</v>
      </c>
      <c r="H303" s="86">
        <f>'3. Investeringen'!O300</f>
        <v>417013.353</v>
      </c>
      <c r="I303" s="65"/>
      <c r="J303" s="86">
        <f>'6. Investeringen per jaar'!I300</f>
        <v>1</v>
      </c>
      <c r="K303" s="65"/>
      <c r="L303" s="123">
        <f t="shared" si="43"/>
        <v>2051.5</v>
      </c>
      <c r="M303" s="87">
        <f t="shared" si="44"/>
        <v>303750.46699999995</v>
      </c>
      <c r="N303" s="117">
        <f t="shared" si="45"/>
        <v>29.5</v>
      </c>
      <c r="O303" s="87" t="b">
        <f t="shared" si="46"/>
        <v>0</v>
      </c>
      <c r="P303" s="117">
        <f>INDEX('2. Reguleringsparameters'!$D$44:$E$50,MATCH(C303,'2. Reguleringsparameters'!$B$44:$B$50,0),MATCH(D303,'2. Reguleringsparameters'!$D$43:$E$43,0))</f>
        <v>0.5</v>
      </c>
      <c r="Q303" s="65"/>
      <c r="R303" s="87">
        <f t="shared" si="49"/>
        <v>10296.626</v>
      </c>
      <c r="S303" s="87">
        <f t="shared" si="49"/>
        <v>10296.626</v>
      </c>
      <c r="T303" s="87">
        <f t="shared" si="49"/>
        <v>10296.626</v>
      </c>
      <c r="U303" s="87">
        <f t="shared" si="49"/>
        <v>10296.626</v>
      </c>
      <c r="V303" s="87">
        <f t="shared" si="49"/>
        <v>10296.626</v>
      </c>
      <c r="W303" s="87">
        <f t="shared" si="49"/>
        <v>10296.626</v>
      </c>
      <c r="X303" s="87">
        <f t="shared" si="49"/>
        <v>10296.626</v>
      </c>
      <c r="Y303" s="87">
        <f t="shared" si="49"/>
        <v>10296.626</v>
      </c>
      <c r="Z303" s="87">
        <f t="shared" si="49"/>
        <v>10296.626</v>
      </c>
      <c r="AA303" s="87">
        <f t="shared" si="49"/>
        <v>10296.626</v>
      </c>
      <c r="AB303" s="87">
        <f t="shared" si="49"/>
        <v>10296.626</v>
      </c>
      <c r="AC303" s="87">
        <f t="shared" si="49"/>
        <v>12355.951199999998</v>
      </c>
      <c r="AD303" s="87">
        <f t="shared" si="49"/>
        <v>11853.3362359322</v>
      </c>
      <c r="AE303" s="87">
        <f t="shared" si="49"/>
        <v>11371.166626334958</v>
      </c>
      <c r="AF303" s="87">
        <f t="shared" si="49"/>
        <v>10908.61069577218</v>
      </c>
      <c r="AG303" s="87">
        <f t="shared" si="49"/>
        <v>10464.870599672973</v>
      </c>
      <c r="AI303" s="149"/>
      <c r="AJ303" s="128"/>
    </row>
    <row r="304" spans="2:36" s="132" customFormat="1" x14ac:dyDescent="0.2">
      <c r="B304" s="86">
        <f>'3. Investeringen'!B301</f>
        <v>287</v>
      </c>
      <c r="C304" s="86" t="str">
        <f>'3. Investeringen'!C301</f>
        <v>Nieuwe investeringen</v>
      </c>
      <c r="D304" s="86" t="str">
        <f>'3. Investeringen'!F301</f>
        <v>TD</v>
      </c>
      <c r="E304" s="121">
        <f>'3. Investeringen'!K301</f>
        <v>2006</v>
      </c>
      <c r="F304" s="173">
        <f>'3. Investeringen'!M301</f>
        <v>25.5</v>
      </c>
      <c r="G304" s="121">
        <f>'3. Investeringen'!N301</f>
        <v>2011</v>
      </c>
      <c r="H304" s="86">
        <f>'3. Investeringen'!O301</f>
        <v>26224.9395</v>
      </c>
      <c r="I304" s="65"/>
      <c r="J304" s="86">
        <f>'6. Investeringen per jaar'!I301</f>
        <v>1</v>
      </c>
      <c r="K304" s="65"/>
      <c r="L304" s="123">
        <f t="shared" si="43"/>
        <v>2036.5</v>
      </c>
      <c r="M304" s="87">
        <f t="shared" si="44"/>
        <v>14912.220499999999</v>
      </c>
      <c r="N304" s="117">
        <f t="shared" si="45"/>
        <v>14.5</v>
      </c>
      <c r="O304" s="87" t="b">
        <f t="shared" si="46"/>
        <v>0</v>
      </c>
      <c r="P304" s="117">
        <f>INDEX('2. Reguleringsparameters'!$D$44:$E$50,MATCH(C304,'2. Reguleringsparameters'!$B$44:$B$50,0),MATCH(D304,'2. Reguleringsparameters'!$D$43:$E$43,0))</f>
        <v>0.5</v>
      </c>
      <c r="Q304" s="65"/>
      <c r="R304" s="87">
        <f t="shared" si="49"/>
        <v>1028.4290000000001</v>
      </c>
      <c r="S304" s="87">
        <f t="shared" si="49"/>
        <v>1028.4290000000001</v>
      </c>
      <c r="T304" s="87">
        <f t="shared" si="49"/>
        <v>1028.4290000000001</v>
      </c>
      <c r="U304" s="87">
        <f t="shared" si="49"/>
        <v>1028.4290000000001</v>
      </c>
      <c r="V304" s="87">
        <f t="shared" si="49"/>
        <v>1028.4290000000001</v>
      </c>
      <c r="W304" s="87">
        <f t="shared" si="49"/>
        <v>1028.4290000000001</v>
      </c>
      <c r="X304" s="87">
        <f t="shared" si="49"/>
        <v>1028.4290000000001</v>
      </c>
      <c r="Y304" s="87">
        <f t="shared" si="49"/>
        <v>1028.4290000000001</v>
      </c>
      <c r="Z304" s="87">
        <f t="shared" si="49"/>
        <v>1028.4290000000001</v>
      </c>
      <c r="AA304" s="87">
        <f t="shared" si="49"/>
        <v>1028.4290000000001</v>
      </c>
      <c r="AB304" s="87">
        <f t="shared" si="49"/>
        <v>1028.4290000000001</v>
      </c>
      <c r="AC304" s="87">
        <f t="shared" si="49"/>
        <v>1234.1147999999998</v>
      </c>
      <c r="AD304" s="87">
        <f t="shared" si="49"/>
        <v>1131.9811613793104</v>
      </c>
      <c r="AE304" s="87">
        <f t="shared" si="49"/>
        <v>1038.2999618168847</v>
      </c>
      <c r="AF304" s="87">
        <f t="shared" si="49"/>
        <v>1000.6803979829396</v>
      </c>
      <c r="AG304" s="87">
        <f t="shared" si="49"/>
        <v>1000.6803979829396</v>
      </c>
      <c r="AI304" s="149"/>
      <c r="AJ304" s="128"/>
    </row>
    <row r="305" spans="2:36" s="132" customFormat="1" x14ac:dyDescent="0.2">
      <c r="B305" s="86">
        <f>'3. Investeringen'!B302</f>
        <v>288</v>
      </c>
      <c r="C305" s="86" t="str">
        <f>'3. Investeringen'!C302</f>
        <v>Nieuwe investeringen</v>
      </c>
      <c r="D305" s="86" t="str">
        <f>'3. Investeringen'!F302</f>
        <v>TD</v>
      </c>
      <c r="E305" s="121">
        <f>'3. Investeringen'!K302</f>
        <v>2006</v>
      </c>
      <c r="F305" s="173">
        <f>'3. Investeringen'!M302</f>
        <v>0</v>
      </c>
      <c r="G305" s="121">
        <f>'3. Investeringen'!N302</f>
        <v>2011</v>
      </c>
      <c r="H305" s="86">
        <f>'3. Investeringen'!O302</f>
        <v>5115.29</v>
      </c>
      <c r="I305" s="65"/>
      <c r="J305" s="86">
        <f>'6. Investeringen per jaar'!I302</f>
        <v>1</v>
      </c>
      <c r="K305" s="65"/>
      <c r="L305" s="123">
        <f t="shared" si="43"/>
        <v>2011</v>
      </c>
      <c r="M305" s="87">
        <f t="shared" si="44"/>
        <v>5115.29</v>
      </c>
      <c r="N305" s="117">
        <f t="shared" si="45"/>
        <v>0</v>
      </c>
      <c r="O305" s="87" t="b">
        <f t="shared" si="46"/>
        <v>0</v>
      </c>
      <c r="P305" s="117">
        <f>INDEX('2. Reguleringsparameters'!$D$44:$E$50,MATCH(C305,'2. Reguleringsparameters'!$B$44:$B$50,0),MATCH(D305,'2. Reguleringsparameters'!$D$43:$E$43,0))</f>
        <v>0.5</v>
      </c>
      <c r="Q305" s="65"/>
      <c r="R305" s="87">
        <f t="shared" si="49"/>
        <v>0</v>
      </c>
      <c r="S305" s="87">
        <f t="shared" si="49"/>
        <v>0</v>
      </c>
      <c r="T305" s="87">
        <f t="shared" si="49"/>
        <v>0</v>
      </c>
      <c r="U305" s="87">
        <f t="shared" si="49"/>
        <v>0</v>
      </c>
      <c r="V305" s="87">
        <f t="shared" si="49"/>
        <v>0</v>
      </c>
      <c r="W305" s="87">
        <f t="shared" si="49"/>
        <v>0</v>
      </c>
      <c r="X305" s="87">
        <f t="shared" si="49"/>
        <v>0</v>
      </c>
      <c r="Y305" s="87">
        <f t="shared" si="49"/>
        <v>0</v>
      </c>
      <c r="Z305" s="87">
        <f t="shared" si="49"/>
        <v>0</v>
      </c>
      <c r="AA305" s="87">
        <f t="shared" si="49"/>
        <v>0</v>
      </c>
      <c r="AB305" s="87">
        <f t="shared" si="49"/>
        <v>0</v>
      </c>
      <c r="AC305" s="87">
        <f t="shared" si="49"/>
        <v>0</v>
      </c>
      <c r="AD305" s="87">
        <f t="shared" si="49"/>
        <v>0</v>
      </c>
      <c r="AE305" s="87">
        <f t="shared" si="49"/>
        <v>0</v>
      </c>
      <c r="AF305" s="87">
        <f t="shared" si="49"/>
        <v>0</v>
      </c>
      <c r="AG305" s="87">
        <f t="shared" si="49"/>
        <v>0</v>
      </c>
      <c r="AI305" s="149"/>
      <c r="AJ305" s="128"/>
    </row>
    <row r="306" spans="2:36" s="132" customFormat="1" x14ac:dyDescent="0.2">
      <c r="B306" s="86">
        <f>'3. Investeringen'!B303</f>
        <v>289</v>
      </c>
      <c r="C306" s="86" t="str">
        <f>'3. Investeringen'!C303</f>
        <v>Nieuwe investeringen</v>
      </c>
      <c r="D306" s="86" t="str">
        <f>'3. Investeringen'!F303</f>
        <v>TD</v>
      </c>
      <c r="E306" s="121">
        <f>'3. Investeringen'!K303</f>
        <v>2007</v>
      </c>
      <c r="F306" s="173">
        <f>'3. Investeringen'!M303</f>
        <v>51.5</v>
      </c>
      <c r="G306" s="121">
        <f>'3. Investeringen'!N303</f>
        <v>2011</v>
      </c>
      <c r="H306" s="86">
        <f>'3. Investeringen'!O303</f>
        <v>335715.26918181818</v>
      </c>
      <c r="I306" s="65"/>
      <c r="J306" s="86">
        <f>'6. Investeringen per jaar'!I303</f>
        <v>1</v>
      </c>
      <c r="K306" s="65"/>
      <c r="L306" s="123">
        <f t="shared" si="43"/>
        <v>2062.5</v>
      </c>
      <c r="M306" s="87">
        <f t="shared" si="44"/>
        <v>264009.09518181818</v>
      </c>
      <c r="N306" s="117">
        <f t="shared" si="45"/>
        <v>40.5</v>
      </c>
      <c r="O306" s="87" t="b">
        <f t="shared" si="46"/>
        <v>0</v>
      </c>
      <c r="P306" s="117">
        <f>INDEX('2. Reguleringsparameters'!$D$44:$E$50,MATCH(C306,'2. Reguleringsparameters'!$B$44:$B$50,0),MATCH(D306,'2. Reguleringsparameters'!$D$43:$E$43,0))</f>
        <v>0.5</v>
      </c>
      <c r="Q306" s="65"/>
      <c r="R306" s="87">
        <f t="shared" si="49"/>
        <v>6518.7430909090908</v>
      </c>
      <c r="S306" s="87">
        <f t="shared" si="49"/>
        <v>6518.7430909090908</v>
      </c>
      <c r="T306" s="87">
        <f t="shared" si="49"/>
        <v>6518.7430909090908</v>
      </c>
      <c r="U306" s="87">
        <f t="shared" si="49"/>
        <v>6518.7430909090908</v>
      </c>
      <c r="V306" s="87">
        <f t="shared" si="49"/>
        <v>6518.7430909090908</v>
      </c>
      <c r="W306" s="87">
        <f t="shared" si="49"/>
        <v>6518.7430909090908</v>
      </c>
      <c r="X306" s="87">
        <f t="shared" si="49"/>
        <v>6518.7430909090908</v>
      </c>
      <c r="Y306" s="87">
        <f t="shared" si="49"/>
        <v>6518.7430909090908</v>
      </c>
      <c r="Z306" s="87">
        <f t="shared" si="49"/>
        <v>6518.7430909090908</v>
      </c>
      <c r="AA306" s="87">
        <f t="shared" si="49"/>
        <v>6518.7430909090908</v>
      </c>
      <c r="AB306" s="87">
        <f t="shared" si="49"/>
        <v>6518.7430909090908</v>
      </c>
      <c r="AC306" s="87">
        <f t="shared" si="49"/>
        <v>7822.4917090909084</v>
      </c>
      <c r="AD306" s="87">
        <f t="shared" si="49"/>
        <v>7590.7141769696964</v>
      </c>
      <c r="AE306" s="87">
        <f t="shared" si="49"/>
        <v>7365.8041272817054</v>
      </c>
      <c r="AF306" s="87">
        <f t="shared" si="49"/>
        <v>7147.5580790659515</v>
      </c>
      <c r="AG306" s="87">
        <f t="shared" si="49"/>
        <v>6935.7785804269597</v>
      </c>
      <c r="AI306" s="149"/>
      <c r="AJ306" s="128"/>
    </row>
    <row r="307" spans="2:36" s="132" customFormat="1" x14ac:dyDescent="0.2">
      <c r="B307" s="86">
        <f>'3. Investeringen'!B304</f>
        <v>290</v>
      </c>
      <c r="C307" s="86" t="str">
        <f>'3. Investeringen'!C304</f>
        <v>Nieuwe investeringen</v>
      </c>
      <c r="D307" s="86" t="str">
        <f>'3. Investeringen'!F304</f>
        <v>TD</v>
      </c>
      <c r="E307" s="121">
        <f>'3. Investeringen'!K304</f>
        <v>2007</v>
      </c>
      <c r="F307" s="173">
        <f>'3. Investeringen'!M304</f>
        <v>41.5</v>
      </c>
      <c r="G307" s="121">
        <f>'3. Investeringen'!N304</f>
        <v>2011</v>
      </c>
      <c r="H307" s="86">
        <f>'3. Investeringen'!O304</f>
        <v>310256.73899999994</v>
      </c>
      <c r="I307" s="65"/>
      <c r="J307" s="86">
        <f>'6. Investeringen per jaar'!I304</f>
        <v>1</v>
      </c>
      <c r="K307" s="65"/>
      <c r="L307" s="123">
        <f t="shared" si="43"/>
        <v>2052.5</v>
      </c>
      <c r="M307" s="87">
        <f t="shared" si="44"/>
        <v>228020.01299999998</v>
      </c>
      <c r="N307" s="117">
        <f t="shared" si="45"/>
        <v>30.5</v>
      </c>
      <c r="O307" s="87" t="b">
        <f t="shared" si="46"/>
        <v>0</v>
      </c>
      <c r="P307" s="117">
        <f>INDEX('2. Reguleringsparameters'!$D$44:$E$50,MATCH(C307,'2. Reguleringsparameters'!$B$44:$B$50,0),MATCH(D307,'2. Reguleringsparameters'!$D$43:$E$43,0))</f>
        <v>0.5</v>
      </c>
      <c r="Q307" s="65"/>
      <c r="R307" s="87">
        <f t="shared" si="49"/>
        <v>7476.0659999999989</v>
      </c>
      <c r="S307" s="87">
        <f t="shared" si="49"/>
        <v>7476.0659999999989</v>
      </c>
      <c r="T307" s="87">
        <f t="shared" si="49"/>
        <v>7476.0659999999989</v>
      </c>
      <c r="U307" s="87">
        <f t="shared" si="49"/>
        <v>7476.0659999999989</v>
      </c>
      <c r="V307" s="87">
        <f t="shared" si="49"/>
        <v>7476.0659999999989</v>
      </c>
      <c r="W307" s="87">
        <f t="shared" si="49"/>
        <v>7476.0659999999989</v>
      </c>
      <c r="X307" s="87">
        <f t="shared" si="49"/>
        <v>7476.0659999999989</v>
      </c>
      <c r="Y307" s="87">
        <f t="shared" si="49"/>
        <v>7476.0659999999989</v>
      </c>
      <c r="Z307" s="87">
        <f t="shared" si="49"/>
        <v>7476.0659999999989</v>
      </c>
      <c r="AA307" s="87">
        <f t="shared" si="49"/>
        <v>7476.0659999999989</v>
      </c>
      <c r="AB307" s="87">
        <f t="shared" si="49"/>
        <v>7476.0659999999989</v>
      </c>
      <c r="AC307" s="87">
        <f t="shared" si="49"/>
        <v>8971.279199999999</v>
      </c>
      <c r="AD307" s="87">
        <f t="shared" si="49"/>
        <v>8618.3108380327849</v>
      </c>
      <c r="AE307" s="87">
        <f t="shared" si="49"/>
        <v>8279.2297558806767</v>
      </c>
      <c r="AF307" s="87">
        <f t="shared" si="49"/>
        <v>7953.4895687640592</v>
      </c>
      <c r="AG307" s="87">
        <f t="shared" si="49"/>
        <v>7640.5653890094081</v>
      </c>
      <c r="AI307" s="149"/>
      <c r="AJ307" s="128"/>
    </row>
    <row r="308" spans="2:36" s="132" customFormat="1" x14ac:dyDescent="0.2">
      <c r="B308" s="86">
        <f>'3. Investeringen'!B305</f>
        <v>291</v>
      </c>
      <c r="C308" s="86" t="str">
        <f>'3. Investeringen'!C305</f>
        <v>Nieuwe investeringen</v>
      </c>
      <c r="D308" s="86" t="str">
        <f>'3. Investeringen'!F305</f>
        <v>TD</v>
      </c>
      <c r="E308" s="121">
        <f>'3. Investeringen'!K305</f>
        <v>2008</v>
      </c>
      <c r="F308" s="173">
        <f>'3. Investeringen'!M305</f>
        <v>52.5</v>
      </c>
      <c r="G308" s="121">
        <f>'3. Investeringen'!N305</f>
        <v>2011</v>
      </c>
      <c r="H308" s="86">
        <f>'3. Investeringen'!O305</f>
        <v>219381.12</v>
      </c>
      <c r="I308" s="65"/>
      <c r="J308" s="86">
        <f>'6. Investeringen per jaar'!I305</f>
        <v>1</v>
      </c>
      <c r="K308" s="65"/>
      <c r="L308" s="123">
        <f t="shared" si="43"/>
        <v>2063.5</v>
      </c>
      <c r="M308" s="87">
        <f t="shared" si="44"/>
        <v>173415.55199999997</v>
      </c>
      <c r="N308" s="117">
        <f t="shared" si="45"/>
        <v>41.5</v>
      </c>
      <c r="O308" s="87" t="b">
        <f t="shared" si="46"/>
        <v>0</v>
      </c>
      <c r="P308" s="117">
        <f>INDEX('2. Reguleringsparameters'!$D$44:$E$50,MATCH(C308,'2. Reguleringsparameters'!$B$44:$B$50,0),MATCH(D308,'2. Reguleringsparameters'!$D$43:$E$43,0))</f>
        <v>0.5</v>
      </c>
      <c r="Q308" s="65"/>
      <c r="R308" s="87">
        <f t="shared" ref="R308:AG317" si="50">$J308*IF($O308,-1,1)*
IF(OR(R$10&gt;$L308,R$10&lt;$E308,$F308=0),0,
IF(R$10&lt;2022,
IF($E308&lt;2011,
VDB(
ABS($H308),
0,
$F308,
R$10-$G308,
IF(R$10-$G308+1&lt;$F308,R$10-$G308+1,$F308),
1),
VDB(
ABS($H308),
0,
$F308,
MAX(0,R$10-$G308-$P308),
IF(R$10-$G308-$P308+1&lt;$F308,R$10-$G308-$P308+1,$F308),
1)),
IF($E308&lt;2022,
VDB(
ABS($M308),
0,
$N308,
R$10-2022,
IF(R$10-2022+1&lt;$N308,R$10-2022+1,$N308),
$G$12),
VDB(
ABS($M308),
0,
$N308,
MAX(0,R$10-2022-$P308),
IF(R$10-2022-$P308+1&lt;$N308,R$10-2022-$P308+1,$N308),
$G$12))
))</f>
        <v>4178.6880000000001</v>
      </c>
      <c r="S308" s="87">
        <f t="shared" si="50"/>
        <v>4178.6880000000001</v>
      </c>
      <c r="T308" s="87">
        <f t="shared" si="50"/>
        <v>4178.6880000000001</v>
      </c>
      <c r="U308" s="87">
        <f t="shared" si="50"/>
        <v>4178.6880000000001</v>
      </c>
      <c r="V308" s="87">
        <f t="shared" si="50"/>
        <v>4178.6880000000001</v>
      </c>
      <c r="W308" s="87">
        <f t="shared" si="50"/>
        <v>4178.6880000000001</v>
      </c>
      <c r="X308" s="87">
        <f t="shared" si="50"/>
        <v>4178.6880000000001</v>
      </c>
      <c r="Y308" s="87">
        <f t="shared" si="50"/>
        <v>4178.6880000000001</v>
      </c>
      <c r="Z308" s="87">
        <f t="shared" si="50"/>
        <v>4178.6880000000001</v>
      </c>
      <c r="AA308" s="87">
        <f t="shared" si="50"/>
        <v>4178.6880000000001</v>
      </c>
      <c r="AB308" s="87">
        <f t="shared" si="50"/>
        <v>4178.6880000000001</v>
      </c>
      <c r="AC308" s="87">
        <f t="shared" si="50"/>
        <v>5014.4255999999987</v>
      </c>
      <c r="AD308" s="87">
        <f t="shared" si="50"/>
        <v>4869.4301609638542</v>
      </c>
      <c r="AE308" s="87">
        <f t="shared" si="50"/>
        <v>4728.6273611287552</v>
      </c>
      <c r="AF308" s="87">
        <f t="shared" si="50"/>
        <v>4591.8959675539481</v>
      </c>
      <c r="AG308" s="87">
        <f t="shared" si="50"/>
        <v>4459.1182528294967</v>
      </c>
      <c r="AI308" s="149"/>
      <c r="AJ308" s="128"/>
    </row>
    <row r="309" spans="2:36" s="132" customFormat="1" x14ac:dyDescent="0.2">
      <c r="B309" s="86">
        <f>'3. Investeringen'!B306</f>
        <v>292</v>
      </c>
      <c r="C309" s="86" t="str">
        <f>'3. Investeringen'!C306</f>
        <v>Nieuwe investeringen</v>
      </c>
      <c r="D309" s="86" t="str">
        <f>'3. Investeringen'!F306</f>
        <v>TD</v>
      </c>
      <c r="E309" s="121">
        <f>'3. Investeringen'!K306</f>
        <v>2008</v>
      </c>
      <c r="F309" s="173">
        <f>'3. Investeringen'!M306</f>
        <v>42.5</v>
      </c>
      <c r="G309" s="121">
        <f>'3. Investeringen'!N306</f>
        <v>2011</v>
      </c>
      <c r="H309" s="86">
        <f>'3. Investeringen'!O306</f>
        <v>652215.30388888856</v>
      </c>
      <c r="I309" s="65"/>
      <c r="J309" s="86">
        <f>'6. Investeringen per jaar'!I306</f>
        <v>1</v>
      </c>
      <c r="K309" s="65"/>
      <c r="L309" s="123">
        <f t="shared" si="43"/>
        <v>2053.5</v>
      </c>
      <c r="M309" s="87">
        <f t="shared" si="44"/>
        <v>483406.63699999976</v>
      </c>
      <c r="N309" s="117">
        <f t="shared" si="45"/>
        <v>31.5</v>
      </c>
      <c r="O309" s="87" t="b">
        <f t="shared" si="46"/>
        <v>0</v>
      </c>
      <c r="P309" s="117">
        <f>INDEX('2. Reguleringsparameters'!$D$44:$E$50,MATCH(C309,'2. Reguleringsparameters'!$B$44:$B$50,0),MATCH(D309,'2. Reguleringsparameters'!$D$43:$E$43,0))</f>
        <v>0.5</v>
      </c>
      <c r="Q309" s="65"/>
      <c r="R309" s="87">
        <f t="shared" si="50"/>
        <v>15346.242444444437</v>
      </c>
      <c r="S309" s="87">
        <f t="shared" si="50"/>
        <v>15346.242444444437</v>
      </c>
      <c r="T309" s="87">
        <f t="shared" si="50"/>
        <v>15346.242444444437</v>
      </c>
      <c r="U309" s="87">
        <f t="shared" si="50"/>
        <v>15346.242444444437</v>
      </c>
      <c r="V309" s="87">
        <f t="shared" si="50"/>
        <v>15346.242444444437</v>
      </c>
      <c r="W309" s="87">
        <f t="shared" si="50"/>
        <v>15346.242444444437</v>
      </c>
      <c r="X309" s="87">
        <f t="shared" si="50"/>
        <v>15346.242444444437</v>
      </c>
      <c r="Y309" s="87">
        <f t="shared" si="50"/>
        <v>15346.242444444437</v>
      </c>
      <c r="Z309" s="87">
        <f t="shared" si="50"/>
        <v>15346.242444444437</v>
      </c>
      <c r="AA309" s="87">
        <f t="shared" si="50"/>
        <v>15346.242444444437</v>
      </c>
      <c r="AB309" s="87">
        <f t="shared" si="50"/>
        <v>15346.242444444437</v>
      </c>
      <c r="AC309" s="87">
        <f t="shared" si="50"/>
        <v>18415.490933333323</v>
      </c>
      <c r="AD309" s="87">
        <f t="shared" si="50"/>
        <v>17713.948421587291</v>
      </c>
      <c r="AE309" s="87">
        <f t="shared" si="50"/>
        <v>17039.131338860156</v>
      </c>
      <c r="AF309" s="87">
        <f t="shared" si="50"/>
        <v>16390.021573570244</v>
      </c>
      <c r="AG309" s="87">
        <f t="shared" si="50"/>
        <v>15765.639799338996</v>
      </c>
      <c r="AI309" s="149"/>
      <c r="AJ309" s="128"/>
    </row>
    <row r="310" spans="2:36" s="132" customFormat="1" x14ac:dyDescent="0.2">
      <c r="B310" s="86">
        <f>'3. Investeringen'!B307</f>
        <v>293</v>
      </c>
      <c r="C310" s="86" t="str">
        <f>'3. Investeringen'!C307</f>
        <v>Nieuwe investeringen</v>
      </c>
      <c r="D310" s="86" t="str">
        <f>'3. Investeringen'!F307</f>
        <v>TD</v>
      </c>
      <c r="E310" s="121">
        <f>'3. Investeringen'!K307</f>
        <v>2009</v>
      </c>
      <c r="F310" s="173">
        <f>'3. Investeringen'!M307</f>
        <v>53.5</v>
      </c>
      <c r="G310" s="121">
        <f>'3. Investeringen'!N307</f>
        <v>2011</v>
      </c>
      <c r="H310" s="86">
        <f>'3. Investeringen'!O307</f>
        <v>229073.10945454548</v>
      </c>
      <c r="I310" s="65"/>
      <c r="J310" s="86">
        <f>'6. Investeringen per jaar'!I307</f>
        <v>1</v>
      </c>
      <c r="K310" s="65"/>
      <c r="L310" s="123">
        <f t="shared" si="43"/>
        <v>2064.5</v>
      </c>
      <c r="M310" s="87">
        <f t="shared" si="44"/>
        <v>181973.96545454545</v>
      </c>
      <c r="N310" s="117">
        <f t="shared" si="45"/>
        <v>42.5</v>
      </c>
      <c r="O310" s="87" t="b">
        <f t="shared" si="46"/>
        <v>0</v>
      </c>
      <c r="P310" s="117">
        <f>INDEX('2. Reguleringsparameters'!$D$44:$E$50,MATCH(C310,'2. Reguleringsparameters'!$B$44:$B$50,0),MATCH(D310,'2. Reguleringsparameters'!$D$43:$E$43,0))</f>
        <v>0.5</v>
      </c>
      <c r="Q310" s="65"/>
      <c r="R310" s="87">
        <f t="shared" si="50"/>
        <v>4281.7403636363642</v>
      </c>
      <c r="S310" s="87">
        <f t="shared" si="50"/>
        <v>4281.7403636363642</v>
      </c>
      <c r="T310" s="87">
        <f t="shared" si="50"/>
        <v>4281.7403636363642</v>
      </c>
      <c r="U310" s="87">
        <f t="shared" si="50"/>
        <v>4281.7403636363642</v>
      </c>
      <c r="V310" s="87">
        <f t="shared" si="50"/>
        <v>4281.7403636363642</v>
      </c>
      <c r="W310" s="87">
        <f t="shared" si="50"/>
        <v>4281.7403636363642</v>
      </c>
      <c r="X310" s="87">
        <f t="shared" si="50"/>
        <v>4281.7403636363642</v>
      </c>
      <c r="Y310" s="87">
        <f t="shared" si="50"/>
        <v>4281.7403636363642</v>
      </c>
      <c r="Z310" s="87">
        <f t="shared" si="50"/>
        <v>4281.7403636363642</v>
      </c>
      <c r="AA310" s="87">
        <f t="shared" si="50"/>
        <v>4281.7403636363642</v>
      </c>
      <c r="AB310" s="87">
        <f t="shared" si="50"/>
        <v>4281.7403636363642</v>
      </c>
      <c r="AC310" s="87">
        <f t="shared" si="50"/>
        <v>5138.088436363636</v>
      </c>
      <c r="AD310" s="87">
        <f t="shared" si="50"/>
        <v>4993.0129981604268</v>
      </c>
      <c r="AE310" s="87">
        <f t="shared" si="50"/>
        <v>4852.0338076241324</v>
      </c>
      <c r="AF310" s="87">
        <f t="shared" si="50"/>
        <v>4715.0352059970983</v>
      </c>
      <c r="AG310" s="87">
        <f t="shared" si="50"/>
        <v>4581.9048001807096</v>
      </c>
      <c r="AI310" s="149"/>
      <c r="AJ310" s="128"/>
    </row>
    <row r="311" spans="2:36" s="132" customFormat="1" x14ac:dyDescent="0.2">
      <c r="B311" s="86">
        <f>'3. Investeringen'!B308</f>
        <v>294</v>
      </c>
      <c r="C311" s="86" t="str">
        <f>'3. Investeringen'!C308</f>
        <v>Nieuwe investeringen</v>
      </c>
      <c r="D311" s="86" t="str">
        <f>'3. Investeringen'!F308</f>
        <v>TD</v>
      </c>
      <c r="E311" s="121">
        <f>'3. Investeringen'!K308</f>
        <v>2009</v>
      </c>
      <c r="F311" s="173">
        <f>'3. Investeringen'!M308</f>
        <v>43.5</v>
      </c>
      <c r="G311" s="121">
        <f>'3. Investeringen'!N308</f>
        <v>2011</v>
      </c>
      <c r="H311" s="86">
        <f>'3. Investeringen'!O308</f>
        <v>205891.47399999999</v>
      </c>
      <c r="I311" s="65"/>
      <c r="J311" s="86">
        <f>'6. Investeringen per jaar'!I308</f>
        <v>1</v>
      </c>
      <c r="K311" s="65"/>
      <c r="L311" s="123">
        <f t="shared" si="43"/>
        <v>2054.5</v>
      </c>
      <c r="M311" s="87">
        <f t="shared" si="44"/>
        <v>153826.96333333332</v>
      </c>
      <c r="N311" s="117">
        <f t="shared" si="45"/>
        <v>32.5</v>
      </c>
      <c r="O311" s="87" t="b">
        <f t="shared" si="46"/>
        <v>0</v>
      </c>
      <c r="P311" s="117">
        <f>INDEX('2. Reguleringsparameters'!$D$44:$E$50,MATCH(C311,'2. Reguleringsparameters'!$B$44:$B$50,0),MATCH(D311,'2. Reguleringsparameters'!$D$43:$E$43,0))</f>
        <v>0.5</v>
      </c>
      <c r="Q311" s="65"/>
      <c r="R311" s="87">
        <f t="shared" si="50"/>
        <v>4733.1373333333331</v>
      </c>
      <c r="S311" s="87">
        <f t="shared" si="50"/>
        <v>4733.1373333333331</v>
      </c>
      <c r="T311" s="87">
        <f t="shared" si="50"/>
        <v>4733.1373333333331</v>
      </c>
      <c r="U311" s="87">
        <f t="shared" si="50"/>
        <v>4733.1373333333331</v>
      </c>
      <c r="V311" s="87">
        <f t="shared" si="50"/>
        <v>4733.1373333333331</v>
      </c>
      <c r="W311" s="87">
        <f t="shared" si="50"/>
        <v>4733.1373333333331</v>
      </c>
      <c r="X311" s="87">
        <f t="shared" si="50"/>
        <v>4733.1373333333331</v>
      </c>
      <c r="Y311" s="87">
        <f t="shared" si="50"/>
        <v>4733.1373333333331</v>
      </c>
      <c r="Z311" s="87">
        <f t="shared" si="50"/>
        <v>4733.1373333333331</v>
      </c>
      <c r="AA311" s="87">
        <f t="shared" si="50"/>
        <v>4733.1373333333331</v>
      </c>
      <c r="AB311" s="87">
        <f t="shared" si="50"/>
        <v>4733.1373333333331</v>
      </c>
      <c r="AC311" s="87">
        <f t="shared" si="50"/>
        <v>5679.764799999999</v>
      </c>
      <c r="AD311" s="87">
        <f t="shared" si="50"/>
        <v>5470.0504073846141</v>
      </c>
      <c r="AE311" s="87">
        <f t="shared" si="50"/>
        <v>5268.0793154196435</v>
      </c>
      <c r="AF311" s="87">
        <f t="shared" si="50"/>
        <v>5073.5656176195344</v>
      </c>
      <c r="AG311" s="87">
        <f t="shared" si="50"/>
        <v>4886.2339640458895</v>
      </c>
      <c r="AI311" s="149"/>
      <c r="AJ311" s="128"/>
    </row>
    <row r="312" spans="2:36" s="132" customFormat="1" x14ac:dyDescent="0.2">
      <c r="B312" s="86">
        <f>'3. Investeringen'!B309</f>
        <v>295</v>
      </c>
      <c r="C312" s="86" t="str">
        <f>'3. Investeringen'!C309</f>
        <v>Nieuwe investeringen</v>
      </c>
      <c r="D312" s="86" t="str">
        <f>'3. Investeringen'!F309</f>
        <v>TD</v>
      </c>
      <c r="E312" s="121">
        <f>'3. Investeringen'!K309</f>
        <v>2009</v>
      </c>
      <c r="F312" s="173">
        <f>'3. Investeringen'!M309</f>
        <v>28.5</v>
      </c>
      <c r="G312" s="121">
        <f>'3. Investeringen'!N309</f>
        <v>2011</v>
      </c>
      <c r="H312" s="86">
        <f>'3. Investeringen'!O309</f>
        <v>52134.327999999994</v>
      </c>
      <c r="I312" s="65"/>
      <c r="J312" s="86">
        <f>'6. Investeringen per jaar'!I309</f>
        <v>1</v>
      </c>
      <c r="K312" s="65"/>
      <c r="L312" s="123">
        <f t="shared" si="43"/>
        <v>2039.5</v>
      </c>
      <c r="M312" s="87">
        <f t="shared" si="44"/>
        <v>32012.30666666666</v>
      </c>
      <c r="N312" s="117">
        <f t="shared" si="45"/>
        <v>17.5</v>
      </c>
      <c r="O312" s="87" t="b">
        <f t="shared" si="46"/>
        <v>0</v>
      </c>
      <c r="P312" s="117">
        <f>INDEX('2. Reguleringsparameters'!$D$44:$E$50,MATCH(C312,'2. Reguleringsparameters'!$B$44:$B$50,0),MATCH(D312,'2. Reguleringsparameters'!$D$43:$E$43,0))</f>
        <v>0.5</v>
      </c>
      <c r="Q312" s="65"/>
      <c r="R312" s="87">
        <f t="shared" si="50"/>
        <v>1829.2746666666665</v>
      </c>
      <c r="S312" s="87">
        <f t="shared" si="50"/>
        <v>1829.2746666666665</v>
      </c>
      <c r="T312" s="87">
        <f t="shared" si="50"/>
        <v>1829.2746666666665</v>
      </c>
      <c r="U312" s="87">
        <f t="shared" si="50"/>
        <v>1829.2746666666665</v>
      </c>
      <c r="V312" s="87">
        <f t="shared" si="50"/>
        <v>1829.2746666666665</v>
      </c>
      <c r="W312" s="87">
        <f t="shared" si="50"/>
        <v>1829.2746666666665</v>
      </c>
      <c r="X312" s="87">
        <f t="shared" si="50"/>
        <v>1829.2746666666665</v>
      </c>
      <c r="Y312" s="87">
        <f t="shared" si="50"/>
        <v>1829.2746666666665</v>
      </c>
      <c r="Z312" s="87">
        <f t="shared" si="50"/>
        <v>1829.2746666666665</v>
      </c>
      <c r="AA312" s="87">
        <f t="shared" si="50"/>
        <v>1829.2746666666665</v>
      </c>
      <c r="AB312" s="87">
        <f t="shared" si="50"/>
        <v>1829.2746666666665</v>
      </c>
      <c r="AC312" s="87">
        <f t="shared" si="50"/>
        <v>2195.1295999999998</v>
      </c>
      <c r="AD312" s="87">
        <f t="shared" si="50"/>
        <v>2044.6064274285711</v>
      </c>
      <c r="AE312" s="87">
        <f t="shared" si="50"/>
        <v>1904.4048438334692</v>
      </c>
      <c r="AF312" s="87">
        <f t="shared" si="50"/>
        <v>1784.0114341658359</v>
      </c>
      <c r="AG312" s="87">
        <f t="shared" si="50"/>
        <v>1784.0114341658359</v>
      </c>
      <c r="AI312" s="149"/>
      <c r="AJ312" s="128"/>
    </row>
    <row r="313" spans="2:36" s="132" customFormat="1" x14ac:dyDescent="0.2">
      <c r="B313" s="86">
        <f>'3. Investeringen'!B310</f>
        <v>296</v>
      </c>
      <c r="C313" s="86" t="str">
        <f>'3. Investeringen'!C310</f>
        <v>Nieuwe investeringen</v>
      </c>
      <c r="D313" s="86" t="str">
        <f>'3. Investeringen'!F310</f>
        <v>TD</v>
      </c>
      <c r="E313" s="121">
        <f>'3. Investeringen'!K310</f>
        <v>2010</v>
      </c>
      <c r="F313" s="173">
        <f>'3. Investeringen'!M310</f>
        <v>54.5</v>
      </c>
      <c r="G313" s="121">
        <f>'3. Investeringen'!N310</f>
        <v>2011</v>
      </c>
      <c r="H313" s="86">
        <f>'3. Investeringen'!O310</f>
        <v>207639.72836363636</v>
      </c>
      <c r="I313" s="65"/>
      <c r="J313" s="86">
        <f>'6. Investeringen per jaar'!I310</f>
        <v>1</v>
      </c>
      <c r="K313" s="65"/>
      <c r="L313" s="123">
        <f t="shared" si="43"/>
        <v>2065.5</v>
      </c>
      <c r="M313" s="87">
        <f t="shared" si="44"/>
        <v>165730.79236363637</v>
      </c>
      <c r="N313" s="117">
        <f t="shared" si="45"/>
        <v>43.5</v>
      </c>
      <c r="O313" s="87" t="b">
        <f t="shared" si="46"/>
        <v>0</v>
      </c>
      <c r="P313" s="117">
        <f>INDEX('2. Reguleringsparameters'!$D$44:$E$50,MATCH(C313,'2. Reguleringsparameters'!$B$44:$B$50,0),MATCH(D313,'2. Reguleringsparameters'!$D$43:$E$43,0))</f>
        <v>0.5</v>
      </c>
      <c r="Q313" s="65"/>
      <c r="R313" s="87">
        <f t="shared" si="50"/>
        <v>3809.9032727272729</v>
      </c>
      <c r="S313" s="87">
        <f t="shared" si="50"/>
        <v>3809.9032727272725</v>
      </c>
      <c r="T313" s="87">
        <f t="shared" si="50"/>
        <v>3809.9032727272725</v>
      </c>
      <c r="U313" s="87">
        <f t="shared" si="50"/>
        <v>3809.9032727272725</v>
      </c>
      <c r="V313" s="87">
        <f t="shared" si="50"/>
        <v>3809.9032727272725</v>
      </c>
      <c r="W313" s="87">
        <f t="shared" si="50"/>
        <v>3809.9032727272725</v>
      </c>
      <c r="X313" s="87">
        <f t="shared" si="50"/>
        <v>3809.9032727272725</v>
      </c>
      <c r="Y313" s="87">
        <f t="shared" si="50"/>
        <v>3809.9032727272725</v>
      </c>
      <c r="Z313" s="87">
        <f t="shared" si="50"/>
        <v>3809.9032727272725</v>
      </c>
      <c r="AA313" s="87">
        <f t="shared" si="50"/>
        <v>3809.9032727272725</v>
      </c>
      <c r="AB313" s="87">
        <f t="shared" si="50"/>
        <v>3809.9032727272725</v>
      </c>
      <c r="AC313" s="87">
        <f t="shared" si="50"/>
        <v>4571.8839272727273</v>
      </c>
      <c r="AD313" s="87">
        <f t="shared" si="50"/>
        <v>4445.7629913479623</v>
      </c>
      <c r="AE313" s="87">
        <f t="shared" si="50"/>
        <v>4323.121253655605</v>
      </c>
      <c r="AF313" s="87">
        <f t="shared" si="50"/>
        <v>4203.862736313381</v>
      </c>
      <c r="AG313" s="87">
        <f t="shared" si="50"/>
        <v>4087.8941091047368</v>
      </c>
      <c r="AI313" s="149"/>
      <c r="AJ313" s="128"/>
    </row>
    <row r="314" spans="2:36" s="132" customFormat="1" x14ac:dyDescent="0.2">
      <c r="B314" s="86">
        <f>'3. Investeringen'!B311</f>
        <v>297</v>
      </c>
      <c r="C314" s="86" t="str">
        <f>'3. Investeringen'!C311</f>
        <v>Nieuwe investeringen</v>
      </c>
      <c r="D314" s="86" t="str">
        <f>'3. Investeringen'!F311</f>
        <v>TD</v>
      </c>
      <c r="E314" s="121">
        <f>'3. Investeringen'!K311</f>
        <v>2010</v>
      </c>
      <c r="F314" s="173">
        <f>'3. Investeringen'!M311</f>
        <v>44.5</v>
      </c>
      <c r="G314" s="121">
        <f>'3. Investeringen'!N311</f>
        <v>2011</v>
      </c>
      <c r="H314" s="86">
        <f>'3. Investeringen'!O311</f>
        <v>767489.1464444442</v>
      </c>
      <c r="I314" s="65"/>
      <c r="J314" s="86">
        <f>'6. Investeringen per jaar'!I311</f>
        <v>1</v>
      </c>
      <c r="K314" s="65"/>
      <c r="L314" s="123">
        <f t="shared" si="43"/>
        <v>2055.5</v>
      </c>
      <c r="M314" s="87">
        <f t="shared" si="44"/>
        <v>577772.72822222207</v>
      </c>
      <c r="N314" s="117">
        <f t="shared" si="45"/>
        <v>33.5</v>
      </c>
      <c r="O314" s="87" t="b">
        <f t="shared" si="46"/>
        <v>0</v>
      </c>
      <c r="P314" s="117">
        <f>INDEX('2. Reguleringsparameters'!$D$44:$E$50,MATCH(C314,'2. Reguleringsparameters'!$B$44:$B$50,0),MATCH(D314,'2. Reguleringsparameters'!$D$43:$E$43,0))</f>
        <v>0.5</v>
      </c>
      <c r="Q314" s="65"/>
      <c r="R314" s="87">
        <f t="shared" si="50"/>
        <v>17246.947111111105</v>
      </c>
      <c r="S314" s="87">
        <f t="shared" si="50"/>
        <v>17246.947111111105</v>
      </c>
      <c r="T314" s="87">
        <f t="shared" si="50"/>
        <v>17246.947111111105</v>
      </c>
      <c r="U314" s="87">
        <f t="shared" si="50"/>
        <v>17246.947111111105</v>
      </c>
      <c r="V314" s="87">
        <f t="shared" si="50"/>
        <v>17246.947111111105</v>
      </c>
      <c r="W314" s="87">
        <f t="shared" si="50"/>
        <v>17246.947111111105</v>
      </c>
      <c r="X314" s="87">
        <f t="shared" si="50"/>
        <v>17246.947111111105</v>
      </c>
      <c r="Y314" s="87">
        <f t="shared" si="50"/>
        <v>17246.947111111105</v>
      </c>
      <c r="Z314" s="87">
        <f t="shared" si="50"/>
        <v>17246.947111111105</v>
      </c>
      <c r="AA314" s="87">
        <f t="shared" si="50"/>
        <v>17246.947111111105</v>
      </c>
      <c r="AB314" s="87">
        <f t="shared" si="50"/>
        <v>17246.947111111105</v>
      </c>
      <c r="AC314" s="87">
        <f t="shared" si="50"/>
        <v>20696.336533333328</v>
      </c>
      <c r="AD314" s="87">
        <f t="shared" si="50"/>
        <v>19954.975224676615</v>
      </c>
      <c r="AE314" s="87">
        <f t="shared" si="50"/>
        <v>19240.170142001629</v>
      </c>
      <c r="AF314" s="87">
        <f t="shared" si="50"/>
        <v>18550.97001751202</v>
      </c>
      <c r="AG314" s="87">
        <f t="shared" si="50"/>
        <v>17886.457658675765</v>
      </c>
      <c r="AI314" s="149"/>
      <c r="AJ314" s="128"/>
    </row>
    <row r="315" spans="2:36" s="132" customFormat="1" x14ac:dyDescent="0.2">
      <c r="B315" s="86">
        <f>'3. Investeringen'!B312</f>
        <v>298</v>
      </c>
      <c r="C315" s="86" t="str">
        <f>'3. Investeringen'!C312</f>
        <v>Nieuwe investeringen</v>
      </c>
      <c r="D315" s="86" t="str">
        <f>'3. Investeringen'!F312</f>
        <v>TD</v>
      </c>
      <c r="E315" s="121">
        <f>'3. Investeringen'!K312</f>
        <v>2010</v>
      </c>
      <c r="F315" s="173">
        <f>'3. Investeringen'!M312</f>
        <v>29.5</v>
      </c>
      <c r="G315" s="121">
        <f>'3. Investeringen'!N312</f>
        <v>2011</v>
      </c>
      <c r="H315" s="86">
        <f>'3. Investeringen'!O312</f>
        <v>58215.585166666664</v>
      </c>
      <c r="I315" s="65"/>
      <c r="J315" s="86">
        <f>'6. Investeringen per jaar'!I312</f>
        <v>1</v>
      </c>
      <c r="K315" s="65"/>
      <c r="L315" s="123">
        <f t="shared" si="43"/>
        <v>2040.5</v>
      </c>
      <c r="M315" s="87">
        <f t="shared" si="44"/>
        <v>36508.078833333333</v>
      </c>
      <c r="N315" s="117">
        <f t="shared" si="45"/>
        <v>18.5</v>
      </c>
      <c r="O315" s="87" t="b">
        <f t="shared" si="46"/>
        <v>0</v>
      </c>
      <c r="P315" s="117">
        <f>INDEX('2. Reguleringsparameters'!$D$44:$E$50,MATCH(C315,'2. Reguleringsparameters'!$B$44:$B$50,0),MATCH(D315,'2. Reguleringsparameters'!$D$43:$E$43,0))</f>
        <v>0.5</v>
      </c>
      <c r="Q315" s="65"/>
      <c r="R315" s="87">
        <f t="shared" si="50"/>
        <v>1973.4096666666667</v>
      </c>
      <c r="S315" s="87">
        <f t="shared" si="50"/>
        <v>1973.4096666666667</v>
      </c>
      <c r="T315" s="87">
        <f t="shared" si="50"/>
        <v>1973.4096666666667</v>
      </c>
      <c r="U315" s="87">
        <f t="shared" si="50"/>
        <v>1973.4096666666667</v>
      </c>
      <c r="V315" s="87">
        <f t="shared" si="50"/>
        <v>1973.4096666666667</v>
      </c>
      <c r="W315" s="87">
        <f t="shared" si="50"/>
        <v>1973.4096666666667</v>
      </c>
      <c r="X315" s="87">
        <f t="shared" si="50"/>
        <v>1973.4096666666667</v>
      </c>
      <c r="Y315" s="87">
        <f t="shared" si="50"/>
        <v>1973.4096666666667</v>
      </c>
      <c r="Z315" s="87">
        <f t="shared" si="50"/>
        <v>1973.4096666666667</v>
      </c>
      <c r="AA315" s="87">
        <f t="shared" si="50"/>
        <v>1973.4096666666667</v>
      </c>
      <c r="AB315" s="87">
        <f t="shared" si="50"/>
        <v>1973.4096666666667</v>
      </c>
      <c r="AC315" s="87">
        <f t="shared" si="50"/>
        <v>2368.0916000000002</v>
      </c>
      <c r="AD315" s="87">
        <f t="shared" si="50"/>
        <v>2214.4856583783785</v>
      </c>
      <c r="AE315" s="87">
        <f t="shared" si="50"/>
        <v>2070.8433454024839</v>
      </c>
      <c r="AF315" s="87">
        <f t="shared" si="50"/>
        <v>1936.518371646647</v>
      </c>
      <c r="AG315" s="87">
        <f t="shared" si="50"/>
        <v>1925.3889557176431</v>
      </c>
      <c r="AI315" s="149"/>
      <c r="AJ315" s="128"/>
    </row>
    <row r="316" spans="2:36" s="132" customFormat="1" x14ac:dyDescent="0.2">
      <c r="B316" s="86">
        <f>'3. Investeringen'!B313</f>
        <v>299</v>
      </c>
      <c r="C316" s="86" t="str">
        <f>'3. Investeringen'!C313</f>
        <v>Nieuwe investeringen</v>
      </c>
      <c r="D316" s="86" t="str">
        <f>'3. Investeringen'!F313</f>
        <v>TD</v>
      </c>
      <c r="E316" s="121">
        <f>'3. Investeringen'!K313</f>
        <v>2011</v>
      </c>
      <c r="F316" s="173">
        <f>'3. Investeringen'!M313</f>
        <v>55</v>
      </c>
      <c r="G316" s="121">
        <f>'3. Investeringen'!N313</f>
        <v>2011</v>
      </c>
      <c r="H316" s="86">
        <f>'3. Investeringen'!O313</f>
        <v>126894.26</v>
      </c>
      <c r="I316" s="65"/>
      <c r="J316" s="86">
        <f>'6. Investeringen per jaar'!I313</f>
        <v>1</v>
      </c>
      <c r="K316" s="65"/>
      <c r="L316" s="123">
        <f t="shared" si="43"/>
        <v>2066</v>
      </c>
      <c r="M316" s="87">
        <f t="shared" si="44"/>
        <v>102668.99218181818</v>
      </c>
      <c r="N316" s="117">
        <f t="shared" si="45"/>
        <v>44.5</v>
      </c>
      <c r="O316" s="87" t="b">
        <f t="shared" si="46"/>
        <v>0</v>
      </c>
      <c r="P316" s="117">
        <f>INDEX('2. Reguleringsparameters'!$D$44:$E$50,MATCH(C316,'2. Reguleringsparameters'!$B$44:$B$50,0),MATCH(D316,'2. Reguleringsparameters'!$D$43:$E$43,0))</f>
        <v>0.5</v>
      </c>
      <c r="Q316" s="65"/>
      <c r="R316" s="87">
        <f t="shared" si="50"/>
        <v>1153.5841818181818</v>
      </c>
      <c r="S316" s="87">
        <f t="shared" si="50"/>
        <v>2307.1683636363637</v>
      </c>
      <c r="T316" s="87">
        <f t="shared" si="50"/>
        <v>2307.1683636363637</v>
      </c>
      <c r="U316" s="87">
        <f t="shared" si="50"/>
        <v>2307.1683636363637</v>
      </c>
      <c r="V316" s="87">
        <f t="shared" si="50"/>
        <v>2307.1683636363637</v>
      </c>
      <c r="W316" s="87">
        <f t="shared" si="50"/>
        <v>2307.1683636363637</v>
      </c>
      <c r="X316" s="87">
        <f t="shared" si="50"/>
        <v>2307.1683636363637</v>
      </c>
      <c r="Y316" s="87">
        <f t="shared" si="50"/>
        <v>2307.1683636363637</v>
      </c>
      <c r="Z316" s="87">
        <f t="shared" si="50"/>
        <v>2307.1683636363637</v>
      </c>
      <c r="AA316" s="87">
        <f t="shared" si="50"/>
        <v>2307.1683636363637</v>
      </c>
      <c r="AB316" s="87">
        <f t="shared" si="50"/>
        <v>2307.1683636363637</v>
      </c>
      <c r="AC316" s="87">
        <f t="shared" si="50"/>
        <v>2768.6020363636362</v>
      </c>
      <c r="AD316" s="87">
        <f t="shared" si="50"/>
        <v>2693.9431050459652</v>
      </c>
      <c r="AE316" s="87">
        <f t="shared" si="50"/>
        <v>2621.2974482806808</v>
      </c>
      <c r="AF316" s="87">
        <f t="shared" si="50"/>
        <v>2550.6107755180556</v>
      </c>
      <c r="AG316" s="87">
        <f t="shared" si="50"/>
        <v>2481.830260223187</v>
      </c>
      <c r="AI316" s="149"/>
      <c r="AJ316" s="128"/>
    </row>
    <row r="317" spans="2:36" s="132" customFormat="1" x14ac:dyDescent="0.2">
      <c r="B317" s="86">
        <f>'3. Investeringen'!B314</f>
        <v>300</v>
      </c>
      <c r="C317" s="86" t="str">
        <f>'3. Investeringen'!C314</f>
        <v>Nieuwe investeringen</v>
      </c>
      <c r="D317" s="86" t="str">
        <f>'3. Investeringen'!F314</f>
        <v>TD</v>
      </c>
      <c r="E317" s="121">
        <f>'3. Investeringen'!K314</f>
        <v>2011</v>
      </c>
      <c r="F317" s="173">
        <f>'3. Investeringen'!M314</f>
        <v>45</v>
      </c>
      <c r="G317" s="121">
        <f>'3. Investeringen'!N314</f>
        <v>2011</v>
      </c>
      <c r="H317" s="86">
        <f>'3. Investeringen'!O314</f>
        <v>934686.68000000063</v>
      </c>
      <c r="I317" s="65"/>
      <c r="J317" s="86">
        <f>'6. Investeringen per jaar'!I314</f>
        <v>1</v>
      </c>
      <c r="K317" s="65"/>
      <c r="L317" s="123">
        <f t="shared" si="43"/>
        <v>2056</v>
      </c>
      <c r="M317" s="87">
        <f t="shared" si="44"/>
        <v>716593.1213333339</v>
      </c>
      <c r="N317" s="117">
        <f t="shared" si="45"/>
        <v>34.5</v>
      </c>
      <c r="O317" s="87" t="b">
        <f t="shared" si="46"/>
        <v>0</v>
      </c>
      <c r="P317" s="117">
        <f>INDEX('2. Reguleringsparameters'!$D$44:$E$50,MATCH(C317,'2. Reguleringsparameters'!$B$44:$B$50,0),MATCH(D317,'2. Reguleringsparameters'!$D$43:$E$43,0))</f>
        <v>0.5</v>
      </c>
      <c r="Q317" s="65"/>
      <c r="R317" s="87">
        <f t="shared" si="50"/>
        <v>10385.407555555563</v>
      </c>
      <c r="S317" s="87">
        <f t="shared" si="50"/>
        <v>20770.815111111126</v>
      </c>
      <c r="T317" s="87">
        <f t="shared" si="50"/>
        <v>20770.815111111126</v>
      </c>
      <c r="U317" s="87">
        <f t="shared" si="50"/>
        <v>20770.815111111126</v>
      </c>
      <c r="V317" s="87">
        <f t="shared" si="50"/>
        <v>20770.815111111126</v>
      </c>
      <c r="W317" s="87">
        <f t="shared" si="50"/>
        <v>20770.815111111126</v>
      </c>
      <c r="X317" s="87">
        <f t="shared" si="50"/>
        <v>20770.815111111126</v>
      </c>
      <c r="Y317" s="87">
        <f t="shared" si="50"/>
        <v>20770.815111111126</v>
      </c>
      <c r="Z317" s="87">
        <f t="shared" si="50"/>
        <v>20770.815111111126</v>
      </c>
      <c r="AA317" s="87">
        <f t="shared" si="50"/>
        <v>20770.815111111126</v>
      </c>
      <c r="AB317" s="87">
        <f t="shared" si="50"/>
        <v>20770.815111111126</v>
      </c>
      <c r="AC317" s="87">
        <f t="shared" si="50"/>
        <v>24924.978133333352</v>
      </c>
      <c r="AD317" s="87">
        <f t="shared" si="50"/>
        <v>24058.022372173931</v>
      </c>
      <c r="AE317" s="87">
        <f t="shared" si="50"/>
        <v>23221.22159401136</v>
      </c>
      <c r="AF317" s="87">
        <f t="shared" si="50"/>
        <v>22413.52692987183</v>
      </c>
      <c r="AG317" s="87">
        <f t="shared" si="50"/>
        <v>21633.925993180637</v>
      </c>
      <c r="AI317" s="149"/>
      <c r="AJ317" s="128"/>
    </row>
    <row r="318" spans="2:36" s="132" customFormat="1" x14ac:dyDescent="0.2">
      <c r="B318" s="86">
        <f>'3. Investeringen'!B315</f>
        <v>301</v>
      </c>
      <c r="C318" s="86" t="str">
        <f>'3. Investeringen'!C315</f>
        <v>Nieuwe investeringen</v>
      </c>
      <c r="D318" s="86" t="str">
        <f>'3. Investeringen'!F315</f>
        <v>TD</v>
      </c>
      <c r="E318" s="121">
        <f>'3. Investeringen'!K315</f>
        <v>2011</v>
      </c>
      <c r="F318" s="173">
        <f>'3. Investeringen'!M315</f>
        <v>30</v>
      </c>
      <c r="G318" s="121">
        <f>'3. Investeringen'!N315</f>
        <v>2011</v>
      </c>
      <c r="H318" s="86">
        <f>'3. Investeringen'!O315</f>
        <v>45735.30999999999</v>
      </c>
      <c r="I318" s="65"/>
      <c r="J318" s="86">
        <f>'6. Investeringen per jaar'!I315</f>
        <v>1</v>
      </c>
      <c r="K318" s="65"/>
      <c r="L318" s="123">
        <f t="shared" si="43"/>
        <v>2041</v>
      </c>
      <c r="M318" s="87">
        <f t="shared" si="44"/>
        <v>29727.951499999992</v>
      </c>
      <c r="N318" s="117">
        <f t="shared" si="45"/>
        <v>19.5</v>
      </c>
      <c r="O318" s="87" t="b">
        <f t="shared" si="46"/>
        <v>0</v>
      </c>
      <c r="P318" s="117">
        <f>INDEX('2. Reguleringsparameters'!$D$44:$E$50,MATCH(C318,'2. Reguleringsparameters'!$B$44:$B$50,0),MATCH(D318,'2. Reguleringsparameters'!$D$43:$E$43,0))</f>
        <v>0.5</v>
      </c>
      <c r="Q318" s="65"/>
      <c r="R318" s="87">
        <f t="shared" ref="R318:AG327" si="51">$J318*IF($O318,-1,1)*
IF(OR(R$10&gt;$L318,R$10&lt;$E318,$F318=0),0,
IF(R$10&lt;2022,
IF($E318&lt;2011,
VDB(
ABS($H318),
0,
$F318,
R$10-$G318,
IF(R$10-$G318+1&lt;$F318,R$10-$G318+1,$F318),
1),
VDB(
ABS($H318),
0,
$F318,
MAX(0,R$10-$G318-$P318),
IF(R$10-$G318-$P318+1&lt;$F318,R$10-$G318-$P318+1,$F318),
1)),
IF($E318&lt;2022,
VDB(
ABS($M318),
0,
$N318,
R$10-2022,
IF(R$10-2022+1&lt;$N318,R$10-2022+1,$N318),
$G$12),
VDB(
ABS($M318),
0,
$N318,
MAX(0,R$10-2022-$P318),
IF(R$10-2022-$P318+1&lt;$N318,R$10-2022-$P318+1,$N318),
$G$12))
))</f>
        <v>762.25516666666647</v>
      </c>
      <c r="S318" s="87">
        <f t="shared" si="51"/>
        <v>1524.5103333333329</v>
      </c>
      <c r="T318" s="87">
        <f t="shared" si="51"/>
        <v>1524.5103333333329</v>
      </c>
      <c r="U318" s="87">
        <f t="shared" si="51"/>
        <v>1524.5103333333329</v>
      </c>
      <c r="V318" s="87">
        <f t="shared" si="51"/>
        <v>1524.5103333333329</v>
      </c>
      <c r="W318" s="87">
        <f t="shared" si="51"/>
        <v>1524.5103333333329</v>
      </c>
      <c r="X318" s="87">
        <f t="shared" si="51"/>
        <v>1524.5103333333329</v>
      </c>
      <c r="Y318" s="87">
        <f t="shared" si="51"/>
        <v>1524.5103333333329</v>
      </c>
      <c r="Z318" s="87">
        <f t="shared" si="51"/>
        <v>1524.5103333333329</v>
      </c>
      <c r="AA318" s="87">
        <f t="shared" si="51"/>
        <v>1524.5103333333329</v>
      </c>
      <c r="AB318" s="87">
        <f t="shared" si="51"/>
        <v>1524.5103333333329</v>
      </c>
      <c r="AC318" s="87">
        <f t="shared" si="51"/>
        <v>1829.4123999999995</v>
      </c>
      <c r="AD318" s="87">
        <f t="shared" si="51"/>
        <v>1716.8331753846148</v>
      </c>
      <c r="AE318" s="87">
        <f t="shared" si="51"/>
        <v>1611.1819030532538</v>
      </c>
      <c r="AF318" s="87">
        <f t="shared" si="51"/>
        <v>1512.032247480746</v>
      </c>
      <c r="AG318" s="87">
        <f t="shared" si="51"/>
        <v>1487.6446305858951</v>
      </c>
      <c r="AI318" s="149"/>
      <c r="AJ318" s="128"/>
    </row>
    <row r="319" spans="2:36" s="132" customFormat="1" x14ac:dyDescent="0.2">
      <c r="B319" s="86">
        <f>'3. Investeringen'!B316</f>
        <v>302</v>
      </c>
      <c r="C319" s="86" t="str">
        <f>'3. Investeringen'!C316</f>
        <v>Nieuwe investeringen</v>
      </c>
      <c r="D319" s="86" t="str">
        <f>'3. Investeringen'!F316</f>
        <v>TD</v>
      </c>
      <c r="E319" s="121">
        <f>'3. Investeringen'!K316</f>
        <v>2012</v>
      </c>
      <c r="F319" s="173">
        <f>'3. Investeringen'!M316</f>
        <v>55</v>
      </c>
      <c r="G319" s="121">
        <f>'3. Investeringen'!N316</f>
        <v>2012</v>
      </c>
      <c r="H319" s="86">
        <f>'3. Investeringen'!O316</f>
        <v>72226.31</v>
      </c>
      <c r="I319" s="65"/>
      <c r="J319" s="86">
        <f>'6. Investeringen per jaar'!I316</f>
        <v>1</v>
      </c>
      <c r="K319" s="65"/>
      <c r="L319" s="123">
        <f t="shared" si="43"/>
        <v>2067</v>
      </c>
      <c r="M319" s="87">
        <f t="shared" si="44"/>
        <v>59750.85645454545</v>
      </c>
      <c r="N319" s="117">
        <f t="shared" si="45"/>
        <v>45.5</v>
      </c>
      <c r="O319" s="87" t="b">
        <f t="shared" si="46"/>
        <v>0</v>
      </c>
      <c r="P319" s="117">
        <f>INDEX('2. Reguleringsparameters'!$D$44:$E$50,MATCH(C319,'2. Reguleringsparameters'!$B$44:$B$50,0),MATCH(D319,'2. Reguleringsparameters'!$D$43:$E$43,0))</f>
        <v>0.5</v>
      </c>
      <c r="Q319" s="65"/>
      <c r="R319" s="87">
        <f t="shared" si="51"/>
        <v>0</v>
      </c>
      <c r="S319" s="87">
        <f t="shared" si="51"/>
        <v>656.60281818181818</v>
      </c>
      <c r="T319" s="87">
        <f t="shared" si="51"/>
        <v>1313.2056363636364</v>
      </c>
      <c r="U319" s="87">
        <f t="shared" si="51"/>
        <v>1313.2056363636364</v>
      </c>
      <c r="V319" s="87">
        <f t="shared" si="51"/>
        <v>1313.2056363636364</v>
      </c>
      <c r="W319" s="87">
        <f t="shared" si="51"/>
        <v>1313.2056363636364</v>
      </c>
      <c r="X319" s="87">
        <f t="shared" si="51"/>
        <v>1313.2056363636364</v>
      </c>
      <c r="Y319" s="87">
        <f t="shared" si="51"/>
        <v>1313.2056363636364</v>
      </c>
      <c r="Z319" s="87">
        <f t="shared" si="51"/>
        <v>1313.2056363636364</v>
      </c>
      <c r="AA319" s="87">
        <f t="shared" si="51"/>
        <v>1313.2056363636364</v>
      </c>
      <c r="AB319" s="87">
        <f t="shared" si="51"/>
        <v>1313.2056363636364</v>
      </c>
      <c r="AC319" s="87">
        <f t="shared" si="51"/>
        <v>1575.8467636363634</v>
      </c>
      <c r="AD319" s="87">
        <f t="shared" si="51"/>
        <v>1534.2859698701297</v>
      </c>
      <c r="AE319" s="87">
        <f t="shared" si="51"/>
        <v>1493.821284950478</v>
      </c>
      <c r="AF319" s="87">
        <f t="shared" si="51"/>
        <v>1454.4238005122236</v>
      </c>
      <c r="AG319" s="87">
        <f t="shared" si="51"/>
        <v>1416.0653706086046</v>
      </c>
      <c r="AI319" s="149"/>
      <c r="AJ319" s="128"/>
    </row>
    <row r="320" spans="2:36" s="132" customFormat="1" x14ac:dyDescent="0.2">
      <c r="B320" s="86">
        <f>'3. Investeringen'!B317</f>
        <v>303</v>
      </c>
      <c r="C320" s="86" t="str">
        <f>'3. Investeringen'!C317</f>
        <v>Nieuwe investeringen</v>
      </c>
      <c r="D320" s="86" t="str">
        <f>'3. Investeringen'!F317</f>
        <v>TD</v>
      </c>
      <c r="E320" s="121">
        <f>'3. Investeringen'!K317</f>
        <v>2012</v>
      </c>
      <c r="F320" s="173">
        <f>'3. Investeringen'!M317</f>
        <v>45</v>
      </c>
      <c r="G320" s="121">
        <f>'3. Investeringen'!N317</f>
        <v>2012</v>
      </c>
      <c r="H320" s="86">
        <f>'3. Investeringen'!O317</f>
        <v>517974.18000000046</v>
      </c>
      <c r="I320" s="65"/>
      <c r="J320" s="86">
        <f>'6. Investeringen per jaar'!I317</f>
        <v>1</v>
      </c>
      <c r="K320" s="65"/>
      <c r="L320" s="123">
        <f t="shared" si="43"/>
        <v>2057</v>
      </c>
      <c r="M320" s="87">
        <f t="shared" si="44"/>
        <v>408624.07533333369</v>
      </c>
      <c r="N320" s="117">
        <f t="shared" si="45"/>
        <v>35.5</v>
      </c>
      <c r="O320" s="87" t="b">
        <f t="shared" si="46"/>
        <v>0</v>
      </c>
      <c r="P320" s="117">
        <f>INDEX('2. Reguleringsparameters'!$D$44:$E$50,MATCH(C320,'2. Reguleringsparameters'!$B$44:$B$50,0),MATCH(D320,'2. Reguleringsparameters'!$D$43:$E$43,0))</f>
        <v>0.5</v>
      </c>
      <c r="Q320" s="65"/>
      <c r="R320" s="87">
        <f t="shared" si="51"/>
        <v>0</v>
      </c>
      <c r="S320" s="87">
        <f t="shared" si="51"/>
        <v>5755.2686666666723</v>
      </c>
      <c r="T320" s="87">
        <f t="shared" si="51"/>
        <v>11510.537333333343</v>
      </c>
      <c r="U320" s="87">
        <f t="shared" si="51"/>
        <v>11510.537333333343</v>
      </c>
      <c r="V320" s="87">
        <f t="shared" si="51"/>
        <v>11510.537333333343</v>
      </c>
      <c r="W320" s="87">
        <f t="shared" si="51"/>
        <v>11510.537333333343</v>
      </c>
      <c r="X320" s="87">
        <f t="shared" si="51"/>
        <v>11510.537333333343</v>
      </c>
      <c r="Y320" s="87">
        <f t="shared" si="51"/>
        <v>11510.537333333343</v>
      </c>
      <c r="Z320" s="87">
        <f t="shared" si="51"/>
        <v>11510.537333333343</v>
      </c>
      <c r="AA320" s="87">
        <f t="shared" si="51"/>
        <v>11510.537333333343</v>
      </c>
      <c r="AB320" s="87">
        <f t="shared" si="51"/>
        <v>11510.537333333343</v>
      </c>
      <c r="AC320" s="87">
        <f t="shared" si="51"/>
        <v>13812.644800000011</v>
      </c>
      <c r="AD320" s="87">
        <f t="shared" si="51"/>
        <v>13345.738496901418</v>
      </c>
      <c r="AE320" s="87">
        <f t="shared" si="51"/>
        <v>12894.614942076583</v>
      </c>
      <c r="AF320" s="87">
        <f t="shared" si="51"/>
        <v>12458.740634175403</v>
      </c>
      <c r="AG320" s="87">
        <f t="shared" si="51"/>
        <v>12037.600105696234</v>
      </c>
      <c r="AI320" s="149"/>
      <c r="AJ320" s="128"/>
    </row>
    <row r="321" spans="2:36" s="132" customFormat="1" x14ac:dyDescent="0.2">
      <c r="B321" s="86">
        <f>'3. Investeringen'!B318</f>
        <v>304</v>
      </c>
      <c r="C321" s="86" t="str">
        <f>'3. Investeringen'!C318</f>
        <v>Nieuwe investeringen</v>
      </c>
      <c r="D321" s="86" t="str">
        <f>'3. Investeringen'!F318</f>
        <v>TD</v>
      </c>
      <c r="E321" s="121">
        <f>'3. Investeringen'!K318</f>
        <v>2012</v>
      </c>
      <c r="F321" s="173">
        <f>'3. Investeringen'!M318</f>
        <v>30</v>
      </c>
      <c r="G321" s="121">
        <f>'3. Investeringen'!N318</f>
        <v>2012</v>
      </c>
      <c r="H321" s="86">
        <f>'3. Investeringen'!O318</f>
        <v>1689.5899999999997</v>
      </c>
      <c r="I321" s="65"/>
      <c r="J321" s="86">
        <f>'6. Investeringen per jaar'!I318</f>
        <v>1</v>
      </c>
      <c r="K321" s="65"/>
      <c r="L321" s="123">
        <f t="shared" si="43"/>
        <v>2042</v>
      </c>
      <c r="M321" s="87">
        <f t="shared" si="44"/>
        <v>1154.5531666666666</v>
      </c>
      <c r="N321" s="117">
        <f t="shared" si="45"/>
        <v>20.5</v>
      </c>
      <c r="O321" s="87" t="b">
        <f t="shared" si="46"/>
        <v>0</v>
      </c>
      <c r="P321" s="117">
        <f>INDEX('2. Reguleringsparameters'!$D$44:$E$50,MATCH(C321,'2. Reguleringsparameters'!$B$44:$B$50,0),MATCH(D321,'2. Reguleringsparameters'!$D$43:$E$43,0))</f>
        <v>0.5</v>
      </c>
      <c r="Q321" s="65"/>
      <c r="R321" s="87">
        <f t="shared" si="51"/>
        <v>0</v>
      </c>
      <c r="S321" s="87">
        <f t="shared" si="51"/>
        <v>28.159833333333328</v>
      </c>
      <c r="T321" s="87">
        <f t="shared" si="51"/>
        <v>56.319666666666656</v>
      </c>
      <c r="U321" s="87">
        <f t="shared" si="51"/>
        <v>56.319666666666656</v>
      </c>
      <c r="V321" s="87">
        <f t="shared" si="51"/>
        <v>56.319666666666656</v>
      </c>
      <c r="W321" s="87">
        <f t="shared" si="51"/>
        <v>56.319666666666656</v>
      </c>
      <c r="X321" s="87">
        <f t="shared" si="51"/>
        <v>56.319666666666656</v>
      </c>
      <c r="Y321" s="87">
        <f t="shared" si="51"/>
        <v>56.319666666666656</v>
      </c>
      <c r="Z321" s="87">
        <f t="shared" si="51"/>
        <v>56.319666666666656</v>
      </c>
      <c r="AA321" s="87">
        <f t="shared" si="51"/>
        <v>56.319666666666656</v>
      </c>
      <c r="AB321" s="87">
        <f t="shared" si="51"/>
        <v>56.319666666666656</v>
      </c>
      <c r="AC321" s="87">
        <f t="shared" si="51"/>
        <v>67.58359999999999</v>
      </c>
      <c r="AD321" s="87">
        <f t="shared" si="51"/>
        <v>63.627486829268285</v>
      </c>
      <c r="AE321" s="87">
        <f t="shared" si="51"/>
        <v>59.902951014872095</v>
      </c>
      <c r="AF321" s="87">
        <f t="shared" si="51"/>
        <v>56.396436809123486</v>
      </c>
      <c r="AG321" s="87">
        <f t="shared" si="51"/>
        <v>54.972284364448655</v>
      </c>
      <c r="AI321" s="149"/>
      <c r="AJ321" s="128"/>
    </row>
    <row r="322" spans="2:36" s="132" customFormat="1" x14ac:dyDescent="0.2">
      <c r="B322" s="86">
        <f>'3. Investeringen'!B319</f>
        <v>305</v>
      </c>
      <c r="C322" s="86" t="str">
        <f>'3. Investeringen'!C319</f>
        <v>Nieuwe investeringen</v>
      </c>
      <c r="D322" s="86" t="str">
        <f>'3. Investeringen'!F319</f>
        <v>TD</v>
      </c>
      <c r="E322" s="121">
        <f>'3. Investeringen'!K319</f>
        <v>2013</v>
      </c>
      <c r="F322" s="173">
        <f>'3. Investeringen'!M319</f>
        <v>55</v>
      </c>
      <c r="G322" s="121">
        <f>'3. Investeringen'!N319</f>
        <v>2013</v>
      </c>
      <c r="H322" s="86">
        <f>'3. Investeringen'!O319</f>
        <v>46364.819999999978</v>
      </c>
      <c r="I322" s="65"/>
      <c r="J322" s="86">
        <f>'6. Investeringen per jaar'!I319</f>
        <v>1</v>
      </c>
      <c r="K322" s="65"/>
      <c r="L322" s="123">
        <f t="shared" si="43"/>
        <v>2068</v>
      </c>
      <c r="M322" s="87">
        <f t="shared" si="44"/>
        <v>39199.347818181799</v>
      </c>
      <c r="N322" s="117">
        <f t="shared" si="45"/>
        <v>46.5</v>
      </c>
      <c r="O322" s="87" t="b">
        <f t="shared" si="46"/>
        <v>0</v>
      </c>
      <c r="P322" s="117">
        <f>INDEX('2. Reguleringsparameters'!$D$44:$E$50,MATCH(C322,'2. Reguleringsparameters'!$B$44:$B$50,0),MATCH(D322,'2. Reguleringsparameters'!$D$43:$E$43,0))</f>
        <v>0.5</v>
      </c>
      <c r="Q322" s="65"/>
      <c r="R322" s="87">
        <f t="shared" si="51"/>
        <v>0</v>
      </c>
      <c r="S322" s="87">
        <f t="shared" si="51"/>
        <v>0</v>
      </c>
      <c r="T322" s="87">
        <f t="shared" si="51"/>
        <v>421.49836363636342</v>
      </c>
      <c r="U322" s="87">
        <f t="shared" si="51"/>
        <v>842.99672727272696</v>
      </c>
      <c r="V322" s="87">
        <f t="shared" si="51"/>
        <v>842.99672727272696</v>
      </c>
      <c r="W322" s="87">
        <f t="shared" si="51"/>
        <v>842.99672727272696</v>
      </c>
      <c r="X322" s="87">
        <f t="shared" si="51"/>
        <v>842.99672727272696</v>
      </c>
      <c r="Y322" s="87">
        <f t="shared" si="51"/>
        <v>842.99672727272696</v>
      </c>
      <c r="Z322" s="87">
        <f t="shared" si="51"/>
        <v>842.99672727272696</v>
      </c>
      <c r="AA322" s="87">
        <f t="shared" si="51"/>
        <v>842.99672727272696</v>
      </c>
      <c r="AB322" s="87">
        <f t="shared" si="51"/>
        <v>842.99672727272696</v>
      </c>
      <c r="AC322" s="87">
        <f t="shared" si="51"/>
        <v>1011.5960727272723</v>
      </c>
      <c r="AD322" s="87">
        <f t="shared" si="51"/>
        <v>985.490367624633</v>
      </c>
      <c r="AE322" s="87">
        <f t="shared" si="51"/>
        <v>960.05835813754572</v>
      </c>
      <c r="AF322" s="87">
        <f t="shared" si="51"/>
        <v>935.28265857270583</v>
      </c>
      <c r="AG322" s="87">
        <f t="shared" si="51"/>
        <v>911.14633189986171</v>
      </c>
      <c r="AI322" s="149"/>
      <c r="AJ322" s="128"/>
    </row>
    <row r="323" spans="2:36" s="132" customFormat="1" x14ac:dyDescent="0.2">
      <c r="B323" s="86">
        <f>'3. Investeringen'!B320</f>
        <v>306</v>
      </c>
      <c r="C323" s="86" t="str">
        <f>'3. Investeringen'!C320</f>
        <v>Nieuwe investeringen</v>
      </c>
      <c r="D323" s="86" t="str">
        <f>'3. Investeringen'!F320</f>
        <v>TD</v>
      </c>
      <c r="E323" s="121">
        <f>'3. Investeringen'!K320</f>
        <v>2013</v>
      </c>
      <c r="F323" s="173">
        <f>'3. Investeringen'!M320</f>
        <v>45</v>
      </c>
      <c r="G323" s="121">
        <f>'3. Investeringen'!N320</f>
        <v>2013</v>
      </c>
      <c r="H323" s="86">
        <f>'3. Investeringen'!O320</f>
        <v>1175291.1900000006</v>
      </c>
      <c r="I323" s="65"/>
      <c r="J323" s="86">
        <f>'6. Investeringen per jaar'!I320</f>
        <v>1</v>
      </c>
      <c r="K323" s="65"/>
      <c r="L323" s="123">
        <f t="shared" si="43"/>
        <v>2058</v>
      </c>
      <c r="M323" s="87">
        <f t="shared" si="44"/>
        <v>953291.74300000048</v>
      </c>
      <c r="N323" s="117">
        <f t="shared" si="45"/>
        <v>36.5</v>
      </c>
      <c r="O323" s="87" t="b">
        <f t="shared" si="46"/>
        <v>0</v>
      </c>
      <c r="P323" s="117">
        <f>INDEX('2. Reguleringsparameters'!$D$44:$E$50,MATCH(C323,'2. Reguleringsparameters'!$B$44:$B$50,0),MATCH(D323,'2. Reguleringsparameters'!$D$43:$E$43,0))</f>
        <v>0.5</v>
      </c>
      <c r="Q323" s="65"/>
      <c r="R323" s="87">
        <f t="shared" si="51"/>
        <v>0</v>
      </c>
      <c r="S323" s="87">
        <f t="shared" si="51"/>
        <v>0</v>
      </c>
      <c r="T323" s="87">
        <f t="shared" si="51"/>
        <v>13058.791000000008</v>
      </c>
      <c r="U323" s="87">
        <f t="shared" si="51"/>
        <v>26117.582000000017</v>
      </c>
      <c r="V323" s="87">
        <f t="shared" si="51"/>
        <v>26117.582000000017</v>
      </c>
      <c r="W323" s="87">
        <f t="shared" si="51"/>
        <v>26117.582000000017</v>
      </c>
      <c r="X323" s="87">
        <f t="shared" si="51"/>
        <v>26117.582000000017</v>
      </c>
      <c r="Y323" s="87">
        <f t="shared" si="51"/>
        <v>26117.582000000017</v>
      </c>
      <c r="Z323" s="87">
        <f t="shared" si="51"/>
        <v>26117.582000000017</v>
      </c>
      <c r="AA323" s="87">
        <f t="shared" si="51"/>
        <v>26117.582000000017</v>
      </c>
      <c r="AB323" s="87">
        <f t="shared" si="51"/>
        <v>26117.582000000017</v>
      </c>
      <c r="AC323" s="87">
        <f t="shared" si="51"/>
        <v>31341.098400000013</v>
      </c>
      <c r="AD323" s="87">
        <f t="shared" si="51"/>
        <v>30310.706123835629</v>
      </c>
      <c r="AE323" s="87">
        <f t="shared" si="51"/>
        <v>29314.189758120483</v>
      </c>
      <c r="AF323" s="87">
        <f t="shared" si="51"/>
        <v>28350.435574291867</v>
      </c>
      <c r="AG323" s="87">
        <f t="shared" si="51"/>
        <v>27418.366459520628</v>
      </c>
      <c r="AI323" s="149"/>
      <c r="AJ323" s="128"/>
    </row>
    <row r="324" spans="2:36" s="132" customFormat="1" x14ac:dyDescent="0.2">
      <c r="B324" s="86">
        <f>'3. Investeringen'!B321</f>
        <v>307</v>
      </c>
      <c r="C324" s="86" t="str">
        <f>'3. Investeringen'!C321</f>
        <v>Nieuwe investeringen</v>
      </c>
      <c r="D324" s="86" t="str">
        <f>'3. Investeringen'!F321</f>
        <v>TD</v>
      </c>
      <c r="E324" s="121">
        <f>'3. Investeringen'!K321</f>
        <v>2013</v>
      </c>
      <c r="F324" s="173">
        <f>'3. Investeringen'!M321</f>
        <v>30</v>
      </c>
      <c r="G324" s="121">
        <f>'3. Investeringen'!N321</f>
        <v>2013</v>
      </c>
      <c r="H324" s="86">
        <f>'3. Investeringen'!O321</f>
        <v>-145.82999999999998</v>
      </c>
      <c r="I324" s="65"/>
      <c r="J324" s="86">
        <f>'6. Investeringen per jaar'!I321</f>
        <v>1</v>
      </c>
      <c r="K324" s="65"/>
      <c r="L324" s="123">
        <f t="shared" si="43"/>
        <v>2043</v>
      </c>
      <c r="M324" s="87">
        <f t="shared" si="44"/>
        <v>-104.51149999999998</v>
      </c>
      <c r="N324" s="117">
        <f t="shared" si="45"/>
        <v>21.5</v>
      </c>
      <c r="O324" s="87" t="b">
        <f t="shared" si="46"/>
        <v>1</v>
      </c>
      <c r="P324" s="117">
        <f>INDEX('2. Reguleringsparameters'!$D$44:$E$50,MATCH(C324,'2. Reguleringsparameters'!$B$44:$B$50,0),MATCH(D324,'2. Reguleringsparameters'!$D$43:$E$43,0))</f>
        <v>0.5</v>
      </c>
      <c r="Q324" s="65"/>
      <c r="R324" s="87">
        <f t="shared" si="51"/>
        <v>0</v>
      </c>
      <c r="S324" s="87">
        <f t="shared" si="51"/>
        <v>0</v>
      </c>
      <c r="T324" s="87">
        <f t="shared" si="51"/>
        <v>-2.4304999999999999</v>
      </c>
      <c r="U324" s="87">
        <f t="shared" si="51"/>
        <v>-4.8609999999999998</v>
      </c>
      <c r="V324" s="87">
        <f t="shared" si="51"/>
        <v>-4.8609999999999998</v>
      </c>
      <c r="W324" s="87">
        <f t="shared" si="51"/>
        <v>-4.8609999999999998</v>
      </c>
      <c r="X324" s="87">
        <f t="shared" si="51"/>
        <v>-4.8609999999999998</v>
      </c>
      <c r="Y324" s="87">
        <f t="shared" si="51"/>
        <v>-4.8609999999999998</v>
      </c>
      <c r="Z324" s="87">
        <f t="shared" si="51"/>
        <v>-4.8609999999999998</v>
      </c>
      <c r="AA324" s="87">
        <f t="shared" si="51"/>
        <v>-4.8609999999999998</v>
      </c>
      <c r="AB324" s="87">
        <f t="shared" si="51"/>
        <v>-4.8609999999999998</v>
      </c>
      <c r="AC324" s="87">
        <f t="shared" si="51"/>
        <v>-5.8331999999999988</v>
      </c>
      <c r="AD324" s="87">
        <f t="shared" si="51"/>
        <v>-5.5076260465116267</v>
      </c>
      <c r="AE324" s="87">
        <f t="shared" si="51"/>
        <v>-5.2002236625202798</v>
      </c>
      <c r="AF324" s="87">
        <f t="shared" si="51"/>
        <v>-4.9099786208912413</v>
      </c>
      <c r="AG324" s="87">
        <f t="shared" si="51"/>
        <v>-4.7463126668615336</v>
      </c>
      <c r="AI324" s="149"/>
      <c r="AJ324" s="128"/>
    </row>
    <row r="325" spans="2:36" s="132" customFormat="1" x14ac:dyDescent="0.2">
      <c r="B325" s="86">
        <f>'3. Investeringen'!B322</f>
        <v>308</v>
      </c>
      <c r="C325" s="86" t="str">
        <f>'3. Investeringen'!C322</f>
        <v>Nieuwe investeringen</v>
      </c>
      <c r="D325" s="86" t="str">
        <f>'3. Investeringen'!F322</f>
        <v>TD</v>
      </c>
      <c r="E325" s="121">
        <f>'3. Investeringen'!K322</f>
        <v>2014</v>
      </c>
      <c r="F325" s="173">
        <f>'3. Investeringen'!M322</f>
        <v>55</v>
      </c>
      <c r="G325" s="121">
        <f>'3. Investeringen'!N322</f>
        <v>2014</v>
      </c>
      <c r="H325" s="86">
        <f>'3. Investeringen'!O322</f>
        <v>-6065.17</v>
      </c>
      <c r="I325" s="65"/>
      <c r="J325" s="86">
        <f>'6. Investeringen per jaar'!I322</f>
        <v>1</v>
      </c>
      <c r="K325" s="65"/>
      <c r="L325" s="123">
        <f t="shared" si="43"/>
        <v>2069</v>
      </c>
      <c r="M325" s="87">
        <f t="shared" si="44"/>
        <v>-5238.1013636363641</v>
      </c>
      <c r="N325" s="117">
        <f t="shared" si="45"/>
        <v>47.5</v>
      </c>
      <c r="O325" s="87" t="b">
        <f t="shared" si="46"/>
        <v>1</v>
      </c>
      <c r="P325" s="117">
        <f>INDEX('2. Reguleringsparameters'!$D$44:$E$50,MATCH(C325,'2. Reguleringsparameters'!$B$44:$B$50,0),MATCH(D325,'2. Reguleringsparameters'!$D$43:$E$43,0))</f>
        <v>0.5</v>
      </c>
      <c r="Q325" s="65"/>
      <c r="R325" s="87">
        <f t="shared" si="51"/>
        <v>0</v>
      </c>
      <c r="S325" s="87">
        <f t="shared" si="51"/>
        <v>0</v>
      </c>
      <c r="T325" s="87">
        <f t="shared" si="51"/>
        <v>0</v>
      </c>
      <c r="U325" s="87">
        <f t="shared" si="51"/>
        <v>-55.137909090909091</v>
      </c>
      <c r="V325" s="87">
        <f t="shared" si="51"/>
        <v>-110.27581818181818</v>
      </c>
      <c r="W325" s="87">
        <f t="shared" si="51"/>
        <v>-110.27581818181818</v>
      </c>
      <c r="X325" s="87">
        <f t="shared" si="51"/>
        <v>-110.27581818181818</v>
      </c>
      <c r="Y325" s="87">
        <f t="shared" si="51"/>
        <v>-110.27581818181818</v>
      </c>
      <c r="Z325" s="87">
        <f t="shared" si="51"/>
        <v>-110.27581818181818</v>
      </c>
      <c r="AA325" s="87">
        <f t="shared" si="51"/>
        <v>-110.27581818181818</v>
      </c>
      <c r="AB325" s="87">
        <f t="shared" si="51"/>
        <v>-110.27581818181818</v>
      </c>
      <c r="AC325" s="87">
        <f t="shared" si="51"/>
        <v>-132.33098181818184</v>
      </c>
      <c r="AD325" s="87">
        <f t="shared" si="51"/>
        <v>-128.98788333014355</v>
      </c>
      <c r="AE325" s="87">
        <f t="shared" si="51"/>
        <v>-125.72924206706624</v>
      </c>
      <c r="AF325" s="87">
        <f t="shared" si="51"/>
        <v>-122.55292437274035</v>
      </c>
      <c r="AG325" s="87">
        <f t="shared" si="51"/>
        <v>-119.45685049385007</v>
      </c>
      <c r="AI325" s="149"/>
      <c r="AJ325" s="128"/>
    </row>
    <row r="326" spans="2:36" s="132" customFormat="1" x14ac:dyDescent="0.2">
      <c r="B326" s="86">
        <f>'3. Investeringen'!B323</f>
        <v>309</v>
      </c>
      <c r="C326" s="86" t="str">
        <f>'3. Investeringen'!C323</f>
        <v>Nieuwe investeringen</v>
      </c>
      <c r="D326" s="86" t="str">
        <f>'3. Investeringen'!F323</f>
        <v>TD</v>
      </c>
      <c r="E326" s="121">
        <f>'3. Investeringen'!K323</f>
        <v>2014</v>
      </c>
      <c r="F326" s="173">
        <f>'3. Investeringen'!M323</f>
        <v>45</v>
      </c>
      <c r="G326" s="121">
        <f>'3. Investeringen'!N323</f>
        <v>2014</v>
      </c>
      <c r="H326" s="86">
        <f>'3. Investeringen'!O323</f>
        <v>844025.8600000008</v>
      </c>
      <c r="I326" s="65"/>
      <c r="J326" s="86">
        <f>'6. Investeringen per jaar'!I323</f>
        <v>1</v>
      </c>
      <c r="K326" s="65"/>
      <c r="L326" s="123">
        <f t="shared" si="43"/>
        <v>2059</v>
      </c>
      <c r="M326" s="87">
        <f t="shared" si="44"/>
        <v>703354.883333334</v>
      </c>
      <c r="N326" s="117">
        <f t="shared" si="45"/>
        <v>37.5</v>
      </c>
      <c r="O326" s="87" t="b">
        <f t="shared" si="46"/>
        <v>0</v>
      </c>
      <c r="P326" s="117">
        <f>INDEX('2. Reguleringsparameters'!$D$44:$E$50,MATCH(C326,'2. Reguleringsparameters'!$B$44:$B$50,0),MATCH(D326,'2. Reguleringsparameters'!$D$43:$E$43,0))</f>
        <v>0.5</v>
      </c>
      <c r="Q326" s="65"/>
      <c r="R326" s="87">
        <f t="shared" si="51"/>
        <v>0</v>
      </c>
      <c r="S326" s="87">
        <f t="shared" si="51"/>
        <v>0</v>
      </c>
      <c r="T326" s="87">
        <f t="shared" si="51"/>
        <v>0</v>
      </c>
      <c r="U326" s="87">
        <f t="shared" si="51"/>
        <v>9378.0651111111201</v>
      </c>
      <c r="V326" s="87">
        <f t="shared" si="51"/>
        <v>18756.13022222224</v>
      </c>
      <c r="W326" s="87">
        <f t="shared" si="51"/>
        <v>18756.13022222224</v>
      </c>
      <c r="X326" s="87">
        <f t="shared" si="51"/>
        <v>18756.13022222224</v>
      </c>
      <c r="Y326" s="87">
        <f t="shared" si="51"/>
        <v>18756.13022222224</v>
      </c>
      <c r="Z326" s="87">
        <f t="shared" si="51"/>
        <v>18756.13022222224</v>
      </c>
      <c r="AA326" s="87">
        <f t="shared" si="51"/>
        <v>18756.13022222224</v>
      </c>
      <c r="AB326" s="87">
        <f t="shared" si="51"/>
        <v>18756.13022222224</v>
      </c>
      <c r="AC326" s="87">
        <f t="shared" si="51"/>
        <v>22507.356266666688</v>
      </c>
      <c r="AD326" s="87">
        <f t="shared" si="51"/>
        <v>21787.120866133355</v>
      </c>
      <c r="AE326" s="87">
        <f t="shared" si="51"/>
        <v>21089.932998417087</v>
      </c>
      <c r="AF326" s="87">
        <f t="shared" si="51"/>
        <v>20415.05514246774</v>
      </c>
      <c r="AG326" s="87">
        <f t="shared" si="51"/>
        <v>19761.773377908776</v>
      </c>
      <c r="AI326" s="149"/>
      <c r="AJ326" s="128"/>
    </row>
    <row r="327" spans="2:36" s="132" customFormat="1" x14ac:dyDescent="0.2">
      <c r="B327" s="86">
        <f>'3. Investeringen'!B324</f>
        <v>310</v>
      </c>
      <c r="C327" s="86" t="str">
        <f>'3. Investeringen'!C324</f>
        <v>Nieuwe investeringen</v>
      </c>
      <c r="D327" s="86" t="str">
        <f>'3. Investeringen'!F324</f>
        <v>TD</v>
      </c>
      <c r="E327" s="121">
        <f>'3. Investeringen'!K324</f>
        <v>2014</v>
      </c>
      <c r="F327" s="173">
        <f>'3. Investeringen'!M324</f>
        <v>30</v>
      </c>
      <c r="G327" s="121">
        <f>'3. Investeringen'!N324</f>
        <v>2014</v>
      </c>
      <c r="H327" s="86">
        <f>'3. Investeringen'!O324</f>
        <v>213.5</v>
      </c>
      <c r="I327" s="65"/>
      <c r="J327" s="86">
        <f>'6. Investeringen per jaar'!I324</f>
        <v>1</v>
      </c>
      <c r="K327" s="65"/>
      <c r="L327" s="123">
        <f t="shared" si="43"/>
        <v>2044</v>
      </c>
      <c r="M327" s="87">
        <f t="shared" si="44"/>
        <v>160.125</v>
      </c>
      <c r="N327" s="117">
        <f t="shared" si="45"/>
        <v>22.5</v>
      </c>
      <c r="O327" s="87" t="b">
        <f t="shared" si="46"/>
        <v>0</v>
      </c>
      <c r="P327" s="117">
        <f>INDEX('2. Reguleringsparameters'!$D$44:$E$50,MATCH(C327,'2. Reguleringsparameters'!$B$44:$B$50,0),MATCH(D327,'2. Reguleringsparameters'!$D$43:$E$43,0))</f>
        <v>0.5</v>
      </c>
      <c r="Q327" s="65"/>
      <c r="R327" s="87">
        <f t="shared" si="51"/>
        <v>0</v>
      </c>
      <c r="S327" s="87">
        <f t="shared" si="51"/>
        <v>0</v>
      </c>
      <c r="T327" s="87">
        <f t="shared" si="51"/>
        <v>0</v>
      </c>
      <c r="U327" s="87">
        <f t="shared" si="51"/>
        <v>3.5583333333333331</v>
      </c>
      <c r="V327" s="87">
        <f t="shared" si="51"/>
        <v>7.1166666666666663</v>
      </c>
      <c r="W327" s="87">
        <f t="shared" si="51"/>
        <v>7.1166666666666663</v>
      </c>
      <c r="X327" s="87">
        <f t="shared" si="51"/>
        <v>7.1166666666666663</v>
      </c>
      <c r="Y327" s="87">
        <f t="shared" si="51"/>
        <v>7.1166666666666663</v>
      </c>
      <c r="Z327" s="87">
        <f t="shared" si="51"/>
        <v>7.1166666666666663</v>
      </c>
      <c r="AA327" s="87">
        <f t="shared" si="51"/>
        <v>7.1166666666666663</v>
      </c>
      <c r="AB327" s="87">
        <f t="shared" si="51"/>
        <v>7.1166666666666663</v>
      </c>
      <c r="AC327" s="87">
        <f t="shared" si="51"/>
        <v>8.5399999999999991</v>
      </c>
      <c r="AD327" s="87">
        <f t="shared" si="51"/>
        <v>8.0845333333333329</v>
      </c>
      <c r="AE327" s="87">
        <f t="shared" si="51"/>
        <v>7.6533582222222227</v>
      </c>
      <c r="AF327" s="87">
        <f t="shared" si="51"/>
        <v>7.2451791170370381</v>
      </c>
      <c r="AG327" s="87">
        <f t="shared" si="51"/>
        <v>6.9514556393193212</v>
      </c>
      <c r="AI327" s="149"/>
      <c r="AJ327" s="128"/>
    </row>
    <row r="328" spans="2:36" s="132" customFormat="1" x14ac:dyDescent="0.2">
      <c r="B328" s="86">
        <f>'3. Investeringen'!B325</f>
        <v>311</v>
      </c>
      <c r="C328" s="86" t="str">
        <f>'3. Investeringen'!C325</f>
        <v>Nieuwe investeringen</v>
      </c>
      <c r="D328" s="86" t="str">
        <f>'3. Investeringen'!F325</f>
        <v>TD</v>
      </c>
      <c r="E328" s="121">
        <f>'3. Investeringen'!K325</f>
        <v>2015</v>
      </c>
      <c r="F328" s="173">
        <f>'3. Investeringen'!M325</f>
        <v>55</v>
      </c>
      <c r="G328" s="121">
        <f>'3. Investeringen'!N325</f>
        <v>2015</v>
      </c>
      <c r="H328" s="86">
        <f>'3. Investeringen'!O325</f>
        <v>46344.3</v>
      </c>
      <c r="I328" s="65"/>
      <c r="J328" s="86">
        <f>'6. Investeringen per jaar'!I325</f>
        <v>1</v>
      </c>
      <c r="K328" s="65"/>
      <c r="L328" s="123">
        <f t="shared" si="43"/>
        <v>2070</v>
      </c>
      <c r="M328" s="87">
        <f t="shared" si="44"/>
        <v>40867.246363636368</v>
      </c>
      <c r="N328" s="117">
        <f t="shared" si="45"/>
        <v>48.5</v>
      </c>
      <c r="O328" s="87" t="b">
        <f t="shared" si="46"/>
        <v>0</v>
      </c>
      <c r="P328" s="117">
        <f>INDEX('2. Reguleringsparameters'!$D$44:$E$50,MATCH(C328,'2. Reguleringsparameters'!$B$44:$B$50,0),MATCH(D328,'2. Reguleringsparameters'!$D$43:$E$43,0))</f>
        <v>0.5</v>
      </c>
      <c r="Q328" s="65"/>
      <c r="R328" s="87">
        <f t="shared" ref="R328:AG337" si="52">$J328*IF($O328,-1,1)*
IF(OR(R$10&gt;$L328,R$10&lt;$E328,$F328=0),0,
IF(R$10&lt;2022,
IF($E328&lt;2011,
VDB(
ABS($H328),
0,
$F328,
R$10-$G328,
IF(R$10-$G328+1&lt;$F328,R$10-$G328+1,$F328),
1),
VDB(
ABS($H328),
0,
$F328,
MAX(0,R$10-$G328-$P328),
IF(R$10-$G328-$P328+1&lt;$F328,R$10-$G328-$P328+1,$F328),
1)),
IF($E328&lt;2022,
VDB(
ABS($M328),
0,
$N328,
R$10-2022,
IF(R$10-2022+1&lt;$N328,R$10-2022+1,$N328),
$G$12),
VDB(
ABS($M328),
0,
$N328,
MAX(0,R$10-2022-$P328),
IF(R$10-2022-$P328+1&lt;$N328,R$10-2022-$P328+1,$N328),
$G$12))
))</f>
        <v>0</v>
      </c>
      <c r="S328" s="87">
        <f t="shared" si="52"/>
        <v>0</v>
      </c>
      <c r="T328" s="87">
        <f t="shared" si="52"/>
        <v>0</v>
      </c>
      <c r="U328" s="87">
        <f t="shared" si="52"/>
        <v>0</v>
      </c>
      <c r="V328" s="87">
        <f t="shared" si="52"/>
        <v>421.31181818181818</v>
      </c>
      <c r="W328" s="87">
        <f t="shared" si="52"/>
        <v>842.62363636363636</v>
      </c>
      <c r="X328" s="87">
        <f t="shared" si="52"/>
        <v>842.62363636363636</v>
      </c>
      <c r="Y328" s="87">
        <f t="shared" si="52"/>
        <v>842.62363636363636</v>
      </c>
      <c r="Z328" s="87">
        <f t="shared" si="52"/>
        <v>842.62363636363636</v>
      </c>
      <c r="AA328" s="87">
        <f t="shared" si="52"/>
        <v>842.62363636363636</v>
      </c>
      <c r="AB328" s="87">
        <f t="shared" si="52"/>
        <v>842.62363636363636</v>
      </c>
      <c r="AC328" s="87">
        <f t="shared" si="52"/>
        <v>1011.1483636363637</v>
      </c>
      <c r="AD328" s="87">
        <f t="shared" si="52"/>
        <v>986.1302597938145</v>
      </c>
      <c r="AE328" s="87">
        <f t="shared" si="52"/>
        <v>961.73116058242124</v>
      </c>
      <c r="AF328" s="87">
        <f t="shared" si="52"/>
        <v>937.93575042368093</v>
      </c>
      <c r="AG328" s="87">
        <f t="shared" si="52"/>
        <v>914.72909268123931</v>
      </c>
      <c r="AI328" s="149"/>
      <c r="AJ328" s="128"/>
    </row>
    <row r="329" spans="2:36" s="132" customFormat="1" x14ac:dyDescent="0.2">
      <c r="B329" s="86">
        <f>'3. Investeringen'!B326</f>
        <v>312</v>
      </c>
      <c r="C329" s="86" t="str">
        <f>'3. Investeringen'!C326</f>
        <v>Nieuwe investeringen</v>
      </c>
      <c r="D329" s="86" t="str">
        <f>'3. Investeringen'!F326</f>
        <v>TD</v>
      </c>
      <c r="E329" s="121">
        <f>'3. Investeringen'!K326</f>
        <v>2015</v>
      </c>
      <c r="F329" s="173">
        <f>'3. Investeringen'!M326</f>
        <v>45</v>
      </c>
      <c r="G329" s="121">
        <f>'3. Investeringen'!N326</f>
        <v>2015</v>
      </c>
      <c r="H329" s="86">
        <f>'3. Investeringen'!O326</f>
        <v>1120576.2800000003</v>
      </c>
      <c r="I329" s="65"/>
      <c r="J329" s="86">
        <f>'6. Investeringen per jaar'!I326</f>
        <v>1</v>
      </c>
      <c r="K329" s="65"/>
      <c r="L329" s="123">
        <f t="shared" si="43"/>
        <v>2060</v>
      </c>
      <c r="M329" s="87">
        <f t="shared" si="44"/>
        <v>958715.26177777804</v>
      </c>
      <c r="N329" s="117">
        <f t="shared" si="45"/>
        <v>38.5</v>
      </c>
      <c r="O329" s="87" t="b">
        <f t="shared" si="46"/>
        <v>0</v>
      </c>
      <c r="P329" s="117">
        <f>INDEX('2. Reguleringsparameters'!$D$44:$E$50,MATCH(C329,'2. Reguleringsparameters'!$B$44:$B$50,0),MATCH(D329,'2. Reguleringsparameters'!$D$43:$E$43,0))</f>
        <v>0.5</v>
      </c>
      <c r="Q329" s="65"/>
      <c r="R329" s="87">
        <f t="shared" si="52"/>
        <v>0</v>
      </c>
      <c r="S329" s="87">
        <f t="shared" si="52"/>
        <v>0</v>
      </c>
      <c r="T329" s="87">
        <f t="shared" si="52"/>
        <v>0</v>
      </c>
      <c r="U329" s="87">
        <f t="shared" si="52"/>
        <v>0</v>
      </c>
      <c r="V329" s="87">
        <f t="shared" si="52"/>
        <v>12450.84755555556</v>
      </c>
      <c r="W329" s="87">
        <f t="shared" si="52"/>
        <v>24901.695111111116</v>
      </c>
      <c r="X329" s="87">
        <f t="shared" si="52"/>
        <v>24901.695111111116</v>
      </c>
      <c r="Y329" s="87">
        <f t="shared" si="52"/>
        <v>24901.695111111116</v>
      </c>
      <c r="Z329" s="87">
        <f t="shared" si="52"/>
        <v>24901.695111111116</v>
      </c>
      <c r="AA329" s="87">
        <f t="shared" si="52"/>
        <v>24901.695111111116</v>
      </c>
      <c r="AB329" s="87">
        <f t="shared" si="52"/>
        <v>24901.695111111116</v>
      </c>
      <c r="AC329" s="87">
        <f t="shared" si="52"/>
        <v>29882.034133333342</v>
      </c>
      <c r="AD329" s="87">
        <f t="shared" si="52"/>
        <v>28950.646056450223</v>
      </c>
      <c r="AE329" s="87">
        <f t="shared" si="52"/>
        <v>28048.288257288139</v>
      </c>
      <c r="AF329" s="87">
        <f t="shared" si="52"/>
        <v>27174.055896022015</v>
      </c>
      <c r="AG329" s="87">
        <f t="shared" si="52"/>
        <v>26327.072335626523</v>
      </c>
      <c r="AI329" s="149"/>
      <c r="AJ329" s="128"/>
    </row>
    <row r="330" spans="2:36" s="132" customFormat="1" x14ac:dyDescent="0.2">
      <c r="B330" s="86">
        <f>'3. Investeringen'!B327</f>
        <v>313</v>
      </c>
      <c r="C330" s="86" t="str">
        <f>'3. Investeringen'!C327</f>
        <v>Nieuwe investeringen</v>
      </c>
      <c r="D330" s="86" t="str">
        <f>'3. Investeringen'!F327</f>
        <v>TD</v>
      </c>
      <c r="E330" s="121">
        <f>'3. Investeringen'!K327</f>
        <v>2015</v>
      </c>
      <c r="F330" s="173">
        <f>'3. Investeringen'!M327</f>
        <v>30</v>
      </c>
      <c r="G330" s="121">
        <f>'3. Investeringen'!N327</f>
        <v>2015</v>
      </c>
      <c r="H330" s="86">
        <f>'3. Investeringen'!O327</f>
        <v>12242.38</v>
      </c>
      <c r="I330" s="65"/>
      <c r="J330" s="86">
        <f>'6. Investeringen per jaar'!I327</f>
        <v>1</v>
      </c>
      <c r="K330" s="65"/>
      <c r="L330" s="123">
        <f t="shared" si="43"/>
        <v>2045</v>
      </c>
      <c r="M330" s="87">
        <f t="shared" si="44"/>
        <v>9589.864333333333</v>
      </c>
      <c r="N330" s="117">
        <f t="shared" si="45"/>
        <v>23.5</v>
      </c>
      <c r="O330" s="87" t="b">
        <f t="shared" si="46"/>
        <v>0</v>
      </c>
      <c r="P330" s="117">
        <f>INDEX('2. Reguleringsparameters'!$D$44:$E$50,MATCH(C330,'2. Reguleringsparameters'!$B$44:$B$50,0),MATCH(D330,'2. Reguleringsparameters'!$D$43:$E$43,0))</f>
        <v>0.5</v>
      </c>
      <c r="Q330" s="65"/>
      <c r="R330" s="87">
        <f t="shared" si="52"/>
        <v>0</v>
      </c>
      <c r="S330" s="87">
        <f t="shared" si="52"/>
        <v>0</v>
      </c>
      <c r="T330" s="87">
        <f t="shared" si="52"/>
        <v>0</v>
      </c>
      <c r="U330" s="87">
        <f t="shared" si="52"/>
        <v>0</v>
      </c>
      <c r="V330" s="87">
        <f t="shared" si="52"/>
        <v>204.03966666666665</v>
      </c>
      <c r="W330" s="87">
        <f t="shared" si="52"/>
        <v>408.0793333333333</v>
      </c>
      <c r="X330" s="87">
        <f t="shared" si="52"/>
        <v>408.0793333333333</v>
      </c>
      <c r="Y330" s="87">
        <f t="shared" si="52"/>
        <v>408.0793333333333</v>
      </c>
      <c r="Z330" s="87">
        <f t="shared" si="52"/>
        <v>408.0793333333333</v>
      </c>
      <c r="AA330" s="87">
        <f t="shared" si="52"/>
        <v>408.0793333333333</v>
      </c>
      <c r="AB330" s="87">
        <f t="shared" si="52"/>
        <v>408.0793333333333</v>
      </c>
      <c r="AC330" s="87">
        <f t="shared" si="52"/>
        <v>489.69519999999994</v>
      </c>
      <c r="AD330" s="87">
        <f t="shared" si="52"/>
        <v>464.68948765957441</v>
      </c>
      <c r="AE330" s="87">
        <f t="shared" si="52"/>
        <v>440.9606627578089</v>
      </c>
      <c r="AF330" s="87">
        <f t="shared" si="52"/>
        <v>418.44352253187827</v>
      </c>
      <c r="AG330" s="87">
        <f t="shared" si="52"/>
        <v>398.77310053251648</v>
      </c>
      <c r="AI330" s="149"/>
      <c r="AJ330" s="128"/>
    </row>
    <row r="331" spans="2:36" s="132" customFormat="1" x14ac:dyDescent="0.2">
      <c r="B331" s="86">
        <f>'3. Investeringen'!B328</f>
        <v>314</v>
      </c>
      <c r="C331" s="86" t="str">
        <f>'3. Investeringen'!C328</f>
        <v>Nieuwe investeringen</v>
      </c>
      <c r="D331" s="86" t="str">
        <f>'3. Investeringen'!F328</f>
        <v>TD</v>
      </c>
      <c r="E331" s="121">
        <f>'3. Investeringen'!K328</f>
        <v>2016</v>
      </c>
      <c r="F331" s="173">
        <f>'3. Investeringen'!M328</f>
        <v>55</v>
      </c>
      <c r="G331" s="121">
        <f>'3. Investeringen'!N328</f>
        <v>2016</v>
      </c>
      <c r="H331" s="86">
        <f>'3. Investeringen'!O328</f>
        <v>184878.84</v>
      </c>
      <c r="I331" s="65"/>
      <c r="J331" s="86">
        <f>'6. Investeringen per jaar'!I328</f>
        <v>1</v>
      </c>
      <c r="K331" s="65"/>
      <c r="L331" s="123">
        <f t="shared" si="43"/>
        <v>2071</v>
      </c>
      <c r="M331" s="87">
        <f t="shared" si="44"/>
        <v>166390.95600000001</v>
      </c>
      <c r="N331" s="117">
        <f t="shared" si="45"/>
        <v>49.5</v>
      </c>
      <c r="O331" s="87" t="b">
        <f t="shared" si="46"/>
        <v>0</v>
      </c>
      <c r="P331" s="117">
        <f>INDEX('2. Reguleringsparameters'!$D$44:$E$50,MATCH(C331,'2. Reguleringsparameters'!$B$44:$B$50,0),MATCH(D331,'2. Reguleringsparameters'!$D$43:$E$43,0))</f>
        <v>0.5</v>
      </c>
      <c r="Q331" s="65"/>
      <c r="R331" s="87">
        <f t="shared" si="52"/>
        <v>0</v>
      </c>
      <c r="S331" s="87">
        <f t="shared" si="52"/>
        <v>0</v>
      </c>
      <c r="T331" s="87">
        <f t="shared" si="52"/>
        <v>0</v>
      </c>
      <c r="U331" s="87">
        <f t="shared" si="52"/>
        <v>0</v>
      </c>
      <c r="V331" s="87">
        <f t="shared" si="52"/>
        <v>0</v>
      </c>
      <c r="W331" s="87">
        <f t="shared" si="52"/>
        <v>1680.7167272727272</v>
      </c>
      <c r="X331" s="87">
        <f t="shared" si="52"/>
        <v>3361.4334545454544</v>
      </c>
      <c r="Y331" s="87">
        <f t="shared" si="52"/>
        <v>3361.4334545454544</v>
      </c>
      <c r="Z331" s="87">
        <f t="shared" si="52"/>
        <v>3361.4334545454544</v>
      </c>
      <c r="AA331" s="87">
        <f t="shared" si="52"/>
        <v>3361.4334545454544</v>
      </c>
      <c r="AB331" s="87">
        <f t="shared" si="52"/>
        <v>3361.4334545454544</v>
      </c>
      <c r="AC331" s="87">
        <f t="shared" si="52"/>
        <v>4033.7201454545457</v>
      </c>
      <c r="AD331" s="87">
        <f t="shared" si="52"/>
        <v>3935.9329904132233</v>
      </c>
      <c r="AE331" s="87">
        <f t="shared" si="52"/>
        <v>3840.5164330698726</v>
      </c>
      <c r="AF331" s="87">
        <f t="shared" si="52"/>
        <v>3747.4130043893911</v>
      </c>
      <c r="AG331" s="87">
        <f t="shared" si="52"/>
        <v>3656.566628525406</v>
      </c>
      <c r="AI331" s="149"/>
      <c r="AJ331" s="128"/>
    </row>
    <row r="332" spans="2:36" s="132" customFormat="1" x14ac:dyDescent="0.2">
      <c r="B332" s="86">
        <f>'3. Investeringen'!B329</f>
        <v>315</v>
      </c>
      <c r="C332" s="86" t="str">
        <f>'3. Investeringen'!C329</f>
        <v>Nieuwe investeringen</v>
      </c>
      <c r="D332" s="86" t="str">
        <f>'3. Investeringen'!F329</f>
        <v>TD</v>
      </c>
      <c r="E332" s="121">
        <f>'3. Investeringen'!K329</f>
        <v>2016</v>
      </c>
      <c r="F332" s="173">
        <f>'3. Investeringen'!M329</f>
        <v>45</v>
      </c>
      <c r="G332" s="121">
        <f>'3. Investeringen'!N329</f>
        <v>2016</v>
      </c>
      <c r="H332" s="86">
        <f>'3. Investeringen'!O329</f>
        <v>1079978.1100000003</v>
      </c>
      <c r="I332" s="65"/>
      <c r="J332" s="86">
        <f>'6. Investeringen per jaar'!I329</f>
        <v>1</v>
      </c>
      <c r="K332" s="65"/>
      <c r="L332" s="123">
        <f t="shared" si="43"/>
        <v>2061</v>
      </c>
      <c r="M332" s="87">
        <f t="shared" si="44"/>
        <v>947980.78544444474</v>
      </c>
      <c r="N332" s="117">
        <f t="shared" si="45"/>
        <v>39.5</v>
      </c>
      <c r="O332" s="87" t="b">
        <f t="shared" si="46"/>
        <v>0</v>
      </c>
      <c r="P332" s="117">
        <f>INDEX('2. Reguleringsparameters'!$D$44:$E$50,MATCH(C332,'2. Reguleringsparameters'!$B$44:$B$50,0),MATCH(D332,'2. Reguleringsparameters'!$D$43:$E$43,0))</f>
        <v>0.5</v>
      </c>
      <c r="Q332" s="65"/>
      <c r="R332" s="87">
        <f t="shared" si="52"/>
        <v>0</v>
      </c>
      <c r="S332" s="87">
        <f t="shared" si="52"/>
        <v>0</v>
      </c>
      <c r="T332" s="87">
        <f t="shared" si="52"/>
        <v>0</v>
      </c>
      <c r="U332" s="87">
        <f t="shared" si="52"/>
        <v>0</v>
      </c>
      <c r="V332" s="87">
        <f t="shared" si="52"/>
        <v>0</v>
      </c>
      <c r="W332" s="87">
        <f t="shared" si="52"/>
        <v>11999.756777777782</v>
      </c>
      <c r="X332" s="87">
        <f t="shared" si="52"/>
        <v>23999.513555555561</v>
      </c>
      <c r="Y332" s="87">
        <f t="shared" si="52"/>
        <v>23999.513555555561</v>
      </c>
      <c r="Z332" s="87">
        <f t="shared" si="52"/>
        <v>23999.513555555561</v>
      </c>
      <c r="AA332" s="87">
        <f t="shared" si="52"/>
        <v>23999.513555555561</v>
      </c>
      <c r="AB332" s="87">
        <f t="shared" si="52"/>
        <v>23999.513555555561</v>
      </c>
      <c r="AC332" s="87">
        <f t="shared" si="52"/>
        <v>28799.416266666674</v>
      </c>
      <c r="AD332" s="87">
        <f t="shared" si="52"/>
        <v>27924.4972914768</v>
      </c>
      <c r="AE332" s="87">
        <f t="shared" si="52"/>
        <v>27076.158133254718</v>
      </c>
      <c r="AF332" s="87">
        <f t="shared" si="52"/>
        <v>26253.591303890018</v>
      </c>
      <c r="AG332" s="87">
        <f t="shared" si="52"/>
        <v>25456.013846556652</v>
      </c>
      <c r="AI332" s="149"/>
      <c r="AJ332" s="128"/>
    </row>
    <row r="333" spans="2:36" s="132" customFormat="1" x14ac:dyDescent="0.2">
      <c r="B333" s="86">
        <f>'3. Investeringen'!B330</f>
        <v>316</v>
      </c>
      <c r="C333" s="86" t="str">
        <f>'3. Investeringen'!C330</f>
        <v>Nieuwe investeringen</v>
      </c>
      <c r="D333" s="86" t="str">
        <f>'3. Investeringen'!F330</f>
        <v>TD</v>
      </c>
      <c r="E333" s="121">
        <f>'3. Investeringen'!K330</f>
        <v>2016</v>
      </c>
      <c r="F333" s="173">
        <f>'3. Investeringen'!M330</f>
        <v>30</v>
      </c>
      <c r="G333" s="121">
        <f>'3. Investeringen'!N330</f>
        <v>2016</v>
      </c>
      <c r="H333" s="86">
        <f>'3. Investeringen'!O330</f>
        <v>439.7099999999997</v>
      </c>
      <c r="I333" s="65"/>
      <c r="J333" s="86">
        <f>'6. Investeringen per jaar'!I330</f>
        <v>1</v>
      </c>
      <c r="K333" s="65"/>
      <c r="L333" s="123">
        <f t="shared" si="43"/>
        <v>2046</v>
      </c>
      <c r="M333" s="87">
        <f t="shared" si="44"/>
        <v>359.09649999999976</v>
      </c>
      <c r="N333" s="117">
        <f t="shared" si="45"/>
        <v>24.5</v>
      </c>
      <c r="O333" s="87" t="b">
        <f t="shared" si="46"/>
        <v>0</v>
      </c>
      <c r="P333" s="117">
        <f>INDEX('2. Reguleringsparameters'!$D$44:$E$50,MATCH(C333,'2. Reguleringsparameters'!$B$44:$B$50,0),MATCH(D333,'2. Reguleringsparameters'!$D$43:$E$43,0))</f>
        <v>0.5</v>
      </c>
      <c r="Q333" s="65"/>
      <c r="R333" s="87">
        <f t="shared" si="52"/>
        <v>0</v>
      </c>
      <c r="S333" s="87">
        <f t="shared" si="52"/>
        <v>0</v>
      </c>
      <c r="T333" s="87">
        <f t="shared" si="52"/>
        <v>0</v>
      </c>
      <c r="U333" s="87">
        <f t="shared" si="52"/>
        <v>0</v>
      </c>
      <c r="V333" s="87">
        <f t="shared" si="52"/>
        <v>0</v>
      </c>
      <c r="W333" s="87">
        <f t="shared" si="52"/>
        <v>7.3284999999999947</v>
      </c>
      <c r="X333" s="87">
        <f t="shared" si="52"/>
        <v>14.656999999999989</v>
      </c>
      <c r="Y333" s="87">
        <f t="shared" si="52"/>
        <v>14.656999999999989</v>
      </c>
      <c r="Z333" s="87">
        <f t="shared" si="52"/>
        <v>14.656999999999989</v>
      </c>
      <c r="AA333" s="87">
        <f t="shared" si="52"/>
        <v>14.656999999999989</v>
      </c>
      <c r="AB333" s="87">
        <f t="shared" si="52"/>
        <v>14.656999999999989</v>
      </c>
      <c r="AC333" s="87">
        <f t="shared" si="52"/>
        <v>17.588399999999986</v>
      </c>
      <c r="AD333" s="87">
        <f t="shared" si="52"/>
        <v>16.726927346938766</v>
      </c>
      <c r="AE333" s="87">
        <f t="shared" si="52"/>
        <v>15.90764927280299</v>
      </c>
      <c r="AF333" s="87">
        <f t="shared" si="52"/>
        <v>15.12849910433917</v>
      </c>
      <c r="AG333" s="87">
        <f t="shared" si="52"/>
        <v>14.387511393106232</v>
      </c>
      <c r="AI333" s="149"/>
      <c r="AJ333" s="128"/>
    </row>
    <row r="334" spans="2:36" s="132" customFormat="1" x14ac:dyDescent="0.2">
      <c r="B334" s="86">
        <f>'3. Investeringen'!B331</f>
        <v>317</v>
      </c>
      <c r="C334" s="86" t="str">
        <f>'3. Investeringen'!C331</f>
        <v>Nieuwe investeringen</v>
      </c>
      <c r="D334" s="86" t="str">
        <f>'3. Investeringen'!F331</f>
        <v>TD</v>
      </c>
      <c r="E334" s="121">
        <f>'3. Investeringen'!K331</f>
        <v>2017</v>
      </c>
      <c r="F334" s="173">
        <f>'3. Investeringen'!M331</f>
        <v>55</v>
      </c>
      <c r="G334" s="121">
        <f>'3. Investeringen'!N331</f>
        <v>2017</v>
      </c>
      <c r="H334" s="86">
        <f>'3. Investeringen'!O331</f>
        <v>594.84</v>
      </c>
      <c r="I334" s="65"/>
      <c r="J334" s="86">
        <f>'6. Investeringen per jaar'!I331</f>
        <v>1</v>
      </c>
      <c r="K334" s="65"/>
      <c r="L334" s="123">
        <f t="shared" si="43"/>
        <v>2072</v>
      </c>
      <c r="M334" s="87">
        <f t="shared" si="44"/>
        <v>546.17127272727271</v>
      </c>
      <c r="N334" s="117">
        <f t="shared" si="45"/>
        <v>50.5</v>
      </c>
      <c r="O334" s="87" t="b">
        <f t="shared" si="46"/>
        <v>0</v>
      </c>
      <c r="P334" s="117">
        <f>INDEX('2. Reguleringsparameters'!$D$44:$E$50,MATCH(C334,'2. Reguleringsparameters'!$B$44:$B$50,0),MATCH(D334,'2. Reguleringsparameters'!$D$43:$E$43,0))</f>
        <v>0.5</v>
      </c>
      <c r="Q334" s="65"/>
      <c r="R334" s="87">
        <f t="shared" si="52"/>
        <v>0</v>
      </c>
      <c r="S334" s="87">
        <f t="shared" si="52"/>
        <v>0</v>
      </c>
      <c r="T334" s="87">
        <f t="shared" si="52"/>
        <v>0</v>
      </c>
      <c r="U334" s="87">
        <f t="shared" si="52"/>
        <v>0</v>
      </c>
      <c r="V334" s="87">
        <f t="shared" si="52"/>
        <v>0</v>
      </c>
      <c r="W334" s="87">
        <f t="shared" si="52"/>
        <v>0</v>
      </c>
      <c r="X334" s="87">
        <f t="shared" si="52"/>
        <v>5.4076363636363638</v>
      </c>
      <c r="Y334" s="87">
        <f t="shared" si="52"/>
        <v>10.815272727272728</v>
      </c>
      <c r="Z334" s="87">
        <f t="shared" si="52"/>
        <v>10.815272727272728</v>
      </c>
      <c r="AA334" s="87">
        <f t="shared" si="52"/>
        <v>10.815272727272728</v>
      </c>
      <c r="AB334" s="87">
        <f t="shared" si="52"/>
        <v>10.815272727272728</v>
      </c>
      <c r="AC334" s="87">
        <f t="shared" si="52"/>
        <v>12.978327272727272</v>
      </c>
      <c r="AD334" s="87">
        <f t="shared" si="52"/>
        <v>12.669931377137713</v>
      </c>
      <c r="AE334" s="87">
        <f t="shared" si="52"/>
        <v>12.368863700849294</v>
      </c>
      <c r="AF334" s="87">
        <f t="shared" si="52"/>
        <v>12.074950107957825</v>
      </c>
      <c r="AG334" s="87">
        <f t="shared" si="52"/>
        <v>11.788020600441996</v>
      </c>
      <c r="AI334" s="149"/>
      <c r="AJ334" s="128"/>
    </row>
    <row r="335" spans="2:36" s="132" customFormat="1" x14ac:dyDescent="0.2">
      <c r="B335" s="86">
        <f>'3. Investeringen'!B332</f>
        <v>318</v>
      </c>
      <c r="C335" s="86" t="str">
        <f>'3. Investeringen'!C332</f>
        <v>Nieuwe investeringen</v>
      </c>
      <c r="D335" s="86" t="str">
        <f>'3. Investeringen'!F332</f>
        <v>TD</v>
      </c>
      <c r="E335" s="121">
        <f>'3. Investeringen'!K332</f>
        <v>2017</v>
      </c>
      <c r="F335" s="173">
        <f>'3. Investeringen'!M332</f>
        <v>45</v>
      </c>
      <c r="G335" s="121">
        <f>'3. Investeringen'!N332</f>
        <v>2017</v>
      </c>
      <c r="H335" s="86">
        <f>'3. Investeringen'!O332</f>
        <v>500454.44</v>
      </c>
      <c r="I335" s="65"/>
      <c r="J335" s="86">
        <f>'6. Investeringen per jaar'!I332</f>
        <v>1</v>
      </c>
      <c r="K335" s="65"/>
      <c r="L335" s="123">
        <f t="shared" si="43"/>
        <v>2062</v>
      </c>
      <c r="M335" s="87">
        <f t="shared" si="44"/>
        <v>450408.99599999998</v>
      </c>
      <c r="N335" s="117">
        <f t="shared" si="45"/>
        <v>40.5</v>
      </c>
      <c r="O335" s="87" t="b">
        <f t="shared" si="46"/>
        <v>0</v>
      </c>
      <c r="P335" s="117">
        <f>INDEX('2. Reguleringsparameters'!$D$44:$E$50,MATCH(C335,'2. Reguleringsparameters'!$B$44:$B$50,0),MATCH(D335,'2. Reguleringsparameters'!$D$43:$E$43,0))</f>
        <v>0.5</v>
      </c>
      <c r="Q335" s="65"/>
      <c r="R335" s="87">
        <f t="shared" si="52"/>
        <v>0</v>
      </c>
      <c r="S335" s="87">
        <f t="shared" si="52"/>
        <v>0</v>
      </c>
      <c r="T335" s="87">
        <f t="shared" si="52"/>
        <v>0</v>
      </c>
      <c r="U335" s="87">
        <f t="shared" si="52"/>
        <v>0</v>
      </c>
      <c r="V335" s="87">
        <f t="shared" si="52"/>
        <v>0</v>
      </c>
      <c r="W335" s="87">
        <f t="shared" si="52"/>
        <v>0</v>
      </c>
      <c r="X335" s="87">
        <f t="shared" si="52"/>
        <v>5560.604888888889</v>
      </c>
      <c r="Y335" s="87">
        <f t="shared" si="52"/>
        <v>11121.209777777778</v>
      </c>
      <c r="Z335" s="87">
        <f t="shared" si="52"/>
        <v>11121.209777777778</v>
      </c>
      <c r="AA335" s="87">
        <f t="shared" si="52"/>
        <v>11121.209777777778</v>
      </c>
      <c r="AB335" s="87">
        <f t="shared" si="52"/>
        <v>11121.209777777778</v>
      </c>
      <c r="AC335" s="87">
        <f t="shared" si="52"/>
        <v>13345.451733333332</v>
      </c>
      <c r="AD335" s="87">
        <f t="shared" si="52"/>
        <v>12950.030941234565</v>
      </c>
      <c r="AE335" s="87">
        <f t="shared" si="52"/>
        <v>12566.326320753542</v>
      </c>
      <c r="AF335" s="87">
        <f t="shared" si="52"/>
        <v>12193.990726064549</v>
      </c>
      <c r="AG335" s="87">
        <f t="shared" si="52"/>
        <v>11832.687297144117</v>
      </c>
      <c r="AI335" s="149"/>
      <c r="AJ335" s="128"/>
    </row>
    <row r="336" spans="2:36" s="132" customFormat="1" x14ac:dyDescent="0.2">
      <c r="B336" s="86">
        <f>'3. Investeringen'!B333</f>
        <v>319</v>
      </c>
      <c r="C336" s="86" t="str">
        <f>'3. Investeringen'!C333</f>
        <v>Nieuwe investeringen</v>
      </c>
      <c r="D336" s="86" t="str">
        <f>'3. Investeringen'!F333</f>
        <v>TD</v>
      </c>
      <c r="E336" s="121">
        <f>'3. Investeringen'!K333</f>
        <v>2017</v>
      </c>
      <c r="F336" s="173">
        <f>'3. Investeringen'!M333</f>
        <v>30</v>
      </c>
      <c r="G336" s="121">
        <f>'3. Investeringen'!N333</f>
        <v>2017</v>
      </c>
      <c r="H336" s="86">
        <f>'3. Investeringen'!O333</f>
        <v>-777.84000000000015</v>
      </c>
      <c r="I336" s="65"/>
      <c r="J336" s="86">
        <f>'6. Investeringen per jaar'!I333</f>
        <v>1</v>
      </c>
      <c r="K336" s="65"/>
      <c r="L336" s="123">
        <f t="shared" si="43"/>
        <v>2047</v>
      </c>
      <c r="M336" s="87">
        <f t="shared" si="44"/>
        <v>-661.1640000000001</v>
      </c>
      <c r="N336" s="117">
        <f t="shared" si="45"/>
        <v>25.5</v>
      </c>
      <c r="O336" s="87" t="b">
        <f t="shared" si="46"/>
        <v>1</v>
      </c>
      <c r="P336" s="117">
        <f>INDEX('2. Reguleringsparameters'!$D$44:$E$50,MATCH(C336,'2. Reguleringsparameters'!$B$44:$B$50,0),MATCH(D336,'2. Reguleringsparameters'!$D$43:$E$43,0))</f>
        <v>0.5</v>
      </c>
      <c r="Q336" s="65"/>
      <c r="R336" s="87">
        <f t="shared" si="52"/>
        <v>0</v>
      </c>
      <c r="S336" s="87">
        <f t="shared" si="52"/>
        <v>0</v>
      </c>
      <c r="T336" s="87">
        <f t="shared" si="52"/>
        <v>0</v>
      </c>
      <c r="U336" s="87">
        <f t="shared" si="52"/>
        <v>0</v>
      </c>
      <c r="V336" s="87">
        <f t="shared" si="52"/>
        <v>0</v>
      </c>
      <c r="W336" s="87">
        <f t="shared" si="52"/>
        <v>0</v>
      </c>
      <c r="X336" s="87">
        <f t="shared" si="52"/>
        <v>-12.964000000000002</v>
      </c>
      <c r="Y336" s="87">
        <f t="shared" si="52"/>
        <v>-25.928000000000004</v>
      </c>
      <c r="Z336" s="87">
        <f t="shared" si="52"/>
        <v>-25.928000000000004</v>
      </c>
      <c r="AA336" s="87">
        <f t="shared" si="52"/>
        <v>-25.928000000000004</v>
      </c>
      <c r="AB336" s="87">
        <f t="shared" si="52"/>
        <v>-25.928000000000004</v>
      </c>
      <c r="AC336" s="87">
        <f t="shared" si="52"/>
        <v>-31.113600000000005</v>
      </c>
      <c r="AD336" s="87">
        <f t="shared" si="52"/>
        <v>-29.649430588235298</v>
      </c>
      <c r="AE336" s="87">
        <f t="shared" si="52"/>
        <v>-28.254163266435988</v>
      </c>
      <c r="AF336" s="87">
        <f t="shared" si="52"/>
        <v>-26.924555583309591</v>
      </c>
      <c r="AG336" s="87">
        <f t="shared" si="52"/>
        <v>-25.657517673506785</v>
      </c>
      <c r="AI336" s="149"/>
      <c r="AJ336" s="128"/>
    </row>
    <row r="337" spans="2:36" s="132" customFormat="1" x14ac:dyDescent="0.2">
      <c r="B337" s="86">
        <f>'3. Investeringen'!B334</f>
        <v>320</v>
      </c>
      <c r="C337" s="86" t="str">
        <f>'3. Investeringen'!C334</f>
        <v>Nieuwe investeringen</v>
      </c>
      <c r="D337" s="86" t="str">
        <f>'3. Investeringen'!F334</f>
        <v>AD</v>
      </c>
      <c r="E337" s="121">
        <f>'3. Investeringen'!K334</f>
        <v>2009</v>
      </c>
      <c r="F337" s="173">
        <f>'3. Investeringen'!M334</f>
        <v>37.5</v>
      </c>
      <c r="G337" s="121">
        <f>'3. Investeringen'!N334</f>
        <v>2011</v>
      </c>
      <c r="H337" s="86">
        <f>'3. Investeringen'!O334</f>
        <v>83258.451923076893</v>
      </c>
      <c r="I337" s="65"/>
      <c r="J337" s="86">
        <f>'6. Investeringen per jaar'!I334</f>
        <v>1</v>
      </c>
      <c r="K337" s="65"/>
      <c r="L337" s="123">
        <f t="shared" si="43"/>
        <v>2048.5</v>
      </c>
      <c r="M337" s="87">
        <f t="shared" si="44"/>
        <v>58835.972692307674</v>
      </c>
      <c r="N337" s="117">
        <f t="shared" si="45"/>
        <v>26.5</v>
      </c>
      <c r="O337" s="87" t="b">
        <f t="shared" si="46"/>
        <v>0</v>
      </c>
      <c r="P337" s="117">
        <f>INDEX('2. Reguleringsparameters'!$D$44:$E$50,MATCH(C337,'2. Reguleringsparameters'!$B$44:$B$50,0),MATCH(D337,'2. Reguleringsparameters'!$D$43:$E$43,0))</f>
        <v>0.5</v>
      </c>
      <c r="Q337" s="65"/>
      <c r="R337" s="87">
        <f t="shared" si="52"/>
        <v>2220.225384615384</v>
      </c>
      <c r="S337" s="87">
        <f t="shared" si="52"/>
        <v>2220.2253846153835</v>
      </c>
      <c r="T337" s="87">
        <f t="shared" si="52"/>
        <v>2220.2253846153835</v>
      </c>
      <c r="U337" s="87">
        <f t="shared" si="52"/>
        <v>2220.2253846153835</v>
      </c>
      <c r="V337" s="87">
        <f t="shared" si="52"/>
        <v>2220.2253846153835</v>
      </c>
      <c r="W337" s="87">
        <f t="shared" si="52"/>
        <v>2220.2253846153835</v>
      </c>
      <c r="X337" s="87">
        <f t="shared" si="52"/>
        <v>2220.2253846153835</v>
      </c>
      <c r="Y337" s="87">
        <f t="shared" si="52"/>
        <v>2220.2253846153835</v>
      </c>
      <c r="Z337" s="87">
        <f t="shared" si="52"/>
        <v>2220.2253846153835</v>
      </c>
      <c r="AA337" s="87">
        <f t="shared" si="52"/>
        <v>2220.2253846153835</v>
      </c>
      <c r="AB337" s="87">
        <f t="shared" si="52"/>
        <v>2220.2253846153835</v>
      </c>
      <c r="AC337" s="87">
        <f t="shared" si="52"/>
        <v>2664.2704615384605</v>
      </c>
      <c r="AD337" s="87">
        <f t="shared" si="52"/>
        <v>2543.6242519593607</v>
      </c>
      <c r="AE337" s="87">
        <f t="shared" si="52"/>
        <v>2428.4412669649746</v>
      </c>
      <c r="AF337" s="87">
        <f t="shared" si="52"/>
        <v>2318.4741152533529</v>
      </c>
      <c r="AG337" s="87">
        <f t="shared" si="52"/>
        <v>2213.4866081475407</v>
      </c>
      <c r="AI337" s="149"/>
      <c r="AJ337" s="128"/>
    </row>
    <row r="338" spans="2:36" s="132" customFormat="1" x14ac:dyDescent="0.2">
      <c r="B338" s="86">
        <f>'3. Investeringen'!B335</f>
        <v>321</v>
      </c>
      <c r="C338" s="86" t="str">
        <f>'3. Investeringen'!C335</f>
        <v>Nieuwe investeringen</v>
      </c>
      <c r="D338" s="86" t="str">
        <f>'3. Investeringen'!F335</f>
        <v>AD</v>
      </c>
      <c r="E338" s="121">
        <f>'3. Investeringen'!K335</f>
        <v>2009</v>
      </c>
      <c r="F338" s="173">
        <f>'3. Investeringen'!M335</f>
        <v>37.5</v>
      </c>
      <c r="G338" s="121">
        <f>'3. Investeringen'!N335</f>
        <v>2011</v>
      </c>
      <c r="H338" s="86">
        <f>'3. Investeringen'!O335</f>
        <v>-288.46153846153845</v>
      </c>
      <c r="I338" s="65"/>
      <c r="J338" s="86">
        <f>'6. Investeringen per jaar'!I335</f>
        <v>1</v>
      </c>
      <c r="K338" s="65"/>
      <c r="L338" s="123">
        <f t="shared" ref="L338:L353" si="53">G338+F338+IF(P338=0,-1,0)</f>
        <v>2048.5</v>
      </c>
      <c r="M338" s="87">
        <f t="shared" ref="M338:M353" si="54">H338-SUM(R338:AB338)</f>
        <v>-203.84615384615384</v>
      </c>
      <c r="N338" s="117">
        <f t="shared" ref="N338:N353" si="55">IF($E338&lt;$G338,
MAX(0,$F338+$G338-2022),
MAX(L338-2022+P338,0)+IF(P338=0,1,0))</f>
        <v>26.5</v>
      </c>
      <c r="O338" s="87" t="b">
        <f t="shared" ref="O338:O353" si="56">H338&lt;0</f>
        <v>1</v>
      </c>
      <c r="P338" s="117">
        <f>INDEX('2. Reguleringsparameters'!$D$44:$E$50,MATCH(C338,'2. Reguleringsparameters'!$B$44:$B$50,0),MATCH(D338,'2. Reguleringsparameters'!$D$43:$E$43,0))</f>
        <v>0.5</v>
      </c>
      <c r="Q338" s="65"/>
      <c r="R338" s="87">
        <f t="shared" ref="R338:AG347" si="57">$J338*IF($O338,-1,1)*
IF(OR(R$10&gt;$L338,R$10&lt;$E338,$F338=0),0,
IF(R$10&lt;2022,
IF($E338&lt;2011,
VDB(
ABS($H338),
0,
$F338,
R$10-$G338,
IF(R$10-$G338+1&lt;$F338,R$10-$G338+1,$F338),
1),
VDB(
ABS($H338),
0,
$F338,
MAX(0,R$10-$G338-$P338),
IF(R$10-$G338-$P338+1&lt;$F338,R$10-$G338-$P338+1,$F338),
1)),
IF($E338&lt;2022,
VDB(
ABS($M338),
0,
$N338,
R$10-2022,
IF(R$10-2022+1&lt;$N338,R$10-2022+1,$N338),
$G$12),
VDB(
ABS($M338),
0,
$N338,
MAX(0,R$10-2022-$P338),
IF(R$10-2022-$P338+1&lt;$N338,R$10-2022-$P338+1,$N338),
$G$12))
))</f>
        <v>-7.6923076923076925</v>
      </c>
      <c r="S338" s="87">
        <f t="shared" si="57"/>
        <v>-7.6923076923076925</v>
      </c>
      <c r="T338" s="87">
        <f t="shared" si="57"/>
        <v>-7.6923076923076925</v>
      </c>
      <c r="U338" s="87">
        <f t="shared" si="57"/>
        <v>-7.6923076923076925</v>
      </c>
      <c r="V338" s="87">
        <f t="shared" si="57"/>
        <v>-7.6923076923076925</v>
      </c>
      <c r="W338" s="87">
        <f t="shared" si="57"/>
        <v>-7.6923076923076925</v>
      </c>
      <c r="X338" s="87">
        <f t="shared" si="57"/>
        <v>-7.6923076923076925</v>
      </c>
      <c r="Y338" s="87">
        <f t="shared" si="57"/>
        <v>-7.6923076923076925</v>
      </c>
      <c r="Z338" s="87">
        <f t="shared" si="57"/>
        <v>-7.6923076923076925</v>
      </c>
      <c r="AA338" s="87">
        <f t="shared" si="57"/>
        <v>-7.6923076923076925</v>
      </c>
      <c r="AB338" s="87">
        <f t="shared" si="57"/>
        <v>-7.6923076923076925</v>
      </c>
      <c r="AC338" s="87">
        <f t="shared" si="57"/>
        <v>-9.2307692307692299</v>
      </c>
      <c r="AD338" s="87">
        <f t="shared" si="57"/>
        <v>-8.812772133526849</v>
      </c>
      <c r="AE338" s="87">
        <f t="shared" si="57"/>
        <v>-8.4137032067256339</v>
      </c>
      <c r="AF338" s="87">
        <f t="shared" si="57"/>
        <v>-8.0327053256663596</v>
      </c>
      <c r="AG338" s="87">
        <f t="shared" si="57"/>
        <v>-7.6689601788437312</v>
      </c>
      <c r="AI338" s="149"/>
      <c r="AJ338" s="128"/>
    </row>
    <row r="339" spans="2:36" s="132" customFormat="1" x14ac:dyDescent="0.2">
      <c r="B339" s="86">
        <f>'3. Investeringen'!B336</f>
        <v>322</v>
      </c>
      <c r="C339" s="86" t="str">
        <f>'3. Investeringen'!C336</f>
        <v>Nieuwe investeringen</v>
      </c>
      <c r="D339" s="86" t="str">
        <f>'3. Investeringen'!F336</f>
        <v>AD</v>
      </c>
      <c r="E339" s="121">
        <f>'3. Investeringen'!K336</f>
        <v>2010</v>
      </c>
      <c r="F339" s="173">
        <f>'3. Investeringen'!M336</f>
        <v>38.5</v>
      </c>
      <c r="G339" s="121">
        <f>'3. Investeringen'!N336</f>
        <v>2011</v>
      </c>
      <c r="H339" s="86">
        <f>'3. Investeringen'!O336</f>
        <v>409717.63179487176</v>
      </c>
      <c r="I339" s="65"/>
      <c r="J339" s="86">
        <f>'6. Investeringen per jaar'!I336</f>
        <v>1</v>
      </c>
      <c r="K339" s="65"/>
      <c r="L339" s="123">
        <f t="shared" si="53"/>
        <v>2049.5</v>
      </c>
      <c r="M339" s="87">
        <f t="shared" si="54"/>
        <v>292655.45128205122</v>
      </c>
      <c r="N339" s="117">
        <f t="shared" si="55"/>
        <v>27.5</v>
      </c>
      <c r="O339" s="87" t="b">
        <f t="shared" si="56"/>
        <v>0</v>
      </c>
      <c r="P339" s="117">
        <f>INDEX('2. Reguleringsparameters'!$D$44:$E$50,MATCH(C339,'2. Reguleringsparameters'!$B$44:$B$50,0),MATCH(D339,'2. Reguleringsparameters'!$D$43:$E$43,0))</f>
        <v>0.5</v>
      </c>
      <c r="Q339" s="65"/>
      <c r="R339" s="87">
        <f t="shared" si="57"/>
        <v>10642.01641025641</v>
      </c>
      <c r="S339" s="87">
        <f t="shared" si="57"/>
        <v>10642.01641025641</v>
      </c>
      <c r="T339" s="87">
        <f t="shared" si="57"/>
        <v>10642.01641025641</v>
      </c>
      <c r="U339" s="87">
        <f t="shared" si="57"/>
        <v>10642.01641025641</v>
      </c>
      <c r="V339" s="87">
        <f t="shared" si="57"/>
        <v>10642.01641025641</v>
      </c>
      <c r="W339" s="87">
        <f t="shared" si="57"/>
        <v>10642.01641025641</v>
      </c>
      <c r="X339" s="87">
        <f t="shared" si="57"/>
        <v>10642.01641025641</v>
      </c>
      <c r="Y339" s="87">
        <f t="shared" si="57"/>
        <v>10642.01641025641</v>
      </c>
      <c r="Z339" s="87">
        <f t="shared" si="57"/>
        <v>10642.01641025641</v>
      </c>
      <c r="AA339" s="87">
        <f t="shared" si="57"/>
        <v>10642.01641025641</v>
      </c>
      <c r="AB339" s="87">
        <f t="shared" si="57"/>
        <v>10642.01641025641</v>
      </c>
      <c r="AC339" s="87">
        <f t="shared" si="57"/>
        <v>12770.419692307689</v>
      </c>
      <c r="AD339" s="87">
        <f t="shared" si="57"/>
        <v>12213.16501482517</v>
      </c>
      <c r="AE339" s="87">
        <f t="shared" si="57"/>
        <v>11680.226905087344</v>
      </c>
      <c r="AF339" s="87">
        <f t="shared" si="57"/>
        <v>11170.544276501714</v>
      </c>
      <c r="AG339" s="87">
        <f t="shared" si="57"/>
        <v>10683.102344436185</v>
      </c>
      <c r="AI339" s="149"/>
      <c r="AJ339" s="128"/>
    </row>
    <row r="340" spans="2:36" s="132" customFormat="1" x14ac:dyDescent="0.2">
      <c r="B340" s="86">
        <f>'3. Investeringen'!B337</f>
        <v>323</v>
      </c>
      <c r="C340" s="86" t="str">
        <f>'3. Investeringen'!C337</f>
        <v>Nieuwe investeringen</v>
      </c>
      <c r="D340" s="86" t="str">
        <f>'3. Investeringen'!F337</f>
        <v>AD</v>
      </c>
      <c r="E340" s="121">
        <f>'3. Investeringen'!K337</f>
        <v>2010</v>
      </c>
      <c r="F340" s="173">
        <f>'3. Investeringen'!M337</f>
        <v>38.5</v>
      </c>
      <c r="G340" s="121">
        <f>'3. Investeringen'!N337</f>
        <v>2011</v>
      </c>
      <c r="H340" s="86">
        <f>'3. Investeringen'!O337</f>
        <v>-59.181410256410246</v>
      </c>
      <c r="I340" s="65"/>
      <c r="J340" s="86">
        <f>'6. Investeringen per jaar'!I337</f>
        <v>1</v>
      </c>
      <c r="K340" s="65"/>
      <c r="L340" s="123">
        <f t="shared" si="53"/>
        <v>2049.5</v>
      </c>
      <c r="M340" s="87">
        <f t="shared" si="54"/>
        <v>-42.272435897435891</v>
      </c>
      <c r="N340" s="117">
        <f t="shared" si="55"/>
        <v>27.5</v>
      </c>
      <c r="O340" s="87" t="b">
        <f t="shared" si="56"/>
        <v>1</v>
      </c>
      <c r="P340" s="117">
        <f>INDEX('2. Reguleringsparameters'!$D$44:$E$50,MATCH(C340,'2. Reguleringsparameters'!$B$44:$B$50,0),MATCH(D340,'2. Reguleringsparameters'!$D$43:$E$43,0))</f>
        <v>0.5</v>
      </c>
      <c r="Q340" s="65"/>
      <c r="R340" s="87">
        <f t="shared" si="57"/>
        <v>-1.537179487179487</v>
      </c>
      <c r="S340" s="87">
        <f t="shared" si="57"/>
        <v>-1.5371794871794868</v>
      </c>
      <c r="T340" s="87">
        <f t="shared" si="57"/>
        <v>-1.5371794871794868</v>
      </c>
      <c r="U340" s="87">
        <f t="shared" si="57"/>
        <v>-1.5371794871794868</v>
      </c>
      <c r="V340" s="87">
        <f t="shared" si="57"/>
        <v>-1.5371794871794868</v>
      </c>
      <c r="W340" s="87">
        <f t="shared" si="57"/>
        <v>-1.5371794871794868</v>
      </c>
      <c r="X340" s="87">
        <f t="shared" si="57"/>
        <v>-1.5371794871794868</v>
      </c>
      <c r="Y340" s="87">
        <f t="shared" si="57"/>
        <v>-1.5371794871794868</v>
      </c>
      <c r="Z340" s="87">
        <f t="shared" si="57"/>
        <v>-1.5371794871794868</v>
      </c>
      <c r="AA340" s="87">
        <f t="shared" si="57"/>
        <v>-1.5371794871794868</v>
      </c>
      <c r="AB340" s="87">
        <f t="shared" si="57"/>
        <v>-1.5371794871794868</v>
      </c>
      <c r="AC340" s="87">
        <f t="shared" si="57"/>
        <v>-1.8446153846153841</v>
      </c>
      <c r="AD340" s="87">
        <f t="shared" si="57"/>
        <v>-1.7641230769230765</v>
      </c>
      <c r="AE340" s="87">
        <f t="shared" si="57"/>
        <v>-1.6871431608391603</v>
      </c>
      <c r="AF340" s="87">
        <f t="shared" si="57"/>
        <v>-1.6135223683661786</v>
      </c>
      <c r="AG340" s="87">
        <f t="shared" si="57"/>
        <v>-1.5431141195647455</v>
      </c>
      <c r="AI340" s="149"/>
      <c r="AJ340" s="128"/>
    </row>
    <row r="341" spans="2:36" s="132" customFormat="1" x14ac:dyDescent="0.2">
      <c r="B341" s="86">
        <f>'3. Investeringen'!B338</f>
        <v>324</v>
      </c>
      <c r="C341" s="86" t="str">
        <f>'3. Investeringen'!C338</f>
        <v>Nieuwe investeringen</v>
      </c>
      <c r="D341" s="86" t="str">
        <f>'3. Investeringen'!F338</f>
        <v>AD</v>
      </c>
      <c r="E341" s="121">
        <f>'3. Investeringen'!K338</f>
        <v>2011</v>
      </c>
      <c r="F341" s="173">
        <f>'3. Investeringen'!M338</f>
        <v>39</v>
      </c>
      <c r="G341" s="121">
        <f>'3. Investeringen'!N338</f>
        <v>2011</v>
      </c>
      <c r="H341" s="86">
        <f>'3. Investeringen'!O338</f>
        <v>347272.75999999995</v>
      </c>
      <c r="I341" s="65"/>
      <c r="J341" s="86">
        <f>'6. Investeringen per jaar'!I338</f>
        <v>1</v>
      </c>
      <c r="K341" s="65"/>
      <c r="L341" s="123">
        <f t="shared" si="53"/>
        <v>2050</v>
      </c>
      <c r="M341" s="87">
        <f t="shared" si="54"/>
        <v>253776.24769230763</v>
      </c>
      <c r="N341" s="117">
        <f t="shared" si="55"/>
        <v>28.5</v>
      </c>
      <c r="O341" s="87" t="b">
        <f t="shared" si="56"/>
        <v>0</v>
      </c>
      <c r="P341" s="117">
        <f>INDEX('2. Reguleringsparameters'!$D$44:$E$50,MATCH(C341,'2. Reguleringsparameters'!$B$44:$B$50,0),MATCH(D341,'2. Reguleringsparameters'!$D$43:$E$43,0))</f>
        <v>0.5</v>
      </c>
      <c r="Q341" s="65"/>
      <c r="R341" s="87">
        <f t="shared" si="57"/>
        <v>4452.2148717948712</v>
      </c>
      <c r="S341" s="87">
        <f t="shared" si="57"/>
        <v>8904.4297435897424</v>
      </c>
      <c r="T341" s="87">
        <f t="shared" si="57"/>
        <v>8904.4297435897424</v>
      </c>
      <c r="U341" s="87">
        <f t="shared" si="57"/>
        <v>8904.4297435897424</v>
      </c>
      <c r="V341" s="87">
        <f t="shared" si="57"/>
        <v>8904.4297435897424</v>
      </c>
      <c r="W341" s="87">
        <f t="shared" si="57"/>
        <v>8904.4297435897424</v>
      </c>
      <c r="X341" s="87">
        <f t="shared" si="57"/>
        <v>8904.4297435897424</v>
      </c>
      <c r="Y341" s="87">
        <f t="shared" si="57"/>
        <v>8904.4297435897424</v>
      </c>
      <c r="Z341" s="87">
        <f t="shared" si="57"/>
        <v>8904.4297435897424</v>
      </c>
      <c r="AA341" s="87">
        <f t="shared" si="57"/>
        <v>8904.4297435897424</v>
      </c>
      <c r="AB341" s="87">
        <f t="shared" si="57"/>
        <v>8904.4297435897424</v>
      </c>
      <c r="AC341" s="87">
        <f t="shared" si="57"/>
        <v>10685.315692307689</v>
      </c>
      <c r="AD341" s="87">
        <f t="shared" si="57"/>
        <v>10235.407663157892</v>
      </c>
      <c r="AE341" s="87">
        <f t="shared" si="57"/>
        <v>9804.4431299722964</v>
      </c>
      <c r="AF341" s="87">
        <f t="shared" si="57"/>
        <v>9391.624471868201</v>
      </c>
      <c r="AG341" s="87">
        <f t="shared" si="57"/>
        <v>8996.187652000066</v>
      </c>
      <c r="AI341" s="149"/>
      <c r="AJ341" s="128"/>
    </row>
    <row r="342" spans="2:36" s="132" customFormat="1" x14ac:dyDescent="0.2">
      <c r="B342" s="86">
        <f>'3. Investeringen'!B339</f>
        <v>325</v>
      </c>
      <c r="C342" s="86" t="str">
        <f>'3. Investeringen'!C339</f>
        <v>Nieuwe investeringen</v>
      </c>
      <c r="D342" s="86" t="str">
        <f>'3. Investeringen'!F339</f>
        <v>AD</v>
      </c>
      <c r="E342" s="121">
        <f>'3. Investeringen'!K339</f>
        <v>2011</v>
      </c>
      <c r="F342" s="173">
        <f>'3. Investeringen'!M339</f>
        <v>39</v>
      </c>
      <c r="G342" s="121">
        <f>'3. Investeringen'!N339</f>
        <v>2011</v>
      </c>
      <c r="H342" s="86">
        <f>'3. Investeringen'!O339</f>
        <v>37672.76</v>
      </c>
      <c r="I342" s="65"/>
      <c r="J342" s="86">
        <f>'6. Investeringen per jaar'!I339</f>
        <v>1</v>
      </c>
      <c r="K342" s="65"/>
      <c r="L342" s="123">
        <f t="shared" si="53"/>
        <v>2050</v>
      </c>
      <c r="M342" s="87">
        <f t="shared" si="54"/>
        <v>27530.093846153846</v>
      </c>
      <c r="N342" s="117">
        <f t="shared" si="55"/>
        <v>28.5</v>
      </c>
      <c r="O342" s="87" t="b">
        <f t="shared" si="56"/>
        <v>0</v>
      </c>
      <c r="P342" s="117">
        <f>INDEX('2. Reguleringsparameters'!$D$44:$E$50,MATCH(C342,'2. Reguleringsparameters'!$B$44:$B$50,0),MATCH(D342,'2. Reguleringsparameters'!$D$43:$E$43,0))</f>
        <v>0.5</v>
      </c>
      <c r="Q342" s="65"/>
      <c r="R342" s="87">
        <f t="shared" si="57"/>
        <v>482.98410256410261</v>
      </c>
      <c r="S342" s="87">
        <f t="shared" si="57"/>
        <v>965.96820512820523</v>
      </c>
      <c r="T342" s="87">
        <f t="shared" si="57"/>
        <v>965.96820512820523</v>
      </c>
      <c r="U342" s="87">
        <f t="shared" si="57"/>
        <v>965.96820512820523</v>
      </c>
      <c r="V342" s="87">
        <f t="shared" si="57"/>
        <v>965.96820512820523</v>
      </c>
      <c r="W342" s="87">
        <f t="shared" si="57"/>
        <v>965.96820512820523</v>
      </c>
      <c r="X342" s="87">
        <f t="shared" si="57"/>
        <v>965.96820512820523</v>
      </c>
      <c r="Y342" s="87">
        <f t="shared" si="57"/>
        <v>965.96820512820523</v>
      </c>
      <c r="Z342" s="87">
        <f t="shared" si="57"/>
        <v>965.96820512820523</v>
      </c>
      <c r="AA342" s="87">
        <f t="shared" si="57"/>
        <v>965.96820512820523</v>
      </c>
      <c r="AB342" s="87">
        <f t="shared" si="57"/>
        <v>965.96820512820523</v>
      </c>
      <c r="AC342" s="87">
        <f t="shared" si="57"/>
        <v>1159.1618461538462</v>
      </c>
      <c r="AD342" s="87">
        <f t="shared" si="57"/>
        <v>1110.3550315789473</v>
      </c>
      <c r="AE342" s="87">
        <f t="shared" si="57"/>
        <v>1063.6032407756234</v>
      </c>
      <c r="AF342" s="87">
        <f t="shared" si="57"/>
        <v>1018.819946427176</v>
      </c>
      <c r="AG342" s="87">
        <f t="shared" si="57"/>
        <v>975.92226447234748</v>
      </c>
      <c r="AI342" s="149"/>
      <c r="AJ342" s="128"/>
    </row>
    <row r="343" spans="2:36" s="132" customFormat="1" x14ac:dyDescent="0.2">
      <c r="B343" s="86">
        <f>'3. Investeringen'!B340</f>
        <v>326</v>
      </c>
      <c r="C343" s="86" t="str">
        <f>'3. Investeringen'!C340</f>
        <v>Nieuwe investeringen</v>
      </c>
      <c r="D343" s="86" t="str">
        <f>'3. Investeringen'!F340</f>
        <v>AD</v>
      </c>
      <c r="E343" s="121">
        <f>'3. Investeringen'!K340</f>
        <v>2012</v>
      </c>
      <c r="F343" s="173">
        <f>'3. Investeringen'!M340</f>
        <v>39</v>
      </c>
      <c r="G343" s="121">
        <f>'3. Investeringen'!N340</f>
        <v>2012</v>
      </c>
      <c r="H343" s="86">
        <f>'3. Investeringen'!O340</f>
        <v>-39521.389999999868</v>
      </c>
      <c r="I343" s="65"/>
      <c r="J343" s="86">
        <f>'6. Investeringen per jaar'!I340</f>
        <v>1</v>
      </c>
      <c r="K343" s="65"/>
      <c r="L343" s="123">
        <f t="shared" si="53"/>
        <v>2051</v>
      </c>
      <c r="M343" s="87">
        <f t="shared" si="54"/>
        <v>-29894.384743589646</v>
      </c>
      <c r="N343" s="117">
        <f t="shared" si="55"/>
        <v>29.5</v>
      </c>
      <c r="O343" s="87" t="b">
        <f t="shared" si="56"/>
        <v>1</v>
      </c>
      <c r="P343" s="117">
        <f>INDEX('2. Reguleringsparameters'!$D$44:$E$50,MATCH(C343,'2. Reguleringsparameters'!$B$44:$B$50,0),MATCH(D343,'2. Reguleringsparameters'!$D$43:$E$43,0))</f>
        <v>0.5</v>
      </c>
      <c r="Q343" s="65"/>
      <c r="R343" s="87">
        <f t="shared" si="57"/>
        <v>0</v>
      </c>
      <c r="S343" s="87">
        <f t="shared" si="57"/>
        <v>-506.68448717948547</v>
      </c>
      <c r="T343" s="87">
        <f t="shared" si="57"/>
        <v>-1013.3689743589711</v>
      </c>
      <c r="U343" s="87">
        <f t="shared" si="57"/>
        <v>-1013.3689743589711</v>
      </c>
      <c r="V343" s="87">
        <f t="shared" si="57"/>
        <v>-1013.3689743589711</v>
      </c>
      <c r="W343" s="87">
        <f t="shared" si="57"/>
        <v>-1013.3689743589711</v>
      </c>
      <c r="X343" s="87">
        <f t="shared" si="57"/>
        <v>-1013.3689743589711</v>
      </c>
      <c r="Y343" s="87">
        <f t="shared" si="57"/>
        <v>-1013.3689743589711</v>
      </c>
      <c r="Z343" s="87">
        <f t="shared" si="57"/>
        <v>-1013.3689743589711</v>
      </c>
      <c r="AA343" s="87">
        <f t="shared" si="57"/>
        <v>-1013.3689743589711</v>
      </c>
      <c r="AB343" s="87">
        <f t="shared" si="57"/>
        <v>-1013.3689743589711</v>
      </c>
      <c r="AC343" s="87">
        <f t="shared" si="57"/>
        <v>-1216.0427692307651</v>
      </c>
      <c r="AD343" s="87">
        <f t="shared" si="57"/>
        <v>-1166.576622685785</v>
      </c>
      <c r="AE343" s="87">
        <f t="shared" si="57"/>
        <v>-1119.1226583731429</v>
      </c>
      <c r="AF343" s="87">
        <f t="shared" si="57"/>
        <v>-1073.5990248122014</v>
      </c>
      <c r="AG343" s="87">
        <f t="shared" si="57"/>
        <v>-1029.927200074078</v>
      </c>
      <c r="AI343" s="149"/>
      <c r="AJ343" s="128"/>
    </row>
    <row r="344" spans="2:36" s="132" customFormat="1" x14ac:dyDescent="0.2">
      <c r="B344" s="86">
        <f>'3. Investeringen'!B341</f>
        <v>327</v>
      </c>
      <c r="C344" s="86" t="str">
        <f>'3. Investeringen'!C341</f>
        <v>Nieuwe investeringen</v>
      </c>
      <c r="D344" s="86" t="str">
        <f>'3. Investeringen'!F341</f>
        <v>AD</v>
      </c>
      <c r="E344" s="121">
        <f>'3. Investeringen'!K341</f>
        <v>2012</v>
      </c>
      <c r="F344" s="173">
        <f>'3. Investeringen'!M341</f>
        <v>39</v>
      </c>
      <c r="G344" s="121">
        <f>'3. Investeringen'!N341</f>
        <v>2012</v>
      </c>
      <c r="H344" s="86">
        <f>'3. Investeringen'!O341</f>
        <v>16206.43</v>
      </c>
      <c r="I344" s="65"/>
      <c r="J344" s="86">
        <f>'6. Investeringen per jaar'!I341</f>
        <v>1</v>
      </c>
      <c r="K344" s="65"/>
      <c r="L344" s="123">
        <f t="shared" si="53"/>
        <v>2051</v>
      </c>
      <c r="M344" s="87">
        <f t="shared" si="54"/>
        <v>12258.709871794872</v>
      </c>
      <c r="N344" s="117">
        <f t="shared" si="55"/>
        <v>29.5</v>
      </c>
      <c r="O344" s="87" t="b">
        <f t="shared" si="56"/>
        <v>0</v>
      </c>
      <c r="P344" s="117">
        <f>INDEX('2. Reguleringsparameters'!$D$44:$E$50,MATCH(C344,'2. Reguleringsparameters'!$B$44:$B$50,0),MATCH(D344,'2. Reguleringsparameters'!$D$43:$E$43,0))</f>
        <v>0.5</v>
      </c>
      <c r="Q344" s="65"/>
      <c r="R344" s="87">
        <f t="shared" si="57"/>
        <v>0</v>
      </c>
      <c r="S344" s="87">
        <f t="shared" si="57"/>
        <v>207.77474358974359</v>
      </c>
      <c r="T344" s="87">
        <f t="shared" si="57"/>
        <v>415.54948717948719</v>
      </c>
      <c r="U344" s="87">
        <f t="shared" si="57"/>
        <v>415.54948717948719</v>
      </c>
      <c r="V344" s="87">
        <f t="shared" si="57"/>
        <v>415.54948717948719</v>
      </c>
      <c r="W344" s="87">
        <f t="shared" si="57"/>
        <v>415.54948717948719</v>
      </c>
      <c r="X344" s="87">
        <f t="shared" si="57"/>
        <v>415.54948717948719</v>
      </c>
      <c r="Y344" s="87">
        <f t="shared" si="57"/>
        <v>415.54948717948719</v>
      </c>
      <c r="Z344" s="87">
        <f t="shared" si="57"/>
        <v>415.54948717948719</v>
      </c>
      <c r="AA344" s="87">
        <f t="shared" si="57"/>
        <v>415.54948717948719</v>
      </c>
      <c r="AB344" s="87">
        <f t="shared" si="57"/>
        <v>415.54948717948719</v>
      </c>
      <c r="AC344" s="87">
        <f t="shared" si="57"/>
        <v>498.65938461538457</v>
      </c>
      <c r="AD344" s="87">
        <f t="shared" si="57"/>
        <v>478.37493507170791</v>
      </c>
      <c r="AE344" s="87">
        <f t="shared" si="57"/>
        <v>458.91561567896048</v>
      </c>
      <c r="AF344" s="87">
        <f t="shared" si="57"/>
        <v>440.24786182083324</v>
      </c>
      <c r="AG344" s="87">
        <f t="shared" si="57"/>
        <v>422.33947422134173</v>
      </c>
      <c r="AI344" s="149"/>
      <c r="AJ344" s="128"/>
    </row>
    <row r="345" spans="2:36" s="132" customFormat="1" x14ac:dyDescent="0.2">
      <c r="B345" s="86">
        <f>'3. Investeringen'!B342</f>
        <v>328</v>
      </c>
      <c r="C345" s="86" t="str">
        <f>'3. Investeringen'!C342</f>
        <v>Nieuwe investeringen</v>
      </c>
      <c r="D345" s="86" t="str">
        <f>'3. Investeringen'!F342</f>
        <v>AD</v>
      </c>
      <c r="E345" s="121">
        <f>'3. Investeringen'!K342</f>
        <v>2013</v>
      </c>
      <c r="F345" s="173">
        <f>'3. Investeringen'!M342</f>
        <v>39</v>
      </c>
      <c r="G345" s="121">
        <f>'3. Investeringen'!N342</f>
        <v>2013</v>
      </c>
      <c r="H345" s="86">
        <f>'3. Investeringen'!O342</f>
        <v>371511.88000000024</v>
      </c>
      <c r="I345" s="65"/>
      <c r="J345" s="86">
        <f>'6. Investeringen per jaar'!I342</f>
        <v>1</v>
      </c>
      <c r="K345" s="65"/>
      <c r="L345" s="123">
        <f t="shared" si="53"/>
        <v>2052</v>
      </c>
      <c r="M345" s="87">
        <f t="shared" si="54"/>
        <v>290541.34205128223</v>
      </c>
      <c r="N345" s="117">
        <f t="shared" si="55"/>
        <v>30.5</v>
      </c>
      <c r="O345" s="87" t="b">
        <f t="shared" si="56"/>
        <v>0</v>
      </c>
      <c r="P345" s="117">
        <f>INDEX('2. Reguleringsparameters'!$D$44:$E$50,MATCH(C345,'2. Reguleringsparameters'!$B$44:$B$50,0),MATCH(D345,'2. Reguleringsparameters'!$D$43:$E$43,0))</f>
        <v>0.5</v>
      </c>
      <c r="Q345" s="65"/>
      <c r="R345" s="87">
        <f t="shared" si="57"/>
        <v>0</v>
      </c>
      <c r="S345" s="87">
        <f t="shared" si="57"/>
        <v>0</v>
      </c>
      <c r="T345" s="87">
        <f t="shared" si="57"/>
        <v>4762.972820512824</v>
      </c>
      <c r="U345" s="87">
        <f t="shared" si="57"/>
        <v>9525.945641025648</v>
      </c>
      <c r="V345" s="87">
        <f t="shared" si="57"/>
        <v>9525.945641025648</v>
      </c>
      <c r="W345" s="87">
        <f t="shared" si="57"/>
        <v>9525.945641025648</v>
      </c>
      <c r="X345" s="87">
        <f t="shared" si="57"/>
        <v>9525.945641025648</v>
      </c>
      <c r="Y345" s="87">
        <f t="shared" si="57"/>
        <v>9525.945641025648</v>
      </c>
      <c r="Z345" s="87">
        <f t="shared" si="57"/>
        <v>9525.945641025648</v>
      </c>
      <c r="AA345" s="87">
        <f t="shared" si="57"/>
        <v>9525.945641025648</v>
      </c>
      <c r="AB345" s="87">
        <f t="shared" si="57"/>
        <v>9525.945641025648</v>
      </c>
      <c r="AC345" s="87">
        <f t="shared" si="57"/>
        <v>11431.134769230775</v>
      </c>
      <c r="AD345" s="87">
        <f t="shared" si="57"/>
        <v>10981.385204539729</v>
      </c>
      <c r="AE345" s="87">
        <f t="shared" si="57"/>
        <v>10549.330704688984</v>
      </c>
      <c r="AF345" s="87">
        <f t="shared" si="57"/>
        <v>10134.275070406138</v>
      </c>
      <c r="AG345" s="87">
        <f t="shared" si="57"/>
        <v>9735.5494938655684</v>
      </c>
      <c r="AI345" s="149"/>
      <c r="AJ345" s="128"/>
    </row>
    <row r="346" spans="2:36" s="132" customFormat="1" x14ac:dyDescent="0.2">
      <c r="B346" s="86">
        <f>'3. Investeringen'!B343</f>
        <v>329</v>
      </c>
      <c r="C346" s="86" t="str">
        <f>'3. Investeringen'!C343</f>
        <v>Nieuwe investeringen</v>
      </c>
      <c r="D346" s="86" t="str">
        <f>'3. Investeringen'!F343</f>
        <v>AD</v>
      </c>
      <c r="E346" s="121">
        <f>'3. Investeringen'!K343</f>
        <v>2013</v>
      </c>
      <c r="F346" s="173">
        <f>'3. Investeringen'!M343</f>
        <v>39</v>
      </c>
      <c r="G346" s="121">
        <f>'3. Investeringen'!N343</f>
        <v>2013</v>
      </c>
      <c r="H346" s="86">
        <f>'3. Investeringen'!O343</f>
        <v>15893.35</v>
      </c>
      <c r="I346" s="65"/>
      <c r="J346" s="86">
        <f>'6. Investeringen per jaar'!I343</f>
        <v>1</v>
      </c>
      <c r="K346" s="65"/>
      <c r="L346" s="123">
        <f t="shared" si="53"/>
        <v>2052</v>
      </c>
      <c r="M346" s="87">
        <f t="shared" si="54"/>
        <v>12429.414743589743</v>
      </c>
      <c r="N346" s="117">
        <f t="shared" si="55"/>
        <v>30.5</v>
      </c>
      <c r="O346" s="87" t="b">
        <f t="shared" si="56"/>
        <v>0</v>
      </c>
      <c r="P346" s="117">
        <f>INDEX('2. Reguleringsparameters'!$D$44:$E$50,MATCH(C346,'2. Reguleringsparameters'!$B$44:$B$50,0),MATCH(D346,'2. Reguleringsparameters'!$D$43:$E$43,0))</f>
        <v>0.5</v>
      </c>
      <c r="Q346" s="65"/>
      <c r="R346" s="87">
        <f t="shared" si="57"/>
        <v>0</v>
      </c>
      <c r="S346" s="87">
        <f t="shared" si="57"/>
        <v>0</v>
      </c>
      <c r="T346" s="87">
        <f t="shared" si="57"/>
        <v>203.76089743589745</v>
      </c>
      <c r="U346" s="87">
        <f t="shared" si="57"/>
        <v>407.5217948717949</v>
      </c>
      <c r="V346" s="87">
        <f t="shared" si="57"/>
        <v>407.5217948717949</v>
      </c>
      <c r="W346" s="87">
        <f t="shared" si="57"/>
        <v>407.5217948717949</v>
      </c>
      <c r="X346" s="87">
        <f t="shared" si="57"/>
        <v>407.5217948717949</v>
      </c>
      <c r="Y346" s="87">
        <f t="shared" si="57"/>
        <v>407.5217948717949</v>
      </c>
      <c r="Z346" s="87">
        <f t="shared" si="57"/>
        <v>407.5217948717949</v>
      </c>
      <c r="AA346" s="87">
        <f t="shared" si="57"/>
        <v>407.5217948717949</v>
      </c>
      <c r="AB346" s="87">
        <f t="shared" si="57"/>
        <v>407.5217948717949</v>
      </c>
      <c r="AC346" s="87">
        <f t="shared" si="57"/>
        <v>489.02615384615376</v>
      </c>
      <c r="AD346" s="87">
        <f t="shared" si="57"/>
        <v>469.7857805800756</v>
      </c>
      <c r="AE346" s="87">
        <f t="shared" si="57"/>
        <v>451.30240560643324</v>
      </c>
      <c r="AF346" s="87">
        <f t="shared" si="57"/>
        <v>433.54624538585227</v>
      </c>
      <c r="AG346" s="87">
        <f t="shared" si="57"/>
        <v>416.48868819034328</v>
      </c>
      <c r="AI346" s="149"/>
      <c r="AJ346" s="128"/>
    </row>
    <row r="347" spans="2:36" s="132" customFormat="1" x14ac:dyDescent="0.2">
      <c r="B347" s="86">
        <f>'3. Investeringen'!B344</f>
        <v>330</v>
      </c>
      <c r="C347" s="86" t="str">
        <f>'3. Investeringen'!C344</f>
        <v>Nieuwe investeringen</v>
      </c>
      <c r="D347" s="86" t="str">
        <f>'3. Investeringen'!F344</f>
        <v>AD</v>
      </c>
      <c r="E347" s="121">
        <f>'3. Investeringen'!K344</f>
        <v>2014</v>
      </c>
      <c r="F347" s="173">
        <f>'3. Investeringen'!M344</f>
        <v>39</v>
      </c>
      <c r="G347" s="121">
        <f>'3. Investeringen'!N344</f>
        <v>2014</v>
      </c>
      <c r="H347" s="86">
        <f>'3. Investeringen'!O344</f>
        <v>150056.60999999981</v>
      </c>
      <c r="I347" s="65"/>
      <c r="J347" s="86">
        <f>'6. Investeringen per jaar'!I344</f>
        <v>1</v>
      </c>
      <c r="K347" s="65"/>
      <c r="L347" s="123">
        <f t="shared" si="53"/>
        <v>2053</v>
      </c>
      <c r="M347" s="87">
        <f t="shared" si="54"/>
        <v>121199.56961538446</v>
      </c>
      <c r="N347" s="117">
        <f t="shared" si="55"/>
        <v>31.5</v>
      </c>
      <c r="O347" s="87" t="b">
        <f t="shared" si="56"/>
        <v>0</v>
      </c>
      <c r="P347" s="117">
        <f>INDEX('2. Reguleringsparameters'!$D$44:$E$50,MATCH(C347,'2. Reguleringsparameters'!$B$44:$B$50,0),MATCH(D347,'2. Reguleringsparameters'!$D$43:$E$43,0))</f>
        <v>0.5</v>
      </c>
      <c r="Q347" s="65"/>
      <c r="R347" s="87">
        <f t="shared" si="57"/>
        <v>0</v>
      </c>
      <c r="S347" s="87">
        <f t="shared" si="57"/>
        <v>0</v>
      </c>
      <c r="T347" s="87">
        <f t="shared" si="57"/>
        <v>0</v>
      </c>
      <c r="U347" s="87">
        <f t="shared" si="57"/>
        <v>1923.80269230769</v>
      </c>
      <c r="V347" s="87">
        <f t="shared" si="57"/>
        <v>3847.60538461538</v>
      </c>
      <c r="W347" s="87">
        <f t="shared" si="57"/>
        <v>3847.60538461538</v>
      </c>
      <c r="X347" s="87">
        <f t="shared" si="57"/>
        <v>3847.60538461538</v>
      </c>
      <c r="Y347" s="87">
        <f t="shared" si="57"/>
        <v>3847.60538461538</v>
      </c>
      <c r="Z347" s="87">
        <f t="shared" si="57"/>
        <v>3847.60538461538</v>
      </c>
      <c r="AA347" s="87">
        <f t="shared" si="57"/>
        <v>3847.60538461538</v>
      </c>
      <c r="AB347" s="87">
        <f t="shared" si="57"/>
        <v>3847.60538461538</v>
      </c>
      <c r="AC347" s="87">
        <f t="shared" si="57"/>
        <v>4617.1264615384553</v>
      </c>
      <c r="AD347" s="87">
        <f t="shared" si="57"/>
        <v>4441.2359296703235</v>
      </c>
      <c r="AE347" s="87">
        <f t="shared" si="57"/>
        <v>4272.045989492407</v>
      </c>
      <c r="AF347" s="87">
        <f t="shared" si="57"/>
        <v>4109.3013803688864</v>
      </c>
      <c r="AG347" s="87">
        <f t="shared" si="57"/>
        <v>3952.756565878643</v>
      </c>
      <c r="AI347" s="149"/>
      <c r="AJ347" s="128"/>
    </row>
    <row r="348" spans="2:36" s="132" customFormat="1" x14ac:dyDescent="0.2">
      <c r="B348" s="86">
        <f>'3. Investeringen'!B345</f>
        <v>331</v>
      </c>
      <c r="C348" s="86" t="str">
        <f>'3. Investeringen'!C345</f>
        <v>Nieuwe investeringen</v>
      </c>
      <c r="D348" s="86" t="str">
        <f>'3. Investeringen'!F345</f>
        <v>AD</v>
      </c>
      <c r="E348" s="121">
        <f>'3. Investeringen'!K345</f>
        <v>2014</v>
      </c>
      <c r="F348" s="173">
        <f>'3. Investeringen'!M345</f>
        <v>39</v>
      </c>
      <c r="G348" s="121">
        <f>'3. Investeringen'!N345</f>
        <v>2014</v>
      </c>
      <c r="H348" s="86">
        <f>'3. Investeringen'!O345</f>
        <v>9308.92</v>
      </c>
      <c r="I348" s="65"/>
      <c r="J348" s="86">
        <f>'6. Investeringen per jaar'!I345</f>
        <v>1</v>
      </c>
      <c r="K348" s="65"/>
      <c r="L348" s="123">
        <f t="shared" si="53"/>
        <v>2053</v>
      </c>
      <c r="M348" s="87">
        <f t="shared" si="54"/>
        <v>7518.7430769230778</v>
      </c>
      <c r="N348" s="117">
        <f t="shared" si="55"/>
        <v>31.5</v>
      </c>
      <c r="O348" s="87" t="b">
        <f t="shared" si="56"/>
        <v>0</v>
      </c>
      <c r="P348" s="117">
        <f>INDEX('2. Reguleringsparameters'!$D$44:$E$50,MATCH(C348,'2. Reguleringsparameters'!$B$44:$B$50,0),MATCH(D348,'2. Reguleringsparameters'!$D$43:$E$43,0))</f>
        <v>0.5</v>
      </c>
      <c r="Q348" s="65"/>
      <c r="R348" s="87">
        <f t="shared" ref="R348:AG363" si="58">$J348*IF($O348,-1,1)*
IF(OR(R$10&gt;$L348,R$10&lt;$E348,$F348=0),0,
IF(R$10&lt;2022,
IF($E348&lt;2011,
VDB(
ABS($H348),
0,
$F348,
R$10-$G348,
IF(R$10-$G348+1&lt;$F348,R$10-$G348+1,$F348),
1),
VDB(
ABS($H348),
0,
$F348,
MAX(0,R$10-$G348-$P348),
IF(R$10-$G348-$P348+1&lt;$F348,R$10-$G348-$P348+1,$F348),
1)),
IF($E348&lt;2022,
VDB(
ABS($M348),
0,
$N348,
R$10-2022,
IF(R$10-2022+1&lt;$N348,R$10-2022+1,$N348),
$G$12),
VDB(
ABS($M348),
0,
$N348,
MAX(0,R$10-2022-$P348),
IF(R$10-2022-$P348+1&lt;$N348,R$10-2022-$P348+1,$N348),
$G$12))
))</f>
        <v>0</v>
      </c>
      <c r="S348" s="87">
        <f t="shared" si="58"/>
        <v>0</v>
      </c>
      <c r="T348" s="87">
        <f t="shared" si="58"/>
        <v>0</v>
      </c>
      <c r="U348" s="87">
        <f t="shared" si="58"/>
        <v>119.3451282051282</v>
      </c>
      <c r="V348" s="87">
        <f t="shared" si="58"/>
        <v>238.69025641025641</v>
      </c>
      <c r="W348" s="87">
        <f t="shared" si="58"/>
        <v>238.69025641025641</v>
      </c>
      <c r="X348" s="87">
        <f t="shared" si="58"/>
        <v>238.69025641025641</v>
      </c>
      <c r="Y348" s="87">
        <f t="shared" si="58"/>
        <v>238.69025641025641</v>
      </c>
      <c r="Z348" s="87">
        <f t="shared" si="58"/>
        <v>238.69025641025641</v>
      </c>
      <c r="AA348" s="87">
        <f t="shared" si="58"/>
        <v>238.69025641025641</v>
      </c>
      <c r="AB348" s="87">
        <f t="shared" si="58"/>
        <v>238.69025641025641</v>
      </c>
      <c r="AC348" s="87">
        <f t="shared" si="58"/>
        <v>286.42830769230767</v>
      </c>
      <c r="AD348" s="87">
        <f t="shared" si="58"/>
        <v>275.51675311355314</v>
      </c>
      <c r="AE348" s="87">
        <f t="shared" si="58"/>
        <v>265.02087680446539</v>
      </c>
      <c r="AF348" s="87">
        <f t="shared" si="58"/>
        <v>254.92484340239051</v>
      </c>
      <c r="AG348" s="87">
        <f t="shared" si="58"/>
        <v>245.21342079658515</v>
      </c>
      <c r="AI348" s="149"/>
      <c r="AJ348" s="128"/>
    </row>
    <row r="349" spans="2:36" s="132" customFormat="1" x14ac:dyDescent="0.2">
      <c r="B349" s="86">
        <f>'3. Investeringen'!B346</f>
        <v>332</v>
      </c>
      <c r="C349" s="86" t="str">
        <f>'3. Investeringen'!C346</f>
        <v>Nieuwe investeringen</v>
      </c>
      <c r="D349" s="86" t="str">
        <f>'3. Investeringen'!F346</f>
        <v>AD</v>
      </c>
      <c r="E349" s="121">
        <f>'3. Investeringen'!K346</f>
        <v>2015</v>
      </c>
      <c r="F349" s="173">
        <f>'3. Investeringen'!M346</f>
        <v>39</v>
      </c>
      <c r="G349" s="121">
        <f>'3. Investeringen'!N346</f>
        <v>2015</v>
      </c>
      <c r="H349" s="86">
        <f>'3. Investeringen'!O346</f>
        <v>131469.78</v>
      </c>
      <c r="I349" s="65"/>
      <c r="J349" s="86">
        <f>'6. Investeringen per jaar'!I346</f>
        <v>1</v>
      </c>
      <c r="K349" s="65"/>
      <c r="L349" s="123">
        <f t="shared" si="53"/>
        <v>2054</v>
      </c>
      <c r="M349" s="87">
        <f t="shared" si="54"/>
        <v>109558.15</v>
      </c>
      <c r="N349" s="117">
        <f t="shared" si="55"/>
        <v>32.5</v>
      </c>
      <c r="O349" s="87" t="b">
        <f t="shared" si="56"/>
        <v>0</v>
      </c>
      <c r="P349" s="117">
        <f>INDEX('2. Reguleringsparameters'!$D$44:$E$50,MATCH(C349,'2. Reguleringsparameters'!$B$44:$B$50,0),MATCH(D349,'2. Reguleringsparameters'!$D$43:$E$43,0))</f>
        <v>0.5</v>
      </c>
      <c r="Q349" s="65"/>
      <c r="R349" s="87">
        <f t="shared" si="58"/>
        <v>0</v>
      </c>
      <c r="S349" s="87">
        <f t="shared" si="58"/>
        <v>0</v>
      </c>
      <c r="T349" s="87">
        <f t="shared" si="58"/>
        <v>0</v>
      </c>
      <c r="U349" s="87">
        <f t="shared" si="58"/>
        <v>0</v>
      </c>
      <c r="V349" s="87">
        <f t="shared" si="58"/>
        <v>1685.51</v>
      </c>
      <c r="W349" s="87">
        <f t="shared" si="58"/>
        <v>3371.02</v>
      </c>
      <c r="X349" s="87">
        <f t="shared" si="58"/>
        <v>3371.02</v>
      </c>
      <c r="Y349" s="87">
        <f t="shared" si="58"/>
        <v>3371.02</v>
      </c>
      <c r="Z349" s="87">
        <f t="shared" si="58"/>
        <v>3371.02</v>
      </c>
      <c r="AA349" s="87">
        <f t="shared" si="58"/>
        <v>3371.02</v>
      </c>
      <c r="AB349" s="87">
        <f t="shared" si="58"/>
        <v>3371.02</v>
      </c>
      <c r="AC349" s="87">
        <f t="shared" si="58"/>
        <v>4045.2239999999993</v>
      </c>
      <c r="AD349" s="87">
        <f t="shared" si="58"/>
        <v>3895.8618830769224</v>
      </c>
      <c r="AE349" s="87">
        <f t="shared" si="58"/>
        <v>3752.0146750863896</v>
      </c>
      <c r="AF349" s="87">
        <f t="shared" si="58"/>
        <v>3613.4787486216615</v>
      </c>
      <c r="AG349" s="87">
        <f t="shared" si="58"/>
        <v>3480.0579948263999</v>
      </c>
      <c r="AI349" s="149"/>
      <c r="AJ349" s="128"/>
    </row>
    <row r="350" spans="2:36" s="132" customFormat="1" x14ac:dyDescent="0.2">
      <c r="B350" s="86">
        <f>'3. Investeringen'!B347</f>
        <v>333</v>
      </c>
      <c r="C350" s="86" t="str">
        <f>'3. Investeringen'!C347</f>
        <v>Nieuwe investeringen</v>
      </c>
      <c r="D350" s="86" t="str">
        <f>'3. Investeringen'!F347</f>
        <v>AD</v>
      </c>
      <c r="E350" s="121">
        <f>'3. Investeringen'!K347</f>
        <v>2015</v>
      </c>
      <c r="F350" s="173">
        <f>'3. Investeringen'!M347</f>
        <v>39</v>
      </c>
      <c r="G350" s="121">
        <f>'3. Investeringen'!N347</f>
        <v>2015</v>
      </c>
      <c r="H350" s="86">
        <f>'3. Investeringen'!O347</f>
        <v>20022.75</v>
      </c>
      <c r="I350" s="65"/>
      <c r="J350" s="86">
        <f>'6. Investeringen per jaar'!I347</f>
        <v>1</v>
      </c>
      <c r="K350" s="65"/>
      <c r="L350" s="123">
        <f t="shared" si="53"/>
        <v>2054</v>
      </c>
      <c r="M350" s="87">
        <f t="shared" si="54"/>
        <v>16685.625</v>
      </c>
      <c r="N350" s="117">
        <f t="shared" si="55"/>
        <v>32.5</v>
      </c>
      <c r="O350" s="87" t="b">
        <f t="shared" si="56"/>
        <v>0</v>
      </c>
      <c r="P350" s="117">
        <f>INDEX('2. Reguleringsparameters'!$D$44:$E$50,MATCH(C350,'2. Reguleringsparameters'!$B$44:$B$50,0),MATCH(D350,'2. Reguleringsparameters'!$D$43:$E$43,0))</f>
        <v>0.5</v>
      </c>
      <c r="Q350" s="65"/>
      <c r="R350" s="87">
        <f t="shared" si="58"/>
        <v>0</v>
      </c>
      <c r="S350" s="87">
        <f t="shared" si="58"/>
        <v>0</v>
      </c>
      <c r="T350" s="87">
        <f t="shared" si="58"/>
        <v>0</v>
      </c>
      <c r="U350" s="87">
        <f t="shared" si="58"/>
        <v>0</v>
      </c>
      <c r="V350" s="87">
        <f t="shared" si="58"/>
        <v>256.70192307692309</v>
      </c>
      <c r="W350" s="87">
        <f t="shared" si="58"/>
        <v>513.40384615384619</v>
      </c>
      <c r="X350" s="87">
        <f t="shared" si="58"/>
        <v>513.40384615384619</v>
      </c>
      <c r="Y350" s="87">
        <f t="shared" si="58"/>
        <v>513.40384615384619</v>
      </c>
      <c r="Z350" s="87">
        <f t="shared" si="58"/>
        <v>513.40384615384619</v>
      </c>
      <c r="AA350" s="87">
        <f t="shared" si="58"/>
        <v>513.40384615384619</v>
      </c>
      <c r="AB350" s="87">
        <f t="shared" si="58"/>
        <v>513.40384615384619</v>
      </c>
      <c r="AC350" s="87">
        <f t="shared" si="58"/>
        <v>616.08461538461529</v>
      </c>
      <c r="AD350" s="87">
        <f t="shared" si="58"/>
        <v>593.33687573964494</v>
      </c>
      <c r="AE350" s="87">
        <f t="shared" si="58"/>
        <v>571.42905263541184</v>
      </c>
      <c r="AF350" s="87">
        <f t="shared" si="58"/>
        <v>550.33013376887357</v>
      </c>
      <c r="AG350" s="87">
        <f t="shared" si="58"/>
        <v>530.01025190663825</v>
      </c>
      <c r="AI350" s="149"/>
      <c r="AJ350" s="128"/>
    </row>
    <row r="351" spans="2:36" s="132" customFormat="1" x14ac:dyDescent="0.2">
      <c r="B351" s="86">
        <f>'3. Investeringen'!B348</f>
        <v>334</v>
      </c>
      <c r="C351" s="86" t="str">
        <f>'3. Investeringen'!C348</f>
        <v>Nieuwe investeringen</v>
      </c>
      <c r="D351" s="86" t="str">
        <f>'3. Investeringen'!F348</f>
        <v>AD</v>
      </c>
      <c r="E351" s="121">
        <f>'3. Investeringen'!K348</f>
        <v>2016</v>
      </c>
      <c r="F351" s="173">
        <f>'3. Investeringen'!M348</f>
        <v>39</v>
      </c>
      <c r="G351" s="121">
        <f>'3. Investeringen'!N348</f>
        <v>2016</v>
      </c>
      <c r="H351" s="86">
        <f>'3. Investeringen'!O348</f>
        <v>118622.19999999998</v>
      </c>
      <c r="I351" s="65"/>
      <c r="J351" s="86">
        <f>'6. Investeringen per jaar'!I348</f>
        <v>1</v>
      </c>
      <c r="K351" s="65"/>
      <c r="L351" s="123">
        <f t="shared" si="53"/>
        <v>2055</v>
      </c>
      <c r="M351" s="87">
        <f t="shared" si="54"/>
        <v>101893.42820512819</v>
      </c>
      <c r="N351" s="117">
        <f t="shared" si="55"/>
        <v>33.5</v>
      </c>
      <c r="O351" s="87" t="b">
        <f t="shared" si="56"/>
        <v>0</v>
      </c>
      <c r="P351" s="117">
        <f>INDEX('2. Reguleringsparameters'!$D$44:$E$50,MATCH(C351,'2. Reguleringsparameters'!$B$44:$B$50,0),MATCH(D351,'2. Reguleringsparameters'!$D$43:$E$43,0))</f>
        <v>0.5</v>
      </c>
      <c r="Q351" s="65"/>
      <c r="R351" s="87">
        <f t="shared" si="58"/>
        <v>0</v>
      </c>
      <c r="S351" s="87">
        <f t="shared" si="58"/>
        <v>0</v>
      </c>
      <c r="T351" s="87">
        <f t="shared" si="58"/>
        <v>0</v>
      </c>
      <c r="U351" s="87">
        <f t="shared" si="58"/>
        <v>0</v>
      </c>
      <c r="V351" s="87">
        <f t="shared" si="58"/>
        <v>0</v>
      </c>
      <c r="W351" s="87">
        <f t="shared" si="58"/>
        <v>1520.7974358974357</v>
      </c>
      <c r="X351" s="87">
        <f t="shared" si="58"/>
        <v>3041.5948717948713</v>
      </c>
      <c r="Y351" s="87">
        <f t="shared" si="58"/>
        <v>3041.5948717948713</v>
      </c>
      <c r="Z351" s="87">
        <f t="shared" si="58"/>
        <v>3041.5948717948713</v>
      </c>
      <c r="AA351" s="87">
        <f t="shared" si="58"/>
        <v>3041.5948717948713</v>
      </c>
      <c r="AB351" s="87">
        <f t="shared" si="58"/>
        <v>3041.5948717948713</v>
      </c>
      <c r="AC351" s="87">
        <f t="shared" si="58"/>
        <v>3649.913846153846</v>
      </c>
      <c r="AD351" s="87">
        <f t="shared" si="58"/>
        <v>3519.1706636050517</v>
      </c>
      <c r="AE351" s="87">
        <f t="shared" si="58"/>
        <v>3393.1108189386018</v>
      </c>
      <c r="AF351" s="87">
        <f t="shared" si="58"/>
        <v>3271.5665507975177</v>
      </c>
      <c r="AG351" s="87">
        <f t="shared" si="58"/>
        <v>3154.3761071868603</v>
      </c>
      <c r="AI351" s="149"/>
      <c r="AJ351" s="128"/>
    </row>
    <row r="352" spans="2:36" s="132" customFormat="1" x14ac:dyDescent="0.2">
      <c r="B352" s="86">
        <f>'3. Investeringen'!B349</f>
        <v>335</v>
      </c>
      <c r="C352" s="86" t="str">
        <f>'3. Investeringen'!C349</f>
        <v>Nieuwe investeringen</v>
      </c>
      <c r="D352" s="86" t="str">
        <f>'3. Investeringen'!F349</f>
        <v>AD</v>
      </c>
      <c r="E352" s="121">
        <f>'3. Investeringen'!K349</f>
        <v>2016</v>
      </c>
      <c r="F352" s="173">
        <f>'3. Investeringen'!M349</f>
        <v>39</v>
      </c>
      <c r="G352" s="121">
        <f>'3. Investeringen'!N349</f>
        <v>2016</v>
      </c>
      <c r="H352" s="86">
        <f>'3. Investeringen'!O349</f>
        <v>4892.71</v>
      </c>
      <c r="I352" s="65"/>
      <c r="J352" s="86">
        <f>'6. Investeringen per jaar'!I349</f>
        <v>1</v>
      </c>
      <c r="K352" s="65"/>
      <c r="L352" s="123">
        <f t="shared" si="53"/>
        <v>2055</v>
      </c>
      <c r="M352" s="87">
        <f t="shared" si="54"/>
        <v>4202.7124358974361</v>
      </c>
      <c r="N352" s="117">
        <f t="shared" si="55"/>
        <v>33.5</v>
      </c>
      <c r="O352" s="87" t="b">
        <f t="shared" si="56"/>
        <v>0</v>
      </c>
      <c r="P352" s="117">
        <f>INDEX('2. Reguleringsparameters'!$D$44:$E$50,MATCH(C352,'2. Reguleringsparameters'!$B$44:$B$50,0),MATCH(D352,'2. Reguleringsparameters'!$D$43:$E$43,0))</f>
        <v>0.5</v>
      </c>
      <c r="Q352" s="65"/>
      <c r="R352" s="87">
        <f t="shared" si="58"/>
        <v>0</v>
      </c>
      <c r="S352" s="87">
        <f t="shared" si="58"/>
        <v>0</v>
      </c>
      <c r="T352" s="87">
        <f t="shared" si="58"/>
        <v>0</v>
      </c>
      <c r="U352" s="87">
        <f t="shared" si="58"/>
        <v>0</v>
      </c>
      <c r="V352" s="87">
        <f t="shared" si="58"/>
        <v>0</v>
      </c>
      <c r="W352" s="87">
        <f t="shared" si="58"/>
        <v>62.727051282051285</v>
      </c>
      <c r="X352" s="87">
        <f t="shared" si="58"/>
        <v>125.45410256410257</v>
      </c>
      <c r="Y352" s="87">
        <f t="shared" si="58"/>
        <v>125.45410256410257</v>
      </c>
      <c r="Z352" s="87">
        <f t="shared" si="58"/>
        <v>125.45410256410257</v>
      </c>
      <c r="AA352" s="87">
        <f t="shared" si="58"/>
        <v>125.45410256410257</v>
      </c>
      <c r="AB352" s="87">
        <f t="shared" si="58"/>
        <v>125.45410256410257</v>
      </c>
      <c r="AC352" s="87">
        <f t="shared" si="58"/>
        <v>150.54492307692308</v>
      </c>
      <c r="AD352" s="87">
        <f t="shared" si="58"/>
        <v>145.15226911595869</v>
      </c>
      <c r="AE352" s="87">
        <f t="shared" si="58"/>
        <v>139.95278484911839</v>
      </c>
      <c r="AF352" s="87">
        <f t="shared" si="58"/>
        <v>134.93955076497085</v>
      </c>
      <c r="AG352" s="87">
        <f t="shared" si="58"/>
        <v>130.10589521518085</v>
      </c>
      <c r="AI352" s="149"/>
      <c r="AJ352" s="128"/>
    </row>
    <row r="353" spans="2:36" s="132" customFormat="1" x14ac:dyDescent="0.2">
      <c r="B353" s="86">
        <f>'3. Investeringen'!B350</f>
        <v>336</v>
      </c>
      <c r="C353" s="86" t="str">
        <f>'3. Investeringen'!C350</f>
        <v>Nieuwe investeringen</v>
      </c>
      <c r="D353" s="86" t="str">
        <f>'3. Investeringen'!F350</f>
        <v>AD</v>
      </c>
      <c r="E353" s="121">
        <f>'3. Investeringen'!K350</f>
        <v>2017</v>
      </c>
      <c r="F353" s="173">
        <f>'3. Investeringen'!M350</f>
        <v>39</v>
      </c>
      <c r="G353" s="121">
        <f>'3. Investeringen'!N350</f>
        <v>2017</v>
      </c>
      <c r="H353" s="86">
        <f>'3. Investeringen'!O350</f>
        <v>72408.509999999995</v>
      </c>
      <c r="I353" s="65"/>
      <c r="J353" s="86">
        <f>'6. Investeringen per jaar'!I350</f>
        <v>1</v>
      </c>
      <c r="K353" s="65"/>
      <c r="L353" s="123">
        <f t="shared" si="53"/>
        <v>2056</v>
      </c>
      <c r="M353" s="87">
        <f t="shared" si="54"/>
        <v>64053.681923076918</v>
      </c>
      <c r="N353" s="117">
        <f t="shared" si="55"/>
        <v>34.5</v>
      </c>
      <c r="O353" s="87" t="b">
        <f t="shared" si="56"/>
        <v>0</v>
      </c>
      <c r="P353" s="117">
        <f>INDEX('2. Reguleringsparameters'!$D$44:$E$50,MATCH(C353,'2. Reguleringsparameters'!$B$44:$B$50,0),MATCH(D353,'2. Reguleringsparameters'!$D$43:$E$43,0))</f>
        <v>0.5</v>
      </c>
      <c r="Q353" s="65"/>
      <c r="R353" s="87">
        <f t="shared" si="58"/>
        <v>0</v>
      </c>
      <c r="S353" s="87">
        <f t="shared" si="58"/>
        <v>0</v>
      </c>
      <c r="T353" s="87">
        <f t="shared" si="58"/>
        <v>0</v>
      </c>
      <c r="U353" s="87">
        <f t="shared" si="58"/>
        <v>0</v>
      </c>
      <c r="V353" s="87">
        <f t="shared" si="58"/>
        <v>0</v>
      </c>
      <c r="W353" s="87">
        <f t="shared" si="58"/>
        <v>0</v>
      </c>
      <c r="X353" s="87">
        <f t="shared" si="58"/>
        <v>928.31423076923068</v>
      </c>
      <c r="Y353" s="87">
        <f t="shared" si="58"/>
        <v>1856.6284615384614</v>
      </c>
      <c r="Z353" s="87">
        <f t="shared" si="58"/>
        <v>1856.6284615384614</v>
      </c>
      <c r="AA353" s="87">
        <f t="shared" si="58"/>
        <v>1856.6284615384614</v>
      </c>
      <c r="AB353" s="87">
        <f t="shared" si="58"/>
        <v>1856.6284615384614</v>
      </c>
      <c r="AC353" s="87">
        <f t="shared" si="58"/>
        <v>2227.9541538461535</v>
      </c>
      <c r="AD353" s="87">
        <f t="shared" si="58"/>
        <v>2150.4600963210701</v>
      </c>
      <c r="AE353" s="87">
        <f t="shared" si="58"/>
        <v>2075.6614842751196</v>
      </c>
      <c r="AF353" s="87">
        <f t="shared" si="58"/>
        <v>2003.4645630829416</v>
      </c>
      <c r="AG353" s="87">
        <f t="shared" si="58"/>
        <v>1933.7788391496219</v>
      </c>
      <c r="AI353" s="149"/>
      <c r="AJ353" s="128"/>
    </row>
    <row r="354" spans="2:36" s="132" customFormat="1" x14ac:dyDescent="0.2">
      <c r="B354" s="86">
        <f>'3. Investeringen'!B351</f>
        <v>337</v>
      </c>
      <c r="C354" s="86" t="str">
        <f>'3. Investeringen'!C351</f>
        <v>Nieuwe investeringen</v>
      </c>
      <c r="D354" s="86" t="str">
        <f>'3. Investeringen'!F351</f>
        <v>TD</v>
      </c>
      <c r="E354" s="121">
        <f>'3. Investeringen'!K351</f>
        <v>2007</v>
      </c>
      <c r="F354" s="173">
        <f>'3. Investeringen'!M351</f>
        <v>6.5</v>
      </c>
      <c r="G354" s="121">
        <f>'3. Investeringen'!N351</f>
        <v>2011</v>
      </c>
      <c r="H354" s="86">
        <f>'3. Investeringen'!O351</f>
        <v>-482199.75050000002</v>
      </c>
      <c r="I354" s="65"/>
      <c r="J354" s="86">
        <f>'6. Investeringen per jaar'!I351</f>
        <v>1</v>
      </c>
      <c r="K354" s="65"/>
      <c r="L354" s="123">
        <f t="shared" ref="L354:L370" si="59">G354+F354+IF(P354=0,-1,0)</f>
        <v>2017.5</v>
      </c>
      <c r="M354" s="87">
        <f t="shared" ref="M354:M370" si="60">H354-SUM(R354:AB354)</f>
        <v>0</v>
      </c>
      <c r="N354" s="117">
        <f t="shared" ref="N354:N370" si="61">IF($E354&lt;$G354,
MAX(0,$F354+$G354-2022),
MAX(L354-2022+P354,0)+IF(P354=0,1,0))</f>
        <v>0</v>
      </c>
      <c r="O354" s="87" t="b">
        <f t="shared" ref="O354:O370" si="62">H354&lt;0</f>
        <v>1</v>
      </c>
      <c r="P354" s="117">
        <f>INDEX('2. Reguleringsparameters'!$D$44:$E$50,MATCH(C354,'2. Reguleringsparameters'!$B$44:$B$50,0),MATCH(D354,'2. Reguleringsparameters'!$D$43:$E$43,0))</f>
        <v>0.5</v>
      </c>
      <c r="Q354" s="65"/>
      <c r="R354" s="87">
        <f t="shared" si="58"/>
        <v>-74184.577000000005</v>
      </c>
      <c r="S354" s="87">
        <f t="shared" si="58"/>
        <v>-74184.577000000005</v>
      </c>
      <c r="T354" s="87">
        <f t="shared" si="58"/>
        <v>-74184.577000000005</v>
      </c>
      <c r="U354" s="87">
        <f t="shared" si="58"/>
        <v>-74184.577000000005</v>
      </c>
      <c r="V354" s="87">
        <f t="shared" si="58"/>
        <v>-74184.577000000005</v>
      </c>
      <c r="W354" s="87">
        <f t="shared" si="58"/>
        <v>-74184.577000000005</v>
      </c>
      <c r="X354" s="87">
        <f t="shared" si="58"/>
        <v>-37092.288500000002</v>
      </c>
      <c r="Y354" s="87">
        <f t="shared" si="58"/>
        <v>0</v>
      </c>
      <c r="Z354" s="87">
        <f t="shared" si="58"/>
        <v>0</v>
      </c>
      <c r="AA354" s="87">
        <f t="shared" si="58"/>
        <v>0</v>
      </c>
      <c r="AB354" s="87">
        <f t="shared" si="58"/>
        <v>0</v>
      </c>
      <c r="AC354" s="87">
        <f t="shared" si="58"/>
        <v>0</v>
      </c>
      <c r="AD354" s="87">
        <f t="shared" si="58"/>
        <v>0</v>
      </c>
      <c r="AE354" s="87">
        <f t="shared" si="58"/>
        <v>0</v>
      </c>
      <c r="AF354" s="87">
        <f t="shared" si="58"/>
        <v>0</v>
      </c>
      <c r="AG354" s="87">
        <f t="shared" si="58"/>
        <v>0</v>
      </c>
      <c r="AI354" s="82"/>
      <c r="AJ354" s="82"/>
    </row>
    <row r="355" spans="2:36" s="132" customFormat="1" x14ac:dyDescent="0.2">
      <c r="B355" s="86">
        <f>'3. Investeringen'!B352</f>
        <v>338</v>
      </c>
      <c r="C355" s="86" t="str">
        <f>'3. Investeringen'!C352</f>
        <v>Nieuwe investeringen</v>
      </c>
      <c r="D355" s="86" t="str">
        <f>'3. Investeringen'!F352</f>
        <v>TD</v>
      </c>
      <c r="E355" s="121">
        <f>'3. Investeringen'!K352</f>
        <v>2008</v>
      </c>
      <c r="F355" s="173">
        <f>'3. Investeringen'!M352</f>
        <v>7.5</v>
      </c>
      <c r="G355" s="121">
        <f>'3. Investeringen'!N352</f>
        <v>2011</v>
      </c>
      <c r="H355" s="86">
        <f>'3. Investeringen'!O352</f>
        <v>-978550.73250000004</v>
      </c>
      <c r="I355" s="65"/>
      <c r="J355" s="86">
        <f>'6. Investeringen per jaar'!I352</f>
        <v>1</v>
      </c>
      <c r="K355" s="65"/>
      <c r="L355" s="123">
        <f t="shared" si="59"/>
        <v>2018.5</v>
      </c>
      <c r="M355" s="87">
        <f t="shared" si="60"/>
        <v>0</v>
      </c>
      <c r="N355" s="117">
        <f t="shared" si="61"/>
        <v>0</v>
      </c>
      <c r="O355" s="87" t="b">
        <f t="shared" si="62"/>
        <v>1</v>
      </c>
      <c r="P355" s="117">
        <f>INDEX('2. Reguleringsparameters'!$D$44:$E$50,MATCH(C355,'2. Reguleringsparameters'!$B$44:$B$50,0),MATCH(D355,'2. Reguleringsparameters'!$D$43:$E$43,0))</f>
        <v>0.5</v>
      </c>
      <c r="Q355" s="65"/>
      <c r="R355" s="87">
        <f t="shared" si="58"/>
        <v>-130473.43100000001</v>
      </c>
      <c r="S355" s="87">
        <f t="shared" si="58"/>
        <v>-130473.43100000001</v>
      </c>
      <c r="T355" s="87">
        <f t="shared" si="58"/>
        <v>-130473.43100000001</v>
      </c>
      <c r="U355" s="87">
        <f t="shared" si="58"/>
        <v>-130473.43100000001</v>
      </c>
      <c r="V355" s="87">
        <f t="shared" si="58"/>
        <v>-130473.43100000001</v>
      </c>
      <c r="W355" s="87">
        <f t="shared" si="58"/>
        <v>-130473.43100000001</v>
      </c>
      <c r="X355" s="87">
        <f t="shared" si="58"/>
        <v>-130473.43100000001</v>
      </c>
      <c r="Y355" s="87">
        <f t="shared" si="58"/>
        <v>-65236.715500000006</v>
      </c>
      <c r="Z355" s="87">
        <f t="shared" si="58"/>
        <v>0</v>
      </c>
      <c r="AA355" s="87">
        <f t="shared" si="58"/>
        <v>0</v>
      </c>
      <c r="AB355" s="87">
        <f t="shared" si="58"/>
        <v>0</v>
      </c>
      <c r="AC355" s="87">
        <f t="shared" si="58"/>
        <v>0</v>
      </c>
      <c r="AD355" s="87">
        <f t="shared" si="58"/>
        <v>0</v>
      </c>
      <c r="AE355" s="87">
        <f t="shared" si="58"/>
        <v>0</v>
      </c>
      <c r="AF355" s="87">
        <f t="shared" si="58"/>
        <v>0</v>
      </c>
      <c r="AG355" s="87">
        <f t="shared" si="58"/>
        <v>0</v>
      </c>
      <c r="AI355" s="82"/>
      <c r="AJ355" s="82"/>
    </row>
    <row r="356" spans="2:36" s="132" customFormat="1" x14ac:dyDescent="0.2">
      <c r="B356" s="86">
        <f>'3. Investeringen'!B353</f>
        <v>339</v>
      </c>
      <c r="C356" s="86" t="str">
        <f>'3. Investeringen'!C353</f>
        <v>Nieuwe investeringen</v>
      </c>
      <c r="D356" s="86" t="str">
        <f>'3. Investeringen'!F353</f>
        <v>TD</v>
      </c>
      <c r="E356" s="121">
        <f>'3. Investeringen'!K353</f>
        <v>2009</v>
      </c>
      <c r="F356" s="173">
        <f>'3. Investeringen'!M353</f>
        <v>8.5</v>
      </c>
      <c r="G356" s="121">
        <f>'3. Investeringen'!N353</f>
        <v>2011</v>
      </c>
      <c r="H356" s="86">
        <f>'3. Investeringen'!O353</f>
        <v>-980940.00100000005</v>
      </c>
      <c r="I356" s="65"/>
      <c r="J356" s="86">
        <f>'6. Investeringen per jaar'!I353</f>
        <v>1</v>
      </c>
      <c r="K356" s="65"/>
      <c r="L356" s="123">
        <f t="shared" si="59"/>
        <v>2019.5</v>
      </c>
      <c r="M356" s="87">
        <f t="shared" si="60"/>
        <v>0</v>
      </c>
      <c r="N356" s="117">
        <f t="shared" si="61"/>
        <v>0</v>
      </c>
      <c r="O356" s="87" t="b">
        <f t="shared" si="62"/>
        <v>1</v>
      </c>
      <c r="P356" s="117">
        <f>INDEX('2. Reguleringsparameters'!$D$44:$E$50,MATCH(C356,'2. Reguleringsparameters'!$B$44:$B$50,0),MATCH(D356,'2. Reguleringsparameters'!$D$43:$E$43,0))</f>
        <v>0.5</v>
      </c>
      <c r="Q356" s="65"/>
      <c r="R356" s="87">
        <f t="shared" si="58"/>
        <v>-115404.70600000001</v>
      </c>
      <c r="S356" s="87">
        <f t="shared" si="58"/>
        <v>-115404.70600000001</v>
      </c>
      <c r="T356" s="87">
        <f t="shared" si="58"/>
        <v>-115404.70600000001</v>
      </c>
      <c r="U356" s="87">
        <f t="shared" si="58"/>
        <v>-115404.70600000001</v>
      </c>
      <c r="V356" s="87">
        <f t="shared" si="58"/>
        <v>-115404.70600000001</v>
      </c>
      <c r="W356" s="87">
        <f t="shared" si="58"/>
        <v>-115404.70600000001</v>
      </c>
      <c r="X356" s="87">
        <f t="shared" si="58"/>
        <v>-115404.70600000001</v>
      </c>
      <c r="Y356" s="87">
        <f t="shared" si="58"/>
        <v>-115404.70600000001</v>
      </c>
      <c r="Z356" s="87">
        <f t="shared" si="58"/>
        <v>-57702.353000000003</v>
      </c>
      <c r="AA356" s="87">
        <f t="shared" si="58"/>
        <v>0</v>
      </c>
      <c r="AB356" s="87">
        <f t="shared" si="58"/>
        <v>0</v>
      </c>
      <c r="AC356" s="87">
        <f t="shared" si="58"/>
        <v>0</v>
      </c>
      <c r="AD356" s="87">
        <f t="shared" si="58"/>
        <v>0</v>
      </c>
      <c r="AE356" s="87">
        <f t="shared" si="58"/>
        <v>0</v>
      </c>
      <c r="AF356" s="87">
        <f t="shared" si="58"/>
        <v>0</v>
      </c>
      <c r="AG356" s="87">
        <f t="shared" si="58"/>
        <v>0</v>
      </c>
    </row>
    <row r="357" spans="2:36" s="132" customFormat="1" x14ac:dyDescent="0.2">
      <c r="B357" s="86">
        <f>'3. Investeringen'!B354</f>
        <v>340</v>
      </c>
      <c r="C357" s="86" t="str">
        <f>'3. Investeringen'!C354</f>
        <v>Nieuwe investeringen</v>
      </c>
      <c r="D357" s="86" t="str">
        <f>'3. Investeringen'!F354</f>
        <v>TD</v>
      </c>
      <c r="E357" s="121">
        <f>'3. Investeringen'!K354</f>
        <v>2010</v>
      </c>
      <c r="F357" s="173">
        <f>'3. Investeringen'!M354</f>
        <v>9.5</v>
      </c>
      <c r="G357" s="121">
        <f>'3. Investeringen'!N354</f>
        <v>2011</v>
      </c>
      <c r="H357" s="86">
        <f>'3. Investeringen'!O354</f>
        <v>-2853118.3465</v>
      </c>
      <c r="I357" s="65"/>
      <c r="J357" s="86">
        <f>'6. Investeringen per jaar'!I354</f>
        <v>1</v>
      </c>
      <c r="K357" s="65"/>
      <c r="L357" s="123">
        <f t="shared" si="59"/>
        <v>2020.5</v>
      </c>
      <c r="M357" s="87">
        <f t="shared" si="60"/>
        <v>0</v>
      </c>
      <c r="N357" s="117">
        <f t="shared" si="61"/>
        <v>0</v>
      </c>
      <c r="O357" s="87" t="b">
        <f t="shared" si="62"/>
        <v>1</v>
      </c>
      <c r="P357" s="117">
        <f>INDEX('2. Reguleringsparameters'!$D$44:$E$50,MATCH(C357,'2. Reguleringsparameters'!$B$44:$B$50,0),MATCH(D357,'2. Reguleringsparameters'!$D$43:$E$43,0))</f>
        <v>0.5</v>
      </c>
      <c r="Q357" s="65"/>
      <c r="R357" s="87">
        <f t="shared" si="58"/>
        <v>-300328.24699999997</v>
      </c>
      <c r="S357" s="87">
        <f t="shared" si="58"/>
        <v>-300328.24699999997</v>
      </c>
      <c r="T357" s="87">
        <f t="shared" si="58"/>
        <v>-300328.24699999997</v>
      </c>
      <c r="U357" s="87">
        <f t="shared" si="58"/>
        <v>-300328.24699999997</v>
      </c>
      <c r="V357" s="87">
        <f t="shared" si="58"/>
        <v>-300328.24699999997</v>
      </c>
      <c r="W357" s="87">
        <f t="shared" si="58"/>
        <v>-300328.24699999997</v>
      </c>
      <c r="X357" s="87">
        <f t="shared" si="58"/>
        <v>-300328.24699999997</v>
      </c>
      <c r="Y357" s="87">
        <f t="shared" si="58"/>
        <v>-300328.24699999997</v>
      </c>
      <c r="Z357" s="87">
        <f t="shared" si="58"/>
        <v>-300328.24699999997</v>
      </c>
      <c r="AA357" s="87">
        <f t="shared" si="58"/>
        <v>-150164.12349999999</v>
      </c>
      <c r="AB357" s="87">
        <f t="shared" si="58"/>
        <v>0</v>
      </c>
      <c r="AC357" s="87">
        <f t="shared" si="58"/>
        <v>0</v>
      </c>
      <c r="AD357" s="87">
        <f t="shared" si="58"/>
        <v>0</v>
      </c>
      <c r="AE357" s="87">
        <f t="shared" si="58"/>
        <v>0</v>
      </c>
      <c r="AF357" s="87">
        <f t="shared" si="58"/>
        <v>0</v>
      </c>
      <c r="AG357" s="87">
        <f t="shared" si="58"/>
        <v>0</v>
      </c>
    </row>
    <row r="358" spans="2:36" s="132" customFormat="1" x14ac:dyDescent="0.2">
      <c r="B358" s="86">
        <f>'3. Investeringen'!B355</f>
        <v>341</v>
      </c>
      <c r="C358" s="86" t="str">
        <f>'3. Investeringen'!C355</f>
        <v>Nieuwe investeringen</v>
      </c>
      <c r="D358" s="86" t="str">
        <f>'3. Investeringen'!F355</f>
        <v>TD</v>
      </c>
      <c r="E358" s="121">
        <f>'3. Investeringen'!K355</f>
        <v>2011</v>
      </c>
      <c r="F358" s="173">
        <f>'3. Investeringen'!M355</f>
        <v>10</v>
      </c>
      <c r="G358" s="121">
        <f>'3. Investeringen'!N355</f>
        <v>2011</v>
      </c>
      <c r="H358" s="86">
        <f>'3. Investeringen'!O355</f>
        <v>-2765841.4</v>
      </c>
      <c r="I358" s="65"/>
      <c r="J358" s="86">
        <f>'6. Investeringen per jaar'!I355</f>
        <v>1</v>
      </c>
      <c r="K358" s="65"/>
      <c r="L358" s="123">
        <f t="shared" si="59"/>
        <v>2021</v>
      </c>
      <c r="M358" s="87">
        <f t="shared" si="60"/>
        <v>0</v>
      </c>
      <c r="N358" s="117">
        <f t="shared" si="61"/>
        <v>0</v>
      </c>
      <c r="O358" s="87" t="b">
        <f t="shared" si="62"/>
        <v>1</v>
      </c>
      <c r="P358" s="117">
        <f>INDEX('2. Reguleringsparameters'!$D$44:$E$50,MATCH(C358,'2. Reguleringsparameters'!$B$44:$B$50,0),MATCH(D358,'2. Reguleringsparameters'!$D$43:$E$43,0))</f>
        <v>0.5</v>
      </c>
      <c r="Q358" s="65"/>
      <c r="R358" s="87">
        <f t="shared" si="58"/>
        <v>-138292.07</v>
      </c>
      <c r="S358" s="87">
        <f t="shared" si="58"/>
        <v>-276584.14</v>
      </c>
      <c r="T358" s="87">
        <f t="shared" si="58"/>
        <v>-276584.14</v>
      </c>
      <c r="U358" s="87">
        <f t="shared" si="58"/>
        <v>-276584.14</v>
      </c>
      <c r="V358" s="87">
        <f t="shared" si="58"/>
        <v>-276584.14</v>
      </c>
      <c r="W358" s="87">
        <f t="shared" si="58"/>
        <v>-276584.14</v>
      </c>
      <c r="X358" s="87">
        <f t="shared" si="58"/>
        <v>-276584.14</v>
      </c>
      <c r="Y358" s="87">
        <f t="shared" si="58"/>
        <v>-276584.14</v>
      </c>
      <c r="Z358" s="87">
        <f t="shared" si="58"/>
        <v>-276584.14</v>
      </c>
      <c r="AA358" s="87">
        <f t="shared" si="58"/>
        <v>-276584.14</v>
      </c>
      <c r="AB358" s="87">
        <f t="shared" si="58"/>
        <v>-138292.07</v>
      </c>
      <c r="AC358" s="87">
        <f t="shared" si="58"/>
        <v>0</v>
      </c>
      <c r="AD358" s="87">
        <f t="shared" si="58"/>
        <v>0</v>
      </c>
      <c r="AE358" s="87">
        <f t="shared" si="58"/>
        <v>0</v>
      </c>
      <c r="AF358" s="87">
        <f t="shared" si="58"/>
        <v>0</v>
      </c>
      <c r="AG358" s="87">
        <f t="shared" si="58"/>
        <v>0</v>
      </c>
    </row>
    <row r="359" spans="2:36" s="132" customFormat="1" x14ac:dyDescent="0.2">
      <c r="B359" s="86">
        <f>'3. Investeringen'!B356</f>
        <v>342</v>
      </c>
      <c r="C359" s="86" t="str">
        <f>'3. Investeringen'!C356</f>
        <v>Nieuwe investeringen</v>
      </c>
      <c r="D359" s="86" t="str">
        <f>'3. Investeringen'!F356</f>
        <v>TD</v>
      </c>
      <c r="E359" s="121">
        <f>'3. Investeringen'!K356</f>
        <v>2012</v>
      </c>
      <c r="F359" s="173">
        <f>'3. Investeringen'!M356</f>
        <v>10</v>
      </c>
      <c r="G359" s="121">
        <f>'3. Investeringen'!N356</f>
        <v>2012</v>
      </c>
      <c r="H359" s="86">
        <f>'3. Investeringen'!O356</f>
        <v>-2402104.12</v>
      </c>
      <c r="I359" s="65"/>
      <c r="J359" s="86">
        <f>'6. Investeringen per jaar'!I356</f>
        <v>1</v>
      </c>
      <c r="K359" s="65"/>
      <c r="L359" s="123">
        <f t="shared" si="59"/>
        <v>2022</v>
      </c>
      <c r="M359" s="87">
        <f t="shared" si="60"/>
        <v>-120105.20600000024</v>
      </c>
      <c r="N359" s="117">
        <f t="shared" si="61"/>
        <v>0.5</v>
      </c>
      <c r="O359" s="87" t="b">
        <f t="shared" si="62"/>
        <v>1</v>
      </c>
      <c r="P359" s="117">
        <f>INDEX('2. Reguleringsparameters'!$D$44:$E$50,MATCH(C359,'2. Reguleringsparameters'!$B$44:$B$50,0),MATCH(D359,'2. Reguleringsparameters'!$D$43:$E$43,0))</f>
        <v>0.5</v>
      </c>
      <c r="Q359" s="65"/>
      <c r="R359" s="87">
        <f t="shared" si="58"/>
        <v>0</v>
      </c>
      <c r="S359" s="87">
        <f t="shared" si="58"/>
        <v>-120105.20600000001</v>
      </c>
      <c r="T359" s="87">
        <f t="shared" si="58"/>
        <v>-240210.41199999998</v>
      </c>
      <c r="U359" s="87">
        <f t="shared" si="58"/>
        <v>-240210.41199999998</v>
      </c>
      <c r="V359" s="87">
        <f t="shared" si="58"/>
        <v>-240210.41199999998</v>
      </c>
      <c r="W359" s="87">
        <f t="shared" si="58"/>
        <v>-240210.41199999998</v>
      </c>
      <c r="X359" s="87">
        <f t="shared" si="58"/>
        <v>-240210.41199999998</v>
      </c>
      <c r="Y359" s="87">
        <f t="shared" si="58"/>
        <v>-240210.41199999998</v>
      </c>
      <c r="Z359" s="87">
        <f t="shared" si="58"/>
        <v>-240210.41199999998</v>
      </c>
      <c r="AA359" s="87">
        <f t="shared" si="58"/>
        <v>-240210.41199999998</v>
      </c>
      <c r="AB359" s="87">
        <f t="shared" si="58"/>
        <v>-240210.41199999998</v>
      </c>
      <c r="AC359" s="87">
        <f t="shared" si="58"/>
        <v>-120105.20600000024</v>
      </c>
      <c r="AD359" s="87">
        <f t="shared" si="58"/>
        <v>0</v>
      </c>
      <c r="AE359" s="87">
        <f t="shared" si="58"/>
        <v>0</v>
      </c>
      <c r="AF359" s="87">
        <f t="shared" si="58"/>
        <v>0</v>
      </c>
      <c r="AG359" s="87">
        <f t="shared" si="58"/>
        <v>0</v>
      </c>
    </row>
    <row r="360" spans="2:36" s="132" customFormat="1" x14ac:dyDescent="0.2">
      <c r="B360" s="86">
        <f>'3. Investeringen'!B357</f>
        <v>343</v>
      </c>
      <c r="C360" s="86" t="str">
        <f>'3. Investeringen'!C357</f>
        <v>Nieuwe investeringen</v>
      </c>
      <c r="D360" s="86" t="str">
        <f>'3. Investeringen'!F357</f>
        <v>TD</v>
      </c>
      <c r="E360" s="121">
        <f>'3. Investeringen'!K357</f>
        <v>2013</v>
      </c>
      <c r="F360" s="173">
        <f>'3. Investeringen'!M357</f>
        <v>10</v>
      </c>
      <c r="G360" s="121">
        <f>'3. Investeringen'!N357</f>
        <v>2013</v>
      </c>
      <c r="H360" s="86">
        <f>'3. Investeringen'!O357</f>
        <v>-4106058.8960176702</v>
      </c>
      <c r="I360" s="65"/>
      <c r="J360" s="86">
        <f>'6. Investeringen per jaar'!I357</f>
        <v>1</v>
      </c>
      <c r="K360" s="65"/>
      <c r="L360" s="123">
        <f t="shared" si="59"/>
        <v>2023</v>
      </c>
      <c r="M360" s="87">
        <f t="shared" si="60"/>
        <v>-615908.83440265013</v>
      </c>
      <c r="N360" s="117">
        <f t="shared" si="61"/>
        <v>1.5</v>
      </c>
      <c r="O360" s="87" t="b">
        <f t="shared" si="62"/>
        <v>1</v>
      </c>
      <c r="P360" s="117">
        <f>INDEX('2. Reguleringsparameters'!$D$44:$E$50,MATCH(C360,'2. Reguleringsparameters'!$B$44:$B$50,0),MATCH(D360,'2. Reguleringsparameters'!$D$43:$E$43,0))</f>
        <v>0.5</v>
      </c>
      <c r="Q360" s="65"/>
      <c r="R360" s="87">
        <f t="shared" si="58"/>
        <v>0</v>
      </c>
      <c r="S360" s="87">
        <f t="shared" si="58"/>
        <v>0</v>
      </c>
      <c r="T360" s="87">
        <f t="shared" si="58"/>
        <v>-205302.94480088353</v>
      </c>
      <c r="U360" s="87">
        <f t="shared" si="58"/>
        <v>-410605.889601767</v>
      </c>
      <c r="V360" s="87">
        <f t="shared" si="58"/>
        <v>-410605.889601767</v>
      </c>
      <c r="W360" s="87">
        <f t="shared" si="58"/>
        <v>-410605.889601767</v>
      </c>
      <c r="X360" s="87">
        <f t="shared" si="58"/>
        <v>-410605.889601767</v>
      </c>
      <c r="Y360" s="87">
        <f t="shared" si="58"/>
        <v>-410605.889601767</v>
      </c>
      <c r="Z360" s="87">
        <f t="shared" si="58"/>
        <v>-410605.889601767</v>
      </c>
      <c r="AA360" s="87">
        <f t="shared" si="58"/>
        <v>-410605.889601767</v>
      </c>
      <c r="AB360" s="87">
        <f t="shared" si="58"/>
        <v>-410605.889601767</v>
      </c>
      <c r="AC360" s="87">
        <f t="shared" si="58"/>
        <v>-492727.06752212008</v>
      </c>
      <c r="AD360" s="87">
        <f t="shared" si="58"/>
        <v>-123181.76688053005</v>
      </c>
      <c r="AE360" s="87">
        <f t="shared" si="58"/>
        <v>0</v>
      </c>
      <c r="AF360" s="87">
        <f t="shared" si="58"/>
        <v>0</v>
      </c>
      <c r="AG360" s="87">
        <f t="shared" si="58"/>
        <v>0</v>
      </c>
    </row>
    <row r="361" spans="2:36" s="132" customFormat="1" x14ac:dyDescent="0.2">
      <c r="B361" s="86">
        <f>'3. Investeringen'!B358</f>
        <v>344</v>
      </c>
      <c r="C361" s="86" t="str">
        <f>'3. Investeringen'!C358</f>
        <v>Nieuwe investeringen</v>
      </c>
      <c r="D361" s="86" t="str">
        <f>'3. Investeringen'!F358</f>
        <v>TD</v>
      </c>
      <c r="E361" s="121">
        <f>'3. Investeringen'!K358</f>
        <v>2014</v>
      </c>
      <c r="F361" s="173">
        <f>'3. Investeringen'!M358</f>
        <v>10</v>
      </c>
      <c r="G361" s="121">
        <f>'3. Investeringen'!N358</f>
        <v>2014</v>
      </c>
      <c r="H361" s="86">
        <f>'3. Investeringen'!O358</f>
        <v>-3091875.35</v>
      </c>
      <c r="I361" s="65"/>
      <c r="J361" s="86">
        <f>'6. Investeringen per jaar'!I358</f>
        <v>1</v>
      </c>
      <c r="K361" s="65"/>
      <c r="L361" s="123">
        <f t="shared" si="59"/>
        <v>2024</v>
      </c>
      <c r="M361" s="87">
        <f t="shared" si="60"/>
        <v>-772968.83750000037</v>
      </c>
      <c r="N361" s="117">
        <f t="shared" si="61"/>
        <v>2.5</v>
      </c>
      <c r="O361" s="87" t="b">
        <f t="shared" si="62"/>
        <v>1</v>
      </c>
      <c r="P361" s="117">
        <f>INDEX('2. Reguleringsparameters'!$D$44:$E$50,MATCH(C361,'2. Reguleringsparameters'!$B$44:$B$50,0),MATCH(D361,'2. Reguleringsparameters'!$D$43:$E$43,0))</f>
        <v>0.5</v>
      </c>
      <c r="Q361" s="65"/>
      <c r="R361" s="87">
        <f t="shared" si="58"/>
        <v>0</v>
      </c>
      <c r="S361" s="87">
        <f t="shared" si="58"/>
        <v>0</v>
      </c>
      <c r="T361" s="87">
        <f t="shared" si="58"/>
        <v>0</v>
      </c>
      <c r="U361" s="87">
        <f t="shared" si="58"/>
        <v>-154593.76750000002</v>
      </c>
      <c r="V361" s="87">
        <f t="shared" si="58"/>
        <v>-309187.53499999997</v>
      </c>
      <c r="W361" s="87">
        <f t="shared" si="58"/>
        <v>-309187.53499999997</v>
      </c>
      <c r="X361" s="87">
        <f t="shared" si="58"/>
        <v>-309187.53499999997</v>
      </c>
      <c r="Y361" s="87">
        <f t="shared" si="58"/>
        <v>-309187.53499999997</v>
      </c>
      <c r="Z361" s="87">
        <f t="shared" si="58"/>
        <v>-309187.53499999997</v>
      </c>
      <c r="AA361" s="87">
        <f t="shared" si="58"/>
        <v>-309187.53499999997</v>
      </c>
      <c r="AB361" s="87">
        <f t="shared" si="58"/>
        <v>-309187.53499999997</v>
      </c>
      <c r="AC361" s="87">
        <f t="shared" si="58"/>
        <v>-371025.04200000019</v>
      </c>
      <c r="AD361" s="87">
        <f t="shared" si="58"/>
        <v>-267962.53033333347</v>
      </c>
      <c r="AE361" s="87">
        <f t="shared" si="58"/>
        <v>-133981.26516666674</v>
      </c>
      <c r="AF361" s="87">
        <f t="shared" si="58"/>
        <v>0</v>
      </c>
      <c r="AG361" s="87">
        <f t="shared" si="58"/>
        <v>0</v>
      </c>
    </row>
    <row r="362" spans="2:36" s="132" customFormat="1" x14ac:dyDescent="0.2">
      <c r="B362" s="86">
        <f>'3. Investeringen'!B359</f>
        <v>345</v>
      </c>
      <c r="C362" s="86" t="str">
        <f>'3. Investeringen'!C359</f>
        <v>Nieuwe investeringen</v>
      </c>
      <c r="D362" s="86" t="str">
        <f>'3. Investeringen'!F359</f>
        <v>TD</v>
      </c>
      <c r="E362" s="121">
        <f>'3. Investeringen'!K359</f>
        <v>2015</v>
      </c>
      <c r="F362" s="173">
        <f>'3. Investeringen'!M359</f>
        <v>10</v>
      </c>
      <c r="G362" s="121">
        <f>'3. Investeringen'!N359</f>
        <v>2015</v>
      </c>
      <c r="H362" s="86">
        <f>'3. Investeringen'!O359</f>
        <v>-1303929.28</v>
      </c>
      <c r="I362" s="65"/>
      <c r="J362" s="86">
        <f>'6. Investeringen per jaar'!I359</f>
        <v>1</v>
      </c>
      <c r="K362" s="65"/>
      <c r="L362" s="123">
        <f t="shared" si="59"/>
        <v>2025</v>
      </c>
      <c r="M362" s="87">
        <f t="shared" si="60"/>
        <v>-456375.24799999991</v>
      </c>
      <c r="N362" s="117">
        <f t="shared" si="61"/>
        <v>3.5</v>
      </c>
      <c r="O362" s="87" t="b">
        <f t="shared" si="62"/>
        <v>1</v>
      </c>
      <c r="P362" s="117">
        <f>INDEX('2. Reguleringsparameters'!$D$44:$E$50,MATCH(C362,'2. Reguleringsparameters'!$B$44:$B$50,0),MATCH(D362,'2. Reguleringsparameters'!$D$43:$E$43,0))</f>
        <v>0.5</v>
      </c>
      <c r="Q362" s="65"/>
      <c r="R362" s="87">
        <f t="shared" si="58"/>
        <v>0</v>
      </c>
      <c r="S362" s="87">
        <f t="shared" si="58"/>
        <v>0</v>
      </c>
      <c r="T362" s="87">
        <f t="shared" si="58"/>
        <v>0</v>
      </c>
      <c r="U362" s="87">
        <f t="shared" si="58"/>
        <v>0</v>
      </c>
      <c r="V362" s="87">
        <f t="shared" si="58"/>
        <v>-65196.464000000007</v>
      </c>
      <c r="W362" s="87">
        <f t="shared" si="58"/>
        <v>-130392.92800000001</v>
      </c>
      <c r="X362" s="87">
        <f t="shared" si="58"/>
        <v>-130392.92800000001</v>
      </c>
      <c r="Y362" s="87">
        <f t="shared" si="58"/>
        <v>-130392.92800000001</v>
      </c>
      <c r="Z362" s="87">
        <f t="shared" si="58"/>
        <v>-130392.92800000001</v>
      </c>
      <c r="AA362" s="87">
        <f t="shared" si="58"/>
        <v>-130392.92800000001</v>
      </c>
      <c r="AB362" s="87">
        <f t="shared" si="58"/>
        <v>-130392.92800000001</v>
      </c>
      <c r="AC362" s="87">
        <f t="shared" si="58"/>
        <v>-156471.51359999998</v>
      </c>
      <c r="AD362" s="87">
        <f t="shared" si="58"/>
        <v>-119961.49375999998</v>
      </c>
      <c r="AE362" s="87">
        <f t="shared" si="58"/>
        <v>-119961.49375999998</v>
      </c>
      <c r="AF362" s="87">
        <f t="shared" si="58"/>
        <v>-59980.746879999992</v>
      </c>
      <c r="AG362" s="87">
        <f t="shared" si="58"/>
        <v>0</v>
      </c>
    </row>
    <row r="363" spans="2:36" s="132" customFormat="1" x14ac:dyDescent="0.2">
      <c r="B363" s="86">
        <f>'3. Investeringen'!B360</f>
        <v>346</v>
      </c>
      <c r="C363" s="86" t="str">
        <f>'3. Investeringen'!C360</f>
        <v>Nieuwe investeringen</v>
      </c>
      <c r="D363" s="86" t="str">
        <f>'3. Investeringen'!F360</f>
        <v>TD</v>
      </c>
      <c r="E363" s="121">
        <f>'3. Investeringen'!K360</f>
        <v>2016</v>
      </c>
      <c r="F363" s="173">
        <f>'3. Investeringen'!M360</f>
        <v>10</v>
      </c>
      <c r="G363" s="121">
        <f>'3. Investeringen'!N360</f>
        <v>2016</v>
      </c>
      <c r="H363" s="86">
        <f>'3. Investeringen'!O360</f>
        <v>-3278631.47</v>
      </c>
      <c r="I363" s="65"/>
      <c r="J363" s="86">
        <f>'6. Investeringen per jaar'!I360</f>
        <v>1</v>
      </c>
      <c r="K363" s="65"/>
      <c r="L363" s="123">
        <f t="shared" si="59"/>
        <v>2026</v>
      </c>
      <c r="M363" s="87">
        <f t="shared" si="60"/>
        <v>-1475384.1614999997</v>
      </c>
      <c r="N363" s="117">
        <f t="shared" si="61"/>
        <v>4.5</v>
      </c>
      <c r="O363" s="87" t="b">
        <f t="shared" si="62"/>
        <v>1</v>
      </c>
      <c r="P363" s="117">
        <f>INDEX('2. Reguleringsparameters'!$D$44:$E$50,MATCH(C363,'2. Reguleringsparameters'!$B$44:$B$50,0),MATCH(D363,'2. Reguleringsparameters'!$D$43:$E$43,0))</f>
        <v>0.5</v>
      </c>
      <c r="Q363" s="65"/>
      <c r="R363" s="87">
        <f t="shared" si="58"/>
        <v>0</v>
      </c>
      <c r="S363" s="87">
        <f t="shared" si="58"/>
        <v>0</v>
      </c>
      <c r="T363" s="87">
        <f t="shared" si="58"/>
        <v>0</v>
      </c>
      <c r="U363" s="87">
        <f t="shared" si="58"/>
        <v>0</v>
      </c>
      <c r="V363" s="87">
        <f t="shared" si="58"/>
        <v>0</v>
      </c>
      <c r="W363" s="87">
        <f t="shared" si="58"/>
        <v>-163931.57350000003</v>
      </c>
      <c r="X363" s="87">
        <f t="shared" si="58"/>
        <v>-327863.14700000006</v>
      </c>
      <c r="Y363" s="87">
        <f t="shared" si="58"/>
        <v>-327863.14700000006</v>
      </c>
      <c r="Z363" s="87">
        <f t="shared" si="58"/>
        <v>-327863.14700000006</v>
      </c>
      <c r="AA363" s="87">
        <f t="shared" si="58"/>
        <v>-327863.14700000006</v>
      </c>
      <c r="AB363" s="87">
        <f t="shared" si="58"/>
        <v>-327863.14700000006</v>
      </c>
      <c r="AC363" s="87">
        <f t="shared" si="58"/>
        <v>-393435.77639999992</v>
      </c>
      <c r="AD363" s="87">
        <f t="shared" si="58"/>
        <v>-309128.11002857139</v>
      </c>
      <c r="AE363" s="87">
        <f t="shared" si="58"/>
        <v>-309128.11002857139</v>
      </c>
      <c r="AF363" s="87">
        <f t="shared" si="58"/>
        <v>-309128.11002857139</v>
      </c>
      <c r="AG363" s="87">
        <f t="shared" ref="R363:AG376" si="63">$J363*IF($O363,-1,1)*
IF(OR(AG$10&gt;$L363,AG$10&lt;$E363,$F363=0),0,
IF(AG$10&lt;2022,
IF($E363&lt;2011,
VDB(
ABS($H363),
0,
$F363,
AG$10-$G363,
IF(AG$10-$G363+1&lt;$F363,AG$10-$G363+1,$F363),
1),
VDB(
ABS($H363),
0,
$F363,
MAX(0,AG$10-$G363-$P363),
IF(AG$10-$G363-$P363+1&lt;$F363,AG$10-$G363-$P363+1,$F363),
1)),
IF($E363&lt;2022,
VDB(
ABS($M363),
0,
$N363,
AG$10-2022,
IF(AG$10-2022+1&lt;$N363,AG$10-2022+1,$N363),
$G$12),
VDB(
ABS($M363),
0,
$N363,
MAX(0,AG$10-2022-$P363),
IF(AG$10-2022-$P363+1&lt;$N363,AG$10-2022-$P363+1,$N363),
$G$12))
))</f>
        <v>-154564.0550142857</v>
      </c>
    </row>
    <row r="364" spans="2:36" s="132" customFormat="1" x14ac:dyDescent="0.2">
      <c r="B364" s="86">
        <f>'3. Investeringen'!B361</f>
        <v>347</v>
      </c>
      <c r="C364" s="86" t="str">
        <f>'3. Investeringen'!C361</f>
        <v>Nieuwe investeringen</v>
      </c>
      <c r="D364" s="86" t="str">
        <f>'3. Investeringen'!F361</f>
        <v>TD</v>
      </c>
      <c r="E364" s="121">
        <f>'3. Investeringen'!K361</f>
        <v>2012</v>
      </c>
      <c r="F364" s="173">
        <f>'3. Investeringen'!M361</f>
        <v>5</v>
      </c>
      <c r="G364" s="121">
        <f>'3. Investeringen'!N361</f>
        <v>2012</v>
      </c>
      <c r="H364" s="86">
        <f>'3. Investeringen'!O361</f>
        <v>-16583816.720000001</v>
      </c>
      <c r="I364" s="65"/>
      <c r="J364" s="86">
        <f>'6. Investeringen per jaar'!I361</f>
        <v>1</v>
      </c>
      <c r="K364" s="65"/>
      <c r="L364" s="123">
        <f t="shared" si="59"/>
        <v>2017</v>
      </c>
      <c r="M364" s="87">
        <f t="shared" si="60"/>
        <v>0</v>
      </c>
      <c r="N364" s="117">
        <f t="shared" si="61"/>
        <v>0</v>
      </c>
      <c r="O364" s="87" t="b">
        <f t="shared" si="62"/>
        <v>1</v>
      </c>
      <c r="P364" s="117">
        <f>INDEX('2. Reguleringsparameters'!$D$44:$E$50,MATCH(C364,'2. Reguleringsparameters'!$B$44:$B$50,0),MATCH(D364,'2. Reguleringsparameters'!$D$43:$E$43,0))</f>
        <v>0.5</v>
      </c>
      <c r="Q364" s="65"/>
      <c r="R364" s="87">
        <f t="shared" si="63"/>
        <v>0</v>
      </c>
      <c r="S364" s="87">
        <f t="shared" si="63"/>
        <v>-1658381.6720000003</v>
      </c>
      <c r="T364" s="87">
        <f t="shared" si="63"/>
        <v>-3316763.344</v>
      </c>
      <c r="U364" s="87">
        <f t="shared" si="63"/>
        <v>-3316763.344</v>
      </c>
      <c r="V364" s="87">
        <f t="shared" si="63"/>
        <v>-3316763.344</v>
      </c>
      <c r="W364" s="87">
        <f t="shared" si="63"/>
        <v>-3316763.344</v>
      </c>
      <c r="X364" s="87">
        <f t="shared" si="63"/>
        <v>-1658381.672</v>
      </c>
      <c r="Y364" s="87">
        <f t="shared" si="63"/>
        <v>0</v>
      </c>
      <c r="Z364" s="87">
        <f t="shared" si="63"/>
        <v>0</v>
      </c>
      <c r="AA364" s="87">
        <f t="shared" si="63"/>
        <v>0</v>
      </c>
      <c r="AB364" s="87">
        <f t="shared" si="63"/>
        <v>0</v>
      </c>
      <c r="AC364" s="87">
        <f t="shared" si="63"/>
        <v>0</v>
      </c>
      <c r="AD364" s="87">
        <f t="shared" si="63"/>
        <v>0</v>
      </c>
      <c r="AE364" s="87">
        <f t="shared" si="63"/>
        <v>0</v>
      </c>
      <c r="AF364" s="87">
        <f t="shared" si="63"/>
        <v>0</v>
      </c>
      <c r="AG364" s="87">
        <f t="shared" si="63"/>
        <v>0</v>
      </c>
    </row>
    <row r="365" spans="2:36" s="132" customFormat="1" x14ac:dyDescent="0.2">
      <c r="B365" s="86">
        <f>'3. Investeringen'!B362</f>
        <v>348</v>
      </c>
      <c r="C365" s="86" t="str">
        <f>'3. Investeringen'!C362</f>
        <v>Nieuwe investeringen</v>
      </c>
      <c r="D365" s="86" t="str">
        <f>'3. Investeringen'!F362</f>
        <v>TD</v>
      </c>
      <c r="E365" s="121">
        <f>'3. Investeringen'!K362</f>
        <v>2013</v>
      </c>
      <c r="F365" s="173">
        <f>'3. Investeringen'!M362</f>
        <v>5</v>
      </c>
      <c r="G365" s="121">
        <f>'3. Investeringen'!N362</f>
        <v>2013</v>
      </c>
      <c r="H365" s="86">
        <f>'3. Investeringen'!O362</f>
        <v>-7789798.2300000004</v>
      </c>
      <c r="I365" s="65"/>
      <c r="J365" s="86">
        <f>'6. Investeringen per jaar'!I362</f>
        <v>1</v>
      </c>
      <c r="K365" s="65"/>
      <c r="L365" s="123">
        <f t="shared" si="59"/>
        <v>2018</v>
      </c>
      <c r="M365" s="87">
        <f t="shared" si="60"/>
        <v>0</v>
      </c>
      <c r="N365" s="117">
        <f t="shared" si="61"/>
        <v>0</v>
      </c>
      <c r="O365" s="87" t="b">
        <f t="shared" si="62"/>
        <v>1</v>
      </c>
      <c r="P365" s="117">
        <f>INDEX('2. Reguleringsparameters'!$D$44:$E$50,MATCH(C365,'2. Reguleringsparameters'!$B$44:$B$50,0),MATCH(D365,'2. Reguleringsparameters'!$D$43:$E$43,0))</f>
        <v>0.5</v>
      </c>
      <c r="Q365" s="65"/>
      <c r="R365" s="87">
        <f t="shared" si="63"/>
        <v>0</v>
      </c>
      <c r="S365" s="87">
        <f t="shared" si="63"/>
        <v>0</v>
      </c>
      <c r="T365" s="87">
        <f t="shared" si="63"/>
        <v>-778979.82300000009</v>
      </c>
      <c r="U365" s="87">
        <f t="shared" si="63"/>
        <v>-1557959.6460000002</v>
      </c>
      <c r="V365" s="87">
        <f t="shared" si="63"/>
        <v>-1557959.6460000002</v>
      </c>
      <c r="W365" s="87">
        <f t="shared" si="63"/>
        <v>-1557959.6460000002</v>
      </c>
      <c r="X365" s="87">
        <f t="shared" si="63"/>
        <v>-1557959.6460000002</v>
      </c>
      <c r="Y365" s="87">
        <f t="shared" si="63"/>
        <v>-778979.82300000009</v>
      </c>
      <c r="Z365" s="87">
        <f t="shared" si="63"/>
        <v>0</v>
      </c>
      <c r="AA365" s="87">
        <f t="shared" si="63"/>
        <v>0</v>
      </c>
      <c r="AB365" s="87">
        <f t="shared" si="63"/>
        <v>0</v>
      </c>
      <c r="AC365" s="87">
        <f t="shared" si="63"/>
        <v>0</v>
      </c>
      <c r="AD365" s="87">
        <f t="shared" si="63"/>
        <v>0</v>
      </c>
      <c r="AE365" s="87">
        <f t="shared" si="63"/>
        <v>0</v>
      </c>
      <c r="AF365" s="87">
        <f t="shared" si="63"/>
        <v>0</v>
      </c>
      <c r="AG365" s="87">
        <f t="shared" si="63"/>
        <v>0</v>
      </c>
    </row>
    <row r="366" spans="2:36" s="132" customFormat="1" x14ac:dyDescent="0.2">
      <c r="B366" s="86">
        <f>'3. Investeringen'!B363</f>
        <v>349</v>
      </c>
      <c r="C366" s="86" t="str">
        <f>'3. Investeringen'!C363</f>
        <v>Nieuwe investeringen</v>
      </c>
      <c r="D366" s="86" t="str">
        <f>'3. Investeringen'!F363</f>
        <v>TD</v>
      </c>
      <c r="E366" s="121">
        <f>'3. Investeringen'!K363</f>
        <v>2014</v>
      </c>
      <c r="F366" s="173">
        <f>'3. Investeringen'!M363</f>
        <v>5</v>
      </c>
      <c r="G366" s="121">
        <f>'3. Investeringen'!N363</f>
        <v>2014</v>
      </c>
      <c r="H366" s="86">
        <f>'3. Investeringen'!O363</f>
        <v>-3189093.19</v>
      </c>
      <c r="I366" s="65"/>
      <c r="J366" s="86">
        <f>'6. Investeringen per jaar'!I363</f>
        <v>1</v>
      </c>
      <c r="K366" s="65"/>
      <c r="L366" s="123">
        <f t="shared" si="59"/>
        <v>2019</v>
      </c>
      <c r="M366" s="87">
        <f t="shared" si="60"/>
        <v>0</v>
      </c>
      <c r="N366" s="117">
        <f t="shared" si="61"/>
        <v>0</v>
      </c>
      <c r="O366" s="87" t="b">
        <f t="shared" si="62"/>
        <v>1</v>
      </c>
      <c r="P366" s="117">
        <f>INDEX('2. Reguleringsparameters'!$D$44:$E$50,MATCH(C366,'2. Reguleringsparameters'!$B$44:$B$50,0),MATCH(D366,'2. Reguleringsparameters'!$D$43:$E$43,0))</f>
        <v>0.5</v>
      </c>
      <c r="Q366" s="65"/>
      <c r="R366" s="87">
        <f t="shared" si="63"/>
        <v>0</v>
      </c>
      <c r="S366" s="87">
        <f t="shared" si="63"/>
        <v>0</v>
      </c>
      <c r="T366" s="87">
        <f t="shared" si="63"/>
        <v>0</v>
      </c>
      <c r="U366" s="87">
        <f t="shared" si="63"/>
        <v>-318909.31900000002</v>
      </c>
      <c r="V366" s="87">
        <f t="shared" si="63"/>
        <v>-637818.63799999992</v>
      </c>
      <c r="W366" s="87">
        <f t="shared" si="63"/>
        <v>-637818.63799999992</v>
      </c>
      <c r="X366" s="87">
        <f t="shared" si="63"/>
        <v>-637818.63799999992</v>
      </c>
      <c r="Y366" s="87">
        <f t="shared" si="63"/>
        <v>-637818.63799999992</v>
      </c>
      <c r="Z366" s="87">
        <f t="shared" si="63"/>
        <v>-318909.31899999996</v>
      </c>
      <c r="AA366" s="87">
        <f t="shared" si="63"/>
        <v>0</v>
      </c>
      <c r="AB366" s="87">
        <f t="shared" si="63"/>
        <v>0</v>
      </c>
      <c r="AC366" s="87">
        <f t="shared" si="63"/>
        <v>0</v>
      </c>
      <c r="AD366" s="87">
        <f t="shared" si="63"/>
        <v>0</v>
      </c>
      <c r="AE366" s="87">
        <f t="shared" si="63"/>
        <v>0</v>
      </c>
      <c r="AF366" s="87">
        <f t="shared" si="63"/>
        <v>0</v>
      </c>
      <c r="AG366" s="87">
        <f t="shared" si="63"/>
        <v>0</v>
      </c>
    </row>
    <row r="367" spans="2:36" s="132" customFormat="1" x14ac:dyDescent="0.2">
      <c r="B367" s="86">
        <f>'3. Investeringen'!B364</f>
        <v>350</v>
      </c>
      <c r="C367" s="86" t="str">
        <f>'3. Investeringen'!C364</f>
        <v>Nieuwe investeringen</v>
      </c>
      <c r="D367" s="86" t="str">
        <f>'3. Investeringen'!F364</f>
        <v>TD</v>
      </c>
      <c r="E367" s="121">
        <f>'3. Investeringen'!K364</f>
        <v>2015</v>
      </c>
      <c r="F367" s="173">
        <f>'3. Investeringen'!M364</f>
        <v>5</v>
      </c>
      <c r="G367" s="121">
        <f>'3. Investeringen'!N364</f>
        <v>2015</v>
      </c>
      <c r="H367" s="86">
        <f>'3. Investeringen'!O364</f>
        <v>-8333482.3899999997</v>
      </c>
      <c r="I367" s="65"/>
      <c r="J367" s="86">
        <f>'6. Investeringen per jaar'!I364</f>
        <v>1</v>
      </c>
      <c r="K367" s="65"/>
      <c r="L367" s="123">
        <f t="shared" si="59"/>
        <v>2020</v>
      </c>
      <c r="M367" s="87">
        <f t="shared" si="60"/>
        <v>0</v>
      </c>
      <c r="N367" s="117">
        <f t="shared" si="61"/>
        <v>0</v>
      </c>
      <c r="O367" s="87" t="b">
        <f t="shared" si="62"/>
        <v>1</v>
      </c>
      <c r="P367" s="117">
        <f>INDEX('2. Reguleringsparameters'!$D$44:$E$50,MATCH(C367,'2. Reguleringsparameters'!$B$44:$B$50,0),MATCH(D367,'2. Reguleringsparameters'!$D$43:$E$43,0))</f>
        <v>0.5</v>
      </c>
      <c r="Q367" s="65"/>
      <c r="R367" s="87">
        <f t="shared" si="63"/>
        <v>0</v>
      </c>
      <c r="S367" s="87">
        <f t="shared" si="63"/>
        <v>0</v>
      </c>
      <c r="T367" s="87">
        <f t="shared" si="63"/>
        <v>0</v>
      </c>
      <c r="U367" s="87">
        <f t="shared" si="63"/>
        <v>0</v>
      </c>
      <c r="V367" s="87">
        <f t="shared" si="63"/>
        <v>-833348.23900000006</v>
      </c>
      <c r="W367" s="87">
        <f t="shared" si="63"/>
        <v>-1666696.4779999999</v>
      </c>
      <c r="X367" s="87">
        <f t="shared" si="63"/>
        <v>-1666696.4779999999</v>
      </c>
      <c r="Y367" s="87">
        <f t="shared" si="63"/>
        <v>-1666696.4779999999</v>
      </c>
      <c r="Z367" s="87">
        <f t="shared" si="63"/>
        <v>-1666696.4779999999</v>
      </c>
      <c r="AA367" s="87">
        <f t="shared" si="63"/>
        <v>-833348.23899999994</v>
      </c>
      <c r="AB367" s="87">
        <f t="shared" si="63"/>
        <v>0</v>
      </c>
      <c r="AC367" s="87">
        <f t="shared" si="63"/>
        <v>0</v>
      </c>
      <c r="AD367" s="87">
        <f t="shared" si="63"/>
        <v>0</v>
      </c>
      <c r="AE367" s="87">
        <f t="shared" si="63"/>
        <v>0</v>
      </c>
      <c r="AF367" s="87">
        <f t="shared" si="63"/>
        <v>0</v>
      </c>
      <c r="AG367" s="87">
        <f t="shared" si="63"/>
        <v>0</v>
      </c>
    </row>
    <row r="368" spans="2:36" s="132" customFormat="1" x14ac:dyDescent="0.2">
      <c r="B368" s="86">
        <f>'3. Investeringen'!B365</f>
        <v>351</v>
      </c>
      <c r="C368" s="86" t="str">
        <f>'3. Investeringen'!C365</f>
        <v>Nieuwe investeringen</v>
      </c>
      <c r="D368" s="86" t="str">
        <f>'3. Investeringen'!F365</f>
        <v>TD</v>
      </c>
      <c r="E368" s="121">
        <f>'3. Investeringen'!K365</f>
        <v>2016</v>
      </c>
      <c r="F368" s="173">
        <f>'3. Investeringen'!M365</f>
        <v>5</v>
      </c>
      <c r="G368" s="121">
        <f>'3. Investeringen'!N365</f>
        <v>2016</v>
      </c>
      <c r="H368" s="86">
        <f>'3. Investeringen'!O365</f>
        <v>-4908294.03</v>
      </c>
      <c r="I368" s="65"/>
      <c r="J368" s="86">
        <f>'6. Investeringen per jaar'!I365</f>
        <v>1</v>
      </c>
      <c r="K368" s="65"/>
      <c r="L368" s="123">
        <f t="shared" si="59"/>
        <v>2021</v>
      </c>
      <c r="M368" s="87">
        <f t="shared" si="60"/>
        <v>0</v>
      </c>
      <c r="N368" s="117">
        <f t="shared" si="61"/>
        <v>0</v>
      </c>
      <c r="O368" s="87" t="b">
        <f t="shared" si="62"/>
        <v>1</v>
      </c>
      <c r="P368" s="117">
        <f>INDEX('2. Reguleringsparameters'!$D$44:$E$50,MATCH(C368,'2. Reguleringsparameters'!$B$44:$B$50,0),MATCH(D368,'2. Reguleringsparameters'!$D$43:$E$43,0))</f>
        <v>0.5</v>
      </c>
      <c r="Q368" s="65"/>
      <c r="R368" s="87">
        <f t="shared" si="63"/>
        <v>0</v>
      </c>
      <c r="S368" s="87">
        <f t="shared" si="63"/>
        <v>0</v>
      </c>
      <c r="T368" s="87">
        <f t="shared" si="63"/>
        <v>0</v>
      </c>
      <c r="U368" s="87">
        <f t="shared" si="63"/>
        <v>0</v>
      </c>
      <c r="V368" s="87">
        <f t="shared" si="63"/>
        <v>0</v>
      </c>
      <c r="W368" s="87">
        <f t="shared" si="63"/>
        <v>-490829.40300000005</v>
      </c>
      <c r="X368" s="87">
        <f t="shared" si="63"/>
        <v>-981658.8060000001</v>
      </c>
      <c r="Y368" s="87">
        <f t="shared" si="63"/>
        <v>-981658.8060000001</v>
      </c>
      <c r="Z368" s="87">
        <f t="shared" si="63"/>
        <v>-981658.8060000001</v>
      </c>
      <c r="AA368" s="87">
        <f t="shared" si="63"/>
        <v>-981658.8060000001</v>
      </c>
      <c r="AB368" s="87">
        <f t="shared" si="63"/>
        <v>-490829.40300000005</v>
      </c>
      <c r="AC368" s="87">
        <f t="shared" si="63"/>
        <v>0</v>
      </c>
      <c r="AD368" s="87">
        <f t="shared" si="63"/>
        <v>0</v>
      </c>
      <c r="AE368" s="87">
        <f t="shared" si="63"/>
        <v>0</v>
      </c>
      <c r="AF368" s="87">
        <f t="shared" si="63"/>
        <v>0</v>
      </c>
      <c r="AG368" s="87">
        <f t="shared" si="63"/>
        <v>0</v>
      </c>
    </row>
    <row r="369" spans="2:33" s="132" customFormat="1" x14ac:dyDescent="0.2">
      <c r="B369" s="86">
        <f>'3. Investeringen'!B366</f>
        <v>352</v>
      </c>
      <c r="C369" s="86" t="str">
        <f>'3. Investeringen'!C366</f>
        <v>Nieuwe investeringen</v>
      </c>
      <c r="D369" s="86" t="str">
        <f>'3. Investeringen'!F366</f>
        <v>TD</v>
      </c>
      <c r="E369" s="121">
        <f>'3. Investeringen'!K366</f>
        <v>2013</v>
      </c>
      <c r="F369" s="173">
        <f>'3. Investeringen'!M366</f>
        <v>30</v>
      </c>
      <c r="G369" s="121">
        <f>'3. Investeringen'!N366</f>
        <v>2013</v>
      </c>
      <c r="H369" s="86">
        <f>'3. Investeringen'!O366</f>
        <v>-881246.53885887098</v>
      </c>
      <c r="I369" s="65"/>
      <c r="J369" s="86">
        <f>'6. Investeringen per jaar'!I366</f>
        <v>1</v>
      </c>
      <c r="K369" s="65"/>
      <c r="L369" s="123">
        <f t="shared" si="59"/>
        <v>2043</v>
      </c>
      <c r="M369" s="87">
        <f t="shared" si="60"/>
        <v>-631560.01951552427</v>
      </c>
      <c r="N369" s="117">
        <f t="shared" si="61"/>
        <v>21.5</v>
      </c>
      <c r="O369" s="87" t="b">
        <f t="shared" si="62"/>
        <v>1</v>
      </c>
      <c r="P369" s="117">
        <f>INDEX('2. Reguleringsparameters'!$D$44:$E$50,MATCH(C369,'2. Reguleringsparameters'!$B$44:$B$50,0),MATCH(D369,'2. Reguleringsparameters'!$D$43:$E$43,0))</f>
        <v>0.5</v>
      </c>
      <c r="Q369" s="65"/>
      <c r="R369" s="87">
        <f t="shared" si="63"/>
        <v>0</v>
      </c>
      <c r="S369" s="87">
        <f t="shared" si="63"/>
        <v>0</v>
      </c>
      <c r="T369" s="87">
        <f t="shared" si="63"/>
        <v>-14687.442314314516</v>
      </c>
      <c r="U369" s="87">
        <f t="shared" si="63"/>
        <v>-29374.884628629032</v>
      </c>
      <c r="V369" s="87">
        <f t="shared" si="63"/>
        <v>-29374.884628629032</v>
      </c>
      <c r="W369" s="87">
        <f t="shared" si="63"/>
        <v>-29374.884628629032</v>
      </c>
      <c r="X369" s="87">
        <f t="shared" si="63"/>
        <v>-29374.884628629032</v>
      </c>
      <c r="Y369" s="87">
        <f t="shared" si="63"/>
        <v>-29374.884628629032</v>
      </c>
      <c r="Z369" s="87">
        <f t="shared" si="63"/>
        <v>-29374.884628629032</v>
      </c>
      <c r="AA369" s="87">
        <f t="shared" si="63"/>
        <v>-29374.884628629032</v>
      </c>
      <c r="AB369" s="87">
        <f t="shared" si="63"/>
        <v>-29374.884628629032</v>
      </c>
      <c r="AC369" s="87">
        <f t="shared" si="63"/>
        <v>-35249.861554354844</v>
      </c>
      <c r="AD369" s="87">
        <f t="shared" si="63"/>
        <v>-33282.42742108852</v>
      </c>
      <c r="AE369" s="87">
        <f t="shared" si="63"/>
        <v>-31424.803565027767</v>
      </c>
      <c r="AF369" s="87">
        <f t="shared" si="63"/>
        <v>-29670.861040468077</v>
      </c>
      <c r="AG369" s="87">
        <f t="shared" si="63"/>
        <v>-28681.832339119141</v>
      </c>
    </row>
    <row r="370" spans="2:33" s="132" customFormat="1" x14ac:dyDescent="0.2">
      <c r="B370" s="86">
        <f>'3. Investeringen'!B367</f>
        <v>353</v>
      </c>
      <c r="C370" s="86" t="str">
        <f>'3. Investeringen'!C367</f>
        <v>Nieuwe investeringen</v>
      </c>
      <c r="D370" s="86" t="str">
        <f>'3. Investeringen'!F367</f>
        <v>TD</v>
      </c>
      <c r="E370" s="121">
        <f>'3. Investeringen'!K367</f>
        <v>2020</v>
      </c>
      <c r="F370" s="173">
        <f>'3. Investeringen'!M367</f>
        <v>55</v>
      </c>
      <c r="G370" s="121">
        <f>'3. Investeringen'!N367</f>
        <v>2020</v>
      </c>
      <c r="H370" s="86">
        <f>'3. Investeringen'!O367</f>
        <v>18397152.704399999</v>
      </c>
      <c r="I370" s="65"/>
      <c r="J370" s="86">
        <f>'6. Investeringen per jaar'!I367</f>
        <v>1</v>
      </c>
      <c r="K370" s="65"/>
      <c r="L370" s="123">
        <f t="shared" si="59"/>
        <v>2075</v>
      </c>
      <c r="M370" s="87">
        <f t="shared" si="60"/>
        <v>17895412.176098183</v>
      </c>
      <c r="N370" s="117">
        <f t="shared" si="61"/>
        <v>53.5</v>
      </c>
      <c r="O370" s="87" t="b">
        <f t="shared" si="62"/>
        <v>0</v>
      </c>
      <c r="P370" s="117">
        <f>INDEX('2. Reguleringsparameters'!$D$44:$E$50,MATCH(C370,'2. Reguleringsparameters'!$B$44:$B$50,0),MATCH(D370,'2. Reguleringsparameters'!$D$43:$E$43,0))</f>
        <v>0.5</v>
      </c>
      <c r="Q370" s="65"/>
      <c r="R370" s="87">
        <f t="shared" si="63"/>
        <v>0</v>
      </c>
      <c r="S370" s="87">
        <f t="shared" si="63"/>
        <v>0</v>
      </c>
      <c r="T370" s="87">
        <f t="shared" si="63"/>
        <v>0</v>
      </c>
      <c r="U370" s="87">
        <f t="shared" si="63"/>
        <v>0</v>
      </c>
      <c r="V370" s="87">
        <f t="shared" si="63"/>
        <v>0</v>
      </c>
      <c r="W370" s="87">
        <f t="shared" si="63"/>
        <v>0</v>
      </c>
      <c r="X370" s="87">
        <f t="shared" si="63"/>
        <v>0</v>
      </c>
      <c r="Y370" s="87">
        <f t="shared" si="63"/>
        <v>0</v>
      </c>
      <c r="Z370" s="87">
        <f t="shared" si="63"/>
        <v>0</v>
      </c>
      <c r="AA370" s="87">
        <f t="shared" si="63"/>
        <v>167246.84276727273</v>
      </c>
      <c r="AB370" s="87">
        <f t="shared" si="63"/>
        <v>334493.68553454545</v>
      </c>
      <c r="AC370" s="87">
        <f t="shared" si="63"/>
        <v>401392.42264145456</v>
      </c>
      <c r="AD370" s="87">
        <f t="shared" si="63"/>
        <v>392389.22811491718</v>
      </c>
      <c r="AE370" s="87">
        <f t="shared" si="63"/>
        <v>383587.97440019005</v>
      </c>
      <c r="AF370" s="87">
        <f t="shared" si="63"/>
        <v>374984.13198373723</v>
      </c>
      <c r="AG370" s="87">
        <f t="shared" si="63"/>
        <v>366573.27294858795</v>
      </c>
    </row>
    <row r="371" spans="2:33" s="132" customFormat="1" x14ac:dyDescent="0.2">
      <c r="B371" s="86">
        <f>'3. Investeringen'!B368</f>
        <v>354</v>
      </c>
      <c r="C371" s="86" t="str">
        <f>'3. Investeringen'!C368</f>
        <v>Nieuwe investeringen</v>
      </c>
      <c r="D371" s="86" t="str">
        <f>'3. Investeringen'!F368</f>
        <v>TD</v>
      </c>
      <c r="E371" s="121">
        <f>'3. Investeringen'!K368</f>
        <v>2020</v>
      </c>
      <c r="F371" s="173">
        <f>'3. Investeringen'!M368</f>
        <v>45</v>
      </c>
      <c r="G371" s="121">
        <f>'3. Investeringen'!N368</f>
        <v>2020</v>
      </c>
      <c r="H371" s="86">
        <f>'3. Investeringen'!O368</f>
        <v>104056696.87899999</v>
      </c>
      <c r="I371" s="65"/>
      <c r="J371" s="86">
        <f>'6. Investeringen per jaar'!I368</f>
        <v>1</v>
      </c>
      <c r="K371" s="65"/>
      <c r="L371" s="123">
        <f t="shared" ref="L371:L376" si="64">G371+F371+IF(P371=0,-1,0)</f>
        <v>2065</v>
      </c>
      <c r="M371" s="87">
        <f t="shared" ref="M371:M376" si="65">H371-SUM(R371:AB371)</f>
        <v>100588140.31636666</v>
      </c>
      <c r="N371" s="117">
        <f t="shared" ref="N371:N376" si="66">IF($E371&lt;$G371,
MAX(0,$F371+$G371-2022),
MAX(L371-2022+P371,0)+IF(P371=0,1,0))</f>
        <v>43.5</v>
      </c>
      <c r="O371" s="87" t="b">
        <f t="shared" ref="O371:O376" si="67">H371&lt;0</f>
        <v>0</v>
      </c>
      <c r="P371" s="117">
        <f>INDEX('2. Reguleringsparameters'!$D$44:$E$50,MATCH(C371,'2. Reguleringsparameters'!$B$44:$B$50,0),MATCH(D371,'2. Reguleringsparameters'!$D$43:$E$43,0))</f>
        <v>0.5</v>
      </c>
      <c r="Q371" s="65"/>
      <c r="R371" s="87">
        <f t="shared" si="63"/>
        <v>0</v>
      </c>
      <c r="S371" s="87">
        <f t="shared" si="63"/>
        <v>0</v>
      </c>
      <c r="T371" s="87">
        <f t="shared" si="63"/>
        <v>0</v>
      </c>
      <c r="U371" s="87">
        <f t="shared" si="63"/>
        <v>0</v>
      </c>
      <c r="V371" s="87">
        <f t="shared" si="63"/>
        <v>0</v>
      </c>
      <c r="W371" s="87">
        <f t="shared" si="63"/>
        <v>0</v>
      </c>
      <c r="X371" s="87">
        <f t="shared" si="63"/>
        <v>0</v>
      </c>
      <c r="Y371" s="87">
        <f t="shared" si="63"/>
        <v>0</v>
      </c>
      <c r="Z371" s="87">
        <f t="shared" si="63"/>
        <v>0</v>
      </c>
      <c r="AA371" s="87">
        <f t="shared" si="63"/>
        <v>1156185.5208777778</v>
      </c>
      <c r="AB371" s="87">
        <f t="shared" si="63"/>
        <v>2312371.0417555552</v>
      </c>
      <c r="AC371" s="87">
        <f t="shared" si="63"/>
        <v>2774845.2501066662</v>
      </c>
      <c r="AD371" s="87">
        <f t="shared" si="63"/>
        <v>2698297.7949313102</v>
      </c>
      <c r="AE371" s="87">
        <f t="shared" si="63"/>
        <v>2623861.9936918258</v>
      </c>
      <c r="AF371" s="87">
        <f t="shared" si="63"/>
        <v>2551479.5938658444</v>
      </c>
      <c r="AG371" s="87">
        <f t="shared" si="63"/>
        <v>2481093.9498971314</v>
      </c>
    </row>
    <row r="372" spans="2:33" s="132" customFormat="1" x14ac:dyDescent="0.2">
      <c r="B372" s="86">
        <f>'3. Investeringen'!B369</f>
        <v>355</v>
      </c>
      <c r="C372" s="86" t="str">
        <f>'3. Investeringen'!C369</f>
        <v>Nieuwe investeringen</v>
      </c>
      <c r="D372" s="86" t="str">
        <f>'3. Investeringen'!F369</f>
        <v>TD</v>
      </c>
      <c r="E372" s="121">
        <f>'3. Investeringen'!K369</f>
        <v>2020</v>
      </c>
      <c r="F372" s="173">
        <f>'3. Investeringen'!M369</f>
        <v>30</v>
      </c>
      <c r="G372" s="121">
        <f>'3. Investeringen'!N369</f>
        <v>2020</v>
      </c>
      <c r="H372" s="86">
        <f>'3. Investeringen'!O369</f>
        <v>7297582.6096000001</v>
      </c>
      <c r="I372" s="65"/>
      <c r="J372" s="86">
        <f>'6. Investeringen per jaar'!I369</f>
        <v>1</v>
      </c>
      <c r="K372" s="65"/>
      <c r="L372" s="123">
        <f t="shared" si="64"/>
        <v>2050</v>
      </c>
      <c r="M372" s="87">
        <f t="shared" si="65"/>
        <v>6932703.4791200003</v>
      </c>
      <c r="N372" s="117">
        <f t="shared" si="66"/>
        <v>28.5</v>
      </c>
      <c r="O372" s="87" t="b">
        <f t="shared" si="67"/>
        <v>0</v>
      </c>
      <c r="P372" s="117">
        <f>INDEX('2. Reguleringsparameters'!$D$44:$E$50,MATCH(C372,'2. Reguleringsparameters'!$B$44:$B$50,0),MATCH(D372,'2. Reguleringsparameters'!$D$43:$E$43,0))</f>
        <v>0.5</v>
      </c>
      <c r="Q372" s="65"/>
      <c r="R372" s="87">
        <f t="shared" si="63"/>
        <v>0</v>
      </c>
      <c r="S372" s="87">
        <f t="shared" si="63"/>
        <v>0</v>
      </c>
      <c r="T372" s="87">
        <f t="shared" si="63"/>
        <v>0</v>
      </c>
      <c r="U372" s="87">
        <f t="shared" si="63"/>
        <v>0</v>
      </c>
      <c r="V372" s="87">
        <f t="shared" si="63"/>
        <v>0</v>
      </c>
      <c r="W372" s="87">
        <f t="shared" si="63"/>
        <v>0</v>
      </c>
      <c r="X372" s="87">
        <f t="shared" si="63"/>
        <v>0</v>
      </c>
      <c r="Y372" s="87">
        <f t="shared" si="63"/>
        <v>0</v>
      </c>
      <c r="Z372" s="87">
        <f t="shared" si="63"/>
        <v>0</v>
      </c>
      <c r="AA372" s="87">
        <f t="shared" si="63"/>
        <v>121626.37682666667</v>
      </c>
      <c r="AB372" s="87">
        <f t="shared" si="63"/>
        <v>243252.75365333335</v>
      </c>
      <c r="AC372" s="87">
        <f t="shared" si="63"/>
        <v>291903.30438400002</v>
      </c>
      <c r="AD372" s="87">
        <f t="shared" si="63"/>
        <v>279612.63893625262</v>
      </c>
      <c r="AE372" s="87">
        <f t="shared" si="63"/>
        <v>267839.47519156832</v>
      </c>
      <c r="AF372" s="87">
        <f t="shared" si="63"/>
        <v>256562.02360455494</v>
      </c>
      <c r="AG372" s="87">
        <f t="shared" si="63"/>
        <v>245759.41208436317</v>
      </c>
    </row>
    <row r="373" spans="2:33" s="132" customFormat="1" x14ac:dyDescent="0.2">
      <c r="B373" s="86">
        <f>'3. Investeringen'!B370</f>
        <v>356</v>
      </c>
      <c r="C373" s="86" t="str">
        <f>'3. Investeringen'!C370</f>
        <v>Nieuwe investeringen</v>
      </c>
      <c r="D373" s="86" t="str">
        <f>'3. Investeringen'!F370</f>
        <v>TD</v>
      </c>
      <c r="E373" s="121">
        <f>'3. Investeringen'!K370</f>
        <v>2020</v>
      </c>
      <c r="F373" s="173">
        <f>'3. Investeringen'!M370</f>
        <v>10</v>
      </c>
      <c r="G373" s="121">
        <f>'3. Investeringen'!N370</f>
        <v>2020</v>
      </c>
      <c r="H373" s="86">
        <f>'3. Investeringen'!O370</f>
        <v>160832.69339486968</v>
      </c>
      <c r="I373" s="65"/>
      <c r="J373" s="86">
        <f>'6. Investeringen per jaar'!I370</f>
        <v>1</v>
      </c>
      <c r="K373" s="65"/>
      <c r="L373" s="123">
        <f t="shared" si="64"/>
        <v>2030</v>
      </c>
      <c r="M373" s="87">
        <f t="shared" si="65"/>
        <v>136707.78938563922</v>
      </c>
      <c r="N373" s="117">
        <f t="shared" si="66"/>
        <v>8.5</v>
      </c>
      <c r="O373" s="87" t="b">
        <f t="shared" si="67"/>
        <v>0</v>
      </c>
      <c r="P373" s="117">
        <f>INDEX('2. Reguleringsparameters'!$D$44:$E$50,MATCH(C373,'2. Reguleringsparameters'!$B$44:$B$50,0),MATCH(D373,'2. Reguleringsparameters'!$D$43:$E$43,0))</f>
        <v>0.5</v>
      </c>
      <c r="Q373" s="65"/>
      <c r="R373" s="87">
        <f t="shared" si="63"/>
        <v>0</v>
      </c>
      <c r="S373" s="87">
        <f t="shared" si="63"/>
        <v>0</v>
      </c>
      <c r="T373" s="87">
        <f t="shared" si="63"/>
        <v>0</v>
      </c>
      <c r="U373" s="87">
        <f t="shared" si="63"/>
        <v>0</v>
      </c>
      <c r="V373" s="87">
        <f t="shared" si="63"/>
        <v>0</v>
      </c>
      <c r="W373" s="87">
        <f t="shared" si="63"/>
        <v>0</v>
      </c>
      <c r="X373" s="87">
        <f t="shared" si="63"/>
        <v>0</v>
      </c>
      <c r="Y373" s="87">
        <f t="shared" si="63"/>
        <v>0</v>
      </c>
      <c r="Z373" s="87">
        <f t="shared" si="63"/>
        <v>0</v>
      </c>
      <c r="AA373" s="87">
        <f t="shared" si="63"/>
        <v>8041.6346697434847</v>
      </c>
      <c r="AB373" s="87">
        <f t="shared" si="63"/>
        <v>16083.269339486969</v>
      </c>
      <c r="AC373" s="87">
        <f t="shared" si="63"/>
        <v>19299.92320738436</v>
      </c>
      <c r="AD373" s="87">
        <f t="shared" si="63"/>
        <v>16575.228166341862</v>
      </c>
      <c r="AE373" s="87">
        <f t="shared" si="63"/>
        <v>15512.713540294306</v>
      </c>
      <c r="AF373" s="87">
        <f t="shared" si="63"/>
        <v>15512.713540294306</v>
      </c>
      <c r="AG373" s="87">
        <f t="shared" si="63"/>
        <v>15512.713540294306</v>
      </c>
    </row>
    <row r="374" spans="2:33" s="132" customFormat="1" x14ac:dyDescent="0.2">
      <c r="B374" s="86">
        <f>'3. Investeringen'!B371</f>
        <v>357</v>
      </c>
      <c r="C374" s="86" t="str">
        <f>'3. Investeringen'!C371</f>
        <v>Nieuwe investeringen</v>
      </c>
      <c r="D374" s="86" t="str">
        <f>'3. Investeringen'!F371</f>
        <v>TD</v>
      </c>
      <c r="E374" s="121">
        <f>'3. Investeringen'!K371</f>
        <v>2020</v>
      </c>
      <c r="F374" s="173">
        <f>'3. Investeringen'!M371</f>
        <v>0</v>
      </c>
      <c r="G374" s="121">
        <f>'3. Investeringen'!N371</f>
        <v>2020</v>
      </c>
      <c r="H374" s="86">
        <f>'3. Investeringen'!O371</f>
        <v>522887.81940000004</v>
      </c>
      <c r="I374" s="65"/>
      <c r="J374" s="86">
        <f>'6. Investeringen per jaar'!I371</f>
        <v>1</v>
      </c>
      <c r="K374" s="65"/>
      <c r="L374" s="123">
        <f t="shared" si="64"/>
        <v>2020</v>
      </c>
      <c r="M374" s="87">
        <f t="shared" si="65"/>
        <v>522887.81940000004</v>
      </c>
      <c r="N374" s="117">
        <f t="shared" si="66"/>
        <v>0</v>
      </c>
      <c r="O374" s="87" t="b">
        <f t="shared" si="67"/>
        <v>0</v>
      </c>
      <c r="P374" s="117">
        <f>INDEX('2. Reguleringsparameters'!$D$44:$E$50,MATCH(C374,'2. Reguleringsparameters'!$B$44:$B$50,0),MATCH(D374,'2. Reguleringsparameters'!$D$43:$E$43,0))</f>
        <v>0.5</v>
      </c>
      <c r="Q374" s="65"/>
      <c r="R374" s="87">
        <f t="shared" si="63"/>
        <v>0</v>
      </c>
      <c r="S374" s="87">
        <f t="shared" si="63"/>
        <v>0</v>
      </c>
      <c r="T374" s="87">
        <f t="shared" si="63"/>
        <v>0</v>
      </c>
      <c r="U374" s="87">
        <f t="shared" si="63"/>
        <v>0</v>
      </c>
      <c r="V374" s="87">
        <f t="shared" si="63"/>
        <v>0</v>
      </c>
      <c r="W374" s="87">
        <f t="shared" si="63"/>
        <v>0</v>
      </c>
      <c r="X374" s="87">
        <f t="shared" si="63"/>
        <v>0</v>
      </c>
      <c r="Y374" s="87">
        <f t="shared" si="63"/>
        <v>0</v>
      </c>
      <c r="Z374" s="87">
        <f t="shared" si="63"/>
        <v>0</v>
      </c>
      <c r="AA374" s="87">
        <f t="shared" si="63"/>
        <v>0</v>
      </c>
      <c r="AB374" s="87">
        <f t="shared" si="63"/>
        <v>0</v>
      </c>
      <c r="AC374" s="87">
        <f t="shared" si="63"/>
        <v>0</v>
      </c>
      <c r="AD374" s="87">
        <f t="shared" si="63"/>
        <v>0</v>
      </c>
      <c r="AE374" s="87">
        <f t="shared" si="63"/>
        <v>0</v>
      </c>
      <c r="AF374" s="87">
        <f t="shared" si="63"/>
        <v>0</v>
      </c>
      <c r="AG374" s="87">
        <f t="shared" si="63"/>
        <v>0</v>
      </c>
    </row>
    <row r="375" spans="2:33" s="132" customFormat="1" x14ac:dyDescent="0.2">
      <c r="B375" s="86">
        <f>'3. Investeringen'!B372</f>
        <v>358</v>
      </c>
      <c r="C375" s="86" t="str">
        <f>'3. Investeringen'!C372</f>
        <v>Nieuwe investeringen</v>
      </c>
      <c r="D375" s="86" t="str">
        <f>'3. Investeringen'!F372</f>
        <v>AD</v>
      </c>
      <c r="E375" s="121">
        <f>'3. Investeringen'!K372</f>
        <v>2020</v>
      </c>
      <c r="F375" s="173">
        <f>'3. Investeringen'!M372</f>
        <v>39</v>
      </c>
      <c r="G375" s="121">
        <f>'3. Investeringen'!N372</f>
        <v>2020</v>
      </c>
      <c r="H375" s="86">
        <f>'3. Investeringen'!O372</f>
        <v>45052662.696699999</v>
      </c>
      <c r="I375" s="65"/>
      <c r="J375" s="86">
        <f>'6. Investeringen per jaar'!I372</f>
        <v>1</v>
      </c>
      <c r="K375" s="65"/>
      <c r="L375" s="123">
        <f t="shared" si="64"/>
        <v>2059</v>
      </c>
      <c r="M375" s="87">
        <f t="shared" si="65"/>
        <v>43319867.977596156</v>
      </c>
      <c r="N375" s="117">
        <f t="shared" si="66"/>
        <v>37.5</v>
      </c>
      <c r="O375" s="87" t="b">
        <f t="shared" si="67"/>
        <v>0</v>
      </c>
      <c r="P375" s="117">
        <f>INDEX('2. Reguleringsparameters'!$D$44:$E$50,MATCH(C375,'2. Reguleringsparameters'!$B$44:$B$50,0),MATCH(D375,'2. Reguleringsparameters'!$D$43:$E$43,0))</f>
        <v>0.5</v>
      </c>
      <c r="Q375" s="65"/>
      <c r="R375" s="87">
        <f t="shared" si="63"/>
        <v>0</v>
      </c>
      <c r="S375" s="87">
        <f t="shared" si="63"/>
        <v>0</v>
      </c>
      <c r="T375" s="87">
        <f t="shared" si="63"/>
        <v>0</v>
      </c>
      <c r="U375" s="87">
        <f t="shared" si="63"/>
        <v>0</v>
      </c>
      <c r="V375" s="87">
        <f t="shared" si="63"/>
        <v>0</v>
      </c>
      <c r="W375" s="87">
        <f t="shared" si="63"/>
        <v>0</v>
      </c>
      <c r="X375" s="87">
        <f t="shared" si="63"/>
        <v>0</v>
      </c>
      <c r="Y375" s="87">
        <f t="shared" si="63"/>
        <v>0</v>
      </c>
      <c r="Z375" s="87">
        <f t="shared" si="63"/>
        <v>0</v>
      </c>
      <c r="AA375" s="87">
        <f t="shared" si="63"/>
        <v>577598.239701282</v>
      </c>
      <c r="AB375" s="87">
        <f t="shared" si="63"/>
        <v>1155196.4794025642</v>
      </c>
      <c r="AC375" s="87">
        <f t="shared" si="63"/>
        <v>1386235.775283077</v>
      </c>
      <c r="AD375" s="87">
        <f t="shared" si="63"/>
        <v>1341876.2304740185</v>
      </c>
      <c r="AE375" s="87">
        <f t="shared" si="63"/>
        <v>1298936.19109885</v>
      </c>
      <c r="AF375" s="87">
        <f t="shared" si="63"/>
        <v>1257370.232983687</v>
      </c>
      <c r="AG375" s="87">
        <f t="shared" si="63"/>
        <v>1217134.3855282089</v>
      </c>
    </row>
    <row r="376" spans="2:33" s="132" customFormat="1" x14ac:dyDescent="0.2">
      <c r="B376" s="86">
        <f>'3. Investeringen'!B373</f>
        <v>359</v>
      </c>
      <c r="C376" s="86" t="str">
        <f>'3. Investeringen'!C373</f>
        <v>Nieuwe investeringen</v>
      </c>
      <c r="D376" s="86" t="str">
        <f>'3. Investeringen'!F373</f>
        <v>AD</v>
      </c>
      <c r="E376" s="121">
        <f>'3. Investeringen'!K373</f>
        <v>2020</v>
      </c>
      <c r="F376" s="173">
        <f>'3. Investeringen'!M373</f>
        <v>39</v>
      </c>
      <c r="G376" s="121">
        <f>'3. Investeringen'!N373</f>
        <v>2020</v>
      </c>
      <c r="H376" s="86">
        <f>'3. Investeringen'!O373</f>
        <v>386025.81999999989</v>
      </c>
      <c r="I376" s="65"/>
      <c r="J376" s="86">
        <f>'6. Investeringen per jaar'!I373</f>
        <v>1</v>
      </c>
      <c r="K376" s="65"/>
      <c r="L376" s="123">
        <f t="shared" si="64"/>
        <v>2059</v>
      </c>
      <c r="M376" s="87">
        <f t="shared" si="65"/>
        <v>371178.67307692295</v>
      </c>
      <c r="N376" s="117">
        <f t="shared" si="66"/>
        <v>37.5</v>
      </c>
      <c r="O376" s="87" t="b">
        <f t="shared" si="67"/>
        <v>0</v>
      </c>
      <c r="P376" s="117">
        <f>INDEX('2. Reguleringsparameters'!$D$44:$E$50,MATCH(C376,'2. Reguleringsparameters'!$B$44:$B$50,0),MATCH(D376,'2. Reguleringsparameters'!$D$43:$E$43,0))</f>
        <v>0.5</v>
      </c>
      <c r="Q376" s="65"/>
      <c r="R376" s="87">
        <f t="shared" si="63"/>
        <v>0</v>
      </c>
      <c r="S376" s="87">
        <f t="shared" si="63"/>
        <v>0</v>
      </c>
      <c r="T376" s="87">
        <f t="shared" si="63"/>
        <v>0</v>
      </c>
      <c r="U376" s="87">
        <f t="shared" si="63"/>
        <v>0</v>
      </c>
      <c r="V376" s="87">
        <f t="shared" si="63"/>
        <v>0</v>
      </c>
      <c r="W376" s="87">
        <f t="shared" si="63"/>
        <v>0</v>
      </c>
      <c r="X376" s="87">
        <f t="shared" si="63"/>
        <v>0</v>
      </c>
      <c r="Y376" s="87">
        <f t="shared" si="63"/>
        <v>0</v>
      </c>
      <c r="Z376" s="87">
        <f t="shared" si="63"/>
        <v>0</v>
      </c>
      <c r="AA376" s="87">
        <f t="shared" si="63"/>
        <v>4949.0489743589733</v>
      </c>
      <c r="AB376" s="87">
        <f t="shared" si="63"/>
        <v>9898.0979487179466</v>
      </c>
      <c r="AC376" s="87">
        <f t="shared" si="63"/>
        <v>11877.717538461535</v>
      </c>
      <c r="AD376" s="87">
        <f t="shared" si="63"/>
        <v>11497.630577230764</v>
      </c>
      <c r="AE376" s="87">
        <f t="shared" si="63"/>
        <v>11129.706398759381</v>
      </c>
      <c r="AF376" s="87">
        <f t="shared" si="63"/>
        <v>10773.555793999079</v>
      </c>
      <c r="AG376" s="87">
        <f t="shared" si="63"/>
        <v>10428.80200859111</v>
      </c>
    </row>
    <row r="377" spans="2:33" s="132" customFormat="1" x14ac:dyDescent="0.2">
      <c r="G377" s="145"/>
    </row>
    <row r="378" spans="2:33" s="132" customFormat="1" x14ac:dyDescent="0.2">
      <c r="G378" s="145"/>
    </row>
    <row r="379" spans="2:33" s="132" customFormat="1" x14ac:dyDescent="0.2">
      <c r="G379" s="145"/>
    </row>
    <row r="380" spans="2:33" s="132" customFormat="1" x14ac:dyDescent="0.2">
      <c r="G380" s="145"/>
    </row>
    <row r="381" spans="2:33" s="132" customFormat="1" x14ac:dyDescent="0.2">
      <c r="G381" s="145"/>
    </row>
    <row r="382" spans="2:33" s="132" customFormat="1" x14ac:dyDescent="0.2">
      <c r="G382" s="145"/>
    </row>
    <row r="383" spans="2:33" s="132" customFormat="1" x14ac:dyDescent="0.2">
      <c r="G383" s="145"/>
    </row>
    <row r="384" spans="2:33" s="132" customFormat="1" x14ac:dyDescent="0.2">
      <c r="G384" s="145"/>
    </row>
    <row r="385" spans="7:7" s="132" customFormat="1" x14ac:dyDescent="0.2">
      <c r="G385" s="145"/>
    </row>
    <row r="386" spans="7:7" s="132" customFormat="1" x14ac:dyDescent="0.2">
      <c r="G386" s="145"/>
    </row>
    <row r="387" spans="7:7" s="132" customFormat="1" x14ac:dyDescent="0.2">
      <c r="G387" s="145"/>
    </row>
    <row r="388" spans="7:7" s="132" customFormat="1" x14ac:dyDescent="0.2">
      <c r="G388" s="145"/>
    </row>
    <row r="389" spans="7:7" s="132" customFormat="1" x14ac:dyDescent="0.2">
      <c r="G389" s="145"/>
    </row>
    <row r="390" spans="7:7" s="132" customFormat="1" x14ac:dyDescent="0.2">
      <c r="G390" s="145"/>
    </row>
    <row r="391" spans="7:7" s="132" customFormat="1" x14ac:dyDescent="0.2">
      <c r="G391" s="145"/>
    </row>
    <row r="392" spans="7:7" s="132" customFormat="1" x14ac:dyDescent="0.2">
      <c r="G392" s="145"/>
    </row>
    <row r="393" spans="7:7" s="132" customFormat="1" x14ac:dyDescent="0.2">
      <c r="G393" s="145"/>
    </row>
    <row r="394" spans="7:7" s="132" customFormat="1" x14ac:dyDescent="0.2">
      <c r="G394" s="145"/>
    </row>
    <row r="395" spans="7:7" s="132" customFormat="1" x14ac:dyDescent="0.2">
      <c r="G395" s="145"/>
    </row>
    <row r="396" spans="7:7" s="132" customFormat="1" x14ac:dyDescent="0.2">
      <c r="G396" s="145"/>
    </row>
    <row r="397" spans="7:7" s="132" customFormat="1" x14ac:dyDescent="0.2">
      <c r="G397" s="145"/>
    </row>
    <row r="398" spans="7:7" s="132" customFormat="1" x14ac:dyDescent="0.2">
      <c r="G398" s="145"/>
    </row>
    <row r="399" spans="7:7" s="132" customFormat="1" x14ac:dyDescent="0.2">
      <c r="G399" s="145"/>
    </row>
    <row r="400" spans="7:7" s="132" customFormat="1" x14ac:dyDescent="0.2">
      <c r="G400" s="145"/>
    </row>
    <row r="401" spans="7:7" s="132" customFormat="1" x14ac:dyDescent="0.2">
      <c r="G401" s="145"/>
    </row>
    <row r="402" spans="7:7" s="132" customFormat="1" x14ac:dyDescent="0.2">
      <c r="G402" s="145"/>
    </row>
    <row r="403" spans="7:7" s="132" customFormat="1" x14ac:dyDescent="0.2">
      <c r="G403" s="145"/>
    </row>
    <row r="404" spans="7:7" s="132" customFormat="1" x14ac:dyDescent="0.2">
      <c r="G404" s="145"/>
    </row>
    <row r="405" spans="7:7" s="132" customFormat="1" x14ac:dyDescent="0.2">
      <c r="G405" s="145"/>
    </row>
    <row r="406" spans="7:7" s="132" customFormat="1" x14ac:dyDescent="0.2">
      <c r="G406" s="145"/>
    </row>
    <row r="407" spans="7:7" s="132" customFormat="1" x14ac:dyDescent="0.2">
      <c r="G407" s="145"/>
    </row>
    <row r="408" spans="7:7" s="132" customFormat="1" x14ac:dyDescent="0.2">
      <c r="G408" s="145"/>
    </row>
    <row r="409" spans="7:7" s="132" customFormat="1" x14ac:dyDescent="0.2">
      <c r="G409" s="145"/>
    </row>
    <row r="410" spans="7:7" s="132" customFormat="1" x14ac:dyDescent="0.2">
      <c r="G410" s="145"/>
    </row>
    <row r="411" spans="7:7" s="132" customFormat="1" x14ac:dyDescent="0.2">
      <c r="G411" s="145"/>
    </row>
    <row r="412" spans="7:7" s="132" customFormat="1" x14ac:dyDescent="0.2">
      <c r="G412" s="145"/>
    </row>
    <row r="413" spans="7:7" s="132" customFormat="1" x14ac:dyDescent="0.2">
      <c r="G413" s="145"/>
    </row>
    <row r="414" spans="7:7" s="132" customFormat="1" x14ac:dyDescent="0.2">
      <c r="G414" s="145"/>
    </row>
    <row r="415" spans="7:7" s="132" customFormat="1" x14ac:dyDescent="0.2">
      <c r="G415" s="145"/>
    </row>
    <row r="416" spans="7:7" s="132" customFormat="1" x14ac:dyDescent="0.2">
      <c r="G416" s="145"/>
    </row>
    <row r="417" spans="7:7" s="132" customFormat="1" x14ac:dyDescent="0.2">
      <c r="G417" s="145"/>
    </row>
    <row r="418" spans="7:7" s="132" customFormat="1" x14ac:dyDescent="0.2">
      <c r="G418" s="145"/>
    </row>
    <row r="419" spans="7:7" s="132" customFormat="1" x14ac:dyDescent="0.2">
      <c r="G419" s="145"/>
    </row>
    <row r="420" spans="7:7" s="132" customFormat="1" x14ac:dyDescent="0.2">
      <c r="G420" s="145"/>
    </row>
    <row r="421" spans="7:7" s="132" customFormat="1" x14ac:dyDescent="0.2">
      <c r="G421" s="145"/>
    </row>
    <row r="422" spans="7:7" s="132" customFormat="1" x14ac:dyDescent="0.2">
      <c r="G422" s="145"/>
    </row>
    <row r="423" spans="7:7" s="132" customFormat="1" x14ac:dyDescent="0.2">
      <c r="G423" s="145"/>
    </row>
    <row r="424" spans="7:7" s="132" customFormat="1" x14ac:dyDescent="0.2">
      <c r="G424" s="145"/>
    </row>
    <row r="425" spans="7:7" s="132" customFormat="1" x14ac:dyDescent="0.2">
      <c r="G425" s="145"/>
    </row>
    <row r="426" spans="7:7" s="132" customFormat="1" x14ac:dyDescent="0.2">
      <c r="G426" s="145"/>
    </row>
    <row r="427" spans="7:7" s="132" customFormat="1" x14ac:dyDescent="0.2">
      <c r="G427" s="145"/>
    </row>
    <row r="428" spans="7:7" s="132" customFormat="1" x14ac:dyDescent="0.2">
      <c r="G428" s="145"/>
    </row>
    <row r="429" spans="7:7" s="132" customFormat="1" x14ac:dyDescent="0.2">
      <c r="G429" s="145"/>
    </row>
    <row r="430" spans="7:7" s="132" customFormat="1" x14ac:dyDescent="0.2">
      <c r="G430" s="145"/>
    </row>
    <row r="431" spans="7:7" s="132" customFormat="1" x14ac:dyDescent="0.2">
      <c r="G431" s="145"/>
    </row>
    <row r="432" spans="7:7" s="132" customFormat="1" x14ac:dyDescent="0.2">
      <c r="G432" s="145"/>
    </row>
    <row r="433" spans="7:7" s="132" customFormat="1" x14ac:dyDescent="0.2">
      <c r="G433" s="145"/>
    </row>
    <row r="434" spans="7:7" s="132" customFormat="1" x14ac:dyDescent="0.2">
      <c r="G434" s="145"/>
    </row>
    <row r="435" spans="7:7" s="132" customFormat="1" x14ac:dyDescent="0.2">
      <c r="G435" s="145"/>
    </row>
    <row r="436" spans="7:7" s="132" customFormat="1" x14ac:dyDescent="0.2">
      <c r="G436" s="145"/>
    </row>
    <row r="437" spans="7:7" s="132" customFormat="1" x14ac:dyDescent="0.2">
      <c r="G437" s="145"/>
    </row>
    <row r="438" spans="7:7" s="132" customFormat="1" x14ac:dyDescent="0.2">
      <c r="G438" s="145"/>
    </row>
    <row r="439" spans="7:7" s="132" customFormat="1" x14ac:dyDescent="0.2">
      <c r="G439" s="145"/>
    </row>
    <row r="440" spans="7:7" s="132" customFormat="1" x14ac:dyDescent="0.2">
      <c r="G440" s="145"/>
    </row>
    <row r="441" spans="7:7" s="132" customFormat="1" x14ac:dyDescent="0.2">
      <c r="G441" s="145"/>
    </row>
    <row r="442" spans="7:7" s="132" customFormat="1" x14ac:dyDescent="0.2">
      <c r="G442" s="145"/>
    </row>
    <row r="443" spans="7:7" s="132" customFormat="1" x14ac:dyDescent="0.2">
      <c r="G443" s="145"/>
    </row>
    <row r="444" spans="7:7" s="132" customFormat="1" x14ac:dyDescent="0.2">
      <c r="G444" s="145"/>
    </row>
    <row r="445" spans="7:7" s="132" customFormat="1" x14ac:dyDescent="0.2">
      <c r="G445" s="145"/>
    </row>
    <row r="446" spans="7:7" s="132" customFormat="1" x14ac:dyDescent="0.2">
      <c r="G446" s="145"/>
    </row>
    <row r="447" spans="7:7" s="132" customFormat="1" x14ac:dyDescent="0.2">
      <c r="G447" s="145"/>
    </row>
    <row r="448" spans="7:7" s="132" customFormat="1" x14ac:dyDescent="0.2">
      <c r="G448" s="145"/>
    </row>
    <row r="449" spans="7:7" s="132" customFormat="1" x14ac:dyDescent="0.2">
      <c r="G449" s="145"/>
    </row>
    <row r="450" spans="7:7" s="132" customFormat="1" x14ac:dyDescent="0.2">
      <c r="G450" s="145"/>
    </row>
    <row r="451" spans="7:7" s="132" customFormat="1" x14ac:dyDescent="0.2">
      <c r="G451" s="145"/>
    </row>
    <row r="452" spans="7:7" s="132" customFormat="1" x14ac:dyDescent="0.2">
      <c r="G452" s="145"/>
    </row>
    <row r="453" spans="7:7" s="132" customFormat="1" x14ac:dyDescent="0.2">
      <c r="G453" s="145"/>
    </row>
    <row r="454" spans="7:7" s="132" customFormat="1" x14ac:dyDescent="0.2">
      <c r="G454" s="145"/>
    </row>
    <row r="455" spans="7:7" s="132" customFormat="1" x14ac:dyDescent="0.2">
      <c r="G455" s="145"/>
    </row>
    <row r="456" spans="7:7" s="132" customFormat="1" x14ac:dyDescent="0.2">
      <c r="G456" s="145"/>
    </row>
    <row r="457" spans="7:7" s="132" customFormat="1" x14ac:dyDescent="0.2">
      <c r="G457" s="145"/>
    </row>
    <row r="458" spans="7:7" s="132" customFormat="1" x14ac:dyDescent="0.2">
      <c r="G458" s="145"/>
    </row>
    <row r="459" spans="7:7" s="132" customFormat="1" x14ac:dyDescent="0.2">
      <c r="G459" s="145"/>
    </row>
    <row r="460" spans="7:7" s="132" customFormat="1" x14ac:dyDescent="0.2">
      <c r="G460" s="145"/>
    </row>
    <row r="461" spans="7:7" s="132" customFormat="1" x14ac:dyDescent="0.2">
      <c r="G461" s="145"/>
    </row>
    <row r="462" spans="7:7" s="132" customFormat="1" x14ac:dyDescent="0.2">
      <c r="G462" s="145"/>
    </row>
    <row r="463" spans="7:7" s="132" customFormat="1" x14ac:dyDescent="0.2">
      <c r="G463" s="145"/>
    </row>
    <row r="464" spans="7:7" s="132" customFormat="1" x14ac:dyDescent="0.2">
      <c r="G464" s="145"/>
    </row>
    <row r="465" spans="7:7" s="132" customFormat="1" x14ac:dyDescent="0.2">
      <c r="G465" s="145"/>
    </row>
    <row r="466" spans="7:7" s="132" customFormat="1" x14ac:dyDescent="0.2">
      <c r="G466" s="145"/>
    </row>
    <row r="467" spans="7:7" s="132" customFormat="1" x14ac:dyDescent="0.2">
      <c r="G467" s="145"/>
    </row>
    <row r="468" spans="7:7" s="132" customFormat="1" x14ac:dyDescent="0.2">
      <c r="G468" s="145"/>
    </row>
    <row r="469" spans="7:7" s="132" customFormat="1" x14ac:dyDescent="0.2">
      <c r="G469" s="145"/>
    </row>
    <row r="470" spans="7:7" s="132" customFormat="1" x14ac:dyDescent="0.2">
      <c r="G470" s="145"/>
    </row>
    <row r="471" spans="7:7" s="132" customFormat="1" x14ac:dyDescent="0.2">
      <c r="G471" s="145"/>
    </row>
    <row r="472" spans="7:7" s="132" customFormat="1" x14ac:dyDescent="0.2">
      <c r="G472" s="145"/>
    </row>
    <row r="473" spans="7:7" s="132" customFormat="1" x14ac:dyDescent="0.2">
      <c r="G473" s="145"/>
    </row>
    <row r="474" spans="7:7" s="132" customFormat="1" x14ac:dyDescent="0.2">
      <c r="G474" s="145"/>
    </row>
    <row r="475" spans="7:7" s="132" customFormat="1" x14ac:dyDescent="0.2">
      <c r="G475" s="145"/>
    </row>
    <row r="476" spans="7:7" s="132" customFormat="1" x14ac:dyDescent="0.2">
      <c r="G476" s="145"/>
    </row>
    <row r="477" spans="7:7" s="132" customFormat="1" x14ac:dyDescent="0.2">
      <c r="G477" s="145"/>
    </row>
    <row r="478" spans="7:7" s="132" customFormat="1" x14ac:dyDescent="0.2">
      <c r="G478" s="145"/>
    </row>
    <row r="479" spans="7:7" s="132" customFormat="1" x14ac:dyDescent="0.2">
      <c r="G479" s="145"/>
    </row>
    <row r="480" spans="7:7" s="132" customFormat="1" x14ac:dyDescent="0.2">
      <c r="G480" s="145"/>
    </row>
    <row r="481" spans="7:7" s="132" customFormat="1" x14ac:dyDescent="0.2">
      <c r="G481" s="145"/>
    </row>
    <row r="482" spans="7:7" s="132" customFormat="1" x14ac:dyDescent="0.2">
      <c r="G482" s="145"/>
    </row>
    <row r="483" spans="7:7" s="132" customFormat="1" x14ac:dyDescent="0.2">
      <c r="G483" s="145"/>
    </row>
    <row r="484" spans="7:7" s="132" customFormat="1" x14ac:dyDescent="0.2">
      <c r="G484" s="145"/>
    </row>
    <row r="485" spans="7:7" s="132" customFormat="1" x14ac:dyDescent="0.2">
      <c r="G485" s="145"/>
    </row>
    <row r="486" spans="7:7" s="132" customFormat="1" x14ac:dyDescent="0.2">
      <c r="G486" s="145"/>
    </row>
    <row r="487" spans="7:7" s="132" customFormat="1" x14ac:dyDescent="0.2">
      <c r="G487" s="145"/>
    </row>
    <row r="488" spans="7:7" s="132" customFormat="1" x14ac:dyDescent="0.2">
      <c r="G488" s="145"/>
    </row>
    <row r="489" spans="7:7" s="132" customFormat="1" x14ac:dyDescent="0.2">
      <c r="G489" s="145"/>
    </row>
    <row r="490" spans="7:7" s="132" customFormat="1" x14ac:dyDescent="0.2">
      <c r="G490" s="145"/>
    </row>
    <row r="491" spans="7:7" s="132" customFormat="1" x14ac:dyDescent="0.2">
      <c r="G491" s="145"/>
    </row>
    <row r="492" spans="7:7" s="132" customFormat="1" x14ac:dyDescent="0.2">
      <c r="G492" s="145"/>
    </row>
    <row r="493" spans="7:7" s="132" customFormat="1" x14ac:dyDescent="0.2">
      <c r="G493" s="145"/>
    </row>
    <row r="494" spans="7:7" s="132" customFormat="1" x14ac:dyDescent="0.2">
      <c r="G494" s="145"/>
    </row>
    <row r="495" spans="7:7" s="132" customFormat="1" x14ac:dyDescent="0.2">
      <c r="G495" s="145"/>
    </row>
    <row r="496" spans="7:7" s="132" customFormat="1" x14ac:dyDescent="0.2">
      <c r="G496" s="145"/>
    </row>
    <row r="497" spans="7:7" s="132" customFormat="1" x14ac:dyDescent="0.2">
      <c r="G497" s="145"/>
    </row>
    <row r="498" spans="7:7" s="132" customFormat="1" x14ac:dyDescent="0.2">
      <c r="G498" s="145"/>
    </row>
    <row r="499" spans="7:7" s="132" customFormat="1" x14ac:dyDescent="0.2">
      <c r="G499" s="145"/>
    </row>
    <row r="500" spans="7:7" s="132" customFormat="1" x14ac:dyDescent="0.2">
      <c r="G500" s="145"/>
    </row>
    <row r="501" spans="7:7" s="132" customFormat="1" x14ac:dyDescent="0.2">
      <c r="G501" s="145"/>
    </row>
    <row r="502" spans="7:7" s="132" customFormat="1" x14ac:dyDescent="0.2">
      <c r="G502" s="145"/>
    </row>
    <row r="503" spans="7:7" s="132" customFormat="1" x14ac:dyDescent="0.2">
      <c r="G503" s="145"/>
    </row>
    <row r="504" spans="7:7" s="132" customFormat="1" x14ac:dyDescent="0.2">
      <c r="G504" s="145"/>
    </row>
    <row r="505" spans="7:7" s="132" customFormat="1" x14ac:dyDescent="0.2">
      <c r="G505" s="145"/>
    </row>
    <row r="506" spans="7:7" s="132" customFormat="1" x14ac:dyDescent="0.2">
      <c r="G506" s="145"/>
    </row>
    <row r="507" spans="7:7" s="132" customFormat="1" x14ac:dyDescent="0.2">
      <c r="G507" s="145"/>
    </row>
    <row r="508" spans="7:7" s="132" customFormat="1" x14ac:dyDescent="0.2">
      <c r="G508" s="145"/>
    </row>
    <row r="509" spans="7:7" s="132" customFormat="1" x14ac:dyDescent="0.2">
      <c r="G509" s="145"/>
    </row>
    <row r="510" spans="7:7" s="132" customFormat="1" x14ac:dyDescent="0.2">
      <c r="G510" s="145"/>
    </row>
    <row r="511" spans="7:7" s="132" customFormat="1" x14ac:dyDescent="0.2">
      <c r="G511" s="145"/>
    </row>
    <row r="512" spans="7:7" s="132" customFormat="1" x14ac:dyDescent="0.2">
      <c r="G512" s="145"/>
    </row>
    <row r="513" spans="7:7" s="132" customFormat="1" x14ac:dyDescent="0.2">
      <c r="G513" s="145"/>
    </row>
    <row r="514" spans="7:7" s="132" customFormat="1" x14ac:dyDescent="0.2">
      <c r="G514" s="145"/>
    </row>
    <row r="515" spans="7:7" s="132" customFormat="1" x14ac:dyDescent="0.2">
      <c r="G515" s="145"/>
    </row>
    <row r="516" spans="7:7" s="132" customFormat="1" x14ac:dyDescent="0.2">
      <c r="G516" s="145"/>
    </row>
    <row r="517" spans="7:7" s="132" customFormat="1" x14ac:dyDescent="0.2">
      <c r="G517" s="145"/>
    </row>
    <row r="518" spans="7:7" s="132" customFormat="1" x14ac:dyDescent="0.2">
      <c r="G518" s="145"/>
    </row>
    <row r="519" spans="7:7" s="132" customFormat="1" x14ac:dyDescent="0.2">
      <c r="G519" s="145"/>
    </row>
    <row r="520" spans="7:7" s="132" customFormat="1" x14ac:dyDescent="0.2">
      <c r="G520" s="145"/>
    </row>
    <row r="521" spans="7:7" s="132" customFormat="1" x14ac:dyDescent="0.2">
      <c r="G521" s="145"/>
    </row>
    <row r="522" spans="7:7" s="132" customFormat="1" x14ac:dyDescent="0.2">
      <c r="G522" s="145"/>
    </row>
    <row r="523" spans="7:7" s="132" customFormat="1" x14ac:dyDescent="0.2">
      <c r="G523" s="145"/>
    </row>
    <row r="524" spans="7:7" s="132" customFormat="1" x14ac:dyDescent="0.2">
      <c r="G524" s="145"/>
    </row>
    <row r="525" spans="7:7" s="132" customFormat="1" x14ac:dyDescent="0.2">
      <c r="G525" s="145"/>
    </row>
    <row r="526" spans="7:7" s="132" customFormat="1" x14ac:dyDescent="0.2">
      <c r="G526" s="145"/>
    </row>
    <row r="527" spans="7:7" s="132" customFormat="1" x14ac:dyDescent="0.2">
      <c r="G527" s="145"/>
    </row>
    <row r="528" spans="7:7" s="132" customFormat="1" x14ac:dyDescent="0.2">
      <c r="G528" s="145"/>
    </row>
    <row r="529" spans="7:7" s="132" customFormat="1" x14ac:dyDescent="0.2">
      <c r="G529" s="145"/>
    </row>
    <row r="530" spans="7:7" s="132" customFormat="1" x14ac:dyDescent="0.2">
      <c r="G530" s="145"/>
    </row>
    <row r="531" spans="7:7" s="132" customFormat="1" x14ac:dyDescent="0.2">
      <c r="G531" s="145"/>
    </row>
    <row r="532" spans="7:7" s="132" customFormat="1" x14ac:dyDescent="0.2">
      <c r="G532" s="145"/>
    </row>
    <row r="533" spans="7:7" s="132" customFormat="1" x14ac:dyDescent="0.2">
      <c r="G533" s="145"/>
    </row>
    <row r="534" spans="7:7" s="132" customFormat="1" x14ac:dyDescent="0.2">
      <c r="G534" s="145"/>
    </row>
    <row r="535" spans="7:7" s="132" customFormat="1" x14ac:dyDescent="0.2">
      <c r="G535" s="145"/>
    </row>
    <row r="536" spans="7:7" s="132" customFormat="1" x14ac:dyDescent="0.2">
      <c r="G536" s="145"/>
    </row>
    <row r="537" spans="7:7" s="132" customFormat="1" x14ac:dyDescent="0.2">
      <c r="G537" s="145"/>
    </row>
    <row r="538" spans="7:7" s="132" customFormat="1" x14ac:dyDescent="0.2">
      <c r="G538" s="145"/>
    </row>
    <row r="539" spans="7:7" s="132" customFormat="1" x14ac:dyDescent="0.2">
      <c r="G539" s="145"/>
    </row>
    <row r="540" spans="7:7" s="132" customFormat="1" x14ac:dyDescent="0.2">
      <c r="G540" s="145"/>
    </row>
    <row r="541" spans="7:7" s="132" customFormat="1" x14ac:dyDescent="0.2">
      <c r="G541" s="145"/>
    </row>
    <row r="542" spans="7:7" s="132" customFormat="1" x14ac:dyDescent="0.2">
      <c r="G542" s="145"/>
    </row>
    <row r="543" spans="7:7" s="132" customFormat="1" x14ac:dyDescent="0.2">
      <c r="G543" s="145"/>
    </row>
    <row r="544" spans="7:7" s="132" customFormat="1" x14ac:dyDescent="0.2">
      <c r="G544" s="145"/>
    </row>
    <row r="545" spans="7:7" s="132" customFormat="1" x14ac:dyDescent="0.2">
      <c r="G545" s="145"/>
    </row>
    <row r="546" spans="7:7" s="132" customFormat="1" x14ac:dyDescent="0.2">
      <c r="G546" s="145"/>
    </row>
    <row r="547" spans="7:7" s="132" customFormat="1" x14ac:dyDescent="0.2">
      <c r="G547" s="145"/>
    </row>
    <row r="548" spans="7:7" s="132" customFormat="1" x14ac:dyDescent="0.2">
      <c r="G548" s="145"/>
    </row>
    <row r="549" spans="7:7" s="132" customFormat="1" x14ac:dyDescent="0.2">
      <c r="G549" s="145"/>
    </row>
    <row r="550" spans="7:7" s="132" customFormat="1" x14ac:dyDescent="0.2">
      <c r="G550" s="145"/>
    </row>
    <row r="551" spans="7:7" s="132" customFormat="1" x14ac:dyDescent="0.2">
      <c r="G551" s="145"/>
    </row>
    <row r="552" spans="7:7" s="132" customFormat="1" x14ac:dyDescent="0.2">
      <c r="G552" s="145"/>
    </row>
    <row r="553" spans="7:7" s="132" customFormat="1" x14ac:dyDescent="0.2">
      <c r="G553" s="145"/>
    </row>
    <row r="554" spans="7:7" s="132" customFormat="1" x14ac:dyDescent="0.2">
      <c r="G554" s="145"/>
    </row>
    <row r="555" spans="7:7" s="132" customFormat="1" x14ac:dyDescent="0.2">
      <c r="G555" s="145"/>
    </row>
    <row r="556" spans="7:7" s="132" customFormat="1" x14ac:dyDescent="0.2">
      <c r="G556" s="145"/>
    </row>
    <row r="557" spans="7:7" s="132" customFormat="1" x14ac:dyDescent="0.2">
      <c r="G557" s="145"/>
    </row>
    <row r="558" spans="7:7" s="132" customFormat="1" x14ac:dyDescent="0.2">
      <c r="G558" s="145"/>
    </row>
    <row r="559" spans="7:7" s="132" customFormat="1" x14ac:dyDescent="0.2">
      <c r="G559" s="145"/>
    </row>
    <row r="560" spans="7:7" s="132" customFormat="1" x14ac:dyDescent="0.2">
      <c r="G560" s="145"/>
    </row>
    <row r="561" spans="7:7" s="132" customFormat="1" x14ac:dyDescent="0.2">
      <c r="G561" s="145"/>
    </row>
    <row r="562" spans="7:7" s="132" customFormat="1" x14ac:dyDescent="0.2">
      <c r="G562" s="145"/>
    </row>
    <row r="563" spans="7:7" s="132" customFormat="1" x14ac:dyDescent="0.2">
      <c r="G563" s="145"/>
    </row>
    <row r="564" spans="7:7" s="132" customFormat="1" x14ac:dyDescent="0.2">
      <c r="G564" s="145"/>
    </row>
    <row r="565" spans="7:7" s="132" customFormat="1" x14ac:dyDescent="0.2">
      <c r="G565" s="145"/>
    </row>
    <row r="566" spans="7:7" s="132" customFormat="1" x14ac:dyDescent="0.2">
      <c r="G566" s="145"/>
    </row>
    <row r="567" spans="7:7" s="132" customFormat="1" x14ac:dyDescent="0.2">
      <c r="G567" s="145"/>
    </row>
    <row r="568" spans="7:7" s="132" customFormat="1" x14ac:dyDescent="0.2">
      <c r="G568" s="145"/>
    </row>
    <row r="569" spans="7:7" s="132" customFormat="1" x14ac:dyDescent="0.2">
      <c r="G569" s="145"/>
    </row>
    <row r="570" spans="7:7" s="132" customFormat="1" x14ac:dyDescent="0.2">
      <c r="G570" s="145"/>
    </row>
    <row r="571" spans="7:7" s="132" customFormat="1" x14ac:dyDescent="0.2">
      <c r="G571" s="145"/>
    </row>
    <row r="572" spans="7:7" s="132" customFormat="1" x14ac:dyDescent="0.2">
      <c r="G572" s="145"/>
    </row>
    <row r="573" spans="7:7" s="132" customFormat="1" x14ac:dyDescent="0.2">
      <c r="G573" s="145"/>
    </row>
    <row r="574" spans="7:7" s="132" customFormat="1" x14ac:dyDescent="0.2">
      <c r="G574" s="145"/>
    </row>
    <row r="575" spans="7:7" s="132" customFormat="1" x14ac:dyDescent="0.2">
      <c r="G575" s="145"/>
    </row>
    <row r="576" spans="7:7" s="132" customFormat="1" x14ac:dyDescent="0.2">
      <c r="G576" s="145"/>
    </row>
    <row r="577" spans="7:7" s="132" customFormat="1" x14ac:dyDescent="0.2">
      <c r="G577" s="145"/>
    </row>
    <row r="578" spans="7:7" s="132" customFormat="1" x14ac:dyDescent="0.2">
      <c r="G578" s="145"/>
    </row>
    <row r="579" spans="7:7" s="132" customFormat="1" x14ac:dyDescent="0.2">
      <c r="G579" s="145"/>
    </row>
    <row r="580" spans="7:7" s="132" customFormat="1" x14ac:dyDescent="0.2">
      <c r="G580" s="145"/>
    </row>
    <row r="581" spans="7:7" s="132" customFormat="1" x14ac:dyDescent="0.2">
      <c r="G581" s="145"/>
    </row>
    <row r="582" spans="7:7" s="132" customFormat="1" x14ac:dyDescent="0.2">
      <c r="G582" s="145"/>
    </row>
    <row r="583" spans="7:7" s="132" customFormat="1" x14ac:dyDescent="0.2">
      <c r="G583" s="145"/>
    </row>
    <row r="584" spans="7:7" s="132" customFormat="1" x14ac:dyDescent="0.2">
      <c r="G584" s="145"/>
    </row>
    <row r="585" spans="7:7" s="132" customFormat="1" x14ac:dyDescent="0.2">
      <c r="G585" s="145"/>
    </row>
    <row r="586" spans="7:7" s="132" customFormat="1" x14ac:dyDescent="0.2">
      <c r="G586" s="145"/>
    </row>
    <row r="587" spans="7:7" s="132" customFormat="1" x14ac:dyDescent="0.2">
      <c r="G587" s="145"/>
    </row>
    <row r="588" spans="7:7" s="132" customFormat="1" x14ac:dyDescent="0.2">
      <c r="G588" s="145"/>
    </row>
    <row r="589" spans="7:7" s="132" customFormat="1" x14ac:dyDescent="0.2">
      <c r="G589" s="145"/>
    </row>
    <row r="590" spans="7:7" s="132" customFormat="1" x14ac:dyDescent="0.2">
      <c r="G590" s="145"/>
    </row>
    <row r="591" spans="7:7" s="132" customFormat="1" x14ac:dyDescent="0.2">
      <c r="G591" s="145"/>
    </row>
    <row r="592" spans="7:7" s="132" customFormat="1" x14ac:dyDescent="0.2">
      <c r="G592" s="145"/>
    </row>
    <row r="593" spans="7:7" s="132" customFormat="1" x14ac:dyDescent="0.2">
      <c r="G593" s="145"/>
    </row>
    <row r="594" spans="7:7" s="132" customFormat="1" x14ac:dyDescent="0.2">
      <c r="G594" s="145"/>
    </row>
    <row r="595" spans="7:7" s="132" customFormat="1" x14ac:dyDescent="0.2">
      <c r="G595" s="145"/>
    </row>
    <row r="596" spans="7:7" s="132" customFormat="1" x14ac:dyDescent="0.2">
      <c r="G596" s="145"/>
    </row>
    <row r="597" spans="7:7" s="132" customFormat="1" x14ac:dyDescent="0.2">
      <c r="G597" s="145"/>
    </row>
    <row r="598" spans="7:7" s="132" customFormat="1" x14ac:dyDescent="0.2">
      <c r="G598" s="145"/>
    </row>
    <row r="599" spans="7:7" s="132" customFormat="1" x14ac:dyDescent="0.2">
      <c r="G599" s="145"/>
    </row>
    <row r="600" spans="7:7" s="132" customFormat="1" x14ac:dyDescent="0.2">
      <c r="G600" s="145"/>
    </row>
    <row r="601" spans="7:7" s="132" customFormat="1" x14ac:dyDescent="0.2">
      <c r="G601" s="145"/>
    </row>
    <row r="602" spans="7:7" s="132" customFormat="1" x14ac:dyDescent="0.2">
      <c r="G602" s="145"/>
    </row>
    <row r="603" spans="7:7" s="132" customFormat="1" x14ac:dyDescent="0.2">
      <c r="G603" s="145"/>
    </row>
    <row r="604" spans="7:7" s="132" customFormat="1" x14ac:dyDescent="0.2">
      <c r="G604" s="145"/>
    </row>
    <row r="605" spans="7:7" s="132" customFormat="1" x14ac:dyDescent="0.2">
      <c r="G605" s="145"/>
    </row>
    <row r="606" spans="7:7" s="132" customFormat="1" x14ac:dyDescent="0.2">
      <c r="G606" s="145"/>
    </row>
    <row r="607" spans="7:7" s="132" customFormat="1" x14ac:dyDescent="0.2">
      <c r="G607" s="145"/>
    </row>
    <row r="608" spans="7:7" s="132" customFormat="1" x14ac:dyDescent="0.2">
      <c r="G608" s="145"/>
    </row>
    <row r="609" spans="7:7" s="132" customFormat="1" x14ac:dyDescent="0.2">
      <c r="G609" s="145"/>
    </row>
    <row r="610" spans="7:7" s="132" customFormat="1" x14ac:dyDescent="0.2">
      <c r="G610" s="145"/>
    </row>
    <row r="611" spans="7:7" s="132" customFormat="1" x14ac:dyDescent="0.2">
      <c r="G611" s="145"/>
    </row>
    <row r="612" spans="7:7" s="132" customFormat="1" x14ac:dyDescent="0.2">
      <c r="G612" s="145"/>
    </row>
    <row r="613" spans="7:7" s="132" customFormat="1" x14ac:dyDescent="0.2">
      <c r="G613" s="145"/>
    </row>
    <row r="614" spans="7:7" s="132" customFormat="1" x14ac:dyDescent="0.2">
      <c r="G614" s="145"/>
    </row>
    <row r="615" spans="7:7" s="132" customFormat="1" x14ac:dyDescent="0.2">
      <c r="G615" s="145"/>
    </row>
    <row r="616" spans="7:7" s="132" customFormat="1" x14ac:dyDescent="0.2">
      <c r="G616" s="145"/>
    </row>
    <row r="617" spans="7:7" s="132" customFormat="1" x14ac:dyDescent="0.2">
      <c r="G617" s="145"/>
    </row>
    <row r="618" spans="7:7" s="132" customFormat="1" x14ac:dyDescent="0.2">
      <c r="G618" s="145"/>
    </row>
    <row r="619" spans="7:7" s="132" customFormat="1" x14ac:dyDescent="0.2">
      <c r="G619" s="145"/>
    </row>
    <row r="620" spans="7:7" s="132" customFormat="1" x14ac:dyDescent="0.2">
      <c r="G620" s="145"/>
    </row>
    <row r="621" spans="7:7" s="132" customFormat="1" x14ac:dyDescent="0.2">
      <c r="G621" s="145"/>
    </row>
    <row r="622" spans="7:7" s="132" customFormat="1" x14ac:dyDescent="0.2">
      <c r="G622" s="145"/>
    </row>
    <row r="623" spans="7:7" s="132" customFormat="1" x14ac:dyDescent="0.2">
      <c r="G623" s="145"/>
    </row>
    <row r="624" spans="7:7" s="132" customFormat="1" x14ac:dyDescent="0.2">
      <c r="G624" s="145"/>
    </row>
    <row r="625" spans="7:7" s="132" customFormat="1" x14ac:dyDescent="0.2">
      <c r="G625" s="145"/>
    </row>
    <row r="626" spans="7:7" s="132" customFormat="1" x14ac:dyDescent="0.2">
      <c r="G626" s="145"/>
    </row>
    <row r="627" spans="7:7" s="132" customFormat="1" x14ac:dyDescent="0.2">
      <c r="G627" s="145"/>
    </row>
    <row r="628" spans="7:7" s="132" customFormat="1" x14ac:dyDescent="0.2">
      <c r="G628" s="145"/>
    </row>
    <row r="629" spans="7:7" s="132" customFormat="1" x14ac:dyDescent="0.2">
      <c r="G629" s="145"/>
    </row>
    <row r="630" spans="7:7" s="132" customFormat="1" x14ac:dyDescent="0.2">
      <c r="G630" s="145"/>
    </row>
    <row r="631" spans="7:7" s="132" customFormat="1" x14ac:dyDescent="0.2">
      <c r="G631" s="145"/>
    </row>
    <row r="632" spans="7:7" s="132" customFormat="1" x14ac:dyDescent="0.2">
      <c r="G632" s="145"/>
    </row>
    <row r="633" spans="7:7" s="132" customFormat="1" x14ac:dyDescent="0.2">
      <c r="G633" s="145"/>
    </row>
    <row r="634" spans="7:7" s="132" customFormat="1" x14ac:dyDescent="0.2">
      <c r="G634" s="145"/>
    </row>
    <row r="635" spans="7:7" s="132" customFormat="1" x14ac:dyDescent="0.2">
      <c r="G635" s="145"/>
    </row>
    <row r="636" spans="7:7" s="132" customFormat="1" x14ac:dyDescent="0.2">
      <c r="G636" s="145"/>
    </row>
    <row r="637" spans="7:7" s="132" customFormat="1" x14ac:dyDescent="0.2">
      <c r="G637" s="145"/>
    </row>
    <row r="638" spans="7:7" s="132" customFormat="1" x14ac:dyDescent="0.2">
      <c r="G638" s="145"/>
    </row>
    <row r="639" spans="7:7" s="132" customFormat="1" x14ac:dyDescent="0.2">
      <c r="G639" s="145"/>
    </row>
    <row r="640" spans="7:7" s="132" customFormat="1" x14ac:dyDescent="0.2">
      <c r="G640" s="145"/>
    </row>
    <row r="641" spans="7:7" s="132" customFormat="1" x14ac:dyDescent="0.2">
      <c r="G641" s="145"/>
    </row>
    <row r="642" spans="7:7" s="132" customFormat="1" x14ac:dyDescent="0.2">
      <c r="G642" s="145"/>
    </row>
    <row r="643" spans="7:7" s="132" customFormat="1" x14ac:dyDescent="0.2">
      <c r="G643" s="145"/>
    </row>
    <row r="644" spans="7:7" s="132" customFormat="1" x14ac:dyDescent="0.2">
      <c r="G644" s="145"/>
    </row>
    <row r="645" spans="7:7" s="132" customFormat="1" x14ac:dyDescent="0.2">
      <c r="G645" s="145"/>
    </row>
    <row r="646" spans="7:7" s="132" customFormat="1" x14ac:dyDescent="0.2">
      <c r="G646" s="145"/>
    </row>
    <row r="647" spans="7:7" s="132" customFormat="1" x14ac:dyDescent="0.2">
      <c r="G647" s="145"/>
    </row>
    <row r="648" spans="7:7" s="132" customFormat="1" x14ac:dyDescent="0.2">
      <c r="G648" s="145"/>
    </row>
    <row r="649" spans="7:7" s="132" customFormat="1" x14ac:dyDescent="0.2">
      <c r="G649" s="145"/>
    </row>
    <row r="650" spans="7:7" s="132" customFormat="1" x14ac:dyDescent="0.2">
      <c r="G650" s="145"/>
    </row>
    <row r="651" spans="7:7" s="132" customFormat="1" x14ac:dyDescent="0.2">
      <c r="G651" s="145"/>
    </row>
    <row r="652" spans="7:7" s="132" customFormat="1" x14ac:dyDescent="0.2">
      <c r="G652" s="145"/>
    </row>
    <row r="653" spans="7:7" s="132" customFormat="1" x14ac:dyDescent="0.2">
      <c r="G653" s="145"/>
    </row>
    <row r="654" spans="7:7" s="132" customFormat="1" x14ac:dyDescent="0.2">
      <c r="G654" s="145"/>
    </row>
    <row r="655" spans="7:7" s="132" customFormat="1" x14ac:dyDescent="0.2">
      <c r="G655" s="145"/>
    </row>
    <row r="656" spans="7:7" s="132" customFormat="1" x14ac:dyDescent="0.2">
      <c r="G656" s="145"/>
    </row>
    <row r="657" spans="7:7" s="132" customFormat="1" x14ac:dyDescent="0.2">
      <c r="G657" s="145"/>
    </row>
    <row r="658" spans="7:7" s="132" customFormat="1" x14ac:dyDescent="0.2">
      <c r="G658" s="145"/>
    </row>
    <row r="659" spans="7:7" s="132" customFormat="1" x14ac:dyDescent="0.2">
      <c r="G659" s="145"/>
    </row>
    <row r="660" spans="7:7" s="132" customFormat="1" x14ac:dyDescent="0.2">
      <c r="G660" s="145"/>
    </row>
    <row r="661" spans="7:7" s="132" customFormat="1" x14ac:dyDescent="0.2">
      <c r="G661" s="145"/>
    </row>
    <row r="662" spans="7:7" s="132" customFormat="1" x14ac:dyDescent="0.2">
      <c r="G662" s="145"/>
    </row>
    <row r="663" spans="7:7" s="132" customFormat="1" x14ac:dyDescent="0.2">
      <c r="G663" s="145"/>
    </row>
    <row r="664" spans="7:7" s="132" customFormat="1" x14ac:dyDescent="0.2">
      <c r="G664" s="145"/>
    </row>
    <row r="665" spans="7:7" s="132" customFormat="1" x14ac:dyDescent="0.2">
      <c r="G665" s="145"/>
    </row>
    <row r="666" spans="7:7" s="132" customFormat="1" x14ac:dyDescent="0.2">
      <c r="G666" s="145"/>
    </row>
    <row r="667" spans="7:7" s="132" customFormat="1" x14ac:dyDescent="0.2">
      <c r="G667" s="145"/>
    </row>
    <row r="668" spans="7:7" s="132" customFormat="1" x14ac:dyDescent="0.2">
      <c r="G668" s="145"/>
    </row>
    <row r="669" spans="7:7" s="132" customFormat="1" x14ac:dyDescent="0.2">
      <c r="G669" s="145"/>
    </row>
    <row r="670" spans="7:7" s="132" customFormat="1" x14ac:dyDescent="0.2">
      <c r="G670" s="145"/>
    </row>
    <row r="671" spans="7:7" s="132" customFormat="1" x14ac:dyDescent="0.2">
      <c r="G671" s="145"/>
    </row>
    <row r="672" spans="7:7" s="132" customFormat="1" x14ac:dyDescent="0.2">
      <c r="G672" s="145"/>
    </row>
    <row r="673" spans="7:7" s="132" customFormat="1" x14ac:dyDescent="0.2">
      <c r="G673" s="145"/>
    </row>
    <row r="674" spans="7:7" s="132" customFormat="1" x14ac:dyDescent="0.2">
      <c r="G674" s="145"/>
    </row>
    <row r="675" spans="7:7" s="132" customFormat="1" x14ac:dyDescent="0.2">
      <c r="G675" s="145"/>
    </row>
    <row r="676" spans="7:7" s="132" customFormat="1" x14ac:dyDescent="0.2">
      <c r="G676" s="145"/>
    </row>
    <row r="677" spans="7:7" s="132" customFormat="1" x14ac:dyDescent="0.2">
      <c r="G677" s="145"/>
    </row>
    <row r="678" spans="7:7" s="132" customFormat="1" x14ac:dyDescent="0.2">
      <c r="G678" s="145"/>
    </row>
    <row r="679" spans="7:7" s="132" customFormat="1" x14ac:dyDescent="0.2">
      <c r="G679" s="145"/>
    </row>
    <row r="680" spans="7:7" s="132" customFormat="1" x14ac:dyDescent="0.2">
      <c r="G680" s="145"/>
    </row>
    <row r="681" spans="7:7" s="132" customFormat="1" x14ac:dyDescent="0.2">
      <c r="G681" s="145"/>
    </row>
    <row r="682" spans="7:7" s="132" customFormat="1" x14ac:dyDescent="0.2">
      <c r="G682" s="145"/>
    </row>
    <row r="683" spans="7:7" s="132" customFormat="1" x14ac:dyDescent="0.2">
      <c r="G683" s="145"/>
    </row>
    <row r="684" spans="7:7" s="132" customFormat="1" x14ac:dyDescent="0.2">
      <c r="G684" s="145"/>
    </row>
    <row r="685" spans="7:7" s="132" customFormat="1" x14ac:dyDescent="0.2">
      <c r="G685" s="145"/>
    </row>
    <row r="686" spans="7:7" s="132" customFormat="1" x14ac:dyDescent="0.2">
      <c r="G686" s="145"/>
    </row>
    <row r="687" spans="7:7" s="132" customFormat="1" x14ac:dyDescent="0.2">
      <c r="G687" s="145"/>
    </row>
    <row r="688" spans="7:7" s="132" customFormat="1" x14ac:dyDescent="0.2">
      <c r="G688" s="145"/>
    </row>
    <row r="689" spans="7:7" s="132" customFormat="1" x14ac:dyDescent="0.2">
      <c r="G689" s="145"/>
    </row>
    <row r="690" spans="7:7" s="132" customFormat="1" x14ac:dyDescent="0.2">
      <c r="G690" s="145"/>
    </row>
    <row r="691" spans="7:7" s="132" customFormat="1" x14ac:dyDescent="0.2">
      <c r="G691" s="145"/>
    </row>
    <row r="692" spans="7:7" s="132" customFormat="1" x14ac:dyDescent="0.2">
      <c r="G692" s="145"/>
    </row>
    <row r="693" spans="7:7" s="132" customFormat="1" x14ac:dyDescent="0.2">
      <c r="G693" s="145"/>
    </row>
    <row r="694" spans="7:7" s="132" customFormat="1" x14ac:dyDescent="0.2">
      <c r="G694" s="145"/>
    </row>
    <row r="695" spans="7:7" s="132" customFormat="1" x14ac:dyDescent="0.2">
      <c r="G695" s="145"/>
    </row>
    <row r="696" spans="7:7" s="132" customFormat="1" x14ac:dyDescent="0.2">
      <c r="G696" s="145"/>
    </row>
    <row r="697" spans="7:7" s="132" customFormat="1" x14ac:dyDescent="0.2">
      <c r="G697" s="145"/>
    </row>
    <row r="698" spans="7:7" s="132" customFormat="1" x14ac:dyDescent="0.2">
      <c r="G698" s="145"/>
    </row>
    <row r="699" spans="7:7" s="132" customFormat="1" x14ac:dyDescent="0.2">
      <c r="G699" s="145"/>
    </row>
    <row r="700" spans="7:7" s="132" customFormat="1" x14ac:dyDescent="0.2">
      <c r="G700" s="145"/>
    </row>
    <row r="701" spans="7:7" s="132" customFormat="1" x14ac:dyDescent="0.2">
      <c r="G701" s="145"/>
    </row>
    <row r="702" spans="7:7" s="132" customFormat="1" x14ac:dyDescent="0.2">
      <c r="G702" s="145"/>
    </row>
    <row r="703" spans="7:7" s="132" customFormat="1" x14ac:dyDescent="0.2">
      <c r="G703" s="145"/>
    </row>
    <row r="704" spans="7:7" s="132" customFormat="1" x14ac:dyDescent="0.2">
      <c r="G704" s="145"/>
    </row>
    <row r="705" spans="7:7" s="132" customFormat="1" x14ac:dyDescent="0.2">
      <c r="G705" s="145"/>
    </row>
    <row r="706" spans="7:7" s="132" customFormat="1" x14ac:dyDescent="0.2">
      <c r="G706" s="145"/>
    </row>
    <row r="707" spans="7:7" s="132" customFormat="1" x14ac:dyDescent="0.2">
      <c r="G707" s="145"/>
    </row>
    <row r="708" spans="7:7" s="132" customFormat="1" x14ac:dyDescent="0.2">
      <c r="G708" s="145"/>
    </row>
    <row r="709" spans="7:7" s="132" customFormat="1" x14ac:dyDescent="0.2">
      <c r="G709" s="145"/>
    </row>
    <row r="710" spans="7:7" s="132" customFormat="1" x14ac:dyDescent="0.2">
      <c r="G710" s="145"/>
    </row>
    <row r="711" spans="7:7" s="132" customFormat="1" x14ac:dyDescent="0.2">
      <c r="G711" s="145"/>
    </row>
    <row r="712" spans="7:7" s="132" customFormat="1" x14ac:dyDescent="0.2">
      <c r="G712" s="145"/>
    </row>
    <row r="713" spans="7:7" s="132" customFormat="1" x14ac:dyDescent="0.2">
      <c r="G713" s="145"/>
    </row>
    <row r="714" spans="7:7" s="132" customFormat="1" x14ac:dyDescent="0.2">
      <c r="G714" s="145"/>
    </row>
    <row r="715" spans="7:7" s="132" customFormat="1" x14ac:dyDescent="0.2">
      <c r="G715" s="145"/>
    </row>
    <row r="716" spans="7:7" s="132" customFormat="1" x14ac:dyDescent="0.2">
      <c r="G716" s="145"/>
    </row>
    <row r="717" spans="7:7" s="132" customFormat="1" x14ac:dyDescent="0.2">
      <c r="G717" s="145"/>
    </row>
    <row r="718" spans="7:7" s="132" customFormat="1" x14ac:dyDescent="0.2">
      <c r="G718" s="145"/>
    </row>
    <row r="719" spans="7:7" s="132" customFormat="1" x14ac:dyDescent="0.2">
      <c r="G719" s="145"/>
    </row>
    <row r="720" spans="7:7" s="132" customFormat="1" x14ac:dyDescent="0.2">
      <c r="G720" s="145"/>
    </row>
    <row r="721" spans="7:7" s="132" customFormat="1" x14ac:dyDescent="0.2">
      <c r="G721" s="145"/>
    </row>
    <row r="722" spans="7:7" s="132" customFormat="1" x14ac:dyDescent="0.2">
      <c r="G722" s="145"/>
    </row>
    <row r="723" spans="7:7" s="132" customFormat="1" x14ac:dyDescent="0.2">
      <c r="G723" s="145"/>
    </row>
    <row r="724" spans="7:7" s="132" customFormat="1" x14ac:dyDescent="0.2">
      <c r="G724" s="145"/>
    </row>
    <row r="725" spans="7:7" s="132" customFormat="1" x14ac:dyDescent="0.2">
      <c r="G725" s="145"/>
    </row>
    <row r="726" spans="7:7" s="132" customFormat="1" x14ac:dyDescent="0.2">
      <c r="G726" s="145"/>
    </row>
    <row r="727" spans="7:7" s="132" customFormat="1" x14ac:dyDescent="0.2">
      <c r="G727" s="145"/>
    </row>
    <row r="728" spans="7:7" s="132" customFormat="1" x14ac:dyDescent="0.2">
      <c r="G728" s="145"/>
    </row>
    <row r="729" spans="7:7" s="132" customFormat="1" x14ac:dyDescent="0.2">
      <c r="G729" s="145"/>
    </row>
    <row r="730" spans="7:7" s="132" customFormat="1" x14ac:dyDescent="0.2">
      <c r="G730" s="145"/>
    </row>
    <row r="731" spans="7:7" s="132" customFormat="1" x14ac:dyDescent="0.2">
      <c r="G731" s="145"/>
    </row>
    <row r="732" spans="7:7" s="132" customFormat="1" x14ac:dyDescent="0.2">
      <c r="G732" s="145"/>
    </row>
    <row r="733" spans="7:7" s="132" customFormat="1" x14ac:dyDescent="0.2">
      <c r="G733" s="145"/>
    </row>
    <row r="734" spans="7:7" s="132" customFormat="1" x14ac:dyDescent="0.2">
      <c r="G734" s="145"/>
    </row>
    <row r="735" spans="7:7" s="132" customFormat="1" x14ac:dyDescent="0.2">
      <c r="G735" s="145"/>
    </row>
    <row r="736" spans="7:7" s="132" customFormat="1" x14ac:dyDescent="0.2">
      <c r="G736" s="145"/>
    </row>
    <row r="737" spans="7:7" s="132" customFormat="1" x14ac:dyDescent="0.2">
      <c r="G737" s="145"/>
    </row>
    <row r="738" spans="7:7" s="132" customFormat="1" x14ac:dyDescent="0.2">
      <c r="G738" s="145"/>
    </row>
    <row r="739" spans="7:7" s="132" customFormat="1" x14ac:dyDescent="0.2">
      <c r="G739" s="145"/>
    </row>
    <row r="740" spans="7:7" s="132" customFormat="1" x14ac:dyDescent="0.2">
      <c r="G740" s="145"/>
    </row>
    <row r="741" spans="7:7" s="132" customFormat="1" x14ac:dyDescent="0.2">
      <c r="G741" s="145"/>
    </row>
    <row r="742" spans="7:7" s="132" customFormat="1" x14ac:dyDescent="0.2">
      <c r="G742" s="145"/>
    </row>
    <row r="743" spans="7:7" s="132" customFormat="1" x14ac:dyDescent="0.2">
      <c r="G743" s="145"/>
    </row>
    <row r="744" spans="7:7" s="132" customFormat="1" x14ac:dyDescent="0.2">
      <c r="G744" s="145"/>
    </row>
    <row r="745" spans="7:7" s="132" customFormat="1" x14ac:dyDescent="0.2">
      <c r="G745" s="145"/>
    </row>
    <row r="746" spans="7:7" s="132" customFormat="1" x14ac:dyDescent="0.2">
      <c r="G746" s="145"/>
    </row>
    <row r="747" spans="7:7" s="132" customFormat="1" x14ac:dyDescent="0.2">
      <c r="G747" s="145"/>
    </row>
    <row r="748" spans="7:7" s="132" customFormat="1" x14ac:dyDescent="0.2">
      <c r="G748" s="145"/>
    </row>
    <row r="749" spans="7:7" s="132" customFormat="1" x14ac:dyDescent="0.2">
      <c r="G749" s="145"/>
    </row>
    <row r="750" spans="7:7" s="132" customFormat="1" x14ac:dyDescent="0.2">
      <c r="G750" s="145"/>
    </row>
    <row r="751" spans="7:7" s="132" customFormat="1" x14ac:dyDescent="0.2">
      <c r="G751" s="145"/>
    </row>
    <row r="752" spans="7:7" s="132" customFormat="1" x14ac:dyDescent="0.2">
      <c r="G752" s="145"/>
    </row>
    <row r="753" spans="7:7" s="132" customFormat="1" x14ac:dyDescent="0.2">
      <c r="G753" s="145"/>
    </row>
    <row r="754" spans="7:7" s="132" customFormat="1" x14ac:dyDescent="0.2">
      <c r="G754" s="145"/>
    </row>
    <row r="755" spans="7:7" s="132" customFormat="1" x14ac:dyDescent="0.2">
      <c r="G755" s="145"/>
    </row>
    <row r="756" spans="7:7" s="132" customFormat="1" x14ac:dyDescent="0.2">
      <c r="G756" s="145"/>
    </row>
    <row r="757" spans="7:7" s="132" customFormat="1" x14ac:dyDescent="0.2">
      <c r="G757" s="145"/>
    </row>
    <row r="758" spans="7:7" s="132" customFormat="1" x14ac:dyDescent="0.2">
      <c r="G758" s="145"/>
    </row>
    <row r="759" spans="7:7" s="132" customFormat="1" x14ac:dyDescent="0.2">
      <c r="G759" s="145"/>
    </row>
    <row r="760" spans="7:7" s="132" customFormat="1" x14ac:dyDescent="0.2">
      <c r="G760" s="145"/>
    </row>
    <row r="761" spans="7:7" s="132" customFormat="1" x14ac:dyDescent="0.2">
      <c r="G761" s="145"/>
    </row>
    <row r="762" spans="7:7" s="132" customFormat="1" x14ac:dyDescent="0.2">
      <c r="G762" s="145"/>
    </row>
    <row r="763" spans="7:7" s="132" customFormat="1" x14ac:dyDescent="0.2">
      <c r="G763" s="145"/>
    </row>
    <row r="764" spans="7:7" s="132" customFormat="1" x14ac:dyDescent="0.2">
      <c r="G764" s="145"/>
    </row>
    <row r="765" spans="7:7" s="132" customFormat="1" x14ac:dyDescent="0.2">
      <c r="G765" s="145"/>
    </row>
    <row r="766" spans="7:7" s="132" customFormat="1" x14ac:dyDescent="0.2">
      <c r="G766" s="145"/>
    </row>
    <row r="767" spans="7:7" s="132" customFormat="1" x14ac:dyDescent="0.2">
      <c r="G767" s="145"/>
    </row>
    <row r="768" spans="7:7" s="132" customFormat="1" x14ac:dyDescent="0.2">
      <c r="G768" s="145"/>
    </row>
    <row r="769" spans="7:7" s="132" customFormat="1" x14ac:dyDescent="0.2">
      <c r="G769" s="145"/>
    </row>
    <row r="770" spans="7:7" s="132" customFormat="1" x14ac:dyDescent="0.2">
      <c r="G770" s="145"/>
    </row>
    <row r="771" spans="7:7" s="132" customFormat="1" x14ac:dyDescent="0.2">
      <c r="G771" s="145"/>
    </row>
    <row r="772" spans="7:7" s="132" customFormat="1" x14ac:dyDescent="0.2">
      <c r="G772" s="145"/>
    </row>
    <row r="773" spans="7:7" s="132" customFormat="1" x14ac:dyDescent="0.2">
      <c r="G773" s="145"/>
    </row>
    <row r="774" spans="7:7" s="132" customFormat="1" x14ac:dyDescent="0.2">
      <c r="G774" s="145"/>
    </row>
    <row r="775" spans="7:7" s="132" customFormat="1" x14ac:dyDescent="0.2">
      <c r="G775" s="145"/>
    </row>
    <row r="776" spans="7:7" s="132" customFormat="1" x14ac:dyDescent="0.2">
      <c r="G776" s="145"/>
    </row>
    <row r="777" spans="7:7" s="132" customFormat="1" x14ac:dyDescent="0.2">
      <c r="G777" s="145"/>
    </row>
    <row r="778" spans="7:7" s="132" customFormat="1" x14ac:dyDescent="0.2">
      <c r="G778" s="145"/>
    </row>
    <row r="779" spans="7:7" s="132" customFormat="1" x14ac:dyDescent="0.2">
      <c r="G779" s="145"/>
    </row>
    <row r="780" spans="7:7" s="132" customFormat="1" x14ac:dyDescent="0.2">
      <c r="G780" s="145"/>
    </row>
    <row r="781" spans="7:7" s="132" customFormat="1" x14ac:dyDescent="0.2">
      <c r="G781" s="145"/>
    </row>
    <row r="782" spans="7:7" s="132" customFormat="1" x14ac:dyDescent="0.2">
      <c r="G782" s="145"/>
    </row>
    <row r="783" spans="7:7" s="132" customFormat="1" x14ac:dyDescent="0.2">
      <c r="G783" s="145"/>
    </row>
    <row r="784" spans="7:7" s="132" customFormat="1" x14ac:dyDescent="0.2">
      <c r="G784" s="145"/>
    </row>
    <row r="785" spans="7:7" s="132" customFormat="1" x14ac:dyDescent="0.2">
      <c r="G785" s="145"/>
    </row>
    <row r="786" spans="7:7" s="132" customFormat="1" x14ac:dyDescent="0.2">
      <c r="G786" s="145"/>
    </row>
    <row r="787" spans="7:7" s="132" customFormat="1" x14ac:dyDescent="0.2">
      <c r="G787" s="145"/>
    </row>
    <row r="788" spans="7:7" s="132" customFormat="1" x14ac:dyDescent="0.2">
      <c r="G788" s="145"/>
    </row>
    <row r="789" spans="7:7" s="132" customFormat="1" x14ac:dyDescent="0.2">
      <c r="G789" s="145"/>
    </row>
    <row r="790" spans="7:7" s="132" customFormat="1" x14ac:dyDescent="0.2">
      <c r="G790" s="145"/>
    </row>
    <row r="791" spans="7:7" s="132" customFormat="1" x14ac:dyDescent="0.2">
      <c r="G791" s="145"/>
    </row>
    <row r="792" spans="7:7" s="132" customFormat="1" x14ac:dyDescent="0.2">
      <c r="G792" s="145"/>
    </row>
    <row r="793" spans="7:7" s="132" customFormat="1" x14ac:dyDescent="0.2">
      <c r="G793" s="145"/>
    </row>
    <row r="794" spans="7:7" s="132" customFormat="1" x14ac:dyDescent="0.2">
      <c r="G794" s="145"/>
    </row>
    <row r="795" spans="7:7" s="132" customFormat="1" x14ac:dyDescent="0.2">
      <c r="G795" s="145"/>
    </row>
    <row r="796" spans="7:7" s="132" customFormat="1" x14ac:dyDescent="0.2">
      <c r="G796" s="145"/>
    </row>
    <row r="797" spans="7:7" s="132" customFormat="1" x14ac:dyDescent="0.2">
      <c r="G797" s="145"/>
    </row>
    <row r="798" spans="7:7" s="132" customFormat="1" x14ac:dyDescent="0.2">
      <c r="G798" s="145"/>
    </row>
    <row r="799" spans="7:7" s="132" customFormat="1" x14ac:dyDescent="0.2">
      <c r="G799" s="145"/>
    </row>
    <row r="800" spans="7:7" s="132" customFormat="1" x14ac:dyDescent="0.2">
      <c r="G800" s="145"/>
    </row>
    <row r="801" spans="7:7" s="132" customFormat="1" x14ac:dyDescent="0.2">
      <c r="G801" s="145"/>
    </row>
    <row r="802" spans="7:7" s="132" customFormat="1" x14ac:dyDescent="0.2">
      <c r="G802" s="145"/>
    </row>
    <row r="803" spans="7:7" s="132" customFormat="1" x14ac:dyDescent="0.2">
      <c r="G803" s="145"/>
    </row>
    <row r="804" spans="7:7" s="132" customFormat="1" x14ac:dyDescent="0.2">
      <c r="G804" s="145"/>
    </row>
    <row r="805" spans="7:7" s="132" customFormat="1" x14ac:dyDescent="0.2">
      <c r="G805" s="145"/>
    </row>
    <row r="806" spans="7:7" s="132" customFormat="1" x14ac:dyDescent="0.2">
      <c r="G806" s="145"/>
    </row>
    <row r="807" spans="7:7" s="132" customFormat="1" x14ac:dyDescent="0.2">
      <c r="G807" s="145"/>
    </row>
    <row r="808" spans="7:7" s="132" customFormat="1" x14ac:dyDescent="0.2">
      <c r="G808" s="145"/>
    </row>
    <row r="809" spans="7:7" s="132" customFormat="1" x14ac:dyDescent="0.2">
      <c r="G809" s="145"/>
    </row>
    <row r="810" spans="7:7" s="132" customFormat="1" x14ac:dyDescent="0.2">
      <c r="G810" s="145"/>
    </row>
    <row r="811" spans="7:7" s="132" customFormat="1" x14ac:dyDescent="0.2">
      <c r="G811" s="145"/>
    </row>
    <row r="812" spans="7:7" s="132" customFormat="1" x14ac:dyDescent="0.2">
      <c r="G812" s="145"/>
    </row>
    <row r="813" spans="7:7" s="132" customFormat="1" x14ac:dyDescent="0.2">
      <c r="G813" s="145"/>
    </row>
    <row r="814" spans="7:7" s="132" customFormat="1" x14ac:dyDescent="0.2">
      <c r="G814" s="145"/>
    </row>
    <row r="815" spans="7:7" s="132" customFormat="1" x14ac:dyDescent="0.2">
      <c r="G815" s="145"/>
    </row>
    <row r="816" spans="7:7" s="132" customFormat="1" x14ac:dyDescent="0.2">
      <c r="G816" s="145"/>
    </row>
    <row r="817" spans="7:7" s="132" customFormat="1" x14ac:dyDescent="0.2">
      <c r="G817" s="145"/>
    </row>
    <row r="818" spans="7:7" s="132" customFormat="1" x14ac:dyDescent="0.2">
      <c r="G818" s="145"/>
    </row>
    <row r="819" spans="7:7" s="132" customFormat="1" x14ac:dyDescent="0.2">
      <c r="G819" s="145"/>
    </row>
    <row r="820" spans="7:7" s="132" customFormat="1" x14ac:dyDescent="0.2">
      <c r="G820" s="145"/>
    </row>
    <row r="821" spans="7:7" s="132" customFormat="1" x14ac:dyDescent="0.2">
      <c r="G821" s="145"/>
    </row>
    <row r="822" spans="7:7" s="132" customFormat="1" x14ac:dyDescent="0.2">
      <c r="G822" s="145"/>
    </row>
    <row r="823" spans="7:7" s="132" customFormat="1" x14ac:dyDescent="0.2">
      <c r="G823" s="145"/>
    </row>
    <row r="824" spans="7:7" s="132" customFormat="1" x14ac:dyDescent="0.2">
      <c r="G824" s="145"/>
    </row>
    <row r="825" spans="7:7" s="132" customFormat="1" x14ac:dyDescent="0.2">
      <c r="G825" s="145"/>
    </row>
    <row r="826" spans="7:7" s="132" customFormat="1" x14ac:dyDescent="0.2">
      <c r="G826" s="145"/>
    </row>
    <row r="827" spans="7:7" s="132" customFormat="1" x14ac:dyDescent="0.2">
      <c r="G827" s="145"/>
    </row>
    <row r="828" spans="7:7" s="132" customFormat="1" x14ac:dyDescent="0.2">
      <c r="G828" s="145"/>
    </row>
    <row r="829" spans="7:7" s="132" customFormat="1" x14ac:dyDescent="0.2">
      <c r="G829" s="145"/>
    </row>
    <row r="830" spans="7:7" s="132" customFormat="1" x14ac:dyDescent="0.2">
      <c r="G830" s="145"/>
    </row>
    <row r="831" spans="7:7" s="132" customFormat="1" x14ac:dyDescent="0.2">
      <c r="G831" s="145"/>
    </row>
    <row r="832" spans="7:7" s="132" customFormat="1" x14ac:dyDescent="0.2">
      <c r="G832" s="145"/>
    </row>
    <row r="833" spans="7:7" s="132" customFormat="1" x14ac:dyDescent="0.2">
      <c r="G833" s="145"/>
    </row>
    <row r="834" spans="7:7" s="132" customFormat="1" x14ac:dyDescent="0.2">
      <c r="G834" s="145"/>
    </row>
    <row r="835" spans="7:7" s="132" customFormat="1" x14ac:dyDescent="0.2">
      <c r="G835" s="145"/>
    </row>
    <row r="836" spans="7:7" s="132" customFormat="1" x14ac:dyDescent="0.2">
      <c r="G836" s="145"/>
    </row>
    <row r="837" spans="7:7" s="132" customFormat="1" x14ac:dyDescent="0.2">
      <c r="G837" s="145"/>
    </row>
    <row r="838" spans="7:7" s="132" customFormat="1" x14ac:dyDescent="0.2">
      <c r="G838" s="145"/>
    </row>
    <row r="839" spans="7:7" s="132" customFormat="1" x14ac:dyDescent="0.2">
      <c r="G839" s="145"/>
    </row>
    <row r="840" spans="7:7" s="132" customFormat="1" x14ac:dyDescent="0.2">
      <c r="G840" s="145"/>
    </row>
    <row r="841" spans="7:7" s="132" customFormat="1" x14ac:dyDescent="0.2">
      <c r="G841" s="145"/>
    </row>
    <row r="842" spans="7:7" s="132" customFormat="1" x14ac:dyDescent="0.2">
      <c r="G842" s="145"/>
    </row>
    <row r="843" spans="7:7" s="132" customFormat="1" x14ac:dyDescent="0.2">
      <c r="G843" s="145"/>
    </row>
    <row r="844" spans="7:7" s="132" customFormat="1" x14ac:dyDescent="0.2">
      <c r="G844" s="145"/>
    </row>
    <row r="845" spans="7:7" s="132" customFormat="1" x14ac:dyDescent="0.2">
      <c r="G845" s="145"/>
    </row>
    <row r="846" spans="7:7" s="132" customFormat="1" x14ac:dyDescent="0.2">
      <c r="G846" s="145"/>
    </row>
    <row r="847" spans="7:7" s="132" customFormat="1" x14ac:dyDescent="0.2">
      <c r="G847" s="145"/>
    </row>
    <row r="848" spans="7:7" s="132" customFormat="1" x14ac:dyDescent="0.2">
      <c r="G848" s="145"/>
    </row>
    <row r="849" spans="7:7" s="132" customFormat="1" x14ac:dyDescent="0.2">
      <c r="G849" s="145"/>
    </row>
    <row r="850" spans="7:7" s="132" customFormat="1" x14ac:dyDescent="0.2">
      <c r="G850" s="145"/>
    </row>
    <row r="851" spans="7:7" s="132" customFormat="1" x14ac:dyDescent="0.2">
      <c r="G851" s="145"/>
    </row>
    <row r="852" spans="7:7" s="132" customFormat="1" x14ac:dyDescent="0.2">
      <c r="G852" s="145"/>
    </row>
    <row r="853" spans="7:7" s="132" customFormat="1" x14ac:dyDescent="0.2">
      <c r="G853" s="145"/>
    </row>
    <row r="854" spans="7:7" s="132" customFormat="1" x14ac:dyDescent="0.2">
      <c r="G854" s="145"/>
    </row>
    <row r="855" spans="7:7" s="132" customFormat="1" x14ac:dyDescent="0.2">
      <c r="G855" s="145"/>
    </row>
    <row r="856" spans="7:7" s="132" customFormat="1" x14ac:dyDescent="0.2">
      <c r="G856" s="145"/>
    </row>
    <row r="857" spans="7:7" s="132" customFormat="1" x14ac:dyDescent="0.2">
      <c r="G857" s="145"/>
    </row>
    <row r="858" spans="7:7" s="132" customFormat="1" x14ac:dyDescent="0.2">
      <c r="G858" s="145"/>
    </row>
    <row r="859" spans="7:7" s="132" customFormat="1" x14ac:dyDescent="0.2">
      <c r="G859" s="145"/>
    </row>
    <row r="860" spans="7:7" s="132" customFormat="1" x14ac:dyDescent="0.2">
      <c r="G860" s="145"/>
    </row>
    <row r="861" spans="7:7" s="132" customFormat="1" x14ac:dyDescent="0.2">
      <c r="G861" s="145"/>
    </row>
    <row r="862" spans="7:7" s="132" customFormat="1" x14ac:dyDescent="0.2">
      <c r="G862" s="145"/>
    </row>
    <row r="863" spans="7:7" s="132" customFormat="1" x14ac:dyDescent="0.2">
      <c r="G863" s="145"/>
    </row>
    <row r="864" spans="7:7" s="132" customFormat="1" x14ac:dyDescent="0.2">
      <c r="G864" s="145"/>
    </row>
    <row r="865" spans="7:7" s="132" customFormat="1" x14ac:dyDescent="0.2">
      <c r="G865" s="145"/>
    </row>
    <row r="866" spans="7:7" s="132" customFormat="1" x14ac:dyDescent="0.2">
      <c r="G866" s="145"/>
    </row>
    <row r="867" spans="7:7" s="132" customFormat="1" x14ac:dyDescent="0.2">
      <c r="G867" s="145"/>
    </row>
    <row r="868" spans="7:7" s="132" customFormat="1" x14ac:dyDescent="0.2">
      <c r="G868" s="145"/>
    </row>
    <row r="869" spans="7:7" s="132" customFormat="1" x14ac:dyDescent="0.2">
      <c r="G869" s="145"/>
    </row>
    <row r="870" spans="7:7" s="132" customFormat="1" x14ac:dyDescent="0.2">
      <c r="G870" s="145"/>
    </row>
    <row r="871" spans="7:7" s="132" customFormat="1" x14ac:dyDescent="0.2">
      <c r="G871" s="145"/>
    </row>
    <row r="872" spans="7:7" s="132" customFormat="1" x14ac:dyDescent="0.2">
      <c r="G872" s="145"/>
    </row>
    <row r="873" spans="7:7" s="132" customFormat="1" x14ac:dyDescent="0.2">
      <c r="G873" s="145"/>
    </row>
    <row r="874" spans="7:7" s="132" customFormat="1" x14ac:dyDescent="0.2">
      <c r="G874" s="145"/>
    </row>
    <row r="875" spans="7:7" s="132" customFormat="1" x14ac:dyDescent="0.2">
      <c r="G875" s="145"/>
    </row>
    <row r="876" spans="7:7" s="132" customFormat="1" x14ac:dyDescent="0.2">
      <c r="G876" s="145"/>
    </row>
    <row r="877" spans="7:7" s="132" customFormat="1" x14ac:dyDescent="0.2">
      <c r="G877" s="145"/>
    </row>
    <row r="878" spans="7:7" s="132" customFormat="1" x14ac:dyDescent="0.2">
      <c r="G878" s="145"/>
    </row>
    <row r="879" spans="7:7" s="132" customFormat="1" x14ac:dyDescent="0.2">
      <c r="G879" s="145"/>
    </row>
    <row r="880" spans="7:7" s="132" customFormat="1" x14ac:dyDescent="0.2">
      <c r="G880" s="145"/>
    </row>
    <row r="881" spans="7:7" s="132" customFormat="1" x14ac:dyDescent="0.2">
      <c r="G881" s="145"/>
    </row>
    <row r="882" spans="7:7" s="132" customFormat="1" x14ac:dyDescent="0.2">
      <c r="G882" s="145"/>
    </row>
    <row r="883" spans="7:7" s="132" customFormat="1" x14ac:dyDescent="0.2">
      <c r="G883" s="145"/>
    </row>
    <row r="884" spans="7:7" s="132" customFormat="1" x14ac:dyDescent="0.2">
      <c r="G884" s="145"/>
    </row>
    <row r="885" spans="7:7" s="132" customFormat="1" x14ac:dyDescent="0.2">
      <c r="G885" s="145"/>
    </row>
    <row r="886" spans="7:7" s="132" customFormat="1" x14ac:dyDescent="0.2">
      <c r="G886" s="145"/>
    </row>
    <row r="887" spans="7:7" s="132" customFormat="1" x14ac:dyDescent="0.2">
      <c r="G887" s="145"/>
    </row>
    <row r="888" spans="7:7" s="132" customFormat="1" x14ac:dyDescent="0.2">
      <c r="G888" s="145"/>
    </row>
    <row r="889" spans="7:7" s="132" customFormat="1" x14ac:dyDescent="0.2">
      <c r="G889" s="145"/>
    </row>
    <row r="890" spans="7:7" s="132" customFormat="1" x14ac:dyDescent="0.2">
      <c r="G890" s="145"/>
    </row>
    <row r="891" spans="7:7" s="132" customFormat="1" x14ac:dyDescent="0.2">
      <c r="G891" s="145"/>
    </row>
    <row r="892" spans="7:7" s="132" customFormat="1" x14ac:dyDescent="0.2">
      <c r="G892" s="145"/>
    </row>
    <row r="893" spans="7:7" s="132" customFormat="1" x14ac:dyDescent="0.2">
      <c r="G893" s="145"/>
    </row>
    <row r="894" spans="7:7" s="132" customFormat="1" x14ac:dyDescent="0.2">
      <c r="G894" s="145"/>
    </row>
    <row r="895" spans="7:7" s="132" customFormat="1" x14ac:dyDescent="0.2">
      <c r="G895" s="145"/>
    </row>
    <row r="896" spans="7:7" s="132" customFormat="1" x14ac:dyDescent="0.2">
      <c r="G896" s="145"/>
    </row>
    <row r="897" spans="7:7" s="132" customFormat="1" x14ac:dyDescent="0.2">
      <c r="G897" s="145"/>
    </row>
    <row r="898" spans="7:7" s="132" customFormat="1" x14ac:dyDescent="0.2">
      <c r="G898" s="145"/>
    </row>
    <row r="899" spans="7:7" s="132" customFormat="1" x14ac:dyDescent="0.2">
      <c r="G899" s="145"/>
    </row>
    <row r="900" spans="7:7" s="132" customFormat="1" x14ac:dyDescent="0.2">
      <c r="G900" s="145"/>
    </row>
    <row r="901" spans="7:7" s="132" customFormat="1" x14ac:dyDescent="0.2">
      <c r="G901" s="145"/>
    </row>
    <row r="902" spans="7:7" s="132" customFormat="1" x14ac:dyDescent="0.2">
      <c r="G902" s="145"/>
    </row>
    <row r="903" spans="7:7" s="132" customFormat="1" x14ac:dyDescent="0.2">
      <c r="G903" s="145"/>
    </row>
    <row r="904" spans="7:7" s="132" customFormat="1" x14ac:dyDescent="0.2">
      <c r="G904" s="145"/>
    </row>
    <row r="905" spans="7:7" s="132" customFormat="1" x14ac:dyDescent="0.2">
      <c r="G905" s="145"/>
    </row>
    <row r="906" spans="7:7" s="132" customFormat="1" x14ac:dyDescent="0.2">
      <c r="G906" s="145"/>
    </row>
    <row r="907" spans="7:7" s="132" customFormat="1" x14ac:dyDescent="0.2">
      <c r="G907" s="145"/>
    </row>
    <row r="908" spans="7:7" s="132" customFormat="1" x14ac:dyDescent="0.2">
      <c r="G908" s="145"/>
    </row>
    <row r="909" spans="7:7" s="132" customFormat="1" x14ac:dyDescent="0.2">
      <c r="G909" s="145"/>
    </row>
    <row r="910" spans="7:7" s="132" customFormat="1" x14ac:dyDescent="0.2">
      <c r="G910" s="145"/>
    </row>
    <row r="911" spans="7:7" s="132" customFormat="1" x14ac:dyDescent="0.2">
      <c r="G911" s="145"/>
    </row>
    <row r="912" spans="7:7" s="132" customFormat="1" x14ac:dyDescent="0.2">
      <c r="G912" s="145"/>
    </row>
    <row r="913" spans="7:7" s="132" customFormat="1" x14ac:dyDescent="0.2">
      <c r="G913" s="145"/>
    </row>
    <row r="914" spans="7:7" s="132" customFormat="1" x14ac:dyDescent="0.2">
      <c r="G914" s="145"/>
    </row>
    <row r="915" spans="7:7" s="132" customFormat="1" x14ac:dyDescent="0.2">
      <c r="G915" s="145"/>
    </row>
    <row r="916" spans="7:7" s="132" customFormat="1" x14ac:dyDescent="0.2">
      <c r="G916" s="145"/>
    </row>
    <row r="917" spans="7:7" s="132" customFormat="1" x14ac:dyDescent="0.2">
      <c r="G917" s="145"/>
    </row>
    <row r="918" spans="7:7" s="132" customFormat="1" x14ac:dyDescent="0.2">
      <c r="G918" s="145"/>
    </row>
    <row r="919" spans="7:7" s="132" customFormat="1" x14ac:dyDescent="0.2">
      <c r="G919" s="145"/>
    </row>
    <row r="920" spans="7:7" s="132" customFormat="1" x14ac:dyDescent="0.2">
      <c r="G920" s="145"/>
    </row>
    <row r="921" spans="7:7" s="132" customFormat="1" x14ac:dyDescent="0.2">
      <c r="G921" s="145"/>
    </row>
    <row r="922" spans="7:7" s="132" customFormat="1" x14ac:dyDescent="0.2">
      <c r="G922" s="145"/>
    </row>
    <row r="923" spans="7:7" s="132" customFormat="1" x14ac:dyDescent="0.2">
      <c r="G923" s="145"/>
    </row>
    <row r="924" spans="7:7" s="132" customFormat="1" x14ac:dyDescent="0.2">
      <c r="G924" s="145"/>
    </row>
    <row r="925" spans="7:7" s="132" customFormat="1" x14ac:dyDescent="0.2">
      <c r="G925" s="145"/>
    </row>
    <row r="926" spans="7:7" s="132" customFormat="1" x14ac:dyDescent="0.2">
      <c r="G926" s="145"/>
    </row>
    <row r="927" spans="7:7" s="132" customFormat="1" x14ac:dyDescent="0.2">
      <c r="G927" s="145"/>
    </row>
    <row r="928" spans="7:7" s="132" customFormat="1" x14ac:dyDescent="0.2">
      <c r="G928" s="145"/>
    </row>
    <row r="929" spans="7:7" s="132" customFormat="1" x14ac:dyDescent="0.2">
      <c r="G929" s="145"/>
    </row>
    <row r="930" spans="7:7" s="132" customFormat="1" x14ac:dyDescent="0.2">
      <c r="G930" s="145"/>
    </row>
    <row r="931" spans="7:7" s="132" customFormat="1" x14ac:dyDescent="0.2">
      <c r="G931" s="145"/>
    </row>
    <row r="932" spans="7:7" s="132" customFormat="1" x14ac:dyDescent="0.2">
      <c r="G932" s="145"/>
    </row>
    <row r="933" spans="7:7" s="132" customFormat="1" x14ac:dyDescent="0.2">
      <c r="G933" s="145"/>
    </row>
    <row r="934" spans="7:7" s="132" customFormat="1" x14ac:dyDescent="0.2">
      <c r="G934" s="145"/>
    </row>
    <row r="935" spans="7:7" s="132" customFormat="1" x14ac:dyDescent="0.2">
      <c r="G935" s="145"/>
    </row>
    <row r="936" spans="7:7" s="132" customFormat="1" x14ac:dyDescent="0.2">
      <c r="G936" s="145"/>
    </row>
    <row r="937" spans="7:7" s="132" customFormat="1" x14ac:dyDescent="0.2">
      <c r="G937" s="145"/>
    </row>
    <row r="938" spans="7:7" s="132" customFormat="1" x14ac:dyDescent="0.2">
      <c r="G938" s="145"/>
    </row>
    <row r="939" spans="7:7" s="132" customFormat="1" x14ac:dyDescent="0.2">
      <c r="G939" s="145"/>
    </row>
    <row r="940" spans="7:7" s="132" customFormat="1" x14ac:dyDescent="0.2">
      <c r="G940" s="145"/>
    </row>
    <row r="941" spans="7:7" s="132" customFormat="1" x14ac:dyDescent="0.2">
      <c r="G941" s="145"/>
    </row>
    <row r="942" spans="7:7" s="132" customFormat="1" x14ac:dyDescent="0.2">
      <c r="G942" s="145"/>
    </row>
    <row r="943" spans="7:7" s="132" customFormat="1" x14ac:dyDescent="0.2">
      <c r="G943" s="145"/>
    </row>
    <row r="944" spans="7:7" s="132" customFormat="1" x14ac:dyDescent="0.2">
      <c r="G944" s="145"/>
    </row>
    <row r="945" spans="7:7" s="132" customFormat="1" x14ac:dyDescent="0.2">
      <c r="G945" s="145"/>
    </row>
    <row r="946" spans="7:7" s="132" customFormat="1" x14ac:dyDescent="0.2">
      <c r="G946" s="145"/>
    </row>
    <row r="947" spans="7:7" s="132" customFormat="1" x14ac:dyDescent="0.2">
      <c r="G947" s="145"/>
    </row>
    <row r="948" spans="7:7" s="132" customFormat="1" x14ac:dyDescent="0.2">
      <c r="G948" s="145"/>
    </row>
    <row r="949" spans="7:7" s="132" customFormat="1" x14ac:dyDescent="0.2">
      <c r="G949" s="145"/>
    </row>
    <row r="950" spans="7:7" s="132" customFormat="1" x14ac:dyDescent="0.2">
      <c r="G950" s="145"/>
    </row>
    <row r="951" spans="7:7" s="132" customFormat="1" x14ac:dyDescent="0.2">
      <c r="G951" s="145"/>
    </row>
    <row r="952" spans="7:7" s="132" customFormat="1" x14ac:dyDescent="0.2">
      <c r="G952" s="145"/>
    </row>
    <row r="953" spans="7:7" s="132" customFormat="1" x14ac:dyDescent="0.2">
      <c r="G953" s="145"/>
    </row>
    <row r="954" spans="7:7" s="132" customFormat="1" x14ac:dyDescent="0.2">
      <c r="G954" s="145"/>
    </row>
    <row r="955" spans="7:7" s="132" customFormat="1" x14ac:dyDescent="0.2">
      <c r="G955" s="145"/>
    </row>
    <row r="956" spans="7:7" s="132" customFormat="1" x14ac:dyDescent="0.2">
      <c r="G956" s="145"/>
    </row>
    <row r="957" spans="7:7" s="132" customFormat="1" x14ac:dyDescent="0.2">
      <c r="G957" s="145"/>
    </row>
    <row r="958" spans="7:7" s="132" customFormat="1" x14ac:dyDescent="0.2">
      <c r="G958" s="145"/>
    </row>
    <row r="959" spans="7:7" s="132" customFormat="1" x14ac:dyDescent="0.2">
      <c r="G959" s="145"/>
    </row>
    <row r="960" spans="7:7" s="132" customFormat="1" x14ac:dyDescent="0.2">
      <c r="G960" s="145"/>
    </row>
    <row r="961" spans="7:7" s="132" customFormat="1" x14ac:dyDescent="0.2">
      <c r="G961" s="145"/>
    </row>
    <row r="962" spans="7:7" s="132" customFormat="1" x14ac:dyDescent="0.2">
      <c r="G962" s="145"/>
    </row>
    <row r="963" spans="7:7" s="132" customFormat="1" x14ac:dyDescent="0.2">
      <c r="G963" s="145"/>
    </row>
    <row r="964" spans="7:7" s="132" customFormat="1" x14ac:dyDescent="0.2">
      <c r="G964" s="145"/>
    </row>
    <row r="965" spans="7:7" s="132" customFormat="1" x14ac:dyDescent="0.2">
      <c r="G965" s="145"/>
    </row>
    <row r="966" spans="7:7" s="132" customFormat="1" x14ac:dyDescent="0.2">
      <c r="G966" s="145"/>
    </row>
    <row r="967" spans="7:7" s="132" customFormat="1" x14ac:dyDescent="0.2">
      <c r="G967" s="145"/>
    </row>
    <row r="968" spans="7:7" s="132" customFormat="1" x14ac:dyDescent="0.2">
      <c r="G968" s="145"/>
    </row>
    <row r="969" spans="7:7" s="132" customFormat="1" x14ac:dyDescent="0.2">
      <c r="G969" s="145"/>
    </row>
    <row r="970" spans="7:7" s="132" customFormat="1" x14ac:dyDescent="0.2">
      <c r="G970" s="145"/>
    </row>
    <row r="971" spans="7:7" s="132" customFormat="1" x14ac:dyDescent="0.2">
      <c r="G971" s="145"/>
    </row>
    <row r="972" spans="7:7" s="132" customFormat="1" x14ac:dyDescent="0.2">
      <c r="G972" s="145"/>
    </row>
    <row r="973" spans="7:7" s="132" customFormat="1" x14ac:dyDescent="0.2">
      <c r="G973" s="145"/>
    </row>
    <row r="974" spans="7:7" s="132" customFormat="1" x14ac:dyDescent="0.2">
      <c r="G974" s="145"/>
    </row>
    <row r="975" spans="7:7" s="132" customFormat="1" x14ac:dyDescent="0.2">
      <c r="G975" s="145"/>
    </row>
    <row r="976" spans="7:7" s="132" customFormat="1" x14ac:dyDescent="0.2">
      <c r="G976" s="145"/>
    </row>
    <row r="977" spans="7:7" s="132" customFormat="1" x14ac:dyDescent="0.2">
      <c r="G977" s="145"/>
    </row>
    <row r="978" spans="7:7" s="132" customFormat="1" x14ac:dyDescent="0.2">
      <c r="G978" s="145"/>
    </row>
    <row r="979" spans="7:7" s="132" customFormat="1" x14ac:dyDescent="0.2">
      <c r="G979" s="145"/>
    </row>
    <row r="980" spans="7:7" s="132" customFormat="1" x14ac:dyDescent="0.2">
      <c r="G980" s="145"/>
    </row>
    <row r="981" spans="7:7" s="132" customFormat="1" x14ac:dyDescent="0.2">
      <c r="G981" s="145"/>
    </row>
    <row r="982" spans="7:7" s="132" customFormat="1" x14ac:dyDescent="0.2">
      <c r="G982" s="145"/>
    </row>
    <row r="983" spans="7:7" s="132" customFormat="1" x14ac:dyDescent="0.2">
      <c r="G983" s="145"/>
    </row>
    <row r="984" spans="7:7" s="132" customFormat="1" x14ac:dyDescent="0.2">
      <c r="G984" s="145"/>
    </row>
    <row r="985" spans="7:7" s="132" customFormat="1" x14ac:dyDescent="0.2">
      <c r="G985" s="145"/>
    </row>
    <row r="986" spans="7:7" s="132" customFormat="1" x14ac:dyDescent="0.2">
      <c r="G986" s="145"/>
    </row>
    <row r="987" spans="7:7" s="132" customFormat="1" x14ac:dyDescent="0.2">
      <c r="G987" s="145"/>
    </row>
    <row r="988" spans="7:7" s="132" customFormat="1" x14ac:dyDescent="0.2">
      <c r="G988" s="145"/>
    </row>
    <row r="989" spans="7:7" s="132" customFormat="1" x14ac:dyDescent="0.2">
      <c r="G989" s="145"/>
    </row>
    <row r="990" spans="7:7" s="132" customFormat="1" x14ac:dyDescent="0.2">
      <c r="G990" s="145"/>
    </row>
    <row r="991" spans="7:7" s="132" customFormat="1" x14ac:dyDescent="0.2">
      <c r="G991" s="145"/>
    </row>
    <row r="992" spans="7:7" s="132" customFormat="1" x14ac:dyDescent="0.2">
      <c r="G992" s="145"/>
    </row>
    <row r="993" spans="7:7" s="132" customFormat="1" x14ac:dyDescent="0.2">
      <c r="G993" s="145"/>
    </row>
    <row r="994" spans="7:7" s="132" customFormat="1" x14ac:dyDescent="0.2">
      <c r="G994" s="145"/>
    </row>
    <row r="995" spans="7:7" s="132" customFormat="1" x14ac:dyDescent="0.2">
      <c r="G995" s="145"/>
    </row>
    <row r="996" spans="7:7" s="132" customFormat="1" x14ac:dyDescent="0.2">
      <c r="G996" s="145"/>
    </row>
    <row r="997" spans="7:7" s="132" customFormat="1" x14ac:dyDescent="0.2">
      <c r="G997" s="145"/>
    </row>
    <row r="998" spans="7:7" s="132" customFormat="1" x14ac:dyDescent="0.2">
      <c r="G998" s="145"/>
    </row>
    <row r="999" spans="7:7" s="132" customFormat="1" x14ac:dyDescent="0.2">
      <c r="G999" s="145"/>
    </row>
    <row r="1000" spans="7:7" s="132" customFormat="1" x14ac:dyDescent="0.2">
      <c r="G1000" s="145"/>
    </row>
    <row r="1001" spans="7:7" s="132" customFormat="1" x14ac:dyDescent="0.2">
      <c r="G1001" s="145"/>
    </row>
    <row r="1002" spans="7:7" s="132" customFormat="1" x14ac:dyDescent="0.2">
      <c r="G1002" s="145"/>
    </row>
    <row r="1003" spans="7:7" s="132" customFormat="1" x14ac:dyDescent="0.2">
      <c r="G1003" s="145"/>
    </row>
    <row r="1004" spans="7:7" s="132" customFormat="1" x14ac:dyDescent="0.2">
      <c r="G1004" s="145"/>
    </row>
    <row r="1005" spans="7:7" s="132" customFormat="1" x14ac:dyDescent="0.2">
      <c r="G1005" s="145"/>
    </row>
    <row r="1006" spans="7:7" s="132" customFormat="1" x14ac:dyDescent="0.2">
      <c r="G1006" s="145"/>
    </row>
    <row r="1007" spans="7:7" s="132" customFormat="1" x14ac:dyDescent="0.2">
      <c r="G1007" s="145"/>
    </row>
    <row r="1008" spans="7:7" s="132" customFormat="1" x14ac:dyDescent="0.2">
      <c r="G1008" s="145"/>
    </row>
    <row r="1009" spans="7:7" s="132" customFormat="1" x14ac:dyDescent="0.2">
      <c r="G1009" s="145"/>
    </row>
    <row r="1010" spans="7:7" s="132" customFormat="1" x14ac:dyDescent="0.2">
      <c r="G1010" s="145"/>
    </row>
    <row r="1011" spans="7:7" s="132" customFormat="1" x14ac:dyDescent="0.2">
      <c r="G1011" s="145"/>
    </row>
    <row r="1012" spans="7:7" s="132" customFormat="1" x14ac:dyDescent="0.2">
      <c r="G1012" s="145"/>
    </row>
    <row r="1013" spans="7:7" s="132" customFormat="1" x14ac:dyDescent="0.2">
      <c r="G1013" s="145"/>
    </row>
    <row r="1014" spans="7:7" s="132" customFormat="1" x14ac:dyDescent="0.2">
      <c r="G1014" s="145"/>
    </row>
    <row r="1015" spans="7:7" s="132" customFormat="1" x14ac:dyDescent="0.2">
      <c r="G1015" s="145"/>
    </row>
    <row r="1016" spans="7:7" s="132" customFormat="1" x14ac:dyDescent="0.2">
      <c r="G1016" s="145"/>
    </row>
    <row r="1017" spans="7:7" s="132" customFormat="1" x14ac:dyDescent="0.2">
      <c r="G1017" s="145"/>
    </row>
    <row r="1018" spans="7:7" s="132" customFormat="1" x14ac:dyDescent="0.2">
      <c r="G1018" s="145"/>
    </row>
    <row r="1019" spans="7:7" s="132" customFormat="1" x14ac:dyDescent="0.2">
      <c r="G1019" s="145"/>
    </row>
    <row r="1020" spans="7:7" s="132" customFormat="1" x14ac:dyDescent="0.2">
      <c r="G1020" s="145"/>
    </row>
    <row r="1021" spans="7:7" s="132" customFormat="1" x14ac:dyDescent="0.2">
      <c r="G1021" s="145"/>
    </row>
    <row r="1022" spans="7:7" s="132" customFormat="1" x14ac:dyDescent="0.2">
      <c r="G1022" s="145"/>
    </row>
    <row r="1023" spans="7:7" s="132" customFormat="1" x14ac:dyDescent="0.2">
      <c r="G1023" s="145"/>
    </row>
    <row r="1024" spans="7:7" s="132" customFormat="1" x14ac:dyDescent="0.2">
      <c r="G1024" s="145"/>
    </row>
    <row r="1025" spans="7:7" s="132" customFormat="1" x14ac:dyDescent="0.2">
      <c r="G1025" s="145"/>
    </row>
    <row r="1026" spans="7:7" s="132" customFormat="1" x14ac:dyDescent="0.2">
      <c r="G1026" s="145"/>
    </row>
    <row r="1027" spans="7:7" s="132" customFormat="1" x14ac:dyDescent="0.2">
      <c r="G1027" s="145"/>
    </row>
    <row r="1028" spans="7:7" s="132" customFormat="1" x14ac:dyDescent="0.2">
      <c r="G1028" s="145"/>
    </row>
    <row r="1029" spans="7:7" s="132" customFormat="1" x14ac:dyDescent="0.2">
      <c r="G1029" s="145"/>
    </row>
    <row r="1030" spans="7:7" s="132" customFormat="1" x14ac:dyDescent="0.2">
      <c r="G1030" s="145"/>
    </row>
    <row r="1031" spans="7:7" s="132" customFormat="1" x14ac:dyDescent="0.2">
      <c r="G1031" s="145"/>
    </row>
    <row r="1032" spans="7:7" s="132" customFormat="1" x14ac:dyDescent="0.2">
      <c r="G1032" s="145"/>
    </row>
    <row r="1033" spans="7:7" s="132" customFormat="1" x14ac:dyDescent="0.2">
      <c r="G1033" s="145"/>
    </row>
    <row r="1034" spans="7:7" s="132" customFormat="1" x14ac:dyDescent="0.2">
      <c r="G1034" s="145"/>
    </row>
    <row r="1035" spans="7:7" s="132" customFormat="1" x14ac:dyDescent="0.2">
      <c r="G1035" s="145"/>
    </row>
    <row r="1036" spans="7:7" s="132" customFormat="1" x14ac:dyDescent="0.2">
      <c r="G1036" s="145"/>
    </row>
    <row r="1037" spans="7:7" s="132" customFormat="1" x14ac:dyDescent="0.2">
      <c r="G1037" s="145"/>
    </row>
    <row r="1038" spans="7:7" s="132" customFormat="1" x14ac:dyDescent="0.2">
      <c r="G1038" s="145"/>
    </row>
    <row r="1039" spans="7:7" s="132" customFormat="1" x14ac:dyDescent="0.2">
      <c r="G1039" s="145"/>
    </row>
    <row r="1040" spans="7:7" s="132" customFormat="1" x14ac:dyDescent="0.2">
      <c r="G1040" s="145"/>
    </row>
    <row r="1041" spans="7:7" s="132" customFormat="1" x14ac:dyDescent="0.2">
      <c r="G1041" s="145"/>
    </row>
    <row r="1042" spans="7:7" s="132" customFormat="1" x14ac:dyDescent="0.2">
      <c r="G1042" s="145"/>
    </row>
    <row r="1043" spans="7:7" s="132" customFormat="1" x14ac:dyDescent="0.2">
      <c r="G1043" s="145"/>
    </row>
    <row r="1044" spans="7:7" s="132" customFormat="1" x14ac:dyDescent="0.2">
      <c r="G1044" s="145"/>
    </row>
    <row r="1045" spans="7:7" s="132" customFormat="1" x14ac:dyDescent="0.2">
      <c r="G1045" s="145"/>
    </row>
    <row r="1046" spans="7:7" s="132" customFormat="1" x14ac:dyDescent="0.2">
      <c r="G1046" s="145"/>
    </row>
    <row r="1047" spans="7:7" s="132" customFormat="1" x14ac:dyDescent="0.2">
      <c r="G1047" s="145"/>
    </row>
    <row r="1048" spans="7:7" s="132" customFormat="1" x14ac:dyDescent="0.2">
      <c r="G1048" s="145"/>
    </row>
    <row r="1049" spans="7:7" s="132" customFormat="1" x14ac:dyDescent="0.2">
      <c r="G1049" s="145"/>
    </row>
    <row r="1050" spans="7:7" s="132" customFormat="1" x14ac:dyDescent="0.2">
      <c r="G1050" s="145"/>
    </row>
    <row r="1051" spans="7:7" s="132" customFormat="1" x14ac:dyDescent="0.2">
      <c r="G1051" s="145"/>
    </row>
    <row r="1052" spans="7:7" s="132" customFormat="1" x14ac:dyDescent="0.2">
      <c r="G1052" s="145"/>
    </row>
    <row r="1053" spans="7:7" s="132" customFormat="1" x14ac:dyDescent="0.2">
      <c r="G1053" s="145"/>
    </row>
    <row r="1054" spans="7:7" s="132" customFormat="1" x14ac:dyDescent="0.2">
      <c r="G1054" s="145"/>
    </row>
    <row r="1055" spans="7:7" s="132" customFormat="1" x14ac:dyDescent="0.2">
      <c r="G1055" s="145"/>
    </row>
    <row r="1056" spans="7:7" s="132" customFormat="1" x14ac:dyDescent="0.2">
      <c r="G1056" s="145"/>
    </row>
    <row r="1057" spans="7:7" s="132" customFormat="1" x14ac:dyDescent="0.2">
      <c r="G1057" s="145"/>
    </row>
    <row r="1058" spans="7:7" s="132" customFormat="1" x14ac:dyDescent="0.2">
      <c r="G1058" s="145"/>
    </row>
    <row r="1059" spans="7:7" s="132" customFormat="1" x14ac:dyDescent="0.2">
      <c r="G1059" s="145"/>
    </row>
    <row r="1060" spans="7:7" s="132" customFormat="1" x14ac:dyDescent="0.2">
      <c r="G1060" s="145"/>
    </row>
    <row r="1061" spans="7:7" s="132" customFormat="1" x14ac:dyDescent="0.2">
      <c r="G1061" s="145"/>
    </row>
    <row r="1062" spans="7:7" s="132" customFormat="1" x14ac:dyDescent="0.2">
      <c r="G1062" s="145"/>
    </row>
    <row r="1063" spans="7:7" s="132" customFormat="1" x14ac:dyDescent="0.2">
      <c r="G1063" s="145"/>
    </row>
    <row r="1064" spans="7:7" s="132" customFormat="1" x14ac:dyDescent="0.2">
      <c r="G1064" s="145"/>
    </row>
    <row r="1065" spans="7:7" s="132" customFormat="1" x14ac:dyDescent="0.2">
      <c r="G1065" s="145"/>
    </row>
    <row r="1066" spans="7:7" s="132" customFormat="1" x14ac:dyDescent="0.2">
      <c r="G1066" s="145"/>
    </row>
    <row r="1067" spans="7:7" s="132" customFormat="1" x14ac:dyDescent="0.2">
      <c r="G1067" s="145"/>
    </row>
    <row r="1068" spans="7:7" s="132" customFormat="1" x14ac:dyDescent="0.2">
      <c r="G1068" s="145"/>
    </row>
    <row r="1069" spans="7:7" s="132" customFormat="1" x14ac:dyDescent="0.2">
      <c r="G1069" s="145"/>
    </row>
    <row r="1070" spans="7:7" s="132" customFormat="1" x14ac:dyDescent="0.2">
      <c r="G1070" s="145"/>
    </row>
    <row r="1071" spans="7:7" s="132" customFormat="1" x14ac:dyDescent="0.2">
      <c r="G1071" s="145"/>
    </row>
    <row r="1072" spans="7:7" s="132" customFormat="1" x14ac:dyDescent="0.2">
      <c r="G1072" s="145"/>
    </row>
    <row r="1073" spans="7:7" s="132" customFormat="1" x14ac:dyDescent="0.2">
      <c r="G1073" s="145"/>
    </row>
    <row r="1074" spans="7:7" s="132" customFormat="1" x14ac:dyDescent="0.2">
      <c r="G1074" s="145"/>
    </row>
    <row r="1075" spans="7:7" s="132" customFormat="1" x14ac:dyDescent="0.2">
      <c r="G1075" s="145"/>
    </row>
    <row r="1076" spans="7:7" s="132" customFormat="1" x14ac:dyDescent="0.2">
      <c r="G1076" s="145"/>
    </row>
    <row r="1077" spans="7:7" s="132" customFormat="1" x14ac:dyDescent="0.2">
      <c r="G1077" s="145"/>
    </row>
    <row r="1078" spans="7:7" s="132" customFormat="1" x14ac:dyDescent="0.2">
      <c r="G1078" s="145"/>
    </row>
    <row r="1079" spans="7:7" s="132" customFormat="1" x14ac:dyDescent="0.2">
      <c r="G1079" s="145"/>
    </row>
    <row r="1080" spans="7:7" s="132" customFormat="1" x14ac:dyDescent="0.2">
      <c r="G1080" s="145"/>
    </row>
    <row r="1081" spans="7:7" s="132" customFormat="1" x14ac:dyDescent="0.2">
      <c r="G1081" s="145"/>
    </row>
    <row r="1082" spans="7:7" s="132" customFormat="1" x14ac:dyDescent="0.2">
      <c r="G1082" s="145"/>
    </row>
    <row r="1083" spans="7:7" s="132" customFormat="1" x14ac:dyDescent="0.2">
      <c r="G1083" s="145"/>
    </row>
    <row r="1084" spans="7:7" s="132" customFormat="1" x14ac:dyDescent="0.2">
      <c r="G1084" s="145"/>
    </row>
    <row r="1085" spans="7:7" s="132" customFormat="1" x14ac:dyDescent="0.2">
      <c r="G1085" s="145"/>
    </row>
    <row r="1086" spans="7:7" s="132" customFormat="1" x14ac:dyDescent="0.2">
      <c r="G1086" s="145"/>
    </row>
    <row r="1087" spans="7:7" s="132" customFormat="1" x14ac:dyDescent="0.2">
      <c r="G1087" s="145"/>
    </row>
    <row r="1088" spans="7:7" s="132" customFormat="1" x14ac:dyDescent="0.2">
      <c r="G1088" s="145"/>
    </row>
    <row r="1089" spans="7:7" s="132" customFormat="1" x14ac:dyDescent="0.2">
      <c r="G1089" s="145"/>
    </row>
    <row r="1090" spans="7:7" s="132" customFormat="1" x14ac:dyDescent="0.2">
      <c r="G1090" s="145"/>
    </row>
    <row r="1091" spans="7:7" s="132" customFormat="1" x14ac:dyDescent="0.2">
      <c r="G1091" s="145"/>
    </row>
    <row r="1092" spans="7:7" s="132" customFormat="1" x14ac:dyDescent="0.2">
      <c r="G1092" s="145"/>
    </row>
    <row r="1093" spans="7:7" s="132" customFormat="1" x14ac:dyDescent="0.2">
      <c r="G1093" s="145"/>
    </row>
    <row r="1094" spans="7:7" s="132" customFormat="1" x14ac:dyDescent="0.2">
      <c r="G1094" s="145"/>
    </row>
    <row r="1095" spans="7:7" s="132" customFormat="1" x14ac:dyDescent="0.2">
      <c r="G1095" s="145"/>
    </row>
    <row r="1096" spans="7:7" s="132" customFormat="1" x14ac:dyDescent="0.2">
      <c r="G1096" s="145"/>
    </row>
    <row r="1097" spans="7:7" s="132" customFormat="1" x14ac:dyDescent="0.2">
      <c r="G1097" s="145"/>
    </row>
    <row r="1098" spans="7:7" s="132" customFormat="1" x14ac:dyDescent="0.2">
      <c r="G1098" s="145"/>
    </row>
    <row r="1099" spans="7:7" s="132" customFormat="1" x14ac:dyDescent="0.2">
      <c r="G1099" s="145"/>
    </row>
    <row r="1100" spans="7:7" s="132" customFormat="1" x14ac:dyDescent="0.2">
      <c r="G1100" s="145"/>
    </row>
    <row r="1101" spans="7:7" s="132" customFormat="1" x14ac:dyDescent="0.2">
      <c r="G1101" s="145"/>
    </row>
    <row r="1102" spans="7:7" s="132" customFormat="1" x14ac:dyDescent="0.2">
      <c r="G1102" s="145"/>
    </row>
    <row r="1103" spans="7:7" s="132" customFormat="1" x14ac:dyDescent="0.2">
      <c r="G1103" s="145"/>
    </row>
    <row r="1104" spans="7:7" s="132" customFormat="1" x14ac:dyDescent="0.2">
      <c r="G1104" s="145"/>
    </row>
    <row r="1105" spans="7:7" s="132" customFormat="1" x14ac:dyDescent="0.2">
      <c r="G1105" s="145"/>
    </row>
    <row r="1106" spans="7:7" s="132" customFormat="1" x14ac:dyDescent="0.2">
      <c r="G1106" s="145"/>
    </row>
    <row r="1107" spans="7:7" s="132" customFormat="1" x14ac:dyDescent="0.2">
      <c r="G1107" s="145"/>
    </row>
    <row r="1108" spans="7:7" s="132" customFormat="1" x14ac:dyDescent="0.2">
      <c r="G1108" s="145"/>
    </row>
    <row r="1109" spans="7:7" s="132" customFormat="1" x14ac:dyDescent="0.2">
      <c r="G1109" s="145"/>
    </row>
    <row r="1110" spans="7:7" s="132" customFormat="1" x14ac:dyDescent="0.2">
      <c r="G1110" s="145"/>
    </row>
    <row r="1111" spans="7:7" s="132" customFormat="1" x14ac:dyDescent="0.2">
      <c r="G1111" s="145"/>
    </row>
    <row r="1112" spans="7:7" s="132" customFormat="1" x14ac:dyDescent="0.2">
      <c r="G1112" s="145"/>
    </row>
    <row r="1113" spans="7:7" s="132" customFormat="1" x14ac:dyDescent="0.2">
      <c r="G1113" s="145"/>
    </row>
    <row r="1114" spans="7:7" s="132" customFormat="1" x14ac:dyDescent="0.2">
      <c r="G1114" s="145"/>
    </row>
    <row r="1115" spans="7:7" s="132" customFormat="1" x14ac:dyDescent="0.2">
      <c r="G1115" s="145"/>
    </row>
    <row r="1116" spans="7:7" s="132" customFormat="1" x14ac:dyDescent="0.2">
      <c r="G1116" s="145"/>
    </row>
    <row r="1117" spans="7:7" s="132" customFormat="1" x14ac:dyDescent="0.2">
      <c r="G1117" s="145"/>
    </row>
    <row r="1118" spans="7:7" s="132" customFormat="1" x14ac:dyDescent="0.2">
      <c r="G1118" s="145"/>
    </row>
    <row r="1119" spans="7:7" s="132" customFormat="1" x14ac:dyDescent="0.2">
      <c r="G1119" s="145"/>
    </row>
    <row r="1120" spans="7:7" s="132" customFormat="1" x14ac:dyDescent="0.2">
      <c r="G1120" s="145"/>
    </row>
    <row r="1121" spans="7:7" s="132" customFormat="1" x14ac:dyDescent="0.2">
      <c r="G1121" s="145"/>
    </row>
    <row r="1122" spans="7:7" s="132" customFormat="1" x14ac:dyDescent="0.2">
      <c r="G1122" s="145"/>
    </row>
    <row r="1123" spans="7:7" s="132" customFormat="1" x14ac:dyDescent="0.2">
      <c r="G1123" s="145"/>
    </row>
    <row r="1124" spans="7:7" s="132" customFormat="1" x14ac:dyDescent="0.2">
      <c r="G1124" s="145"/>
    </row>
    <row r="1125" spans="7:7" s="132" customFormat="1" x14ac:dyDescent="0.2">
      <c r="G1125" s="145"/>
    </row>
    <row r="1126" spans="7:7" s="132" customFormat="1" x14ac:dyDescent="0.2">
      <c r="G1126" s="145"/>
    </row>
    <row r="1127" spans="7:7" s="132" customFormat="1" x14ac:dyDescent="0.2">
      <c r="G1127" s="145"/>
    </row>
    <row r="1128" spans="7:7" s="132" customFormat="1" x14ac:dyDescent="0.2">
      <c r="G1128" s="145"/>
    </row>
    <row r="1129" spans="7:7" s="132" customFormat="1" x14ac:dyDescent="0.2">
      <c r="G1129" s="145"/>
    </row>
    <row r="1130" spans="7:7" s="132" customFormat="1" x14ac:dyDescent="0.2">
      <c r="G1130" s="145"/>
    </row>
    <row r="1131" spans="7:7" s="132" customFormat="1" x14ac:dyDescent="0.2">
      <c r="G1131" s="145"/>
    </row>
    <row r="1132" spans="7:7" s="132" customFormat="1" x14ac:dyDescent="0.2">
      <c r="G1132" s="145"/>
    </row>
    <row r="1133" spans="7:7" s="132" customFormat="1" x14ac:dyDescent="0.2">
      <c r="G1133" s="145"/>
    </row>
    <row r="1134" spans="7:7" s="132" customFormat="1" x14ac:dyDescent="0.2">
      <c r="G1134" s="145"/>
    </row>
    <row r="1135" spans="7:7" s="132" customFormat="1" x14ac:dyDescent="0.2">
      <c r="G1135" s="145"/>
    </row>
    <row r="1136" spans="7:7" s="132" customFormat="1" x14ac:dyDescent="0.2">
      <c r="G1136" s="145"/>
    </row>
    <row r="1137" spans="7:7" s="132" customFormat="1" x14ac:dyDescent="0.2">
      <c r="G1137" s="145"/>
    </row>
    <row r="1138" spans="7:7" s="132" customFormat="1" x14ac:dyDescent="0.2">
      <c r="G1138" s="145"/>
    </row>
    <row r="1139" spans="7:7" s="132" customFormat="1" x14ac:dyDescent="0.2">
      <c r="G1139" s="145"/>
    </row>
    <row r="1140" spans="7:7" s="132" customFormat="1" x14ac:dyDescent="0.2">
      <c r="G1140" s="145"/>
    </row>
    <row r="1141" spans="7:7" s="132" customFormat="1" x14ac:dyDescent="0.2">
      <c r="G1141" s="145"/>
    </row>
    <row r="1142" spans="7:7" s="132" customFormat="1" x14ac:dyDescent="0.2">
      <c r="G1142" s="145"/>
    </row>
    <row r="1143" spans="7:7" s="132" customFormat="1" x14ac:dyDescent="0.2">
      <c r="G1143" s="145"/>
    </row>
    <row r="1144" spans="7:7" s="132" customFormat="1" x14ac:dyDescent="0.2">
      <c r="G1144" s="145"/>
    </row>
    <row r="1145" spans="7:7" s="132" customFormat="1" x14ac:dyDescent="0.2">
      <c r="G1145" s="145"/>
    </row>
    <row r="1146" spans="7:7" s="132" customFormat="1" x14ac:dyDescent="0.2">
      <c r="G1146" s="145"/>
    </row>
    <row r="1147" spans="7:7" s="132" customFormat="1" x14ac:dyDescent="0.2">
      <c r="G1147" s="145"/>
    </row>
    <row r="1148" spans="7:7" s="132" customFormat="1" x14ac:dyDescent="0.2">
      <c r="G1148" s="145"/>
    </row>
    <row r="1149" spans="7:7" s="132" customFormat="1" x14ac:dyDescent="0.2">
      <c r="G1149" s="145"/>
    </row>
    <row r="1150" spans="7:7" s="132" customFormat="1" x14ac:dyDescent="0.2">
      <c r="G1150" s="145"/>
    </row>
    <row r="1151" spans="7:7" s="132" customFormat="1" x14ac:dyDescent="0.2">
      <c r="G1151" s="145"/>
    </row>
    <row r="1152" spans="7:7" s="132" customFormat="1" x14ac:dyDescent="0.2">
      <c r="G1152" s="145"/>
    </row>
    <row r="1153" spans="7:7" s="132" customFormat="1" x14ac:dyDescent="0.2">
      <c r="G1153" s="145"/>
    </row>
    <row r="1154" spans="7:7" s="132" customFormat="1" x14ac:dyDescent="0.2">
      <c r="G1154" s="145"/>
    </row>
    <row r="1155" spans="7:7" s="132" customFormat="1" x14ac:dyDescent="0.2">
      <c r="G1155" s="145"/>
    </row>
    <row r="1156" spans="7:7" s="132" customFormat="1" x14ac:dyDescent="0.2">
      <c r="G1156" s="145"/>
    </row>
    <row r="1157" spans="7:7" s="132" customFormat="1" x14ac:dyDescent="0.2">
      <c r="G1157" s="145"/>
    </row>
    <row r="1158" spans="7:7" s="132" customFormat="1" x14ac:dyDescent="0.2">
      <c r="G1158" s="145"/>
    </row>
    <row r="1159" spans="7:7" s="132" customFormat="1" x14ac:dyDescent="0.2">
      <c r="G1159" s="145"/>
    </row>
    <row r="1160" spans="7:7" s="132" customFormat="1" x14ac:dyDescent="0.2">
      <c r="G1160" s="145"/>
    </row>
    <row r="1161" spans="7:7" s="132" customFormat="1" x14ac:dyDescent="0.2">
      <c r="G1161" s="145"/>
    </row>
    <row r="1162" spans="7:7" s="132" customFormat="1" x14ac:dyDescent="0.2">
      <c r="G1162" s="145"/>
    </row>
    <row r="1163" spans="7:7" s="132" customFormat="1" x14ac:dyDescent="0.2">
      <c r="G1163" s="145"/>
    </row>
    <row r="1164" spans="7:7" s="132" customFormat="1" x14ac:dyDescent="0.2">
      <c r="G1164" s="145"/>
    </row>
    <row r="1165" spans="7:7" s="132" customFormat="1" x14ac:dyDescent="0.2">
      <c r="G1165" s="145"/>
    </row>
    <row r="1166" spans="7:7" s="132" customFormat="1" x14ac:dyDescent="0.2">
      <c r="G1166" s="145"/>
    </row>
    <row r="1167" spans="7:7" s="132" customFormat="1" x14ac:dyDescent="0.2">
      <c r="G1167" s="145"/>
    </row>
    <row r="1168" spans="7:7" s="132" customFormat="1" x14ac:dyDescent="0.2">
      <c r="G1168" s="145"/>
    </row>
    <row r="1169" spans="7:7" s="132" customFormat="1" x14ac:dyDescent="0.2">
      <c r="G1169" s="145"/>
    </row>
    <row r="1170" spans="7:7" s="132" customFormat="1" x14ac:dyDescent="0.2">
      <c r="G1170" s="145"/>
    </row>
    <row r="1171" spans="7:7" s="132" customFormat="1" x14ac:dyDescent="0.2">
      <c r="G1171" s="145"/>
    </row>
    <row r="1172" spans="7:7" s="132" customFormat="1" x14ac:dyDescent="0.2">
      <c r="G1172" s="145"/>
    </row>
    <row r="1173" spans="7:7" s="132" customFormat="1" x14ac:dyDescent="0.2">
      <c r="G1173" s="145"/>
    </row>
    <row r="1174" spans="7:7" s="132" customFormat="1" x14ac:dyDescent="0.2">
      <c r="G1174" s="145"/>
    </row>
    <row r="1175" spans="7:7" s="132" customFormat="1" x14ac:dyDescent="0.2">
      <c r="G1175" s="145"/>
    </row>
    <row r="1176" spans="7:7" s="132" customFormat="1" x14ac:dyDescent="0.2">
      <c r="G1176" s="145"/>
    </row>
    <row r="1177" spans="7:7" s="132" customFormat="1" x14ac:dyDescent="0.2">
      <c r="G1177" s="145"/>
    </row>
    <row r="1178" spans="7:7" s="132" customFormat="1" x14ac:dyDescent="0.2">
      <c r="G1178" s="145"/>
    </row>
    <row r="1179" spans="7:7" s="132" customFormat="1" x14ac:dyDescent="0.2">
      <c r="G1179" s="145"/>
    </row>
    <row r="1180" spans="7:7" s="132" customFormat="1" x14ac:dyDescent="0.2">
      <c r="G1180" s="145"/>
    </row>
    <row r="1181" spans="7:7" s="132" customFormat="1" x14ac:dyDescent="0.2">
      <c r="G1181" s="145"/>
    </row>
    <row r="1182" spans="7:7" s="132" customFormat="1" x14ac:dyDescent="0.2">
      <c r="G1182" s="145"/>
    </row>
    <row r="1183" spans="7:7" s="132" customFormat="1" x14ac:dyDescent="0.2">
      <c r="G1183" s="145"/>
    </row>
    <row r="1184" spans="7:7" s="132" customFormat="1" x14ac:dyDescent="0.2">
      <c r="G1184" s="145"/>
    </row>
    <row r="1185" spans="7:7" s="132" customFormat="1" x14ac:dyDescent="0.2">
      <c r="G1185" s="145"/>
    </row>
    <row r="1186" spans="7:7" s="132" customFormat="1" x14ac:dyDescent="0.2">
      <c r="G1186" s="145"/>
    </row>
    <row r="1187" spans="7:7" s="132" customFormat="1" x14ac:dyDescent="0.2">
      <c r="G1187" s="145"/>
    </row>
    <row r="1188" spans="7:7" s="132" customFormat="1" x14ac:dyDescent="0.2">
      <c r="G1188" s="145"/>
    </row>
    <row r="1189" spans="7:7" s="132" customFormat="1" x14ac:dyDescent="0.2">
      <c r="G1189" s="145"/>
    </row>
    <row r="1190" spans="7:7" s="132" customFormat="1" x14ac:dyDescent="0.2">
      <c r="G1190" s="145"/>
    </row>
    <row r="1191" spans="7:7" s="132" customFormat="1" x14ac:dyDescent="0.2">
      <c r="G1191" s="145"/>
    </row>
    <row r="1192" spans="7:7" s="132" customFormat="1" x14ac:dyDescent="0.2">
      <c r="G1192" s="145"/>
    </row>
    <row r="1193" spans="7:7" s="132" customFormat="1" x14ac:dyDescent="0.2">
      <c r="G1193" s="145"/>
    </row>
    <row r="1194" spans="7:7" s="132" customFormat="1" x14ac:dyDescent="0.2">
      <c r="G1194" s="145"/>
    </row>
    <row r="1195" spans="7:7" s="132" customFormat="1" x14ac:dyDescent="0.2">
      <c r="G1195" s="145"/>
    </row>
    <row r="1196" spans="7:7" s="132" customFormat="1" x14ac:dyDescent="0.2">
      <c r="G1196" s="145"/>
    </row>
    <row r="1197" spans="7:7" s="132" customFormat="1" x14ac:dyDescent="0.2">
      <c r="G1197" s="145"/>
    </row>
    <row r="1198" spans="7:7" s="132" customFormat="1" x14ac:dyDescent="0.2">
      <c r="G1198" s="145"/>
    </row>
    <row r="1199" spans="7:7" s="132" customFormat="1" x14ac:dyDescent="0.2">
      <c r="G1199" s="145"/>
    </row>
    <row r="1200" spans="7:7" s="132" customFormat="1" x14ac:dyDescent="0.2">
      <c r="G1200" s="145"/>
    </row>
    <row r="1201" spans="7:7" s="132" customFormat="1" x14ac:dyDescent="0.2">
      <c r="G1201" s="145"/>
    </row>
    <row r="1202" spans="7:7" s="132" customFormat="1" x14ac:dyDescent="0.2">
      <c r="G1202" s="145"/>
    </row>
    <row r="1203" spans="7:7" s="132" customFormat="1" x14ac:dyDescent="0.2">
      <c r="G1203" s="145"/>
    </row>
    <row r="1204" spans="7:7" s="132" customFormat="1" x14ac:dyDescent="0.2">
      <c r="G1204" s="145"/>
    </row>
    <row r="1205" spans="7:7" s="132" customFormat="1" x14ac:dyDescent="0.2">
      <c r="G1205" s="145"/>
    </row>
    <row r="1206" spans="7:7" s="132" customFormat="1" x14ac:dyDescent="0.2">
      <c r="G1206" s="145"/>
    </row>
    <row r="1207" spans="7:7" s="132" customFormat="1" x14ac:dyDescent="0.2">
      <c r="G1207" s="145"/>
    </row>
    <row r="1208" spans="7:7" s="132" customFormat="1" x14ac:dyDescent="0.2">
      <c r="G1208" s="145"/>
    </row>
    <row r="1209" spans="7:7" s="132" customFormat="1" x14ac:dyDescent="0.2">
      <c r="G1209" s="145"/>
    </row>
    <row r="1210" spans="7:7" s="132" customFormat="1" x14ac:dyDescent="0.2">
      <c r="G1210" s="145"/>
    </row>
    <row r="1211" spans="7:7" s="132" customFormat="1" x14ac:dyDescent="0.2">
      <c r="G1211" s="145"/>
    </row>
    <row r="1212" spans="7:7" s="132" customFormat="1" x14ac:dyDescent="0.2">
      <c r="G1212" s="145"/>
    </row>
    <row r="1213" spans="7:7" s="132" customFormat="1" x14ac:dyDescent="0.2">
      <c r="G1213" s="145"/>
    </row>
    <row r="1214" spans="7:7" s="132" customFormat="1" x14ac:dyDescent="0.2">
      <c r="G1214" s="145"/>
    </row>
    <row r="1215" spans="7:7" s="132" customFormat="1" x14ac:dyDescent="0.2">
      <c r="G1215" s="145"/>
    </row>
    <row r="1216" spans="7:7" s="132" customFormat="1" x14ac:dyDescent="0.2">
      <c r="G1216" s="145"/>
    </row>
    <row r="1217" spans="7:7" s="132" customFormat="1" x14ac:dyDescent="0.2">
      <c r="G1217" s="145"/>
    </row>
    <row r="1218" spans="7:7" s="132" customFormat="1" x14ac:dyDescent="0.2">
      <c r="G1218" s="145"/>
    </row>
    <row r="1219" spans="7:7" s="132" customFormat="1" x14ac:dyDescent="0.2">
      <c r="G1219" s="145"/>
    </row>
    <row r="1220" spans="7:7" s="132" customFormat="1" x14ac:dyDescent="0.2">
      <c r="G1220" s="145"/>
    </row>
    <row r="1221" spans="7:7" s="132" customFormat="1" x14ac:dyDescent="0.2">
      <c r="G1221" s="145"/>
    </row>
    <row r="1222" spans="7:7" s="132" customFormat="1" x14ac:dyDescent="0.2">
      <c r="G1222" s="145"/>
    </row>
    <row r="1223" spans="7:7" s="132" customFormat="1" x14ac:dyDescent="0.2">
      <c r="G1223" s="145"/>
    </row>
    <row r="1224" spans="7:7" s="132" customFormat="1" x14ac:dyDescent="0.2">
      <c r="G1224" s="145"/>
    </row>
    <row r="1225" spans="7:7" s="132" customFormat="1" x14ac:dyDescent="0.2">
      <c r="G1225" s="145"/>
    </row>
    <row r="1226" spans="7:7" s="132" customFormat="1" x14ac:dyDescent="0.2">
      <c r="G1226" s="145"/>
    </row>
    <row r="1227" spans="7:7" s="132" customFormat="1" x14ac:dyDescent="0.2">
      <c r="G1227" s="145"/>
    </row>
    <row r="1228" spans="7:7" s="132" customFormat="1" x14ac:dyDescent="0.2">
      <c r="G1228" s="145"/>
    </row>
    <row r="1229" spans="7:7" s="132" customFormat="1" x14ac:dyDescent="0.2">
      <c r="G1229" s="145"/>
    </row>
    <row r="1230" spans="7:7" s="132" customFormat="1" x14ac:dyDescent="0.2">
      <c r="G1230" s="145"/>
    </row>
    <row r="1231" spans="7:7" s="132" customFormat="1" x14ac:dyDescent="0.2">
      <c r="G1231" s="145"/>
    </row>
    <row r="1232" spans="7:7" s="132" customFormat="1" x14ac:dyDescent="0.2">
      <c r="G1232" s="145"/>
    </row>
    <row r="1233" spans="7:7" s="132" customFormat="1" x14ac:dyDescent="0.2">
      <c r="G1233" s="145"/>
    </row>
    <row r="1234" spans="7:7" s="132" customFormat="1" x14ac:dyDescent="0.2">
      <c r="G1234" s="145"/>
    </row>
    <row r="1235" spans="7:7" s="132" customFormat="1" x14ac:dyDescent="0.2">
      <c r="G1235" s="145"/>
    </row>
    <row r="1236" spans="7:7" s="132" customFormat="1" x14ac:dyDescent="0.2">
      <c r="G1236" s="145"/>
    </row>
    <row r="1237" spans="7:7" s="132" customFormat="1" x14ac:dyDescent="0.2">
      <c r="G1237" s="145"/>
    </row>
    <row r="1238" spans="7:7" s="132" customFormat="1" x14ac:dyDescent="0.2">
      <c r="G1238" s="145"/>
    </row>
    <row r="1239" spans="7:7" s="132" customFormat="1" x14ac:dyDescent="0.2">
      <c r="G1239" s="145"/>
    </row>
    <row r="1240" spans="7:7" s="132" customFormat="1" x14ac:dyDescent="0.2">
      <c r="G1240" s="145"/>
    </row>
    <row r="1241" spans="7:7" s="132" customFormat="1" x14ac:dyDescent="0.2">
      <c r="G1241" s="145"/>
    </row>
    <row r="1242" spans="7:7" s="132" customFormat="1" x14ac:dyDescent="0.2">
      <c r="G1242" s="145"/>
    </row>
    <row r="1243" spans="7:7" s="132" customFormat="1" x14ac:dyDescent="0.2">
      <c r="G1243" s="145"/>
    </row>
    <row r="1244" spans="7:7" s="132" customFormat="1" x14ac:dyDescent="0.2">
      <c r="G1244" s="145"/>
    </row>
    <row r="1245" spans="7:7" s="132" customFormat="1" x14ac:dyDescent="0.2">
      <c r="G1245" s="145"/>
    </row>
    <row r="1246" spans="7:7" s="132" customFormat="1" x14ac:dyDescent="0.2">
      <c r="G1246" s="145"/>
    </row>
    <row r="1247" spans="7:7" s="132" customFormat="1" x14ac:dyDescent="0.2">
      <c r="G1247" s="145"/>
    </row>
    <row r="1248" spans="7:7" s="132" customFormat="1" x14ac:dyDescent="0.2">
      <c r="G1248" s="145"/>
    </row>
    <row r="1249" spans="7:7" s="132" customFormat="1" x14ac:dyDescent="0.2">
      <c r="G1249" s="145"/>
    </row>
    <row r="1250" spans="7:7" s="132" customFormat="1" x14ac:dyDescent="0.2">
      <c r="G1250" s="145"/>
    </row>
    <row r="1251" spans="7:7" s="132" customFormat="1" x14ac:dyDescent="0.2">
      <c r="G1251" s="145"/>
    </row>
    <row r="1252" spans="7:7" s="132" customFormat="1" x14ac:dyDescent="0.2">
      <c r="G1252" s="145"/>
    </row>
    <row r="1253" spans="7:7" s="132" customFormat="1" x14ac:dyDescent="0.2">
      <c r="G1253" s="145"/>
    </row>
    <row r="1254" spans="7:7" s="132" customFormat="1" x14ac:dyDescent="0.2">
      <c r="G1254" s="145"/>
    </row>
    <row r="1255" spans="7:7" s="132" customFormat="1" x14ac:dyDescent="0.2">
      <c r="G1255" s="145"/>
    </row>
    <row r="1256" spans="7:7" s="132" customFormat="1" x14ac:dyDescent="0.2">
      <c r="G1256" s="145"/>
    </row>
    <row r="1257" spans="7:7" s="132" customFormat="1" x14ac:dyDescent="0.2">
      <c r="G1257" s="145"/>
    </row>
    <row r="1258" spans="7:7" s="132" customFormat="1" x14ac:dyDescent="0.2">
      <c r="G1258" s="145"/>
    </row>
    <row r="1259" spans="7:7" s="132" customFormat="1" x14ac:dyDescent="0.2">
      <c r="G1259" s="145"/>
    </row>
    <row r="1260" spans="7:7" s="132" customFormat="1" x14ac:dyDescent="0.2">
      <c r="G1260" s="145"/>
    </row>
    <row r="1261" spans="7:7" s="132" customFormat="1" x14ac:dyDescent="0.2">
      <c r="G1261" s="145"/>
    </row>
    <row r="1262" spans="7:7" s="132" customFormat="1" x14ac:dyDescent="0.2">
      <c r="G1262" s="145"/>
    </row>
    <row r="1263" spans="7:7" s="132" customFormat="1" x14ac:dyDescent="0.2">
      <c r="G1263" s="145"/>
    </row>
    <row r="1264" spans="7:7" s="132" customFormat="1" x14ac:dyDescent="0.2">
      <c r="G1264" s="145"/>
    </row>
    <row r="1265" spans="7:7" s="132" customFormat="1" x14ac:dyDescent="0.2">
      <c r="G1265" s="145"/>
    </row>
    <row r="1266" spans="7:7" s="132" customFormat="1" x14ac:dyDescent="0.2">
      <c r="G1266" s="145"/>
    </row>
    <row r="1267" spans="7:7" s="132" customFormat="1" x14ac:dyDescent="0.2">
      <c r="G1267" s="145"/>
    </row>
    <row r="1268" spans="7:7" s="132" customFormat="1" x14ac:dyDescent="0.2">
      <c r="G1268" s="145"/>
    </row>
    <row r="1269" spans="7:7" s="132" customFormat="1" x14ac:dyDescent="0.2">
      <c r="G1269" s="145"/>
    </row>
    <row r="1270" spans="7:7" s="132" customFormat="1" x14ac:dyDescent="0.2">
      <c r="G1270" s="145"/>
    </row>
    <row r="1271" spans="7:7" s="132" customFormat="1" x14ac:dyDescent="0.2">
      <c r="G1271" s="145"/>
    </row>
    <row r="1272" spans="7:7" s="132" customFormat="1" x14ac:dyDescent="0.2">
      <c r="G1272" s="145"/>
    </row>
    <row r="1273" spans="7:7" s="132" customFormat="1" x14ac:dyDescent="0.2">
      <c r="G1273" s="145"/>
    </row>
    <row r="1274" spans="7:7" s="132" customFormat="1" x14ac:dyDescent="0.2">
      <c r="G1274" s="145"/>
    </row>
    <row r="1275" spans="7:7" s="132" customFormat="1" x14ac:dyDescent="0.2">
      <c r="G1275" s="145"/>
    </row>
    <row r="1276" spans="7:7" s="132" customFormat="1" x14ac:dyDescent="0.2">
      <c r="G1276" s="145"/>
    </row>
    <row r="1277" spans="7:7" s="132" customFormat="1" x14ac:dyDescent="0.2">
      <c r="G1277" s="145"/>
    </row>
    <row r="1278" spans="7:7" s="132" customFormat="1" x14ac:dyDescent="0.2">
      <c r="G1278" s="145"/>
    </row>
    <row r="1279" spans="7:7" s="132" customFormat="1" x14ac:dyDescent="0.2">
      <c r="G1279" s="145"/>
    </row>
    <row r="1280" spans="7:7" s="132" customFormat="1" x14ac:dyDescent="0.2">
      <c r="G1280" s="145"/>
    </row>
    <row r="1281" spans="7:7" s="132" customFormat="1" x14ac:dyDescent="0.2">
      <c r="G1281" s="145"/>
    </row>
    <row r="1282" spans="7:7" s="132" customFormat="1" x14ac:dyDescent="0.2">
      <c r="G1282" s="145"/>
    </row>
    <row r="1283" spans="7:7" s="132" customFormat="1" x14ac:dyDescent="0.2">
      <c r="G1283" s="145"/>
    </row>
    <row r="1284" spans="7:7" s="132" customFormat="1" x14ac:dyDescent="0.2">
      <c r="G1284" s="145"/>
    </row>
    <row r="1285" spans="7:7" s="132" customFormat="1" x14ac:dyDescent="0.2">
      <c r="G1285" s="145"/>
    </row>
    <row r="1286" spans="7:7" s="132" customFormat="1" x14ac:dyDescent="0.2">
      <c r="G1286" s="145"/>
    </row>
    <row r="1287" spans="7:7" s="132" customFormat="1" x14ac:dyDescent="0.2">
      <c r="G1287" s="145"/>
    </row>
    <row r="1288" spans="7:7" s="132" customFormat="1" x14ac:dyDescent="0.2">
      <c r="G1288" s="145"/>
    </row>
    <row r="1289" spans="7:7" s="132" customFormat="1" x14ac:dyDescent="0.2">
      <c r="G1289" s="145"/>
    </row>
    <row r="1290" spans="7:7" s="132" customFormat="1" x14ac:dyDescent="0.2">
      <c r="G1290" s="145"/>
    </row>
    <row r="1291" spans="7:7" s="132" customFormat="1" x14ac:dyDescent="0.2">
      <c r="G1291" s="145"/>
    </row>
    <row r="1292" spans="7:7" s="132" customFormat="1" x14ac:dyDescent="0.2">
      <c r="G1292" s="145"/>
    </row>
    <row r="1293" spans="7:7" s="132" customFormat="1" x14ac:dyDescent="0.2">
      <c r="G1293" s="145"/>
    </row>
    <row r="1294" spans="7:7" s="132" customFormat="1" x14ac:dyDescent="0.2">
      <c r="G1294" s="145"/>
    </row>
    <row r="1295" spans="7:7" s="132" customFormat="1" x14ac:dyDescent="0.2">
      <c r="G1295" s="145"/>
    </row>
    <row r="1296" spans="7:7" s="132" customFormat="1" x14ac:dyDescent="0.2">
      <c r="G1296" s="145"/>
    </row>
    <row r="1297" spans="7:7" s="132" customFormat="1" x14ac:dyDescent="0.2">
      <c r="G1297" s="145"/>
    </row>
    <row r="1298" spans="7:7" s="132" customFormat="1" x14ac:dyDescent="0.2">
      <c r="G1298" s="145"/>
    </row>
    <row r="1299" spans="7:7" s="132" customFormat="1" x14ac:dyDescent="0.2">
      <c r="G1299" s="145"/>
    </row>
    <row r="1300" spans="7:7" s="132" customFormat="1" x14ac:dyDescent="0.2">
      <c r="G1300" s="145"/>
    </row>
    <row r="1301" spans="7:7" s="132" customFormat="1" x14ac:dyDescent="0.2">
      <c r="G1301" s="145"/>
    </row>
    <row r="1302" spans="7:7" s="132" customFormat="1" x14ac:dyDescent="0.2">
      <c r="G1302" s="145"/>
    </row>
    <row r="1303" spans="7:7" s="132" customFormat="1" x14ac:dyDescent="0.2">
      <c r="G1303" s="145"/>
    </row>
    <row r="1304" spans="7:7" s="132" customFormat="1" x14ac:dyDescent="0.2">
      <c r="G1304" s="145"/>
    </row>
    <row r="1305" spans="7:7" s="132" customFormat="1" x14ac:dyDescent="0.2">
      <c r="G1305" s="145"/>
    </row>
    <row r="1306" spans="7:7" s="132" customFormat="1" x14ac:dyDescent="0.2">
      <c r="G1306" s="145"/>
    </row>
    <row r="1307" spans="7:7" s="132" customFormat="1" x14ac:dyDescent="0.2">
      <c r="G1307" s="145"/>
    </row>
    <row r="1308" spans="7:7" s="132" customFormat="1" x14ac:dyDescent="0.2">
      <c r="G1308" s="145"/>
    </row>
    <row r="1309" spans="7:7" s="132" customFormat="1" x14ac:dyDescent="0.2">
      <c r="G1309" s="145"/>
    </row>
    <row r="1310" spans="7:7" s="132" customFormat="1" x14ac:dyDescent="0.2">
      <c r="G1310" s="145"/>
    </row>
    <row r="1311" spans="7:7" s="132" customFormat="1" x14ac:dyDescent="0.2">
      <c r="G1311" s="145"/>
    </row>
    <row r="1312" spans="7:7" s="132" customFormat="1" x14ac:dyDescent="0.2">
      <c r="G1312" s="145"/>
    </row>
    <row r="1313" spans="7:7" s="132" customFormat="1" x14ac:dyDescent="0.2">
      <c r="G1313" s="145"/>
    </row>
    <row r="1314" spans="7:7" s="132" customFormat="1" x14ac:dyDescent="0.2">
      <c r="G1314" s="145"/>
    </row>
    <row r="1315" spans="7:7" s="132" customFormat="1" x14ac:dyDescent="0.2">
      <c r="G1315" s="145"/>
    </row>
    <row r="1316" spans="7:7" s="132" customFormat="1" x14ac:dyDescent="0.2">
      <c r="G1316" s="145"/>
    </row>
    <row r="1317" spans="7:7" s="132" customFormat="1" x14ac:dyDescent="0.2">
      <c r="G1317" s="145"/>
    </row>
    <row r="1318" spans="7:7" s="132" customFormat="1" x14ac:dyDescent="0.2">
      <c r="G1318" s="145"/>
    </row>
    <row r="1319" spans="7:7" s="132" customFormat="1" x14ac:dyDescent="0.2">
      <c r="G1319" s="145"/>
    </row>
    <row r="1320" spans="7:7" s="132" customFormat="1" x14ac:dyDescent="0.2">
      <c r="G1320" s="145"/>
    </row>
    <row r="1321" spans="7:7" s="132" customFormat="1" x14ac:dyDescent="0.2">
      <c r="G1321" s="145"/>
    </row>
    <row r="1322" spans="7:7" s="132" customFormat="1" x14ac:dyDescent="0.2">
      <c r="G1322" s="145"/>
    </row>
    <row r="1323" spans="7:7" s="132" customFormat="1" x14ac:dyDescent="0.2">
      <c r="G1323" s="145"/>
    </row>
    <row r="1324" spans="7:7" s="132" customFormat="1" x14ac:dyDescent="0.2">
      <c r="G1324" s="145"/>
    </row>
    <row r="1325" spans="7:7" s="132" customFormat="1" x14ac:dyDescent="0.2">
      <c r="G1325" s="145"/>
    </row>
    <row r="1326" spans="7:7" s="132" customFormat="1" x14ac:dyDescent="0.2">
      <c r="G1326" s="145"/>
    </row>
    <row r="1327" spans="7:7" s="132" customFormat="1" x14ac:dyDescent="0.2">
      <c r="G1327" s="145"/>
    </row>
    <row r="1328" spans="7:7" s="132" customFormat="1" x14ac:dyDescent="0.2">
      <c r="G1328" s="145"/>
    </row>
    <row r="1329" spans="7:7" s="132" customFormat="1" x14ac:dyDescent="0.2">
      <c r="G1329" s="145"/>
    </row>
    <row r="1330" spans="7:7" s="132" customFormat="1" x14ac:dyDescent="0.2">
      <c r="G1330" s="145"/>
    </row>
    <row r="1331" spans="7:7" s="132" customFormat="1" x14ac:dyDescent="0.2">
      <c r="G1331" s="145"/>
    </row>
    <row r="1332" spans="7:7" s="132" customFormat="1" x14ac:dyDescent="0.2">
      <c r="G1332" s="145"/>
    </row>
    <row r="1333" spans="7:7" s="132" customFormat="1" x14ac:dyDescent="0.2">
      <c r="G1333" s="145"/>
    </row>
    <row r="1334" spans="7:7" s="132" customFormat="1" x14ac:dyDescent="0.2">
      <c r="G1334" s="145"/>
    </row>
    <row r="1335" spans="7:7" s="132" customFormat="1" x14ac:dyDescent="0.2">
      <c r="G1335" s="145"/>
    </row>
    <row r="1336" spans="7:7" s="132" customFormat="1" x14ac:dyDescent="0.2">
      <c r="G1336" s="145"/>
    </row>
    <row r="1337" spans="7:7" s="132" customFormat="1" x14ac:dyDescent="0.2">
      <c r="G1337" s="145"/>
    </row>
    <row r="1338" spans="7:7" s="132" customFormat="1" x14ac:dyDescent="0.2">
      <c r="G1338" s="145"/>
    </row>
    <row r="1339" spans="7:7" s="132" customFormat="1" x14ac:dyDescent="0.2">
      <c r="G1339" s="145"/>
    </row>
    <row r="1340" spans="7:7" s="132" customFormat="1" x14ac:dyDescent="0.2">
      <c r="G1340" s="145"/>
    </row>
    <row r="1341" spans="7:7" s="132" customFormat="1" x14ac:dyDescent="0.2">
      <c r="G1341" s="145"/>
    </row>
    <row r="1342" spans="7:7" s="132" customFormat="1" x14ac:dyDescent="0.2">
      <c r="G1342" s="145"/>
    </row>
    <row r="1343" spans="7:7" s="132" customFormat="1" x14ac:dyDescent="0.2">
      <c r="G1343" s="145"/>
    </row>
    <row r="1344" spans="7:7" s="132" customFormat="1" x14ac:dyDescent="0.2">
      <c r="G1344" s="145"/>
    </row>
    <row r="1345" spans="7:7" s="132" customFormat="1" x14ac:dyDescent="0.2">
      <c r="G1345" s="145"/>
    </row>
    <row r="1346" spans="7:7" s="132" customFormat="1" x14ac:dyDescent="0.2">
      <c r="G1346" s="145"/>
    </row>
    <row r="1347" spans="7:7" s="132" customFormat="1" x14ac:dyDescent="0.2">
      <c r="G1347" s="145"/>
    </row>
    <row r="1348" spans="7:7" s="132" customFormat="1" x14ac:dyDescent="0.2">
      <c r="G1348" s="145"/>
    </row>
    <row r="1349" spans="7:7" s="132" customFormat="1" x14ac:dyDescent="0.2">
      <c r="G1349" s="145"/>
    </row>
    <row r="1350" spans="7:7" s="132" customFormat="1" x14ac:dyDescent="0.2">
      <c r="G1350" s="145"/>
    </row>
    <row r="1351" spans="7:7" s="132" customFormat="1" x14ac:dyDescent="0.2">
      <c r="G1351" s="145"/>
    </row>
    <row r="1352" spans="7:7" s="132" customFormat="1" x14ac:dyDescent="0.2">
      <c r="G1352" s="145"/>
    </row>
    <row r="1353" spans="7:7" s="132" customFormat="1" x14ac:dyDescent="0.2">
      <c r="G1353" s="145"/>
    </row>
    <row r="1354" spans="7:7" s="132" customFormat="1" x14ac:dyDescent="0.2">
      <c r="G1354" s="145"/>
    </row>
    <row r="1355" spans="7:7" s="132" customFormat="1" x14ac:dyDescent="0.2">
      <c r="G1355" s="145"/>
    </row>
    <row r="1356" spans="7:7" s="132" customFormat="1" x14ac:dyDescent="0.2">
      <c r="G1356" s="145"/>
    </row>
    <row r="1357" spans="7:7" s="132" customFormat="1" x14ac:dyDescent="0.2">
      <c r="G1357" s="145"/>
    </row>
    <row r="1358" spans="7:7" s="132" customFormat="1" x14ac:dyDescent="0.2">
      <c r="G1358" s="145"/>
    </row>
    <row r="1359" spans="7:7" s="132" customFormat="1" x14ac:dyDescent="0.2">
      <c r="G1359" s="145"/>
    </row>
    <row r="1360" spans="7:7" s="132" customFormat="1" x14ac:dyDescent="0.2">
      <c r="G1360" s="145"/>
    </row>
    <row r="1361" spans="7:7" s="132" customFormat="1" x14ac:dyDescent="0.2">
      <c r="G1361" s="145"/>
    </row>
    <row r="1362" spans="7:7" s="132" customFormat="1" x14ac:dyDescent="0.2">
      <c r="G1362" s="145"/>
    </row>
    <row r="1363" spans="7:7" s="132" customFormat="1" x14ac:dyDescent="0.2">
      <c r="G1363" s="145"/>
    </row>
    <row r="1364" spans="7:7" s="132" customFormat="1" x14ac:dyDescent="0.2">
      <c r="G1364" s="145"/>
    </row>
    <row r="1365" spans="7:7" s="132" customFormat="1" x14ac:dyDescent="0.2">
      <c r="G1365" s="145"/>
    </row>
    <row r="1366" spans="7:7" s="132" customFormat="1" x14ac:dyDescent="0.2">
      <c r="G1366" s="145"/>
    </row>
    <row r="1367" spans="7:7" s="132" customFormat="1" x14ac:dyDescent="0.2">
      <c r="G1367" s="145"/>
    </row>
    <row r="1368" spans="7:7" s="132" customFormat="1" x14ac:dyDescent="0.2">
      <c r="G1368" s="145"/>
    </row>
    <row r="1369" spans="7:7" s="132" customFormat="1" x14ac:dyDescent="0.2">
      <c r="G1369" s="145"/>
    </row>
    <row r="1370" spans="7:7" s="132" customFormat="1" x14ac:dyDescent="0.2">
      <c r="G1370" s="145"/>
    </row>
    <row r="1371" spans="7:7" s="132" customFormat="1" x14ac:dyDescent="0.2">
      <c r="G1371" s="145"/>
    </row>
    <row r="1372" spans="7:7" s="132" customFormat="1" x14ac:dyDescent="0.2">
      <c r="G1372" s="145"/>
    </row>
    <row r="1373" spans="7:7" s="132" customFormat="1" x14ac:dyDescent="0.2">
      <c r="G1373" s="145"/>
    </row>
    <row r="1374" spans="7:7" s="132" customFormat="1" x14ac:dyDescent="0.2">
      <c r="G1374" s="145"/>
    </row>
    <row r="1375" spans="7:7" s="132" customFormat="1" x14ac:dyDescent="0.2">
      <c r="G1375" s="145"/>
    </row>
    <row r="1376" spans="7:7" s="132" customFormat="1" x14ac:dyDescent="0.2">
      <c r="G1376" s="145"/>
    </row>
    <row r="1377" spans="7:7" s="132" customFormat="1" x14ac:dyDescent="0.2">
      <c r="G1377" s="145"/>
    </row>
    <row r="1378" spans="7:7" s="132" customFormat="1" x14ac:dyDescent="0.2">
      <c r="G1378" s="145"/>
    </row>
    <row r="1379" spans="7:7" s="132" customFormat="1" x14ac:dyDescent="0.2">
      <c r="G1379" s="145"/>
    </row>
    <row r="1380" spans="7:7" s="132" customFormat="1" x14ac:dyDescent="0.2">
      <c r="G1380" s="145"/>
    </row>
    <row r="1381" spans="7:7" s="132" customFormat="1" x14ac:dyDescent="0.2">
      <c r="G1381" s="145"/>
    </row>
    <row r="1382" spans="7:7" s="132" customFormat="1" x14ac:dyDescent="0.2">
      <c r="G1382" s="145"/>
    </row>
    <row r="1383" spans="7:7" s="132" customFormat="1" x14ac:dyDescent="0.2">
      <c r="G1383" s="145"/>
    </row>
    <row r="1384" spans="7:7" s="132" customFormat="1" x14ac:dyDescent="0.2">
      <c r="G1384" s="145"/>
    </row>
    <row r="1385" spans="7:7" s="132" customFormat="1" x14ac:dyDescent="0.2">
      <c r="G1385" s="145"/>
    </row>
    <row r="1386" spans="7:7" s="132" customFormat="1" x14ac:dyDescent="0.2">
      <c r="G1386" s="145"/>
    </row>
    <row r="1387" spans="7:7" s="132" customFormat="1" x14ac:dyDescent="0.2">
      <c r="G1387" s="145"/>
    </row>
    <row r="1388" spans="7:7" s="132" customFormat="1" x14ac:dyDescent="0.2">
      <c r="G1388" s="145"/>
    </row>
    <row r="1389" spans="7:7" s="132" customFormat="1" x14ac:dyDescent="0.2">
      <c r="G1389" s="145"/>
    </row>
    <row r="1390" spans="7:7" s="132" customFormat="1" x14ac:dyDescent="0.2">
      <c r="G1390" s="145"/>
    </row>
    <row r="1391" spans="7:7" s="132" customFormat="1" x14ac:dyDescent="0.2">
      <c r="G1391" s="145"/>
    </row>
    <row r="1392" spans="7:7" s="132" customFormat="1" x14ac:dyDescent="0.2">
      <c r="G1392" s="145"/>
    </row>
    <row r="1393" spans="7:7" s="132" customFormat="1" x14ac:dyDescent="0.2">
      <c r="G1393" s="145"/>
    </row>
    <row r="1394" spans="7:7" s="132" customFormat="1" x14ac:dyDescent="0.2">
      <c r="G1394" s="145"/>
    </row>
    <row r="1395" spans="7:7" s="132" customFormat="1" x14ac:dyDescent="0.2">
      <c r="G1395" s="145"/>
    </row>
    <row r="1396" spans="7:7" s="132" customFormat="1" x14ac:dyDescent="0.2">
      <c r="G1396" s="145"/>
    </row>
    <row r="1397" spans="7:7" s="132" customFormat="1" x14ac:dyDescent="0.2">
      <c r="G1397" s="145"/>
    </row>
    <row r="1398" spans="7:7" s="132" customFormat="1" x14ac:dyDescent="0.2">
      <c r="G1398" s="145"/>
    </row>
    <row r="1399" spans="7:7" s="132" customFormat="1" x14ac:dyDescent="0.2">
      <c r="G1399" s="145"/>
    </row>
    <row r="1400" spans="7:7" s="132" customFormat="1" x14ac:dyDescent="0.2">
      <c r="G1400" s="145"/>
    </row>
    <row r="1401" spans="7:7" s="132" customFormat="1" x14ac:dyDescent="0.2">
      <c r="G1401" s="145"/>
    </row>
    <row r="1402" spans="7:7" s="132" customFormat="1" x14ac:dyDescent="0.2">
      <c r="G1402" s="145"/>
    </row>
    <row r="1403" spans="7:7" s="132" customFormat="1" x14ac:dyDescent="0.2">
      <c r="G1403" s="145"/>
    </row>
    <row r="1404" spans="7:7" s="132" customFormat="1" x14ac:dyDescent="0.2">
      <c r="G1404" s="145"/>
    </row>
    <row r="1405" spans="7:7" s="132" customFormat="1" x14ac:dyDescent="0.2">
      <c r="G1405" s="145"/>
    </row>
    <row r="1406" spans="7:7" s="132" customFormat="1" x14ac:dyDescent="0.2">
      <c r="G1406" s="145"/>
    </row>
    <row r="1407" spans="7:7" s="132" customFormat="1" x14ac:dyDescent="0.2">
      <c r="G1407" s="145"/>
    </row>
    <row r="1408" spans="7:7" s="132" customFormat="1" x14ac:dyDescent="0.2">
      <c r="G1408" s="145"/>
    </row>
    <row r="1409" spans="7:7" s="132" customFormat="1" x14ac:dyDescent="0.2">
      <c r="G1409" s="145"/>
    </row>
    <row r="1410" spans="7:7" s="132" customFormat="1" x14ac:dyDescent="0.2">
      <c r="G1410" s="145"/>
    </row>
    <row r="1411" spans="7:7" s="132" customFormat="1" x14ac:dyDescent="0.2">
      <c r="G1411" s="145"/>
    </row>
    <row r="1412" spans="7:7" s="132" customFormat="1" x14ac:dyDescent="0.2">
      <c r="G1412" s="145"/>
    </row>
    <row r="1413" spans="7:7" s="132" customFormat="1" x14ac:dyDescent="0.2">
      <c r="G1413" s="145"/>
    </row>
    <row r="1414" spans="7:7" s="132" customFormat="1" x14ac:dyDescent="0.2">
      <c r="G1414" s="145"/>
    </row>
    <row r="1415" spans="7:7" s="132" customFormat="1" x14ac:dyDescent="0.2">
      <c r="G1415" s="145"/>
    </row>
    <row r="1416" spans="7:7" s="132" customFormat="1" x14ac:dyDescent="0.2">
      <c r="G1416" s="145"/>
    </row>
    <row r="1417" spans="7:7" s="132" customFormat="1" x14ac:dyDescent="0.2">
      <c r="G1417" s="145"/>
    </row>
    <row r="1418" spans="7:7" s="132" customFormat="1" x14ac:dyDescent="0.2">
      <c r="G1418" s="145"/>
    </row>
    <row r="1419" spans="7:7" s="132" customFormat="1" x14ac:dyDescent="0.2">
      <c r="G1419" s="145"/>
    </row>
    <row r="1420" spans="7:7" s="132" customFormat="1" x14ac:dyDescent="0.2">
      <c r="G1420" s="145"/>
    </row>
    <row r="1421" spans="7:7" s="132" customFormat="1" x14ac:dyDescent="0.2">
      <c r="G1421" s="145"/>
    </row>
    <row r="1422" spans="7:7" s="132" customFormat="1" x14ac:dyDescent="0.2">
      <c r="G1422" s="145"/>
    </row>
    <row r="1423" spans="7:7" s="132" customFormat="1" x14ac:dyDescent="0.2">
      <c r="G1423" s="145"/>
    </row>
    <row r="1424" spans="7:7" s="132" customFormat="1" x14ac:dyDescent="0.2">
      <c r="G1424" s="145"/>
    </row>
    <row r="1425" spans="7:7" s="132" customFormat="1" x14ac:dyDescent="0.2">
      <c r="G1425" s="145"/>
    </row>
    <row r="1426" spans="7:7" s="132" customFormat="1" x14ac:dyDescent="0.2">
      <c r="G1426" s="145"/>
    </row>
    <row r="1427" spans="7:7" s="132" customFormat="1" x14ac:dyDescent="0.2">
      <c r="G1427" s="145"/>
    </row>
    <row r="1428" spans="7:7" s="132" customFormat="1" x14ac:dyDescent="0.2">
      <c r="G1428" s="145"/>
    </row>
    <row r="1429" spans="7:7" s="132" customFormat="1" x14ac:dyDescent="0.2">
      <c r="G1429" s="145"/>
    </row>
    <row r="1430" spans="7:7" s="132" customFormat="1" x14ac:dyDescent="0.2">
      <c r="G1430" s="145"/>
    </row>
    <row r="1431" spans="7:7" s="132" customFormat="1" x14ac:dyDescent="0.2">
      <c r="G1431" s="145"/>
    </row>
    <row r="1432" spans="7:7" s="132" customFormat="1" x14ac:dyDescent="0.2">
      <c r="G1432" s="145"/>
    </row>
    <row r="1433" spans="7:7" s="132" customFormat="1" x14ac:dyDescent="0.2">
      <c r="G1433" s="145"/>
    </row>
    <row r="1434" spans="7:7" s="132" customFormat="1" x14ac:dyDescent="0.2">
      <c r="G1434" s="145"/>
    </row>
    <row r="1435" spans="7:7" s="132" customFormat="1" x14ac:dyDescent="0.2">
      <c r="G1435" s="145"/>
    </row>
    <row r="1436" spans="7:7" s="132" customFormat="1" x14ac:dyDescent="0.2">
      <c r="G1436" s="145"/>
    </row>
    <row r="1437" spans="7:7" s="132" customFormat="1" x14ac:dyDescent="0.2">
      <c r="G1437" s="145"/>
    </row>
    <row r="1438" spans="7:7" s="132" customFormat="1" x14ac:dyDescent="0.2">
      <c r="G1438" s="145"/>
    </row>
    <row r="1439" spans="7:7" s="132" customFormat="1" x14ac:dyDescent="0.2">
      <c r="G1439" s="145"/>
    </row>
    <row r="1440" spans="7:7" s="132" customFormat="1" x14ac:dyDescent="0.2">
      <c r="G1440" s="145"/>
    </row>
    <row r="1441" spans="7:7" s="132" customFormat="1" x14ac:dyDescent="0.2">
      <c r="G1441" s="145"/>
    </row>
    <row r="1442" spans="7:7" s="132" customFormat="1" x14ac:dyDescent="0.2">
      <c r="G1442" s="145"/>
    </row>
    <row r="1443" spans="7:7" s="132" customFormat="1" x14ac:dyDescent="0.2">
      <c r="G1443" s="145"/>
    </row>
    <row r="1444" spans="7:7" s="132" customFormat="1" x14ac:dyDescent="0.2">
      <c r="G1444" s="145"/>
    </row>
    <row r="1445" spans="7:7" s="132" customFormat="1" x14ac:dyDescent="0.2">
      <c r="G1445" s="145"/>
    </row>
    <row r="1446" spans="7:7" s="132" customFormat="1" x14ac:dyDescent="0.2">
      <c r="G1446" s="145"/>
    </row>
    <row r="1447" spans="7:7" s="132" customFormat="1" x14ac:dyDescent="0.2">
      <c r="G1447" s="145"/>
    </row>
    <row r="1448" spans="7:7" s="132" customFormat="1" x14ac:dyDescent="0.2">
      <c r="G1448" s="145"/>
    </row>
    <row r="1449" spans="7:7" s="132" customFormat="1" x14ac:dyDescent="0.2">
      <c r="G1449" s="145"/>
    </row>
    <row r="1450" spans="7:7" s="132" customFormat="1" x14ac:dyDescent="0.2">
      <c r="G1450" s="145"/>
    </row>
    <row r="1451" spans="7:7" s="132" customFormat="1" x14ac:dyDescent="0.2">
      <c r="G1451" s="145"/>
    </row>
    <row r="1452" spans="7:7" s="132" customFormat="1" x14ac:dyDescent="0.2">
      <c r="G1452" s="145"/>
    </row>
    <row r="1453" spans="7:7" s="132" customFormat="1" x14ac:dyDescent="0.2">
      <c r="G1453" s="145"/>
    </row>
    <row r="1454" spans="7:7" s="132" customFormat="1" x14ac:dyDescent="0.2">
      <c r="G1454" s="145"/>
    </row>
    <row r="1455" spans="7:7" s="132" customFormat="1" x14ac:dyDescent="0.2">
      <c r="G1455" s="145"/>
    </row>
    <row r="1456" spans="7:7" s="132" customFormat="1" x14ac:dyDescent="0.2">
      <c r="G1456" s="145"/>
    </row>
    <row r="1457" spans="7:7" s="132" customFormat="1" x14ac:dyDescent="0.2">
      <c r="G1457" s="145"/>
    </row>
    <row r="1458" spans="7:7" s="132" customFormat="1" x14ac:dyDescent="0.2">
      <c r="G1458" s="145"/>
    </row>
    <row r="1459" spans="7:7" s="132" customFormat="1" x14ac:dyDescent="0.2">
      <c r="G1459" s="145"/>
    </row>
    <row r="1460" spans="7:7" s="132" customFormat="1" x14ac:dyDescent="0.2">
      <c r="G1460" s="145"/>
    </row>
    <row r="1461" spans="7:7" s="132" customFormat="1" x14ac:dyDescent="0.2">
      <c r="G1461" s="145"/>
    </row>
    <row r="1462" spans="7:7" s="132" customFormat="1" x14ac:dyDescent="0.2">
      <c r="G1462" s="145"/>
    </row>
    <row r="1463" spans="7:7" s="132" customFormat="1" x14ac:dyDescent="0.2">
      <c r="G1463" s="145"/>
    </row>
    <row r="1464" spans="7:7" s="132" customFormat="1" x14ac:dyDescent="0.2">
      <c r="G1464" s="145"/>
    </row>
    <row r="1465" spans="7:7" s="132" customFormat="1" x14ac:dyDescent="0.2">
      <c r="G1465" s="145"/>
    </row>
    <row r="1466" spans="7:7" s="132" customFormat="1" x14ac:dyDescent="0.2">
      <c r="G1466" s="145"/>
    </row>
    <row r="1467" spans="7:7" s="132" customFormat="1" x14ac:dyDescent="0.2">
      <c r="G1467" s="145"/>
    </row>
    <row r="1468" spans="7:7" s="132" customFormat="1" x14ac:dyDescent="0.2">
      <c r="G1468" s="145"/>
    </row>
    <row r="1469" spans="7:7" s="132" customFormat="1" x14ac:dyDescent="0.2">
      <c r="G1469" s="145"/>
    </row>
    <row r="1470" spans="7:7" s="132" customFormat="1" x14ac:dyDescent="0.2">
      <c r="G1470" s="145"/>
    </row>
    <row r="1471" spans="7:7" s="132" customFormat="1" x14ac:dyDescent="0.2">
      <c r="G1471" s="145"/>
    </row>
    <row r="1472" spans="7:7" s="132" customFormat="1" x14ac:dyDescent="0.2">
      <c r="G1472" s="145"/>
    </row>
    <row r="1473" spans="7:7" s="132" customFormat="1" x14ac:dyDescent="0.2">
      <c r="G1473" s="145"/>
    </row>
    <row r="1474" spans="7:7" s="132" customFormat="1" x14ac:dyDescent="0.2">
      <c r="G1474" s="145"/>
    </row>
    <row r="1475" spans="7:7" s="132" customFormat="1" x14ac:dyDescent="0.2">
      <c r="G1475" s="145"/>
    </row>
    <row r="1476" spans="7:7" s="132" customFormat="1" x14ac:dyDescent="0.2">
      <c r="G1476" s="145"/>
    </row>
    <row r="1477" spans="7:7" s="132" customFormat="1" x14ac:dyDescent="0.2">
      <c r="G1477" s="145"/>
    </row>
    <row r="1478" spans="7:7" s="132" customFormat="1" x14ac:dyDescent="0.2">
      <c r="G1478" s="145"/>
    </row>
    <row r="1479" spans="7:7" s="132" customFormat="1" x14ac:dyDescent="0.2">
      <c r="G1479" s="145"/>
    </row>
    <row r="1480" spans="7:7" s="132" customFormat="1" x14ac:dyDescent="0.2">
      <c r="G1480" s="145"/>
    </row>
    <row r="1481" spans="7:7" s="132" customFormat="1" x14ac:dyDescent="0.2">
      <c r="G1481" s="145"/>
    </row>
    <row r="1482" spans="7:7" s="132" customFormat="1" x14ac:dyDescent="0.2">
      <c r="G1482" s="145"/>
    </row>
    <row r="1483" spans="7:7" s="132" customFormat="1" x14ac:dyDescent="0.2">
      <c r="G1483" s="145"/>
    </row>
    <row r="1484" spans="7:7" s="132" customFormat="1" x14ac:dyDescent="0.2">
      <c r="G1484" s="145"/>
    </row>
    <row r="1485" spans="7:7" s="132" customFormat="1" x14ac:dyDescent="0.2">
      <c r="G1485" s="145"/>
    </row>
    <row r="1486" spans="7:7" s="132" customFormat="1" x14ac:dyDescent="0.2">
      <c r="G1486" s="145"/>
    </row>
    <row r="1487" spans="7:7" s="132" customFormat="1" x14ac:dyDescent="0.2">
      <c r="G1487" s="145"/>
    </row>
    <row r="1488" spans="7:7" s="132" customFormat="1" x14ac:dyDescent="0.2">
      <c r="G1488" s="145"/>
    </row>
    <row r="1489" spans="1:7" s="132" customFormat="1" x14ac:dyDescent="0.2">
      <c r="G1489" s="145"/>
    </row>
    <row r="1490" spans="1:7" s="132" customFormat="1" x14ac:dyDescent="0.2">
      <c r="G1490" s="145"/>
    </row>
    <row r="1491" spans="1:7" s="132" customFormat="1" x14ac:dyDescent="0.2">
      <c r="G1491" s="145"/>
    </row>
    <row r="1492" spans="1:7" s="132" customFormat="1" x14ac:dyDescent="0.2">
      <c r="G1492" s="145"/>
    </row>
    <row r="1493" spans="1:7" s="132" customFormat="1" x14ac:dyDescent="0.2">
      <c r="G1493" s="145"/>
    </row>
    <row r="1494" spans="1:7" s="132" customFormat="1" x14ac:dyDescent="0.2">
      <c r="G1494" s="145"/>
    </row>
    <row r="1495" spans="1:7" s="132" customFormat="1" x14ac:dyDescent="0.2">
      <c r="G1495" s="145"/>
    </row>
    <row r="1496" spans="1:7" s="132" customFormat="1" x14ac:dyDescent="0.2">
      <c r="G1496" s="145"/>
    </row>
    <row r="1497" spans="1:7" s="132" customFormat="1" x14ac:dyDescent="0.2">
      <c r="G1497" s="145"/>
    </row>
    <row r="1498" spans="1:7" s="132" customFormat="1" x14ac:dyDescent="0.2">
      <c r="G1498" s="145"/>
    </row>
    <row r="1499" spans="1:7" s="20" customFormat="1" x14ac:dyDescent="0.2">
      <c r="A1499" s="65"/>
    </row>
    <row r="1500" spans="1:7" s="20" customFormat="1" x14ac:dyDescent="0.2">
      <c r="A1500" s="65"/>
    </row>
    <row r="1501" spans="1:7" s="20" customFormat="1" x14ac:dyDescent="0.2">
      <c r="A1501" s="65"/>
    </row>
    <row r="1502" spans="1:7" s="20" customFormat="1" x14ac:dyDescent="0.2">
      <c r="A1502" s="65"/>
    </row>
    <row r="1503" spans="1:7" s="20" customFormat="1" x14ac:dyDescent="0.2">
      <c r="A1503" s="65"/>
    </row>
    <row r="1504" spans="1:7" s="20" customFormat="1" x14ac:dyDescent="0.2">
      <c r="A1504" s="65"/>
    </row>
    <row r="1505" spans="1:1" s="20" customFormat="1" x14ac:dyDescent="0.2">
      <c r="A1505" s="65"/>
    </row>
    <row r="1506" spans="1:1" s="20" customFormat="1" x14ac:dyDescent="0.2">
      <c r="A1506" s="65"/>
    </row>
    <row r="1507" spans="1:1" s="20" customFormat="1" x14ac:dyDescent="0.2">
      <c r="A1507" s="65"/>
    </row>
    <row r="1508" spans="1:1" s="20" customFormat="1" x14ac:dyDescent="0.2">
      <c r="A1508" s="65"/>
    </row>
    <row r="1509" spans="1:1" s="20" customFormat="1" x14ac:dyDescent="0.2">
      <c r="A1509" s="65"/>
    </row>
    <row r="1510" spans="1:1" s="20" customFormat="1" x14ac:dyDescent="0.2">
      <c r="A1510" s="65"/>
    </row>
    <row r="1511" spans="1:1" s="20" customFormat="1" x14ac:dyDescent="0.2">
      <c r="A1511" s="65"/>
    </row>
    <row r="1512" spans="1:1" s="20" customFormat="1" x14ac:dyDescent="0.2">
      <c r="A1512" s="65"/>
    </row>
    <row r="1513" spans="1:1" s="20" customFormat="1" x14ac:dyDescent="0.2">
      <c r="A1513" s="65"/>
    </row>
    <row r="1514" spans="1:1" s="20" customFormat="1" x14ac:dyDescent="0.2">
      <c r="A1514" s="65"/>
    </row>
    <row r="1515" spans="1:1" s="20" customFormat="1" x14ac:dyDescent="0.2">
      <c r="A1515" s="65"/>
    </row>
    <row r="1516" spans="1:1" s="20" customFormat="1" x14ac:dyDescent="0.2">
      <c r="A1516" s="65"/>
    </row>
    <row r="1517" spans="1:1" s="20" customFormat="1" x14ac:dyDescent="0.2">
      <c r="A1517" s="65"/>
    </row>
    <row r="1518" spans="1:1" s="20" customFormat="1" x14ac:dyDescent="0.2">
      <c r="A1518" s="65"/>
    </row>
    <row r="1519" spans="1:1" s="20" customFormat="1" x14ac:dyDescent="0.2">
      <c r="A1519" s="65"/>
    </row>
    <row r="1520" spans="1:1" s="20" customFormat="1" x14ac:dyDescent="0.2">
      <c r="A1520" s="65"/>
    </row>
    <row r="1521" spans="1:1" s="20" customFormat="1" x14ac:dyDescent="0.2">
      <c r="A1521" s="65"/>
    </row>
    <row r="1522" spans="1:1" s="20" customFormat="1" x14ac:dyDescent="0.2">
      <c r="A1522" s="65"/>
    </row>
    <row r="1523" spans="1:1" s="20" customFormat="1" x14ac:dyDescent="0.2">
      <c r="A1523" s="65"/>
    </row>
    <row r="1524" spans="1:1" s="20" customFormat="1" x14ac:dyDescent="0.2">
      <c r="A1524" s="65"/>
    </row>
    <row r="1525" spans="1:1" s="20" customFormat="1" x14ac:dyDescent="0.2">
      <c r="A1525" s="65"/>
    </row>
    <row r="1526" spans="1:1" s="20" customFormat="1" x14ac:dyDescent="0.2">
      <c r="A1526" s="65"/>
    </row>
    <row r="1527" spans="1:1" s="20" customFormat="1" x14ac:dyDescent="0.2">
      <c r="A1527" s="65"/>
    </row>
    <row r="1528" spans="1:1" s="20" customFormat="1" x14ac:dyDescent="0.2">
      <c r="A1528" s="65"/>
    </row>
    <row r="1529" spans="1:1" s="20" customFormat="1" x14ac:dyDescent="0.2">
      <c r="A1529" s="65"/>
    </row>
    <row r="1530" spans="1:1" s="20" customFormat="1" x14ac:dyDescent="0.2">
      <c r="A1530" s="65"/>
    </row>
    <row r="1531" spans="1:1" s="20" customFormat="1" x14ac:dyDescent="0.2">
      <c r="A1531" s="65"/>
    </row>
    <row r="1532" spans="1:1" s="20" customFormat="1" x14ac:dyDescent="0.2">
      <c r="A1532" s="65"/>
    </row>
    <row r="1533" spans="1:1" s="20" customFormat="1" x14ac:dyDescent="0.2">
      <c r="A1533" s="65"/>
    </row>
    <row r="1534" spans="1:1" s="20" customFormat="1" x14ac:dyDescent="0.2">
      <c r="A1534" s="65"/>
    </row>
    <row r="1535" spans="1:1" s="20" customFormat="1" x14ac:dyDescent="0.2">
      <c r="A1535" s="65"/>
    </row>
    <row r="1536" spans="1:1" s="20" customFormat="1" x14ac:dyDescent="0.2">
      <c r="A1536" s="65"/>
    </row>
    <row r="1537" spans="1:1" s="20" customFormat="1" x14ac:dyDescent="0.2">
      <c r="A1537" s="65"/>
    </row>
    <row r="1538" spans="1:1" s="20" customFormat="1" x14ac:dyDescent="0.2">
      <c r="A1538" s="65"/>
    </row>
    <row r="1539" spans="1:1" s="20" customFormat="1" x14ac:dyDescent="0.2">
      <c r="A1539" s="65"/>
    </row>
    <row r="1540" spans="1:1" s="20" customFormat="1" x14ac:dyDescent="0.2">
      <c r="A1540" s="65"/>
    </row>
    <row r="1541" spans="1:1" s="20" customFormat="1" x14ac:dyDescent="0.2">
      <c r="A1541" s="65"/>
    </row>
    <row r="1542" spans="1:1" s="20" customFormat="1" x14ac:dyDescent="0.2">
      <c r="A1542" s="65"/>
    </row>
    <row r="1543" spans="1:1" s="20" customFormat="1" x14ac:dyDescent="0.2">
      <c r="A1543" s="65"/>
    </row>
    <row r="1544" spans="1:1" s="20" customFormat="1" x14ac:dyDescent="0.2">
      <c r="A1544" s="65"/>
    </row>
    <row r="1545" spans="1:1" s="20" customFormat="1" x14ac:dyDescent="0.2">
      <c r="A1545" s="65"/>
    </row>
    <row r="1546" spans="1:1" s="20" customFormat="1" x14ac:dyDescent="0.2">
      <c r="A1546" s="65"/>
    </row>
    <row r="1547" spans="1:1" s="20" customFormat="1" x14ac:dyDescent="0.2">
      <c r="A1547" s="65"/>
    </row>
    <row r="1548" spans="1:1" s="20" customFormat="1" x14ac:dyDescent="0.2">
      <c r="A1548" s="65"/>
    </row>
    <row r="1549" spans="1:1" s="20" customFormat="1" x14ac:dyDescent="0.2">
      <c r="A1549" s="65"/>
    </row>
    <row r="1550" spans="1:1" s="20" customFormat="1" x14ac:dyDescent="0.2">
      <c r="A1550" s="65"/>
    </row>
    <row r="1551" spans="1:1" s="20" customFormat="1" x14ac:dyDescent="0.2">
      <c r="A1551" s="65"/>
    </row>
    <row r="1552" spans="1:1" s="20" customFormat="1" x14ac:dyDescent="0.2">
      <c r="A1552" s="65"/>
    </row>
    <row r="1553" spans="1:1" s="20" customFormat="1" x14ac:dyDescent="0.2">
      <c r="A1553" s="65"/>
    </row>
    <row r="1554" spans="1:1" s="20" customFormat="1" x14ac:dyDescent="0.2">
      <c r="A1554" s="65"/>
    </row>
    <row r="1555" spans="1:1" s="20" customFormat="1" x14ac:dyDescent="0.2">
      <c r="A1555" s="65"/>
    </row>
    <row r="1556" spans="1:1" s="20" customFormat="1" x14ac:dyDescent="0.2">
      <c r="A1556" s="65"/>
    </row>
    <row r="1557" spans="1:1" s="20" customFormat="1" x14ac:dyDescent="0.2">
      <c r="A1557" s="65"/>
    </row>
    <row r="1558" spans="1:1" s="20" customFormat="1" x14ac:dyDescent="0.2">
      <c r="A1558" s="65"/>
    </row>
    <row r="1559" spans="1:1" s="20" customFormat="1" x14ac:dyDescent="0.2">
      <c r="A1559" s="65"/>
    </row>
    <row r="1560" spans="1:1" s="20" customFormat="1" x14ac:dyDescent="0.2">
      <c r="A1560" s="65"/>
    </row>
    <row r="1561" spans="1:1" s="20" customFormat="1" x14ac:dyDescent="0.2">
      <c r="A1561" s="65"/>
    </row>
    <row r="1562" spans="1:1" s="20" customFormat="1" x14ac:dyDescent="0.2">
      <c r="A1562" s="65"/>
    </row>
    <row r="1563" spans="1:1" s="20" customFormat="1" x14ac:dyDescent="0.2">
      <c r="A1563" s="65"/>
    </row>
    <row r="1564" spans="1:1" s="20" customFormat="1" x14ac:dyDescent="0.2">
      <c r="A1564" s="65"/>
    </row>
    <row r="1565" spans="1:1" s="20" customFormat="1" x14ac:dyDescent="0.2">
      <c r="A1565" s="65"/>
    </row>
    <row r="1566" spans="1:1" s="20" customFormat="1" x14ac:dyDescent="0.2">
      <c r="A1566" s="65"/>
    </row>
    <row r="1567" spans="1:1" s="20" customFormat="1" x14ac:dyDescent="0.2">
      <c r="A1567" s="65"/>
    </row>
    <row r="1568" spans="1:1" s="20" customFormat="1" x14ac:dyDescent="0.2">
      <c r="A1568" s="65"/>
    </row>
    <row r="1569" spans="1:1" s="20" customFormat="1" x14ac:dyDescent="0.2">
      <c r="A1569" s="65"/>
    </row>
    <row r="1570" spans="1:1" s="20" customFormat="1" x14ac:dyDescent="0.2">
      <c r="A1570" s="65"/>
    </row>
    <row r="1571" spans="1:1" s="20" customFormat="1" x14ac:dyDescent="0.2">
      <c r="A1571" s="65"/>
    </row>
    <row r="1572" spans="1:1" s="20" customFormat="1" x14ac:dyDescent="0.2">
      <c r="A1572" s="65"/>
    </row>
    <row r="1573" spans="1:1" s="20" customFormat="1" x14ac:dyDescent="0.2">
      <c r="A1573" s="65"/>
    </row>
    <row r="1574" spans="1:1" s="20" customFormat="1" x14ac:dyDescent="0.2">
      <c r="A1574" s="65"/>
    </row>
    <row r="1575" spans="1:1" s="20" customFormat="1" x14ac:dyDescent="0.2">
      <c r="A1575" s="65"/>
    </row>
    <row r="1576" spans="1:1" s="20" customFormat="1" x14ac:dyDescent="0.2">
      <c r="A1576" s="65"/>
    </row>
    <row r="1577" spans="1:1" s="20" customFormat="1" x14ac:dyDescent="0.2">
      <c r="A1577" s="65"/>
    </row>
    <row r="1578" spans="1:1" s="20" customFormat="1" x14ac:dyDescent="0.2">
      <c r="A1578" s="65"/>
    </row>
    <row r="1579" spans="1:1" s="20" customFormat="1" x14ac:dyDescent="0.2">
      <c r="A1579" s="65"/>
    </row>
    <row r="1580" spans="1:1" s="20" customFormat="1" x14ac:dyDescent="0.2">
      <c r="A1580" s="65"/>
    </row>
    <row r="1581" spans="1:1" s="20" customFormat="1" x14ac:dyDescent="0.2">
      <c r="A1581" s="65"/>
    </row>
    <row r="1582" spans="1:1" s="20" customFormat="1" x14ac:dyDescent="0.2">
      <c r="A1582" s="65"/>
    </row>
    <row r="1583" spans="1:1" s="20" customFormat="1" x14ac:dyDescent="0.2">
      <c r="A1583" s="65"/>
    </row>
    <row r="1584" spans="1:1" s="20" customFormat="1" x14ac:dyDescent="0.2">
      <c r="A1584" s="65"/>
    </row>
    <row r="1585" spans="1:1" s="20" customFormat="1" x14ac:dyDescent="0.2">
      <c r="A1585" s="65"/>
    </row>
    <row r="1586" spans="1:1" s="20" customFormat="1" x14ac:dyDescent="0.2">
      <c r="A1586" s="65"/>
    </row>
    <row r="1587" spans="1:1" s="20" customFormat="1" x14ac:dyDescent="0.2">
      <c r="A1587" s="65"/>
    </row>
    <row r="1588" spans="1:1" s="20" customFormat="1" x14ac:dyDescent="0.2">
      <c r="A1588" s="65"/>
    </row>
    <row r="1589" spans="1:1" s="20" customFormat="1" x14ac:dyDescent="0.2">
      <c r="A1589" s="65"/>
    </row>
    <row r="1590" spans="1:1" s="20" customFormat="1" x14ac:dyDescent="0.2">
      <c r="A1590" s="65"/>
    </row>
    <row r="1591" spans="1:1" s="20" customFormat="1" x14ac:dyDescent="0.2">
      <c r="A1591" s="65"/>
    </row>
    <row r="1592" spans="1:1" s="20" customFormat="1" x14ac:dyDescent="0.2">
      <c r="A1592" s="65"/>
    </row>
    <row r="1593" spans="1:1" s="20" customFormat="1" x14ac:dyDescent="0.2">
      <c r="A1593" s="65"/>
    </row>
    <row r="1594" spans="1:1" s="20" customFormat="1" x14ac:dyDescent="0.2">
      <c r="A1594" s="65"/>
    </row>
    <row r="1595" spans="1:1" s="20" customFormat="1" x14ac:dyDescent="0.2">
      <c r="A1595" s="65"/>
    </row>
    <row r="1596" spans="1:1" s="20" customFormat="1" x14ac:dyDescent="0.2">
      <c r="A1596" s="65"/>
    </row>
    <row r="1597" spans="1:1" s="20" customFormat="1" x14ac:dyDescent="0.2">
      <c r="A1597" s="65"/>
    </row>
    <row r="1598" spans="1:1" s="20" customFormat="1" x14ac:dyDescent="0.2">
      <c r="A1598" s="65"/>
    </row>
    <row r="1599" spans="1:1" s="20" customFormat="1" x14ac:dyDescent="0.2">
      <c r="A1599" s="65"/>
    </row>
    <row r="1600" spans="1:1" s="20" customFormat="1" x14ac:dyDescent="0.2">
      <c r="A1600" s="65"/>
    </row>
    <row r="1601" spans="1:1" s="20" customFormat="1" x14ac:dyDescent="0.2">
      <c r="A1601" s="65"/>
    </row>
    <row r="1602" spans="1:1" s="20" customFormat="1" x14ac:dyDescent="0.2">
      <c r="A1602" s="65"/>
    </row>
    <row r="1603" spans="1:1" s="20" customFormat="1" x14ac:dyDescent="0.2">
      <c r="A1603" s="65"/>
    </row>
    <row r="1604" spans="1:1" s="20" customFormat="1" x14ac:dyDescent="0.2">
      <c r="A1604" s="65"/>
    </row>
    <row r="1605" spans="1:1" s="20" customFormat="1" x14ac:dyDescent="0.2">
      <c r="A1605" s="65"/>
    </row>
    <row r="1606" spans="1:1" s="20" customFormat="1" x14ac:dyDescent="0.2">
      <c r="A1606" s="65"/>
    </row>
    <row r="1607" spans="1:1" s="20" customFormat="1" x14ac:dyDescent="0.2">
      <c r="A1607" s="65"/>
    </row>
    <row r="1608" spans="1:1" s="20" customFormat="1" x14ac:dyDescent="0.2">
      <c r="A1608" s="65"/>
    </row>
    <row r="1609" spans="1:1" s="20" customFormat="1" x14ac:dyDescent="0.2">
      <c r="A1609" s="65"/>
    </row>
    <row r="1610" spans="1:1" s="20" customFormat="1" x14ac:dyDescent="0.2">
      <c r="A1610" s="65"/>
    </row>
    <row r="1611" spans="1:1" s="20" customFormat="1" x14ac:dyDescent="0.2">
      <c r="A1611" s="65"/>
    </row>
    <row r="1612" spans="1:1" s="20" customFormat="1" x14ac:dyDescent="0.2">
      <c r="A1612" s="65"/>
    </row>
    <row r="1613" spans="1:1" s="20" customFormat="1" x14ac:dyDescent="0.2">
      <c r="A1613" s="65"/>
    </row>
    <row r="1614" spans="1:1" s="20" customFormat="1" x14ac:dyDescent="0.2">
      <c r="A1614" s="65"/>
    </row>
    <row r="1615" spans="1:1" s="20" customFormat="1" x14ac:dyDescent="0.2">
      <c r="A1615" s="65"/>
    </row>
    <row r="1616" spans="1:1" s="20" customFormat="1" x14ac:dyDescent="0.2">
      <c r="A1616" s="65"/>
    </row>
    <row r="1617" spans="1:1" s="20" customFormat="1" x14ac:dyDescent="0.2">
      <c r="A1617" s="65"/>
    </row>
    <row r="1618" spans="1:1" s="20" customFormat="1" x14ac:dyDescent="0.2">
      <c r="A1618" s="65"/>
    </row>
    <row r="1619" spans="1:1" s="20" customFormat="1" x14ac:dyDescent="0.2">
      <c r="A1619" s="65"/>
    </row>
    <row r="1620" spans="1:1" s="20" customFormat="1" x14ac:dyDescent="0.2">
      <c r="A1620" s="65"/>
    </row>
    <row r="1621" spans="1:1" s="20" customFormat="1" x14ac:dyDescent="0.2">
      <c r="A1621" s="65"/>
    </row>
    <row r="1622" spans="1:1" s="20" customFormat="1" x14ac:dyDescent="0.2">
      <c r="A1622" s="65"/>
    </row>
    <row r="1623" spans="1:1" s="20" customFormat="1" x14ac:dyDescent="0.2">
      <c r="A1623" s="65"/>
    </row>
    <row r="1624" spans="1:1" s="20" customFormat="1" x14ac:dyDescent="0.2">
      <c r="A1624" s="65"/>
    </row>
    <row r="1625" spans="1:1" s="20" customFormat="1" x14ac:dyDescent="0.2">
      <c r="A1625" s="65"/>
    </row>
    <row r="1626" spans="1:1" s="20" customFormat="1" x14ac:dyDescent="0.2">
      <c r="A1626" s="65"/>
    </row>
    <row r="1627" spans="1:1" s="20" customFormat="1" x14ac:dyDescent="0.2">
      <c r="A1627" s="65"/>
    </row>
    <row r="1628" spans="1:1" s="20" customFormat="1" x14ac:dyDescent="0.2">
      <c r="A1628" s="65"/>
    </row>
    <row r="1629" spans="1:1" s="20" customFormat="1" x14ac:dyDescent="0.2">
      <c r="A1629" s="65"/>
    </row>
    <row r="1630" spans="1:1" s="20" customFormat="1" x14ac:dyDescent="0.2">
      <c r="A1630" s="65"/>
    </row>
    <row r="1631" spans="1:1" s="20" customFormat="1" x14ac:dyDescent="0.2">
      <c r="A1631" s="65"/>
    </row>
    <row r="1632" spans="1:1" s="20" customFormat="1" x14ac:dyDescent="0.2">
      <c r="A1632" s="65"/>
    </row>
    <row r="1633" spans="1:1" s="20" customFormat="1" x14ac:dyDescent="0.2">
      <c r="A1633" s="65"/>
    </row>
    <row r="1634" spans="1:1" s="20" customFormat="1" x14ac:dyDescent="0.2">
      <c r="A1634" s="65"/>
    </row>
    <row r="1635" spans="1:1" s="20" customFormat="1" x14ac:dyDescent="0.2">
      <c r="A1635" s="65"/>
    </row>
    <row r="1636" spans="1:1" s="20" customFormat="1" x14ac:dyDescent="0.2">
      <c r="A1636" s="65"/>
    </row>
    <row r="1637" spans="1:1" s="20" customFormat="1" x14ac:dyDescent="0.2">
      <c r="A1637" s="65"/>
    </row>
    <row r="1638" spans="1:1" s="20" customFormat="1" x14ac:dyDescent="0.2">
      <c r="A1638" s="65"/>
    </row>
    <row r="1639" spans="1:1" s="20" customFormat="1" x14ac:dyDescent="0.2">
      <c r="A1639" s="65"/>
    </row>
    <row r="1640" spans="1:1" s="20" customFormat="1" x14ac:dyDescent="0.2">
      <c r="A1640" s="65"/>
    </row>
    <row r="1641" spans="1:1" s="20" customFormat="1" x14ac:dyDescent="0.2">
      <c r="A1641" s="65"/>
    </row>
    <row r="1642" spans="1:1" s="20" customFormat="1" x14ac:dyDescent="0.2">
      <c r="A1642" s="65"/>
    </row>
    <row r="1643" spans="1:1" s="20" customFormat="1" x14ac:dyDescent="0.2">
      <c r="A1643" s="65"/>
    </row>
    <row r="1644" spans="1:1" s="20" customFormat="1" x14ac:dyDescent="0.2">
      <c r="A1644" s="65"/>
    </row>
    <row r="1645" spans="1:1" s="20" customFormat="1" x14ac:dyDescent="0.2">
      <c r="A1645" s="65"/>
    </row>
    <row r="1646" spans="1:1" s="20" customFormat="1" x14ac:dyDescent="0.2">
      <c r="A1646" s="65"/>
    </row>
    <row r="1647" spans="1:1" s="20" customFormat="1" x14ac:dyDescent="0.2">
      <c r="A1647" s="65"/>
    </row>
    <row r="1648" spans="1:1" s="20" customFormat="1" x14ac:dyDescent="0.2">
      <c r="A1648" s="65"/>
    </row>
    <row r="1649" spans="1:1" s="20" customFormat="1" x14ac:dyDescent="0.2">
      <c r="A1649" s="65"/>
    </row>
    <row r="1650" spans="1:1" s="20" customFormat="1" x14ac:dyDescent="0.2">
      <c r="A1650" s="65"/>
    </row>
    <row r="1651" spans="1:1" s="20" customFormat="1" x14ac:dyDescent="0.2">
      <c r="A1651" s="65"/>
    </row>
    <row r="1652" spans="1:1" s="20" customFormat="1" x14ac:dyDescent="0.2">
      <c r="A1652" s="65"/>
    </row>
    <row r="1653" spans="1:1" s="20" customFormat="1" x14ac:dyDescent="0.2">
      <c r="A1653" s="65"/>
    </row>
    <row r="1654" spans="1:1" s="20" customFormat="1" x14ac:dyDescent="0.2">
      <c r="A1654" s="65"/>
    </row>
    <row r="1655" spans="1:1" s="20" customFormat="1" x14ac:dyDescent="0.2">
      <c r="A1655" s="65"/>
    </row>
    <row r="1656" spans="1:1" s="20" customFormat="1" x14ac:dyDescent="0.2">
      <c r="A1656" s="65"/>
    </row>
    <row r="1657" spans="1:1" s="20" customFormat="1" x14ac:dyDescent="0.2">
      <c r="A1657" s="65"/>
    </row>
    <row r="1658" spans="1:1" s="20" customFormat="1" x14ac:dyDescent="0.2">
      <c r="A1658" s="65"/>
    </row>
    <row r="1659" spans="1:1" s="20" customFormat="1" x14ac:dyDescent="0.2">
      <c r="A1659" s="65"/>
    </row>
    <row r="1660" spans="1:1" s="20" customFormat="1" x14ac:dyDescent="0.2">
      <c r="A1660" s="65"/>
    </row>
    <row r="1661" spans="1:1" s="20" customFormat="1" x14ac:dyDescent="0.2">
      <c r="A1661" s="65"/>
    </row>
    <row r="1662" spans="1:1" s="20" customFormat="1" x14ac:dyDescent="0.2">
      <c r="A1662" s="65"/>
    </row>
    <row r="1663" spans="1:1" s="20" customFormat="1" x14ac:dyDescent="0.2">
      <c r="A1663" s="65"/>
    </row>
    <row r="1664" spans="1:1" s="20" customFormat="1" x14ac:dyDescent="0.2">
      <c r="A1664" s="65"/>
    </row>
    <row r="1665" spans="1:1" s="20" customFormat="1" x14ac:dyDescent="0.2">
      <c r="A1665" s="65"/>
    </row>
    <row r="1666" spans="1:1" s="20" customFormat="1" x14ac:dyDescent="0.2">
      <c r="A1666" s="65"/>
    </row>
    <row r="1667" spans="1:1" s="20" customFormat="1" x14ac:dyDescent="0.2">
      <c r="A1667" s="65"/>
    </row>
    <row r="1668" spans="1:1" s="20" customFormat="1" x14ac:dyDescent="0.2">
      <c r="A1668" s="65"/>
    </row>
    <row r="1669" spans="1:1" s="20" customFormat="1" x14ac:dyDescent="0.2">
      <c r="A1669" s="65"/>
    </row>
    <row r="1670" spans="1:1" s="20" customFormat="1" x14ac:dyDescent="0.2">
      <c r="A1670" s="65"/>
    </row>
    <row r="1671" spans="1:1" s="20" customFormat="1" x14ac:dyDescent="0.2">
      <c r="A1671" s="65"/>
    </row>
    <row r="1672" spans="1:1" s="20" customFormat="1" x14ac:dyDescent="0.2">
      <c r="A1672" s="65"/>
    </row>
    <row r="1673" spans="1:1" s="20" customFormat="1" x14ac:dyDescent="0.2">
      <c r="A1673" s="65"/>
    </row>
    <row r="1674" spans="1:1" s="20" customFormat="1" x14ac:dyDescent="0.2">
      <c r="A1674" s="65"/>
    </row>
    <row r="1675" spans="1:1" s="20" customFormat="1" x14ac:dyDescent="0.2">
      <c r="A1675" s="65"/>
    </row>
    <row r="1676" spans="1:1" s="20" customFormat="1" x14ac:dyDescent="0.2">
      <c r="A1676" s="65"/>
    </row>
    <row r="1677" spans="1:1" s="20" customFormat="1" x14ac:dyDescent="0.2">
      <c r="A1677" s="65"/>
    </row>
    <row r="1678" spans="1:1" s="20" customFormat="1" x14ac:dyDescent="0.2">
      <c r="A1678" s="65"/>
    </row>
    <row r="1679" spans="1:1" s="20" customFormat="1" x14ac:dyDescent="0.2">
      <c r="A1679" s="65"/>
    </row>
    <row r="1680" spans="1:1" s="20" customFormat="1" x14ac:dyDescent="0.2">
      <c r="A1680" s="65"/>
    </row>
    <row r="1681" spans="1:1" s="20" customFormat="1" x14ac:dyDescent="0.2">
      <c r="A1681" s="65"/>
    </row>
    <row r="1682" spans="1:1" s="20" customFormat="1" x14ac:dyDescent="0.2">
      <c r="A1682" s="65"/>
    </row>
    <row r="1683" spans="1:1" s="20" customFormat="1" x14ac:dyDescent="0.2">
      <c r="A1683" s="65"/>
    </row>
    <row r="1684" spans="1:1" s="20" customFormat="1" x14ac:dyDescent="0.2">
      <c r="A1684" s="65"/>
    </row>
    <row r="1685" spans="1:1" s="20" customFormat="1" x14ac:dyDescent="0.2">
      <c r="A1685" s="65"/>
    </row>
    <row r="1686" spans="1:1" s="20" customFormat="1" x14ac:dyDescent="0.2">
      <c r="A1686" s="65"/>
    </row>
    <row r="1687" spans="1:1" s="20" customFormat="1" x14ac:dyDescent="0.2">
      <c r="A1687" s="65"/>
    </row>
    <row r="1688" spans="1:1" s="20" customFormat="1" x14ac:dyDescent="0.2">
      <c r="A1688" s="65"/>
    </row>
    <row r="1689" spans="1:1" s="20" customFormat="1" x14ac:dyDescent="0.2">
      <c r="A1689" s="65"/>
    </row>
    <row r="1690" spans="1:1" s="20" customFormat="1" x14ac:dyDescent="0.2">
      <c r="A1690" s="65"/>
    </row>
    <row r="1691" spans="1:1" s="20" customFormat="1" x14ac:dyDescent="0.2">
      <c r="A1691" s="65"/>
    </row>
    <row r="1692" spans="1:1" s="20" customFormat="1" x14ac:dyDescent="0.2">
      <c r="A1692" s="65"/>
    </row>
    <row r="1693" spans="1:1" s="20" customFormat="1" x14ac:dyDescent="0.2">
      <c r="A1693" s="65"/>
    </row>
    <row r="1694" spans="1:1" s="20" customFormat="1" x14ac:dyDescent="0.2">
      <c r="A1694" s="65"/>
    </row>
    <row r="1695" spans="1:1" s="20" customFormat="1" x14ac:dyDescent="0.2">
      <c r="A1695" s="65"/>
    </row>
    <row r="1696" spans="1:1" s="20" customFormat="1" x14ac:dyDescent="0.2">
      <c r="A1696" s="65"/>
    </row>
    <row r="1697" spans="1:1" s="20" customFormat="1" x14ac:dyDescent="0.2">
      <c r="A1697" s="65"/>
    </row>
    <row r="1698" spans="1:1" s="20" customFormat="1" x14ac:dyDescent="0.2">
      <c r="A1698" s="65"/>
    </row>
    <row r="1699" spans="1:1" s="20" customFormat="1" x14ac:dyDescent="0.2">
      <c r="A1699" s="65"/>
    </row>
    <row r="1700" spans="1:1" s="20" customFormat="1" x14ac:dyDescent="0.2">
      <c r="A1700" s="65"/>
    </row>
    <row r="1701" spans="1:1" s="20" customFormat="1" x14ac:dyDescent="0.2">
      <c r="A1701" s="65"/>
    </row>
    <row r="1702" spans="1:1" s="20" customFormat="1" x14ac:dyDescent="0.2">
      <c r="A1702" s="65"/>
    </row>
    <row r="1703" spans="1:1" s="20" customFormat="1" x14ac:dyDescent="0.2">
      <c r="A1703" s="65"/>
    </row>
    <row r="1704" spans="1:1" s="20" customFormat="1" x14ac:dyDescent="0.2">
      <c r="A1704" s="65"/>
    </row>
    <row r="1705" spans="1:1" s="20" customFormat="1" x14ac:dyDescent="0.2">
      <c r="A1705" s="65"/>
    </row>
    <row r="1706" spans="1:1" s="20" customFormat="1" x14ac:dyDescent="0.2">
      <c r="A1706" s="65"/>
    </row>
    <row r="1707" spans="1:1" s="20" customFormat="1" x14ac:dyDescent="0.2">
      <c r="A1707" s="65"/>
    </row>
    <row r="1708" spans="1:1" s="20" customFormat="1" x14ac:dyDescent="0.2">
      <c r="A1708" s="65"/>
    </row>
    <row r="1709" spans="1:1" s="20" customFormat="1" x14ac:dyDescent="0.2">
      <c r="A1709" s="65"/>
    </row>
    <row r="1710" spans="1:1" s="20" customFormat="1" x14ac:dyDescent="0.2">
      <c r="A1710" s="65"/>
    </row>
    <row r="1711" spans="1:1" s="20" customFormat="1" x14ac:dyDescent="0.2">
      <c r="A1711" s="65"/>
    </row>
    <row r="1712" spans="1:1" s="20" customFormat="1" x14ac:dyDescent="0.2">
      <c r="A1712" s="65"/>
    </row>
    <row r="1713" spans="1:1" s="20" customFormat="1" x14ac:dyDescent="0.2">
      <c r="A1713" s="65"/>
    </row>
    <row r="1714" spans="1:1" s="20" customFormat="1" x14ac:dyDescent="0.2">
      <c r="A1714" s="65"/>
    </row>
    <row r="1715" spans="1:1" s="20" customFormat="1" x14ac:dyDescent="0.2">
      <c r="A1715" s="65"/>
    </row>
    <row r="1716" spans="1:1" s="20" customFormat="1" x14ac:dyDescent="0.2">
      <c r="A1716" s="65"/>
    </row>
    <row r="1717" spans="1:1" s="20" customFormat="1" x14ac:dyDescent="0.2">
      <c r="A1717" s="65"/>
    </row>
    <row r="1718" spans="1:1" s="20" customFormat="1" x14ac:dyDescent="0.2">
      <c r="A1718" s="65"/>
    </row>
    <row r="1719" spans="1:1" s="20" customFormat="1" x14ac:dyDescent="0.2">
      <c r="A1719" s="65"/>
    </row>
    <row r="1720" spans="1:1" s="20" customFormat="1" x14ac:dyDescent="0.2">
      <c r="A1720" s="65"/>
    </row>
    <row r="1721" spans="1:1" s="20" customFormat="1" x14ac:dyDescent="0.2">
      <c r="A1721" s="65"/>
    </row>
    <row r="1722" spans="1:1" s="20" customFormat="1" x14ac:dyDescent="0.2">
      <c r="A1722" s="65"/>
    </row>
    <row r="1723" spans="1:1" s="20" customFormat="1" x14ac:dyDescent="0.2">
      <c r="A1723" s="65"/>
    </row>
    <row r="1724" spans="1:1" s="20" customFormat="1" x14ac:dyDescent="0.2">
      <c r="A1724" s="65"/>
    </row>
    <row r="1725" spans="1:1" s="20" customFormat="1" x14ac:dyDescent="0.2">
      <c r="A1725" s="65"/>
    </row>
    <row r="1726" spans="1:1" s="20" customFormat="1" x14ac:dyDescent="0.2">
      <c r="A1726" s="65"/>
    </row>
    <row r="1727" spans="1:1" s="20" customFormat="1" x14ac:dyDescent="0.2">
      <c r="A1727" s="65"/>
    </row>
    <row r="1728" spans="1:1" s="20" customFormat="1" x14ac:dyDescent="0.2">
      <c r="A1728" s="65"/>
    </row>
    <row r="1729" spans="1:1" s="20" customFormat="1" x14ac:dyDescent="0.2">
      <c r="A1729" s="65"/>
    </row>
    <row r="1730" spans="1:1" s="20" customFormat="1" x14ac:dyDescent="0.2">
      <c r="A1730" s="65"/>
    </row>
    <row r="1731" spans="1:1" s="20" customFormat="1" x14ac:dyDescent="0.2">
      <c r="A1731" s="65"/>
    </row>
    <row r="1732" spans="1:1" s="20" customFormat="1" x14ac:dyDescent="0.2">
      <c r="A1732" s="65"/>
    </row>
    <row r="1733" spans="1:1" s="20" customFormat="1" x14ac:dyDescent="0.2">
      <c r="A1733" s="65"/>
    </row>
    <row r="1734" spans="1:1" s="20" customFormat="1" x14ac:dyDescent="0.2">
      <c r="A1734" s="65"/>
    </row>
    <row r="1735" spans="1:1" s="20" customFormat="1" x14ac:dyDescent="0.2">
      <c r="A1735" s="65"/>
    </row>
    <row r="1736" spans="1:1" s="20" customFormat="1" x14ac:dyDescent="0.2">
      <c r="A1736" s="65"/>
    </row>
    <row r="1737" spans="1:1" s="20" customFormat="1" x14ac:dyDescent="0.2">
      <c r="A1737" s="65"/>
    </row>
    <row r="1738" spans="1:1" s="20" customFormat="1" x14ac:dyDescent="0.2">
      <c r="A1738" s="65"/>
    </row>
    <row r="1739" spans="1:1" s="20" customFormat="1" x14ac:dyDescent="0.2">
      <c r="A1739" s="65"/>
    </row>
    <row r="1740" spans="1:1" s="20" customFormat="1" x14ac:dyDescent="0.2">
      <c r="A1740" s="65"/>
    </row>
    <row r="1741" spans="1:1" s="20" customFormat="1" x14ac:dyDescent="0.2">
      <c r="A1741" s="65"/>
    </row>
    <row r="1742" spans="1:1" s="20" customFormat="1" x14ac:dyDescent="0.2">
      <c r="A1742" s="65"/>
    </row>
    <row r="1743" spans="1:1" s="20" customFormat="1" x14ac:dyDescent="0.2">
      <c r="A1743" s="65"/>
    </row>
    <row r="1744" spans="1:1" s="20" customFormat="1" x14ac:dyDescent="0.2">
      <c r="A1744" s="65"/>
    </row>
    <row r="1745" spans="1:1" s="20" customFormat="1" x14ac:dyDescent="0.2">
      <c r="A1745" s="65"/>
    </row>
    <row r="1746" spans="1:1" s="20" customFormat="1" x14ac:dyDescent="0.2">
      <c r="A1746" s="65"/>
    </row>
    <row r="1747" spans="1:1" s="20" customFormat="1" x14ac:dyDescent="0.2">
      <c r="A1747" s="65"/>
    </row>
    <row r="1748" spans="1:1" s="20" customFormat="1" x14ac:dyDescent="0.2">
      <c r="A1748" s="65"/>
    </row>
    <row r="1749" spans="1:1" s="20" customFormat="1" x14ac:dyDescent="0.2">
      <c r="A1749" s="65"/>
    </row>
    <row r="1750" spans="1:1" s="20" customFormat="1" x14ac:dyDescent="0.2">
      <c r="A1750" s="65"/>
    </row>
    <row r="1751" spans="1:1" s="20" customFormat="1" x14ac:dyDescent="0.2">
      <c r="A1751" s="65"/>
    </row>
    <row r="1752" spans="1:1" s="20" customFormat="1" x14ac:dyDescent="0.2">
      <c r="A1752" s="65"/>
    </row>
    <row r="1753" spans="1:1" s="20" customFormat="1" x14ac:dyDescent="0.2">
      <c r="A1753" s="65"/>
    </row>
    <row r="1754" spans="1:1" s="20" customFormat="1" x14ac:dyDescent="0.2">
      <c r="A1754" s="65"/>
    </row>
    <row r="1755" spans="1:1" s="20" customFormat="1" x14ac:dyDescent="0.2">
      <c r="A1755" s="65"/>
    </row>
    <row r="1756" spans="1:1" s="20" customFormat="1" x14ac:dyDescent="0.2">
      <c r="A1756" s="65"/>
    </row>
    <row r="1757" spans="1:1" s="20" customFormat="1" x14ac:dyDescent="0.2">
      <c r="A1757" s="65"/>
    </row>
    <row r="1758" spans="1:1" s="20" customFormat="1" x14ac:dyDescent="0.2">
      <c r="A1758" s="65"/>
    </row>
    <row r="1759" spans="1:1" s="20" customFormat="1" x14ac:dyDescent="0.2">
      <c r="A1759" s="65"/>
    </row>
    <row r="1760" spans="1:1" s="20" customFormat="1" x14ac:dyDescent="0.2">
      <c r="A1760" s="65"/>
    </row>
    <row r="1761" spans="1:1" s="20" customFormat="1" x14ac:dyDescent="0.2">
      <c r="A1761" s="65"/>
    </row>
    <row r="1762" spans="1:1" s="20" customFormat="1" x14ac:dyDescent="0.2">
      <c r="A1762" s="65"/>
    </row>
    <row r="1763" spans="1:1" s="20" customFormat="1" x14ac:dyDescent="0.2">
      <c r="A1763" s="65"/>
    </row>
    <row r="1764" spans="1:1" s="20" customFormat="1" x14ac:dyDescent="0.2">
      <c r="A1764" s="65"/>
    </row>
    <row r="1765" spans="1:1" s="20" customFormat="1" x14ac:dyDescent="0.2">
      <c r="A1765" s="65"/>
    </row>
    <row r="1766" spans="1:1" s="20" customFormat="1" x14ac:dyDescent="0.2">
      <c r="A1766" s="65"/>
    </row>
    <row r="1767" spans="1:1" s="20" customFormat="1" x14ac:dyDescent="0.2">
      <c r="A1767" s="65"/>
    </row>
    <row r="1768" spans="1:1" s="20" customFormat="1" x14ac:dyDescent="0.2">
      <c r="A1768" s="65"/>
    </row>
    <row r="1769" spans="1:1" s="20" customFormat="1" x14ac:dyDescent="0.2">
      <c r="A1769" s="65"/>
    </row>
    <row r="1770" spans="1:1" s="20" customFormat="1" x14ac:dyDescent="0.2">
      <c r="A1770" s="65"/>
    </row>
    <row r="1771" spans="1:1" s="20" customFormat="1" x14ac:dyDescent="0.2">
      <c r="A1771" s="65"/>
    </row>
    <row r="1772" spans="1:1" s="20" customFormat="1" x14ac:dyDescent="0.2">
      <c r="A1772" s="65"/>
    </row>
    <row r="1773" spans="1:1" s="20" customFormat="1" x14ac:dyDescent="0.2">
      <c r="A1773" s="65"/>
    </row>
    <row r="1774" spans="1:1" s="20" customFormat="1" x14ac:dyDescent="0.2">
      <c r="A1774" s="65"/>
    </row>
    <row r="1775" spans="1:1" s="20" customFormat="1" x14ac:dyDescent="0.2">
      <c r="A1775" s="65"/>
    </row>
    <row r="1776" spans="1:1" s="20" customFormat="1" x14ac:dyDescent="0.2">
      <c r="A1776" s="65"/>
    </row>
    <row r="1777" spans="1:1" s="20" customFormat="1" x14ac:dyDescent="0.2">
      <c r="A1777" s="65"/>
    </row>
    <row r="1778" spans="1:1" s="20" customFormat="1" x14ac:dyDescent="0.2">
      <c r="A1778" s="65"/>
    </row>
    <row r="1779" spans="1:1" s="20" customFormat="1" x14ac:dyDescent="0.2">
      <c r="A1779" s="65"/>
    </row>
    <row r="1780" spans="1:1" s="20" customFormat="1" x14ac:dyDescent="0.2">
      <c r="A1780" s="65"/>
    </row>
    <row r="1781" spans="1:1" s="20" customFormat="1" x14ac:dyDescent="0.2">
      <c r="A1781" s="65"/>
    </row>
    <row r="1782" spans="1:1" s="20" customFormat="1" x14ac:dyDescent="0.2">
      <c r="A1782" s="65"/>
    </row>
    <row r="1783" spans="1:1" s="20" customFormat="1" x14ac:dyDescent="0.2">
      <c r="A1783" s="65"/>
    </row>
    <row r="1784" spans="1:1" s="20" customFormat="1" x14ac:dyDescent="0.2">
      <c r="A1784" s="65"/>
    </row>
    <row r="1785" spans="1:1" s="20" customFormat="1" x14ac:dyDescent="0.2">
      <c r="A1785" s="65"/>
    </row>
    <row r="1786" spans="1:1" s="20" customFormat="1" x14ac:dyDescent="0.2">
      <c r="A1786" s="65"/>
    </row>
    <row r="1787" spans="1:1" s="20" customFormat="1" x14ac:dyDescent="0.2">
      <c r="A1787" s="65"/>
    </row>
    <row r="1788" spans="1:1" s="20" customFormat="1" x14ac:dyDescent="0.2">
      <c r="A1788" s="65"/>
    </row>
    <row r="1789" spans="1:1" s="20" customFormat="1" x14ac:dyDescent="0.2">
      <c r="A1789" s="65"/>
    </row>
    <row r="1790" spans="1:1" s="20" customFormat="1" x14ac:dyDescent="0.2">
      <c r="A1790" s="65"/>
    </row>
    <row r="1791" spans="1:1" s="20" customFormat="1" x14ac:dyDescent="0.2">
      <c r="A1791" s="65"/>
    </row>
    <row r="1792" spans="1:1" s="20" customFormat="1" x14ac:dyDescent="0.2">
      <c r="A1792" s="65"/>
    </row>
    <row r="1793" spans="1:1" s="20" customFormat="1" x14ac:dyDescent="0.2">
      <c r="A1793" s="65"/>
    </row>
    <row r="1794" spans="1:1" s="20" customFormat="1" x14ac:dyDescent="0.2">
      <c r="A1794" s="65"/>
    </row>
    <row r="1795" spans="1:1" s="20" customFormat="1" x14ac:dyDescent="0.2">
      <c r="A1795" s="65"/>
    </row>
    <row r="1796" spans="1:1" s="20" customFormat="1" x14ac:dyDescent="0.2">
      <c r="A1796" s="65"/>
    </row>
    <row r="1797" spans="1:1" s="20" customFormat="1" x14ac:dyDescent="0.2">
      <c r="A1797" s="65"/>
    </row>
    <row r="1798" spans="1:1" s="20" customFormat="1" x14ac:dyDescent="0.2">
      <c r="A1798" s="65"/>
    </row>
    <row r="1799" spans="1:1" s="20" customFormat="1" x14ac:dyDescent="0.2">
      <c r="A1799" s="65"/>
    </row>
    <row r="1800" spans="1:1" s="20" customFormat="1" x14ac:dyDescent="0.2">
      <c r="A1800" s="65"/>
    </row>
    <row r="1801" spans="1:1" s="20" customFormat="1" x14ac:dyDescent="0.2">
      <c r="A1801" s="65"/>
    </row>
    <row r="1802" spans="1:1" s="20" customFormat="1" x14ac:dyDescent="0.2">
      <c r="A1802" s="65"/>
    </row>
    <row r="1803" spans="1:1" s="20" customFormat="1" x14ac:dyDescent="0.2">
      <c r="A1803" s="65"/>
    </row>
    <row r="1804" spans="1:1" s="20" customFormat="1" x14ac:dyDescent="0.2">
      <c r="A1804" s="65"/>
    </row>
    <row r="1805" spans="1:1" s="20" customFormat="1" x14ac:dyDescent="0.2">
      <c r="A1805" s="65"/>
    </row>
    <row r="1806" spans="1:1" s="20" customFormat="1" x14ac:dyDescent="0.2">
      <c r="A1806" s="65"/>
    </row>
    <row r="1807" spans="1:1" s="20" customFormat="1" x14ac:dyDescent="0.2">
      <c r="A1807" s="65"/>
    </row>
    <row r="1808" spans="1:1" s="20" customFormat="1" x14ac:dyDescent="0.2">
      <c r="A1808" s="65"/>
    </row>
    <row r="1809" spans="1:1" s="20" customFormat="1" x14ac:dyDescent="0.2">
      <c r="A1809" s="65"/>
    </row>
    <row r="1810" spans="1:1" s="20" customFormat="1" x14ac:dyDescent="0.2">
      <c r="A1810" s="65"/>
    </row>
    <row r="1811" spans="1:1" s="20" customFormat="1" x14ac:dyDescent="0.2">
      <c r="A1811" s="65"/>
    </row>
    <row r="1812" spans="1:1" s="20" customFormat="1" x14ac:dyDescent="0.2">
      <c r="A1812" s="65"/>
    </row>
    <row r="1813" spans="1:1" s="20" customFormat="1" x14ac:dyDescent="0.2">
      <c r="A1813" s="65"/>
    </row>
    <row r="1814" spans="1:1" s="20" customFormat="1" x14ac:dyDescent="0.2">
      <c r="A1814" s="65"/>
    </row>
    <row r="1815" spans="1:1" s="20" customFormat="1" x14ac:dyDescent="0.2">
      <c r="A1815" s="65"/>
    </row>
    <row r="1816" spans="1:1" s="20" customFormat="1" x14ac:dyDescent="0.2">
      <c r="A1816" s="65"/>
    </row>
    <row r="1817" spans="1:1" s="20" customFormat="1" x14ac:dyDescent="0.2">
      <c r="A1817" s="65"/>
    </row>
    <row r="1818" spans="1:1" s="20" customFormat="1" x14ac:dyDescent="0.2">
      <c r="A1818" s="65"/>
    </row>
    <row r="1819" spans="1:1" s="20" customFormat="1" x14ac:dyDescent="0.2">
      <c r="A1819" s="65"/>
    </row>
    <row r="1820" spans="1:1" s="20" customFormat="1" x14ac:dyDescent="0.2">
      <c r="A1820" s="65"/>
    </row>
    <row r="1821" spans="1:1" s="20" customFormat="1" x14ac:dyDescent="0.2">
      <c r="A1821" s="65"/>
    </row>
    <row r="1822" spans="1:1" s="20" customFormat="1" x14ac:dyDescent="0.2">
      <c r="A1822" s="65"/>
    </row>
    <row r="1823" spans="1:1" s="20" customFormat="1" x14ac:dyDescent="0.2">
      <c r="A1823" s="65"/>
    </row>
    <row r="1824" spans="1:1" s="20" customFormat="1" x14ac:dyDescent="0.2">
      <c r="A1824" s="65"/>
    </row>
    <row r="1825" spans="1:1" s="20" customFormat="1" x14ac:dyDescent="0.2">
      <c r="A1825" s="65"/>
    </row>
    <row r="1826" spans="1:1" s="20" customFormat="1" x14ac:dyDescent="0.2">
      <c r="A1826" s="65"/>
    </row>
    <row r="1827" spans="1:1" s="20" customFormat="1" x14ac:dyDescent="0.2">
      <c r="A1827" s="65"/>
    </row>
    <row r="1828" spans="1:1" s="20" customFormat="1" x14ac:dyDescent="0.2">
      <c r="A1828" s="65"/>
    </row>
    <row r="1829" spans="1:1" s="20" customFormat="1" x14ac:dyDescent="0.2">
      <c r="A1829" s="65"/>
    </row>
    <row r="1830" spans="1:1" s="20" customFormat="1" x14ac:dyDescent="0.2">
      <c r="A1830" s="65"/>
    </row>
    <row r="1831" spans="1:1" s="20" customFormat="1" x14ac:dyDescent="0.2">
      <c r="A1831" s="65"/>
    </row>
    <row r="1832" spans="1:1" s="20" customFormat="1" x14ac:dyDescent="0.2">
      <c r="A1832" s="65"/>
    </row>
    <row r="1833" spans="1:1" s="20" customFormat="1" x14ac:dyDescent="0.2">
      <c r="A1833" s="65"/>
    </row>
    <row r="1834" spans="1:1" s="20" customFormat="1" x14ac:dyDescent="0.2">
      <c r="A1834" s="65"/>
    </row>
    <row r="1835" spans="1:1" s="20" customFormat="1" x14ac:dyDescent="0.2">
      <c r="A1835" s="65"/>
    </row>
    <row r="1836" spans="1:1" s="20" customFormat="1" x14ac:dyDescent="0.2">
      <c r="A1836" s="65"/>
    </row>
    <row r="1837" spans="1:1" s="20" customFormat="1" x14ac:dyDescent="0.2">
      <c r="A1837" s="65"/>
    </row>
    <row r="1838" spans="1:1" s="20" customFormat="1" x14ac:dyDescent="0.2">
      <c r="A1838" s="65"/>
    </row>
    <row r="1839" spans="1:1" s="20" customFormat="1" x14ac:dyDescent="0.2">
      <c r="A1839" s="65"/>
    </row>
    <row r="1840" spans="1:1" s="20" customFormat="1" x14ac:dyDescent="0.2">
      <c r="A1840" s="65"/>
    </row>
    <row r="1841" spans="1:1" s="20" customFormat="1" x14ac:dyDescent="0.2">
      <c r="A1841" s="65"/>
    </row>
    <row r="1842" spans="1:1" s="20" customFormat="1" x14ac:dyDescent="0.2">
      <c r="A1842" s="65"/>
    </row>
    <row r="1843" spans="1:1" s="20" customFormat="1" x14ac:dyDescent="0.2">
      <c r="A1843" s="65"/>
    </row>
    <row r="1844" spans="1:1" s="20" customFormat="1" x14ac:dyDescent="0.2">
      <c r="A1844" s="65"/>
    </row>
    <row r="1845" spans="1:1" s="20" customFormat="1" x14ac:dyDescent="0.2">
      <c r="A1845" s="65"/>
    </row>
    <row r="1846" spans="1:1" s="20" customFormat="1" x14ac:dyDescent="0.2">
      <c r="A1846" s="65"/>
    </row>
    <row r="1847" spans="1:1" s="20" customFormat="1" x14ac:dyDescent="0.2">
      <c r="A1847" s="65"/>
    </row>
    <row r="1848" spans="1:1" s="20" customFormat="1" x14ac:dyDescent="0.2">
      <c r="A1848" s="65"/>
    </row>
    <row r="1849" spans="1:1" s="20" customFormat="1" x14ac:dyDescent="0.2">
      <c r="A1849" s="65"/>
    </row>
    <row r="1850" spans="1:1" s="20" customFormat="1" x14ac:dyDescent="0.2">
      <c r="A1850" s="65"/>
    </row>
    <row r="1851" spans="1:1" s="20" customFormat="1" x14ac:dyDescent="0.2">
      <c r="A1851" s="65"/>
    </row>
    <row r="1852" spans="1:1" s="20" customFormat="1" x14ac:dyDescent="0.2">
      <c r="A1852" s="65"/>
    </row>
    <row r="1853" spans="1:1" s="20" customFormat="1" x14ac:dyDescent="0.2">
      <c r="A1853" s="65"/>
    </row>
    <row r="1854" spans="1:1" s="20" customFormat="1" x14ac:dyDescent="0.2">
      <c r="A1854" s="65"/>
    </row>
    <row r="1855" spans="1:1" s="20" customFormat="1" x14ac:dyDescent="0.2">
      <c r="A1855" s="65"/>
    </row>
    <row r="1856" spans="1:1" s="20" customFormat="1" x14ac:dyDescent="0.2">
      <c r="A1856" s="65"/>
    </row>
    <row r="1857" spans="1:1" s="20" customFormat="1" x14ac:dyDescent="0.2">
      <c r="A1857" s="65"/>
    </row>
    <row r="1858" spans="1:1" s="20" customFormat="1" x14ac:dyDescent="0.2">
      <c r="A1858" s="65"/>
    </row>
    <row r="1859" spans="1:1" s="20" customFormat="1" x14ac:dyDescent="0.2">
      <c r="A1859" s="65"/>
    </row>
    <row r="1860" spans="1:1" s="20" customFormat="1" x14ac:dyDescent="0.2">
      <c r="A1860" s="65"/>
    </row>
    <row r="1861" spans="1:1" s="20" customFormat="1" x14ac:dyDescent="0.2">
      <c r="A1861" s="65"/>
    </row>
    <row r="1862" spans="1:1" s="20" customFormat="1" x14ac:dyDescent="0.2">
      <c r="A1862" s="65"/>
    </row>
    <row r="1863" spans="1:1" s="20" customFormat="1" x14ac:dyDescent="0.2">
      <c r="A1863" s="65"/>
    </row>
    <row r="1864" spans="1:1" s="20" customFormat="1" x14ac:dyDescent="0.2">
      <c r="A1864" s="65"/>
    </row>
    <row r="1865" spans="1:1" s="20" customFormat="1" x14ac:dyDescent="0.2">
      <c r="A1865" s="65"/>
    </row>
    <row r="1866" spans="1:1" s="20" customFormat="1" x14ac:dyDescent="0.2">
      <c r="A1866" s="65"/>
    </row>
    <row r="1867" spans="1:1" s="20" customFormat="1" x14ac:dyDescent="0.2">
      <c r="A1867" s="65"/>
    </row>
    <row r="1868" spans="1:1" s="20" customFormat="1" x14ac:dyDescent="0.2">
      <c r="A1868" s="65"/>
    </row>
    <row r="1869" spans="1:1" s="20" customFormat="1" x14ac:dyDescent="0.2">
      <c r="A1869" s="65"/>
    </row>
    <row r="1870" spans="1:1" s="20" customFormat="1" x14ac:dyDescent="0.2">
      <c r="A1870" s="65"/>
    </row>
    <row r="1871" spans="1:1" s="20" customFormat="1" x14ac:dyDescent="0.2">
      <c r="A1871" s="65"/>
    </row>
    <row r="1872" spans="1:1" s="20" customFormat="1" x14ac:dyDescent="0.2">
      <c r="A1872" s="65"/>
    </row>
    <row r="1873" spans="1:1" s="20" customFormat="1" x14ac:dyDescent="0.2">
      <c r="A1873" s="65"/>
    </row>
    <row r="1874" spans="1:1" s="20" customFormat="1" x14ac:dyDescent="0.2">
      <c r="A1874" s="65"/>
    </row>
    <row r="1875" spans="1:1" s="20" customFormat="1" x14ac:dyDescent="0.2">
      <c r="A1875" s="65"/>
    </row>
    <row r="1876" spans="1:1" s="20" customFormat="1" x14ac:dyDescent="0.2">
      <c r="A1876" s="65"/>
    </row>
    <row r="1877" spans="1:1" s="20" customFormat="1" x14ac:dyDescent="0.2">
      <c r="A1877" s="65"/>
    </row>
    <row r="1878" spans="1:1" s="20" customFormat="1" x14ac:dyDescent="0.2">
      <c r="A1878" s="65"/>
    </row>
    <row r="1879" spans="1:1" s="20" customFormat="1" x14ac:dyDescent="0.2">
      <c r="A1879" s="65"/>
    </row>
    <row r="1880" spans="1:1" s="20" customFormat="1" x14ac:dyDescent="0.2">
      <c r="A1880" s="65"/>
    </row>
    <row r="1881" spans="1:1" s="20" customFormat="1" x14ac:dyDescent="0.2">
      <c r="A1881" s="65"/>
    </row>
    <row r="1882" spans="1:1" s="20" customFormat="1" x14ac:dyDescent="0.2">
      <c r="A1882" s="65"/>
    </row>
    <row r="1883" spans="1:1" s="20" customFormat="1" x14ac:dyDescent="0.2">
      <c r="A1883" s="65"/>
    </row>
    <row r="1884" spans="1:1" s="20" customFormat="1" x14ac:dyDescent="0.2">
      <c r="A1884" s="65"/>
    </row>
    <row r="1885" spans="1:1" s="20" customFormat="1" x14ac:dyDescent="0.2">
      <c r="A1885" s="65"/>
    </row>
    <row r="1886" spans="1:1" s="20" customFormat="1" x14ac:dyDescent="0.2">
      <c r="A1886" s="65"/>
    </row>
    <row r="1887" spans="1:1" s="20" customFormat="1" x14ac:dyDescent="0.2">
      <c r="A1887" s="65"/>
    </row>
    <row r="1888" spans="1:1" s="20" customFormat="1" x14ac:dyDescent="0.2">
      <c r="A1888" s="65"/>
    </row>
    <row r="1889" spans="1:1" s="20" customFormat="1" x14ac:dyDescent="0.2">
      <c r="A1889" s="65"/>
    </row>
    <row r="1890" spans="1:1" s="20" customFormat="1" x14ac:dyDescent="0.2">
      <c r="A1890" s="65"/>
    </row>
    <row r="1891" spans="1:1" s="20" customFormat="1" x14ac:dyDescent="0.2">
      <c r="A1891" s="65"/>
    </row>
    <row r="1892" spans="1:1" s="20" customFormat="1" x14ac:dyDescent="0.2">
      <c r="A1892" s="65"/>
    </row>
    <row r="1893" spans="1:1" s="20" customFormat="1" x14ac:dyDescent="0.2">
      <c r="A1893" s="65"/>
    </row>
    <row r="1894" spans="1:1" s="20" customFormat="1" x14ac:dyDescent="0.2">
      <c r="A1894" s="65"/>
    </row>
    <row r="1895" spans="1:1" s="20" customFormat="1" x14ac:dyDescent="0.2">
      <c r="A1895" s="65"/>
    </row>
    <row r="1896" spans="1:1" s="20" customFormat="1" x14ac:dyDescent="0.2">
      <c r="A1896" s="65"/>
    </row>
    <row r="1897" spans="1:1" s="20" customFormat="1" x14ac:dyDescent="0.2">
      <c r="A1897" s="65"/>
    </row>
    <row r="1898" spans="1:1" s="20" customFormat="1" x14ac:dyDescent="0.2">
      <c r="A1898" s="65"/>
    </row>
    <row r="1899" spans="1:1" s="20" customFormat="1" x14ac:dyDescent="0.2">
      <c r="A1899" s="65"/>
    </row>
    <row r="1900" spans="1:1" s="20" customFormat="1" x14ac:dyDescent="0.2">
      <c r="A1900" s="65"/>
    </row>
    <row r="1901" spans="1:1" s="20" customFormat="1" x14ac:dyDescent="0.2">
      <c r="A1901" s="65"/>
    </row>
    <row r="1902" spans="1:1" s="20" customFormat="1" x14ac:dyDescent="0.2">
      <c r="A1902" s="65"/>
    </row>
    <row r="1903" spans="1:1" s="20" customFormat="1" x14ac:dyDescent="0.2">
      <c r="A1903" s="65"/>
    </row>
    <row r="1904" spans="1:1" s="20" customFormat="1" x14ac:dyDescent="0.2">
      <c r="A1904" s="65"/>
    </row>
    <row r="1905" spans="1:1" s="20" customFormat="1" x14ac:dyDescent="0.2">
      <c r="A1905" s="65"/>
    </row>
    <row r="1906" spans="1:1" s="20" customFormat="1" x14ac:dyDescent="0.2">
      <c r="A1906" s="65"/>
    </row>
    <row r="1907" spans="1:1" s="20" customFormat="1" x14ac:dyDescent="0.2">
      <c r="A1907" s="65"/>
    </row>
    <row r="1908" spans="1:1" s="20" customFormat="1" x14ac:dyDescent="0.2">
      <c r="A1908" s="65"/>
    </row>
    <row r="1909" spans="1:1" s="20" customFormat="1" x14ac:dyDescent="0.2">
      <c r="A1909" s="65"/>
    </row>
    <row r="1910" spans="1:1" s="20" customFormat="1" x14ac:dyDescent="0.2">
      <c r="A1910" s="65"/>
    </row>
    <row r="1911" spans="1:1" s="20" customFormat="1" x14ac:dyDescent="0.2">
      <c r="A1911" s="65"/>
    </row>
    <row r="1912" spans="1:1" s="20" customFormat="1" x14ac:dyDescent="0.2">
      <c r="A1912" s="65"/>
    </row>
    <row r="1913" spans="1:1" s="20" customFormat="1" x14ac:dyDescent="0.2">
      <c r="A1913" s="65"/>
    </row>
    <row r="1914" spans="1:1" s="20" customFormat="1" x14ac:dyDescent="0.2">
      <c r="A1914" s="65"/>
    </row>
    <row r="1915" spans="1:1" s="20" customFormat="1" x14ac:dyDescent="0.2">
      <c r="A1915" s="65"/>
    </row>
    <row r="1916" spans="1:1" s="20" customFormat="1" x14ac:dyDescent="0.2">
      <c r="A1916" s="65"/>
    </row>
    <row r="1917" spans="1:1" s="20" customFormat="1" x14ac:dyDescent="0.2">
      <c r="A1917" s="65"/>
    </row>
    <row r="1918" spans="1:1" s="20" customFormat="1" x14ac:dyDescent="0.2">
      <c r="A1918" s="65"/>
    </row>
    <row r="1919" spans="1:1" s="20" customFormat="1" x14ac:dyDescent="0.2">
      <c r="A1919" s="65"/>
    </row>
    <row r="1920" spans="1:1" s="20" customFormat="1" x14ac:dyDescent="0.2">
      <c r="A1920" s="65"/>
    </row>
    <row r="1921" spans="1:1" s="20" customFormat="1" x14ac:dyDescent="0.2">
      <c r="A1921" s="65"/>
    </row>
    <row r="1922" spans="1:1" s="20" customFormat="1" x14ac:dyDescent="0.2">
      <c r="A1922" s="65"/>
    </row>
    <row r="1923" spans="1:1" s="20" customFormat="1" x14ac:dyDescent="0.2">
      <c r="A1923" s="65"/>
    </row>
    <row r="1924" spans="1:1" s="20" customFormat="1" x14ac:dyDescent="0.2">
      <c r="A1924" s="65"/>
    </row>
    <row r="1925" spans="1:1" s="20" customFormat="1" x14ac:dyDescent="0.2">
      <c r="A1925" s="65"/>
    </row>
    <row r="1926" spans="1:1" s="20" customFormat="1" x14ac:dyDescent="0.2">
      <c r="A1926" s="65"/>
    </row>
    <row r="1927" spans="1:1" s="20" customFormat="1" x14ac:dyDescent="0.2">
      <c r="A1927" s="65"/>
    </row>
    <row r="1928" spans="1:1" s="20" customFormat="1" x14ac:dyDescent="0.2">
      <c r="A1928" s="65"/>
    </row>
    <row r="1929" spans="1:1" s="20" customFormat="1" x14ac:dyDescent="0.2">
      <c r="A1929" s="65"/>
    </row>
    <row r="1930" spans="1:1" s="20" customFormat="1" x14ac:dyDescent="0.2">
      <c r="A1930" s="65"/>
    </row>
    <row r="1931" spans="1:1" s="20" customFormat="1" x14ac:dyDescent="0.2">
      <c r="A1931" s="65"/>
    </row>
    <row r="1932" spans="1:1" s="20" customFormat="1" x14ac:dyDescent="0.2">
      <c r="A1932" s="65"/>
    </row>
    <row r="1933" spans="1:1" s="20" customFormat="1" x14ac:dyDescent="0.2">
      <c r="A1933" s="65"/>
    </row>
    <row r="1934" spans="1:1" s="20" customFormat="1" x14ac:dyDescent="0.2">
      <c r="A1934" s="65"/>
    </row>
    <row r="1935" spans="1:1" s="20" customFormat="1" x14ac:dyDescent="0.2">
      <c r="A1935" s="65"/>
    </row>
    <row r="1936" spans="1:1" s="20" customFormat="1" x14ac:dyDescent="0.2">
      <c r="A1936" s="65"/>
    </row>
    <row r="1937" spans="1:1" s="20" customFormat="1" x14ac:dyDescent="0.2">
      <c r="A1937" s="65"/>
    </row>
    <row r="1938" spans="1:1" s="20" customFormat="1" x14ac:dyDescent="0.2">
      <c r="A1938" s="65"/>
    </row>
    <row r="1939" spans="1:1" s="20" customFormat="1" x14ac:dyDescent="0.2">
      <c r="A1939" s="65"/>
    </row>
    <row r="1940" spans="1:1" s="20" customFormat="1" x14ac:dyDescent="0.2">
      <c r="A1940" s="65"/>
    </row>
    <row r="1941" spans="1:1" s="20" customFormat="1" x14ac:dyDescent="0.2">
      <c r="A1941" s="65"/>
    </row>
    <row r="1942" spans="1:1" s="20" customFormat="1" x14ac:dyDescent="0.2">
      <c r="A1942" s="65"/>
    </row>
    <row r="1943" spans="1:1" s="20" customFormat="1" x14ac:dyDescent="0.2">
      <c r="A1943" s="65"/>
    </row>
    <row r="1944" spans="1:1" s="20" customFormat="1" x14ac:dyDescent="0.2">
      <c r="A1944" s="65"/>
    </row>
    <row r="1945" spans="1:1" s="20" customFormat="1" x14ac:dyDescent="0.2">
      <c r="A1945" s="65"/>
    </row>
    <row r="1946" spans="1:1" s="20" customFormat="1" x14ac:dyDescent="0.2">
      <c r="A1946" s="65"/>
    </row>
    <row r="1947" spans="1:1" s="20" customFormat="1" x14ac:dyDescent="0.2">
      <c r="A1947" s="65"/>
    </row>
    <row r="1948" spans="1:1" s="20" customFormat="1" x14ac:dyDescent="0.2">
      <c r="A1948" s="65"/>
    </row>
    <row r="1949" spans="1:1" s="20" customFormat="1" x14ac:dyDescent="0.2">
      <c r="A1949" s="65"/>
    </row>
    <row r="1950" spans="1:1" s="20" customFormat="1" x14ac:dyDescent="0.2">
      <c r="A1950" s="65"/>
    </row>
    <row r="1951" spans="1:1" s="20" customFormat="1" x14ac:dyDescent="0.2">
      <c r="A1951" s="65"/>
    </row>
    <row r="1952" spans="1:1" s="20" customFormat="1" x14ac:dyDescent="0.2">
      <c r="A1952" s="65"/>
    </row>
    <row r="1953" spans="1:1" s="20" customFormat="1" x14ac:dyDescent="0.2">
      <c r="A1953" s="65"/>
    </row>
    <row r="1954" spans="1:1" s="20" customFormat="1" x14ac:dyDescent="0.2">
      <c r="A1954" s="65"/>
    </row>
    <row r="1955" spans="1:1" s="20" customFormat="1" x14ac:dyDescent="0.2">
      <c r="A1955" s="65"/>
    </row>
    <row r="1956" spans="1:1" s="20" customFormat="1" x14ac:dyDescent="0.2">
      <c r="A1956" s="65"/>
    </row>
    <row r="1957" spans="1:1" s="20" customFormat="1" x14ac:dyDescent="0.2">
      <c r="A1957" s="65"/>
    </row>
    <row r="1958" spans="1:1" s="20" customFormat="1" x14ac:dyDescent="0.2">
      <c r="A1958" s="65"/>
    </row>
    <row r="1959" spans="1:1" s="20" customFormat="1" x14ac:dyDescent="0.2">
      <c r="A1959" s="65"/>
    </row>
    <row r="1960" spans="1:1" s="20" customFormat="1" x14ac:dyDescent="0.2">
      <c r="A1960" s="65"/>
    </row>
    <row r="1961" spans="1:1" s="20" customFormat="1" x14ac:dyDescent="0.2">
      <c r="A1961" s="65"/>
    </row>
    <row r="1962" spans="1:1" s="20" customFormat="1" x14ac:dyDescent="0.2">
      <c r="A1962" s="65"/>
    </row>
    <row r="1963" spans="1:1" s="20" customFormat="1" x14ac:dyDescent="0.2">
      <c r="A1963" s="65"/>
    </row>
    <row r="1964" spans="1:1" s="20" customFormat="1" x14ac:dyDescent="0.2">
      <c r="A1964" s="65"/>
    </row>
    <row r="1965" spans="1:1" s="20" customFormat="1" x14ac:dyDescent="0.2">
      <c r="A1965" s="65"/>
    </row>
    <row r="1966" spans="1:1" s="20" customFormat="1" x14ac:dyDescent="0.2">
      <c r="A1966" s="65"/>
    </row>
    <row r="1967" spans="1:1" s="20" customFormat="1" x14ac:dyDescent="0.2">
      <c r="A1967" s="65"/>
    </row>
    <row r="1968" spans="1:1" s="20" customFormat="1" x14ac:dyDescent="0.2">
      <c r="A1968" s="65"/>
    </row>
    <row r="1969" spans="1:1" s="20" customFormat="1" x14ac:dyDescent="0.2">
      <c r="A1969" s="65"/>
    </row>
    <row r="1970" spans="1:1" s="20" customFormat="1" x14ac:dyDescent="0.2">
      <c r="A1970" s="65"/>
    </row>
    <row r="1971" spans="1:1" s="20" customFormat="1" x14ac:dyDescent="0.2">
      <c r="A1971" s="65"/>
    </row>
    <row r="1972" spans="1:1" s="20" customFormat="1" x14ac:dyDescent="0.2">
      <c r="A1972" s="65"/>
    </row>
    <row r="1973" spans="1:1" s="20" customFormat="1" x14ac:dyDescent="0.2">
      <c r="A1973" s="65"/>
    </row>
    <row r="1974" spans="1:1" s="20" customFormat="1" x14ac:dyDescent="0.2">
      <c r="A1974" s="65"/>
    </row>
    <row r="1975" spans="1:1" s="20" customFormat="1" x14ac:dyDescent="0.2">
      <c r="A1975" s="65"/>
    </row>
    <row r="1976" spans="1:1" s="20" customFormat="1" x14ac:dyDescent="0.2">
      <c r="A1976" s="65"/>
    </row>
    <row r="1977" spans="1:1" s="20" customFormat="1" x14ac:dyDescent="0.2">
      <c r="A1977" s="65"/>
    </row>
    <row r="1978" spans="1:1" s="20" customFormat="1" x14ac:dyDescent="0.2">
      <c r="A1978" s="65"/>
    </row>
    <row r="1979" spans="1:1" s="20" customFormat="1" x14ac:dyDescent="0.2">
      <c r="A1979" s="65"/>
    </row>
    <row r="1980" spans="1:1" s="20" customFormat="1" x14ac:dyDescent="0.2">
      <c r="A1980" s="65"/>
    </row>
    <row r="1981" spans="1:1" s="20" customFormat="1" x14ac:dyDescent="0.2">
      <c r="A1981" s="65"/>
    </row>
    <row r="1982" spans="1:1" s="20" customFormat="1" x14ac:dyDescent="0.2">
      <c r="A1982" s="65"/>
    </row>
    <row r="1983" spans="1:1" s="20" customFormat="1" x14ac:dyDescent="0.2">
      <c r="A1983" s="65"/>
    </row>
    <row r="1984" spans="1:1" s="20" customFormat="1" x14ac:dyDescent="0.2">
      <c r="A1984" s="65"/>
    </row>
    <row r="1985" spans="1:1" s="20" customFormat="1" x14ac:dyDescent="0.2">
      <c r="A1985" s="65"/>
    </row>
    <row r="1986" spans="1:1" s="20" customFormat="1" x14ac:dyDescent="0.2">
      <c r="A1986" s="65"/>
    </row>
    <row r="1987" spans="1:1" s="20" customFormat="1" x14ac:dyDescent="0.2">
      <c r="A1987" s="65"/>
    </row>
    <row r="1988" spans="1:1" s="20" customFormat="1" x14ac:dyDescent="0.2">
      <c r="A1988" s="65"/>
    </row>
    <row r="1989" spans="1:1" s="20" customFormat="1" x14ac:dyDescent="0.2">
      <c r="A1989" s="65"/>
    </row>
    <row r="1990" spans="1:1" s="20" customFormat="1" x14ac:dyDescent="0.2">
      <c r="A1990" s="65"/>
    </row>
    <row r="1991" spans="1:1" s="20" customFormat="1" x14ac:dyDescent="0.2">
      <c r="A1991" s="65"/>
    </row>
    <row r="1992" spans="1:1" s="20" customFormat="1" x14ac:dyDescent="0.2">
      <c r="A1992" s="65"/>
    </row>
    <row r="1993" spans="1:1" s="20" customFormat="1" x14ac:dyDescent="0.2">
      <c r="A1993" s="65"/>
    </row>
    <row r="1994" spans="1:1" s="20" customFormat="1" x14ac:dyDescent="0.2">
      <c r="A1994" s="65"/>
    </row>
    <row r="1995" spans="1:1" s="20" customFormat="1" x14ac:dyDescent="0.2">
      <c r="A1995" s="65"/>
    </row>
    <row r="1996" spans="1:1" s="20" customFormat="1" x14ac:dyDescent="0.2">
      <c r="A1996" s="65"/>
    </row>
    <row r="1997" spans="1:1" s="20" customFormat="1" x14ac:dyDescent="0.2">
      <c r="A1997" s="65"/>
    </row>
    <row r="1998" spans="1:1" s="20" customFormat="1" x14ac:dyDescent="0.2">
      <c r="A1998" s="65"/>
    </row>
    <row r="1999" spans="1:1" s="20" customFormat="1" x14ac:dyDescent="0.2">
      <c r="A1999" s="65"/>
    </row>
    <row r="2000" spans="1:1" s="20" customFormat="1" x14ac:dyDescent="0.2">
      <c r="A2000" s="65"/>
    </row>
    <row r="2001" spans="1:1" s="20" customFormat="1" x14ac:dyDescent="0.2">
      <c r="A2001" s="65"/>
    </row>
    <row r="2002" spans="1:1" s="20" customFormat="1" x14ac:dyDescent="0.2">
      <c r="A2002" s="65"/>
    </row>
    <row r="2003" spans="1:1" s="20" customFormat="1" x14ac:dyDescent="0.2">
      <c r="A2003" s="65"/>
    </row>
    <row r="2004" spans="1:1" s="20" customFormat="1" x14ac:dyDescent="0.2">
      <c r="A2004" s="65"/>
    </row>
    <row r="2005" spans="1:1" s="20" customFormat="1" x14ac:dyDescent="0.2">
      <c r="A2005" s="65"/>
    </row>
    <row r="2006" spans="1:1" s="20" customFormat="1" x14ac:dyDescent="0.2">
      <c r="A2006" s="65"/>
    </row>
    <row r="2007" spans="1:1" s="20" customFormat="1" x14ac:dyDescent="0.2">
      <c r="A2007" s="65"/>
    </row>
    <row r="2008" spans="1:1" s="20" customFormat="1" x14ac:dyDescent="0.2">
      <c r="A2008" s="65"/>
    </row>
    <row r="2009" spans="1:1" s="20" customFormat="1" x14ac:dyDescent="0.2">
      <c r="A2009" s="65"/>
    </row>
    <row r="2010" spans="1:1" s="20" customFormat="1" x14ac:dyDescent="0.2">
      <c r="A2010" s="65"/>
    </row>
    <row r="2011" spans="1:1" s="20" customFormat="1" x14ac:dyDescent="0.2">
      <c r="A2011" s="65"/>
    </row>
    <row r="2012" spans="1:1" s="20" customFormat="1" x14ac:dyDescent="0.2">
      <c r="A2012" s="65"/>
    </row>
    <row r="2013" spans="1:1" s="20" customFormat="1" x14ac:dyDescent="0.2">
      <c r="A2013" s="65"/>
    </row>
    <row r="2014" spans="1:1" s="20" customFormat="1" x14ac:dyDescent="0.2">
      <c r="A2014" s="65"/>
    </row>
    <row r="2015" spans="1:1" s="20" customFormat="1" x14ac:dyDescent="0.2">
      <c r="A2015" s="65"/>
    </row>
    <row r="2016" spans="1:1" s="20" customFormat="1" x14ac:dyDescent="0.2">
      <c r="A2016" s="65"/>
    </row>
    <row r="2017" spans="1:1" s="20" customFormat="1" x14ac:dyDescent="0.2">
      <c r="A2017" s="65"/>
    </row>
    <row r="2018" spans="1:1" s="20" customFormat="1" x14ac:dyDescent="0.2">
      <c r="A2018" s="65"/>
    </row>
    <row r="2019" spans="1:1" s="20" customFormat="1" x14ac:dyDescent="0.2">
      <c r="A2019" s="65"/>
    </row>
    <row r="2020" spans="1:1" s="20" customFormat="1" x14ac:dyDescent="0.2">
      <c r="A2020" s="65"/>
    </row>
    <row r="2021" spans="1:1" s="20" customFormat="1" x14ac:dyDescent="0.2">
      <c r="A2021" s="65"/>
    </row>
    <row r="2022" spans="1:1" s="20" customFormat="1" x14ac:dyDescent="0.2">
      <c r="A2022" s="65"/>
    </row>
    <row r="2023" spans="1:1" s="20" customFormat="1" x14ac:dyDescent="0.2">
      <c r="A2023" s="65"/>
    </row>
    <row r="2024" spans="1:1" s="20" customFormat="1" x14ac:dyDescent="0.2">
      <c r="A2024" s="65"/>
    </row>
    <row r="2025" spans="1:1" s="20" customFormat="1" x14ac:dyDescent="0.2">
      <c r="A2025" s="65"/>
    </row>
    <row r="2026" spans="1:1" s="20" customFormat="1" x14ac:dyDescent="0.2">
      <c r="A2026" s="65"/>
    </row>
    <row r="2027" spans="1:1" s="20" customFormat="1" x14ac:dyDescent="0.2">
      <c r="A2027" s="65"/>
    </row>
    <row r="2028" spans="1:1" s="20" customFormat="1" x14ac:dyDescent="0.2">
      <c r="A2028" s="65"/>
    </row>
    <row r="2029" spans="1:1" s="20" customFormat="1" x14ac:dyDescent="0.2">
      <c r="A2029" s="65"/>
    </row>
    <row r="2030" spans="1:1" s="20" customFormat="1" x14ac:dyDescent="0.2">
      <c r="A2030" s="65"/>
    </row>
    <row r="2031" spans="1:1" s="20" customFormat="1" x14ac:dyDescent="0.2">
      <c r="A2031" s="65"/>
    </row>
    <row r="2032" spans="1:1" s="20" customFormat="1" x14ac:dyDescent="0.2">
      <c r="A2032" s="65"/>
    </row>
    <row r="2033" spans="1:1" s="20" customFormat="1" x14ac:dyDescent="0.2">
      <c r="A2033" s="65"/>
    </row>
    <row r="2034" spans="1:1" s="20" customFormat="1" x14ac:dyDescent="0.2">
      <c r="A2034" s="65"/>
    </row>
    <row r="2035" spans="1:1" s="20" customFormat="1" x14ac:dyDescent="0.2">
      <c r="A2035" s="65"/>
    </row>
    <row r="2036" spans="1:1" s="20" customFormat="1" x14ac:dyDescent="0.2">
      <c r="A2036" s="65"/>
    </row>
    <row r="2037" spans="1:1" s="20" customFormat="1" x14ac:dyDescent="0.2">
      <c r="A2037" s="65"/>
    </row>
    <row r="2038" spans="1:1" s="20" customFormat="1" x14ac:dyDescent="0.2">
      <c r="A2038" s="65"/>
    </row>
    <row r="2039" spans="1:1" s="20" customFormat="1" x14ac:dyDescent="0.2">
      <c r="A2039" s="65"/>
    </row>
    <row r="2040" spans="1:1" s="20" customFormat="1" x14ac:dyDescent="0.2">
      <c r="A2040" s="65"/>
    </row>
    <row r="2041" spans="1:1" s="20" customFormat="1" x14ac:dyDescent="0.2">
      <c r="A2041" s="65"/>
    </row>
    <row r="2042" spans="1:1" s="20" customFormat="1" x14ac:dyDescent="0.2">
      <c r="A2042" s="65"/>
    </row>
    <row r="2043" spans="1:1" s="20" customFormat="1" x14ac:dyDescent="0.2">
      <c r="A2043" s="65"/>
    </row>
    <row r="2044" spans="1:1" s="20" customFormat="1" x14ac:dyDescent="0.2">
      <c r="A2044" s="65"/>
    </row>
    <row r="2045" spans="1:1" s="20" customFormat="1" x14ac:dyDescent="0.2">
      <c r="A2045" s="65"/>
    </row>
    <row r="2046" spans="1:1" s="20" customFormat="1" x14ac:dyDescent="0.2">
      <c r="A2046" s="65"/>
    </row>
    <row r="2047" spans="1:1" s="20" customFormat="1" x14ac:dyDescent="0.2">
      <c r="A2047" s="65"/>
    </row>
    <row r="2048" spans="1:1" s="20" customFormat="1" x14ac:dyDescent="0.2">
      <c r="A2048" s="65"/>
    </row>
    <row r="2049" spans="1:1" s="20" customFormat="1" x14ac:dyDescent="0.2">
      <c r="A2049" s="65"/>
    </row>
    <row r="2050" spans="1:1" s="20" customFormat="1" x14ac:dyDescent="0.2">
      <c r="A2050" s="65"/>
    </row>
    <row r="2051" spans="1:1" s="20" customFormat="1" x14ac:dyDescent="0.2">
      <c r="A2051" s="65"/>
    </row>
    <row r="2052" spans="1:1" s="20" customFormat="1" x14ac:dyDescent="0.2">
      <c r="A2052" s="65"/>
    </row>
    <row r="2053" spans="1:1" s="20" customFormat="1" x14ac:dyDescent="0.2">
      <c r="A2053" s="65"/>
    </row>
    <row r="2054" spans="1:1" s="20" customFormat="1" x14ac:dyDescent="0.2">
      <c r="A2054" s="65"/>
    </row>
    <row r="2055" spans="1:1" s="20" customFormat="1" x14ac:dyDescent="0.2">
      <c r="A2055" s="65"/>
    </row>
    <row r="2056" spans="1:1" s="20" customFormat="1" x14ac:dyDescent="0.2">
      <c r="A2056" s="65"/>
    </row>
    <row r="2057" spans="1:1" s="20" customFormat="1" x14ac:dyDescent="0.2">
      <c r="A2057" s="65"/>
    </row>
    <row r="2058" spans="1:1" s="20" customFormat="1" x14ac:dyDescent="0.2">
      <c r="A2058" s="65"/>
    </row>
    <row r="2059" spans="1:1" s="20" customFormat="1" x14ac:dyDescent="0.2">
      <c r="A2059" s="65"/>
    </row>
    <row r="2060" spans="1:1" s="20" customFormat="1" x14ac:dyDescent="0.2">
      <c r="A2060" s="65"/>
    </row>
    <row r="2061" spans="1:1" s="20" customFormat="1" x14ac:dyDescent="0.2">
      <c r="A2061" s="65"/>
    </row>
    <row r="2062" spans="1:1" s="20" customFormat="1" x14ac:dyDescent="0.2">
      <c r="A2062" s="65"/>
    </row>
    <row r="2063" spans="1:1" s="20" customFormat="1" x14ac:dyDescent="0.2">
      <c r="A2063" s="65"/>
    </row>
    <row r="2064" spans="1:1" s="20" customFormat="1" x14ac:dyDescent="0.2">
      <c r="A2064" s="65"/>
    </row>
    <row r="2065" spans="1:1" s="20" customFormat="1" x14ac:dyDescent="0.2">
      <c r="A2065" s="65"/>
    </row>
    <row r="2066" spans="1:1" s="20" customFormat="1" x14ac:dyDescent="0.2">
      <c r="A2066" s="65"/>
    </row>
    <row r="2067" spans="1:1" s="20" customFormat="1" x14ac:dyDescent="0.2">
      <c r="A2067" s="65"/>
    </row>
    <row r="2068" spans="1:1" s="20" customFormat="1" x14ac:dyDescent="0.2">
      <c r="A2068" s="65"/>
    </row>
    <row r="2069" spans="1:1" s="20" customFormat="1" x14ac:dyDescent="0.2">
      <c r="A2069" s="65"/>
    </row>
    <row r="2070" spans="1:1" s="20" customFormat="1" x14ac:dyDescent="0.2">
      <c r="A2070" s="65"/>
    </row>
    <row r="2071" spans="1:1" s="20" customFormat="1" x14ac:dyDescent="0.2">
      <c r="A2071" s="65"/>
    </row>
    <row r="2072" spans="1:1" s="20" customFormat="1" x14ac:dyDescent="0.2">
      <c r="A2072" s="65"/>
    </row>
    <row r="2073" spans="1:1" s="20" customFormat="1" x14ac:dyDescent="0.2">
      <c r="A2073" s="65"/>
    </row>
    <row r="2074" spans="1:1" s="20" customFormat="1" x14ac:dyDescent="0.2">
      <c r="A2074" s="65"/>
    </row>
    <row r="2075" spans="1:1" s="20" customFormat="1" x14ac:dyDescent="0.2">
      <c r="A2075" s="65"/>
    </row>
    <row r="2076" spans="1:1" s="20" customFormat="1" x14ac:dyDescent="0.2">
      <c r="A2076" s="65"/>
    </row>
    <row r="2077" spans="1:1" s="20" customFormat="1" x14ac:dyDescent="0.2">
      <c r="A2077" s="65"/>
    </row>
    <row r="2078" spans="1:1" s="20" customFormat="1" x14ac:dyDescent="0.2">
      <c r="A2078" s="65"/>
    </row>
    <row r="2079" spans="1:1" s="20" customFormat="1" x14ac:dyDescent="0.2">
      <c r="A2079" s="65"/>
    </row>
    <row r="2080" spans="1:1" s="20" customFormat="1" x14ac:dyDescent="0.2">
      <c r="A2080" s="65"/>
    </row>
    <row r="2081" spans="1:1" s="20" customFormat="1" x14ac:dyDescent="0.2">
      <c r="A2081" s="65"/>
    </row>
    <row r="2082" spans="1:1" s="20" customFormat="1" x14ac:dyDescent="0.2">
      <c r="A2082" s="65"/>
    </row>
    <row r="2083" spans="1:1" s="20" customFormat="1" x14ac:dyDescent="0.2">
      <c r="A2083" s="65"/>
    </row>
    <row r="2084" spans="1:1" s="20" customFormat="1" x14ac:dyDescent="0.2">
      <c r="A2084" s="65"/>
    </row>
    <row r="2085" spans="1:1" s="20" customFormat="1" x14ac:dyDescent="0.2">
      <c r="A2085" s="65"/>
    </row>
    <row r="2086" spans="1:1" s="20" customFormat="1" x14ac:dyDescent="0.2">
      <c r="A2086" s="65"/>
    </row>
    <row r="2087" spans="1:1" s="20" customFormat="1" x14ac:dyDescent="0.2">
      <c r="A2087" s="65"/>
    </row>
    <row r="2088" spans="1:1" s="20" customFormat="1" x14ac:dyDescent="0.2">
      <c r="A2088" s="65"/>
    </row>
    <row r="2089" spans="1:1" s="20" customFormat="1" x14ac:dyDescent="0.2">
      <c r="A2089" s="65"/>
    </row>
    <row r="2090" spans="1:1" s="20" customFormat="1" x14ac:dyDescent="0.2">
      <c r="A2090" s="65"/>
    </row>
    <row r="2091" spans="1:1" s="20" customFormat="1" x14ac:dyDescent="0.2">
      <c r="A2091" s="65"/>
    </row>
    <row r="2092" spans="1:1" s="20" customFormat="1" x14ac:dyDescent="0.2">
      <c r="A2092" s="65"/>
    </row>
    <row r="2093" spans="1:1" s="20" customFormat="1" x14ac:dyDescent="0.2">
      <c r="A2093" s="65"/>
    </row>
    <row r="2094" spans="1:1" s="20" customFormat="1" x14ac:dyDescent="0.2">
      <c r="A2094" s="65"/>
    </row>
    <row r="2095" spans="1:1" s="20" customFormat="1" x14ac:dyDescent="0.2">
      <c r="A2095" s="65"/>
    </row>
    <row r="2096" spans="1:1" s="20" customFormat="1" x14ac:dyDescent="0.2">
      <c r="A2096" s="65"/>
    </row>
    <row r="2097" spans="1:1" s="20" customFormat="1" x14ac:dyDescent="0.2">
      <c r="A2097" s="65"/>
    </row>
    <row r="2098" spans="1:1" s="20" customFormat="1" x14ac:dyDescent="0.2">
      <c r="A2098" s="65"/>
    </row>
    <row r="2099" spans="1:1" s="20" customFormat="1" x14ac:dyDescent="0.2">
      <c r="A2099" s="65"/>
    </row>
    <row r="2100" spans="1:1" s="20" customFormat="1" x14ac:dyDescent="0.2">
      <c r="A2100" s="65"/>
    </row>
    <row r="2101" spans="1:1" s="20" customFormat="1" x14ac:dyDescent="0.2">
      <c r="A2101" s="65"/>
    </row>
    <row r="2102" spans="1:1" s="20" customFormat="1" x14ac:dyDescent="0.2">
      <c r="A2102" s="65"/>
    </row>
    <row r="2103" spans="1:1" s="20" customFormat="1" x14ac:dyDescent="0.2">
      <c r="A2103" s="65"/>
    </row>
    <row r="2104" spans="1:1" s="20" customFormat="1" x14ac:dyDescent="0.2">
      <c r="A2104" s="65"/>
    </row>
    <row r="2105" spans="1:1" s="20" customFormat="1" x14ac:dyDescent="0.2">
      <c r="A2105" s="65"/>
    </row>
    <row r="2106" spans="1:1" s="20" customFormat="1" x14ac:dyDescent="0.2">
      <c r="A2106" s="65"/>
    </row>
    <row r="2107" spans="1:1" s="20" customFormat="1" x14ac:dyDescent="0.2">
      <c r="A2107" s="65"/>
    </row>
    <row r="2108" spans="1:1" s="20" customFormat="1" x14ac:dyDescent="0.2">
      <c r="A2108" s="65"/>
    </row>
    <row r="2109" spans="1:1" s="20" customFormat="1" x14ac:dyDescent="0.2">
      <c r="A2109" s="65"/>
    </row>
    <row r="2110" spans="1:1" s="20" customFormat="1" x14ac:dyDescent="0.2">
      <c r="A2110" s="65"/>
    </row>
    <row r="2111" spans="1:1" s="20" customFormat="1" x14ac:dyDescent="0.2">
      <c r="A2111" s="65"/>
    </row>
    <row r="2112" spans="1:1" s="20" customFormat="1" x14ac:dyDescent="0.2">
      <c r="A2112" s="65"/>
    </row>
    <row r="2113" spans="1:1" s="20" customFormat="1" x14ac:dyDescent="0.2">
      <c r="A2113" s="65"/>
    </row>
    <row r="2114" spans="1:1" s="20" customFormat="1" x14ac:dyDescent="0.2">
      <c r="A2114" s="65"/>
    </row>
    <row r="2115" spans="1:1" s="20" customFormat="1" x14ac:dyDescent="0.2">
      <c r="A2115" s="65"/>
    </row>
    <row r="2116" spans="1:1" s="20" customFormat="1" x14ac:dyDescent="0.2">
      <c r="A2116" s="65"/>
    </row>
    <row r="2117" spans="1:1" s="20" customFormat="1" x14ac:dyDescent="0.2">
      <c r="A2117" s="65"/>
    </row>
    <row r="2118" spans="1:1" s="20" customFormat="1" x14ac:dyDescent="0.2">
      <c r="A2118" s="65"/>
    </row>
    <row r="2119" spans="1:1" s="20" customFormat="1" x14ac:dyDescent="0.2">
      <c r="A2119" s="65"/>
    </row>
    <row r="2120" spans="1:1" s="20" customFormat="1" x14ac:dyDescent="0.2">
      <c r="A2120" s="65"/>
    </row>
    <row r="2121" spans="1:1" s="20" customFormat="1" x14ac:dyDescent="0.2">
      <c r="A2121" s="65"/>
    </row>
    <row r="2122" spans="1:1" s="20" customFormat="1" x14ac:dyDescent="0.2">
      <c r="A2122" s="65"/>
    </row>
    <row r="2123" spans="1:1" s="20" customFormat="1" x14ac:dyDescent="0.2">
      <c r="A2123" s="65"/>
    </row>
    <row r="2124" spans="1:1" s="20" customFormat="1" x14ac:dyDescent="0.2">
      <c r="A2124" s="65"/>
    </row>
    <row r="2125" spans="1:1" s="20" customFormat="1" x14ac:dyDescent="0.2">
      <c r="A2125" s="65"/>
    </row>
    <row r="2126" spans="1:1" s="20" customFormat="1" x14ac:dyDescent="0.2">
      <c r="A2126" s="65"/>
    </row>
    <row r="2127" spans="1:1" s="20" customFormat="1" x14ac:dyDescent="0.2">
      <c r="A2127" s="65"/>
    </row>
    <row r="2128" spans="1:1" s="20" customFormat="1" x14ac:dyDescent="0.2">
      <c r="A2128" s="65"/>
    </row>
    <row r="2129" spans="1:1" s="20" customFormat="1" x14ac:dyDescent="0.2">
      <c r="A2129" s="65"/>
    </row>
    <row r="2130" spans="1:1" s="20" customFormat="1" x14ac:dyDescent="0.2">
      <c r="A2130" s="65"/>
    </row>
    <row r="2131" spans="1:1" s="20" customFormat="1" x14ac:dyDescent="0.2">
      <c r="A2131" s="65"/>
    </row>
    <row r="2132" spans="1:1" s="20" customFormat="1" x14ac:dyDescent="0.2">
      <c r="A2132" s="65"/>
    </row>
    <row r="2133" spans="1:1" s="20" customFormat="1" x14ac:dyDescent="0.2">
      <c r="A2133" s="65"/>
    </row>
    <row r="2134" spans="1:1" s="20" customFormat="1" x14ac:dyDescent="0.2">
      <c r="A2134" s="65"/>
    </row>
    <row r="2135" spans="1:1" s="20" customFormat="1" x14ac:dyDescent="0.2">
      <c r="A2135" s="65"/>
    </row>
    <row r="2136" spans="1:1" s="20" customFormat="1" x14ac:dyDescent="0.2">
      <c r="A2136" s="65"/>
    </row>
    <row r="2137" spans="1:1" s="20" customFormat="1" x14ac:dyDescent="0.2">
      <c r="A2137" s="65"/>
    </row>
    <row r="2138" spans="1:1" s="20" customFormat="1" x14ac:dyDescent="0.2">
      <c r="A2138" s="65"/>
    </row>
    <row r="2139" spans="1:1" s="20" customFormat="1" x14ac:dyDescent="0.2">
      <c r="A2139" s="65"/>
    </row>
    <row r="2140" spans="1:1" s="20" customFormat="1" x14ac:dyDescent="0.2">
      <c r="A2140" s="65"/>
    </row>
    <row r="2141" spans="1:1" s="20" customFormat="1" x14ac:dyDescent="0.2">
      <c r="A2141" s="65"/>
    </row>
    <row r="2142" spans="1:1" s="20" customFormat="1" x14ac:dyDescent="0.2">
      <c r="A2142" s="65"/>
    </row>
    <row r="2143" spans="1:1" s="20" customFormat="1" x14ac:dyDescent="0.2">
      <c r="A2143" s="65"/>
    </row>
    <row r="2144" spans="1:1" s="20" customFormat="1" x14ac:dyDescent="0.2">
      <c r="A2144" s="65"/>
    </row>
    <row r="2145" spans="1:1" s="20" customFormat="1" x14ac:dyDescent="0.2">
      <c r="A2145" s="65"/>
    </row>
    <row r="2146" spans="1:1" s="20" customFormat="1" x14ac:dyDescent="0.2">
      <c r="A2146" s="65"/>
    </row>
    <row r="2147" spans="1:1" s="20" customFormat="1" x14ac:dyDescent="0.2">
      <c r="A2147" s="65"/>
    </row>
    <row r="2148" spans="1:1" s="20" customFormat="1" x14ac:dyDescent="0.2">
      <c r="A2148" s="65"/>
    </row>
    <row r="2149" spans="1:1" s="20" customFormat="1" x14ac:dyDescent="0.2">
      <c r="A2149" s="65"/>
    </row>
    <row r="2150" spans="1:1" s="20" customFormat="1" x14ac:dyDescent="0.2">
      <c r="A2150" s="65"/>
    </row>
    <row r="2151" spans="1:1" s="20" customFormat="1" x14ac:dyDescent="0.2">
      <c r="A2151" s="65"/>
    </row>
    <row r="2152" spans="1:1" s="20" customFormat="1" x14ac:dyDescent="0.2">
      <c r="A2152" s="65"/>
    </row>
    <row r="2153" spans="1:1" s="20" customFormat="1" x14ac:dyDescent="0.2">
      <c r="A2153" s="65"/>
    </row>
    <row r="2154" spans="1:1" s="20" customFormat="1" x14ac:dyDescent="0.2">
      <c r="A2154" s="65"/>
    </row>
    <row r="2155" spans="1:1" s="20" customFormat="1" x14ac:dyDescent="0.2">
      <c r="A2155" s="65"/>
    </row>
    <row r="2156" spans="1:1" s="20" customFormat="1" x14ac:dyDescent="0.2">
      <c r="A2156" s="65"/>
    </row>
    <row r="2157" spans="1:1" s="20" customFormat="1" x14ac:dyDescent="0.2">
      <c r="A2157" s="65"/>
    </row>
    <row r="2158" spans="1:1" s="20" customFormat="1" x14ac:dyDescent="0.2">
      <c r="A2158" s="65"/>
    </row>
    <row r="2159" spans="1:1" s="20" customFormat="1" x14ac:dyDescent="0.2">
      <c r="A2159" s="65"/>
    </row>
    <row r="2160" spans="1:1" s="20" customFormat="1" x14ac:dyDescent="0.2">
      <c r="A2160" s="65"/>
    </row>
    <row r="2161" spans="1:1" s="20" customFormat="1" x14ac:dyDescent="0.2">
      <c r="A2161" s="65"/>
    </row>
    <row r="2162" spans="1:1" s="20" customFormat="1" x14ac:dyDescent="0.2">
      <c r="A2162" s="65"/>
    </row>
    <row r="2163" spans="1:1" s="20" customFormat="1" x14ac:dyDescent="0.2">
      <c r="A2163" s="65"/>
    </row>
    <row r="2164" spans="1:1" s="20" customFormat="1" x14ac:dyDescent="0.2">
      <c r="A2164" s="65"/>
    </row>
    <row r="2165" spans="1:1" s="20" customFormat="1" x14ac:dyDescent="0.2">
      <c r="A2165" s="65"/>
    </row>
    <row r="2166" spans="1:1" s="20" customFormat="1" x14ac:dyDescent="0.2">
      <c r="A2166" s="65"/>
    </row>
    <row r="2167" spans="1:1" s="20" customFormat="1" x14ac:dyDescent="0.2">
      <c r="A2167" s="65"/>
    </row>
    <row r="2168" spans="1:1" s="20" customFormat="1" x14ac:dyDescent="0.2">
      <c r="A2168" s="65"/>
    </row>
    <row r="2169" spans="1:1" s="20" customFormat="1" x14ac:dyDescent="0.2">
      <c r="A2169" s="65"/>
    </row>
    <row r="2170" spans="1:1" s="20" customFormat="1" x14ac:dyDescent="0.2">
      <c r="A2170" s="65"/>
    </row>
    <row r="2171" spans="1:1" s="20" customFormat="1" x14ac:dyDescent="0.2">
      <c r="A2171" s="65"/>
    </row>
    <row r="2172" spans="1:1" s="20" customFormat="1" x14ac:dyDescent="0.2">
      <c r="A2172" s="65"/>
    </row>
    <row r="2173" spans="1:1" s="20" customFormat="1" x14ac:dyDescent="0.2">
      <c r="A2173" s="65"/>
    </row>
    <row r="2174" spans="1:1" s="20" customFormat="1" x14ac:dyDescent="0.2">
      <c r="A2174" s="65"/>
    </row>
    <row r="2175" spans="1:1" s="20" customFormat="1" x14ac:dyDescent="0.2">
      <c r="A2175" s="65"/>
    </row>
    <row r="2176" spans="1:1" s="20" customFormat="1" x14ac:dyDescent="0.2">
      <c r="A2176" s="65"/>
    </row>
    <row r="2177" spans="1:1" s="20" customFormat="1" x14ac:dyDescent="0.2">
      <c r="A2177" s="65"/>
    </row>
    <row r="2178" spans="1:1" s="20" customFormat="1" x14ac:dyDescent="0.2">
      <c r="A2178" s="65"/>
    </row>
    <row r="2179" spans="1:1" s="20" customFormat="1" x14ac:dyDescent="0.2">
      <c r="A2179" s="65"/>
    </row>
    <row r="2180" spans="1:1" s="20" customFormat="1" x14ac:dyDescent="0.2">
      <c r="A2180" s="65"/>
    </row>
    <row r="2181" spans="1:1" s="20" customFormat="1" x14ac:dyDescent="0.2">
      <c r="A2181" s="65"/>
    </row>
    <row r="2182" spans="1:1" s="20" customFormat="1" x14ac:dyDescent="0.2">
      <c r="A2182" s="65"/>
    </row>
    <row r="2183" spans="1:1" s="20" customFormat="1" x14ac:dyDescent="0.2">
      <c r="A2183" s="65"/>
    </row>
    <row r="2184" spans="1:1" s="20" customFormat="1" x14ac:dyDescent="0.2">
      <c r="A2184" s="65"/>
    </row>
    <row r="2185" spans="1:1" s="20" customFormat="1" x14ac:dyDescent="0.2">
      <c r="A2185" s="65"/>
    </row>
    <row r="2186" spans="1:1" s="20" customFormat="1" x14ac:dyDescent="0.2">
      <c r="A2186" s="65"/>
    </row>
    <row r="2187" spans="1:1" s="20" customFormat="1" x14ac:dyDescent="0.2">
      <c r="A2187" s="65"/>
    </row>
    <row r="2188" spans="1:1" s="20" customFormat="1" x14ac:dyDescent="0.2">
      <c r="A2188" s="65"/>
    </row>
    <row r="2189" spans="1:1" s="20" customFormat="1" x14ac:dyDescent="0.2">
      <c r="A2189" s="65"/>
    </row>
    <row r="2190" spans="1:1" s="20" customFormat="1" x14ac:dyDescent="0.2">
      <c r="A2190" s="65"/>
    </row>
    <row r="2191" spans="1:1" s="20" customFormat="1" x14ac:dyDescent="0.2">
      <c r="A2191" s="65"/>
    </row>
    <row r="2192" spans="1:1" s="20" customFormat="1" x14ac:dyDescent="0.2">
      <c r="A2192" s="65"/>
    </row>
    <row r="2193" spans="1:1" s="20" customFormat="1" x14ac:dyDescent="0.2">
      <c r="A2193" s="65"/>
    </row>
    <row r="2194" spans="1:1" s="20" customFormat="1" x14ac:dyDescent="0.2">
      <c r="A2194" s="65"/>
    </row>
    <row r="2195" spans="1:1" s="20" customFormat="1" x14ac:dyDescent="0.2">
      <c r="A2195" s="65"/>
    </row>
    <row r="2196" spans="1:1" s="20" customFormat="1" x14ac:dyDescent="0.2">
      <c r="A2196" s="65"/>
    </row>
    <row r="2197" spans="1:1" s="20" customFormat="1" x14ac:dyDescent="0.2">
      <c r="A2197" s="65"/>
    </row>
    <row r="2198" spans="1:1" s="20" customFormat="1" x14ac:dyDescent="0.2">
      <c r="A2198" s="65"/>
    </row>
    <row r="2199" spans="1:1" s="20" customFormat="1" x14ac:dyDescent="0.2">
      <c r="A2199" s="65"/>
    </row>
    <row r="2200" spans="1:1" s="20" customFormat="1" x14ac:dyDescent="0.2">
      <c r="A2200" s="65"/>
    </row>
    <row r="2201" spans="1:1" s="20" customFormat="1" x14ac:dyDescent="0.2">
      <c r="A2201" s="65"/>
    </row>
    <row r="2202" spans="1:1" s="20" customFormat="1" x14ac:dyDescent="0.2">
      <c r="A2202" s="65"/>
    </row>
    <row r="2203" spans="1:1" s="20" customFormat="1" x14ac:dyDescent="0.2">
      <c r="A2203" s="65"/>
    </row>
    <row r="2204" spans="1:1" s="20" customFormat="1" x14ac:dyDescent="0.2">
      <c r="A2204" s="65"/>
    </row>
    <row r="2205" spans="1:1" s="20" customFormat="1" x14ac:dyDescent="0.2">
      <c r="A2205" s="65"/>
    </row>
    <row r="2206" spans="1:1" s="20" customFormat="1" x14ac:dyDescent="0.2">
      <c r="A2206" s="65"/>
    </row>
    <row r="2207" spans="1:1" s="20" customFormat="1" x14ac:dyDescent="0.2">
      <c r="A2207" s="65"/>
    </row>
    <row r="2208" spans="1:1" s="20" customFormat="1" x14ac:dyDescent="0.2">
      <c r="A2208" s="65"/>
    </row>
    <row r="2209" spans="1:1" s="20" customFormat="1" x14ac:dyDescent="0.2">
      <c r="A2209" s="65"/>
    </row>
    <row r="2210" spans="1:1" s="20" customFormat="1" x14ac:dyDescent="0.2">
      <c r="A2210" s="65"/>
    </row>
    <row r="2211" spans="1:1" s="20" customFormat="1" x14ac:dyDescent="0.2">
      <c r="A2211" s="65"/>
    </row>
    <row r="2212" spans="1:1" s="20" customFormat="1" x14ac:dyDescent="0.2">
      <c r="A2212" s="65"/>
    </row>
    <row r="2213" spans="1:1" s="20" customFormat="1" x14ac:dyDescent="0.2">
      <c r="A2213" s="65"/>
    </row>
    <row r="2214" spans="1:1" s="20" customFormat="1" x14ac:dyDescent="0.2">
      <c r="A2214" s="65"/>
    </row>
    <row r="2215" spans="1:1" s="20" customFormat="1" x14ac:dyDescent="0.2">
      <c r="A2215" s="65"/>
    </row>
    <row r="2216" spans="1:1" s="20" customFormat="1" x14ac:dyDescent="0.2">
      <c r="A2216" s="65"/>
    </row>
    <row r="2217" spans="1:1" s="20" customFormat="1" x14ac:dyDescent="0.2">
      <c r="A2217" s="65"/>
    </row>
    <row r="2218" spans="1:1" s="20" customFormat="1" x14ac:dyDescent="0.2">
      <c r="A2218" s="65"/>
    </row>
    <row r="2219" spans="1:1" s="20" customFormat="1" x14ac:dyDescent="0.2">
      <c r="A2219" s="65"/>
    </row>
    <row r="2220" spans="1:1" s="20" customFormat="1" x14ac:dyDescent="0.2">
      <c r="A2220" s="65"/>
    </row>
    <row r="2221" spans="1:1" s="20" customFormat="1" x14ac:dyDescent="0.2">
      <c r="A2221" s="65"/>
    </row>
    <row r="2222" spans="1:1" s="20" customFormat="1" x14ac:dyDescent="0.2">
      <c r="A2222" s="65"/>
    </row>
    <row r="2223" spans="1:1" s="20" customFormat="1" x14ac:dyDescent="0.2">
      <c r="A2223" s="65"/>
    </row>
    <row r="2224" spans="1:1" s="20" customFormat="1" x14ac:dyDescent="0.2">
      <c r="A2224" s="65"/>
    </row>
    <row r="2225" spans="1:1" s="20" customFormat="1" x14ac:dyDescent="0.2">
      <c r="A2225" s="65"/>
    </row>
    <row r="2226" spans="1:1" s="20" customFormat="1" x14ac:dyDescent="0.2">
      <c r="A2226" s="65"/>
    </row>
    <row r="2227" spans="1:1" s="20" customFormat="1" x14ac:dyDescent="0.2">
      <c r="A2227" s="65"/>
    </row>
    <row r="2228" spans="1:1" s="20" customFormat="1" x14ac:dyDescent="0.2">
      <c r="A2228" s="65"/>
    </row>
    <row r="2229" spans="1:1" s="20" customFormat="1" x14ac:dyDescent="0.2">
      <c r="A2229" s="65"/>
    </row>
    <row r="2230" spans="1:1" s="20" customFormat="1" x14ac:dyDescent="0.2">
      <c r="A2230" s="65"/>
    </row>
    <row r="2231" spans="1:1" s="20" customFormat="1" x14ac:dyDescent="0.2">
      <c r="A2231" s="65"/>
    </row>
    <row r="2232" spans="1:1" s="20" customFormat="1" x14ac:dyDescent="0.2">
      <c r="A2232" s="65"/>
    </row>
    <row r="2233" spans="1:1" s="20" customFormat="1" x14ac:dyDescent="0.2">
      <c r="A2233" s="65"/>
    </row>
    <row r="2234" spans="1:1" s="20" customFormat="1" x14ac:dyDescent="0.2">
      <c r="A2234" s="65"/>
    </row>
    <row r="2235" spans="1:1" s="20" customFormat="1" x14ac:dyDescent="0.2">
      <c r="A2235" s="65"/>
    </row>
    <row r="2236" spans="1:1" s="20" customFormat="1" x14ac:dyDescent="0.2">
      <c r="A2236" s="65"/>
    </row>
    <row r="2237" spans="1:1" s="20" customFormat="1" x14ac:dyDescent="0.2">
      <c r="A2237" s="65"/>
    </row>
    <row r="2238" spans="1:1" s="20" customFormat="1" x14ac:dyDescent="0.2">
      <c r="A2238" s="65"/>
    </row>
    <row r="2239" spans="1:1" s="20" customFormat="1" x14ac:dyDescent="0.2">
      <c r="A2239" s="65"/>
    </row>
    <row r="2240" spans="1:1" s="20" customFormat="1" x14ac:dyDescent="0.2">
      <c r="A2240" s="65"/>
    </row>
    <row r="2241" spans="1:1" s="20" customFormat="1" x14ac:dyDescent="0.2">
      <c r="A2241" s="65"/>
    </row>
    <row r="2242" spans="1:1" s="20" customFormat="1" x14ac:dyDescent="0.2">
      <c r="A2242" s="65"/>
    </row>
    <row r="2243" spans="1:1" s="20" customFormat="1" x14ac:dyDescent="0.2">
      <c r="A2243" s="65"/>
    </row>
    <row r="2244" spans="1:1" s="20" customFormat="1" x14ac:dyDescent="0.2">
      <c r="A2244" s="65"/>
    </row>
    <row r="2245" spans="1:1" s="20" customFormat="1" x14ac:dyDescent="0.2">
      <c r="A2245" s="65"/>
    </row>
    <row r="2246" spans="1:1" s="20" customFormat="1" x14ac:dyDescent="0.2">
      <c r="A2246" s="65"/>
    </row>
    <row r="2247" spans="1:1" s="20" customFormat="1" x14ac:dyDescent="0.2">
      <c r="A2247" s="65"/>
    </row>
    <row r="2248" spans="1:1" s="20" customFormat="1" x14ac:dyDescent="0.2">
      <c r="A2248" s="65"/>
    </row>
    <row r="2249" spans="1:1" s="20" customFormat="1" x14ac:dyDescent="0.2">
      <c r="A2249" s="65"/>
    </row>
    <row r="2250" spans="1:1" s="20" customFormat="1" x14ac:dyDescent="0.2">
      <c r="A2250" s="65"/>
    </row>
    <row r="2251" spans="1:1" s="20" customFormat="1" x14ac:dyDescent="0.2">
      <c r="A2251" s="65"/>
    </row>
    <row r="2252" spans="1:1" s="20" customFormat="1" x14ac:dyDescent="0.2">
      <c r="A2252" s="65"/>
    </row>
    <row r="2253" spans="1:1" s="20" customFormat="1" x14ac:dyDescent="0.2">
      <c r="A2253" s="65"/>
    </row>
    <row r="2254" spans="1:1" s="20" customFormat="1" x14ac:dyDescent="0.2">
      <c r="A2254" s="65"/>
    </row>
    <row r="2255" spans="1:1" s="20" customFormat="1" x14ac:dyDescent="0.2">
      <c r="A2255" s="65"/>
    </row>
    <row r="2256" spans="1:1" s="20" customFormat="1" x14ac:dyDescent="0.2">
      <c r="A2256" s="65"/>
    </row>
    <row r="2257" spans="1:1" s="20" customFormat="1" x14ac:dyDescent="0.2">
      <c r="A2257" s="65"/>
    </row>
    <row r="2258" spans="1:1" s="20" customFormat="1" x14ac:dyDescent="0.2">
      <c r="A2258" s="65"/>
    </row>
    <row r="2259" spans="1:1" s="20" customFormat="1" x14ac:dyDescent="0.2">
      <c r="A2259" s="65"/>
    </row>
    <row r="2260" spans="1:1" s="20" customFormat="1" x14ac:dyDescent="0.2">
      <c r="A2260" s="65"/>
    </row>
    <row r="2261" spans="1:1" s="20" customFormat="1" x14ac:dyDescent="0.2">
      <c r="A2261" s="65"/>
    </row>
    <row r="2262" spans="1:1" s="20" customFormat="1" x14ac:dyDescent="0.2">
      <c r="A2262" s="65"/>
    </row>
    <row r="2263" spans="1:1" s="20" customFormat="1" x14ac:dyDescent="0.2">
      <c r="A2263" s="65"/>
    </row>
    <row r="2264" spans="1:1" s="20" customFormat="1" x14ac:dyDescent="0.2">
      <c r="A2264" s="65"/>
    </row>
    <row r="2265" spans="1:1" s="20" customFormat="1" x14ac:dyDescent="0.2">
      <c r="A2265" s="65"/>
    </row>
    <row r="2266" spans="1:1" s="20" customFormat="1" x14ac:dyDescent="0.2">
      <c r="A2266" s="65"/>
    </row>
    <row r="2267" spans="1:1" s="20" customFormat="1" x14ac:dyDescent="0.2">
      <c r="A2267" s="65"/>
    </row>
    <row r="2268" spans="1:1" s="20" customFormat="1" x14ac:dyDescent="0.2">
      <c r="A2268" s="65"/>
    </row>
    <row r="2269" spans="1:1" s="20" customFormat="1" x14ac:dyDescent="0.2">
      <c r="A2269" s="65"/>
    </row>
    <row r="2270" spans="1:1" s="20" customFormat="1" x14ac:dyDescent="0.2">
      <c r="A2270" s="65"/>
    </row>
    <row r="2271" spans="1:1" s="20" customFormat="1" x14ac:dyDescent="0.2">
      <c r="A2271" s="65"/>
    </row>
    <row r="2272" spans="1:1" s="20" customFormat="1" x14ac:dyDescent="0.2">
      <c r="A2272" s="65"/>
    </row>
    <row r="2273" spans="1:1" s="20" customFormat="1" x14ac:dyDescent="0.2">
      <c r="A2273" s="65"/>
    </row>
    <row r="2274" spans="1:1" s="20" customFormat="1" x14ac:dyDescent="0.2">
      <c r="A2274" s="65"/>
    </row>
    <row r="2275" spans="1:1" s="20" customFormat="1" x14ac:dyDescent="0.2">
      <c r="A2275" s="65"/>
    </row>
    <row r="2276" spans="1:1" s="20" customFormat="1" x14ac:dyDescent="0.2">
      <c r="A2276" s="65"/>
    </row>
    <row r="2277" spans="1:1" s="20" customFormat="1" x14ac:dyDescent="0.2">
      <c r="A2277" s="65"/>
    </row>
    <row r="2278" spans="1:1" s="20" customFormat="1" x14ac:dyDescent="0.2">
      <c r="A2278" s="65"/>
    </row>
    <row r="2279" spans="1:1" s="20" customFormat="1" x14ac:dyDescent="0.2">
      <c r="A2279" s="65"/>
    </row>
    <row r="2280" spans="1:1" s="20" customFormat="1" x14ac:dyDescent="0.2">
      <c r="A2280" s="65"/>
    </row>
    <row r="2281" spans="1:1" s="20" customFormat="1" x14ac:dyDescent="0.2">
      <c r="A2281" s="65"/>
    </row>
    <row r="2282" spans="1:1" s="20" customFormat="1" x14ac:dyDescent="0.2">
      <c r="A2282" s="65"/>
    </row>
    <row r="2283" spans="1:1" s="20" customFormat="1" x14ac:dyDescent="0.2">
      <c r="A2283" s="65"/>
    </row>
    <row r="2284" spans="1:1" s="20" customFormat="1" x14ac:dyDescent="0.2">
      <c r="A2284" s="65"/>
    </row>
    <row r="2285" spans="1:1" s="20" customFormat="1" x14ac:dyDescent="0.2">
      <c r="A2285" s="65"/>
    </row>
    <row r="2286" spans="1:1" s="20" customFormat="1" x14ac:dyDescent="0.2">
      <c r="A2286" s="65"/>
    </row>
    <row r="2287" spans="1:1" s="20" customFormat="1" x14ac:dyDescent="0.2">
      <c r="A2287" s="65"/>
    </row>
    <row r="2288" spans="1:1" s="20" customFormat="1" x14ac:dyDescent="0.2">
      <c r="A2288" s="65"/>
    </row>
    <row r="2289" spans="1:1" s="20" customFormat="1" x14ac:dyDescent="0.2">
      <c r="A2289" s="65"/>
    </row>
    <row r="2290" spans="1:1" s="20" customFormat="1" x14ac:dyDescent="0.2">
      <c r="A2290" s="65"/>
    </row>
    <row r="2291" spans="1:1" s="20" customFormat="1" x14ac:dyDescent="0.2">
      <c r="A2291" s="65"/>
    </row>
    <row r="2292" spans="1:1" s="20" customFormat="1" x14ac:dyDescent="0.2">
      <c r="A2292" s="65"/>
    </row>
    <row r="2293" spans="1:1" s="20" customFormat="1" x14ac:dyDescent="0.2">
      <c r="A2293" s="65"/>
    </row>
    <row r="2294" spans="1:1" s="20" customFormat="1" x14ac:dyDescent="0.2">
      <c r="A2294" s="65"/>
    </row>
    <row r="2295" spans="1:1" s="20" customFormat="1" x14ac:dyDescent="0.2">
      <c r="A2295" s="65"/>
    </row>
    <row r="2296" spans="1:1" s="20" customFormat="1" x14ac:dyDescent="0.2">
      <c r="A2296" s="65"/>
    </row>
    <row r="2297" spans="1:1" s="20" customFormat="1" x14ac:dyDescent="0.2">
      <c r="A2297" s="65"/>
    </row>
    <row r="2298" spans="1:1" s="20" customFormat="1" x14ac:dyDescent="0.2">
      <c r="A2298" s="65"/>
    </row>
    <row r="2299" spans="1:1" s="20" customFormat="1" x14ac:dyDescent="0.2">
      <c r="A2299" s="65"/>
    </row>
    <row r="2300" spans="1:1" s="20" customFormat="1" x14ac:dyDescent="0.2">
      <c r="A2300" s="65"/>
    </row>
    <row r="2301" spans="1:1" s="20" customFormat="1" x14ac:dyDescent="0.2">
      <c r="A2301" s="65"/>
    </row>
    <row r="2302" spans="1:1" s="20" customFormat="1" x14ac:dyDescent="0.2">
      <c r="A2302" s="65"/>
    </row>
    <row r="2303" spans="1:1" s="20" customFormat="1" x14ac:dyDescent="0.2">
      <c r="A2303" s="65"/>
    </row>
    <row r="2304" spans="1:1" s="20" customFormat="1" x14ac:dyDescent="0.2">
      <c r="A2304" s="65"/>
    </row>
    <row r="2305" spans="1:1" s="20" customFormat="1" x14ac:dyDescent="0.2">
      <c r="A2305" s="65"/>
    </row>
    <row r="2306" spans="1:1" s="20" customFormat="1" x14ac:dyDescent="0.2">
      <c r="A2306" s="65"/>
    </row>
    <row r="2307" spans="1:1" s="20" customFormat="1" x14ac:dyDescent="0.2">
      <c r="A2307" s="65"/>
    </row>
    <row r="2308" spans="1:1" s="20" customFormat="1" x14ac:dyDescent="0.2">
      <c r="A2308" s="65"/>
    </row>
    <row r="2309" spans="1:1" s="20" customFormat="1" x14ac:dyDescent="0.2">
      <c r="A2309" s="65"/>
    </row>
    <row r="2310" spans="1:1" s="20" customFormat="1" x14ac:dyDescent="0.2">
      <c r="A2310" s="65"/>
    </row>
    <row r="2311" spans="1:1" s="20" customFormat="1" x14ac:dyDescent="0.2">
      <c r="A2311" s="65"/>
    </row>
    <row r="2312" spans="1:1" s="20" customFormat="1" x14ac:dyDescent="0.2">
      <c r="A2312" s="65"/>
    </row>
    <row r="2313" spans="1:1" s="20" customFormat="1" x14ac:dyDescent="0.2">
      <c r="A2313" s="65"/>
    </row>
    <row r="2314" spans="1:1" s="20" customFormat="1" x14ac:dyDescent="0.2">
      <c r="A2314" s="65"/>
    </row>
    <row r="2315" spans="1:1" s="20" customFormat="1" x14ac:dyDescent="0.2">
      <c r="A2315" s="65"/>
    </row>
    <row r="2316" spans="1:1" s="20" customFormat="1" x14ac:dyDescent="0.2">
      <c r="A2316" s="65"/>
    </row>
    <row r="2317" spans="1:1" s="20" customFormat="1" x14ac:dyDescent="0.2">
      <c r="A2317" s="65"/>
    </row>
    <row r="2318" spans="1:1" s="20" customFormat="1" x14ac:dyDescent="0.2">
      <c r="A2318" s="65"/>
    </row>
    <row r="2319" spans="1:1" s="20" customFormat="1" x14ac:dyDescent="0.2">
      <c r="A2319" s="65"/>
    </row>
    <row r="2320" spans="1:1" s="20" customFormat="1" x14ac:dyDescent="0.2">
      <c r="A2320" s="65"/>
    </row>
    <row r="2321" spans="1:1" s="20" customFormat="1" x14ac:dyDescent="0.2">
      <c r="A2321" s="65"/>
    </row>
    <row r="2322" spans="1:1" s="20" customFormat="1" x14ac:dyDescent="0.2">
      <c r="A2322" s="65"/>
    </row>
    <row r="2323" spans="1:1" s="20" customFormat="1" x14ac:dyDescent="0.2">
      <c r="A2323" s="65"/>
    </row>
    <row r="2324" spans="1:1" s="20" customFormat="1" x14ac:dyDescent="0.2">
      <c r="A2324" s="65"/>
    </row>
    <row r="2325" spans="1:1" s="20" customFormat="1" x14ac:dyDescent="0.2">
      <c r="A2325" s="65"/>
    </row>
    <row r="2326" spans="1:1" s="20" customFormat="1" x14ac:dyDescent="0.2">
      <c r="A2326" s="65"/>
    </row>
    <row r="2327" spans="1:1" s="20" customFormat="1" x14ac:dyDescent="0.2">
      <c r="A2327" s="65"/>
    </row>
    <row r="2328" spans="1:1" s="20" customFormat="1" x14ac:dyDescent="0.2">
      <c r="A2328" s="65"/>
    </row>
    <row r="2329" spans="1:1" s="20" customFormat="1" x14ac:dyDescent="0.2">
      <c r="A2329" s="65"/>
    </row>
    <row r="2330" spans="1:1" s="20" customFormat="1" x14ac:dyDescent="0.2">
      <c r="A2330" s="65"/>
    </row>
    <row r="2331" spans="1:1" s="20" customFormat="1" x14ac:dyDescent="0.2">
      <c r="A2331" s="65"/>
    </row>
    <row r="2332" spans="1:1" s="20" customFormat="1" x14ac:dyDescent="0.2">
      <c r="A2332" s="65"/>
    </row>
    <row r="2333" spans="1:1" s="20" customFormat="1" x14ac:dyDescent="0.2">
      <c r="A2333" s="65"/>
    </row>
    <row r="2334" spans="1:1" s="20" customFormat="1" x14ac:dyDescent="0.2">
      <c r="A2334" s="65"/>
    </row>
    <row r="2335" spans="1:1" s="20" customFormat="1" x14ac:dyDescent="0.2">
      <c r="A2335" s="65"/>
    </row>
    <row r="2336" spans="1:1" s="20" customFormat="1" x14ac:dyDescent="0.2">
      <c r="A2336" s="65"/>
    </row>
    <row r="2337" spans="1:1" s="20" customFormat="1" x14ac:dyDescent="0.2">
      <c r="A2337" s="65"/>
    </row>
    <row r="2338" spans="1:1" s="20" customFormat="1" x14ac:dyDescent="0.2">
      <c r="A2338" s="65"/>
    </row>
    <row r="2339" spans="1:1" s="20" customFormat="1" x14ac:dyDescent="0.2">
      <c r="A2339" s="65"/>
    </row>
    <row r="2340" spans="1:1" s="20" customFormat="1" x14ac:dyDescent="0.2">
      <c r="A2340" s="65"/>
    </row>
    <row r="2341" spans="1:1" s="20" customFormat="1" x14ac:dyDescent="0.2">
      <c r="A2341" s="65"/>
    </row>
    <row r="2342" spans="1:1" s="20" customFormat="1" x14ac:dyDescent="0.2">
      <c r="A2342" s="65"/>
    </row>
    <row r="2343" spans="1:1" s="20" customFormat="1" x14ac:dyDescent="0.2">
      <c r="A2343" s="65"/>
    </row>
    <row r="2344" spans="1:1" s="20" customFormat="1" x14ac:dyDescent="0.2">
      <c r="A2344" s="65"/>
    </row>
    <row r="2345" spans="1:1" s="20" customFormat="1" x14ac:dyDescent="0.2">
      <c r="A2345" s="65"/>
    </row>
    <row r="2346" spans="1:1" s="20" customFormat="1" x14ac:dyDescent="0.2">
      <c r="A2346" s="65"/>
    </row>
    <row r="2347" spans="1:1" s="20" customFormat="1" x14ac:dyDescent="0.2">
      <c r="A2347" s="65"/>
    </row>
    <row r="2348" spans="1:1" s="20" customFormat="1" x14ac:dyDescent="0.2">
      <c r="A2348" s="65"/>
    </row>
    <row r="2349" spans="1:1" s="20" customFormat="1" x14ac:dyDescent="0.2">
      <c r="A2349" s="65"/>
    </row>
    <row r="2350" spans="1:1" s="20" customFormat="1" x14ac:dyDescent="0.2">
      <c r="A2350" s="65"/>
    </row>
    <row r="2351" spans="1:1" s="20" customFormat="1" x14ac:dyDescent="0.2">
      <c r="A2351" s="65"/>
    </row>
    <row r="2352" spans="1:1" s="20" customFormat="1" x14ac:dyDescent="0.2">
      <c r="A2352" s="65"/>
    </row>
    <row r="2353" spans="1:1" s="20" customFormat="1" x14ac:dyDescent="0.2">
      <c r="A2353" s="65"/>
    </row>
    <row r="2354" spans="1:1" s="20" customFormat="1" x14ac:dyDescent="0.2">
      <c r="A2354" s="65"/>
    </row>
    <row r="2355" spans="1:1" s="20" customFormat="1" x14ac:dyDescent="0.2">
      <c r="A2355" s="65"/>
    </row>
    <row r="2356" spans="1:1" s="20" customFormat="1" x14ac:dyDescent="0.2">
      <c r="A2356" s="65"/>
    </row>
    <row r="2357" spans="1:1" s="20" customFormat="1" x14ac:dyDescent="0.2">
      <c r="A2357" s="65"/>
    </row>
    <row r="2358" spans="1:1" s="20" customFormat="1" x14ac:dyDescent="0.2">
      <c r="A2358" s="65"/>
    </row>
    <row r="2359" spans="1:1" s="20" customFormat="1" x14ac:dyDescent="0.2">
      <c r="A2359" s="65"/>
    </row>
    <row r="2360" spans="1:1" s="20" customFormat="1" x14ac:dyDescent="0.2">
      <c r="A2360" s="65"/>
    </row>
    <row r="2361" spans="1:1" s="20" customFormat="1" x14ac:dyDescent="0.2">
      <c r="A2361" s="65"/>
    </row>
    <row r="2362" spans="1:1" s="20" customFormat="1" x14ac:dyDescent="0.2">
      <c r="A2362" s="65"/>
    </row>
    <row r="2363" spans="1:1" s="20" customFormat="1" x14ac:dyDescent="0.2">
      <c r="A2363" s="65"/>
    </row>
    <row r="2364" spans="1:1" s="20" customFormat="1" x14ac:dyDescent="0.2">
      <c r="A2364" s="65"/>
    </row>
    <row r="2365" spans="1:1" s="20" customFormat="1" x14ac:dyDescent="0.2">
      <c r="A2365" s="65"/>
    </row>
    <row r="2366" spans="1:1" s="20" customFormat="1" x14ac:dyDescent="0.2">
      <c r="A2366" s="65"/>
    </row>
    <row r="2367" spans="1:1" s="20" customFormat="1" x14ac:dyDescent="0.2">
      <c r="A2367" s="65"/>
    </row>
    <row r="2368" spans="1:1" s="20" customFormat="1" x14ac:dyDescent="0.2">
      <c r="A2368" s="65"/>
    </row>
    <row r="2369" spans="1:1" s="20" customFormat="1" x14ac:dyDescent="0.2">
      <c r="A2369" s="65"/>
    </row>
    <row r="2370" spans="1:1" s="20" customFormat="1" x14ac:dyDescent="0.2">
      <c r="A2370" s="65"/>
    </row>
    <row r="2371" spans="1:1" s="20" customFormat="1" x14ac:dyDescent="0.2">
      <c r="A2371" s="65"/>
    </row>
    <row r="2372" spans="1:1" s="20" customFormat="1" x14ac:dyDescent="0.2">
      <c r="A2372" s="65"/>
    </row>
    <row r="2373" spans="1:1" s="20" customFormat="1" x14ac:dyDescent="0.2">
      <c r="A2373" s="65"/>
    </row>
    <row r="2374" spans="1:1" s="20" customFormat="1" x14ac:dyDescent="0.2">
      <c r="A2374" s="65"/>
    </row>
    <row r="2375" spans="1:1" s="20" customFormat="1" x14ac:dyDescent="0.2">
      <c r="A2375" s="65"/>
    </row>
    <row r="2376" spans="1:1" s="20" customFormat="1" x14ac:dyDescent="0.2">
      <c r="A2376" s="65"/>
    </row>
    <row r="2377" spans="1:1" s="20" customFormat="1" x14ac:dyDescent="0.2">
      <c r="A2377" s="65"/>
    </row>
    <row r="2378" spans="1:1" s="20" customFormat="1" x14ac:dyDescent="0.2">
      <c r="A2378" s="65"/>
    </row>
    <row r="2379" spans="1:1" s="20" customFormat="1" x14ac:dyDescent="0.2">
      <c r="A2379" s="65"/>
    </row>
    <row r="2380" spans="1:1" s="20" customFormat="1" x14ac:dyDescent="0.2">
      <c r="A2380" s="65"/>
    </row>
    <row r="2381" spans="1:1" s="20" customFormat="1" x14ac:dyDescent="0.2">
      <c r="A2381" s="65"/>
    </row>
    <row r="2382" spans="1:1" s="20" customFormat="1" x14ac:dyDescent="0.2">
      <c r="A2382" s="65"/>
    </row>
    <row r="2383" spans="1:1" s="20" customFormat="1" x14ac:dyDescent="0.2">
      <c r="A2383" s="65"/>
    </row>
    <row r="2384" spans="1:1" s="20" customFormat="1" x14ac:dyDescent="0.2">
      <c r="A2384" s="65"/>
    </row>
    <row r="2385" spans="1:1" s="20" customFormat="1" x14ac:dyDescent="0.2">
      <c r="A2385" s="65"/>
    </row>
    <row r="2386" spans="1:1" s="20" customFormat="1" x14ac:dyDescent="0.2">
      <c r="A2386" s="65"/>
    </row>
    <row r="2387" spans="1:1" s="20" customFormat="1" x14ac:dyDescent="0.2">
      <c r="A2387" s="65"/>
    </row>
    <row r="2388" spans="1:1" s="20" customFormat="1" x14ac:dyDescent="0.2">
      <c r="A2388" s="65"/>
    </row>
    <row r="2389" spans="1:1" s="20" customFormat="1" x14ac:dyDescent="0.2">
      <c r="A2389" s="65"/>
    </row>
    <row r="2390" spans="1:1" s="20" customFormat="1" x14ac:dyDescent="0.2">
      <c r="A2390" s="65"/>
    </row>
    <row r="2391" spans="1:1" s="20" customFormat="1" x14ac:dyDescent="0.2">
      <c r="A2391" s="65"/>
    </row>
    <row r="2392" spans="1:1" s="20" customFormat="1" x14ac:dyDescent="0.2">
      <c r="A2392" s="65"/>
    </row>
    <row r="2393" spans="1:1" s="20" customFormat="1" x14ac:dyDescent="0.2">
      <c r="A2393" s="65"/>
    </row>
    <row r="2394" spans="1:1" s="20" customFormat="1" x14ac:dyDescent="0.2">
      <c r="A2394" s="65"/>
    </row>
    <row r="2395" spans="1:1" s="20" customFormat="1" x14ac:dyDescent="0.2">
      <c r="A2395" s="65"/>
    </row>
    <row r="2396" spans="1:1" s="20" customFormat="1" x14ac:dyDescent="0.2">
      <c r="A2396" s="65"/>
    </row>
    <row r="2397" spans="1:1" s="20" customFormat="1" x14ac:dyDescent="0.2">
      <c r="A2397" s="65"/>
    </row>
    <row r="2398" spans="1:1" s="20" customFormat="1" x14ac:dyDescent="0.2">
      <c r="A2398" s="65"/>
    </row>
    <row r="2399" spans="1:1" s="20" customFormat="1" x14ac:dyDescent="0.2">
      <c r="A2399" s="65"/>
    </row>
    <row r="2400" spans="1:1" s="20" customFormat="1" x14ac:dyDescent="0.2">
      <c r="A2400" s="65"/>
    </row>
    <row r="2401" spans="1:1" s="20" customFormat="1" x14ac:dyDescent="0.2">
      <c r="A2401" s="65"/>
    </row>
    <row r="2402" spans="1:1" s="20" customFormat="1" x14ac:dyDescent="0.2">
      <c r="A2402" s="65"/>
    </row>
    <row r="2403" spans="1:1" s="20" customFormat="1" x14ac:dyDescent="0.2">
      <c r="A2403" s="65"/>
    </row>
    <row r="2404" spans="1:1" s="20" customFormat="1" x14ac:dyDescent="0.2">
      <c r="A2404" s="65"/>
    </row>
    <row r="2405" spans="1:1" s="20" customFormat="1" x14ac:dyDescent="0.2">
      <c r="A2405" s="65"/>
    </row>
    <row r="2406" spans="1:1" s="20" customFormat="1" x14ac:dyDescent="0.2">
      <c r="A2406" s="65"/>
    </row>
    <row r="2407" spans="1:1" s="20" customFormat="1" x14ac:dyDescent="0.2">
      <c r="A2407" s="65"/>
    </row>
    <row r="2408" spans="1:1" s="20" customFormat="1" x14ac:dyDescent="0.2">
      <c r="A2408" s="65"/>
    </row>
    <row r="2409" spans="1:1" s="20" customFormat="1" x14ac:dyDescent="0.2">
      <c r="A2409" s="65"/>
    </row>
    <row r="2410" spans="1:1" s="20" customFormat="1" x14ac:dyDescent="0.2">
      <c r="A2410" s="65"/>
    </row>
    <row r="2411" spans="1:1" s="20" customFormat="1" x14ac:dyDescent="0.2">
      <c r="A2411" s="65"/>
    </row>
    <row r="2412" spans="1:1" s="20" customFormat="1" x14ac:dyDescent="0.2">
      <c r="A2412" s="65"/>
    </row>
    <row r="2413" spans="1:1" s="20" customFormat="1" x14ac:dyDescent="0.2">
      <c r="A2413" s="65"/>
    </row>
    <row r="2414" spans="1:1" s="20" customFormat="1" x14ac:dyDescent="0.2">
      <c r="A2414" s="65"/>
    </row>
    <row r="2415" spans="1:1" s="20" customFormat="1" x14ac:dyDescent="0.2">
      <c r="A2415" s="65"/>
    </row>
    <row r="2416" spans="1:1" s="20" customFormat="1" x14ac:dyDescent="0.2">
      <c r="A2416" s="65"/>
    </row>
    <row r="2417" spans="1:1" s="20" customFormat="1" x14ac:dyDescent="0.2">
      <c r="A2417" s="65"/>
    </row>
    <row r="2418" spans="1:1" s="20" customFormat="1" x14ac:dyDescent="0.2">
      <c r="A2418" s="65"/>
    </row>
    <row r="2419" spans="1:1" s="20" customFormat="1" x14ac:dyDescent="0.2">
      <c r="A2419" s="65"/>
    </row>
    <row r="2420" spans="1:1" s="20" customFormat="1" x14ac:dyDescent="0.2">
      <c r="A2420" s="65"/>
    </row>
    <row r="2421" spans="1:1" s="20" customFormat="1" x14ac:dyDescent="0.2">
      <c r="A2421" s="65"/>
    </row>
    <row r="2422" spans="1:1" s="20" customFormat="1" x14ac:dyDescent="0.2">
      <c r="A2422" s="65"/>
    </row>
    <row r="2423" spans="1:1" s="20" customFormat="1" x14ac:dyDescent="0.2">
      <c r="A2423" s="65"/>
    </row>
    <row r="2424" spans="1:1" s="20" customFormat="1" x14ac:dyDescent="0.2">
      <c r="A2424" s="65"/>
    </row>
    <row r="2425" spans="1:1" s="20" customFormat="1" x14ac:dyDescent="0.2">
      <c r="A2425" s="65"/>
    </row>
    <row r="2426" spans="1:1" s="20" customFormat="1" x14ac:dyDescent="0.2">
      <c r="A2426" s="65"/>
    </row>
    <row r="2427" spans="1:1" s="20" customFormat="1" x14ac:dyDescent="0.2">
      <c r="A2427" s="65"/>
    </row>
    <row r="2428" spans="1:1" s="20" customFormat="1" x14ac:dyDescent="0.2">
      <c r="A2428" s="65"/>
    </row>
    <row r="2429" spans="1:1" s="20" customFormat="1" x14ac:dyDescent="0.2">
      <c r="A2429" s="65"/>
    </row>
    <row r="2430" spans="1:1" s="20" customFormat="1" x14ac:dyDescent="0.2">
      <c r="A2430" s="65"/>
    </row>
    <row r="2431" spans="1:1" s="20" customFormat="1" x14ac:dyDescent="0.2">
      <c r="A2431" s="65"/>
    </row>
    <row r="2432" spans="1:1" s="20" customFormat="1" x14ac:dyDescent="0.2">
      <c r="A2432" s="65"/>
    </row>
    <row r="2433" spans="1:1" s="20" customFormat="1" x14ac:dyDescent="0.2">
      <c r="A2433" s="65"/>
    </row>
    <row r="2434" spans="1:1" s="20" customFormat="1" x14ac:dyDescent="0.2">
      <c r="A2434" s="65"/>
    </row>
    <row r="2435" spans="1:1" s="20" customFormat="1" x14ac:dyDescent="0.2">
      <c r="A2435" s="65"/>
    </row>
    <row r="2436" spans="1:1" s="20" customFormat="1" x14ac:dyDescent="0.2">
      <c r="A2436" s="65"/>
    </row>
    <row r="2437" spans="1:1" s="20" customFormat="1" x14ac:dyDescent="0.2">
      <c r="A2437" s="65"/>
    </row>
    <row r="2438" spans="1:1" s="20" customFormat="1" x14ac:dyDescent="0.2">
      <c r="A2438" s="65"/>
    </row>
    <row r="2439" spans="1:1" s="20" customFormat="1" x14ac:dyDescent="0.2">
      <c r="A2439" s="65"/>
    </row>
    <row r="2440" spans="1:1" s="20" customFormat="1" x14ac:dyDescent="0.2">
      <c r="A2440" s="65"/>
    </row>
    <row r="2441" spans="1:1" s="20" customFormat="1" x14ac:dyDescent="0.2">
      <c r="A2441" s="65"/>
    </row>
    <row r="2442" spans="1:1" s="20" customFormat="1" x14ac:dyDescent="0.2">
      <c r="A2442" s="65"/>
    </row>
    <row r="2443" spans="1:1" s="20" customFormat="1" x14ac:dyDescent="0.2">
      <c r="A2443" s="65"/>
    </row>
    <row r="2444" spans="1:1" s="20" customFormat="1" x14ac:dyDescent="0.2">
      <c r="A2444" s="65"/>
    </row>
    <row r="2445" spans="1:1" s="20" customFormat="1" x14ac:dyDescent="0.2">
      <c r="A2445" s="65"/>
    </row>
    <row r="2446" spans="1:1" s="20" customFormat="1" x14ac:dyDescent="0.2">
      <c r="A2446" s="65"/>
    </row>
    <row r="2447" spans="1:1" s="20" customFormat="1" x14ac:dyDescent="0.2">
      <c r="A2447" s="65"/>
    </row>
    <row r="2448" spans="1:1" s="20" customFormat="1" x14ac:dyDescent="0.2">
      <c r="A2448" s="65"/>
    </row>
    <row r="2449" spans="1:1" s="20" customFormat="1" x14ac:dyDescent="0.2">
      <c r="A2449" s="65"/>
    </row>
    <row r="2450" spans="1:1" s="20" customFormat="1" x14ac:dyDescent="0.2">
      <c r="A2450" s="65"/>
    </row>
    <row r="2451" spans="1:1" s="20" customFormat="1" x14ac:dyDescent="0.2">
      <c r="A2451" s="65"/>
    </row>
    <row r="2452" spans="1:1" s="20" customFormat="1" x14ac:dyDescent="0.2">
      <c r="A2452" s="65"/>
    </row>
    <row r="2453" spans="1:1" s="20" customFormat="1" x14ac:dyDescent="0.2">
      <c r="A2453" s="65"/>
    </row>
    <row r="2454" spans="1:1" s="20" customFormat="1" x14ac:dyDescent="0.2">
      <c r="A2454" s="65"/>
    </row>
    <row r="2455" spans="1:1" s="20" customFormat="1" x14ac:dyDescent="0.2">
      <c r="A2455" s="65"/>
    </row>
    <row r="2456" spans="1:1" s="20" customFormat="1" x14ac:dyDescent="0.2">
      <c r="A2456" s="65"/>
    </row>
    <row r="2457" spans="1:1" s="20" customFormat="1" x14ac:dyDescent="0.2">
      <c r="A2457" s="65"/>
    </row>
    <row r="2458" spans="1:1" s="20" customFormat="1" x14ac:dyDescent="0.2">
      <c r="A2458" s="65"/>
    </row>
    <row r="2459" spans="1:1" s="20" customFormat="1" x14ac:dyDescent="0.2">
      <c r="A2459" s="65"/>
    </row>
    <row r="2460" spans="1:1" s="20" customFormat="1" x14ac:dyDescent="0.2">
      <c r="A2460" s="65"/>
    </row>
    <row r="2461" spans="1:1" s="20" customFormat="1" x14ac:dyDescent="0.2">
      <c r="A2461" s="65"/>
    </row>
    <row r="2462" spans="1:1" s="20" customFormat="1" x14ac:dyDescent="0.2">
      <c r="A2462" s="65"/>
    </row>
    <row r="2463" spans="1:1" s="20" customFormat="1" x14ac:dyDescent="0.2">
      <c r="A2463" s="65"/>
    </row>
    <row r="2464" spans="1:1" s="20" customFormat="1" x14ac:dyDescent="0.2">
      <c r="A2464" s="65"/>
    </row>
    <row r="2465" spans="1:1" s="20" customFormat="1" x14ac:dyDescent="0.2">
      <c r="A2465" s="65"/>
    </row>
    <row r="2466" spans="1:1" s="20" customFormat="1" x14ac:dyDescent="0.2">
      <c r="A2466" s="65"/>
    </row>
    <row r="2467" spans="1:1" s="20" customFormat="1" x14ac:dyDescent="0.2">
      <c r="A2467" s="65"/>
    </row>
    <row r="2468" spans="1:1" s="20" customFormat="1" x14ac:dyDescent="0.2">
      <c r="A2468" s="65"/>
    </row>
    <row r="2469" spans="1:1" s="20" customFormat="1" x14ac:dyDescent="0.2">
      <c r="A2469" s="65"/>
    </row>
    <row r="2470" spans="1:1" s="20" customFormat="1" x14ac:dyDescent="0.2">
      <c r="A2470" s="65"/>
    </row>
    <row r="2471" spans="1:1" s="20" customFormat="1" x14ac:dyDescent="0.2">
      <c r="A2471" s="65"/>
    </row>
    <row r="2472" spans="1:1" s="20" customFormat="1" x14ac:dyDescent="0.2">
      <c r="A2472" s="65"/>
    </row>
    <row r="2473" spans="1:1" s="20" customFormat="1" x14ac:dyDescent="0.2">
      <c r="A2473" s="65"/>
    </row>
    <row r="2474" spans="1:1" s="20" customFormat="1" x14ac:dyDescent="0.2">
      <c r="A2474" s="65"/>
    </row>
    <row r="2475" spans="1:1" s="20" customFormat="1" x14ac:dyDescent="0.2">
      <c r="A2475" s="65"/>
    </row>
    <row r="2476" spans="1:1" s="20" customFormat="1" x14ac:dyDescent="0.2">
      <c r="A2476" s="65"/>
    </row>
    <row r="2477" spans="1:1" s="20" customFormat="1" x14ac:dyDescent="0.2">
      <c r="A2477" s="65"/>
    </row>
    <row r="2478" spans="1:1" s="20" customFormat="1" x14ac:dyDescent="0.2">
      <c r="A2478" s="65"/>
    </row>
    <row r="2479" spans="1:1" s="20" customFormat="1" x14ac:dyDescent="0.2">
      <c r="A2479" s="65"/>
    </row>
    <row r="2480" spans="1:1" s="20" customFormat="1" x14ac:dyDescent="0.2">
      <c r="A2480" s="65"/>
    </row>
    <row r="2481" spans="1:1" s="20" customFormat="1" x14ac:dyDescent="0.2">
      <c r="A2481" s="65"/>
    </row>
    <row r="2482" spans="1:1" s="20" customFormat="1" x14ac:dyDescent="0.2">
      <c r="A2482" s="65"/>
    </row>
    <row r="2483" spans="1:1" s="20" customFormat="1" x14ac:dyDescent="0.2">
      <c r="A2483" s="65"/>
    </row>
    <row r="2484" spans="1:1" s="20" customFormat="1" x14ac:dyDescent="0.2">
      <c r="A2484" s="65"/>
    </row>
    <row r="2485" spans="1:1" s="20" customFormat="1" x14ac:dyDescent="0.2">
      <c r="A2485" s="65"/>
    </row>
    <row r="2486" spans="1:1" s="20" customFormat="1" x14ac:dyDescent="0.2">
      <c r="A2486" s="65"/>
    </row>
    <row r="2487" spans="1:1" s="20" customFormat="1" x14ac:dyDescent="0.2">
      <c r="A2487" s="65"/>
    </row>
    <row r="2488" spans="1:1" s="20" customFormat="1" x14ac:dyDescent="0.2">
      <c r="A2488" s="65"/>
    </row>
    <row r="2489" spans="1:1" s="20" customFormat="1" x14ac:dyDescent="0.2">
      <c r="A2489" s="65"/>
    </row>
    <row r="2490" spans="1:1" s="20" customFormat="1" x14ac:dyDescent="0.2">
      <c r="A2490" s="65"/>
    </row>
    <row r="2491" spans="1:1" s="20" customFormat="1" x14ac:dyDescent="0.2">
      <c r="A2491" s="65"/>
    </row>
    <row r="2492" spans="1:1" s="20" customFormat="1" x14ac:dyDescent="0.2">
      <c r="A2492" s="65"/>
    </row>
    <row r="2493" spans="1:1" s="20" customFormat="1" x14ac:dyDescent="0.2">
      <c r="A2493" s="65"/>
    </row>
    <row r="2494" spans="1:1" s="20" customFormat="1" x14ac:dyDescent="0.2">
      <c r="A2494" s="65"/>
    </row>
    <row r="2495" spans="1:1" s="20" customFormat="1" x14ac:dyDescent="0.2">
      <c r="A2495" s="65"/>
    </row>
    <row r="2496" spans="1:1" s="20" customFormat="1" x14ac:dyDescent="0.2">
      <c r="A2496" s="65"/>
    </row>
    <row r="2497" spans="1:1" s="20" customFormat="1" x14ac:dyDescent="0.2">
      <c r="A2497" s="65"/>
    </row>
    <row r="2498" spans="1:1" s="20" customFormat="1" x14ac:dyDescent="0.2">
      <c r="A2498" s="65"/>
    </row>
    <row r="2499" spans="1:1" s="20" customFormat="1" x14ac:dyDescent="0.2">
      <c r="A2499" s="65"/>
    </row>
    <row r="2500" spans="1:1" s="20" customFormat="1" x14ac:dyDescent="0.2">
      <c r="A2500" s="65"/>
    </row>
    <row r="2501" spans="1:1" s="20" customFormat="1" x14ac:dyDescent="0.2">
      <c r="A2501" s="65"/>
    </row>
    <row r="2502" spans="1:1" s="20" customFormat="1" x14ac:dyDescent="0.2">
      <c r="A2502" s="65"/>
    </row>
    <row r="2503" spans="1:1" s="20" customFormat="1" x14ac:dyDescent="0.2">
      <c r="A2503" s="65"/>
    </row>
    <row r="2504" spans="1:1" s="20" customFormat="1" x14ac:dyDescent="0.2">
      <c r="A2504" s="65"/>
    </row>
    <row r="2505" spans="1:1" s="20" customFormat="1" x14ac:dyDescent="0.2">
      <c r="A2505" s="65"/>
    </row>
    <row r="2506" spans="1:1" s="20" customFormat="1" x14ac:dyDescent="0.2">
      <c r="A2506" s="65"/>
    </row>
    <row r="2507" spans="1:1" s="20" customFormat="1" x14ac:dyDescent="0.2">
      <c r="A2507" s="65"/>
    </row>
    <row r="2508" spans="1:1" s="20" customFormat="1" x14ac:dyDescent="0.2">
      <c r="A2508" s="65"/>
    </row>
    <row r="2509" spans="1:1" s="20" customFormat="1" x14ac:dyDescent="0.2">
      <c r="A2509" s="65"/>
    </row>
    <row r="2510" spans="1:1" s="20" customFormat="1" x14ac:dyDescent="0.2">
      <c r="A2510" s="65"/>
    </row>
    <row r="2511" spans="1:1" s="20" customFormat="1" x14ac:dyDescent="0.2">
      <c r="A2511" s="65"/>
    </row>
    <row r="2512" spans="1:1" s="20" customFormat="1" x14ac:dyDescent="0.2">
      <c r="A2512" s="65"/>
    </row>
    <row r="2513" spans="1:1" s="20" customFormat="1" x14ac:dyDescent="0.2">
      <c r="A2513" s="65"/>
    </row>
    <row r="2514" spans="1:1" s="20" customFormat="1" x14ac:dyDescent="0.2">
      <c r="A2514" s="65"/>
    </row>
    <row r="2515" spans="1:1" s="20" customFormat="1" x14ac:dyDescent="0.2">
      <c r="A2515" s="65"/>
    </row>
    <row r="2516" spans="1:1" s="20" customFormat="1" x14ac:dyDescent="0.2">
      <c r="A2516" s="65"/>
    </row>
    <row r="2517" spans="1:1" s="20" customFormat="1" x14ac:dyDescent="0.2">
      <c r="A2517" s="65"/>
    </row>
    <row r="2518" spans="1:1" s="20" customFormat="1" x14ac:dyDescent="0.2">
      <c r="A2518" s="65"/>
    </row>
    <row r="2519" spans="1:1" s="20" customFormat="1" x14ac:dyDescent="0.2">
      <c r="A2519" s="65"/>
    </row>
    <row r="2520" spans="1:1" s="20" customFormat="1" x14ac:dyDescent="0.2">
      <c r="A2520" s="65"/>
    </row>
    <row r="2521" spans="1:1" s="20" customFormat="1" x14ac:dyDescent="0.2">
      <c r="A2521" s="65"/>
    </row>
    <row r="2522" spans="1:1" s="20" customFormat="1" x14ac:dyDescent="0.2">
      <c r="A2522" s="65"/>
    </row>
    <row r="2523" spans="1:1" s="20" customFormat="1" x14ac:dyDescent="0.2">
      <c r="A2523" s="65"/>
    </row>
    <row r="2524" spans="1:1" s="20" customFormat="1" x14ac:dyDescent="0.2">
      <c r="A2524" s="65"/>
    </row>
    <row r="2525" spans="1:1" s="20" customFormat="1" x14ac:dyDescent="0.2">
      <c r="A2525" s="65"/>
    </row>
    <row r="2526" spans="1:1" s="20" customFormat="1" x14ac:dyDescent="0.2">
      <c r="A2526" s="65"/>
    </row>
    <row r="2527" spans="1:1" s="20" customFormat="1" x14ac:dyDescent="0.2">
      <c r="A2527" s="65"/>
    </row>
    <row r="2528" spans="1:1" s="20" customFormat="1" x14ac:dyDescent="0.2">
      <c r="A2528" s="65"/>
    </row>
    <row r="2529" spans="1:1" s="20" customFormat="1" x14ac:dyDescent="0.2">
      <c r="A2529" s="65"/>
    </row>
    <row r="2530" spans="1:1" s="20" customFormat="1" x14ac:dyDescent="0.2">
      <c r="A2530" s="65"/>
    </row>
    <row r="2531" spans="1:1" s="20" customFormat="1" x14ac:dyDescent="0.2">
      <c r="A2531" s="65"/>
    </row>
    <row r="2532" spans="1:1" s="20" customFormat="1" x14ac:dyDescent="0.2">
      <c r="A2532" s="65"/>
    </row>
    <row r="2533" spans="1:1" s="20" customFormat="1" x14ac:dyDescent="0.2">
      <c r="A2533" s="65"/>
    </row>
    <row r="2534" spans="1:1" s="20" customFormat="1" x14ac:dyDescent="0.2">
      <c r="A2534" s="65"/>
    </row>
    <row r="2535" spans="1:1" s="20" customFormat="1" x14ac:dyDescent="0.2">
      <c r="A2535" s="65"/>
    </row>
    <row r="2536" spans="1:1" s="20" customFormat="1" x14ac:dyDescent="0.2">
      <c r="A2536" s="65"/>
    </row>
    <row r="2537" spans="1:1" s="20" customFormat="1" x14ac:dyDescent="0.2">
      <c r="A2537" s="65"/>
    </row>
    <row r="2538" spans="1:1" s="20" customFormat="1" x14ac:dyDescent="0.2">
      <c r="A2538" s="65"/>
    </row>
    <row r="2539" spans="1:1" s="20" customFormat="1" x14ac:dyDescent="0.2">
      <c r="A2539" s="65"/>
    </row>
    <row r="2540" spans="1:1" s="20" customFormat="1" x14ac:dyDescent="0.2">
      <c r="A2540" s="65"/>
    </row>
    <row r="2541" spans="1:1" s="20" customFormat="1" x14ac:dyDescent="0.2">
      <c r="A2541" s="65"/>
    </row>
    <row r="2542" spans="1:1" s="20" customFormat="1" x14ac:dyDescent="0.2">
      <c r="A2542" s="65"/>
    </row>
    <row r="2543" spans="1:1" s="20" customFormat="1" x14ac:dyDescent="0.2">
      <c r="A2543" s="65"/>
    </row>
    <row r="2544" spans="1:1" s="20" customFormat="1" x14ac:dyDescent="0.2">
      <c r="A2544" s="65"/>
    </row>
    <row r="2545" spans="1:1" s="20" customFormat="1" x14ac:dyDescent="0.2">
      <c r="A2545" s="65"/>
    </row>
    <row r="2546" spans="1:1" s="20" customFormat="1" x14ac:dyDescent="0.2">
      <c r="A2546" s="65"/>
    </row>
    <row r="2547" spans="1:1" s="20" customFormat="1" x14ac:dyDescent="0.2">
      <c r="A2547" s="65"/>
    </row>
    <row r="2548" spans="1:1" s="20" customFormat="1" x14ac:dyDescent="0.2">
      <c r="A2548" s="65"/>
    </row>
    <row r="2549" spans="1:1" s="20" customFormat="1" x14ac:dyDescent="0.2">
      <c r="A2549" s="65"/>
    </row>
    <row r="2550" spans="1:1" s="20" customFormat="1" x14ac:dyDescent="0.2">
      <c r="A2550" s="65"/>
    </row>
    <row r="2551" spans="1:1" s="20" customFormat="1" x14ac:dyDescent="0.2">
      <c r="A2551" s="65"/>
    </row>
    <row r="2552" spans="1:1" s="20" customFormat="1" x14ac:dyDescent="0.2">
      <c r="A2552" s="65"/>
    </row>
    <row r="2553" spans="1:1" s="20" customFormat="1" x14ac:dyDescent="0.2">
      <c r="A2553" s="65"/>
    </row>
    <row r="2554" spans="1:1" s="20" customFormat="1" x14ac:dyDescent="0.2">
      <c r="A2554" s="65"/>
    </row>
    <row r="2555" spans="1:1" s="20" customFormat="1" x14ac:dyDescent="0.2">
      <c r="A2555" s="65"/>
    </row>
    <row r="2556" spans="1:1" s="20" customFormat="1" x14ac:dyDescent="0.2">
      <c r="A2556" s="65"/>
    </row>
    <row r="2557" spans="1:1" s="20" customFormat="1" x14ac:dyDescent="0.2">
      <c r="A2557" s="65"/>
    </row>
    <row r="2558" spans="1:1" s="20" customFormat="1" x14ac:dyDescent="0.2">
      <c r="A2558" s="65"/>
    </row>
    <row r="2559" spans="1:1" s="20" customFormat="1" x14ac:dyDescent="0.2">
      <c r="A2559" s="65"/>
    </row>
    <row r="2560" spans="1:1" s="20" customFormat="1" x14ac:dyDescent="0.2">
      <c r="A2560" s="65"/>
    </row>
    <row r="2561" spans="1:1" s="20" customFormat="1" x14ac:dyDescent="0.2">
      <c r="A2561" s="65"/>
    </row>
    <row r="2562" spans="1:1" s="20" customFormat="1" x14ac:dyDescent="0.2">
      <c r="A2562" s="65"/>
    </row>
    <row r="2563" spans="1:1" s="20" customFormat="1" x14ac:dyDescent="0.2">
      <c r="A2563" s="65"/>
    </row>
    <row r="2564" spans="1:1" s="20" customFormat="1" x14ac:dyDescent="0.2">
      <c r="A2564" s="65"/>
    </row>
    <row r="2565" spans="1:1" s="20" customFormat="1" x14ac:dyDescent="0.2">
      <c r="A2565" s="65"/>
    </row>
    <row r="2566" spans="1:1" s="20" customFormat="1" x14ac:dyDescent="0.2">
      <c r="A2566" s="65"/>
    </row>
    <row r="2567" spans="1:1" s="20" customFormat="1" x14ac:dyDescent="0.2">
      <c r="A2567" s="65"/>
    </row>
    <row r="2568" spans="1:1" s="20" customFormat="1" x14ac:dyDescent="0.2">
      <c r="A2568" s="65"/>
    </row>
    <row r="2569" spans="1:1" s="20" customFormat="1" x14ac:dyDescent="0.2">
      <c r="A2569" s="65"/>
    </row>
    <row r="2570" spans="1:1" s="20" customFormat="1" x14ac:dyDescent="0.2">
      <c r="A2570" s="65"/>
    </row>
    <row r="2571" spans="1:1" s="20" customFormat="1" x14ac:dyDescent="0.2">
      <c r="A2571" s="65"/>
    </row>
    <row r="2572" spans="1:1" s="20" customFormat="1" x14ac:dyDescent="0.2">
      <c r="A2572" s="65"/>
    </row>
    <row r="2573" spans="1:1" s="20" customFormat="1" x14ac:dyDescent="0.2">
      <c r="A2573" s="65"/>
    </row>
    <row r="2574" spans="1:1" s="20" customFormat="1" x14ac:dyDescent="0.2">
      <c r="A2574" s="65"/>
    </row>
    <row r="2575" spans="1:1" s="20" customFormat="1" x14ac:dyDescent="0.2">
      <c r="A2575" s="65"/>
    </row>
    <row r="2576" spans="1:1" s="20" customFormat="1" x14ac:dyDescent="0.2">
      <c r="A2576" s="65"/>
    </row>
    <row r="2577" spans="1:1" s="20" customFormat="1" x14ac:dyDescent="0.2">
      <c r="A2577" s="65"/>
    </row>
    <row r="2578" spans="1:1" s="20" customFormat="1" x14ac:dyDescent="0.2">
      <c r="A2578" s="65"/>
    </row>
    <row r="2579" spans="1:1" s="20" customFormat="1" x14ac:dyDescent="0.2">
      <c r="A2579" s="65"/>
    </row>
    <row r="2580" spans="1:1" s="20" customFormat="1" x14ac:dyDescent="0.2">
      <c r="A2580" s="65"/>
    </row>
    <row r="2581" spans="1:1" s="20" customFormat="1" x14ac:dyDescent="0.2">
      <c r="A2581" s="65"/>
    </row>
    <row r="2582" spans="1:1" s="20" customFormat="1" x14ac:dyDescent="0.2">
      <c r="A2582" s="65"/>
    </row>
    <row r="2583" spans="1:1" s="20" customFormat="1" x14ac:dyDescent="0.2">
      <c r="A2583" s="65"/>
    </row>
    <row r="2584" spans="1:1" s="20" customFormat="1" x14ac:dyDescent="0.2">
      <c r="A2584" s="65"/>
    </row>
    <row r="2585" spans="1:1" s="20" customFormat="1" x14ac:dyDescent="0.2">
      <c r="A2585" s="65"/>
    </row>
    <row r="2586" spans="1:1" s="20" customFormat="1" x14ac:dyDescent="0.2">
      <c r="A2586" s="65"/>
    </row>
    <row r="2587" spans="1:1" s="20" customFormat="1" x14ac:dyDescent="0.2">
      <c r="A2587" s="65"/>
    </row>
    <row r="2588" spans="1:1" s="20" customFormat="1" x14ac:dyDescent="0.2">
      <c r="A2588" s="65"/>
    </row>
    <row r="2589" spans="1:1" s="20" customFormat="1" x14ac:dyDescent="0.2">
      <c r="A2589" s="65"/>
    </row>
    <row r="2590" spans="1:1" s="20" customFormat="1" x14ac:dyDescent="0.2">
      <c r="A2590" s="65"/>
    </row>
    <row r="2591" spans="1:1" s="20" customFormat="1" x14ac:dyDescent="0.2">
      <c r="A2591" s="65"/>
    </row>
    <row r="2592" spans="1:1" s="20" customFormat="1" x14ac:dyDescent="0.2">
      <c r="A2592" s="65"/>
    </row>
    <row r="2593" spans="1:1" s="20" customFormat="1" x14ac:dyDescent="0.2">
      <c r="A2593" s="65"/>
    </row>
    <row r="2594" spans="1:1" s="20" customFormat="1" x14ac:dyDescent="0.2">
      <c r="A2594" s="65"/>
    </row>
    <row r="2595" spans="1:1" s="20" customFormat="1" x14ac:dyDescent="0.2">
      <c r="A2595" s="65"/>
    </row>
    <row r="2596" spans="1:1" s="20" customFormat="1" x14ac:dyDescent="0.2">
      <c r="A2596" s="65"/>
    </row>
    <row r="2597" spans="1:1" s="20" customFormat="1" x14ac:dyDescent="0.2">
      <c r="A2597" s="65"/>
    </row>
    <row r="2598" spans="1:1" s="20" customFormat="1" x14ac:dyDescent="0.2">
      <c r="A2598" s="65"/>
    </row>
    <row r="2599" spans="1:1" s="20" customFormat="1" x14ac:dyDescent="0.2">
      <c r="A2599" s="65"/>
    </row>
    <row r="2600" spans="1:1" s="20" customFormat="1" x14ac:dyDescent="0.2">
      <c r="A2600" s="65"/>
    </row>
    <row r="2601" spans="1:1" s="20" customFormat="1" x14ac:dyDescent="0.2">
      <c r="A2601" s="65"/>
    </row>
    <row r="2602" spans="1:1" s="20" customFormat="1" x14ac:dyDescent="0.2">
      <c r="A2602" s="65"/>
    </row>
    <row r="2603" spans="1:1" s="20" customFormat="1" x14ac:dyDescent="0.2">
      <c r="A2603" s="65"/>
    </row>
    <row r="2604" spans="1:1" s="20" customFormat="1" x14ac:dyDescent="0.2">
      <c r="A2604" s="65"/>
    </row>
    <row r="2605" spans="1:1" s="20" customFormat="1" x14ac:dyDescent="0.2">
      <c r="A2605" s="65"/>
    </row>
    <row r="2606" spans="1:1" s="20" customFormat="1" x14ac:dyDescent="0.2">
      <c r="A2606" s="65"/>
    </row>
    <row r="2607" spans="1:1" s="20" customFormat="1" x14ac:dyDescent="0.2">
      <c r="A2607" s="65"/>
    </row>
    <row r="2608" spans="1:1" s="20" customFormat="1" x14ac:dyDescent="0.2">
      <c r="A2608" s="65"/>
    </row>
    <row r="2609" spans="1:1" s="20" customFormat="1" x14ac:dyDescent="0.2">
      <c r="A2609" s="65"/>
    </row>
    <row r="2610" spans="1:1" s="20" customFormat="1" x14ac:dyDescent="0.2">
      <c r="A2610" s="65"/>
    </row>
    <row r="2611" spans="1:1" s="20" customFormat="1" x14ac:dyDescent="0.2">
      <c r="A2611" s="65"/>
    </row>
    <row r="2612" spans="1:1" s="20" customFormat="1" x14ac:dyDescent="0.2">
      <c r="A2612" s="65"/>
    </row>
    <row r="2613" spans="1:1" s="20" customFormat="1" x14ac:dyDescent="0.2">
      <c r="A2613" s="65"/>
    </row>
    <row r="2614" spans="1:1" s="20" customFormat="1" x14ac:dyDescent="0.2">
      <c r="A2614" s="65"/>
    </row>
    <row r="2615" spans="1:1" s="20" customFormat="1" x14ac:dyDescent="0.2">
      <c r="A2615" s="65"/>
    </row>
    <row r="2616" spans="1:1" s="20" customFormat="1" x14ac:dyDescent="0.2">
      <c r="A2616" s="65"/>
    </row>
    <row r="2617" spans="1:1" s="20" customFormat="1" x14ac:dyDescent="0.2">
      <c r="A2617" s="65"/>
    </row>
    <row r="2618" spans="1:1" s="20" customFormat="1" x14ac:dyDescent="0.2">
      <c r="A2618" s="65"/>
    </row>
    <row r="2619" spans="1:1" s="20" customFormat="1" x14ac:dyDescent="0.2">
      <c r="A2619" s="65"/>
    </row>
    <row r="2620" spans="1:1" s="20" customFormat="1" x14ac:dyDescent="0.2">
      <c r="A2620" s="65"/>
    </row>
    <row r="2621" spans="1:1" s="20" customFormat="1" x14ac:dyDescent="0.2">
      <c r="A2621" s="65"/>
    </row>
    <row r="2622" spans="1:1" s="20" customFormat="1" x14ac:dyDescent="0.2">
      <c r="A2622" s="65"/>
    </row>
    <row r="2623" spans="1:1" s="20" customFormat="1" x14ac:dyDescent="0.2">
      <c r="A2623" s="65"/>
    </row>
    <row r="2624" spans="1:1" s="20" customFormat="1" x14ac:dyDescent="0.2">
      <c r="A2624" s="65"/>
    </row>
    <row r="2625" spans="1:1" s="20" customFormat="1" x14ac:dyDescent="0.2">
      <c r="A2625" s="65"/>
    </row>
    <row r="2626" spans="1:1" s="20" customFormat="1" x14ac:dyDescent="0.2">
      <c r="A2626" s="65"/>
    </row>
    <row r="2627" spans="1:1" s="20" customFormat="1" x14ac:dyDescent="0.2">
      <c r="A2627" s="65"/>
    </row>
    <row r="2628" spans="1:1" s="20" customFormat="1" x14ac:dyDescent="0.2">
      <c r="A2628" s="65"/>
    </row>
    <row r="2629" spans="1:1" s="20" customFormat="1" x14ac:dyDescent="0.2">
      <c r="A2629" s="65"/>
    </row>
    <row r="2630" spans="1:1" s="20" customFormat="1" x14ac:dyDescent="0.2">
      <c r="A2630" s="65"/>
    </row>
    <row r="2631" spans="1:1" s="20" customFormat="1" x14ac:dyDescent="0.2">
      <c r="A2631" s="65"/>
    </row>
    <row r="2632" spans="1:1" s="20" customFormat="1" x14ac:dyDescent="0.2">
      <c r="A2632" s="65"/>
    </row>
    <row r="2633" spans="1:1" s="20" customFormat="1" x14ac:dyDescent="0.2">
      <c r="A2633" s="65"/>
    </row>
    <row r="2634" spans="1:1" s="20" customFormat="1" x14ac:dyDescent="0.2">
      <c r="A2634" s="65"/>
    </row>
    <row r="2635" spans="1:1" s="20" customFormat="1" x14ac:dyDescent="0.2">
      <c r="A2635" s="65"/>
    </row>
    <row r="2636" spans="1:1" s="20" customFormat="1" x14ac:dyDescent="0.2">
      <c r="A2636" s="65"/>
    </row>
    <row r="2637" spans="1:1" s="20" customFormat="1" x14ac:dyDescent="0.2">
      <c r="A2637" s="65"/>
    </row>
    <row r="2638" spans="1:1" s="20" customFormat="1" x14ac:dyDescent="0.2">
      <c r="A2638" s="65"/>
    </row>
    <row r="2639" spans="1:1" s="20" customFormat="1" x14ac:dyDescent="0.2">
      <c r="A2639" s="65"/>
    </row>
    <row r="2640" spans="1:1" s="20" customFormat="1" x14ac:dyDescent="0.2">
      <c r="A2640" s="65"/>
    </row>
    <row r="2641" spans="1:1" s="20" customFormat="1" x14ac:dyDescent="0.2">
      <c r="A2641" s="65"/>
    </row>
    <row r="2642" spans="1:1" s="20" customFormat="1" x14ac:dyDescent="0.2">
      <c r="A2642" s="65"/>
    </row>
    <row r="2643" spans="1:1" s="20" customFormat="1" x14ac:dyDescent="0.2">
      <c r="A2643" s="65"/>
    </row>
    <row r="2644" spans="1:1" s="20" customFormat="1" x14ac:dyDescent="0.2">
      <c r="A2644" s="65"/>
    </row>
    <row r="2645" spans="1:1" s="20" customFormat="1" x14ac:dyDescent="0.2">
      <c r="A2645" s="65"/>
    </row>
    <row r="2646" spans="1:1" s="20" customFormat="1" x14ac:dyDescent="0.2">
      <c r="A2646" s="65"/>
    </row>
    <row r="2647" spans="1:1" s="20" customFormat="1" x14ac:dyDescent="0.2">
      <c r="A2647" s="65"/>
    </row>
    <row r="2648" spans="1:1" s="20" customFormat="1" x14ac:dyDescent="0.2">
      <c r="A2648" s="65"/>
    </row>
    <row r="2649" spans="1:1" s="20" customFormat="1" x14ac:dyDescent="0.2">
      <c r="A2649" s="65"/>
    </row>
    <row r="2650" spans="1:1" s="20" customFormat="1" x14ac:dyDescent="0.2">
      <c r="A2650" s="65"/>
    </row>
    <row r="2651" spans="1:1" s="20" customFormat="1" x14ac:dyDescent="0.2">
      <c r="A2651" s="65"/>
    </row>
    <row r="2652" spans="1:1" s="20" customFormat="1" x14ac:dyDescent="0.2">
      <c r="A2652" s="65"/>
    </row>
    <row r="2653" spans="1:1" s="20" customFormat="1" x14ac:dyDescent="0.2">
      <c r="A2653" s="65"/>
    </row>
    <row r="2654" spans="1:1" s="20" customFormat="1" x14ac:dyDescent="0.2">
      <c r="A2654" s="65"/>
    </row>
    <row r="2655" spans="1:1" s="20" customFormat="1" x14ac:dyDescent="0.2">
      <c r="A2655" s="65"/>
    </row>
    <row r="2656" spans="1:1" s="20" customFormat="1" x14ac:dyDescent="0.2">
      <c r="A2656" s="65"/>
    </row>
    <row r="2657" spans="1:1" s="20" customFormat="1" x14ac:dyDescent="0.2">
      <c r="A2657" s="65"/>
    </row>
    <row r="2658" spans="1:1" s="20" customFormat="1" x14ac:dyDescent="0.2">
      <c r="A2658" s="65"/>
    </row>
    <row r="2659" spans="1:1" s="20" customFormat="1" x14ac:dyDescent="0.2">
      <c r="A2659" s="65"/>
    </row>
    <row r="2660" spans="1:1" s="20" customFormat="1" x14ac:dyDescent="0.2">
      <c r="A2660" s="65"/>
    </row>
    <row r="2661" spans="1:1" s="20" customFormat="1" x14ac:dyDescent="0.2">
      <c r="A2661" s="65"/>
    </row>
    <row r="2662" spans="1:1" s="20" customFormat="1" x14ac:dyDescent="0.2">
      <c r="A2662" s="65"/>
    </row>
    <row r="2663" spans="1:1" s="20" customFormat="1" x14ac:dyDescent="0.2">
      <c r="A2663" s="65"/>
    </row>
    <row r="2664" spans="1:1" s="20" customFormat="1" x14ac:dyDescent="0.2">
      <c r="A2664" s="65"/>
    </row>
    <row r="2665" spans="1:1" s="20" customFormat="1" x14ac:dyDescent="0.2">
      <c r="A2665" s="65"/>
    </row>
    <row r="2666" spans="1:1" s="20" customFormat="1" x14ac:dyDescent="0.2">
      <c r="A2666" s="65"/>
    </row>
    <row r="2667" spans="1:1" s="20" customFormat="1" x14ac:dyDescent="0.2">
      <c r="A2667" s="65"/>
    </row>
    <row r="2668" spans="1:1" s="20" customFormat="1" x14ac:dyDescent="0.2">
      <c r="A2668" s="65"/>
    </row>
    <row r="2669" spans="1:1" s="20" customFormat="1" x14ac:dyDescent="0.2">
      <c r="A2669" s="65"/>
    </row>
    <row r="2670" spans="1:1" s="20" customFormat="1" x14ac:dyDescent="0.2">
      <c r="A2670" s="65"/>
    </row>
    <row r="2671" spans="1:1" s="20" customFormat="1" x14ac:dyDescent="0.2">
      <c r="A2671" s="65"/>
    </row>
    <row r="2672" spans="1:1" s="20" customFormat="1" x14ac:dyDescent="0.2">
      <c r="A2672" s="65"/>
    </row>
    <row r="2673" spans="1:1" s="20" customFormat="1" x14ac:dyDescent="0.2">
      <c r="A2673" s="65"/>
    </row>
    <row r="2674" spans="1:1" s="20" customFormat="1" x14ac:dyDescent="0.2">
      <c r="A2674" s="65"/>
    </row>
    <row r="2675" spans="1:1" s="20" customFormat="1" x14ac:dyDescent="0.2">
      <c r="A2675" s="65"/>
    </row>
    <row r="2676" spans="1:1" s="20" customFormat="1" x14ac:dyDescent="0.2">
      <c r="A2676" s="65"/>
    </row>
    <row r="2677" spans="1:1" s="20" customFormat="1" x14ac:dyDescent="0.2">
      <c r="A2677" s="65"/>
    </row>
    <row r="2678" spans="1:1" s="20" customFormat="1" x14ac:dyDescent="0.2">
      <c r="A2678" s="65"/>
    </row>
    <row r="2679" spans="1:1" s="20" customFormat="1" x14ac:dyDescent="0.2">
      <c r="A2679" s="65"/>
    </row>
    <row r="2680" spans="1:1" s="20" customFormat="1" x14ac:dyDescent="0.2">
      <c r="A2680" s="65"/>
    </row>
    <row r="2681" spans="1:1" s="20" customFormat="1" x14ac:dyDescent="0.2">
      <c r="A2681" s="65"/>
    </row>
    <row r="2682" spans="1:1" s="20" customFormat="1" x14ac:dyDescent="0.2">
      <c r="A2682" s="65"/>
    </row>
    <row r="2683" spans="1:1" s="20" customFormat="1" x14ac:dyDescent="0.2">
      <c r="A2683" s="65"/>
    </row>
    <row r="2684" spans="1:1" s="20" customFormat="1" x14ac:dyDescent="0.2">
      <c r="A2684" s="65"/>
    </row>
    <row r="2685" spans="1:1" s="20" customFormat="1" x14ac:dyDescent="0.2">
      <c r="A2685" s="65"/>
    </row>
    <row r="2686" spans="1:1" s="20" customFormat="1" x14ac:dyDescent="0.2">
      <c r="A2686" s="65"/>
    </row>
    <row r="2687" spans="1:1" s="20" customFormat="1" x14ac:dyDescent="0.2">
      <c r="A2687" s="65"/>
    </row>
    <row r="2688" spans="1:1" s="20" customFormat="1" x14ac:dyDescent="0.2">
      <c r="A2688" s="65"/>
    </row>
    <row r="2689" spans="1:1" s="20" customFormat="1" x14ac:dyDescent="0.2">
      <c r="A2689" s="65"/>
    </row>
    <row r="2690" spans="1:1" s="20" customFormat="1" x14ac:dyDescent="0.2">
      <c r="A2690" s="65"/>
    </row>
    <row r="2691" spans="1:1" s="20" customFormat="1" x14ac:dyDescent="0.2">
      <c r="A2691" s="65"/>
    </row>
    <row r="2692" spans="1:1" s="20" customFormat="1" x14ac:dyDescent="0.2">
      <c r="A2692" s="65"/>
    </row>
    <row r="2693" spans="1:1" s="20" customFormat="1" x14ac:dyDescent="0.2">
      <c r="A2693" s="65"/>
    </row>
    <row r="2694" spans="1:1" s="20" customFormat="1" x14ac:dyDescent="0.2">
      <c r="A2694" s="65"/>
    </row>
    <row r="2695" spans="1:1" s="20" customFormat="1" x14ac:dyDescent="0.2">
      <c r="A2695" s="65"/>
    </row>
    <row r="2696" spans="1:1" s="20" customFormat="1" x14ac:dyDescent="0.2">
      <c r="A2696" s="65"/>
    </row>
    <row r="2697" spans="1:1" s="20" customFormat="1" x14ac:dyDescent="0.2">
      <c r="A2697" s="65"/>
    </row>
    <row r="2698" spans="1:1" s="20" customFormat="1" x14ac:dyDescent="0.2">
      <c r="A2698" s="65"/>
    </row>
    <row r="2699" spans="1:1" s="20" customFormat="1" x14ac:dyDescent="0.2">
      <c r="A2699" s="65"/>
    </row>
    <row r="2700" spans="1:1" s="20" customFormat="1" x14ac:dyDescent="0.2">
      <c r="A2700" s="65"/>
    </row>
    <row r="2701" spans="1:1" s="20" customFormat="1" x14ac:dyDescent="0.2">
      <c r="A2701" s="65"/>
    </row>
    <row r="2702" spans="1:1" s="20" customFormat="1" x14ac:dyDescent="0.2">
      <c r="A2702" s="65"/>
    </row>
    <row r="2703" spans="1:1" s="20" customFormat="1" x14ac:dyDescent="0.2">
      <c r="A2703" s="65"/>
    </row>
    <row r="2704" spans="1:1" s="20" customFormat="1" x14ac:dyDescent="0.2">
      <c r="A2704" s="65"/>
    </row>
    <row r="2705" spans="1:1" s="20" customFormat="1" x14ac:dyDescent="0.2">
      <c r="A2705" s="65"/>
    </row>
    <row r="2706" spans="1:1" s="20" customFormat="1" x14ac:dyDescent="0.2">
      <c r="A2706" s="65"/>
    </row>
    <row r="2707" spans="1:1" s="20" customFormat="1" x14ac:dyDescent="0.2">
      <c r="A2707" s="65"/>
    </row>
    <row r="2708" spans="1:1" s="20" customFormat="1" x14ac:dyDescent="0.2">
      <c r="A2708" s="65"/>
    </row>
    <row r="2709" spans="1:1" s="20" customFormat="1" x14ac:dyDescent="0.2">
      <c r="A2709" s="65"/>
    </row>
    <row r="2710" spans="1:1" s="20" customFormat="1" x14ac:dyDescent="0.2">
      <c r="A2710" s="65"/>
    </row>
    <row r="2711" spans="1:1" s="20" customFormat="1" x14ac:dyDescent="0.2">
      <c r="A2711" s="65"/>
    </row>
    <row r="2712" spans="1:1" s="20" customFormat="1" x14ac:dyDescent="0.2">
      <c r="A2712" s="65"/>
    </row>
    <row r="2713" spans="1:1" s="20" customFormat="1" x14ac:dyDescent="0.2">
      <c r="A2713" s="65"/>
    </row>
    <row r="2714" spans="1:1" s="20" customFormat="1" x14ac:dyDescent="0.2">
      <c r="A2714" s="65"/>
    </row>
    <row r="2715" spans="1:1" s="20" customFormat="1" x14ac:dyDescent="0.2">
      <c r="A2715" s="65"/>
    </row>
    <row r="2716" spans="1:1" s="20" customFormat="1" x14ac:dyDescent="0.2">
      <c r="A2716" s="65"/>
    </row>
    <row r="2717" spans="1:1" s="20" customFormat="1" x14ac:dyDescent="0.2">
      <c r="A2717" s="65"/>
    </row>
    <row r="2718" spans="1:1" s="20" customFormat="1" x14ac:dyDescent="0.2">
      <c r="A2718" s="65"/>
    </row>
    <row r="2719" spans="1:1" s="20" customFormat="1" x14ac:dyDescent="0.2">
      <c r="A2719" s="65"/>
    </row>
    <row r="2720" spans="1:1" s="20" customFormat="1" x14ac:dyDescent="0.2">
      <c r="A2720" s="65"/>
    </row>
    <row r="2721" spans="1:1" s="20" customFormat="1" x14ac:dyDescent="0.2">
      <c r="A2721" s="65"/>
    </row>
    <row r="2722" spans="1:1" s="20" customFormat="1" x14ac:dyDescent="0.2">
      <c r="A2722" s="65"/>
    </row>
    <row r="2723" spans="1:1" s="20" customFormat="1" x14ac:dyDescent="0.2">
      <c r="A2723" s="65"/>
    </row>
    <row r="2724" spans="1:1" s="20" customFormat="1" x14ac:dyDescent="0.2">
      <c r="A2724" s="65"/>
    </row>
    <row r="2725" spans="1:1" s="20" customFormat="1" x14ac:dyDescent="0.2">
      <c r="A2725" s="65"/>
    </row>
    <row r="2726" spans="1:1" s="20" customFormat="1" x14ac:dyDescent="0.2">
      <c r="A2726" s="65"/>
    </row>
    <row r="2727" spans="1:1" s="20" customFormat="1" x14ac:dyDescent="0.2">
      <c r="A2727" s="65"/>
    </row>
    <row r="2728" spans="1:1" s="20" customFormat="1" x14ac:dyDescent="0.2">
      <c r="A2728" s="65"/>
    </row>
    <row r="2729" spans="1:1" s="20" customFormat="1" x14ac:dyDescent="0.2">
      <c r="A2729" s="65"/>
    </row>
    <row r="2730" spans="1:1" s="20" customFormat="1" x14ac:dyDescent="0.2">
      <c r="A2730" s="65"/>
    </row>
    <row r="2731" spans="1:1" s="20" customFormat="1" x14ac:dyDescent="0.2">
      <c r="A2731" s="65"/>
    </row>
    <row r="2732" spans="1:1" s="20" customFormat="1" x14ac:dyDescent="0.2">
      <c r="A2732" s="65"/>
    </row>
    <row r="2733" spans="1:1" s="20" customFormat="1" x14ac:dyDescent="0.2">
      <c r="A2733" s="65"/>
    </row>
    <row r="2734" spans="1:1" s="20" customFormat="1" x14ac:dyDescent="0.2">
      <c r="A2734" s="65"/>
    </row>
    <row r="2735" spans="1:1" s="20" customFormat="1" x14ac:dyDescent="0.2">
      <c r="A2735" s="65"/>
    </row>
    <row r="2736" spans="1:1" s="20" customFormat="1" x14ac:dyDescent="0.2">
      <c r="A2736" s="65"/>
    </row>
    <row r="2737" spans="1:1" s="20" customFormat="1" x14ac:dyDescent="0.2">
      <c r="A2737" s="65"/>
    </row>
    <row r="2738" spans="1:1" s="20" customFormat="1" x14ac:dyDescent="0.2">
      <c r="A2738" s="65"/>
    </row>
    <row r="2739" spans="1:1" s="20" customFormat="1" x14ac:dyDescent="0.2">
      <c r="A2739" s="65"/>
    </row>
    <row r="2740" spans="1:1" s="20" customFormat="1" x14ac:dyDescent="0.2">
      <c r="A2740" s="65"/>
    </row>
    <row r="2741" spans="1:1" s="20" customFormat="1" x14ac:dyDescent="0.2">
      <c r="A2741" s="65"/>
    </row>
    <row r="2742" spans="1:1" s="20" customFormat="1" x14ac:dyDescent="0.2">
      <c r="A2742" s="65"/>
    </row>
    <row r="2743" spans="1:1" s="20" customFormat="1" x14ac:dyDescent="0.2">
      <c r="A2743" s="65"/>
    </row>
    <row r="2744" spans="1:1" s="20" customFormat="1" x14ac:dyDescent="0.2">
      <c r="A2744" s="65"/>
    </row>
    <row r="2745" spans="1:1" s="20" customFormat="1" x14ac:dyDescent="0.2">
      <c r="A2745" s="65"/>
    </row>
    <row r="2746" spans="1:1" s="20" customFormat="1" x14ac:dyDescent="0.2">
      <c r="A2746" s="65"/>
    </row>
    <row r="2747" spans="1:1" s="20" customFormat="1" x14ac:dyDescent="0.2">
      <c r="A2747" s="65"/>
    </row>
    <row r="2748" spans="1:1" s="20" customFormat="1" x14ac:dyDescent="0.2">
      <c r="A2748" s="65"/>
    </row>
    <row r="2749" spans="1:1" s="20" customFormat="1" x14ac:dyDescent="0.2">
      <c r="A2749" s="65"/>
    </row>
    <row r="2750" spans="1:1" s="20" customFormat="1" x14ac:dyDescent="0.2">
      <c r="A2750" s="65"/>
    </row>
    <row r="2751" spans="1:1" s="20" customFormat="1" x14ac:dyDescent="0.2">
      <c r="A2751" s="65"/>
    </row>
    <row r="2752" spans="1:1" s="20" customFormat="1" x14ac:dyDescent="0.2">
      <c r="A2752" s="65"/>
    </row>
    <row r="2753" spans="1:1" s="20" customFormat="1" x14ac:dyDescent="0.2">
      <c r="A2753" s="65"/>
    </row>
    <row r="2754" spans="1:1" s="20" customFormat="1" x14ac:dyDescent="0.2">
      <c r="A2754" s="65"/>
    </row>
    <row r="2755" spans="1:1" s="20" customFormat="1" x14ac:dyDescent="0.2">
      <c r="A2755" s="65"/>
    </row>
    <row r="2756" spans="1:1" s="20" customFormat="1" x14ac:dyDescent="0.2">
      <c r="A2756" s="65"/>
    </row>
    <row r="2757" spans="1:1" s="20" customFormat="1" x14ac:dyDescent="0.2">
      <c r="A2757" s="65"/>
    </row>
    <row r="2758" spans="1:1" s="20" customFormat="1" x14ac:dyDescent="0.2">
      <c r="A2758" s="65"/>
    </row>
    <row r="2759" spans="1:1" s="20" customFormat="1" x14ac:dyDescent="0.2">
      <c r="A2759" s="65"/>
    </row>
    <row r="2760" spans="1:1" s="20" customFormat="1" x14ac:dyDescent="0.2">
      <c r="A2760" s="65"/>
    </row>
    <row r="2761" spans="1:1" s="20" customFormat="1" x14ac:dyDescent="0.2">
      <c r="A2761" s="65"/>
    </row>
    <row r="2762" spans="1:1" s="20" customFormat="1" x14ac:dyDescent="0.2">
      <c r="A2762" s="65"/>
    </row>
    <row r="2763" spans="1:1" s="20" customFormat="1" x14ac:dyDescent="0.2">
      <c r="A2763" s="65"/>
    </row>
    <row r="2764" spans="1:1" s="20" customFormat="1" x14ac:dyDescent="0.2">
      <c r="A2764" s="65"/>
    </row>
    <row r="2765" spans="1:1" s="20" customFormat="1" x14ac:dyDescent="0.2">
      <c r="A2765" s="65"/>
    </row>
    <row r="2766" spans="1:1" s="20" customFormat="1" x14ac:dyDescent="0.2">
      <c r="A2766" s="65"/>
    </row>
    <row r="2767" spans="1:1" s="20" customFormat="1" x14ac:dyDescent="0.2">
      <c r="A2767" s="65"/>
    </row>
    <row r="2768" spans="1:1" s="20" customFormat="1" x14ac:dyDescent="0.2">
      <c r="A2768" s="65"/>
    </row>
    <row r="2769" spans="1:1" s="20" customFormat="1" x14ac:dyDescent="0.2">
      <c r="A2769" s="65"/>
    </row>
    <row r="2770" spans="1:1" s="20" customFormat="1" x14ac:dyDescent="0.2">
      <c r="A2770" s="65"/>
    </row>
    <row r="2771" spans="1:1" s="20" customFormat="1" x14ac:dyDescent="0.2">
      <c r="A2771" s="65"/>
    </row>
    <row r="2772" spans="1:1" s="20" customFormat="1" x14ac:dyDescent="0.2">
      <c r="A2772" s="65"/>
    </row>
    <row r="2773" spans="1:1" s="20" customFormat="1" x14ac:dyDescent="0.2">
      <c r="A2773" s="65"/>
    </row>
    <row r="2774" spans="1:1" s="20" customFormat="1" x14ac:dyDescent="0.2">
      <c r="A2774" s="65"/>
    </row>
    <row r="2775" spans="1:1" s="20" customFormat="1" x14ac:dyDescent="0.2">
      <c r="A2775" s="65"/>
    </row>
    <row r="2776" spans="1:1" s="20" customFormat="1" x14ac:dyDescent="0.2">
      <c r="A2776" s="65"/>
    </row>
    <row r="2777" spans="1:1" s="20" customFormat="1" x14ac:dyDescent="0.2">
      <c r="A2777" s="65"/>
    </row>
    <row r="2778" spans="1:1" s="20" customFormat="1" x14ac:dyDescent="0.2">
      <c r="A2778" s="65"/>
    </row>
    <row r="2779" spans="1:1" s="20" customFormat="1" x14ac:dyDescent="0.2">
      <c r="A2779" s="65"/>
    </row>
    <row r="2780" spans="1:1" s="20" customFormat="1" x14ac:dyDescent="0.2">
      <c r="A2780" s="65"/>
    </row>
    <row r="2781" spans="1:1" s="20" customFormat="1" x14ac:dyDescent="0.2">
      <c r="A2781" s="65"/>
    </row>
    <row r="2782" spans="1:1" s="20" customFormat="1" x14ac:dyDescent="0.2">
      <c r="A2782" s="65"/>
    </row>
    <row r="2783" spans="1:1" s="20" customFormat="1" x14ac:dyDescent="0.2">
      <c r="A2783" s="65"/>
    </row>
    <row r="2784" spans="1:1" s="20" customFormat="1" x14ac:dyDescent="0.2">
      <c r="A2784" s="65"/>
    </row>
    <row r="2785" spans="1:1" s="20" customFormat="1" x14ac:dyDescent="0.2">
      <c r="A2785" s="65"/>
    </row>
    <row r="2786" spans="1:1" s="20" customFormat="1" x14ac:dyDescent="0.2">
      <c r="A2786" s="65"/>
    </row>
    <row r="2787" spans="1:1" s="20" customFormat="1" x14ac:dyDescent="0.2">
      <c r="A2787" s="65"/>
    </row>
    <row r="2788" spans="1:1" s="20" customFormat="1" x14ac:dyDescent="0.2">
      <c r="A2788" s="65"/>
    </row>
    <row r="2789" spans="1:1" s="20" customFormat="1" x14ac:dyDescent="0.2">
      <c r="A2789" s="65"/>
    </row>
    <row r="2790" spans="1:1" s="20" customFormat="1" x14ac:dyDescent="0.2">
      <c r="A2790" s="65"/>
    </row>
    <row r="2791" spans="1:1" s="20" customFormat="1" x14ac:dyDescent="0.2">
      <c r="A2791" s="65"/>
    </row>
    <row r="2792" spans="1:1" s="20" customFormat="1" x14ac:dyDescent="0.2">
      <c r="A2792" s="65"/>
    </row>
    <row r="2793" spans="1:1" s="20" customFormat="1" x14ac:dyDescent="0.2">
      <c r="A2793" s="65"/>
    </row>
    <row r="2794" spans="1:1" s="20" customFormat="1" x14ac:dyDescent="0.2">
      <c r="A2794" s="65"/>
    </row>
    <row r="2795" spans="1:1" s="20" customFormat="1" x14ac:dyDescent="0.2">
      <c r="A2795" s="65"/>
    </row>
    <row r="2796" spans="1:1" s="20" customFormat="1" x14ac:dyDescent="0.2">
      <c r="A2796" s="65"/>
    </row>
    <row r="2797" spans="1:1" s="20" customFormat="1" x14ac:dyDescent="0.2">
      <c r="A2797" s="65"/>
    </row>
    <row r="2798" spans="1:1" s="20" customFormat="1" x14ac:dyDescent="0.2">
      <c r="A2798" s="65"/>
    </row>
    <row r="2799" spans="1:1" s="20" customFormat="1" x14ac:dyDescent="0.2">
      <c r="A2799" s="65"/>
    </row>
    <row r="2800" spans="1:1" s="20" customFormat="1" x14ac:dyDescent="0.2">
      <c r="A2800" s="65"/>
    </row>
    <row r="2801" spans="1:1" s="20" customFormat="1" x14ac:dyDescent="0.2">
      <c r="A2801" s="65"/>
    </row>
    <row r="2802" spans="1:1" s="20" customFormat="1" x14ac:dyDescent="0.2">
      <c r="A2802" s="65"/>
    </row>
    <row r="2803" spans="1:1" s="20" customFormat="1" x14ac:dyDescent="0.2">
      <c r="A2803" s="65"/>
    </row>
    <row r="2804" spans="1:1" s="20" customFormat="1" x14ac:dyDescent="0.2">
      <c r="A2804" s="65"/>
    </row>
    <row r="2805" spans="1:1" s="20" customFormat="1" x14ac:dyDescent="0.2">
      <c r="A2805" s="65"/>
    </row>
    <row r="2806" spans="1:1" s="20" customFormat="1" x14ac:dyDescent="0.2">
      <c r="A2806" s="65"/>
    </row>
    <row r="2807" spans="1:1" s="20" customFormat="1" x14ac:dyDescent="0.2">
      <c r="A2807" s="65"/>
    </row>
    <row r="2808" spans="1:1" s="20" customFormat="1" x14ac:dyDescent="0.2">
      <c r="A2808" s="65"/>
    </row>
    <row r="2809" spans="1:1" s="20" customFormat="1" x14ac:dyDescent="0.2">
      <c r="A2809" s="65"/>
    </row>
    <row r="2810" spans="1:1" s="20" customFormat="1" x14ac:dyDescent="0.2">
      <c r="A2810" s="65"/>
    </row>
    <row r="2811" spans="1:1" s="20" customFormat="1" x14ac:dyDescent="0.2">
      <c r="A2811" s="65"/>
    </row>
    <row r="2812" spans="1:1" s="20" customFormat="1" x14ac:dyDescent="0.2">
      <c r="A2812" s="65"/>
    </row>
    <row r="2813" spans="1:1" s="20" customFormat="1" x14ac:dyDescent="0.2">
      <c r="A2813" s="65"/>
    </row>
    <row r="2814" spans="1:1" s="20" customFormat="1" x14ac:dyDescent="0.2">
      <c r="A2814" s="65"/>
    </row>
    <row r="2815" spans="1:1" s="20" customFormat="1" x14ac:dyDescent="0.2">
      <c r="A2815" s="65"/>
    </row>
    <row r="2816" spans="1:1" s="20" customFormat="1" x14ac:dyDescent="0.2">
      <c r="A2816" s="65"/>
    </row>
    <row r="2817" spans="1:1" s="20" customFormat="1" x14ac:dyDescent="0.2">
      <c r="A2817" s="65"/>
    </row>
    <row r="2818" spans="1:1" s="20" customFormat="1" x14ac:dyDescent="0.2">
      <c r="A2818" s="65"/>
    </row>
    <row r="2819" spans="1:1" s="20" customFormat="1" x14ac:dyDescent="0.2">
      <c r="A2819" s="65"/>
    </row>
    <row r="2820" spans="1:1" s="20" customFormat="1" x14ac:dyDescent="0.2">
      <c r="A2820" s="65"/>
    </row>
    <row r="2821" spans="1:1" s="20" customFormat="1" x14ac:dyDescent="0.2">
      <c r="A2821" s="65"/>
    </row>
    <row r="2822" spans="1:1" s="20" customFormat="1" x14ac:dyDescent="0.2">
      <c r="A2822" s="65"/>
    </row>
    <row r="2823" spans="1:1" s="20" customFormat="1" x14ac:dyDescent="0.2">
      <c r="A2823" s="65"/>
    </row>
    <row r="2824" spans="1:1" s="20" customFormat="1" x14ac:dyDescent="0.2">
      <c r="A2824" s="65"/>
    </row>
    <row r="2825" spans="1:1" s="20" customFormat="1" x14ac:dyDescent="0.2">
      <c r="A2825" s="65"/>
    </row>
    <row r="2826" spans="1:1" s="20" customFormat="1" x14ac:dyDescent="0.2">
      <c r="A2826" s="65"/>
    </row>
    <row r="2827" spans="1:1" s="20" customFormat="1" x14ac:dyDescent="0.2">
      <c r="A2827" s="65"/>
    </row>
    <row r="2828" spans="1:1" s="20" customFormat="1" x14ac:dyDescent="0.2">
      <c r="A2828" s="65"/>
    </row>
    <row r="2829" spans="1:1" s="20" customFormat="1" x14ac:dyDescent="0.2">
      <c r="A2829" s="65"/>
    </row>
    <row r="2830" spans="1:1" s="20" customFormat="1" x14ac:dyDescent="0.2">
      <c r="A2830" s="65"/>
    </row>
    <row r="2831" spans="1:1" s="20" customFormat="1" x14ac:dyDescent="0.2">
      <c r="A2831" s="65"/>
    </row>
    <row r="2832" spans="1:1" s="20" customFormat="1" x14ac:dyDescent="0.2">
      <c r="A2832" s="65"/>
    </row>
    <row r="2833" spans="1:1" s="20" customFormat="1" x14ac:dyDescent="0.2">
      <c r="A2833" s="65"/>
    </row>
    <row r="2834" spans="1:1" s="20" customFormat="1" x14ac:dyDescent="0.2">
      <c r="A2834" s="65"/>
    </row>
    <row r="2835" spans="1:1" s="20" customFormat="1" x14ac:dyDescent="0.2">
      <c r="A2835" s="65"/>
    </row>
    <row r="2836" spans="1:1" s="20" customFormat="1" x14ac:dyDescent="0.2">
      <c r="A2836" s="65"/>
    </row>
    <row r="2837" spans="1:1" s="20" customFormat="1" x14ac:dyDescent="0.2">
      <c r="A2837" s="65"/>
    </row>
    <row r="2838" spans="1:1" s="20" customFormat="1" x14ac:dyDescent="0.2">
      <c r="A2838" s="65"/>
    </row>
    <row r="2839" spans="1:1" s="20" customFormat="1" x14ac:dyDescent="0.2">
      <c r="A2839" s="65"/>
    </row>
    <row r="2840" spans="1:1" s="20" customFormat="1" x14ac:dyDescent="0.2">
      <c r="A2840" s="65"/>
    </row>
    <row r="2841" spans="1:1" s="20" customFormat="1" x14ac:dyDescent="0.2">
      <c r="A2841" s="65"/>
    </row>
    <row r="2842" spans="1:1" s="20" customFormat="1" x14ac:dyDescent="0.2">
      <c r="A2842" s="65"/>
    </row>
    <row r="2843" spans="1:1" s="20" customFormat="1" x14ac:dyDescent="0.2">
      <c r="A2843" s="65"/>
    </row>
    <row r="2844" spans="1:1" s="20" customFormat="1" x14ac:dyDescent="0.2">
      <c r="A2844" s="65"/>
    </row>
    <row r="2845" spans="1:1" s="20" customFormat="1" x14ac:dyDescent="0.2">
      <c r="A2845" s="65"/>
    </row>
    <row r="2846" spans="1:1" s="20" customFormat="1" x14ac:dyDescent="0.2">
      <c r="A2846" s="65"/>
    </row>
    <row r="2847" spans="1:1" s="20" customFormat="1" x14ac:dyDescent="0.2">
      <c r="A2847" s="65"/>
    </row>
    <row r="2848" spans="1:1" s="20" customFormat="1" x14ac:dyDescent="0.2">
      <c r="A2848" s="65"/>
    </row>
    <row r="2849" spans="1:1" s="20" customFormat="1" x14ac:dyDescent="0.2">
      <c r="A2849" s="65"/>
    </row>
    <row r="2850" spans="1:1" s="20" customFormat="1" x14ac:dyDescent="0.2">
      <c r="A2850" s="65"/>
    </row>
    <row r="2851" spans="1:1" s="20" customFormat="1" x14ac:dyDescent="0.2">
      <c r="A2851" s="65"/>
    </row>
    <row r="2852" spans="1:1" s="20" customFormat="1" x14ac:dyDescent="0.2">
      <c r="A2852" s="65"/>
    </row>
    <row r="2853" spans="1:1" s="20" customFormat="1" x14ac:dyDescent="0.2">
      <c r="A2853" s="65"/>
    </row>
    <row r="2854" spans="1:1" s="20" customFormat="1" x14ac:dyDescent="0.2">
      <c r="A2854" s="65"/>
    </row>
    <row r="2855" spans="1:1" s="20" customFormat="1" x14ac:dyDescent="0.2">
      <c r="A2855" s="65"/>
    </row>
    <row r="2856" spans="1:1" s="20" customFormat="1" x14ac:dyDescent="0.2">
      <c r="A2856" s="65"/>
    </row>
    <row r="2857" spans="1:1" s="20" customFormat="1" x14ac:dyDescent="0.2">
      <c r="A2857" s="65"/>
    </row>
    <row r="2858" spans="1:1" s="20" customFormat="1" x14ac:dyDescent="0.2">
      <c r="A2858" s="65"/>
    </row>
    <row r="2859" spans="1:1" s="20" customFormat="1" x14ac:dyDescent="0.2">
      <c r="A2859" s="65"/>
    </row>
    <row r="2860" spans="1:1" s="20" customFormat="1" x14ac:dyDescent="0.2">
      <c r="A2860" s="65"/>
    </row>
    <row r="2861" spans="1:1" s="20" customFormat="1" x14ac:dyDescent="0.2">
      <c r="A2861" s="65"/>
    </row>
    <row r="2862" spans="1:1" s="20" customFormat="1" x14ac:dyDescent="0.2">
      <c r="A2862" s="65"/>
    </row>
    <row r="2863" spans="1:1" s="20" customFormat="1" x14ac:dyDescent="0.2">
      <c r="A2863" s="65"/>
    </row>
    <row r="2864" spans="1:1" s="20" customFormat="1" x14ac:dyDescent="0.2">
      <c r="A2864" s="65"/>
    </row>
    <row r="2865" spans="1:1" s="20" customFormat="1" x14ac:dyDescent="0.2">
      <c r="A2865" s="65"/>
    </row>
    <row r="2866" spans="1:1" s="20" customFormat="1" x14ac:dyDescent="0.2">
      <c r="A2866" s="65"/>
    </row>
    <row r="2867" spans="1:1" s="20" customFormat="1" x14ac:dyDescent="0.2">
      <c r="A2867" s="65"/>
    </row>
    <row r="2868" spans="1:1" s="20" customFormat="1" x14ac:dyDescent="0.2">
      <c r="A2868" s="65"/>
    </row>
    <row r="2869" spans="1:1" s="20" customFormat="1" x14ac:dyDescent="0.2">
      <c r="A2869" s="65"/>
    </row>
    <row r="2870" spans="1:1" s="20" customFormat="1" x14ac:dyDescent="0.2">
      <c r="A2870" s="65"/>
    </row>
    <row r="2871" spans="1:1" s="20" customFormat="1" x14ac:dyDescent="0.2">
      <c r="A2871" s="65"/>
    </row>
    <row r="2872" spans="1:1" s="20" customFormat="1" x14ac:dyDescent="0.2">
      <c r="A2872" s="65"/>
    </row>
    <row r="2873" spans="1:1" s="20" customFormat="1" x14ac:dyDescent="0.2">
      <c r="A2873" s="65"/>
    </row>
    <row r="2874" spans="1:1" s="20" customFormat="1" x14ac:dyDescent="0.2">
      <c r="A2874" s="65"/>
    </row>
    <row r="2875" spans="1:1" s="20" customFormat="1" x14ac:dyDescent="0.2">
      <c r="A2875" s="65"/>
    </row>
    <row r="2876" spans="1:1" s="20" customFormat="1" x14ac:dyDescent="0.2">
      <c r="A2876" s="65"/>
    </row>
    <row r="2877" spans="1:1" s="20" customFormat="1" x14ac:dyDescent="0.2">
      <c r="A2877" s="65"/>
    </row>
    <row r="2878" spans="1:1" s="20" customFormat="1" x14ac:dyDescent="0.2">
      <c r="A2878" s="65"/>
    </row>
    <row r="2879" spans="1:1" s="20" customFormat="1" x14ac:dyDescent="0.2">
      <c r="A2879" s="65"/>
    </row>
    <row r="2880" spans="1:1" s="20" customFormat="1" x14ac:dyDescent="0.2">
      <c r="A2880" s="65"/>
    </row>
    <row r="2881" spans="1:1" s="20" customFormat="1" x14ac:dyDescent="0.2">
      <c r="A2881" s="65"/>
    </row>
    <row r="2882" spans="1:1" s="20" customFormat="1" x14ac:dyDescent="0.2">
      <c r="A2882" s="65"/>
    </row>
    <row r="2883" spans="1:1" s="20" customFormat="1" x14ac:dyDescent="0.2">
      <c r="A2883" s="65"/>
    </row>
    <row r="2884" spans="1:1" s="20" customFormat="1" x14ac:dyDescent="0.2">
      <c r="A2884" s="65"/>
    </row>
    <row r="2885" spans="1:1" s="20" customFormat="1" x14ac:dyDescent="0.2">
      <c r="A2885" s="65"/>
    </row>
    <row r="2886" spans="1:1" s="20" customFormat="1" x14ac:dyDescent="0.2">
      <c r="A2886" s="65"/>
    </row>
    <row r="2887" spans="1:1" s="20" customFormat="1" x14ac:dyDescent="0.2">
      <c r="A2887" s="65"/>
    </row>
    <row r="2888" spans="1:1" s="20" customFormat="1" x14ac:dyDescent="0.2">
      <c r="A2888" s="65"/>
    </row>
    <row r="2889" spans="1:1" s="20" customFormat="1" x14ac:dyDescent="0.2">
      <c r="A2889" s="65"/>
    </row>
    <row r="2890" spans="1:1" s="20" customFormat="1" x14ac:dyDescent="0.2">
      <c r="A2890" s="65"/>
    </row>
    <row r="2891" spans="1:1" s="20" customFormat="1" x14ac:dyDescent="0.2">
      <c r="A2891" s="65"/>
    </row>
    <row r="2892" spans="1:1" s="20" customFormat="1" x14ac:dyDescent="0.2">
      <c r="A2892" s="65"/>
    </row>
    <row r="2893" spans="1:1" s="20" customFormat="1" x14ac:dyDescent="0.2">
      <c r="A2893" s="65"/>
    </row>
    <row r="2894" spans="1:1" s="20" customFormat="1" x14ac:dyDescent="0.2">
      <c r="A2894" s="65"/>
    </row>
    <row r="2895" spans="1:1" s="20" customFormat="1" x14ac:dyDescent="0.2">
      <c r="A2895" s="65"/>
    </row>
    <row r="2896" spans="1:1" s="20" customFormat="1" x14ac:dyDescent="0.2">
      <c r="A2896" s="65"/>
    </row>
    <row r="2897" spans="1:1" s="20" customFormat="1" x14ac:dyDescent="0.2">
      <c r="A2897" s="65"/>
    </row>
    <row r="2898" spans="1:1" s="20" customFormat="1" x14ac:dyDescent="0.2">
      <c r="A2898" s="65"/>
    </row>
    <row r="2899" spans="1:1" s="20" customFormat="1" x14ac:dyDescent="0.2">
      <c r="A2899" s="65"/>
    </row>
    <row r="2900" spans="1:1" s="20" customFormat="1" x14ac:dyDescent="0.2">
      <c r="A2900" s="65"/>
    </row>
    <row r="2901" spans="1:1" s="20" customFormat="1" x14ac:dyDescent="0.2">
      <c r="A2901" s="65"/>
    </row>
    <row r="2902" spans="1:1" s="20" customFormat="1" x14ac:dyDescent="0.2">
      <c r="A2902" s="65"/>
    </row>
    <row r="2903" spans="1:1" s="20" customFormat="1" x14ac:dyDescent="0.2">
      <c r="A2903" s="65"/>
    </row>
    <row r="2904" spans="1:1" s="20" customFormat="1" x14ac:dyDescent="0.2">
      <c r="A2904" s="65"/>
    </row>
    <row r="2905" spans="1:1" s="20" customFormat="1" x14ac:dyDescent="0.2">
      <c r="A2905" s="65"/>
    </row>
    <row r="2906" spans="1:1" s="20" customFormat="1" x14ac:dyDescent="0.2">
      <c r="A2906" s="65"/>
    </row>
    <row r="2907" spans="1:1" s="20" customFormat="1" x14ac:dyDescent="0.2">
      <c r="A2907" s="65"/>
    </row>
    <row r="2908" spans="1:1" s="20" customFormat="1" x14ac:dyDescent="0.2">
      <c r="A2908" s="65"/>
    </row>
    <row r="2909" spans="1:1" s="20" customFormat="1" x14ac:dyDescent="0.2">
      <c r="A2909" s="65"/>
    </row>
    <row r="2910" spans="1:1" s="20" customFormat="1" x14ac:dyDescent="0.2">
      <c r="A2910" s="65"/>
    </row>
    <row r="2911" spans="1:1" s="20" customFormat="1" x14ac:dyDescent="0.2">
      <c r="A2911" s="65"/>
    </row>
    <row r="2912" spans="1:1" s="20" customFormat="1" x14ac:dyDescent="0.2">
      <c r="A2912" s="65"/>
    </row>
    <row r="2913" spans="1:1" s="20" customFormat="1" x14ac:dyDescent="0.2">
      <c r="A2913" s="65"/>
    </row>
    <row r="2914" spans="1:1" s="20" customFormat="1" x14ac:dyDescent="0.2">
      <c r="A2914" s="65"/>
    </row>
    <row r="2915" spans="1:1" s="20" customFormat="1" x14ac:dyDescent="0.2">
      <c r="A2915" s="65"/>
    </row>
    <row r="2916" spans="1:1" s="20" customFormat="1" x14ac:dyDescent="0.2">
      <c r="A2916" s="65"/>
    </row>
    <row r="2917" spans="1:1" s="20" customFormat="1" x14ac:dyDescent="0.2">
      <c r="A2917" s="65"/>
    </row>
    <row r="2918" spans="1:1" s="20" customFormat="1" x14ac:dyDescent="0.2">
      <c r="A2918" s="65"/>
    </row>
    <row r="2919" spans="1:1" s="20" customFormat="1" x14ac:dyDescent="0.2">
      <c r="A2919" s="65"/>
    </row>
    <row r="2920" spans="1:1" s="20" customFormat="1" x14ac:dyDescent="0.2">
      <c r="A2920" s="65"/>
    </row>
    <row r="2921" spans="1:1" s="20" customFormat="1" x14ac:dyDescent="0.2">
      <c r="A2921" s="65"/>
    </row>
    <row r="2922" spans="1:1" s="20" customFormat="1" x14ac:dyDescent="0.2">
      <c r="A2922" s="65"/>
    </row>
    <row r="2923" spans="1:1" s="20" customFormat="1" x14ac:dyDescent="0.2">
      <c r="A2923" s="65"/>
    </row>
    <row r="2924" spans="1:1" s="20" customFormat="1" x14ac:dyDescent="0.2">
      <c r="A2924" s="65"/>
    </row>
    <row r="2925" spans="1:1" s="20" customFormat="1" x14ac:dyDescent="0.2">
      <c r="A2925" s="65"/>
    </row>
    <row r="2926" spans="1:1" s="20" customFormat="1" x14ac:dyDescent="0.2">
      <c r="A2926" s="65"/>
    </row>
    <row r="2927" spans="1:1" s="20" customFormat="1" x14ac:dyDescent="0.2">
      <c r="A2927" s="65"/>
    </row>
    <row r="2928" spans="1:1" s="20" customFormat="1" x14ac:dyDescent="0.2">
      <c r="A2928" s="65"/>
    </row>
    <row r="2929" spans="1:1" s="20" customFormat="1" x14ac:dyDescent="0.2">
      <c r="A2929" s="65"/>
    </row>
    <row r="2930" spans="1:1" s="20" customFormat="1" x14ac:dyDescent="0.2">
      <c r="A2930" s="65"/>
    </row>
    <row r="2931" spans="1:1" s="20" customFormat="1" x14ac:dyDescent="0.2">
      <c r="A2931" s="65"/>
    </row>
    <row r="2932" spans="1:1" s="20" customFormat="1" x14ac:dyDescent="0.2">
      <c r="A2932" s="65"/>
    </row>
    <row r="2933" spans="1:1" s="20" customFormat="1" x14ac:dyDescent="0.2">
      <c r="A2933" s="65"/>
    </row>
    <row r="2934" spans="1:1" s="20" customFormat="1" x14ac:dyDescent="0.2">
      <c r="A2934" s="65"/>
    </row>
    <row r="2935" spans="1:1" s="20" customFormat="1" x14ac:dyDescent="0.2">
      <c r="A2935" s="65"/>
    </row>
    <row r="2936" spans="1:1" s="20" customFormat="1" x14ac:dyDescent="0.2">
      <c r="A2936" s="65"/>
    </row>
    <row r="2937" spans="1:1" s="20" customFormat="1" x14ac:dyDescent="0.2">
      <c r="A2937" s="65"/>
    </row>
    <row r="2938" spans="1:1" s="20" customFormat="1" x14ac:dyDescent="0.2">
      <c r="A2938" s="65"/>
    </row>
    <row r="2939" spans="1:1" s="20" customFormat="1" x14ac:dyDescent="0.2">
      <c r="A2939" s="65"/>
    </row>
    <row r="2940" spans="1:1" s="20" customFormat="1" x14ac:dyDescent="0.2">
      <c r="A2940" s="65"/>
    </row>
    <row r="2941" spans="1:1" s="20" customFormat="1" x14ac:dyDescent="0.2">
      <c r="A2941" s="65"/>
    </row>
    <row r="2942" spans="1:1" s="20" customFormat="1" x14ac:dyDescent="0.2">
      <c r="A2942" s="65"/>
    </row>
    <row r="2943" spans="1:1" s="20" customFormat="1" x14ac:dyDescent="0.2">
      <c r="A2943" s="65"/>
    </row>
    <row r="2944" spans="1:1" s="20" customFormat="1" x14ac:dyDescent="0.2">
      <c r="A2944" s="65"/>
    </row>
    <row r="2945" spans="1:1" s="20" customFormat="1" x14ac:dyDescent="0.2">
      <c r="A2945" s="65"/>
    </row>
    <row r="2946" spans="1:1" s="20" customFormat="1" x14ac:dyDescent="0.2">
      <c r="A2946" s="65"/>
    </row>
    <row r="2947" spans="1:1" s="20" customFormat="1" x14ac:dyDescent="0.2">
      <c r="A2947" s="65"/>
    </row>
    <row r="2948" spans="1:1" s="20" customFormat="1" x14ac:dyDescent="0.2">
      <c r="A2948" s="65"/>
    </row>
    <row r="2949" spans="1:1" s="20" customFormat="1" x14ac:dyDescent="0.2">
      <c r="A2949" s="65"/>
    </row>
    <row r="2950" spans="1:1" s="20" customFormat="1" x14ac:dyDescent="0.2">
      <c r="A2950" s="65"/>
    </row>
    <row r="2951" spans="1:1" s="20" customFormat="1" x14ac:dyDescent="0.2">
      <c r="A2951" s="65"/>
    </row>
    <row r="2952" spans="1:1" s="20" customFormat="1" x14ac:dyDescent="0.2">
      <c r="A2952" s="65"/>
    </row>
    <row r="2953" spans="1:1" s="20" customFormat="1" x14ac:dyDescent="0.2">
      <c r="A2953" s="65"/>
    </row>
    <row r="2954" spans="1:1" s="20" customFormat="1" x14ac:dyDescent="0.2">
      <c r="A2954" s="65"/>
    </row>
    <row r="2955" spans="1:1" s="20" customFormat="1" x14ac:dyDescent="0.2">
      <c r="A2955" s="65"/>
    </row>
    <row r="2956" spans="1:1" s="20" customFormat="1" x14ac:dyDescent="0.2">
      <c r="A2956" s="65"/>
    </row>
    <row r="2957" spans="1:1" s="20" customFormat="1" x14ac:dyDescent="0.2">
      <c r="A2957" s="65"/>
    </row>
    <row r="2958" spans="1:1" s="20" customFormat="1" x14ac:dyDescent="0.2">
      <c r="A2958" s="65"/>
    </row>
    <row r="2959" spans="1:1" s="20" customFormat="1" x14ac:dyDescent="0.2">
      <c r="A2959" s="65"/>
    </row>
    <row r="2960" spans="1:1" s="20" customFormat="1" x14ac:dyDescent="0.2">
      <c r="A2960" s="65"/>
    </row>
    <row r="2961" spans="1:1" s="20" customFormat="1" x14ac:dyDescent="0.2">
      <c r="A2961" s="65"/>
    </row>
    <row r="2962" spans="1:1" s="20" customFormat="1" x14ac:dyDescent="0.2">
      <c r="A2962" s="65"/>
    </row>
    <row r="2963" spans="1:1" s="20" customFormat="1" x14ac:dyDescent="0.2">
      <c r="A2963" s="65"/>
    </row>
    <row r="2964" spans="1:1" s="20" customFormat="1" x14ac:dyDescent="0.2">
      <c r="A2964" s="65"/>
    </row>
    <row r="2965" spans="1:1" s="20" customFormat="1" x14ac:dyDescent="0.2">
      <c r="A2965" s="65"/>
    </row>
    <row r="2966" spans="1:1" s="20" customFormat="1" x14ac:dyDescent="0.2">
      <c r="A2966" s="65"/>
    </row>
    <row r="2967" spans="1:1" s="20" customFormat="1" x14ac:dyDescent="0.2">
      <c r="A2967" s="65"/>
    </row>
    <row r="2968" spans="1:1" s="20" customFormat="1" x14ac:dyDescent="0.2">
      <c r="A2968" s="65"/>
    </row>
    <row r="2969" spans="1:1" s="20" customFormat="1" x14ac:dyDescent="0.2">
      <c r="A2969" s="65"/>
    </row>
    <row r="2970" spans="1:1" s="20" customFormat="1" x14ac:dyDescent="0.2">
      <c r="A2970" s="65"/>
    </row>
    <row r="2971" spans="1:1" s="20" customFormat="1" x14ac:dyDescent="0.2">
      <c r="A2971" s="65"/>
    </row>
    <row r="2972" spans="1:1" s="20" customFormat="1" x14ac:dyDescent="0.2">
      <c r="A2972" s="65"/>
    </row>
    <row r="2973" spans="1:1" s="20" customFormat="1" x14ac:dyDescent="0.2">
      <c r="A2973" s="65"/>
    </row>
    <row r="2974" spans="1:1" s="20" customFormat="1" x14ac:dyDescent="0.2">
      <c r="A2974" s="65"/>
    </row>
    <row r="2975" spans="1:1" s="20" customFormat="1" x14ac:dyDescent="0.2">
      <c r="A2975" s="65"/>
    </row>
    <row r="2976" spans="1:1" s="20" customFormat="1" x14ac:dyDescent="0.2">
      <c r="A2976" s="65"/>
    </row>
    <row r="2977" spans="1:1" s="20" customFormat="1" x14ac:dyDescent="0.2">
      <c r="A2977" s="65"/>
    </row>
    <row r="2978" spans="1:1" s="20" customFormat="1" x14ac:dyDescent="0.2">
      <c r="A2978" s="65"/>
    </row>
    <row r="2979" spans="1:1" s="20" customFormat="1" x14ac:dyDescent="0.2">
      <c r="A2979" s="65"/>
    </row>
    <row r="2980" spans="1:1" s="20" customFormat="1" x14ac:dyDescent="0.2">
      <c r="A2980" s="65"/>
    </row>
    <row r="2981" spans="1:1" s="20" customFormat="1" x14ac:dyDescent="0.2">
      <c r="A2981" s="65"/>
    </row>
    <row r="2982" spans="1:1" s="20" customFormat="1" x14ac:dyDescent="0.2">
      <c r="A2982" s="65"/>
    </row>
    <row r="2983" spans="1:1" s="20" customFormat="1" x14ac:dyDescent="0.2">
      <c r="A2983" s="65"/>
    </row>
    <row r="2984" spans="1:1" s="20" customFormat="1" x14ac:dyDescent="0.2">
      <c r="A2984" s="65"/>
    </row>
    <row r="2985" spans="1:1" s="20" customFormat="1" x14ac:dyDescent="0.2">
      <c r="A2985" s="65"/>
    </row>
    <row r="2986" spans="1:1" s="20" customFormat="1" x14ac:dyDescent="0.2">
      <c r="A2986" s="65"/>
    </row>
    <row r="2987" spans="1:1" s="20" customFormat="1" x14ac:dyDescent="0.2">
      <c r="A2987" s="65"/>
    </row>
    <row r="2988" spans="1:1" s="20" customFormat="1" x14ac:dyDescent="0.2">
      <c r="A2988" s="65"/>
    </row>
    <row r="2989" spans="1:1" s="20" customFormat="1" x14ac:dyDescent="0.2">
      <c r="A2989" s="65"/>
    </row>
    <row r="2990" spans="1:1" s="20" customFormat="1" x14ac:dyDescent="0.2">
      <c r="A2990" s="65"/>
    </row>
    <row r="2991" spans="1:1" s="20" customFormat="1" x14ac:dyDescent="0.2">
      <c r="A2991" s="65"/>
    </row>
    <row r="2992" spans="1:1" s="20" customFormat="1" x14ac:dyDescent="0.2">
      <c r="A2992" s="65"/>
    </row>
    <row r="2993" spans="1:1" s="20" customFormat="1" x14ac:dyDescent="0.2">
      <c r="A2993" s="65"/>
    </row>
    <row r="2994" spans="1:1" s="20" customFormat="1" x14ac:dyDescent="0.2">
      <c r="A2994" s="65"/>
    </row>
    <row r="2995" spans="1:1" s="20" customFormat="1" x14ac:dyDescent="0.2">
      <c r="A2995" s="65"/>
    </row>
    <row r="2996" spans="1:1" s="20" customFormat="1" x14ac:dyDescent="0.2">
      <c r="A2996" s="65"/>
    </row>
    <row r="2997" spans="1:1" s="20" customFormat="1" x14ac:dyDescent="0.2">
      <c r="A2997" s="65"/>
    </row>
    <row r="2998" spans="1:1" s="20" customFormat="1" x14ac:dyDescent="0.2">
      <c r="A2998" s="65"/>
    </row>
    <row r="2999" spans="1:1" s="20" customFormat="1" x14ac:dyDescent="0.2">
      <c r="A2999" s="65"/>
    </row>
    <row r="3000" spans="1:1" s="20" customFormat="1" x14ac:dyDescent="0.2">
      <c r="A3000" s="65"/>
    </row>
    <row r="3001" spans="1:1" s="20" customFormat="1" x14ac:dyDescent="0.2">
      <c r="A3001" s="65"/>
    </row>
    <row r="3002" spans="1:1" s="20" customFormat="1" x14ac:dyDescent="0.2">
      <c r="A3002" s="65"/>
    </row>
    <row r="3003" spans="1:1" s="20" customFormat="1" x14ac:dyDescent="0.2">
      <c r="A3003" s="65"/>
    </row>
    <row r="3004" spans="1:1" s="20" customFormat="1" x14ac:dyDescent="0.2">
      <c r="A3004" s="65"/>
    </row>
    <row r="3005" spans="1:1" s="20" customFormat="1" x14ac:dyDescent="0.2">
      <c r="A3005" s="65"/>
    </row>
    <row r="3006" spans="1:1" s="20" customFormat="1" x14ac:dyDescent="0.2">
      <c r="A3006" s="65"/>
    </row>
    <row r="3007" spans="1:1" s="20" customFormat="1" x14ac:dyDescent="0.2">
      <c r="A3007" s="65"/>
    </row>
    <row r="3008" spans="1:1" s="20" customFormat="1" x14ac:dyDescent="0.2">
      <c r="A3008" s="65"/>
    </row>
    <row r="3009" spans="1:1" s="20" customFormat="1" x14ac:dyDescent="0.2">
      <c r="A3009" s="65"/>
    </row>
    <row r="3010" spans="1:1" s="20" customFormat="1" x14ac:dyDescent="0.2">
      <c r="A3010" s="65"/>
    </row>
    <row r="3011" spans="1:1" s="20" customFormat="1" x14ac:dyDescent="0.2">
      <c r="A3011" s="65"/>
    </row>
    <row r="3012" spans="1:1" s="20" customFormat="1" x14ac:dyDescent="0.2">
      <c r="A3012" s="65"/>
    </row>
    <row r="3013" spans="1:1" s="20" customFormat="1" x14ac:dyDescent="0.2">
      <c r="A3013" s="65"/>
    </row>
    <row r="3014" spans="1:1" s="20" customFormat="1" x14ac:dyDescent="0.2">
      <c r="A3014" s="65"/>
    </row>
    <row r="3015" spans="1:1" s="20" customFormat="1" x14ac:dyDescent="0.2">
      <c r="A3015" s="65"/>
    </row>
    <row r="3016" spans="1:1" s="20" customFormat="1" x14ac:dyDescent="0.2">
      <c r="A3016" s="65"/>
    </row>
    <row r="3017" spans="1:1" s="20" customFormat="1" x14ac:dyDescent="0.2">
      <c r="A3017" s="65"/>
    </row>
    <row r="3018" spans="1:1" s="20" customFormat="1" x14ac:dyDescent="0.2">
      <c r="A3018" s="65"/>
    </row>
    <row r="3019" spans="1:1" s="20" customFormat="1" x14ac:dyDescent="0.2">
      <c r="A3019" s="65"/>
    </row>
    <row r="3020" spans="1:1" s="20" customFormat="1" x14ac:dyDescent="0.2">
      <c r="A3020" s="65"/>
    </row>
    <row r="3021" spans="1:1" s="20" customFormat="1" x14ac:dyDescent="0.2">
      <c r="A3021" s="65"/>
    </row>
    <row r="3022" spans="1:1" s="20" customFormat="1" x14ac:dyDescent="0.2">
      <c r="A3022" s="65"/>
    </row>
    <row r="3023" spans="1:1" s="20" customFormat="1" x14ac:dyDescent="0.2">
      <c r="A3023" s="65"/>
    </row>
    <row r="3024" spans="1:1" s="20" customFormat="1" x14ac:dyDescent="0.2">
      <c r="A3024" s="65"/>
    </row>
    <row r="3025" spans="1:1" s="20" customFormat="1" x14ac:dyDescent="0.2">
      <c r="A3025" s="65"/>
    </row>
    <row r="3026" spans="1:1" s="20" customFormat="1" x14ac:dyDescent="0.2">
      <c r="A3026" s="65"/>
    </row>
    <row r="3027" spans="1:1" s="20" customFormat="1" x14ac:dyDescent="0.2">
      <c r="A3027" s="65"/>
    </row>
    <row r="3028" spans="1:1" s="20" customFormat="1" x14ac:dyDescent="0.2">
      <c r="A3028" s="65"/>
    </row>
    <row r="3029" spans="1:1" s="20" customFormat="1" x14ac:dyDescent="0.2">
      <c r="A3029" s="65"/>
    </row>
    <row r="3030" spans="1:1" s="20" customFormat="1" x14ac:dyDescent="0.2">
      <c r="A3030" s="65"/>
    </row>
    <row r="3031" spans="1:1" s="20" customFormat="1" x14ac:dyDescent="0.2">
      <c r="A3031" s="65"/>
    </row>
    <row r="3032" spans="1:1" s="20" customFormat="1" x14ac:dyDescent="0.2">
      <c r="A3032" s="65"/>
    </row>
    <row r="3033" spans="1:1" s="20" customFormat="1" x14ac:dyDescent="0.2">
      <c r="A3033" s="65"/>
    </row>
    <row r="3034" spans="1:1" s="20" customFormat="1" x14ac:dyDescent="0.2">
      <c r="A3034" s="65"/>
    </row>
    <row r="3035" spans="1:1" s="20" customFormat="1" x14ac:dyDescent="0.2">
      <c r="A3035" s="65"/>
    </row>
    <row r="3036" spans="1:1" s="20" customFormat="1" x14ac:dyDescent="0.2">
      <c r="A3036" s="65"/>
    </row>
    <row r="3037" spans="1:1" s="20" customFormat="1" x14ac:dyDescent="0.2">
      <c r="A3037" s="65"/>
    </row>
    <row r="3038" spans="1:1" s="20" customFormat="1" x14ac:dyDescent="0.2">
      <c r="A3038" s="65"/>
    </row>
    <row r="3039" spans="1:1" s="20" customFormat="1" x14ac:dyDescent="0.2">
      <c r="A3039" s="65"/>
    </row>
    <row r="3040" spans="1:1" s="20" customFormat="1" x14ac:dyDescent="0.2">
      <c r="A3040" s="65"/>
    </row>
    <row r="3041" spans="1:1" s="20" customFormat="1" x14ac:dyDescent="0.2">
      <c r="A3041" s="65"/>
    </row>
    <row r="3042" spans="1:1" s="20" customFormat="1" x14ac:dyDescent="0.2">
      <c r="A3042" s="65"/>
    </row>
    <row r="3043" spans="1:1" s="20" customFormat="1" x14ac:dyDescent="0.2">
      <c r="A3043" s="65"/>
    </row>
    <row r="3044" spans="1:1" s="20" customFormat="1" x14ac:dyDescent="0.2">
      <c r="A3044" s="65"/>
    </row>
    <row r="3045" spans="1:1" s="20" customFormat="1" x14ac:dyDescent="0.2">
      <c r="A3045" s="65"/>
    </row>
    <row r="3046" spans="1:1" s="20" customFormat="1" x14ac:dyDescent="0.2">
      <c r="A3046" s="65"/>
    </row>
    <row r="3047" spans="1:1" s="20" customFormat="1" x14ac:dyDescent="0.2">
      <c r="A3047" s="65"/>
    </row>
    <row r="3048" spans="1:1" s="20" customFormat="1" x14ac:dyDescent="0.2">
      <c r="A3048" s="65"/>
    </row>
    <row r="3049" spans="1:1" s="20" customFormat="1" x14ac:dyDescent="0.2">
      <c r="A3049" s="65"/>
    </row>
    <row r="3050" spans="1:1" s="20" customFormat="1" x14ac:dyDescent="0.2">
      <c r="A3050" s="65"/>
    </row>
    <row r="3051" spans="1:1" s="20" customFormat="1" x14ac:dyDescent="0.2">
      <c r="A3051" s="65"/>
    </row>
    <row r="3052" spans="1:1" s="20" customFormat="1" x14ac:dyDescent="0.2">
      <c r="A3052" s="65"/>
    </row>
    <row r="3053" spans="1:1" s="20" customFormat="1" x14ac:dyDescent="0.2">
      <c r="A3053" s="65"/>
    </row>
    <row r="3054" spans="1:1" s="20" customFormat="1" x14ac:dyDescent="0.2">
      <c r="A3054" s="65"/>
    </row>
    <row r="3055" spans="1:1" s="20" customFormat="1" x14ac:dyDescent="0.2">
      <c r="A3055" s="65"/>
    </row>
    <row r="3056" spans="1:1" s="20" customFormat="1" x14ac:dyDescent="0.2">
      <c r="A3056" s="65"/>
    </row>
    <row r="3057" spans="1:1" s="20" customFormat="1" x14ac:dyDescent="0.2">
      <c r="A3057" s="65"/>
    </row>
    <row r="3058" spans="1:1" s="20" customFormat="1" x14ac:dyDescent="0.2">
      <c r="A3058" s="65"/>
    </row>
    <row r="3059" spans="1:1" s="20" customFormat="1" x14ac:dyDescent="0.2">
      <c r="A3059" s="65"/>
    </row>
    <row r="3060" spans="1:1" s="20" customFormat="1" x14ac:dyDescent="0.2">
      <c r="A3060" s="65"/>
    </row>
    <row r="3061" spans="1:1" s="20" customFormat="1" x14ac:dyDescent="0.2">
      <c r="A3061" s="65"/>
    </row>
    <row r="3062" spans="1:1" s="20" customFormat="1" x14ac:dyDescent="0.2">
      <c r="A3062" s="65"/>
    </row>
    <row r="3063" spans="1:1" s="20" customFormat="1" x14ac:dyDescent="0.2">
      <c r="A3063" s="65"/>
    </row>
    <row r="3064" spans="1:1" s="20" customFormat="1" x14ac:dyDescent="0.2">
      <c r="A3064" s="65"/>
    </row>
    <row r="3065" spans="1:1" s="20" customFormat="1" x14ac:dyDescent="0.2">
      <c r="A3065" s="65"/>
    </row>
    <row r="3066" spans="1:1" s="20" customFormat="1" x14ac:dyDescent="0.2">
      <c r="A3066" s="65"/>
    </row>
    <row r="3067" spans="1:1" s="20" customFormat="1" x14ac:dyDescent="0.2">
      <c r="A3067" s="65"/>
    </row>
    <row r="3068" spans="1:1" s="20" customFormat="1" x14ac:dyDescent="0.2">
      <c r="A3068" s="65"/>
    </row>
    <row r="3069" spans="1:1" s="20" customFormat="1" x14ac:dyDescent="0.2">
      <c r="A3069" s="65"/>
    </row>
    <row r="3070" spans="1:1" s="20" customFormat="1" x14ac:dyDescent="0.2">
      <c r="A3070" s="65"/>
    </row>
    <row r="3071" spans="1:1" s="20" customFormat="1" x14ac:dyDescent="0.2">
      <c r="A3071" s="65"/>
    </row>
    <row r="3072" spans="1:1" s="20" customFormat="1" x14ac:dyDescent="0.2">
      <c r="A3072" s="65"/>
    </row>
    <row r="3073" spans="1:1" s="20" customFormat="1" x14ac:dyDescent="0.2">
      <c r="A3073" s="65"/>
    </row>
    <row r="3074" spans="1:1" s="20" customFormat="1" x14ac:dyDescent="0.2">
      <c r="A3074" s="65"/>
    </row>
    <row r="3075" spans="1:1" s="20" customFormat="1" x14ac:dyDescent="0.2">
      <c r="A3075" s="65"/>
    </row>
    <row r="3076" spans="1:1" s="20" customFormat="1" x14ac:dyDescent="0.2">
      <c r="A3076" s="65"/>
    </row>
    <row r="3077" spans="1:1" s="20" customFormat="1" x14ac:dyDescent="0.2">
      <c r="A3077" s="65"/>
    </row>
    <row r="3078" spans="1:1" s="20" customFormat="1" x14ac:dyDescent="0.2">
      <c r="A3078" s="65"/>
    </row>
    <row r="3079" spans="1:1" s="20" customFormat="1" x14ac:dyDescent="0.2">
      <c r="A3079" s="65"/>
    </row>
    <row r="3080" spans="1:1" s="20" customFormat="1" x14ac:dyDescent="0.2">
      <c r="A3080" s="65"/>
    </row>
    <row r="3081" spans="1:1" s="20" customFormat="1" x14ac:dyDescent="0.2">
      <c r="A3081" s="65"/>
    </row>
    <row r="3082" spans="1:1" s="20" customFormat="1" x14ac:dyDescent="0.2">
      <c r="A3082" s="65"/>
    </row>
    <row r="3083" spans="1:1" s="20" customFormat="1" x14ac:dyDescent="0.2">
      <c r="A3083" s="65"/>
    </row>
    <row r="3084" spans="1:1" s="20" customFormat="1" x14ac:dyDescent="0.2">
      <c r="A3084" s="65"/>
    </row>
    <row r="3085" spans="1:1" s="20" customFormat="1" x14ac:dyDescent="0.2">
      <c r="A3085" s="65"/>
    </row>
    <row r="3086" spans="1:1" s="20" customFormat="1" x14ac:dyDescent="0.2">
      <c r="A3086" s="65"/>
    </row>
    <row r="3087" spans="1:1" s="20" customFormat="1" x14ac:dyDescent="0.2">
      <c r="A3087" s="65"/>
    </row>
    <row r="3088" spans="1:1" s="20" customFormat="1" x14ac:dyDescent="0.2">
      <c r="A3088" s="65"/>
    </row>
    <row r="3089" spans="1:1" s="20" customFormat="1" x14ac:dyDescent="0.2">
      <c r="A3089" s="65"/>
    </row>
    <row r="3090" spans="1:1" s="20" customFormat="1" x14ac:dyDescent="0.2">
      <c r="A3090" s="65"/>
    </row>
    <row r="3091" spans="1:1" s="20" customFormat="1" x14ac:dyDescent="0.2">
      <c r="A3091" s="65"/>
    </row>
    <row r="3092" spans="1:1" s="20" customFormat="1" x14ac:dyDescent="0.2">
      <c r="A3092" s="65"/>
    </row>
    <row r="3093" spans="1:1" s="20" customFormat="1" x14ac:dyDescent="0.2">
      <c r="A3093" s="65"/>
    </row>
    <row r="3094" spans="1:1" s="20" customFormat="1" x14ac:dyDescent="0.2">
      <c r="A3094" s="65"/>
    </row>
    <row r="3095" spans="1:1" s="20" customFormat="1" x14ac:dyDescent="0.2">
      <c r="A3095" s="65"/>
    </row>
    <row r="3096" spans="1:1" s="20" customFormat="1" x14ac:dyDescent="0.2">
      <c r="A3096" s="65"/>
    </row>
    <row r="3097" spans="1:1" s="20" customFormat="1" x14ac:dyDescent="0.2">
      <c r="A3097" s="65"/>
    </row>
    <row r="3098" spans="1:1" s="20" customFormat="1" x14ac:dyDescent="0.2">
      <c r="A3098" s="65"/>
    </row>
    <row r="3099" spans="1:1" s="20" customFormat="1" x14ac:dyDescent="0.2">
      <c r="A3099" s="65"/>
    </row>
    <row r="3100" spans="1:1" s="20" customFormat="1" x14ac:dyDescent="0.2">
      <c r="A3100" s="65"/>
    </row>
    <row r="3101" spans="1:1" s="20" customFormat="1" x14ac:dyDescent="0.2">
      <c r="A3101" s="65"/>
    </row>
    <row r="3102" spans="1:1" s="20" customFormat="1" x14ac:dyDescent="0.2">
      <c r="A3102" s="65"/>
    </row>
    <row r="3103" spans="1:1" s="20" customFormat="1" x14ac:dyDescent="0.2">
      <c r="A3103" s="65"/>
    </row>
    <row r="3104" spans="1:1" s="20" customFormat="1" x14ac:dyDescent="0.2">
      <c r="A3104" s="65"/>
    </row>
    <row r="3105" spans="1:1" s="20" customFormat="1" x14ac:dyDescent="0.2">
      <c r="A3105" s="65"/>
    </row>
    <row r="3106" spans="1:1" s="20" customFormat="1" x14ac:dyDescent="0.2">
      <c r="A3106" s="65"/>
    </row>
    <row r="3107" spans="1:1" s="20" customFormat="1" x14ac:dyDescent="0.2">
      <c r="A3107" s="65"/>
    </row>
    <row r="3108" spans="1:1" s="20" customFormat="1" x14ac:dyDescent="0.2">
      <c r="A3108" s="65"/>
    </row>
    <row r="3109" spans="1:1" s="20" customFormat="1" x14ac:dyDescent="0.2">
      <c r="A3109" s="65"/>
    </row>
    <row r="3110" spans="1:1" s="20" customFormat="1" x14ac:dyDescent="0.2">
      <c r="A3110" s="65"/>
    </row>
    <row r="3111" spans="1:1" s="20" customFormat="1" x14ac:dyDescent="0.2">
      <c r="A3111" s="65"/>
    </row>
    <row r="3112" spans="1:1" s="20" customFormat="1" x14ac:dyDescent="0.2">
      <c r="A3112" s="65"/>
    </row>
    <row r="3113" spans="1:1" s="20" customFormat="1" x14ac:dyDescent="0.2">
      <c r="A3113" s="65"/>
    </row>
    <row r="3114" spans="1:1" s="20" customFormat="1" x14ac:dyDescent="0.2">
      <c r="A3114" s="65"/>
    </row>
    <row r="3115" spans="1:1" s="20" customFormat="1" x14ac:dyDescent="0.2">
      <c r="A3115" s="65"/>
    </row>
    <row r="3116" spans="1:1" s="20" customFormat="1" x14ac:dyDescent="0.2">
      <c r="A3116" s="65"/>
    </row>
    <row r="3117" spans="1:1" s="20" customFormat="1" x14ac:dyDescent="0.2">
      <c r="A3117" s="65"/>
    </row>
    <row r="3118" spans="1:1" s="20" customFormat="1" x14ac:dyDescent="0.2">
      <c r="A3118" s="65"/>
    </row>
    <row r="3119" spans="1:1" s="20" customFormat="1" x14ac:dyDescent="0.2">
      <c r="A3119" s="65"/>
    </row>
    <row r="3120" spans="1:1" s="20" customFormat="1" x14ac:dyDescent="0.2">
      <c r="A3120" s="65"/>
    </row>
    <row r="3121" spans="1:1" s="20" customFormat="1" x14ac:dyDescent="0.2">
      <c r="A3121" s="65"/>
    </row>
    <row r="3122" spans="1:1" s="20" customFormat="1" x14ac:dyDescent="0.2">
      <c r="A3122" s="65"/>
    </row>
    <row r="3123" spans="1:1" s="20" customFormat="1" x14ac:dyDescent="0.2">
      <c r="A3123" s="65"/>
    </row>
    <row r="3124" spans="1:1" s="20" customFormat="1" x14ac:dyDescent="0.2">
      <c r="A3124" s="65"/>
    </row>
    <row r="3125" spans="1:1" s="20" customFormat="1" x14ac:dyDescent="0.2">
      <c r="A3125" s="65"/>
    </row>
    <row r="3126" spans="1:1" s="20" customFormat="1" x14ac:dyDescent="0.2">
      <c r="A3126" s="65"/>
    </row>
    <row r="3127" spans="1:1" s="20" customFormat="1" x14ac:dyDescent="0.2">
      <c r="A3127" s="65"/>
    </row>
    <row r="3128" spans="1:1" s="20" customFormat="1" x14ac:dyDescent="0.2">
      <c r="A3128" s="65"/>
    </row>
    <row r="3129" spans="1:1" s="20" customFormat="1" x14ac:dyDescent="0.2">
      <c r="A3129" s="65"/>
    </row>
    <row r="3130" spans="1:1" s="20" customFormat="1" x14ac:dyDescent="0.2">
      <c r="A3130" s="65"/>
    </row>
    <row r="3131" spans="1:1" s="20" customFormat="1" x14ac:dyDescent="0.2">
      <c r="A3131" s="65"/>
    </row>
    <row r="3132" spans="1:1" s="20" customFormat="1" x14ac:dyDescent="0.2">
      <c r="A3132" s="65"/>
    </row>
    <row r="3133" spans="1:1" s="20" customFormat="1" x14ac:dyDescent="0.2">
      <c r="A3133" s="65"/>
    </row>
    <row r="3134" spans="1:1" s="20" customFormat="1" x14ac:dyDescent="0.2">
      <c r="A3134" s="65"/>
    </row>
    <row r="3135" spans="1:1" s="20" customFormat="1" x14ac:dyDescent="0.2">
      <c r="A3135" s="65"/>
    </row>
    <row r="3136" spans="1:1" s="20" customFormat="1" x14ac:dyDescent="0.2">
      <c r="A3136" s="65"/>
    </row>
    <row r="3137" spans="1:1" s="20" customFormat="1" x14ac:dyDescent="0.2">
      <c r="A3137" s="65"/>
    </row>
    <row r="3138" spans="1:1" s="20" customFormat="1" x14ac:dyDescent="0.2">
      <c r="A3138" s="65"/>
    </row>
    <row r="3139" spans="1:1" s="20" customFormat="1" x14ac:dyDescent="0.2">
      <c r="A3139" s="65"/>
    </row>
    <row r="3140" spans="1:1" s="20" customFormat="1" x14ac:dyDescent="0.2">
      <c r="A3140" s="65"/>
    </row>
    <row r="3141" spans="1:1" s="20" customFormat="1" x14ac:dyDescent="0.2">
      <c r="A3141" s="65"/>
    </row>
    <row r="3142" spans="1:1" s="20" customFormat="1" x14ac:dyDescent="0.2">
      <c r="A3142" s="65"/>
    </row>
    <row r="3143" spans="1:1" s="20" customFormat="1" x14ac:dyDescent="0.2">
      <c r="A3143" s="65"/>
    </row>
    <row r="3144" spans="1:1" s="20" customFormat="1" x14ac:dyDescent="0.2">
      <c r="A3144" s="65"/>
    </row>
    <row r="3145" spans="1:1" s="20" customFormat="1" x14ac:dyDescent="0.2">
      <c r="A3145" s="65"/>
    </row>
    <row r="3146" spans="1:1" s="20" customFormat="1" x14ac:dyDescent="0.2">
      <c r="A3146" s="65"/>
    </row>
    <row r="3147" spans="1:1" s="20" customFormat="1" x14ac:dyDescent="0.2">
      <c r="A3147" s="65"/>
    </row>
    <row r="3148" spans="1:1" s="20" customFormat="1" x14ac:dyDescent="0.2">
      <c r="A3148" s="65"/>
    </row>
    <row r="3149" spans="1:1" s="20" customFormat="1" x14ac:dyDescent="0.2">
      <c r="A3149" s="65"/>
    </row>
    <row r="3150" spans="1:1" s="20" customFormat="1" x14ac:dyDescent="0.2">
      <c r="A3150" s="65"/>
    </row>
    <row r="3151" spans="1:1" s="20" customFormat="1" x14ac:dyDescent="0.2">
      <c r="A3151" s="65"/>
    </row>
    <row r="3152" spans="1:1" s="20" customFormat="1" x14ac:dyDescent="0.2">
      <c r="A3152" s="65"/>
    </row>
    <row r="3153" spans="1:1" s="20" customFormat="1" x14ac:dyDescent="0.2">
      <c r="A3153" s="65"/>
    </row>
    <row r="3154" spans="1:1" s="20" customFormat="1" x14ac:dyDescent="0.2">
      <c r="A3154" s="65"/>
    </row>
    <row r="3155" spans="1:1" s="20" customFormat="1" x14ac:dyDescent="0.2">
      <c r="A3155" s="65"/>
    </row>
    <row r="3156" spans="1:1" s="20" customFormat="1" x14ac:dyDescent="0.2">
      <c r="A3156" s="65"/>
    </row>
    <row r="3157" spans="1:1" s="20" customFormat="1" x14ac:dyDescent="0.2">
      <c r="A3157" s="65"/>
    </row>
    <row r="3158" spans="1:1" s="20" customFormat="1" x14ac:dyDescent="0.2">
      <c r="A3158" s="65"/>
    </row>
    <row r="3159" spans="1:1" s="20" customFormat="1" x14ac:dyDescent="0.2">
      <c r="A3159" s="65"/>
    </row>
    <row r="3160" spans="1:1" s="20" customFormat="1" x14ac:dyDescent="0.2">
      <c r="A3160" s="65"/>
    </row>
    <row r="3161" spans="1:1" s="20" customFormat="1" x14ac:dyDescent="0.2">
      <c r="A3161" s="65"/>
    </row>
    <row r="3162" spans="1:1" s="20" customFormat="1" x14ac:dyDescent="0.2">
      <c r="A3162" s="65"/>
    </row>
    <row r="3163" spans="1:1" s="20" customFormat="1" x14ac:dyDescent="0.2">
      <c r="A3163" s="65"/>
    </row>
    <row r="3164" spans="1:1" s="20" customFormat="1" x14ac:dyDescent="0.2">
      <c r="A3164" s="65"/>
    </row>
    <row r="3165" spans="1:1" s="20" customFormat="1" x14ac:dyDescent="0.2">
      <c r="A3165" s="65"/>
    </row>
    <row r="3166" spans="1:1" s="20" customFormat="1" x14ac:dyDescent="0.2">
      <c r="A3166" s="65"/>
    </row>
    <row r="3167" spans="1:1" s="20" customFormat="1" x14ac:dyDescent="0.2">
      <c r="A3167" s="65"/>
    </row>
    <row r="3168" spans="1:1" s="20" customFormat="1" x14ac:dyDescent="0.2">
      <c r="A3168" s="65"/>
    </row>
    <row r="3169" spans="1:1" s="20" customFormat="1" x14ac:dyDescent="0.2">
      <c r="A3169" s="65"/>
    </row>
    <row r="3170" spans="1:1" s="20" customFormat="1" x14ac:dyDescent="0.2">
      <c r="A3170" s="65"/>
    </row>
    <row r="3171" spans="1:1" s="20" customFormat="1" x14ac:dyDescent="0.2">
      <c r="A3171" s="65"/>
    </row>
    <row r="3172" spans="1:1" s="20" customFormat="1" x14ac:dyDescent="0.2">
      <c r="A3172" s="65"/>
    </row>
    <row r="3173" spans="1:1" s="20" customFormat="1" x14ac:dyDescent="0.2">
      <c r="A3173" s="65"/>
    </row>
    <row r="3174" spans="1:1" s="20" customFormat="1" x14ac:dyDescent="0.2">
      <c r="A3174" s="65"/>
    </row>
    <row r="3175" spans="1:1" s="20" customFormat="1" x14ac:dyDescent="0.2">
      <c r="A3175" s="65"/>
    </row>
    <row r="3176" spans="1:1" s="20" customFormat="1" x14ac:dyDescent="0.2">
      <c r="A3176" s="65"/>
    </row>
    <row r="3177" spans="1:1" s="20" customFormat="1" x14ac:dyDescent="0.2">
      <c r="A3177" s="65"/>
    </row>
    <row r="3178" spans="1:1" s="20" customFormat="1" x14ac:dyDescent="0.2">
      <c r="A3178" s="65"/>
    </row>
    <row r="3179" spans="1:1" s="20" customFormat="1" x14ac:dyDescent="0.2">
      <c r="A3179" s="65"/>
    </row>
    <row r="3180" spans="1:1" s="20" customFormat="1" x14ac:dyDescent="0.2">
      <c r="A3180" s="65"/>
    </row>
    <row r="3181" spans="1:1" s="20" customFormat="1" x14ac:dyDescent="0.2">
      <c r="A3181" s="65"/>
    </row>
    <row r="3182" spans="1:1" s="20" customFormat="1" x14ac:dyDescent="0.2">
      <c r="A3182" s="65"/>
    </row>
    <row r="3183" spans="1:1" s="20" customFormat="1" x14ac:dyDescent="0.2">
      <c r="A3183" s="65"/>
    </row>
    <row r="3184" spans="1:1" s="20" customFormat="1" x14ac:dyDescent="0.2">
      <c r="A3184" s="65"/>
    </row>
    <row r="3185" spans="1:1" s="20" customFormat="1" x14ac:dyDescent="0.2">
      <c r="A3185" s="65"/>
    </row>
    <row r="3186" spans="1:1" s="20" customFormat="1" x14ac:dyDescent="0.2">
      <c r="A3186" s="65"/>
    </row>
    <row r="3187" spans="1:1" s="20" customFormat="1" x14ac:dyDescent="0.2">
      <c r="A3187" s="65"/>
    </row>
    <row r="3188" spans="1:1" s="20" customFormat="1" x14ac:dyDescent="0.2">
      <c r="A3188" s="65"/>
    </row>
    <row r="3189" spans="1:1" s="20" customFormat="1" x14ac:dyDescent="0.2">
      <c r="A3189" s="65"/>
    </row>
    <row r="3190" spans="1:1" s="20" customFormat="1" x14ac:dyDescent="0.2">
      <c r="A3190" s="65"/>
    </row>
    <row r="3191" spans="1:1" s="20" customFormat="1" x14ac:dyDescent="0.2">
      <c r="A3191" s="65"/>
    </row>
    <row r="3192" spans="1:1" s="20" customFormat="1" x14ac:dyDescent="0.2">
      <c r="A3192" s="65"/>
    </row>
    <row r="3193" spans="1:1" s="20" customFormat="1" x14ac:dyDescent="0.2">
      <c r="A3193" s="65"/>
    </row>
    <row r="3194" spans="1:1" s="20" customFormat="1" x14ac:dyDescent="0.2">
      <c r="A3194" s="65"/>
    </row>
    <row r="3195" spans="1:1" s="20" customFormat="1" x14ac:dyDescent="0.2">
      <c r="A3195" s="65"/>
    </row>
    <row r="3196" spans="1:1" s="20" customFormat="1" x14ac:dyDescent="0.2">
      <c r="A3196" s="65"/>
    </row>
    <row r="3197" spans="1:1" s="20" customFormat="1" x14ac:dyDescent="0.2">
      <c r="A3197" s="65"/>
    </row>
    <row r="3198" spans="1:1" s="20" customFormat="1" x14ac:dyDescent="0.2">
      <c r="A3198" s="65"/>
    </row>
    <row r="3199" spans="1:1" s="20" customFormat="1" x14ac:dyDescent="0.2">
      <c r="A3199" s="65"/>
    </row>
    <row r="3200" spans="1:1" s="20" customFormat="1" x14ac:dyDescent="0.2">
      <c r="A3200" s="65"/>
    </row>
    <row r="3201" spans="1:1" s="20" customFormat="1" x14ac:dyDescent="0.2">
      <c r="A3201" s="65"/>
    </row>
    <row r="3202" spans="1:1" s="20" customFormat="1" x14ac:dyDescent="0.2">
      <c r="A3202" s="65"/>
    </row>
    <row r="3203" spans="1:1" s="20" customFormat="1" x14ac:dyDescent="0.2">
      <c r="A3203" s="65"/>
    </row>
    <row r="3204" spans="1:1" s="20" customFormat="1" x14ac:dyDescent="0.2">
      <c r="A3204" s="65"/>
    </row>
    <row r="3205" spans="1:1" s="20" customFormat="1" x14ac:dyDescent="0.2">
      <c r="A3205" s="65"/>
    </row>
    <row r="3206" spans="1:1" s="20" customFormat="1" x14ac:dyDescent="0.2">
      <c r="A3206" s="65"/>
    </row>
    <row r="3207" spans="1:1" s="20" customFormat="1" x14ac:dyDescent="0.2">
      <c r="A3207" s="65"/>
    </row>
    <row r="3208" spans="1:1" s="20" customFormat="1" x14ac:dyDescent="0.2">
      <c r="A3208" s="65"/>
    </row>
    <row r="3209" spans="1:1" s="20" customFormat="1" x14ac:dyDescent="0.2">
      <c r="A3209" s="65"/>
    </row>
    <row r="3210" spans="1:1" s="20" customFormat="1" x14ac:dyDescent="0.2">
      <c r="A3210" s="65"/>
    </row>
    <row r="3211" spans="1:1" s="20" customFormat="1" x14ac:dyDescent="0.2">
      <c r="A3211" s="65"/>
    </row>
    <row r="3212" spans="1:1" s="20" customFormat="1" x14ac:dyDescent="0.2">
      <c r="A3212" s="65"/>
    </row>
    <row r="3213" spans="1:1" s="20" customFormat="1" x14ac:dyDescent="0.2">
      <c r="A3213" s="65"/>
    </row>
    <row r="3214" spans="1:1" s="20" customFormat="1" x14ac:dyDescent="0.2">
      <c r="A3214" s="65"/>
    </row>
    <row r="3215" spans="1:1" s="20" customFormat="1" x14ac:dyDescent="0.2">
      <c r="A3215" s="65"/>
    </row>
    <row r="3216" spans="1:1" s="20" customFormat="1" x14ac:dyDescent="0.2">
      <c r="A3216" s="65"/>
    </row>
    <row r="3217" spans="1:1" s="20" customFormat="1" x14ac:dyDescent="0.2">
      <c r="A3217" s="65"/>
    </row>
    <row r="3218" spans="1:1" s="20" customFormat="1" x14ac:dyDescent="0.2">
      <c r="A3218" s="65"/>
    </row>
    <row r="3219" spans="1:1" s="20" customFormat="1" x14ac:dyDescent="0.2">
      <c r="A3219" s="65"/>
    </row>
    <row r="3220" spans="1:1" s="20" customFormat="1" x14ac:dyDescent="0.2">
      <c r="A3220" s="65"/>
    </row>
    <row r="3221" spans="1:1" s="20" customFormat="1" x14ac:dyDescent="0.2">
      <c r="A3221" s="65"/>
    </row>
    <row r="3222" spans="1:1" s="20" customFormat="1" x14ac:dyDescent="0.2">
      <c r="A3222" s="65"/>
    </row>
    <row r="3223" spans="1:1" s="20" customFormat="1" x14ac:dyDescent="0.2">
      <c r="A3223" s="65"/>
    </row>
    <row r="3224" spans="1:1" s="20" customFormat="1" x14ac:dyDescent="0.2">
      <c r="A3224" s="65"/>
    </row>
    <row r="3225" spans="1:1" s="20" customFormat="1" x14ac:dyDescent="0.2">
      <c r="A3225" s="65"/>
    </row>
    <row r="3226" spans="1:1" s="20" customFormat="1" x14ac:dyDescent="0.2">
      <c r="A3226" s="65"/>
    </row>
    <row r="3227" spans="1:1" s="20" customFormat="1" x14ac:dyDescent="0.2">
      <c r="A3227" s="65"/>
    </row>
    <row r="3228" spans="1:1" s="20" customFormat="1" x14ac:dyDescent="0.2">
      <c r="A3228" s="65"/>
    </row>
    <row r="3229" spans="1:1" s="20" customFormat="1" x14ac:dyDescent="0.2">
      <c r="A3229" s="65"/>
    </row>
    <row r="3230" spans="1:1" s="20" customFormat="1" x14ac:dyDescent="0.2">
      <c r="A3230" s="65"/>
    </row>
    <row r="3231" spans="1:1" s="20" customFormat="1" x14ac:dyDescent="0.2">
      <c r="A3231" s="65"/>
    </row>
    <row r="3232" spans="1:1" s="20" customFormat="1" x14ac:dyDescent="0.2">
      <c r="A3232" s="65"/>
    </row>
    <row r="3233" spans="1:1" s="20" customFormat="1" x14ac:dyDescent="0.2">
      <c r="A3233" s="65"/>
    </row>
    <row r="3234" spans="1:1" s="20" customFormat="1" x14ac:dyDescent="0.2">
      <c r="A3234" s="65"/>
    </row>
    <row r="3235" spans="1:1" s="20" customFormat="1" x14ac:dyDescent="0.2">
      <c r="A3235" s="65"/>
    </row>
    <row r="3236" spans="1:1" s="20" customFormat="1" x14ac:dyDescent="0.2">
      <c r="A3236" s="65"/>
    </row>
    <row r="3237" spans="1:1" s="20" customFormat="1" x14ac:dyDescent="0.2">
      <c r="A3237" s="65"/>
    </row>
    <row r="3238" spans="1:1" s="20" customFormat="1" x14ac:dyDescent="0.2">
      <c r="A3238" s="65"/>
    </row>
    <row r="3239" spans="1:1" s="20" customFormat="1" x14ac:dyDescent="0.2">
      <c r="A3239" s="65"/>
    </row>
    <row r="3240" spans="1:1" s="20" customFormat="1" x14ac:dyDescent="0.2">
      <c r="A3240" s="65"/>
    </row>
    <row r="3241" spans="1:1" s="20" customFormat="1" x14ac:dyDescent="0.2">
      <c r="A3241" s="65"/>
    </row>
    <row r="3242" spans="1:1" s="20" customFormat="1" x14ac:dyDescent="0.2">
      <c r="A3242" s="65"/>
    </row>
    <row r="3243" spans="1:1" s="20" customFormat="1" x14ac:dyDescent="0.2">
      <c r="A3243" s="65"/>
    </row>
    <row r="3244" spans="1:1" s="20" customFormat="1" x14ac:dyDescent="0.2">
      <c r="A3244" s="65"/>
    </row>
    <row r="3245" spans="1:1" s="20" customFormat="1" x14ac:dyDescent="0.2">
      <c r="A3245" s="65"/>
    </row>
    <row r="3246" spans="1:1" s="20" customFormat="1" x14ac:dyDescent="0.2">
      <c r="A3246" s="65"/>
    </row>
    <row r="3247" spans="1:1" s="20" customFormat="1" x14ac:dyDescent="0.2">
      <c r="A3247" s="65"/>
    </row>
    <row r="3248" spans="1:1" s="20" customFormat="1" x14ac:dyDescent="0.2">
      <c r="A3248" s="65"/>
    </row>
    <row r="3249" spans="1:1" s="20" customFormat="1" x14ac:dyDescent="0.2">
      <c r="A3249" s="65"/>
    </row>
    <row r="3250" spans="1:1" s="20" customFormat="1" x14ac:dyDescent="0.2">
      <c r="A3250" s="65"/>
    </row>
    <row r="3251" spans="1:1" s="20" customFormat="1" x14ac:dyDescent="0.2">
      <c r="A3251" s="65"/>
    </row>
    <row r="3252" spans="1:1" s="20" customFormat="1" x14ac:dyDescent="0.2">
      <c r="A3252" s="65"/>
    </row>
    <row r="3253" spans="1:1" s="20" customFormat="1" x14ac:dyDescent="0.2">
      <c r="A3253" s="65"/>
    </row>
    <row r="3254" spans="1:1" s="20" customFormat="1" x14ac:dyDescent="0.2">
      <c r="A3254" s="65"/>
    </row>
    <row r="3255" spans="1:1" s="20" customFormat="1" x14ac:dyDescent="0.2">
      <c r="A3255" s="65"/>
    </row>
    <row r="3256" spans="1:1" s="20" customFormat="1" x14ac:dyDescent="0.2">
      <c r="A3256" s="65"/>
    </row>
    <row r="3257" spans="1:1" s="20" customFormat="1" x14ac:dyDescent="0.2">
      <c r="A3257" s="65"/>
    </row>
    <row r="3258" spans="1:1" s="20" customFormat="1" x14ac:dyDescent="0.2">
      <c r="A3258" s="65"/>
    </row>
    <row r="3259" spans="1:1" s="20" customFormat="1" x14ac:dyDescent="0.2">
      <c r="A3259" s="65"/>
    </row>
    <row r="3260" spans="1:1" s="20" customFormat="1" x14ac:dyDescent="0.2">
      <c r="A3260" s="65"/>
    </row>
    <row r="3261" spans="1:1" s="20" customFormat="1" x14ac:dyDescent="0.2">
      <c r="A3261" s="65"/>
    </row>
    <row r="3262" spans="1:1" s="20" customFormat="1" x14ac:dyDescent="0.2">
      <c r="A3262" s="65"/>
    </row>
    <row r="3263" spans="1:1" s="20" customFormat="1" x14ac:dyDescent="0.2">
      <c r="A3263" s="65"/>
    </row>
    <row r="3264" spans="1:1" s="20" customFormat="1" x14ac:dyDescent="0.2">
      <c r="A3264" s="65"/>
    </row>
    <row r="3265" spans="1:1" s="20" customFormat="1" x14ac:dyDescent="0.2">
      <c r="A3265" s="65"/>
    </row>
    <row r="3266" spans="1:1" s="20" customFormat="1" x14ac:dyDescent="0.2">
      <c r="A3266" s="65"/>
    </row>
    <row r="3267" spans="1:1" s="20" customFormat="1" x14ac:dyDescent="0.2">
      <c r="A3267" s="65"/>
    </row>
    <row r="3268" spans="1:1" s="20" customFormat="1" x14ac:dyDescent="0.2">
      <c r="A3268" s="65"/>
    </row>
    <row r="3269" spans="1:1" s="20" customFormat="1" x14ac:dyDescent="0.2">
      <c r="A3269" s="65"/>
    </row>
    <row r="3270" spans="1:1" s="20" customFormat="1" x14ac:dyDescent="0.2">
      <c r="A3270" s="65"/>
    </row>
    <row r="3271" spans="1:1" s="20" customFormat="1" x14ac:dyDescent="0.2">
      <c r="A3271" s="65"/>
    </row>
    <row r="3272" spans="1:1" s="20" customFormat="1" x14ac:dyDescent="0.2">
      <c r="A3272" s="65"/>
    </row>
    <row r="3273" spans="1:1" s="20" customFormat="1" x14ac:dyDescent="0.2">
      <c r="A3273" s="65"/>
    </row>
    <row r="3274" spans="1:1" s="20" customFormat="1" x14ac:dyDescent="0.2">
      <c r="A3274" s="65"/>
    </row>
    <row r="3275" spans="1:1" s="20" customFormat="1" x14ac:dyDescent="0.2">
      <c r="A3275" s="65"/>
    </row>
    <row r="3276" spans="1:1" s="20" customFormat="1" x14ac:dyDescent="0.2">
      <c r="A3276" s="65"/>
    </row>
    <row r="3277" spans="1:1" s="20" customFormat="1" x14ac:dyDescent="0.2">
      <c r="A3277" s="65"/>
    </row>
    <row r="3278" spans="1:1" s="20" customFormat="1" x14ac:dyDescent="0.2">
      <c r="A3278" s="65"/>
    </row>
    <row r="3279" spans="1:1" s="20" customFormat="1" x14ac:dyDescent="0.2">
      <c r="A3279" s="65"/>
    </row>
    <row r="3280" spans="1:1" s="20" customFormat="1" x14ac:dyDescent="0.2">
      <c r="A3280" s="65"/>
    </row>
    <row r="3281" spans="1:1" s="20" customFormat="1" x14ac:dyDescent="0.2">
      <c r="A3281" s="65"/>
    </row>
    <row r="3282" spans="1:1" s="20" customFormat="1" x14ac:dyDescent="0.2">
      <c r="A3282" s="65"/>
    </row>
    <row r="3283" spans="1:1" s="20" customFormat="1" x14ac:dyDescent="0.2">
      <c r="A3283" s="65"/>
    </row>
    <row r="3284" spans="1:1" s="20" customFormat="1" x14ac:dyDescent="0.2">
      <c r="A3284" s="65"/>
    </row>
    <row r="3285" spans="1:1" s="20" customFormat="1" x14ac:dyDescent="0.2">
      <c r="A3285" s="65"/>
    </row>
    <row r="3286" spans="1:1" s="20" customFormat="1" x14ac:dyDescent="0.2">
      <c r="A3286" s="65"/>
    </row>
    <row r="3287" spans="1:1" s="20" customFormat="1" x14ac:dyDescent="0.2">
      <c r="A3287" s="65"/>
    </row>
    <row r="3288" spans="1:1" s="20" customFormat="1" x14ac:dyDescent="0.2">
      <c r="A3288" s="65"/>
    </row>
    <row r="3289" spans="1:1" s="20" customFormat="1" x14ac:dyDescent="0.2">
      <c r="A3289" s="65"/>
    </row>
    <row r="3290" spans="1:1" s="20" customFormat="1" x14ac:dyDescent="0.2">
      <c r="A3290" s="65"/>
    </row>
    <row r="3291" spans="1:1" s="20" customFormat="1" x14ac:dyDescent="0.2">
      <c r="A3291" s="65"/>
    </row>
    <row r="3292" spans="1:1" s="20" customFormat="1" x14ac:dyDescent="0.2">
      <c r="A3292" s="65"/>
    </row>
    <row r="3293" spans="1:1" s="20" customFormat="1" x14ac:dyDescent="0.2">
      <c r="A3293" s="65"/>
    </row>
    <row r="3294" spans="1:1" s="20" customFormat="1" x14ac:dyDescent="0.2">
      <c r="A3294" s="65"/>
    </row>
    <row r="3295" spans="1:1" s="20" customFormat="1" x14ac:dyDescent="0.2">
      <c r="A3295" s="65"/>
    </row>
    <row r="3296" spans="1:1" s="20" customFormat="1" x14ac:dyDescent="0.2">
      <c r="A3296" s="65"/>
    </row>
    <row r="3297" spans="1:1" s="20" customFormat="1" x14ac:dyDescent="0.2">
      <c r="A3297" s="65"/>
    </row>
    <row r="3298" spans="1:1" s="20" customFormat="1" x14ac:dyDescent="0.2">
      <c r="A3298" s="65"/>
    </row>
    <row r="3299" spans="1:1" s="20" customFormat="1" x14ac:dyDescent="0.2">
      <c r="A3299" s="65"/>
    </row>
    <row r="3300" spans="1:1" s="20" customFormat="1" x14ac:dyDescent="0.2">
      <c r="A3300" s="65"/>
    </row>
    <row r="3301" spans="1:1" s="20" customFormat="1" x14ac:dyDescent="0.2">
      <c r="A3301" s="65"/>
    </row>
    <row r="3302" spans="1:1" s="20" customFormat="1" x14ac:dyDescent="0.2">
      <c r="A3302" s="65"/>
    </row>
    <row r="3303" spans="1:1" s="20" customFormat="1" x14ac:dyDescent="0.2">
      <c r="A3303" s="65"/>
    </row>
    <row r="3304" spans="1:1" s="20" customFormat="1" x14ac:dyDescent="0.2">
      <c r="A3304" s="65"/>
    </row>
    <row r="3305" spans="1:1" s="20" customFormat="1" x14ac:dyDescent="0.2">
      <c r="A3305" s="65"/>
    </row>
    <row r="3306" spans="1:1" s="20" customFormat="1" x14ac:dyDescent="0.2">
      <c r="A3306" s="65"/>
    </row>
    <row r="3307" spans="1:1" s="20" customFormat="1" x14ac:dyDescent="0.2">
      <c r="A3307" s="65"/>
    </row>
    <row r="3308" spans="1:1" s="20" customFormat="1" x14ac:dyDescent="0.2">
      <c r="A3308" s="65"/>
    </row>
    <row r="3309" spans="1:1" s="20" customFormat="1" x14ac:dyDescent="0.2">
      <c r="A3309" s="65"/>
    </row>
    <row r="3310" spans="1:1" s="20" customFormat="1" x14ac:dyDescent="0.2">
      <c r="A3310" s="65"/>
    </row>
    <row r="3311" spans="1:1" s="20" customFormat="1" x14ac:dyDescent="0.2">
      <c r="A3311" s="65"/>
    </row>
    <row r="3312" spans="1:1" s="20" customFormat="1" x14ac:dyDescent="0.2">
      <c r="A3312" s="65"/>
    </row>
    <row r="3313" spans="1:1" s="20" customFormat="1" x14ac:dyDescent="0.2">
      <c r="A3313" s="65"/>
    </row>
    <row r="3314" spans="1:1" s="20" customFormat="1" x14ac:dyDescent="0.2">
      <c r="A3314" s="65"/>
    </row>
    <row r="3315" spans="1:1" s="20" customFormat="1" x14ac:dyDescent="0.2">
      <c r="A3315" s="65"/>
    </row>
    <row r="3316" spans="1:1" s="20" customFormat="1" x14ac:dyDescent="0.2">
      <c r="A3316" s="65"/>
    </row>
    <row r="3317" spans="1:1" s="20" customFormat="1" x14ac:dyDescent="0.2">
      <c r="A3317" s="65"/>
    </row>
    <row r="3318" spans="1:1" s="20" customFormat="1" x14ac:dyDescent="0.2">
      <c r="A3318" s="65"/>
    </row>
    <row r="3319" spans="1:1" s="20" customFormat="1" x14ac:dyDescent="0.2">
      <c r="A3319" s="65"/>
    </row>
    <row r="3320" spans="1:1" s="20" customFormat="1" x14ac:dyDescent="0.2">
      <c r="A3320" s="65"/>
    </row>
    <row r="3321" spans="1:1" s="20" customFormat="1" x14ac:dyDescent="0.2">
      <c r="A3321" s="65"/>
    </row>
    <row r="3322" spans="1:1" s="20" customFormat="1" x14ac:dyDescent="0.2">
      <c r="A3322" s="65"/>
    </row>
    <row r="3323" spans="1:1" s="20" customFormat="1" x14ac:dyDescent="0.2">
      <c r="A3323" s="65"/>
    </row>
    <row r="3324" spans="1:1" s="20" customFormat="1" x14ac:dyDescent="0.2">
      <c r="A3324" s="65"/>
    </row>
    <row r="3325" spans="1:1" s="20" customFormat="1" x14ac:dyDescent="0.2">
      <c r="A3325" s="65"/>
    </row>
    <row r="3326" spans="1:1" s="20" customFormat="1" x14ac:dyDescent="0.2">
      <c r="A3326" s="65"/>
    </row>
    <row r="3327" spans="1:1" s="20" customFormat="1" x14ac:dyDescent="0.2">
      <c r="A3327" s="65"/>
    </row>
    <row r="3328" spans="1:1" s="20" customFormat="1" x14ac:dyDescent="0.2">
      <c r="A3328" s="65"/>
    </row>
    <row r="3329" spans="1:1" s="20" customFormat="1" x14ac:dyDescent="0.2">
      <c r="A3329" s="65"/>
    </row>
    <row r="3330" spans="1:1" s="20" customFormat="1" x14ac:dyDescent="0.2">
      <c r="A3330" s="65"/>
    </row>
    <row r="3331" spans="1:1" s="20" customFormat="1" x14ac:dyDescent="0.2">
      <c r="A3331" s="65"/>
    </row>
    <row r="3332" spans="1:1" s="20" customFormat="1" x14ac:dyDescent="0.2">
      <c r="A3332" s="65"/>
    </row>
    <row r="3333" spans="1:1" s="20" customFormat="1" x14ac:dyDescent="0.2">
      <c r="A3333" s="65"/>
    </row>
    <row r="3334" spans="1:1" s="20" customFormat="1" x14ac:dyDescent="0.2">
      <c r="A3334" s="65"/>
    </row>
    <row r="3335" spans="1:1" s="20" customFormat="1" x14ac:dyDescent="0.2">
      <c r="A3335" s="65"/>
    </row>
    <row r="3336" spans="1:1" s="20" customFormat="1" x14ac:dyDescent="0.2">
      <c r="A3336" s="65"/>
    </row>
    <row r="3337" spans="1:1" s="20" customFormat="1" x14ac:dyDescent="0.2">
      <c r="A3337" s="65"/>
    </row>
    <row r="3338" spans="1:1" s="20" customFormat="1" x14ac:dyDescent="0.2">
      <c r="A3338" s="65"/>
    </row>
    <row r="3339" spans="1:1" s="20" customFormat="1" x14ac:dyDescent="0.2">
      <c r="A3339" s="65"/>
    </row>
    <row r="3340" spans="1:1" s="20" customFormat="1" x14ac:dyDescent="0.2">
      <c r="A3340" s="65"/>
    </row>
    <row r="3341" spans="1:1" s="20" customFormat="1" x14ac:dyDescent="0.2">
      <c r="A3341" s="65"/>
    </row>
    <row r="3342" spans="1:1" s="20" customFormat="1" x14ac:dyDescent="0.2">
      <c r="A3342" s="65"/>
    </row>
    <row r="3343" spans="1:1" s="20" customFormat="1" x14ac:dyDescent="0.2">
      <c r="A3343" s="65"/>
    </row>
    <row r="3344" spans="1:1" s="20" customFormat="1" x14ac:dyDescent="0.2">
      <c r="A3344" s="65"/>
    </row>
    <row r="3345" spans="1:1" s="20" customFormat="1" x14ac:dyDescent="0.2">
      <c r="A3345" s="65"/>
    </row>
    <row r="3346" spans="1:1" s="20" customFormat="1" x14ac:dyDescent="0.2">
      <c r="A3346" s="65"/>
    </row>
    <row r="3347" spans="1:1" s="20" customFormat="1" x14ac:dyDescent="0.2">
      <c r="A3347" s="65"/>
    </row>
    <row r="3348" spans="1:1" s="20" customFormat="1" x14ac:dyDescent="0.2">
      <c r="A3348" s="65"/>
    </row>
    <row r="3349" spans="1:1" s="20" customFormat="1" x14ac:dyDescent="0.2">
      <c r="A3349" s="65"/>
    </row>
    <row r="3350" spans="1:1" s="20" customFormat="1" x14ac:dyDescent="0.2">
      <c r="A3350" s="65"/>
    </row>
    <row r="3351" spans="1:1" s="20" customFormat="1" x14ac:dyDescent="0.2">
      <c r="A3351" s="65"/>
    </row>
    <row r="3352" spans="1:1" s="20" customFormat="1" x14ac:dyDescent="0.2">
      <c r="A3352" s="65"/>
    </row>
    <row r="3353" spans="1:1" s="20" customFormat="1" x14ac:dyDescent="0.2">
      <c r="A3353" s="65"/>
    </row>
    <row r="3354" spans="1:1" s="20" customFormat="1" x14ac:dyDescent="0.2">
      <c r="A3354" s="65"/>
    </row>
    <row r="3355" spans="1:1" s="20" customFormat="1" x14ac:dyDescent="0.2">
      <c r="A3355" s="65"/>
    </row>
    <row r="3356" spans="1:1" s="20" customFormat="1" x14ac:dyDescent="0.2">
      <c r="A3356" s="65"/>
    </row>
    <row r="3357" spans="1:1" s="20" customFormat="1" x14ac:dyDescent="0.2">
      <c r="A3357" s="65"/>
    </row>
    <row r="3358" spans="1:1" s="20" customFormat="1" x14ac:dyDescent="0.2">
      <c r="A3358" s="65"/>
    </row>
    <row r="3359" spans="1:1" s="20" customFormat="1" x14ac:dyDescent="0.2">
      <c r="A3359" s="65"/>
    </row>
    <row r="3360" spans="1:1" s="20" customFormat="1" x14ac:dyDescent="0.2">
      <c r="A3360" s="65"/>
    </row>
    <row r="3361" spans="1:1" s="20" customFormat="1" x14ac:dyDescent="0.2">
      <c r="A3361" s="65"/>
    </row>
    <row r="3362" spans="1:1" s="20" customFormat="1" x14ac:dyDescent="0.2">
      <c r="A3362" s="65"/>
    </row>
    <row r="3363" spans="1:1" s="20" customFormat="1" x14ac:dyDescent="0.2">
      <c r="A3363" s="65"/>
    </row>
    <row r="3364" spans="1:1" s="20" customFormat="1" x14ac:dyDescent="0.2">
      <c r="A3364" s="65"/>
    </row>
    <row r="3365" spans="1:1" s="20" customFormat="1" x14ac:dyDescent="0.2">
      <c r="A3365" s="65"/>
    </row>
    <row r="3366" spans="1:1" s="20" customFormat="1" x14ac:dyDescent="0.2">
      <c r="A3366" s="65"/>
    </row>
    <row r="3367" spans="1:1" s="20" customFormat="1" x14ac:dyDescent="0.2">
      <c r="A3367" s="65"/>
    </row>
    <row r="3368" spans="1:1" s="20" customFormat="1" x14ac:dyDescent="0.2">
      <c r="A3368" s="65"/>
    </row>
    <row r="3369" spans="1:1" s="20" customFormat="1" x14ac:dyDescent="0.2">
      <c r="A3369" s="65"/>
    </row>
    <row r="3370" spans="1:1" s="20" customFormat="1" x14ac:dyDescent="0.2">
      <c r="A3370" s="65"/>
    </row>
    <row r="3371" spans="1:1" s="20" customFormat="1" x14ac:dyDescent="0.2">
      <c r="A3371" s="65"/>
    </row>
    <row r="3372" spans="1:1" s="20" customFormat="1" x14ac:dyDescent="0.2">
      <c r="A3372" s="65"/>
    </row>
    <row r="3373" spans="1:1" s="20" customFormat="1" x14ac:dyDescent="0.2">
      <c r="A3373" s="65"/>
    </row>
    <row r="3374" spans="1:1" s="20" customFormat="1" x14ac:dyDescent="0.2">
      <c r="A3374" s="65"/>
    </row>
    <row r="3375" spans="1:1" s="20" customFormat="1" x14ac:dyDescent="0.2">
      <c r="A3375" s="65"/>
    </row>
    <row r="3376" spans="1:1" s="20" customFormat="1" x14ac:dyDescent="0.2">
      <c r="A3376" s="65"/>
    </row>
    <row r="3377" spans="1:1" s="20" customFormat="1" x14ac:dyDescent="0.2">
      <c r="A3377" s="65"/>
    </row>
    <row r="3378" spans="1:1" s="20" customFormat="1" x14ac:dyDescent="0.2">
      <c r="A3378" s="65"/>
    </row>
    <row r="3379" spans="1:1" s="20" customFormat="1" x14ac:dyDescent="0.2">
      <c r="A3379" s="65"/>
    </row>
    <row r="3380" spans="1:1" s="20" customFormat="1" x14ac:dyDescent="0.2">
      <c r="A3380" s="65"/>
    </row>
    <row r="3381" spans="1:1" s="20" customFormat="1" x14ac:dyDescent="0.2">
      <c r="A3381" s="65"/>
    </row>
    <row r="3382" spans="1:1" s="20" customFormat="1" x14ac:dyDescent="0.2">
      <c r="A3382" s="65"/>
    </row>
    <row r="3383" spans="1:1" s="20" customFormat="1" x14ac:dyDescent="0.2">
      <c r="A3383" s="65"/>
    </row>
    <row r="3384" spans="1:1" s="20" customFormat="1" x14ac:dyDescent="0.2">
      <c r="A3384" s="65"/>
    </row>
    <row r="3385" spans="1:1" s="20" customFormat="1" x14ac:dyDescent="0.2">
      <c r="A3385" s="65"/>
    </row>
    <row r="3386" spans="1:1" s="20" customFormat="1" x14ac:dyDescent="0.2">
      <c r="A3386" s="65"/>
    </row>
    <row r="3387" spans="1:1" s="20" customFormat="1" x14ac:dyDescent="0.2">
      <c r="A3387" s="65"/>
    </row>
    <row r="3388" spans="1:1" s="20" customFormat="1" x14ac:dyDescent="0.2">
      <c r="A3388" s="65"/>
    </row>
    <row r="3389" spans="1:1" s="20" customFormat="1" x14ac:dyDescent="0.2">
      <c r="A3389" s="65"/>
    </row>
    <row r="3390" spans="1:1" s="20" customFormat="1" x14ac:dyDescent="0.2">
      <c r="A3390" s="65"/>
    </row>
    <row r="3391" spans="1:1" s="20" customFormat="1" x14ac:dyDescent="0.2">
      <c r="A3391" s="65"/>
    </row>
    <row r="3392" spans="1:1" s="20" customFormat="1" x14ac:dyDescent="0.2">
      <c r="A3392" s="65"/>
    </row>
    <row r="3393" spans="1:1" s="20" customFormat="1" x14ac:dyDescent="0.2">
      <c r="A3393" s="65"/>
    </row>
    <row r="3394" spans="1:1" s="20" customFormat="1" x14ac:dyDescent="0.2">
      <c r="A3394" s="65"/>
    </row>
    <row r="3395" spans="1:1" s="20" customFormat="1" x14ac:dyDescent="0.2">
      <c r="A3395" s="65"/>
    </row>
    <row r="3396" spans="1:1" s="20" customFormat="1" x14ac:dyDescent="0.2">
      <c r="A3396" s="65"/>
    </row>
    <row r="3397" spans="1:1" s="20" customFormat="1" x14ac:dyDescent="0.2">
      <c r="A3397" s="65"/>
    </row>
    <row r="3398" spans="1:1" s="20" customFormat="1" x14ac:dyDescent="0.2">
      <c r="A3398" s="65"/>
    </row>
    <row r="3399" spans="1:1" s="20" customFormat="1" x14ac:dyDescent="0.2">
      <c r="A3399" s="65"/>
    </row>
    <row r="3400" spans="1:1" s="20" customFormat="1" x14ac:dyDescent="0.2">
      <c r="A3400" s="65"/>
    </row>
    <row r="3401" spans="1:1" s="20" customFormat="1" x14ac:dyDescent="0.2">
      <c r="A3401" s="65"/>
    </row>
    <row r="3402" spans="1:1" s="20" customFormat="1" x14ac:dyDescent="0.2">
      <c r="A3402" s="65"/>
    </row>
    <row r="3403" spans="1:1" s="20" customFormat="1" x14ac:dyDescent="0.2">
      <c r="A3403" s="65"/>
    </row>
    <row r="3404" spans="1:1" s="20" customFormat="1" x14ac:dyDescent="0.2">
      <c r="A3404" s="65"/>
    </row>
    <row r="3405" spans="1:1" s="20" customFormat="1" x14ac:dyDescent="0.2">
      <c r="A3405" s="65"/>
    </row>
    <row r="3406" spans="1:1" s="20" customFormat="1" x14ac:dyDescent="0.2">
      <c r="A3406" s="65"/>
    </row>
    <row r="3407" spans="1:1" s="20" customFormat="1" x14ac:dyDescent="0.2">
      <c r="A3407" s="65"/>
    </row>
    <row r="3408" spans="1:1" s="20" customFormat="1" x14ac:dyDescent="0.2">
      <c r="A3408" s="65"/>
    </row>
    <row r="3409" spans="1:1" s="20" customFormat="1" x14ac:dyDescent="0.2">
      <c r="A3409" s="65"/>
    </row>
    <row r="3410" spans="1:1" s="20" customFormat="1" x14ac:dyDescent="0.2">
      <c r="A3410" s="65"/>
    </row>
    <row r="3411" spans="1:1" s="20" customFormat="1" x14ac:dyDescent="0.2">
      <c r="A3411" s="65"/>
    </row>
    <row r="3412" spans="1:1" s="20" customFormat="1" x14ac:dyDescent="0.2">
      <c r="A3412" s="65"/>
    </row>
    <row r="3413" spans="1:1" s="20" customFormat="1" x14ac:dyDescent="0.2">
      <c r="A3413" s="65"/>
    </row>
    <row r="3414" spans="1:1" s="20" customFormat="1" x14ac:dyDescent="0.2">
      <c r="A3414" s="65"/>
    </row>
    <row r="3415" spans="1:1" s="20" customFormat="1" x14ac:dyDescent="0.2">
      <c r="A3415" s="65"/>
    </row>
    <row r="3416" spans="1:1" s="20" customFormat="1" x14ac:dyDescent="0.2">
      <c r="A3416" s="65"/>
    </row>
    <row r="3417" spans="1:1" s="20" customFormat="1" x14ac:dyDescent="0.2">
      <c r="A3417" s="65"/>
    </row>
    <row r="3418" spans="1:1" s="20" customFormat="1" x14ac:dyDescent="0.2">
      <c r="A3418" s="65"/>
    </row>
    <row r="3419" spans="1:1" s="20" customFormat="1" x14ac:dyDescent="0.2">
      <c r="A3419" s="65"/>
    </row>
    <row r="3420" spans="1:1" s="20" customFormat="1" x14ac:dyDescent="0.2">
      <c r="A3420" s="65"/>
    </row>
    <row r="3421" spans="1:1" s="20" customFormat="1" x14ac:dyDescent="0.2">
      <c r="A3421" s="65"/>
    </row>
    <row r="3422" spans="1:1" s="20" customFormat="1" x14ac:dyDescent="0.2">
      <c r="A3422" s="65"/>
    </row>
    <row r="3423" spans="1:1" s="20" customFormat="1" x14ac:dyDescent="0.2">
      <c r="A3423" s="65"/>
    </row>
    <row r="3424" spans="1:1" s="20" customFormat="1" x14ac:dyDescent="0.2">
      <c r="A3424" s="65"/>
    </row>
    <row r="3425" spans="1:1" s="20" customFormat="1" x14ac:dyDescent="0.2">
      <c r="A3425" s="65"/>
    </row>
    <row r="3426" spans="1:1" s="20" customFormat="1" x14ac:dyDescent="0.2">
      <c r="A3426" s="65"/>
    </row>
    <row r="3427" spans="1:1" s="20" customFormat="1" x14ac:dyDescent="0.2">
      <c r="A3427" s="65"/>
    </row>
    <row r="3428" spans="1:1" s="20" customFormat="1" x14ac:dyDescent="0.2">
      <c r="A3428" s="65"/>
    </row>
    <row r="3429" spans="1:1" s="20" customFormat="1" x14ac:dyDescent="0.2">
      <c r="A3429" s="65"/>
    </row>
    <row r="3430" spans="1:1" s="20" customFormat="1" x14ac:dyDescent="0.2">
      <c r="A3430" s="65"/>
    </row>
    <row r="3431" spans="1:1" s="20" customFormat="1" x14ac:dyDescent="0.2">
      <c r="A3431" s="65"/>
    </row>
    <row r="3432" spans="1:1" s="20" customFormat="1" x14ac:dyDescent="0.2">
      <c r="A3432" s="65"/>
    </row>
    <row r="3433" spans="1:1" s="20" customFormat="1" x14ac:dyDescent="0.2">
      <c r="A3433" s="65"/>
    </row>
    <row r="3434" spans="1:1" s="20" customFormat="1" x14ac:dyDescent="0.2">
      <c r="A3434" s="65"/>
    </row>
    <row r="3435" spans="1:1" s="20" customFormat="1" x14ac:dyDescent="0.2">
      <c r="A3435" s="65"/>
    </row>
    <row r="3436" spans="1:1" s="20" customFormat="1" x14ac:dyDescent="0.2">
      <c r="A3436" s="65"/>
    </row>
    <row r="3437" spans="1:1" s="20" customFormat="1" x14ac:dyDescent="0.2">
      <c r="A3437" s="65"/>
    </row>
    <row r="3438" spans="1:1" s="20" customFormat="1" x14ac:dyDescent="0.2">
      <c r="A3438" s="65"/>
    </row>
    <row r="3439" spans="1:1" s="20" customFormat="1" x14ac:dyDescent="0.2">
      <c r="A3439" s="65"/>
    </row>
    <row r="3440" spans="1:1" s="20" customFormat="1" x14ac:dyDescent="0.2">
      <c r="A3440" s="65"/>
    </row>
    <row r="3441" spans="1:1" s="20" customFormat="1" x14ac:dyDescent="0.2">
      <c r="A3441" s="65"/>
    </row>
    <row r="3442" spans="1:1" s="20" customFormat="1" x14ac:dyDescent="0.2">
      <c r="A3442" s="65"/>
    </row>
    <row r="3443" spans="1:1" s="20" customFormat="1" x14ac:dyDescent="0.2">
      <c r="A3443" s="65"/>
    </row>
    <row r="3444" spans="1:1" s="20" customFormat="1" x14ac:dyDescent="0.2">
      <c r="A3444" s="65"/>
    </row>
    <row r="3445" spans="1:1" s="20" customFormat="1" x14ac:dyDescent="0.2">
      <c r="A3445" s="65"/>
    </row>
    <row r="3446" spans="1:1" s="20" customFormat="1" x14ac:dyDescent="0.2">
      <c r="A3446" s="65"/>
    </row>
    <row r="3447" spans="1:1" s="20" customFormat="1" x14ac:dyDescent="0.2">
      <c r="A3447" s="65"/>
    </row>
    <row r="3448" spans="1:1" s="20" customFormat="1" x14ac:dyDescent="0.2">
      <c r="A3448" s="65"/>
    </row>
    <row r="3449" spans="1:1" s="20" customFormat="1" x14ac:dyDescent="0.2">
      <c r="A3449" s="65"/>
    </row>
    <row r="3450" spans="1:1" s="20" customFormat="1" x14ac:dyDescent="0.2">
      <c r="A3450" s="65"/>
    </row>
    <row r="3451" spans="1:1" s="20" customFormat="1" x14ac:dyDescent="0.2">
      <c r="A3451" s="65"/>
    </row>
    <row r="3452" spans="1:1" s="20" customFormat="1" x14ac:dyDescent="0.2">
      <c r="A3452" s="65"/>
    </row>
    <row r="3453" spans="1:1" s="20" customFormat="1" x14ac:dyDescent="0.2">
      <c r="A3453" s="65"/>
    </row>
    <row r="3454" spans="1:1" s="20" customFormat="1" x14ac:dyDescent="0.2">
      <c r="A3454" s="65"/>
    </row>
    <row r="3455" spans="1:1" s="20" customFormat="1" x14ac:dyDescent="0.2">
      <c r="A3455" s="65"/>
    </row>
    <row r="3456" spans="1:1" s="20" customFormat="1" x14ac:dyDescent="0.2">
      <c r="A3456" s="65"/>
    </row>
    <row r="3457" spans="1:1" s="20" customFormat="1" x14ac:dyDescent="0.2">
      <c r="A3457" s="65"/>
    </row>
    <row r="3458" spans="1:1" s="20" customFormat="1" x14ac:dyDescent="0.2">
      <c r="A3458" s="65"/>
    </row>
    <row r="3459" spans="1:1" s="20" customFormat="1" x14ac:dyDescent="0.2">
      <c r="A3459" s="65"/>
    </row>
    <row r="3460" spans="1:1" s="20" customFormat="1" x14ac:dyDescent="0.2">
      <c r="A3460" s="65"/>
    </row>
    <row r="3461" spans="1:1" s="20" customFormat="1" x14ac:dyDescent="0.2">
      <c r="A3461" s="65"/>
    </row>
    <row r="3462" spans="1:1" s="20" customFormat="1" x14ac:dyDescent="0.2">
      <c r="A3462" s="65"/>
    </row>
    <row r="3463" spans="1:1" s="20" customFormat="1" x14ac:dyDescent="0.2">
      <c r="A3463" s="65"/>
    </row>
    <row r="3464" spans="1:1" s="20" customFormat="1" x14ac:dyDescent="0.2">
      <c r="A3464" s="65"/>
    </row>
    <row r="3465" spans="1:1" s="20" customFormat="1" x14ac:dyDescent="0.2">
      <c r="A3465" s="65"/>
    </row>
    <row r="3466" spans="1:1" s="20" customFormat="1" x14ac:dyDescent="0.2">
      <c r="A3466" s="65"/>
    </row>
    <row r="3467" spans="1:1" s="20" customFormat="1" x14ac:dyDescent="0.2">
      <c r="A3467" s="65"/>
    </row>
    <row r="3468" spans="1:1" s="20" customFormat="1" x14ac:dyDescent="0.2">
      <c r="A3468" s="65"/>
    </row>
    <row r="3469" spans="1:1" s="20" customFormat="1" x14ac:dyDescent="0.2">
      <c r="A3469" s="65"/>
    </row>
    <row r="3470" spans="1:1" s="20" customFormat="1" x14ac:dyDescent="0.2">
      <c r="A3470" s="65"/>
    </row>
    <row r="3471" spans="1:1" s="20" customFormat="1" x14ac:dyDescent="0.2">
      <c r="A3471" s="65"/>
    </row>
    <row r="3472" spans="1:1" s="20" customFormat="1" x14ac:dyDescent="0.2">
      <c r="A3472" s="65"/>
    </row>
    <row r="3473" spans="1:1" s="20" customFormat="1" x14ac:dyDescent="0.2">
      <c r="A3473" s="65"/>
    </row>
    <row r="3474" spans="1:1" s="20" customFormat="1" x14ac:dyDescent="0.2">
      <c r="A3474" s="65"/>
    </row>
    <row r="3475" spans="1:1" s="20" customFormat="1" x14ac:dyDescent="0.2">
      <c r="A3475" s="65"/>
    </row>
    <row r="3476" spans="1:1" s="20" customFormat="1" x14ac:dyDescent="0.2">
      <c r="A3476" s="65"/>
    </row>
    <row r="3477" spans="1:1" s="20" customFormat="1" x14ac:dyDescent="0.2">
      <c r="A3477" s="65"/>
    </row>
    <row r="3478" spans="1:1" s="20" customFormat="1" x14ac:dyDescent="0.2">
      <c r="A3478" s="65"/>
    </row>
    <row r="3479" spans="1:1" s="20" customFormat="1" x14ac:dyDescent="0.2">
      <c r="A3479" s="65"/>
    </row>
    <row r="3480" spans="1:1" s="20" customFormat="1" x14ac:dyDescent="0.2">
      <c r="A3480" s="65"/>
    </row>
    <row r="3481" spans="1:1" s="20" customFormat="1" x14ac:dyDescent="0.2">
      <c r="A3481" s="65"/>
    </row>
    <row r="3482" spans="1:1" s="20" customFormat="1" x14ac:dyDescent="0.2">
      <c r="A3482" s="65"/>
    </row>
    <row r="3483" spans="1:1" s="20" customFormat="1" x14ac:dyDescent="0.2">
      <c r="A3483" s="65"/>
    </row>
    <row r="3484" spans="1:1" s="20" customFormat="1" x14ac:dyDescent="0.2">
      <c r="A3484" s="65"/>
    </row>
    <row r="3485" spans="1:1" s="20" customFormat="1" x14ac:dyDescent="0.2">
      <c r="A3485" s="65"/>
    </row>
    <row r="3486" spans="1:1" s="20" customFormat="1" x14ac:dyDescent="0.2">
      <c r="A3486" s="65"/>
    </row>
    <row r="3487" spans="1:1" s="20" customFormat="1" x14ac:dyDescent="0.2">
      <c r="A3487" s="65"/>
    </row>
    <row r="3488" spans="1:1" s="20" customFormat="1" x14ac:dyDescent="0.2">
      <c r="A3488" s="65"/>
    </row>
    <row r="3489" spans="1:1" s="20" customFormat="1" x14ac:dyDescent="0.2">
      <c r="A3489" s="65"/>
    </row>
    <row r="3490" spans="1:1" s="20" customFormat="1" x14ac:dyDescent="0.2">
      <c r="A3490" s="65"/>
    </row>
    <row r="3491" spans="1:1" s="20" customFormat="1" x14ac:dyDescent="0.2">
      <c r="A3491" s="65"/>
    </row>
    <row r="3492" spans="1:1" s="20" customFormat="1" x14ac:dyDescent="0.2">
      <c r="A3492" s="65"/>
    </row>
    <row r="3493" spans="1:1" s="20" customFormat="1" x14ac:dyDescent="0.2">
      <c r="A3493" s="65"/>
    </row>
    <row r="3494" spans="1:1" s="20" customFormat="1" x14ac:dyDescent="0.2">
      <c r="A3494" s="65"/>
    </row>
    <row r="3495" spans="1:1" s="20" customFormat="1" x14ac:dyDescent="0.2">
      <c r="A3495" s="65"/>
    </row>
    <row r="3496" spans="1:1" s="20" customFormat="1" x14ac:dyDescent="0.2">
      <c r="A3496" s="65"/>
    </row>
    <row r="3497" spans="1:1" s="20" customFormat="1" x14ac:dyDescent="0.2">
      <c r="A3497" s="65"/>
    </row>
    <row r="3498" spans="1:1" s="20" customFormat="1" x14ac:dyDescent="0.2">
      <c r="A3498" s="65"/>
    </row>
    <row r="3499" spans="1:1" s="20" customFormat="1" x14ac:dyDescent="0.2">
      <c r="A3499" s="65"/>
    </row>
    <row r="3500" spans="1:1" s="20" customFormat="1" x14ac:dyDescent="0.2">
      <c r="A3500" s="65"/>
    </row>
    <row r="3501" spans="1:1" s="20" customFormat="1" x14ac:dyDescent="0.2">
      <c r="A3501" s="65"/>
    </row>
    <row r="3502" spans="1:1" s="20" customFormat="1" x14ac:dyDescent="0.2">
      <c r="A3502" s="65"/>
    </row>
    <row r="3503" spans="1:1" s="20" customFormat="1" x14ac:dyDescent="0.2">
      <c r="A3503" s="65"/>
    </row>
    <row r="3504" spans="1:1" s="20" customFormat="1" x14ac:dyDescent="0.2">
      <c r="A3504" s="65"/>
    </row>
    <row r="3505" spans="1:1" s="20" customFormat="1" x14ac:dyDescent="0.2">
      <c r="A3505" s="65"/>
    </row>
    <row r="3506" spans="1:1" s="20" customFormat="1" x14ac:dyDescent="0.2">
      <c r="A3506" s="65"/>
    </row>
    <row r="3507" spans="1:1" s="20" customFormat="1" x14ac:dyDescent="0.2">
      <c r="A3507" s="65"/>
    </row>
    <row r="3508" spans="1:1" s="20" customFormat="1" x14ac:dyDescent="0.2">
      <c r="A3508" s="65"/>
    </row>
    <row r="3509" spans="1:1" s="20" customFormat="1" x14ac:dyDescent="0.2">
      <c r="A3509" s="65"/>
    </row>
    <row r="3510" spans="1:1" s="20" customFormat="1" x14ac:dyDescent="0.2">
      <c r="A3510" s="65"/>
    </row>
    <row r="3511" spans="1:1" s="20" customFormat="1" x14ac:dyDescent="0.2">
      <c r="A3511" s="65"/>
    </row>
    <row r="3512" spans="1:1" s="20" customFormat="1" x14ac:dyDescent="0.2">
      <c r="A3512" s="65"/>
    </row>
    <row r="3513" spans="1:1" s="20" customFormat="1" x14ac:dyDescent="0.2">
      <c r="A3513" s="65"/>
    </row>
    <row r="3514" spans="1:1" s="20" customFormat="1" x14ac:dyDescent="0.2">
      <c r="A3514" s="65"/>
    </row>
    <row r="3515" spans="1:1" s="20" customFormat="1" x14ac:dyDescent="0.2">
      <c r="A3515" s="65"/>
    </row>
    <row r="3516" spans="1:1" s="20" customFormat="1" x14ac:dyDescent="0.2">
      <c r="A3516" s="65"/>
    </row>
    <row r="3517" spans="1:1" s="20" customFormat="1" x14ac:dyDescent="0.2">
      <c r="A3517" s="65"/>
    </row>
    <row r="3518" spans="1:1" s="20" customFormat="1" x14ac:dyDescent="0.2">
      <c r="A3518" s="65"/>
    </row>
    <row r="3519" spans="1:1" s="20" customFormat="1" x14ac:dyDescent="0.2">
      <c r="A3519" s="65"/>
    </row>
    <row r="3520" spans="1:1" s="20" customFormat="1" x14ac:dyDescent="0.2">
      <c r="A3520" s="65"/>
    </row>
    <row r="3521" spans="1:1" s="20" customFormat="1" x14ac:dyDescent="0.2">
      <c r="A3521" s="65"/>
    </row>
    <row r="3522" spans="1:1" s="20" customFormat="1" x14ac:dyDescent="0.2">
      <c r="A3522" s="65"/>
    </row>
    <row r="3523" spans="1:1" s="20" customFormat="1" x14ac:dyDescent="0.2">
      <c r="A3523" s="65"/>
    </row>
    <row r="3524" spans="1:1" s="20" customFormat="1" x14ac:dyDescent="0.2">
      <c r="A3524" s="65"/>
    </row>
    <row r="3525" spans="1:1" s="20" customFormat="1" x14ac:dyDescent="0.2">
      <c r="A3525" s="65"/>
    </row>
    <row r="3526" spans="1:1" s="20" customFormat="1" x14ac:dyDescent="0.2">
      <c r="A3526" s="65"/>
    </row>
    <row r="3527" spans="1:1" s="20" customFormat="1" x14ac:dyDescent="0.2">
      <c r="A3527" s="65"/>
    </row>
    <row r="3528" spans="1:1" s="20" customFormat="1" x14ac:dyDescent="0.2">
      <c r="A3528" s="65"/>
    </row>
    <row r="3529" spans="1:1" s="20" customFormat="1" x14ac:dyDescent="0.2">
      <c r="A3529" s="65"/>
    </row>
    <row r="3530" spans="1:1" s="20" customFormat="1" x14ac:dyDescent="0.2">
      <c r="A3530" s="65"/>
    </row>
    <row r="3531" spans="1:1" s="20" customFormat="1" x14ac:dyDescent="0.2">
      <c r="A3531" s="65"/>
    </row>
    <row r="3532" spans="1:1" s="20" customFormat="1" x14ac:dyDescent="0.2">
      <c r="A3532" s="65"/>
    </row>
    <row r="3533" spans="1:1" s="20" customFormat="1" x14ac:dyDescent="0.2">
      <c r="A3533" s="65"/>
    </row>
    <row r="3534" spans="1:1" s="20" customFormat="1" x14ac:dyDescent="0.2">
      <c r="A3534" s="65"/>
    </row>
    <row r="3535" spans="1:1" s="20" customFormat="1" x14ac:dyDescent="0.2">
      <c r="A3535" s="65"/>
    </row>
    <row r="3536" spans="1:1" s="20" customFormat="1" x14ac:dyDescent="0.2">
      <c r="A3536" s="65"/>
    </row>
    <row r="3537" spans="1:1" s="20" customFormat="1" x14ac:dyDescent="0.2">
      <c r="A3537" s="65"/>
    </row>
    <row r="3538" spans="1:1" s="20" customFormat="1" x14ac:dyDescent="0.2">
      <c r="A3538" s="65"/>
    </row>
    <row r="3539" spans="1:1" s="20" customFormat="1" x14ac:dyDescent="0.2">
      <c r="A3539" s="65"/>
    </row>
    <row r="3540" spans="1:1" s="20" customFormat="1" x14ac:dyDescent="0.2">
      <c r="A3540" s="65"/>
    </row>
    <row r="3541" spans="1:1" s="20" customFormat="1" x14ac:dyDescent="0.2">
      <c r="A3541" s="65"/>
    </row>
    <row r="3542" spans="1:1" s="20" customFormat="1" x14ac:dyDescent="0.2">
      <c r="A3542" s="65"/>
    </row>
    <row r="3543" spans="1:1" s="20" customFormat="1" x14ac:dyDescent="0.2">
      <c r="A3543" s="65"/>
    </row>
    <row r="3544" spans="1:1" s="20" customFormat="1" x14ac:dyDescent="0.2">
      <c r="A3544" s="65"/>
    </row>
    <row r="3545" spans="1:1" s="20" customFormat="1" x14ac:dyDescent="0.2">
      <c r="A3545" s="65"/>
    </row>
    <row r="3546" spans="1:1" s="20" customFormat="1" x14ac:dyDescent="0.2">
      <c r="A3546" s="65"/>
    </row>
    <row r="3547" spans="1:1" s="20" customFormat="1" x14ac:dyDescent="0.2">
      <c r="A3547" s="65"/>
    </row>
    <row r="3548" spans="1:1" s="20" customFormat="1" x14ac:dyDescent="0.2">
      <c r="A3548" s="65"/>
    </row>
    <row r="3549" spans="1:1" s="20" customFormat="1" x14ac:dyDescent="0.2">
      <c r="A3549" s="65"/>
    </row>
    <row r="3550" spans="1:1" s="20" customFormat="1" x14ac:dyDescent="0.2">
      <c r="A3550" s="65"/>
    </row>
    <row r="3551" spans="1:1" s="20" customFormat="1" x14ac:dyDescent="0.2">
      <c r="A3551" s="65"/>
    </row>
    <row r="3552" spans="1:1" s="20" customFormat="1" x14ac:dyDescent="0.2">
      <c r="A3552" s="65"/>
    </row>
    <row r="3553" spans="1:1" s="20" customFormat="1" x14ac:dyDescent="0.2">
      <c r="A3553" s="65"/>
    </row>
    <row r="3554" spans="1:1" s="20" customFormat="1" x14ac:dyDescent="0.2">
      <c r="A3554" s="65"/>
    </row>
    <row r="3555" spans="1:1" s="20" customFormat="1" x14ac:dyDescent="0.2">
      <c r="A3555" s="65"/>
    </row>
    <row r="3556" spans="1:1" s="20" customFormat="1" x14ac:dyDescent="0.2">
      <c r="A3556" s="65"/>
    </row>
    <row r="3557" spans="1:1" s="20" customFormat="1" x14ac:dyDescent="0.2">
      <c r="A3557" s="65"/>
    </row>
    <row r="3558" spans="1:1" s="20" customFormat="1" x14ac:dyDescent="0.2">
      <c r="A3558" s="65"/>
    </row>
    <row r="3559" spans="1:1" s="20" customFormat="1" x14ac:dyDescent="0.2">
      <c r="A3559" s="65"/>
    </row>
    <row r="3560" spans="1:1" s="20" customFormat="1" x14ac:dyDescent="0.2">
      <c r="A3560" s="65"/>
    </row>
    <row r="3561" spans="1:1" s="20" customFormat="1" x14ac:dyDescent="0.2">
      <c r="A3561" s="65"/>
    </row>
    <row r="3562" spans="1:1" s="20" customFormat="1" x14ac:dyDescent="0.2">
      <c r="A3562" s="65"/>
    </row>
    <row r="3563" spans="1:1" s="20" customFormat="1" x14ac:dyDescent="0.2">
      <c r="A3563" s="65"/>
    </row>
    <row r="3564" spans="1:1" s="20" customFormat="1" x14ac:dyDescent="0.2">
      <c r="A3564" s="65"/>
    </row>
    <row r="3565" spans="1:1" s="20" customFormat="1" x14ac:dyDescent="0.2">
      <c r="A3565" s="65"/>
    </row>
    <row r="3566" spans="1:1" s="20" customFormat="1" x14ac:dyDescent="0.2">
      <c r="A3566" s="65"/>
    </row>
    <row r="3567" spans="1:1" s="20" customFormat="1" x14ac:dyDescent="0.2">
      <c r="A3567" s="65"/>
    </row>
    <row r="3568" spans="1:1" s="20" customFormat="1" x14ac:dyDescent="0.2">
      <c r="A3568" s="65"/>
    </row>
    <row r="3569" spans="1:1" s="20" customFormat="1" x14ac:dyDescent="0.2">
      <c r="A3569" s="65"/>
    </row>
    <row r="3570" spans="1:1" s="20" customFormat="1" x14ac:dyDescent="0.2">
      <c r="A3570" s="65"/>
    </row>
    <row r="3571" spans="1:1" s="20" customFormat="1" x14ac:dyDescent="0.2">
      <c r="A3571" s="65"/>
    </row>
    <row r="3572" spans="1:1" s="20" customFormat="1" x14ac:dyDescent="0.2">
      <c r="A3572" s="65"/>
    </row>
    <row r="3573" spans="1:1" s="20" customFormat="1" x14ac:dyDescent="0.2">
      <c r="A3573" s="65"/>
    </row>
    <row r="3574" spans="1:1" s="20" customFormat="1" x14ac:dyDescent="0.2">
      <c r="A3574" s="65"/>
    </row>
    <row r="3575" spans="1:1" s="20" customFormat="1" x14ac:dyDescent="0.2">
      <c r="A3575" s="65"/>
    </row>
    <row r="3576" spans="1:1" s="20" customFormat="1" x14ac:dyDescent="0.2">
      <c r="A3576" s="65"/>
    </row>
    <row r="3577" spans="1:1" s="20" customFormat="1" x14ac:dyDescent="0.2">
      <c r="A3577" s="65"/>
    </row>
    <row r="3578" spans="1:1" s="20" customFormat="1" x14ac:dyDescent="0.2">
      <c r="A3578" s="65"/>
    </row>
    <row r="3579" spans="1:1" s="20" customFormat="1" x14ac:dyDescent="0.2">
      <c r="A3579" s="65"/>
    </row>
    <row r="3580" spans="1:1" s="20" customFormat="1" x14ac:dyDescent="0.2">
      <c r="A3580" s="65"/>
    </row>
    <row r="3581" spans="1:1" s="20" customFormat="1" x14ac:dyDescent="0.2">
      <c r="A3581" s="65"/>
    </row>
    <row r="3582" spans="1:1" s="20" customFormat="1" x14ac:dyDescent="0.2">
      <c r="A3582" s="65"/>
    </row>
    <row r="3583" spans="1:1" s="20" customFormat="1" x14ac:dyDescent="0.2">
      <c r="A3583" s="65"/>
    </row>
    <row r="3584" spans="1:1" s="20" customFormat="1" x14ac:dyDescent="0.2">
      <c r="A3584" s="65"/>
    </row>
    <row r="3585" spans="1:1" s="20" customFormat="1" x14ac:dyDescent="0.2">
      <c r="A3585" s="65"/>
    </row>
    <row r="3586" spans="1:1" s="20" customFormat="1" x14ac:dyDescent="0.2">
      <c r="A3586" s="65"/>
    </row>
    <row r="3587" spans="1:1" s="20" customFormat="1" x14ac:dyDescent="0.2">
      <c r="A3587" s="65"/>
    </row>
    <row r="3588" spans="1:1" s="20" customFormat="1" x14ac:dyDescent="0.2">
      <c r="A3588" s="65"/>
    </row>
    <row r="3589" spans="1:1" s="20" customFormat="1" x14ac:dyDescent="0.2">
      <c r="A3589" s="65"/>
    </row>
    <row r="3590" spans="1:1" s="20" customFormat="1" x14ac:dyDescent="0.2">
      <c r="A3590" s="65"/>
    </row>
    <row r="3591" spans="1:1" s="20" customFormat="1" x14ac:dyDescent="0.2">
      <c r="A3591" s="65"/>
    </row>
    <row r="3592" spans="1:1" s="20" customFormat="1" x14ac:dyDescent="0.2">
      <c r="A3592" s="65"/>
    </row>
    <row r="3593" spans="1:1" s="20" customFormat="1" x14ac:dyDescent="0.2">
      <c r="A3593" s="65"/>
    </row>
    <row r="3594" spans="1:1" s="20" customFormat="1" x14ac:dyDescent="0.2">
      <c r="A3594" s="65"/>
    </row>
    <row r="3595" spans="1:1" s="20" customFormat="1" x14ac:dyDescent="0.2">
      <c r="A3595" s="65"/>
    </row>
    <row r="3596" spans="1:1" s="20" customFormat="1" x14ac:dyDescent="0.2">
      <c r="A3596" s="65"/>
    </row>
    <row r="3597" spans="1:1" s="20" customFormat="1" x14ac:dyDescent="0.2">
      <c r="A3597" s="65"/>
    </row>
    <row r="3598" spans="1:1" s="20" customFormat="1" x14ac:dyDescent="0.2">
      <c r="A3598" s="65"/>
    </row>
    <row r="3599" spans="1:1" s="20" customFormat="1" x14ac:dyDescent="0.2">
      <c r="A3599" s="65"/>
    </row>
    <row r="3600" spans="1:1" s="20" customFormat="1" x14ac:dyDescent="0.2">
      <c r="A3600" s="65"/>
    </row>
    <row r="3601" spans="1:1" s="20" customFormat="1" x14ac:dyDescent="0.2">
      <c r="A3601" s="65"/>
    </row>
    <row r="3602" spans="1:1" s="20" customFormat="1" x14ac:dyDescent="0.2">
      <c r="A3602" s="65"/>
    </row>
    <row r="3603" spans="1:1" s="20" customFormat="1" x14ac:dyDescent="0.2">
      <c r="A3603" s="65"/>
    </row>
    <row r="3604" spans="1:1" s="20" customFormat="1" x14ac:dyDescent="0.2">
      <c r="A3604" s="65"/>
    </row>
    <row r="3605" spans="1:1" s="20" customFormat="1" x14ac:dyDescent="0.2">
      <c r="A3605" s="65"/>
    </row>
    <row r="3606" spans="1:1" s="20" customFormat="1" x14ac:dyDescent="0.2">
      <c r="A3606" s="65"/>
    </row>
    <row r="3607" spans="1:1" s="20" customFormat="1" x14ac:dyDescent="0.2">
      <c r="A3607" s="65"/>
    </row>
    <row r="3608" spans="1:1" s="20" customFormat="1" x14ac:dyDescent="0.2">
      <c r="A3608" s="65"/>
    </row>
    <row r="3609" spans="1:1" s="20" customFormat="1" x14ac:dyDescent="0.2">
      <c r="A3609" s="65"/>
    </row>
    <row r="3610" spans="1:1" s="20" customFormat="1" x14ac:dyDescent="0.2">
      <c r="A3610" s="65"/>
    </row>
    <row r="3611" spans="1:1" s="20" customFormat="1" x14ac:dyDescent="0.2">
      <c r="A3611" s="65"/>
    </row>
    <row r="3612" spans="1:1" s="20" customFormat="1" x14ac:dyDescent="0.2">
      <c r="A3612" s="65"/>
    </row>
    <row r="3613" spans="1:1" s="20" customFormat="1" x14ac:dyDescent="0.2">
      <c r="A3613" s="65"/>
    </row>
    <row r="3614" spans="1:1" s="20" customFormat="1" x14ac:dyDescent="0.2">
      <c r="A3614" s="65"/>
    </row>
    <row r="3615" spans="1:1" s="20" customFormat="1" x14ac:dyDescent="0.2">
      <c r="A3615" s="65"/>
    </row>
    <row r="3616" spans="1:1" s="20" customFormat="1" x14ac:dyDescent="0.2">
      <c r="A3616" s="65"/>
    </row>
    <row r="3617" spans="1:1" s="20" customFormat="1" x14ac:dyDescent="0.2">
      <c r="A3617" s="65"/>
    </row>
    <row r="3618" spans="1:1" s="20" customFormat="1" x14ac:dyDescent="0.2">
      <c r="A3618" s="65"/>
    </row>
    <row r="3619" spans="1:1" s="20" customFormat="1" x14ac:dyDescent="0.2">
      <c r="A3619" s="65"/>
    </row>
    <row r="3620" spans="1:1" s="20" customFormat="1" x14ac:dyDescent="0.2">
      <c r="A3620" s="65"/>
    </row>
    <row r="3621" spans="1:1" s="20" customFormat="1" x14ac:dyDescent="0.2">
      <c r="A3621" s="65"/>
    </row>
    <row r="3622" spans="1:1" s="20" customFormat="1" x14ac:dyDescent="0.2">
      <c r="A3622" s="65"/>
    </row>
    <row r="3623" spans="1:1" s="20" customFormat="1" x14ac:dyDescent="0.2">
      <c r="A3623" s="65"/>
    </row>
    <row r="3624" spans="1:1" s="20" customFormat="1" x14ac:dyDescent="0.2">
      <c r="A3624" s="65"/>
    </row>
    <row r="3625" spans="1:1" s="20" customFormat="1" x14ac:dyDescent="0.2">
      <c r="A3625" s="65"/>
    </row>
    <row r="3626" spans="1:1" s="20" customFormat="1" x14ac:dyDescent="0.2">
      <c r="A3626" s="65"/>
    </row>
    <row r="3627" spans="1:1" s="20" customFormat="1" x14ac:dyDescent="0.2">
      <c r="A3627" s="65"/>
    </row>
    <row r="3628" spans="1:1" s="20" customFormat="1" x14ac:dyDescent="0.2">
      <c r="A3628" s="65"/>
    </row>
    <row r="3629" spans="1:1" s="20" customFormat="1" x14ac:dyDescent="0.2">
      <c r="A3629" s="65"/>
    </row>
    <row r="3630" spans="1:1" s="20" customFormat="1" x14ac:dyDescent="0.2">
      <c r="A3630" s="65"/>
    </row>
    <row r="3631" spans="1:1" s="20" customFormat="1" x14ac:dyDescent="0.2">
      <c r="A3631" s="65"/>
    </row>
    <row r="3632" spans="1:1" s="20" customFormat="1" x14ac:dyDescent="0.2">
      <c r="A3632" s="65"/>
    </row>
    <row r="3633" spans="1:1" s="20" customFormat="1" x14ac:dyDescent="0.2">
      <c r="A3633" s="65"/>
    </row>
    <row r="3634" spans="1:1" s="20" customFormat="1" x14ac:dyDescent="0.2">
      <c r="A3634" s="65"/>
    </row>
    <row r="3635" spans="1:1" s="20" customFormat="1" x14ac:dyDescent="0.2">
      <c r="A3635" s="65"/>
    </row>
    <row r="3636" spans="1:1" s="20" customFormat="1" x14ac:dyDescent="0.2">
      <c r="A3636" s="65"/>
    </row>
    <row r="3637" spans="1:1" s="20" customFormat="1" x14ac:dyDescent="0.2">
      <c r="A3637" s="65"/>
    </row>
    <row r="3638" spans="1:1" s="20" customFormat="1" x14ac:dyDescent="0.2">
      <c r="A3638" s="65"/>
    </row>
    <row r="3639" spans="1:1" s="20" customFormat="1" x14ac:dyDescent="0.2">
      <c r="A3639" s="65"/>
    </row>
    <row r="3640" spans="1:1" s="20" customFormat="1" x14ac:dyDescent="0.2">
      <c r="A3640" s="65"/>
    </row>
    <row r="3641" spans="1:1" s="20" customFormat="1" x14ac:dyDescent="0.2">
      <c r="A3641" s="65"/>
    </row>
    <row r="3642" spans="1:1" s="20" customFormat="1" x14ac:dyDescent="0.2">
      <c r="A3642" s="65"/>
    </row>
    <row r="3643" spans="1:1" s="20" customFormat="1" x14ac:dyDescent="0.2">
      <c r="A3643" s="65"/>
    </row>
    <row r="3644" spans="1:1" s="20" customFormat="1" x14ac:dyDescent="0.2">
      <c r="A3644" s="65"/>
    </row>
    <row r="3645" spans="1:1" s="20" customFormat="1" x14ac:dyDescent="0.2">
      <c r="A3645" s="65"/>
    </row>
    <row r="3646" spans="1:1" s="20" customFormat="1" x14ac:dyDescent="0.2">
      <c r="A3646" s="65"/>
    </row>
    <row r="3647" spans="1:1" s="20" customFormat="1" x14ac:dyDescent="0.2">
      <c r="A3647" s="65"/>
    </row>
    <row r="3648" spans="1:1" s="20" customFormat="1" x14ac:dyDescent="0.2">
      <c r="A3648" s="65"/>
    </row>
    <row r="3649" spans="1:1" s="20" customFormat="1" x14ac:dyDescent="0.2">
      <c r="A3649" s="65"/>
    </row>
    <row r="3650" spans="1:1" s="20" customFormat="1" x14ac:dyDescent="0.2">
      <c r="A3650" s="65"/>
    </row>
    <row r="3651" spans="1:1" s="20" customFormat="1" x14ac:dyDescent="0.2">
      <c r="A3651" s="65"/>
    </row>
    <row r="3652" spans="1:1" s="20" customFormat="1" x14ac:dyDescent="0.2">
      <c r="A3652" s="65"/>
    </row>
    <row r="3653" spans="1:1" s="20" customFormat="1" x14ac:dyDescent="0.2">
      <c r="A3653" s="65"/>
    </row>
    <row r="3654" spans="1:1" s="20" customFormat="1" x14ac:dyDescent="0.2">
      <c r="A3654" s="65"/>
    </row>
    <row r="3655" spans="1:1" s="20" customFormat="1" x14ac:dyDescent="0.2">
      <c r="A3655" s="65"/>
    </row>
    <row r="3656" spans="1:1" s="20" customFormat="1" x14ac:dyDescent="0.2">
      <c r="A3656" s="65"/>
    </row>
    <row r="3657" spans="1:1" s="20" customFormat="1" x14ac:dyDescent="0.2">
      <c r="A3657" s="65"/>
    </row>
    <row r="3658" spans="1:1" s="20" customFormat="1" x14ac:dyDescent="0.2">
      <c r="A3658" s="65"/>
    </row>
    <row r="3659" spans="1:1" s="20" customFormat="1" x14ac:dyDescent="0.2">
      <c r="A3659" s="65"/>
    </row>
    <row r="3660" spans="1:1" s="20" customFormat="1" x14ac:dyDescent="0.2">
      <c r="A3660" s="65"/>
    </row>
    <row r="3661" spans="1:1" s="20" customFormat="1" x14ac:dyDescent="0.2">
      <c r="A3661" s="65"/>
    </row>
    <row r="3662" spans="1:1" s="20" customFormat="1" x14ac:dyDescent="0.2">
      <c r="A3662" s="65"/>
    </row>
    <row r="3663" spans="1:1" s="20" customFormat="1" x14ac:dyDescent="0.2">
      <c r="A3663" s="65"/>
    </row>
    <row r="3664" spans="1:1" s="20" customFormat="1" x14ac:dyDescent="0.2">
      <c r="A3664" s="65"/>
    </row>
    <row r="3665" spans="1:1" s="20" customFormat="1" x14ac:dyDescent="0.2">
      <c r="A3665" s="65"/>
    </row>
    <row r="3666" spans="1:1" s="20" customFormat="1" x14ac:dyDescent="0.2">
      <c r="A3666" s="65"/>
    </row>
    <row r="3667" spans="1:1" s="20" customFormat="1" x14ac:dyDescent="0.2">
      <c r="A3667" s="65"/>
    </row>
    <row r="3668" spans="1:1" s="20" customFormat="1" x14ac:dyDescent="0.2">
      <c r="A3668" s="65"/>
    </row>
    <row r="3669" spans="1:1" s="20" customFormat="1" x14ac:dyDescent="0.2">
      <c r="A3669" s="65"/>
    </row>
    <row r="3670" spans="1:1" s="20" customFormat="1" x14ac:dyDescent="0.2">
      <c r="A3670" s="65"/>
    </row>
    <row r="3671" spans="1:1" s="20" customFormat="1" x14ac:dyDescent="0.2">
      <c r="A3671" s="65"/>
    </row>
    <row r="3672" spans="1:1" s="20" customFormat="1" x14ac:dyDescent="0.2">
      <c r="A3672" s="65"/>
    </row>
    <row r="3673" spans="1:1" s="20" customFormat="1" x14ac:dyDescent="0.2">
      <c r="A3673" s="65"/>
    </row>
    <row r="3674" spans="1:1" s="20" customFormat="1" x14ac:dyDescent="0.2">
      <c r="A3674" s="65"/>
    </row>
    <row r="3675" spans="1:1" s="20" customFormat="1" x14ac:dyDescent="0.2">
      <c r="A3675" s="65"/>
    </row>
    <row r="3676" spans="1:1" s="20" customFormat="1" x14ac:dyDescent="0.2">
      <c r="A3676" s="65"/>
    </row>
    <row r="3677" spans="1:1" s="20" customFormat="1" x14ac:dyDescent="0.2">
      <c r="A3677" s="65"/>
    </row>
    <row r="3678" spans="1:1" s="20" customFormat="1" x14ac:dyDescent="0.2">
      <c r="A3678" s="65"/>
    </row>
    <row r="3679" spans="1:1" s="20" customFormat="1" x14ac:dyDescent="0.2">
      <c r="A3679" s="65"/>
    </row>
    <row r="3680" spans="1:1" s="20" customFormat="1" x14ac:dyDescent="0.2">
      <c r="A3680" s="65"/>
    </row>
    <row r="3681" spans="1:1" s="20" customFormat="1" x14ac:dyDescent="0.2">
      <c r="A3681" s="65"/>
    </row>
    <row r="3682" spans="1:1" s="20" customFormat="1" x14ac:dyDescent="0.2">
      <c r="A3682" s="65"/>
    </row>
    <row r="3683" spans="1:1" s="20" customFormat="1" x14ac:dyDescent="0.2">
      <c r="A3683" s="65"/>
    </row>
    <row r="3684" spans="1:1" s="20" customFormat="1" x14ac:dyDescent="0.2">
      <c r="A3684" s="65"/>
    </row>
    <row r="3685" spans="1:1" s="20" customFormat="1" x14ac:dyDescent="0.2">
      <c r="A3685" s="65"/>
    </row>
    <row r="3686" spans="1:1" s="20" customFormat="1" x14ac:dyDescent="0.2">
      <c r="A3686" s="65"/>
    </row>
    <row r="3687" spans="1:1" s="20" customFormat="1" x14ac:dyDescent="0.2">
      <c r="A3687" s="65"/>
    </row>
    <row r="3688" spans="1:1" s="20" customFormat="1" x14ac:dyDescent="0.2">
      <c r="A3688" s="65"/>
    </row>
    <row r="3689" spans="1:1" s="20" customFormat="1" x14ac:dyDescent="0.2">
      <c r="A3689" s="65"/>
    </row>
    <row r="3690" spans="1:1" s="20" customFormat="1" x14ac:dyDescent="0.2">
      <c r="A3690" s="65"/>
    </row>
    <row r="3691" spans="1:1" s="20" customFormat="1" x14ac:dyDescent="0.2">
      <c r="A3691" s="65"/>
    </row>
    <row r="3692" spans="1:1" s="20" customFormat="1" x14ac:dyDescent="0.2">
      <c r="A3692" s="65"/>
    </row>
    <row r="3693" spans="1:1" s="20" customFormat="1" x14ac:dyDescent="0.2">
      <c r="A3693" s="65"/>
    </row>
    <row r="3694" spans="1:1" s="20" customFormat="1" x14ac:dyDescent="0.2">
      <c r="A3694" s="65"/>
    </row>
    <row r="3695" spans="1:1" s="20" customFormat="1" x14ac:dyDescent="0.2">
      <c r="A3695" s="65"/>
    </row>
    <row r="3696" spans="1:1" s="20" customFormat="1" x14ac:dyDescent="0.2">
      <c r="A3696" s="65"/>
    </row>
    <row r="3697" spans="1:1" s="20" customFormat="1" x14ac:dyDescent="0.2">
      <c r="A3697" s="65"/>
    </row>
    <row r="3698" spans="1:1" s="20" customFormat="1" x14ac:dyDescent="0.2">
      <c r="A3698" s="65"/>
    </row>
    <row r="3699" spans="1:1" s="20" customFormat="1" x14ac:dyDescent="0.2">
      <c r="A3699" s="65"/>
    </row>
    <row r="3700" spans="1:1" s="20" customFormat="1" x14ac:dyDescent="0.2">
      <c r="A3700" s="65"/>
    </row>
    <row r="3701" spans="1:1" s="20" customFormat="1" x14ac:dyDescent="0.2">
      <c r="A3701" s="65"/>
    </row>
    <row r="3702" spans="1:1" s="20" customFormat="1" x14ac:dyDescent="0.2">
      <c r="A3702" s="65"/>
    </row>
    <row r="3703" spans="1:1" s="20" customFormat="1" x14ac:dyDescent="0.2">
      <c r="A3703" s="65"/>
    </row>
    <row r="3704" spans="1:1" s="20" customFormat="1" x14ac:dyDescent="0.2">
      <c r="A3704" s="65"/>
    </row>
    <row r="3705" spans="1:1" s="20" customFormat="1" x14ac:dyDescent="0.2">
      <c r="A3705" s="65"/>
    </row>
    <row r="3706" spans="1:1" s="20" customFormat="1" x14ac:dyDescent="0.2">
      <c r="A3706" s="65"/>
    </row>
    <row r="3707" spans="1:1" s="20" customFormat="1" x14ac:dyDescent="0.2">
      <c r="A3707" s="65"/>
    </row>
    <row r="3708" spans="1:1" s="20" customFormat="1" x14ac:dyDescent="0.2">
      <c r="A3708" s="65"/>
    </row>
    <row r="3709" spans="1:1" s="20" customFormat="1" x14ac:dyDescent="0.2">
      <c r="A3709" s="65"/>
    </row>
    <row r="3710" spans="1:1" s="20" customFormat="1" x14ac:dyDescent="0.2">
      <c r="A3710" s="65"/>
    </row>
    <row r="3711" spans="1:1" s="20" customFormat="1" x14ac:dyDescent="0.2">
      <c r="A3711" s="65"/>
    </row>
    <row r="3712" spans="1:1" s="20" customFormat="1" x14ac:dyDescent="0.2">
      <c r="A3712" s="65"/>
    </row>
    <row r="3713" spans="1:1" s="20" customFormat="1" x14ac:dyDescent="0.2">
      <c r="A3713" s="65"/>
    </row>
    <row r="3714" spans="1:1" s="20" customFormat="1" x14ac:dyDescent="0.2">
      <c r="A3714" s="65"/>
    </row>
    <row r="3715" spans="1:1" s="20" customFormat="1" x14ac:dyDescent="0.2">
      <c r="A3715" s="65"/>
    </row>
    <row r="3716" spans="1:1" s="20" customFormat="1" x14ac:dyDescent="0.2">
      <c r="A3716" s="65"/>
    </row>
    <row r="3717" spans="1:1" s="20" customFormat="1" x14ac:dyDescent="0.2">
      <c r="A3717" s="65"/>
    </row>
    <row r="3718" spans="1:1" s="20" customFormat="1" x14ac:dyDescent="0.2">
      <c r="A3718" s="65"/>
    </row>
    <row r="3719" spans="1:1" s="20" customFormat="1" x14ac:dyDescent="0.2">
      <c r="A3719" s="65"/>
    </row>
    <row r="3720" spans="1:1" s="20" customFormat="1" x14ac:dyDescent="0.2">
      <c r="A3720" s="65"/>
    </row>
    <row r="3721" spans="1:1" s="20" customFormat="1" x14ac:dyDescent="0.2">
      <c r="A3721" s="65"/>
    </row>
    <row r="3722" spans="1:1" s="20" customFormat="1" x14ac:dyDescent="0.2">
      <c r="A3722" s="65"/>
    </row>
    <row r="3723" spans="1:1" s="20" customFormat="1" x14ac:dyDescent="0.2">
      <c r="A3723" s="65"/>
    </row>
    <row r="3724" spans="1:1" s="20" customFormat="1" x14ac:dyDescent="0.2">
      <c r="A3724" s="65"/>
    </row>
    <row r="3725" spans="1:1" s="20" customFormat="1" x14ac:dyDescent="0.2">
      <c r="A3725" s="65"/>
    </row>
    <row r="3726" spans="1:1" s="20" customFormat="1" x14ac:dyDescent="0.2">
      <c r="A3726" s="65"/>
    </row>
    <row r="3727" spans="1:1" s="20" customFormat="1" x14ac:dyDescent="0.2">
      <c r="A3727" s="65"/>
    </row>
    <row r="3728" spans="1:1" s="20" customFormat="1" x14ac:dyDescent="0.2">
      <c r="A3728" s="65"/>
    </row>
    <row r="3729" spans="1:1" s="20" customFormat="1" x14ac:dyDescent="0.2">
      <c r="A3729" s="65"/>
    </row>
    <row r="3730" spans="1:1" s="20" customFormat="1" x14ac:dyDescent="0.2">
      <c r="A3730" s="65"/>
    </row>
    <row r="3731" spans="1:1" s="20" customFormat="1" x14ac:dyDescent="0.2">
      <c r="A3731" s="65"/>
    </row>
    <row r="3732" spans="1:1" s="20" customFormat="1" x14ac:dyDescent="0.2">
      <c r="A3732" s="65"/>
    </row>
    <row r="3733" spans="1:1" s="20" customFormat="1" x14ac:dyDescent="0.2">
      <c r="A3733" s="65"/>
    </row>
    <row r="3734" spans="1:1" s="20" customFormat="1" x14ac:dyDescent="0.2">
      <c r="A3734" s="65"/>
    </row>
    <row r="3735" spans="1:1" s="20" customFormat="1" x14ac:dyDescent="0.2">
      <c r="A3735" s="65"/>
    </row>
    <row r="3736" spans="1:1" s="20" customFormat="1" x14ac:dyDescent="0.2">
      <c r="A3736" s="65"/>
    </row>
    <row r="3737" spans="1:1" s="20" customFormat="1" x14ac:dyDescent="0.2">
      <c r="A3737" s="65"/>
    </row>
    <row r="3738" spans="1:1" s="20" customFormat="1" x14ac:dyDescent="0.2">
      <c r="A3738" s="65"/>
    </row>
    <row r="3739" spans="1:1" s="20" customFormat="1" x14ac:dyDescent="0.2">
      <c r="A3739" s="65"/>
    </row>
    <row r="3740" spans="1:1" s="20" customFormat="1" x14ac:dyDescent="0.2">
      <c r="A3740" s="65"/>
    </row>
    <row r="3741" spans="1:1" s="20" customFormat="1" x14ac:dyDescent="0.2">
      <c r="A3741" s="65"/>
    </row>
    <row r="3742" spans="1:1" s="20" customFormat="1" x14ac:dyDescent="0.2">
      <c r="A3742" s="65"/>
    </row>
    <row r="3743" spans="1:1" s="20" customFormat="1" x14ac:dyDescent="0.2">
      <c r="A3743" s="65"/>
    </row>
    <row r="3744" spans="1:1" s="20" customFormat="1" x14ac:dyDescent="0.2">
      <c r="A3744" s="65"/>
    </row>
    <row r="3745" spans="1:1" s="20" customFormat="1" x14ac:dyDescent="0.2">
      <c r="A3745" s="65"/>
    </row>
    <row r="3746" spans="1:1" s="20" customFormat="1" x14ac:dyDescent="0.2">
      <c r="A3746" s="65"/>
    </row>
    <row r="3747" spans="1:1" s="20" customFormat="1" x14ac:dyDescent="0.2">
      <c r="A3747" s="65"/>
    </row>
    <row r="3748" spans="1:1" s="20" customFormat="1" x14ac:dyDescent="0.2">
      <c r="A3748" s="65"/>
    </row>
    <row r="3749" spans="1:1" s="20" customFormat="1" x14ac:dyDescent="0.2">
      <c r="A3749" s="65"/>
    </row>
    <row r="3750" spans="1:1" s="20" customFormat="1" x14ac:dyDescent="0.2">
      <c r="A3750" s="65"/>
    </row>
    <row r="3751" spans="1:1" s="20" customFormat="1" x14ac:dyDescent="0.2">
      <c r="A3751" s="65"/>
    </row>
    <row r="3752" spans="1:1" s="20" customFormat="1" x14ac:dyDescent="0.2">
      <c r="A3752" s="65"/>
    </row>
    <row r="3753" spans="1:1" s="20" customFormat="1" x14ac:dyDescent="0.2">
      <c r="A3753" s="65"/>
    </row>
    <row r="3754" spans="1:1" s="20" customFormat="1" x14ac:dyDescent="0.2">
      <c r="A3754" s="65"/>
    </row>
    <row r="3755" spans="1:1" s="20" customFormat="1" x14ac:dyDescent="0.2">
      <c r="A3755" s="65"/>
    </row>
    <row r="3756" spans="1:1" s="20" customFormat="1" x14ac:dyDescent="0.2">
      <c r="A3756" s="65"/>
    </row>
    <row r="3757" spans="1:1" s="20" customFormat="1" x14ac:dyDescent="0.2">
      <c r="A3757" s="65"/>
    </row>
    <row r="3758" spans="1:1" s="20" customFormat="1" x14ac:dyDescent="0.2">
      <c r="A3758" s="65"/>
    </row>
    <row r="3759" spans="1:1" s="20" customFormat="1" x14ac:dyDescent="0.2">
      <c r="A3759" s="65"/>
    </row>
    <row r="3760" spans="1:1" s="20" customFormat="1" x14ac:dyDescent="0.2">
      <c r="A3760" s="65"/>
    </row>
    <row r="3761" spans="1:1" s="20" customFormat="1" x14ac:dyDescent="0.2">
      <c r="A3761" s="65"/>
    </row>
    <row r="3762" spans="1:1" s="20" customFormat="1" x14ac:dyDescent="0.2">
      <c r="A3762" s="65"/>
    </row>
    <row r="3763" spans="1:1" s="20" customFormat="1" x14ac:dyDescent="0.2">
      <c r="A3763" s="65"/>
    </row>
    <row r="3764" spans="1:1" s="20" customFormat="1" x14ac:dyDescent="0.2">
      <c r="A3764" s="65"/>
    </row>
    <row r="3765" spans="1:1" s="20" customFormat="1" x14ac:dyDescent="0.2">
      <c r="A3765" s="65"/>
    </row>
    <row r="3766" spans="1:1" s="20" customFormat="1" x14ac:dyDescent="0.2">
      <c r="A3766" s="65"/>
    </row>
    <row r="3767" spans="1:1" s="20" customFormat="1" x14ac:dyDescent="0.2">
      <c r="A3767" s="65"/>
    </row>
    <row r="3768" spans="1:1" s="20" customFormat="1" x14ac:dyDescent="0.2">
      <c r="A3768" s="65"/>
    </row>
    <row r="3769" spans="1:1" s="20" customFormat="1" x14ac:dyDescent="0.2">
      <c r="A3769" s="65"/>
    </row>
    <row r="3770" spans="1:1" s="20" customFormat="1" x14ac:dyDescent="0.2">
      <c r="A3770" s="65"/>
    </row>
    <row r="3771" spans="1:1" s="20" customFormat="1" x14ac:dyDescent="0.2">
      <c r="A3771" s="65"/>
    </row>
    <row r="3772" spans="1:1" s="20" customFormat="1" x14ac:dyDescent="0.2">
      <c r="A3772" s="65"/>
    </row>
    <row r="3773" spans="1:1" s="20" customFormat="1" x14ac:dyDescent="0.2">
      <c r="A3773" s="65"/>
    </row>
    <row r="3774" spans="1:1" s="20" customFormat="1" x14ac:dyDescent="0.2">
      <c r="A3774" s="65"/>
    </row>
    <row r="3775" spans="1:1" s="20" customFormat="1" x14ac:dyDescent="0.2">
      <c r="A3775" s="65"/>
    </row>
    <row r="3776" spans="1:1" s="20" customFormat="1" x14ac:dyDescent="0.2">
      <c r="A3776" s="65"/>
    </row>
    <row r="3777" spans="1:1" s="20" customFormat="1" x14ac:dyDescent="0.2">
      <c r="A3777" s="65"/>
    </row>
    <row r="3778" spans="1:1" s="20" customFormat="1" x14ac:dyDescent="0.2">
      <c r="A3778" s="65"/>
    </row>
    <row r="3779" spans="1:1" s="20" customFormat="1" x14ac:dyDescent="0.2">
      <c r="A3779" s="65"/>
    </row>
    <row r="3780" spans="1:1" s="20" customFormat="1" x14ac:dyDescent="0.2">
      <c r="A3780" s="65"/>
    </row>
    <row r="3781" spans="1:1" s="20" customFormat="1" x14ac:dyDescent="0.2">
      <c r="A3781" s="65"/>
    </row>
    <row r="3782" spans="1:1" s="20" customFormat="1" x14ac:dyDescent="0.2">
      <c r="A3782" s="65"/>
    </row>
    <row r="3783" spans="1:1" s="20" customFormat="1" x14ac:dyDescent="0.2">
      <c r="A3783" s="65"/>
    </row>
    <row r="3784" spans="1:1" s="20" customFormat="1" x14ac:dyDescent="0.2">
      <c r="A3784" s="65"/>
    </row>
    <row r="3785" spans="1:1" s="20" customFormat="1" x14ac:dyDescent="0.2">
      <c r="A3785" s="65"/>
    </row>
    <row r="3786" spans="1:1" s="20" customFormat="1" x14ac:dyDescent="0.2">
      <c r="A3786" s="65"/>
    </row>
    <row r="3787" spans="1:1" s="20" customFormat="1" x14ac:dyDescent="0.2">
      <c r="A3787" s="65"/>
    </row>
    <row r="3788" spans="1:1" s="20" customFormat="1" x14ac:dyDescent="0.2">
      <c r="A3788" s="65"/>
    </row>
    <row r="3789" spans="1:1" s="20" customFormat="1" x14ac:dyDescent="0.2">
      <c r="A3789" s="65"/>
    </row>
    <row r="3790" spans="1:1" s="20" customFormat="1" x14ac:dyDescent="0.2">
      <c r="A3790" s="65"/>
    </row>
    <row r="3791" spans="1:1" s="20" customFormat="1" x14ac:dyDescent="0.2">
      <c r="A3791" s="65"/>
    </row>
    <row r="3792" spans="1:1" s="20" customFormat="1" x14ac:dyDescent="0.2">
      <c r="A3792" s="65"/>
    </row>
    <row r="3793" spans="1:1" s="20" customFormat="1" x14ac:dyDescent="0.2">
      <c r="A3793" s="65"/>
    </row>
    <row r="3794" spans="1:1" s="20" customFormat="1" x14ac:dyDescent="0.2">
      <c r="A3794" s="65"/>
    </row>
    <row r="3795" spans="1:1" s="20" customFormat="1" x14ac:dyDescent="0.2">
      <c r="A3795" s="65"/>
    </row>
    <row r="3796" spans="1:1" s="20" customFormat="1" x14ac:dyDescent="0.2">
      <c r="A3796" s="65"/>
    </row>
    <row r="3797" spans="1:1" s="20" customFormat="1" x14ac:dyDescent="0.2">
      <c r="A3797" s="65"/>
    </row>
    <row r="3798" spans="1:1" s="20" customFormat="1" x14ac:dyDescent="0.2">
      <c r="A3798" s="65"/>
    </row>
    <row r="3799" spans="1:1" s="20" customFormat="1" x14ac:dyDescent="0.2">
      <c r="A3799" s="65"/>
    </row>
    <row r="3800" spans="1:1" s="20" customFormat="1" x14ac:dyDescent="0.2">
      <c r="A3800" s="65"/>
    </row>
    <row r="3801" spans="1:1" s="20" customFormat="1" x14ac:dyDescent="0.2">
      <c r="A3801" s="65"/>
    </row>
    <row r="3802" spans="1:1" s="20" customFormat="1" x14ac:dyDescent="0.2">
      <c r="A3802" s="65"/>
    </row>
    <row r="3803" spans="1:1" s="20" customFormat="1" x14ac:dyDescent="0.2">
      <c r="A3803" s="65"/>
    </row>
    <row r="3804" spans="1:1" s="20" customFormat="1" x14ac:dyDescent="0.2">
      <c r="A3804" s="65"/>
    </row>
    <row r="3805" spans="1:1" s="20" customFormat="1" x14ac:dyDescent="0.2">
      <c r="A3805" s="65"/>
    </row>
    <row r="3806" spans="1:1" s="20" customFormat="1" x14ac:dyDescent="0.2">
      <c r="A3806" s="65"/>
    </row>
    <row r="3807" spans="1:1" s="20" customFormat="1" x14ac:dyDescent="0.2">
      <c r="A3807" s="65"/>
    </row>
    <row r="3808" spans="1:1" s="20" customFormat="1" x14ac:dyDescent="0.2">
      <c r="A3808" s="65"/>
    </row>
    <row r="3809" spans="1:1" s="20" customFormat="1" x14ac:dyDescent="0.2">
      <c r="A3809" s="65"/>
    </row>
    <row r="3810" spans="1:1" s="20" customFormat="1" x14ac:dyDescent="0.2">
      <c r="A3810" s="65"/>
    </row>
    <row r="3811" spans="1:1" s="20" customFormat="1" x14ac:dyDescent="0.2">
      <c r="A3811" s="65"/>
    </row>
    <row r="3812" spans="1:1" s="20" customFormat="1" x14ac:dyDescent="0.2">
      <c r="A3812" s="65"/>
    </row>
    <row r="3813" spans="1:1" s="20" customFormat="1" x14ac:dyDescent="0.2">
      <c r="A3813" s="65"/>
    </row>
    <row r="3814" spans="1:1" s="20" customFormat="1" x14ac:dyDescent="0.2">
      <c r="A3814" s="65"/>
    </row>
    <row r="3815" spans="1:1" s="20" customFormat="1" x14ac:dyDescent="0.2">
      <c r="A3815" s="65"/>
    </row>
    <row r="3816" spans="1:1" s="20" customFormat="1" x14ac:dyDescent="0.2">
      <c r="A3816" s="65"/>
    </row>
    <row r="3817" spans="1:1" s="20" customFormat="1" x14ac:dyDescent="0.2">
      <c r="A3817" s="65"/>
    </row>
    <row r="3818" spans="1:1" s="20" customFormat="1" x14ac:dyDescent="0.2">
      <c r="A3818" s="65"/>
    </row>
    <row r="3819" spans="1:1" s="20" customFormat="1" x14ac:dyDescent="0.2">
      <c r="A3819" s="65"/>
    </row>
    <row r="3820" spans="1:1" s="20" customFormat="1" x14ac:dyDescent="0.2">
      <c r="A3820" s="65"/>
    </row>
    <row r="3821" spans="1:1" s="20" customFormat="1" x14ac:dyDescent="0.2">
      <c r="A3821" s="65"/>
    </row>
    <row r="3822" spans="1:1" s="20" customFormat="1" x14ac:dyDescent="0.2">
      <c r="A3822" s="65"/>
    </row>
    <row r="3823" spans="1:1" s="20" customFormat="1" x14ac:dyDescent="0.2">
      <c r="A3823" s="65"/>
    </row>
    <row r="3824" spans="1:1" s="20" customFormat="1" x14ac:dyDescent="0.2">
      <c r="A3824" s="65"/>
    </row>
    <row r="3825" spans="1:1" s="20" customFormat="1" x14ac:dyDescent="0.2">
      <c r="A3825" s="65"/>
    </row>
    <row r="3826" spans="1:1" s="20" customFormat="1" x14ac:dyDescent="0.2">
      <c r="A3826" s="65"/>
    </row>
    <row r="3827" spans="1:1" s="20" customFormat="1" x14ac:dyDescent="0.2">
      <c r="A3827" s="65"/>
    </row>
    <row r="3828" spans="1:1" s="20" customFormat="1" x14ac:dyDescent="0.2">
      <c r="A3828" s="65"/>
    </row>
    <row r="3829" spans="1:1" s="20" customFormat="1" x14ac:dyDescent="0.2">
      <c r="A3829" s="65"/>
    </row>
    <row r="3830" spans="1:1" s="20" customFormat="1" x14ac:dyDescent="0.2">
      <c r="A3830" s="65"/>
    </row>
    <row r="3831" spans="1:1" s="20" customFormat="1" x14ac:dyDescent="0.2">
      <c r="A3831" s="65"/>
    </row>
    <row r="3832" spans="1:1" s="20" customFormat="1" x14ac:dyDescent="0.2">
      <c r="A3832" s="65"/>
    </row>
    <row r="3833" spans="1:1" s="20" customFormat="1" x14ac:dyDescent="0.2">
      <c r="A3833" s="65"/>
    </row>
    <row r="3834" spans="1:1" s="20" customFormat="1" x14ac:dyDescent="0.2">
      <c r="A3834" s="65"/>
    </row>
    <row r="3835" spans="1:1" s="20" customFormat="1" x14ac:dyDescent="0.2">
      <c r="A3835" s="65"/>
    </row>
    <row r="3836" spans="1:1" s="20" customFormat="1" x14ac:dyDescent="0.2">
      <c r="A3836" s="65"/>
    </row>
    <row r="3837" spans="1:1" s="20" customFormat="1" x14ac:dyDescent="0.2">
      <c r="A3837" s="65"/>
    </row>
    <row r="3838" spans="1:1" s="20" customFormat="1" x14ac:dyDescent="0.2">
      <c r="A3838" s="65"/>
    </row>
    <row r="3839" spans="1:1" s="20" customFormat="1" x14ac:dyDescent="0.2">
      <c r="A3839" s="65"/>
    </row>
    <row r="3840" spans="1:1" s="20" customFormat="1" x14ac:dyDescent="0.2">
      <c r="A3840" s="65"/>
    </row>
    <row r="3841" spans="1:1" s="20" customFormat="1" x14ac:dyDescent="0.2">
      <c r="A3841" s="65"/>
    </row>
    <row r="3842" spans="1:1" s="20" customFormat="1" x14ac:dyDescent="0.2">
      <c r="A3842" s="65"/>
    </row>
    <row r="3843" spans="1:1" s="20" customFormat="1" x14ac:dyDescent="0.2">
      <c r="A3843" s="65"/>
    </row>
    <row r="3844" spans="1:1" s="20" customFormat="1" x14ac:dyDescent="0.2">
      <c r="A3844" s="65"/>
    </row>
    <row r="3845" spans="1:1" s="20" customFormat="1" x14ac:dyDescent="0.2">
      <c r="A3845" s="65"/>
    </row>
    <row r="3846" spans="1:1" s="20" customFormat="1" x14ac:dyDescent="0.2">
      <c r="A3846" s="65"/>
    </row>
    <row r="3847" spans="1:1" s="20" customFormat="1" x14ac:dyDescent="0.2">
      <c r="A3847" s="65"/>
    </row>
    <row r="3848" spans="1:1" s="20" customFormat="1" x14ac:dyDescent="0.2">
      <c r="A3848" s="65"/>
    </row>
    <row r="3849" spans="1:1" s="20" customFormat="1" x14ac:dyDescent="0.2">
      <c r="A3849" s="65"/>
    </row>
    <row r="3850" spans="1:1" s="20" customFormat="1" x14ac:dyDescent="0.2">
      <c r="A3850" s="65"/>
    </row>
    <row r="3851" spans="1:1" s="20" customFormat="1" x14ac:dyDescent="0.2">
      <c r="A3851" s="65"/>
    </row>
    <row r="3852" spans="1:1" s="20" customFormat="1" x14ac:dyDescent="0.2">
      <c r="A3852" s="65"/>
    </row>
    <row r="3853" spans="1:1" s="20" customFormat="1" x14ac:dyDescent="0.2">
      <c r="A3853" s="65"/>
    </row>
    <row r="3854" spans="1:1" s="20" customFormat="1" x14ac:dyDescent="0.2">
      <c r="A3854" s="65"/>
    </row>
    <row r="3855" spans="1:1" s="20" customFormat="1" x14ac:dyDescent="0.2">
      <c r="A3855" s="65"/>
    </row>
    <row r="3856" spans="1:1" s="20" customFormat="1" x14ac:dyDescent="0.2">
      <c r="A3856" s="65"/>
    </row>
    <row r="3857" spans="1:1" s="20" customFormat="1" x14ac:dyDescent="0.2">
      <c r="A3857" s="65"/>
    </row>
    <row r="3858" spans="1:1" s="20" customFormat="1" x14ac:dyDescent="0.2">
      <c r="A3858" s="65"/>
    </row>
    <row r="3859" spans="1:1" s="20" customFormat="1" x14ac:dyDescent="0.2">
      <c r="A3859" s="65"/>
    </row>
    <row r="3860" spans="1:1" s="20" customFormat="1" x14ac:dyDescent="0.2">
      <c r="A3860" s="65"/>
    </row>
    <row r="3861" spans="1:1" s="20" customFormat="1" x14ac:dyDescent="0.2">
      <c r="A3861" s="65"/>
    </row>
    <row r="3862" spans="1:1" s="20" customFormat="1" x14ac:dyDescent="0.2">
      <c r="A3862" s="65"/>
    </row>
    <row r="3863" spans="1:1" s="20" customFormat="1" x14ac:dyDescent="0.2">
      <c r="A3863" s="65"/>
    </row>
    <row r="3864" spans="1:1" s="20" customFormat="1" x14ac:dyDescent="0.2">
      <c r="A3864" s="65"/>
    </row>
    <row r="3865" spans="1:1" s="20" customFormat="1" x14ac:dyDescent="0.2">
      <c r="A3865" s="65"/>
    </row>
    <row r="3866" spans="1:1" s="20" customFormat="1" x14ac:dyDescent="0.2">
      <c r="A3866" s="65"/>
    </row>
    <row r="3867" spans="1:1" s="20" customFormat="1" x14ac:dyDescent="0.2">
      <c r="A3867" s="65"/>
    </row>
    <row r="3868" spans="1:1" s="20" customFormat="1" x14ac:dyDescent="0.2">
      <c r="A3868" s="65"/>
    </row>
    <row r="3869" spans="1:1" s="20" customFormat="1" x14ac:dyDescent="0.2">
      <c r="A3869" s="65"/>
    </row>
    <row r="3870" spans="1:1" s="20" customFormat="1" x14ac:dyDescent="0.2">
      <c r="A3870" s="65"/>
    </row>
    <row r="3871" spans="1:1" s="20" customFormat="1" x14ac:dyDescent="0.2">
      <c r="A3871" s="65"/>
    </row>
    <row r="3872" spans="1:1" s="20" customFormat="1" x14ac:dyDescent="0.2">
      <c r="A3872" s="65"/>
    </row>
    <row r="3873" spans="1:1" s="20" customFormat="1" x14ac:dyDescent="0.2">
      <c r="A3873" s="65"/>
    </row>
    <row r="3874" spans="1:1" s="20" customFormat="1" x14ac:dyDescent="0.2">
      <c r="A3874" s="65"/>
    </row>
    <row r="3875" spans="1:1" s="20" customFormat="1" x14ac:dyDescent="0.2">
      <c r="A3875" s="65"/>
    </row>
    <row r="3876" spans="1:1" s="20" customFormat="1" x14ac:dyDescent="0.2">
      <c r="A3876" s="65"/>
    </row>
    <row r="3877" spans="1:1" s="20" customFormat="1" x14ac:dyDescent="0.2">
      <c r="A3877" s="65"/>
    </row>
    <row r="3878" spans="1:1" s="20" customFormat="1" x14ac:dyDescent="0.2">
      <c r="A3878" s="65"/>
    </row>
    <row r="3879" spans="1:1" s="20" customFormat="1" x14ac:dyDescent="0.2">
      <c r="A3879" s="65"/>
    </row>
    <row r="3880" spans="1:1" s="20" customFormat="1" x14ac:dyDescent="0.2">
      <c r="A3880" s="65"/>
    </row>
    <row r="3881" spans="1:1" s="20" customFormat="1" x14ac:dyDescent="0.2">
      <c r="A3881" s="65"/>
    </row>
    <row r="3882" spans="1:1" s="20" customFormat="1" x14ac:dyDescent="0.2">
      <c r="A3882" s="65"/>
    </row>
    <row r="3883" spans="1:1" s="20" customFormat="1" x14ac:dyDescent="0.2">
      <c r="A3883" s="65"/>
    </row>
    <row r="3884" spans="1:1" s="20" customFormat="1" x14ac:dyDescent="0.2">
      <c r="A3884" s="65"/>
    </row>
    <row r="3885" spans="1:1" s="20" customFormat="1" x14ac:dyDescent="0.2">
      <c r="A3885" s="65"/>
    </row>
    <row r="3886" spans="1:1" s="20" customFormat="1" x14ac:dyDescent="0.2">
      <c r="A3886" s="65"/>
    </row>
    <row r="3887" spans="1:1" s="20" customFormat="1" x14ac:dyDescent="0.2">
      <c r="A3887" s="65"/>
    </row>
    <row r="3888" spans="1:1" s="20" customFormat="1" x14ac:dyDescent="0.2">
      <c r="A3888" s="65"/>
    </row>
    <row r="3889" spans="1:1" s="20" customFormat="1" x14ac:dyDescent="0.2">
      <c r="A3889" s="65"/>
    </row>
    <row r="3890" spans="1:1" s="20" customFormat="1" x14ac:dyDescent="0.2">
      <c r="A3890" s="65"/>
    </row>
    <row r="3891" spans="1:1" s="20" customFormat="1" x14ac:dyDescent="0.2">
      <c r="A3891" s="65"/>
    </row>
    <row r="3892" spans="1:1" s="20" customFormat="1" x14ac:dyDescent="0.2">
      <c r="A3892" s="65"/>
    </row>
    <row r="3893" spans="1:1" s="20" customFormat="1" x14ac:dyDescent="0.2">
      <c r="A3893" s="65"/>
    </row>
    <row r="3894" spans="1:1" s="20" customFormat="1" x14ac:dyDescent="0.2">
      <c r="A3894" s="65"/>
    </row>
    <row r="3895" spans="1:1" s="20" customFormat="1" x14ac:dyDescent="0.2">
      <c r="A3895" s="65"/>
    </row>
    <row r="3896" spans="1:1" s="20" customFormat="1" x14ac:dyDescent="0.2">
      <c r="A3896" s="65"/>
    </row>
    <row r="3897" spans="1:1" s="20" customFormat="1" x14ac:dyDescent="0.2">
      <c r="A3897" s="65"/>
    </row>
    <row r="3898" spans="1:1" s="20" customFormat="1" x14ac:dyDescent="0.2">
      <c r="A3898" s="65"/>
    </row>
    <row r="3899" spans="1:1" s="20" customFormat="1" x14ac:dyDescent="0.2">
      <c r="A3899" s="65"/>
    </row>
    <row r="3900" spans="1:1" s="20" customFormat="1" x14ac:dyDescent="0.2">
      <c r="A3900" s="65"/>
    </row>
    <row r="3901" spans="1:1" s="20" customFormat="1" x14ac:dyDescent="0.2">
      <c r="A3901" s="65"/>
    </row>
    <row r="3902" spans="1:1" s="20" customFormat="1" x14ac:dyDescent="0.2">
      <c r="A3902" s="65"/>
    </row>
    <row r="3903" spans="1:1" s="20" customFormat="1" x14ac:dyDescent="0.2">
      <c r="A3903" s="65"/>
    </row>
    <row r="3904" spans="1:1" s="20" customFormat="1" x14ac:dyDescent="0.2">
      <c r="A3904" s="65"/>
    </row>
    <row r="3905" spans="1:1" s="20" customFormat="1" x14ac:dyDescent="0.2">
      <c r="A3905" s="65"/>
    </row>
    <row r="3906" spans="1:1" s="20" customFormat="1" x14ac:dyDescent="0.2">
      <c r="A3906" s="65"/>
    </row>
    <row r="3907" spans="1:1" s="20" customFormat="1" x14ac:dyDescent="0.2">
      <c r="A3907" s="65"/>
    </row>
    <row r="3908" spans="1:1" s="20" customFormat="1" x14ac:dyDescent="0.2">
      <c r="A3908" s="65"/>
    </row>
    <row r="3909" spans="1:1" s="20" customFormat="1" x14ac:dyDescent="0.2">
      <c r="A3909" s="65"/>
    </row>
    <row r="3910" spans="1:1" s="20" customFormat="1" x14ac:dyDescent="0.2">
      <c r="A3910" s="65"/>
    </row>
    <row r="3911" spans="1:1" s="20" customFormat="1" x14ac:dyDescent="0.2">
      <c r="A3911" s="65"/>
    </row>
    <row r="3912" spans="1:1" s="20" customFormat="1" x14ac:dyDescent="0.2">
      <c r="A3912" s="65"/>
    </row>
    <row r="3913" spans="1:1" s="20" customFormat="1" x14ac:dyDescent="0.2">
      <c r="A3913" s="65"/>
    </row>
    <row r="3914" spans="1:1" s="20" customFormat="1" x14ac:dyDescent="0.2">
      <c r="A3914" s="65"/>
    </row>
    <row r="3915" spans="1:1" s="20" customFormat="1" x14ac:dyDescent="0.2">
      <c r="A3915" s="65"/>
    </row>
    <row r="3916" spans="1:1" s="20" customFormat="1" x14ac:dyDescent="0.2">
      <c r="A3916" s="65"/>
    </row>
    <row r="3917" spans="1:1" s="20" customFormat="1" x14ac:dyDescent="0.2">
      <c r="A3917" s="65"/>
    </row>
    <row r="3918" spans="1:1" s="20" customFormat="1" x14ac:dyDescent="0.2">
      <c r="A3918" s="65"/>
    </row>
    <row r="3919" spans="1:1" s="20" customFormat="1" x14ac:dyDescent="0.2">
      <c r="A3919" s="65"/>
    </row>
    <row r="3920" spans="1:1" s="20" customFormat="1" x14ac:dyDescent="0.2">
      <c r="A3920" s="65"/>
    </row>
    <row r="3921" spans="1:1" s="20" customFormat="1" x14ac:dyDescent="0.2">
      <c r="A3921" s="65"/>
    </row>
    <row r="3922" spans="1:1" s="20" customFormat="1" x14ac:dyDescent="0.2">
      <c r="A3922" s="65"/>
    </row>
    <row r="3923" spans="1:1" s="20" customFormat="1" x14ac:dyDescent="0.2">
      <c r="A3923" s="65"/>
    </row>
    <row r="3924" spans="1:1" s="20" customFormat="1" x14ac:dyDescent="0.2">
      <c r="A3924" s="65"/>
    </row>
    <row r="3925" spans="1:1" s="20" customFormat="1" x14ac:dyDescent="0.2">
      <c r="A3925" s="65"/>
    </row>
    <row r="3926" spans="1:1" s="20" customFormat="1" x14ac:dyDescent="0.2">
      <c r="A3926" s="65"/>
    </row>
    <row r="3927" spans="1:1" s="20" customFormat="1" x14ac:dyDescent="0.2">
      <c r="A3927" s="65"/>
    </row>
    <row r="3928" spans="1:1" s="20" customFormat="1" x14ac:dyDescent="0.2">
      <c r="A3928" s="65"/>
    </row>
    <row r="3929" spans="1:1" s="20" customFormat="1" x14ac:dyDescent="0.2">
      <c r="A3929" s="65"/>
    </row>
    <row r="3930" spans="1:1" s="20" customFormat="1" x14ac:dyDescent="0.2">
      <c r="A3930" s="65"/>
    </row>
    <row r="3931" spans="1:1" s="20" customFormat="1" x14ac:dyDescent="0.2">
      <c r="A3931" s="65"/>
    </row>
    <row r="3932" spans="1:1" s="20" customFormat="1" x14ac:dyDescent="0.2">
      <c r="A3932" s="65"/>
    </row>
    <row r="3933" spans="1:1" s="20" customFormat="1" x14ac:dyDescent="0.2">
      <c r="A3933" s="65"/>
    </row>
    <row r="3934" spans="1:1" s="20" customFormat="1" x14ac:dyDescent="0.2">
      <c r="A3934" s="65"/>
    </row>
    <row r="3935" spans="1:1" s="20" customFormat="1" x14ac:dyDescent="0.2">
      <c r="A3935" s="65"/>
    </row>
    <row r="3936" spans="1:1" s="20" customFormat="1" x14ac:dyDescent="0.2">
      <c r="A3936" s="65"/>
    </row>
    <row r="3937" spans="1:1" s="20" customFormat="1" x14ac:dyDescent="0.2">
      <c r="A3937" s="65"/>
    </row>
    <row r="3938" spans="1:1" s="20" customFormat="1" x14ac:dyDescent="0.2">
      <c r="A3938" s="65"/>
    </row>
    <row r="3939" spans="1:1" s="20" customFormat="1" x14ac:dyDescent="0.2">
      <c r="A3939" s="65"/>
    </row>
    <row r="3940" spans="1:1" s="20" customFormat="1" x14ac:dyDescent="0.2">
      <c r="A3940" s="65"/>
    </row>
    <row r="3941" spans="1:1" s="20" customFormat="1" x14ac:dyDescent="0.2">
      <c r="A3941" s="65"/>
    </row>
    <row r="3942" spans="1:1" s="20" customFormat="1" x14ac:dyDescent="0.2">
      <c r="A3942" s="65"/>
    </row>
    <row r="3943" spans="1:1" s="20" customFormat="1" x14ac:dyDescent="0.2">
      <c r="A3943" s="65"/>
    </row>
    <row r="3944" spans="1:1" s="20" customFormat="1" x14ac:dyDescent="0.2">
      <c r="A3944" s="65"/>
    </row>
    <row r="3945" spans="1:1" s="20" customFormat="1" x14ac:dyDescent="0.2">
      <c r="A3945" s="65"/>
    </row>
    <row r="3946" spans="1:1" s="20" customFormat="1" x14ac:dyDescent="0.2">
      <c r="A3946" s="65"/>
    </row>
    <row r="3947" spans="1:1" s="20" customFormat="1" x14ac:dyDescent="0.2">
      <c r="A3947" s="65"/>
    </row>
    <row r="3948" spans="1:1" s="20" customFormat="1" x14ac:dyDescent="0.2">
      <c r="A3948" s="65"/>
    </row>
    <row r="3949" spans="1:1" s="20" customFormat="1" x14ac:dyDescent="0.2">
      <c r="A3949" s="65"/>
    </row>
    <row r="3950" spans="1:1" s="20" customFormat="1" x14ac:dyDescent="0.2">
      <c r="A3950" s="65"/>
    </row>
    <row r="3951" spans="1:1" s="20" customFormat="1" x14ac:dyDescent="0.2">
      <c r="A3951" s="65"/>
    </row>
    <row r="3952" spans="1:1" s="20" customFormat="1" x14ac:dyDescent="0.2">
      <c r="A3952" s="65"/>
    </row>
    <row r="3953" spans="1:1" s="20" customFormat="1" x14ac:dyDescent="0.2">
      <c r="A3953" s="65"/>
    </row>
    <row r="3954" spans="1:1" s="20" customFormat="1" x14ac:dyDescent="0.2">
      <c r="A3954" s="65"/>
    </row>
    <row r="3955" spans="1:1" s="20" customFormat="1" x14ac:dyDescent="0.2">
      <c r="A3955" s="65"/>
    </row>
    <row r="3956" spans="1:1" s="20" customFormat="1" x14ac:dyDescent="0.2">
      <c r="A3956" s="65"/>
    </row>
    <row r="3957" spans="1:1" s="20" customFormat="1" x14ac:dyDescent="0.2">
      <c r="A3957" s="65"/>
    </row>
    <row r="3958" spans="1:1" s="20" customFormat="1" x14ac:dyDescent="0.2">
      <c r="A3958" s="65"/>
    </row>
    <row r="3959" spans="1:1" s="20" customFormat="1" x14ac:dyDescent="0.2">
      <c r="A3959" s="65"/>
    </row>
    <row r="3960" spans="1:1" s="20" customFormat="1" x14ac:dyDescent="0.2">
      <c r="A3960" s="65"/>
    </row>
    <row r="3961" spans="1:1" s="20" customFormat="1" x14ac:dyDescent="0.2">
      <c r="A3961" s="65"/>
    </row>
    <row r="3962" spans="1:1" s="20" customFormat="1" x14ac:dyDescent="0.2">
      <c r="A3962" s="65"/>
    </row>
    <row r="3963" spans="1:1" s="20" customFormat="1" x14ac:dyDescent="0.2">
      <c r="A3963" s="65"/>
    </row>
    <row r="3964" spans="1:1" s="20" customFormat="1" x14ac:dyDescent="0.2">
      <c r="A3964" s="65"/>
    </row>
    <row r="3965" spans="1:1" s="20" customFormat="1" x14ac:dyDescent="0.2">
      <c r="A3965" s="65"/>
    </row>
    <row r="3966" spans="1:1" s="20" customFormat="1" x14ac:dyDescent="0.2">
      <c r="A3966" s="65"/>
    </row>
    <row r="3967" spans="1:1" s="20" customFormat="1" x14ac:dyDescent="0.2">
      <c r="A3967" s="65"/>
    </row>
    <row r="3968" spans="1:1" s="20" customFormat="1" x14ac:dyDescent="0.2">
      <c r="A3968" s="65"/>
    </row>
    <row r="3969" spans="1:1" s="20" customFormat="1" x14ac:dyDescent="0.2">
      <c r="A3969" s="65"/>
    </row>
    <row r="3970" spans="1:1" s="20" customFormat="1" x14ac:dyDescent="0.2">
      <c r="A3970" s="65"/>
    </row>
    <row r="3971" spans="1:1" s="20" customFormat="1" x14ac:dyDescent="0.2">
      <c r="A3971" s="65"/>
    </row>
    <row r="3972" spans="1:1" s="20" customFormat="1" x14ac:dyDescent="0.2">
      <c r="A3972" s="65"/>
    </row>
    <row r="3973" spans="1:1" s="20" customFormat="1" x14ac:dyDescent="0.2">
      <c r="A3973" s="65"/>
    </row>
    <row r="3974" spans="1:1" s="20" customFormat="1" x14ac:dyDescent="0.2">
      <c r="A3974" s="65"/>
    </row>
    <row r="3975" spans="1:1" s="20" customFormat="1" x14ac:dyDescent="0.2">
      <c r="A3975" s="65"/>
    </row>
    <row r="3976" spans="1:1" s="20" customFormat="1" x14ac:dyDescent="0.2">
      <c r="A3976" s="65"/>
    </row>
    <row r="3977" spans="1:1" s="20" customFormat="1" x14ac:dyDescent="0.2">
      <c r="A3977" s="65"/>
    </row>
    <row r="3978" spans="1:1" s="20" customFormat="1" x14ac:dyDescent="0.2">
      <c r="A3978" s="65"/>
    </row>
    <row r="3979" spans="1:1" s="20" customFormat="1" x14ac:dyDescent="0.2">
      <c r="A3979" s="65"/>
    </row>
    <row r="3980" spans="1:1" s="20" customFormat="1" x14ac:dyDescent="0.2">
      <c r="A3980" s="65"/>
    </row>
    <row r="3981" spans="1:1" s="20" customFormat="1" x14ac:dyDescent="0.2">
      <c r="A3981" s="65"/>
    </row>
    <row r="3982" spans="1:1" s="20" customFormat="1" x14ac:dyDescent="0.2">
      <c r="A3982" s="65"/>
    </row>
    <row r="3983" spans="1:1" s="20" customFormat="1" x14ac:dyDescent="0.2">
      <c r="A3983" s="65"/>
    </row>
    <row r="3984" spans="1:1" s="20" customFormat="1" x14ac:dyDescent="0.2">
      <c r="A3984" s="65"/>
    </row>
    <row r="3985" spans="1:1" s="20" customFormat="1" x14ac:dyDescent="0.2">
      <c r="A3985" s="65"/>
    </row>
    <row r="3986" spans="1:1" s="20" customFormat="1" x14ac:dyDescent="0.2">
      <c r="A3986" s="65"/>
    </row>
    <row r="3987" spans="1:1" s="20" customFormat="1" x14ac:dyDescent="0.2">
      <c r="A3987" s="65"/>
    </row>
    <row r="3988" spans="1:1" s="20" customFormat="1" x14ac:dyDescent="0.2">
      <c r="A3988" s="65"/>
    </row>
    <row r="3989" spans="1:1" s="20" customFormat="1" x14ac:dyDescent="0.2">
      <c r="A3989" s="65"/>
    </row>
    <row r="3990" spans="1:1" s="20" customFormat="1" x14ac:dyDescent="0.2">
      <c r="A3990" s="65"/>
    </row>
    <row r="3991" spans="1:1" s="20" customFormat="1" x14ac:dyDescent="0.2">
      <c r="A3991" s="65"/>
    </row>
    <row r="3992" spans="1:1" s="20" customFormat="1" x14ac:dyDescent="0.2">
      <c r="A3992" s="65"/>
    </row>
    <row r="3993" spans="1:1" s="20" customFormat="1" x14ac:dyDescent="0.2">
      <c r="A3993" s="65"/>
    </row>
    <row r="3994" spans="1:1" s="20" customFormat="1" x14ac:dyDescent="0.2">
      <c r="A3994" s="65"/>
    </row>
    <row r="3995" spans="1:1" s="20" customFormat="1" x14ac:dyDescent="0.2">
      <c r="A3995" s="65"/>
    </row>
    <row r="3996" spans="1:1" s="20" customFormat="1" x14ac:dyDescent="0.2">
      <c r="A3996" s="65"/>
    </row>
    <row r="3997" spans="1:1" s="20" customFormat="1" x14ac:dyDescent="0.2">
      <c r="A3997" s="65"/>
    </row>
    <row r="3998" spans="1:1" s="20" customFormat="1" x14ac:dyDescent="0.2">
      <c r="A3998" s="65"/>
    </row>
    <row r="3999" spans="1:1" s="20" customFormat="1" x14ac:dyDescent="0.2">
      <c r="A3999" s="65"/>
    </row>
    <row r="4000" spans="1:1" s="20" customFormat="1" x14ac:dyDescent="0.2">
      <c r="A4000" s="65"/>
    </row>
    <row r="4001" spans="1:1" s="20" customFormat="1" x14ac:dyDescent="0.2">
      <c r="A4001" s="65"/>
    </row>
    <row r="4002" spans="1:1" s="20" customFormat="1" x14ac:dyDescent="0.2">
      <c r="A4002" s="65"/>
    </row>
    <row r="4003" spans="1:1" s="20" customFormat="1" x14ac:dyDescent="0.2">
      <c r="A4003" s="65"/>
    </row>
    <row r="4004" spans="1:1" s="20" customFormat="1" x14ac:dyDescent="0.2">
      <c r="A4004" s="65"/>
    </row>
    <row r="4005" spans="1:1" s="20" customFormat="1" x14ac:dyDescent="0.2">
      <c r="A4005" s="65"/>
    </row>
    <row r="4006" spans="1:1" s="20" customFormat="1" x14ac:dyDescent="0.2">
      <c r="A4006" s="65"/>
    </row>
    <row r="4007" spans="1:1" s="20" customFormat="1" x14ac:dyDescent="0.2">
      <c r="A4007" s="65"/>
    </row>
    <row r="4008" spans="1:1" s="20" customFormat="1" x14ac:dyDescent="0.2">
      <c r="A4008" s="65"/>
    </row>
    <row r="4009" spans="1:1" s="20" customFormat="1" x14ac:dyDescent="0.2">
      <c r="A4009" s="65"/>
    </row>
    <row r="4010" spans="1:1" s="20" customFormat="1" x14ac:dyDescent="0.2">
      <c r="A4010" s="65"/>
    </row>
    <row r="4011" spans="1:1" s="20" customFormat="1" x14ac:dyDescent="0.2">
      <c r="A4011" s="65"/>
    </row>
    <row r="4012" spans="1:1" s="20" customFormat="1" x14ac:dyDescent="0.2">
      <c r="A4012" s="65"/>
    </row>
    <row r="4013" spans="1:1" s="20" customFormat="1" x14ac:dyDescent="0.2">
      <c r="A4013" s="65"/>
    </row>
    <row r="4014" spans="1:1" s="20" customFormat="1" x14ac:dyDescent="0.2">
      <c r="A4014" s="65"/>
    </row>
    <row r="4015" spans="1:1" s="20" customFormat="1" x14ac:dyDescent="0.2">
      <c r="A4015" s="65"/>
    </row>
    <row r="4016" spans="1:1" s="20" customFormat="1" x14ac:dyDescent="0.2">
      <c r="A4016" s="65"/>
    </row>
    <row r="4017" spans="1:1" s="20" customFormat="1" x14ac:dyDescent="0.2">
      <c r="A4017" s="65"/>
    </row>
    <row r="4018" spans="1:1" s="20" customFormat="1" x14ac:dyDescent="0.2">
      <c r="A4018" s="65"/>
    </row>
    <row r="4019" spans="1:1" s="20" customFormat="1" x14ac:dyDescent="0.2">
      <c r="A4019" s="65"/>
    </row>
    <row r="4020" spans="1:1" s="20" customFormat="1" x14ac:dyDescent="0.2">
      <c r="A4020" s="65"/>
    </row>
    <row r="4021" spans="1:1" s="20" customFormat="1" x14ac:dyDescent="0.2">
      <c r="A4021" s="65"/>
    </row>
    <row r="4022" spans="1:1" s="20" customFormat="1" x14ac:dyDescent="0.2">
      <c r="A4022" s="65"/>
    </row>
    <row r="4023" spans="1:1" s="20" customFormat="1" x14ac:dyDescent="0.2">
      <c r="A4023" s="65"/>
    </row>
    <row r="4024" spans="1:1" s="20" customFormat="1" x14ac:dyDescent="0.2">
      <c r="A4024" s="65"/>
    </row>
    <row r="4025" spans="1:1" s="20" customFormat="1" x14ac:dyDescent="0.2">
      <c r="A4025" s="65"/>
    </row>
    <row r="4026" spans="1:1" s="20" customFormat="1" x14ac:dyDescent="0.2">
      <c r="A4026" s="65"/>
    </row>
    <row r="4027" spans="1:1" s="20" customFormat="1" x14ac:dyDescent="0.2">
      <c r="A4027" s="65"/>
    </row>
    <row r="4028" spans="1:1" s="20" customFormat="1" x14ac:dyDescent="0.2">
      <c r="A4028" s="65"/>
    </row>
    <row r="4029" spans="1:1" s="20" customFormat="1" x14ac:dyDescent="0.2">
      <c r="A4029" s="65"/>
    </row>
    <row r="4030" spans="1:1" s="20" customFormat="1" x14ac:dyDescent="0.2">
      <c r="A4030" s="65"/>
    </row>
    <row r="4031" spans="1:1" s="20" customFormat="1" x14ac:dyDescent="0.2">
      <c r="A4031" s="65"/>
    </row>
    <row r="4032" spans="1:1" s="20" customFormat="1" x14ac:dyDescent="0.2">
      <c r="A4032" s="65"/>
    </row>
    <row r="4033" spans="1:1" s="20" customFormat="1" x14ac:dyDescent="0.2">
      <c r="A4033" s="65"/>
    </row>
    <row r="4034" spans="1:1" s="20" customFormat="1" x14ac:dyDescent="0.2">
      <c r="A4034" s="65"/>
    </row>
    <row r="4035" spans="1:1" s="20" customFormat="1" x14ac:dyDescent="0.2">
      <c r="A4035" s="65"/>
    </row>
    <row r="4036" spans="1:1" s="20" customFormat="1" x14ac:dyDescent="0.2">
      <c r="A4036" s="65"/>
    </row>
    <row r="4037" spans="1:1" s="20" customFormat="1" x14ac:dyDescent="0.2">
      <c r="A4037" s="65"/>
    </row>
    <row r="4038" spans="1:1" s="20" customFormat="1" x14ac:dyDescent="0.2">
      <c r="A4038" s="65"/>
    </row>
    <row r="4039" spans="1:1" s="20" customFormat="1" x14ac:dyDescent="0.2">
      <c r="A4039" s="65"/>
    </row>
    <row r="4040" spans="1:1" s="20" customFormat="1" x14ac:dyDescent="0.2">
      <c r="A4040" s="65"/>
    </row>
    <row r="4041" spans="1:1" s="20" customFormat="1" x14ac:dyDescent="0.2">
      <c r="A4041" s="65"/>
    </row>
    <row r="4042" spans="1:1" s="20" customFormat="1" x14ac:dyDescent="0.2">
      <c r="A4042" s="65"/>
    </row>
    <row r="4043" spans="1:1" s="20" customFormat="1" x14ac:dyDescent="0.2">
      <c r="A4043" s="65"/>
    </row>
    <row r="4044" spans="1:1" s="20" customFormat="1" x14ac:dyDescent="0.2">
      <c r="A4044" s="65"/>
    </row>
    <row r="4045" spans="1:1" s="20" customFormat="1" x14ac:dyDescent="0.2">
      <c r="A4045" s="65"/>
    </row>
    <row r="4046" spans="1:1" s="20" customFormat="1" x14ac:dyDescent="0.2">
      <c r="A4046" s="65"/>
    </row>
    <row r="4047" spans="1:1" s="20" customFormat="1" x14ac:dyDescent="0.2">
      <c r="A4047" s="65"/>
    </row>
    <row r="4048" spans="1:1" s="20" customFormat="1" x14ac:dyDescent="0.2">
      <c r="A4048" s="65"/>
    </row>
    <row r="4049" spans="1:1" s="20" customFormat="1" x14ac:dyDescent="0.2">
      <c r="A4049" s="65"/>
    </row>
    <row r="4050" spans="1:1" s="20" customFormat="1" x14ac:dyDescent="0.2">
      <c r="A4050" s="65"/>
    </row>
    <row r="4051" spans="1:1" s="20" customFormat="1" x14ac:dyDescent="0.2">
      <c r="A4051" s="65"/>
    </row>
    <row r="4052" spans="1:1" s="20" customFormat="1" x14ac:dyDescent="0.2">
      <c r="A4052" s="65"/>
    </row>
    <row r="4053" spans="1:1" s="20" customFormat="1" x14ac:dyDescent="0.2">
      <c r="A4053" s="65"/>
    </row>
    <row r="4054" spans="1:1" s="20" customFormat="1" x14ac:dyDescent="0.2">
      <c r="A4054" s="65"/>
    </row>
    <row r="4055" spans="1:1" s="20" customFormat="1" x14ac:dyDescent="0.2">
      <c r="A4055" s="65"/>
    </row>
    <row r="4056" spans="1:1" s="20" customFormat="1" x14ac:dyDescent="0.2">
      <c r="A4056" s="65"/>
    </row>
    <row r="4057" spans="1:1" s="20" customFormat="1" x14ac:dyDescent="0.2">
      <c r="A4057" s="65"/>
    </row>
    <row r="4058" spans="1:1" s="20" customFormat="1" x14ac:dyDescent="0.2">
      <c r="A4058" s="65"/>
    </row>
    <row r="4059" spans="1:1" s="20" customFormat="1" x14ac:dyDescent="0.2">
      <c r="A4059" s="65"/>
    </row>
    <row r="4060" spans="1:1" s="20" customFormat="1" x14ac:dyDescent="0.2">
      <c r="A4060" s="65"/>
    </row>
    <row r="4061" spans="1:1" s="20" customFormat="1" x14ac:dyDescent="0.2">
      <c r="A4061" s="65"/>
    </row>
    <row r="4062" spans="1:1" s="20" customFormat="1" x14ac:dyDescent="0.2">
      <c r="A4062" s="65"/>
    </row>
    <row r="4063" spans="1:1" s="20" customFormat="1" x14ac:dyDescent="0.2">
      <c r="A4063" s="65"/>
    </row>
    <row r="4064" spans="1:1" s="20" customFormat="1" x14ac:dyDescent="0.2">
      <c r="A4064" s="65"/>
    </row>
    <row r="4065" spans="1:1" s="20" customFormat="1" x14ac:dyDescent="0.2">
      <c r="A4065" s="65"/>
    </row>
    <row r="4066" spans="1:1" s="20" customFormat="1" x14ac:dyDescent="0.2">
      <c r="A4066" s="65"/>
    </row>
    <row r="4067" spans="1:1" s="20" customFormat="1" x14ac:dyDescent="0.2">
      <c r="A4067" s="65"/>
    </row>
    <row r="4068" spans="1:1" s="20" customFormat="1" x14ac:dyDescent="0.2">
      <c r="A4068" s="65"/>
    </row>
    <row r="4069" spans="1:1" s="20" customFormat="1" x14ac:dyDescent="0.2">
      <c r="A4069" s="65"/>
    </row>
    <row r="4070" spans="1:1" s="20" customFormat="1" x14ac:dyDescent="0.2">
      <c r="A4070" s="65"/>
    </row>
    <row r="4071" spans="1:1" s="20" customFormat="1" x14ac:dyDescent="0.2">
      <c r="A4071" s="65"/>
    </row>
    <row r="4072" spans="1:1" s="20" customFormat="1" x14ac:dyDescent="0.2">
      <c r="A4072" s="65"/>
    </row>
    <row r="4073" spans="1:1" s="20" customFormat="1" x14ac:dyDescent="0.2">
      <c r="A4073" s="65"/>
    </row>
    <row r="4074" spans="1:1" s="20" customFormat="1" x14ac:dyDescent="0.2">
      <c r="A4074" s="65"/>
    </row>
    <row r="4075" spans="1:1" s="20" customFormat="1" x14ac:dyDescent="0.2">
      <c r="A4075" s="65"/>
    </row>
    <row r="4076" spans="1:1" s="20" customFormat="1" x14ac:dyDescent="0.2">
      <c r="A4076" s="65"/>
    </row>
    <row r="4077" spans="1:1" s="20" customFormat="1" x14ac:dyDescent="0.2">
      <c r="A4077" s="65"/>
    </row>
    <row r="4078" spans="1:1" s="20" customFormat="1" x14ac:dyDescent="0.2">
      <c r="A4078" s="65"/>
    </row>
    <row r="4079" spans="1:1" s="20" customFormat="1" x14ac:dyDescent="0.2">
      <c r="A4079" s="65"/>
    </row>
    <row r="4080" spans="1:1" s="20" customFormat="1" x14ac:dyDescent="0.2">
      <c r="A4080" s="65"/>
    </row>
    <row r="4081" spans="1:1" s="20" customFormat="1" x14ac:dyDescent="0.2">
      <c r="A4081" s="65"/>
    </row>
    <row r="4082" spans="1:1" s="20" customFormat="1" x14ac:dyDescent="0.2">
      <c r="A4082" s="65"/>
    </row>
    <row r="4083" spans="1:1" s="20" customFormat="1" x14ac:dyDescent="0.2">
      <c r="A4083" s="65"/>
    </row>
    <row r="4084" spans="1:1" s="20" customFormat="1" x14ac:dyDescent="0.2">
      <c r="A4084" s="65"/>
    </row>
    <row r="4085" spans="1:1" s="20" customFormat="1" x14ac:dyDescent="0.2">
      <c r="A4085" s="65"/>
    </row>
    <row r="4086" spans="1:1" s="20" customFormat="1" x14ac:dyDescent="0.2">
      <c r="A4086" s="65"/>
    </row>
    <row r="4087" spans="1:1" s="20" customFormat="1" x14ac:dyDescent="0.2">
      <c r="A4087" s="65"/>
    </row>
    <row r="4088" spans="1:1" s="20" customFormat="1" x14ac:dyDescent="0.2">
      <c r="A4088" s="65"/>
    </row>
    <row r="4089" spans="1:1" s="20" customFormat="1" x14ac:dyDescent="0.2">
      <c r="A4089" s="65"/>
    </row>
    <row r="4090" spans="1:1" s="20" customFormat="1" x14ac:dyDescent="0.2">
      <c r="A4090" s="65"/>
    </row>
    <row r="4091" spans="1:1" s="20" customFormat="1" x14ac:dyDescent="0.2">
      <c r="A4091" s="65"/>
    </row>
    <row r="4092" spans="1:1" s="20" customFormat="1" x14ac:dyDescent="0.2">
      <c r="A4092" s="65"/>
    </row>
    <row r="4093" spans="1:1" s="20" customFormat="1" x14ac:dyDescent="0.2">
      <c r="A4093" s="65"/>
    </row>
    <row r="4094" spans="1:1" s="20" customFormat="1" x14ac:dyDescent="0.2">
      <c r="A4094" s="65"/>
    </row>
    <row r="4095" spans="1:1" s="20" customFormat="1" x14ac:dyDescent="0.2">
      <c r="A4095" s="65"/>
    </row>
    <row r="4096" spans="1:1" s="20" customFormat="1" x14ac:dyDescent="0.2">
      <c r="A4096" s="65"/>
    </row>
    <row r="4097" spans="1:1" s="20" customFormat="1" x14ac:dyDescent="0.2">
      <c r="A4097" s="65"/>
    </row>
    <row r="4098" spans="1:1" s="20" customFormat="1" x14ac:dyDescent="0.2">
      <c r="A4098" s="65"/>
    </row>
    <row r="4099" spans="1:1" s="20" customFormat="1" x14ac:dyDescent="0.2">
      <c r="A4099" s="65"/>
    </row>
    <row r="4100" spans="1:1" s="20" customFormat="1" x14ac:dyDescent="0.2">
      <c r="A4100" s="65"/>
    </row>
    <row r="4101" spans="1:1" s="20" customFormat="1" x14ac:dyDescent="0.2">
      <c r="A4101" s="65"/>
    </row>
    <row r="4102" spans="1:1" s="20" customFormat="1" x14ac:dyDescent="0.2">
      <c r="A4102" s="65"/>
    </row>
    <row r="4103" spans="1:1" s="20" customFormat="1" x14ac:dyDescent="0.2">
      <c r="A4103" s="65"/>
    </row>
    <row r="4104" spans="1:1" s="20" customFormat="1" x14ac:dyDescent="0.2">
      <c r="A4104" s="65"/>
    </row>
    <row r="4105" spans="1:1" s="20" customFormat="1" x14ac:dyDescent="0.2">
      <c r="A4105" s="65"/>
    </row>
    <row r="4106" spans="1:1" s="20" customFormat="1" x14ac:dyDescent="0.2">
      <c r="A4106" s="65"/>
    </row>
    <row r="4107" spans="1:1" s="20" customFormat="1" x14ac:dyDescent="0.2">
      <c r="A4107" s="65"/>
    </row>
    <row r="4108" spans="1:1" s="20" customFormat="1" x14ac:dyDescent="0.2">
      <c r="A4108" s="65"/>
    </row>
    <row r="4109" spans="1:1" s="20" customFormat="1" x14ac:dyDescent="0.2">
      <c r="A4109" s="65"/>
    </row>
    <row r="4110" spans="1:1" s="20" customFormat="1" x14ac:dyDescent="0.2">
      <c r="A4110" s="65"/>
    </row>
    <row r="4111" spans="1:1" s="20" customFormat="1" x14ac:dyDescent="0.2">
      <c r="A4111" s="65"/>
    </row>
    <row r="4112" spans="1:1" s="20" customFormat="1" x14ac:dyDescent="0.2">
      <c r="A4112" s="65"/>
    </row>
    <row r="4113" spans="1:1" s="20" customFormat="1" x14ac:dyDescent="0.2">
      <c r="A4113" s="65"/>
    </row>
    <row r="4114" spans="1:1" s="20" customFormat="1" x14ac:dyDescent="0.2">
      <c r="A4114" s="65"/>
    </row>
    <row r="4115" spans="1:1" s="20" customFormat="1" x14ac:dyDescent="0.2">
      <c r="A4115" s="65"/>
    </row>
    <row r="4116" spans="1:1" s="20" customFormat="1" x14ac:dyDescent="0.2">
      <c r="A4116" s="65"/>
    </row>
    <row r="4117" spans="1:1" s="20" customFormat="1" x14ac:dyDescent="0.2">
      <c r="A4117" s="65"/>
    </row>
    <row r="4118" spans="1:1" s="20" customFormat="1" x14ac:dyDescent="0.2">
      <c r="A4118" s="65"/>
    </row>
    <row r="4119" spans="1:1" s="20" customFormat="1" x14ac:dyDescent="0.2">
      <c r="A4119" s="65"/>
    </row>
    <row r="4120" spans="1:1" s="20" customFormat="1" x14ac:dyDescent="0.2">
      <c r="A4120" s="65"/>
    </row>
    <row r="4121" spans="1:1" s="20" customFormat="1" x14ac:dyDescent="0.2">
      <c r="A4121" s="65"/>
    </row>
    <row r="4122" spans="1:1" s="20" customFormat="1" x14ac:dyDescent="0.2">
      <c r="A4122" s="65"/>
    </row>
    <row r="4123" spans="1:1" s="20" customFormat="1" x14ac:dyDescent="0.2">
      <c r="A4123" s="65"/>
    </row>
    <row r="4124" spans="1:1" s="20" customFormat="1" x14ac:dyDescent="0.2">
      <c r="A4124" s="65"/>
    </row>
    <row r="4125" spans="1:1" s="20" customFormat="1" x14ac:dyDescent="0.2">
      <c r="A4125" s="65"/>
    </row>
    <row r="4126" spans="1:1" s="20" customFormat="1" x14ac:dyDescent="0.2">
      <c r="A4126" s="65"/>
    </row>
    <row r="4127" spans="1:1" s="20" customFormat="1" x14ac:dyDescent="0.2">
      <c r="A4127" s="65"/>
    </row>
    <row r="4128" spans="1:1" s="20" customFormat="1" x14ac:dyDescent="0.2">
      <c r="A4128" s="65"/>
    </row>
    <row r="4129" spans="1:1" s="20" customFormat="1" x14ac:dyDescent="0.2">
      <c r="A4129" s="65"/>
    </row>
    <row r="4130" spans="1:1" s="20" customFormat="1" x14ac:dyDescent="0.2">
      <c r="A4130" s="65"/>
    </row>
    <row r="4131" spans="1:1" s="20" customFormat="1" x14ac:dyDescent="0.2">
      <c r="A4131" s="65"/>
    </row>
    <row r="4132" spans="1:1" s="20" customFormat="1" x14ac:dyDescent="0.2">
      <c r="A4132" s="65"/>
    </row>
    <row r="4133" spans="1:1" s="20" customFormat="1" x14ac:dyDescent="0.2">
      <c r="A4133" s="65"/>
    </row>
    <row r="4134" spans="1:1" s="20" customFormat="1" x14ac:dyDescent="0.2">
      <c r="A4134" s="65"/>
    </row>
    <row r="4135" spans="1:1" s="20" customFormat="1" x14ac:dyDescent="0.2">
      <c r="A4135" s="65"/>
    </row>
    <row r="4136" spans="1:1" s="20" customFormat="1" x14ac:dyDescent="0.2">
      <c r="A4136" s="65"/>
    </row>
    <row r="4137" spans="1:1" s="20" customFormat="1" x14ac:dyDescent="0.2">
      <c r="A4137" s="65"/>
    </row>
    <row r="4138" spans="1:1" s="20" customFormat="1" x14ac:dyDescent="0.2">
      <c r="A4138" s="65"/>
    </row>
    <row r="4139" spans="1:1" s="20" customFormat="1" x14ac:dyDescent="0.2">
      <c r="A4139" s="65"/>
    </row>
    <row r="4140" spans="1:1" s="20" customFormat="1" x14ac:dyDescent="0.2">
      <c r="A4140" s="65"/>
    </row>
    <row r="4141" spans="1:1" s="20" customFormat="1" x14ac:dyDescent="0.2">
      <c r="A4141" s="65"/>
    </row>
    <row r="4142" spans="1:1" s="20" customFormat="1" x14ac:dyDescent="0.2">
      <c r="A4142" s="65"/>
    </row>
    <row r="4143" spans="1:1" s="20" customFormat="1" x14ac:dyDescent="0.2">
      <c r="A4143" s="65"/>
    </row>
    <row r="4144" spans="1:1" s="20" customFormat="1" x14ac:dyDescent="0.2">
      <c r="A4144" s="65"/>
    </row>
    <row r="4145" spans="1:1" s="20" customFormat="1" x14ac:dyDescent="0.2">
      <c r="A4145" s="65"/>
    </row>
    <row r="4146" spans="1:1" s="20" customFormat="1" x14ac:dyDescent="0.2">
      <c r="A4146" s="65"/>
    </row>
    <row r="4147" spans="1:1" s="20" customFormat="1" x14ac:dyDescent="0.2">
      <c r="A4147" s="65"/>
    </row>
    <row r="4148" spans="1:1" s="20" customFormat="1" x14ac:dyDescent="0.2">
      <c r="A4148" s="65"/>
    </row>
    <row r="4149" spans="1:1" s="20" customFormat="1" x14ac:dyDescent="0.2">
      <c r="A4149" s="65"/>
    </row>
    <row r="4150" spans="1:1" s="20" customFormat="1" x14ac:dyDescent="0.2">
      <c r="A4150" s="65"/>
    </row>
    <row r="4151" spans="1:1" s="20" customFormat="1" x14ac:dyDescent="0.2">
      <c r="A4151" s="65"/>
    </row>
    <row r="4152" spans="1:1" s="20" customFormat="1" x14ac:dyDescent="0.2">
      <c r="A4152" s="65"/>
    </row>
    <row r="4153" spans="1:1" s="20" customFormat="1" x14ac:dyDescent="0.2">
      <c r="A4153" s="65"/>
    </row>
    <row r="4154" spans="1:1" s="20" customFormat="1" x14ac:dyDescent="0.2">
      <c r="A4154" s="65"/>
    </row>
    <row r="4155" spans="1:1" s="20" customFormat="1" x14ac:dyDescent="0.2">
      <c r="A4155" s="65"/>
    </row>
    <row r="4156" spans="1:1" s="20" customFormat="1" x14ac:dyDescent="0.2">
      <c r="A4156" s="65"/>
    </row>
    <row r="4157" spans="1:1" s="20" customFormat="1" x14ac:dyDescent="0.2">
      <c r="A4157" s="65"/>
    </row>
    <row r="4158" spans="1:1" s="20" customFormat="1" x14ac:dyDescent="0.2">
      <c r="A4158" s="65"/>
    </row>
    <row r="4159" spans="1:1" s="20" customFormat="1" x14ac:dyDescent="0.2">
      <c r="A4159" s="65"/>
    </row>
    <row r="4160" spans="1:1" s="20" customFormat="1" x14ac:dyDescent="0.2">
      <c r="A4160" s="65"/>
    </row>
    <row r="4161" spans="1:1" s="20" customFormat="1" x14ac:dyDescent="0.2">
      <c r="A4161" s="65"/>
    </row>
    <row r="4162" spans="1:1" s="20" customFormat="1" x14ac:dyDescent="0.2">
      <c r="A4162" s="65"/>
    </row>
    <row r="4163" spans="1:1" s="20" customFormat="1" x14ac:dyDescent="0.2">
      <c r="A4163" s="65"/>
    </row>
    <row r="4164" spans="1:1" s="20" customFormat="1" x14ac:dyDescent="0.2">
      <c r="A4164" s="65"/>
    </row>
    <row r="4165" spans="1:1" s="20" customFormat="1" x14ac:dyDescent="0.2">
      <c r="A4165" s="65"/>
    </row>
    <row r="4166" spans="1:1" s="20" customFormat="1" x14ac:dyDescent="0.2">
      <c r="A4166" s="65"/>
    </row>
    <row r="4167" spans="1:1" s="20" customFormat="1" x14ac:dyDescent="0.2">
      <c r="A4167" s="65"/>
    </row>
    <row r="4168" spans="1:1" s="20" customFormat="1" x14ac:dyDescent="0.2">
      <c r="A4168" s="65"/>
    </row>
    <row r="4169" spans="1:1" s="20" customFormat="1" x14ac:dyDescent="0.2">
      <c r="A4169" s="65"/>
    </row>
    <row r="4170" spans="1:1" s="20" customFormat="1" x14ac:dyDescent="0.2">
      <c r="A4170" s="65"/>
    </row>
    <row r="4171" spans="1:1" s="20" customFormat="1" x14ac:dyDescent="0.2">
      <c r="A4171" s="65"/>
    </row>
    <row r="4172" spans="1:1" s="20" customFormat="1" x14ac:dyDescent="0.2">
      <c r="A4172" s="65"/>
    </row>
    <row r="4173" spans="1:1" s="20" customFormat="1" x14ac:dyDescent="0.2">
      <c r="A4173" s="65"/>
    </row>
    <row r="4174" spans="1:1" s="20" customFormat="1" x14ac:dyDescent="0.2">
      <c r="A4174" s="65"/>
    </row>
    <row r="4175" spans="1:1" s="20" customFormat="1" x14ac:dyDescent="0.2">
      <c r="A4175" s="65"/>
    </row>
    <row r="4176" spans="1:1" s="20" customFormat="1" x14ac:dyDescent="0.2">
      <c r="A4176" s="65"/>
    </row>
    <row r="4177" spans="1:1" s="20" customFormat="1" x14ac:dyDescent="0.2">
      <c r="A4177" s="65"/>
    </row>
    <row r="4178" spans="1:1" s="20" customFormat="1" x14ac:dyDescent="0.2">
      <c r="A4178" s="65"/>
    </row>
    <row r="4179" spans="1:1" s="20" customFormat="1" x14ac:dyDescent="0.2">
      <c r="A4179" s="65"/>
    </row>
    <row r="4180" spans="1:1" s="20" customFormat="1" x14ac:dyDescent="0.2">
      <c r="A4180" s="65"/>
    </row>
    <row r="4181" spans="1:1" s="20" customFormat="1" x14ac:dyDescent="0.2">
      <c r="A4181" s="65"/>
    </row>
    <row r="4182" spans="1:1" s="20" customFormat="1" x14ac:dyDescent="0.2">
      <c r="A4182" s="65"/>
    </row>
    <row r="4183" spans="1:1" s="20" customFormat="1" x14ac:dyDescent="0.2">
      <c r="A4183" s="65"/>
    </row>
    <row r="4184" spans="1:1" s="20" customFormat="1" x14ac:dyDescent="0.2">
      <c r="A4184" s="65"/>
    </row>
    <row r="4185" spans="1:1" s="20" customFormat="1" x14ac:dyDescent="0.2">
      <c r="A4185" s="65"/>
    </row>
    <row r="4186" spans="1:1" s="20" customFormat="1" x14ac:dyDescent="0.2">
      <c r="A4186" s="65"/>
    </row>
    <row r="4187" spans="1:1" s="20" customFormat="1" x14ac:dyDescent="0.2">
      <c r="A4187" s="65"/>
    </row>
    <row r="4188" spans="1:1" s="20" customFormat="1" x14ac:dyDescent="0.2">
      <c r="A4188" s="65"/>
    </row>
    <row r="4189" spans="1:1" s="20" customFormat="1" x14ac:dyDescent="0.2">
      <c r="A4189" s="65"/>
    </row>
    <row r="4190" spans="1:1" s="20" customFormat="1" x14ac:dyDescent="0.2">
      <c r="A4190" s="65"/>
    </row>
    <row r="4191" spans="1:1" s="20" customFormat="1" x14ac:dyDescent="0.2">
      <c r="A4191" s="65"/>
    </row>
    <row r="4192" spans="1:1" s="20" customFormat="1" x14ac:dyDescent="0.2">
      <c r="A4192" s="65"/>
    </row>
    <row r="4193" spans="1:1" s="20" customFormat="1" x14ac:dyDescent="0.2">
      <c r="A4193" s="65"/>
    </row>
    <row r="4194" spans="1:1" s="20" customFormat="1" x14ac:dyDescent="0.2">
      <c r="A4194" s="65"/>
    </row>
    <row r="4195" spans="1:1" s="20" customFormat="1" x14ac:dyDescent="0.2">
      <c r="A4195" s="65"/>
    </row>
    <row r="4196" spans="1:1" s="20" customFormat="1" x14ac:dyDescent="0.2">
      <c r="A4196" s="65"/>
    </row>
    <row r="4197" spans="1:1" s="20" customFormat="1" x14ac:dyDescent="0.2">
      <c r="A4197" s="65"/>
    </row>
    <row r="4198" spans="1:1" s="20" customFormat="1" x14ac:dyDescent="0.2">
      <c r="A4198" s="65"/>
    </row>
    <row r="4199" spans="1:1" s="20" customFormat="1" x14ac:dyDescent="0.2">
      <c r="A4199" s="65"/>
    </row>
    <row r="4200" spans="1:1" s="20" customFormat="1" x14ac:dyDescent="0.2">
      <c r="A4200" s="65"/>
    </row>
    <row r="4201" spans="1:1" s="20" customFormat="1" x14ac:dyDescent="0.2">
      <c r="A4201" s="65"/>
    </row>
    <row r="4202" spans="1:1" s="20" customFormat="1" x14ac:dyDescent="0.2">
      <c r="A4202" s="65"/>
    </row>
    <row r="4203" spans="1:1" s="20" customFormat="1" x14ac:dyDescent="0.2">
      <c r="A4203" s="65"/>
    </row>
    <row r="4204" spans="1:1" s="20" customFormat="1" x14ac:dyDescent="0.2">
      <c r="A4204" s="65"/>
    </row>
    <row r="4205" spans="1:1" s="20" customFormat="1" x14ac:dyDescent="0.2">
      <c r="A4205" s="65"/>
    </row>
    <row r="4206" spans="1:1" s="20" customFormat="1" x14ac:dyDescent="0.2">
      <c r="A4206" s="65"/>
    </row>
    <row r="4207" spans="1:1" s="20" customFormat="1" x14ac:dyDescent="0.2">
      <c r="A4207" s="65"/>
    </row>
    <row r="4208" spans="1:1" s="20" customFormat="1" x14ac:dyDescent="0.2">
      <c r="A4208" s="65"/>
    </row>
    <row r="4209" spans="1:1" s="20" customFormat="1" x14ac:dyDescent="0.2">
      <c r="A4209" s="65"/>
    </row>
    <row r="4210" spans="1:1" s="20" customFormat="1" x14ac:dyDescent="0.2">
      <c r="A4210" s="65"/>
    </row>
    <row r="4211" spans="1:1" s="20" customFormat="1" x14ac:dyDescent="0.2">
      <c r="A4211" s="65"/>
    </row>
    <row r="4212" spans="1:1" s="20" customFormat="1" x14ac:dyDescent="0.2">
      <c r="A4212" s="65"/>
    </row>
    <row r="4213" spans="1:1" s="20" customFormat="1" x14ac:dyDescent="0.2">
      <c r="A4213" s="65"/>
    </row>
    <row r="4214" spans="1:1" s="20" customFormat="1" x14ac:dyDescent="0.2">
      <c r="A4214" s="65"/>
    </row>
    <row r="4215" spans="1:1" s="20" customFormat="1" x14ac:dyDescent="0.2">
      <c r="A4215" s="65"/>
    </row>
    <row r="4216" spans="1:1" s="20" customFormat="1" x14ac:dyDescent="0.2">
      <c r="A4216" s="65"/>
    </row>
    <row r="4217" spans="1:1" s="20" customFormat="1" x14ac:dyDescent="0.2">
      <c r="A4217" s="65"/>
    </row>
    <row r="4218" spans="1:1" s="20" customFormat="1" x14ac:dyDescent="0.2">
      <c r="A4218" s="65"/>
    </row>
    <row r="4219" spans="1:1" s="20" customFormat="1" x14ac:dyDescent="0.2">
      <c r="A4219" s="65"/>
    </row>
    <row r="4220" spans="1:1" s="20" customFormat="1" x14ac:dyDescent="0.2">
      <c r="A4220" s="65"/>
    </row>
    <row r="4221" spans="1:1" s="20" customFormat="1" x14ac:dyDescent="0.2">
      <c r="A4221" s="65"/>
    </row>
    <row r="4222" spans="1:1" s="20" customFormat="1" x14ac:dyDescent="0.2">
      <c r="A4222" s="65"/>
    </row>
    <row r="4223" spans="1:1" s="20" customFormat="1" x14ac:dyDescent="0.2">
      <c r="A4223" s="65"/>
    </row>
    <row r="4224" spans="1:1" s="20" customFormat="1" x14ac:dyDescent="0.2">
      <c r="A4224" s="65"/>
    </row>
    <row r="4225" spans="1:1" s="20" customFormat="1" x14ac:dyDescent="0.2">
      <c r="A4225" s="65"/>
    </row>
    <row r="4226" spans="1:1" s="20" customFormat="1" x14ac:dyDescent="0.2">
      <c r="A4226" s="65"/>
    </row>
    <row r="4227" spans="1:1" s="20" customFormat="1" x14ac:dyDescent="0.2">
      <c r="A4227" s="65"/>
    </row>
    <row r="4228" spans="1:1" s="20" customFormat="1" x14ac:dyDescent="0.2">
      <c r="A4228" s="65"/>
    </row>
    <row r="4229" spans="1:1" s="20" customFormat="1" x14ac:dyDescent="0.2">
      <c r="A4229" s="65"/>
    </row>
    <row r="4230" spans="1:1" s="20" customFormat="1" x14ac:dyDescent="0.2">
      <c r="A4230" s="65"/>
    </row>
    <row r="4231" spans="1:1" s="20" customFormat="1" x14ac:dyDescent="0.2">
      <c r="A4231" s="65"/>
    </row>
    <row r="4232" spans="1:1" s="20" customFormat="1" x14ac:dyDescent="0.2">
      <c r="A4232" s="65"/>
    </row>
    <row r="4233" spans="1:1" s="20" customFormat="1" x14ac:dyDescent="0.2">
      <c r="A4233" s="65"/>
    </row>
    <row r="4234" spans="1:1" s="20" customFormat="1" x14ac:dyDescent="0.2">
      <c r="A4234" s="65"/>
    </row>
    <row r="4235" spans="1:1" s="20" customFormat="1" x14ac:dyDescent="0.2">
      <c r="A4235" s="65"/>
    </row>
    <row r="4236" spans="1:1" s="20" customFormat="1" x14ac:dyDescent="0.2">
      <c r="A4236" s="65"/>
    </row>
    <row r="4237" spans="1:1" s="20" customFormat="1" x14ac:dyDescent="0.2">
      <c r="A4237" s="65"/>
    </row>
    <row r="4238" spans="1:1" s="20" customFormat="1" x14ac:dyDescent="0.2">
      <c r="A4238" s="65"/>
    </row>
    <row r="4239" spans="1:1" s="20" customFormat="1" x14ac:dyDescent="0.2">
      <c r="A4239" s="65"/>
    </row>
    <row r="4240" spans="1:1" s="20" customFormat="1" x14ac:dyDescent="0.2">
      <c r="A4240" s="65"/>
    </row>
    <row r="4241" spans="1:1" s="20" customFormat="1" x14ac:dyDescent="0.2">
      <c r="A4241" s="65"/>
    </row>
    <row r="4242" spans="1:1" s="20" customFormat="1" x14ac:dyDescent="0.2">
      <c r="A4242" s="65"/>
    </row>
    <row r="4243" spans="1:1" s="20" customFormat="1" x14ac:dyDescent="0.2">
      <c r="A4243" s="65"/>
    </row>
    <row r="4244" spans="1:1" s="20" customFormat="1" x14ac:dyDescent="0.2">
      <c r="A4244" s="65"/>
    </row>
    <row r="4245" spans="1:1" s="20" customFormat="1" x14ac:dyDescent="0.2">
      <c r="A4245" s="65"/>
    </row>
    <row r="4246" spans="1:1" s="20" customFormat="1" x14ac:dyDescent="0.2">
      <c r="A4246" s="65"/>
    </row>
    <row r="4247" spans="1:1" s="20" customFormat="1" x14ac:dyDescent="0.2">
      <c r="A4247" s="65"/>
    </row>
    <row r="4248" spans="1:1" s="20" customFormat="1" x14ac:dyDescent="0.2">
      <c r="A4248" s="65"/>
    </row>
    <row r="4249" spans="1:1" s="20" customFormat="1" x14ac:dyDescent="0.2">
      <c r="A4249" s="65"/>
    </row>
    <row r="4250" spans="1:1" s="20" customFormat="1" x14ac:dyDescent="0.2">
      <c r="A4250" s="65"/>
    </row>
    <row r="4251" spans="1:1" s="20" customFormat="1" x14ac:dyDescent="0.2">
      <c r="A4251" s="65"/>
    </row>
    <row r="4252" spans="1:1" s="20" customFormat="1" x14ac:dyDescent="0.2">
      <c r="A4252" s="65"/>
    </row>
    <row r="4253" spans="1:1" s="20" customFormat="1" x14ac:dyDescent="0.2">
      <c r="A4253" s="65"/>
    </row>
    <row r="4254" spans="1:1" s="20" customFormat="1" x14ac:dyDescent="0.2">
      <c r="A4254" s="65"/>
    </row>
    <row r="4255" spans="1:1" s="20" customFormat="1" x14ac:dyDescent="0.2">
      <c r="A4255" s="65"/>
    </row>
    <row r="4256" spans="1:1" s="20" customFormat="1" x14ac:dyDescent="0.2">
      <c r="A4256" s="65"/>
    </row>
    <row r="4257" spans="1:1" s="20" customFormat="1" x14ac:dyDescent="0.2">
      <c r="A4257" s="65"/>
    </row>
    <row r="4258" spans="1:1" s="20" customFormat="1" x14ac:dyDescent="0.2">
      <c r="A4258" s="65"/>
    </row>
    <row r="4259" spans="1:1" s="20" customFormat="1" x14ac:dyDescent="0.2">
      <c r="A4259" s="65"/>
    </row>
    <row r="4260" spans="1:1" s="20" customFormat="1" x14ac:dyDescent="0.2">
      <c r="A4260" s="65"/>
    </row>
    <row r="4261" spans="1:1" s="20" customFormat="1" x14ac:dyDescent="0.2">
      <c r="A4261" s="65"/>
    </row>
    <row r="4262" spans="1:1" s="20" customFormat="1" x14ac:dyDescent="0.2">
      <c r="A4262" s="65"/>
    </row>
    <row r="4263" spans="1:1" s="20" customFormat="1" x14ac:dyDescent="0.2">
      <c r="A4263" s="65"/>
    </row>
    <row r="4264" spans="1:1" s="20" customFormat="1" x14ac:dyDescent="0.2">
      <c r="A4264" s="65"/>
    </row>
    <row r="4265" spans="1:1" s="20" customFormat="1" x14ac:dyDescent="0.2">
      <c r="A4265" s="65"/>
    </row>
    <row r="4266" spans="1:1" s="20" customFormat="1" x14ac:dyDescent="0.2">
      <c r="A4266" s="65"/>
    </row>
    <row r="4267" spans="1:1" s="20" customFormat="1" x14ac:dyDescent="0.2">
      <c r="A4267" s="65"/>
    </row>
    <row r="4268" spans="1:1" s="20" customFormat="1" x14ac:dyDescent="0.2">
      <c r="A4268" s="65"/>
    </row>
    <row r="4269" spans="1:1" s="20" customFormat="1" x14ac:dyDescent="0.2">
      <c r="A4269" s="65"/>
    </row>
    <row r="4270" spans="1:1" s="20" customFormat="1" x14ac:dyDescent="0.2">
      <c r="A4270" s="65"/>
    </row>
    <row r="4271" spans="1:1" s="20" customFormat="1" x14ac:dyDescent="0.2">
      <c r="A4271" s="65"/>
    </row>
    <row r="4272" spans="1:1" s="20" customFormat="1" x14ac:dyDescent="0.2">
      <c r="A4272" s="65"/>
    </row>
    <row r="4273" spans="1:1" s="20" customFormat="1" x14ac:dyDescent="0.2">
      <c r="A4273" s="65"/>
    </row>
    <row r="4274" spans="1:1" s="20" customFormat="1" x14ac:dyDescent="0.2">
      <c r="A4274" s="65"/>
    </row>
    <row r="4275" spans="1:1" s="20" customFormat="1" x14ac:dyDescent="0.2">
      <c r="A4275" s="65"/>
    </row>
    <row r="4276" spans="1:1" s="20" customFormat="1" x14ac:dyDescent="0.2">
      <c r="A4276" s="65"/>
    </row>
    <row r="4277" spans="1:1" s="20" customFormat="1" x14ac:dyDescent="0.2">
      <c r="A4277" s="65"/>
    </row>
    <row r="4278" spans="1:1" s="20" customFormat="1" x14ac:dyDescent="0.2">
      <c r="A4278" s="65"/>
    </row>
    <row r="4279" spans="1:1" s="20" customFormat="1" x14ac:dyDescent="0.2">
      <c r="A4279" s="65"/>
    </row>
    <row r="4280" spans="1:1" s="20" customFormat="1" x14ac:dyDescent="0.2">
      <c r="A4280" s="65"/>
    </row>
    <row r="4281" spans="1:1" s="20" customFormat="1" x14ac:dyDescent="0.2">
      <c r="A4281" s="65"/>
    </row>
    <row r="4282" spans="1:1" s="20" customFormat="1" x14ac:dyDescent="0.2">
      <c r="A4282" s="65"/>
    </row>
    <row r="4283" spans="1:1" s="20" customFormat="1" x14ac:dyDescent="0.2">
      <c r="A4283" s="65"/>
    </row>
    <row r="4284" spans="1:1" s="20" customFormat="1" x14ac:dyDescent="0.2">
      <c r="A4284" s="65"/>
    </row>
    <row r="4285" spans="1:1" s="20" customFormat="1" x14ac:dyDescent="0.2">
      <c r="A4285" s="65"/>
    </row>
    <row r="4286" spans="1:1" s="20" customFormat="1" x14ac:dyDescent="0.2">
      <c r="A4286" s="65"/>
    </row>
    <row r="4287" spans="1:1" s="20" customFormat="1" x14ac:dyDescent="0.2">
      <c r="A4287" s="65"/>
    </row>
    <row r="4288" spans="1:1" s="20" customFormat="1" x14ac:dyDescent="0.2">
      <c r="A4288" s="65"/>
    </row>
    <row r="4289" spans="1:1" s="20" customFormat="1" x14ac:dyDescent="0.2">
      <c r="A4289" s="65"/>
    </row>
    <row r="4290" spans="1:1" s="20" customFormat="1" x14ac:dyDescent="0.2">
      <c r="A4290" s="65"/>
    </row>
    <row r="4291" spans="1:1" s="20" customFormat="1" x14ac:dyDescent="0.2">
      <c r="A4291" s="65"/>
    </row>
    <row r="4292" spans="1:1" s="20" customFormat="1" x14ac:dyDescent="0.2">
      <c r="A4292" s="65"/>
    </row>
    <row r="4293" spans="1:1" s="20" customFormat="1" x14ac:dyDescent="0.2">
      <c r="A4293" s="65"/>
    </row>
    <row r="4294" spans="1:1" s="20" customFormat="1" x14ac:dyDescent="0.2">
      <c r="A4294" s="65"/>
    </row>
    <row r="4295" spans="1:1" s="20" customFormat="1" x14ac:dyDescent="0.2">
      <c r="A4295" s="65"/>
    </row>
    <row r="4296" spans="1:1" s="20" customFormat="1" x14ac:dyDescent="0.2">
      <c r="A4296" s="65"/>
    </row>
    <row r="4297" spans="1:1" s="20" customFormat="1" x14ac:dyDescent="0.2">
      <c r="A4297" s="65"/>
    </row>
    <row r="4298" spans="1:1" s="20" customFormat="1" x14ac:dyDescent="0.2">
      <c r="A4298" s="65"/>
    </row>
    <row r="4299" spans="1:1" s="20" customFormat="1" x14ac:dyDescent="0.2">
      <c r="A4299" s="65"/>
    </row>
    <row r="4300" spans="1:1" s="20" customFormat="1" x14ac:dyDescent="0.2">
      <c r="A4300" s="65"/>
    </row>
    <row r="4301" spans="1:1" s="20" customFormat="1" x14ac:dyDescent="0.2">
      <c r="A4301" s="65"/>
    </row>
    <row r="4302" spans="1:1" s="20" customFormat="1" x14ac:dyDescent="0.2">
      <c r="A4302" s="65"/>
    </row>
    <row r="4303" spans="1:1" s="20" customFormat="1" x14ac:dyDescent="0.2">
      <c r="A4303" s="65"/>
    </row>
    <row r="4304" spans="1:1" s="20" customFormat="1" x14ac:dyDescent="0.2">
      <c r="A4304" s="65"/>
    </row>
    <row r="4305" spans="1:1" s="20" customFormat="1" x14ac:dyDescent="0.2">
      <c r="A4305" s="65"/>
    </row>
    <row r="4306" spans="1:1" s="20" customFormat="1" x14ac:dyDescent="0.2">
      <c r="A4306" s="65"/>
    </row>
    <row r="4307" spans="1:1" s="20" customFormat="1" x14ac:dyDescent="0.2">
      <c r="A4307" s="65"/>
    </row>
    <row r="4308" spans="1:1" s="20" customFormat="1" x14ac:dyDescent="0.2">
      <c r="A4308" s="65"/>
    </row>
    <row r="4309" spans="1:1" s="20" customFormat="1" x14ac:dyDescent="0.2">
      <c r="A4309" s="65"/>
    </row>
    <row r="4310" spans="1:1" s="20" customFormat="1" x14ac:dyDescent="0.2">
      <c r="A4310" s="65"/>
    </row>
    <row r="4311" spans="1:1" s="20" customFormat="1" x14ac:dyDescent="0.2">
      <c r="A4311" s="65"/>
    </row>
    <row r="4312" spans="1:1" s="20" customFormat="1" x14ac:dyDescent="0.2">
      <c r="A4312" s="65"/>
    </row>
    <row r="4313" spans="1:1" s="20" customFormat="1" x14ac:dyDescent="0.2">
      <c r="A4313" s="65"/>
    </row>
    <row r="4314" spans="1:1" s="20" customFormat="1" x14ac:dyDescent="0.2">
      <c r="A4314" s="65"/>
    </row>
    <row r="4315" spans="1:1" s="20" customFormat="1" x14ac:dyDescent="0.2">
      <c r="A4315" s="65"/>
    </row>
    <row r="4316" spans="1:1" s="20" customFormat="1" x14ac:dyDescent="0.2">
      <c r="A4316" s="65"/>
    </row>
    <row r="4317" spans="1:1" s="20" customFormat="1" x14ac:dyDescent="0.2">
      <c r="A4317" s="65"/>
    </row>
    <row r="4318" spans="1:1" s="20" customFormat="1" x14ac:dyDescent="0.2">
      <c r="A4318" s="65"/>
    </row>
    <row r="4319" spans="1:1" s="20" customFormat="1" x14ac:dyDescent="0.2">
      <c r="A4319" s="65"/>
    </row>
    <row r="4320" spans="1:1" s="20" customFormat="1" x14ac:dyDescent="0.2">
      <c r="A4320" s="65"/>
    </row>
    <row r="4321" spans="1:1" s="20" customFormat="1" x14ac:dyDescent="0.2">
      <c r="A4321" s="65"/>
    </row>
    <row r="4322" spans="1:1" s="20" customFormat="1" x14ac:dyDescent="0.2">
      <c r="A4322" s="65"/>
    </row>
    <row r="4323" spans="1:1" s="20" customFormat="1" x14ac:dyDescent="0.2">
      <c r="A4323" s="65"/>
    </row>
    <row r="4324" spans="1:1" s="20" customFormat="1" x14ac:dyDescent="0.2">
      <c r="A4324" s="65"/>
    </row>
    <row r="4325" spans="1:1" s="20" customFormat="1" x14ac:dyDescent="0.2">
      <c r="A4325" s="65"/>
    </row>
    <row r="4326" spans="1:1" s="20" customFormat="1" x14ac:dyDescent="0.2">
      <c r="A4326" s="65"/>
    </row>
    <row r="4327" spans="1:1" s="20" customFormat="1" x14ac:dyDescent="0.2">
      <c r="A4327" s="65"/>
    </row>
    <row r="4328" spans="1:1" s="20" customFormat="1" x14ac:dyDescent="0.2">
      <c r="A4328" s="65"/>
    </row>
    <row r="4329" spans="1:1" s="20" customFormat="1" x14ac:dyDescent="0.2">
      <c r="A4329" s="65"/>
    </row>
    <row r="4330" spans="1:1" s="20" customFormat="1" x14ac:dyDescent="0.2">
      <c r="A4330" s="65"/>
    </row>
    <row r="4331" spans="1:1" s="20" customFormat="1" x14ac:dyDescent="0.2">
      <c r="A4331" s="65"/>
    </row>
    <row r="4332" spans="1:1" s="20" customFormat="1" x14ac:dyDescent="0.2">
      <c r="A4332" s="65"/>
    </row>
    <row r="4333" spans="1:1" s="20" customFormat="1" x14ac:dyDescent="0.2">
      <c r="A4333" s="65"/>
    </row>
    <row r="4334" spans="1:1" s="20" customFormat="1" x14ac:dyDescent="0.2">
      <c r="A4334" s="65"/>
    </row>
    <row r="4335" spans="1:1" s="20" customFormat="1" x14ac:dyDescent="0.2">
      <c r="A4335" s="65"/>
    </row>
    <row r="4336" spans="1:1" s="20" customFormat="1" x14ac:dyDescent="0.2">
      <c r="A4336" s="65"/>
    </row>
    <row r="4337" spans="1:1" s="20" customFormat="1" x14ac:dyDescent="0.2">
      <c r="A4337" s="65"/>
    </row>
    <row r="4338" spans="1:1" s="20" customFormat="1" x14ac:dyDescent="0.2">
      <c r="A4338" s="65"/>
    </row>
    <row r="4339" spans="1:1" s="20" customFormat="1" x14ac:dyDescent="0.2">
      <c r="A4339" s="65"/>
    </row>
    <row r="4340" spans="1:1" s="20" customFormat="1" x14ac:dyDescent="0.2">
      <c r="A4340" s="65"/>
    </row>
    <row r="4341" spans="1:1" s="20" customFormat="1" x14ac:dyDescent="0.2">
      <c r="A4341" s="65"/>
    </row>
    <row r="4342" spans="1:1" s="20" customFormat="1" x14ac:dyDescent="0.2">
      <c r="A4342" s="65"/>
    </row>
    <row r="4343" spans="1:1" s="20" customFormat="1" x14ac:dyDescent="0.2">
      <c r="A4343" s="65"/>
    </row>
    <row r="4344" spans="1:1" s="20" customFormat="1" x14ac:dyDescent="0.2">
      <c r="A4344" s="65"/>
    </row>
    <row r="4345" spans="1:1" s="20" customFormat="1" x14ac:dyDescent="0.2">
      <c r="A4345" s="65"/>
    </row>
    <row r="4346" spans="1:1" s="20" customFormat="1" x14ac:dyDescent="0.2">
      <c r="A4346" s="65"/>
    </row>
    <row r="4347" spans="1:1" s="20" customFormat="1" x14ac:dyDescent="0.2">
      <c r="A4347" s="65"/>
    </row>
    <row r="4348" spans="1:1" s="20" customFormat="1" x14ac:dyDescent="0.2">
      <c r="A4348" s="65"/>
    </row>
    <row r="4349" spans="1:1" s="20" customFormat="1" x14ac:dyDescent="0.2">
      <c r="A4349" s="65"/>
    </row>
    <row r="4350" spans="1:1" s="20" customFormat="1" x14ac:dyDescent="0.2">
      <c r="A4350" s="65"/>
    </row>
    <row r="4351" spans="1:1" s="20" customFormat="1" x14ac:dyDescent="0.2">
      <c r="A4351" s="65"/>
    </row>
    <row r="4352" spans="1:1" s="20" customFormat="1" x14ac:dyDescent="0.2">
      <c r="A4352" s="65"/>
    </row>
    <row r="4353" spans="1:1" s="20" customFormat="1" x14ac:dyDescent="0.2">
      <c r="A4353" s="65"/>
    </row>
    <row r="4354" spans="1:1" s="20" customFormat="1" x14ac:dyDescent="0.2">
      <c r="A4354" s="65"/>
    </row>
    <row r="4355" spans="1:1" s="20" customFormat="1" x14ac:dyDescent="0.2">
      <c r="A4355" s="65"/>
    </row>
    <row r="4356" spans="1:1" s="20" customFormat="1" x14ac:dyDescent="0.2">
      <c r="A4356" s="65"/>
    </row>
    <row r="4357" spans="1:1" s="20" customFormat="1" x14ac:dyDescent="0.2">
      <c r="A4357" s="65"/>
    </row>
    <row r="4358" spans="1:1" s="20" customFormat="1" x14ac:dyDescent="0.2">
      <c r="A4358" s="65"/>
    </row>
    <row r="4359" spans="1:1" s="20" customFormat="1" x14ac:dyDescent="0.2">
      <c r="A4359" s="65"/>
    </row>
    <row r="4360" spans="1:1" s="20" customFormat="1" x14ac:dyDescent="0.2">
      <c r="A4360" s="65"/>
    </row>
    <row r="4361" spans="1:1" s="20" customFormat="1" x14ac:dyDescent="0.2">
      <c r="A4361" s="65"/>
    </row>
    <row r="4362" spans="1:1" s="20" customFormat="1" x14ac:dyDescent="0.2">
      <c r="A4362" s="65"/>
    </row>
    <row r="4363" spans="1:1" s="20" customFormat="1" x14ac:dyDescent="0.2">
      <c r="A4363" s="65"/>
    </row>
    <row r="4364" spans="1:1" s="20" customFormat="1" x14ac:dyDescent="0.2">
      <c r="A4364" s="65"/>
    </row>
    <row r="4365" spans="1:1" s="20" customFormat="1" x14ac:dyDescent="0.2">
      <c r="A4365" s="65"/>
    </row>
    <row r="4366" spans="1:1" s="20" customFormat="1" x14ac:dyDescent="0.2">
      <c r="A4366" s="65"/>
    </row>
    <row r="4367" spans="1:1" s="20" customFormat="1" x14ac:dyDescent="0.2">
      <c r="A4367" s="65"/>
    </row>
    <row r="4368" spans="1:1" s="20" customFormat="1" x14ac:dyDescent="0.2">
      <c r="A4368" s="65"/>
    </row>
    <row r="4369" spans="1:1" s="20" customFormat="1" x14ac:dyDescent="0.2">
      <c r="A4369" s="65"/>
    </row>
    <row r="4370" spans="1:1" s="20" customFormat="1" x14ac:dyDescent="0.2">
      <c r="A4370" s="65"/>
    </row>
    <row r="4371" spans="1:1" s="20" customFormat="1" x14ac:dyDescent="0.2">
      <c r="A4371" s="65"/>
    </row>
    <row r="4372" spans="1:1" s="20" customFormat="1" x14ac:dyDescent="0.2">
      <c r="A4372" s="65"/>
    </row>
    <row r="4373" spans="1:1" s="20" customFormat="1" x14ac:dyDescent="0.2">
      <c r="A4373" s="65"/>
    </row>
    <row r="4374" spans="1:1" s="20" customFormat="1" x14ac:dyDescent="0.2">
      <c r="A4374" s="65"/>
    </row>
    <row r="4375" spans="1:1" s="20" customFormat="1" x14ac:dyDescent="0.2">
      <c r="A4375" s="65"/>
    </row>
    <row r="4376" spans="1:1" s="20" customFormat="1" x14ac:dyDescent="0.2">
      <c r="A4376" s="65"/>
    </row>
    <row r="4377" spans="1:1" s="20" customFormat="1" x14ac:dyDescent="0.2">
      <c r="A4377" s="65"/>
    </row>
    <row r="4378" spans="1:1" s="20" customFormat="1" x14ac:dyDescent="0.2">
      <c r="A4378" s="65"/>
    </row>
    <row r="4379" spans="1:1" s="20" customFormat="1" x14ac:dyDescent="0.2">
      <c r="A4379" s="65"/>
    </row>
    <row r="4380" spans="1:1" s="20" customFormat="1" x14ac:dyDescent="0.2">
      <c r="A4380" s="65"/>
    </row>
    <row r="4381" spans="1:1" s="20" customFormat="1" x14ac:dyDescent="0.2">
      <c r="A4381" s="65"/>
    </row>
    <row r="4382" spans="1:1" s="20" customFormat="1" x14ac:dyDescent="0.2">
      <c r="A4382" s="65"/>
    </row>
    <row r="4383" spans="1:1" s="20" customFormat="1" x14ac:dyDescent="0.2">
      <c r="A4383" s="65"/>
    </row>
    <row r="4384" spans="1:1" s="20" customFormat="1" x14ac:dyDescent="0.2">
      <c r="A4384" s="65"/>
    </row>
    <row r="4385" spans="1:1" s="20" customFormat="1" x14ac:dyDescent="0.2">
      <c r="A4385" s="65"/>
    </row>
    <row r="4386" spans="1:1" s="20" customFormat="1" x14ac:dyDescent="0.2">
      <c r="A4386" s="65"/>
    </row>
    <row r="4387" spans="1:1" s="20" customFormat="1" x14ac:dyDescent="0.2">
      <c r="A4387" s="65"/>
    </row>
    <row r="4388" spans="1:1" s="20" customFormat="1" x14ac:dyDescent="0.2">
      <c r="A4388" s="65"/>
    </row>
    <row r="4389" spans="1:1" s="20" customFormat="1" x14ac:dyDescent="0.2">
      <c r="A4389" s="65"/>
    </row>
    <row r="4390" spans="1:1" s="20" customFormat="1" x14ac:dyDescent="0.2">
      <c r="A4390" s="65"/>
    </row>
    <row r="4391" spans="1:1" s="20" customFormat="1" x14ac:dyDescent="0.2">
      <c r="A4391" s="65"/>
    </row>
    <row r="4392" spans="1:1" s="20" customFormat="1" x14ac:dyDescent="0.2">
      <c r="A4392" s="65"/>
    </row>
    <row r="4393" spans="1:1" s="20" customFormat="1" x14ac:dyDescent="0.2">
      <c r="A4393" s="65"/>
    </row>
    <row r="4394" spans="1:1" s="20" customFormat="1" x14ac:dyDescent="0.2">
      <c r="A4394" s="65"/>
    </row>
    <row r="4395" spans="1:1" s="20" customFormat="1" x14ac:dyDescent="0.2">
      <c r="A4395" s="65"/>
    </row>
    <row r="4396" spans="1:1" s="20" customFormat="1" x14ac:dyDescent="0.2">
      <c r="A4396" s="65"/>
    </row>
    <row r="4397" spans="1:1" s="20" customFormat="1" x14ac:dyDescent="0.2">
      <c r="A4397" s="65"/>
    </row>
    <row r="4398" spans="1:1" s="20" customFormat="1" x14ac:dyDescent="0.2">
      <c r="A4398" s="65"/>
    </row>
    <row r="4399" spans="1:1" s="20" customFormat="1" x14ac:dyDescent="0.2">
      <c r="A4399" s="65"/>
    </row>
    <row r="4400" spans="1:1" s="20" customFormat="1" x14ac:dyDescent="0.2">
      <c r="A4400" s="65"/>
    </row>
    <row r="4401" spans="1:1" s="20" customFormat="1" x14ac:dyDescent="0.2">
      <c r="A4401" s="65"/>
    </row>
    <row r="4402" spans="1:1" s="20" customFormat="1" x14ac:dyDescent="0.2">
      <c r="A4402" s="65"/>
    </row>
    <row r="4403" spans="1:1" s="20" customFormat="1" x14ac:dyDescent="0.2">
      <c r="A4403" s="65"/>
    </row>
    <row r="4404" spans="1:1" s="20" customFormat="1" x14ac:dyDescent="0.2">
      <c r="A4404" s="65"/>
    </row>
    <row r="4405" spans="1:1" s="20" customFormat="1" x14ac:dyDescent="0.2">
      <c r="A4405" s="65"/>
    </row>
    <row r="4406" spans="1:1" s="20" customFormat="1" x14ac:dyDescent="0.2">
      <c r="A4406" s="65"/>
    </row>
    <row r="4407" spans="1:1" s="20" customFormat="1" x14ac:dyDescent="0.2">
      <c r="A4407" s="65"/>
    </row>
    <row r="4408" spans="1:1" s="20" customFormat="1" x14ac:dyDescent="0.2">
      <c r="A4408" s="65"/>
    </row>
    <row r="4409" spans="1:1" s="20" customFormat="1" x14ac:dyDescent="0.2">
      <c r="A4409" s="65"/>
    </row>
    <row r="4410" spans="1:1" s="20" customFormat="1" x14ac:dyDescent="0.2">
      <c r="A4410" s="65"/>
    </row>
    <row r="4411" spans="1:1" s="20" customFormat="1" x14ac:dyDescent="0.2">
      <c r="A4411" s="65"/>
    </row>
    <row r="4412" spans="1:1" s="20" customFormat="1" x14ac:dyDescent="0.2">
      <c r="A4412" s="65"/>
    </row>
    <row r="4413" spans="1:1" s="20" customFormat="1" x14ac:dyDescent="0.2">
      <c r="A4413" s="65"/>
    </row>
    <row r="4414" spans="1:1" s="20" customFormat="1" x14ac:dyDescent="0.2">
      <c r="A4414" s="65"/>
    </row>
    <row r="4415" spans="1:1" s="20" customFormat="1" x14ac:dyDescent="0.2">
      <c r="A4415" s="65"/>
    </row>
    <row r="4416" spans="1:1" s="20" customFormat="1" x14ac:dyDescent="0.2">
      <c r="A4416" s="65"/>
    </row>
    <row r="4417" spans="1:1" s="20" customFormat="1" x14ac:dyDescent="0.2">
      <c r="A4417" s="65"/>
    </row>
    <row r="4418" spans="1:1" s="20" customFormat="1" x14ac:dyDescent="0.2">
      <c r="A4418" s="65"/>
    </row>
    <row r="4419" spans="1:1" s="20" customFormat="1" x14ac:dyDescent="0.2">
      <c r="A4419" s="65"/>
    </row>
    <row r="4420" spans="1:1" s="20" customFormat="1" x14ac:dyDescent="0.2">
      <c r="A4420" s="65"/>
    </row>
    <row r="4421" spans="1:1" s="20" customFormat="1" x14ac:dyDescent="0.2">
      <c r="A4421" s="65"/>
    </row>
    <row r="4422" spans="1:1" s="20" customFormat="1" x14ac:dyDescent="0.2">
      <c r="A4422" s="65"/>
    </row>
    <row r="4423" spans="1:1" s="20" customFormat="1" x14ac:dyDescent="0.2">
      <c r="A4423" s="65"/>
    </row>
    <row r="4424" spans="1:1" s="20" customFormat="1" x14ac:dyDescent="0.2">
      <c r="A4424" s="65"/>
    </row>
    <row r="4425" spans="1:1" s="20" customFormat="1" x14ac:dyDescent="0.2">
      <c r="A4425" s="65"/>
    </row>
    <row r="4426" spans="1:1" s="20" customFormat="1" x14ac:dyDescent="0.2">
      <c r="A4426" s="65"/>
    </row>
    <row r="4427" spans="1:1" s="20" customFormat="1" x14ac:dyDescent="0.2">
      <c r="A4427" s="65"/>
    </row>
    <row r="4428" spans="1:1" s="20" customFormat="1" x14ac:dyDescent="0.2">
      <c r="A4428" s="65"/>
    </row>
    <row r="4429" spans="1:1" s="20" customFormat="1" x14ac:dyDescent="0.2">
      <c r="A4429" s="65"/>
    </row>
    <row r="4430" spans="1:1" s="20" customFormat="1" x14ac:dyDescent="0.2">
      <c r="A4430" s="65"/>
    </row>
    <row r="4431" spans="1:1" s="20" customFormat="1" x14ac:dyDescent="0.2">
      <c r="A4431" s="65"/>
    </row>
    <row r="4432" spans="1:1" s="20" customFormat="1" x14ac:dyDescent="0.2">
      <c r="A4432" s="65"/>
    </row>
    <row r="4433" spans="1:1" s="20" customFormat="1" x14ac:dyDescent="0.2">
      <c r="A4433" s="65"/>
    </row>
    <row r="4434" spans="1:1" s="20" customFormat="1" x14ac:dyDescent="0.2">
      <c r="A4434" s="65"/>
    </row>
    <row r="4435" spans="1:1" s="20" customFormat="1" x14ac:dyDescent="0.2">
      <c r="A4435" s="65"/>
    </row>
    <row r="4436" spans="1:1" s="20" customFormat="1" x14ac:dyDescent="0.2">
      <c r="A4436" s="65"/>
    </row>
    <row r="4437" spans="1:1" s="20" customFormat="1" x14ac:dyDescent="0.2">
      <c r="A4437" s="65"/>
    </row>
    <row r="4438" spans="1:1" s="20" customFormat="1" x14ac:dyDescent="0.2">
      <c r="A4438" s="65"/>
    </row>
    <row r="4439" spans="1:1" s="20" customFormat="1" x14ac:dyDescent="0.2">
      <c r="A4439" s="65"/>
    </row>
    <row r="4440" spans="1:1" s="20" customFormat="1" x14ac:dyDescent="0.2">
      <c r="A4440" s="65"/>
    </row>
    <row r="4441" spans="1:1" s="20" customFormat="1" x14ac:dyDescent="0.2">
      <c r="A4441" s="65"/>
    </row>
    <row r="4442" spans="1:1" s="20" customFormat="1" x14ac:dyDescent="0.2">
      <c r="A4442" s="65"/>
    </row>
    <row r="4443" spans="1:1" s="20" customFormat="1" x14ac:dyDescent="0.2">
      <c r="A4443" s="65"/>
    </row>
    <row r="4444" spans="1:1" s="20" customFormat="1" x14ac:dyDescent="0.2">
      <c r="A4444" s="65"/>
    </row>
    <row r="4445" spans="1:1" s="20" customFormat="1" x14ac:dyDescent="0.2">
      <c r="A4445" s="65"/>
    </row>
    <row r="4446" spans="1:1" s="20" customFormat="1" x14ac:dyDescent="0.2">
      <c r="A4446" s="65"/>
    </row>
    <row r="4447" spans="1:1" s="20" customFormat="1" x14ac:dyDescent="0.2">
      <c r="A4447" s="65"/>
    </row>
    <row r="4448" spans="1:1" s="20" customFormat="1" x14ac:dyDescent="0.2">
      <c r="A4448" s="65"/>
    </row>
    <row r="4449" spans="1:1" s="20" customFormat="1" x14ac:dyDescent="0.2">
      <c r="A4449" s="65"/>
    </row>
    <row r="4450" spans="1:1" s="20" customFormat="1" x14ac:dyDescent="0.2">
      <c r="A4450" s="65"/>
    </row>
    <row r="4451" spans="1:1" s="20" customFormat="1" x14ac:dyDescent="0.2">
      <c r="A4451" s="65"/>
    </row>
    <row r="4452" spans="1:1" s="20" customFormat="1" x14ac:dyDescent="0.2">
      <c r="A4452" s="65"/>
    </row>
    <row r="4453" spans="1:1" s="20" customFormat="1" x14ac:dyDescent="0.2">
      <c r="A4453" s="65"/>
    </row>
    <row r="4454" spans="1:1" s="20" customFormat="1" x14ac:dyDescent="0.2">
      <c r="A4454" s="65"/>
    </row>
    <row r="4455" spans="1:1" s="20" customFormat="1" x14ac:dyDescent="0.2">
      <c r="A4455" s="65"/>
    </row>
    <row r="4456" spans="1:1" s="20" customFormat="1" x14ac:dyDescent="0.2">
      <c r="A4456" s="65"/>
    </row>
    <row r="4457" spans="1:1" s="20" customFormat="1" x14ac:dyDescent="0.2">
      <c r="A4457" s="65"/>
    </row>
    <row r="4458" spans="1:1" s="20" customFormat="1" x14ac:dyDescent="0.2">
      <c r="A4458" s="65"/>
    </row>
    <row r="4459" spans="1:1" s="20" customFormat="1" x14ac:dyDescent="0.2">
      <c r="A4459" s="65"/>
    </row>
    <row r="4460" spans="1:1" s="20" customFormat="1" x14ac:dyDescent="0.2">
      <c r="A4460" s="65"/>
    </row>
    <row r="4461" spans="1:1" s="20" customFormat="1" x14ac:dyDescent="0.2">
      <c r="A4461" s="65"/>
    </row>
    <row r="4462" spans="1:1" s="20" customFormat="1" x14ac:dyDescent="0.2">
      <c r="A4462" s="65"/>
    </row>
    <row r="4463" spans="1:1" s="20" customFormat="1" x14ac:dyDescent="0.2">
      <c r="A4463" s="65"/>
    </row>
    <row r="4464" spans="1:1" s="20" customFormat="1" x14ac:dyDescent="0.2">
      <c r="A4464" s="65"/>
    </row>
    <row r="4465" spans="1:1" s="20" customFormat="1" x14ac:dyDescent="0.2">
      <c r="A4465" s="65"/>
    </row>
    <row r="4466" spans="1:1" s="20" customFormat="1" x14ac:dyDescent="0.2">
      <c r="A4466" s="65"/>
    </row>
    <row r="4467" spans="1:1" s="20" customFormat="1" x14ac:dyDescent="0.2">
      <c r="A4467" s="65"/>
    </row>
    <row r="4468" spans="1:1" s="20" customFormat="1" x14ac:dyDescent="0.2">
      <c r="A4468" s="65"/>
    </row>
    <row r="4469" spans="1:1" s="20" customFormat="1" x14ac:dyDescent="0.2">
      <c r="A4469" s="65"/>
    </row>
    <row r="4470" spans="1:1" s="20" customFormat="1" x14ac:dyDescent="0.2">
      <c r="A4470" s="65"/>
    </row>
    <row r="4471" spans="1:1" s="20" customFormat="1" x14ac:dyDescent="0.2">
      <c r="A4471" s="65"/>
    </row>
    <row r="4472" spans="1:1" s="20" customFormat="1" x14ac:dyDescent="0.2">
      <c r="A4472" s="65"/>
    </row>
    <row r="4473" spans="1:1" s="20" customFormat="1" x14ac:dyDescent="0.2">
      <c r="A4473" s="65"/>
    </row>
    <row r="4474" spans="1:1" s="20" customFormat="1" x14ac:dyDescent="0.2">
      <c r="A4474" s="65"/>
    </row>
    <row r="4475" spans="1:1" s="20" customFormat="1" x14ac:dyDescent="0.2">
      <c r="A4475" s="65"/>
    </row>
    <row r="4476" spans="1:1" s="20" customFormat="1" x14ac:dyDescent="0.2">
      <c r="A4476" s="65"/>
    </row>
    <row r="4477" spans="1:1" s="20" customFormat="1" x14ac:dyDescent="0.2">
      <c r="A4477" s="65"/>
    </row>
    <row r="4478" spans="1:1" s="20" customFormat="1" x14ac:dyDescent="0.2">
      <c r="A4478" s="65"/>
    </row>
    <row r="4479" spans="1:1" s="20" customFormat="1" x14ac:dyDescent="0.2">
      <c r="A4479" s="65"/>
    </row>
    <row r="4480" spans="1:1" s="20" customFormat="1" x14ac:dyDescent="0.2">
      <c r="A4480" s="65"/>
    </row>
    <row r="4481" spans="1:1" s="20" customFormat="1" x14ac:dyDescent="0.2">
      <c r="A4481" s="65"/>
    </row>
    <row r="4482" spans="1:1" s="20" customFormat="1" x14ac:dyDescent="0.2">
      <c r="A4482" s="65"/>
    </row>
    <row r="4483" spans="1:1" s="20" customFormat="1" x14ac:dyDescent="0.2">
      <c r="A4483" s="65"/>
    </row>
    <row r="4484" spans="1:1" s="20" customFormat="1" x14ac:dyDescent="0.2">
      <c r="A4484" s="65"/>
    </row>
    <row r="4485" spans="1:1" s="20" customFormat="1" x14ac:dyDescent="0.2">
      <c r="A4485" s="65"/>
    </row>
    <row r="4486" spans="1:1" s="20" customFormat="1" x14ac:dyDescent="0.2">
      <c r="A4486" s="65"/>
    </row>
    <row r="4487" spans="1:1" s="20" customFormat="1" x14ac:dyDescent="0.2">
      <c r="A4487" s="65"/>
    </row>
    <row r="4488" spans="1:1" s="20" customFormat="1" x14ac:dyDescent="0.2">
      <c r="A4488" s="65"/>
    </row>
    <row r="4489" spans="1:1" s="20" customFormat="1" x14ac:dyDescent="0.2">
      <c r="A4489" s="65"/>
    </row>
    <row r="4490" spans="1:1" s="20" customFormat="1" x14ac:dyDescent="0.2">
      <c r="A4490" s="65"/>
    </row>
    <row r="4491" spans="1:1" s="20" customFormat="1" x14ac:dyDescent="0.2">
      <c r="A4491" s="65"/>
    </row>
    <row r="4492" spans="1:1" s="20" customFormat="1" x14ac:dyDescent="0.2">
      <c r="A4492" s="65"/>
    </row>
    <row r="4493" spans="1:1" s="20" customFormat="1" x14ac:dyDescent="0.2">
      <c r="A4493" s="65"/>
    </row>
    <row r="4494" spans="1:1" s="20" customFormat="1" x14ac:dyDescent="0.2">
      <c r="A4494" s="65"/>
    </row>
    <row r="4495" spans="1:1" s="20" customFormat="1" x14ac:dyDescent="0.2">
      <c r="A4495" s="65"/>
    </row>
    <row r="4496" spans="1:1" s="20" customFormat="1" x14ac:dyDescent="0.2">
      <c r="A4496" s="65"/>
    </row>
    <row r="4497" spans="1:1" s="20" customFormat="1" x14ac:dyDescent="0.2">
      <c r="A4497" s="65"/>
    </row>
    <row r="4498" spans="1:1" s="20" customFormat="1" x14ac:dyDescent="0.2">
      <c r="A4498" s="65"/>
    </row>
    <row r="4499" spans="1:1" s="20" customFormat="1" x14ac:dyDescent="0.2">
      <c r="A4499" s="65"/>
    </row>
    <row r="4500" spans="1:1" s="20" customFormat="1" x14ac:dyDescent="0.2">
      <c r="A4500" s="65"/>
    </row>
    <row r="4501" spans="1:1" s="20" customFormat="1" x14ac:dyDescent="0.2">
      <c r="A4501" s="65"/>
    </row>
    <row r="4502" spans="1:1" s="20" customFormat="1" x14ac:dyDescent="0.2">
      <c r="A4502" s="65"/>
    </row>
    <row r="4503" spans="1:1" s="20" customFormat="1" x14ac:dyDescent="0.2">
      <c r="A4503" s="65"/>
    </row>
    <row r="4504" spans="1:1" s="20" customFormat="1" x14ac:dyDescent="0.2">
      <c r="A4504" s="65"/>
    </row>
    <row r="4505" spans="1:1" s="20" customFormat="1" x14ac:dyDescent="0.2">
      <c r="A4505" s="65"/>
    </row>
    <row r="4506" spans="1:1" s="20" customFormat="1" x14ac:dyDescent="0.2">
      <c r="A4506" s="65"/>
    </row>
    <row r="4507" spans="1:1" s="20" customFormat="1" x14ac:dyDescent="0.2">
      <c r="A4507" s="65"/>
    </row>
    <row r="4508" spans="1:1" s="20" customFormat="1" x14ac:dyDescent="0.2">
      <c r="A4508" s="65"/>
    </row>
    <row r="4509" spans="1:1" s="20" customFormat="1" x14ac:dyDescent="0.2">
      <c r="A4509" s="65"/>
    </row>
    <row r="4510" spans="1:1" s="20" customFormat="1" x14ac:dyDescent="0.2">
      <c r="A4510" s="65"/>
    </row>
    <row r="4511" spans="1:1" s="20" customFormat="1" x14ac:dyDescent="0.2">
      <c r="A4511" s="65"/>
    </row>
    <row r="4512" spans="1:1" s="20" customFormat="1" x14ac:dyDescent="0.2">
      <c r="A4512" s="65"/>
    </row>
    <row r="4513" spans="1:1" s="20" customFormat="1" x14ac:dyDescent="0.2">
      <c r="A4513" s="65"/>
    </row>
    <row r="4514" spans="1:1" s="20" customFormat="1" x14ac:dyDescent="0.2">
      <c r="A4514" s="65"/>
    </row>
    <row r="4515" spans="1:1" s="20" customFormat="1" x14ac:dyDescent="0.2">
      <c r="A4515" s="65"/>
    </row>
    <row r="4516" spans="1:1" s="20" customFormat="1" x14ac:dyDescent="0.2">
      <c r="A4516" s="65"/>
    </row>
    <row r="4517" spans="1:1" s="20" customFormat="1" x14ac:dyDescent="0.2">
      <c r="A4517" s="65"/>
    </row>
    <row r="4518" spans="1:1" s="20" customFormat="1" x14ac:dyDescent="0.2">
      <c r="A4518" s="65"/>
    </row>
    <row r="4519" spans="1:1" s="20" customFormat="1" x14ac:dyDescent="0.2">
      <c r="A4519" s="65"/>
    </row>
    <row r="4520" spans="1:1" s="20" customFormat="1" x14ac:dyDescent="0.2">
      <c r="A4520" s="65"/>
    </row>
    <row r="4521" spans="1:1" s="20" customFormat="1" x14ac:dyDescent="0.2">
      <c r="A4521" s="65"/>
    </row>
    <row r="4522" spans="1:1" s="20" customFormat="1" x14ac:dyDescent="0.2">
      <c r="A4522" s="65"/>
    </row>
    <row r="4523" spans="1:1" s="20" customFormat="1" x14ac:dyDescent="0.2">
      <c r="A4523" s="65"/>
    </row>
    <row r="4524" spans="1:1" s="20" customFormat="1" x14ac:dyDescent="0.2">
      <c r="A4524" s="65"/>
    </row>
    <row r="4525" spans="1:1" s="20" customFormat="1" x14ac:dyDescent="0.2">
      <c r="A4525" s="65"/>
    </row>
    <row r="4526" spans="1:1" s="20" customFormat="1" x14ac:dyDescent="0.2">
      <c r="A4526" s="65"/>
    </row>
    <row r="4527" spans="1:1" s="20" customFormat="1" x14ac:dyDescent="0.2">
      <c r="A4527" s="65"/>
    </row>
    <row r="4528" spans="1:1" s="20" customFormat="1" x14ac:dyDescent="0.2">
      <c r="A4528" s="65"/>
    </row>
    <row r="4529" spans="1:1" s="20" customFormat="1" x14ac:dyDescent="0.2">
      <c r="A4529" s="65"/>
    </row>
    <row r="4530" spans="1:1" s="20" customFormat="1" x14ac:dyDescent="0.2">
      <c r="A4530" s="65"/>
    </row>
    <row r="4531" spans="1:1" s="20" customFormat="1" x14ac:dyDescent="0.2">
      <c r="A4531" s="65"/>
    </row>
    <row r="4532" spans="1:1" s="20" customFormat="1" x14ac:dyDescent="0.2">
      <c r="A4532" s="65"/>
    </row>
    <row r="4533" spans="1:1" s="20" customFormat="1" x14ac:dyDescent="0.2">
      <c r="A4533" s="65"/>
    </row>
    <row r="4534" spans="1:1" s="20" customFormat="1" x14ac:dyDescent="0.2">
      <c r="A4534" s="65"/>
    </row>
    <row r="4535" spans="1:1" s="20" customFormat="1" x14ac:dyDescent="0.2">
      <c r="A4535" s="65"/>
    </row>
    <row r="4536" spans="1:1" s="20" customFormat="1" x14ac:dyDescent="0.2">
      <c r="A4536" s="65"/>
    </row>
    <row r="4537" spans="1:1" s="20" customFormat="1" x14ac:dyDescent="0.2">
      <c r="A4537" s="65"/>
    </row>
    <row r="4538" spans="1:1" s="20" customFormat="1" x14ac:dyDescent="0.2">
      <c r="A4538" s="65"/>
    </row>
    <row r="4539" spans="1:1" s="20" customFormat="1" x14ac:dyDescent="0.2">
      <c r="A4539" s="65"/>
    </row>
    <row r="4540" spans="1:1" s="20" customFormat="1" x14ac:dyDescent="0.2">
      <c r="A4540" s="65"/>
    </row>
    <row r="4541" spans="1:1" s="20" customFormat="1" x14ac:dyDescent="0.2">
      <c r="A4541" s="65"/>
    </row>
    <row r="4542" spans="1:1" s="20" customFormat="1" x14ac:dyDescent="0.2">
      <c r="A4542" s="65"/>
    </row>
    <row r="4543" spans="1:1" s="20" customFormat="1" x14ac:dyDescent="0.2">
      <c r="A4543" s="65"/>
    </row>
    <row r="4544" spans="1:1" s="20" customFormat="1" x14ac:dyDescent="0.2">
      <c r="A4544" s="65"/>
    </row>
    <row r="4545" spans="1:1" s="20" customFormat="1" x14ac:dyDescent="0.2">
      <c r="A4545" s="65"/>
    </row>
    <row r="4546" spans="1:1" s="20" customFormat="1" x14ac:dyDescent="0.2">
      <c r="A4546" s="65"/>
    </row>
    <row r="4547" spans="1:1" s="20" customFormat="1" x14ac:dyDescent="0.2">
      <c r="A4547" s="65"/>
    </row>
    <row r="4548" spans="1:1" s="20" customFormat="1" x14ac:dyDescent="0.2">
      <c r="A4548" s="65"/>
    </row>
    <row r="4549" spans="1:1" s="20" customFormat="1" x14ac:dyDescent="0.2">
      <c r="A4549" s="65"/>
    </row>
    <row r="4550" spans="1:1" s="20" customFormat="1" x14ac:dyDescent="0.2">
      <c r="A4550" s="65"/>
    </row>
    <row r="4551" spans="1:1" s="20" customFormat="1" x14ac:dyDescent="0.2">
      <c r="A4551" s="65"/>
    </row>
    <row r="4552" spans="1:1" s="20" customFormat="1" x14ac:dyDescent="0.2">
      <c r="A4552" s="65"/>
    </row>
    <row r="4553" spans="1:1" s="20" customFormat="1" x14ac:dyDescent="0.2">
      <c r="A4553" s="65"/>
    </row>
    <row r="4554" spans="1:1" s="20" customFormat="1" x14ac:dyDescent="0.2">
      <c r="A4554" s="65"/>
    </row>
    <row r="4555" spans="1:1" s="20" customFormat="1" x14ac:dyDescent="0.2">
      <c r="A4555" s="65"/>
    </row>
    <row r="4556" spans="1:1" s="20" customFormat="1" x14ac:dyDescent="0.2">
      <c r="A4556" s="65"/>
    </row>
    <row r="4557" spans="1:1" s="20" customFormat="1" x14ac:dyDescent="0.2">
      <c r="A4557" s="65"/>
    </row>
    <row r="4558" spans="1:1" s="20" customFormat="1" x14ac:dyDescent="0.2">
      <c r="A4558" s="65"/>
    </row>
    <row r="4559" spans="1:1" s="20" customFormat="1" x14ac:dyDescent="0.2">
      <c r="A4559" s="65"/>
    </row>
    <row r="4560" spans="1:1" s="20" customFormat="1" x14ac:dyDescent="0.2">
      <c r="A4560" s="65"/>
    </row>
    <row r="4561" spans="1:1" s="20" customFormat="1" x14ac:dyDescent="0.2">
      <c r="A4561" s="65"/>
    </row>
    <row r="4562" spans="1:1" s="20" customFormat="1" x14ac:dyDescent="0.2">
      <c r="A4562" s="65"/>
    </row>
    <row r="4563" spans="1:1" s="20" customFormat="1" x14ac:dyDescent="0.2">
      <c r="A4563" s="65"/>
    </row>
    <row r="4564" spans="1:1" s="20" customFormat="1" x14ac:dyDescent="0.2">
      <c r="A4564" s="65"/>
    </row>
    <row r="4565" spans="1:1" s="20" customFormat="1" x14ac:dyDescent="0.2">
      <c r="A4565" s="65"/>
    </row>
    <row r="4566" spans="1:1" s="20" customFormat="1" x14ac:dyDescent="0.2">
      <c r="A4566" s="65"/>
    </row>
    <row r="4567" spans="1:1" s="20" customFormat="1" x14ac:dyDescent="0.2">
      <c r="A4567" s="65"/>
    </row>
    <row r="4568" spans="1:1" s="20" customFormat="1" x14ac:dyDescent="0.2">
      <c r="A4568" s="65"/>
    </row>
    <row r="4569" spans="1:1" s="20" customFormat="1" x14ac:dyDescent="0.2">
      <c r="A4569" s="65"/>
    </row>
    <row r="4570" spans="1:1" s="20" customFormat="1" x14ac:dyDescent="0.2">
      <c r="A4570" s="65"/>
    </row>
    <row r="4571" spans="1:1" s="20" customFormat="1" x14ac:dyDescent="0.2">
      <c r="A4571" s="65"/>
    </row>
    <row r="4572" spans="1:1" s="20" customFormat="1" x14ac:dyDescent="0.2">
      <c r="A4572" s="65"/>
    </row>
    <row r="4573" spans="1:1" s="20" customFormat="1" x14ac:dyDescent="0.2">
      <c r="A4573" s="65"/>
    </row>
    <row r="4574" spans="1:1" s="20" customFormat="1" x14ac:dyDescent="0.2">
      <c r="A4574" s="65"/>
    </row>
    <row r="4575" spans="1:1" s="20" customFormat="1" x14ac:dyDescent="0.2">
      <c r="A4575" s="65"/>
    </row>
    <row r="4576" spans="1:1" s="20" customFormat="1" x14ac:dyDescent="0.2">
      <c r="A4576" s="65"/>
    </row>
    <row r="4577" spans="1:1" s="20" customFormat="1" x14ac:dyDescent="0.2">
      <c r="A4577" s="65"/>
    </row>
    <row r="4578" spans="1:1" s="20" customFormat="1" x14ac:dyDescent="0.2">
      <c r="A4578" s="65"/>
    </row>
    <row r="4579" spans="1:1" s="20" customFormat="1" x14ac:dyDescent="0.2">
      <c r="A4579" s="65"/>
    </row>
    <row r="4580" spans="1:1" s="20" customFormat="1" x14ac:dyDescent="0.2">
      <c r="A4580" s="65"/>
    </row>
    <row r="4581" spans="1:1" s="20" customFormat="1" x14ac:dyDescent="0.2">
      <c r="A4581" s="65"/>
    </row>
    <row r="4582" spans="1:1" s="20" customFormat="1" x14ac:dyDescent="0.2">
      <c r="A4582" s="65"/>
    </row>
    <row r="4583" spans="1:1" s="20" customFormat="1" x14ac:dyDescent="0.2">
      <c r="A4583" s="65"/>
    </row>
    <row r="4584" spans="1:1" s="20" customFormat="1" x14ac:dyDescent="0.2">
      <c r="A4584" s="65"/>
    </row>
    <row r="4585" spans="1:1" s="20" customFormat="1" x14ac:dyDescent="0.2">
      <c r="A4585" s="65"/>
    </row>
    <row r="4586" spans="1:1" s="20" customFormat="1" x14ac:dyDescent="0.2">
      <c r="A4586" s="65"/>
    </row>
    <row r="4587" spans="1:1" s="20" customFormat="1" x14ac:dyDescent="0.2">
      <c r="A4587" s="65"/>
    </row>
    <row r="4588" spans="1:1" s="20" customFormat="1" x14ac:dyDescent="0.2">
      <c r="A4588" s="65"/>
    </row>
    <row r="4589" spans="1:1" s="20" customFormat="1" x14ac:dyDescent="0.2">
      <c r="A4589" s="65"/>
    </row>
    <row r="4590" spans="1:1" s="20" customFormat="1" x14ac:dyDescent="0.2">
      <c r="A4590" s="65"/>
    </row>
    <row r="4591" spans="1:1" s="20" customFormat="1" x14ac:dyDescent="0.2">
      <c r="A4591" s="65"/>
    </row>
    <row r="4592" spans="1:1" s="20" customFormat="1" x14ac:dyDescent="0.2">
      <c r="A4592" s="65"/>
    </row>
    <row r="4593" spans="1:1" s="20" customFormat="1" x14ac:dyDescent="0.2">
      <c r="A4593" s="65"/>
    </row>
    <row r="4594" spans="1:1" s="20" customFormat="1" x14ac:dyDescent="0.2">
      <c r="A4594" s="65"/>
    </row>
    <row r="4595" spans="1:1" s="20" customFormat="1" x14ac:dyDescent="0.2">
      <c r="A4595" s="65"/>
    </row>
    <row r="4596" spans="1:1" s="20" customFormat="1" x14ac:dyDescent="0.2">
      <c r="A4596" s="65"/>
    </row>
    <row r="4597" spans="1:1" s="20" customFormat="1" x14ac:dyDescent="0.2">
      <c r="A4597" s="65"/>
    </row>
    <row r="4598" spans="1:1" s="20" customFormat="1" x14ac:dyDescent="0.2">
      <c r="A4598" s="65"/>
    </row>
    <row r="4599" spans="1:1" s="20" customFormat="1" x14ac:dyDescent="0.2">
      <c r="A4599" s="65"/>
    </row>
    <row r="4600" spans="1:1" s="20" customFormat="1" x14ac:dyDescent="0.2">
      <c r="A4600" s="65"/>
    </row>
    <row r="4601" spans="1:1" s="20" customFormat="1" x14ac:dyDescent="0.2">
      <c r="A4601" s="65"/>
    </row>
    <row r="4602" spans="1:1" s="20" customFormat="1" x14ac:dyDescent="0.2">
      <c r="A4602" s="65"/>
    </row>
    <row r="4603" spans="1:1" s="20" customFormat="1" x14ac:dyDescent="0.2">
      <c r="A4603" s="65"/>
    </row>
    <row r="4604" spans="1:1" s="20" customFormat="1" x14ac:dyDescent="0.2">
      <c r="A4604" s="65"/>
    </row>
    <row r="4605" spans="1:1" s="20" customFormat="1" x14ac:dyDescent="0.2">
      <c r="A4605" s="65"/>
    </row>
    <row r="4606" spans="1:1" s="20" customFormat="1" x14ac:dyDescent="0.2">
      <c r="A4606" s="65"/>
    </row>
    <row r="4607" spans="1:1" s="20" customFormat="1" x14ac:dyDescent="0.2">
      <c r="A4607" s="65"/>
    </row>
    <row r="4608" spans="1:1" s="20" customFormat="1" x14ac:dyDescent="0.2">
      <c r="A4608" s="65"/>
    </row>
    <row r="4609" spans="1:1" s="20" customFormat="1" x14ac:dyDescent="0.2">
      <c r="A4609" s="65"/>
    </row>
    <row r="4610" spans="1:1" s="20" customFormat="1" x14ac:dyDescent="0.2">
      <c r="A4610" s="65"/>
    </row>
    <row r="4611" spans="1:1" s="20" customFormat="1" x14ac:dyDescent="0.2">
      <c r="A4611" s="65"/>
    </row>
    <row r="4612" spans="1:1" s="20" customFormat="1" x14ac:dyDescent="0.2">
      <c r="A4612" s="65"/>
    </row>
    <row r="4613" spans="1:1" s="20" customFormat="1" x14ac:dyDescent="0.2">
      <c r="A4613" s="65"/>
    </row>
    <row r="4614" spans="1:1" s="20" customFormat="1" x14ac:dyDescent="0.2">
      <c r="A4614" s="65"/>
    </row>
    <row r="4615" spans="1:1" s="20" customFormat="1" x14ac:dyDescent="0.2">
      <c r="A4615" s="65"/>
    </row>
    <row r="4616" spans="1:1" s="20" customFormat="1" x14ac:dyDescent="0.2">
      <c r="A4616" s="65"/>
    </row>
    <row r="4617" spans="1:1" s="20" customFormat="1" x14ac:dyDescent="0.2">
      <c r="A4617" s="65"/>
    </row>
    <row r="4618" spans="1:1" s="20" customFormat="1" x14ac:dyDescent="0.2">
      <c r="A4618" s="65"/>
    </row>
    <row r="4619" spans="1:1" s="20" customFormat="1" x14ac:dyDescent="0.2">
      <c r="A4619" s="65"/>
    </row>
    <row r="4620" spans="1:1" s="20" customFormat="1" x14ac:dyDescent="0.2">
      <c r="A4620" s="65"/>
    </row>
    <row r="4621" spans="1:1" s="20" customFormat="1" x14ac:dyDescent="0.2">
      <c r="A4621" s="65"/>
    </row>
    <row r="4622" spans="1:1" s="20" customFormat="1" x14ac:dyDescent="0.2">
      <c r="A4622" s="65"/>
    </row>
    <row r="4623" spans="1:1" s="20" customFormat="1" x14ac:dyDescent="0.2">
      <c r="A4623" s="65"/>
    </row>
    <row r="4624" spans="1:1" s="20" customFormat="1" x14ac:dyDescent="0.2">
      <c r="A4624" s="65"/>
    </row>
    <row r="4625" spans="1:1" s="20" customFormat="1" x14ac:dyDescent="0.2">
      <c r="A4625" s="65"/>
    </row>
    <row r="4626" spans="1:1" s="20" customFormat="1" x14ac:dyDescent="0.2">
      <c r="A4626" s="65"/>
    </row>
    <row r="4627" spans="1:1" s="20" customFormat="1" x14ac:dyDescent="0.2">
      <c r="A4627" s="65"/>
    </row>
    <row r="4628" spans="1:1" s="20" customFormat="1" x14ac:dyDescent="0.2">
      <c r="A4628" s="65"/>
    </row>
    <row r="4629" spans="1:1" s="20" customFormat="1" x14ac:dyDescent="0.2">
      <c r="A4629" s="65"/>
    </row>
    <row r="4630" spans="1:1" s="20" customFormat="1" x14ac:dyDescent="0.2">
      <c r="A4630" s="65"/>
    </row>
    <row r="4631" spans="1:1" s="20" customFormat="1" x14ac:dyDescent="0.2">
      <c r="A4631" s="65"/>
    </row>
    <row r="4632" spans="1:1" s="20" customFormat="1" x14ac:dyDescent="0.2">
      <c r="A4632" s="65"/>
    </row>
    <row r="4633" spans="1:1" s="20" customFormat="1" x14ac:dyDescent="0.2">
      <c r="A4633" s="65"/>
    </row>
    <row r="4634" spans="1:1" s="20" customFormat="1" x14ac:dyDescent="0.2">
      <c r="A4634" s="65"/>
    </row>
    <row r="4635" spans="1:1" s="20" customFormat="1" x14ac:dyDescent="0.2">
      <c r="A4635" s="65"/>
    </row>
    <row r="4636" spans="1:1" s="20" customFormat="1" x14ac:dyDescent="0.2">
      <c r="A4636" s="65"/>
    </row>
    <row r="4637" spans="1:1" s="20" customFormat="1" x14ac:dyDescent="0.2">
      <c r="A4637" s="65"/>
    </row>
    <row r="4638" spans="1:1" s="20" customFormat="1" x14ac:dyDescent="0.2">
      <c r="A4638" s="65"/>
    </row>
    <row r="4639" spans="1:1" s="20" customFormat="1" x14ac:dyDescent="0.2">
      <c r="A4639" s="65"/>
    </row>
    <row r="4640" spans="1:1" s="20" customFormat="1" x14ac:dyDescent="0.2">
      <c r="A4640" s="65"/>
    </row>
    <row r="4641" spans="1:1" s="20" customFormat="1" x14ac:dyDescent="0.2">
      <c r="A4641" s="65"/>
    </row>
    <row r="4642" spans="1:1" s="20" customFormat="1" x14ac:dyDescent="0.2">
      <c r="A4642" s="65"/>
    </row>
    <row r="4643" spans="1:1" s="20" customFormat="1" x14ac:dyDescent="0.2">
      <c r="A4643" s="65"/>
    </row>
    <row r="4644" spans="1:1" s="20" customFormat="1" x14ac:dyDescent="0.2">
      <c r="A4644" s="65"/>
    </row>
    <row r="4645" spans="1:1" s="20" customFormat="1" x14ac:dyDescent="0.2">
      <c r="A4645" s="65"/>
    </row>
    <row r="4646" spans="1:1" s="20" customFormat="1" x14ac:dyDescent="0.2">
      <c r="A4646" s="65"/>
    </row>
    <row r="4647" spans="1:1" s="20" customFormat="1" x14ac:dyDescent="0.2">
      <c r="A4647" s="65"/>
    </row>
    <row r="4648" spans="1:1" s="20" customFormat="1" x14ac:dyDescent="0.2">
      <c r="A4648" s="65"/>
    </row>
    <row r="4649" spans="1:1" s="20" customFormat="1" x14ac:dyDescent="0.2">
      <c r="A4649" s="65"/>
    </row>
    <row r="4650" spans="1:1" s="20" customFormat="1" x14ac:dyDescent="0.2">
      <c r="A4650" s="65"/>
    </row>
    <row r="4651" spans="1:1" s="20" customFormat="1" x14ac:dyDescent="0.2">
      <c r="A4651" s="65"/>
    </row>
    <row r="4652" spans="1:1" s="20" customFormat="1" x14ac:dyDescent="0.2">
      <c r="A4652" s="65"/>
    </row>
    <row r="4653" spans="1:1" s="20" customFormat="1" x14ac:dyDescent="0.2">
      <c r="A4653" s="65"/>
    </row>
    <row r="4654" spans="1:1" s="20" customFormat="1" x14ac:dyDescent="0.2">
      <c r="A4654" s="65"/>
    </row>
    <row r="4655" spans="1:1" s="20" customFormat="1" x14ac:dyDescent="0.2">
      <c r="A4655" s="65"/>
    </row>
    <row r="4656" spans="1:1" s="20" customFormat="1" x14ac:dyDescent="0.2">
      <c r="A4656" s="65"/>
    </row>
    <row r="4657" spans="1:1" s="20" customFormat="1" x14ac:dyDescent="0.2">
      <c r="A4657" s="65"/>
    </row>
    <row r="4658" spans="1:1" s="20" customFormat="1" x14ac:dyDescent="0.2">
      <c r="A4658" s="65"/>
    </row>
    <row r="4659" spans="1:1" s="20" customFormat="1" x14ac:dyDescent="0.2">
      <c r="A4659" s="65"/>
    </row>
    <row r="4660" spans="1:1" s="20" customFormat="1" x14ac:dyDescent="0.2">
      <c r="A4660" s="65"/>
    </row>
    <row r="4661" spans="1:1" s="20" customFormat="1" x14ac:dyDescent="0.2">
      <c r="A4661" s="65"/>
    </row>
    <row r="4662" spans="1:1" s="20" customFormat="1" x14ac:dyDescent="0.2">
      <c r="A4662" s="65"/>
    </row>
    <row r="4663" spans="1:1" s="20" customFormat="1" x14ac:dyDescent="0.2">
      <c r="A4663" s="65"/>
    </row>
    <row r="4664" spans="1:1" s="20" customFormat="1" x14ac:dyDescent="0.2">
      <c r="A4664" s="65"/>
    </row>
    <row r="4665" spans="1:1" s="20" customFormat="1" x14ac:dyDescent="0.2">
      <c r="A4665" s="65"/>
    </row>
    <row r="4666" spans="1:1" s="20" customFormat="1" x14ac:dyDescent="0.2">
      <c r="A4666" s="65"/>
    </row>
    <row r="4667" spans="1:1" s="20" customFormat="1" x14ac:dyDescent="0.2">
      <c r="A4667" s="65"/>
    </row>
    <row r="4668" spans="1:1" s="20" customFormat="1" x14ac:dyDescent="0.2">
      <c r="A4668" s="65"/>
    </row>
    <row r="4669" spans="1:1" s="20" customFormat="1" x14ac:dyDescent="0.2">
      <c r="A4669" s="65"/>
    </row>
    <row r="4670" spans="1:1" s="20" customFormat="1" x14ac:dyDescent="0.2">
      <c r="A4670" s="65"/>
    </row>
    <row r="4671" spans="1:1" s="20" customFormat="1" x14ac:dyDescent="0.2">
      <c r="A4671" s="65"/>
    </row>
    <row r="4672" spans="1:1" s="20" customFormat="1" x14ac:dyDescent="0.2">
      <c r="A4672" s="65"/>
    </row>
    <row r="4673" spans="1:1" s="20" customFormat="1" x14ac:dyDescent="0.2">
      <c r="A4673" s="65"/>
    </row>
    <row r="4674" spans="1:1" s="20" customFormat="1" x14ac:dyDescent="0.2">
      <c r="A4674" s="65"/>
    </row>
    <row r="4675" spans="1:1" s="20" customFormat="1" x14ac:dyDescent="0.2">
      <c r="A4675" s="65"/>
    </row>
    <row r="4676" spans="1:1" s="20" customFormat="1" x14ac:dyDescent="0.2">
      <c r="A4676" s="65"/>
    </row>
    <row r="4677" spans="1:1" s="20" customFormat="1" x14ac:dyDescent="0.2">
      <c r="A4677" s="65"/>
    </row>
    <row r="4678" spans="1:1" s="20" customFormat="1" x14ac:dyDescent="0.2">
      <c r="A4678" s="65"/>
    </row>
    <row r="4679" spans="1:1" s="20" customFormat="1" x14ac:dyDescent="0.2">
      <c r="A4679" s="65"/>
    </row>
    <row r="4680" spans="1:1" s="20" customFormat="1" x14ac:dyDescent="0.2">
      <c r="A4680" s="65"/>
    </row>
    <row r="4681" spans="1:1" s="20" customFormat="1" x14ac:dyDescent="0.2">
      <c r="A4681" s="65"/>
    </row>
    <row r="4682" spans="1:1" s="20" customFormat="1" x14ac:dyDescent="0.2">
      <c r="A4682" s="65"/>
    </row>
    <row r="4683" spans="1:1" s="20" customFormat="1" x14ac:dyDescent="0.2">
      <c r="A4683" s="65"/>
    </row>
    <row r="4684" spans="1:1" s="20" customFormat="1" x14ac:dyDescent="0.2">
      <c r="A4684" s="65"/>
    </row>
    <row r="4685" spans="1:1" s="20" customFormat="1" x14ac:dyDescent="0.2">
      <c r="A4685" s="65"/>
    </row>
    <row r="4686" spans="1:1" s="20" customFormat="1" x14ac:dyDescent="0.2">
      <c r="A4686" s="65"/>
    </row>
    <row r="4687" spans="1:1" s="20" customFormat="1" x14ac:dyDescent="0.2">
      <c r="A4687" s="65"/>
    </row>
    <row r="4688" spans="1:1" s="20" customFormat="1" x14ac:dyDescent="0.2">
      <c r="A4688" s="65"/>
    </row>
    <row r="4689" spans="1:1" s="20" customFormat="1" x14ac:dyDescent="0.2">
      <c r="A4689" s="65"/>
    </row>
    <row r="4690" spans="1:1" s="20" customFormat="1" x14ac:dyDescent="0.2">
      <c r="A4690" s="65"/>
    </row>
    <row r="4691" spans="1:1" s="20" customFormat="1" x14ac:dyDescent="0.2">
      <c r="A4691" s="65"/>
    </row>
    <row r="4692" spans="1:1" s="20" customFormat="1" x14ac:dyDescent="0.2">
      <c r="A4692" s="65"/>
    </row>
    <row r="4693" spans="1:1" s="20" customFormat="1" x14ac:dyDescent="0.2">
      <c r="A4693" s="65"/>
    </row>
    <row r="4694" spans="1:1" s="20" customFormat="1" x14ac:dyDescent="0.2">
      <c r="A4694" s="65"/>
    </row>
    <row r="4695" spans="1:1" s="20" customFormat="1" x14ac:dyDescent="0.2">
      <c r="A4695" s="65"/>
    </row>
    <row r="4696" spans="1:1" s="20" customFormat="1" x14ac:dyDescent="0.2">
      <c r="A4696" s="65"/>
    </row>
    <row r="4697" spans="1:1" s="20" customFormat="1" x14ac:dyDescent="0.2">
      <c r="A4697" s="65"/>
    </row>
    <row r="4698" spans="1:1" s="20" customFormat="1" x14ac:dyDescent="0.2">
      <c r="A4698" s="65"/>
    </row>
    <row r="4699" spans="1:1" s="20" customFormat="1" x14ac:dyDescent="0.2">
      <c r="A4699" s="65"/>
    </row>
    <row r="4700" spans="1:1" s="20" customFormat="1" x14ac:dyDescent="0.2">
      <c r="A4700" s="65"/>
    </row>
    <row r="4701" spans="1:1" s="20" customFormat="1" x14ac:dyDescent="0.2">
      <c r="A4701" s="65"/>
    </row>
    <row r="4702" spans="1:1" s="20" customFormat="1" x14ac:dyDescent="0.2">
      <c r="A4702" s="65"/>
    </row>
    <row r="4703" spans="1:1" s="20" customFormat="1" x14ac:dyDescent="0.2">
      <c r="A4703" s="65"/>
    </row>
    <row r="4704" spans="1:1" s="20" customFormat="1" x14ac:dyDescent="0.2">
      <c r="A4704" s="65"/>
    </row>
    <row r="4705" spans="1:1" s="20" customFormat="1" x14ac:dyDescent="0.2">
      <c r="A4705" s="65"/>
    </row>
    <row r="4706" spans="1:1" s="20" customFormat="1" x14ac:dyDescent="0.2">
      <c r="A4706" s="65"/>
    </row>
    <row r="4707" spans="1:1" s="20" customFormat="1" x14ac:dyDescent="0.2">
      <c r="A4707" s="65"/>
    </row>
    <row r="4708" spans="1:1" s="20" customFormat="1" x14ac:dyDescent="0.2">
      <c r="A4708" s="65"/>
    </row>
    <row r="4709" spans="1:1" s="20" customFormat="1" x14ac:dyDescent="0.2">
      <c r="A4709" s="65"/>
    </row>
    <row r="4710" spans="1:1" s="20" customFormat="1" x14ac:dyDescent="0.2">
      <c r="A4710" s="65"/>
    </row>
    <row r="4711" spans="1:1" s="20" customFormat="1" x14ac:dyDescent="0.2">
      <c r="A4711" s="65"/>
    </row>
    <row r="4712" spans="1:1" s="20" customFormat="1" x14ac:dyDescent="0.2">
      <c r="A4712" s="65"/>
    </row>
    <row r="4713" spans="1:1" s="20" customFormat="1" x14ac:dyDescent="0.2">
      <c r="A4713" s="65"/>
    </row>
    <row r="4714" spans="1:1" s="20" customFormat="1" x14ac:dyDescent="0.2">
      <c r="A4714" s="65"/>
    </row>
    <row r="4715" spans="1:1" s="20" customFormat="1" x14ac:dyDescent="0.2">
      <c r="A4715" s="65"/>
    </row>
    <row r="4716" spans="1:1" s="20" customFormat="1" x14ac:dyDescent="0.2">
      <c r="A4716" s="65"/>
    </row>
    <row r="4717" spans="1:1" s="20" customFormat="1" x14ac:dyDescent="0.2">
      <c r="A4717" s="65"/>
    </row>
    <row r="4718" spans="1:1" s="20" customFormat="1" x14ac:dyDescent="0.2">
      <c r="A4718" s="65"/>
    </row>
    <row r="4719" spans="1:1" s="20" customFormat="1" x14ac:dyDescent="0.2">
      <c r="A4719" s="65"/>
    </row>
    <row r="4720" spans="1:1" s="20" customFormat="1" x14ac:dyDescent="0.2">
      <c r="A4720" s="65"/>
    </row>
    <row r="4721" spans="1:1" s="20" customFormat="1" x14ac:dyDescent="0.2">
      <c r="A4721" s="65"/>
    </row>
    <row r="4722" spans="1:1" s="20" customFormat="1" x14ac:dyDescent="0.2">
      <c r="A4722" s="65"/>
    </row>
    <row r="4723" spans="1:1" s="20" customFormat="1" x14ac:dyDescent="0.2">
      <c r="A4723" s="65"/>
    </row>
    <row r="4724" spans="1:1" s="20" customFormat="1" x14ac:dyDescent="0.2">
      <c r="A4724" s="65"/>
    </row>
    <row r="4725" spans="1:1" s="20" customFormat="1" x14ac:dyDescent="0.2">
      <c r="A4725" s="65"/>
    </row>
    <row r="4726" spans="1:1" s="20" customFormat="1" x14ac:dyDescent="0.2">
      <c r="A4726" s="65"/>
    </row>
    <row r="4727" spans="1:1" s="20" customFormat="1" x14ac:dyDescent="0.2">
      <c r="A4727" s="65"/>
    </row>
    <row r="4728" spans="1:1" s="20" customFormat="1" x14ac:dyDescent="0.2">
      <c r="A4728" s="65"/>
    </row>
    <row r="4729" spans="1:1" s="20" customFormat="1" x14ac:dyDescent="0.2">
      <c r="A4729" s="65"/>
    </row>
    <row r="4730" spans="1:1" s="20" customFormat="1" x14ac:dyDescent="0.2">
      <c r="A4730" s="65"/>
    </row>
    <row r="4731" spans="1:1" s="20" customFormat="1" x14ac:dyDescent="0.2">
      <c r="A4731" s="65"/>
    </row>
    <row r="4732" spans="1:1" s="20" customFormat="1" x14ac:dyDescent="0.2">
      <c r="A4732" s="65"/>
    </row>
    <row r="4733" spans="1:1" s="20" customFormat="1" x14ac:dyDescent="0.2">
      <c r="A4733" s="65"/>
    </row>
    <row r="4734" spans="1:1" s="20" customFormat="1" x14ac:dyDescent="0.2">
      <c r="A4734" s="65"/>
    </row>
    <row r="4735" spans="1:1" s="20" customFormat="1" x14ac:dyDescent="0.2">
      <c r="A4735" s="65"/>
    </row>
    <row r="4736" spans="1:1" s="20" customFormat="1" x14ac:dyDescent="0.2">
      <c r="A4736" s="65"/>
    </row>
    <row r="4737" spans="1:1" s="20" customFormat="1" x14ac:dyDescent="0.2">
      <c r="A4737" s="65"/>
    </row>
    <row r="4738" spans="1:1" s="20" customFormat="1" x14ac:dyDescent="0.2">
      <c r="A4738" s="65"/>
    </row>
    <row r="4739" spans="1:1" s="20" customFormat="1" x14ac:dyDescent="0.2">
      <c r="A4739" s="65"/>
    </row>
    <row r="4740" spans="1:1" s="20" customFormat="1" x14ac:dyDescent="0.2">
      <c r="A4740" s="65"/>
    </row>
    <row r="4741" spans="1:1" s="20" customFormat="1" x14ac:dyDescent="0.2">
      <c r="A4741" s="65"/>
    </row>
    <row r="4742" spans="1:1" s="20" customFormat="1" x14ac:dyDescent="0.2">
      <c r="A4742" s="65"/>
    </row>
    <row r="4743" spans="1:1" s="20" customFormat="1" x14ac:dyDescent="0.2">
      <c r="A4743" s="65"/>
    </row>
    <row r="4744" spans="1:1" s="20" customFormat="1" x14ac:dyDescent="0.2">
      <c r="A4744" s="65"/>
    </row>
    <row r="4745" spans="1:1" s="20" customFormat="1" x14ac:dyDescent="0.2">
      <c r="A4745" s="65"/>
    </row>
    <row r="4746" spans="1:1" s="20" customFormat="1" x14ac:dyDescent="0.2">
      <c r="A4746" s="65"/>
    </row>
    <row r="4747" spans="1:1" s="20" customFormat="1" x14ac:dyDescent="0.2">
      <c r="A4747" s="65"/>
    </row>
    <row r="4748" spans="1:1" s="20" customFormat="1" x14ac:dyDescent="0.2">
      <c r="A4748" s="65"/>
    </row>
    <row r="4749" spans="1:1" s="20" customFormat="1" x14ac:dyDescent="0.2">
      <c r="A4749" s="65"/>
    </row>
    <row r="4750" spans="1:1" s="20" customFormat="1" x14ac:dyDescent="0.2">
      <c r="A4750" s="65"/>
    </row>
    <row r="4751" spans="1:1" s="20" customFormat="1" x14ac:dyDescent="0.2">
      <c r="A4751" s="65"/>
    </row>
    <row r="4752" spans="1:1" s="20" customFormat="1" x14ac:dyDescent="0.2">
      <c r="A4752" s="65"/>
    </row>
    <row r="4753" spans="1:1" s="20" customFormat="1" x14ac:dyDescent="0.2">
      <c r="A4753" s="65"/>
    </row>
    <row r="4754" spans="1:1" s="20" customFormat="1" x14ac:dyDescent="0.2">
      <c r="A4754" s="65"/>
    </row>
    <row r="4755" spans="1:1" s="20" customFormat="1" x14ac:dyDescent="0.2">
      <c r="A4755" s="65"/>
    </row>
    <row r="4756" spans="1:1" s="20" customFormat="1" x14ac:dyDescent="0.2">
      <c r="A4756" s="65"/>
    </row>
    <row r="4757" spans="1:1" s="20" customFormat="1" x14ac:dyDescent="0.2">
      <c r="A4757" s="65"/>
    </row>
    <row r="4758" spans="1:1" s="20" customFormat="1" x14ac:dyDescent="0.2">
      <c r="A4758" s="65"/>
    </row>
    <row r="4759" spans="1:1" s="20" customFormat="1" x14ac:dyDescent="0.2">
      <c r="A4759" s="65"/>
    </row>
    <row r="4760" spans="1:1" s="20" customFormat="1" x14ac:dyDescent="0.2">
      <c r="A4760" s="65"/>
    </row>
    <row r="4761" spans="1:1" s="20" customFormat="1" x14ac:dyDescent="0.2">
      <c r="A4761" s="65"/>
    </row>
    <row r="4762" spans="1:1" s="20" customFormat="1" x14ac:dyDescent="0.2">
      <c r="A4762" s="65"/>
    </row>
    <row r="4763" spans="1:1" s="20" customFormat="1" x14ac:dyDescent="0.2">
      <c r="A4763" s="65"/>
    </row>
    <row r="4764" spans="1:1" s="20" customFormat="1" x14ac:dyDescent="0.2">
      <c r="A4764" s="65"/>
    </row>
    <row r="4765" spans="1:1" s="20" customFormat="1" x14ac:dyDescent="0.2">
      <c r="A4765" s="65"/>
    </row>
    <row r="4766" spans="1:1" s="20" customFormat="1" x14ac:dyDescent="0.2">
      <c r="A4766" s="65"/>
    </row>
    <row r="4767" spans="1:1" s="20" customFormat="1" x14ac:dyDescent="0.2">
      <c r="A4767" s="65"/>
    </row>
    <row r="4768" spans="1:1" s="20" customFormat="1" x14ac:dyDescent="0.2">
      <c r="A4768" s="65"/>
    </row>
    <row r="4769" spans="1:1" s="20" customFormat="1" x14ac:dyDescent="0.2">
      <c r="A4769" s="65"/>
    </row>
    <row r="4770" spans="1:1" s="20" customFormat="1" x14ac:dyDescent="0.2">
      <c r="A4770" s="65"/>
    </row>
    <row r="4771" spans="1:1" s="20" customFormat="1" x14ac:dyDescent="0.2">
      <c r="A4771" s="65"/>
    </row>
    <row r="4772" spans="1:1" s="20" customFormat="1" x14ac:dyDescent="0.2">
      <c r="A4772" s="65"/>
    </row>
    <row r="4773" spans="1:1" s="20" customFormat="1" x14ac:dyDescent="0.2">
      <c r="A4773" s="65"/>
    </row>
    <row r="4774" spans="1:1" s="20" customFormat="1" x14ac:dyDescent="0.2">
      <c r="A4774" s="65"/>
    </row>
    <row r="4775" spans="1:1" s="20" customFormat="1" x14ac:dyDescent="0.2">
      <c r="A4775" s="65"/>
    </row>
    <row r="4776" spans="1:1" s="20" customFormat="1" x14ac:dyDescent="0.2">
      <c r="A4776" s="65"/>
    </row>
    <row r="4777" spans="1:1" s="20" customFormat="1" x14ac:dyDescent="0.2">
      <c r="A4777" s="65"/>
    </row>
    <row r="4778" spans="1:1" s="20" customFormat="1" x14ac:dyDescent="0.2">
      <c r="A4778" s="65"/>
    </row>
    <row r="4779" spans="1:1" s="20" customFormat="1" x14ac:dyDescent="0.2">
      <c r="A4779" s="65"/>
    </row>
    <row r="4780" spans="1:1" s="20" customFormat="1" x14ac:dyDescent="0.2">
      <c r="A4780" s="65"/>
    </row>
    <row r="4781" spans="1:1" s="20" customFormat="1" x14ac:dyDescent="0.2">
      <c r="A4781" s="65"/>
    </row>
    <row r="4782" spans="1:1" s="20" customFormat="1" x14ac:dyDescent="0.2">
      <c r="A4782" s="65"/>
    </row>
    <row r="4783" spans="1:1" s="20" customFormat="1" x14ac:dyDescent="0.2">
      <c r="A4783" s="65"/>
    </row>
    <row r="4784" spans="1:1" s="20" customFormat="1" x14ac:dyDescent="0.2">
      <c r="A4784" s="65"/>
    </row>
    <row r="4785" spans="1:1" s="20" customFormat="1" x14ac:dyDescent="0.2">
      <c r="A4785" s="65"/>
    </row>
    <row r="4786" spans="1:1" s="20" customFormat="1" x14ac:dyDescent="0.2">
      <c r="A4786" s="65"/>
    </row>
    <row r="4787" spans="1:1" s="20" customFormat="1" x14ac:dyDescent="0.2">
      <c r="A4787" s="65"/>
    </row>
    <row r="4788" spans="1:1" s="20" customFormat="1" x14ac:dyDescent="0.2">
      <c r="A4788" s="65"/>
    </row>
    <row r="4789" spans="1:1" s="20" customFormat="1" x14ac:dyDescent="0.2">
      <c r="A4789" s="65"/>
    </row>
    <row r="4790" spans="1:1" s="20" customFormat="1" x14ac:dyDescent="0.2">
      <c r="A4790" s="65"/>
    </row>
    <row r="4791" spans="1:1" s="20" customFormat="1" x14ac:dyDescent="0.2">
      <c r="A4791" s="65"/>
    </row>
    <row r="4792" spans="1:1" s="20" customFormat="1" x14ac:dyDescent="0.2">
      <c r="A4792" s="65"/>
    </row>
    <row r="4793" spans="1:1" s="20" customFormat="1" x14ac:dyDescent="0.2">
      <c r="A4793" s="65"/>
    </row>
    <row r="4794" spans="1:1" s="20" customFormat="1" x14ac:dyDescent="0.2">
      <c r="A4794" s="65"/>
    </row>
    <row r="4795" spans="1:1" s="20" customFormat="1" x14ac:dyDescent="0.2">
      <c r="A4795" s="65"/>
    </row>
    <row r="4796" spans="1:1" s="20" customFormat="1" x14ac:dyDescent="0.2">
      <c r="A4796" s="65"/>
    </row>
    <row r="4797" spans="1:1" s="20" customFormat="1" x14ac:dyDescent="0.2">
      <c r="A4797" s="65"/>
    </row>
    <row r="4798" spans="1:1" s="20" customFormat="1" x14ac:dyDescent="0.2">
      <c r="A4798" s="65"/>
    </row>
    <row r="4799" spans="1:1" s="20" customFormat="1" x14ac:dyDescent="0.2">
      <c r="A4799" s="65"/>
    </row>
    <row r="4800" spans="1:1" s="20" customFormat="1" x14ac:dyDescent="0.2">
      <c r="A4800" s="65"/>
    </row>
    <row r="4801" spans="1:1" s="20" customFormat="1" x14ac:dyDescent="0.2">
      <c r="A4801" s="65"/>
    </row>
    <row r="4802" spans="1:1" s="20" customFormat="1" x14ac:dyDescent="0.2">
      <c r="A4802" s="65"/>
    </row>
    <row r="4803" spans="1:1" s="20" customFormat="1" x14ac:dyDescent="0.2">
      <c r="A4803" s="65"/>
    </row>
    <row r="4804" spans="1:1" s="20" customFormat="1" x14ac:dyDescent="0.2">
      <c r="A4804" s="65"/>
    </row>
    <row r="4805" spans="1:1" s="20" customFormat="1" x14ac:dyDescent="0.2">
      <c r="A4805" s="65"/>
    </row>
    <row r="4806" spans="1:1" s="20" customFormat="1" x14ac:dyDescent="0.2">
      <c r="A4806" s="65"/>
    </row>
    <row r="4807" spans="1:1" s="20" customFormat="1" x14ac:dyDescent="0.2">
      <c r="A4807" s="65"/>
    </row>
    <row r="4808" spans="1:1" s="20" customFormat="1" x14ac:dyDescent="0.2">
      <c r="A4808" s="65"/>
    </row>
    <row r="4809" spans="1:1" s="20" customFormat="1" x14ac:dyDescent="0.2">
      <c r="A4809" s="65"/>
    </row>
    <row r="4810" spans="1:1" s="20" customFormat="1" x14ac:dyDescent="0.2">
      <c r="A4810" s="65"/>
    </row>
    <row r="4811" spans="1:1" s="20" customFormat="1" x14ac:dyDescent="0.2">
      <c r="A4811" s="65"/>
    </row>
    <row r="4812" spans="1:1" s="20" customFormat="1" x14ac:dyDescent="0.2">
      <c r="A4812" s="65"/>
    </row>
    <row r="4813" spans="1:1" s="20" customFormat="1" x14ac:dyDescent="0.2">
      <c r="A4813" s="65"/>
    </row>
    <row r="4814" spans="1:1" s="20" customFormat="1" x14ac:dyDescent="0.2">
      <c r="A4814" s="65"/>
    </row>
    <row r="4815" spans="1:1" s="20" customFormat="1" x14ac:dyDescent="0.2">
      <c r="A4815" s="65"/>
    </row>
    <row r="4816" spans="1:1" s="20" customFormat="1" x14ac:dyDescent="0.2">
      <c r="A4816" s="65"/>
    </row>
    <row r="4817" spans="1:1" s="20" customFormat="1" x14ac:dyDescent="0.2">
      <c r="A4817" s="65"/>
    </row>
    <row r="4818" spans="1:1" s="20" customFormat="1" x14ac:dyDescent="0.2">
      <c r="A4818" s="65"/>
    </row>
    <row r="4819" spans="1:1" s="20" customFormat="1" x14ac:dyDescent="0.2">
      <c r="A4819" s="65"/>
    </row>
    <row r="4820" spans="1:1" s="20" customFormat="1" x14ac:dyDescent="0.2">
      <c r="A4820" s="65"/>
    </row>
    <row r="4821" spans="1:1" s="20" customFormat="1" x14ac:dyDescent="0.2">
      <c r="A4821" s="65"/>
    </row>
    <row r="4822" spans="1:1" s="20" customFormat="1" x14ac:dyDescent="0.2">
      <c r="A4822" s="65"/>
    </row>
    <row r="4823" spans="1:1" s="20" customFormat="1" x14ac:dyDescent="0.2">
      <c r="A4823" s="65"/>
    </row>
    <row r="4824" spans="1:1" s="20" customFormat="1" x14ac:dyDescent="0.2">
      <c r="A4824" s="65"/>
    </row>
    <row r="4825" spans="1:1" s="20" customFormat="1" x14ac:dyDescent="0.2">
      <c r="A4825" s="65"/>
    </row>
    <row r="4826" spans="1:1" s="20" customFormat="1" x14ac:dyDescent="0.2">
      <c r="A4826" s="65"/>
    </row>
    <row r="4827" spans="1:1" s="20" customFormat="1" x14ac:dyDescent="0.2">
      <c r="A4827" s="65"/>
    </row>
    <row r="4828" spans="1:1" s="20" customFormat="1" x14ac:dyDescent="0.2">
      <c r="A4828" s="65"/>
    </row>
    <row r="4829" spans="1:1" s="20" customFormat="1" x14ac:dyDescent="0.2">
      <c r="A4829" s="65"/>
    </row>
    <row r="4830" spans="1:1" s="20" customFormat="1" x14ac:dyDescent="0.2">
      <c r="A4830" s="65"/>
    </row>
    <row r="4831" spans="1:1" s="20" customFormat="1" x14ac:dyDescent="0.2">
      <c r="A4831" s="65"/>
    </row>
    <row r="4832" spans="1:1" s="20" customFormat="1" x14ac:dyDescent="0.2">
      <c r="A4832" s="65"/>
    </row>
    <row r="4833" spans="1:1" s="20" customFormat="1" x14ac:dyDescent="0.2">
      <c r="A4833" s="65"/>
    </row>
    <row r="4834" spans="1:1" s="20" customFormat="1" x14ac:dyDescent="0.2">
      <c r="A4834" s="65"/>
    </row>
    <row r="4835" spans="1:1" s="20" customFormat="1" x14ac:dyDescent="0.2">
      <c r="A4835" s="65"/>
    </row>
    <row r="4836" spans="1:1" s="20" customFormat="1" x14ac:dyDescent="0.2">
      <c r="A4836" s="65"/>
    </row>
    <row r="4837" spans="1:1" s="20" customFormat="1" x14ac:dyDescent="0.2">
      <c r="A4837" s="65"/>
    </row>
    <row r="4838" spans="1:1" s="20" customFormat="1" x14ac:dyDescent="0.2">
      <c r="A4838" s="65"/>
    </row>
    <row r="4839" spans="1:1" s="20" customFormat="1" x14ac:dyDescent="0.2">
      <c r="A4839" s="65"/>
    </row>
    <row r="4840" spans="1:1" s="20" customFormat="1" x14ac:dyDescent="0.2">
      <c r="A4840" s="65"/>
    </row>
    <row r="4841" spans="1:1" s="20" customFormat="1" x14ac:dyDescent="0.2">
      <c r="A4841" s="65"/>
    </row>
    <row r="4842" spans="1:1" s="20" customFormat="1" x14ac:dyDescent="0.2">
      <c r="A4842" s="65"/>
    </row>
    <row r="4843" spans="1:1" s="20" customFormat="1" x14ac:dyDescent="0.2">
      <c r="A4843" s="65"/>
    </row>
    <row r="4844" spans="1:1" s="20" customFormat="1" x14ac:dyDescent="0.2">
      <c r="A4844" s="65"/>
    </row>
    <row r="4845" spans="1:1" s="20" customFormat="1" x14ac:dyDescent="0.2">
      <c r="A4845" s="65"/>
    </row>
    <row r="4846" spans="1:1" s="20" customFormat="1" x14ac:dyDescent="0.2">
      <c r="A4846" s="65"/>
    </row>
    <row r="4847" spans="1:1" s="20" customFormat="1" x14ac:dyDescent="0.2">
      <c r="A4847" s="65"/>
    </row>
    <row r="4848" spans="1:1" s="20" customFormat="1" x14ac:dyDescent="0.2">
      <c r="A4848" s="65"/>
    </row>
    <row r="4849" spans="1:1" s="20" customFormat="1" x14ac:dyDescent="0.2">
      <c r="A4849" s="65"/>
    </row>
    <row r="4850" spans="1:1" s="20" customFormat="1" x14ac:dyDescent="0.2">
      <c r="A4850" s="65"/>
    </row>
    <row r="4851" spans="1:1" s="20" customFormat="1" x14ac:dyDescent="0.2">
      <c r="A4851" s="65"/>
    </row>
    <row r="4852" spans="1:1" s="20" customFormat="1" x14ac:dyDescent="0.2">
      <c r="A4852" s="65"/>
    </row>
    <row r="4853" spans="1:1" s="20" customFormat="1" x14ac:dyDescent="0.2">
      <c r="A4853" s="65"/>
    </row>
    <row r="4854" spans="1:1" s="20" customFormat="1" x14ac:dyDescent="0.2">
      <c r="A4854" s="65"/>
    </row>
    <row r="4855" spans="1:1" s="20" customFormat="1" x14ac:dyDescent="0.2">
      <c r="A4855" s="65"/>
    </row>
    <row r="4856" spans="1:1" s="20" customFormat="1" x14ac:dyDescent="0.2">
      <c r="A4856" s="65"/>
    </row>
    <row r="4857" spans="1:1" s="20" customFormat="1" x14ac:dyDescent="0.2">
      <c r="A4857" s="65"/>
    </row>
    <row r="4858" spans="1:1" s="20" customFormat="1" x14ac:dyDescent="0.2">
      <c r="A4858" s="65"/>
    </row>
    <row r="4859" spans="1:1" s="20" customFormat="1" x14ac:dyDescent="0.2">
      <c r="A4859" s="65"/>
    </row>
    <row r="4860" spans="1:1" s="20" customFormat="1" x14ac:dyDescent="0.2">
      <c r="A4860" s="65"/>
    </row>
    <row r="4861" spans="1:1" s="20" customFormat="1" x14ac:dyDescent="0.2">
      <c r="A4861" s="65"/>
    </row>
    <row r="4862" spans="1:1" s="20" customFormat="1" x14ac:dyDescent="0.2">
      <c r="A4862" s="65"/>
    </row>
    <row r="4863" spans="1:1" s="20" customFormat="1" x14ac:dyDescent="0.2">
      <c r="A4863" s="65"/>
    </row>
    <row r="4864" spans="1:1" s="20" customFormat="1" x14ac:dyDescent="0.2">
      <c r="A4864" s="65"/>
    </row>
    <row r="4865" spans="1:1" s="20" customFormat="1" x14ac:dyDescent="0.2">
      <c r="A4865" s="65"/>
    </row>
    <row r="4866" spans="1:1" s="20" customFormat="1" x14ac:dyDescent="0.2">
      <c r="A4866" s="65"/>
    </row>
    <row r="4867" spans="1:1" s="20" customFormat="1" x14ac:dyDescent="0.2">
      <c r="A4867" s="65"/>
    </row>
    <row r="4868" spans="1:1" s="20" customFormat="1" x14ac:dyDescent="0.2">
      <c r="A4868" s="65"/>
    </row>
    <row r="4869" spans="1:1" s="20" customFormat="1" x14ac:dyDescent="0.2">
      <c r="A4869" s="65"/>
    </row>
    <row r="4870" spans="1:1" s="20" customFormat="1" x14ac:dyDescent="0.2">
      <c r="A4870" s="65"/>
    </row>
    <row r="4871" spans="1:1" s="20" customFormat="1" x14ac:dyDescent="0.2">
      <c r="A4871" s="65"/>
    </row>
    <row r="4872" spans="1:1" s="20" customFormat="1" x14ac:dyDescent="0.2">
      <c r="A4872" s="65"/>
    </row>
    <row r="4873" spans="1:1" s="20" customFormat="1" x14ac:dyDescent="0.2">
      <c r="A4873" s="65"/>
    </row>
    <row r="4874" spans="1:1" s="20" customFormat="1" x14ac:dyDescent="0.2">
      <c r="A4874" s="65"/>
    </row>
    <row r="4875" spans="1:1" s="20" customFormat="1" x14ac:dyDescent="0.2">
      <c r="A4875" s="65"/>
    </row>
    <row r="4876" spans="1:1" s="20" customFormat="1" x14ac:dyDescent="0.2">
      <c r="A4876" s="65"/>
    </row>
    <row r="4877" spans="1:1" s="20" customFormat="1" x14ac:dyDescent="0.2">
      <c r="A4877" s="65"/>
    </row>
    <row r="4878" spans="1:1" s="20" customFormat="1" x14ac:dyDescent="0.2">
      <c r="A4878" s="65"/>
    </row>
    <row r="4879" spans="1:1" s="20" customFormat="1" x14ac:dyDescent="0.2">
      <c r="A4879" s="65"/>
    </row>
    <row r="4880" spans="1:1" s="20" customFormat="1" x14ac:dyDescent="0.2">
      <c r="A4880" s="65"/>
    </row>
    <row r="4881" spans="1:1" s="20" customFormat="1" x14ac:dyDescent="0.2">
      <c r="A4881" s="65"/>
    </row>
    <row r="4882" spans="1:1" s="20" customFormat="1" x14ac:dyDescent="0.2">
      <c r="A4882" s="65"/>
    </row>
    <row r="4883" spans="1:1" s="20" customFormat="1" x14ac:dyDescent="0.2">
      <c r="A4883" s="65"/>
    </row>
    <row r="4884" spans="1:1" s="20" customFormat="1" x14ac:dyDescent="0.2">
      <c r="A4884" s="65"/>
    </row>
    <row r="4885" spans="1:1" s="20" customFormat="1" x14ac:dyDescent="0.2">
      <c r="A4885" s="65"/>
    </row>
    <row r="4886" spans="1:1" s="20" customFormat="1" x14ac:dyDescent="0.2">
      <c r="A4886" s="65"/>
    </row>
    <row r="4887" spans="1:1" s="20" customFormat="1" x14ac:dyDescent="0.2">
      <c r="A4887" s="65"/>
    </row>
    <row r="4888" spans="1:1" s="20" customFormat="1" x14ac:dyDescent="0.2">
      <c r="A4888" s="65"/>
    </row>
    <row r="4889" spans="1:1" s="20" customFormat="1" x14ac:dyDescent="0.2">
      <c r="A4889" s="65"/>
    </row>
    <row r="4890" spans="1:1" s="20" customFormat="1" x14ac:dyDescent="0.2">
      <c r="A4890" s="65"/>
    </row>
    <row r="4891" spans="1:1" s="20" customFormat="1" x14ac:dyDescent="0.2">
      <c r="A4891" s="65"/>
    </row>
    <row r="4892" spans="1:1" s="20" customFormat="1" x14ac:dyDescent="0.2">
      <c r="A4892" s="65"/>
    </row>
    <row r="4893" spans="1:1" s="20" customFormat="1" x14ac:dyDescent="0.2">
      <c r="A4893" s="65"/>
    </row>
    <row r="4894" spans="1:1" s="20" customFormat="1" x14ac:dyDescent="0.2">
      <c r="A4894" s="65"/>
    </row>
    <row r="4895" spans="1:1" s="20" customFormat="1" x14ac:dyDescent="0.2">
      <c r="A4895" s="65"/>
    </row>
    <row r="4896" spans="1:1" s="20" customFormat="1" x14ac:dyDescent="0.2">
      <c r="A4896" s="65"/>
    </row>
    <row r="4897" spans="1:1" s="20" customFormat="1" x14ac:dyDescent="0.2">
      <c r="A4897" s="65"/>
    </row>
    <row r="4898" spans="1:1" s="20" customFormat="1" x14ac:dyDescent="0.2">
      <c r="A4898" s="65"/>
    </row>
    <row r="4899" spans="1:1" s="20" customFormat="1" x14ac:dyDescent="0.2">
      <c r="A4899" s="65"/>
    </row>
    <row r="4900" spans="1:1" s="20" customFormat="1" x14ac:dyDescent="0.2">
      <c r="A4900" s="65"/>
    </row>
    <row r="4901" spans="1:1" s="20" customFormat="1" x14ac:dyDescent="0.2">
      <c r="A4901" s="65"/>
    </row>
    <row r="4902" spans="1:1" s="20" customFormat="1" x14ac:dyDescent="0.2">
      <c r="A4902" s="65"/>
    </row>
    <row r="4903" spans="1:1" s="20" customFormat="1" x14ac:dyDescent="0.2">
      <c r="A4903" s="65"/>
    </row>
    <row r="4904" spans="1:1" s="20" customFormat="1" x14ac:dyDescent="0.2">
      <c r="A4904" s="65"/>
    </row>
    <row r="4905" spans="1:1" s="20" customFormat="1" x14ac:dyDescent="0.2">
      <c r="A4905" s="65"/>
    </row>
    <row r="4906" spans="1:1" s="20" customFormat="1" x14ac:dyDescent="0.2">
      <c r="A4906" s="65"/>
    </row>
    <row r="4907" spans="1:1" s="20" customFormat="1" x14ac:dyDescent="0.2">
      <c r="A4907" s="65"/>
    </row>
    <row r="4908" spans="1:1" s="20" customFormat="1" x14ac:dyDescent="0.2">
      <c r="A4908" s="65"/>
    </row>
    <row r="4909" spans="1:1" s="20" customFormat="1" x14ac:dyDescent="0.2">
      <c r="A4909" s="65"/>
    </row>
    <row r="4910" spans="1:1" s="20" customFormat="1" x14ac:dyDescent="0.2">
      <c r="A4910" s="65"/>
    </row>
    <row r="4911" spans="1:1" s="20" customFormat="1" x14ac:dyDescent="0.2">
      <c r="A4911" s="65"/>
    </row>
    <row r="4912" spans="1:1" s="20" customFormat="1" x14ac:dyDescent="0.2">
      <c r="A4912" s="65"/>
    </row>
    <row r="4913" spans="1:1" s="20" customFormat="1" x14ac:dyDescent="0.2">
      <c r="A4913" s="65"/>
    </row>
    <row r="4914" spans="1:1" s="20" customFormat="1" x14ac:dyDescent="0.2">
      <c r="A4914" s="65"/>
    </row>
    <row r="4915" spans="1:1" s="20" customFormat="1" x14ac:dyDescent="0.2">
      <c r="A4915" s="65"/>
    </row>
    <row r="4916" spans="1:1" s="20" customFormat="1" x14ac:dyDescent="0.2">
      <c r="A4916" s="65"/>
    </row>
    <row r="4917" spans="1:1" s="20" customFormat="1" x14ac:dyDescent="0.2">
      <c r="A4917" s="65"/>
    </row>
    <row r="4918" spans="1:1" s="20" customFormat="1" x14ac:dyDescent="0.2">
      <c r="A4918" s="65"/>
    </row>
    <row r="4919" spans="1:1" s="20" customFormat="1" x14ac:dyDescent="0.2">
      <c r="A4919" s="65"/>
    </row>
    <row r="4920" spans="1:1" s="20" customFormat="1" x14ac:dyDescent="0.2">
      <c r="A4920" s="65"/>
    </row>
    <row r="4921" spans="1:1" s="20" customFormat="1" x14ac:dyDescent="0.2">
      <c r="A4921" s="65"/>
    </row>
    <row r="4922" spans="1:1" s="20" customFormat="1" x14ac:dyDescent="0.2">
      <c r="A4922" s="65"/>
    </row>
    <row r="4923" spans="1:1" s="20" customFormat="1" x14ac:dyDescent="0.2">
      <c r="A4923" s="65"/>
    </row>
    <row r="4924" spans="1:1" s="20" customFormat="1" x14ac:dyDescent="0.2">
      <c r="A4924" s="65"/>
    </row>
    <row r="4925" spans="1:1" s="20" customFormat="1" x14ac:dyDescent="0.2">
      <c r="A4925" s="65"/>
    </row>
    <row r="4926" spans="1:1" s="20" customFormat="1" x14ac:dyDescent="0.2">
      <c r="A4926" s="65"/>
    </row>
    <row r="4927" spans="1:1" s="20" customFormat="1" x14ac:dyDescent="0.2">
      <c r="A4927" s="65"/>
    </row>
    <row r="4928" spans="1:1" s="20" customFormat="1" x14ac:dyDescent="0.2">
      <c r="A4928" s="65"/>
    </row>
    <row r="4929" spans="1:1" s="20" customFormat="1" x14ac:dyDescent="0.2">
      <c r="A4929" s="65"/>
    </row>
    <row r="4930" spans="1:1" s="20" customFormat="1" x14ac:dyDescent="0.2">
      <c r="A4930" s="65"/>
    </row>
    <row r="4931" spans="1:1" s="20" customFormat="1" x14ac:dyDescent="0.2">
      <c r="A4931" s="65"/>
    </row>
    <row r="4932" spans="1:1" s="20" customFormat="1" x14ac:dyDescent="0.2">
      <c r="A4932" s="65"/>
    </row>
    <row r="4933" spans="1:1" s="20" customFormat="1" x14ac:dyDescent="0.2">
      <c r="A4933" s="65"/>
    </row>
    <row r="4934" spans="1:1" s="20" customFormat="1" x14ac:dyDescent="0.2">
      <c r="A4934" s="65"/>
    </row>
    <row r="4935" spans="1:1" s="20" customFormat="1" x14ac:dyDescent="0.2">
      <c r="A4935" s="65"/>
    </row>
    <row r="4936" spans="1:1" s="20" customFormat="1" x14ac:dyDescent="0.2">
      <c r="A4936" s="65"/>
    </row>
    <row r="4937" spans="1:1" s="20" customFormat="1" x14ac:dyDescent="0.2">
      <c r="A4937" s="65"/>
    </row>
    <row r="4938" spans="1:1" s="20" customFormat="1" x14ac:dyDescent="0.2">
      <c r="A4938" s="65"/>
    </row>
    <row r="4939" spans="1:1" s="20" customFormat="1" x14ac:dyDescent="0.2">
      <c r="A4939" s="65"/>
    </row>
    <row r="4940" spans="1:1" s="20" customFormat="1" x14ac:dyDescent="0.2">
      <c r="A4940" s="65"/>
    </row>
    <row r="4941" spans="1:1" s="20" customFormat="1" x14ac:dyDescent="0.2">
      <c r="A4941" s="65"/>
    </row>
    <row r="4942" spans="1:1" s="20" customFormat="1" x14ac:dyDescent="0.2">
      <c r="A4942" s="65"/>
    </row>
    <row r="4943" spans="1:1" s="20" customFormat="1" x14ac:dyDescent="0.2">
      <c r="A4943" s="65"/>
    </row>
    <row r="4944" spans="1:1" s="20" customFormat="1" x14ac:dyDescent="0.2">
      <c r="A4944" s="65"/>
    </row>
    <row r="4945" spans="1:1" s="20" customFormat="1" x14ac:dyDescent="0.2">
      <c r="A4945" s="65"/>
    </row>
    <row r="4946" spans="1:1" s="20" customFormat="1" x14ac:dyDescent="0.2">
      <c r="A4946" s="65"/>
    </row>
    <row r="4947" spans="1:1" s="20" customFormat="1" x14ac:dyDescent="0.2">
      <c r="A4947" s="65"/>
    </row>
    <row r="4948" spans="1:1" s="20" customFormat="1" x14ac:dyDescent="0.2">
      <c r="A4948" s="65"/>
    </row>
    <row r="4949" spans="1:1" s="20" customFormat="1" x14ac:dyDescent="0.2">
      <c r="A4949" s="65"/>
    </row>
    <row r="4950" spans="1:1" s="20" customFormat="1" x14ac:dyDescent="0.2">
      <c r="A4950" s="65"/>
    </row>
    <row r="4951" spans="1:1" s="20" customFormat="1" x14ac:dyDescent="0.2">
      <c r="A4951" s="65"/>
    </row>
    <row r="4952" spans="1:1" s="20" customFormat="1" x14ac:dyDescent="0.2">
      <c r="A4952" s="65"/>
    </row>
    <row r="4953" spans="1:1" s="20" customFormat="1" x14ac:dyDescent="0.2">
      <c r="A4953" s="65"/>
    </row>
    <row r="4954" spans="1:1" s="20" customFormat="1" x14ac:dyDescent="0.2">
      <c r="A4954" s="65"/>
    </row>
    <row r="4955" spans="1:1" s="20" customFormat="1" x14ac:dyDescent="0.2">
      <c r="A4955" s="65"/>
    </row>
    <row r="4956" spans="1:1" s="20" customFormat="1" x14ac:dyDescent="0.2">
      <c r="A4956" s="65"/>
    </row>
    <row r="4957" spans="1:1" s="20" customFormat="1" x14ac:dyDescent="0.2">
      <c r="A4957" s="65"/>
    </row>
    <row r="4958" spans="1:1" s="20" customFormat="1" x14ac:dyDescent="0.2">
      <c r="A4958" s="65"/>
    </row>
    <row r="4959" spans="1:1" s="20" customFormat="1" x14ac:dyDescent="0.2">
      <c r="A4959" s="65"/>
    </row>
    <row r="4960" spans="1:1" s="20" customFormat="1" x14ac:dyDescent="0.2">
      <c r="A4960" s="65"/>
    </row>
    <row r="4961" spans="1:1" s="20" customFormat="1" x14ac:dyDescent="0.2">
      <c r="A4961" s="65"/>
    </row>
    <row r="4962" spans="1:1" s="20" customFormat="1" x14ac:dyDescent="0.2">
      <c r="A4962" s="65"/>
    </row>
    <row r="4963" spans="1:1" s="20" customFormat="1" x14ac:dyDescent="0.2">
      <c r="A4963" s="65"/>
    </row>
    <row r="4964" spans="1:1" s="20" customFormat="1" x14ac:dyDescent="0.2">
      <c r="A4964" s="65"/>
    </row>
    <row r="4965" spans="1:1" s="20" customFormat="1" x14ac:dyDescent="0.2">
      <c r="A4965" s="65"/>
    </row>
    <row r="4966" spans="1:1" s="20" customFormat="1" x14ac:dyDescent="0.2">
      <c r="A4966" s="65"/>
    </row>
    <row r="4967" spans="1:1" s="20" customFormat="1" x14ac:dyDescent="0.2">
      <c r="A4967" s="65"/>
    </row>
    <row r="4968" spans="1:1" s="20" customFormat="1" x14ac:dyDescent="0.2">
      <c r="A4968" s="65"/>
    </row>
    <row r="4969" spans="1:1" s="20" customFormat="1" x14ac:dyDescent="0.2">
      <c r="A4969" s="65"/>
    </row>
    <row r="4970" spans="1:1" s="20" customFormat="1" x14ac:dyDescent="0.2">
      <c r="A4970" s="65"/>
    </row>
    <row r="4971" spans="1:1" s="20" customFormat="1" x14ac:dyDescent="0.2">
      <c r="A4971" s="65"/>
    </row>
    <row r="4972" spans="1:1" s="20" customFormat="1" x14ac:dyDescent="0.2">
      <c r="A4972" s="65"/>
    </row>
    <row r="4973" spans="1:1" s="20" customFormat="1" x14ac:dyDescent="0.2">
      <c r="A4973" s="65"/>
    </row>
    <row r="4974" spans="1:1" s="20" customFormat="1" x14ac:dyDescent="0.2">
      <c r="A4974" s="65"/>
    </row>
    <row r="4975" spans="1:1" s="20" customFormat="1" x14ac:dyDescent="0.2">
      <c r="A4975" s="65"/>
    </row>
    <row r="4976" spans="1:1" s="20" customFormat="1" x14ac:dyDescent="0.2">
      <c r="A4976" s="65"/>
    </row>
    <row r="4977" spans="1:1" s="20" customFormat="1" x14ac:dyDescent="0.2">
      <c r="A4977" s="65"/>
    </row>
    <row r="4978" spans="1:1" s="20" customFormat="1" x14ac:dyDescent="0.2">
      <c r="A4978" s="65"/>
    </row>
    <row r="4979" spans="1:1" s="20" customFormat="1" x14ac:dyDescent="0.2">
      <c r="A4979" s="65"/>
    </row>
    <row r="4980" spans="1:1" s="20" customFormat="1" x14ac:dyDescent="0.2">
      <c r="A4980" s="65"/>
    </row>
    <row r="4981" spans="1:1" s="20" customFormat="1" x14ac:dyDescent="0.2">
      <c r="A4981" s="65"/>
    </row>
    <row r="4982" spans="1:1" s="20" customFormat="1" x14ac:dyDescent="0.2">
      <c r="A4982" s="65"/>
    </row>
    <row r="4983" spans="1:1" s="20" customFormat="1" x14ac:dyDescent="0.2">
      <c r="A4983" s="65"/>
    </row>
    <row r="4984" spans="1:1" s="20" customFormat="1" x14ac:dyDescent="0.2">
      <c r="A4984" s="65"/>
    </row>
    <row r="4985" spans="1:1" s="20" customFormat="1" x14ac:dyDescent="0.2">
      <c r="A4985" s="65"/>
    </row>
    <row r="4986" spans="1:1" s="20" customFormat="1" x14ac:dyDescent="0.2">
      <c r="A4986" s="65"/>
    </row>
    <row r="4987" spans="1:1" s="20" customFormat="1" x14ac:dyDescent="0.2">
      <c r="A4987" s="65"/>
    </row>
    <row r="4988" spans="1:1" s="20" customFormat="1" x14ac:dyDescent="0.2">
      <c r="A4988" s="65"/>
    </row>
    <row r="4989" spans="1:1" s="20" customFormat="1" x14ac:dyDescent="0.2">
      <c r="A4989" s="65"/>
    </row>
    <row r="4990" spans="1:1" s="20" customFormat="1" x14ac:dyDescent="0.2">
      <c r="A4990" s="65"/>
    </row>
    <row r="4991" spans="1:1" s="20" customFormat="1" x14ac:dyDescent="0.2">
      <c r="A4991" s="65"/>
    </row>
    <row r="4992" spans="1:1" s="20" customFormat="1" x14ac:dyDescent="0.2">
      <c r="A4992" s="65"/>
    </row>
    <row r="4993" spans="1:1" s="20" customFormat="1" x14ac:dyDescent="0.2">
      <c r="A4993" s="65"/>
    </row>
    <row r="4994" spans="1:1" s="20" customFormat="1" x14ac:dyDescent="0.2">
      <c r="A4994" s="65"/>
    </row>
    <row r="4995" spans="1:1" s="20" customFormat="1" x14ac:dyDescent="0.2">
      <c r="A4995" s="65"/>
    </row>
    <row r="4996" spans="1:1" s="20" customFormat="1" x14ac:dyDescent="0.2">
      <c r="A4996" s="65"/>
    </row>
    <row r="4997" spans="1:1" s="20" customFormat="1" x14ac:dyDescent="0.2">
      <c r="A4997" s="65"/>
    </row>
    <row r="4998" spans="1:1" s="20" customFormat="1" x14ac:dyDescent="0.2">
      <c r="A4998" s="65"/>
    </row>
    <row r="4999" spans="1:1" s="20" customFormat="1" x14ac:dyDescent="0.2">
      <c r="A4999" s="65"/>
    </row>
    <row r="5000" spans="1:1" s="20" customFormat="1" x14ac:dyDescent="0.2">
      <c r="A5000" s="65"/>
    </row>
    <row r="5001" spans="1:1" s="20" customFormat="1" x14ac:dyDescent="0.2">
      <c r="A5001" s="65"/>
    </row>
    <row r="5002" spans="1:1" s="20" customFormat="1" x14ac:dyDescent="0.2">
      <c r="A5002" s="65"/>
    </row>
    <row r="5003" spans="1:1" s="20" customFormat="1" x14ac:dyDescent="0.2">
      <c r="A5003" s="65"/>
    </row>
    <row r="5004" spans="1:1" s="20" customFormat="1" x14ac:dyDescent="0.2">
      <c r="A5004" s="65"/>
    </row>
    <row r="5005" spans="1:1" s="20" customFormat="1" x14ac:dyDescent="0.2">
      <c r="A5005" s="65"/>
    </row>
    <row r="5006" spans="1:1" s="20" customFormat="1" x14ac:dyDescent="0.2">
      <c r="A5006" s="65"/>
    </row>
    <row r="5007" spans="1:1" s="20" customFormat="1" x14ac:dyDescent="0.2">
      <c r="A5007" s="65"/>
    </row>
    <row r="5008" spans="1:1" s="20" customFormat="1" x14ac:dyDescent="0.2">
      <c r="A5008" s="65"/>
    </row>
    <row r="5009" spans="1:1" s="20" customFormat="1" x14ac:dyDescent="0.2">
      <c r="A5009" s="65"/>
    </row>
    <row r="5010" spans="1:1" s="20" customFormat="1" x14ac:dyDescent="0.2">
      <c r="A5010" s="65"/>
    </row>
    <row r="5011" spans="1:1" s="20" customFormat="1" x14ac:dyDescent="0.2">
      <c r="A5011" s="65"/>
    </row>
    <row r="5012" spans="1:1" s="20" customFormat="1" x14ac:dyDescent="0.2">
      <c r="A5012" s="65"/>
    </row>
    <row r="5013" spans="1:1" s="20" customFormat="1" x14ac:dyDescent="0.2">
      <c r="A5013" s="65"/>
    </row>
    <row r="5014" spans="1:1" s="20" customFormat="1" x14ac:dyDescent="0.2">
      <c r="A5014" s="65"/>
    </row>
    <row r="5015" spans="1:1" s="20" customFormat="1" x14ac:dyDescent="0.2">
      <c r="A5015" s="65"/>
    </row>
    <row r="5016" spans="1:1" s="20" customFormat="1" x14ac:dyDescent="0.2">
      <c r="A5016" s="65"/>
    </row>
    <row r="5017" spans="1:1" s="20" customFormat="1" x14ac:dyDescent="0.2">
      <c r="A5017" s="65"/>
    </row>
    <row r="5018" spans="1:1" s="20" customFormat="1" x14ac:dyDescent="0.2">
      <c r="A5018" s="65"/>
    </row>
    <row r="5019" spans="1:1" s="20" customFormat="1" x14ac:dyDescent="0.2">
      <c r="A5019" s="65"/>
    </row>
    <row r="5020" spans="1:1" s="20" customFormat="1" x14ac:dyDescent="0.2">
      <c r="A5020" s="65"/>
    </row>
    <row r="5021" spans="1:1" s="20" customFormat="1" x14ac:dyDescent="0.2">
      <c r="A5021" s="65"/>
    </row>
    <row r="5022" spans="1:1" s="20" customFormat="1" x14ac:dyDescent="0.2">
      <c r="A5022" s="65"/>
    </row>
    <row r="5023" spans="1:1" s="20" customFormat="1" x14ac:dyDescent="0.2">
      <c r="A5023" s="65"/>
    </row>
    <row r="5024" spans="1:1" s="20" customFormat="1" x14ac:dyDescent="0.2">
      <c r="A5024" s="65"/>
    </row>
    <row r="5025" spans="1:1" s="20" customFormat="1" x14ac:dyDescent="0.2">
      <c r="A5025" s="65"/>
    </row>
    <row r="5026" spans="1:1" s="20" customFormat="1" x14ac:dyDescent="0.2">
      <c r="A5026" s="65"/>
    </row>
    <row r="5027" spans="1:1" s="20" customFormat="1" x14ac:dyDescent="0.2">
      <c r="A5027" s="65"/>
    </row>
    <row r="5028" spans="1:1" s="20" customFormat="1" x14ac:dyDescent="0.2">
      <c r="A5028" s="65"/>
    </row>
    <row r="5029" spans="1:1" s="20" customFormat="1" x14ac:dyDescent="0.2">
      <c r="A5029" s="65"/>
    </row>
    <row r="5030" spans="1:1" s="20" customFormat="1" x14ac:dyDescent="0.2">
      <c r="A5030" s="65"/>
    </row>
    <row r="5031" spans="1:1" s="20" customFormat="1" x14ac:dyDescent="0.2">
      <c r="A5031" s="65"/>
    </row>
    <row r="5032" spans="1:1" s="20" customFormat="1" x14ac:dyDescent="0.2">
      <c r="A5032" s="65"/>
    </row>
    <row r="5033" spans="1:1" s="20" customFormat="1" x14ac:dyDescent="0.2">
      <c r="A5033" s="65"/>
    </row>
    <row r="5034" spans="1:1" s="20" customFormat="1" x14ac:dyDescent="0.2">
      <c r="A5034" s="65"/>
    </row>
    <row r="5035" spans="1:1" s="20" customFormat="1" x14ac:dyDescent="0.2">
      <c r="A5035" s="65"/>
    </row>
    <row r="5036" spans="1:1" s="20" customFormat="1" x14ac:dyDescent="0.2">
      <c r="A5036" s="65"/>
    </row>
    <row r="5037" spans="1:1" s="20" customFormat="1" x14ac:dyDescent="0.2">
      <c r="A5037" s="65"/>
    </row>
    <row r="5038" spans="1:1" s="20" customFormat="1" x14ac:dyDescent="0.2">
      <c r="A5038" s="65"/>
    </row>
    <row r="5039" spans="1:1" s="20" customFormat="1" x14ac:dyDescent="0.2">
      <c r="A5039" s="65"/>
    </row>
    <row r="5040" spans="1:1" s="20" customFormat="1" x14ac:dyDescent="0.2">
      <c r="A5040" s="65"/>
    </row>
    <row r="5041" spans="1:1" s="20" customFormat="1" x14ac:dyDescent="0.2">
      <c r="A5041" s="65"/>
    </row>
    <row r="5042" spans="1:1" s="20" customFormat="1" x14ac:dyDescent="0.2">
      <c r="A5042" s="65"/>
    </row>
    <row r="5043" spans="1:1" s="20" customFormat="1" x14ac:dyDescent="0.2">
      <c r="A5043" s="65"/>
    </row>
    <row r="5044" spans="1:1" s="20" customFormat="1" x14ac:dyDescent="0.2">
      <c r="A5044" s="65"/>
    </row>
    <row r="5045" spans="1:1" s="20" customFormat="1" x14ac:dyDescent="0.2">
      <c r="A5045" s="65"/>
    </row>
    <row r="5046" spans="1:1" s="20" customFormat="1" x14ac:dyDescent="0.2">
      <c r="A5046" s="65"/>
    </row>
    <row r="5047" spans="1:1" s="20" customFormat="1" x14ac:dyDescent="0.2">
      <c r="A5047" s="65"/>
    </row>
    <row r="5048" spans="1:1" s="20" customFormat="1" x14ac:dyDescent="0.2">
      <c r="A5048" s="65"/>
    </row>
    <row r="5049" spans="1:1" s="20" customFormat="1" x14ac:dyDescent="0.2">
      <c r="A5049" s="65"/>
    </row>
    <row r="5050" spans="1:1" s="20" customFormat="1" x14ac:dyDescent="0.2">
      <c r="A5050" s="65"/>
    </row>
    <row r="5051" spans="1:1" s="20" customFormat="1" x14ac:dyDescent="0.2">
      <c r="A5051" s="65"/>
    </row>
    <row r="5052" spans="1:1" s="20" customFormat="1" x14ac:dyDescent="0.2">
      <c r="A5052" s="65"/>
    </row>
    <row r="5053" spans="1:1" s="20" customFormat="1" x14ac:dyDescent="0.2">
      <c r="A5053" s="65"/>
    </row>
    <row r="5054" spans="1:1" s="20" customFormat="1" x14ac:dyDescent="0.2">
      <c r="A5054" s="65"/>
    </row>
    <row r="5055" spans="1:1" s="20" customFormat="1" x14ac:dyDescent="0.2">
      <c r="A5055" s="65"/>
    </row>
    <row r="5056" spans="1:1" s="20" customFormat="1" x14ac:dyDescent="0.2">
      <c r="A5056" s="65"/>
    </row>
    <row r="5057" spans="1:1" s="20" customFormat="1" x14ac:dyDescent="0.2">
      <c r="A5057" s="65"/>
    </row>
    <row r="5058" spans="1:1" s="20" customFormat="1" x14ac:dyDescent="0.2">
      <c r="A5058" s="65"/>
    </row>
    <row r="5059" spans="1:1" s="20" customFormat="1" x14ac:dyDescent="0.2">
      <c r="A5059" s="65"/>
    </row>
    <row r="5060" spans="1:1" s="20" customFormat="1" x14ac:dyDescent="0.2">
      <c r="A5060" s="65"/>
    </row>
    <row r="5061" spans="1:1" s="20" customFormat="1" x14ac:dyDescent="0.2">
      <c r="A5061" s="65"/>
    </row>
    <row r="5062" spans="1:1" s="20" customFormat="1" x14ac:dyDescent="0.2">
      <c r="A5062" s="65"/>
    </row>
    <row r="5063" spans="1:1" s="20" customFormat="1" x14ac:dyDescent="0.2">
      <c r="A5063" s="65"/>
    </row>
    <row r="5064" spans="1:1" s="20" customFormat="1" x14ac:dyDescent="0.2">
      <c r="A5064" s="65"/>
    </row>
    <row r="5065" spans="1:1" s="20" customFormat="1" x14ac:dyDescent="0.2">
      <c r="A5065" s="65"/>
    </row>
    <row r="5066" spans="1:1" s="20" customFormat="1" x14ac:dyDescent="0.2">
      <c r="A5066" s="65"/>
    </row>
    <row r="5067" spans="1:1" s="20" customFormat="1" x14ac:dyDescent="0.2">
      <c r="A5067" s="65"/>
    </row>
    <row r="5068" spans="1:1" s="20" customFormat="1" x14ac:dyDescent="0.2">
      <c r="A5068" s="65"/>
    </row>
    <row r="5069" spans="1:1" s="20" customFormat="1" x14ac:dyDescent="0.2">
      <c r="A5069" s="65"/>
    </row>
    <row r="5070" spans="1:1" s="20" customFormat="1" x14ac:dyDescent="0.2">
      <c r="A5070" s="65"/>
    </row>
    <row r="5071" spans="1:1" s="20" customFormat="1" x14ac:dyDescent="0.2">
      <c r="A5071" s="65"/>
    </row>
    <row r="5072" spans="1:1" s="20" customFormat="1" x14ac:dyDescent="0.2">
      <c r="A5072" s="65"/>
    </row>
    <row r="5073" spans="1:1" s="20" customFormat="1" x14ac:dyDescent="0.2">
      <c r="A5073" s="65"/>
    </row>
    <row r="5074" spans="1:1" s="20" customFormat="1" x14ac:dyDescent="0.2">
      <c r="A5074" s="65"/>
    </row>
    <row r="5075" spans="1:1" s="20" customFormat="1" x14ac:dyDescent="0.2">
      <c r="A5075" s="65"/>
    </row>
    <row r="5076" spans="1:1" s="20" customFormat="1" x14ac:dyDescent="0.2">
      <c r="A5076" s="65"/>
    </row>
    <row r="5077" spans="1:1" s="20" customFormat="1" x14ac:dyDescent="0.2">
      <c r="A5077" s="65"/>
    </row>
    <row r="5078" spans="1:1" s="20" customFormat="1" x14ac:dyDescent="0.2">
      <c r="A5078" s="65"/>
    </row>
    <row r="5079" spans="1:1" s="20" customFormat="1" x14ac:dyDescent="0.2">
      <c r="A5079" s="65"/>
    </row>
    <row r="5080" spans="1:1" s="20" customFormat="1" x14ac:dyDescent="0.2">
      <c r="A5080" s="65"/>
    </row>
    <row r="5081" spans="1:1" s="20" customFormat="1" x14ac:dyDescent="0.2">
      <c r="A5081" s="65"/>
    </row>
    <row r="5082" spans="1:1" s="20" customFormat="1" x14ac:dyDescent="0.2">
      <c r="A5082" s="65"/>
    </row>
    <row r="5083" spans="1:1" s="20" customFormat="1" x14ac:dyDescent="0.2">
      <c r="A5083" s="65"/>
    </row>
    <row r="5084" spans="1:1" s="20" customFormat="1" x14ac:dyDescent="0.2">
      <c r="A5084" s="65"/>
    </row>
    <row r="5085" spans="1:1" s="20" customFormat="1" x14ac:dyDescent="0.2">
      <c r="A5085" s="65"/>
    </row>
    <row r="5086" spans="1:1" s="20" customFormat="1" x14ac:dyDescent="0.2">
      <c r="A5086" s="65"/>
    </row>
    <row r="5087" spans="1:1" s="20" customFormat="1" x14ac:dyDescent="0.2">
      <c r="A5087" s="65"/>
    </row>
    <row r="5088" spans="1:1" s="20" customFormat="1" x14ac:dyDescent="0.2">
      <c r="A5088" s="65"/>
    </row>
    <row r="5089" spans="1:1" s="20" customFormat="1" x14ac:dyDescent="0.2">
      <c r="A5089" s="65"/>
    </row>
    <row r="5090" spans="1:1" s="20" customFormat="1" x14ac:dyDescent="0.2">
      <c r="A5090" s="65"/>
    </row>
    <row r="5091" spans="1:1" s="20" customFormat="1" x14ac:dyDescent="0.2">
      <c r="A5091" s="65"/>
    </row>
    <row r="5092" spans="1:1" s="20" customFormat="1" x14ac:dyDescent="0.2">
      <c r="A5092" s="65"/>
    </row>
    <row r="5093" spans="1:1" s="20" customFormat="1" x14ac:dyDescent="0.2">
      <c r="A5093" s="65"/>
    </row>
    <row r="5094" spans="1:1" s="20" customFormat="1" x14ac:dyDescent="0.2">
      <c r="A5094" s="65"/>
    </row>
    <row r="5095" spans="1:1" s="20" customFormat="1" x14ac:dyDescent="0.2">
      <c r="A5095" s="65"/>
    </row>
    <row r="5096" spans="1:1" s="20" customFormat="1" x14ac:dyDescent="0.2">
      <c r="A5096" s="65"/>
    </row>
    <row r="5097" spans="1:1" s="20" customFormat="1" x14ac:dyDescent="0.2">
      <c r="A5097" s="65"/>
    </row>
    <row r="5098" spans="1:1" s="20" customFormat="1" x14ac:dyDescent="0.2">
      <c r="A5098" s="65"/>
    </row>
    <row r="5099" spans="1:1" s="20" customFormat="1" x14ac:dyDescent="0.2">
      <c r="A5099" s="65"/>
    </row>
    <row r="5100" spans="1:1" s="20" customFormat="1" x14ac:dyDescent="0.2">
      <c r="A5100" s="65"/>
    </row>
    <row r="5101" spans="1:1" s="20" customFormat="1" x14ac:dyDescent="0.2">
      <c r="A5101" s="65"/>
    </row>
    <row r="5102" spans="1:1" s="20" customFormat="1" x14ac:dyDescent="0.2">
      <c r="A5102" s="65"/>
    </row>
    <row r="5103" spans="1:1" s="20" customFormat="1" x14ac:dyDescent="0.2">
      <c r="A5103" s="65"/>
    </row>
    <row r="5104" spans="1:1" s="20" customFormat="1" x14ac:dyDescent="0.2">
      <c r="A5104" s="65"/>
    </row>
    <row r="5105" spans="1:1" s="20" customFormat="1" x14ac:dyDescent="0.2">
      <c r="A5105" s="65"/>
    </row>
    <row r="5106" spans="1:1" s="20" customFormat="1" x14ac:dyDescent="0.2">
      <c r="A5106" s="65"/>
    </row>
    <row r="5107" spans="1:1" s="20" customFormat="1" x14ac:dyDescent="0.2">
      <c r="A5107" s="65"/>
    </row>
    <row r="5108" spans="1:1" s="20" customFormat="1" x14ac:dyDescent="0.2">
      <c r="A5108" s="65"/>
    </row>
    <row r="5109" spans="1:1" s="20" customFormat="1" x14ac:dyDescent="0.2">
      <c r="A5109" s="65"/>
    </row>
    <row r="5110" spans="1:1" s="20" customFormat="1" x14ac:dyDescent="0.2">
      <c r="A5110" s="65"/>
    </row>
    <row r="5111" spans="1:1" s="20" customFormat="1" x14ac:dyDescent="0.2">
      <c r="A5111" s="65"/>
    </row>
    <row r="5112" spans="1:1" s="20" customFormat="1" x14ac:dyDescent="0.2">
      <c r="A5112" s="65"/>
    </row>
    <row r="5113" spans="1:1" s="20" customFormat="1" x14ac:dyDescent="0.2">
      <c r="A5113" s="65"/>
    </row>
    <row r="5114" spans="1:1" s="20" customFormat="1" x14ac:dyDescent="0.2">
      <c r="A5114" s="65"/>
    </row>
    <row r="5115" spans="1:1" s="20" customFormat="1" x14ac:dyDescent="0.2">
      <c r="A5115" s="65"/>
    </row>
    <row r="5116" spans="1:1" s="20" customFormat="1" x14ac:dyDescent="0.2">
      <c r="A5116" s="65"/>
    </row>
    <row r="5117" spans="1:1" s="20" customFormat="1" x14ac:dyDescent="0.2">
      <c r="A5117" s="65"/>
    </row>
    <row r="5118" spans="1:1" s="20" customFormat="1" x14ac:dyDescent="0.2">
      <c r="A5118" s="65"/>
    </row>
    <row r="5119" spans="1:1" s="20" customFormat="1" x14ac:dyDescent="0.2">
      <c r="A5119" s="65"/>
    </row>
    <row r="5120" spans="1:1" s="20" customFormat="1" x14ac:dyDescent="0.2">
      <c r="A5120" s="65"/>
    </row>
    <row r="5121" spans="1:1" s="20" customFormat="1" x14ac:dyDescent="0.2">
      <c r="A5121" s="65"/>
    </row>
    <row r="5122" spans="1:1" s="20" customFormat="1" x14ac:dyDescent="0.2">
      <c r="A5122" s="65"/>
    </row>
    <row r="5123" spans="1:1" s="20" customFormat="1" x14ac:dyDescent="0.2">
      <c r="A5123" s="65"/>
    </row>
    <row r="5124" spans="1:1" s="20" customFormat="1" x14ac:dyDescent="0.2">
      <c r="A5124" s="65"/>
    </row>
    <row r="5125" spans="1:1" s="20" customFormat="1" x14ac:dyDescent="0.2">
      <c r="A5125" s="65"/>
    </row>
    <row r="5126" spans="1:1" s="20" customFormat="1" x14ac:dyDescent="0.2">
      <c r="A5126" s="65"/>
    </row>
    <row r="5127" spans="1:1" s="20" customFormat="1" x14ac:dyDescent="0.2">
      <c r="A5127" s="65"/>
    </row>
    <row r="5128" spans="1:1" s="20" customFormat="1" x14ac:dyDescent="0.2">
      <c r="A5128" s="65"/>
    </row>
    <row r="5129" spans="1:1" s="20" customFormat="1" x14ac:dyDescent="0.2">
      <c r="A5129" s="65"/>
    </row>
    <row r="5130" spans="1:1" s="20" customFormat="1" x14ac:dyDescent="0.2">
      <c r="A5130" s="65"/>
    </row>
    <row r="5131" spans="1:1" s="20" customFormat="1" x14ac:dyDescent="0.2">
      <c r="A5131" s="65"/>
    </row>
    <row r="5132" spans="1:1" s="20" customFormat="1" x14ac:dyDescent="0.2">
      <c r="A5132" s="65"/>
    </row>
    <row r="5133" spans="1:1" s="20" customFormat="1" x14ac:dyDescent="0.2">
      <c r="A5133" s="65"/>
    </row>
    <row r="5134" spans="1:1" s="20" customFormat="1" x14ac:dyDescent="0.2">
      <c r="A5134" s="65"/>
    </row>
    <row r="5135" spans="1:1" s="20" customFormat="1" x14ac:dyDescent="0.2">
      <c r="A5135" s="65"/>
    </row>
    <row r="5136" spans="1:1" s="20" customFormat="1" x14ac:dyDescent="0.2">
      <c r="A5136" s="65"/>
    </row>
    <row r="5137" spans="1:1" s="20" customFormat="1" x14ac:dyDescent="0.2">
      <c r="A5137" s="65"/>
    </row>
    <row r="5138" spans="1:1" s="20" customFormat="1" x14ac:dyDescent="0.2">
      <c r="A5138" s="65"/>
    </row>
    <row r="5139" spans="1:1" s="20" customFormat="1" x14ac:dyDescent="0.2">
      <c r="A5139" s="65"/>
    </row>
    <row r="5140" spans="1:1" s="20" customFormat="1" x14ac:dyDescent="0.2">
      <c r="A5140" s="65"/>
    </row>
    <row r="5141" spans="1:1" s="20" customFormat="1" x14ac:dyDescent="0.2">
      <c r="A5141" s="65"/>
    </row>
    <row r="5142" spans="1:1" s="20" customFormat="1" x14ac:dyDescent="0.2">
      <c r="A5142" s="65"/>
    </row>
    <row r="5143" spans="1:1" s="20" customFormat="1" x14ac:dyDescent="0.2">
      <c r="A5143" s="65"/>
    </row>
    <row r="5144" spans="1:1" s="20" customFormat="1" x14ac:dyDescent="0.2">
      <c r="A5144" s="65"/>
    </row>
    <row r="5145" spans="1:1" s="20" customFormat="1" x14ac:dyDescent="0.2">
      <c r="A5145" s="65"/>
    </row>
    <row r="5146" spans="1:1" s="20" customFormat="1" x14ac:dyDescent="0.2">
      <c r="A5146" s="65"/>
    </row>
    <row r="5147" spans="1:1" s="20" customFormat="1" x14ac:dyDescent="0.2">
      <c r="A5147" s="65"/>
    </row>
    <row r="5148" spans="1:1" s="20" customFormat="1" x14ac:dyDescent="0.2">
      <c r="A5148" s="65"/>
    </row>
    <row r="5149" spans="1:1" s="20" customFormat="1" x14ac:dyDescent="0.2">
      <c r="A5149" s="65"/>
    </row>
    <row r="5150" spans="1:1" s="20" customFormat="1" x14ac:dyDescent="0.2">
      <c r="A5150" s="65"/>
    </row>
    <row r="5151" spans="1:1" s="20" customFormat="1" x14ac:dyDescent="0.2">
      <c r="A5151" s="65"/>
    </row>
    <row r="5152" spans="1:1" s="20" customFormat="1" x14ac:dyDescent="0.2">
      <c r="A5152" s="65"/>
    </row>
    <row r="5153" spans="1:1" s="20" customFormat="1" x14ac:dyDescent="0.2">
      <c r="A5153" s="65"/>
    </row>
    <row r="5154" spans="1:1" s="20" customFormat="1" x14ac:dyDescent="0.2">
      <c r="A5154" s="65"/>
    </row>
    <row r="5155" spans="1:1" s="20" customFormat="1" x14ac:dyDescent="0.2">
      <c r="A5155" s="65"/>
    </row>
    <row r="5156" spans="1:1" s="20" customFormat="1" x14ac:dyDescent="0.2">
      <c r="A5156" s="65"/>
    </row>
    <row r="5157" spans="1:1" s="20" customFormat="1" x14ac:dyDescent="0.2">
      <c r="A5157" s="65"/>
    </row>
    <row r="5158" spans="1:1" s="20" customFormat="1" x14ac:dyDescent="0.2">
      <c r="A5158" s="65"/>
    </row>
    <row r="5159" spans="1:1" s="20" customFormat="1" x14ac:dyDescent="0.2">
      <c r="A5159" s="65"/>
    </row>
    <row r="5160" spans="1:1" s="20" customFormat="1" x14ac:dyDescent="0.2">
      <c r="A5160" s="65"/>
    </row>
    <row r="5161" spans="1:1" s="20" customFormat="1" x14ac:dyDescent="0.2">
      <c r="A5161" s="65"/>
    </row>
    <row r="5162" spans="1:1" s="20" customFormat="1" x14ac:dyDescent="0.2">
      <c r="A5162" s="65"/>
    </row>
    <row r="5163" spans="1:1" s="20" customFormat="1" x14ac:dyDescent="0.2">
      <c r="A5163" s="65"/>
    </row>
    <row r="5164" spans="1:1" s="20" customFormat="1" x14ac:dyDescent="0.2">
      <c r="A5164" s="65"/>
    </row>
    <row r="5165" spans="1:1" s="20" customFormat="1" x14ac:dyDescent="0.2">
      <c r="A5165" s="65"/>
    </row>
    <row r="5166" spans="1:1" s="20" customFormat="1" x14ac:dyDescent="0.2">
      <c r="A5166" s="65"/>
    </row>
    <row r="5167" spans="1:1" s="20" customFormat="1" x14ac:dyDescent="0.2">
      <c r="A5167" s="65"/>
    </row>
    <row r="5168" spans="1:1" s="20" customFormat="1" x14ac:dyDescent="0.2">
      <c r="A5168" s="65"/>
    </row>
    <row r="5169" spans="1:1" s="20" customFormat="1" x14ac:dyDescent="0.2">
      <c r="A5169" s="65"/>
    </row>
    <row r="5170" spans="1:1" s="20" customFormat="1" x14ac:dyDescent="0.2">
      <c r="A5170" s="65"/>
    </row>
    <row r="5171" spans="1:1" s="20" customFormat="1" x14ac:dyDescent="0.2">
      <c r="A5171" s="65"/>
    </row>
    <row r="5172" spans="1:1" s="20" customFormat="1" x14ac:dyDescent="0.2">
      <c r="A5172" s="65"/>
    </row>
    <row r="5173" spans="1:1" s="20" customFormat="1" x14ac:dyDescent="0.2">
      <c r="A5173" s="65"/>
    </row>
    <row r="5174" spans="1:1" s="20" customFormat="1" x14ac:dyDescent="0.2">
      <c r="A5174" s="65"/>
    </row>
    <row r="5175" spans="1:1" s="20" customFormat="1" x14ac:dyDescent="0.2">
      <c r="A5175" s="65"/>
    </row>
    <row r="5176" spans="1:1" s="20" customFormat="1" x14ac:dyDescent="0.2">
      <c r="A5176" s="65"/>
    </row>
    <row r="5177" spans="1:1" s="20" customFormat="1" x14ac:dyDescent="0.2">
      <c r="A5177" s="65"/>
    </row>
    <row r="5178" spans="1:1" s="20" customFormat="1" x14ac:dyDescent="0.2">
      <c r="A5178" s="65"/>
    </row>
    <row r="5179" spans="1:1" s="20" customFormat="1" x14ac:dyDescent="0.2">
      <c r="A5179" s="65"/>
    </row>
    <row r="5180" spans="1:1" s="20" customFormat="1" x14ac:dyDescent="0.2">
      <c r="A5180" s="65"/>
    </row>
    <row r="5181" spans="1:1" s="20" customFormat="1" x14ac:dyDescent="0.2">
      <c r="A5181" s="65"/>
    </row>
    <row r="5182" spans="1:1" s="20" customFormat="1" x14ac:dyDescent="0.2">
      <c r="A5182" s="65"/>
    </row>
    <row r="5183" spans="1:1" s="20" customFormat="1" x14ac:dyDescent="0.2">
      <c r="A5183" s="65"/>
    </row>
    <row r="5184" spans="1:1" s="20" customFormat="1" x14ac:dyDescent="0.2">
      <c r="A5184" s="65"/>
    </row>
    <row r="5185" spans="1:1" s="20" customFormat="1" x14ac:dyDescent="0.2">
      <c r="A5185" s="65"/>
    </row>
    <row r="5186" spans="1:1" s="20" customFormat="1" x14ac:dyDescent="0.2">
      <c r="A5186" s="65"/>
    </row>
    <row r="5187" spans="1:1" s="20" customFormat="1" x14ac:dyDescent="0.2">
      <c r="A5187" s="65"/>
    </row>
    <row r="5188" spans="1:1" s="20" customFormat="1" x14ac:dyDescent="0.2">
      <c r="A5188" s="65"/>
    </row>
    <row r="5189" spans="1:1" s="20" customFormat="1" x14ac:dyDescent="0.2">
      <c r="A5189" s="65"/>
    </row>
    <row r="5190" spans="1:1" s="20" customFormat="1" x14ac:dyDescent="0.2">
      <c r="A5190" s="65"/>
    </row>
    <row r="5191" spans="1:1" s="20" customFormat="1" x14ac:dyDescent="0.2">
      <c r="A5191" s="65"/>
    </row>
    <row r="5192" spans="1:1" s="20" customFormat="1" x14ac:dyDescent="0.2">
      <c r="A5192" s="65"/>
    </row>
    <row r="5193" spans="1:1" s="20" customFormat="1" x14ac:dyDescent="0.2">
      <c r="A5193" s="65"/>
    </row>
    <row r="5194" spans="1:1" s="20" customFormat="1" x14ac:dyDescent="0.2">
      <c r="A5194" s="65"/>
    </row>
    <row r="5195" spans="1:1" s="20" customFormat="1" x14ac:dyDescent="0.2">
      <c r="A5195" s="65"/>
    </row>
    <row r="5196" spans="1:1" s="20" customFormat="1" x14ac:dyDescent="0.2">
      <c r="A5196" s="65"/>
    </row>
    <row r="5197" spans="1:1" s="20" customFormat="1" x14ac:dyDescent="0.2">
      <c r="A5197" s="65"/>
    </row>
    <row r="5198" spans="1:1" s="20" customFormat="1" x14ac:dyDescent="0.2">
      <c r="A5198" s="65"/>
    </row>
    <row r="5199" spans="1:1" s="20" customFormat="1" x14ac:dyDescent="0.2">
      <c r="A5199" s="65"/>
    </row>
    <row r="5200" spans="1:1" s="20" customFormat="1" x14ac:dyDescent="0.2">
      <c r="A5200" s="65"/>
    </row>
    <row r="5201" spans="1:1" s="20" customFormat="1" x14ac:dyDescent="0.2">
      <c r="A5201" s="65"/>
    </row>
    <row r="5202" spans="1:1" s="20" customFormat="1" x14ac:dyDescent="0.2">
      <c r="A5202" s="65"/>
    </row>
    <row r="5203" spans="1:1" s="20" customFormat="1" x14ac:dyDescent="0.2">
      <c r="A5203" s="65"/>
    </row>
    <row r="5204" spans="1:1" s="20" customFormat="1" x14ac:dyDescent="0.2">
      <c r="A5204" s="65"/>
    </row>
    <row r="5205" spans="1:1" s="20" customFormat="1" x14ac:dyDescent="0.2">
      <c r="A5205" s="65"/>
    </row>
    <row r="5206" spans="1:1" s="20" customFormat="1" x14ac:dyDescent="0.2">
      <c r="A5206" s="65"/>
    </row>
    <row r="5207" spans="1:1" s="20" customFormat="1" x14ac:dyDescent="0.2">
      <c r="A5207" s="65"/>
    </row>
    <row r="5208" spans="1:1" s="20" customFormat="1" x14ac:dyDescent="0.2">
      <c r="A5208" s="65"/>
    </row>
    <row r="5209" spans="1:1" s="20" customFormat="1" x14ac:dyDescent="0.2">
      <c r="A5209" s="65"/>
    </row>
    <row r="5210" spans="1:1" s="20" customFormat="1" x14ac:dyDescent="0.2">
      <c r="A5210" s="65"/>
    </row>
    <row r="5211" spans="1:1" s="20" customFormat="1" x14ac:dyDescent="0.2">
      <c r="A5211" s="65"/>
    </row>
    <row r="5212" spans="1:1" s="20" customFormat="1" x14ac:dyDescent="0.2">
      <c r="A5212" s="65"/>
    </row>
    <row r="5213" spans="1:1" s="20" customFormat="1" x14ac:dyDescent="0.2">
      <c r="A5213" s="65"/>
    </row>
    <row r="5214" spans="1:1" s="20" customFormat="1" x14ac:dyDescent="0.2">
      <c r="A5214" s="65"/>
    </row>
    <row r="5215" spans="1:1" s="20" customFormat="1" x14ac:dyDescent="0.2">
      <c r="A5215" s="65"/>
    </row>
    <row r="5216" spans="1:1" s="20" customFormat="1" x14ac:dyDescent="0.2">
      <c r="A5216" s="65"/>
    </row>
    <row r="5217" spans="1:1" s="20" customFormat="1" x14ac:dyDescent="0.2">
      <c r="A5217" s="65"/>
    </row>
    <row r="5218" spans="1:1" s="20" customFormat="1" x14ac:dyDescent="0.2">
      <c r="A5218" s="65"/>
    </row>
    <row r="5219" spans="1:1" s="20" customFormat="1" x14ac:dyDescent="0.2">
      <c r="A5219" s="65"/>
    </row>
    <row r="5220" spans="1:1" s="20" customFormat="1" x14ac:dyDescent="0.2">
      <c r="A5220" s="65"/>
    </row>
    <row r="5221" spans="1:1" s="20" customFormat="1" x14ac:dyDescent="0.2">
      <c r="A5221" s="65"/>
    </row>
    <row r="5222" spans="1:1" s="20" customFormat="1" x14ac:dyDescent="0.2">
      <c r="A5222" s="65"/>
    </row>
    <row r="5223" spans="1:1" s="20" customFormat="1" x14ac:dyDescent="0.2">
      <c r="A5223" s="65"/>
    </row>
    <row r="5224" spans="1:1" s="20" customFormat="1" x14ac:dyDescent="0.2">
      <c r="A5224" s="65"/>
    </row>
    <row r="5225" spans="1:1" s="20" customFormat="1" x14ac:dyDescent="0.2">
      <c r="A5225" s="65"/>
    </row>
    <row r="5226" spans="1:1" s="20" customFormat="1" x14ac:dyDescent="0.2">
      <c r="A5226" s="65"/>
    </row>
    <row r="5227" spans="1:1" s="20" customFormat="1" x14ac:dyDescent="0.2">
      <c r="A5227" s="65"/>
    </row>
    <row r="5228" spans="1:1" s="20" customFormat="1" x14ac:dyDescent="0.2">
      <c r="A5228" s="65"/>
    </row>
    <row r="5229" spans="1:1" s="20" customFormat="1" x14ac:dyDescent="0.2">
      <c r="A5229" s="65"/>
    </row>
    <row r="5230" spans="1:1" s="20" customFormat="1" x14ac:dyDescent="0.2">
      <c r="A5230" s="65"/>
    </row>
    <row r="5231" spans="1:1" s="20" customFormat="1" x14ac:dyDescent="0.2">
      <c r="A5231" s="65"/>
    </row>
    <row r="5232" spans="1:1" s="20" customFormat="1" x14ac:dyDescent="0.2">
      <c r="A5232" s="65"/>
    </row>
    <row r="5233" spans="1:1" s="20" customFormat="1" x14ac:dyDescent="0.2">
      <c r="A5233" s="65"/>
    </row>
    <row r="5234" spans="1:1" s="20" customFormat="1" x14ac:dyDescent="0.2">
      <c r="A5234" s="65"/>
    </row>
    <row r="5235" spans="1:1" s="20" customFormat="1" x14ac:dyDescent="0.2">
      <c r="A5235" s="65"/>
    </row>
    <row r="5236" spans="1:1" s="20" customFormat="1" x14ac:dyDescent="0.2">
      <c r="A5236" s="65"/>
    </row>
    <row r="5237" spans="1:1" s="20" customFormat="1" x14ac:dyDescent="0.2">
      <c r="A5237" s="65"/>
    </row>
    <row r="5238" spans="1:1" s="20" customFormat="1" x14ac:dyDescent="0.2">
      <c r="A5238" s="65"/>
    </row>
    <row r="5239" spans="1:1" s="20" customFormat="1" x14ac:dyDescent="0.2">
      <c r="A5239" s="65"/>
    </row>
    <row r="5240" spans="1:1" s="20" customFormat="1" x14ac:dyDescent="0.2">
      <c r="A5240" s="65"/>
    </row>
    <row r="5241" spans="1:1" s="20" customFormat="1" x14ac:dyDescent="0.2">
      <c r="A5241" s="65"/>
    </row>
    <row r="5242" spans="1:1" s="20" customFormat="1" x14ac:dyDescent="0.2">
      <c r="A5242" s="65"/>
    </row>
    <row r="5243" spans="1:1" s="20" customFormat="1" x14ac:dyDescent="0.2">
      <c r="A5243" s="65"/>
    </row>
    <row r="5244" spans="1:1" s="20" customFormat="1" x14ac:dyDescent="0.2">
      <c r="A5244" s="65"/>
    </row>
    <row r="5245" spans="1:1" s="20" customFormat="1" x14ac:dyDescent="0.2">
      <c r="A5245" s="65"/>
    </row>
    <row r="5246" spans="1:1" s="20" customFormat="1" x14ac:dyDescent="0.2">
      <c r="A5246" s="65"/>
    </row>
    <row r="5247" spans="1:1" s="20" customFormat="1" x14ac:dyDescent="0.2">
      <c r="A5247" s="65"/>
    </row>
    <row r="5248" spans="1:1" s="20" customFormat="1" x14ac:dyDescent="0.2">
      <c r="A5248" s="65"/>
    </row>
    <row r="5249" spans="1:1" s="20" customFormat="1" x14ac:dyDescent="0.2">
      <c r="A5249" s="65"/>
    </row>
    <row r="5250" spans="1:1" s="20" customFormat="1" x14ac:dyDescent="0.2">
      <c r="A5250" s="65"/>
    </row>
    <row r="5251" spans="1:1" s="20" customFormat="1" x14ac:dyDescent="0.2">
      <c r="A5251" s="65"/>
    </row>
    <row r="5252" spans="1:1" s="20" customFormat="1" x14ac:dyDescent="0.2">
      <c r="A5252" s="65"/>
    </row>
    <row r="5253" spans="1:1" s="20" customFormat="1" x14ac:dyDescent="0.2">
      <c r="A5253" s="65"/>
    </row>
    <row r="5254" spans="1:1" s="20" customFormat="1" x14ac:dyDescent="0.2">
      <c r="A5254" s="65"/>
    </row>
    <row r="5255" spans="1:1" s="20" customFormat="1" x14ac:dyDescent="0.2">
      <c r="A5255" s="65"/>
    </row>
    <row r="5256" spans="1:1" s="20" customFormat="1" x14ac:dyDescent="0.2">
      <c r="A5256" s="65"/>
    </row>
    <row r="5257" spans="1:1" s="20" customFormat="1" x14ac:dyDescent="0.2">
      <c r="A5257" s="65"/>
    </row>
    <row r="5258" spans="1:1" s="20" customFormat="1" x14ac:dyDescent="0.2">
      <c r="A5258" s="65"/>
    </row>
    <row r="5259" spans="1:1" s="20" customFormat="1" x14ac:dyDescent="0.2">
      <c r="A5259" s="65"/>
    </row>
    <row r="5260" spans="1:1" s="20" customFormat="1" x14ac:dyDescent="0.2">
      <c r="A5260" s="65"/>
    </row>
    <row r="5261" spans="1:1" s="20" customFormat="1" x14ac:dyDescent="0.2">
      <c r="A5261" s="65"/>
    </row>
    <row r="5262" spans="1:1" s="20" customFormat="1" x14ac:dyDescent="0.2">
      <c r="A5262" s="65"/>
    </row>
    <row r="5263" spans="1:1" s="20" customFormat="1" x14ac:dyDescent="0.2">
      <c r="A5263" s="65"/>
    </row>
    <row r="5264" spans="1:1" s="20" customFormat="1" x14ac:dyDescent="0.2">
      <c r="A5264" s="65"/>
    </row>
    <row r="5265" spans="1:1" s="20" customFormat="1" x14ac:dyDescent="0.2">
      <c r="A5265" s="65"/>
    </row>
    <row r="5266" spans="1:1" s="20" customFormat="1" x14ac:dyDescent="0.2">
      <c r="A5266" s="65"/>
    </row>
    <row r="5267" spans="1:1" s="20" customFormat="1" x14ac:dyDescent="0.2">
      <c r="A5267" s="65"/>
    </row>
    <row r="5268" spans="1:1" s="20" customFormat="1" x14ac:dyDescent="0.2">
      <c r="A5268" s="65"/>
    </row>
    <row r="5269" spans="1:1" s="20" customFormat="1" x14ac:dyDescent="0.2">
      <c r="A5269" s="65"/>
    </row>
    <row r="5270" spans="1:1" s="20" customFormat="1" x14ac:dyDescent="0.2">
      <c r="A5270" s="65"/>
    </row>
    <row r="5271" spans="1:1" s="20" customFormat="1" x14ac:dyDescent="0.2">
      <c r="A5271" s="65"/>
    </row>
    <row r="5272" spans="1:1" s="20" customFormat="1" x14ac:dyDescent="0.2">
      <c r="A5272" s="65"/>
    </row>
    <row r="5273" spans="1:1" s="20" customFormat="1" x14ac:dyDescent="0.2">
      <c r="A5273" s="65"/>
    </row>
    <row r="5274" spans="1:1" s="20" customFormat="1" x14ac:dyDescent="0.2">
      <c r="A5274" s="65"/>
    </row>
    <row r="5275" spans="1:1" s="20" customFormat="1" x14ac:dyDescent="0.2">
      <c r="A5275" s="65"/>
    </row>
    <row r="5276" spans="1:1" s="20" customFormat="1" x14ac:dyDescent="0.2">
      <c r="A5276" s="65"/>
    </row>
    <row r="5277" spans="1:1" s="20" customFormat="1" x14ac:dyDescent="0.2">
      <c r="A5277" s="65"/>
    </row>
    <row r="5278" spans="1:1" s="20" customFormat="1" x14ac:dyDescent="0.2">
      <c r="A5278" s="65"/>
    </row>
    <row r="5279" spans="1:1" s="20" customFormat="1" x14ac:dyDescent="0.2">
      <c r="A5279" s="65"/>
    </row>
    <row r="5280" spans="1:1" s="20" customFormat="1" x14ac:dyDescent="0.2">
      <c r="A5280" s="65"/>
    </row>
    <row r="5281" spans="1:1" s="20" customFormat="1" x14ac:dyDescent="0.2">
      <c r="A5281" s="65"/>
    </row>
    <row r="5282" spans="1:1" s="20" customFormat="1" x14ac:dyDescent="0.2">
      <c r="A5282" s="65"/>
    </row>
    <row r="5283" spans="1:1" s="20" customFormat="1" x14ac:dyDescent="0.2">
      <c r="A5283" s="65"/>
    </row>
    <row r="5284" spans="1:1" s="20" customFormat="1" x14ac:dyDescent="0.2">
      <c r="A5284" s="65"/>
    </row>
    <row r="5285" spans="1:1" s="20" customFormat="1" x14ac:dyDescent="0.2">
      <c r="A5285" s="65"/>
    </row>
    <row r="5286" spans="1:1" s="20" customFormat="1" x14ac:dyDescent="0.2">
      <c r="A5286" s="65"/>
    </row>
    <row r="5287" spans="1:1" s="20" customFormat="1" x14ac:dyDescent="0.2">
      <c r="A5287" s="65"/>
    </row>
    <row r="5288" spans="1:1" s="20" customFormat="1" x14ac:dyDescent="0.2">
      <c r="A5288" s="65"/>
    </row>
    <row r="5289" spans="1:1" s="20" customFormat="1" x14ac:dyDescent="0.2">
      <c r="A5289" s="65"/>
    </row>
    <row r="5290" spans="1:1" s="20" customFormat="1" x14ac:dyDescent="0.2">
      <c r="A5290" s="65"/>
    </row>
    <row r="5291" spans="1:1" s="20" customFormat="1" x14ac:dyDescent="0.2">
      <c r="A5291" s="65"/>
    </row>
    <row r="5292" spans="1:1" s="20" customFormat="1" x14ac:dyDescent="0.2">
      <c r="A5292" s="65"/>
    </row>
    <row r="5293" spans="1:1" s="20" customFormat="1" x14ac:dyDescent="0.2">
      <c r="A5293" s="65"/>
    </row>
    <row r="5294" spans="1:1" s="20" customFormat="1" x14ac:dyDescent="0.2">
      <c r="A5294" s="65"/>
    </row>
    <row r="5295" spans="1:1" s="20" customFormat="1" x14ac:dyDescent="0.2">
      <c r="A5295" s="65"/>
    </row>
    <row r="5296" spans="1:1" s="20" customFormat="1" x14ac:dyDescent="0.2">
      <c r="A5296" s="65"/>
    </row>
    <row r="5297" spans="1:1" s="20" customFormat="1" x14ac:dyDescent="0.2">
      <c r="A5297" s="65"/>
    </row>
    <row r="5298" spans="1:1" s="20" customFormat="1" x14ac:dyDescent="0.2">
      <c r="A5298" s="65"/>
    </row>
    <row r="5299" spans="1:1" s="20" customFormat="1" x14ac:dyDescent="0.2">
      <c r="A5299" s="65"/>
    </row>
    <row r="5300" spans="1:1" s="20" customFormat="1" x14ac:dyDescent="0.2">
      <c r="A5300" s="65"/>
    </row>
    <row r="5301" spans="1:1" s="20" customFormat="1" x14ac:dyDescent="0.2">
      <c r="A5301" s="65"/>
    </row>
    <row r="5302" spans="1:1" s="20" customFormat="1" x14ac:dyDescent="0.2">
      <c r="A5302" s="65"/>
    </row>
    <row r="5303" spans="1:1" s="20" customFormat="1" x14ac:dyDescent="0.2">
      <c r="A5303" s="65"/>
    </row>
    <row r="5304" spans="1:1" s="20" customFormat="1" x14ac:dyDescent="0.2">
      <c r="A5304" s="65"/>
    </row>
    <row r="5305" spans="1:1" s="20" customFormat="1" x14ac:dyDescent="0.2">
      <c r="A5305" s="65"/>
    </row>
    <row r="5306" spans="1:1" s="20" customFormat="1" x14ac:dyDescent="0.2">
      <c r="A5306" s="65"/>
    </row>
    <row r="5307" spans="1:1" s="20" customFormat="1" x14ac:dyDescent="0.2">
      <c r="A5307" s="65"/>
    </row>
    <row r="5308" spans="1:1" s="20" customFormat="1" x14ac:dyDescent="0.2">
      <c r="A5308" s="65"/>
    </row>
    <row r="5309" spans="1:1" s="20" customFormat="1" x14ac:dyDescent="0.2">
      <c r="A5309" s="65"/>
    </row>
    <row r="5310" spans="1:1" s="20" customFormat="1" x14ac:dyDescent="0.2">
      <c r="A5310" s="65"/>
    </row>
    <row r="5311" spans="1:1" s="20" customFormat="1" x14ac:dyDescent="0.2">
      <c r="A5311" s="65"/>
    </row>
    <row r="5312" spans="1:1" s="20" customFormat="1" x14ac:dyDescent="0.2">
      <c r="A5312" s="65"/>
    </row>
    <row r="5313" spans="1:1" s="20" customFormat="1" x14ac:dyDescent="0.2">
      <c r="A5313" s="65"/>
    </row>
    <row r="5314" spans="1:1" s="20" customFormat="1" x14ac:dyDescent="0.2">
      <c r="A5314" s="65"/>
    </row>
    <row r="5315" spans="1:1" s="20" customFormat="1" x14ac:dyDescent="0.2">
      <c r="A5315" s="65"/>
    </row>
    <row r="5316" spans="1:1" s="20" customFormat="1" x14ac:dyDescent="0.2">
      <c r="A5316" s="65"/>
    </row>
    <row r="5317" spans="1:1" s="20" customFormat="1" x14ac:dyDescent="0.2">
      <c r="A5317" s="65"/>
    </row>
    <row r="5318" spans="1:1" s="20" customFormat="1" x14ac:dyDescent="0.2">
      <c r="A5318" s="65"/>
    </row>
    <row r="5319" spans="1:1" s="20" customFormat="1" x14ac:dyDescent="0.2">
      <c r="A5319" s="65"/>
    </row>
    <row r="5320" spans="1:1" s="20" customFormat="1" x14ac:dyDescent="0.2">
      <c r="A5320" s="65"/>
    </row>
    <row r="5321" spans="1:1" s="20" customFormat="1" x14ac:dyDescent="0.2">
      <c r="A5321" s="65"/>
    </row>
    <row r="5322" spans="1:1" s="20" customFormat="1" x14ac:dyDescent="0.2">
      <c r="A5322" s="65"/>
    </row>
    <row r="5323" spans="1:1" s="20" customFormat="1" x14ac:dyDescent="0.2">
      <c r="A5323" s="65"/>
    </row>
    <row r="5324" spans="1:1" s="20" customFormat="1" x14ac:dyDescent="0.2">
      <c r="A5324" s="65"/>
    </row>
    <row r="5325" spans="1:1" s="20" customFormat="1" x14ac:dyDescent="0.2">
      <c r="A5325" s="65"/>
    </row>
    <row r="5326" spans="1:1" s="20" customFormat="1" x14ac:dyDescent="0.2">
      <c r="A5326" s="65"/>
    </row>
    <row r="5327" spans="1:1" s="20" customFormat="1" x14ac:dyDescent="0.2">
      <c r="A5327" s="65"/>
    </row>
    <row r="5328" spans="1:1" s="20" customFormat="1" x14ac:dyDescent="0.2">
      <c r="A5328" s="65"/>
    </row>
    <row r="5329" spans="1:1" s="20" customFormat="1" x14ac:dyDescent="0.2">
      <c r="A5329" s="65"/>
    </row>
    <row r="5330" spans="1:1" s="20" customFormat="1" x14ac:dyDescent="0.2">
      <c r="A5330" s="65"/>
    </row>
    <row r="5331" spans="1:1" s="20" customFormat="1" x14ac:dyDescent="0.2">
      <c r="A5331" s="65"/>
    </row>
    <row r="5332" spans="1:1" s="20" customFormat="1" x14ac:dyDescent="0.2">
      <c r="A5332" s="65"/>
    </row>
    <row r="5333" spans="1:1" s="20" customFormat="1" x14ac:dyDescent="0.2">
      <c r="A5333" s="65"/>
    </row>
    <row r="5334" spans="1:1" s="20" customFormat="1" x14ac:dyDescent="0.2">
      <c r="A5334" s="65"/>
    </row>
    <row r="5335" spans="1:1" s="20" customFormat="1" x14ac:dyDescent="0.2">
      <c r="A5335" s="65"/>
    </row>
    <row r="5336" spans="1:1" s="20" customFormat="1" x14ac:dyDescent="0.2">
      <c r="A5336" s="65"/>
    </row>
    <row r="5337" spans="1:1" s="20" customFormat="1" x14ac:dyDescent="0.2">
      <c r="A5337" s="65"/>
    </row>
    <row r="5338" spans="1:1" s="20" customFormat="1" x14ac:dyDescent="0.2">
      <c r="A5338" s="65"/>
    </row>
    <row r="5339" spans="1:1" s="20" customFormat="1" x14ac:dyDescent="0.2">
      <c r="A5339" s="65"/>
    </row>
    <row r="5340" spans="1:1" s="20" customFormat="1" x14ac:dyDescent="0.2">
      <c r="A5340" s="65"/>
    </row>
    <row r="5341" spans="1:1" s="20" customFormat="1" x14ac:dyDescent="0.2">
      <c r="A5341" s="65"/>
    </row>
    <row r="5342" spans="1:1" s="20" customFormat="1" x14ac:dyDescent="0.2">
      <c r="A5342" s="65"/>
    </row>
    <row r="5343" spans="1:1" s="20" customFormat="1" x14ac:dyDescent="0.2">
      <c r="A5343" s="65"/>
    </row>
    <row r="5344" spans="1:1" s="20" customFormat="1" x14ac:dyDescent="0.2">
      <c r="A5344" s="65"/>
    </row>
    <row r="5345" spans="1:1" s="20" customFormat="1" x14ac:dyDescent="0.2">
      <c r="A5345" s="65"/>
    </row>
    <row r="5346" spans="1:1" s="20" customFormat="1" x14ac:dyDescent="0.2">
      <c r="A5346" s="65"/>
    </row>
    <row r="5347" spans="1:1" s="20" customFormat="1" x14ac:dyDescent="0.2">
      <c r="A5347" s="65"/>
    </row>
    <row r="5348" spans="1:1" s="20" customFormat="1" x14ac:dyDescent="0.2">
      <c r="A5348" s="65"/>
    </row>
    <row r="5349" spans="1:1" s="20" customFormat="1" x14ac:dyDescent="0.2">
      <c r="A5349" s="65"/>
    </row>
    <row r="5350" spans="1:1" s="20" customFormat="1" x14ac:dyDescent="0.2">
      <c r="A5350" s="65"/>
    </row>
    <row r="5351" spans="1:1" s="20" customFormat="1" x14ac:dyDescent="0.2">
      <c r="A5351" s="65"/>
    </row>
    <row r="5352" spans="1:1" s="20" customFormat="1" x14ac:dyDescent="0.2">
      <c r="A5352" s="65"/>
    </row>
    <row r="5353" spans="1:1" s="20" customFormat="1" x14ac:dyDescent="0.2">
      <c r="A5353" s="65"/>
    </row>
    <row r="5354" spans="1:1" s="20" customFormat="1" x14ac:dyDescent="0.2">
      <c r="A5354" s="65"/>
    </row>
    <row r="5355" spans="1:1" s="20" customFormat="1" x14ac:dyDescent="0.2">
      <c r="A5355" s="65"/>
    </row>
    <row r="5356" spans="1:1" s="20" customFormat="1" x14ac:dyDescent="0.2">
      <c r="A5356" s="65"/>
    </row>
    <row r="5357" spans="1:1" s="20" customFormat="1" x14ac:dyDescent="0.2">
      <c r="A5357" s="65"/>
    </row>
    <row r="5358" spans="1:1" s="20" customFormat="1" x14ac:dyDescent="0.2">
      <c r="A5358" s="65"/>
    </row>
    <row r="5359" spans="1:1" s="20" customFormat="1" x14ac:dyDescent="0.2">
      <c r="A5359" s="65"/>
    </row>
    <row r="5360" spans="1:1" s="20" customFormat="1" x14ac:dyDescent="0.2">
      <c r="A5360" s="65"/>
    </row>
    <row r="5361" spans="1:1" s="20" customFormat="1" x14ac:dyDescent="0.2">
      <c r="A5361" s="65"/>
    </row>
    <row r="5362" spans="1:1" s="20" customFormat="1" x14ac:dyDescent="0.2">
      <c r="A5362" s="65"/>
    </row>
    <row r="5363" spans="1:1" s="20" customFormat="1" x14ac:dyDescent="0.2">
      <c r="A5363" s="65"/>
    </row>
    <row r="5364" spans="1:1" s="20" customFormat="1" x14ac:dyDescent="0.2">
      <c r="A5364" s="65"/>
    </row>
    <row r="5365" spans="1:1" s="20" customFormat="1" x14ac:dyDescent="0.2">
      <c r="A5365" s="65"/>
    </row>
    <row r="5366" spans="1:1" s="20" customFormat="1" x14ac:dyDescent="0.2">
      <c r="A5366" s="65"/>
    </row>
    <row r="5367" spans="1:1" s="20" customFormat="1" x14ac:dyDescent="0.2">
      <c r="A5367" s="65"/>
    </row>
    <row r="5368" spans="1:1" s="20" customFormat="1" x14ac:dyDescent="0.2">
      <c r="A5368" s="65"/>
    </row>
    <row r="5369" spans="1:1" s="20" customFormat="1" x14ac:dyDescent="0.2">
      <c r="A5369" s="65"/>
    </row>
    <row r="5370" spans="1:1" s="20" customFormat="1" x14ac:dyDescent="0.2">
      <c r="A5370" s="65"/>
    </row>
    <row r="5371" spans="1:1" s="20" customFormat="1" x14ac:dyDescent="0.2">
      <c r="A5371" s="65"/>
    </row>
    <row r="5372" spans="1:1" s="20" customFormat="1" x14ac:dyDescent="0.2">
      <c r="A5372" s="65"/>
    </row>
    <row r="5373" spans="1:1" s="20" customFormat="1" x14ac:dyDescent="0.2">
      <c r="A5373" s="65"/>
    </row>
    <row r="5374" spans="1:1" s="20" customFormat="1" x14ac:dyDescent="0.2">
      <c r="A5374" s="65"/>
    </row>
    <row r="5375" spans="1:1" s="20" customFormat="1" x14ac:dyDescent="0.2">
      <c r="A5375" s="65"/>
    </row>
    <row r="5376" spans="1:1" s="20" customFormat="1" x14ac:dyDescent="0.2">
      <c r="A5376" s="65"/>
    </row>
    <row r="5377" spans="1:1" s="20" customFormat="1" x14ac:dyDescent="0.2">
      <c r="A5377" s="65"/>
    </row>
    <row r="5378" spans="1:1" s="20" customFormat="1" x14ac:dyDescent="0.2">
      <c r="A5378" s="65"/>
    </row>
    <row r="5379" spans="1:1" s="20" customFormat="1" x14ac:dyDescent="0.2">
      <c r="A5379" s="65"/>
    </row>
    <row r="5380" spans="1:1" s="20" customFormat="1" x14ac:dyDescent="0.2">
      <c r="A5380" s="65"/>
    </row>
    <row r="5381" spans="1:1" s="20" customFormat="1" x14ac:dyDescent="0.2">
      <c r="A5381" s="65"/>
    </row>
    <row r="5382" spans="1:1" s="20" customFormat="1" x14ac:dyDescent="0.2">
      <c r="A5382" s="65"/>
    </row>
    <row r="5383" spans="1:1" s="20" customFormat="1" x14ac:dyDescent="0.2">
      <c r="A5383" s="65"/>
    </row>
    <row r="5384" spans="1:1" s="20" customFormat="1" x14ac:dyDescent="0.2">
      <c r="A5384" s="65"/>
    </row>
    <row r="5385" spans="1:1" s="20" customFormat="1" x14ac:dyDescent="0.2">
      <c r="A5385" s="65"/>
    </row>
    <row r="5386" spans="1:1" s="20" customFormat="1" x14ac:dyDescent="0.2">
      <c r="A5386" s="65"/>
    </row>
    <row r="5387" spans="1:1" s="20" customFormat="1" x14ac:dyDescent="0.2">
      <c r="A5387" s="65"/>
    </row>
    <row r="5388" spans="1:1" s="20" customFormat="1" x14ac:dyDescent="0.2">
      <c r="A5388" s="65"/>
    </row>
    <row r="5389" spans="1:1" s="20" customFormat="1" x14ac:dyDescent="0.2">
      <c r="A5389" s="65"/>
    </row>
    <row r="5390" spans="1:1" s="20" customFormat="1" x14ac:dyDescent="0.2">
      <c r="A5390" s="65"/>
    </row>
    <row r="5391" spans="1:1" s="20" customFormat="1" x14ac:dyDescent="0.2">
      <c r="A5391" s="65"/>
    </row>
    <row r="5392" spans="1:1" s="20" customFormat="1" x14ac:dyDescent="0.2">
      <c r="A5392" s="65"/>
    </row>
    <row r="5393" spans="1:1" s="20" customFormat="1" x14ac:dyDescent="0.2">
      <c r="A5393" s="65"/>
    </row>
    <row r="5394" spans="1:1" s="20" customFormat="1" x14ac:dyDescent="0.2">
      <c r="A5394" s="65"/>
    </row>
    <row r="5395" spans="1:1" s="20" customFormat="1" x14ac:dyDescent="0.2">
      <c r="A5395" s="65"/>
    </row>
    <row r="5396" spans="1:1" s="20" customFormat="1" x14ac:dyDescent="0.2">
      <c r="A5396" s="65"/>
    </row>
    <row r="5397" spans="1:1" s="20" customFormat="1" x14ac:dyDescent="0.2">
      <c r="A5397" s="65"/>
    </row>
    <row r="5398" spans="1:1" s="20" customFormat="1" x14ac:dyDescent="0.2">
      <c r="A5398" s="65"/>
    </row>
    <row r="5399" spans="1:1" s="20" customFormat="1" x14ac:dyDescent="0.2">
      <c r="A5399" s="65"/>
    </row>
    <row r="5400" spans="1:1" s="20" customFormat="1" x14ac:dyDescent="0.2">
      <c r="A5400" s="65"/>
    </row>
    <row r="5401" spans="1:1" s="20" customFormat="1" x14ac:dyDescent="0.2">
      <c r="A5401" s="65"/>
    </row>
    <row r="5402" spans="1:1" s="20" customFormat="1" x14ac:dyDescent="0.2">
      <c r="A5402" s="65"/>
    </row>
    <row r="5403" spans="1:1" s="20" customFormat="1" x14ac:dyDescent="0.2">
      <c r="A5403" s="65"/>
    </row>
    <row r="5404" spans="1:1" s="20" customFormat="1" x14ac:dyDescent="0.2">
      <c r="A5404" s="65"/>
    </row>
    <row r="5405" spans="1:1" s="20" customFormat="1" x14ac:dyDescent="0.2">
      <c r="A5405" s="65"/>
    </row>
    <row r="5406" spans="1:1" s="20" customFormat="1" x14ac:dyDescent="0.2">
      <c r="A5406" s="65"/>
    </row>
    <row r="5407" spans="1:1" s="20" customFormat="1" x14ac:dyDescent="0.2">
      <c r="A5407" s="65"/>
    </row>
    <row r="5408" spans="1:1" s="20" customFormat="1" x14ac:dyDescent="0.2">
      <c r="A5408" s="65"/>
    </row>
    <row r="5409" spans="1:1" s="20" customFormat="1" x14ac:dyDescent="0.2">
      <c r="A5409" s="65"/>
    </row>
    <row r="5410" spans="1:1" s="20" customFormat="1" x14ac:dyDescent="0.2">
      <c r="A5410" s="65"/>
    </row>
    <row r="5411" spans="1:1" s="20" customFormat="1" x14ac:dyDescent="0.2">
      <c r="A5411" s="65"/>
    </row>
    <row r="5412" spans="1:1" s="20" customFormat="1" x14ac:dyDescent="0.2">
      <c r="A5412" s="65"/>
    </row>
    <row r="5413" spans="1:1" s="20" customFormat="1" x14ac:dyDescent="0.2">
      <c r="A5413" s="65"/>
    </row>
    <row r="5414" spans="1:1" s="20" customFormat="1" x14ac:dyDescent="0.2">
      <c r="A5414" s="65"/>
    </row>
    <row r="5415" spans="1:1" s="20" customFormat="1" x14ac:dyDescent="0.2">
      <c r="A5415" s="65"/>
    </row>
    <row r="5416" spans="1:1" s="20" customFormat="1" x14ac:dyDescent="0.2">
      <c r="A5416" s="65"/>
    </row>
    <row r="5417" spans="1:1" s="20" customFormat="1" x14ac:dyDescent="0.2">
      <c r="A5417" s="65"/>
    </row>
    <row r="5418" spans="1:1" s="20" customFormat="1" x14ac:dyDescent="0.2">
      <c r="A5418" s="65"/>
    </row>
    <row r="5419" spans="1:1" s="20" customFormat="1" x14ac:dyDescent="0.2">
      <c r="A5419" s="65"/>
    </row>
    <row r="5420" spans="1:1" s="20" customFormat="1" x14ac:dyDescent="0.2">
      <c r="A5420" s="65"/>
    </row>
    <row r="5421" spans="1:1" s="20" customFormat="1" x14ac:dyDescent="0.2">
      <c r="A5421" s="65"/>
    </row>
    <row r="5422" spans="1:1" s="20" customFormat="1" x14ac:dyDescent="0.2">
      <c r="A5422" s="65"/>
    </row>
    <row r="5423" spans="1:1" s="20" customFormat="1" x14ac:dyDescent="0.2">
      <c r="A5423" s="65"/>
    </row>
    <row r="5424" spans="1:1" s="20" customFormat="1" x14ac:dyDescent="0.2">
      <c r="A5424" s="65"/>
    </row>
    <row r="5425" spans="1:1" s="20" customFormat="1" x14ac:dyDescent="0.2">
      <c r="A5425" s="65"/>
    </row>
    <row r="5426" spans="1:1" s="20" customFormat="1" x14ac:dyDescent="0.2">
      <c r="A5426" s="65"/>
    </row>
    <row r="5427" spans="1:1" s="20" customFormat="1" x14ac:dyDescent="0.2">
      <c r="A5427" s="65"/>
    </row>
    <row r="5428" spans="1:1" s="20" customFormat="1" x14ac:dyDescent="0.2">
      <c r="A5428" s="65"/>
    </row>
    <row r="5429" spans="1:1" s="20" customFormat="1" x14ac:dyDescent="0.2">
      <c r="A5429" s="65"/>
    </row>
    <row r="5430" spans="1:1" s="20" customFormat="1" x14ac:dyDescent="0.2">
      <c r="A5430" s="65"/>
    </row>
    <row r="5431" spans="1:1" s="20" customFormat="1" x14ac:dyDescent="0.2">
      <c r="A5431" s="65"/>
    </row>
    <row r="5432" spans="1:1" s="20" customFormat="1" x14ac:dyDescent="0.2">
      <c r="A5432" s="65"/>
    </row>
    <row r="5433" spans="1:1" s="20" customFormat="1" x14ac:dyDescent="0.2">
      <c r="A5433" s="65"/>
    </row>
    <row r="5434" spans="1:1" s="20" customFormat="1" x14ac:dyDescent="0.2">
      <c r="A5434" s="65"/>
    </row>
    <row r="5435" spans="1:1" s="20" customFormat="1" x14ac:dyDescent="0.2">
      <c r="A5435" s="65"/>
    </row>
    <row r="5436" spans="1:1" s="20" customFormat="1" x14ac:dyDescent="0.2">
      <c r="A5436" s="65"/>
    </row>
    <row r="5437" spans="1:1" s="20" customFormat="1" x14ac:dyDescent="0.2">
      <c r="A5437" s="65"/>
    </row>
    <row r="5438" spans="1:1" s="20" customFormat="1" x14ac:dyDescent="0.2">
      <c r="A5438" s="65"/>
    </row>
    <row r="5439" spans="1:1" s="20" customFormat="1" x14ac:dyDescent="0.2">
      <c r="A5439" s="65"/>
    </row>
    <row r="5440" spans="1:1" s="20" customFormat="1" x14ac:dyDescent="0.2">
      <c r="A5440" s="65"/>
    </row>
    <row r="5441" spans="1:1" s="20" customFormat="1" x14ac:dyDescent="0.2">
      <c r="A5441" s="65"/>
    </row>
    <row r="5442" spans="1:1" s="20" customFormat="1" x14ac:dyDescent="0.2">
      <c r="A5442" s="65"/>
    </row>
    <row r="5443" spans="1:1" s="20" customFormat="1" x14ac:dyDescent="0.2">
      <c r="A5443" s="65"/>
    </row>
    <row r="5444" spans="1:1" s="20" customFormat="1" x14ac:dyDescent="0.2">
      <c r="A5444" s="65"/>
    </row>
    <row r="5445" spans="1:1" s="20" customFormat="1" x14ac:dyDescent="0.2">
      <c r="A5445" s="65"/>
    </row>
    <row r="5446" spans="1:1" s="20" customFormat="1" x14ac:dyDescent="0.2">
      <c r="A5446" s="65"/>
    </row>
    <row r="5447" spans="1:1" s="20" customFormat="1" x14ac:dyDescent="0.2">
      <c r="A5447" s="65"/>
    </row>
    <row r="5448" spans="1:1" s="20" customFormat="1" x14ac:dyDescent="0.2">
      <c r="A5448" s="65"/>
    </row>
    <row r="5449" spans="1:1" s="20" customFormat="1" x14ac:dyDescent="0.2">
      <c r="A5449" s="65"/>
    </row>
    <row r="5450" spans="1:1" s="20" customFormat="1" x14ac:dyDescent="0.2">
      <c r="A5450" s="65"/>
    </row>
    <row r="5451" spans="1:1" s="20" customFormat="1" x14ac:dyDescent="0.2">
      <c r="A5451" s="65"/>
    </row>
    <row r="5452" spans="1:1" s="20" customFormat="1" x14ac:dyDescent="0.2">
      <c r="A5452" s="65"/>
    </row>
    <row r="5453" spans="1:1" s="20" customFormat="1" x14ac:dyDescent="0.2">
      <c r="A5453" s="65"/>
    </row>
    <row r="5454" spans="1:1" s="20" customFormat="1" x14ac:dyDescent="0.2">
      <c r="A5454" s="65"/>
    </row>
    <row r="5455" spans="1:1" s="20" customFormat="1" x14ac:dyDescent="0.2">
      <c r="A5455" s="65"/>
    </row>
    <row r="5456" spans="1:1" s="20" customFormat="1" x14ac:dyDescent="0.2">
      <c r="A5456" s="65"/>
    </row>
    <row r="5457" spans="1:1" s="20" customFormat="1" x14ac:dyDescent="0.2">
      <c r="A5457" s="65"/>
    </row>
    <row r="5458" spans="1:1" s="20" customFormat="1" x14ac:dyDescent="0.2">
      <c r="A5458" s="65"/>
    </row>
    <row r="5459" spans="1:1" s="20" customFormat="1" x14ac:dyDescent="0.2">
      <c r="A5459" s="65"/>
    </row>
    <row r="5460" spans="1:1" s="20" customFormat="1" x14ac:dyDescent="0.2">
      <c r="A5460" s="65"/>
    </row>
    <row r="5461" spans="1:1" s="20" customFormat="1" x14ac:dyDescent="0.2">
      <c r="A5461" s="65"/>
    </row>
    <row r="5462" spans="1:1" s="20" customFormat="1" x14ac:dyDescent="0.2">
      <c r="A5462" s="65"/>
    </row>
    <row r="5463" spans="1:1" s="20" customFormat="1" x14ac:dyDescent="0.2">
      <c r="A5463" s="65"/>
    </row>
    <row r="5464" spans="1:1" s="20" customFormat="1" x14ac:dyDescent="0.2">
      <c r="A5464" s="65"/>
    </row>
    <row r="5465" spans="1:1" s="20" customFormat="1" x14ac:dyDescent="0.2">
      <c r="A5465" s="65"/>
    </row>
    <row r="5466" spans="1:1" s="20" customFormat="1" x14ac:dyDescent="0.2">
      <c r="A5466" s="65"/>
    </row>
    <row r="5467" spans="1:1" s="20" customFormat="1" x14ac:dyDescent="0.2">
      <c r="A5467" s="65"/>
    </row>
    <row r="5468" spans="1:1" s="20" customFormat="1" x14ac:dyDescent="0.2">
      <c r="A5468" s="65"/>
    </row>
    <row r="5469" spans="1:1" s="20" customFormat="1" x14ac:dyDescent="0.2">
      <c r="A5469" s="65"/>
    </row>
    <row r="5470" spans="1:1" s="20" customFormat="1" x14ac:dyDescent="0.2">
      <c r="A5470" s="65"/>
    </row>
    <row r="5471" spans="1:1" s="20" customFormat="1" x14ac:dyDescent="0.2">
      <c r="A5471" s="65"/>
    </row>
    <row r="5472" spans="1:1" s="20" customFormat="1" x14ac:dyDescent="0.2">
      <c r="A5472" s="65"/>
    </row>
    <row r="5473" spans="1:1" s="20" customFormat="1" x14ac:dyDescent="0.2">
      <c r="A5473" s="65"/>
    </row>
    <row r="5474" spans="1:1" s="20" customFormat="1" x14ac:dyDescent="0.2">
      <c r="A5474" s="65"/>
    </row>
    <row r="5475" spans="1:1" s="20" customFormat="1" x14ac:dyDescent="0.2">
      <c r="A5475" s="65"/>
    </row>
    <row r="5476" spans="1:1" s="20" customFormat="1" x14ac:dyDescent="0.2">
      <c r="A5476" s="65"/>
    </row>
    <row r="5477" spans="1:1" s="20" customFormat="1" x14ac:dyDescent="0.2">
      <c r="A5477" s="65"/>
    </row>
    <row r="5478" spans="1:1" s="20" customFormat="1" x14ac:dyDescent="0.2">
      <c r="A5478" s="65"/>
    </row>
    <row r="5479" spans="1:1" s="20" customFormat="1" x14ac:dyDescent="0.2">
      <c r="A5479" s="65"/>
    </row>
    <row r="5480" spans="1:1" s="20" customFormat="1" x14ac:dyDescent="0.2">
      <c r="A5480" s="65"/>
    </row>
    <row r="5481" spans="1:1" s="20" customFormat="1" x14ac:dyDescent="0.2">
      <c r="A5481" s="65"/>
    </row>
    <row r="5482" spans="1:1" s="20" customFormat="1" x14ac:dyDescent="0.2">
      <c r="A5482" s="65"/>
    </row>
    <row r="5483" spans="1:1" s="20" customFormat="1" x14ac:dyDescent="0.2">
      <c r="A5483" s="65"/>
    </row>
    <row r="5484" spans="1:1" s="20" customFormat="1" x14ac:dyDescent="0.2">
      <c r="A5484" s="65"/>
    </row>
    <row r="5485" spans="1:1" s="20" customFormat="1" x14ac:dyDescent="0.2">
      <c r="A5485" s="65"/>
    </row>
    <row r="5486" spans="1:1" s="20" customFormat="1" x14ac:dyDescent="0.2">
      <c r="A5486" s="65"/>
    </row>
    <row r="5487" spans="1:1" s="20" customFormat="1" x14ac:dyDescent="0.2">
      <c r="A5487" s="65"/>
    </row>
    <row r="5488" spans="1:1" s="20" customFormat="1" x14ac:dyDescent="0.2">
      <c r="A5488" s="65"/>
    </row>
    <row r="5489" spans="1:1" s="20" customFormat="1" x14ac:dyDescent="0.2">
      <c r="A5489" s="65"/>
    </row>
    <row r="5490" spans="1:1" s="20" customFormat="1" x14ac:dyDescent="0.2">
      <c r="A5490" s="65"/>
    </row>
    <row r="5491" spans="1:1" s="20" customFormat="1" x14ac:dyDescent="0.2">
      <c r="A5491" s="65"/>
    </row>
    <row r="5492" spans="1:1" s="20" customFormat="1" x14ac:dyDescent="0.2">
      <c r="A5492" s="65"/>
    </row>
    <row r="5493" spans="1:1" s="20" customFormat="1" x14ac:dyDescent="0.2">
      <c r="A5493" s="65"/>
    </row>
    <row r="5494" spans="1:1" s="20" customFormat="1" x14ac:dyDescent="0.2">
      <c r="A5494" s="65"/>
    </row>
    <row r="5495" spans="1:1" s="20" customFormat="1" x14ac:dyDescent="0.2">
      <c r="A5495" s="65"/>
    </row>
    <row r="5496" spans="1:1" s="20" customFormat="1" x14ac:dyDescent="0.2">
      <c r="A5496" s="65"/>
    </row>
    <row r="5497" spans="1:1" s="20" customFormat="1" x14ac:dyDescent="0.2">
      <c r="A5497" s="65"/>
    </row>
    <row r="5498" spans="1:1" s="20" customFormat="1" x14ac:dyDescent="0.2">
      <c r="A5498" s="65"/>
    </row>
    <row r="5499" spans="1:1" s="20" customFormat="1" x14ac:dyDescent="0.2">
      <c r="A5499" s="65"/>
    </row>
    <row r="5500" spans="1:1" s="20" customFormat="1" x14ac:dyDescent="0.2">
      <c r="A5500" s="65"/>
    </row>
    <row r="5501" spans="1:1" s="20" customFormat="1" x14ac:dyDescent="0.2">
      <c r="A5501" s="65"/>
    </row>
    <row r="5502" spans="1:1" s="20" customFormat="1" x14ac:dyDescent="0.2">
      <c r="A5502" s="65"/>
    </row>
    <row r="5503" spans="1:1" s="20" customFormat="1" x14ac:dyDescent="0.2">
      <c r="A5503" s="65"/>
    </row>
    <row r="5504" spans="1:1" s="20" customFormat="1" x14ac:dyDescent="0.2">
      <c r="A5504" s="65"/>
    </row>
    <row r="5505" spans="1:1" s="20" customFormat="1" x14ac:dyDescent="0.2">
      <c r="A5505" s="65"/>
    </row>
    <row r="5506" spans="1:1" s="20" customFormat="1" x14ac:dyDescent="0.2">
      <c r="A5506" s="65"/>
    </row>
    <row r="5507" spans="1:1" s="20" customFormat="1" x14ac:dyDescent="0.2">
      <c r="A5507" s="65"/>
    </row>
    <row r="5508" spans="1:1" s="20" customFormat="1" x14ac:dyDescent="0.2">
      <c r="A5508" s="65"/>
    </row>
    <row r="5509" spans="1:1" s="20" customFormat="1" x14ac:dyDescent="0.2">
      <c r="A5509" s="65"/>
    </row>
    <row r="5510" spans="1:1" s="20" customFormat="1" x14ac:dyDescent="0.2">
      <c r="A5510" s="65"/>
    </row>
    <row r="5511" spans="1:1" s="20" customFormat="1" x14ac:dyDescent="0.2">
      <c r="A5511" s="65"/>
    </row>
    <row r="5512" spans="1:1" s="20" customFormat="1" x14ac:dyDescent="0.2">
      <c r="A5512" s="65"/>
    </row>
    <row r="5513" spans="1:1" s="20" customFormat="1" x14ac:dyDescent="0.2">
      <c r="A5513" s="65"/>
    </row>
    <row r="5514" spans="1:1" s="20" customFormat="1" x14ac:dyDescent="0.2">
      <c r="A5514" s="65"/>
    </row>
    <row r="5515" spans="1:1" s="20" customFormat="1" x14ac:dyDescent="0.2">
      <c r="A5515" s="65"/>
    </row>
    <row r="5516" spans="1:1" s="20" customFormat="1" x14ac:dyDescent="0.2">
      <c r="A5516" s="65"/>
    </row>
    <row r="5517" spans="1:1" s="20" customFormat="1" x14ac:dyDescent="0.2">
      <c r="A5517" s="65"/>
    </row>
    <row r="5518" spans="1:1" s="20" customFormat="1" x14ac:dyDescent="0.2">
      <c r="A5518" s="65"/>
    </row>
    <row r="5519" spans="1:1" s="20" customFormat="1" x14ac:dyDescent="0.2">
      <c r="A5519" s="65"/>
    </row>
    <row r="5520" spans="1:1" s="20" customFormat="1" x14ac:dyDescent="0.2">
      <c r="A5520" s="65"/>
    </row>
    <row r="5521" spans="1:1" s="20" customFormat="1" x14ac:dyDescent="0.2">
      <c r="A5521" s="65"/>
    </row>
    <row r="5522" spans="1:1" s="20" customFormat="1" x14ac:dyDescent="0.2">
      <c r="A5522" s="65"/>
    </row>
    <row r="5523" spans="1:1" s="20" customFormat="1" x14ac:dyDescent="0.2">
      <c r="A5523" s="65"/>
    </row>
    <row r="5524" spans="1:1" s="20" customFormat="1" x14ac:dyDescent="0.2">
      <c r="A5524" s="65"/>
    </row>
    <row r="5525" spans="1:1" s="20" customFormat="1" x14ac:dyDescent="0.2">
      <c r="A5525" s="65"/>
    </row>
    <row r="5526" spans="1:1" s="20" customFormat="1" x14ac:dyDescent="0.2">
      <c r="A5526" s="65"/>
    </row>
    <row r="5527" spans="1:1" s="20" customFormat="1" x14ac:dyDescent="0.2">
      <c r="A5527" s="65"/>
    </row>
    <row r="5528" spans="1:1" s="20" customFormat="1" x14ac:dyDescent="0.2">
      <c r="A5528" s="65"/>
    </row>
    <row r="5529" spans="1:1" s="20" customFormat="1" x14ac:dyDescent="0.2">
      <c r="A5529" s="65"/>
    </row>
    <row r="5530" spans="1:1" s="20" customFormat="1" x14ac:dyDescent="0.2">
      <c r="A5530" s="65"/>
    </row>
    <row r="5531" spans="1:1" s="20" customFormat="1" x14ac:dyDescent="0.2">
      <c r="A5531" s="65"/>
    </row>
    <row r="5532" spans="1:1" s="20" customFormat="1" x14ac:dyDescent="0.2">
      <c r="A5532" s="65"/>
    </row>
    <row r="5533" spans="1:1" s="20" customFormat="1" x14ac:dyDescent="0.2">
      <c r="A5533" s="65"/>
    </row>
    <row r="5534" spans="1:1" s="20" customFormat="1" x14ac:dyDescent="0.2">
      <c r="A5534" s="65"/>
    </row>
    <row r="5535" spans="1:1" s="20" customFormat="1" x14ac:dyDescent="0.2">
      <c r="A5535" s="65"/>
    </row>
    <row r="5536" spans="1:1" s="20" customFormat="1" x14ac:dyDescent="0.2">
      <c r="A5536" s="65"/>
    </row>
    <row r="5537" spans="1:1" s="20" customFormat="1" x14ac:dyDescent="0.2">
      <c r="A5537" s="65"/>
    </row>
    <row r="5538" spans="1:1" s="20" customFormat="1" x14ac:dyDescent="0.2">
      <c r="A5538" s="65"/>
    </row>
    <row r="5539" spans="1:1" s="20" customFormat="1" x14ac:dyDescent="0.2">
      <c r="A5539" s="65"/>
    </row>
    <row r="5540" spans="1:1" s="20" customFormat="1" x14ac:dyDescent="0.2">
      <c r="A5540" s="65"/>
    </row>
    <row r="5541" spans="1:1" s="20" customFormat="1" x14ac:dyDescent="0.2">
      <c r="A5541" s="65"/>
    </row>
    <row r="5542" spans="1:1" s="20" customFormat="1" x14ac:dyDescent="0.2">
      <c r="A5542" s="65"/>
    </row>
    <row r="5543" spans="1:1" s="20" customFormat="1" x14ac:dyDescent="0.2">
      <c r="A5543" s="65"/>
    </row>
    <row r="5544" spans="1:1" s="20" customFormat="1" x14ac:dyDescent="0.2">
      <c r="A5544" s="65"/>
    </row>
    <row r="5545" spans="1:1" s="20" customFormat="1" x14ac:dyDescent="0.2">
      <c r="A5545" s="65"/>
    </row>
    <row r="5546" spans="1:1" s="20" customFormat="1" x14ac:dyDescent="0.2">
      <c r="A5546" s="65"/>
    </row>
    <row r="5547" spans="1:1" s="20" customFormat="1" x14ac:dyDescent="0.2">
      <c r="A5547" s="65"/>
    </row>
    <row r="5548" spans="1:1" s="20" customFormat="1" x14ac:dyDescent="0.2">
      <c r="A5548" s="65"/>
    </row>
    <row r="5549" spans="1:1" s="20" customFormat="1" x14ac:dyDescent="0.2">
      <c r="A5549" s="65"/>
    </row>
    <row r="5550" spans="1:1" s="20" customFormat="1" x14ac:dyDescent="0.2">
      <c r="A5550" s="65"/>
    </row>
    <row r="5551" spans="1:1" s="20" customFormat="1" x14ac:dyDescent="0.2">
      <c r="A5551" s="65"/>
    </row>
    <row r="5552" spans="1:1" s="20" customFormat="1" x14ac:dyDescent="0.2">
      <c r="A5552" s="65"/>
    </row>
    <row r="5553" spans="1:1" s="20" customFormat="1" x14ac:dyDescent="0.2">
      <c r="A5553" s="65"/>
    </row>
    <row r="5554" spans="1:1" s="20" customFormat="1" x14ac:dyDescent="0.2">
      <c r="A5554" s="65"/>
    </row>
    <row r="5555" spans="1:1" s="20" customFormat="1" x14ac:dyDescent="0.2">
      <c r="A5555" s="65"/>
    </row>
    <row r="5556" spans="1:1" s="20" customFormat="1" x14ac:dyDescent="0.2">
      <c r="A5556" s="65"/>
    </row>
    <row r="5557" spans="1:1" s="20" customFormat="1" x14ac:dyDescent="0.2">
      <c r="A5557" s="65"/>
    </row>
    <row r="5558" spans="1:1" s="20" customFormat="1" x14ac:dyDescent="0.2">
      <c r="A5558" s="65"/>
    </row>
    <row r="5559" spans="1:1" s="20" customFormat="1" x14ac:dyDescent="0.2">
      <c r="A5559" s="65"/>
    </row>
    <row r="5560" spans="1:1" s="20" customFormat="1" x14ac:dyDescent="0.2">
      <c r="A5560" s="65"/>
    </row>
    <row r="5561" spans="1:1" s="20" customFormat="1" x14ac:dyDescent="0.2">
      <c r="A5561" s="65"/>
    </row>
    <row r="5562" spans="1:1" s="20" customFormat="1" x14ac:dyDescent="0.2">
      <c r="A5562" s="65"/>
    </row>
    <row r="5563" spans="1:1" s="20" customFormat="1" x14ac:dyDescent="0.2">
      <c r="A5563" s="65"/>
    </row>
    <row r="5564" spans="1:1" s="20" customFormat="1" x14ac:dyDescent="0.2">
      <c r="A5564" s="65"/>
    </row>
    <row r="5565" spans="1:1" s="20" customFormat="1" x14ac:dyDescent="0.2">
      <c r="A5565" s="65"/>
    </row>
    <row r="5566" spans="1:1" s="20" customFormat="1" x14ac:dyDescent="0.2">
      <c r="A5566" s="65"/>
    </row>
    <row r="5567" spans="1:1" s="20" customFormat="1" x14ac:dyDescent="0.2">
      <c r="A5567" s="65"/>
    </row>
    <row r="5568" spans="1:1" s="20" customFormat="1" x14ac:dyDescent="0.2">
      <c r="A5568" s="65"/>
    </row>
    <row r="5569" spans="1:1" s="20" customFormat="1" x14ac:dyDescent="0.2">
      <c r="A5569" s="65"/>
    </row>
    <row r="5570" spans="1:1" s="20" customFormat="1" x14ac:dyDescent="0.2">
      <c r="A5570" s="65"/>
    </row>
    <row r="5571" spans="1:1" s="20" customFormat="1" x14ac:dyDescent="0.2">
      <c r="A5571" s="65"/>
    </row>
    <row r="5572" spans="1:1" s="20" customFormat="1" x14ac:dyDescent="0.2">
      <c r="A5572" s="65"/>
    </row>
    <row r="5573" spans="1:1" s="20" customFormat="1" x14ac:dyDescent="0.2">
      <c r="A5573" s="65"/>
    </row>
    <row r="5574" spans="1:1" s="20" customFormat="1" x14ac:dyDescent="0.2">
      <c r="A5574" s="65"/>
    </row>
    <row r="5575" spans="1:1" s="20" customFormat="1" x14ac:dyDescent="0.2">
      <c r="A5575" s="65"/>
    </row>
    <row r="5576" spans="1:1" s="20" customFormat="1" x14ac:dyDescent="0.2">
      <c r="A5576" s="65"/>
    </row>
    <row r="5577" spans="1:1" s="20" customFormat="1" x14ac:dyDescent="0.2">
      <c r="A5577" s="65"/>
    </row>
    <row r="5578" spans="1:1" s="20" customFormat="1" x14ac:dyDescent="0.2">
      <c r="A5578" s="65"/>
    </row>
    <row r="5579" spans="1:1" s="20" customFormat="1" x14ac:dyDescent="0.2">
      <c r="A5579" s="65"/>
    </row>
    <row r="5580" spans="1:1" s="20" customFormat="1" x14ac:dyDescent="0.2">
      <c r="A5580" s="65"/>
    </row>
    <row r="5581" spans="1:1" s="20" customFormat="1" x14ac:dyDescent="0.2">
      <c r="A5581" s="65"/>
    </row>
    <row r="5582" spans="1:1" s="20" customFormat="1" x14ac:dyDescent="0.2">
      <c r="A5582" s="65"/>
    </row>
    <row r="5583" spans="1:1" s="20" customFormat="1" x14ac:dyDescent="0.2">
      <c r="A5583" s="65"/>
    </row>
    <row r="5584" spans="1:1" s="20" customFormat="1" x14ac:dyDescent="0.2">
      <c r="A5584" s="65"/>
    </row>
    <row r="5585" spans="1:1" s="20" customFormat="1" x14ac:dyDescent="0.2">
      <c r="A5585" s="65"/>
    </row>
    <row r="5586" spans="1:1" s="20" customFormat="1" x14ac:dyDescent="0.2">
      <c r="A5586" s="65"/>
    </row>
    <row r="5587" spans="1:1" s="20" customFormat="1" x14ac:dyDescent="0.2">
      <c r="A5587" s="65"/>
    </row>
    <row r="5588" spans="1:1" s="20" customFormat="1" x14ac:dyDescent="0.2">
      <c r="A5588" s="65"/>
    </row>
    <row r="5589" spans="1:1" s="20" customFormat="1" x14ac:dyDescent="0.2">
      <c r="A5589" s="65"/>
    </row>
    <row r="5590" spans="1:1" s="20" customFormat="1" x14ac:dyDescent="0.2">
      <c r="A5590" s="65"/>
    </row>
    <row r="5591" spans="1:1" s="20" customFormat="1" x14ac:dyDescent="0.2">
      <c r="A5591" s="65"/>
    </row>
    <row r="5592" spans="1:1" s="20" customFormat="1" x14ac:dyDescent="0.2">
      <c r="A5592" s="65"/>
    </row>
    <row r="5593" spans="1:1" s="20" customFormat="1" x14ac:dyDescent="0.2">
      <c r="A5593" s="65"/>
    </row>
    <row r="5594" spans="1:1" s="20" customFormat="1" x14ac:dyDescent="0.2">
      <c r="A5594" s="65"/>
    </row>
    <row r="5595" spans="1:1" s="20" customFormat="1" x14ac:dyDescent="0.2">
      <c r="A5595" s="65"/>
    </row>
    <row r="5596" spans="1:1" s="20" customFormat="1" x14ac:dyDescent="0.2">
      <c r="A5596" s="65"/>
    </row>
    <row r="5597" spans="1:1" s="20" customFormat="1" x14ac:dyDescent="0.2">
      <c r="A5597" s="65"/>
    </row>
    <row r="5598" spans="1:1" s="20" customFormat="1" x14ac:dyDescent="0.2">
      <c r="A5598" s="65"/>
    </row>
    <row r="5599" spans="1:1" s="20" customFormat="1" x14ac:dyDescent="0.2">
      <c r="A5599" s="65"/>
    </row>
    <row r="5600" spans="1:1" s="20" customFormat="1" x14ac:dyDescent="0.2">
      <c r="A5600" s="65"/>
    </row>
    <row r="5601" spans="1:1" s="20" customFormat="1" x14ac:dyDescent="0.2">
      <c r="A5601" s="65"/>
    </row>
    <row r="5602" spans="1:1" s="20" customFormat="1" x14ac:dyDescent="0.2">
      <c r="A5602" s="65"/>
    </row>
    <row r="5603" spans="1:1" s="20" customFormat="1" x14ac:dyDescent="0.2">
      <c r="A5603" s="65"/>
    </row>
    <row r="5604" spans="1:1" s="20" customFormat="1" x14ac:dyDescent="0.2">
      <c r="A5604" s="65"/>
    </row>
    <row r="5605" spans="1:1" s="20" customFormat="1" x14ac:dyDescent="0.2">
      <c r="A5605" s="65"/>
    </row>
    <row r="5606" spans="1:1" s="20" customFormat="1" x14ac:dyDescent="0.2">
      <c r="A5606" s="65"/>
    </row>
    <row r="5607" spans="1:1" s="20" customFormat="1" x14ac:dyDescent="0.2">
      <c r="A5607" s="65"/>
    </row>
    <row r="5608" spans="1:1" s="20" customFormat="1" x14ac:dyDescent="0.2">
      <c r="A5608" s="65"/>
    </row>
    <row r="5609" spans="1:1" s="20" customFormat="1" x14ac:dyDescent="0.2">
      <c r="A5609" s="65"/>
    </row>
    <row r="5610" spans="1:1" s="20" customFormat="1" x14ac:dyDescent="0.2">
      <c r="A5610" s="65"/>
    </row>
    <row r="5611" spans="1:1" s="20" customFormat="1" x14ac:dyDescent="0.2">
      <c r="A5611" s="65"/>
    </row>
    <row r="5612" spans="1:1" s="20" customFormat="1" x14ac:dyDescent="0.2">
      <c r="A5612" s="65"/>
    </row>
    <row r="5613" spans="1:1" s="20" customFormat="1" x14ac:dyDescent="0.2">
      <c r="A5613" s="65"/>
    </row>
    <row r="5614" spans="1:1" s="20" customFormat="1" x14ac:dyDescent="0.2">
      <c r="A5614" s="65"/>
    </row>
    <row r="5615" spans="1:1" s="20" customFormat="1" x14ac:dyDescent="0.2">
      <c r="A5615" s="65"/>
    </row>
    <row r="5616" spans="1:1" s="20" customFormat="1" x14ac:dyDescent="0.2">
      <c r="A5616" s="65"/>
    </row>
    <row r="5617" spans="1:1" s="20" customFormat="1" x14ac:dyDescent="0.2">
      <c r="A5617" s="65"/>
    </row>
    <row r="5618" spans="1:1" s="20" customFormat="1" x14ac:dyDescent="0.2">
      <c r="A5618" s="65"/>
    </row>
    <row r="5619" spans="1:1" s="20" customFormat="1" x14ac:dyDescent="0.2">
      <c r="A5619" s="65"/>
    </row>
    <row r="5620" spans="1:1" s="20" customFormat="1" x14ac:dyDescent="0.2">
      <c r="A5620" s="65"/>
    </row>
    <row r="5621" spans="1:1" s="20" customFormat="1" x14ac:dyDescent="0.2">
      <c r="A5621" s="65"/>
    </row>
    <row r="5622" spans="1:1" s="20" customFormat="1" x14ac:dyDescent="0.2">
      <c r="A5622" s="65"/>
    </row>
    <row r="5623" spans="1:1" s="20" customFormat="1" x14ac:dyDescent="0.2">
      <c r="A5623" s="65"/>
    </row>
    <row r="5624" spans="1:1" s="20" customFormat="1" x14ac:dyDescent="0.2">
      <c r="A5624" s="65"/>
    </row>
    <row r="5625" spans="1:1" s="20" customFormat="1" x14ac:dyDescent="0.2">
      <c r="A5625" s="65"/>
    </row>
    <row r="5626" spans="1:1" s="20" customFormat="1" x14ac:dyDescent="0.2">
      <c r="A5626" s="65"/>
    </row>
    <row r="5627" spans="1:1" s="20" customFormat="1" x14ac:dyDescent="0.2">
      <c r="A5627" s="65"/>
    </row>
    <row r="5628" spans="1:1" s="20" customFormat="1" x14ac:dyDescent="0.2">
      <c r="A5628" s="65"/>
    </row>
    <row r="5629" spans="1:1" s="20" customFormat="1" x14ac:dyDescent="0.2">
      <c r="A5629" s="65"/>
    </row>
    <row r="5630" spans="1:1" s="20" customFormat="1" x14ac:dyDescent="0.2">
      <c r="A5630" s="65"/>
    </row>
    <row r="5631" spans="1:1" s="20" customFormat="1" x14ac:dyDescent="0.2">
      <c r="A5631" s="65"/>
    </row>
    <row r="5632" spans="1:1" s="20" customFormat="1" x14ac:dyDescent="0.2">
      <c r="A5632" s="65"/>
    </row>
    <row r="5633" spans="1:1" s="20" customFormat="1" x14ac:dyDescent="0.2">
      <c r="A5633" s="65"/>
    </row>
    <row r="5634" spans="1:1" s="20" customFormat="1" x14ac:dyDescent="0.2">
      <c r="A5634" s="65"/>
    </row>
    <row r="5635" spans="1:1" s="20" customFormat="1" x14ac:dyDescent="0.2">
      <c r="A5635" s="65"/>
    </row>
    <row r="5636" spans="1:1" s="20" customFormat="1" x14ac:dyDescent="0.2">
      <c r="A5636" s="65"/>
    </row>
    <row r="5637" spans="1:1" s="20" customFormat="1" x14ac:dyDescent="0.2">
      <c r="A5637" s="65"/>
    </row>
    <row r="5638" spans="1:1" s="20" customFormat="1" x14ac:dyDescent="0.2">
      <c r="A5638" s="65"/>
    </row>
    <row r="5639" spans="1:1" s="20" customFormat="1" x14ac:dyDescent="0.2">
      <c r="A5639" s="65"/>
    </row>
    <row r="5640" spans="1:1" s="20" customFormat="1" x14ac:dyDescent="0.2">
      <c r="A5640" s="65"/>
    </row>
    <row r="5641" spans="1:1" s="20" customFormat="1" x14ac:dyDescent="0.2">
      <c r="A5641" s="65"/>
    </row>
    <row r="5642" spans="1:1" s="20" customFormat="1" x14ac:dyDescent="0.2">
      <c r="A5642" s="65"/>
    </row>
    <row r="5643" spans="1:1" s="20" customFormat="1" x14ac:dyDescent="0.2">
      <c r="A5643" s="65"/>
    </row>
    <row r="5644" spans="1:1" s="20" customFormat="1" x14ac:dyDescent="0.2">
      <c r="A5644" s="65"/>
    </row>
    <row r="5645" spans="1:1" s="20" customFormat="1" x14ac:dyDescent="0.2">
      <c r="A5645" s="65"/>
    </row>
    <row r="5646" spans="1:1" s="20" customFormat="1" x14ac:dyDescent="0.2">
      <c r="A5646" s="65"/>
    </row>
    <row r="5647" spans="1:1" s="20" customFormat="1" x14ac:dyDescent="0.2">
      <c r="A5647" s="65"/>
    </row>
    <row r="5648" spans="1:1" s="20" customFormat="1" x14ac:dyDescent="0.2">
      <c r="A5648" s="65"/>
    </row>
    <row r="5649" spans="1:1" s="20" customFormat="1" x14ac:dyDescent="0.2">
      <c r="A5649" s="65"/>
    </row>
    <row r="5650" spans="1:1" s="20" customFormat="1" x14ac:dyDescent="0.2">
      <c r="A5650" s="65"/>
    </row>
    <row r="5651" spans="1:1" s="20" customFormat="1" x14ac:dyDescent="0.2">
      <c r="A5651" s="65"/>
    </row>
    <row r="5652" spans="1:1" s="20" customFormat="1" x14ac:dyDescent="0.2">
      <c r="A5652" s="65"/>
    </row>
    <row r="5653" spans="1:1" s="20" customFormat="1" x14ac:dyDescent="0.2">
      <c r="A5653" s="65"/>
    </row>
    <row r="5654" spans="1:1" s="20" customFormat="1" x14ac:dyDescent="0.2">
      <c r="A5654" s="65"/>
    </row>
    <row r="5655" spans="1:1" s="20" customFormat="1" x14ac:dyDescent="0.2">
      <c r="A5655" s="65"/>
    </row>
    <row r="5656" spans="1:1" s="20" customFormat="1" x14ac:dyDescent="0.2">
      <c r="A5656" s="65"/>
    </row>
    <row r="5657" spans="1:1" s="20" customFormat="1" x14ac:dyDescent="0.2">
      <c r="A5657" s="65"/>
    </row>
    <row r="5658" spans="1:1" s="20" customFormat="1" x14ac:dyDescent="0.2">
      <c r="A5658" s="65"/>
    </row>
    <row r="5659" spans="1:1" s="20" customFormat="1" x14ac:dyDescent="0.2">
      <c r="A5659" s="65"/>
    </row>
    <row r="5660" spans="1:1" s="20" customFormat="1" x14ac:dyDescent="0.2">
      <c r="A5660" s="65"/>
    </row>
    <row r="5661" spans="1:1" s="20" customFormat="1" x14ac:dyDescent="0.2">
      <c r="A5661" s="65"/>
    </row>
    <row r="5662" spans="1:1" s="20" customFormat="1" x14ac:dyDescent="0.2">
      <c r="A5662" s="65"/>
    </row>
    <row r="5663" spans="1:1" s="20" customFormat="1" x14ac:dyDescent="0.2">
      <c r="A5663" s="65"/>
    </row>
    <row r="5664" spans="1:1" s="20" customFormat="1" x14ac:dyDescent="0.2">
      <c r="A5664" s="65"/>
    </row>
    <row r="5665" spans="1:1" s="20" customFormat="1" x14ac:dyDescent="0.2">
      <c r="A5665" s="65"/>
    </row>
    <row r="5666" spans="1:1" s="20" customFormat="1" x14ac:dyDescent="0.2">
      <c r="A5666" s="65"/>
    </row>
    <row r="5667" spans="1:1" s="20" customFormat="1" x14ac:dyDescent="0.2">
      <c r="A5667" s="65"/>
    </row>
    <row r="5668" spans="1:1" s="20" customFormat="1" x14ac:dyDescent="0.2">
      <c r="A5668" s="65"/>
    </row>
    <row r="5669" spans="1:1" s="20" customFormat="1" x14ac:dyDescent="0.2">
      <c r="A5669" s="65"/>
    </row>
    <row r="5670" spans="1:1" s="20" customFormat="1" x14ac:dyDescent="0.2">
      <c r="A5670" s="65"/>
    </row>
    <row r="5671" spans="1:1" s="20" customFormat="1" x14ac:dyDescent="0.2">
      <c r="A5671" s="65"/>
    </row>
    <row r="5672" spans="1:1" s="20" customFormat="1" x14ac:dyDescent="0.2">
      <c r="A5672" s="65"/>
    </row>
    <row r="5673" spans="1:1" s="20" customFormat="1" x14ac:dyDescent="0.2">
      <c r="A5673" s="65"/>
    </row>
    <row r="5674" spans="1:1" s="20" customFormat="1" x14ac:dyDescent="0.2">
      <c r="A5674" s="65"/>
    </row>
    <row r="5675" spans="1:1" s="20" customFormat="1" x14ac:dyDescent="0.2">
      <c r="A5675" s="65"/>
    </row>
    <row r="5676" spans="1:1" s="20" customFormat="1" x14ac:dyDescent="0.2">
      <c r="A5676" s="65"/>
    </row>
    <row r="5677" spans="1:1" s="20" customFormat="1" x14ac:dyDescent="0.2">
      <c r="A5677" s="65"/>
    </row>
    <row r="5678" spans="1:1" s="20" customFormat="1" x14ac:dyDescent="0.2">
      <c r="A5678" s="65"/>
    </row>
    <row r="5679" spans="1:1" s="20" customFormat="1" x14ac:dyDescent="0.2">
      <c r="A5679" s="65"/>
    </row>
    <row r="5680" spans="1:1" s="20" customFormat="1" x14ac:dyDescent="0.2">
      <c r="A5680" s="65"/>
    </row>
    <row r="5681" spans="1:1" s="20" customFormat="1" x14ac:dyDescent="0.2">
      <c r="A5681" s="65"/>
    </row>
    <row r="5682" spans="1:1" s="20" customFormat="1" x14ac:dyDescent="0.2">
      <c r="A5682" s="65"/>
    </row>
    <row r="5683" spans="1:1" s="20" customFormat="1" x14ac:dyDescent="0.2">
      <c r="A5683" s="65"/>
    </row>
    <row r="5684" spans="1:1" s="20" customFormat="1" x14ac:dyDescent="0.2">
      <c r="A5684" s="65"/>
    </row>
    <row r="5685" spans="1:1" s="20" customFormat="1" x14ac:dyDescent="0.2">
      <c r="A5685" s="65"/>
    </row>
    <row r="5686" spans="1:1" s="20" customFormat="1" x14ac:dyDescent="0.2">
      <c r="A5686" s="65"/>
    </row>
    <row r="5687" spans="1:1" s="20" customFormat="1" x14ac:dyDescent="0.2">
      <c r="A5687" s="65"/>
    </row>
    <row r="5688" spans="1:1" s="20" customFormat="1" x14ac:dyDescent="0.2">
      <c r="A5688" s="65"/>
    </row>
    <row r="5689" spans="1:1" s="20" customFormat="1" x14ac:dyDescent="0.2">
      <c r="A5689" s="65"/>
    </row>
    <row r="5690" spans="1:1" s="20" customFormat="1" x14ac:dyDescent="0.2">
      <c r="A5690" s="65"/>
    </row>
    <row r="5691" spans="1:1" s="20" customFormat="1" x14ac:dyDescent="0.2">
      <c r="A5691" s="65"/>
    </row>
    <row r="5692" spans="1:1" s="20" customFormat="1" x14ac:dyDescent="0.2">
      <c r="A5692" s="65"/>
    </row>
    <row r="5693" spans="1:1" s="20" customFormat="1" x14ac:dyDescent="0.2">
      <c r="A5693" s="65"/>
    </row>
    <row r="5694" spans="1:1" s="20" customFormat="1" x14ac:dyDescent="0.2">
      <c r="A5694" s="65"/>
    </row>
    <row r="5695" spans="1:1" s="20" customFormat="1" x14ac:dyDescent="0.2">
      <c r="A5695" s="65"/>
    </row>
    <row r="5696" spans="1:1" s="20" customFormat="1" x14ac:dyDescent="0.2">
      <c r="A5696" s="65"/>
    </row>
    <row r="5697" spans="1:1" s="20" customFormat="1" x14ac:dyDescent="0.2">
      <c r="A5697" s="65"/>
    </row>
    <row r="5698" spans="1:1" s="20" customFormat="1" x14ac:dyDescent="0.2">
      <c r="A5698" s="65"/>
    </row>
    <row r="5699" spans="1:1" s="20" customFormat="1" x14ac:dyDescent="0.2">
      <c r="A5699" s="65"/>
    </row>
    <row r="5700" spans="1:1" s="20" customFormat="1" x14ac:dyDescent="0.2">
      <c r="A5700" s="65"/>
    </row>
    <row r="5701" spans="1:1" s="20" customFormat="1" x14ac:dyDescent="0.2">
      <c r="A5701" s="65"/>
    </row>
    <row r="5702" spans="1:1" s="20" customFormat="1" x14ac:dyDescent="0.2">
      <c r="A5702" s="65"/>
    </row>
    <row r="5703" spans="1:1" s="20" customFormat="1" x14ac:dyDescent="0.2">
      <c r="A5703" s="65"/>
    </row>
    <row r="5704" spans="1:1" s="20" customFormat="1" x14ac:dyDescent="0.2">
      <c r="A5704" s="65"/>
    </row>
    <row r="5705" spans="1:1" s="20" customFormat="1" x14ac:dyDescent="0.2">
      <c r="A5705" s="65"/>
    </row>
    <row r="5706" spans="1:1" s="20" customFormat="1" x14ac:dyDescent="0.2">
      <c r="A5706" s="65"/>
    </row>
    <row r="5707" spans="1:1" s="20" customFormat="1" x14ac:dyDescent="0.2">
      <c r="A5707" s="65"/>
    </row>
    <row r="5708" spans="1:1" s="20" customFormat="1" x14ac:dyDescent="0.2">
      <c r="A5708" s="65"/>
    </row>
    <row r="5709" spans="1:1" s="20" customFormat="1" x14ac:dyDescent="0.2">
      <c r="A5709" s="65"/>
    </row>
    <row r="5710" spans="1:1" s="20" customFormat="1" x14ac:dyDescent="0.2">
      <c r="A5710" s="65"/>
    </row>
    <row r="5711" spans="1:1" s="20" customFormat="1" x14ac:dyDescent="0.2">
      <c r="A5711" s="65"/>
    </row>
    <row r="5712" spans="1:1" s="20" customFormat="1" x14ac:dyDescent="0.2">
      <c r="A5712" s="65"/>
    </row>
    <row r="5713" spans="1:1" s="20" customFormat="1" x14ac:dyDescent="0.2">
      <c r="A5713" s="65"/>
    </row>
    <row r="5714" spans="1:1" s="20" customFormat="1" x14ac:dyDescent="0.2">
      <c r="A5714" s="65"/>
    </row>
    <row r="5715" spans="1:1" s="20" customFormat="1" x14ac:dyDescent="0.2">
      <c r="A5715" s="65"/>
    </row>
    <row r="5716" spans="1:1" s="20" customFormat="1" x14ac:dyDescent="0.2">
      <c r="A5716" s="65"/>
    </row>
    <row r="5717" spans="1:1" s="20" customFormat="1" x14ac:dyDescent="0.2">
      <c r="A5717" s="65"/>
    </row>
    <row r="5718" spans="1:1" s="20" customFormat="1" x14ac:dyDescent="0.2">
      <c r="A5718" s="65"/>
    </row>
    <row r="5719" spans="1:1" s="20" customFormat="1" x14ac:dyDescent="0.2">
      <c r="A5719" s="65"/>
    </row>
    <row r="5720" spans="1:1" s="20" customFormat="1" x14ac:dyDescent="0.2">
      <c r="A5720" s="65"/>
    </row>
    <row r="5721" spans="1:1" s="20" customFormat="1" x14ac:dyDescent="0.2">
      <c r="A5721" s="65"/>
    </row>
    <row r="5722" spans="1:1" s="20" customFormat="1" x14ac:dyDescent="0.2">
      <c r="A5722" s="65"/>
    </row>
    <row r="5723" spans="1:1" s="20" customFormat="1" x14ac:dyDescent="0.2">
      <c r="A5723" s="65"/>
    </row>
    <row r="5724" spans="1:1" s="20" customFormat="1" x14ac:dyDescent="0.2">
      <c r="A5724" s="65"/>
    </row>
    <row r="5725" spans="1:1" s="20" customFormat="1" x14ac:dyDescent="0.2">
      <c r="A5725" s="65"/>
    </row>
    <row r="5726" spans="1:1" s="20" customFormat="1" x14ac:dyDescent="0.2">
      <c r="A5726" s="65"/>
    </row>
    <row r="5727" spans="1:1" s="20" customFormat="1" x14ac:dyDescent="0.2">
      <c r="A5727" s="65"/>
    </row>
    <row r="5728" spans="1:1" s="20" customFormat="1" x14ac:dyDescent="0.2">
      <c r="A5728" s="65"/>
    </row>
    <row r="5729" spans="1:1" s="20" customFormat="1" x14ac:dyDescent="0.2">
      <c r="A5729" s="65"/>
    </row>
    <row r="5730" spans="1:1" s="20" customFormat="1" x14ac:dyDescent="0.2">
      <c r="A5730" s="65"/>
    </row>
    <row r="5731" spans="1:1" s="20" customFormat="1" x14ac:dyDescent="0.2">
      <c r="A5731" s="65"/>
    </row>
    <row r="5732" spans="1:1" s="20" customFormat="1" x14ac:dyDescent="0.2">
      <c r="A5732" s="65"/>
    </row>
    <row r="5733" spans="1:1" s="20" customFormat="1" x14ac:dyDescent="0.2">
      <c r="A5733" s="65"/>
    </row>
    <row r="5734" spans="1:1" s="20" customFormat="1" x14ac:dyDescent="0.2">
      <c r="A5734" s="65"/>
    </row>
    <row r="5735" spans="1:1" s="20" customFormat="1" x14ac:dyDescent="0.2">
      <c r="A5735" s="65"/>
    </row>
    <row r="5736" spans="1:1" s="20" customFormat="1" x14ac:dyDescent="0.2">
      <c r="A5736" s="65"/>
    </row>
    <row r="5737" spans="1:1" s="20" customFormat="1" x14ac:dyDescent="0.2">
      <c r="A5737" s="65"/>
    </row>
    <row r="5738" spans="1:1" s="20" customFormat="1" x14ac:dyDescent="0.2">
      <c r="A5738" s="65"/>
    </row>
    <row r="5739" spans="1:1" s="20" customFormat="1" x14ac:dyDescent="0.2">
      <c r="A5739" s="65"/>
    </row>
    <row r="5740" spans="1:1" s="20" customFormat="1" x14ac:dyDescent="0.2">
      <c r="A5740" s="65"/>
    </row>
    <row r="5741" spans="1:1" s="20" customFormat="1" x14ac:dyDescent="0.2">
      <c r="A5741" s="65"/>
    </row>
    <row r="5742" spans="1:1" s="20" customFormat="1" x14ac:dyDescent="0.2">
      <c r="A5742" s="65"/>
    </row>
    <row r="5743" spans="1:1" s="20" customFormat="1" x14ac:dyDescent="0.2">
      <c r="A5743" s="65"/>
    </row>
    <row r="5744" spans="1:1" s="20" customFormat="1" x14ac:dyDescent="0.2">
      <c r="A5744" s="65"/>
    </row>
    <row r="5745" spans="1:1" s="20" customFormat="1" x14ac:dyDescent="0.2">
      <c r="A5745" s="65"/>
    </row>
    <row r="5746" spans="1:1" s="20" customFormat="1" x14ac:dyDescent="0.2">
      <c r="A5746" s="65"/>
    </row>
    <row r="5747" spans="1:1" s="20" customFormat="1" x14ac:dyDescent="0.2">
      <c r="A5747" s="65"/>
    </row>
    <row r="5748" spans="1:1" s="20" customFormat="1" x14ac:dyDescent="0.2">
      <c r="A5748" s="65"/>
    </row>
    <row r="5749" spans="1:1" s="20" customFormat="1" x14ac:dyDescent="0.2">
      <c r="A5749" s="65"/>
    </row>
    <row r="5750" spans="1:1" s="20" customFormat="1" x14ac:dyDescent="0.2">
      <c r="A5750" s="65"/>
    </row>
    <row r="5751" spans="1:1" s="20" customFormat="1" x14ac:dyDescent="0.2">
      <c r="A5751" s="65"/>
    </row>
    <row r="5752" spans="1:1" s="20" customFormat="1" x14ac:dyDescent="0.2">
      <c r="A5752" s="65"/>
    </row>
    <row r="5753" spans="1:1" s="20" customFormat="1" x14ac:dyDescent="0.2">
      <c r="A5753" s="65"/>
    </row>
    <row r="5754" spans="1:1" s="20" customFormat="1" x14ac:dyDescent="0.2">
      <c r="A5754" s="65"/>
    </row>
    <row r="5755" spans="1:1" s="20" customFormat="1" x14ac:dyDescent="0.2">
      <c r="A5755" s="65"/>
    </row>
    <row r="5756" spans="1:1" s="20" customFormat="1" x14ac:dyDescent="0.2">
      <c r="A5756" s="65"/>
    </row>
    <row r="5757" spans="1:1" s="20" customFormat="1" x14ac:dyDescent="0.2">
      <c r="A5757" s="65"/>
    </row>
    <row r="5758" spans="1:1" s="20" customFormat="1" x14ac:dyDescent="0.2">
      <c r="A5758" s="65"/>
    </row>
    <row r="5759" spans="1:1" s="20" customFormat="1" x14ac:dyDescent="0.2">
      <c r="A5759" s="65"/>
    </row>
    <row r="5760" spans="1:1" s="20" customFormat="1" x14ac:dyDescent="0.2">
      <c r="A5760" s="65"/>
    </row>
    <row r="5761" spans="1:1" s="20" customFormat="1" x14ac:dyDescent="0.2">
      <c r="A5761" s="65"/>
    </row>
    <row r="5762" spans="1:1" s="20" customFormat="1" x14ac:dyDescent="0.2">
      <c r="A5762" s="65"/>
    </row>
    <row r="5763" spans="1:1" s="20" customFormat="1" x14ac:dyDescent="0.2">
      <c r="A5763" s="65"/>
    </row>
    <row r="5764" spans="1:1" s="20" customFormat="1" x14ac:dyDescent="0.2">
      <c r="A5764" s="65"/>
    </row>
    <row r="5765" spans="1:1" s="20" customFormat="1" x14ac:dyDescent="0.2">
      <c r="A5765" s="65"/>
    </row>
    <row r="5766" spans="1:1" s="20" customFormat="1" x14ac:dyDescent="0.2">
      <c r="A5766" s="65"/>
    </row>
    <row r="5767" spans="1:1" s="20" customFormat="1" x14ac:dyDescent="0.2">
      <c r="A5767" s="65"/>
    </row>
    <row r="5768" spans="1:1" s="20" customFormat="1" x14ac:dyDescent="0.2">
      <c r="A5768" s="65"/>
    </row>
    <row r="5769" spans="1:1" s="20" customFormat="1" x14ac:dyDescent="0.2">
      <c r="A5769" s="65"/>
    </row>
    <row r="5770" spans="1:1" s="20" customFormat="1" x14ac:dyDescent="0.2">
      <c r="A5770" s="65"/>
    </row>
    <row r="5771" spans="1:1" s="20" customFormat="1" x14ac:dyDescent="0.2">
      <c r="A5771" s="65"/>
    </row>
    <row r="5772" spans="1:1" s="20" customFormat="1" x14ac:dyDescent="0.2">
      <c r="A5772" s="65"/>
    </row>
    <row r="5773" spans="1:1" s="20" customFormat="1" x14ac:dyDescent="0.2">
      <c r="A5773" s="65"/>
    </row>
    <row r="5774" spans="1:1" s="20" customFormat="1" x14ac:dyDescent="0.2">
      <c r="A5774" s="65"/>
    </row>
    <row r="5775" spans="1:1" s="20" customFormat="1" x14ac:dyDescent="0.2">
      <c r="A5775" s="65"/>
    </row>
    <row r="5776" spans="1:1" s="20" customFormat="1" x14ac:dyDescent="0.2">
      <c r="A5776" s="65"/>
    </row>
    <row r="5777" spans="1:1" s="20" customFormat="1" x14ac:dyDescent="0.2">
      <c r="A5777" s="65"/>
    </row>
    <row r="5778" spans="1:1" s="20" customFormat="1" x14ac:dyDescent="0.2">
      <c r="A5778" s="65"/>
    </row>
    <row r="5779" spans="1:1" s="20" customFormat="1" x14ac:dyDescent="0.2">
      <c r="A5779" s="65"/>
    </row>
    <row r="5780" spans="1:1" s="20" customFormat="1" x14ac:dyDescent="0.2">
      <c r="A5780" s="65"/>
    </row>
    <row r="5781" spans="1:1" s="20" customFormat="1" x14ac:dyDescent="0.2">
      <c r="A5781" s="65"/>
    </row>
    <row r="5782" spans="1:1" s="20" customFormat="1" x14ac:dyDescent="0.2">
      <c r="A5782" s="65"/>
    </row>
    <row r="5783" spans="1:1" s="20" customFormat="1" x14ac:dyDescent="0.2">
      <c r="A5783" s="65"/>
    </row>
    <row r="5784" spans="1:1" s="20" customFormat="1" x14ac:dyDescent="0.2">
      <c r="A5784" s="65"/>
    </row>
    <row r="5785" spans="1:1" s="20" customFormat="1" x14ac:dyDescent="0.2">
      <c r="A5785" s="65"/>
    </row>
    <row r="5786" spans="1:1" s="20" customFormat="1" x14ac:dyDescent="0.2">
      <c r="A5786" s="65"/>
    </row>
    <row r="5787" spans="1:1" s="20" customFormat="1" x14ac:dyDescent="0.2">
      <c r="A5787" s="65"/>
    </row>
    <row r="5788" spans="1:1" s="20" customFormat="1" x14ac:dyDescent="0.2">
      <c r="A5788" s="65"/>
    </row>
    <row r="5789" spans="1:1" s="20" customFormat="1" x14ac:dyDescent="0.2">
      <c r="A5789" s="65"/>
    </row>
    <row r="5790" spans="1:1" s="20" customFormat="1" x14ac:dyDescent="0.2">
      <c r="A5790" s="65"/>
    </row>
    <row r="5791" spans="1:1" s="20" customFormat="1" x14ac:dyDescent="0.2">
      <c r="A5791" s="65"/>
    </row>
    <row r="5792" spans="1:1" s="20" customFormat="1" x14ac:dyDescent="0.2">
      <c r="A5792" s="65"/>
    </row>
    <row r="5793" spans="1:1" s="20" customFormat="1" x14ac:dyDescent="0.2">
      <c r="A5793" s="65"/>
    </row>
    <row r="5794" spans="1:1" s="20" customFormat="1" x14ac:dyDescent="0.2">
      <c r="A5794" s="65"/>
    </row>
    <row r="5795" spans="1:1" s="20" customFormat="1" x14ac:dyDescent="0.2">
      <c r="A5795" s="65"/>
    </row>
    <row r="5796" spans="1:1" s="20" customFormat="1" x14ac:dyDescent="0.2">
      <c r="A5796" s="65"/>
    </row>
    <row r="5797" spans="1:1" s="20" customFormat="1" x14ac:dyDescent="0.2">
      <c r="A5797" s="65"/>
    </row>
    <row r="5798" spans="1:1" s="20" customFormat="1" x14ac:dyDescent="0.2">
      <c r="A5798" s="65"/>
    </row>
    <row r="5799" spans="1:1" s="20" customFormat="1" x14ac:dyDescent="0.2">
      <c r="A5799" s="65"/>
    </row>
    <row r="5800" spans="1:1" s="20" customFormat="1" x14ac:dyDescent="0.2">
      <c r="A5800" s="65"/>
    </row>
    <row r="5801" spans="1:1" s="20" customFormat="1" x14ac:dyDescent="0.2">
      <c r="A5801" s="65"/>
    </row>
    <row r="5802" spans="1:1" s="20" customFormat="1" x14ac:dyDescent="0.2">
      <c r="A5802" s="65"/>
    </row>
    <row r="5803" spans="1:1" s="20" customFormat="1" x14ac:dyDescent="0.2">
      <c r="A5803" s="65"/>
    </row>
    <row r="5804" spans="1:1" s="20" customFormat="1" x14ac:dyDescent="0.2">
      <c r="A5804" s="65"/>
    </row>
    <row r="5805" spans="1:1" s="20" customFormat="1" x14ac:dyDescent="0.2">
      <c r="A5805" s="65"/>
    </row>
    <row r="5806" spans="1:1" s="20" customFormat="1" x14ac:dyDescent="0.2">
      <c r="A5806" s="65"/>
    </row>
    <row r="5807" spans="1:1" s="20" customFormat="1" x14ac:dyDescent="0.2">
      <c r="A5807" s="65"/>
    </row>
    <row r="5808" spans="1:1" s="20" customFormat="1" x14ac:dyDescent="0.2">
      <c r="A5808" s="65"/>
    </row>
    <row r="5809" spans="1:1" s="20" customFormat="1" x14ac:dyDescent="0.2">
      <c r="A5809" s="65"/>
    </row>
    <row r="5810" spans="1:1" s="20" customFormat="1" x14ac:dyDescent="0.2">
      <c r="A5810" s="65"/>
    </row>
    <row r="5811" spans="1:1" s="20" customFormat="1" x14ac:dyDescent="0.2">
      <c r="A5811" s="65"/>
    </row>
    <row r="5812" spans="1:1" s="20" customFormat="1" x14ac:dyDescent="0.2">
      <c r="A5812" s="65"/>
    </row>
    <row r="5813" spans="1:1" s="20" customFormat="1" x14ac:dyDescent="0.2">
      <c r="A5813" s="65"/>
    </row>
    <row r="5814" spans="1:1" s="20" customFormat="1" x14ac:dyDescent="0.2">
      <c r="A5814" s="65"/>
    </row>
    <row r="5815" spans="1:1" s="20" customFormat="1" x14ac:dyDescent="0.2">
      <c r="A5815" s="65"/>
    </row>
    <row r="5816" spans="1:1" s="20" customFormat="1" x14ac:dyDescent="0.2">
      <c r="A5816" s="65"/>
    </row>
    <row r="5817" spans="1:1" s="20" customFormat="1" x14ac:dyDescent="0.2">
      <c r="A5817" s="65"/>
    </row>
    <row r="5818" spans="1:1" s="20" customFormat="1" x14ac:dyDescent="0.2">
      <c r="A5818" s="65"/>
    </row>
    <row r="5819" spans="1:1" s="20" customFormat="1" x14ac:dyDescent="0.2">
      <c r="A5819" s="65"/>
    </row>
    <row r="5820" spans="1:1" s="20" customFormat="1" x14ac:dyDescent="0.2">
      <c r="A5820" s="65"/>
    </row>
    <row r="5821" spans="1:1" s="20" customFormat="1" x14ac:dyDescent="0.2">
      <c r="A5821" s="65"/>
    </row>
    <row r="5822" spans="1:1" s="20" customFormat="1" x14ac:dyDescent="0.2">
      <c r="A5822" s="65"/>
    </row>
    <row r="5823" spans="1:1" s="20" customFormat="1" x14ac:dyDescent="0.2">
      <c r="A5823" s="65"/>
    </row>
    <row r="5824" spans="1:1" s="20" customFormat="1" x14ac:dyDescent="0.2">
      <c r="A5824" s="65"/>
    </row>
    <row r="5825" spans="1:1" s="20" customFormat="1" x14ac:dyDescent="0.2">
      <c r="A5825" s="65"/>
    </row>
    <row r="5826" spans="1:1" s="20" customFormat="1" x14ac:dyDescent="0.2">
      <c r="A5826" s="65"/>
    </row>
    <row r="5827" spans="1:1" s="20" customFormat="1" x14ac:dyDescent="0.2">
      <c r="A5827" s="65"/>
    </row>
    <row r="5828" spans="1:1" s="20" customFormat="1" x14ac:dyDescent="0.2">
      <c r="A5828" s="65"/>
    </row>
    <row r="5829" spans="1:1" s="20" customFormat="1" x14ac:dyDescent="0.2">
      <c r="A5829" s="65"/>
    </row>
    <row r="5830" spans="1:1" s="20" customFormat="1" x14ac:dyDescent="0.2">
      <c r="A5830" s="65"/>
    </row>
    <row r="5831" spans="1:1" s="20" customFormat="1" x14ac:dyDescent="0.2">
      <c r="A5831" s="65"/>
    </row>
    <row r="5832" spans="1:1" s="20" customFormat="1" x14ac:dyDescent="0.2">
      <c r="A5832" s="65"/>
    </row>
    <row r="5833" spans="1:1" s="20" customFormat="1" x14ac:dyDescent="0.2">
      <c r="A5833" s="65"/>
    </row>
    <row r="5834" spans="1:1" s="20" customFormat="1" x14ac:dyDescent="0.2">
      <c r="A5834" s="65"/>
    </row>
    <row r="5835" spans="1:1" s="20" customFormat="1" x14ac:dyDescent="0.2">
      <c r="A5835" s="65"/>
    </row>
    <row r="5836" spans="1:1" s="20" customFormat="1" x14ac:dyDescent="0.2">
      <c r="A5836" s="65"/>
    </row>
    <row r="5837" spans="1:1" s="20" customFormat="1" x14ac:dyDescent="0.2">
      <c r="A5837" s="65"/>
    </row>
    <row r="5838" spans="1:1" s="20" customFormat="1" x14ac:dyDescent="0.2">
      <c r="A5838" s="65"/>
    </row>
    <row r="5839" spans="1:1" s="20" customFormat="1" x14ac:dyDescent="0.2">
      <c r="A5839" s="65"/>
    </row>
    <row r="5840" spans="1:1" s="20" customFormat="1" x14ac:dyDescent="0.2">
      <c r="A5840" s="65"/>
    </row>
    <row r="5841" spans="1:1" s="20" customFormat="1" x14ac:dyDescent="0.2">
      <c r="A5841" s="65"/>
    </row>
    <row r="5842" spans="1:1" s="20" customFormat="1" x14ac:dyDescent="0.2">
      <c r="A5842" s="65"/>
    </row>
    <row r="5843" spans="1:1" s="20" customFormat="1" x14ac:dyDescent="0.2">
      <c r="A5843" s="65"/>
    </row>
    <row r="5844" spans="1:1" s="20" customFormat="1" x14ac:dyDescent="0.2">
      <c r="A5844" s="65"/>
    </row>
    <row r="5845" spans="1:1" s="20" customFormat="1" x14ac:dyDescent="0.2">
      <c r="A5845" s="65"/>
    </row>
    <row r="5846" spans="1:1" s="20" customFormat="1" x14ac:dyDescent="0.2">
      <c r="A5846" s="65"/>
    </row>
    <row r="5847" spans="1:1" s="20" customFormat="1" x14ac:dyDescent="0.2">
      <c r="A5847" s="65"/>
    </row>
    <row r="5848" spans="1:1" s="20" customFormat="1" x14ac:dyDescent="0.2">
      <c r="A5848" s="65"/>
    </row>
    <row r="5849" spans="1:1" s="20" customFormat="1" x14ac:dyDescent="0.2">
      <c r="A5849" s="65"/>
    </row>
    <row r="5850" spans="1:1" s="20" customFormat="1" x14ac:dyDescent="0.2">
      <c r="A5850" s="65"/>
    </row>
    <row r="5851" spans="1:1" s="20" customFormat="1" x14ac:dyDescent="0.2">
      <c r="A5851" s="65"/>
    </row>
    <row r="5852" spans="1:1" s="20" customFormat="1" x14ac:dyDescent="0.2">
      <c r="A5852" s="65"/>
    </row>
    <row r="5853" spans="1:1" s="20" customFormat="1" x14ac:dyDescent="0.2">
      <c r="A5853" s="65"/>
    </row>
    <row r="5854" spans="1:1" s="20" customFormat="1" x14ac:dyDescent="0.2">
      <c r="A5854" s="65"/>
    </row>
    <row r="5855" spans="1:1" s="20" customFormat="1" x14ac:dyDescent="0.2">
      <c r="A5855" s="65"/>
    </row>
    <row r="5856" spans="1:1" s="20" customFormat="1" x14ac:dyDescent="0.2">
      <c r="A5856" s="65"/>
    </row>
    <row r="5857" spans="1:1" s="20" customFormat="1" x14ac:dyDescent="0.2">
      <c r="A5857" s="65"/>
    </row>
    <row r="5858" spans="1:1" s="20" customFormat="1" x14ac:dyDescent="0.2">
      <c r="A5858" s="65"/>
    </row>
    <row r="5859" spans="1:1" s="20" customFormat="1" x14ac:dyDescent="0.2">
      <c r="A5859" s="65"/>
    </row>
    <row r="5860" spans="1:1" s="20" customFormat="1" x14ac:dyDescent="0.2">
      <c r="A5860" s="65"/>
    </row>
    <row r="5861" spans="1:1" s="20" customFormat="1" x14ac:dyDescent="0.2">
      <c r="A5861" s="65"/>
    </row>
    <row r="5862" spans="1:1" s="20" customFormat="1" x14ac:dyDescent="0.2">
      <c r="A5862" s="65"/>
    </row>
    <row r="5863" spans="1:1" s="20" customFormat="1" x14ac:dyDescent="0.2">
      <c r="A5863" s="65"/>
    </row>
    <row r="5864" spans="1:1" s="20" customFormat="1" x14ac:dyDescent="0.2">
      <c r="A5864" s="65"/>
    </row>
    <row r="5865" spans="1:1" s="20" customFormat="1" x14ac:dyDescent="0.2">
      <c r="A5865" s="65"/>
    </row>
    <row r="5866" spans="1:1" s="20" customFormat="1" x14ac:dyDescent="0.2">
      <c r="A5866" s="65"/>
    </row>
    <row r="5867" spans="1:1" s="20" customFormat="1" x14ac:dyDescent="0.2">
      <c r="A5867" s="65"/>
    </row>
    <row r="5868" spans="1:1" s="20" customFormat="1" x14ac:dyDescent="0.2">
      <c r="A5868" s="65"/>
    </row>
    <row r="5869" spans="1:1" s="20" customFormat="1" x14ac:dyDescent="0.2">
      <c r="A5869" s="65"/>
    </row>
    <row r="5870" spans="1:1" s="20" customFormat="1" x14ac:dyDescent="0.2">
      <c r="A5870" s="65"/>
    </row>
    <row r="5871" spans="1:1" s="20" customFormat="1" x14ac:dyDescent="0.2">
      <c r="A5871" s="65"/>
    </row>
    <row r="5872" spans="1:1" s="20" customFormat="1" x14ac:dyDescent="0.2">
      <c r="A5872" s="65"/>
    </row>
    <row r="5873" spans="1:1" s="20" customFormat="1" x14ac:dyDescent="0.2">
      <c r="A5873" s="65"/>
    </row>
    <row r="5874" spans="1:1" s="20" customFormat="1" x14ac:dyDescent="0.2">
      <c r="A5874" s="65"/>
    </row>
    <row r="5875" spans="1:1" s="20" customFormat="1" x14ac:dyDescent="0.2">
      <c r="A5875" s="65"/>
    </row>
    <row r="5876" spans="1:1" s="20" customFormat="1" x14ac:dyDescent="0.2">
      <c r="A5876" s="65"/>
    </row>
    <row r="5877" spans="1:1" s="20" customFormat="1" x14ac:dyDescent="0.2">
      <c r="A5877" s="65"/>
    </row>
    <row r="5878" spans="1:1" s="20" customFormat="1" x14ac:dyDescent="0.2">
      <c r="A5878" s="65"/>
    </row>
    <row r="5879" spans="1:1" s="20" customFormat="1" x14ac:dyDescent="0.2">
      <c r="A5879" s="65"/>
    </row>
    <row r="5880" spans="1:1" s="20" customFormat="1" x14ac:dyDescent="0.2">
      <c r="A5880" s="65"/>
    </row>
    <row r="5881" spans="1:1" s="20" customFormat="1" x14ac:dyDescent="0.2">
      <c r="A5881" s="65"/>
    </row>
    <row r="5882" spans="1:1" s="20" customFormat="1" x14ac:dyDescent="0.2">
      <c r="A5882" s="65"/>
    </row>
    <row r="5883" spans="1:1" s="20" customFormat="1" x14ac:dyDescent="0.2">
      <c r="A5883" s="65"/>
    </row>
    <row r="5884" spans="1:1" s="20" customFormat="1" x14ac:dyDescent="0.2">
      <c r="A5884" s="65"/>
    </row>
    <row r="5885" spans="1:1" s="20" customFormat="1" x14ac:dyDescent="0.2">
      <c r="A5885" s="65"/>
    </row>
    <row r="5886" spans="1:1" s="20" customFormat="1" x14ac:dyDescent="0.2">
      <c r="A5886" s="65"/>
    </row>
    <row r="5887" spans="1:1" s="20" customFormat="1" x14ac:dyDescent="0.2">
      <c r="A5887" s="65"/>
    </row>
    <row r="5888" spans="1:1" s="20" customFormat="1" x14ac:dyDescent="0.2">
      <c r="A5888" s="65"/>
    </row>
    <row r="5889" spans="1:1" s="20" customFormat="1" x14ac:dyDescent="0.2">
      <c r="A5889" s="65"/>
    </row>
    <row r="5890" spans="1:1" s="20" customFormat="1" x14ac:dyDescent="0.2">
      <c r="A5890" s="65"/>
    </row>
    <row r="5891" spans="1:1" s="20" customFormat="1" x14ac:dyDescent="0.2">
      <c r="A5891" s="65"/>
    </row>
    <row r="5892" spans="1:1" s="20" customFormat="1" x14ac:dyDescent="0.2">
      <c r="A5892" s="65"/>
    </row>
    <row r="5893" spans="1:1" s="20" customFormat="1" x14ac:dyDescent="0.2">
      <c r="A5893" s="65"/>
    </row>
    <row r="5894" spans="1:1" s="20" customFormat="1" x14ac:dyDescent="0.2">
      <c r="A5894" s="65"/>
    </row>
    <row r="5895" spans="1:1" s="20" customFormat="1" x14ac:dyDescent="0.2">
      <c r="A5895" s="65"/>
    </row>
    <row r="5896" spans="1:1" s="20" customFormat="1" x14ac:dyDescent="0.2">
      <c r="A5896" s="65"/>
    </row>
    <row r="5897" spans="1:1" s="20" customFormat="1" x14ac:dyDescent="0.2">
      <c r="A5897" s="65"/>
    </row>
    <row r="5898" spans="1:1" s="20" customFormat="1" x14ac:dyDescent="0.2">
      <c r="A5898" s="65"/>
    </row>
    <row r="5899" spans="1:1" s="20" customFormat="1" x14ac:dyDescent="0.2">
      <c r="A5899" s="65"/>
    </row>
    <row r="5900" spans="1:1" s="20" customFormat="1" x14ac:dyDescent="0.2">
      <c r="A5900" s="65"/>
    </row>
    <row r="5901" spans="1:1" s="20" customFormat="1" x14ac:dyDescent="0.2">
      <c r="A5901" s="65"/>
    </row>
    <row r="5902" spans="1:1" s="20" customFormat="1" x14ac:dyDescent="0.2">
      <c r="A5902" s="65"/>
    </row>
    <row r="5903" spans="1:1" s="20" customFormat="1" x14ac:dyDescent="0.2">
      <c r="A5903" s="65"/>
    </row>
    <row r="5904" spans="1:1" s="20" customFormat="1" x14ac:dyDescent="0.2">
      <c r="A5904" s="65"/>
    </row>
    <row r="5905" spans="1:1" s="20" customFormat="1" x14ac:dyDescent="0.2">
      <c r="A5905" s="65"/>
    </row>
    <row r="5906" spans="1:1" s="20" customFormat="1" x14ac:dyDescent="0.2">
      <c r="A5906" s="65"/>
    </row>
    <row r="5907" spans="1:1" s="20" customFormat="1" x14ac:dyDescent="0.2">
      <c r="A5907" s="65"/>
    </row>
    <row r="5908" spans="1:1" s="20" customFormat="1" x14ac:dyDescent="0.2">
      <c r="A5908" s="65"/>
    </row>
    <row r="5909" spans="1:1" s="20" customFormat="1" x14ac:dyDescent="0.2">
      <c r="A5909" s="65"/>
    </row>
    <row r="5910" spans="1:1" s="20" customFormat="1" x14ac:dyDescent="0.2">
      <c r="A5910" s="65"/>
    </row>
    <row r="5911" spans="1:1" s="20" customFormat="1" x14ac:dyDescent="0.2">
      <c r="A5911" s="65"/>
    </row>
    <row r="5912" spans="1:1" s="20" customFormat="1" x14ac:dyDescent="0.2">
      <c r="A5912" s="65"/>
    </row>
    <row r="5913" spans="1:1" s="20" customFormat="1" x14ac:dyDescent="0.2">
      <c r="A5913" s="65"/>
    </row>
    <row r="5914" spans="1:1" s="20" customFormat="1" x14ac:dyDescent="0.2">
      <c r="A5914" s="65"/>
    </row>
    <row r="5915" spans="1:1" s="20" customFormat="1" x14ac:dyDescent="0.2">
      <c r="A5915" s="65"/>
    </row>
    <row r="5916" spans="1:1" s="20" customFormat="1" x14ac:dyDescent="0.2">
      <c r="A5916" s="65"/>
    </row>
    <row r="5917" spans="1:1" s="20" customFormat="1" x14ac:dyDescent="0.2">
      <c r="A5917" s="65"/>
    </row>
    <row r="5918" spans="1:1" s="20" customFormat="1" x14ac:dyDescent="0.2">
      <c r="A5918" s="65"/>
    </row>
    <row r="5919" spans="1:1" s="20" customFormat="1" x14ac:dyDescent="0.2">
      <c r="A5919" s="65"/>
    </row>
    <row r="5920" spans="1:1" s="20" customFormat="1" x14ac:dyDescent="0.2">
      <c r="A5920" s="65"/>
    </row>
    <row r="5921" spans="1:1" s="20" customFormat="1" x14ac:dyDescent="0.2">
      <c r="A5921" s="65"/>
    </row>
    <row r="5922" spans="1:1" s="20" customFormat="1" x14ac:dyDescent="0.2">
      <c r="A5922" s="65"/>
    </row>
    <row r="5923" spans="1:1" s="20" customFormat="1" x14ac:dyDescent="0.2">
      <c r="A5923" s="65"/>
    </row>
    <row r="5924" spans="1:1" s="20" customFormat="1" x14ac:dyDescent="0.2">
      <c r="A5924" s="65"/>
    </row>
    <row r="5925" spans="1:1" s="20" customFormat="1" x14ac:dyDescent="0.2">
      <c r="A5925" s="65"/>
    </row>
    <row r="5926" spans="1:1" s="20" customFormat="1" x14ac:dyDescent="0.2">
      <c r="A5926" s="65"/>
    </row>
    <row r="5927" spans="1:1" s="20" customFormat="1" x14ac:dyDescent="0.2">
      <c r="A5927" s="65"/>
    </row>
    <row r="5928" spans="1:1" s="20" customFormat="1" x14ac:dyDescent="0.2">
      <c r="A5928" s="65"/>
    </row>
    <row r="5929" spans="1:1" s="20" customFormat="1" x14ac:dyDescent="0.2">
      <c r="A5929" s="65"/>
    </row>
    <row r="5930" spans="1:1" s="20" customFormat="1" x14ac:dyDescent="0.2">
      <c r="A5930" s="65"/>
    </row>
    <row r="5931" spans="1:1" s="20" customFormat="1" x14ac:dyDescent="0.2">
      <c r="A5931" s="65"/>
    </row>
    <row r="5932" spans="1:1" s="20" customFormat="1" x14ac:dyDescent="0.2">
      <c r="A5932" s="65"/>
    </row>
    <row r="5933" spans="1:1" s="20" customFormat="1" x14ac:dyDescent="0.2">
      <c r="A5933" s="65"/>
    </row>
    <row r="5934" spans="1:1" s="20" customFormat="1" x14ac:dyDescent="0.2">
      <c r="A5934" s="65"/>
    </row>
    <row r="5935" spans="1:1" s="20" customFormat="1" x14ac:dyDescent="0.2">
      <c r="A5935" s="65"/>
    </row>
    <row r="5936" spans="1:1" s="20" customFormat="1" x14ac:dyDescent="0.2">
      <c r="A5936" s="65"/>
    </row>
    <row r="5937" spans="1:1" s="20" customFormat="1" x14ac:dyDescent="0.2">
      <c r="A5937" s="65"/>
    </row>
    <row r="5938" spans="1:1" s="20" customFormat="1" x14ac:dyDescent="0.2">
      <c r="A5938" s="65"/>
    </row>
    <row r="5939" spans="1:1" s="20" customFormat="1" x14ac:dyDescent="0.2">
      <c r="A5939" s="65"/>
    </row>
    <row r="5940" spans="1:1" s="20" customFormat="1" x14ac:dyDescent="0.2">
      <c r="A5940" s="65"/>
    </row>
    <row r="5941" spans="1:1" s="20" customFormat="1" x14ac:dyDescent="0.2">
      <c r="A5941" s="65"/>
    </row>
    <row r="5942" spans="1:1" s="20" customFormat="1" x14ac:dyDescent="0.2">
      <c r="A5942" s="65"/>
    </row>
    <row r="5943" spans="1:1" s="20" customFormat="1" x14ac:dyDescent="0.2">
      <c r="A5943" s="65"/>
    </row>
    <row r="5944" spans="1:1" s="20" customFormat="1" x14ac:dyDescent="0.2">
      <c r="A5944" s="65"/>
    </row>
    <row r="5945" spans="1:1" s="20" customFormat="1" x14ac:dyDescent="0.2">
      <c r="A5945" s="65"/>
    </row>
    <row r="5946" spans="1:1" s="20" customFormat="1" x14ac:dyDescent="0.2">
      <c r="A5946" s="65"/>
    </row>
    <row r="5947" spans="1:1" s="20" customFormat="1" x14ac:dyDescent="0.2">
      <c r="A5947" s="65"/>
    </row>
    <row r="5948" spans="1:1" s="20" customFormat="1" x14ac:dyDescent="0.2">
      <c r="A5948" s="65"/>
    </row>
    <row r="5949" spans="1:1" s="20" customFormat="1" x14ac:dyDescent="0.2">
      <c r="A5949" s="65"/>
    </row>
    <row r="5950" spans="1:1" s="20" customFormat="1" x14ac:dyDescent="0.2">
      <c r="A5950" s="65"/>
    </row>
    <row r="5951" spans="1:1" s="20" customFormat="1" x14ac:dyDescent="0.2">
      <c r="A5951" s="65"/>
    </row>
    <row r="5952" spans="1:1" s="20" customFormat="1" x14ac:dyDescent="0.2">
      <c r="A5952" s="65"/>
    </row>
    <row r="5953" spans="1:1" s="20" customFormat="1" x14ac:dyDescent="0.2">
      <c r="A5953" s="65"/>
    </row>
    <row r="5954" spans="1:1" s="20" customFormat="1" x14ac:dyDescent="0.2">
      <c r="A5954" s="65"/>
    </row>
    <row r="5955" spans="1:1" s="20" customFormat="1" x14ac:dyDescent="0.2">
      <c r="A5955" s="65"/>
    </row>
    <row r="5956" spans="1:1" s="20" customFormat="1" x14ac:dyDescent="0.2">
      <c r="A5956" s="65"/>
    </row>
    <row r="5957" spans="1:1" s="20" customFormat="1" x14ac:dyDescent="0.2">
      <c r="A5957" s="65"/>
    </row>
    <row r="5958" spans="1:1" s="20" customFormat="1" x14ac:dyDescent="0.2">
      <c r="A5958" s="65"/>
    </row>
    <row r="5959" spans="1:1" s="20" customFormat="1" x14ac:dyDescent="0.2">
      <c r="A5959" s="65"/>
    </row>
    <row r="5960" spans="1:1" s="20" customFormat="1" x14ac:dyDescent="0.2">
      <c r="A5960" s="65"/>
    </row>
    <row r="5961" spans="1:1" s="20" customFormat="1" x14ac:dyDescent="0.2">
      <c r="A5961" s="65"/>
    </row>
    <row r="5962" spans="1:1" s="20" customFormat="1" x14ac:dyDescent="0.2">
      <c r="A5962" s="65"/>
    </row>
    <row r="5963" spans="1:1" s="20" customFormat="1" x14ac:dyDescent="0.2">
      <c r="A5963" s="65"/>
    </row>
    <row r="5964" spans="1:1" s="20" customFormat="1" x14ac:dyDescent="0.2">
      <c r="A5964" s="65"/>
    </row>
    <row r="5965" spans="1:1" s="20" customFormat="1" x14ac:dyDescent="0.2">
      <c r="A5965" s="65"/>
    </row>
    <row r="5966" spans="1:1" s="20" customFormat="1" x14ac:dyDescent="0.2">
      <c r="A5966" s="65"/>
    </row>
    <row r="5967" spans="1:1" s="20" customFormat="1" x14ac:dyDescent="0.2">
      <c r="A5967" s="65"/>
    </row>
    <row r="5968" spans="1:1" s="20" customFormat="1" x14ac:dyDescent="0.2">
      <c r="A5968" s="65"/>
    </row>
    <row r="5969" spans="1:1" s="20" customFormat="1" x14ac:dyDescent="0.2">
      <c r="A5969" s="65"/>
    </row>
    <row r="5970" spans="1:1" s="20" customFormat="1" x14ac:dyDescent="0.2">
      <c r="A5970" s="65"/>
    </row>
    <row r="5971" spans="1:1" s="20" customFormat="1" x14ac:dyDescent="0.2">
      <c r="A5971" s="65"/>
    </row>
    <row r="5972" spans="1:1" s="20" customFormat="1" x14ac:dyDescent="0.2">
      <c r="A5972" s="65"/>
    </row>
    <row r="5973" spans="1:1" s="20" customFormat="1" x14ac:dyDescent="0.2">
      <c r="A5973" s="65"/>
    </row>
    <row r="5974" spans="1:1" s="20" customFormat="1" x14ac:dyDescent="0.2">
      <c r="A5974" s="65"/>
    </row>
    <row r="5975" spans="1:1" s="20" customFormat="1" x14ac:dyDescent="0.2">
      <c r="A5975" s="65"/>
    </row>
    <row r="5976" spans="1:1" s="20" customFormat="1" x14ac:dyDescent="0.2">
      <c r="A5976" s="65"/>
    </row>
    <row r="5977" spans="1:1" s="20" customFormat="1" x14ac:dyDescent="0.2">
      <c r="A5977" s="65"/>
    </row>
    <row r="5978" spans="1:1" s="20" customFormat="1" x14ac:dyDescent="0.2">
      <c r="A5978" s="65"/>
    </row>
    <row r="5979" spans="1:1" s="20" customFormat="1" x14ac:dyDescent="0.2">
      <c r="A5979" s="65"/>
    </row>
    <row r="5980" spans="1:1" s="20" customFormat="1" x14ac:dyDescent="0.2">
      <c r="A5980" s="65"/>
    </row>
    <row r="5981" spans="1:1" s="20" customFormat="1" x14ac:dyDescent="0.2">
      <c r="A5981" s="65"/>
    </row>
    <row r="5982" spans="1:1" s="20" customFormat="1" x14ac:dyDescent="0.2">
      <c r="A5982" s="65"/>
    </row>
    <row r="5983" spans="1:1" s="20" customFormat="1" x14ac:dyDescent="0.2">
      <c r="A5983" s="65"/>
    </row>
    <row r="5984" spans="1:1" s="20" customFormat="1" x14ac:dyDescent="0.2">
      <c r="A5984" s="65"/>
    </row>
    <row r="5985" spans="1:1" s="20" customFormat="1" x14ac:dyDescent="0.2">
      <c r="A5985" s="65"/>
    </row>
    <row r="5986" spans="1:1" s="20" customFormat="1" x14ac:dyDescent="0.2">
      <c r="A5986" s="65"/>
    </row>
    <row r="5987" spans="1:1" s="20" customFormat="1" x14ac:dyDescent="0.2">
      <c r="A5987" s="65"/>
    </row>
    <row r="5988" spans="1:1" s="20" customFormat="1" x14ac:dyDescent="0.2">
      <c r="A5988" s="65"/>
    </row>
    <row r="5989" spans="1:1" s="20" customFormat="1" x14ac:dyDescent="0.2">
      <c r="A5989" s="65"/>
    </row>
    <row r="5990" spans="1:1" s="20" customFormat="1" x14ac:dyDescent="0.2">
      <c r="A5990" s="65"/>
    </row>
    <row r="5991" spans="1:1" s="20" customFormat="1" x14ac:dyDescent="0.2">
      <c r="A5991" s="65"/>
    </row>
    <row r="5992" spans="1:1" s="20" customFormat="1" x14ac:dyDescent="0.2">
      <c r="A5992" s="65"/>
    </row>
    <row r="5993" spans="1:1" s="20" customFormat="1" x14ac:dyDescent="0.2">
      <c r="A5993" s="65"/>
    </row>
    <row r="5994" spans="1:1" s="20" customFormat="1" x14ac:dyDescent="0.2">
      <c r="A5994" s="65"/>
    </row>
    <row r="5995" spans="1:1" s="20" customFormat="1" x14ac:dyDescent="0.2">
      <c r="A5995" s="65"/>
    </row>
    <row r="5996" spans="1:1" s="20" customFormat="1" x14ac:dyDescent="0.2">
      <c r="A5996" s="65"/>
    </row>
    <row r="5997" spans="1:1" s="20" customFormat="1" x14ac:dyDescent="0.2">
      <c r="A5997" s="65"/>
    </row>
    <row r="5998" spans="1:1" s="20" customFormat="1" x14ac:dyDescent="0.2">
      <c r="A5998" s="65"/>
    </row>
    <row r="5999" spans="1:1" s="20" customFormat="1" x14ac:dyDescent="0.2">
      <c r="A5999" s="65"/>
    </row>
    <row r="6000" spans="1:1" s="20" customFormat="1" x14ac:dyDescent="0.2">
      <c r="A6000" s="65"/>
    </row>
    <row r="6001" spans="1:1" s="20" customFormat="1" x14ac:dyDescent="0.2">
      <c r="A6001" s="65"/>
    </row>
    <row r="6002" spans="1:1" s="20" customFormat="1" x14ac:dyDescent="0.2">
      <c r="A6002" s="65"/>
    </row>
    <row r="6003" spans="1:1" s="20" customFormat="1" x14ac:dyDescent="0.2">
      <c r="A6003" s="65"/>
    </row>
    <row r="6004" spans="1:1" s="20" customFormat="1" x14ac:dyDescent="0.2">
      <c r="A6004" s="65"/>
    </row>
    <row r="6005" spans="1:1" s="20" customFormat="1" x14ac:dyDescent="0.2">
      <c r="A6005" s="65"/>
    </row>
    <row r="6006" spans="1:1" s="20" customFormat="1" x14ac:dyDescent="0.2">
      <c r="A6006" s="65"/>
    </row>
    <row r="6007" spans="1:1" s="20" customFormat="1" x14ac:dyDescent="0.2">
      <c r="A6007" s="65"/>
    </row>
    <row r="6008" spans="1:1" s="20" customFormat="1" x14ac:dyDescent="0.2">
      <c r="A6008" s="65"/>
    </row>
    <row r="6009" spans="1:1" s="20" customFormat="1" x14ac:dyDescent="0.2">
      <c r="A6009" s="65"/>
    </row>
    <row r="6010" spans="1:1" s="20" customFormat="1" x14ac:dyDescent="0.2">
      <c r="A6010" s="65"/>
    </row>
    <row r="6011" spans="1:1" s="20" customFormat="1" x14ac:dyDescent="0.2">
      <c r="A6011" s="65"/>
    </row>
    <row r="6012" spans="1:1" s="20" customFormat="1" x14ac:dyDescent="0.2">
      <c r="A6012" s="65"/>
    </row>
    <row r="6013" spans="1:1" s="20" customFormat="1" x14ac:dyDescent="0.2">
      <c r="A6013" s="65"/>
    </row>
    <row r="6014" spans="1:1" s="20" customFormat="1" x14ac:dyDescent="0.2">
      <c r="A6014" s="65"/>
    </row>
    <row r="6015" spans="1:1" s="20" customFormat="1" x14ac:dyDescent="0.2">
      <c r="A6015" s="65"/>
    </row>
    <row r="6016" spans="1:1" s="20" customFormat="1" x14ac:dyDescent="0.2">
      <c r="A6016" s="65"/>
    </row>
    <row r="6017" spans="1:1" s="20" customFormat="1" x14ac:dyDescent="0.2">
      <c r="A6017" s="65"/>
    </row>
    <row r="6018" spans="1:1" s="20" customFormat="1" x14ac:dyDescent="0.2">
      <c r="A6018" s="65"/>
    </row>
    <row r="6019" spans="1:1" s="20" customFormat="1" x14ac:dyDescent="0.2">
      <c r="A6019" s="65"/>
    </row>
    <row r="6020" spans="1:1" s="20" customFormat="1" x14ac:dyDescent="0.2">
      <c r="A6020" s="65"/>
    </row>
    <row r="6021" spans="1:1" s="20" customFormat="1" x14ac:dyDescent="0.2">
      <c r="A6021" s="65"/>
    </row>
    <row r="6022" spans="1:1" s="20" customFormat="1" x14ac:dyDescent="0.2">
      <c r="A6022" s="65"/>
    </row>
    <row r="6023" spans="1:1" s="20" customFormat="1" x14ac:dyDescent="0.2">
      <c r="A6023" s="65"/>
    </row>
    <row r="6024" spans="1:1" s="20" customFormat="1" x14ac:dyDescent="0.2">
      <c r="A6024" s="65"/>
    </row>
    <row r="6025" spans="1:1" s="20" customFormat="1" x14ac:dyDescent="0.2">
      <c r="A6025" s="65"/>
    </row>
    <row r="6026" spans="1:1" s="20" customFormat="1" x14ac:dyDescent="0.2">
      <c r="A6026" s="65"/>
    </row>
    <row r="6027" spans="1:1" s="20" customFormat="1" x14ac:dyDescent="0.2">
      <c r="A6027" s="65"/>
    </row>
    <row r="6028" spans="1:1" s="20" customFormat="1" x14ac:dyDescent="0.2">
      <c r="A6028" s="65"/>
    </row>
    <row r="6029" spans="1:1" s="20" customFormat="1" x14ac:dyDescent="0.2">
      <c r="A6029" s="65"/>
    </row>
    <row r="6030" spans="1:1" s="20" customFormat="1" x14ac:dyDescent="0.2">
      <c r="A6030" s="65"/>
    </row>
    <row r="6031" spans="1:1" s="20" customFormat="1" x14ac:dyDescent="0.2">
      <c r="A6031" s="65"/>
    </row>
    <row r="6032" spans="1:1" s="20" customFormat="1" x14ac:dyDescent="0.2">
      <c r="A6032" s="65"/>
    </row>
    <row r="6033" spans="1:1" s="20" customFormat="1" x14ac:dyDescent="0.2">
      <c r="A6033" s="65"/>
    </row>
    <row r="6034" spans="1:1" s="20" customFormat="1" x14ac:dyDescent="0.2">
      <c r="A6034" s="65"/>
    </row>
    <row r="6035" spans="1:1" s="20" customFormat="1" x14ac:dyDescent="0.2">
      <c r="A6035" s="65"/>
    </row>
    <row r="6036" spans="1:1" s="20" customFormat="1" x14ac:dyDescent="0.2">
      <c r="A6036" s="65"/>
    </row>
    <row r="6037" spans="1:1" s="20" customFormat="1" x14ac:dyDescent="0.2">
      <c r="A6037" s="65"/>
    </row>
    <row r="6038" spans="1:1" s="20" customFormat="1" x14ac:dyDescent="0.2">
      <c r="A6038" s="65"/>
    </row>
    <row r="6039" spans="1:1" s="20" customFormat="1" x14ac:dyDescent="0.2">
      <c r="A6039" s="65"/>
    </row>
    <row r="6040" spans="1:1" s="20" customFormat="1" x14ac:dyDescent="0.2">
      <c r="A6040" s="65"/>
    </row>
    <row r="6041" spans="1:1" s="20" customFormat="1" x14ac:dyDescent="0.2">
      <c r="A6041" s="65"/>
    </row>
    <row r="6042" spans="1:1" s="20" customFormat="1" x14ac:dyDescent="0.2">
      <c r="A6042" s="65"/>
    </row>
    <row r="6043" spans="1:1" s="20" customFormat="1" x14ac:dyDescent="0.2">
      <c r="A6043" s="65"/>
    </row>
    <row r="6044" spans="1:1" s="20" customFormat="1" x14ac:dyDescent="0.2">
      <c r="A6044" s="65"/>
    </row>
    <row r="6045" spans="1:1" s="20" customFormat="1" x14ac:dyDescent="0.2">
      <c r="A6045" s="65"/>
    </row>
    <row r="6046" spans="1:1" s="20" customFormat="1" x14ac:dyDescent="0.2">
      <c r="A6046" s="65"/>
    </row>
    <row r="6047" spans="1:1" s="20" customFormat="1" x14ac:dyDescent="0.2">
      <c r="A6047" s="65"/>
    </row>
    <row r="6048" spans="1:1" s="20" customFormat="1" x14ac:dyDescent="0.2">
      <c r="A6048" s="65"/>
    </row>
    <row r="6049" spans="1:1" s="20" customFormat="1" x14ac:dyDescent="0.2">
      <c r="A6049" s="65"/>
    </row>
    <row r="6050" spans="1:1" s="20" customFormat="1" x14ac:dyDescent="0.2">
      <c r="A6050" s="65"/>
    </row>
    <row r="6051" spans="1:1" s="20" customFormat="1" x14ac:dyDescent="0.2">
      <c r="A6051" s="65"/>
    </row>
    <row r="6052" spans="1:1" s="20" customFormat="1" x14ac:dyDescent="0.2">
      <c r="A6052" s="65"/>
    </row>
    <row r="6053" spans="1:1" s="20" customFormat="1" x14ac:dyDescent="0.2">
      <c r="A6053" s="65"/>
    </row>
    <row r="6054" spans="1:1" s="20" customFormat="1" x14ac:dyDescent="0.2">
      <c r="A6054" s="65"/>
    </row>
    <row r="6055" spans="1:1" s="20" customFormat="1" x14ac:dyDescent="0.2">
      <c r="A6055" s="65"/>
    </row>
    <row r="6056" spans="1:1" s="20" customFormat="1" x14ac:dyDescent="0.2">
      <c r="A6056" s="65"/>
    </row>
    <row r="6057" spans="1:1" s="20" customFormat="1" x14ac:dyDescent="0.2">
      <c r="A6057" s="65"/>
    </row>
    <row r="6058" spans="1:1" s="20" customFormat="1" x14ac:dyDescent="0.2">
      <c r="A6058" s="65"/>
    </row>
    <row r="6059" spans="1:1" s="20" customFormat="1" x14ac:dyDescent="0.2">
      <c r="A6059" s="65"/>
    </row>
    <row r="6060" spans="1:1" s="20" customFormat="1" x14ac:dyDescent="0.2">
      <c r="A6060" s="65"/>
    </row>
    <row r="6061" spans="1:1" s="20" customFormat="1" x14ac:dyDescent="0.2">
      <c r="A6061" s="65"/>
    </row>
    <row r="6062" spans="1:1" s="20" customFormat="1" x14ac:dyDescent="0.2">
      <c r="A6062" s="65"/>
    </row>
    <row r="6063" spans="1:1" s="20" customFormat="1" x14ac:dyDescent="0.2">
      <c r="A6063" s="65"/>
    </row>
    <row r="6064" spans="1:1" s="20" customFormat="1" x14ac:dyDescent="0.2">
      <c r="A6064" s="65"/>
    </row>
    <row r="6065" spans="1:1" s="20" customFormat="1" x14ac:dyDescent="0.2">
      <c r="A6065" s="65"/>
    </row>
    <row r="6066" spans="1:1" s="20" customFormat="1" x14ac:dyDescent="0.2">
      <c r="A6066" s="65"/>
    </row>
    <row r="6067" spans="1:1" s="20" customFormat="1" x14ac:dyDescent="0.2">
      <c r="A6067" s="65"/>
    </row>
    <row r="6068" spans="1:1" s="20" customFormat="1" x14ac:dyDescent="0.2">
      <c r="A6068" s="65"/>
    </row>
    <row r="6069" spans="1:1" s="20" customFormat="1" x14ac:dyDescent="0.2">
      <c r="A6069" s="65"/>
    </row>
    <row r="6070" spans="1:1" s="20" customFormat="1" x14ac:dyDescent="0.2">
      <c r="A6070" s="65"/>
    </row>
    <row r="6071" spans="1:1" s="20" customFormat="1" x14ac:dyDescent="0.2">
      <c r="A6071" s="65"/>
    </row>
    <row r="6072" spans="1:1" s="20" customFormat="1" x14ac:dyDescent="0.2">
      <c r="A6072" s="65"/>
    </row>
    <row r="6073" spans="1:1" s="20" customFormat="1" x14ac:dyDescent="0.2">
      <c r="A6073" s="65"/>
    </row>
    <row r="6074" spans="1:1" s="20" customFormat="1" x14ac:dyDescent="0.2">
      <c r="A6074" s="65"/>
    </row>
    <row r="6075" spans="1:1" s="20" customFormat="1" x14ac:dyDescent="0.2">
      <c r="A6075" s="65"/>
    </row>
    <row r="6076" spans="1:1" s="20" customFormat="1" x14ac:dyDescent="0.2">
      <c r="A6076" s="65"/>
    </row>
    <row r="6077" spans="1:1" s="20" customFormat="1" x14ac:dyDescent="0.2">
      <c r="A6077" s="65"/>
    </row>
    <row r="6078" spans="1:1" s="20" customFormat="1" x14ac:dyDescent="0.2">
      <c r="A6078" s="65"/>
    </row>
    <row r="6079" spans="1:1" s="20" customFormat="1" x14ac:dyDescent="0.2">
      <c r="A6079" s="65"/>
    </row>
    <row r="6080" spans="1:1" s="20" customFormat="1" x14ac:dyDescent="0.2">
      <c r="A6080" s="65"/>
    </row>
    <row r="6081" spans="1:1" s="20" customFormat="1" x14ac:dyDescent="0.2">
      <c r="A6081" s="65"/>
    </row>
    <row r="6082" spans="1:1" s="20" customFormat="1" x14ac:dyDescent="0.2">
      <c r="A6082" s="65"/>
    </row>
    <row r="6083" spans="1:1" s="20" customFormat="1" x14ac:dyDescent="0.2">
      <c r="A6083" s="65"/>
    </row>
    <row r="6084" spans="1:1" s="20" customFormat="1" x14ac:dyDescent="0.2">
      <c r="A6084" s="65"/>
    </row>
    <row r="6085" spans="1:1" s="20" customFormat="1" x14ac:dyDescent="0.2">
      <c r="A6085" s="65"/>
    </row>
    <row r="6086" spans="1:1" s="20" customFormat="1" x14ac:dyDescent="0.2">
      <c r="A6086" s="65"/>
    </row>
    <row r="6087" spans="1:1" s="20" customFormat="1" x14ac:dyDescent="0.2">
      <c r="A6087" s="65"/>
    </row>
    <row r="6088" spans="1:1" s="20" customFormat="1" x14ac:dyDescent="0.2">
      <c r="A6088" s="65"/>
    </row>
    <row r="6089" spans="1:1" s="20" customFormat="1" x14ac:dyDescent="0.2">
      <c r="A6089" s="65"/>
    </row>
    <row r="6090" spans="1:1" s="20" customFormat="1" x14ac:dyDescent="0.2">
      <c r="A6090" s="65"/>
    </row>
    <row r="6091" spans="1:1" s="20" customFormat="1" x14ac:dyDescent="0.2">
      <c r="A6091" s="65"/>
    </row>
    <row r="6092" spans="1:1" s="20" customFormat="1" x14ac:dyDescent="0.2">
      <c r="A6092" s="65"/>
    </row>
    <row r="6093" spans="1:1" s="20" customFormat="1" x14ac:dyDescent="0.2">
      <c r="A6093" s="65"/>
    </row>
    <row r="6094" spans="1:1" s="20" customFormat="1" x14ac:dyDescent="0.2">
      <c r="A6094" s="65"/>
    </row>
    <row r="6095" spans="1:1" s="20" customFormat="1" x14ac:dyDescent="0.2">
      <c r="A6095" s="65"/>
    </row>
    <row r="6096" spans="1:1" s="20" customFormat="1" x14ac:dyDescent="0.2">
      <c r="A6096" s="65"/>
    </row>
    <row r="6097" spans="1:1" s="20" customFormat="1" x14ac:dyDescent="0.2">
      <c r="A6097" s="65"/>
    </row>
    <row r="6098" spans="1:1" s="20" customFormat="1" x14ac:dyDescent="0.2">
      <c r="A6098" s="65"/>
    </row>
    <row r="6099" spans="1:1" s="20" customFormat="1" x14ac:dyDescent="0.2">
      <c r="A6099" s="65"/>
    </row>
    <row r="6100" spans="1:1" s="20" customFormat="1" x14ac:dyDescent="0.2">
      <c r="A6100" s="65"/>
    </row>
    <row r="6101" spans="1:1" s="20" customFormat="1" x14ac:dyDescent="0.2">
      <c r="A6101" s="65"/>
    </row>
    <row r="6102" spans="1:1" s="20" customFormat="1" x14ac:dyDescent="0.2">
      <c r="A6102" s="65"/>
    </row>
    <row r="6103" spans="1:1" s="20" customFormat="1" x14ac:dyDescent="0.2">
      <c r="A6103" s="65"/>
    </row>
    <row r="6104" spans="1:1" s="20" customFormat="1" x14ac:dyDescent="0.2">
      <c r="A6104" s="65"/>
    </row>
    <row r="6105" spans="1:1" s="20" customFormat="1" x14ac:dyDescent="0.2">
      <c r="A6105" s="65"/>
    </row>
    <row r="6106" spans="1:1" s="20" customFormat="1" x14ac:dyDescent="0.2">
      <c r="A6106" s="65"/>
    </row>
    <row r="6107" spans="1:1" s="20" customFormat="1" x14ac:dyDescent="0.2">
      <c r="A6107" s="65"/>
    </row>
    <row r="6108" spans="1:1" s="20" customFormat="1" x14ac:dyDescent="0.2">
      <c r="A6108" s="65"/>
    </row>
    <row r="6109" spans="1:1" s="20" customFormat="1" x14ac:dyDescent="0.2">
      <c r="A6109" s="65"/>
    </row>
    <row r="6110" spans="1:1" s="20" customFormat="1" x14ac:dyDescent="0.2">
      <c r="A6110" s="65"/>
    </row>
    <row r="6111" spans="1:1" s="20" customFormat="1" x14ac:dyDescent="0.2">
      <c r="A6111" s="65"/>
    </row>
    <row r="6112" spans="1:1" s="20" customFormat="1" x14ac:dyDescent="0.2">
      <c r="A6112" s="65"/>
    </row>
    <row r="6113" spans="1:1" s="20" customFormat="1" x14ac:dyDescent="0.2">
      <c r="A6113" s="65"/>
    </row>
    <row r="6114" spans="1:1" s="20" customFormat="1" x14ac:dyDescent="0.2">
      <c r="A6114" s="65"/>
    </row>
    <row r="6115" spans="1:1" s="20" customFormat="1" x14ac:dyDescent="0.2">
      <c r="A6115" s="65"/>
    </row>
    <row r="6116" spans="1:1" s="20" customFormat="1" x14ac:dyDescent="0.2">
      <c r="A6116" s="65"/>
    </row>
    <row r="6117" spans="1:1" s="20" customFormat="1" x14ac:dyDescent="0.2">
      <c r="A6117" s="65"/>
    </row>
    <row r="6118" spans="1:1" s="20" customFormat="1" x14ac:dyDescent="0.2">
      <c r="A6118" s="65"/>
    </row>
    <row r="6119" spans="1:1" s="20" customFormat="1" x14ac:dyDescent="0.2">
      <c r="A6119" s="65"/>
    </row>
    <row r="6120" spans="1:1" s="20" customFormat="1" x14ac:dyDescent="0.2">
      <c r="A6120" s="65"/>
    </row>
    <row r="6121" spans="1:1" s="20" customFormat="1" x14ac:dyDescent="0.2">
      <c r="A6121" s="65"/>
    </row>
    <row r="6122" spans="1:1" s="20" customFormat="1" x14ac:dyDescent="0.2">
      <c r="A6122" s="65"/>
    </row>
    <row r="6123" spans="1:1" s="20" customFormat="1" x14ac:dyDescent="0.2">
      <c r="A6123" s="65"/>
    </row>
    <row r="6124" spans="1:1" s="20" customFormat="1" x14ac:dyDescent="0.2">
      <c r="A6124" s="65"/>
    </row>
    <row r="6125" spans="1:1" s="20" customFormat="1" x14ac:dyDescent="0.2">
      <c r="A6125" s="65"/>
    </row>
    <row r="6126" spans="1:1" s="20" customFormat="1" x14ac:dyDescent="0.2">
      <c r="A6126" s="65"/>
    </row>
    <row r="6127" spans="1:1" s="20" customFormat="1" x14ac:dyDescent="0.2">
      <c r="A6127" s="65"/>
    </row>
    <row r="6128" spans="1:1" s="20" customFormat="1" x14ac:dyDescent="0.2">
      <c r="A6128" s="65"/>
    </row>
    <row r="6129" spans="1:1" s="20" customFormat="1" x14ac:dyDescent="0.2">
      <c r="A6129" s="65"/>
    </row>
    <row r="6130" spans="1:1" s="20" customFormat="1" x14ac:dyDescent="0.2">
      <c r="A6130" s="65"/>
    </row>
    <row r="6131" spans="1:1" s="20" customFormat="1" x14ac:dyDescent="0.2">
      <c r="A6131" s="65"/>
    </row>
    <row r="6132" spans="1:1" s="20" customFormat="1" x14ac:dyDescent="0.2">
      <c r="A6132" s="65"/>
    </row>
    <row r="6133" spans="1:1" s="20" customFormat="1" x14ac:dyDescent="0.2">
      <c r="A6133" s="65"/>
    </row>
    <row r="6134" spans="1:1" s="20" customFormat="1" x14ac:dyDescent="0.2">
      <c r="A6134" s="65"/>
    </row>
    <row r="6135" spans="1:1" s="20" customFormat="1" x14ac:dyDescent="0.2">
      <c r="A6135" s="65"/>
    </row>
    <row r="6136" spans="1:1" s="20" customFormat="1" x14ac:dyDescent="0.2">
      <c r="A6136" s="65"/>
    </row>
    <row r="6137" spans="1:1" s="20" customFormat="1" x14ac:dyDescent="0.2">
      <c r="A6137" s="65"/>
    </row>
    <row r="6138" spans="1:1" s="20" customFormat="1" x14ac:dyDescent="0.2">
      <c r="A6138" s="65"/>
    </row>
    <row r="6139" spans="1:1" s="20" customFormat="1" x14ac:dyDescent="0.2">
      <c r="A6139" s="65"/>
    </row>
    <row r="6140" spans="1:1" s="20" customFormat="1" x14ac:dyDescent="0.2">
      <c r="A6140" s="65"/>
    </row>
    <row r="6141" spans="1:1" s="20" customFormat="1" x14ac:dyDescent="0.2">
      <c r="A6141" s="65"/>
    </row>
    <row r="6142" spans="1:1" s="20" customFormat="1" x14ac:dyDescent="0.2">
      <c r="A6142" s="65"/>
    </row>
    <row r="6143" spans="1:1" s="20" customFormat="1" x14ac:dyDescent="0.2">
      <c r="A6143" s="65"/>
    </row>
    <row r="6144" spans="1:1" s="20" customFormat="1" x14ac:dyDescent="0.2">
      <c r="A6144" s="65"/>
    </row>
    <row r="6145" spans="1:1" s="20" customFormat="1" x14ac:dyDescent="0.2">
      <c r="A6145" s="65"/>
    </row>
    <row r="6146" spans="1:1" s="20" customFormat="1" x14ac:dyDescent="0.2">
      <c r="A6146" s="65"/>
    </row>
    <row r="6147" spans="1:1" s="20" customFormat="1" x14ac:dyDescent="0.2">
      <c r="A6147" s="65"/>
    </row>
    <row r="6148" spans="1:1" s="20" customFormat="1" x14ac:dyDescent="0.2">
      <c r="A6148" s="65"/>
    </row>
    <row r="6149" spans="1:1" s="20" customFormat="1" x14ac:dyDescent="0.2">
      <c r="A6149" s="65"/>
    </row>
    <row r="6150" spans="1:1" s="20" customFormat="1" x14ac:dyDescent="0.2">
      <c r="A6150" s="65"/>
    </row>
    <row r="6151" spans="1:1" s="20" customFormat="1" x14ac:dyDescent="0.2">
      <c r="A6151" s="65"/>
    </row>
    <row r="6152" spans="1:1" s="20" customFormat="1" x14ac:dyDescent="0.2">
      <c r="A6152" s="65"/>
    </row>
    <row r="6153" spans="1:1" s="20" customFormat="1" x14ac:dyDescent="0.2">
      <c r="A6153" s="65"/>
    </row>
    <row r="6154" spans="1:1" s="20" customFormat="1" x14ac:dyDescent="0.2">
      <c r="A6154" s="65"/>
    </row>
    <row r="6155" spans="1:1" s="20" customFormat="1" x14ac:dyDescent="0.2">
      <c r="A6155" s="65"/>
    </row>
    <row r="6156" spans="1:1" s="20" customFormat="1" x14ac:dyDescent="0.2">
      <c r="A6156" s="65"/>
    </row>
    <row r="6157" spans="1:1" s="20" customFormat="1" x14ac:dyDescent="0.2">
      <c r="A6157" s="65"/>
    </row>
    <row r="6158" spans="1:1" s="20" customFormat="1" x14ac:dyDescent="0.2">
      <c r="A6158" s="65"/>
    </row>
    <row r="6159" spans="1:1" s="20" customFormat="1" x14ac:dyDescent="0.2">
      <c r="A6159" s="65"/>
    </row>
    <row r="6160" spans="1:1" s="20" customFormat="1" x14ac:dyDescent="0.2">
      <c r="A6160" s="65"/>
    </row>
    <row r="6161" spans="1:1" s="20" customFormat="1" x14ac:dyDescent="0.2">
      <c r="A6161" s="65"/>
    </row>
    <row r="6162" spans="1:1" s="20" customFormat="1" x14ac:dyDescent="0.2">
      <c r="A6162" s="65"/>
    </row>
    <row r="6163" spans="1:1" s="20" customFormat="1" x14ac:dyDescent="0.2">
      <c r="A6163" s="65"/>
    </row>
    <row r="6164" spans="1:1" s="20" customFormat="1" x14ac:dyDescent="0.2">
      <c r="A6164" s="65"/>
    </row>
    <row r="6165" spans="1:1" s="20" customFormat="1" x14ac:dyDescent="0.2">
      <c r="A6165" s="65"/>
    </row>
    <row r="6166" spans="1:1" s="20" customFormat="1" x14ac:dyDescent="0.2">
      <c r="A6166" s="65"/>
    </row>
    <row r="6167" spans="1:1" s="20" customFormat="1" x14ac:dyDescent="0.2">
      <c r="A6167" s="65"/>
    </row>
    <row r="6168" spans="1:1" s="20" customFormat="1" x14ac:dyDescent="0.2">
      <c r="A6168" s="65"/>
    </row>
    <row r="6169" spans="1:1" s="20" customFormat="1" x14ac:dyDescent="0.2">
      <c r="A6169" s="65"/>
    </row>
    <row r="6170" spans="1:1" s="20" customFormat="1" x14ac:dyDescent="0.2">
      <c r="A6170" s="65"/>
    </row>
    <row r="6171" spans="1:1" s="20" customFormat="1" x14ac:dyDescent="0.2">
      <c r="A6171" s="65"/>
    </row>
    <row r="6172" spans="1:1" s="20" customFormat="1" x14ac:dyDescent="0.2">
      <c r="A6172" s="65"/>
    </row>
    <row r="6173" spans="1:1" s="20" customFormat="1" x14ac:dyDescent="0.2">
      <c r="A6173" s="65"/>
    </row>
    <row r="6174" spans="1:1" s="20" customFormat="1" x14ac:dyDescent="0.2">
      <c r="A6174" s="65"/>
    </row>
    <row r="6175" spans="1:1" s="20" customFormat="1" x14ac:dyDescent="0.2">
      <c r="A6175" s="65"/>
    </row>
    <row r="6176" spans="1:1" s="20" customFormat="1" x14ac:dyDescent="0.2">
      <c r="A6176" s="65"/>
    </row>
    <row r="6177" spans="1:1" s="20" customFormat="1" x14ac:dyDescent="0.2">
      <c r="A6177" s="65"/>
    </row>
    <row r="6178" spans="1:1" s="20" customFormat="1" x14ac:dyDescent="0.2">
      <c r="A6178" s="65"/>
    </row>
    <row r="6179" spans="1:1" s="20" customFormat="1" x14ac:dyDescent="0.2">
      <c r="A6179" s="65"/>
    </row>
    <row r="6180" spans="1:1" s="20" customFormat="1" x14ac:dyDescent="0.2">
      <c r="A6180" s="65"/>
    </row>
    <row r="6181" spans="1:1" s="20" customFormat="1" x14ac:dyDescent="0.2">
      <c r="A6181" s="65"/>
    </row>
    <row r="6182" spans="1:1" s="20" customFormat="1" x14ac:dyDescent="0.2">
      <c r="A6182" s="65"/>
    </row>
    <row r="6183" spans="1:1" s="20" customFormat="1" x14ac:dyDescent="0.2">
      <c r="A6183" s="65"/>
    </row>
    <row r="6184" spans="1:1" s="20" customFormat="1" x14ac:dyDescent="0.2">
      <c r="A6184" s="65"/>
    </row>
    <row r="6185" spans="1:1" s="20" customFormat="1" x14ac:dyDescent="0.2">
      <c r="A6185" s="65"/>
    </row>
    <row r="6186" spans="1:1" s="20" customFormat="1" x14ac:dyDescent="0.2">
      <c r="A6186" s="65"/>
    </row>
    <row r="6187" spans="1:1" s="20" customFormat="1" x14ac:dyDescent="0.2">
      <c r="A6187" s="65"/>
    </row>
    <row r="6188" spans="1:1" s="20" customFormat="1" x14ac:dyDescent="0.2">
      <c r="A6188" s="65"/>
    </row>
    <row r="6189" spans="1:1" s="20" customFormat="1" x14ac:dyDescent="0.2">
      <c r="A6189" s="65"/>
    </row>
    <row r="6190" spans="1:1" s="20" customFormat="1" x14ac:dyDescent="0.2">
      <c r="A6190" s="65"/>
    </row>
    <row r="6191" spans="1:1" s="20" customFormat="1" x14ac:dyDescent="0.2">
      <c r="A6191" s="65"/>
    </row>
    <row r="6192" spans="1:1" s="20" customFormat="1" x14ac:dyDescent="0.2">
      <c r="A6192" s="65"/>
    </row>
    <row r="6193" spans="1:1" s="20" customFormat="1" x14ac:dyDescent="0.2">
      <c r="A6193" s="65"/>
    </row>
    <row r="6194" spans="1:1" s="20" customFormat="1" x14ac:dyDescent="0.2">
      <c r="A6194" s="65"/>
    </row>
    <row r="6195" spans="1:1" s="20" customFormat="1" x14ac:dyDescent="0.2">
      <c r="A6195" s="65"/>
    </row>
    <row r="6196" spans="1:1" s="20" customFormat="1" x14ac:dyDescent="0.2">
      <c r="A6196" s="65"/>
    </row>
    <row r="6197" spans="1:1" s="20" customFormat="1" x14ac:dyDescent="0.2">
      <c r="A6197" s="65"/>
    </row>
    <row r="6198" spans="1:1" s="20" customFormat="1" x14ac:dyDescent="0.2">
      <c r="A6198" s="65"/>
    </row>
    <row r="6199" spans="1:1" s="20" customFormat="1" x14ac:dyDescent="0.2">
      <c r="A6199" s="65"/>
    </row>
    <row r="6200" spans="1:1" s="20" customFormat="1" x14ac:dyDescent="0.2">
      <c r="A6200" s="65"/>
    </row>
    <row r="6201" spans="1:1" s="20" customFormat="1" x14ac:dyDescent="0.2">
      <c r="A6201" s="65"/>
    </row>
    <row r="6202" spans="1:1" s="20" customFormat="1" x14ac:dyDescent="0.2">
      <c r="A6202" s="65"/>
    </row>
    <row r="6203" spans="1:1" s="20" customFormat="1" x14ac:dyDescent="0.2">
      <c r="A6203" s="65"/>
    </row>
    <row r="6204" spans="1:1" s="20" customFormat="1" x14ac:dyDescent="0.2">
      <c r="A6204" s="65"/>
    </row>
    <row r="6205" spans="1:1" s="20" customFormat="1" x14ac:dyDescent="0.2">
      <c r="A6205" s="65"/>
    </row>
    <row r="6206" spans="1:1" s="20" customFormat="1" x14ac:dyDescent="0.2">
      <c r="A6206" s="65"/>
    </row>
    <row r="6207" spans="1:1" s="20" customFormat="1" x14ac:dyDescent="0.2">
      <c r="A6207" s="65"/>
    </row>
    <row r="6208" spans="1:1" s="20" customFormat="1" x14ac:dyDescent="0.2">
      <c r="A6208" s="65"/>
    </row>
    <row r="6209" spans="1:1" s="20" customFormat="1" x14ac:dyDescent="0.2">
      <c r="A6209" s="65"/>
    </row>
    <row r="6210" spans="1:1" s="20" customFormat="1" x14ac:dyDescent="0.2">
      <c r="A6210" s="65"/>
    </row>
    <row r="6211" spans="1:1" s="20" customFormat="1" x14ac:dyDescent="0.2">
      <c r="A6211" s="65"/>
    </row>
    <row r="6212" spans="1:1" s="20" customFormat="1" x14ac:dyDescent="0.2">
      <c r="A6212" s="65"/>
    </row>
    <row r="6213" spans="1:1" s="20" customFormat="1" x14ac:dyDescent="0.2">
      <c r="A6213" s="65"/>
    </row>
    <row r="6214" spans="1:1" s="20" customFormat="1" x14ac:dyDescent="0.2">
      <c r="A6214" s="65"/>
    </row>
    <row r="6215" spans="1:1" s="20" customFormat="1" x14ac:dyDescent="0.2">
      <c r="A6215" s="65"/>
    </row>
    <row r="6216" spans="1:1" s="20" customFormat="1" x14ac:dyDescent="0.2">
      <c r="A6216" s="65"/>
    </row>
    <row r="6217" spans="1:1" s="20" customFormat="1" x14ac:dyDescent="0.2">
      <c r="A6217" s="65"/>
    </row>
    <row r="6218" spans="1:1" s="20" customFormat="1" x14ac:dyDescent="0.2">
      <c r="A6218" s="65"/>
    </row>
    <row r="6219" spans="1:1" s="20" customFormat="1" x14ac:dyDescent="0.2">
      <c r="A6219" s="65"/>
    </row>
    <row r="6220" spans="1:1" s="20" customFormat="1" x14ac:dyDescent="0.2">
      <c r="A6220" s="65"/>
    </row>
    <row r="6221" spans="1:1" s="20" customFormat="1" x14ac:dyDescent="0.2">
      <c r="A6221" s="65"/>
    </row>
    <row r="6222" spans="1:1" s="20" customFormat="1" x14ac:dyDescent="0.2">
      <c r="A6222" s="65"/>
    </row>
    <row r="6223" spans="1:1" s="20" customFormat="1" x14ac:dyDescent="0.2">
      <c r="A6223" s="65"/>
    </row>
    <row r="6224" spans="1:1" s="20" customFormat="1" x14ac:dyDescent="0.2">
      <c r="A6224" s="65"/>
    </row>
    <row r="6225" spans="1:1" s="20" customFormat="1" x14ac:dyDescent="0.2">
      <c r="A6225" s="65"/>
    </row>
    <row r="6226" spans="1:1" s="20" customFormat="1" x14ac:dyDescent="0.2">
      <c r="A6226" s="65"/>
    </row>
    <row r="6227" spans="1:1" s="20" customFormat="1" x14ac:dyDescent="0.2">
      <c r="A6227" s="65"/>
    </row>
    <row r="6228" spans="1:1" s="20" customFormat="1" x14ac:dyDescent="0.2">
      <c r="A6228" s="65"/>
    </row>
    <row r="6229" spans="1:1" s="20" customFormat="1" x14ac:dyDescent="0.2">
      <c r="A6229" s="65"/>
    </row>
    <row r="6230" spans="1:1" s="20" customFormat="1" x14ac:dyDescent="0.2">
      <c r="A6230" s="65"/>
    </row>
    <row r="6231" spans="1:1" s="20" customFormat="1" x14ac:dyDescent="0.2">
      <c r="A6231" s="65"/>
    </row>
    <row r="6232" spans="1:1" s="20" customFormat="1" x14ac:dyDescent="0.2">
      <c r="A6232" s="65"/>
    </row>
    <row r="6233" spans="1:1" s="20" customFormat="1" x14ac:dyDescent="0.2">
      <c r="A6233" s="65"/>
    </row>
    <row r="6234" spans="1:1" s="20" customFormat="1" x14ac:dyDescent="0.2">
      <c r="A6234" s="65"/>
    </row>
    <row r="6235" spans="1:1" s="20" customFormat="1" x14ac:dyDescent="0.2">
      <c r="A6235" s="65"/>
    </row>
    <row r="6236" spans="1:1" s="20" customFormat="1" x14ac:dyDescent="0.2">
      <c r="A6236" s="65"/>
    </row>
    <row r="6237" spans="1:1" s="20" customFormat="1" x14ac:dyDescent="0.2">
      <c r="A6237" s="65"/>
    </row>
    <row r="6238" spans="1:1" s="20" customFormat="1" x14ac:dyDescent="0.2">
      <c r="A6238" s="65"/>
    </row>
    <row r="6239" spans="1:1" s="20" customFormat="1" x14ac:dyDescent="0.2">
      <c r="A6239" s="65"/>
    </row>
    <row r="6240" spans="1:1" s="20" customFormat="1" x14ac:dyDescent="0.2">
      <c r="A6240" s="65"/>
    </row>
    <row r="6241" spans="1:1" s="20" customFormat="1" x14ac:dyDescent="0.2">
      <c r="A6241" s="65"/>
    </row>
    <row r="6242" spans="1:1" s="20" customFormat="1" x14ac:dyDescent="0.2">
      <c r="A6242" s="65"/>
    </row>
    <row r="6243" spans="1:1" s="20" customFormat="1" x14ac:dyDescent="0.2">
      <c r="A6243" s="65"/>
    </row>
    <row r="6244" spans="1:1" s="20" customFormat="1" x14ac:dyDescent="0.2">
      <c r="A6244" s="65"/>
    </row>
    <row r="6245" spans="1:1" s="20" customFormat="1" x14ac:dyDescent="0.2">
      <c r="A6245" s="65"/>
    </row>
    <row r="6246" spans="1:1" s="20" customFormat="1" x14ac:dyDescent="0.2">
      <c r="A6246" s="65"/>
    </row>
    <row r="6247" spans="1:1" s="20" customFormat="1" x14ac:dyDescent="0.2">
      <c r="A6247" s="65"/>
    </row>
    <row r="6248" spans="1:1" s="20" customFormat="1" x14ac:dyDescent="0.2">
      <c r="A6248" s="65"/>
    </row>
    <row r="6249" spans="1:1" s="20" customFormat="1" x14ac:dyDescent="0.2">
      <c r="A6249" s="65"/>
    </row>
    <row r="6250" spans="1:1" s="20" customFormat="1" x14ac:dyDescent="0.2">
      <c r="A6250" s="65"/>
    </row>
    <row r="6251" spans="1:1" s="20" customFormat="1" x14ac:dyDescent="0.2">
      <c r="A6251" s="65"/>
    </row>
    <row r="6252" spans="1:1" s="20" customFormat="1" x14ac:dyDescent="0.2">
      <c r="A6252" s="65"/>
    </row>
    <row r="6253" spans="1:1" s="20" customFormat="1" x14ac:dyDescent="0.2">
      <c r="A6253" s="65"/>
    </row>
    <row r="6254" spans="1:1" s="20" customFormat="1" x14ac:dyDescent="0.2">
      <c r="A6254" s="65"/>
    </row>
    <row r="6255" spans="1:1" s="20" customFormat="1" x14ac:dyDescent="0.2">
      <c r="A6255" s="65"/>
    </row>
    <row r="6256" spans="1:1" s="20" customFormat="1" x14ac:dyDescent="0.2">
      <c r="A6256" s="65"/>
    </row>
    <row r="6257" spans="1:1" s="20" customFormat="1" x14ac:dyDescent="0.2">
      <c r="A6257" s="65"/>
    </row>
    <row r="6258" spans="1:1" s="20" customFormat="1" x14ac:dyDescent="0.2">
      <c r="A6258" s="65"/>
    </row>
    <row r="6259" spans="1:1" s="20" customFormat="1" x14ac:dyDescent="0.2">
      <c r="A6259" s="65"/>
    </row>
    <row r="6260" spans="1:1" s="20" customFormat="1" x14ac:dyDescent="0.2">
      <c r="A6260" s="65"/>
    </row>
    <row r="6261" spans="1:1" s="20" customFormat="1" x14ac:dyDescent="0.2">
      <c r="A6261" s="65"/>
    </row>
    <row r="6262" spans="1:1" s="20" customFormat="1" x14ac:dyDescent="0.2">
      <c r="A6262" s="65"/>
    </row>
    <row r="6263" spans="1:1" s="20" customFormat="1" x14ac:dyDescent="0.2">
      <c r="A6263" s="65"/>
    </row>
    <row r="6264" spans="1:1" s="20" customFormat="1" x14ac:dyDescent="0.2">
      <c r="A6264" s="65"/>
    </row>
    <row r="6265" spans="1:1" s="20" customFormat="1" x14ac:dyDescent="0.2">
      <c r="A6265" s="65"/>
    </row>
    <row r="6266" spans="1:1" s="20" customFormat="1" x14ac:dyDescent="0.2">
      <c r="A6266" s="65"/>
    </row>
    <row r="6267" spans="1:1" s="20" customFormat="1" x14ac:dyDescent="0.2">
      <c r="A6267" s="65"/>
    </row>
    <row r="6268" spans="1:1" s="20" customFormat="1" x14ac:dyDescent="0.2">
      <c r="A6268" s="65"/>
    </row>
    <row r="6269" spans="1:1" s="20" customFormat="1" x14ac:dyDescent="0.2">
      <c r="A6269" s="65"/>
    </row>
    <row r="6270" spans="1:1" s="20" customFormat="1" x14ac:dyDescent="0.2">
      <c r="A6270" s="65"/>
    </row>
    <row r="6271" spans="1:1" s="20" customFormat="1" x14ac:dyDescent="0.2">
      <c r="A6271" s="65"/>
    </row>
    <row r="6272" spans="1:1" s="20" customFormat="1" x14ac:dyDescent="0.2">
      <c r="A6272" s="65"/>
    </row>
    <row r="6273" spans="1:1" s="20" customFormat="1" x14ac:dyDescent="0.2">
      <c r="A6273" s="65"/>
    </row>
    <row r="6274" spans="1:1" s="20" customFormat="1" x14ac:dyDescent="0.2">
      <c r="A6274" s="65"/>
    </row>
    <row r="6275" spans="1:1" s="20" customFormat="1" x14ac:dyDescent="0.2">
      <c r="A6275" s="65"/>
    </row>
    <row r="6276" spans="1:1" s="20" customFormat="1" x14ac:dyDescent="0.2">
      <c r="A6276" s="65"/>
    </row>
    <row r="6277" spans="1:1" s="20" customFormat="1" x14ac:dyDescent="0.2">
      <c r="A6277" s="65"/>
    </row>
    <row r="6278" spans="1:1" s="20" customFormat="1" x14ac:dyDescent="0.2">
      <c r="A6278" s="65"/>
    </row>
    <row r="6279" spans="1:1" s="20" customFormat="1" x14ac:dyDescent="0.2">
      <c r="A6279" s="65"/>
    </row>
    <row r="6280" spans="1:1" s="20" customFormat="1" x14ac:dyDescent="0.2">
      <c r="A6280" s="65"/>
    </row>
    <row r="6281" spans="1:1" s="20" customFormat="1" x14ac:dyDescent="0.2">
      <c r="A6281" s="65"/>
    </row>
    <row r="6282" spans="1:1" s="20" customFormat="1" x14ac:dyDescent="0.2">
      <c r="A6282" s="65"/>
    </row>
    <row r="6283" spans="1:1" s="20" customFormat="1" x14ac:dyDescent="0.2">
      <c r="A6283" s="65"/>
    </row>
    <row r="6284" spans="1:1" s="20" customFormat="1" x14ac:dyDescent="0.2">
      <c r="A6284" s="65"/>
    </row>
    <row r="6285" spans="1:1" s="20" customFormat="1" x14ac:dyDescent="0.2">
      <c r="A6285" s="65"/>
    </row>
    <row r="6286" spans="1:1" s="20" customFormat="1" x14ac:dyDescent="0.2">
      <c r="A6286" s="65"/>
    </row>
    <row r="6287" spans="1:1" s="20" customFormat="1" x14ac:dyDescent="0.2">
      <c r="A6287" s="65"/>
    </row>
    <row r="6288" spans="1:1" s="20" customFormat="1" x14ac:dyDescent="0.2">
      <c r="A6288" s="65"/>
    </row>
    <row r="6289" spans="1:1" s="20" customFormat="1" x14ac:dyDescent="0.2">
      <c r="A6289" s="65"/>
    </row>
    <row r="6290" spans="1:1" s="20" customFormat="1" x14ac:dyDescent="0.2">
      <c r="A6290" s="65"/>
    </row>
    <row r="6291" spans="1:1" s="20" customFormat="1" x14ac:dyDescent="0.2">
      <c r="A6291" s="65"/>
    </row>
    <row r="6292" spans="1:1" s="20" customFormat="1" x14ac:dyDescent="0.2">
      <c r="A6292" s="65"/>
    </row>
    <row r="6293" spans="1:1" s="20" customFormat="1" x14ac:dyDescent="0.2">
      <c r="A6293" s="65"/>
    </row>
    <row r="6294" spans="1:1" s="20" customFormat="1" x14ac:dyDescent="0.2">
      <c r="A6294" s="65"/>
    </row>
    <row r="6295" spans="1:1" s="20" customFormat="1" x14ac:dyDescent="0.2">
      <c r="A6295" s="65"/>
    </row>
    <row r="6296" spans="1:1" s="20" customFormat="1" x14ac:dyDescent="0.2">
      <c r="A6296" s="65"/>
    </row>
    <row r="6297" spans="1:1" s="20" customFormat="1" x14ac:dyDescent="0.2">
      <c r="A6297" s="65"/>
    </row>
    <row r="6298" spans="1:1" s="20" customFormat="1" x14ac:dyDescent="0.2">
      <c r="A6298" s="65"/>
    </row>
    <row r="6299" spans="1:1" s="20" customFormat="1" x14ac:dyDescent="0.2">
      <c r="A6299" s="65"/>
    </row>
    <row r="6300" spans="1:1" s="20" customFormat="1" x14ac:dyDescent="0.2">
      <c r="A6300" s="65"/>
    </row>
    <row r="6301" spans="1:1" s="20" customFormat="1" x14ac:dyDescent="0.2">
      <c r="A6301" s="65"/>
    </row>
    <row r="6302" spans="1:1" s="20" customFormat="1" x14ac:dyDescent="0.2">
      <c r="A6302" s="65"/>
    </row>
    <row r="6303" spans="1:1" s="20" customFormat="1" x14ac:dyDescent="0.2">
      <c r="A6303" s="65"/>
    </row>
    <row r="6304" spans="1:1" s="20" customFormat="1" x14ac:dyDescent="0.2">
      <c r="A6304" s="65"/>
    </row>
    <row r="6305" spans="1:1" s="20" customFormat="1" x14ac:dyDescent="0.2">
      <c r="A6305" s="65"/>
    </row>
    <row r="6306" spans="1:1" s="20" customFormat="1" x14ac:dyDescent="0.2">
      <c r="A6306" s="65"/>
    </row>
    <row r="6307" spans="1:1" s="20" customFormat="1" x14ac:dyDescent="0.2">
      <c r="A6307" s="65"/>
    </row>
    <row r="6308" spans="1:1" s="20" customFormat="1" x14ac:dyDescent="0.2">
      <c r="A6308" s="65"/>
    </row>
    <row r="6309" spans="1:1" s="20" customFormat="1" x14ac:dyDescent="0.2">
      <c r="A6309" s="65"/>
    </row>
    <row r="6310" spans="1:1" s="20" customFormat="1" x14ac:dyDescent="0.2">
      <c r="A6310" s="65"/>
    </row>
    <row r="6311" spans="1:1" s="20" customFormat="1" x14ac:dyDescent="0.2">
      <c r="A6311" s="65"/>
    </row>
    <row r="6312" spans="1:1" s="20" customFormat="1" x14ac:dyDescent="0.2">
      <c r="A6312" s="65"/>
    </row>
    <row r="6313" spans="1:1" s="20" customFormat="1" x14ac:dyDescent="0.2">
      <c r="A6313" s="65"/>
    </row>
    <row r="6314" spans="1:1" s="20" customFormat="1" x14ac:dyDescent="0.2">
      <c r="A6314" s="65"/>
    </row>
    <row r="6315" spans="1:1" s="20" customFormat="1" x14ac:dyDescent="0.2">
      <c r="A6315" s="65"/>
    </row>
    <row r="6316" spans="1:1" s="20" customFormat="1" x14ac:dyDescent="0.2">
      <c r="A6316" s="65"/>
    </row>
    <row r="6317" spans="1:1" s="20" customFormat="1" x14ac:dyDescent="0.2">
      <c r="A6317" s="65"/>
    </row>
    <row r="6318" spans="1:1" s="20" customFormat="1" x14ac:dyDescent="0.2">
      <c r="A6318" s="65"/>
    </row>
    <row r="6319" spans="1:1" s="20" customFormat="1" x14ac:dyDescent="0.2">
      <c r="A6319" s="65"/>
    </row>
    <row r="6320" spans="1:1" s="20" customFormat="1" x14ac:dyDescent="0.2">
      <c r="A6320" s="65"/>
    </row>
    <row r="6321" spans="1:1" s="20" customFormat="1" x14ac:dyDescent="0.2">
      <c r="A6321" s="65"/>
    </row>
    <row r="6322" spans="1:1" s="20" customFormat="1" x14ac:dyDescent="0.2">
      <c r="A6322" s="65"/>
    </row>
    <row r="6323" spans="1:1" s="20" customFormat="1" x14ac:dyDescent="0.2">
      <c r="A6323" s="65"/>
    </row>
    <row r="6324" spans="1:1" s="20" customFormat="1" x14ac:dyDescent="0.2">
      <c r="A6324" s="65"/>
    </row>
    <row r="6325" spans="1:1" s="20" customFormat="1" x14ac:dyDescent="0.2">
      <c r="A6325" s="65"/>
    </row>
    <row r="6326" spans="1:1" s="20" customFormat="1" x14ac:dyDescent="0.2">
      <c r="A6326" s="65"/>
    </row>
    <row r="6327" spans="1:1" s="20" customFormat="1" x14ac:dyDescent="0.2">
      <c r="A6327" s="65"/>
    </row>
    <row r="6328" spans="1:1" s="20" customFormat="1" x14ac:dyDescent="0.2">
      <c r="A6328" s="65"/>
    </row>
    <row r="6329" spans="1:1" s="20" customFormat="1" x14ac:dyDescent="0.2">
      <c r="A6329" s="65"/>
    </row>
    <row r="6330" spans="1:1" s="20" customFormat="1" x14ac:dyDescent="0.2">
      <c r="A6330" s="65"/>
    </row>
    <row r="6331" spans="1:1" s="20" customFormat="1" x14ac:dyDescent="0.2">
      <c r="A6331" s="65"/>
    </row>
    <row r="6332" spans="1:1" s="20" customFormat="1" x14ac:dyDescent="0.2">
      <c r="A6332" s="65"/>
    </row>
    <row r="6333" spans="1:1" s="20" customFormat="1" x14ac:dyDescent="0.2">
      <c r="A6333" s="65"/>
    </row>
    <row r="6334" spans="1:1" s="20" customFormat="1" x14ac:dyDescent="0.2">
      <c r="A6334" s="65"/>
    </row>
    <row r="6335" spans="1:1" s="20" customFormat="1" x14ac:dyDescent="0.2">
      <c r="A6335" s="65"/>
    </row>
    <row r="6336" spans="1:1" s="20" customFormat="1" x14ac:dyDescent="0.2">
      <c r="A6336" s="65"/>
    </row>
    <row r="6337" spans="1:1" s="20" customFormat="1" x14ac:dyDescent="0.2">
      <c r="A6337" s="65"/>
    </row>
    <row r="6338" spans="1:1" s="20" customFormat="1" x14ac:dyDescent="0.2">
      <c r="A6338" s="65"/>
    </row>
    <row r="6339" spans="1:1" s="20" customFormat="1" x14ac:dyDescent="0.2">
      <c r="A6339" s="65"/>
    </row>
    <row r="6340" spans="1:1" s="20" customFormat="1" x14ac:dyDescent="0.2">
      <c r="A6340" s="65"/>
    </row>
    <row r="6341" spans="1:1" s="20" customFormat="1" x14ac:dyDescent="0.2">
      <c r="A6341" s="65"/>
    </row>
    <row r="6342" spans="1:1" s="20" customFormat="1" x14ac:dyDescent="0.2">
      <c r="A6342" s="65"/>
    </row>
    <row r="6343" spans="1:1" s="20" customFormat="1" x14ac:dyDescent="0.2">
      <c r="A6343" s="65"/>
    </row>
    <row r="6344" spans="1:1" s="20" customFormat="1" x14ac:dyDescent="0.2">
      <c r="A6344" s="65"/>
    </row>
    <row r="6345" spans="1:1" s="20" customFormat="1" x14ac:dyDescent="0.2">
      <c r="A6345" s="65"/>
    </row>
    <row r="6346" spans="1:1" s="20" customFormat="1" x14ac:dyDescent="0.2">
      <c r="A6346" s="65"/>
    </row>
    <row r="6347" spans="1:1" s="20" customFormat="1" x14ac:dyDescent="0.2">
      <c r="A6347" s="65"/>
    </row>
    <row r="6348" spans="1:1" s="20" customFormat="1" x14ac:dyDescent="0.2">
      <c r="A6348" s="65"/>
    </row>
    <row r="6349" spans="1:1" s="20" customFormat="1" x14ac:dyDescent="0.2">
      <c r="A6349" s="65"/>
    </row>
    <row r="6350" spans="1:1" s="20" customFormat="1" x14ac:dyDescent="0.2">
      <c r="A6350" s="65"/>
    </row>
    <row r="6351" spans="1:1" s="20" customFormat="1" x14ac:dyDescent="0.2">
      <c r="A6351" s="65"/>
    </row>
    <row r="6352" spans="1:1" s="20" customFormat="1" x14ac:dyDescent="0.2">
      <c r="A6352" s="65"/>
    </row>
    <row r="6353" spans="1:1" s="20" customFormat="1" x14ac:dyDescent="0.2">
      <c r="A6353" s="65"/>
    </row>
    <row r="6354" spans="1:1" s="20" customFormat="1" x14ac:dyDescent="0.2">
      <c r="A6354" s="65"/>
    </row>
    <row r="6355" spans="1:1" s="20" customFormat="1" x14ac:dyDescent="0.2">
      <c r="A6355" s="65"/>
    </row>
    <row r="6356" spans="1:1" s="20" customFormat="1" x14ac:dyDescent="0.2">
      <c r="A6356" s="65"/>
    </row>
    <row r="6357" spans="1:1" s="20" customFormat="1" x14ac:dyDescent="0.2">
      <c r="A6357" s="65"/>
    </row>
    <row r="6358" spans="1:1" s="20" customFormat="1" x14ac:dyDescent="0.2">
      <c r="A6358" s="65"/>
    </row>
    <row r="6359" spans="1:1" s="20" customFormat="1" x14ac:dyDescent="0.2">
      <c r="A6359" s="65"/>
    </row>
    <row r="6360" spans="1:1" s="20" customFormat="1" x14ac:dyDescent="0.2">
      <c r="A6360" s="65"/>
    </row>
    <row r="6361" spans="1:1" s="20" customFormat="1" x14ac:dyDescent="0.2">
      <c r="A6361" s="65"/>
    </row>
    <row r="6362" spans="1:1" s="20" customFormat="1" x14ac:dyDescent="0.2">
      <c r="A6362" s="65"/>
    </row>
    <row r="6363" spans="1:1" s="20" customFormat="1" x14ac:dyDescent="0.2">
      <c r="A6363" s="65"/>
    </row>
    <row r="6364" spans="1:1" s="20" customFormat="1" x14ac:dyDescent="0.2">
      <c r="A6364" s="65"/>
    </row>
    <row r="6365" spans="1:1" s="20" customFormat="1" x14ac:dyDescent="0.2">
      <c r="A6365" s="65"/>
    </row>
    <row r="6366" spans="1:1" s="20" customFormat="1" x14ac:dyDescent="0.2">
      <c r="A6366" s="65"/>
    </row>
    <row r="6367" spans="1:1" s="20" customFormat="1" x14ac:dyDescent="0.2">
      <c r="A6367" s="65"/>
    </row>
    <row r="6368" spans="1:1" s="20" customFormat="1" x14ac:dyDescent="0.2">
      <c r="A6368" s="65"/>
    </row>
    <row r="6369" spans="1:1" s="20" customFormat="1" x14ac:dyDescent="0.2">
      <c r="A6369" s="65"/>
    </row>
    <row r="6370" spans="1:1" s="20" customFormat="1" x14ac:dyDescent="0.2">
      <c r="A6370" s="65"/>
    </row>
    <row r="6371" spans="1:1" s="20" customFormat="1" x14ac:dyDescent="0.2">
      <c r="A6371" s="65"/>
    </row>
    <row r="6372" spans="1:1" s="20" customFormat="1" x14ac:dyDescent="0.2">
      <c r="A6372" s="65"/>
    </row>
    <row r="6373" spans="1:1" s="20" customFormat="1" x14ac:dyDescent="0.2">
      <c r="A6373" s="65"/>
    </row>
    <row r="6374" spans="1:1" s="20" customFormat="1" x14ac:dyDescent="0.2">
      <c r="A6374" s="65"/>
    </row>
    <row r="6375" spans="1:1" s="20" customFormat="1" x14ac:dyDescent="0.2">
      <c r="A6375" s="65"/>
    </row>
    <row r="6376" spans="1:1" s="20" customFormat="1" x14ac:dyDescent="0.2">
      <c r="A6376" s="65"/>
    </row>
    <row r="6377" spans="1:1" s="20" customFormat="1" x14ac:dyDescent="0.2">
      <c r="A6377" s="65"/>
    </row>
    <row r="6378" spans="1:1" s="20" customFormat="1" x14ac:dyDescent="0.2">
      <c r="A6378" s="65"/>
    </row>
    <row r="6379" spans="1:1" s="20" customFormat="1" x14ac:dyDescent="0.2">
      <c r="A6379" s="65"/>
    </row>
    <row r="6380" spans="1:1" s="20" customFormat="1" x14ac:dyDescent="0.2">
      <c r="A6380" s="65"/>
    </row>
    <row r="6381" spans="1:1" s="20" customFormat="1" x14ac:dyDescent="0.2">
      <c r="A6381" s="65"/>
    </row>
    <row r="6382" spans="1:1" s="20" customFormat="1" x14ac:dyDescent="0.2">
      <c r="A6382" s="65"/>
    </row>
    <row r="6383" spans="1:1" s="20" customFormat="1" x14ac:dyDescent="0.2">
      <c r="A6383" s="65"/>
    </row>
    <row r="6384" spans="1:1" s="20" customFormat="1" x14ac:dyDescent="0.2">
      <c r="A6384" s="65"/>
    </row>
    <row r="6385" spans="1:1" s="20" customFormat="1" x14ac:dyDescent="0.2">
      <c r="A6385" s="65"/>
    </row>
    <row r="6386" spans="1:1" s="20" customFormat="1" x14ac:dyDescent="0.2">
      <c r="A6386" s="65"/>
    </row>
    <row r="6387" spans="1:1" s="20" customFormat="1" x14ac:dyDescent="0.2">
      <c r="A6387" s="65"/>
    </row>
    <row r="6388" spans="1:1" s="20" customFormat="1" x14ac:dyDescent="0.2">
      <c r="A6388" s="65"/>
    </row>
    <row r="6389" spans="1:1" s="20" customFormat="1" x14ac:dyDescent="0.2">
      <c r="A6389" s="65"/>
    </row>
    <row r="6390" spans="1:1" s="20" customFormat="1" x14ac:dyDescent="0.2">
      <c r="A6390" s="65"/>
    </row>
    <row r="6391" spans="1:1" s="20" customFormat="1" x14ac:dyDescent="0.2">
      <c r="A6391" s="65"/>
    </row>
    <row r="6392" spans="1:1" s="20" customFormat="1" x14ac:dyDescent="0.2">
      <c r="A6392" s="65"/>
    </row>
    <row r="6393" spans="1:1" s="20" customFormat="1" x14ac:dyDescent="0.2">
      <c r="A6393" s="65"/>
    </row>
    <row r="6394" spans="1:1" s="20" customFormat="1" x14ac:dyDescent="0.2">
      <c r="A6394" s="65"/>
    </row>
    <row r="6395" spans="1:1" s="20" customFormat="1" x14ac:dyDescent="0.2">
      <c r="A6395" s="65"/>
    </row>
    <row r="6396" spans="1:1" s="20" customFormat="1" x14ac:dyDescent="0.2">
      <c r="A6396" s="65"/>
    </row>
    <row r="6397" spans="1:1" s="20" customFormat="1" x14ac:dyDescent="0.2">
      <c r="A6397" s="65"/>
    </row>
    <row r="6398" spans="1:1" s="20" customFormat="1" x14ac:dyDescent="0.2">
      <c r="A6398" s="65"/>
    </row>
    <row r="6399" spans="1:1" s="20" customFormat="1" x14ac:dyDescent="0.2">
      <c r="A6399" s="65"/>
    </row>
    <row r="6400" spans="1:1" s="20" customFormat="1" x14ac:dyDescent="0.2">
      <c r="A6400" s="65"/>
    </row>
    <row r="6401" spans="1:1" s="20" customFormat="1" x14ac:dyDescent="0.2">
      <c r="A6401" s="65"/>
    </row>
    <row r="6402" spans="1:1" s="20" customFormat="1" x14ac:dyDescent="0.2">
      <c r="A6402" s="65"/>
    </row>
    <row r="6403" spans="1:1" s="20" customFormat="1" x14ac:dyDescent="0.2">
      <c r="A6403" s="65"/>
    </row>
    <row r="6404" spans="1:1" s="20" customFormat="1" x14ac:dyDescent="0.2">
      <c r="A6404" s="65"/>
    </row>
    <row r="6405" spans="1:1" s="20" customFormat="1" x14ac:dyDescent="0.2">
      <c r="A6405" s="65"/>
    </row>
    <row r="6406" spans="1:1" s="20" customFormat="1" x14ac:dyDescent="0.2">
      <c r="A6406" s="65"/>
    </row>
    <row r="6407" spans="1:1" s="20" customFormat="1" x14ac:dyDescent="0.2">
      <c r="A6407" s="65"/>
    </row>
    <row r="6408" spans="1:1" s="20" customFormat="1" x14ac:dyDescent="0.2">
      <c r="A6408" s="65"/>
    </row>
    <row r="6409" spans="1:1" s="20" customFormat="1" x14ac:dyDescent="0.2">
      <c r="A6409" s="65"/>
    </row>
    <row r="6410" spans="1:1" s="20" customFormat="1" x14ac:dyDescent="0.2">
      <c r="A6410" s="65"/>
    </row>
    <row r="6411" spans="1:1" s="20" customFormat="1" x14ac:dyDescent="0.2">
      <c r="A6411" s="65"/>
    </row>
    <row r="6412" spans="1:1" s="20" customFormat="1" x14ac:dyDescent="0.2">
      <c r="A6412" s="65"/>
    </row>
    <row r="6413" spans="1:1" s="20" customFormat="1" x14ac:dyDescent="0.2">
      <c r="A6413" s="65"/>
    </row>
    <row r="6414" spans="1:1" s="20" customFormat="1" x14ac:dyDescent="0.2">
      <c r="A6414" s="65"/>
    </row>
    <row r="6415" spans="1:1" s="20" customFormat="1" x14ac:dyDescent="0.2">
      <c r="A6415" s="65"/>
    </row>
    <row r="6416" spans="1:1" s="20" customFormat="1" x14ac:dyDescent="0.2">
      <c r="A6416" s="65"/>
    </row>
    <row r="6417" spans="1:1" s="20" customFormat="1" x14ac:dyDescent="0.2">
      <c r="A6417" s="65"/>
    </row>
    <row r="6418" spans="1:1" s="20" customFormat="1" x14ac:dyDescent="0.2">
      <c r="A6418" s="65"/>
    </row>
    <row r="6419" spans="1:1" s="20" customFormat="1" x14ac:dyDescent="0.2">
      <c r="A6419" s="65"/>
    </row>
    <row r="6420" spans="1:1" s="20" customFormat="1" x14ac:dyDescent="0.2">
      <c r="A6420" s="65"/>
    </row>
    <row r="6421" spans="1:1" s="20" customFormat="1" x14ac:dyDescent="0.2">
      <c r="A6421" s="65"/>
    </row>
    <row r="6422" spans="1:1" s="20" customFormat="1" x14ac:dyDescent="0.2">
      <c r="A6422" s="65"/>
    </row>
    <row r="6423" spans="1:1" s="20" customFormat="1" x14ac:dyDescent="0.2">
      <c r="A6423" s="65"/>
    </row>
    <row r="6424" spans="1:1" s="20" customFormat="1" x14ac:dyDescent="0.2">
      <c r="A6424" s="65"/>
    </row>
    <row r="6425" spans="1:1" s="20" customFormat="1" x14ac:dyDescent="0.2">
      <c r="A6425" s="65"/>
    </row>
    <row r="6426" spans="1:1" s="20" customFormat="1" x14ac:dyDescent="0.2">
      <c r="A6426" s="65"/>
    </row>
    <row r="6427" spans="1:1" s="20" customFormat="1" x14ac:dyDescent="0.2">
      <c r="A6427" s="65"/>
    </row>
    <row r="6428" spans="1:1" s="20" customFormat="1" x14ac:dyDescent="0.2">
      <c r="A6428" s="65"/>
    </row>
    <row r="6429" spans="1:1" s="20" customFormat="1" x14ac:dyDescent="0.2">
      <c r="A6429" s="65"/>
    </row>
    <row r="6430" spans="1:1" s="20" customFormat="1" x14ac:dyDescent="0.2">
      <c r="A6430" s="65"/>
    </row>
    <row r="6431" spans="1:1" s="20" customFormat="1" x14ac:dyDescent="0.2">
      <c r="A6431" s="65"/>
    </row>
    <row r="6432" spans="1:1" s="20" customFormat="1" x14ac:dyDescent="0.2">
      <c r="A6432" s="65"/>
    </row>
    <row r="6433" spans="1:1" s="20" customFormat="1" x14ac:dyDescent="0.2">
      <c r="A6433" s="65"/>
    </row>
    <row r="6434" spans="1:1" s="20" customFormat="1" x14ac:dyDescent="0.2">
      <c r="A6434" s="65"/>
    </row>
    <row r="6435" spans="1:1" s="20" customFormat="1" x14ac:dyDescent="0.2">
      <c r="A6435" s="65"/>
    </row>
    <row r="6436" spans="1:1" s="20" customFormat="1" x14ac:dyDescent="0.2">
      <c r="A6436" s="65"/>
    </row>
    <row r="6437" spans="1:1" s="20" customFormat="1" x14ac:dyDescent="0.2">
      <c r="A6437" s="65"/>
    </row>
    <row r="6438" spans="1:1" s="20" customFormat="1" x14ac:dyDescent="0.2">
      <c r="A6438" s="65"/>
    </row>
    <row r="6439" spans="1:1" s="20" customFormat="1" x14ac:dyDescent="0.2">
      <c r="A6439" s="65"/>
    </row>
    <row r="6440" spans="1:1" s="20" customFormat="1" x14ac:dyDescent="0.2">
      <c r="A6440" s="65"/>
    </row>
    <row r="6441" spans="1:1" s="20" customFormat="1" x14ac:dyDescent="0.2">
      <c r="A6441" s="65"/>
    </row>
    <row r="6442" spans="1:1" s="20" customFormat="1" x14ac:dyDescent="0.2">
      <c r="A6442" s="65"/>
    </row>
    <row r="6443" spans="1:1" s="20" customFormat="1" x14ac:dyDescent="0.2">
      <c r="A6443" s="65"/>
    </row>
    <row r="6444" spans="1:1" s="20" customFormat="1" x14ac:dyDescent="0.2">
      <c r="A6444" s="65"/>
    </row>
    <row r="6445" spans="1:1" s="20" customFormat="1" x14ac:dyDescent="0.2">
      <c r="A6445" s="65"/>
    </row>
    <row r="6446" spans="1:1" s="20" customFormat="1" x14ac:dyDescent="0.2">
      <c r="A6446" s="65"/>
    </row>
    <row r="6447" spans="1:1" s="20" customFormat="1" x14ac:dyDescent="0.2">
      <c r="A6447" s="65"/>
    </row>
    <row r="6448" spans="1:1" s="20" customFormat="1" x14ac:dyDescent="0.2">
      <c r="A6448" s="65"/>
    </row>
    <row r="6449" spans="1:1" s="20" customFormat="1" x14ac:dyDescent="0.2">
      <c r="A6449" s="65"/>
    </row>
    <row r="6450" spans="1:1" s="20" customFormat="1" x14ac:dyDescent="0.2">
      <c r="A6450" s="65"/>
    </row>
    <row r="6451" spans="1:1" s="20" customFormat="1" x14ac:dyDescent="0.2">
      <c r="A6451" s="65"/>
    </row>
    <row r="6452" spans="1:1" s="20" customFormat="1" x14ac:dyDescent="0.2">
      <c r="A6452" s="65"/>
    </row>
    <row r="6453" spans="1:1" s="20" customFormat="1" x14ac:dyDescent="0.2">
      <c r="A6453" s="65"/>
    </row>
    <row r="6454" spans="1:1" s="20" customFormat="1" x14ac:dyDescent="0.2">
      <c r="A6454" s="65"/>
    </row>
    <row r="6455" spans="1:1" s="20" customFormat="1" x14ac:dyDescent="0.2">
      <c r="A6455" s="65"/>
    </row>
    <row r="6456" spans="1:1" s="20" customFormat="1" x14ac:dyDescent="0.2">
      <c r="A6456" s="65"/>
    </row>
    <row r="6457" spans="1:1" s="20" customFormat="1" x14ac:dyDescent="0.2">
      <c r="A6457" s="65"/>
    </row>
    <row r="6458" spans="1:1" s="20" customFormat="1" x14ac:dyDescent="0.2">
      <c r="A6458" s="65"/>
    </row>
    <row r="6459" spans="1:1" s="20" customFormat="1" x14ac:dyDescent="0.2">
      <c r="A6459" s="65"/>
    </row>
    <row r="6460" spans="1:1" s="20" customFormat="1" x14ac:dyDescent="0.2">
      <c r="A6460" s="65"/>
    </row>
    <row r="6461" spans="1:1" s="20" customFormat="1" x14ac:dyDescent="0.2">
      <c r="A6461" s="65"/>
    </row>
    <row r="6462" spans="1:1" s="20" customFormat="1" x14ac:dyDescent="0.2">
      <c r="A6462" s="65"/>
    </row>
    <row r="6463" spans="1:1" s="20" customFormat="1" x14ac:dyDescent="0.2">
      <c r="A6463" s="65"/>
    </row>
    <row r="6464" spans="1:1" s="20" customFormat="1" x14ac:dyDescent="0.2">
      <c r="A6464" s="65"/>
    </row>
    <row r="6465" spans="1:1" s="20" customFormat="1" x14ac:dyDescent="0.2">
      <c r="A6465" s="65"/>
    </row>
    <row r="6466" spans="1:1" s="20" customFormat="1" x14ac:dyDescent="0.2">
      <c r="A6466" s="65"/>
    </row>
    <row r="6467" spans="1:1" s="20" customFormat="1" x14ac:dyDescent="0.2">
      <c r="A6467" s="65"/>
    </row>
    <row r="6468" spans="1:1" s="20" customFormat="1" x14ac:dyDescent="0.2">
      <c r="A6468" s="65"/>
    </row>
    <row r="6469" spans="1:1" s="20" customFormat="1" x14ac:dyDescent="0.2">
      <c r="A6469" s="65"/>
    </row>
    <row r="6470" spans="1:1" s="20" customFormat="1" x14ac:dyDescent="0.2">
      <c r="A6470" s="65"/>
    </row>
    <row r="6471" spans="1:1" s="20" customFormat="1" x14ac:dyDescent="0.2">
      <c r="A6471" s="65"/>
    </row>
    <row r="6472" spans="1:1" s="20" customFormat="1" x14ac:dyDescent="0.2">
      <c r="A6472" s="65"/>
    </row>
    <row r="6473" spans="1:1" s="20" customFormat="1" x14ac:dyDescent="0.2">
      <c r="A6473" s="65"/>
    </row>
    <row r="6474" spans="1:1" s="20" customFormat="1" x14ac:dyDescent="0.2">
      <c r="A6474" s="65"/>
    </row>
    <row r="6475" spans="1:1" s="20" customFormat="1" x14ac:dyDescent="0.2">
      <c r="A6475" s="65"/>
    </row>
    <row r="6476" spans="1:1" s="20" customFormat="1" x14ac:dyDescent="0.2">
      <c r="A6476" s="65"/>
    </row>
    <row r="6477" spans="1:1" s="20" customFormat="1" x14ac:dyDescent="0.2">
      <c r="A6477" s="65"/>
    </row>
    <row r="6478" spans="1:1" s="20" customFormat="1" x14ac:dyDescent="0.2">
      <c r="A6478" s="65"/>
    </row>
    <row r="6479" spans="1:1" s="20" customFormat="1" x14ac:dyDescent="0.2">
      <c r="A6479" s="65"/>
    </row>
    <row r="6480" spans="1:1" s="20" customFormat="1" x14ac:dyDescent="0.2">
      <c r="A6480" s="65"/>
    </row>
    <row r="6481" spans="1:1" s="20" customFormat="1" x14ac:dyDescent="0.2">
      <c r="A6481" s="65"/>
    </row>
    <row r="6482" spans="1:1" s="20" customFormat="1" x14ac:dyDescent="0.2">
      <c r="A6482" s="65"/>
    </row>
    <row r="6483" spans="1:1" s="20" customFormat="1" x14ac:dyDescent="0.2">
      <c r="A6483" s="65"/>
    </row>
    <row r="6484" spans="1:1" s="20" customFormat="1" x14ac:dyDescent="0.2">
      <c r="A6484" s="65"/>
    </row>
    <row r="6485" spans="1:1" s="20" customFormat="1" x14ac:dyDescent="0.2">
      <c r="A6485" s="65"/>
    </row>
    <row r="6486" spans="1:1" s="20" customFormat="1" x14ac:dyDescent="0.2">
      <c r="A6486" s="65"/>
    </row>
    <row r="6487" spans="1:1" s="20" customFormat="1" x14ac:dyDescent="0.2">
      <c r="A6487" s="65"/>
    </row>
    <row r="6488" spans="1:1" s="20" customFormat="1" x14ac:dyDescent="0.2">
      <c r="A6488" s="65"/>
    </row>
    <row r="6489" spans="1:1" s="20" customFormat="1" x14ac:dyDescent="0.2">
      <c r="A6489" s="65"/>
    </row>
    <row r="6490" spans="1:1" s="20" customFormat="1" x14ac:dyDescent="0.2">
      <c r="A6490" s="65"/>
    </row>
    <row r="6491" spans="1:1" s="20" customFormat="1" x14ac:dyDescent="0.2">
      <c r="A6491" s="65"/>
    </row>
    <row r="6492" spans="1:1" s="20" customFormat="1" x14ac:dyDescent="0.2">
      <c r="A6492" s="65"/>
    </row>
    <row r="6493" spans="1:1" s="20" customFormat="1" x14ac:dyDescent="0.2">
      <c r="A6493" s="65"/>
    </row>
    <row r="6494" spans="1:1" s="20" customFormat="1" x14ac:dyDescent="0.2">
      <c r="A6494" s="65"/>
    </row>
    <row r="6495" spans="1:1" s="20" customFormat="1" x14ac:dyDescent="0.2">
      <c r="A6495" s="65"/>
    </row>
    <row r="6496" spans="1:1" s="20" customFormat="1" x14ac:dyDescent="0.2">
      <c r="A6496" s="65"/>
    </row>
    <row r="6497" spans="1:1" s="20" customFormat="1" x14ac:dyDescent="0.2">
      <c r="A6497" s="65"/>
    </row>
    <row r="6498" spans="1:1" s="20" customFormat="1" x14ac:dyDescent="0.2">
      <c r="A6498" s="65"/>
    </row>
    <row r="6499" spans="1:1" s="20" customFormat="1" x14ac:dyDescent="0.2">
      <c r="A6499" s="65"/>
    </row>
    <row r="6500" spans="1:1" s="20" customFormat="1" x14ac:dyDescent="0.2">
      <c r="A6500" s="65"/>
    </row>
    <row r="6501" spans="1:1" s="20" customFormat="1" x14ac:dyDescent="0.2">
      <c r="A6501" s="65"/>
    </row>
    <row r="6502" spans="1:1" s="20" customFormat="1" x14ac:dyDescent="0.2">
      <c r="A6502" s="65"/>
    </row>
    <row r="6503" spans="1:1" s="20" customFormat="1" x14ac:dyDescent="0.2">
      <c r="A6503" s="65"/>
    </row>
    <row r="6504" spans="1:1" s="20" customFormat="1" x14ac:dyDescent="0.2">
      <c r="A6504" s="65"/>
    </row>
    <row r="6505" spans="1:1" s="20" customFormat="1" x14ac:dyDescent="0.2">
      <c r="A6505" s="65"/>
    </row>
    <row r="6506" spans="1:1" s="20" customFormat="1" x14ac:dyDescent="0.2">
      <c r="A6506" s="65"/>
    </row>
    <row r="6507" spans="1:1" s="20" customFormat="1" x14ac:dyDescent="0.2">
      <c r="A6507" s="65"/>
    </row>
    <row r="6508" spans="1:1" s="20" customFormat="1" x14ac:dyDescent="0.2">
      <c r="A6508" s="65"/>
    </row>
    <row r="6509" spans="1:1" s="20" customFormat="1" x14ac:dyDescent="0.2">
      <c r="A6509" s="65"/>
    </row>
    <row r="6510" spans="1:1" s="20" customFormat="1" x14ac:dyDescent="0.2">
      <c r="A6510" s="65"/>
    </row>
    <row r="6511" spans="1:1" s="20" customFormat="1" x14ac:dyDescent="0.2">
      <c r="A6511" s="65"/>
    </row>
    <row r="6512" spans="1:1" s="20" customFormat="1" x14ac:dyDescent="0.2">
      <c r="A6512" s="65"/>
    </row>
    <row r="6513" spans="1:1" s="20" customFormat="1" x14ac:dyDescent="0.2">
      <c r="A6513" s="65"/>
    </row>
    <row r="6514" spans="1:1" s="20" customFormat="1" x14ac:dyDescent="0.2">
      <c r="A6514" s="65"/>
    </row>
    <row r="6515" spans="1:1" s="20" customFormat="1" x14ac:dyDescent="0.2">
      <c r="A6515" s="65"/>
    </row>
    <row r="6516" spans="1:1" s="20" customFormat="1" x14ac:dyDescent="0.2">
      <c r="A6516" s="65"/>
    </row>
    <row r="6517" spans="1:1" s="20" customFormat="1" x14ac:dyDescent="0.2">
      <c r="A6517" s="65"/>
    </row>
    <row r="6518" spans="1:1" s="20" customFormat="1" x14ac:dyDescent="0.2">
      <c r="A6518" s="65"/>
    </row>
    <row r="6519" spans="1:1" s="20" customFormat="1" x14ac:dyDescent="0.2">
      <c r="A6519" s="65"/>
    </row>
    <row r="6520" spans="1:1" s="20" customFormat="1" x14ac:dyDescent="0.2">
      <c r="A6520" s="65"/>
    </row>
    <row r="6521" spans="1:1" s="20" customFormat="1" x14ac:dyDescent="0.2">
      <c r="A6521" s="65"/>
    </row>
    <row r="6522" spans="1:1" s="20" customFormat="1" x14ac:dyDescent="0.2">
      <c r="A6522" s="65"/>
    </row>
    <row r="6523" spans="1:1" s="20" customFormat="1" x14ac:dyDescent="0.2">
      <c r="A6523" s="65"/>
    </row>
    <row r="6524" spans="1:1" s="20" customFormat="1" x14ac:dyDescent="0.2">
      <c r="A6524" s="65"/>
    </row>
    <row r="6525" spans="1:1" s="20" customFormat="1" x14ac:dyDescent="0.2">
      <c r="A6525" s="65"/>
    </row>
    <row r="6526" spans="1:1" s="20" customFormat="1" x14ac:dyDescent="0.2">
      <c r="A6526" s="65"/>
    </row>
    <row r="6527" spans="1:1" s="20" customFormat="1" x14ac:dyDescent="0.2">
      <c r="A6527" s="65"/>
    </row>
    <row r="6528" spans="1:1" s="20" customFormat="1" x14ac:dyDescent="0.2">
      <c r="A6528" s="65"/>
    </row>
    <row r="6529" spans="1:1" s="20" customFormat="1" x14ac:dyDescent="0.2">
      <c r="A6529" s="65"/>
    </row>
    <row r="6530" spans="1:1" s="20" customFormat="1" x14ac:dyDescent="0.2">
      <c r="A6530" s="65"/>
    </row>
    <row r="6531" spans="1:1" s="20" customFormat="1" x14ac:dyDescent="0.2">
      <c r="A6531" s="65"/>
    </row>
    <row r="6532" spans="1:1" s="20" customFormat="1" x14ac:dyDescent="0.2">
      <c r="A6532" s="65"/>
    </row>
    <row r="6533" spans="1:1" s="20" customFormat="1" x14ac:dyDescent="0.2">
      <c r="A6533" s="65"/>
    </row>
    <row r="6534" spans="1:1" s="20" customFormat="1" x14ac:dyDescent="0.2">
      <c r="A6534" s="65"/>
    </row>
    <row r="6535" spans="1:1" s="20" customFormat="1" x14ac:dyDescent="0.2">
      <c r="A6535" s="65"/>
    </row>
    <row r="6536" spans="1:1" s="20" customFormat="1" x14ac:dyDescent="0.2">
      <c r="A6536" s="65"/>
    </row>
    <row r="6537" spans="1:1" s="20" customFormat="1" x14ac:dyDescent="0.2">
      <c r="A6537" s="65"/>
    </row>
    <row r="6538" spans="1:1" s="20" customFormat="1" x14ac:dyDescent="0.2">
      <c r="A6538" s="65"/>
    </row>
    <row r="6539" spans="1:1" s="20" customFormat="1" x14ac:dyDescent="0.2">
      <c r="A6539" s="65"/>
    </row>
    <row r="6540" spans="1:1" s="20" customFormat="1" x14ac:dyDescent="0.2">
      <c r="A6540" s="65"/>
    </row>
    <row r="6541" spans="1:1" s="20" customFormat="1" x14ac:dyDescent="0.2">
      <c r="A6541" s="65"/>
    </row>
    <row r="6542" spans="1:1" s="20" customFormat="1" x14ac:dyDescent="0.2">
      <c r="A6542" s="65"/>
    </row>
    <row r="6543" spans="1:1" s="20" customFormat="1" x14ac:dyDescent="0.2">
      <c r="A6543" s="65"/>
    </row>
    <row r="6544" spans="1:1" s="20" customFormat="1" x14ac:dyDescent="0.2">
      <c r="A6544" s="65"/>
    </row>
    <row r="6545" spans="1:1" s="20" customFormat="1" x14ac:dyDescent="0.2">
      <c r="A6545" s="65"/>
    </row>
    <row r="6546" spans="1:1" s="20" customFormat="1" x14ac:dyDescent="0.2">
      <c r="A6546" s="65"/>
    </row>
    <row r="6547" spans="1:1" s="20" customFormat="1" x14ac:dyDescent="0.2">
      <c r="A6547" s="65"/>
    </row>
    <row r="6548" spans="1:1" s="20" customFormat="1" x14ac:dyDescent="0.2">
      <c r="A6548" s="65"/>
    </row>
    <row r="6549" spans="1:1" s="20" customFormat="1" x14ac:dyDescent="0.2">
      <c r="A6549" s="65"/>
    </row>
    <row r="6550" spans="1:1" s="20" customFormat="1" x14ac:dyDescent="0.2">
      <c r="A6550" s="65"/>
    </row>
    <row r="6551" spans="1:1" s="20" customFormat="1" x14ac:dyDescent="0.2">
      <c r="A6551" s="65"/>
    </row>
    <row r="6552" spans="1:1" s="20" customFormat="1" x14ac:dyDescent="0.2">
      <c r="A6552" s="65"/>
    </row>
    <row r="6553" spans="1:1" s="20" customFormat="1" x14ac:dyDescent="0.2">
      <c r="A6553" s="65"/>
    </row>
    <row r="6554" spans="1:1" s="20" customFormat="1" x14ac:dyDescent="0.2">
      <c r="A6554" s="65"/>
    </row>
    <row r="6555" spans="1:1" s="20" customFormat="1" x14ac:dyDescent="0.2">
      <c r="A6555" s="65"/>
    </row>
    <row r="6556" spans="1:1" s="20" customFormat="1" x14ac:dyDescent="0.2">
      <c r="A6556" s="65"/>
    </row>
    <row r="6557" spans="1:1" s="20" customFormat="1" x14ac:dyDescent="0.2">
      <c r="A6557" s="65"/>
    </row>
    <row r="6558" spans="1:1" s="20" customFormat="1" x14ac:dyDescent="0.2">
      <c r="A6558" s="65"/>
    </row>
    <row r="6559" spans="1:1" s="20" customFormat="1" x14ac:dyDescent="0.2">
      <c r="A6559" s="65"/>
    </row>
    <row r="6560" spans="1:1" s="20" customFormat="1" x14ac:dyDescent="0.2">
      <c r="A6560" s="65"/>
    </row>
    <row r="6561" spans="1:1" s="20" customFormat="1" x14ac:dyDescent="0.2">
      <c r="A6561" s="65"/>
    </row>
    <row r="6562" spans="1:1" s="20" customFormat="1" x14ac:dyDescent="0.2">
      <c r="A6562" s="65"/>
    </row>
    <row r="6563" spans="1:1" s="20" customFormat="1" x14ac:dyDescent="0.2">
      <c r="A6563" s="65"/>
    </row>
    <row r="6564" spans="1:1" s="20" customFormat="1" x14ac:dyDescent="0.2">
      <c r="A6564" s="65"/>
    </row>
    <row r="6565" spans="1:1" s="20" customFormat="1" x14ac:dyDescent="0.2">
      <c r="A6565" s="65"/>
    </row>
    <row r="6566" spans="1:1" s="20" customFormat="1" x14ac:dyDescent="0.2">
      <c r="A6566" s="65"/>
    </row>
    <row r="6567" spans="1:1" s="20" customFormat="1" x14ac:dyDescent="0.2">
      <c r="A6567" s="65"/>
    </row>
    <row r="6568" spans="1:1" s="20" customFormat="1" x14ac:dyDescent="0.2">
      <c r="A6568" s="65"/>
    </row>
    <row r="6569" spans="1:1" s="20" customFormat="1" x14ac:dyDescent="0.2">
      <c r="A6569" s="65"/>
    </row>
    <row r="6570" spans="1:1" s="20" customFormat="1" x14ac:dyDescent="0.2">
      <c r="A6570" s="65"/>
    </row>
    <row r="6571" spans="1:1" s="20" customFormat="1" x14ac:dyDescent="0.2">
      <c r="A6571" s="65"/>
    </row>
    <row r="6572" spans="1:1" s="20" customFormat="1" x14ac:dyDescent="0.2">
      <c r="A6572" s="65"/>
    </row>
    <row r="6573" spans="1:1" s="20" customFormat="1" x14ac:dyDescent="0.2">
      <c r="A6573" s="65"/>
    </row>
    <row r="6574" spans="1:1" s="20" customFormat="1" x14ac:dyDescent="0.2">
      <c r="A6574" s="65"/>
    </row>
    <row r="6575" spans="1:1" s="20" customFormat="1" x14ac:dyDescent="0.2">
      <c r="A6575" s="65"/>
    </row>
    <row r="6576" spans="1:1" s="20" customFormat="1" x14ac:dyDescent="0.2">
      <c r="A6576" s="65"/>
    </row>
    <row r="6577" spans="1:1" s="20" customFormat="1" x14ac:dyDescent="0.2">
      <c r="A6577" s="65"/>
    </row>
    <row r="6578" spans="1:1" s="20" customFormat="1" x14ac:dyDescent="0.2">
      <c r="A6578" s="65"/>
    </row>
    <row r="6579" spans="1:1" s="20" customFormat="1" x14ac:dyDescent="0.2">
      <c r="A6579" s="65"/>
    </row>
    <row r="6580" spans="1:1" s="20" customFormat="1" x14ac:dyDescent="0.2">
      <c r="A6580" s="65"/>
    </row>
    <row r="6581" spans="1:1" s="20" customFormat="1" x14ac:dyDescent="0.2">
      <c r="A6581" s="65"/>
    </row>
    <row r="6582" spans="1:1" s="20" customFormat="1" x14ac:dyDescent="0.2">
      <c r="A6582" s="65"/>
    </row>
    <row r="6583" spans="1:1" s="20" customFormat="1" x14ac:dyDescent="0.2">
      <c r="A6583" s="65"/>
    </row>
    <row r="6584" spans="1:1" s="20" customFormat="1" x14ac:dyDescent="0.2">
      <c r="A6584" s="65"/>
    </row>
    <row r="6585" spans="1:1" s="20" customFormat="1" x14ac:dyDescent="0.2">
      <c r="A6585" s="65"/>
    </row>
    <row r="6586" spans="1:1" s="20" customFormat="1" x14ac:dyDescent="0.2">
      <c r="A6586" s="65"/>
    </row>
    <row r="6587" spans="1:1" s="20" customFormat="1" x14ac:dyDescent="0.2">
      <c r="A6587" s="65"/>
    </row>
    <row r="6588" spans="1:1" s="20" customFormat="1" x14ac:dyDescent="0.2">
      <c r="A6588" s="65"/>
    </row>
    <row r="6589" spans="1:1" s="20" customFormat="1" x14ac:dyDescent="0.2">
      <c r="A6589" s="65"/>
    </row>
    <row r="6590" spans="1:1" s="20" customFormat="1" x14ac:dyDescent="0.2">
      <c r="A6590" s="65"/>
    </row>
    <row r="6591" spans="1:1" s="20" customFormat="1" x14ac:dyDescent="0.2">
      <c r="A6591" s="65"/>
    </row>
    <row r="6592" spans="1:1" s="20" customFormat="1" x14ac:dyDescent="0.2">
      <c r="A6592" s="65"/>
    </row>
    <row r="6593" spans="1:1" s="20" customFormat="1" x14ac:dyDescent="0.2">
      <c r="A6593" s="65"/>
    </row>
    <row r="6594" spans="1:1" s="20" customFormat="1" x14ac:dyDescent="0.2">
      <c r="A6594" s="65"/>
    </row>
    <row r="6595" spans="1:1" s="20" customFormat="1" x14ac:dyDescent="0.2">
      <c r="A6595" s="65"/>
    </row>
    <row r="6596" spans="1:1" s="20" customFormat="1" x14ac:dyDescent="0.2">
      <c r="A6596" s="65"/>
    </row>
    <row r="6597" spans="1:1" s="20" customFormat="1" x14ac:dyDescent="0.2">
      <c r="A6597" s="65"/>
    </row>
    <row r="6598" spans="1:1" s="20" customFormat="1" x14ac:dyDescent="0.2">
      <c r="A6598" s="65"/>
    </row>
    <row r="6599" spans="1:1" s="20" customFormat="1" x14ac:dyDescent="0.2">
      <c r="A6599" s="65"/>
    </row>
    <row r="6600" spans="1:1" s="20" customFormat="1" x14ac:dyDescent="0.2">
      <c r="A6600" s="65"/>
    </row>
    <row r="6601" spans="1:1" s="20" customFormat="1" x14ac:dyDescent="0.2">
      <c r="A6601" s="65"/>
    </row>
    <row r="6602" spans="1:1" s="20" customFormat="1" x14ac:dyDescent="0.2">
      <c r="A6602" s="65"/>
    </row>
    <row r="6603" spans="1:1" s="20" customFormat="1" x14ac:dyDescent="0.2">
      <c r="A6603" s="65"/>
    </row>
    <row r="6604" spans="1:1" s="20" customFormat="1" x14ac:dyDescent="0.2">
      <c r="A6604" s="65"/>
    </row>
    <row r="6605" spans="1:1" s="20" customFormat="1" x14ac:dyDescent="0.2">
      <c r="A6605" s="65"/>
    </row>
    <row r="6606" spans="1:1" s="20" customFormat="1" x14ac:dyDescent="0.2">
      <c r="A6606" s="65"/>
    </row>
    <row r="6607" spans="1:1" s="20" customFormat="1" x14ac:dyDescent="0.2">
      <c r="A6607" s="65"/>
    </row>
    <row r="6608" spans="1:1" s="20" customFormat="1" x14ac:dyDescent="0.2">
      <c r="A6608" s="65"/>
    </row>
    <row r="6609" spans="1:1" s="20" customFormat="1" x14ac:dyDescent="0.2">
      <c r="A6609" s="65"/>
    </row>
    <row r="6610" spans="1:1" s="20" customFormat="1" x14ac:dyDescent="0.2">
      <c r="A6610" s="65"/>
    </row>
    <row r="6611" spans="1:1" s="20" customFormat="1" x14ac:dyDescent="0.2">
      <c r="A6611" s="65"/>
    </row>
    <row r="6612" spans="1:1" s="20" customFormat="1" x14ac:dyDescent="0.2">
      <c r="A6612" s="65"/>
    </row>
    <row r="6613" spans="1:1" s="20" customFormat="1" x14ac:dyDescent="0.2">
      <c r="A6613" s="65"/>
    </row>
    <row r="6614" spans="1:1" s="20" customFormat="1" x14ac:dyDescent="0.2">
      <c r="A6614" s="65"/>
    </row>
    <row r="6615" spans="1:1" s="20" customFormat="1" x14ac:dyDescent="0.2">
      <c r="A6615" s="65"/>
    </row>
    <row r="6616" spans="1:1" s="20" customFormat="1" x14ac:dyDescent="0.2">
      <c r="A6616" s="65"/>
    </row>
    <row r="6617" spans="1:1" s="20" customFormat="1" x14ac:dyDescent="0.2">
      <c r="A6617" s="65"/>
    </row>
    <row r="6618" spans="1:1" s="20" customFormat="1" x14ac:dyDescent="0.2">
      <c r="A6618" s="65"/>
    </row>
    <row r="6619" spans="1:1" s="20" customFormat="1" x14ac:dyDescent="0.2">
      <c r="A6619" s="65"/>
    </row>
    <row r="6620" spans="1:1" s="20" customFormat="1" x14ac:dyDescent="0.2">
      <c r="A6620" s="65"/>
    </row>
    <row r="6621" spans="1:1" s="20" customFormat="1" x14ac:dyDescent="0.2">
      <c r="A6621" s="65"/>
    </row>
    <row r="6622" spans="1:1" s="20" customFormat="1" x14ac:dyDescent="0.2">
      <c r="A6622" s="65"/>
    </row>
    <row r="6623" spans="1:1" s="20" customFormat="1" x14ac:dyDescent="0.2">
      <c r="A6623" s="65"/>
    </row>
    <row r="6624" spans="1:1" s="20" customFormat="1" x14ac:dyDescent="0.2">
      <c r="A6624" s="65"/>
    </row>
    <row r="6625" spans="1:1" s="20" customFormat="1" x14ac:dyDescent="0.2">
      <c r="A6625" s="65"/>
    </row>
    <row r="6626" spans="1:1" s="20" customFormat="1" x14ac:dyDescent="0.2">
      <c r="A6626" s="65"/>
    </row>
    <row r="6627" spans="1:1" s="20" customFormat="1" x14ac:dyDescent="0.2">
      <c r="A6627" s="65"/>
    </row>
    <row r="6628" spans="1:1" s="20" customFormat="1" x14ac:dyDescent="0.2">
      <c r="A6628" s="65"/>
    </row>
    <row r="6629" spans="1:1" s="20" customFormat="1" x14ac:dyDescent="0.2">
      <c r="A6629" s="65"/>
    </row>
    <row r="6630" spans="1:1" s="20" customFormat="1" x14ac:dyDescent="0.2">
      <c r="A6630" s="65"/>
    </row>
    <row r="6631" spans="1:1" s="20" customFormat="1" x14ac:dyDescent="0.2">
      <c r="A6631" s="65"/>
    </row>
    <row r="6632" spans="1:1" s="20" customFormat="1" x14ac:dyDescent="0.2">
      <c r="A6632" s="65"/>
    </row>
    <row r="6633" spans="1:1" s="20" customFormat="1" x14ac:dyDescent="0.2">
      <c r="A6633" s="65"/>
    </row>
    <row r="6634" spans="1:1" s="20" customFormat="1" x14ac:dyDescent="0.2">
      <c r="A6634" s="65"/>
    </row>
    <row r="6635" spans="1:1" s="20" customFormat="1" x14ac:dyDescent="0.2">
      <c r="A6635" s="65"/>
    </row>
    <row r="6636" spans="1:1" s="20" customFormat="1" x14ac:dyDescent="0.2">
      <c r="A6636" s="65"/>
    </row>
    <row r="6637" spans="1:1" s="20" customFormat="1" x14ac:dyDescent="0.2">
      <c r="A6637" s="65"/>
    </row>
    <row r="6638" spans="1:1" s="20" customFormat="1" x14ac:dyDescent="0.2">
      <c r="A6638" s="65"/>
    </row>
    <row r="6639" spans="1:1" s="20" customFormat="1" x14ac:dyDescent="0.2">
      <c r="A6639" s="65"/>
    </row>
    <row r="6640" spans="1:1" s="20" customFormat="1" x14ac:dyDescent="0.2">
      <c r="A6640" s="65"/>
    </row>
    <row r="6641" spans="1:1" s="20" customFormat="1" x14ac:dyDescent="0.2">
      <c r="A6641" s="65"/>
    </row>
    <row r="6642" spans="1:1" s="20" customFormat="1" x14ac:dyDescent="0.2">
      <c r="A6642" s="65"/>
    </row>
    <row r="6643" spans="1:1" s="20" customFormat="1" x14ac:dyDescent="0.2">
      <c r="A6643" s="65"/>
    </row>
    <row r="6644" spans="1:1" s="20" customFormat="1" x14ac:dyDescent="0.2">
      <c r="A6644" s="65"/>
    </row>
    <row r="6645" spans="1:1" s="20" customFormat="1" x14ac:dyDescent="0.2">
      <c r="A6645" s="65"/>
    </row>
    <row r="6646" spans="1:1" s="20" customFormat="1" x14ac:dyDescent="0.2">
      <c r="A6646" s="65"/>
    </row>
    <row r="6647" spans="1:1" s="20" customFormat="1" x14ac:dyDescent="0.2">
      <c r="A6647" s="65"/>
    </row>
    <row r="6648" spans="1:1" s="20" customFormat="1" x14ac:dyDescent="0.2">
      <c r="A6648" s="65"/>
    </row>
    <row r="6649" spans="1:1" s="20" customFormat="1" x14ac:dyDescent="0.2">
      <c r="A6649" s="65"/>
    </row>
    <row r="6650" spans="1:1" s="20" customFormat="1" x14ac:dyDescent="0.2">
      <c r="A6650" s="65"/>
    </row>
    <row r="6651" spans="1:1" s="20" customFormat="1" x14ac:dyDescent="0.2">
      <c r="A6651" s="65"/>
    </row>
    <row r="6652" spans="1:1" s="20" customFormat="1" x14ac:dyDescent="0.2">
      <c r="A6652" s="65"/>
    </row>
    <row r="6653" spans="1:1" s="20" customFormat="1" x14ac:dyDescent="0.2">
      <c r="A6653" s="65"/>
    </row>
    <row r="6654" spans="1:1" s="20" customFormat="1" x14ac:dyDescent="0.2">
      <c r="A6654" s="65"/>
    </row>
    <row r="6655" spans="1:1" s="20" customFormat="1" x14ac:dyDescent="0.2">
      <c r="A6655" s="65"/>
    </row>
    <row r="6656" spans="1:1" s="20" customFormat="1" x14ac:dyDescent="0.2">
      <c r="A6656" s="65"/>
    </row>
    <row r="6657" spans="1:1" s="20" customFormat="1" x14ac:dyDescent="0.2">
      <c r="A6657" s="65"/>
    </row>
    <row r="6658" spans="1:1" s="20" customFormat="1" x14ac:dyDescent="0.2">
      <c r="A6658" s="65"/>
    </row>
    <row r="6659" spans="1:1" s="20" customFormat="1" x14ac:dyDescent="0.2">
      <c r="A6659" s="65"/>
    </row>
    <row r="6660" spans="1:1" s="20" customFormat="1" x14ac:dyDescent="0.2">
      <c r="A6660" s="65"/>
    </row>
    <row r="6661" spans="1:1" s="20" customFormat="1" x14ac:dyDescent="0.2">
      <c r="A6661" s="65"/>
    </row>
    <row r="6662" spans="1:1" s="20" customFormat="1" x14ac:dyDescent="0.2">
      <c r="A6662" s="65"/>
    </row>
    <row r="6663" spans="1:1" s="20" customFormat="1" x14ac:dyDescent="0.2">
      <c r="A6663" s="65"/>
    </row>
    <row r="6664" spans="1:1" s="20" customFormat="1" x14ac:dyDescent="0.2">
      <c r="A6664" s="65"/>
    </row>
    <row r="6665" spans="1:1" s="20" customFormat="1" x14ac:dyDescent="0.2">
      <c r="A6665" s="65"/>
    </row>
    <row r="6666" spans="1:1" s="20" customFormat="1" x14ac:dyDescent="0.2">
      <c r="A6666" s="65"/>
    </row>
    <row r="6667" spans="1:1" s="20" customFormat="1" x14ac:dyDescent="0.2">
      <c r="A6667" s="65"/>
    </row>
    <row r="6668" spans="1:1" s="20" customFormat="1" x14ac:dyDescent="0.2">
      <c r="A6668" s="65"/>
    </row>
    <row r="6669" spans="1:1" s="20" customFormat="1" x14ac:dyDescent="0.2">
      <c r="A6669" s="65"/>
    </row>
    <row r="6670" spans="1:1" s="20" customFormat="1" x14ac:dyDescent="0.2">
      <c r="A6670" s="65"/>
    </row>
    <row r="6671" spans="1:1" s="20" customFormat="1" x14ac:dyDescent="0.2">
      <c r="A6671" s="65"/>
    </row>
    <row r="6672" spans="1:1" s="20" customFormat="1" x14ac:dyDescent="0.2">
      <c r="A6672" s="65"/>
    </row>
    <row r="6673" spans="1:1" s="20" customFormat="1" x14ac:dyDescent="0.2">
      <c r="A6673" s="65"/>
    </row>
    <row r="6674" spans="1:1" s="20" customFormat="1" x14ac:dyDescent="0.2">
      <c r="A6674" s="65"/>
    </row>
    <row r="6675" spans="1:1" s="20" customFormat="1" x14ac:dyDescent="0.2">
      <c r="A6675" s="65"/>
    </row>
    <row r="6676" spans="1:1" s="20" customFormat="1" x14ac:dyDescent="0.2">
      <c r="A6676" s="65"/>
    </row>
    <row r="6677" spans="1:1" s="20" customFormat="1" x14ac:dyDescent="0.2">
      <c r="A6677" s="65"/>
    </row>
    <row r="6678" spans="1:1" s="20" customFormat="1" x14ac:dyDescent="0.2">
      <c r="A6678" s="65"/>
    </row>
    <row r="6679" spans="1:1" s="20" customFormat="1" x14ac:dyDescent="0.2">
      <c r="A6679" s="65"/>
    </row>
    <row r="6680" spans="1:1" s="20" customFormat="1" x14ac:dyDescent="0.2">
      <c r="A6680" s="65"/>
    </row>
    <row r="6681" spans="1:1" s="20" customFormat="1" x14ac:dyDescent="0.2">
      <c r="A6681" s="65"/>
    </row>
    <row r="6682" spans="1:1" s="20" customFormat="1" x14ac:dyDescent="0.2">
      <c r="A6682" s="65"/>
    </row>
    <row r="6683" spans="1:1" s="20" customFormat="1" x14ac:dyDescent="0.2">
      <c r="A6683" s="65"/>
    </row>
    <row r="6684" spans="1:1" s="20" customFormat="1" x14ac:dyDescent="0.2">
      <c r="A6684" s="65"/>
    </row>
    <row r="6685" spans="1:1" s="20" customFormat="1" x14ac:dyDescent="0.2">
      <c r="A6685" s="65"/>
    </row>
    <row r="6686" spans="1:1" s="20" customFormat="1" x14ac:dyDescent="0.2">
      <c r="A6686" s="65"/>
    </row>
    <row r="6687" spans="1:1" s="20" customFormat="1" x14ac:dyDescent="0.2">
      <c r="A6687" s="65"/>
    </row>
    <row r="6688" spans="1:1" s="20" customFormat="1" x14ac:dyDescent="0.2">
      <c r="A6688" s="65"/>
    </row>
    <row r="6689" spans="1:1" s="20" customFormat="1" x14ac:dyDescent="0.2">
      <c r="A6689" s="65"/>
    </row>
    <row r="6690" spans="1:1" s="20" customFormat="1" x14ac:dyDescent="0.2">
      <c r="A6690" s="65"/>
    </row>
    <row r="6691" spans="1:1" s="20" customFormat="1" x14ac:dyDescent="0.2">
      <c r="A6691" s="65"/>
    </row>
    <row r="6692" spans="1:1" s="20" customFormat="1" x14ac:dyDescent="0.2">
      <c r="A6692" s="65"/>
    </row>
    <row r="6693" spans="1:1" s="20" customFormat="1" x14ac:dyDescent="0.2">
      <c r="A6693" s="65"/>
    </row>
    <row r="6694" spans="1:1" s="20" customFormat="1" x14ac:dyDescent="0.2">
      <c r="A6694" s="65"/>
    </row>
    <row r="6695" spans="1:1" s="20" customFormat="1" x14ac:dyDescent="0.2">
      <c r="A6695" s="65"/>
    </row>
    <row r="6696" spans="1:1" s="20" customFormat="1" x14ac:dyDescent="0.2">
      <c r="A6696" s="65"/>
    </row>
    <row r="6697" spans="1:1" s="20" customFormat="1" x14ac:dyDescent="0.2">
      <c r="A6697" s="65"/>
    </row>
    <row r="6698" spans="1:1" s="20" customFormat="1" x14ac:dyDescent="0.2">
      <c r="A6698" s="65"/>
    </row>
    <row r="6699" spans="1:1" s="20" customFormat="1" x14ac:dyDescent="0.2">
      <c r="A6699" s="65"/>
    </row>
    <row r="6700" spans="1:1" s="20" customFormat="1" x14ac:dyDescent="0.2">
      <c r="A6700" s="65"/>
    </row>
    <row r="6701" spans="1:1" s="20" customFormat="1" x14ac:dyDescent="0.2">
      <c r="A6701" s="65"/>
    </row>
    <row r="6702" spans="1:1" s="20" customFormat="1" x14ac:dyDescent="0.2">
      <c r="A6702" s="65"/>
    </row>
    <row r="6703" spans="1:1" s="20" customFormat="1" x14ac:dyDescent="0.2">
      <c r="A6703" s="65"/>
    </row>
    <row r="6704" spans="1:1" s="20" customFormat="1" x14ac:dyDescent="0.2">
      <c r="A6704" s="65"/>
    </row>
    <row r="6705" spans="1:1" s="20" customFormat="1" x14ac:dyDescent="0.2">
      <c r="A6705" s="65"/>
    </row>
    <row r="6706" spans="1:1" s="20" customFormat="1" x14ac:dyDescent="0.2">
      <c r="A6706" s="65"/>
    </row>
    <row r="6707" spans="1:1" s="20" customFormat="1" x14ac:dyDescent="0.2">
      <c r="A6707" s="65"/>
    </row>
    <row r="6708" spans="1:1" s="20" customFormat="1" x14ac:dyDescent="0.2">
      <c r="A6708" s="65"/>
    </row>
    <row r="6709" spans="1:1" s="20" customFormat="1" x14ac:dyDescent="0.2">
      <c r="A6709" s="65"/>
    </row>
    <row r="6710" spans="1:1" s="20" customFormat="1" x14ac:dyDescent="0.2">
      <c r="A6710" s="65"/>
    </row>
    <row r="6711" spans="1:1" s="20" customFormat="1" x14ac:dyDescent="0.2">
      <c r="A6711" s="65"/>
    </row>
    <row r="6712" spans="1:1" s="20" customFormat="1" x14ac:dyDescent="0.2">
      <c r="A6712" s="65"/>
    </row>
    <row r="6713" spans="1:1" s="20" customFormat="1" x14ac:dyDescent="0.2">
      <c r="A6713" s="65"/>
    </row>
    <row r="6714" spans="1:1" s="20" customFormat="1" x14ac:dyDescent="0.2">
      <c r="A6714" s="65"/>
    </row>
    <row r="6715" spans="1:1" s="20" customFormat="1" x14ac:dyDescent="0.2">
      <c r="A6715" s="65"/>
    </row>
    <row r="6716" spans="1:1" s="20" customFormat="1" x14ac:dyDescent="0.2">
      <c r="A6716" s="65"/>
    </row>
    <row r="6717" spans="1:1" s="20" customFormat="1" x14ac:dyDescent="0.2">
      <c r="A6717" s="65"/>
    </row>
    <row r="6718" spans="1:1" s="20" customFormat="1" x14ac:dyDescent="0.2">
      <c r="A6718" s="65"/>
    </row>
    <row r="6719" spans="1:1" s="20" customFormat="1" x14ac:dyDescent="0.2">
      <c r="A6719" s="65"/>
    </row>
    <row r="6720" spans="1:1" s="20" customFormat="1" x14ac:dyDescent="0.2">
      <c r="A6720" s="65"/>
    </row>
    <row r="6721" spans="1:1" s="20" customFormat="1" x14ac:dyDescent="0.2">
      <c r="A6721" s="65"/>
    </row>
    <row r="6722" spans="1:1" s="20" customFormat="1" x14ac:dyDescent="0.2">
      <c r="A6722" s="65"/>
    </row>
    <row r="6723" spans="1:1" s="20" customFormat="1" x14ac:dyDescent="0.2">
      <c r="A6723" s="65"/>
    </row>
    <row r="6724" spans="1:1" s="20" customFormat="1" x14ac:dyDescent="0.2">
      <c r="A6724" s="65"/>
    </row>
    <row r="6725" spans="1:1" s="20" customFormat="1" x14ac:dyDescent="0.2">
      <c r="A6725" s="65"/>
    </row>
    <row r="6726" spans="1:1" s="20" customFormat="1" x14ac:dyDescent="0.2">
      <c r="A6726" s="65"/>
    </row>
    <row r="6727" spans="1:1" s="20" customFormat="1" x14ac:dyDescent="0.2">
      <c r="A6727" s="65"/>
    </row>
    <row r="6728" spans="1:1" s="20" customFormat="1" x14ac:dyDescent="0.2">
      <c r="A6728" s="65"/>
    </row>
    <row r="6729" spans="1:1" s="20" customFormat="1" x14ac:dyDescent="0.2">
      <c r="A6729" s="65"/>
    </row>
    <row r="6730" spans="1:1" s="20" customFormat="1" x14ac:dyDescent="0.2">
      <c r="A6730" s="65"/>
    </row>
    <row r="6731" spans="1:1" s="20" customFormat="1" x14ac:dyDescent="0.2">
      <c r="A6731" s="65"/>
    </row>
    <row r="6732" spans="1:1" s="20" customFormat="1" x14ac:dyDescent="0.2">
      <c r="A6732" s="65"/>
    </row>
    <row r="6733" spans="1:1" s="20" customFormat="1" x14ac:dyDescent="0.2">
      <c r="A6733" s="65"/>
    </row>
    <row r="6734" spans="1:1" s="20" customFormat="1" x14ac:dyDescent="0.2">
      <c r="A6734" s="65"/>
    </row>
    <row r="6735" spans="1:1" s="20" customFormat="1" x14ac:dyDescent="0.2">
      <c r="A6735" s="65"/>
    </row>
    <row r="6736" spans="1:1" s="20" customFormat="1" x14ac:dyDescent="0.2">
      <c r="A6736" s="65"/>
    </row>
    <row r="6737" spans="1:1" s="20" customFormat="1" x14ac:dyDescent="0.2">
      <c r="A6737" s="65"/>
    </row>
    <row r="6738" spans="1:1" s="20" customFormat="1" x14ac:dyDescent="0.2">
      <c r="A6738" s="65"/>
    </row>
    <row r="6739" spans="1:1" s="20" customFormat="1" x14ac:dyDescent="0.2">
      <c r="A6739" s="65"/>
    </row>
    <row r="6740" spans="1:1" s="20" customFormat="1" x14ac:dyDescent="0.2">
      <c r="A6740" s="65"/>
    </row>
    <row r="6741" spans="1:1" s="20" customFormat="1" x14ac:dyDescent="0.2">
      <c r="A6741" s="65"/>
    </row>
    <row r="6742" spans="1:1" s="20" customFormat="1" x14ac:dyDescent="0.2">
      <c r="A6742" s="65"/>
    </row>
    <row r="6743" spans="1:1" s="20" customFormat="1" x14ac:dyDescent="0.2">
      <c r="A6743" s="65"/>
    </row>
    <row r="6744" spans="1:1" s="20" customFormat="1" x14ac:dyDescent="0.2">
      <c r="A6744" s="65"/>
    </row>
    <row r="6745" spans="1:1" s="20" customFormat="1" x14ac:dyDescent="0.2">
      <c r="A6745" s="65"/>
    </row>
    <row r="6746" spans="1:1" s="20" customFormat="1" x14ac:dyDescent="0.2">
      <c r="A6746" s="65"/>
    </row>
    <row r="6747" spans="1:1" s="20" customFormat="1" x14ac:dyDescent="0.2">
      <c r="A6747" s="65"/>
    </row>
    <row r="6748" spans="1:1" s="20" customFormat="1" x14ac:dyDescent="0.2">
      <c r="A6748" s="65"/>
    </row>
    <row r="6749" spans="1:1" s="20" customFormat="1" x14ac:dyDescent="0.2">
      <c r="A6749" s="65"/>
    </row>
    <row r="6750" spans="1:1" s="20" customFormat="1" x14ac:dyDescent="0.2">
      <c r="A6750" s="65"/>
    </row>
    <row r="6751" spans="1:1" s="20" customFormat="1" x14ac:dyDescent="0.2">
      <c r="A6751" s="65"/>
    </row>
    <row r="6752" spans="1:1" s="20" customFormat="1" x14ac:dyDescent="0.2">
      <c r="A6752" s="65"/>
    </row>
    <row r="6753" spans="1:1" s="20" customFormat="1" x14ac:dyDescent="0.2">
      <c r="A6753" s="65"/>
    </row>
    <row r="6754" spans="1:1" s="20" customFormat="1" x14ac:dyDescent="0.2">
      <c r="A6754" s="65"/>
    </row>
    <row r="6755" spans="1:1" s="20" customFormat="1" x14ac:dyDescent="0.2">
      <c r="A6755" s="65"/>
    </row>
    <row r="6756" spans="1:1" s="20" customFormat="1" x14ac:dyDescent="0.2">
      <c r="A6756" s="65"/>
    </row>
    <row r="6757" spans="1:1" s="20" customFormat="1" x14ac:dyDescent="0.2">
      <c r="A6757" s="65"/>
    </row>
    <row r="6758" spans="1:1" s="20" customFormat="1" x14ac:dyDescent="0.2">
      <c r="A6758" s="65"/>
    </row>
    <row r="6759" spans="1:1" s="20" customFormat="1" x14ac:dyDescent="0.2">
      <c r="A6759" s="65"/>
    </row>
    <row r="6760" spans="1:1" s="20" customFormat="1" x14ac:dyDescent="0.2">
      <c r="A6760" s="65"/>
    </row>
    <row r="6761" spans="1:1" s="20" customFormat="1" x14ac:dyDescent="0.2">
      <c r="A6761" s="65"/>
    </row>
    <row r="6762" spans="1:1" s="20" customFormat="1" x14ac:dyDescent="0.2">
      <c r="A6762" s="65"/>
    </row>
    <row r="6763" spans="1:1" s="20" customFormat="1" x14ac:dyDescent="0.2">
      <c r="A6763" s="65"/>
    </row>
    <row r="6764" spans="1:1" s="20" customFormat="1" x14ac:dyDescent="0.2">
      <c r="A6764" s="65"/>
    </row>
    <row r="6765" spans="1:1" s="20" customFormat="1" x14ac:dyDescent="0.2">
      <c r="A6765" s="65"/>
    </row>
    <row r="6766" spans="1:1" s="20" customFormat="1" x14ac:dyDescent="0.2">
      <c r="A6766" s="65"/>
    </row>
    <row r="6767" spans="1:1" s="20" customFormat="1" x14ac:dyDescent="0.2">
      <c r="A6767" s="65"/>
    </row>
    <row r="6768" spans="1:1" s="20" customFormat="1" x14ac:dyDescent="0.2">
      <c r="A6768" s="65"/>
    </row>
    <row r="6769" spans="1:1" s="20" customFormat="1" x14ac:dyDescent="0.2">
      <c r="A6769" s="65"/>
    </row>
    <row r="6770" spans="1:1" s="20" customFormat="1" x14ac:dyDescent="0.2">
      <c r="A6770" s="65"/>
    </row>
    <row r="6771" spans="1:1" s="20" customFormat="1" x14ac:dyDescent="0.2">
      <c r="A6771" s="65"/>
    </row>
    <row r="6772" spans="1:1" s="20" customFormat="1" x14ac:dyDescent="0.2">
      <c r="A6772" s="65"/>
    </row>
    <row r="6773" spans="1:1" s="20" customFormat="1" x14ac:dyDescent="0.2">
      <c r="A6773" s="65"/>
    </row>
    <row r="6774" spans="1:1" s="20" customFormat="1" x14ac:dyDescent="0.2">
      <c r="A6774" s="65"/>
    </row>
    <row r="6775" spans="1:1" s="20" customFormat="1" x14ac:dyDescent="0.2">
      <c r="A6775" s="65"/>
    </row>
    <row r="6776" spans="1:1" s="20" customFormat="1" x14ac:dyDescent="0.2">
      <c r="A6776" s="65"/>
    </row>
    <row r="6777" spans="1:1" s="20" customFormat="1" x14ac:dyDescent="0.2">
      <c r="A6777" s="65"/>
    </row>
    <row r="6778" spans="1:1" s="20" customFormat="1" x14ac:dyDescent="0.2">
      <c r="A6778" s="65"/>
    </row>
    <row r="6779" spans="1:1" s="20" customFormat="1" x14ac:dyDescent="0.2">
      <c r="A6779" s="65"/>
    </row>
    <row r="6780" spans="1:1" s="20" customFormat="1" x14ac:dyDescent="0.2">
      <c r="A6780" s="65"/>
    </row>
    <row r="6781" spans="1:1" s="20" customFormat="1" x14ac:dyDescent="0.2">
      <c r="A6781" s="65"/>
    </row>
    <row r="6782" spans="1:1" s="20" customFormat="1" x14ac:dyDescent="0.2">
      <c r="A6782" s="65"/>
    </row>
    <row r="6783" spans="1:1" s="20" customFormat="1" x14ac:dyDescent="0.2">
      <c r="A6783" s="65"/>
    </row>
    <row r="6784" spans="1:1" s="20" customFormat="1" x14ac:dyDescent="0.2">
      <c r="A6784" s="65"/>
    </row>
    <row r="6785" spans="1:1" s="20" customFormat="1" x14ac:dyDescent="0.2">
      <c r="A6785" s="65"/>
    </row>
    <row r="6786" spans="1:1" s="20" customFormat="1" x14ac:dyDescent="0.2">
      <c r="A6786" s="65"/>
    </row>
    <row r="6787" spans="1:1" s="20" customFormat="1" x14ac:dyDescent="0.2">
      <c r="A6787" s="65"/>
    </row>
    <row r="6788" spans="1:1" s="20" customFormat="1" x14ac:dyDescent="0.2">
      <c r="A6788" s="65"/>
    </row>
    <row r="6789" spans="1:1" s="20" customFormat="1" x14ac:dyDescent="0.2">
      <c r="A6789" s="65"/>
    </row>
    <row r="6790" spans="1:1" s="20" customFormat="1" x14ac:dyDescent="0.2">
      <c r="A6790" s="65"/>
    </row>
    <row r="6791" spans="1:1" s="20" customFormat="1" x14ac:dyDescent="0.2">
      <c r="A6791" s="65"/>
    </row>
    <row r="6792" spans="1:1" s="20" customFormat="1" x14ac:dyDescent="0.2">
      <c r="A6792" s="65"/>
    </row>
    <row r="6793" spans="1:1" s="20" customFormat="1" x14ac:dyDescent="0.2">
      <c r="A6793" s="65"/>
    </row>
    <row r="6794" spans="1:1" s="20" customFormat="1" x14ac:dyDescent="0.2">
      <c r="A6794" s="65"/>
    </row>
    <row r="6795" spans="1:1" s="20" customFormat="1" x14ac:dyDescent="0.2">
      <c r="A6795" s="65"/>
    </row>
    <row r="6796" spans="1:1" s="20" customFormat="1" x14ac:dyDescent="0.2">
      <c r="A6796" s="65"/>
    </row>
    <row r="6797" spans="1:1" s="20" customFormat="1" x14ac:dyDescent="0.2">
      <c r="A6797" s="65"/>
    </row>
    <row r="6798" spans="1:1" s="20" customFormat="1" x14ac:dyDescent="0.2">
      <c r="A6798" s="65"/>
    </row>
    <row r="6799" spans="1:1" s="20" customFormat="1" x14ac:dyDescent="0.2">
      <c r="A6799" s="65"/>
    </row>
    <row r="6800" spans="1:1" s="20" customFormat="1" x14ac:dyDescent="0.2">
      <c r="A6800" s="65"/>
    </row>
    <row r="6801" spans="1:1" s="20" customFormat="1" x14ac:dyDescent="0.2">
      <c r="A6801" s="65"/>
    </row>
    <row r="6802" spans="1:1" s="20" customFormat="1" x14ac:dyDescent="0.2">
      <c r="A6802" s="65"/>
    </row>
    <row r="6803" spans="1:1" s="20" customFormat="1" x14ac:dyDescent="0.2">
      <c r="A6803" s="65"/>
    </row>
    <row r="6804" spans="1:1" s="20" customFormat="1" x14ac:dyDescent="0.2">
      <c r="A6804" s="65"/>
    </row>
    <row r="6805" spans="1:1" s="20" customFormat="1" x14ac:dyDescent="0.2">
      <c r="A6805" s="65"/>
    </row>
    <row r="6806" spans="1:1" s="20" customFormat="1" x14ac:dyDescent="0.2">
      <c r="A6806" s="65"/>
    </row>
    <row r="6807" spans="1:1" s="20" customFormat="1" x14ac:dyDescent="0.2">
      <c r="A6807" s="65"/>
    </row>
    <row r="6808" spans="1:1" s="20" customFormat="1" x14ac:dyDescent="0.2">
      <c r="A6808" s="65"/>
    </row>
    <row r="6809" spans="1:1" s="20" customFormat="1" x14ac:dyDescent="0.2">
      <c r="A6809" s="65"/>
    </row>
    <row r="6810" spans="1:1" s="20" customFormat="1" x14ac:dyDescent="0.2">
      <c r="A6810" s="65"/>
    </row>
    <row r="6811" spans="1:1" s="20" customFormat="1" x14ac:dyDescent="0.2">
      <c r="A6811" s="65"/>
    </row>
    <row r="6812" spans="1:1" s="20" customFormat="1" x14ac:dyDescent="0.2">
      <c r="A6812" s="65"/>
    </row>
    <row r="6813" spans="1:1" s="20" customFormat="1" x14ac:dyDescent="0.2">
      <c r="A6813" s="65"/>
    </row>
    <row r="6814" spans="1:1" s="20" customFormat="1" x14ac:dyDescent="0.2">
      <c r="A6814" s="65"/>
    </row>
    <row r="6815" spans="1:1" s="20" customFormat="1" x14ac:dyDescent="0.2">
      <c r="A6815" s="65"/>
    </row>
    <row r="6816" spans="1:1" s="20" customFormat="1" x14ac:dyDescent="0.2">
      <c r="A6816" s="65"/>
    </row>
    <row r="6817" spans="1:1" s="20" customFormat="1" x14ac:dyDescent="0.2">
      <c r="A6817" s="65"/>
    </row>
    <row r="6818" spans="1:1" s="20" customFormat="1" x14ac:dyDescent="0.2">
      <c r="A6818" s="65"/>
    </row>
    <row r="6819" spans="1:1" s="20" customFormat="1" x14ac:dyDescent="0.2">
      <c r="A6819" s="65"/>
    </row>
    <row r="6820" spans="1:1" s="20" customFormat="1" x14ac:dyDescent="0.2">
      <c r="A6820" s="65"/>
    </row>
    <row r="6821" spans="1:1" s="20" customFormat="1" x14ac:dyDescent="0.2">
      <c r="A6821" s="65"/>
    </row>
    <row r="6822" spans="1:1" s="20" customFormat="1" x14ac:dyDescent="0.2">
      <c r="A6822" s="65"/>
    </row>
    <row r="6823" spans="1:1" s="20" customFormat="1" x14ac:dyDescent="0.2">
      <c r="A6823" s="65"/>
    </row>
    <row r="6824" spans="1:1" s="20" customFormat="1" x14ac:dyDescent="0.2">
      <c r="A6824" s="65"/>
    </row>
    <row r="6825" spans="1:1" s="20" customFormat="1" x14ac:dyDescent="0.2">
      <c r="A6825" s="65"/>
    </row>
    <row r="6826" spans="1:1" s="20" customFormat="1" x14ac:dyDescent="0.2">
      <c r="A6826" s="65"/>
    </row>
    <row r="6827" spans="1:1" s="20" customFormat="1" x14ac:dyDescent="0.2">
      <c r="A6827" s="65"/>
    </row>
    <row r="6828" spans="1:1" s="20" customFormat="1" x14ac:dyDescent="0.2">
      <c r="A6828" s="65"/>
    </row>
    <row r="6829" spans="1:1" s="20" customFormat="1" x14ac:dyDescent="0.2">
      <c r="A6829" s="65"/>
    </row>
    <row r="6830" spans="1:1" s="20" customFormat="1" x14ac:dyDescent="0.2">
      <c r="A6830" s="65"/>
    </row>
    <row r="6831" spans="1:1" s="20" customFormat="1" x14ac:dyDescent="0.2">
      <c r="A6831" s="65"/>
    </row>
    <row r="6832" spans="1:1" s="20" customFormat="1" x14ac:dyDescent="0.2">
      <c r="A6832" s="65"/>
    </row>
    <row r="6833" spans="1:1" s="20" customFormat="1" x14ac:dyDescent="0.2">
      <c r="A6833" s="65"/>
    </row>
    <row r="6834" spans="1:1" s="20" customFormat="1" x14ac:dyDescent="0.2">
      <c r="A6834" s="65"/>
    </row>
    <row r="6835" spans="1:1" s="20" customFormat="1" x14ac:dyDescent="0.2">
      <c r="A6835" s="65"/>
    </row>
    <row r="6836" spans="1:1" s="20" customFormat="1" x14ac:dyDescent="0.2">
      <c r="A6836" s="65"/>
    </row>
    <row r="6837" spans="1:1" s="20" customFormat="1" x14ac:dyDescent="0.2">
      <c r="A6837" s="65"/>
    </row>
    <row r="6838" spans="1:1" s="20" customFormat="1" x14ac:dyDescent="0.2">
      <c r="A6838" s="65"/>
    </row>
    <row r="6839" spans="1:1" s="20" customFormat="1" x14ac:dyDescent="0.2">
      <c r="A6839" s="65"/>
    </row>
    <row r="6840" spans="1:1" s="20" customFormat="1" x14ac:dyDescent="0.2">
      <c r="A6840" s="65"/>
    </row>
    <row r="6841" spans="1:1" s="20" customFormat="1" x14ac:dyDescent="0.2">
      <c r="A6841" s="65"/>
    </row>
    <row r="6842" spans="1:1" s="20" customFormat="1" x14ac:dyDescent="0.2">
      <c r="A6842" s="65"/>
    </row>
    <row r="6843" spans="1:1" s="20" customFormat="1" x14ac:dyDescent="0.2">
      <c r="A6843" s="65"/>
    </row>
    <row r="6844" spans="1:1" s="20" customFormat="1" x14ac:dyDescent="0.2">
      <c r="A6844" s="65"/>
    </row>
    <row r="6845" spans="1:1" s="20" customFormat="1" x14ac:dyDescent="0.2">
      <c r="A6845" s="65"/>
    </row>
    <row r="6846" spans="1:1" s="20" customFormat="1" x14ac:dyDescent="0.2">
      <c r="A6846" s="65"/>
    </row>
    <row r="6847" spans="1:1" s="20" customFormat="1" x14ac:dyDescent="0.2">
      <c r="A6847" s="65"/>
    </row>
    <row r="6848" spans="1:1" s="20" customFormat="1" x14ac:dyDescent="0.2">
      <c r="A6848" s="65"/>
    </row>
    <row r="6849" spans="1:1" s="20" customFormat="1" x14ac:dyDescent="0.2">
      <c r="A6849" s="65"/>
    </row>
    <row r="6850" spans="1:1" s="20" customFormat="1" x14ac:dyDescent="0.2">
      <c r="A6850" s="65"/>
    </row>
    <row r="6851" spans="1:1" s="20" customFormat="1" x14ac:dyDescent="0.2">
      <c r="A6851" s="65"/>
    </row>
    <row r="6852" spans="1:1" s="20" customFormat="1" x14ac:dyDescent="0.2">
      <c r="A6852" s="65"/>
    </row>
    <row r="6853" spans="1:1" s="20" customFormat="1" x14ac:dyDescent="0.2">
      <c r="A6853" s="65"/>
    </row>
    <row r="6854" spans="1:1" s="20" customFormat="1" x14ac:dyDescent="0.2">
      <c r="A6854" s="65"/>
    </row>
    <row r="6855" spans="1:1" s="20" customFormat="1" x14ac:dyDescent="0.2">
      <c r="A6855" s="65"/>
    </row>
    <row r="6856" spans="1:1" s="20" customFormat="1" x14ac:dyDescent="0.2">
      <c r="A6856" s="65"/>
    </row>
    <row r="6857" spans="1:1" s="20" customFormat="1" x14ac:dyDescent="0.2">
      <c r="A6857" s="65"/>
    </row>
    <row r="6858" spans="1:1" s="20" customFormat="1" x14ac:dyDescent="0.2">
      <c r="A6858" s="65"/>
    </row>
    <row r="6859" spans="1:1" s="20" customFormat="1" x14ac:dyDescent="0.2">
      <c r="A6859" s="65"/>
    </row>
    <row r="6860" spans="1:1" s="20" customFormat="1" x14ac:dyDescent="0.2">
      <c r="A6860" s="65"/>
    </row>
    <row r="6861" spans="1:1" s="20" customFormat="1" x14ac:dyDescent="0.2">
      <c r="A6861" s="65"/>
    </row>
    <row r="6862" spans="1:1" s="20" customFormat="1" x14ac:dyDescent="0.2">
      <c r="A6862" s="65"/>
    </row>
    <row r="6863" spans="1:1" s="20" customFormat="1" x14ac:dyDescent="0.2">
      <c r="A6863" s="65"/>
    </row>
    <row r="6864" spans="1:1" s="20" customFormat="1" x14ac:dyDescent="0.2">
      <c r="A6864" s="65"/>
    </row>
    <row r="6865" spans="1:1" s="20" customFormat="1" x14ac:dyDescent="0.2">
      <c r="A6865" s="65"/>
    </row>
    <row r="6866" spans="1:1" s="20" customFormat="1" x14ac:dyDescent="0.2">
      <c r="A6866" s="65"/>
    </row>
    <row r="6867" spans="1:1" s="20" customFormat="1" x14ac:dyDescent="0.2">
      <c r="A6867" s="65"/>
    </row>
    <row r="6868" spans="1:1" s="20" customFormat="1" x14ac:dyDescent="0.2">
      <c r="A6868" s="65"/>
    </row>
    <row r="6869" spans="1:1" s="20" customFormat="1" x14ac:dyDescent="0.2">
      <c r="A6869" s="65"/>
    </row>
    <row r="6870" spans="1:1" s="20" customFormat="1" x14ac:dyDescent="0.2">
      <c r="A6870" s="65"/>
    </row>
    <row r="6871" spans="1:1" s="20" customFormat="1" x14ac:dyDescent="0.2">
      <c r="A6871" s="65"/>
    </row>
    <row r="6872" spans="1:1" s="20" customFormat="1" x14ac:dyDescent="0.2">
      <c r="A6872" s="65"/>
    </row>
    <row r="6873" spans="1:1" s="20" customFormat="1" x14ac:dyDescent="0.2">
      <c r="A6873" s="65"/>
    </row>
    <row r="6874" spans="1:1" s="20" customFormat="1" x14ac:dyDescent="0.2">
      <c r="A6874" s="65"/>
    </row>
    <row r="6875" spans="1:1" s="20" customFormat="1" x14ac:dyDescent="0.2">
      <c r="A6875" s="65"/>
    </row>
    <row r="6876" spans="1:1" s="20" customFormat="1" x14ac:dyDescent="0.2">
      <c r="A6876" s="65"/>
    </row>
    <row r="6877" spans="1:1" s="20" customFormat="1" x14ac:dyDescent="0.2">
      <c r="A6877" s="65"/>
    </row>
    <row r="6878" spans="1:1" s="20" customFormat="1" x14ac:dyDescent="0.2">
      <c r="A6878" s="65"/>
    </row>
    <row r="6879" spans="1:1" s="20" customFormat="1" x14ac:dyDescent="0.2">
      <c r="A6879" s="65"/>
    </row>
    <row r="6880" spans="1:1" s="20" customFormat="1" x14ac:dyDescent="0.2">
      <c r="A6880" s="65"/>
    </row>
    <row r="6881" spans="1:1" s="20" customFormat="1" x14ac:dyDescent="0.2">
      <c r="A6881" s="65"/>
    </row>
    <row r="6882" spans="1:1" s="20" customFormat="1" x14ac:dyDescent="0.2">
      <c r="A6882" s="65"/>
    </row>
    <row r="6883" spans="1:1" s="20" customFormat="1" x14ac:dyDescent="0.2">
      <c r="A6883" s="65"/>
    </row>
    <row r="6884" spans="1:1" s="20" customFormat="1" x14ac:dyDescent="0.2">
      <c r="A6884" s="65"/>
    </row>
    <row r="6885" spans="1:1" s="20" customFormat="1" x14ac:dyDescent="0.2">
      <c r="A6885" s="65"/>
    </row>
    <row r="6886" spans="1:1" s="20" customFormat="1" x14ac:dyDescent="0.2">
      <c r="A6886" s="65"/>
    </row>
    <row r="6887" spans="1:1" s="20" customFormat="1" x14ac:dyDescent="0.2">
      <c r="A6887" s="65"/>
    </row>
    <row r="6888" spans="1:1" s="20" customFormat="1" x14ac:dyDescent="0.2">
      <c r="A6888" s="65"/>
    </row>
    <row r="6889" spans="1:1" s="20" customFormat="1" x14ac:dyDescent="0.2">
      <c r="A6889" s="65"/>
    </row>
    <row r="6890" spans="1:1" s="20" customFormat="1" x14ac:dyDescent="0.2">
      <c r="A6890" s="65"/>
    </row>
    <row r="6891" spans="1:1" s="20" customFormat="1" x14ac:dyDescent="0.2">
      <c r="A6891" s="65"/>
    </row>
    <row r="6892" spans="1:1" s="20" customFormat="1" x14ac:dyDescent="0.2">
      <c r="A6892" s="65"/>
    </row>
    <row r="6893" spans="1:1" s="20" customFormat="1" x14ac:dyDescent="0.2">
      <c r="A6893" s="65"/>
    </row>
    <row r="6894" spans="1:1" s="20" customFormat="1" x14ac:dyDescent="0.2">
      <c r="A6894" s="65"/>
    </row>
    <row r="6895" spans="1:1" s="20" customFormat="1" x14ac:dyDescent="0.2">
      <c r="A6895" s="65"/>
    </row>
    <row r="6896" spans="1:1" s="20" customFormat="1" x14ac:dyDescent="0.2">
      <c r="A6896" s="65"/>
    </row>
    <row r="6897" spans="1:1" s="20" customFormat="1" x14ac:dyDescent="0.2">
      <c r="A6897" s="65"/>
    </row>
    <row r="6898" spans="1:1" s="20" customFormat="1" x14ac:dyDescent="0.2">
      <c r="A6898" s="65"/>
    </row>
    <row r="6899" spans="1:1" s="20" customFormat="1" x14ac:dyDescent="0.2">
      <c r="A6899" s="65"/>
    </row>
    <row r="6900" spans="1:1" s="20" customFormat="1" x14ac:dyDescent="0.2">
      <c r="A6900" s="65"/>
    </row>
    <row r="6901" spans="1:1" s="20" customFormat="1" x14ac:dyDescent="0.2">
      <c r="A6901" s="65"/>
    </row>
    <row r="6902" spans="1:1" s="20" customFormat="1" x14ac:dyDescent="0.2">
      <c r="A6902" s="65"/>
    </row>
    <row r="6903" spans="1:1" s="20" customFormat="1" x14ac:dyDescent="0.2">
      <c r="A6903" s="65"/>
    </row>
    <row r="6904" spans="1:1" s="20" customFormat="1" x14ac:dyDescent="0.2">
      <c r="A6904" s="65"/>
    </row>
    <row r="6905" spans="1:1" s="20" customFormat="1" x14ac:dyDescent="0.2">
      <c r="A6905" s="65"/>
    </row>
    <row r="6906" spans="1:1" s="20" customFormat="1" x14ac:dyDescent="0.2">
      <c r="A6906" s="65"/>
    </row>
    <row r="6907" spans="1:1" s="20" customFormat="1" x14ac:dyDescent="0.2">
      <c r="A6907" s="65"/>
    </row>
    <row r="6908" spans="1:1" s="20" customFormat="1" x14ac:dyDescent="0.2">
      <c r="A6908" s="65"/>
    </row>
    <row r="6909" spans="1:1" s="20" customFormat="1" x14ac:dyDescent="0.2">
      <c r="A6909" s="65"/>
    </row>
    <row r="6910" spans="1:1" s="20" customFormat="1" x14ac:dyDescent="0.2">
      <c r="A6910" s="65"/>
    </row>
    <row r="6911" spans="1:1" s="20" customFormat="1" x14ac:dyDescent="0.2">
      <c r="A6911" s="65"/>
    </row>
    <row r="6912" spans="1:1" s="20" customFormat="1" x14ac:dyDescent="0.2">
      <c r="A6912" s="65"/>
    </row>
    <row r="6913" spans="1:1" s="20" customFormat="1" x14ac:dyDescent="0.2">
      <c r="A6913" s="65"/>
    </row>
    <row r="6914" spans="1:1" s="20" customFormat="1" x14ac:dyDescent="0.2">
      <c r="A6914" s="65"/>
    </row>
    <row r="6915" spans="1:1" s="20" customFormat="1" x14ac:dyDescent="0.2">
      <c r="A6915" s="65"/>
    </row>
    <row r="6916" spans="1:1" s="20" customFormat="1" x14ac:dyDescent="0.2">
      <c r="A6916" s="65"/>
    </row>
    <row r="6917" spans="1:1" s="20" customFormat="1" x14ac:dyDescent="0.2">
      <c r="A6917" s="65"/>
    </row>
    <row r="6918" spans="1:1" s="20" customFormat="1" x14ac:dyDescent="0.2">
      <c r="A6918" s="65"/>
    </row>
    <row r="6919" spans="1:1" s="20" customFormat="1" x14ac:dyDescent="0.2">
      <c r="A6919" s="65"/>
    </row>
    <row r="6920" spans="1:1" s="20" customFormat="1" x14ac:dyDescent="0.2">
      <c r="A6920" s="65"/>
    </row>
    <row r="6921" spans="1:1" s="20" customFormat="1" x14ac:dyDescent="0.2">
      <c r="A6921" s="65"/>
    </row>
    <row r="6922" spans="1:1" s="20" customFormat="1" x14ac:dyDescent="0.2">
      <c r="A6922" s="65"/>
    </row>
    <row r="6923" spans="1:1" s="20" customFormat="1" x14ac:dyDescent="0.2">
      <c r="A6923" s="65"/>
    </row>
    <row r="6924" spans="1:1" s="20" customFormat="1" x14ac:dyDescent="0.2">
      <c r="A6924" s="65"/>
    </row>
    <row r="6925" spans="1:1" s="20" customFormat="1" x14ac:dyDescent="0.2">
      <c r="A6925" s="65"/>
    </row>
    <row r="6926" spans="1:1" s="20" customFormat="1" x14ac:dyDescent="0.2">
      <c r="A6926" s="65"/>
    </row>
    <row r="6927" spans="1:1" s="20" customFormat="1" x14ac:dyDescent="0.2">
      <c r="A6927" s="65"/>
    </row>
    <row r="6928" spans="1:1" s="20" customFormat="1" x14ac:dyDescent="0.2">
      <c r="A6928" s="65"/>
    </row>
    <row r="6929" spans="1:1" s="20" customFormat="1" x14ac:dyDescent="0.2">
      <c r="A6929" s="65"/>
    </row>
    <row r="6930" spans="1:1" s="20" customFormat="1" x14ac:dyDescent="0.2">
      <c r="A6930" s="65"/>
    </row>
    <row r="6931" spans="1:1" s="20" customFormat="1" x14ac:dyDescent="0.2">
      <c r="A6931" s="65"/>
    </row>
    <row r="6932" spans="1:1" s="20" customFormat="1" x14ac:dyDescent="0.2">
      <c r="A6932" s="65"/>
    </row>
    <row r="6933" spans="1:1" s="20" customFormat="1" x14ac:dyDescent="0.2">
      <c r="A6933" s="65"/>
    </row>
    <row r="6934" spans="1:1" s="20" customFormat="1" x14ac:dyDescent="0.2">
      <c r="A6934" s="65"/>
    </row>
    <row r="6935" spans="1:1" s="20" customFormat="1" x14ac:dyDescent="0.2">
      <c r="A6935" s="65"/>
    </row>
    <row r="6936" spans="1:1" s="20" customFormat="1" x14ac:dyDescent="0.2">
      <c r="A6936" s="65"/>
    </row>
    <row r="6937" spans="1:1" s="20" customFormat="1" x14ac:dyDescent="0.2">
      <c r="A6937" s="65"/>
    </row>
    <row r="6938" spans="1:1" s="20" customFormat="1" x14ac:dyDescent="0.2">
      <c r="A6938" s="65"/>
    </row>
    <row r="6939" spans="1:1" s="20" customFormat="1" x14ac:dyDescent="0.2">
      <c r="A6939" s="65"/>
    </row>
    <row r="6940" spans="1:1" s="20" customFormat="1" x14ac:dyDescent="0.2">
      <c r="A6940" s="65"/>
    </row>
    <row r="6941" spans="1:1" s="20" customFormat="1" x14ac:dyDescent="0.2">
      <c r="A6941" s="65"/>
    </row>
    <row r="6942" spans="1:1" s="20" customFormat="1" x14ac:dyDescent="0.2">
      <c r="A6942" s="65"/>
    </row>
    <row r="6943" spans="1:1" s="20" customFormat="1" x14ac:dyDescent="0.2">
      <c r="A6943" s="65"/>
    </row>
    <row r="6944" spans="1:1" s="20" customFormat="1" x14ac:dyDescent="0.2">
      <c r="A6944" s="65"/>
    </row>
    <row r="6945" spans="1:1" s="20" customFormat="1" x14ac:dyDescent="0.2">
      <c r="A6945" s="65"/>
    </row>
    <row r="6946" spans="1:1" s="20" customFormat="1" x14ac:dyDescent="0.2">
      <c r="A6946" s="65"/>
    </row>
    <row r="6947" spans="1:1" s="20" customFormat="1" x14ac:dyDescent="0.2">
      <c r="A6947" s="65"/>
    </row>
    <row r="6948" spans="1:1" s="20" customFormat="1" x14ac:dyDescent="0.2">
      <c r="A6948" s="65"/>
    </row>
    <row r="6949" spans="1:1" s="20" customFormat="1" x14ac:dyDescent="0.2">
      <c r="A6949" s="65"/>
    </row>
    <row r="6950" spans="1:1" s="20" customFormat="1" x14ac:dyDescent="0.2">
      <c r="A6950" s="65"/>
    </row>
    <row r="6951" spans="1:1" s="20" customFormat="1" x14ac:dyDescent="0.2">
      <c r="A6951" s="65"/>
    </row>
    <row r="6952" spans="1:1" s="20" customFormat="1" x14ac:dyDescent="0.2">
      <c r="A6952" s="65"/>
    </row>
    <row r="6953" spans="1:1" s="20" customFormat="1" x14ac:dyDescent="0.2">
      <c r="A6953" s="65"/>
    </row>
    <row r="6954" spans="1:1" s="20" customFormat="1" x14ac:dyDescent="0.2">
      <c r="A6954" s="65"/>
    </row>
    <row r="6955" spans="1:1" s="20" customFormat="1" x14ac:dyDescent="0.2">
      <c r="A6955" s="65"/>
    </row>
    <row r="6956" spans="1:1" s="20" customFormat="1" x14ac:dyDescent="0.2">
      <c r="A6956" s="65"/>
    </row>
    <row r="6957" spans="1:1" s="20" customFormat="1" x14ac:dyDescent="0.2">
      <c r="A6957" s="65"/>
    </row>
    <row r="6958" spans="1:1" s="20" customFormat="1" x14ac:dyDescent="0.2">
      <c r="A6958" s="65"/>
    </row>
    <row r="6959" spans="1:1" s="20" customFormat="1" x14ac:dyDescent="0.2">
      <c r="A6959" s="65"/>
    </row>
    <row r="6960" spans="1:1" s="20" customFormat="1" x14ac:dyDescent="0.2">
      <c r="A6960" s="65"/>
    </row>
    <row r="6961" spans="1:1" s="20" customFormat="1" x14ac:dyDescent="0.2">
      <c r="A6961" s="65"/>
    </row>
    <row r="6962" spans="1:1" s="20" customFormat="1" x14ac:dyDescent="0.2">
      <c r="A6962" s="65"/>
    </row>
    <row r="6963" spans="1:1" s="20" customFormat="1" x14ac:dyDescent="0.2">
      <c r="A6963" s="65"/>
    </row>
    <row r="6964" spans="1:1" s="20" customFormat="1" x14ac:dyDescent="0.2">
      <c r="A6964" s="65"/>
    </row>
    <row r="6965" spans="1:1" s="20" customFormat="1" x14ac:dyDescent="0.2">
      <c r="A6965" s="65"/>
    </row>
    <row r="6966" spans="1:1" s="20" customFormat="1" x14ac:dyDescent="0.2">
      <c r="A6966" s="65"/>
    </row>
    <row r="6967" spans="1:1" s="20" customFormat="1" x14ac:dyDescent="0.2">
      <c r="A6967" s="65"/>
    </row>
    <row r="6968" spans="1:1" s="20" customFormat="1" x14ac:dyDescent="0.2">
      <c r="A6968" s="65"/>
    </row>
    <row r="6969" spans="1:1" s="20" customFormat="1" x14ac:dyDescent="0.2">
      <c r="A6969" s="65"/>
    </row>
    <row r="6970" spans="1:1" s="20" customFormat="1" x14ac:dyDescent="0.2">
      <c r="A6970" s="65"/>
    </row>
    <row r="6971" spans="1:1" s="20" customFormat="1" x14ac:dyDescent="0.2">
      <c r="A6971" s="65"/>
    </row>
    <row r="6972" spans="1:1" s="20" customFormat="1" x14ac:dyDescent="0.2">
      <c r="A6972" s="65"/>
    </row>
    <row r="6973" spans="1:1" s="20" customFormat="1" x14ac:dyDescent="0.2">
      <c r="A6973" s="65"/>
    </row>
    <row r="6974" spans="1:1" s="20" customFormat="1" x14ac:dyDescent="0.2">
      <c r="A6974" s="65"/>
    </row>
    <row r="6975" spans="1:1" s="20" customFormat="1" x14ac:dyDescent="0.2">
      <c r="A6975" s="65"/>
    </row>
    <row r="6976" spans="1:1" s="20" customFormat="1" x14ac:dyDescent="0.2">
      <c r="A6976" s="65"/>
    </row>
    <row r="6977" spans="1:1" s="20" customFormat="1" x14ac:dyDescent="0.2">
      <c r="A6977" s="65"/>
    </row>
    <row r="6978" spans="1:1" s="20" customFormat="1" x14ac:dyDescent="0.2">
      <c r="A6978" s="65"/>
    </row>
    <row r="6979" spans="1:1" s="20" customFormat="1" x14ac:dyDescent="0.2">
      <c r="A6979" s="65"/>
    </row>
    <row r="6980" spans="1:1" s="20" customFormat="1" x14ac:dyDescent="0.2">
      <c r="A6980" s="65"/>
    </row>
    <row r="6981" spans="1:1" s="20" customFormat="1" x14ac:dyDescent="0.2">
      <c r="A6981" s="65"/>
    </row>
    <row r="6982" spans="1:1" s="20" customFormat="1" x14ac:dyDescent="0.2">
      <c r="A6982" s="65"/>
    </row>
    <row r="6983" spans="1:1" s="20" customFormat="1" x14ac:dyDescent="0.2">
      <c r="A6983" s="65"/>
    </row>
    <row r="6984" spans="1:1" s="20" customFormat="1" x14ac:dyDescent="0.2">
      <c r="A6984" s="65"/>
    </row>
    <row r="6985" spans="1:1" s="20" customFormat="1" x14ac:dyDescent="0.2">
      <c r="A6985" s="65"/>
    </row>
    <row r="6986" spans="1:1" s="20" customFormat="1" x14ac:dyDescent="0.2">
      <c r="A6986" s="65"/>
    </row>
    <row r="6987" spans="1:1" s="20" customFormat="1" x14ac:dyDescent="0.2">
      <c r="A6987" s="65"/>
    </row>
    <row r="6988" spans="1:1" s="20" customFormat="1" x14ac:dyDescent="0.2">
      <c r="A6988" s="65"/>
    </row>
    <row r="6989" spans="1:1" s="20" customFormat="1" x14ac:dyDescent="0.2">
      <c r="A6989" s="65"/>
    </row>
    <row r="6990" spans="1:1" s="20" customFormat="1" x14ac:dyDescent="0.2">
      <c r="A6990" s="65"/>
    </row>
    <row r="6991" spans="1:1" s="20" customFormat="1" x14ac:dyDescent="0.2">
      <c r="A6991" s="65"/>
    </row>
    <row r="6992" spans="1:1" s="20" customFormat="1" x14ac:dyDescent="0.2">
      <c r="A6992" s="65"/>
    </row>
    <row r="6993" spans="1:1" s="20" customFormat="1" x14ac:dyDescent="0.2">
      <c r="A6993" s="65"/>
    </row>
    <row r="6994" spans="1:1" s="20" customFormat="1" x14ac:dyDescent="0.2">
      <c r="A6994" s="65"/>
    </row>
    <row r="6995" spans="1:1" s="20" customFormat="1" x14ac:dyDescent="0.2">
      <c r="A6995" s="65"/>
    </row>
    <row r="6996" spans="1:1" s="20" customFormat="1" x14ac:dyDescent="0.2">
      <c r="A6996" s="65"/>
    </row>
    <row r="6997" spans="1:1" s="20" customFormat="1" x14ac:dyDescent="0.2">
      <c r="A6997" s="65"/>
    </row>
    <row r="6998" spans="1:1" s="20" customFormat="1" x14ac:dyDescent="0.2">
      <c r="A6998" s="65"/>
    </row>
    <row r="6999" spans="1:1" s="20" customFormat="1" x14ac:dyDescent="0.2">
      <c r="A6999" s="65"/>
    </row>
    <row r="7000" spans="1:1" s="20" customFormat="1" x14ac:dyDescent="0.2">
      <c r="A7000" s="65"/>
    </row>
    <row r="7001" spans="1:1" s="20" customFormat="1" x14ac:dyDescent="0.2">
      <c r="A7001" s="65"/>
    </row>
    <row r="7002" spans="1:1" s="20" customFormat="1" x14ac:dyDescent="0.2">
      <c r="A7002" s="65"/>
    </row>
    <row r="7003" spans="1:1" s="20" customFormat="1" x14ac:dyDescent="0.2">
      <c r="A7003" s="65"/>
    </row>
    <row r="7004" spans="1:1" s="20" customFormat="1" x14ac:dyDescent="0.2">
      <c r="A7004" s="65"/>
    </row>
    <row r="7005" spans="1:1" s="20" customFormat="1" x14ac:dyDescent="0.2">
      <c r="A7005" s="65"/>
    </row>
    <row r="7006" spans="1:1" s="20" customFormat="1" x14ac:dyDescent="0.2">
      <c r="A7006" s="65"/>
    </row>
    <row r="7007" spans="1:1" s="20" customFormat="1" x14ac:dyDescent="0.2">
      <c r="A7007" s="65"/>
    </row>
    <row r="7008" spans="1:1" s="20" customFormat="1" x14ac:dyDescent="0.2">
      <c r="A7008" s="65"/>
    </row>
    <row r="7009" spans="1:1" s="20" customFormat="1" x14ac:dyDescent="0.2">
      <c r="A7009" s="65"/>
    </row>
    <row r="7010" spans="1:1" s="20" customFormat="1" x14ac:dyDescent="0.2">
      <c r="A7010" s="65"/>
    </row>
    <row r="7011" spans="1:1" s="20" customFormat="1" x14ac:dyDescent="0.2">
      <c r="A7011" s="65"/>
    </row>
    <row r="7012" spans="1:1" s="20" customFormat="1" x14ac:dyDescent="0.2">
      <c r="A7012" s="65"/>
    </row>
    <row r="7013" spans="1:1" s="20" customFormat="1" x14ac:dyDescent="0.2">
      <c r="A7013" s="65"/>
    </row>
    <row r="7014" spans="1:1" s="20" customFormat="1" x14ac:dyDescent="0.2">
      <c r="A7014" s="65"/>
    </row>
    <row r="7015" spans="1:1" s="20" customFormat="1" x14ac:dyDescent="0.2">
      <c r="A7015" s="65"/>
    </row>
    <row r="7016" spans="1:1" s="20" customFormat="1" x14ac:dyDescent="0.2">
      <c r="A7016" s="65"/>
    </row>
    <row r="7017" spans="1:1" s="20" customFormat="1" x14ac:dyDescent="0.2">
      <c r="A7017" s="65"/>
    </row>
    <row r="7018" spans="1:1" s="20" customFormat="1" x14ac:dyDescent="0.2">
      <c r="A7018" s="65"/>
    </row>
    <row r="7019" spans="1:1" s="20" customFormat="1" x14ac:dyDescent="0.2">
      <c r="A7019" s="65"/>
    </row>
    <row r="7020" spans="1:1" s="20" customFormat="1" x14ac:dyDescent="0.2">
      <c r="A7020" s="65"/>
    </row>
    <row r="7021" spans="1:1" s="20" customFormat="1" x14ac:dyDescent="0.2">
      <c r="A7021" s="65"/>
    </row>
    <row r="7022" spans="1:1" s="20" customFormat="1" x14ac:dyDescent="0.2">
      <c r="A7022" s="65"/>
    </row>
    <row r="7023" spans="1:1" s="20" customFormat="1" x14ac:dyDescent="0.2">
      <c r="A7023" s="65"/>
    </row>
    <row r="7024" spans="1:1" s="20" customFormat="1" x14ac:dyDescent="0.2">
      <c r="A7024" s="65"/>
    </row>
    <row r="7025" spans="1:1" s="20" customFormat="1" x14ac:dyDescent="0.2">
      <c r="A7025" s="65"/>
    </row>
    <row r="7026" spans="1:1" s="20" customFormat="1" x14ac:dyDescent="0.2">
      <c r="A7026" s="65"/>
    </row>
    <row r="7027" spans="1:1" s="20" customFormat="1" x14ac:dyDescent="0.2">
      <c r="A7027" s="65"/>
    </row>
    <row r="7028" spans="1:1" s="20" customFormat="1" x14ac:dyDescent="0.2">
      <c r="A7028" s="65"/>
    </row>
    <row r="7029" spans="1:1" s="20" customFormat="1" x14ac:dyDescent="0.2">
      <c r="A7029" s="65"/>
    </row>
    <row r="7030" spans="1:1" s="20" customFormat="1" x14ac:dyDescent="0.2">
      <c r="A7030" s="65"/>
    </row>
    <row r="7031" spans="1:1" s="20" customFormat="1" x14ac:dyDescent="0.2">
      <c r="A7031" s="65"/>
    </row>
    <row r="7032" spans="1:1" s="20" customFormat="1" x14ac:dyDescent="0.2">
      <c r="A7032" s="65"/>
    </row>
    <row r="7033" spans="1:1" s="20" customFormat="1" x14ac:dyDescent="0.2">
      <c r="A7033" s="65"/>
    </row>
    <row r="7034" spans="1:1" s="20" customFormat="1" x14ac:dyDescent="0.2">
      <c r="A7034" s="65"/>
    </row>
    <row r="7035" spans="1:1" s="20" customFormat="1" x14ac:dyDescent="0.2">
      <c r="A7035" s="65"/>
    </row>
    <row r="7036" spans="1:1" s="20" customFormat="1" x14ac:dyDescent="0.2">
      <c r="A7036" s="65"/>
    </row>
    <row r="7037" spans="1:1" s="20" customFormat="1" x14ac:dyDescent="0.2">
      <c r="A7037" s="65"/>
    </row>
    <row r="7038" spans="1:1" s="20" customFormat="1" x14ac:dyDescent="0.2">
      <c r="A7038" s="65"/>
    </row>
    <row r="7039" spans="1:1" s="20" customFormat="1" x14ac:dyDescent="0.2">
      <c r="A7039" s="65"/>
    </row>
    <row r="7040" spans="1:1" s="20" customFormat="1" x14ac:dyDescent="0.2">
      <c r="A7040" s="65"/>
    </row>
    <row r="7041" spans="1:1" s="20" customFormat="1" x14ac:dyDescent="0.2">
      <c r="A7041" s="65"/>
    </row>
    <row r="7042" spans="1:1" s="20" customFormat="1" x14ac:dyDescent="0.2">
      <c r="A7042" s="65"/>
    </row>
    <row r="7043" spans="1:1" s="20" customFormat="1" x14ac:dyDescent="0.2">
      <c r="A7043" s="65"/>
    </row>
    <row r="7044" spans="1:1" s="20" customFormat="1" x14ac:dyDescent="0.2">
      <c r="A7044" s="65"/>
    </row>
    <row r="7045" spans="1:1" s="20" customFormat="1" x14ac:dyDescent="0.2">
      <c r="A7045" s="65"/>
    </row>
    <row r="7046" spans="1:1" s="20" customFormat="1" x14ac:dyDescent="0.2">
      <c r="A7046" s="65"/>
    </row>
    <row r="7047" spans="1:1" s="20" customFormat="1" x14ac:dyDescent="0.2">
      <c r="A7047" s="65"/>
    </row>
    <row r="7048" spans="1:1" s="20" customFormat="1" x14ac:dyDescent="0.2">
      <c r="A7048" s="65"/>
    </row>
    <row r="7049" spans="1:1" s="20" customFormat="1" x14ac:dyDescent="0.2">
      <c r="A7049" s="65"/>
    </row>
    <row r="7050" spans="1:1" s="20" customFormat="1" x14ac:dyDescent="0.2">
      <c r="A7050" s="65"/>
    </row>
    <row r="7051" spans="1:1" s="20" customFormat="1" x14ac:dyDescent="0.2">
      <c r="A7051" s="65"/>
    </row>
    <row r="7052" spans="1:1" s="20" customFormat="1" x14ac:dyDescent="0.2">
      <c r="A7052" s="65"/>
    </row>
    <row r="7053" spans="1:1" s="20" customFormat="1" x14ac:dyDescent="0.2">
      <c r="A7053" s="65"/>
    </row>
    <row r="7054" spans="1:1" s="20" customFormat="1" x14ac:dyDescent="0.2">
      <c r="A7054" s="65"/>
    </row>
    <row r="7055" spans="1:1" s="20" customFormat="1" x14ac:dyDescent="0.2">
      <c r="A7055" s="65"/>
    </row>
    <row r="7056" spans="1:1" s="20" customFormat="1" x14ac:dyDescent="0.2">
      <c r="A7056" s="65"/>
    </row>
    <row r="7057" spans="1:1" s="20" customFormat="1" x14ac:dyDescent="0.2">
      <c r="A7057" s="65"/>
    </row>
    <row r="7058" spans="1:1" s="20" customFormat="1" x14ac:dyDescent="0.2">
      <c r="A7058" s="65"/>
    </row>
    <row r="7059" spans="1:1" s="20" customFormat="1" x14ac:dyDescent="0.2">
      <c r="A7059" s="65"/>
    </row>
    <row r="7060" spans="1:1" s="20" customFormat="1" x14ac:dyDescent="0.2">
      <c r="A7060" s="65"/>
    </row>
    <row r="7061" spans="1:1" s="20" customFormat="1" x14ac:dyDescent="0.2">
      <c r="A7061" s="65"/>
    </row>
    <row r="7062" spans="1:1" s="20" customFormat="1" x14ac:dyDescent="0.2">
      <c r="A7062" s="65"/>
    </row>
    <row r="7063" spans="1:1" s="20" customFormat="1" x14ac:dyDescent="0.2">
      <c r="A7063" s="65"/>
    </row>
    <row r="7064" spans="1:1" s="20" customFormat="1" x14ac:dyDescent="0.2">
      <c r="A7064" s="65"/>
    </row>
    <row r="7065" spans="1:1" s="20" customFormat="1" x14ac:dyDescent="0.2">
      <c r="A7065" s="65"/>
    </row>
    <row r="7066" spans="1:1" s="20" customFormat="1" x14ac:dyDescent="0.2">
      <c r="A7066" s="65"/>
    </row>
    <row r="7067" spans="1:1" s="20" customFormat="1" x14ac:dyDescent="0.2">
      <c r="A7067" s="65"/>
    </row>
    <row r="7068" spans="1:1" s="20" customFormat="1" x14ac:dyDescent="0.2">
      <c r="A7068" s="65"/>
    </row>
    <row r="7069" spans="1:1" s="20" customFormat="1" x14ac:dyDescent="0.2">
      <c r="A7069" s="65"/>
    </row>
    <row r="7070" spans="1:1" s="20" customFormat="1" x14ac:dyDescent="0.2">
      <c r="A7070" s="65"/>
    </row>
    <row r="7071" spans="1:1" s="20" customFormat="1" x14ac:dyDescent="0.2">
      <c r="A7071" s="65"/>
    </row>
    <row r="7072" spans="1:1" s="20" customFormat="1" x14ac:dyDescent="0.2">
      <c r="A7072" s="65"/>
    </row>
    <row r="7073" spans="1:1" s="20" customFormat="1" x14ac:dyDescent="0.2">
      <c r="A7073" s="65"/>
    </row>
    <row r="7074" spans="1:1" s="20" customFormat="1" x14ac:dyDescent="0.2">
      <c r="A7074" s="65"/>
    </row>
    <row r="7075" spans="1:1" s="20" customFormat="1" x14ac:dyDescent="0.2">
      <c r="A7075" s="65"/>
    </row>
    <row r="7076" spans="1:1" s="20" customFormat="1" x14ac:dyDescent="0.2">
      <c r="A7076" s="65"/>
    </row>
    <row r="7077" spans="1:1" s="20" customFormat="1" x14ac:dyDescent="0.2">
      <c r="A7077" s="65"/>
    </row>
    <row r="7078" spans="1:1" s="20" customFormat="1" x14ac:dyDescent="0.2">
      <c r="A7078" s="65"/>
    </row>
    <row r="7079" spans="1:1" s="20" customFormat="1" x14ac:dyDescent="0.2">
      <c r="A7079" s="65"/>
    </row>
    <row r="7080" spans="1:1" s="20" customFormat="1" x14ac:dyDescent="0.2">
      <c r="A7080" s="65"/>
    </row>
    <row r="7081" spans="1:1" s="20" customFormat="1" x14ac:dyDescent="0.2">
      <c r="A7081" s="65"/>
    </row>
    <row r="7082" spans="1:1" s="20" customFormat="1" x14ac:dyDescent="0.2">
      <c r="A7082" s="65"/>
    </row>
    <row r="7083" spans="1:1" s="20" customFormat="1" x14ac:dyDescent="0.2">
      <c r="A7083" s="65"/>
    </row>
    <row r="7084" spans="1:1" s="20" customFormat="1" x14ac:dyDescent="0.2">
      <c r="A7084" s="65"/>
    </row>
    <row r="7085" spans="1:1" s="20" customFormat="1" x14ac:dyDescent="0.2">
      <c r="A7085" s="65"/>
    </row>
    <row r="7086" spans="1:1" s="20" customFormat="1" x14ac:dyDescent="0.2">
      <c r="A7086" s="65"/>
    </row>
    <row r="7087" spans="1:1" s="20" customFormat="1" x14ac:dyDescent="0.2">
      <c r="A7087" s="65"/>
    </row>
    <row r="7088" spans="1:1" s="20" customFormat="1" x14ac:dyDescent="0.2">
      <c r="A7088" s="65"/>
    </row>
    <row r="7089" spans="1:1" s="20" customFormat="1" x14ac:dyDescent="0.2">
      <c r="A7089" s="65"/>
    </row>
    <row r="7090" spans="1:1" s="20" customFormat="1" x14ac:dyDescent="0.2">
      <c r="A7090" s="65"/>
    </row>
    <row r="7091" spans="1:1" s="20" customFormat="1" x14ac:dyDescent="0.2">
      <c r="A7091" s="65"/>
    </row>
    <row r="7092" spans="1:1" s="20" customFormat="1" x14ac:dyDescent="0.2">
      <c r="A7092" s="65"/>
    </row>
    <row r="7093" spans="1:1" s="20" customFormat="1" x14ac:dyDescent="0.2">
      <c r="A7093" s="65"/>
    </row>
    <row r="7094" spans="1:1" s="20" customFormat="1" x14ac:dyDescent="0.2">
      <c r="A7094" s="65"/>
    </row>
    <row r="7095" spans="1:1" s="20" customFormat="1" x14ac:dyDescent="0.2">
      <c r="A7095" s="65"/>
    </row>
    <row r="7096" spans="1:1" s="20" customFormat="1" x14ac:dyDescent="0.2">
      <c r="A7096" s="65"/>
    </row>
    <row r="7097" spans="1:1" s="20" customFormat="1" x14ac:dyDescent="0.2">
      <c r="A7097" s="65"/>
    </row>
    <row r="7098" spans="1:1" s="20" customFormat="1" x14ac:dyDescent="0.2">
      <c r="A7098" s="65"/>
    </row>
    <row r="7099" spans="1:1" s="20" customFormat="1" x14ac:dyDescent="0.2">
      <c r="A7099" s="65"/>
    </row>
    <row r="7100" spans="1:1" s="20" customFormat="1" x14ac:dyDescent="0.2">
      <c r="A7100" s="65"/>
    </row>
    <row r="7101" spans="1:1" s="20" customFormat="1" x14ac:dyDescent="0.2">
      <c r="A7101" s="65"/>
    </row>
    <row r="7102" spans="1:1" s="20" customFormat="1" x14ac:dyDescent="0.2">
      <c r="A7102" s="65"/>
    </row>
    <row r="7103" spans="1:1" s="20" customFormat="1" x14ac:dyDescent="0.2">
      <c r="A7103" s="65"/>
    </row>
    <row r="7104" spans="1:1" s="20" customFormat="1" x14ac:dyDescent="0.2">
      <c r="A7104" s="65"/>
    </row>
    <row r="7105" spans="1:1" s="20" customFormat="1" x14ac:dyDescent="0.2">
      <c r="A7105" s="65"/>
    </row>
    <row r="7106" spans="1:1" s="20" customFormat="1" x14ac:dyDescent="0.2">
      <c r="A7106" s="65"/>
    </row>
    <row r="7107" spans="1:1" s="20" customFormat="1" x14ac:dyDescent="0.2">
      <c r="A7107" s="65"/>
    </row>
    <row r="7108" spans="1:1" s="20" customFormat="1" x14ac:dyDescent="0.2">
      <c r="A7108" s="65"/>
    </row>
    <row r="7109" spans="1:1" s="20" customFormat="1" x14ac:dyDescent="0.2">
      <c r="A7109" s="65"/>
    </row>
    <row r="7110" spans="1:1" s="20" customFormat="1" x14ac:dyDescent="0.2">
      <c r="A7110" s="65"/>
    </row>
    <row r="7111" spans="1:1" s="20" customFormat="1" x14ac:dyDescent="0.2">
      <c r="A7111" s="65"/>
    </row>
    <row r="7112" spans="1:1" s="20" customFormat="1" x14ac:dyDescent="0.2">
      <c r="A7112" s="65"/>
    </row>
    <row r="7113" spans="1:1" s="20" customFormat="1" x14ac:dyDescent="0.2">
      <c r="A7113" s="65"/>
    </row>
    <row r="7114" spans="1:1" s="20" customFormat="1" x14ac:dyDescent="0.2">
      <c r="A7114" s="65"/>
    </row>
    <row r="7115" spans="1:1" s="20" customFormat="1" x14ac:dyDescent="0.2">
      <c r="A7115" s="65"/>
    </row>
    <row r="7116" spans="1:1" s="20" customFormat="1" x14ac:dyDescent="0.2">
      <c r="A7116" s="65"/>
    </row>
    <row r="7117" spans="1:1" s="20" customFormat="1" x14ac:dyDescent="0.2">
      <c r="A7117" s="65"/>
    </row>
    <row r="7118" spans="1:1" s="20" customFormat="1" x14ac:dyDescent="0.2">
      <c r="A7118" s="65"/>
    </row>
    <row r="7119" spans="1:1" s="20" customFormat="1" x14ac:dyDescent="0.2">
      <c r="A7119" s="65"/>
    </row>
    <row r="7120" spans="1:1" s="20" customFormat="1" x14ac:dyDescent="0.2">
      <c r="A7120" s="65"/>
    </row>
    <row r="7121" spans="1:1" s="20" customFormat="1" x14ac:dyDescent="0.2">
      <c r="A7121" s="65"/>
    </row>
    <row r="7122" spans="1:1" s="20" customFormat="1" x14ac:dyDescent="0.2">
      <c r="A7122" s="65"/>
    </row>
    <row r="7123" spans="1:1" s="20" customFormat="1" x14ac:dyDescent="0.2">
      <c r="A7123" s="65"/>
    </row>
    <row r="7124" spans="1:1" s="20" customFormat="1" x14ac:dyDescent="0.2">
      <c r="A7124" s="65"/>
    </row>
    <row r="7125" spans="1:1" s="20" customFormat="1" x14ac:dyDescent="0.2">
      <c r="A7125" s="65"/>
    </row>
    <row r="7126" spans="1:1" s="20" customFormat="1" x14ac:dyDescent="0.2">
      <c r="A7126" s="65"/>
    </row>
    <row r="7127" spans="1:1" s="20" customFormat="1" x14ac:dyDescent="0.2">
      <c r="A7127" s="65"/>
    </row>
    <row r="7128" spans="1:1" s="20" customFormat="1" x14ac:dyDescent="0.2">
      <c r="A7128" s="65"/>
    </row>
    <row r="7129" spans="1:1" s="20" customFormat="1" x14ac:dyDescent="0.2">
      <c r="A7129" s="65"/>
    </row>
    <row r="7130" spans="1:1" s="20" customFormat="1" x14ac:dyDescent="0.2">
      <c r="A7130" s="65"/>
    </row>
    <row r="7131" spans="1:1" s="20" customFormat="1" x14ac:dyDescent="0.2">
      <c r="A7131" s="65"/>
    </row>
    <row r="7132" spans="1:1" s="20" customFormat="1" x14ac:dyDescent="0.2">
      <c r="A7132" s="65"/>
    </row>
    <row r="7133" spans="1:1" s="20" customFormat="1" x14ac:dyDescent="0.2">
      <c r="A7133" s="65"/>
    </row>
    <row r="7134" spans="1:1" s="20" customFormat="1" x14ac:dyDescent="0.2">
      <c r="A7134" s="65"/>
    </row>
    <row r="7135" spans="1:1" s="20" customFormat="1" x14ac:dyDescent="0.2">
      <c r="A7135" s="65"/>
    </row>
    <row r="7136" spans="1:1" s="20" customFormat="1" x14ac:dyDescent="0.2">
      <c r="A7136" s="65"/>
    </row>
    <row r="7137" spans="1:1" s="20" customFormat="1" x14ac:dyDescent="0.2">
      <c r="A7137" s="65"/>
    </row>
    <row r="7138" spans="1:1" s="20" customFormat="1" x14ac:dyDescent="0.2">
      <c r="A7138" s="65"/>
    </row>
    <row r="7139" spans="1:1" s="20" customFormat="1" x14ac:dyDescent="0.2">
      <c r="A7139" s="65"/>
    </row>
    <row r="7140" spans="1:1" s="20" customFormat="1" x14ac:dyDescent="0.2">
      <c r="A7140" s="65"/>
    </row>
    <row r="7141" spans="1:1" s="20" customFormat="1" x14ac:dyDescent="0.2">
      <c r="A7141" s="65"/>
    </row>
    <row r="7142" spans="1:1" s="20" customFormat="1" x14ac:dyDescent="0.2">
      <c r="A7142" s="65"/>
    </row>
    <row r="7143" spans="1:1" s="20" customFormat="1" x14ac:dyDescent="0.2">
      <c r="A7143" s="65"/>
    </row>
    <row r="7144" spans="1:1" s="20" customFormat="1" x14ac:dyDescent="0.2">
      <c r="A7144" s="65"/>
    </row>
    <row r="7145" spans="1:1" s="20" customFormat="1" x14ac:dyDescent="0.2">
      <c r="A7145" s="65"/>
    </row>
    <row r="7146" spans="1:1" s="20" customFormat="1" x14ac:dyDescent="0.2">
      <c r="A7146" s="65"/>
    </row>
    <row r="7147" spans="1:1" s="20" customFormat="1" x14ac:dyDescent="0.2">
      <c r="A7147" s="65"/>
    </row>
    <row r="7148" spans="1:1" s="20" customFormat="1" x14ac:dyDescent="0.2">
      <c r="A7148" s="65"/>
    </row>
    <row r="7149" spans="1:1" s="20" customFormat="1" x14ac:dyDescent="0.2">
      <c r="A7149" s="65"/>
    </row>
    <row r="7150" spans="1:1" s="20" customFormat="1" x14ac:dyDescent="0.2">
      <c r="A7150" s="65"/>
    </row>
    <row r="7151" spans="1:1" s="20" customFormat="1" x14ac:dyDescent="0.2">
      <c r="A7151" s="65"/>
    </row>
    <row r="7152" spans="1:1" s="20" customFormat="1" x14ac:dyDescent="0.2">
      <c r="A7152" s="65"/>
    </row>
    <row r="7153" spans="1:1" s="20" customFormat="1" x14ac:dyDescent="0.2">
      <c r="A7153" s="65"/>
    </row>
    <row r="7154" spans="1:1" s="20" customFormat="1" x14ac:dyDescent="0.2">
      <c r="A7154" s="65"/>
    </row>
    <row r="7155" spans="1:1" s="20" customFormat="1" x14ac:dyDescent="0.2">
      <c r="A7155" s="65"/>
    </row>
    <row r="7156" spans="1:1" s="20" customFormat="1" x14ac:dyDescent="0.2">
      <c r="A7156" s="65"/>
    </row>
    <row r="7157" spans="1:1" s="20" customFormat="1" x14ac:dyDescent="0.2">
      <c r="A7157" s="65"/>
    </row>
    <row r="7158" spans="1:1" s="20" customFormat="1" x14ac:dyDescent="0.2">
      <c r="A7158" s="65"/>
    </row>
    <row r="7159" spans="1:1" s="20" customFormat="1" x14ac:dyDescent="0.2">
      <c r="A7159" s="65"/>
    </row>
    <row r="7160" spans="1:1" s="20" customFormat="1" x14ac:dyDescent="0.2">
      <c r="A7160" s="65"/>
    </row>
    <row r="7161" spans="1:1" s="20" customFormat="1" x14ac:dyDescent="0.2">
      <c r="A7161" s="65"/>
    </row>
    <row r="7162" spans="1:1" s="20" customFormat="1" x14ac:dyDescent="0.2">
      <c r="A7162" s="65"/>
    </row>
    <row r="7163" spans="1:1" s="20" customFormat="1" x14ac:dyDescent="0.2">
      <c r="A7163" s="65"/>
    </row>
    <row r="7164" spans="1:1" s="20" customFormat="1" x14ac:dyDescent="0.2">
      <c r="A7164" s="65"/>
    </row>
    <row r="7165" spans="1:1" s="20" customFormat="1" x14ac:dyDescent="0.2">
      <c r="A7165" s="65"/>
    </row>
    <row r="7166" spans="1:1" s="20" customFormat="1" x14ac:dyDescent="0.2">
      <c r="A7166" s="65"/>
    </row>
    <row r="7167" spans="1:1" s="20" customFormat="1" x14ac:dyDescent="0.2">
      <c r="A7167" s="65"/>
    </row>
    <row r="7168" spans="1:1" s="20" customFormat="1" x14ac:dyDescent="0.2">
      <c r="A7168" s="65"/>
    </row>
    <row r="7169" spans="1:1" s="20" customFormat="1" x14ac:dyDescent="0.2">
      <c r="A7169" s="65"/>
    </row>
    <row r="7170" spans="1:1" s="20" customFormat="1" x14ac:dyDescent="0.2">
      <c r="A7170" s="65"/>
    </row>
    <row r="7171" spans="1:1" s="20" customFormat="1" x14ac:dyDescent="0.2">
      <c r="A7171" s="65"/>
    </row>
    <row r="7172" spans="1:1" s="20" customFormat="1" x14ac:dyDescent="0.2">
      <c r="A7172" s="65"/>
    </row>
    <row r="7173" spans="1:1" s="20" customFormat="1" x14ac:dyDescent="0.2">
      <c r="A7173" s="65"/>
    </row>
    <row r="7174" spans="1:1" s="20" customFormat="1" x14ac:dyDescent="0.2">
      <c r="A7174" s="65"/>
    </row>
    <row r="7175" spans="1:1" s="20" customFormat="1" x14ac:dyDescent="0.2">
      <c r="A7175" s="65"/>
    </row>
    <row r="7176" spans="1:1" s="20" customFormat="1" x14ac:dyDescent="0.2">
      <c r="A7176" s="65"/>
    </row>
    <row r="7177" spans="1:1" s="20" customFormat="1" x14ac:dyDescent="0.2">
      <c r="A7177" s="65"/>
    </row>
    <row r="7178" spans="1:1" s="20" customFormat="1" x14ac:dyDescent="0.2">
      <c r="A7178" s="65"/>
    </row>
    <row r="7179" spans="1:1" s="20" customFormat="1" x14ac:dyDescent="0.2">
      <c r="A7179" s="65"/>
    </row>
    <row r="7180" spans="1:1" s="20" customFormat="1" x14ac:dyDescent="0.2">
      <c r="A7180" s="65"/>
    </row>
    <row r="7181" spans="1:1" s="20" customFormat="1" x14ac:dyDescent="0.2">
      <c r="A7181" s="65"/>
    </row>
    <row r="7182" spans="1:1" s="20" customFormat="1" x14ac:dyDescent="0.2">
      <c r="A7182" s="65"/>
    </row>
    <row r="7183" spans="1:1" s="20" customFormat="1" x14ac:dyDescent="0.2">
      <c r="A7183" s="65"/>
    </row>
    <row r="7184" spans="1:1" s="20" customFormat="1" x14ac:dyDescent="0.2">
      <c r="A7184" s="65"/>
    </row>
    <row r="7185" spans="1:1" s="20" customFormat="1" x14ac:dyDescent="0.2">
      <c r="A7185" s="65"/>
    </row>
    <row r="7186" spans="1:1" s="20" customFormat="1" x14ac:dyDescent="0.2">
      <c r="A7186" s="65"/>
    </row>
    <row r="7187" spans="1:1" s="20" customFormat="1" x14ac:dyDescent="0.2">
      <c r="A7187" s="65"/>
    </row>
    <row r="7188" spans="1:1" s="20" customFormat="1" x14ac:dyDescent="0.2">
      <c r="A7188" s="65"/>
    </row>
    <row r="7189" spans="1:1" s="20" customFormat="1" x14ac:dyDescent="0.2">
      <c r="A7189" s="65"/>
    </row>
    <row r="7190" spans="1:1" s="20" customFormat="1" x14ac:dyDescent="0.2">
      <c r="A7190" s="65"/>
    </row>
    <row r="7191" spans="1:1" s="20" customFormat="1" x14ac:dyDescent="0.2">
      <c r="A7191" s="65"/>
    </row>
    <row r="7192" spans="1:1" s="20" customFormat="1" x14ac:dyDescent="0.2">
      <c r="A7192" s="65"/>
    </row>
    <row r="7193" spans="1:1" s="20" customFormat="1" x14ac:dyDescent="0.2">
      <c r="A7193" s="65"/>
    </row>
    <row r="7194" spans="1:1" s="20" customFormat="1" x14ac:dyDescent="0.2">
      <c r="A7194" s="65"/>
    </row>
    <row r="7195" spans="1:1" s="20" customFormat="1" x14ac:dyDescent="0.2">
      <c r="A7195" s="65"/>
    </row>
    <row r="7196" spans="1:1" s="20" customFormat="1" x14ac:dyDescent="0.2">
      <c r="A7196" s="65"/>
    </row>
    <row r="7197" spans="1:1" s="20" customFormat="1" x14ac:dyDescent="0.2">
      <c r="A7197" s="65"/>
    </row>
    <row r="7198" spans="1:1" s="20" customFormat="1" x14ac:dyDescent="0.2">
      <c r="A7198" s="65"/>
    </row>
    <row r="7199" spans="1:1" s="20" customFormat="1" x14ac:dyDescent="0.2">
      <c r="A7199" s="65"/>
    </row>
    <row r="7200" spans="1:1" s="20" customFormat="1" x14ac:dyDescent="0.2">
      <c r="A7200" s="65"/>
    </row>
    <row r="7201" spans="1:1" s="20" customFormat="1" x14ac:dyDescent="0.2">
      <c r="A7201" s="65"/>
    </row>
    <row r="7202" spans="1:1" s="20" customFormat="1" x14ac:dyDescent="0.2">
      <c r="A7202" s="65"/>
    </row>
    <row r="7203" spans="1:1" s="20" customFormat="1" x14ac:dyDescent="0.2">
      <c r="A7203" s="65"/>
    </row>
    <row r="7204" spans="1:1" s="20" customFormat="1" x14ac:dyDescent="0.2">
      <c r="A7204" s="65"/>
    </row>
    <row r="7205" spans="1:1" s="20" customFormat="1" x14ac:dyDescent="0.2">
      <c r="A7205" s="65"/>
    </row>
    <row r="7206" spans="1:1" s="20" customFormat="1" x14ac:dyDescent="0.2">
      <c r="A7206" s="65"/>
    </row>
    <row r="7207" spans="1:1" s="20" customFormat="1" x14ac:dyDescent="0.2">
      <c r="A7207" s="65"/>
    </row>
    <row r="7208" spans="1:1" s="20" customFormat="1" x14ac:dyDescent="0.2">
      <c r="A7208" s="65"/>
    </row>
    <row r="7209" spans="1:1" s="20" customFormat="1" x14ac:dyDescent="0.2">
      <c r="A7209" s="65"/>
    </row>
    <row r="7210" spans="1:1" s="20" customFormat="1" x14ac:dyDescent="0.2">
      <c r="A7210" s="65"/>
    </row>
    <row r="7211" spans="1:1" s="20" customFormat="1" x14ac:dyDescent="0.2">
      <c r="A7211" s="65"/>
    </row>
    <row r="7212" spans="1:1" s="20" customFormat="1" x14ac:dyDescent="0.2">
      <c r="A7212" s="65"/>
    </row>
    <row r="7213" spans="1:1" s="20" customFormat="1" x14ac:dyDescent="0.2">
      <c r="A7213" s="65"/>
    </row>
    <row r="7214" spans="1:1" s="20" customFormat="1" x14ac:dyDescent="0.2">
      <c r="A7214" s="65"/>
    </row>
    <row r="7215" spans="1:1" s="20" customFormat="1" x14ac:dyDescent="0.2">
      <c r="A7215" s="65"/>
    </row>
    <row r="7216" spans="1:1" s="20" customFormat="1" x14ac:dyDescent="0.2">
      <c r="A7216" s="65"/>
    </row>
    <row r="7217" spans="1:1" s="20" customFormat="1" x14ac:dyDescent="0.2">
      <c r="A7217" s="65"/>
    </row>
    <row r="7218" spans="1:1" s="20" customFormat="1" x14ac:dyDescent="0.2">
      <c r="A7218" s="65"/>
    </row>
    <row r="7219" spans="1:1" s="20" customFormat="1" x14ac:dyDescent="0.2">
      <c r="A7219" s="65"/>
    </row>
    <row r="7220" spans="1:1" s="20" customFormat="1" x14ac:dyDescent="0.2">
      <c r="A7220" s="65"/>
    </row>
    <row r="7221" spans="1:1" s="20" customFormat="1" x14ac:dyDescent="0.2">
      <c r="A7221" s="65"/>
    </row>
    <row r="7222" spans="1:1" s="20" customFormat="1" x14ac:dyDescent="0.2">
      <c r="A7222" s="65"/>
    </row>
    <row r="7223" spans="1:1" s="20" customFormat="1" x14ac:dyDescent="0.2">
      <c r="A7223" s="65"/>
    </row>
    <row r="7224" spans="1:1" s="20" customFormat="1" x14ac:dyDescent="0.2">
      <c r="A7224" s="65"/>
    </row>
    <row r="7225" spans="1:1" s="20" customFormat="1" x14ac:dyDescent="0.2">
      <c r="A7225" s="65"/>
    </row>
    <row r="7226" spans="1:1" s="20" customFormat="1" x14ac:dyDescent="0.2">
      <c r="A7226" s="65"/>
    </row>
    <row r="7227" spans="1:1" s="20" customFormat="1" x14ac:dyDescent="0.2">
      <c r="A7227" s="65"/>
    </row>
    <row r="7228" spans="1:1" s="20" customFormat="1" x14ac:dyDescent="0.2">
      <c r="A7228" s="65"/>
    </row>
    <row r="7229" spans="1:1" s="20" customFormat="1" x14ac:dyDescent="0.2">
      <c r="A7229" s="65"/>
    </row>
    <row r="7230" spans="1:1" s="20" customFormat="1" x14ac:dyDescent="0.2">
      <c r="A7230" s="65"/>
    </row>
    <row r="7231" spans="1:1" s="20" customFormat="1" x14ac:dyDescent="0.2">
      <c r="A7231" s="65"/>
    </row>
    <row r="7232" spans="1:1" s="20" customFormat="1" x14ac:dyDescent="0.2">
      <c r="A7232" s="65"/>
    </row>
    <row r="7233" spans="1:1" s="20" customFormat="1" x14ac:dyDescent="0.2">
      <c r="A7233" s="65"/>
    </row>
    <row r="7234" spans="1:1" s="20" customFormat="1" x14ac:dyDescent="0.2">
      <c r="A7234" s="65"/>
    </row>
    <row r="7235" spans="1:1" s="20" customFormat="1" x14ac:dyDescent="0.2">
      <c r="A7235" s="65"/>
    </row>
    <row r="7236" spans="1:1" s="20" customFormat="1" x14ac:dyDescent="0.2">
      <c r="A7236" s="65"/>
    </row>
    <row r="7237" spans="1:1" s="20" customFormat="1" x14ac:dyDescent="0.2">
      <c r="A7237" s="65"/>
    </row>
    <row r="7238" spans="1:1" s="20" customFormat="1" x14ac:dyDescent="0.2">
      <c r="A7238" s="65"/>
    </row>
    <row r="7239" spans="1:1" s="20" customFormat="1" x14ac:dyDescent="0.2">
      <c r="A7239" s="65"/>
    </row>
    <row r="7240" spans="1:1" s="20" customFormat="1" x14ac:dyDescent="0.2">
      <c r="A7240" s="65"/>
    </row>
    <row r="7241" spans="1:1" s="20" customFormat="1" x14ac:dyDescent="0.2">
      <c r="A7241" s="65"/>
    </row>
    <row r="7242" spans="1:1" s="20" customFormat="1" x14ac:dyDescent="0.2">
      <c r="A7242" s="65"/>
    </row>
    <row r="7243" spans="1:1" s="20" customFormat="1" x14ac:dyDescent="0.2">
      <c r="A7243" s="65"/>
    </row>
    <row r="7244" spans="1:1" s="20" customFormat="1" x14ac:dyDescent="0.2">
      <c r="A7244" s="65"/>
    </row>
    <row r="7245" spans="1:1" s="20" customFormat="1" x14ac:dyDescent="0.2">
      <c r="A7245" s="65"/>
    </row>
    <row r="7246" spans="1:1" s="20" customFormat="1" x14ac:dyDescent="0.2">
      <c r="A7246" s="65"/>
    </row>
    <row r="7247" spans="1:1" s="20" customFormat="1" x14ac:dyDescent="0.2">
      <c r="A7247" s="65"/>
    </row>
    <row r="7248" spans="1:1" s="20" customFormat="1" x14ac:dyDescent="0.2">
      <c r="A7248" s="65"/>
    </row>
    <row r="7249" spans="1:1" s="20" customFormat="1" x14ac:dyDescent="0.2">
      <c r="A7249" s="65"/>
    </row>
    <row r="7250" spans="1:1" s="20" customFormat="1" x14ac:dyDescent="0.2">
      <c r="A7250" s="65"/>
    </row>
    <row r="7251" spans="1:1" s="20" customFormat="1" x14ac:dyDescent="0.2">
      <c r="A7251" s="65"/>
    </row>
    <row r="7252" spans="1:1" s="20" customFormat="1" x14ac:dyDescent="0.2">
      <c r="A7252" s="65"/>
    </row>
    <row r="7253" spans="1:1" s="20" customFormat="1" x14ac:dyDescent="0.2">
      <c r="A7253" s="65"/>
    </row>
    <row r="7254" spans="1:1" s="20" customFormat="1" x14ac:dyDescent="0.2">
      <c r="A7254" s="65"/>
    </row>
    <row r="7255" spans="1:1" s="20" customFormat="1" x14ac:dyDescent="0.2">
      <c r="A7255" s="65"/>
    </row>
    <row r="7256" spans="1:1" s="20" customFormat="1" x14ac:dyDescent="0.2">
      <c r="A7256" s="65"/>
    </row>
    <row r="7257" spans="1:1" s="20" customFormat="1" x14ac:dyDescent="0.2">
      <c r="A7257" s="65"/>
    </row>
    <row r="7258" spans="1:1" s="20" customFormat="1" x14ac:dyDescent="0.2">
      <c r="A7258" s="65"/>
    </row>
    <row r="7259" spans="1:1" s="20" customFormat="1" x14ac:dyDescent="0.2">
      <c r="A7259" s="65"/>
    </row>
    <row r="7260" spans="1:1" s="20" customFormat="1" x14ac:dyDescent="0.2">
      <c r="A7260" s="65"/>
    </row>
    <row r="7261" spans="1:1" s="20" customFormat="1" x14ac:dyDescent="0.2">
      <c r="A7261" s="65"/>
    </row>
    <row r="7262" spans="1:1" s="20" customFormat="1" x14ac:dyDescent="0.2">
      <c r="A7262" s="65"/>
    </row>
    <row r="7263" spans="1:1" s="20" customFormat="1" x14ac:dyDescent="0.2">
      <c r="A7263" s="65"/>
    </row>
    <row r="7264" spans="1:1" s="20" customFormat="1" x14ac:dyDescent="0.2">
      <c r="A7264" s="65"/>
    </row>
    <row r="7265" spans="1:1" s="20" customFormat="1" x14ac:dyDescent="0.2">
      <c r="A7265" s="65"/>
    </row>
    <row r="7266" spans="1:1" s="20" customFormat="1" x14ac:dyDescent="0.2">
      <c r="A7266" s="65"/>
    </row>
    <row r="7267" spans="1:1" s="20" customFormat="1" x14ac:dyDescent="0.2">
      <c r="A7267" s="65"/>
    </row>
    <row r="7268" spans="1:1" s="20" customFormat="1" x14ac:dyDescent="0.2">
      <c r="A7268" s="65"/>
    </row>
    <row r="7269" spans="1:1" s="20" customFormat="1" x14ac:dyDescent="0.2">
      <c r="A7269" s="65"/>
    </row>
    <row r="7270" spans="1:1" s="20" customFormat="1" x14ac:dyDescent="0.2">
      <c r="A7270" s="65"/>
    </row>
    <row r="7271" spans="1:1" s="20" customFormat="1" x14ac:dyDescent="0.2">
      <c r="A7271" s="65"/>
    </row>
    <row r="7272" spans="1:1" s="20" customFormat="1" x14ac:dyDescent="0.2">
      <c r="A7272" s="65"/>
    </row>
    <row r="7273" spans="1:1" s="20" customFormat="1" x14ac:dyDescent="0.2">
      <c r="A7273" s="65"/>
    </row>
    <row r="7274" spans="1:1" s="20" customFormat="1" x14ac:dyDescent="0.2">
      <c r="A7274" s="65"/>
    </row>
    <row r="7275" spans="1:1" s="20" customFormat="1" x14ac:dyDescent="0.2">
      <c r="A7275" s="65"/>
    </row>
    <row r="7276" spans="1:1" s="20" customFormat="1" x14ac:dyDescent="0.2">
      <c r="A7276" s="65"/>
    </row>
    <row r="7277" spans="1:1" s="20" customFormat="1" x14ac:dyDescent="0.2">
      <c r="A7277" s="65"/>
    </row>
    <row r="7278" spans="1:1" s="20" customFormat="1" x14ac:dyDescent="0.2">
      <c r="A7278" s="65"/>
    </row>
    <row r="7279" spans="1:1" s="20" customFormat="1" x14ac:dyDescent="0.2">
      <c r="A7279" s="65"/>
    </row>
    <row r="7280" spans="1:1" s="20" customFormat="1" x14ac:dyDescent="0.2">
      <c r="A7280" s="65"/>
    </row>
    <row r="7281" spans="1:1" s="20" customFormat="1" x14ac:dyDescent="0.2">
      <c r="A7281" s="65"/>
    </row>
    <row r="7282" spans="1:1" s="20" customFormat="1" x14ac:dyDescent="0.2">
      <c r="A7282" s="65"/>
    </row>
    <row r="7283" spans="1:1" s="20" customFormat="1" x14ac:dyDescent="0.2">
      <c r="A7283" s="65"/>
    </row>
    <row r="7284" spans="1:1" s="20" customFormat="1" x14ac:dyDescent="0.2">
      <c r="A7284" s="65"/>
    </row>
    <row r="7285" spans="1:1" s="20" customFormat="1" x14ac:dyDescent="0.2">
      <c r="A7285" s="65"/>
    </row>
    <row r="7286" spans="1:1" s="20" customFormat="1" x14ac:dyDescent="0.2">
      <c r="A7286" s="65"/>
    </row>
    <row r="7287" spans="1:1" s="20" customFormat="1" x14ac:dyDescent="0.2">
      <c r="A7287" s="65"/>
    </row>
    <row r="7288" spans="1:1" s="20" customFormat="1" x14ac:dyDescent="0.2">
      <c r="A7288" s="65"/>
    </row>
    <row r="7289" spans="1:1" s="20" customFormat="1" x14ac:dyDescent="0.2">
      <c r="A7289" s="65"/>
    </row>
    <row r="7290" spans="1:1" s="20" customFormat="1" x14ac:dyDescent="0.2">
      <c r="A7290" s="65"/>
    </row>
    <row r="7291" spans="1:1" s="20" customFormat="1" x14ac:dyDescent="0.2">
      <c r="A7291" s="65"/>
    </row>
    <row r="7292" spans="1:1" s="20" customFormat="1" x14ac:dyDescent="0.2">
      <c r="A7292" s="65"/>
    </row>
    <row r="7293" spans="1:1" s="20" customFormat="1" x14ac:dyDescent="0.2">
      <c r="A7293" s="65"/>
    </row>
    <row r="7294" spans="1:1" s="20" customFormat="1" x14ac:dyDescent="0.2">
      <c r="A7294" s="65"/>
    </row>
    <row r="7295" spans="1:1" s="20" customFormat="1" x14ac:dyDescent="0.2">
      <c r="A7295" s="65"/>
    </row>
    <row r="7296" spans="1:1" s="20" customFormat="1" x14ac:dyDescent="0.2">
      <c r="A7296" s="65"/>
    </row>
    <row r="7297" spans="1:1" s="20" customFormat="1" x14ac:dyDescent="0.2">
      <c r="A7297" s="65"/>
    </row>
    <row r="7298" spans="1:1" s="20" customFormat="1" x14ac:dyDescent="0.2">
      <c r="A7298" s="65"/>
    </row>
    <row r="7299" spans="1:1" s="20" customFormat="1" x14ac:dyDescent="0.2">
      <c r="A7299" s="65"/>
    </row>
    <row r="7300" spans="1:1" s="20" customFormat="1" x14ac:dyDescent="0.2">
      <c r="A7300" s="65"/>
    </row>
    <row r="7301" spans="1:1" s="20" customFormat="1" x14ac:dyDescent="0.2">
      <c r="A7301" s="65"/>
    </row>
    <row r="7302" spans="1:1" s="20" customFormat="1" x14ac:dyDescent="0.2">
      <c r="A7302" s="65"/>
    </row>
    <row r="7303" spans="1:1" s="20" customFormat="1" x14ac:dyDescent="0.2">
      <c r="A7303" s="65"/>
    </row>
    <row r="7304" spans="1:1" s="20" customFormat="1" x14ac:dyDescent="0.2">
      <c r="A7304" s="65"/>
    </row>
    <row r="7305" spans="1:1" s="20" customFormat="1" x14ac:dyDescent="0.2">
      <c r="A7305" s="65"/>
    </row>
    <row r="7306" spans="1:1" s="20" customFormat="1" x14ac:dyDescent="0.2">
      <c r="A7306" s="65"/>
    </row>
    <row r="7307" spans="1:1" s="20" customFormat="1" x14ac:dyDescent="0.2">
      <c r="A7307" s="65"/>
    </row>
    <row r="7308" spans="1:1" s="20" customFormat="1" x14ac:dyDescent="0.2">
      <c r="A7308" s="65"/>
    </row>
    <row r="7309" spans="1:1" s="20" customFormat="1" x14ac:dyDescent="0.2">
      <c r="A7309" s="65"/>
    </row>
    <row r="7310" spans="1:1" s="20" customFormat="1" x14ac:dyDescent="0.2">
      <c r="A7310" s="65"/>
    </row>
    <row r="7311" spans="1:1" s="20" customFormat="1" x14ac:dyDescent="0.2">
      <c r="A7311" s="65"/>
    </row>
    <row r="7312" spans="1:1" s="20" customFormat="1" x14ac:dyDescent="0.2">
      <c r="A7312" s="65"/>
    </row>
    <row r="7313" spans="1:1" s="20" customFormat="1" x14ac:dyDescent="0.2">
      <c r="A7313" s="65"/>
    </row>
    <row r="7314" spans="1:1" s="20" customFormat="1" x14ac:dyDescent="0.2">
      <c r="A7314" s="65"/>
    </row>
    <row r="7315" spans="1:1" s="20" customFormat="1" x14ac:dyDescent="0.2">
      <c r="A7315" s="65"/>
    </row>
    <row r="7316" spans="1:1" s="20" customFormat="1" x14ac:dyDescent="0.2">
      <c r="A7316" s="65"/>
    </row>
    <row r="7317" spans="1:1" s="20" customFormat="1" x14ac:dyDescent="0.2">
      <c r="A7317" s="65"/>
    </row>
    <row r="7318" spans="1:1" s="20" customFormat="1" x14ac:dyDescent="0.2">
      <c r="A7318" s="65"/>
    </row>
    <row r="7319" spans="1:1" s="20" customFormat="1" x14ac:dyDescent="0.2">
      <c r="A7319" s="65"/>
    </row>
    <row r="7320" spans="1:1" s="20" customFormat="1" x14ac:dyDescent="0.2">
      <c r="A7320" s="65"/>
    </row>
    <row r="7321" spans="1:1" s="20" customFormat="1" x14ac:dyDescent="0.2">
      <c r="A7321" s="65"/>
    </row>
    <row r="7322" spans="1:1" s="20" customFormat="1" x14ac:dyDescent="0.2">
      <c r="A7322" s="65"/>
    </row>
    <row r="7323" spans="1:1" s="20" customFormat="1" x14ac:dyDescent="0.2">
      <c r="A7323" s="65"/>
    </row>
    <row r="7324" spans="1:1" s="20" customFormat="1" x14ac:dyDescent="0.2">
      <c r="A7324" s="65"/>
    </row>
    <row r="7325" spans="1:1" s="20" customFormat="1" x14ac:dyDescent="0.2">
      <c r="A7325" s="65"/>
    </row>
    <row r="7326" spans="1:1" s="20" customFormat="1" x14ac:dyDescent="0.2">
      <c r="A7326" s="65"/>
    </row>
    <row r="7327" spans="1:1" s="20" customFormat="1" x14ac:dyDescent="0.2">
      <c r="A7327" s="65"/>
    </row>
    <row r="7328" spans="1:1" s="20" customFormat="1" x14ac:dyDescent="0.2">
      <c r="A7328" s="65"/>
    </row>
    <row r="7329" spans="1:1" s="20" customFormat="1" x14ac:dyDescent="0.2">
      <c r="A7329" s="65"/>
    </row>
    <row r="7330" spans="1:1" s="20" customFormat="1" x14ac:dyDescent="0.2">
      <c r="A7330" s="65"/>
    </row>
    <row r="7331" spans="1:1" s="20" customFormat="1" x14ac:dyDescent="0.2">
      <c r="A7331" s="65"/>
    </row>
    <row r="7332" spans="1:1" s="20" customFormat="1" x14ac:dyDescent="0.2">
      <c r="A7332" s="65"/>
    </row>
    <row r="7333" spans="1:1" s="20" customFormat="1" x14ac:dyDescent="0.2">
      <c r="A7333" s="65"/>
    </row>
    <row r="7334" spans="1:1" s="20" customFormat="1" x14ac:dyDescent="0.2">
      <c r="A7334" s="65"/>
    </row>
    <row r="7335" spans="1:1" s="20" customFormat="1" x14ac:dyDescent="0.2">
      <c r="A7335" s="65"/>
    </row>
    <row r="7336" spans="1:1" s="20" customFormat="1" x14ac:dyDescent="0.2">
      <c r="A7336" s="65"/>
    </row>
    <row r="7337" spans="1:1" s="20" customFormat="1" x14ac:dyDescent="0.2">
      <c r="A7337" s="65"/>
    </row>
    <row r="7338" spans="1:1" s="20" customFormat="1" x14ac:dyDescent="0.2">
      <c r="A7338" s="65"/>
    </row>
    <row r="7339" spans="1:1" s="20" customFormat="1" x14ac:dyDescent="0.2">
      <c r="A7339" s="65"/>
    </row>
    <row r="7340" spans="1:1" s="20" customFormat="1" x14ac:dyDescent="0.2">
      <c r="A7340" s="65"/>
    </row>
    <row r="7341" spans="1:1" s="20" customFormat="1" x14ac:dyDescent="0.2">
      <c r="A7341" s="65"/>
    </row>
    <row r="7342" spans="1:1" s="20" customFormat="1" x14ac:dyDescent="0.2">
      <c r="A7342" s="65"/>
    </row>
    <row r="7343" spans="1:1" s="20" customFormat="1" x14ac:dyDescent="0.2">
      <c r="A7343" s="65"/>
    </row>
    <row r="7344" spans="1:1" s="20" customFormat="1" x14ac:dyDescent="0.2">
      <c r="A7344" s="65"/>
    </row>
    <row r="7345" spans="1:1" s="20" customFormat="1" x14ac:dyDescent="0.2">
      <c r="A7345" s="65"/>
    </row>
    <row r="7346" spans="1:1" s="20" customFormat="1" x14ac:dyDescent="0.2">
      <c r="A7346" s="65"/>
    </row>
    <row r="7347" spans="1:1" s="20" customFormat="1" x14ac:dyDescent="0.2">
      <c r="A7347" s="65"/>
    </row>
    <row r="7348" spans="1:1" s="20" customFormat="1" x14ac:dyDescent="0.2">
      <c r="A7348" s="65"/>
    </row>
    <row r="7349" spans="1:1" s="20" customFormat="1" x14ac:dyDescent="0.2">
      <c r="A7349" s="65"/>
    </row>
    <row r="7350" spans="1:1" s="20" customFormat="1" x14ac:dyDescent="0.2">
      <c r="A7350" s="65"/>
    </row>
    <row r="7351" spans="1:1" s="20" customFormat="1" x14ac:dyDescent="0.2">
      <c r="A7351" s="65"/>
    </row>
    <row r="7352" spans="1:1" s="20" customFormat="1" x14ac:dyDescent="0.2">
      <c r="A7352" s="65"/>
    </row>
    <row r="7353" spans="1:1" s="20" customFormat="1" x14ac:dyDescent="0.2">
      <c r="A7353" s="65"/>
    </row>
    <row r="7354" spans="1:1" s="20" customFormat="1" x14ac:dyDescent="0.2">
      <c r="A7354" s="65"/>
    </row>
    <row r="7355" spans="1:1" s="20" customFormat="1" x14ac:dyDescent="0.2">
      <c r="A7355" s="65"/>
    </row>
    <row r="7356" spans="1:1" s="20" customFormat="1" x14ac:dyDescent="0.2">
      <c r="A7356" s="65"/>
    </row>
    <row r="7357" spans="1:1" s="20" customFormat="1" x14ac:dyDescent="0.2">
      <c r="A7357" s="65"/>
    </row>
    <row r="7358" spans="1:1" s="20" customFormat="1" x14ac:dyDescent="0.2">
      <c r="A7358" s="65"/>
    </row>
    <row r="7359" spans="1:1" s="20" customFormat="1" x14ac:dyDescent="0.2">
      <c r="A7359" s="65"/>
    </row>
    <row r="7360" spans="1:1" s="20" customFormat="1" x14ac:dyDescent="0.2">
      <c r="A7360" s="65"/>
    </row>
    <row r="7361" spans="1:1" s="20" customFormat="1" x14ac:dyDescent="0.2">
      <c r="A7361" s="65"/>
    </row>
    <row r="7362" spans="1:1" s="20" customFormat="1" x14ac:dyDescent="0.2">
      <c r="A7362" s="65"/>
    </row>
    <row r="7363" spans="1:1" s="20" customFormat="1" x14ac:dyDescent="0.2">
      <c r="A7363" s="65"/>
    </row>
    <row r="7364" spans="1:1" s="20" customFormat="1" x14ac:dyDescent="0.2">
      <c r="A7364" s="65"/>
    </row>
    <row r="7365" spans="1:1" s="20" customFormat="1" x14ac:dyDescent="0.2">
      <c r="A7365" s="65"/>
    </row>
    <row r="7366" spans="1:1" s="20" customFormat="1" x14ac:dyDescent="0.2">
      <c r="A7366" s="65"/>
    </row>
    <row r="7367" spans="1:1" s="20" customFormat="1" x14ac:dyDescent="0.2">
      <c r="A7367" s="65"/>
    </row>
    <row r="7368" spans="1:1" s="20" customFormat="1" x14ac:dyDescent="0.2">
      <c r="A7368" s="65"/>
    </row>
    <row r="7369" spans="1:1" s="20" customFormat="1" x14ac:dyDescent="0.2">
      <c r="A7369" s="65"/>
    </row>
    <row r="7370" spans="1:1" s="20" customFormat="1" x14ac:dyDescent="0.2">
      <c r="A7370" s="65"/>
    </row>
    <row r="7371" spans="1:1" s="20" customFormat="1" x14ac:dyDescent="0.2">
      <c r="A7371" s="65"/>
    </row>
    <row r="7372" spans="1:1" s="20" customFormat="1" x14ac:dyDescent="0.2">
      <c r="A7372" s="65"/>
    </row>
    <row r="7373" spans="1:1" s="20" customFormat="1" x14ac:dyDescent="0.2">
      <c r="A7373" s="65"/>
    </row>
    <row r="7374" spans="1:1" s="20" customFormat="1" x14ac:dyDescent="0.2">
      <c r="A7374" s="65"/>
    </row>
    <row r="7375" spans="1:1" s="20" customFormat="1" x14ac:dyDescent="0.2">
      <c r="A7375" s="65"/>
    </row>
    <row r="7376" spans="1:1" s="20" customFormat="1" x14ac:dyDescent="0.2">
      <c r="A7376" s="65"/>
    </row>
    <row r="7377" spans="1:1" s="20" customFormat="1" x14ac:dyDescent="0.2">
      <c r="A7377" s="65"/>
    </row>
    <row r="7378" spans="1:1" s="20" customFormat="1" x14ac:dyDescent="0.2">
      <c r="A7378" s="65"/>
    </row>
    <row r="7379" spans="1:1" s="20" customFormat="1" x14ac:dyDescent="0.2">
      <c r="A7379" s="65"/>
    </row>
    <row r="7380" spans="1:1" s="20" customFormat="1" x14ac:dyDescent="0.2">
      <c r="A7380" s="65"/>
    </row>
    <row r="7381" spans="1:1" s="20" customFormat="1" x14ac:dyDescent="0.2">
      <c r="A7381" s="65"/>
    </row>
    <row r="7382" spans="1:1" s="20" customFormat="1" x14ac:dyDescent="0.2">
      <c r="A7382" s="65"/>
    </row>
    <row r="7383" spans="1:1" s="20" customFormat="1" x14ac:dyDescent="0.2">
      <c r="A7383" s="65"/>
    </row>
    <row r="7384" spans="1:1" s="20" customFormat="1" x14ac:dyDescent="0.2">
      <c r="A7384" s="65"/>
    </row>
    <row r="7385" spans="1:1" s="20" customFormat="1" x14ac:dyDescent="0.2">
      <c r="A7385" s="65"/>
    </row>
    <row r="7386" spans="1:1" s="20" customFormat="1" x14ac:dyDescent="0.2">
      <c r="A7386" s="65"/>
    </row>
    <row r="7387" spans="1:1" s="20" customFormat="1" x14ac:dyDescent="0.2">
      <c r="A7387" s="65"/>
    </row>
    <row r="7388" spans="1:1" s="20" customFormat="1" x14ac:dyDescent="0.2">
      <c r="A7388" s="65"/>
    </row>
    <row r="7389" spans="1:1" s="20" customFormat="1" x14ac:dyDescent="0.2">
      <c r="A7389" s="65"/>
    </row>
    <row r="7390" spans="1:1" s="20" customFormat="1" x14ac:dyDescent="0.2">
      <c r="A7390" s="65"/>
    </row>
    <row r="7391" spans="1:1" s="20" customFormat="1" x14ac:dyDescent="0.2">
      <c r="A7391" s="65"/>
    </row>
    <row r="7392" spans="1:1" s="20" customFormat="1" x14ac:dyDescent="0.2">
      <c r="A7392" s="65"/>
    </row>
    <row r="7393" spans="1:1" s="20" customFormat="1" x14ac:dyDescent="0.2">
      <c r="A7393" s="65"/>
    </row>
    <row r="7394" spans="1:1" s="20" customFormat="1" x14ac:dyDescent="0.2">
      <c r="A7394" s="65"/>
    </row>
    <row r="7395" spans="1:1" s="20" customFormat="1" x14ac:dyDescent="0.2">
      <c r="A7395" s="65"/>
    </row>
    <row r="7396" spans="1:1" s="20" customFormat="1" x14ac:dyDescent="0.2">
      <c r="A7396" s="65"/>
    </row>
    <row r="7397" spans="1:1" s="20" customFormat="1" x14ac:dyDescent="0.2">
      <c r="A7397" s="65"/>
    </row>
    <row r="7398" spans="1:1" s="20" customFormat="1" x14ac:dyDescent="0.2">
      <c r="A7398" s="65"/>
    </row>
    <row r="7399" spans="1:1" s="20" customFormat="1" x14ac:dyDescent="0.2">
      <c r="A7399" s="65"/>
    </row>
    <row r="7400" spans="1:1" s="20" customFormat="1" x14ac:dyDescent="0.2">
      <c r="A7400" s="65"/>
    </row>
    <row r="7401" spans="1:1" s="20" customFormat="1" x14ac:dyDescent="0.2">
      <c r="A7401" s="65"/>
    </row>
    <row r="7402" spans="1:1" s="20" customFormat="1" x14ac:dyDescent="0.2">
      <c r="A7402" s="65"/>
    </row>
    <row r="7403" spans="1:1" s="20" customFormat="1" x14ac:dyDescent="0.2">
      <c r="A7403" s="65"/>
    </row>
    <row r="7404" spans="1:1" s="20" customFormat="1" x14ac:dyDescent="0.2">
      <c r="A7404" s="65"/>
    </row>
    <row r="7405" spans="1:1" s="20" customFormat="1" x14ac:dyDescent="0.2">
      <c r="A7405" s="65"/>
    </row>
    <row r="7406" spans="1:1" s="20" customFormat="1" x14ac:dyDescent="0.2">
      <c r="A7406" s="65"/>
    </row>
    <row r="7407" spans="1:1" s="20" customFormat="1" x14ac:dyDescent="0.2">
      <c r="A7407" s="65"/>
    </row>
    <row r="7408" spans="1:1" s="20" customFormat="1" x14ac:dyDescent="0.2">
      <c r="A7408" s="65"/>
    </row>
    <row r="7409" spans="1:1" s="20" customFormat="1" x14ac:dyDescent="0.2">
      <c r="A7409" s="65"/>
    </row>
    <row r="7410" spans="1:1" s="20" customFormat="1" x14ac:dyDescent="0.2">
      <c r="A7410" s="65"/>
    </row>
    <row r="7411" spans="1:1" s="20" customFormat="1" x14ac:dyDescent="0.2">
      <c r="A7411" s="65"/>
    </row>
    <row r="7412" spans="1:1" s="20" customFormat="1" x14ac:dyDescent="0.2">
      <c r="A7412" s="65"/>
    </row>
    <row r="7413" spans="1:1" s="20" customFormat="1" x14ac:dyDescent="0.2">
      <c r="A7413" s="65"/>
    </row>
    <row r="7414" spans="1:1" s="20" customFormat="1" x14ac:dyDescent="0.2">
      <c r="A7414" s="65"/>
    </row>
    <row r="7415" spans="1:1" s="20" customFormat="1" x14ac:dyDescent="0.2">
      <c r="A7415" s="65"/>
    </row>
    <row r="7416" spans="1:1" s="20" customFormat="1" x14ac:dyDescent="0.2">
      <c r="A7416" s="65"/>
    </row>
    <row r="7417" spans="1:1" s="20" customFormat="1" x14ac:dyDescent="0.2">
      <c r="A7417" s="65"/>
    </row>
    <row r="7418" spans="1:1" s="20" customFormat="1" x14ac:dyDescent="0.2">
      <c r="A7418" s="65"/>
    </row>
    <row r="7419" spans="1:1" s="20" customFormat="1" x14ac:dyDescent="0.2">
      <c r="A7419" s="65"/>
    </row>
    <row r="7420" spans="1:1" s="20" customFormat="1" x14ac:dyDescent="0.2">
      <c r="A7420" s="65"/>
    </row>
    <row r="7421" spans="1:1" s="20" customFormat="1" x14ac:dyDescent="0.2">
      <c r="A7421" s="65"/>
    </row>
    <row r="7422" spans="1:1" s="20" customFormat="1" x14ac:dyDescent="0.2">
      <c r="A7422" s="65"/>
    </row>
    <row r="7423" spans="1:1" s="20" customFormat="1" x14ac:dyDescent="0.2">
      <c r="A7423" s="65"/>
    </row>
    <row r="7424" spans="1:1" s="20" customFormat="1" x14ac:dyDescent="0.2">
      <c r="A7424" s="65"/>
    </row>
    <row r="7425" spans="1:1" s="20" customFormat="1" x14ac:dyDescent="0.2">
      <c r="A7425" s="65"/>
    </row>
    <row r="7426" spans="1:1" s="20" customFormat="1" x14ac:dyDescent="0.2">
      <c r="A7426" s="65"/>
    </row>
    <row r="7427" spans="1:1" s="20" customFormat="1" x14ac:dyDescent="0.2">
      <c r="A7427" s="65"/>
    </row>
    <row r="7428" spans="1:1" s="20" customFormat="1" x14ac:dyDescent="0.2">
      <c r="A7428" s="65"/>
    </row>
    <row r="7429" spans="1:1" s="20" customFormat="1" x14ac:dyDescent="0.2">
      <c r="A7429" s="65"/>
    </row>
    <row r="7430" spans="1:1" s="20" customFormat="1" x14ac:dyDescent="0.2">
      <c r="A7430" s="65"/>
    </row>
    <row r="7431" spans="1:1" s="20" customFormat="1" x14ac:dyDescent="0.2">
      <c r="A7431" s="65"/>
    </row>
    <row r="7432" spans="1:1" s="20" customFormat="1" x14ac:dyDescent="0.2">
      <c r="A7432" s="65"/>
    </row>
    <row r="7433" spans="1:1" s="20" customFormat="1" x14ac:dyDescent="0.2">
      <c r="A7433" s="65"/>
    </row>
    <row r="7434" spans="1:1" s="20" customFormat="1" x14ac:dyDescent="0.2">
      <c r="A7434" s="65"/>
    </row>
    <row r="7435" spans="1:1" s="20" customFormat="1" x14ac:dyDescent="0.2">
      <c r="A7435" s="65"/>
    </row>
    <row r="7436" spans="1:1" s="20" customFormat="1" x14ac:dyDescent="0.2">
      <c r="A7436" s="65"/>
    </row>
    <row r="7437" spans="1:1" s="20" customFormat="1" x14ac:dyDescent="0.2">
      <c r="A7437" s="65"/>
    </row>
    <row r="7438" spans="1:1" s="20" customFormat="1" x14ac:dyDescent="0.2">
      <c r="A7438" s="65"/>
    </row>
    <row r="7439" spans="1:1" s="20" customFormat="1" x14ac:dyDescent="0.2">
      <c r="A7439" s="65"/>
    </row>
    <row r="7440" spans="1:1" s="20" customFormat="1" x14ac:dyDescent="0.2">
      <c r="A7440" s="65"/>
    </row>
    <row r="7441" spans="1:1" s="20" customFormat="1" x14ac:dyDescent="0.2">
      <c r="A7441" s="65"/>
    </row>
    <row r="7442" spans="1:1" s="20" customFormat="1" x14ac:dyDescent="0.2">
      <c r="A7442" s="65"/>
    </row>
    <row r="7443" spans="1:1" s="20" customFormat="1" x14ac:dyDescent="0.2">
      <c r="A7443" s="65"/>
    </row>
    <row r="7444" spans="1:1" s="20" customFormat="1" x14ac:dyDescent="0.2">
      <c r="A7444" s="65"/>
    </row>
    <row r="7445" spans="1:1" s="20" customFormat="1" x14ac:dyDescent="0.2">
      <c r="A7445" s="65"/>
    </row>
    <row r="7446" spans="1:1" s="20" customFormat="1" x14ac:dyDescent="0.2">
      <c r="A7446" s="65"/>
    </row>
    <row r="7447" spans="1:1" s="20" customFormat="1" x14ac:dyDescent="0.2">
      <c r="A7447" s="65"/>
    </row>
    <row r="7448" spans="1:1" s="20" customFormat="1" x14ac:dyDescent="0.2">
      <c r="A7448" s="65"/>
    </row>
    <row r="7449" spans="1:1" s="20" customFormat="1" x14ac:dyDescent="0.2">
      <c r="A7449" s="65"/>
    </row>
    <row r="7450" spans="1:1" s="20" customFormat="1" x14ac:dyDescent="0.2">
      <c r="A7450" s="65"/>
    </row>
    <row r="7451" spans="1:1" s="20" customFormat="1" x14ac:dyDescent="0.2">
      <c r="A7451" s="65"/>
    </row>
    <row r="7452" spans="1:1" s="20" customFormat="1" x14ac:dyDescent="0.2">
      <c r="A7452" s="65"/>
    </row>
    <row r="7453" spans="1:1" s="20" customFormat="1" x14ac:dyDescent="0.2">
      <c r="A7453" s="65"/>
    </row>
    <row r="7454" spans="1:1" s="20" customFormat="1" x14ac:dyDescent="0.2">
      <c r="A7454" s="65"/>
    </row>
    <row r="7455" spans="1:1" s="20" customFormat="1" x14ac:dyDescent="0.2">
      <c r="A7455" s="65"/>
    </row>
    <row r="7456" spans="1:1" s="20" customFormat="1" x14ac:dyDescent="0.2">
      <c r="A7456" s="65"/>
    </row>
    <row r="7457" spans="1:1" s="20" customFormat="1" x14ac:dyDescent="0.2">
      <c r="A7457" s="65"/>
    </row>
    <row r="7458" spans="1:1" s="20" customFormat="1" x14ac:dyDescent="0.2">
      <c r="A7458" s="65"/>
    </row>
    <row r="7459" spans="1:1" s="20" customFormat="1" x14ac:dyDescent="0.2">
      <c r="A7459" s="65"/>
    </row>
    <row r="7460" spans="1:1" s="20" customFormat="1" x14ac:dyDescent="0.2">
      <c r="A7460" s="65"/>
    </row>
    <row r="7461" spans="1:1" s="20" customFormat="1" x14ac:dyDescent="0.2">
      <c r="A7461" s="65"/>
    </row>
    <row r="7462" spans="1:1" s="20" customFormat="1" x14ac:dyDescent="0.2">
      <c r="A7462" s="65"/>
    </row>
    <row r="7463" spans="1:1" s="20" customFormat="1" x14ac:dyDescent="0.2">
      <c r="A7463" s="65"/>
    </row>
    <row r="7464" spans="1:1" s="20" customFormat="1" x14ac:dyDescent="0.2">
      <c r="A7464" s="65"/>
    </row>
    <row r="7465" spans="1:1" s="20" customFormat="1" x14ac:dyDescent="0.2">
      <c r="A7465" s="65"/>
    </row>
    <row r="7466" spans="1:1" s="20" customFormat="1" x14ac:dyDescent="0.2">
      <c r="A7466" s="65"/>
    </row>
    <row r="7467" spans="1:1" s="20" customFormat="1" x14ac:dyDescent="0.2">
      <c r="A7467" s="65"/>
    </row>
    <row r="7468" spans="1:1" s="20" customFormat="1" x14ac:dyDescent="0.2">
      <c r="A7468" s="65"/>
    </row>
    <row r="7469" spans="1:1" s="20" customFormat="1" x14ac:dyDescent="0.2">
      <c r="A7469" s="65"/>
    </row>
    <row r="7470" spans="1:1" s="20" customFormat="1" x14ac:dyDescent="0.2">
      <c r="A7470" s="65"/>
    </row>
    <row r="7471" spans="1:1" s="20" customFormat="1" x14ac:dyDescent="0.2">
      <c r="A7471" s="65"/>
    </row>
    <row r="7472" spans="1:1" s="20" customFormat="1" x14ac:dyDescent="0.2">
      <c r="A7472" s="65"/>
    </row>
    <row r="7473" spans="1:1" s="20" customFormat="1" x14ac:dyDescent="0.2">
      <c r="A7473" s="65"/>
    </row>
    <row r="7474" spans="1:1" s="20" customFormat="1" x14ac:dyDescent="0.2">
      <c r="A7474" s="65"/>
    </row>
    <row r="7475" spans="1:1" s="20" customFormat="1" x14ac:dyDescent="0.2">
      <c r="A7475" s="65"/>
    </row>
    <row r="7476" spans="1:1" s="20" customFormat="1" x14ac:dyDescent="0.2">
      <c r="A7476" s="65"/>
    </row>
    <row r="7477" spans="1:1" s="20" customFormat="1" x14ac:dyDescent="0.2">
      <c r="A7477" s="65"/>
    </row>
    <row r="7478" spans="1:1" s="20" customFormat="1" x14ac:dyDescent="0.2">
      <c r="A7478" s="65"/>
    </row>
    <row r="7479" spans="1:1" s="20" customFormat="1" x14ac:dyDescent="0.2">
      <c r="A7479" s="65"/>
    </row>
    <row r="7480" spans="1:1" s="20" customFormat="1" x14ac:dyDescent="0.2">
      <c r="A7480" s="65"/>
    </row>
    <row r="7481" spans="1:1" s="20" customFormat="1" x14ac:dyDescent="0.2">
      <c r="A7481" s="65"/>
    </row>
    <row r="7482" spans="1:1" s="20" customFormat="1" x14ac:dyDescent="0.2">
      <c r="A7482" s="65"/>
    </row>
    <row r="7483" spans="1:1" s="20" customFormat="1" x14ac:dyDescent="0.2">
      <c r="A7483" s="65"/>
    </row>
    <row r="7484" spans="1:1" s="20" customFormat="1" x14ac:dyDescent="0.2">
      <c r="A7484" s="65"/>
    </row>
    <row r="7485" spans="1:1" s="20" customFormat="1" x14ac:dyDescent="0.2">
      <c r="A7485" s="65"/>
    </row>
    <row r="7486" spans="1:1" s="20" customFormat="1" x14ac:dyDescent="0.2">
      <c r="A7486" s="65"/>
    </row>
    <row r="7487" spans="1:1" s="20" customFormat="1" x14ac:dyDescent="0.2">
      <c r="A7487" s="65"/>
    </row>
    <row r="7488" spans="1:1" s="20" customFormat="1" x14ac:dyDescent="0.2">
      <c r="A7488" s="65"/>
    </row>
    <row r="7489" spans="1:1" s="20" customFormat="1" x14ac:dyDescent="0.2">
      <c r="A7489" s="65"/>
    </row>
    <row r="7490" spans="1:1" s="20" customFormat="1" x14ac:dyDescent="0.2">
      <c r="A7490" s="65"/>
    </row>
    <row r="7491" spans="1:1" s="20" customFormat="1" x14ac:dyDescent="0.2">
      <c r="A7491" s="65"/>
    </row>
    <row r="7492" spans="1:1" s="20" customFormat="1" x14ac:dyDescent="0.2">
      <c r="A7492" s="65"/>
    </row>
    <row r="7493" spans="1:1" s="20" customFormat="1" x14ac:dyDescent="0.2">
      <c r="A7493" s="65"/>
    </row>
    <row r="7494" spans="1:1" s="20" customFormat="1" x14ac:dyDescent="0.2">
      <c r="A7494" s="65"/>
    </row>
    <row r="7495" spans="1:1" s="20" customFormat="1" x14ac:dyDescent="0.2">
      <c r="A7495" s="65"/>
    </row>
    <row r="7496" spans="1:1" s="20" customFormat="1" x14ac:dyDescent="0.2">
      <c r="A7496" s="65"/>
    </row>
    <row r="7497" spans="1:1" s="20" customFormat="1" x14ac:dyDescent="0.2">
      <c r="A7497" s="65"/>
    </row>
    <row r="7498" spans="1:1" s="20" customFormat="1" x14ac:dyDescent="0.2">
      <c r="A7498" s="65"/>
    </row>
    <row r="7499" spans="1:1" s="20" customFormat="1" x14ac:dyDescent="0.2">
      <c r="A7499" s="65"/>
    </row>
    <row r="7500" spans="1:1" s="20" customFormat="1" x14ac:dyDescent="0.2">
      <c r="A7500" s="65"/>
    </row>
    <row r="7501" spans="1:1" s="20" customFormat="1" x14ac:dyDescent="0.2">
      <c r="A7501" s="65"/>
    </row>
    <row r="7502" spans="1:1" s="20" customFormat="1" x14ac:dyDescent="0.2">
      <c r="A7502" s="65"/>
    </row>
    <row r="7503" spans="1:1" s="20" customFormat="1" x14ac:dyDescent="0.2">
      <c r="A7503" s="65"/>
    </row>
    <row r="7504" spans="1:1" s="20" customFormat="1" x14ac:dyDescent="0.2">
      <c r="A7504" s="65"/>
    </row>
    <row r="7505" spans="1:1" s="20" customFormat="1" x14ac:dyDescent="0.2">
      <c r="A7505" s="65"/>
    </row>
    <row r="7506" spans="1:1" s="20" customFormat="1" x14ac:dyDescent="0.2">
      <c r="A7506" s="65"/>
    </row>
    <row r="7507" spans="1:1" s="20" customFormat="1" x14ac:dyDescent="0.2">
      <c r="A7507" s="65"/>
    </row>
    <row r="7508" spans="1:1" s="20" customFormat="1" x14ac:dyDescent="0.2">
      <c r="A7508" s="65"/>
    </row>
    <row r="7509" spans="1:1" s="20" customFormat="1" x14ac:dyDescent="0.2">
      <c r="A7509" s="65"/>
    </row>
    <row r="7510" spans="1:1" s="20" customFormat="1" x14ac:dyDescent="0.2">
      <c r="A7510" s="65"/>
    </row>
    <row r="7511" spans="1:1" s="20" customFormat="1" x14ac:dyDescent="0.2">
      <c r="A7511" s="65"/>
    </row>
    <row r="7512" spans="1:1" s="20" customFormat="1" x14ac:dyDescent="0.2">
      <c r="A7512" s="65"/>
    </row>
    <row r="7513" spans="1:1" s="20" customFormat="1" x14ac:dyDescent="0.2">
      <c r="A7513" s="65"/>
    </row>
    <row r="7514" spans="1:1" s="20" customFormat="1" x14ac:dyDescent="0.2">
      <c r="A7514" s="65"/>
    </row>
    <row r="7515" spans="1:1" s="20" customFormat="1" x14ac:dyDescent="0.2">
      <c r="A7515" s="65"/>
    </row>
    <row r="7516" spans="1:1" s="20" customFormat="1" x14ac:dyDescent="0.2">
      <c r="A7516" s="65"/>
    </row>
    <row r="7517" spans="1:1" s="20" customFormat="1" x14ac:dyDescent="0.2">
      <c r="A7517" s="65"/>
    </row>
    <row r="7518" spans="1:1" s="20" customFormat="1" x14ac:dyDescent="0.2">
      <c r="A7518" s="65"/>
    </row>
    <row r="7519" spans="1:1" s="20" customFormat="1" x14ac:dyDescent="0.2">
      <c r="A7519" s="65"/>
    </row>
    <row r="7520" spans="1:1" s="20" customFormat="1" x14ac:dyDescent="0.2">
      <c r="A7520" s="65"/>
    </row>
    <row r="7521" spans="1:1" s="20" customFormat="1" x14ac:dyDescent="0.2">
      <c r="A7521" s="65"/>
    </row>
    <row r="7522" spans="1:1" s="20" customFormat="1" x14ac:dyDescent="0.2">
      <c r="A7522" s="65"/>
    </row>
    <row r="7523" spans="1:1" s="20" customFormat="1" x14ac:dyDescent="0.2">
      <c r="A7523" s="65"/>
    </row>
    <row r="7524" spans="1:1" s="20" customFormat="1" x14ac:dyDescent="0.2">
      <c r="A7524" s="65"/>
    </row>
    <row r="7525" spans="1:1" s="20" customFormat="1" x14ac:dyDescent="0.2">
      <c r="A7525" s="65"/>
    </row>
    <row r="7526" spans="1:1" s="20" customFormat="1" x14ac:dyDescent="0.2">
      <c r="A7526" s="65"/>
    </row>
    <row r="7527" spans="1:1" s="20" customFormat="1" x14ac:dyDescent="0.2">
      <c r="A7527" s="65"/>
    </row>
    <row r="7528" spans="1:1" s="20" customFormat="1" x14ac:dyDescent="0.2">
      <c r="A7528" s="65"/>
    </row>
    <row r="7529" spans="1:1" s="20" customFormat="1" x14ac:dyDescent="0.2">
      <c r="A7529" s="65"/>
    </row>
    <row r="7530" spans="1:1" s="20" customFormat="1" x14ac:dyDescent="0.2">
      <c r="A7530" s="65"/>
    </row>
    <row r="7531" spans="1:1" s="20" customFormat="1" x14ac:dyDescent="0.2">
      <c r="A7531" s="65"/>
    </row>
    <row r="7532" spans="1:1" s="20" customFormat="1" x14ac:dyDescent="0.2">
      <c r="A7532" s="65"/>
    </row>
    <row r="7533" spans="1:1" s="20" customFormat="1" x14ac:dyDescent="0.2">
      <c r="A7533" s="65"/>
    </row>
    <row r="7534" spans="1:1" s="20" customFormat="1" x14ac:dyDescent="0.2">
      <c r="A7534" s="65"/>
    </row>
    <row r="7535" spans="1:1" s="20" customFormat="1" x14ac:dyDescent="0.2">
      <c r="A7535" s="65"/>
    </row>
    <row r="7536" spans="1:1" s="20" customFormat="1" x14ac:dyDescent="0.2">
      <c r="A7536" s="65"/>
    </row>
    <row r="7537" spans="1:1" s="20" customFormat="1" x14ac:dyDescent="0.2">
      <c r="A7537" s="65"/>
    </row>
    <row r="7538" spans="1:1" s="20" customFormat="1" x14ac:dyDescent="0.2">
      <c r="A7538" s="65"/>
    </row>
    <row r="7539" spans="1:1" s="20" customFormat="1" x14ac:dyDescent="0.2">
      <c r="A7539" s="65"/>
    </row>
    <row r="7540" spans="1:1" s="20" customFormat="1" x14ac:dyDescent="0.2">
      <c r="A7540" s="65"/>
    </row>
    <row r="7541" spans="1:1" s="20" customFormat="1" x14ac:dyDescent="0.2">
      <c r="A7541" s="65"/>
    </row>
    <row r="7542" spans="1:1" s="20" customFormat="1" x14ac:dyDescent="0.2">
      <c r="A7542" s="65"/>
    </row>
    <row r="7543" spans="1:1" s="20" customFormat="1" x14ac:dyDescent="0.2">
      <c r="A7543" s="65"/>
    </row>
    <row r="7544" spans="1:1" s="20" customFormat="1" x14ac:dyDescent="0.2">
      <c r="A7544" s="65"/>
    </row>
    <row r="7545" spans="1:1" s="20" customFormat="1" x14ac:dyDescent="0.2">
      <c r="A7545" s="65"/>
    </row>
    <row r="7546" spans="1:1" s="20" customFormat="1" x14ac:dyDescent="0.2">
      <c r="A7546" s="65"/>
    </row>
    <row r="7547" spans="1:1" s="20" customFormat="1" x14ac:dyDescent="0.2">
      <c r="A7547" s="65"/>
    </row>
    <row r="7548" spans="1:1" s="20" customFormat="1" x14ac:dyDescent="0.2">
      <c r="A7548" s="65"/>
    </row>
    <row r="7549" spans="1:1" s="20" customFormat="1" x14ac:dyDescent="0.2">
      <c r="A7549" s="65"/>
    </row>
    <row r="7550" spans="1:1" s="20" customFormat="1" x14ac:dyDescent="0.2">
      <c r="A7550" s="65"/>
    </row>
    <row r="7551" spans="1:1" s="20" customFormat="1" x14ac:dyDescent="0.2">
      <c r="A7551" s="65"/>
    </row>
    <row r="7552" spans="1:1" s="20" customFormat="1" x14ac:dyDescent="0.2">
      <c r="A7552" s="65"/>
    </row>
    <row r="7553" spans="1:1" s="20" customFormat="1" x14ac:dyDescent="0.2">
      <c r="A7553" s="65"/>
    </row>
    <row r="7554" spans="1:1" s="20" customFormat="1" x14ac:dyDescent="0.2">
      <c r="A7554" s="65"/>
    </row>
    <row r="7555" spans="1:1" s="20" customFormat="1" x14ac:dyDescent="0.2">
      <c r="A7555" s="65"/>
    </row>
    <row r="7556" spans="1:1" s="20" customFormat="1" x14ac:dyDescent="0.2">
      <c r="A7556" s="65"/>
    </row>
    <row r="7557" spans="1:1" s="20" customFormat="1" x14ac:dyDescent="0.2">
      <c r="A7557" s="65"/>
    </row>
    <row r="7558" spans="1:1" s="20" customFormat="1" x14ac:dyDescent="0.2">
      <c r="A7558" s="65"/>
    </row>
    <row r="7559" spans="1:1" s="20" customFormat="1" x14ac:dyDescent="0.2">
      <c r="A7559" s="65"/>
    </row>
    <row r="7560" spans="1:1" s="20" customFormat="1" x14ac:dyDescent="0.2">
      <c r="A7560" s="65"/>
    </row>
    <row r="7561" spans="1:1" s="20" customFormat="1" x14ac:dyDescent="0.2">
      <c r="A7561" s="65"/>
    </row>
    <row r="7562" spans="1:1" s="20" customFormat="1" x14ac:dyDescent="0.2">
      <c r="A7562" s="65"/>
    </row>
    <row r="7563" spans="1:1" s="20" customFormat="1" x14ac:dyDescent="0.2">
      <c r="A7563" s="65"/>
    </row>
    <row r="7564" spans="1:1" s="20" customFormat="1" x14ac:dyDescent="0.2">
      <c r="A7564" s="65"/>
    </row>
    <row r="7565" spans="1:1" s="20" customFormat="1" x14ac:dyDescent="0.2">
      <c r="A7565" s="65"/>
    </row>
    <row r="7566" spans="1:1" s="20" customFormat="1" x14ac:dyDescent="0.2">
      <c r="A7566" s="65"/>
    </row>
    <row r="7567" spans="1:1" s="20" customFormat="1" x14ac:dyDescent="0.2">
      <c r="A7567" s="65"/>
    </row>
    <row r="7568" spans="1:1" s="20" customFormat="1" x14ac:dyDescent="0.2">
      <c r="A7568" s="65"/>
    </row>
    <row r="7569" spans="1:1" s="20" customFormat="1" x14ac:dyDescent="0.2">
      <c r="A7569" s="65"/>
    </row>
    <row r="7570" spans="1:1" s="20" customFormat="1" x14ac:dyDescent="0.2">
      <c r="A7570" s="65"/>
    </row>
    <row r="7571" spans="1:1" s="20" customFormat="1" x14ac:dyDescent="0.2">
      <c r="A7571" s="65"/>
    </row>
    <row r="7572" spans="1:1" s="20" customFormat="1" x14ac:dyDescent="0.2">
      <c r="A7572" s="65"/>
    </row>
    <row r="7573" spans="1:1" s="20" customFormat="1" x14ac:dyDescent="0.2">
      <c r="A7573" s="65"/>
    </row>
    <row r="7574" spans="1:1" s="20" customFormat="1" x14ac:dyDescent="0.2">
      <c r="A7574" s="65"/>
    </row>
    <row r="7575" spans="1:1" s="20" customFormat="1" x14ac:dyDescent="0.2">
      <c r="A7575" s="65"/>
    </row>
    <row r="7576" spans="1:1" s="20" customFormat="1" x14ac:dyDescent="0.2">
      <c r="A7576" s="65"/>
    </row>
    <row r="7577" spans="1:1" s="20" customFormat="1" x14ac:dyDescent="0.2">
      <c r="A7577" s="65"/>
    </row>
    <row r="7578" spans="1:1" s="20" customFormat="1" x14ac:dyDescent="0.2">
      <c r="A7578" s="65"/>
    </row>
    <row r="7579" spans="1:1" s="20" customFormat="1" x14ac:dyDescent="0.2">
      <c r="A7579" s="65"/>
    </row>
    <row r="7580" spans="1:1" s="20" customFormat="1" x14ac:dyDescent="0.2">
      <c r="A7580" s="65"/>
    </row>
    <row r="7581" spans="1:1" s="20" customFormat="1" x14ac:dyDescent="0.2">
      <c r="A7581" s="65"/>
    </row>
    <row r="7582" spans="1:1" s="20" customFormat="1" x14ac:dyDescent="0.2">
      <c r="A7582" s="65"/>
    </row>
    <row r="7583" spans="1:1" s="20" customFormat="1" x14ac:dyDescent="0.2">
      <c r="A7583" s="65"/>
    </row>
    <row r="7584" spans="1:1" s="20" customFormat="1" x14ac:dyDescent="0.2">
      <c r="A7584" s="65"/>
    </row>
    <row r="7585" spans="1:1" s="20" customFormat="1" x14ac:dyDescent="0.2">
      <c r="A7585" s="65"/>
    </row>
    <row r="7586" spans="1:1" s="20" customFormat="1" x14ac:dyDescent="0.2">
      <c r="A7586" s="65"/>
    </row>
    <row r="7587" spans="1:1" s="20" customFormat="1" x14ac:dyDescent="0.2">
      <c r="A7587" s="65"/>
    </row>
    <row r="7588" spans="1:1" s="20" customFormat="1" x14ac:dyDescent="0.2">
      <c r="A7588" s="65"/>
    </row>
    <row r="7589" spans="1:1" s="20" customFormat="1" x14ac:dyDescent="0.2">
      <c r="A7589" s="65"/>
    </row>
    <row r="7590" spans="1:1" s="20" customFormat="1" x14ac:dyDescent="0.2">
      <c r="A7590" s="65"/>
    </row>
    <row r="7591" spans="1:1" s="20" customFormat="1" x14ac:dyDescent="0.2">
      <c r="A7591" s="65"/>
    </row>
    <row r="7592" spans="1:1" s="20" customFormat="1" x14ac:dyDescent="0.2">
      <c r="A7592" s="65"/>
    </row>
    <row r="7593" spans="1:1" s="20" customFormat="1" x14ac:dyDescent="0.2">
      <c r="A7593" s="65"/>
    </row>
    <row r="7594" spans="1:1" s="20" customFormat="1" x14ac:dyDescent="0.2">
      <c r="A7594" s="65"/>
    </row>
    <row r="7595" spans="1:1" s="20" customFormat="1" x14ac:dyDescent="0.2">
      <c r="A7595" s="65"/>
    </row>
    <row r="7596" spans="1:1" s="20" customFormat="1" x14ac:dyDescent="0.2">
      <c r="A7596" s="65"/>
    </row>
    <row r="7597" spans="1:1" s="20" customFormat="1" x14ac:dyDescent="0.2">
      <c r="A7597" s="65"/>
    </row>
    <row r="7598" spans="1:1" s="20" customFormat="1" x14ac:dyDescent="0.2">
      <c r="A7598" s="65"/>
    </row>
    <row r="7599" spans="1:1" s="20" customFormat="1" x14ac:dyDescent="0.2">
      <c r="A7599" s="65"/>
    </row>
    <row r="7600" spans="1:1" s="20" customFormat="1" x14ac:dyDescent="0.2">
      <c r="A7600" s="65"/>
    </row>
    <row r="7601" spans="1:1" s="20" customFormat="1" x14ac:dyDescent="0.2">
      <c r="A7601" s="65"/>
    </row>
    <row r="7602" spans="1:1" s="20" customFormat="1" x14ac:dyDescent="0.2">
      <c r="A7602" s="65"/>
    </row>
    <row r="7603" spans="1:1" s="20" customFormat="1" x14ac:dyDescent="0.2">
      <c r="A7603" s="65"/>
    </row>
    <row r="7604" spans="1:1" s="20" customFormat="1" x14ac:dyDescent="0.2">
      <c r="A7604" s="65"/>
    </row>
    <row r="7605" spans="1:1" s="20" customFormat="1" x14ac:dyDescent="0.2">
      <c r="A7605" s="65"/>
    </row>
    <row r="7606" spans="1:1" s="20" customFormat="1" x14ac:dyDescent="0.2">
      <c r="A7606" s="65"/>
    </row>
    <row r="7607" spans="1:1" s="20" customFormat="1" x14ac:dyDescent="0.2">
      <c r="A7607" s="65"/>
    </row>
    <row r="7608" spans="1:1" s="20" customFormat="1" x14ac:dyDescent="0.2">
      <c r="A7608" s="65"/>
    </row>
    <row r="7609" spans="1:1" s="20" customFormat="1" x14ac:dyDescent="0.2">
      <c r="A7609" s="65"/>
    </row>
    <row r="7610" spans="1:1" s="20" customFormat="1" x14ac:dyDescent="0.2">
      <c r="A7610" s="65"/>
    </row>
    <row r="7611" spans="1:1" s="20" customFormat="1" x14ac:dyDescent="0.2">
      <c r="A7611" s="65"/>
    </row>
    <row r="7612" spans="1:1" s="20" customFormat="1" x14ac:dyDescent="0.2">
      <c r="A7612" s="65"/>
    </row>
    <row r="7613" spans="1:1" s="20" customFormat="1" x14ac:dyDescent="0.2">
      <c r="A7613" s="65"/>
    </row>
    <row r="7614" spans="1:1" s="20" customFormat="1" x14ac:dyDescent="0.2">
      <c r="A7614" s="65"/>
    </row>
    <row r="7615" spans="1:1" s="20" customFormat="1" x14ac:dyDescent="0.2">
      <c r="A7615" s="65"/>
    </row>
    <row r="7616" spans="1:1" s="20" customFormat="1" x14ac:dyDescent="0.2">
      <c r="A7616" s="65"/>
    </row>
    <row r="7617" spans="1:1" s="20" customFormat="1" x14ac:dyDescent="0.2">
      <c r="A7617" s="65"/>
    </row>
    <row r="7618" spans="1:1" s="20" customFormat="1" x14ac:dyDescent="0.2">
      <c r="A7618" s="65"/>
    </row>
    <row r="7619" spans="1:1" s="20" customFormat="1" x14ac:dyDescent="0.2">
      <c r="A7619" s="65"/>
    </row>
    <row r="7620" spans="1:1" s="20" customFormat="1" x14ac:dyDescent="0.2">
      <c r="A7620" s="65"/>
    </row>
    <row r="7621" spans="1:1" s="20" customFormat="1" x14ac:dyDescent="0.2">
      <c r="A7621" s="65"/>
    </row>
    <row r="7622" spans="1:1" s="20" customFormat="1" x14ac:dyDescent="0.2">
      <c r="A7622" s="65"/>
    </row>
    <row r="7623" spans="1:1" s="20" customFormat="1" x14ac:dyDescent="0.2">
      <c r="A7623" s="65"/>
    </row>
    <row r="7624" spans="1:1" s="20" customFormat="1" x14ac:dyDescent="0.2">
      <c r="A7624" s="65"/>
    </row>
    <row r="7625" spans="1:1" s="20" customFormat="1" x14ac:dyDescent="0.2">
      <c r="A7625" s="65"/>
    </row>
    <row r="7626" spans="1:1" s="20" customFormat="1" x14ac:dyDescent="0.2">
      <c r="A7626" s="65"/>
    </row>
    <row r="7627" spans="1:1" s="20" customFormat="1" x14ac:dyDescent="0.2">
      <c r="A7627" s="65"/>
    </row>
    <row r="7628" spans="1:1" s="20" customFormat="1" x14ac:dyDescent="0.2">
      <c r="A7628" s="65"/>
    </row>
    <row r="7629" spans="1:1" s="20" customFormat="1" x14ac:dyDescent="0.2">
      <c r="A7629" s="65"/>
    </row>
    <row r="7630" spans="1:1" s="20" customFormat="1" x14ac:dyDescent="0.2">
      <c r="A7630" s="65"/>
    </row>
    <row r="7631" spans="1:1" s="20" customFormat="1" x14ac:dyDescent="0.2">
      <c r="A7631" s="65"/>
    </row>
    <row r="7632" spans="1:1" s="20" customFormat="1" x14ac:dyDescent="0.2">
      <c r="A7632" s="65"/>
    </row>
    <row r="7633" spans="1:1" s="20" customFormat="1" x14ac:dyDescent="0.2">
      <c r="A7633" s="65"/>
    </row>
    <row r="7634" spans="1:1" s="20" customFormat="1" x14ac:dyDescent="0.2">
      <c r="A7634" s="65"/>
    </row>
    <row r="7635" spans="1:1" s="20" customFormat="1" x14ac:dyDescent="0.2">
      <c r="A7635" s="65"/>
    </row>
    <row r="7636" spans="1:1" s="20" customFormat="1" x14ac:dyDescent="0.2">
      <c r="A7636" s="65"/>
    </row>
    <row r="7637" spans="1:1" s="20" customFormat="1" x14ac:dyDescent="0.2">
      <c r="A7637" s="65"/>
    </row>
    <row r="7638" spans="1:1" s="20" customFormat="1" x14ac:dyDescent="0.2">
      <c r="A7638" s="65"/>
    </row>
    <row r="7639" spans="1:1" s="20" customFormat="1" x14ac:dyDescent="0.2">
      <c r="A7639" s="65"/>
    </row>
    <row r="7640" spans="1:1" s="20" customFormat="1" x14ac:dyDescent="0.2">
      <c r="A7640" s="65"/>
    </row>
    <row r="7641" spans="1:1" s="20" customFormat="1" x14ac:dyDescent="0.2">
      <c r="A7641" s="65"/>
    </row>
    <row r="7642" spans="1:1" s="20" customFormat="1" x14ac:dyDescent="0.2">
      <c r="A7642" s="65"/>
    </row>
    <row r="7643" spans="1:1" s="20" customFormat="1" x14ac:dyDescent="0.2">
      <c r="A7643" s="65"/>
    </row>
    <row r="7644" spans="1:1" s="20" customFormat="1" x14ac:dyDescent="0.2">
      <c r="A7644" s="65"/>
    </row>
    <row r="7645" spans="1:1" s="20" customFormat="1" x14ac:dyDescent="0.2">
      <c r="A7645" s="65"/>
    </row>
    <row r="7646" spans="1:1" s="20" customFormat="1" x14ac:dyDescent="0.2">
      <c r="A7646" s="65"/>
    </row>
    <row r="7647" spans="1:1" s="20" customFormat="1" x14ac:dyDescent="0.2">
      <c r="A7647" s="65"/>
    </row>
    <row r="7648" spans="1:1" s="20" customFormat="1" x14ac:dyDescent="0.2">
      <c r="A7648" s="65"/>
    </row>
    <row r="7649" spans="1:1" s="20" customFormat="1" x14ac:dyDescent="0.2">
      <c r="A7649" s="65"/>
    </row>
    <row r="7650" spans="1:1" s="20" customFormat="1" x14ac:dyDescent="0.2">
      <c r="A7650" s="65"/>
    </row>
    <row r="7651" spans="1:1" s="20" customFormat="1" x14ac:dyDescent="0.2">
      <c r="A7651" s="65"/>
    </row>
    <row r="7652" spans="1:1" s="20" customFormat="1" x14ac:dyDescent="0.2">
      <c r="A7652" s="65"/>
    </row>
    <row r="7653" spans="1:1" s="20" customFormat="1" x14ac:dyDescent="0.2">
      <c r="A7653" s="65"/>
    </row>
    <row r="7654" spans="1:1" s="20" customFormat="1" x14ac:dyDescent="0.2">
      <c r="A7654" s="65"/>
    </row>
    <row r="7655" spans="1:1" s="20" customFormat="1" x14ac:dyDescent="0.2">
      <c r="A7655" s="65"/>
    </row>
    <row r="7656" spans="1:1" s="20" customFormat="1" x14ac:dyDescent="0.2">
      <c r="A7656" s="65"/>
    </row>
    <row r="7657" spans="1:1" s="20" customFormat="1" x14ac:dyDescent="0.2">
      <c r="A7657" s="65"/>
    </row>
    <row r="7658" spans="1:1" s="20" customFormat="1" x14ac:dyDescent="0.2">
      <c r="A7658" s="65"/>
    </row>
    <row r="7659" spans="1:1" s="20" customFormat="1" x14ac:dyDescent="0.2">
      <c r="A7659" s="65"/>
    </row>
    <row r="7660" spans="1:1" s="20" customFormat="1" x14ac:dyDescent="0.2">
      <c r="A7660" s="65"/>
    </row>
    <row r="7661" spans="1:1" s="20" customFormat="1" x14ac:dyDescent="0.2">
      <c r="A7661" s="65"/>
    </row>
    <row r="7662" spans="1:1" s="20" customFormat="1" x14ac:dyDescent="0.2">
      <c r="A7662" s="65"/>
    </row>
    <row r="7663" spans="1:1" s="20" customFormat="1" x14ac:dyDescent="0.2">
      <c r="A7663" s="65"/>
    </row>
    <row r="7664" spans="1:1" s="20" customFormat="1" x14ac:dyDescent="0.2">
      <c r="A7664" s="65"/>
    </row>
    <row r="7665" spans="1:1" s="20" customFormat="1" x14ac:dyDescent="0.2">
      <c r="A7665" s="65"/>
    </row>
    <row r="7666" spans="1:1" s="20" customFormat="1" x14ac:dyDescent="0.2">
      <c r="A7666" s="65"/>
    </row>
    <row r="7667" spans="1:1" s="20" customFormat="1" x14ac:dyDescent="0.2">
      <c r="A7667" s="65"/>
    </row>
    <row r="7668" spans="1:1" s="20" customFormat="1" x14ac:dyDescent="0.2">
      <c r="A7668" s="65"/>
    </row>
    <row r="7669" spans="1:1" s="20" customFormat="1" x14ac:dyDescent="0.2">
      <c r="A7669" s="65"/>
    </row>
    <row r="7670" spans="1:1" s="20" customFormat="1" x14ac:dyDescent="0.2">
      <c r="A7670" s="65"/>
    </row>
    <row r="7671" spans="1:1" s="20" customFormat="1" x14ac:dyDescent="0.2">
      <c r="A7671" s="65"/>
    </row>
    <row r="7672" spans="1:1" s="20" customFormat="1" x14ac:dyDescent="0.2">
      <c r="A7672" s="65"/>
    </row>
    <row r="7673" spans="1:1" s="20" customFormat="1" x14ac:dyDescent="0.2">
      <c r="A7673" s="65"/>
    </row>
    <row r="7674" spans="1:1" s="20" customFormat="1" x14ac:dyDescent="0.2">
      <c r="A7674" s="65"/>
    </row>
    <row r="7675" spans="1:1" s="20" customFormat="1" x14ac:dyDescent="0.2">
      <c r="A7675" s="65"/>
    </row>
    <row r="7676" spans="1:1" s="20" customFormat="1" x14ac:dyDescent="0.2">
      <c r="A7676" s="65"/>
    </row>
    <row r="7677" spans="1:1" s="20" customFormat="1" x14ac:dyDescent="0.2">
      <c r="A7677" s="65"/>
    </row>
    <row r="7678" spans="1:1" s="20" customFormat="1" x14ac:dyDescent="0.2">
      <c r="A7678" s="65"/>
    </row>
    <row r="7679" spans="1:1" s="20" customFormat="1" x14ac:dyDescent="0.2">
      <c r="A7679" s="65"/>
    </row>
    <row r="7680" spans="1:1" s="20" customFormat="1" x14ac:dyDescent="0.2">
      <c r="A7680" s="65"/>
    </row>
    <row r="7681" spans="1:1" s="20" customFormat="1" x14ac:dyDescent="0.2">
      <c r="A7681" s="65"/>
    </row>
    <row r="7682" spans="1:1" s="20" customFormat="1" x14ac:dyDescent="0.2">
      <c r="A7682" s="65"/>
    </row>
    <row r="7683" spans="1:1" s="20" customFormat="1" x14ac:dyDescent="0.2">
      <c r="A7683" s="65"/>
    </row>
    <row r="7684" spans="1:1" s="20" customFormat="1" x14ac:dyDescent="0.2">
      <c r="A7684" s="65"/>
    </row>
    <row r="7685" spans="1:1" s="20" customFormat="1" x14ac:dyDescent="0.2">
      <c r="A7685" s="65"/>
    </row>
    <row r="7686" spans="1:1" s="20" customFormat="1" x14ac:dyDescent="0.2">
      <c r="A7686" s="65"/>
    </row>
    <row r="7687" spans="1:1" s="20" customFormat="1" x14ac:dyDescent="0.2">
      <c r="A7687" s="65"/>
    </row>
    <row r="7688" spans="1:1" s="20" customFormat="1" x14ac:dyDescent="0.2">
      <c r="A7688" s="65"/>
    </row>
    <row r="7689" spans="1:1" s="20" customFormat="1" x14ac:dyDescent="0.2">
      <c r="A7689" s="65"/>
    </row>
    <row r="7690" spans="1:1" s="20" customFormat="1" x14ac:dyDescent="0.2">
      <c r="A7690" s="65"/>
    </row>
    <row r="7691" spans="1:1" s="20" customFormat="1" x14ac:dyDescent="0.2">
      <c r="A7691" s="65"/>
    </row>
    <row r="7692" spans="1:1" s="20" customFormat="1" x14ac:dyDescent="0.2">
      <c r="A7692" s="65"/>
    </row>
    <row r="7693" spans="1:1" s="20" customFormat="1" x14ac:dyDescent="0.2">
      <c r="A7693" s="65"/>
    </row>
    <row r="7694" spans="1:1" s="20" customFormat="1" x14ac:dyDescent="0.2">
      <c r="A7694" s="65"/>
    </row>
    <row r="7695" spans="1:1" s="20" customFormat="1" x14ac:dyDescent="0.2">
      <c r="A7695" s="65"/>
    </row>
    <row r="7696" spans="1:1" s="20" customFormat="1" x14ac:dyDescent="0.2">
      <c r="A7696" s="65"/>
    </row>
    <row r="7697" spans="1:1" s="20" customFormat="1" x14ac:dyDescent="0.2">
      <c r="A7697" s="65"/>
    </row>
    <row r="7698" spans="1:1" s="20" customFormat="1" x14ac:dyDescent="0.2">
      <c r="A7698" s="65"/>
    </row>
    <row r="7699" spans="1:1" s="20" customFormat="1" x14ac:dyDescent="0.2">
      <c r="A7699" s="65"/>
    </row>
    <row r="7700" spans="1:1" s="20" customFormat="1" x14ac:dyDescent="0.2">
      <c r="A7700" s="65"/>
    </row>
    <row r="7701" spans="1:1" s="20" customFormat="1" x14ac:dyDescent="0.2">
      <c r="A7701" s="65"/>
    </row>
    <row r="7702" spans="1:1" s="20" customFormat="1" x14ac:dyDescent="0.2">
      <c r="A7702" s="65"/>
    </row>
    <row r="7703" spans="1:1" s="20" customFormat="1" x14ac:dyDescent="0.2">
      <c r="A7703" s="65"/>
    </row>
    <row r="7704" spans="1:1" s="20" customFormat="1" x14ac:dyDescent="0.2">
      <c r="A7704" s="65"/>
    </row>
    <row r="7705" spans="1:1" s="20" customFormat="1" x14ac:dyDescent="0.2">
      <c r="A7705" s="65"/>
    </row>
    <row r="7706" spans="1:1" s="20" customFormat="1" x14ac:dyDescent="0.2">
      <c r="A7706" s="65"/>
    </row>
    <row r="7707" spans="1:1" s="20" customFormat="1" x14ac:dyDescent="0.2">
      <c r="A7707" s="65"/>
    </row>
    <row r="7708" spans="1:1" s="20" customFormat="1" x14ac:dyDescent="0.2">
      <c r="A7708" s="65"/>
    </row>
    <row r="7709" spans="1:1" s="20" customFormat="1" x14ac:dyDescent="0.2">
      <c r="A7709" s="65"/>
    </row>
    <row r="7710" spans="1:1" s="20" customFormat="1" x14ac:dyDescent="0.2">
      <c r="A7710" s="65"/>
    </row>
    <row r="7711" spans="1:1" s="20" customFormat="1" x14ac:dyDescent="0.2">
      <c r="A7711" s="65"/>
    </row>
    <row r="7712" spans="1:1" s="20" customFormat="1" x14ac:dyDescent="0.2">
      <c r="A7712" s="65"/>
    </row>
    <row r="7713" spans="1:1" s="20" customFormat="1" x14ac:dyDescent="0.2">
      <c r="A7713" s="65"/>
    </row>
    <row r="7714" spans="1:1" s="20" customFormat="1" x14ac:dyDescent="0.2">
      <c r="A7714" s="65"/>
    </row>
    <row r="7715" spans="1:1" s="20" customFormat="1" x14ac:dyDescent="0.2">
      <c r="A7715" s="65"/>
    </row>
    <row r="7716" spans="1:1" s="20" customFormat="1" x14ac:dyDescent="0.2">
      <c r="A7716" s="65"/>
    </row>
    <row r="7717" spans="1:1" s="20" customFormat="1" x14ac:dyDescent="0.2">
      <c r="A7717" s="65"/>
    </row>
    <row r="7718" spans="1:1" s="20" customFormat="1" x14ac:dyDescent="0.2">
      <c r="A7718" s="65"/>
    </row>
    <row r="7719" spans="1:1" s="20" customFormat="1" x14ac:dyDescent="0.2">
      <c r="A7719" s="65"/>
    </row>
    <row r="7720" spans="1:1" s="20" customFormat="1" x14ac:dyDescent="0.2">
      <c r="A7720" s="65"/>
    </row>
    <row r="7721" spans="1:1" s="20" customFormat="1" x14ac:dyDescent="0.2">
      <c r="A7721" s="65"/>
    </row>
    <row r="7722" spans="1:1" s="20" customFormat="1" x14ac:dyDescent="0.2">
      <c r="A7722" s="65"/>
    </row>
    <row r="7723" spans="1:1" s="20" customFormat="1" x14ac:dyDescent="0.2">
      <c r="A7723" s="65"/>
    </row>
    <row r="7724" spans="1:1" s="20" customFormat="1" x14ac:dyDescent="0.2">
      <c r="A7724" s="65"/>
    </row>
    <row r="7725" spans="1:1" s="20" customFormat="1" x14ac:dyDescent="0.2">
      <c r="A7725" s="65"/>
    </row>
    <row r="7726" spans="1:1" s="20" customFormat="1" x14ac:dyDescent="0.2">
      <c r="A7726" s="65"/>
    </row>
    <row r="7727" spans="1:1" s="20" customFormat="1" x14ac:dyDescent="0.2">
      <c r="A7727" s="65"/>
    </row>
    <row r="7728" spans="1:1" s="20" customFormat="1" x14ac:dyDescent="0.2">
      <c r="A7728" s="65"/>
    </row>
    <row r="7729" spans="1:1" s="20" customFormat="1" x14ac:dyDescent="0.2">
      <c r="A7729" s="65"/>
    </row>
    <row r="7730" spans="1:1" s="20" customFormat="1" x14ac:dyDescent="0.2">
      <c r="A7730" s="65"/>
    </row>
    <row r="7731" spans="1:1" s="20" customFormat="1" x14ac:dyDescent="0.2">
      <c r="A7731" s="65"/>
    </row>
    <row r="7732" spans="1:1" s="20" customFormat="1" x14ac:dyDescent="0.2">
      <c r="A7732" s="65"/>
    </row>
    <row r="7733" spans="1:1" s="20" customFormat="1" x14ac:dyDescent="0.2">
      <c r="A7733" s="65"/>
    </row>
    <row r="7734" spans="1:1" s="20" customFormat="1" x14ac:dyDescent="0.2">
      <c r="A7734" s="65"/>
    </row>
    <row r="7735" spans="1:1" s="20" customFormat="1" x14ac:dyDescent="0.2">
      <c r="A7735" s="65"/>
    </row>
    <row r="7736" spans="1:1" s="20" customFormat="1" x14ac:dyDescent="0.2">
      <c r="A7736" s="65"/>
    </row>
    <row r="7737" spans="1:1" s="20" customFormat="1" x14ac:dyDescent="0.2">
      <c r="A7737" s="65"/>
    </row>
    <row r="7738" spans="1:1" s="20" customFormat="1" x14ac:dyDescent="0.2">
      <c r="A7738" s="65"/>
    </row>
    <row r="7739" spans="1:1" s="20" customFormat="1" x14ac:dyDescent="0.2">
      <c r="A7739" s="65"/>
    </row>
    <row r="7740" spans="1:1" s="20" customFormat="1" x14ac:dyDescent="0.2">
      <c r="A7740" s="65"/>
    </row>
    <row r="7741" spans="1:1" s="20" customFormat="1" x14ac:dyDescent="0.2">
      <c r="A7741" s="65"/>
    </row>
    <row r="7742" spans="1:1" s="20" customFormat="1" x14ac:dyDescent="0.2">
      <c r="A7742" s="65"/>
    </row>
    <row r="7743" spans="1:1" s="20" customFormat="1" x14ac:dyDescent="0.2">
      <c r="A7743" s="65"/>
    </row>
    <row r="7744" spans="1:1" s="20" customFormat="1" x14ac:dyDescent="0.2">
      <c r="A7744" s="65"/>
    </row>
    <row r="7745" spans="1:1" s="20" customFormat="1" x14ac:dyDescent="0.2">
      <c r="A7745" s="65"/>
    </row>
    <row r="7746" spans="1:1" s="20" customFormat="1" x14ac:dyDescent="0.2">
      <c r="A7746" s="65"/>
    </row>
    <row r="7747" spans="1:1" s="20" customFormat="1" x14ac:dyDescent="0.2">
      <c r="A7747" s="65"/>
    </row>
    <row r="7748" spans="1:1" s="20" customFormat="1" x14ac:dyDescent="0.2">
      <c r="A7748" s="65"/>
    </row>
    <row r="7749" spans="1:1" s="20" customFormat="1" x14ac:dyDescent="0.2">
      <c r="A7749" s="65"/>
    </row>
    <row r="7750" spans="1:1" s="20" customFormat="1" x14ac:dyDescent="0.2">
      <c r="A7750" s="65"/>
    </row>
    <row r="7751" spans="1:1" s="20" customFormat="1" x14ac:dyDescent="0.2">
      <c r="A7751" s="65"/>
    </row>
    <row r="7752" spans="1:1" s="20" customFormat="1" x14ac:dyDescent="0.2">
      <c r="A7752" s="65"/>
    </row>
    <row r="7753" spans="1:1" s="20" customFormat="1" x14ac:dyDescent="0.2">
      <c r="A7753" s="65"/>
    </row>
    <row r="7754" spans="1:1" s="20" customFormat="1" x14ac:dyDescent="0.2">
      <c r="A7754" s="65"/>
    </row>
    <row r="7755" spans="1:1" s="20" customFormat="1" x14ac:dyDescent="0.2">
      <c r="A7755" s="65"/>
    </row>
    <row r="7756" spans="1:1" s="20" customFormat="1" x14ac:dyDescent="0.2">
      <c r="A7756" s="65"/>
    </row>
    <row r="7757" spans="1:1" s="20" customFormat="1" x14ac:dyDescent="0.2">
      <c r="A7757" s="65"/>
    </row>
    <row r="7758" spans="1:1" s="20" customFormat="1" x14ac:dyDescent="0.2">
      <c r="A7758" s="65"/>
    </row>
    <row r="7759" spans="1:1" s="20" customFormat="1" x14ac:dyDescent="0.2">
      <c r="A7759" s="65"/>
    </row>
    <row r="7760" spans="1:1" s="20" customFormat="1" x14ac:dyDescent="0.2">
      <c r="A7760" s="65"/>
    </row>
    <row r="7761" spans="1:1" s="20" customFormat="1" x14ac:dyDescent="0.2">
      <c r="A7761" s="65"/>
    </row>
    <row r="7762" spans="1:1" s="20" customFormat="1" x14ac:dyDescent="0.2">
      <c r="A7762" s="65"/>
    </row>
    <row r="7763" spans="1:1" s="20" customFormat="1" x14ac:dyDescent="0.2">
      <c r="A7763" s="65"/>
    </row>
    <row r="7764" spans="1:1" s="20" customFormat="1" x14ac:dyDescent="0.2">
      <c r="A7764" s="65"/>
    </row>
    <row r="7765" spans="1:1" s="20" customFormat="1" x14ac:dyDescent="0.2">
      <c r="A7765" s="65"/>
    </row>
    <row r="7766" spans="1:1" s="20" customFormat="1" x14ac:dyDescent="0.2">
      <c r="A7766" s="65"/>
    </row>
    <row r="7767" spans="1:1" s="20" customFormat="1" x14ac:dyDescent="0.2">
      <c r="A7767" s="65"/>
    </row>
    <row r="7768" spans="1:1" s="20" customFormat="1" x14ac:dyDescent="0.2">
      <c r="A7768" s="65"/>
    </row>
    <row r="7769" spans="1:1" s="20" customFormat="1" x14ac:dyDescent="0.2">
      <c r="A7769" s="65"/>
    </row>
    <row r="7770" spans="1:1" s="20" customFormat="1" x14ac:dyDescent="0.2">
      <c r="A7770" s="65"/>
    </row>
    <row r="7771" spans="1:1" s="20" customFormat="1" x14ac:dyDescent="0.2">
      <c r="A7771" s="65"/>
    </row>
    <row r="7772" spans="1:1" s="20" customFormat="1" x14ac:dyDescent="0.2">
      <c r="A7772" s="65"/>
    </row>
    <row r="7773" spans="1:1" s="20" customFormat="1" x14ac:dyDescent="0.2">
      <c r="A7773" s="65"/>
    </row>
    <row r="7774" spans="1:1" s="20" customFormat="1" x14ac:dyDescent="0.2">
      <c r="A7774" s="65"/>
    </row>
    <row r="7775" spans="1:1" s="20" customFormat="1" x14ac:dyDescent="0.2">
      <c r="A7775" s="65"/>
    </row>
    <row r="7776" spans="1:1" s="20" customFormat="1" x14ac:dyDescent="0.2">
      <c r="A7776" s="65"/>
    </row>
    <row r="7777" spans="1:1" s="20" customFormat="1" x14ac:dyDescent="0.2">
      <c r="A7777" s="65"/>
    </row>
    <row r="7778" spans="1:1" s="20" customFormat="1" x14ac:dyDescent="0.2">
      <c r="A7778" s="65"/>
    </row>
    <row r="7779" spans="1:1" s="20" customFormat="1" x14ac:dyDescent="0.2">
      <c r="A7779" s="65"/>
    </row>
    <row r="7780" spans="1:1" s="20" customFormat="1" x14ac:dyDescent="0.2">
      <c r="A7780" s="65"/>
    </row>
    <row r="7781" spans="1:1" s="20" customFormat="1" x14ac:dyDescent="0.2">
      <c r="A7781" s="65"/>
    </row>
    <row r="7782" spans="1:1" s="20" customFormat="1" x14ac:dyDescent="0.2">
      <c r="A7782" s="65"/>
    </row>
    <row r="7783" spans="1:1" s="20" customFormat="1" x14ac:dyDescent="0.2">
      <c r="A7783" s="65"/>
    </row>
    <row r="7784" spans="1:1" s="20" customFormat="1" x14ac:dyDescent="0.2">
      <c r="A7784" s="65"/>
    </row>
    <row r="7785" spans="1:1" s="20" customFormat="1" x14ac:dyDescent="0.2">
      <c r="A7785" s="65"/>
    </row>
    <row r="7786" spans="1:1" s="20" customFormat="1" x14ac:dyDescent="0.2">
      <c r="A7786" s="65"/>
    </row>
    <row r="7787" spans="1:1" s="20" customFormat="1" x14ac:dyDescent="0.2">
      <c r="A7787" s="65"/>
    </row>
    <row r="7788" spans="1:1" s="20" customFormat="1" x14ac:dyDescent="0.2">
      <c r="A7788" s="65"/>
    </row>
    <row r="7789" spans="1:1" s="20" customFormat="1" x14ac:dyDescent="0.2">
      <c r="A7789" s="65"/>
    </row>
    <row r="7790" spans="1:1" s="20" customFormat="1" x14ac:dyDescent="0.2">
      <c r="A7790" s="65"/>
    </row>
    <row r="7791" spans="1:1" s="20" customFormat="1" x14ac:dyDescent="0.2">
      <c r="A7791" s="65"/>
    </row>
    <row r="7792" spans="1:1" s="20" customFormat="1" x14ac:dyDescent="0.2">
      <c r="A7792" s="65"/>
    </row>
    <row r="7793" spans="1:1" s="20" customFormat="1" x14ac:dyDescent="0.2">
      <c r="A7793" s="65"/>
    </row>
    <row r="7794" spans="1:1" s="20" customFormat="1" x14ac:dyDescent="0.2">
      <c r="A7794" s="65"/>
    </row>
    <row r="7795" spans="1:1" s="20" customFormat="1" x14ac:dyDescent="0.2">
      <c r="A7795" s="65"/>
    </row>
    <row r="7796" spans="1:1" s="20" customFormat="1" x14ac:dyDescent="0.2">
      <c r="A7796" s="65"/>
    </row>
    <row r="7797" spans="1:1" s="20" customFormat="1" x14ac:dyDescent="0.2">
      <c r="A7797" s="65"/>
    </row>
    <row r="7798" spans="1:1" s="20" customFormat="1" x14ac:dyDescent="0.2">
      <c r="A7798" s="65"/>
    </row>
    <row r="7799" spans="1:1" s="20" customFormat="1" x14ac:dyDescent="0.2">
      <c r="A7799" s="65"/>
    </row>
    <row r="7800" spans="1:1" s="20" customFormat="1" x14ac:dyDescent="0.2">
      <c r="A7800" s="65"/>
    </row>
    <row r="7801" spans="1:1" s="20" customFormat="1" x14ac:dyDescent="0.2">
      <c r="A7801" s="65"/>
    </row>
    <row r="7802" spans="1:1" s="20" customFormat="1" x14ac:dyDescent="0.2">
      <c r="A7802" s="65"/>
    </row>
    <row r="7803" spans="1:1" s="20" customFormat="1" x14ac:dyDescent="0.2">
      <c r="A7803" s="65"/>
    </row>
    <row r="7804" spans="1:1" s="20" customFormat="1" x14ac:dyDescent="0.2">
      <c r="A7804" s="65"/>
    </row>
    <row r="7805" spans="1:1" s="20" customFormat="1" x14ac:dyDescent="0.2">
      <c r="A7805" s="65"/>
    </row>
    <row r="7806" spans="1:1" s="20" customFormat="1" x14ac:dyDescent="0.2">
      <c r="A7806" s="65"/>
    </row>
    <row r="7807" spans="1:1" s="20" customFormat="1" x14ac:dyDescent="0.2">
      <c r="A7807" s="65"/>
    </row>
    <row r="7808" spans="1:1" s="20" customFormat="1" x14ac:dyDescent="0.2">
      <c r="A7808" s="65"/>
    </row>
    <row r="7809" spans="1:1" s="20" customFormat="1" x14ac:dyDescent="0.2">
      <c r="A7809" s="65"/>
    </row>
    <row r="7810" spans="1:1" s="20" customFormat="1" x14ac:dyDescent="0.2">
      <c r="A7810" s="65"/>
    </row>
    <row r="7811" spans="1:1" s="20" customFormat="1" x14ac:dyDescent="0.2">
      <c r="A7811" s="65"/>
    </row>
    <row r="7812" spans="1:1" s="20" customFormat="1" x14ac:dyDescent="0.2">
      <c r="A7812" s="65"/>
    </row>
    <row r="7813" spans="1:1" s="20" customFormat="1" x14ac:dyDescent="0.2">
      <c r="A7813" s="65"/>
    </row>
    <row r="7814" spans="1:1" s="20" customFormat="1" x14ac:dyDescent="0.2">
      <c r="A7814" s="65"/>
    </row>
    <row r="7815" spans="1:1" s="20" customFormat="1" x14ac:dyDescent="0.2">
      <c r="A7815" s="65"/>
    </row>
    <row r="7816" spans="1:1" s="20" customFormat="1" x14ac:dyDescent="0.2">
      <c r="A7816" s="65"/>
    </row>
    <row r="7817" spans="1:1" s="20" customFormat="1" x14ac:dyDescent="0.2">
      <c r="A7817" s="65"/>
    </row>
    <row r="7818" spans="1:1" s="20" customFormat="1" x14ac:dyDescent="0.2">
      <c r="A7818" s="65"/>
    </row>
    <row r="7819" spans="1:1" s="20" customFormat="1" x14ac:dyDescent="0.2">
      <c r="A7819" s="65"/>
    </row>
    <row r="7820" spans="1:1" s="20" customFormat="1" x14ac:dyDescent="0.2">
      <c r="A7820" s="65"/>
    </row>
    <row r="7821" spans="1:1" s="20" customFormat="1" x14ac:dyDescent="0.2">
      <c r="A7821" s="65"/>
    </row>
    <row r="7822" spans="1:1" s="20" customFormat="1" x14ac:dyDescent="0.2">
      <c r="A7822" s="65"/>
    </row>
    <row r="7823" spans="1:1" s="20" customFormat="1" x14ac:dyDescent="0.2">
      <c r="A7823" s="65"/>
    </row>
    <row r="7824" spans="1:1" s="20" customFormat="1" x14ac:dyDescent="0.2">
      <c r="A7824" s="65"/>
    </row>
    <row r="7825" spans="1:1" s="20" customFormat="1" x14ac:dyDescent="0.2">
      <c r="A7825" s="65"/>
    </row>
    <row r="7826" spans="1:1" s="20" customFormat="1" x14ac:dyDescent="0.2">
      <c r="A7826" s="65"/>
    </row>
    <row r="7827" spans="1:1" s="20" customFormat="1" x14ac:dyDescent="0.2">
      <c r="A7827" s="65"/>
    </row>
    <row r="7828" spans="1:1" s="20" customFormat="1" x14ac:dyDescent="0.2">
      <c r="A7828" s="65"/>
    </row>
    <row r="7829" spans="1:1" s="20" customFormat="1" x14ac:dyDescent="0.2">
      <c r="A7829" s="65"/>
    </row>
    <row r="7830" spans="1:1" s="20" customFormat="1" x14ac:dyDescent="0.2">
      <c r="A7830" s="65"/>
    </row>
    <row r="7831" spans="1:1" s="20" customFormat="1" x14ac:dyDescent="0.2">
      <c r="A7831" s="65"/>
    </row>
    <row r="7832" spans="1:1" s="20" customFormat="1" x14ac:dyDescent="0.2">
      <c r="A7832" s="65"/>
    </row>
    <row r="7833" spans="1:1" s="20" customFormat="1" x14ac:dyDescent="0.2">
      <c r="A7833" s="65"/>
    </row>
    <row r="7834" spans="1:1" s="20" customFormat="1" x14ac:dyDescent="0.2">
      <c r="A7834" s="65"/>
    </row>
    <row r="7835" spans="1:1" s="20" customFormat="1" x14ac:dyDescent="0.2">
      <c r="A7835" s="65"/>
    </row>
    <row r="7836" spans="1:1" s="20" customFormat="1" x14ac:dyDescent="0.2">
      <c r="A7836" s="65"/>
    </row>
    <row r="7837" spans="1:1" s="20" customFormat="1" x14ac:dyDescent="0.2">
      <c r="A7837" s="65"/>
    </row>
    <row r="7838" spans="1:1" s="20" customFormat="1" x14ac:dyDescent="0.2">
      <c r="A7838" s="65"/>
    </row>
    <row r="7839" spans="1:1" s="20" customFormat="1" x14ac:dyDescent="0.2">
      <c r="A7839" s="65"/>
    </row>
    <row r="7840" spans="1:1" s="20" customFormat="1" x14ac:dyDescent="0.2">
      <c r="A7840" s="65"/>
    </row>
    <row r="7841" spans="1:1" s="20" customFormat="1" x14ac:dyDescent="0.2">
      <c r="A7841" s="65"/>
    </row>
    <row r="7842" spans="1:1" s="20" customFormat="1" x14ac:dyDescent="0.2">
      <c r="A7842" s="65"/>
    </row>
    <row r="7843" spans="1:1" s="20" customFormat="1" x14ac:dyDescent="0.2">
      <c r="A7843" s="65"/>
    </row>
    <row r="7844" spans="1:1" s="20" customFormat="1" x14ac:dyDescent="0.2">
      <c r="A7844" s="65"/>
    </row>
    <row r="7845" spans="1:1" s="20" customFormat="1" x14ac:dyDescent="0.2">
      <c r="A7845" s="65"/>
    </row>
    <row r="7846" spans="1:1" s="20" customFormat="1" x14ac:dyDescent="0.2">
      <c r="A7846" s="65"/>
    </row>
    <row r="7847" spans="1:1" s="20" customFormat="1" x14ac:dyDescent="0.2">
      <c r="A7847" s="65"/>
    </row>
    <row r="7848" spans="1:1" s="20" customFormat="1" x14ac:dyDescent="0.2">
      <c r="A7848" s="65"/>
    </row>
    <row r="7849" spans="1:1" s="20" customFormat="1" x14ac:dyDescent="0.2">
      <c r="A7849" s="65"/>
    </row>
    <row r="7850" spans="1:1" s="20" customFormat="1" x14ac:dyDescent="0.2">
      <c r="A7850" s="65"/>
    </row>
    <row r="7851" spans="1:1" s="20" customFormat="1" x14ac:dyDescent="0.2">
      <c r="A7851" s="65"/>
    </row>
    <row r="7852" spans="1:1" s="20" customFormat="1" x14ac:dyDescent="0.2">
      <c r="A7852" s="65"/>
    </row>
    <row r="7853" spans="1:1" s="20" customFormat="1" x14ac:dyDescent="0.2">
      <c r="A7853" s="65"/>
    </row>
    <row r="7854" spans="1:1" s="20" customFormat="1" x14ac:dyDescent="0.2">
      <c r="A7854" s="65"/>
    </row>
    <row r="7855" spans="1:1" s="20" customFormat="1" x14ac:dyDescent="0.2">
      <c r="A7855" s="65"/>
    </row>
    <row r="7856" spans="1:1" s="20" customFormat="1" x14ac:dyDescent="0.2">
      <c r="A7856" s="65"/>
    </row>
    <row r="7857" spans="1:1" s="20" customFormat="1" x14ac:dyDescent="0.2">
      <c r="A7857" s="65"/>
    </row>
    <row r="7858" spans="1:1" s="20" customFormat="1" x14ac:dyDescent="0.2">
      <c r="A7858" s="65"/>
    </row>
    <row r="7859" spans="1:1" s="20" customFormat="1" x14ac:dyDescent="0.2">
      <c r="A7859" s="65"/>
    </row>
    <row r="7860" spans="1:1" s="20" customFormat="1" x14ac:dyDescent="0.2">
      <c r="A7860" s="65"/>
    </row>
    <row r="7861" spans="1:1" s="20" customFormat="1" x14ac:dyDescent="0.2">
      <c r="A7861" s="65"/>
    </row>
    <row r="7862" spans="1:1" s="20" customFormat="1" x14ac:dyDescent="0.2">
      <c r="A7862" s="65"/>
    </row>
    <row r="7863" spans="1:1" s="20" customFormat="1" x14ac:dyDescent="0.2">
      <c r="A7863" s="65"/>
    </row>
    <row r="7864" spans="1:1" s="20" customFormat="1" x14ac:dyDescent="0.2">
      <c r="A7864" s="65"/>
    </row>
    <row r="7865" spans="1:1" s="20" customFormat="1" x14ac:dyDescent="0.2">
      <c r="A7865" s="65"/>
    </row>
    <row r="7866" spans="1:1" s="20" customFormat="1" x14ac:dyDescent="0.2">
      <c r="A7866" s="65"/>
    </row>
    <row r="7867" spans="1:1" s="20" customFormat="1" x14ac:dyDescent="0.2">
      <c r="A7867" s="65"/>
    </row>
    <row r="7868" spans="1:1" s="20" customFormat="1" x14ac:dyDescent="0.2">
      <c r="A7868" s="65"/>
    </row>
    <row r="7869" spans="1:1" s="20" customFormat="1" x14ac:dyDescent="0.2">
      <c r="A7869" s="65"/>
    </row>
    <row r="7870" spans="1:1" s="20" customFormat="1" x14ac:dyDescent="0.2">
      <c r="A7870" s="65"/>
    </row>
    <row r="7871" spans="1:1" s="20" customFormat="1" x14ac:dyDescent="0.2">
      <c r="A7871" s="65"/>
    </row>
    <row r="7872" spans="1:1" s="20" customFormat="1" x14ac:dyDescent="0.2">
      <c r="A7872" s="65"/>
    </row>
    <row r="7873" spans="1:1" s="20" customFormat="1" x14ac:dyDescent="0.2">
      <c r="A7873" s="65"/>
    </row>
    <row r="7874" spans="1:1" s="20" customFormat="1" x14ac:dyDescent="0.2">
      <c r="A7874" s="65"/>
    </row>
    <row r="7875" spans="1:1" s="20" customFormat="1" x14ac:dyDescent="0.2">
      <c r="A7875" s="65"/>
    </row>
    <row r="7876" spans="1:1" s="20" customFormat="1" x14ac:dyDescent="0.2">
      <c r="A7876" s="65"/>
    </row>
    <row r="7877" spans="1:1" s="20" customFormat="1" x14ac:dyDescent="0.2">
      <c r="A7877" s="65"/>
    </row>
    <row r="7878" spans="1:1" s="20" customFormat="1" x14ac:dyDescent="0.2">
      <c r="A7878" s="65"/>
    </row>
    <row r="7879" spans="1:1" s="20" customFormat="1" x14ac:dyDescent="0.2">
      <c r="A7879" s="65"/>
    </row>
    <row r="7880" spans="1:1" s="20" customFormat="1" x14ac:dyDescent="0.2">
      <c r="A7880" s="65"/>
    </row>
    <row r="7881" spans="1:1" s="20" customFormat="1" x14ac:dyDescent="0.2">
      <c r="A7881" s="65"/>
    </row>
    <row r="7882" spans="1:1" s="20" customFormat="1" x14ac:dyDescent="0.2">
      <c r="A7882" s="65"/>
    </row>
    <row r="7883" spans="1:1" s="20" customFormat="1" x14ac:dyDescent="0.2">
      <c r="A7883" s="65"/>
    </row>
    <row r="7884" spans="1:1" s="20" customFormat="1" x14ac:dyDescent="0.2">
      <c r="A7884" s="65"/>
    </row>
    <row r="7885" spans="1:1" s="20" customFormat="1" x14ac:dyDescent="0.2">
      <c r="A7885" s="65"/>
    </row>
    <row r="7886" spans="1:1" s="20" customFormat="1" x14ac:dyDescent="0.2">
      <c r="A7886" s="65"/>
    </row>
    <row r="7887" spans="1:1" s="20" customFormat="1" x14ac:dyDescent="0.2">
      <c r="A7887" s="65"/>
    </row>
    <row r="7888" spans="1:1" s="20" customFormat="1" x14ac:dyDescent="0.2">
      <c r="A7888" s="65"/>
    </row>
    <row r="7889" spans="1:1" s="20" customFormat="1" x14ac:dyDescent="0.2">
      <c r="A7889" s="65"/>
    </row>
    <row r="7890" spans="1:1" s="20" customFormat="1" x14ac:dyDescent="0.2">
      <c r="A7890" s="65"/>
    </row>
    <row r="7891" spans="1:1" s="20" customFormat="1" x14ac:dyDescent="0.2">
      <c r="A7891" s="65"/>
    </row>
    <row r="7892" spans="1:1" s="20" customFormat="1" x14ac:dyDescent="0.2">
      <c r="A7892" s="65"/>
    </row>
    <row r="7893" spans="1:1" s="20" customFormat="1" x14ac:dyDescent="0.2">
      <c r="A7893" s="65"/>
    </row>
    <row r="7894" spans="1:1" s="20" customFormat="1" x14ac:dyDescent="0.2">
      <c r="A7894" s="65"/>
    </row>
    <row r="7895" spans="1:1" s="20" customFormat="1" x14ac:dyDescent="0.2">
      <c r="A7895" s="65"/>
    </row>
    <row r="7896" spans="1:1" s="20" customFormat="1" x14ac:dyDescent="0.2">
      <c r="A7896" s="65"/>
    </row>
    <row r="7897" spans="1:1" s="20" customFormat="1" x14ac:dyDescent="0.2">
      <c r="A7897" s="65"/>
    </row>
    <row r="7898" spans="1:1" s="20" customFormat="1" x14ac:dyDescent="0.2">
      <c r="A7898" s="65"/>
    </row>
    <row r="7899" spans="1:1" s="20" customFormat="1" x14ac:dyDescent="0.2">
      <c r="A7899" s="65"/>
    </row>
    <row r="7900" spans="1:1" s="20" customFormat="1" x14ac:dyDescent="0.2">
      <c r="A7900" s="65"/>
    </row>
    <row r="7901" spans="1:1" s="20" customFormat="1" x14ac:dyDescent="0.2">
      <c r="A7901" s="65"/>
    </row>
    <row r="7902" spans="1:1" s="20" customFormat="1" x14ac:dyDescent="0.2">
      <c r="A7902" s="65"/>
    </row>
    <row r="7903" spans="1:1" s="20" customFormat="1" x14ac:dyDescent="0.2">
      <c r="A7903" s="65"/>
    </row>
    <row r="7904" spans="1:1" s="20" customFormat="1" x14ac:dyDescent="0.2">
      <c r="A7904" s="65"/>
    </row>
    <row r="7905" spans="1:1" s="20" customFormat="1" x14ac:dyDescent="0.2">
      <c r="A7905" s="65"/>
    </row>
    <row r="7906" spans="1:1" s="20" customFormat="1" x14ac:dyDescent="0.2">
      <c r="A7906" s="65"/>
    </row>
    <row r="7907" spans="1:1" s="20" customFormat="1" x14ac:dyDescent="0.2">
      <c r="A7907" s="65"/>
    </row>
    <row r="7908" spans="1:1" s="20" customFormat="1" x14ac:dyDescent="0.2">
      <c r="A7908" s="65"/>
    </row>
    <row r="7909" spans="1:1" s="20" customFormat="1" x14ac:dyDescent="0.2">
      <c r="A7909" s="65"/>
    </row>
    <row r="7910" spans="1:1" s="20" customFormat="1" x14ac:dyDescent="0.2">
      <c r="A7910" s="65"/>
    </row>
    <row r="7911" spans="1:1" s="20" customFormat="1" x14ac:dyDescent="0.2">
      <c r="A7911" s="65"/>
    </row>
    <row r="7912" spans="1:1" s="20" customFormat="1" x14ac:dyDescent="0.2">
      <c r="A7912" s="65"/>
    </row>
    <row r="7913" spans="1:1" s="20" customFormat="1" x14ac:dyDescent="0.2">
      <c r="A7913" s="65"/>
    </row>
    <row r="7914" spans="1:1" s="20" customFormat="1" x14ac:dyDescent="0.2">
      <c r="A7914" s="65"/>
    </row>
    <row r="7915" spans="1:1" s="20" customFormat="1" x14ac:dyDescent="0.2">
      <c r="A7915" s="65"/>
    </row>
    <row r="7916" spans="1:1" s="20" customFormat="1" x14ac:dyDescent="0.2">
      <c r="A7916" s="65"/>
    </row>
    <row r="7917" spans="1:1" s="20" customFormat="1" x14ac:dyDescent="0.2">
      <c r="A7917" s="65"/>
    </row>
    <row r="7918" spans="1:1" s="20" customFormat="1" x14ac:dyDescent="0.2">
      <c r="A7918" s="65"/>
    </row>
    <row r="7919" spans="1:1" s="20" customFormat="1" x14ac:dyDescent="0.2">
      <c r="A7919" s="65"/>
    </row>
    <row r="7920" spans="1:1" s="20" customFormat="1" x14ac:dyDescent="0.2">
      <c r="A7920" s="65"/>
    </row>
    <row r="7921" spans="1:1" s="20" customFormat="1" x14ac:dyDescent="0.2">
      <c r="A7921" s="65"/>
    </row>
    <row r="7922" spans="1:1" s="20" customFormat="1" x14ac:dyDescent="0.2">
      <c r="A7922" s="65"/>
    </row>
    <row r="7923" spans="1:1" s="20" customFormat="1" x14ac:dyDescent="0.2">
      <c r="A7923" s="65"/>
    </row>
    <row r="7924" spans="1:1" s="20" customFormat="1" x14ac:dyDescent="0.2">
      <c r="A7924" s="65"/>
    </row>
    <row r="7925" spans="1:1" s="20" customFormat="1" x14ac:dyDescent="0.2">
      <c r="A7925" s="65"/>
    </row>
    <row r="7926" spans="1:1" s="20" customFormat="1" x14ac:dyDescent="0.2">
      <c r="A7926" s="65"/>
    </row>
    <row r="7927" spans="1:1" s="20" customFormat="1" x14ac:dyDescent="0.2">
      <c r="A7927" s="65"/>
    </row>
    <row r="7928" spans="1:1" s="20" customFormat="1" x14ac:dyDescent="0.2">
      <c r="A7928" s="65"/>
    </row>
    <row r="7929" spans="1:1" s="20" customFormat="1" x14ac:dyDescent="0.2">
      <c r="A7929" s="65"/>
    </row>
    <row r="7930" spans="1:1" s="20" customFormat="1" x14ac:dyDescent="0.2">
      <c r="A7930" s="65"/>
    </row>
    <row r="7931" spans="1:1" s="20" customFormat="1" x14ac:dyDescent="0.2">
      <c r="A7931" s="65"/>
    </row>
    <row r="7932" spans="1:1" s="20" customFormat="1" x14ac:dyDescent="0.2">
      <c r="A7932" s="65"/>
    </row>
    <row r="7933" spans="1:1" s="20" customFormat="1" x14ac:dyDescent="0.2">
      <c r="A7933" s="65"/>
    </row>
    <row r="7934" spans="1:1" s="20" customFormat="1" x14ac:dyDescent="0.2">
      <c r="A7934" s="65"/>
    </row>
    <row r="7935" spans="1:1" s="20" customFormat="1" x14ac:dyDescent="0.2">
      <c r="A7935" s="65"/>
    </row>
    <row r="7936" spans="1:1" s="20" customFormat="1" x14ac:dyDescent="0.2">
      <c r="A7936" s="65"/>
    </row>
    <row r="7937" spans="1:1" s="20" customFormat="1" x14ac:dyDescent="0.2">
      <c r="A7937" s="65"/>
    </row>
    <row r="7938" spans="1:1" s="20" customFormat="1" x14ac:dyDescent="0.2">
      <c r="A7938" s="65"/>
    </row>
    <row r="7939" spans="1:1" s="20" customFormat="1" x14ac:dyDescent="0.2">
      <c r="A7939" s="65"/>
    </row>
    <row r="7940" spans="1:1" s="20" customFormat="1" x14ac:dyDescent="0.2">
      <c r="A7940" s="65"/>
    </row>
    <row r="7941" spans="1:1" s="20" customFormat="1" x14ac:dyDescent="0.2">
      <c r="A7941" s="65"/>
    </row>
    <row r="7942" spans="1:1" s="20" customFormat="1" x14ac:dyDescent="0.2">
      <c r="A7942" s="65"/>
    </row>
    <row r="7943" spans="1:1" s="20" customFormat="1" x14ac:dyDescent="0.2">
      <c r="A7943" s="65"/>
    </row>
    <row r="7944" spans="1:1" s="20" customFormat="1" x14ac:dyDescent="0.2">
      <c r="A7944" s="65"/>
    </row>
    <row r="7945" spans="1:1" s="20" customFormat="1" x14ac:dyDescent="0.2">
      <c r="A7945" s="65"/>
    </row>
    <row r="7946" spans="1:1" s="20" customFormat="1" x14ac:dyDescent="0.2">
      <c r="A7946" s="65"/>
    </row>
    <row r="7947" spans="1:1" s="20" customFormat="1" x14ac:dyDescent="0.2">
      <c r="A7947" s="65"/>
    </row>
    <row r="7948" spans="1:1" s="20" customFormat="1" x14ac:dyDescent="0.2">
      <c r="A7948" s="65"/>
    </row>
    <row r="7949" spans="1:1" s="20" customFormat="1" x14ac:dyDescent="0.2">
      <c r="A7949" s="65"/>
    </row>
    <row r="7950" spans="1:1" s="20" customFormat="1" x14ac:dyDescent="0.2">
      <c r="A7950" s="65"/>
    </row>
    <row r="7951" spans="1:1" s="20" customFormat="1" x14ac:dyDescent="0.2">
      <c r="A7951" s="65"/>
    </row>
    <row r="7952" spans="1:1" s="20" customFormat="1" x14ac:dyDescent="0.2">
      <c r="A7952" s="65"/>
    </row>
    <row r="7953" spans="1:1" s="20" customFormat="1" x14ac:dyDescent="0.2">
      <c r="A7953" s="65"/>
    </row>
    <row r="7954" spans="1:1" s="20" customFormat="1" x14ac:dyDescent="0.2">
      <c r="A7954" s="65"/>
    </row>
    <row r="7955" spans="1:1" s="20" customFormat="1" x14ac:dyDescent="0.2">
      <c r="A7955" s="65"/>
    </row>
    <row r="7956" spans="1:1" s="20" customFormat="1" x14ac:dyDescent="0.2">
      <c r="A7956" s="65"/>
    </row>
    <row r="7957" spans="1:1" s="20" customFormat="1" x14ac:dyDescent="0.2">
      <c r="A7957" s="65"/>
    </row>
    <row r="7958" spans="1:1" s="20" customFormat="1" x14ac:dyDescent="0.2">
      <c r="A7958" s="65"/>
    </row>
    <row r="7959" spans="1:1" s="20" customFormat="1" x14ac:dyDescent="0.2">
      <c r="A7959" s="65"/>
    </row>
    <row r="7960" spans="1:1" s="20" customFormat="1" x14ac:dyDescent="0.2">
      <c r="A7960" s="65"/>
    </row>
    <row r="7961" spans="1:1" s="20" customFormat="1" x14ac:dyDescent="0.2">
      <c r="A7961" s="65"/>
    </row>
    <row r="7962" spans="1:1" s="20" customFormat="1" x14ac:dyDescent="0.2">
      <c r="A7962" s="65"/>
    </row>
    <row r="7963" spans="1:1" s="20" customFormat="1" x14ac:dyDescent="0.2">
      <c r="A7963" s="65"/>
    </row>
    <row r="7964" spans="1:1" s="20" customFormat="1" x14ac:dyDescent="0.2">
      <c r="A7964" s="65"/>
    </row>
    <row r="7965" spans="1:1" s="20" customFormat="1" x14ac:dyDescent="0.2">
      <c r="A7965" s="65"/>
    </row>
    <row r="7966" spans="1:1" s="20" customFormat="1" x14ac:dyDescent="0.2">
      <c r="A7966" s="65"/>
    </row>
    <row r="7967" spans="1:1" s="20" customFormat="1" x14ac:dyDescent="0.2">
      <c r="A7967" s="65"/>
    </row>
    <row r="7968" spans="1:1" s="20" customFormat="1" x14ac:dyDescent="0.2">
      <c r="A7968" s="65"/>
    </row>
    <row r="7969" spans="1:1" s="20" customFormat="1" x14ac:dyDescent="0.2">
      <c r="A7969" s="65"/>
    </row>
    <row r="7970" spans="1:1" s="20" customFormat="1" x14ac:dyDescent="0.2">
      <c r="A7970" s="65"/>
    </row>
    <row r="7971" spans="1:1" s="20" customFormat="1" x14ac:dyDescent="0.2">
      <c r="A7971" s="65"/>
    </row>
    <row r="7972" spans="1:1" s="20" customFormat="1" x14ac:dyDescent="0.2">
      <c r="A7972" s="65"/>
    </row>
    <row r="7973" spans="1:1" s="20" customFormat="1" x14ac:dyDescent="0.2">
      <c r="A7973" s="65"/>
    </row>
    <row r="7974" spans="1:1" s="20" customFormat="1" x14ac:dyDescent="0.2">
      <c r="A7974" s="65"/>
    </row>
    <row r="7975" spans="1:1" s="20" customFormat="1" x14ac:dyDescent="0.2">
      <c r="A7975" s="65"/>
    </row>
    <row r="7976" spans="1:1" s="20" customFormat="1" x14ac:dyDescent="0.2">
      <c r="A7976" s="65"/>
    </row>
    <row r="7977" spans="1:1" s="20" customFormat="1" x14ac:dyDescent="0.2">
      <c r="A7977" s="65"/>
    </row>
    <row r="7978" spans="1:1" s="20" customFormat="1" x14ac:dyDescent="0.2">
      <c r="A7978" s="65"/>
    </row>
    <row r="7979" spans="1:1" s="20" customFormat="1" x14ac:dyDescent="0.2">
      <c r="A7979" s="65"/>
    </row>
    <row r="7980" spans="1:1" s="20" customFormat="1" x14ac:dyDescent="0.2">
      <c r="A7980" s="65"/>
    </row>
    <row r="7981" spans="1:1" s="20" customFormat="1" x14ac:dyDescent="0.2">
      <c r="A7981" s="65"/>
    </row>
    <row r="7982" spans="1:1" s="20" customFormat="1" x14ac:dyDescent="0.2">
      <c r="A7982" s="65"/>
    </row>
    <row r="7983" spans="1:1" s="20" customFormat="1" x14ac:dyDescent="0.2">
      <c r="A7983" s="65"/>
    </row>
    <row r="7984" spans="1:1" s="20" customFormat="1" x14ac:dyDescent="0.2">
      <c r="A7984" s="65"/>
    </row>
    <row r="7985" spans="1:1" s="20" customFormat="1" x14ac:dyDescent="0.2">
      <c r="A7985" s="65"/>
    </row>
    <row r="7986" spans="1:1" s="20" customFormat="1" x14ac:dyDescent="0.2">
      <c r="A7986" s="65"/>
    </row>
    <row r="7987" spans="1:1" s="20" customFormat="1" x14ac:dyDescent="0.2">
      <c r="A7987" s="65"/>
    </row>
    <row r="7988" spans="1:1" s="20" customFormat="1" x14ac:dyDescent="0.2">
      <c r="A7988" s="65"/>
    </row>
    <row r="7989" spans="1:1" s="20" customFormat="1" x14ac:dyDescent="0.2">
      <c r="A7989" s="65"/>
    </row>
    <row r="7990" spans="1:1" s="20" customFormat="1" x14ac:dyDescent="0.2">
      <c r="A7990" s="65"/>
    </row>
    <row r="7991" spans="1:1" s="20" customFormat="1" x14ac:dyDescent="0.2">
      <c r="A7991" s="65"/>
    </row>
    <row r="7992" spans="1:1" s="20" customFormat="1" x14ac:dyDescent="0.2">
      <c r="A7992" s="65"/>
    </row>
    <row r="7993" spans="1:1" s="20" customFormat="1" x14ac:dyDescent="0.2">
      <c r="A7993" s="65"/>
    </row>
    <row r="7994" spans="1:1" s="20" customFormat="1" x14ac:dyDescent="0.2">
      <c r="A7994" s="65"/>
    </row>
    <row r="7995" spans="1:1" s="20" customFormat="1" x14ac:dyDescent="0.2">
      <c r="A7995" s="65"/>
    </row>
    <row r="7996" spans="1:1" s="20" customFormat="1" x14ac:dyDescent="0.2">
      <c r="A7996" s="65"/>
    </row>
    <row r="7997" spans="1:1" s="20" customFormat="1" x14ac:dyDescent="0.2">
      <c r="A7997" s="65"/>
    </row>
    <row r="7998" spans="1:1" s="20" customFormat="1" x14ac:dyDescent="0.2">
      <c r="A7998" s="65"/>
    </row>
    <row r="7999" spans="1:1" s="20" customFormat="1" x14ac:dyDescent="0.2">
      <c r="A7999" s="65"/>
    </row>
    <row r="8000" spans="1:1" s="20" customFormat="1" x14ac:dyDescent="0.2">
      <c r="A8000" s="65"/>
    </row>
    <row r="8001" spans="1:1" s="20" customFormat="1" x14ac:dyDescent="0.2">
      <c r="A8001" s="65"/>
    </row>
    <row r="8002" spans="1:1" s="20" customFormat="1" x14ac:dyDescent="0.2">
      <c r="A8002" s="65"/>
    </row>
    <row r="8003" spans="1:1" s="20" customFormat="1" x14ac:dyDescent="0.2">
      <c r="A8003" s="65"/>
    </row>
    <row r="8004" spans="1:1" s="20" customFormat="1" x14ac:dyDescent="0.2">
      <c r="A8004" s="65"/>
    </row>
    <row r="8005" spans="1:1" s="20" customFormat="1" x14ac:dyDescent="0.2">
      <c r="A8005" s="65"/>
    </row>
    <row r="8006" spans="1:1" s="20" customFormat="1" x14ac:dyDescent="0.2">
      <c r="A8006" s="65"/>
    </row>
    <row r="8007" spans="1:1" s="20" customFormat="1" x14ac:dyDescent="0.2">
      <c r="A8007" s="65"/>
    </row>
    <row r="8008" spans="1:1" s="20" customFormat="1" x14ac:dyDescent="0.2">
      <c r="A8008" s="65"/>
    </row>
    <row r="8009" spans="1:1" s="20" customFormat="1" x14ac:dyDescent="0.2">
      <c r="A8009" s="65"/>
    </row>
    <row r="8010" spans="1:1" s="20" customFormat="1" x14ac:dyDescent="0.2">
      <c r="A8010" s="65"/>
    </row>
    <row r="8011" spans="1:1" s="20" customFormat="1" x14ac:dyDescent="0.2">
      <c r="A8011" s="65"/>
    </row>
    <row r="8012" spans="1:1" s="20" customFormat="1" x14ac:dyDescent="0.2">
      <c r="A8012" s="65"/>
    </row>
    <row r="8013" spans="1:1" s="20" customFormat="1" x14ac:dyDescent="0.2">
      <c r="A8013" s="65"/>
    </row>
    <row r="8014" spans="1:1" s="20" customFormat="1" x14ac:dyDescent="0.2">
      <c r="A8014" s="65"/>
    </row>
    <row r="8015" spans="1:1" s="20" customFormat="1" x14ac:dyDescent="0.2">
      <c r="A8015" s="65"/>
    </row>
    <row r="8016" spans="1:1" s="20" customFormat="1" x14ac:dyDescent="0.2">
      <c r="A8016" s="65"/>
    </row>
    <row r="8017" spans="1:1" s="20" customFormat="1" x14ac:dyDescent="0.2">
      <c r="A8017" s="65"/>
    </row>
    <row r="8018" spans="1:1" s="20" customFormat="1" x14ac:dyDescent="0.2">
      <c r="A8018" s="65"/>
    </row>
    <row r="8019" spans="1:1" s="20" customFormat="1" x14ac:dyDescent="0.2">
      <c r="A8019" s="65"/>
    </row>
    <row r="8020" spans="1:1" s="20" customFormat="1" x14ac:dyDescent="0.2">
      <c r="A8020" s="65"/>
    </row>
    <row r="8021" spans="1:1" s="20" customFormat="1" x14ac:dyDescent="0.2">
      <c r="A8021" s="65"/>
    </row>
    <row r="8022" spans="1:1" s="20" customFormat="1" x14ac:dyDescent="0.2">
      <c r="A8022" s="65"/>
    </row>
    <row r="8023" spans="1:1" s="20" customFormat="1" x14ac:dyDescent="0.2">
      <c r="A8023" s="65"/>
    </row>
    <row r="8024" spans="1:1" s="20" customFormat="1" x14ac:dyDescent="0.2">
      <c r="A8024" s="65"/>
    </row>
    <row r="8025" spans="1:1" s="20" customFormat="1" x14ac:dyDescent="0.2">
      <c r="A8025" s="65"/>
    </row>
    <row r="8026" spans="1:1" s="20" customFormat="1" x14ac:dyDescent="0.2">
      <c r="A8026" s="65"/>
    </row>
    <row r="8027" spans="1:1" s="20" customFormat="1" x14ac:dyDescent="0.2">
      <c r="A8027" s="65"/>
    </row>
    <row r="8028" spans="1:1" s="20" customFormat="1" x14ac:dyDescent="0.2">
      <c r="A8028" s="65"/>
    </row>
    <row r="8029" spans="1:1" s="20" customFormat="1" x14ac:dyDescent="0.2">
      <c r="A8029" s="65"/>
    </row>
    <row r="8030" spans="1:1" s="20" customFormat="1" x14ac:dyDescent="0.2">
      <c r="A8030" s="65"/>
    </row>
    <row r="8031" spans="1:1" s="20" customFormat="1" x14ac:dyDescent="0.2">
      <c r="A8031" s="65"/>
    </row>
    <row r="8032" spans="1:1" s="20" customFormat="1" x14ac:dyDescent="0.2">
      <c r="A8032" s="65"/>
    </row>
    <row r="8033" spans="1:1" s="20" customFormat="1" x14ac:dyDescent="0.2">
      <c r="A8033" s="65"/>
    </row>
    <row r="8034" spans="1:1" s="20" customFormat="1" x14ac:dyDescent="0.2">
      <c r="A8034" s="65"/>
    </row>
    <row r="8035" spans="1:1" s="20" customFormat="1" x14ac:dyDescent="0.2">
      <c r="A8035" s="65"/>
    </row>
    <row r="8036" spans="1:1" s="20" customFormat="1" x14ac:dyDescent="0.2">
      <c r="A8036" s="65"/>
    </row>
    <row r="8037" spans="1:1" s="20" customFormat="1" x14ac:dyDescent="0.2">
      <c r="A8037" s="65"/>
    </row>
    <row r="8038" spans="1:1" s="20" customFormat="1" x14ac:dyDescent="0.2">
      <c r="A8038" s="65"/>
    </row>
    <row r="8039" spans="1:1" s="20" customFormat="1" x14ac:dyDescent="0.2">
      <c r="A8039" s="65"/>
    </row>
    <row r="8040" spans="1:1" s="20" customFormat="1" x14ac:dyDescent="0.2">
      <c r="A8040" s="65"/>
    </row>
    <row r="8041" spans="1:1" s="20" customFormat="1" x14ac:dyDescent="0.2">
      <c r="A8041" s="65"/>
    </row>
    <row r="8042" spans="1:1" s="20" customFormat="1" x14ac:dyDescent="0.2">
      <c r="A8042" s="65"/>
    </row>
    <row r="8043" spans="1:1" s="20" customFormat="1" x14ac:dyDescent="0.2">
      <c r="A8043" s="65"/>
    </row>
    <row r="8044" spans="1:1" s="20" customFormat="1" x14ac:dyDescent="0.2">
      <c r="A8044" s="65"/>
    </row>
    <row r="8045" spans="1:1" s="20" customFormat="1" x14ac:dyDescent="0.2">
      <c r="A8045" s="65"/>
    </row>
    <row r="8046" spans="1:1" s="20" customFormat="1" x14ac:dyDescent="0.2">
      <c r="A8046" s="65"/>
    </row>
    <row r="8047" spans="1:1" s="20" customFormat="1" x14ac:dyDescent="0.2">
      <c r="A8047" s="65"/>
    </row>
    <row r="8048" spans="1:1" s="20" customFormat="1" x14ac:dyDescent="0.2">
      <c r="A8048" s="65"/>
    </row>
    <row r="8049" spans="1:1" s="20" customFormat="1" x14ac:dyDescent="0.2">
      <c r="A8049" s="65"/>
    </row>
    <row r="8050" spans="1:1" s="20" customFormat="1" x14ac:dyDescent="0.2">
      <c r="A8050" s="65"/>
    </row>
    <row r="8051" spans="1:1" s="20" customFormat="1" x14ac:dyDescent="0.2">
      <c r="A8051" s="65"/>
    </row>
    <row r="8052" spans="1:1" s="20" customFormat="1" x14ac:dyDescent="0.2">
      <c r="A8052" s="65"/>
    </row>
    <row r="8053" spans="1:1" s="20" customFormat="1" x14ac:dyDescent="0.2">
      <c r="A8053" s="65"/>
    </row>
    <row r="8054" spans="1:1" s="20" customFormat="1" x14ac:dyDescent="0.2">
      <c r="A8054" s="65"/>
    </row>
    <row r="8055" spans="1:1" s="20" customFormat="1" x14ac:dyDescent="0.2">
      <c r="A8055" s="65"/>
    </row>
    <row r="8056" spans="1:1" s="20" customFormat="1" x14ac:dyDescent="0.2">
      <c r="A8056" s="65"/>
    </row>
    <row r="8057" spans="1:1" s="20" customFormat="1" x14ac:dyDescent="0.2">
      <c r="A8057" s="65"/>
    </row>
    <row r="8058" spans="1:1" s="20" customFormat="1" x14ac:dyDescent="0.2">
      <c r="A8058" s="65"/>
    </row>
    <row r="8059" spans="1:1" s="20" customFormat="1" x14ac:dyDescent="0.2">
      <c r="A8059" s="65"/>
    </row>
    <row r="8060" spans="1:1" s="20" customFormat="1" x14ac:dyDescent="0.2">
      <c r="A8060" s="65"/>
    </row>
    <row r="8061" spans="1:1" s="20" customFormat="1" x14ac:dyDescent="0.2">
      <c r="A8061" s="65"/>
    </row>
    <row r="8062" spans="1:1" s="20" customFormat="1" x14ac:dyDescent="0.2">
      <c r="A8062" s="65"/>
    </row>
    <row r="8063" spans="1:1" s="20" customFormat="1" x14ac:dyDescent="0.2">
      <c r="A8063" s="65"/>
    </row>
    <row r="8064" spans="1:1" s="20" customFormat="1" x14ac:dyDescent="0.2">
      <c r="A8064" s="65"/>
    </row>
    <row r="8065" spans="1:1" s="20" customFormat="1" x14ac:dyDescent="0.2">
      <c r="A8065" s="65"/>
    </row>
    <row r="8066" spans="1:1" s="20" customFormat="1" x14ac:dyDescent="0.2">
      <c r="A8066" s="65"/>
    </row>
    <row r="8067" spans="1:1" s="20" customFormat="1" x14ac:dyDescent="0.2">
      <c r="A8067" s="65"/>
    </row>
    <row r="8068" spans="1:1" s="20" customFormat="1" x14ac:dyDescent="0.2">
      <c r="A8068" s="65"/>
    </row>
    <row r="8069" spans="1:1" s="20" customFormat="1" x14ac:dyDescent="0.2">
      <c r="A8069" s="65"/>
    </row>
    <row r="8070" spans="1:1" s="20" customFormat="1" x14ac:dyDescent="0.2">
      <c r="A8070" s="65"/>
    </row>
    <row r="8071" spans="1:1" s="20" customFormat="1" x14ac:dyDescent="0.2">
      <c r="A8071" s="65"/>
    </row>
    <row r="8072" spans="1:1" s="20" customFormat="1" x14ac:dyDescent="0.2">
      <c r="A8072" s="65"/>
    </row>
    <row r="8073" spans="1:1" s="20" customFormat="1" x14ac:dyDescent="0.2">
      <c r="A8073" s="65"/>
    </row>
    <row r="8074" spans="1:1" s="20" customFormat="1" x14ac:dyDescent="0.2">
      <c r="A8074" s="65"/>
    </row>
    <row r="8075" spans="1:1" s="20" customFormat="1" x14ac:dyDescent="0.2">
      <c r="A8075" s="65"/>
    </row>
    <row r="8076" spans="1:1" s="20" customFormat="1" x14ac:dyDescent="0.2">
      <c r="A8076" s="65"/>
    </row>
    <row r="8077" spans="1:1" s="20" customFormat="1" x14ac:dyDescent="0.2">
      <c r="A8077" s="65"/>
    </row>
    <row r="8078" spans="1:1" s="20" customFormat="1" x14ac:dyDescent="0.2">
      <c r="A8078" s="65"/>
    </row>
    <row r="8079" spans="1:1" s="20" customFormat="1" x14ac:dyDescent="0.2">
      <c r="A8079" s="65"/>
    </row>
    <row r="8080" spans="1:1" s="20" customFormat="1" x14ac:dyDescent="0.2">
      <c r="A8080" s="65"/>
    </row>
    <row r="8081" spans="1:1" s="20" customFormat="1" x14ac:dyDescent="0.2">
      <c r="A8081" s="65"/>
    </row>
    <row r="8082" spans="1:1" s="20" customFormat="1" x14ac:dyDescent="0.2">
      <c r="A8082" s="65"/>
    </row>
    <row r="8083" spans="1:1" s="20" customFormat="1" x14ac:dyDescent="0.2">
      <c r="A8083" s="65"/>
    </row>
    <row r="8084" spans="1:1" s="20" customFormat="1" x14ac:dyDescent="0.2">
      <c r="A8084" s="65"/>
    </row>
    <row r="8085" spans="1:1" s="20" customFormat="1" x14ac:dyDescent="0.2">
      <c r="A8085" s="65"/>
    </row>
    <row r="8086" spans="1:1" s="20" customFormat="1" x14ac:dyDescent="0.2">
      <c r="A8086" s="65"/>
    </row>
    <row r="8087" spans="1:1" s="20" customFormat="1" x14ac:dyDescent="0.2">
      <c r="A8087" s="65"/>
    </row>
    <row r="8088" spans="1:1" s="20" customFormat="1" x14ac:dyDescent="0.2">
      <c r="A8088" s="65"/>
    </row>
    <row r="8089" spans="1:1" s="20" customFormat="1" x14ac:dyDescent="0.2">
      <c r="A8089" s="65"/>
    </row>
    <row r="8090" spans="1:1" s="20" customFormat="1" x14ac:dyDescent="0.2">
      <c r="A8090" s="65"/>
    </row>
    <row r="8091" spans="1:1" s="20" customFormat="1" x14ac:dyDescent="0.2">
      <c r="A8091" s="65"/>
    </row>
    <row r="8092" spans="1:1" s="20" customFormat="1" x14ac:dyDescent="0.2">
      <c r="A8092" s="65"/>
    </row>
    <row r="8093" spans="1:1" s="20" customFormat="1" x14ac:dyDescent="0.2">
      <c r="A8093" s="65"/>
    </row>
    <row r="8094" spans="1:1" s="20" customFormat="1" x14ac:dyDescent="0.2">
      <c r="A8094" s="65"/>
    </row>
    <row r="8095" spans="1:1" s="20" customFormat="1" x14ac:dyDescent="0.2">
      <c r="A8095" s="65"/>
    </row>
    <row r="8096" spans="1:1" s="20" customFormat="1" x14ac:dyDescent="0.2">
      <c r="A8096" s="65"/>
    </row>
    <row r="8097" spans="1:1" s="20" customFormat="1" x14ac:dyDescent="0.2">
      <c r="A8097" s="65"/>
    </row>
    <row r="8098" spans="1:1" s="20" customFormat="1" x14ac:dyDescent="0.2">
      <c r="A8098" s="65"/>
    </row>
    <row r="8099" spans="1:1" s="20" customFormat="1" x14ac:dyDescent="0.2">
      <c r="A8099" s="65"/>
    </row>
    <row r="8100" spans="1:1" s="20" customFormat="1" x14ac:dyDescent="0.2">
      <c r="A8100" s="65"/>
    </row>
    <row r="8101" spans="1:1" s="20" customFormat="1" x14ac:dyDescent="0.2">
      <c r="A8101" s="65"/>
    </row>
    <row r="8102" spans="1:1" s="20" customFormat="1" x14ac:dyDescent="0.2">
      <c r="A8102" s="65"/>
    </row>
    <row r="8103" spans="1:1" s="20" customFormat="1" x14ac:dyDescent="0.2">
      <c r="A8103" s="65"/>
    </row>
    <row r="8104" spans="1:1" s="20" customFormat="1" x14ac:dyDescent="0.2">
      <c r="A8104" s="65"/>
    </row>
    <row r="8105" spans="1:1" s="20" customFormat="1" x14ac:dyDescent="0.2">
      <c r="A8105" s="65"/>
    </row>
    <row r="8106" spans="1:1" s="20" customFormat="1" x14ac:dyDescent="0.2">
      <c r="A8106" s="65"/>
    </row>
    <row r="8107" spans="1:1" s="20" customFormat="1" x14ac:dyDescent="0.2">
      <c r="A8107" s="65"/>
    </row>
    <row r="8108" spans="1:1" s="20" customFormat="1" x14ac:dyDescent="0.2">
      <c r="A8108" s="65"/>
    </row>
    <row r="8109" spans="1:1" s="20" customFormat="1" x14ac:dyDescent="0.2">
      <c r="A8109" s="65"/>
    </row>
    <row r="8110" spans="1:1" s="20" customFormat="1" x14ac:dyDescent="0.2">
      <c r="A8110" s="65"/>
    </row>
    <row r="8111" spans="1:1" s="20" customFormat="1" x14ac:dyDescent="0.2">
      <c r="A8111" s="65"/>
    </row>
    <row r="8112" spans="1:1" s="20" customFormat="1" x14ac:dyDescent="0.2">
      <c r="A8112" s="65"/>
    </row>
    <row r="8113" spans="1:1" s="20" customFormat="1" x14ac:dyDescent="0.2">
      <c r="A8113" s="65"/>
    </row>
    <row r="8114" spans="1:1" s="20" customFormat="1" x14ac:dyDescent="0.2">
      <c r="A8114" s="65"/>
    </row>
    <row r="8115" spans="1:1" s="20" customFormat="1" x14ac:dyDescent="0.2">
      <c r="A8115" s="65"/>
    </row>
    <row r="8116" spans="1:1" s="20" customFormat="1" x14ac:dyDescent="0.2">
      <c r="A8116" s="65"/>
    </row>
    <row r="8117" spans="1:1" s="20" customFormat="1" x14ac:dyDescent="0.2">
      <c r="A8117" s="65"/>
    </row>
    <row r="8118" spans="1:1" s="20" customFormat="1" x14ac:dyDescent="0.2">
      <c r="A8118" s="65"/>
    </row>
    <row r="8119" spans="1:1" s="20" customFormat="1" x14ac:dyDescent="0.2">
      <c r="A8119" s="65"/>
    </row>
    <row r="8120" spans="1:1" s="20" customFormat="1" x14ac:dyDescent="0.2">
      <c r="A8120" s="65"/>
    </row>
    <row r="8121" spans="1:1" s="20" customFormat="1" x14ac:dyDescent="0.2">
      <c r="A8121" s="65"/>
    </row>
    <row r="8122" spans="1:1" s="20" customFormat="1" x14ac:dyDescent="0.2">
      <c r="A8122" s="65"/>
    </row>
    <row r="8123" spans="1:1" s="20" customFormat="1" x14ac:dyDescent="0.2">
      <c r="A8123" s="65"/>
    </row>
    <row r="8124" spans="1:1" s="20" customFormat="1" x14ac:dyDescent="0.2">
      <c r="A8124" s="65"/>
    </row>
    <row r="8125" spans="1:1" s="20" customFormat="1" x14ac:dyDescent="0.2">
      <c r="A8125" s="65"/>
    </row>
    <row r="8126" spans="1:1" s="20" customFormat="1" x14ac:dyDescent="0.2">
      <c r="A8126" s="65"/>
    </row>
    <row r="8127" spans="1:1" s="20" customFormat="1" x14ac:dyDescent="0.2">
      <c r="A8127" s="65"/>
    </row>
    <row r="8128" spans="1:1" s="20" customFormat="1" x14ac:dyDescent="0.2">
      <c r="A8128" s="65"/>
    </row>
    <row r="8129" spans="1:1" s="20" customFormat="1" x14ac:dyDescent="0.2">
      <c r="A8129" s="65"/>
    </row>
    <row r="8130" spans="1:1" s="20" customFormat="1" x14ac:dyDescent="0.2">
      <c r="A8130" s="65"/>
    </row>
    <row r="8131" spans="1:1" s="20" customFormat="1" x14ac:dyDescent="0.2">
      <c r="A8131" s="65"/>
    </row>
    <row r="8132" spans="1:1" s="20" customFormat="1" x14ac:dyDescent="0.2">
      <c r="A8132" s="65"/>
    </row>
    <row r="8133" spans="1:1" s="20" customFormat="1" x14ac:dyDescent="0.2">
      <c r="A8133" s="65"/>
    </row>
    <row r="8134" spans="1:1" s="20" customFormat="1" x14ac:dyDescent="0.2">
      <c r="A8134" s="65"/>
    </row>
    <row r="8135" spans="1:1" s="20" customFormat="1" x14ac:dyDescent="0.2">
      <c r="A8135" s="65"/>
    </row>
    <row r="8136" spans="1:1" s="20" customFormat="1" x14ac:dyDescent="0.2">
      <c r="A8136" s="65"/>
    </row>
    <row r="8137" spans="1:1" s="20" customFormat="1" x14ac:dyDescent="0.2">
      <c r="A8137" s="65"/>
    </row>
    <row r="8138" spans="1:1" s="20" customFormat="1" x14ac:dyDescent="0.2">
      <c r="A8138" s="65"/>
    </row>
    <row r="8139" spans="1:1" s="20" customFormat="1" x14ac:dyDescent="0.2">
      <c r="A8139" s="65"/>
    </row>
    <row r="8140" spans="1:1" s="20" customFormat="1" x14ac:dyDescent="0.2">
      <c r="A8140" s="65"/>
    </row>
    <row r="8141" spans="1:1" s="20" customFormat="1" x14ac:dyDescent="0.2">
      <c r="A8141" s="65"/>
    </row>
    <row r="8142" spans="1:1" s="20" customFormat="1" x14ac:dyDescent="0.2">
      <c r="A8142" s="65"/>
    </row>
    <row r="8143" spans="1:1" s="20" customFormat="1" x14ac:dyDescent="0.2">
      <c r="A8143" s="65"/>
    </row>
    <row r="8144" spans="1:1" s="20" customFormat="1" x14ac:dyDescent="0.2">
      <c r="A8144" s="65"/>
    </row>
    <row r="8145" spans="1:1" s="20" customFormat="1" x14ac:dyDescent="0.2">
      <c r="A8145" s="65"/>
    </row>
    <row r="8146" spans="1:1" s="20" customFormat="1" x14ac:dyDescent="0.2">
      <c r="A8146" s="65"/>
    </row>
    <row r="8147" spans="1:1" s="20" customFormat="1" x14ac:dyDescent="0.2">
      <c r="A8147" s="65"/>
    </row>
    <row r="8148" spans="1:1" s="20" customFormat="1" x14ac:dyDescent="0.2">
      <c r="A8148" s="65"/>
    </row>
    <row r="8149" spans="1:1" s="20" customFormat="1" x14ac:dyDescent="0.2">
      <c r="A8149" s="65"/>
    </row>
    <row r="8150" spans="1:1" s="20" customFormat="1" x14ac:dyDescent="0.2">
      <c r="A8150" s="65"/>
    </row>
    <row r="8151" spans="1:1" s="20" customFormat="1" x14ac:dyDescent="0.2">
      <c r="A8151" s="65"/>
    </row>
    <row r="8152" spans="1:1" s="20" customFormat="1" x14ac:dyDescent="0.2">
      <c r="A8152" s="65"/>
    </row>
    <row r="8153" spans="1:1" s="20" customFormat="1" x14ac:dyDescent="0.2">
      <c r="A8153" s="65"/>
    </row>
    <row r="8154" spans="1:1" s="20" customFormat="1" x14ac:dyDescent="0.2">
      <c r="A8154" s="65"/>
    </row>
    <row r="8155" spans="1:1" s="20" customFormat="1" x14ac:dyDescent="0.2">
      <c r="A8155" s="65"/>
    </row>
    <row r="8156" spans="1:1" s="20" customFormat="1" x14ac:dyDescent="0.2">
      <c r="A8156" s="65"/>
    </row>
    <row r="8157" spans="1:1" s="20" customFormat="1" x14ac:dyDescent="0.2">
      <c r="A8157" s="65"/>
    </row>
    <row r="8158" spans="1:1" s="20" customFormat="1" x14ac:dyDescent="0.2">
      <c r="A8158" s="65"/>
    </row>
    <row r="8159" spans="1:1" s="20" customFormat="1" x14ac:dyDescent="0.2">
      <c r="A8159" s="65"/>
    </row>
    <row r="8160" spans="1:1" s="20" customFormat="1" x14ac:dyDescent="0.2">
      <c r="A8160" s="65"/>
    </row>
    <row r="8161" spans="1:1" s="20" customFormat="1" x14ac:dyDescent="0.2">
      <c r="A8161" s="65"/>
    </row>
    <row r="8162" spans="1:1" s="20" customFormat="1" x14ac:dyDescent="0.2">
      <c r="A8162" s="65"/>
    </row>
    <row r="8163" spans="1:1" s="20" customFormat="1" x14ac:dyDescent="0.2">
      <c r="A8163" s="65"/>
    </row>
    <row r="8164" spans="1:1" s="20" customFormat="1" x14ac:dyDescent="0.2">
      <c r="A8164" s="65"/>
    </row>
    <row r="8165" spans="1:1" s="20" customFormat="1" x14ac:dyDescent="0.2">
      <c r="A8165" s="65"/>
    </row>
    <row r="8166" spans="1:1" s="20" customFormat="1" x14ac:dyDescent="0.2">
      <c r="A8166" s="65"/>
    </row>
    <row r="8167" spans="1:1" s="20" customFormat="1" x14ac:dyDescent="0.2">
      <c r="A8167" s="65"/>
    </row>
    <row r="8168" spans="1:1" s="20" customFormat="1" x14ac:dyDescent="0.2">
      <c r="A8168" s="65"/>
    </row>
    <row r="8169" spans="1:1" s="20" customFormat="1" x14ac:dyDescent="0.2">
      <c r="A8169" s="65"/>
    </row>
    <row r="8170" spans="1:1" s="20" customFormat="1" x14ac:dyDescent="0.2">
      <c r="A8170" s="65"/>
    </row>
    <row r="8171" spans="1:1" s="20" customFormat="1" x14ac:dyDescent="0.2">
      <c r="A8171" s="65"/>
    </row>
    <row r="8172" spans="1:1" s="20" customFormat="1" x14ac:dyDescent="0.2">
      <c r="A8172" s="65"/>
    </row>
    <row r="8173" spans="1:1" s="20" customFormat="1" x14ac:dyDescent="0.2">
      <c r="A8173" s="65"/>
    </row>
    <row r="8174" spans="1:1" s="20" customFormat="1" x14ac:dyDescent="0.2">
      <c r="A8174" s="65"/>
    </row>
    <row r="8175" spans="1:1" s="20" customFormat="1" x14ac:dyDescent="0.2">
      <c r="A8175" s="65"/>
    </row>
    <row r="8176" spans="1:1" s="20" customFormat="1" x14ac:dyDescent="0.2">
      <c r="A8176" s="65"/>
    </row>
    <row r="8177" spans="1:1" s="20" customFormat="1" x14ac:dyDescent="0.2">
      <c r="A8177" s="65"/>
    </row>
    <row r="8178" spans="1:1" s="20" customFormat="1" x14ac:dyDescent="0.2">
      <c r="A8178" s="65"/>
    </row>
    <row r="8179" spans="1:1" s="20" customFormat="1" x14ac:dyDescent="0.2">
      <c r="A8179" s="65"/>
    </row>
    <row r="8180" spans="1:1" s="20" customFormat="1" x14ac:dyDescent="0.2">
      <c r="A8180" s="65"/>
    </row>
    <row r="8181" spans="1:1" s="20" customFormat="1" x14ac:dyDescent="0.2">
      <c r="A8181" s="65"/>
    </row>
    <row r="8182" spans="1:1" s="20" customFormat="1" x14ac:dyDescent="0.2">
      <c r="A8182" s="65"/>
    </row>
    <row r="8183" spans="1:1" s="20" customFormat="1" x14ac:dyDescent="0.2">
      <c r="A8183" s="65"/>
    </row>
    <row r="8184" spans="1:1" s="20" customFormat="1" x14ac:dyDescent="0.2">
      <c r="A8184" s="65"/>
    </row>
    <row r="8185" spans="1:1" s="20" customFormat="1" x14ac:dyDescent="0.2">
      <c r="A8185" s="65"/>
    </row>
    <row r="8186" spans="1:1" s="20" customFormat="1" x14ac:dyDescent="0.2">
      <c r="A8186" s="65"/>
    </row>
    <row r="8187" spans="1:1" s="20" customFormat="1" x14ac:dyDescent="0.2">
      <c r="A8187" s="65"/>
    </row>
    <row r="8188" spans="1:1" s="20" customFormat="1" x14ac:dyDescent="0.2">
      <c r="A8188" s="65"/>
    </row>
    <row r="8189" spans="1:1" s="20" customFormat="1" x14ac:dyDescent="0.2">
      <c r="A8189" s="65"/>
    </row>
    <row r="8190" spans="1:1" s="20" customFormat="1" x14ac:dyDescent="0.2">
      <c r="A8190" s="65"/>
    </row>
    <row r="8191" spans="1:1" s="20" customFormat="1" x14ac:dyDescent="0.2">
      <c r="A8191" s="65"/>
    </row>
    <row r="8192" spans="1:1" s="20" customFormat="1" x14ac:dyDescent="0.2">
      <c r="A8192" s="65"/>
    </row>
    <row r="8193" spans="1:1" s="20" customFormat="1" x14ac:dyDescent="0.2">
      <c r="A8193" s="65"/>
    </row>
    <row r="8194" spans="1:1" s="20" customFormat="1" x14ac:dyDescent="0.2">
      <c r="A8194" s="65"/>
    </row>
    <row r="8195" spans="1:1" s="20" customFormat="1" x14ac:dyDescent="0.2">
      <c r="A8195" s="65"/>
    </row>
    <row r="8196" spans="1:1" s="20" customFormat="1" x14ac:dyDescent="0.2">
      <c r="A8196" s="65"/>
    </row>
    <row r="8197" spans="1:1" s="20" customFormat="1" x14ac:dyDescent="0.2">
      <c r="A8197" s="65"/>
    </row>
    <row r="8198" spans="1:1" s="20" customFormat="1" x14ac:dyDescent="0.2">
      <c r="A8198" s="65"/>
    </row>
    <row r="8199" spans="1:1" s="20" customFormat="1" x14ac:dyDescent="0.2">
      <c r="A8199" s="65"/>
    </row>
    <row r="8200" spans="1:1" s="20" customFormat="1" x14ac:dyDescent="0.2">
      <c r="A8200" s="65"/>
    </row>
    <row r="8201" spans="1:1" s="20" customFormat="1" x14ac:dyDescent="0.2">
      <c r="A8201" s="65"/>
    </row>
    <row r="8202" spans="1:1" s="20" customFormat="1" x14ac:dyDescent="0.2">
      <c r="A8202" s="65"/>
    </row>
    <row r="8203" spans="1:1" s="20" customFormat="1" x14ac:dyDescent="0.2">
      <c r="A8203" s="65"/>
    </row>
    <row r="8204" spans="1:1" s="20" customFormat="1" x14ac:dyDescent="0.2">
      <c r="A8204" s="65"/>
    </row>
    <row r="8205" spans="1:1" s="20" customFormat="1" x14ac:dyDescent="0.2">
      <c r="A8205" s="65"/>
    </row>
    <row r="8206" spans="1:1" s="20" customFormat="1" x14ac:dyDescent="0.2">
      <c r="A8206" s="65"/>
    </row>
    <row r="8207" spans="1:1" s="20" customFormat="1" x14ac:dyDescent="0.2">
      <c r="A8207" s="65"/>
    </row>
    <row r="8208" spans="1:1" s="20" customFormat="1" x14ac:dyDescent="0.2">
      <c r="A8208" s="65"/>
    </row>
    <row r="8209" spans="1:1" s="20" customFormat="1" x14ac:dyDescent="0.2">
      <c r="A8209" s="65"/>
    </row>
    <row r="8210" spans="1:1" s="20" customFormat="1" x14ac:dyDescent="0.2">
      <c r="A8210" s="65"/>
    </row>
    <row r="8211" spans="1:1" s="20" customFormat="1" x14ac:dyDescent="0.2">
      <c r="A8211" s="65"/>
    </row>
    <row r="8212" spans="1:1" s="20" customFormat="1" x14ac:dyDescent="0.2">
      <c r="A8212" s="65"/>
    </row>
    <row r="8213" spans="1:1" s="20" customFormat="1" x14ac:dyDescent="0.2">
      <c r="A8213" s="65"/>
    </row>
    <row r="8214" spans="1:1" s="20" customFormat="1" x14ac:dyDescent="0.2">
      <c r="A8214" s="65"/>
    </row>
    <row r="8215" spans="1:1" s="20" customFormat="1" x14ac:dyDescent="0.2">
      <c r="A8215" s="65"/>
    </row>
    <row r="8216" spans="1:1" s="20" customFormat="1" x14ac:dyDescent="0.2">
      <c r="A8216" s="65"/>
    </row>
    <row r="8217" spans="1:1" s="20" customFormat="1" x14ac:dyDescent="0.2">
      <c r="A8217" s="65"/>
    </row>
    <row r="8218" spans="1:1" s="20" customFormat="1" x14ac:dyDescent="0.2">
      <c r="A8218" s="65"/>
    </row>
    <row r="8219" spans="1:1" s="20" customFormat="1" x14ac:dyDescent="0.2">
      <c r="A8219" s="65"/>
    </row>
    <row r="8220" spans="1:1" s="20" customFormat="1" x14ac:dyDescent="0.2">
      <c r="A8220" s="65"/>
    </row>
    <row r="8221" spans="1:1" s="20" customFormat="1" x14ac:dyDescent="0.2">
      <c r="A8221" s="65"/>
    </row>
    <row r="8222" spans="1:1" s="20" customFormat="1" x14ac:dyDescent="0.2">
      <c r="A8222" s="65"/>
    </row>
    <row r="8223" spans="1:1" s="20" customFormat="1" x14ac:dyDescent="0.2">
      <c r="A8223" s="65"/>
    </row>
    <row r="8224" spans="1:1" s="20" customFormat="1" x14ac:dyDescent="0.2">
      <c r="A8224" s="65"/>
    </row>
    <row r="8225" spans="1:1" s="20" customFormat="1" x14ac:dyDescent="0.2">
      <c r="A8225" s="65"/>
    </row>
    <row r="8226" spans="1:1" s="20" customFormat="1" x14ac:dyDescent="0.2">
      <c r="A8226" s="65"/>
    </row>
    <row r="8227" spans="1:1" s="20" customFormat="1" x14ac:dyDescent="0.2">
      <c r="A8227" s="65"/>
    </row>
    <row r="8228" spans="1:1" s="20" customFormat="1" x14ac:dyDescent="0.2">
      <c r="A8228" s="65"/>
    </row>
    <row r="8229" spans="1:1" s="20" customFormat="1" x14ac:dyDescent="0.2">
      <c r="A8229" s="65"/>
    </row>
    <row r="8230" spans="1:1" s="20" customFormat="1" x14ac:dyDescent="0.2">
      <c r="A8230" s="65"/>
    </row>
    <row r="8231" spans="1:1" s="20" customFormat="1" x14ac:dyDescent="0.2">
      <c r="A8231" s="65"/>
    </row>
    <row r="8232" spans="1:1" s="20" customFormat="1" x14ac:dyDescent="0.2">
      <c r="A8232" s="65"/>
    </row>
    <row r="8233" spans="1:1" s="20" customFormat="1" x14ac:dyDescent="0.2">
      <c r="A8233" s="65"/>
    </row>
    <row r="8234" spans="1:1" s="20" customFormat="1" x14ac:dyDescent="0.2">
      <c r="A8234" s="65"/>
    </row>
    <row r="8235" spans="1:1" s="20" customFormat="1" x14ac:dyDescent="0.2">
      <c r="A8235" s="65"/>
    </row>
    <row r="8236" spans="1:1" s="20" customFormat="1" x14ac:dyDescent="0.2">
      <c r="A8236" s="65"/>
    </row>
    <row r="8237" spans="1:1" s="20" customFormat="1" x14ac:dyDescent="0.2">
      <c r="A8237" s="65"/>
    </row>
    <row r="8238" spans="1:1" s="20" customFormat="1" x14ac:dyDescent="0.2">
      <c r="A8238" s="65"/>
    </row>
    <row r="8239" spans="1:1" s="20" customFormat="1" x14ac:dyDescent="0.2">
      <c r="A8239" s="65"/>
    </row>
    <row r="8240" spans="1:1" s="20" customFormat="1" x14ac:dyDescent="0.2">
      <c r="A8240" s="65"/>
    </row>
    <row r="8241" spans="1:1" s="20" customFormat="1" x14ac:dyDescent="0.2">
      <c r="A8241" s="65"/>
    </row>
    <row r="8242" spans="1:1" s="20" customFormat="1" x14ac:dyDescent="0.2">
      <c r="A8242" s="65"/>
    </row>
    <row r="8243" spans="1:1" s="20" customFormat="1" x14ac:dyDescent="0.2">
      <c r="A8243" s="65"/>
    </row>
    <row r="8244" spans="1:1" s="20" customFormat="1" x14ac:dyDescent="0.2">
      <c r="A8244" s="65"/>
    </row>
    <row r="8245" spans="1:1" s="20" customFormat="1" x14ac:dyDescent="0.2">
      <c r="A8245" s="65"/>
    </row>
    <row r="8246" spans="1:1" s="20" customFormat="1" x14ac:dyDescent="0.2">
      <c r="A8246" s="65"/>
    </row>
    <row r="8247" spans="1:1" s="20" customFormat="1" x14ac:dyDescent="0.2">
      <c r="A8247" s="65"/>
    </row>
    <row r="8248" spans="1:1" s="20" customFormat="1" x14ac:dyDescent="0.2">
      <c r="A8248" s="65"/>
    </row>
    <row r="8249" spans="1:1" s="20" customFormat="1" x14ac:dyDescent="0.2">
      <c r="A8249" s="65"/>
    </row>
    <row r="8250" spans="1:1" s="20" customFormat="1" x14ac:dyDescent="0.2">
      <c r="A8250" s="65"/>
    </row>
    <row r="8251" spans="1:1" s="20" customFormat="1" x14ac:dyDescent="0.2">
      <c r="A8251" s="65"/>
    </row>
    <row r="8252" spans="1:1" s="20" customFormat="1" x14ac:dyDescent="0.2">
      <c r="A8252" s="65"/>
    </row>
    <row r="8253" spans="1:1" s="20" customFormat="1" x14ac:dyDescent="0.2">
      <c r="A8253" s="65"/>
    </row>
    <row r="8254" spans="1:1" s="20" customFormat="1" x14ac:dyDescent="0.2">
      <c r="A8254" s="65"/>
    </row>
    <row r="8255" spans="1:1" s="20" customFormat="1" x14ac:dyDescent="0.2">
      <c r="A8255" s="65"/>
    </row>
    <row r="8256" spans="1:1" s="20" customFormat="1" x14ac:dyDescent="0.2">
      <c r="A8256" s="65"/>
    </row>
    <row r="8257" spans="1:1" s="20" customFormat="1" x14ac:dyDescent="0.2">
      <c r="A8257" s="65"/>
    </row>
    <row r="8258" spans="1:1" s="20" customFormat="1" x14ac:dyDescent="0.2">
      <c r="A8258" s="65"/>
    </row>
    <row r="8259" spans="1:1" s="20" customFormat="1" x14ac:dyDescent="0.2">
      <c r="A8259" s="65"/>
    </row>
    <row r="8260" spans="1:1" s="20" customFormat="1" x14ac:dyDescent="0.2">
      <c r="A8260" s="65"/>
    </row>
    <row r="8261" spans="1:1" s="20" customFormat="1" x14ac:dyDescent="0.2">
      <c r="A8261" s="65"/>
    </row>
    <row r="8262" spans="1:1" s="20" customFormat="1" x14ac:dyDescent="0.2">
      <c r="A8262" s="65"/>
    </row>
    <row r="8263" spans="1:1" s="20" customFormat="1" x14ac:dyDescent="0.2">
      <c r="A8263" s="65"/>
    </row>
    <row r="8264" spans="1:1" s="20" customFormat="1" x14ac:dyDescent="0.2">
      <c r="A8264" s="65"/>
    </row>
    <row r="8265" spans="1:1" s="20" customFormat="1" x14ac:dyDescent="0.2">
      <c r="A8265" s="65"/>
    </row>
    <row r="8266" spans="1:1" s="20" customFormat="1" x14ac:dyDescent="0.2">
      <c r="A8266" s="65"/>
    </row>
    <row r="8267" spans="1:1" s="20" customFormat="1" x14ac:dyDescent="0.2">
      <c r="A8267" s="65"/>
    </row>
    <row r="8268" spans="1:1" s="20" customFormat="1" x14ac:dyDescent="0.2">
      <c r="A8268" s="65"/>
    </row>
    <row r="8269" spans="1:1" s="20" customFormat="1" x14ac:dyDescent="0.2">
      <c r="A8269" s="65"/>
    </row>
    <row r="8270" spans="1:1" s="20" customFormat="1" x14ac:dyDescent="0.2">
      <c r="A8270" s="65"/>
    </row>
    <row r="8271" spans="1:1" s="20" customFormat="1" x14ac:dyDescent="0.2">
      <c r="A8271" s="65"/>
    </row>
    <row r="8272" spans="1:1" s="20" customFormat="1" x14ac:dyDescent="0.2">
      <c r="A8272" s="65"/>
    </row>
    <row r="8273" spans="1:1" s="20" customFormat="1" x14ac:dyDescent="0.2">
      <c r="A8273" s="65"/>
    </row>
    <row r="8274" spans="1:1" s="20" customFormat="1" x14ac:dyDescent="0.2">
      <c r="A8274" s="65"/>
    </row>
    <row r="8275" spans="1:1" s="20" customFormat="1" x14ac:dyDescent="0.2">
      <c r="A8275" s="65"/>
    </row>
    <row r="8276" spans="1:1" s="20" customFormat="1" x14ac:dyDescent="0.2">
      <c r="A8276" s="65"/>
    </row>
    <row r="8277" spans="1:1" s="20" customFormat="1" x14ac:dyDescent="0.2">
      <c r="A8277" s="65"/>
    </row>
    <row r="8278" spans="1:1" s="20" customFormat="1" x14ac:dyDescent="0.2">
      <c r="A8278" s="65"/>
    </row>
    <row r="8279" spans="1:1" s="20" customFormat="1" x14ac:dyDescent="0.2">
      <c r="A8279" s="65"/>
    </row>
    <row r="8280" spans="1:1" s="20" customFormat="1" x14ac:dyDescent="0.2">
      <c r="A8280" s="65"/>
    </row>
    <row r="8281" spans="1:1" s="20" customFormat="1" x14ac:dyDescent="0.2">
      <c r="A8281" s="65"/>
    </row>
    <row r="8282" spans="1:1" s="20" customFormat="1" x14ac:dyDescent="0.2">
      <c r="A8282" s="65"/>
    </row>
    <row r="8283" spans="1:1" s="20" customFormat="1" x14ac:dyDescent="0.2">
      <c r="A8283" s="65"/>
    </row>
    <row r="8284" spans="1:1" s="20" customFormat="1" x14ac:dyDescent="0.2">
      <c r="A8284" s="65"/>
    </row>
    <row r="8285" spans="1:1" s="20" customFormat="1" x14ac:dyDescent="0.2">
      <c r="A8285" s="65"/>
    </row>
    <row r="8286" spans="1:1" s="20" customFormat="1" x14ac:dyDescent="0.2">
      <c r="A8286" s="65"/>
    </row>
    <row r="8287" spans="1:1" s="20" customFormat="1" x14ac:dyDescent="0.2">
      <c r="A8287" s="65"/>
    </row>
    <row r="8288" spans="1:1" s="20" customFormat="1" x14ac:dyDescent="0.2">
      <c r="A8288" s="65"/>
    </row>
    <row r="8289" spans="1:1" s="20" customFormat="1" x14ac:dyDescent="0.2">
      <c r="A8289" s="65"/>
    </row>
    <row r="8290" spans="1:1" s="20" customFormat="1" x14ac:dyDescent="0.2">
      <c r="A8290" s="65"/>
    </row>
    <row r="8291" spans="1:1" s="20" customFormat="1" x14ac:dyDescent="0.2">
      <c r="A8291" s="65"/>
    </row>
    <row r="8292" spans="1:1" s="20" customFormat="1" x14ac:dyDescent="0.2">
      <c r="A8292" s="65"/>
    </row>
    <row r="8293" spans="1:1" s="20" customFormat="1" x14ac:dyDescent="0.2">
      <c r="A8293" s="65"/>
    </row>
    <row r="8294" spans="1:1" s="20" customFormat="1" x14ac:dyDescent="0.2">
      <c r="A8294" s="65"/>
    </row>
    <row r="8295" spans="1:1" s="20" customFormat="1" x14ac:dyDescent="0.2">
      <c r="A8295" s="65"/>
    </row>
    <row r="8296" spans="1:1" s="20" customFormat="1" x14ac:dyDescent="0.2">
      <c r="A8296" s="65"/>
    </row>
    <row r="8297" spans="1:1" s="20" customFormat="1" x14ac:dyDescent="0.2">
      <c r="A8297" s="65"/>
    </row>
    <row r="8298" spans="1:1" s="20" customFormat="1" x14ac:dyDescent="0.2">
      <c r="A8298" s="65"/>
    </row>
    <row r="8299" spans="1:1" s="20" customFormat="1" x14ac:dyDescent="0.2">
      <c r="A8299" s="65"/>
    </row>
    <row r="8300" spans="1:1" s="20" customFormat="1" x14ac:dyDescent="0.2">
      <c r="A8300" s="65"/>
    </row>
    <row r="8301" spans="1:1" s="20" customFormat="1" x14ac:dyDescent="0.2">
      <c r="A8301" s="65"/>
    </row>
    <row r="8302" spans="1:1" s="20" customFormat="1" x14ac:dyDescent="0.2">
      <c r="A8302" s="65"/>
    </row>
    <row r="8303" spans="1:1" s="20" customFormat="1" x14ac:dyDescent="0.2">
      <c r="A8303" s="65"/>
    </row>
    <row r="8304" spans="1:1" s="20" customFormat="1" x14ac:dyDescent="0.2">
      <c r="A8304" s="65"/>
    </row>
    <row r="8305" spans="1:1" s="20" customFormat="1" x14ac:dyDescent="0.2">
      <c r="A8305" s="65"/>
    </row>
    <row r="8306" spans="1:1" s="20" customFormat="1" x14ac:dyDescent="0.2">
      <c r="A8306" s="65"/>
    </row>
    <row r="8307" spans="1:1" s="20" customFormat="1" x14ac:dyDescent="0.2">
      <c r="A8307" s="65"/>
    </row>
    <row r="8308" spans="1:1" s="20" customFormat="1" x14ac:dyDescent="0.2">
      <c r="A8308" s="65"/>
    </row>
    <row r="8309" spans="1:1" s="20" customFormat="1" x14ac:dyDescent="0.2">
      <c r="A8309" s="65"/>
    </row>
    <row r="8310" spans="1:1" s="20" customFormat="1" x14ac:dyDescent="0.2">
      <c r="A8310" s="65"/>
    </row>
    <row r="8311" spans="1:1" s="20" customFormat="1" x14ac:dyDescent="0.2">
      <c r="A8311" s="65"/>
    </row>
    <row r="8312" spans="1:1" s="20" customFormat="1" x14ac:dyDescent="0.2">
      <c r="A8312" s="65"/>
    </row>
    <row r="8313" spans="1:1" s="20" customFormat="1" x14ac:dyDescent="0.2">
      <c r="A8313" s="65"/>
    </row>
    <row r="8314" spans="1:1" s="20" customFormat="1" x14ac:dyDescent="0.2">
      <c r="A8314" s="65"/>
    </row>
    <row r="8315" spans="1:1" s="20" customFormat="1" x14ac:dyDescent="0.2">
      <c r="A8315" s="65"/>
    </row>
    <row r="8316" spans="1:1" s="20" customFormat="1" x14ac:dyDescent="0.2">
      <c r="A8316" s="65"/>
    </row>
    <row r="8317" spans="1:1" s="20" customFormat="1" x14ac:dyDescent="0.2">
      <c r="A8317" s="65"/>
    </row>
    <row r="8318" spans="1:1" s="20" customFormat="1" x14ac:dyDescent="0.2">
      <c r="A8318" s="65"/>
    </row>
    <row r="8319" spans="1:1" s="20" customFormat="1" x14ac:dyDescent="0.2">
      <c r="A8319" s="65"/>
    </row>
    <row r="8320" spans="1:1" s="20" customFormat="1" x14ac:dyDescent="0.2">
      <c r="A8320" s="65"/>
    </row>
    <row r="8321" spans="1:1" s="20" customFormat="1" x14ac:dyDescent="0.2">
      <c r="A8321" s="65"/>
    </row>
    <row r="8322" spans="1:1" s="20" customFormat="1" x14ac:dyDescent="0.2">
      <c r="A8322" s="65"/>
    </row>
    <row r="8323" spans="1:1" s="20" customFormat="1" x14ac:dyDescent="0.2">
      <c r="A8323" s="65"/>
    </row>
    <row r="8324" spans="1:1" s="20" customFormat="1" x14ac:dyDescent="0.2">
      <c r="A8324" s="65"/>
    </row>
    <row r="8325" spans="1:1" s="20" customFormat="1" x14ac:dyDescent="0.2">
      <c r="A8325" s="65"/>
    </row>
    <row r="8326" spans="1:1" s="20" customFormat="1" x14ac:dyDescent="0.2">
      <c r="A8326" s="65"/>
    </row>
    <row r="8327" spans="1:1" s="20" customFormat="1" x14ac:dyDescent="0.2">
      <c r="A8327" s="65"/>
    </row>
    <row r="8328" spans="1:1" s="20" customFormat="1" x14ac:dyDescent="0.2">
      <c r="A8328" s="65"/>
    </row>
    <row r="8329" spans="1:1" s="20" customFormat="1" x14ac:dyDescent="0.2">
      <c r="A8329" s="65"/>
    </row>
    <row r="8330" spans="1:1" s="20" customFormat="1" x14ac:dyDescent="0.2">
      <c r="A8330" s="65"/>
    </row>
    <row r="8331" spans="1:1" s="20" customFormat="1" x14ac:dyDescent="0.2">
      <c r="A8331" s="65"/>
    </row>
    <row r="8332" spans="1:1" s="20" customFormat="1" x14ac:dyDescent="0.2">
      <c r="A8332" s="65"/>
    </row>
    <row r="8333" spans="1:1" s="20" customFormat="1" x14ac:dyDescent="0.2">
      <c r="A8333" s="65"/>
    </row>
    <row r="8334" spans="1:1" s="20" customFormat="1" x14ac:dyDescent="0.2">
      <c r="A8334" s="65"/>
    </row>
    <row r="8335" spans="1:1" s="20" customFormat="1" x14ac:dyDescent="0.2">
      <c r="A8335" s="65"/>
    </row>
    <row r="8336" spans="1:1" s="20" customFormat="1" x14ac:dyDescent="0.2">
      <c r="A8336" s="65"/>
    </row>
    <row r="8337" spans="1:1" s="20" customFormat="1" x14ac:dyDescent="0.2">
      <c r="A8337" s="65"/>
    </row>
    <row r="8338" spans="1:1" s="20" customFormat="1" x14ac:dyDescent="0.2">
      <c r="A8338" s="65"/>
    </row>
    <row r="8339" spans="1:1" s="20" customFormat="1" x14ac:dyDescent="0.2">
      <c r="A8339" s="65"/>
    </row>
    <row r="8340" spans="1:1" s="20" customFormat="1" x14ac:dyDescent="0.2">
      <c r="A8340" s="65"/>
    </row>
    <row r="8341" spans="1:1" s="20" customFormat="1" x14ac:dyDescent="0.2">
      <c r="A8341" s="65"/>
    </row>
    <row r="8342" spans="1:1" s="20" customFormat="1" x14ac:dyDescent="0.2">
      <c r="A8342" s="65"/>
    </row>
    <row r="8343" spans="1:1" s="20" customFormat="1" x14ac:dyDescent="0.2">
      <c r="A8343" s="65"/>
    </row>
    <row r="8344" spans="1:1" s="20" customFormat="1" x14ac:dyDescent="0.2">
      <c r="A8344" s="65"/>
    </row>
    <row r="8345" spans="1:1" s="20" customFormat="1" x14ac:dyDescent="0.2">
      <c r="A8345" s="65"/>
    </row>
    <row r="8346" spans="1:1" s="20" customFormat="1" x14ac:dyDescent="0.2">
      <c r="A8346" s="65"/>
    </row>
    <row r="8347" spans="1:1" s="20" customFormat="1" x14ac:dyDescent="0.2">
      <c r="A8347" s="65"/>
    </row>
    <row r="8348" spans="1:1" s="20" customFormat="1" x14ac:dyDescent="0.2">
      <c r="A8348" s="65"/>
    </row>
    <row r="8349" spans="1:1" s="20" customFormat="1" x14ac:dyDescent="0.2">
      <c r="A8349" s="65"/>
    </row>
    <row r="8350" spans="1:1" s="20" customFormat="1" x14ac:dyDescent="0.2">
      <c r="A8350" s="65"/>
    </row>
    <row r="8351" spans="1:1" s="20" customFormat="1" x14ac:dyDescent="0.2">
      <c r="A8351" s="65"/>
    </row>
    <row r="8352" spans="1:1" s="20" customFormat="1" x14ac:dyDescent="0.2">
      <c r="A8352" s="65"/>
    </row>
    <row r="8353" spans="1:1" s="20" customFormat="1" x14ac:dyDescent="0.2">
      <c r="A8353" s="65"/>
    </row>
    <row r="8354" spans="1:1" s="20" customFormat="1" x14ac:dyDescent="0.2">
      <c r="A8354" s="65"/>
    </row>
    <row r="8355" spans="1:1" s="20" customFormat="1" x14ac:dyDescent="0.2">
      <c r="A8355" s="65"/>
    </row>
    <row r="8356" spans="1:1" s="20" customFormat="1" x14ac:dyDescent="0.2">
      <c r="A8356" s="65"/>
    </row>
    <row r="8357" spans="1:1" s="20" customFormat="1" x14ac:dyDescent="0.2">
      <c r="A8357" s="65"/>
    </row>
    <row r="8358" spans="1:1" s="20" customFormat="1" x14ac:dyDescent="0.2">
      <c r="A8358" s="65"/>
    </row>
    <row r="8359" spans="1:1" s="20" customFormat="1" x14ac:dyDescent="0.2">
      <c r="A8359" s="65"/>
    </row>
    <row r="8360" spans="1:1" s="20" customFormat="1" x14ac:dyDescent="0.2">
      <c r="A8360" s="65"/>
    </row>
    <row r="8361" spans="1:1" s="20" customFormat="1" x14ac:dyDescent="0.2">
      <c r="A8361" s="65"/>
    </row>
    <row r="8362" spans="1:1" s="20" customFormat="1" x14ac:dyDescent="0.2">
      <c r="A8362" s="65"/>
    </row>
    <row r="8363" spans="1:1" s="20" customFormat="1" x14ac:dyDescent="0.2">
      <c r="A8363" s="65"/>
    </row>
    <row r="8364" spans="1:1" s="20" customFormat="1" x14ac:dyDescent="0.2">
      <c r="A8364" s="65"/>
    </row>
    <row r="8365" spans="1:1" s="20" customFormat="1" x14ac:dyDescent="0.2">
      <c r="A8365" s="65"/>
    </row>
    <row r="8366" spans="1:1" s="20" customFormat="1" x14ac:dyDescent="0.2">
      <c r="A8366" s="65"/>
    </row>
    <row r="8367" spans="1:1" s="20" customFormat="1" x14ac:dyDescent="0.2">
      <c r="A8367" s="65"/>
    </row>
    <row r="8368" spans="1:1" s="20" customFormat="1" x14ac:dyDescent="0.2">
      <c r="A8368" s="65"/>
    </row>
    <row r="8369" spans="1:1" s="20" customFormat="1" x14ac:dyDescent="0.2">
      <c r="A8369" s="65"/>
    </row>
    <row r="8370" spans="1:1" s="20" customFormat="1" x14ac:dyDescent="0.2">
      <c r="A8370" s="65"/>
    </row>
    <row r="8371" spans="1:1" s="20" customFormat="1" x14ac:dyDescent="0.2">
      <c r="A8371" s="65"/>
    </row>
    <row r="8372" spans="1:1" s="20" customFormat="1" x14ac:dyDescent="0.2">
      <c r="A8372" s="65"/>
    </row>
    <row r="8373" spans="1:1" s="20" customFormat="1" x14ac:dyDescent="0.2">
      <c r="A8373" s="65"/>
    </row>
    <row r="8374" spans="1:1" s="20" customFormat="1" x14ac:dyDescent="0.2">
      <c r="A8374" s="65"/>
    </row>
    <row r="8375" spans="1:1" s="20" customFormat="1" x14ac:dyDescent="0.2">
      <c r="A8375" s="65"/>
    </row>
    <row r="8376" spans="1:1" s="20" customFormat="1" x14ac:dyDescent="0.2">
      <c r="A8376" s="65"/>
    </row>
    <row r="8377" spans="1:1" s="20" customFormat="1" x14ac:dyDescent="0.2">
      <c r="A8377" s="65"/>
    </row>
    <row r="8378" spans="1:1" s="20" customFormat="1" x14ac:dyDescent="0.2">
      <c r="A8378" s="65"/>
    </row>
    <row r="8379" spans="1:1" s="20" customFormat="1" x14ac:dyDescent="0.2">
      <c r="A8379" s="65"/>
    </row>
    <row r="8380" spans="1:1" s="20" customFormat="1" x14ac:dyDescent="0.2">
      <c r="A8380" s="65"/>
    </row>
    <row r="8381" spans="1:1" s="20" customFormat="1" x14ac:dyDescent="0.2">
      <c r="A8381" s="65"/>
    </row>
    <row r="8382" spans="1:1" s="20" customFormat="1" x14ac:dyDescent="0.2">
      <c r="A8382" s="65"/>
    </row>
    <row r="8383" spans="1:1" s="20" customFormat="1" x14ac:dyDescent="0.2">
      <c r="A8383" s="65"/>
    </row>
    <row r="8384" spans="1:1" s="20" customFormat="1" x14ac:dyDescent="0.2">
      <c r="A8384" s="65"/>
    </row>
    <row r="8385" spans="1:1" s="20" customFormat="1" x14ac:dyDescent="0.2">
      <c r="A8385" s="65"/>
    </row>
    <row r="8386" spans="1:1" s="20" customFormat="1" x14ac:dyDescent="0.2">
      <c r="A8386" s="65"/>
    </row>
    <row r="8387" spans="1:1" s="20" customFormat="1" x14ac:dyDescent="0.2">
      <c r="A8387" s="65"/>
    </row>
    <row r="8388" spans="1:1" s="20" customFormat="1" x14ac:dyDescent="0.2">
      <c r="A8388" s="65"/>
    </row>
    <row r="8389" spans="1:1" s="20" customFormat="1" x14ac:dyDescent="0.2">
      <c r="A8389" s="65"/>
    </row>
    <row r="8390" spans="1:1" s="20" customFormat="1" x14ac:dyDescent="0.2">
      <c r="A8390" s="65"/>
    </row>
    <row r="8391" spans="1:1" s="20" customFormat="1" x14ac:dyDescent="0.2">
      <c r="A8391" s="65"/>
    </row>
    <row r="8392" spans="1:1" s="20" customFormat="1" x14ac:dyDescent="0.2">
      <c r="A8392" s="65"/>
    </row>
    <row r="8393" spans="1:1" s="20" customFormat="1" x14ac:dyDescent="0.2">
      <c r="A8393" s="65"/>
    </row>
    <row r="8394" spans="1:1" s="20" customFormat="1" x14ac:dyDescent="0.2">
      <c r="A8394" s="65"/>
    </row>
    <row r="8395" spans="1:1" s="20" customFormat="1" x14ac:dyDescent="0.2">
      <c r="A8395" s="65"/>
    </row>
    <row r="8396" spans="1:1" s="20" customFormat="1" x14ac:dyDescent="0.2">
      <c r="A8396" s="65"/>
    </row>
    <row r="8397" spans="1:1" s="20" customFormat="1" x14ac:dyDescent="0.2">
      <c r="A8397" s="65"/>
    </row>
    <row r="8398" spans="1:1" s="20" customFormat="1" x14ac:dyDescent="0.2">
      <c r="A8398" s="65"/>
    </row>
    <row r="8399" spans="1:1" s="20" customFormat="1" x14ac:dyDescent="0.2">
      <c r="A8399" s="65"/>
    </row>
    <row r="8400" spans="1:1" s="20" customFormat="1" x14ac:dyDescent="0.2">
      <c r="A8400" s="65"/>
    </row>
    <row r="8401" spans="1:1" s="20" customFormat="1" x14ac:dyDescent="0.2">
      <c r="A8401" s="65"/>
    </row>
    <row r="8402" spans="1:1" s="20" customFormat="1" x14ac:dyDescent="0.2">
      <c r="A8402" s="65"/>
    </row>
    <row r="8403" spans="1:1" s="20" customFormat="1" x14ac:dyDescent="0.2">
      <c r="A8403" s="65"/>
    </row>
    <row r="8404" spans="1:1" s="20" customFormat="1" x14ac:dyDescent="0.2">
      <c r="A8404" s="65"/>
    </row>
    <row r="8405" spans="1:1" s="20" customFormat="1" x14ac:dyDescent="0.2">
      <c r="A8405" s="65"/>
    </row>
    <row r="8406" spans="1:1" s="20" customFormat="1" x14ac:dyDescent="0.2">
      <c r="A8406" s="65"/>
    </row>
    <row r="8407" spans="1:1" s="20" customFormat="1" x14ac:dyDescent="0.2">
      <c r="A8407" s="65"/>
    </row>
    <row r="8408" spans="1:1" s="20" customFormat="1" x14ac:dyDescent="0.2">
      <c r="A8408" s="65"/>
    </row>
    <row r="8409" spans="1:1" s="20" customFormat="1" x14ac:dyDescent="0.2">
      <c r="A8409" s="65"/>
    </row>
    <row r="8410" spans="1:1" s="20" customFormat="1" x14ac:dyDescent="0.2">
      <c r="A8410" s="65"/>
    </row>
    <row r="8411" spans="1:1" s="20" customFormat="1" x14ac:dyDescent="0.2">
      <c r="A8411" s="65"/>
    </row>
    <row r="8412" spans="1:1" s="20" customFormat="1" x14ac:dyDescent="0.2">
      <c r="A8412" s="65"/>
    </row>
    <row r="8413" spans="1:1" s="20" customFormat="1" x14ac:dyDescent="0.2">
      <c r="A8413" s="65"/>
    </row>
    <row r="8414" spans="1:1" s="20" customFormat="1" x14ac:dyDescent="0.2">
      <c r="A8414" s="65"/>
    </row>
    <row r="8415" spans="1:1" s="20" customFormat="1" x14ac:dyDescent="0.2">
      <c r="A8415" s="65"/>
    </row>
    <row r="8416" spans="1:1" s="20" customFormat="1" x14ac:dyDescent="0.2">
      <c r="A8416" s="65"/>
    </row>
    <row r="8417" spans="1:1" s="20" customFormat="1" x14ac:dyDescent="0.2">
      <c r="A8417" s="65"/>
    </row>
    <row r="8418" spans="1:1" s="20" customFormat="1" x14ac:dyDescent="0.2">
      <c r="A8418" s="65"/>
    </row>
    <row r="8419" spans="1:1" s="20" customFormat="1" x14ac:dyDescent="0.2">
      <c r="A8419" s="65"/>
    </row>
    <row r="8420" spans="1:1" s="20" customFormat="1" x14ac:dyDescent="0.2">
      <c r="A8420" s="65"/>
    </row>
    <row r="8421" spans="1:1" s="20" customFormat="1" x14ac:dyDescent="0.2">
      <c r="A8421" s="65"/>
    </row>
    <row r="8422" spans="1:1" s="20" customFormat="1" x14ac:dyDescent="0.2">
      <c r="A8422" s="65"/>
    </row>
    <row r="8423" spans="1:1" s="20" customFormat="1" x14ac:dyDescent="0.2">
      <c r="A8423" s="65"/>
    </row>
    <row r="8424" spans="1:1" s="20" customFormat="1" x14ac:dyDescent="0.2">
      <c r="A8424" s="65"/>
    </row>
    <row r="8425" spans="1:1" s="20" customFormat="1" x14ac:dyDescent="0.2">
      <c r="A8425" s="65"/>
    </row>
    <row r="8426" spans="1:1" s="20" customFormat="1" x14ac:dyDescent="0.2">
      <c r="A8426" s="65"/>
    </row>
    <row r="8427" spans="1:1" s="20" customFormat="1" x14ac:dyDescent="0.2">
      <c r="A8427" s="65"/>
    </row>
    <row r="8428" spans="1:1" s="20" customFormat="1" x14ac:dyDescent="0.2">
      <c r="A8428" s="65"/>
    </row>
    <row r="8429" spans="1:1" s="20" customFormat="1" x14ac:dyDescent="0.2">
      <c r="A8429" s="65"/>
    </row>
    <row r="8430" spans="1:1" s="20" customFormat="1" x14ac:dyDescent="0.2">
      <c r="A8430" s="65"/>
    </row>
    <row r="8431" spans="1:1" s="20" customFormat="1" x14ac:dyDescent="0.2">
      <c r="A8431" s="65"/>
    </row>
    <row r="8432" spans="1:1" s="20" customFormat="1" x14ac:dyDescent="0.2">
      <c r="A8432" s="65"/>
    </row>
    <row r="8433" spans="1:1" s="20" customFormat="1" x14ac:dyDescent="0.2">
      <c r="A8433" s="65"/>
    </row>
    <row r="8434" spans="1:1" s="20" customFormat="1" x14ac:dyDescent="0.2">
      <c r="A8434" s="65"/>
    </row>
    <row r="8435" spans="1:1" s="20" customFormat="1" x14ac:dyDescent="0.2">
      <c r="A8435" s="65"/>
    </row>
    <row r="8436" spans="1:1" s="20" customFormat="1" x14ac:dyDescent="0.2">
      <c r="A8436" s="65"/>
    </row>
    <row r="8437" spans="1:1" s="20" customFormat="1" x14ac:dyDescent="0.2">
      <c r="A8437" s="65"/>
    </row>
    <row r="8438" spans="1:1" s="20" customFormat="1" x14ac:dyDescent="0.2">
      <c r="A8438" s="65"/>
    </row>
    <row r="8439" spans="1:1" s="20" customFormat="1" x14ac:dyDescent="0.2">
      <c r="A8439" s="65"/>
    </row>
    <row r="8440" spans="1:1" s="20" customFormat="1" x14ac:dyDescent="0.2">
      <c r="A8440" s="65"/>
    </row>
    <row r="8441" spans="1:1" s="20" customFormat="1" x14ac:dyDescent="0.2">
      <c r="A8441" s="65"/>
    </row>
    <row r="8442" spans="1:1" s="20" customFormat="1" x14ac:dyDescent="0.2">
      <c r="A8442" s="65"/>
    </row>
    <row r="8443" spans="1:1" s="20" customFormat="1" x14ac:dyDescent="0.2">
      <c r="A8443" s="65"/>
    </row>
    <row r="8444" spans="1:1" s="20" customFormat="1" x14ac:dyDescent="0.2">
      <c r="A8444" s="65"/>
    </row>
    <row r="8445" spans="1:1" s="20" customFormat="1" x14ac:dyDescent="0.2">
      <c r="A8445" s="65"/>
    </row>
    <row r="8446" spans="1:1" s="20" customFormat="1" x14ac:dyDescent="0.2">
      <c r="A8446" s="65"/>
    </row>
    <row r="8447" spans="1:1" s="20" customFormat="1" x14ac:dyDescent="0.2">
      <c r="A8447" s="65"/>
    </row>
    <row r="8448" spans="1:1" s="20" customFormat="1" x14ac:dyDescent="0.2">
      <c r="A8448" s="65"/>
    </row>
    <row r="8449" spans="1:1" s="20" customFormat="1" x14ac:dyDescent="0.2">
      <c r="A8449" s="65"/>
    </row>
    <row r="8450" spans="1:1" s="20" customFormat="1" x14ac:dyDescent="0.2">
      <c r="A8450" s="65"/>
    </row>
    <row r="8451" spans="1:1" s="20" customFormat="1" x14ac:dyDescent="0.2">
      <c r="A8451" s="65"/>
    </row>
    <row r="8452" spans="1:1" s="20" customFormat="1" x14ac:dyDescent="0.2">
      <c r="A8452" s="65"/>
    </row>
    <row r="8453" spans="1:1" s="20" customFormat="1" x14ac:dyDescent="0.2">
      <c r="A8453" s="65"/>
    </row>
    <row r="8454" spans="1:1" s="20" customFormat="1" x14ac:dyDescent="0.2">
      <c r="A8454" s="65"/>
    </row>
    <row r="8455" spans="1:1" s="20" customFormat="1" x14ac:dyDescent="0.2">
      <c r="A8455" s="65"/>
    </row>
    <row r="8456" spans="1:1" s="20" customFormat="1" x14ac:dyDescent="0.2">
      <c r="A8456" s="65"/>
    </row>
    <row r="8457" spans="1:1" s="20" customFormat="1" x14ac:dyDescent="0.2">
      <c r="A8457" s="65"/>
    </row>
    <row r="8458" spans="1:1" s="20" customFormat="1" x14ac:dyDescent="0.2">
      <c r="A8458" s="65"/>
    </row>
    <row r="8459" spans="1:1" s="20" customFormat="1" x14ac:dyDescent="0.2">
      <c r="A8459" s="65"/>
    </row>
    <row r="8460" spans="1:1" s="20" customFormat="1" x14ac:dyDescent="0.2">
      <c r="A8460" s="65"/>
    </row>
    <row r="8461" spans="1:1" s="20" customFormat="1" x14ac:dyDescent="0.2">
      <c r="A8461" s="65"/>
    </row>
    <row r="8462" spans="1:1" s="20" customFormat="1" x14ac:dyDescent="0.2">
      <c r="A8462" s="65"/>
    </row>
    <row r="8463" spans="1:1" s="20" customFormat="1" x14ac:dyDescent="0.2">
      <c r="A8463" s="65"/>
    </row>
    <row r="8464" spans="1:1" s="20" customFormat="1" x14ac:dyDescent="0.2">
      <c r="A8464" s="65"/>
    </row>
    <row r="8465" spans="1:1" s="20" customFormat="1" x14ac:dyDescent="0.2">
      <c r="A8465" s="65"/>
    </row>
    <row r="8466" spans="1:1" s="20" customFormat="1" x14ac:dyDescent="0.2">
      <c r="A8466" s="65"/>
    </row>
    <row r="8467" spans="1:1" s="20" customFormat="1" x14ac:dyDescent="0.2">
      <c r="A8467" s="65"/>
    </row>
    <row r="8468" spans="1:1" s="20" customFormat="1" x14ac:dyDescent="0.2">
      <c r="A8468" s="65"/>
    </row>
    <row r="8469" spans="1:1" s="20" customFormat="1" x14ac:dyDescent="0.2">
      <c r="A8469" s="65"/>
    </row>
    <row r="8470" spans="1:1" s="20" customFormat="1" x14ac:dyDescent="0.2">
      <c r="A8470" s="65"/>
    </row>
    <row r="8471" spans="1:1" s="20" customFormat="1" x14ac:dyDescent="0.2">
      <c r="A8471" s="65"/>
    </row>
    <row r="8472" spans="1:1" s="20" customFormat="1" x14ac:dyDescent="0.2">
      <c r="A8472" s="65"/>
    </row>
    <row r="8473" spans="1:1" s="20" customFormat="1" x14ac:dyDescent="0.2">
      <c r="A8473" s="65"/>
    </row>
    <row r="8474" spans="1:1" s="20" customFormat="1" x14ac:dyDescent="0.2">
      <c r="A8474" s="65"/>
    </row>
    <row r="8475" spans="1:1" s="20" customFormat="1" x14ac:dyDescent="0.2">
      <c r="A8475" s="65"/>
    </row>
    <row r="8476" spans="1:1" s="20" customFormat="1" x14ac:dyDescent="0.2">
      <c r="A8476" s="65"/>
    </row>
    <row r="8477" spans="1:1" s="20" customFormat="1" x14ac:dyDescent="0.2">
      <c r="A8477" s="65"/>
    </row>
    <row r="8478" spans="1:1" s="20" customFormat="1" x14ac:dyDescent="0.2">
      <c r="A8478" s="65"/>
    </row>
    <row r="8479" spans="1:1" s="20" customFormat="1" x14ac:dyDescent="0.2">
      <c r="A8479" s="65"/>
    </row>
    <row r="8480" spans="1:1" s="20" customFormat="1" x14ac:dyDescent="0.2">
      <c r="A8480" s="65"/>
    </row>
    <row r="8481" spans="1:1" s="20" customFormat="1" x14ac:dyDescent="0.2">
      <c r="A8481" s="65"/>
    </row>
    <row r="8482" spans="1:1" s="20" customFormat="1" x14ac:dyDescent="0.2">
      <c r="A8482" s="65"/>
    </row>
    <row r="8483" spans="1:1" s="20" customFormat="1" x14ac:dyDescent="0.2">
      <c r="A8483" s="65"/>
    </row>
    <row r="8484" spans="1:1" s="20" customFormat="1" x14ac:dyDescent="0.2">
      <c r="A8484" s="65"/>
    </row>
    <row r="8485" spans="1:1" s="20" customFormat="1" x14ac:dyDescent="0.2">
      <c r="A8485" s="65"/>
    </row>
    <row r="8486" spans="1:1" s="20" customFormat="1" x14ac:dyDescent="0.2">
      <c r="A8486" s="65"/>
    </row>
    <row r="8487" spans="1:1" s="20" customFormat="1" x14ac:dyDescent="0.2">
      <c r="A8487" s="65"/>
    </row>
    <row r="8488" spans="1:1" s="20" customFormat="1" x14ac:dyDescent="0.2">
      <c r="A8488" s="65"/>
    </row>
    <row r="8489" spans="1:1" s="20" customFormat="1" x14ac:dyDescent="0.2">
      <c r="A8489" s="65"/>
    </row>
    <row r="8490" spans="1:1" s="20" customFormat="1" x14ac:dyDescent="0.2">
      <c r="A8490" s="65"/>
    </row>
    <row r="8491" spans="1:1" s="20" customFormat="1" x14ac:dyDescent="0.2">
      <c r="A8491" s="65"/>
    </row>
    <row r="8492" spans="1:1" s="20" customFormat="1" x14ac:dyDescent="0.2">
      <c r="A8492" s="65"/>
    </row>
    <row r="8493" spans="1:1" s="20" customFormat="1" x14ac:dyDescent="0.2">
      <c r="A8493" s="65"/>
    </row>
    <row r="8494" spans="1:1" s="20" customFormat="1" x14ac:dyDescent="0.2">
      <c r="A8494" s="65"/>
    </row>
    <row r="8495" spans="1:1" s="20" customFormat="1" x14ac:dyDescent="0.2">
      <c r="A8495" s="65"/>
    </row>
    <row r="8496" spans="1:1" s="20" customFormat="1" x14ac:dyDescent="0.2">
      <c r="A8496" s="65"/>
    </row>
    <row r="8497" spans="1:1" s="20" customFormat="1" x14ac:dyDescent="0.2">
      <c r="A8497" s="65"/>
    </row>
    <row r="8498" spans="1:1" s="20" customFormat="1" x14ac:dyDescent="0.2">
      <c r="A8498" s="65"/>
    </row>
    <row r="8499" spans="1:1" s="20" customFormat="1" x14ac:dyDescent="0.2">
      <c r="A8499" s="65"/>
    </row>
    <row r="8500" spans="1:1" s="20" customFormat="1" x14ac:dyDescent="0.2">
      <c r="A8500" s="65"/>
    </row>
    <row r="8501" spans="1:1" s="20" customFormat="1" x14ac:dyDescent="0.2">
      <c r="A8501" s="65"/>
    </row>
    <row r="8502" spans="1:1" s="20" customFormat="1" x14ac:dyDescent="0.2">
      <c r="A8502" s="65"/>
    </row>
    <row r="8503" spans="1:1" s="20" customFormat="1" x14ac:dyDescent="0.2">
      <c r="A8503" s="65"/>
    </row>
    <row r="8504" spans="1:1" s="20" customFormat="1" x14ac:dyDescent="0.2">
      <c r="A8504" s="65"/>
    </row>
    <row r="8505" spans="1:1" s="20" customFormat="1" x14ac:dyDescent="0.2">
      <c r="A8505" s="65"/>
    </row>
    <row r="8506" spans="1:1" s="20" customFormat="1" x14ac:dyDescent="0.2">
      <c r="A8506" s="65"/>
    </row>
    <row r="8507" spans="1:1" s="20" customFormat="1" x14ac:dyDescent="0.2">
      <c r="A8507" s="65"/>
    </row>
    <row r="8508" spans="1:1" s="20" customFormat="1" x14ac:dyDescent="0.2">
      <c r="A8508" s="65"/>
    </row>
    <row r="8509" spans="1:1" s="20" customFormat="1" x14ac:dyDescent="0.2">
      <c r="A8509" s="65"/>
    </row>
    <row r="8510" spans="1:1" s="20" customFormat="1" x14ac:dyDescent="0.2">
      <c r="A8510" s="65"/>
    </row>
    <row r="8511" spans="1:1" s="20" customFormat="1" x14ac:dyDescent="0.2">
      <c r="A8511" s="65"/>
    </row>
    <row r="8512" spans="1:1" s="20" customFormat="1" x14ac:dyDescent="0.2">
      <c r="A8512" s="65"/>
    </row>
    <row r="8513" spans="1:1" s="20" customFormat="1" x14ac:dyDescent="0.2">
      <c r="A8513" s="65"/>
    </row>
    <row r="8514" spans="1:1" s="20" customFormat="1" x14ac:dyDescent="0.2">
      <c r="A8514" s="65"/>
    </row>
    <row r="8515" spans="1:1" s="20" customFormat="1" x14ac:dyDescent="0.2">
      <c r="A8515" s="65"/>
    </row>
    <row r="8516" spans="1:1" s="20" customFormat="1" x14ac:dyDescent="0.2">
      <c r="A8516" s="65"/>
    </row>
    <row r="8517" spans="1:1" s="20" customFormat="1" x14ac:dyDescent="0.2">
      <c r="A8517" s="65"/>
    </row>
    <row r="8518" spans="1:1" s="20" customFormat="1" x14ac:dyDescent="0.2">
      <c r="A8518" s="65"/>
    </row>
    <row r="8519" spans="1:1" s="20" customFormat="1" x14ac:dyDescent="0.2">
      <c r="A8519" s="65"/>
    </row>
    <row r="8520" spans="1:1" s="20" customFormat="1" x14ac:dyDescent="0.2">
      <c r="A8520" s="65"/>
    </row>
    <row r="8521" spans="1:1" s="20" customFormat="1" x14ac:dyDescent="0.2">
      <c r="A8521" s="65"/>
    </row>
    <row r="8522" spans="1:1" s="20" customFormat="1" x14ac:dyDescent="0.2">
      <c r="A8522" s="65"/>
    </row>
    <row r="8523" spans="1:1" s="20" customFormat="1" x14ac:dyDescent="0.2">
      <c r="A8523" s="65"/>
    </row>
    <row r="8524" spans="1:1" s="20" customFormat="1" x14ac:dyDescent="0.2">
      <c r="A8524" s="65"/>
    </row>
    <row r="8525" spans="1:1" s="20" customFormat="1" x14ac:dyDescent="0.2">
      <c r="A8525" s="65"/>
    </row>
    <row r="8526" spans="1:1" s="20" customFormat="1" x14ac:dyDescent="0.2">
      <c r="A8526" s="65"/>
    </row>
    <row r="8527" spans="1:1" s="20" customFormat="1" x14ac:dyDescent="0.2">
      <c r="A8527" s="65"/>
    </row>
    <row r="8528" spans="1:1" s="20" customFormat="1" x14ac:dyDescent="0.2">
      <c r="A8528" s="65"/>
    </row>
    <row r="8529" spans="1:1" s="20" customFormat="1" x14ac:dyDescent="0.2">
      <c r="A8529" s="65"/>
    </row>
    <row r="8530" spans="1:1" s="20" customFormat="1" x14ac:dyDescent="0.2">
      <c r="A8530" s="65"/>
    </row>
    <row r="8531" spans="1:1" s="20" customFormat="1" x14ac:dyDescent="0.2">
      <c r="A8531" s="65"/>
    </row>
    <row r="8532" spans="1:1" s="20" customFormat="1" x14ac:dyDescent="0.2">
      <c r="A8532" s="65"/>
    </row>
    <row r="8533" spans="1:1" s="20" customFormat="1" x14ac:dyDescent="0.2">
      <c r="A8533" s="65"/>
    </row>
    <row r="8534" spans="1:1" s="20" customFormat="1" x14ac:dyDescent="0.2">
      <c r="A8534" s="65"/>
    </row>
    <row r="8535" spans="1:1" s="20" customFormat="1" x14ac:dyDescent="0.2">
      <c r="A8535" s="65"/>
    </row>
    <row r="8536" spans="1:1" s="20" customFormat="1" x14ac:dyDescent="0.2">
      <c r="A8536" s="65"/>
    </row>
    <row r="8537" spans="1:1" s="20" customFormat="1" x14ac:dyDescent="0.2">
      <c r="A8537" s="65"/>
    </row>
    <row r="8538" spans="1:1" s="20" customFormat="1" x14ac:dyDescent="0.2">
      <c r="A8538" s="65"/>
    </row>
    <row r="8539" spans="1:1" s="20" customFormat="1" x14ac:dyDescent="0.2">
      <c r="A8539" s="65"/>
    </row>
    <row r="8540" spans="1:1" s="20" customFormat="1" x14ac:dyDescent="0.2">
      <c r="A8540" s="65"/>
    </row>
    <row r="8541" spans="1:1" s="20" customFormat="1" x14ac:dyDescent="0.2">
      <c r="A8541" s="65"/>
    </row>
    <row r="8542" spans="1:1" s="20" customFormat="1" x14ac:dyDescent="0.2">
      <c r="A8542" s="65"/>
    </row>
    <row r="8543" spans="1:1" s="20" customFormat="1" x14ac:dyDescent="0.2">
      <c r="A8543" s="65"/>
    </row>
    <row r="8544" spans="1:1" s="20" customFormat="1" x14ac:dyDescent="0.2">
      <c r="A8544" s="65"/>
    </row>
    <row r="8545" spans="1:1" s="20" customFormat="1" x14ac:dyDescent="0.2">
      <c r="A8545" s="65"/>
    </row>
    <row r="8546" spans="1:1" s="20" customFormat="1" x14ac:dyDescent="0.2">
      <c r="A8546" s="65"/>
    </row>
    <row r="8547" spans="1:1" s="20" customFormat="1" x14ac:dyDescent="0.2">
      <c r="A8547" s="65"/>
    </row>
    <row r="8548" spans="1:1" s="20" customFormat="1" x14ac:dyDescent="0.2">
      <c r="A8548" s="65"/>
    </row>
    <row r="8549" spans="1:1" s="20" customFormat="1" x14ac:dyDescent="0.2">
      <c r="A8549" s="65"/>
    </row>
    <row r="8550" spans="1:1" s="20" customFormat="1" x14ac:dyDescent="0.2">
      <c r="A8550" s="65"/>
    </row>
    <row r="8551" spans="1:1" s="20" customFormat="1" x14ac:dyDescent="0.2">
      <c r="A8551" s="65"/>
    </row>
    <row r="8552" spans="1:1" s="20" customFormat="1" x14ac:dyDescent="0.2">
      <c r="A8552" s="65"/>
    </row>
    <row r="8553" spans="1:1" s="20" customFormat="1" x14ac:dyDescent="0.2">
      <c r="A8553" s="65"/>
    </row>
    <row r="8554" spans="1:1" s="20" customFormat="1" x14ac:dyDescent="0.2">
      <c r="A8554" s="65"/>
    </row>
    <row r="8555" spans="1:1" s="20" customFormat="1" x14ac:dyDescent="0.2">
      <c r="A8555" s="65"/>
    </row>
    <row r="8556" spans="1:1" s="20" customFormat="1" x14ac:dyDescent="0.2">
      <c r="A8556" s="65"/>
    </row>
    <row r="8557" spans="1:1" s="20" customFormat="1" x14ac:dyDescent="0.2">
      <c r="A8557" s="65"/>
    </row>
    <row r="8558" spans="1:1" s="20" customFormat="1" x14ac:dyDescent="0.2">
      <c r="A8558" s="65"/>
    </row>
    <row r="8559" spans="1:1" s="20" customFormat="1" x14ac:dyDescent="0.2">
      <c r="A8559" s="65"/>
    </row>
    <row r="8560" spans="1:1" s="20" customFormat="1" x14ac:dyDescent="0.2">
      <c r="A8560" s="65"/>
    </row>
    <row r="8561" spans="1:1" s="20" customFormat="1" x14ac:dyDescent="0.2">
      <c r="A8561" s="65"/>
    </row>
    <row r="8562" spans="1:1" s="20" customFormat="1" x14ac:dyDescent="0.2">
      <c r="A8562" s="65"/>
    </row>
    <row r="8563" spans="1:1" s="20" customFormat="1" x14ac:dyDescent="0.2">
      <c r="A8563" s="65"/>
    </row>
    <row r="8564" spans="1:1" s="20" customFormat="1" x14ac:dyDescent="0.2">
      <c r="A8564" s="65"/>
    </row>
    <row r="8565" spans="1:1" s="20" customFormat="1" x14ac:dyDescent="0.2">
      <c r="A8565" s="65"/>
    </row>
    <row r="8566" spans="1:1" s="20" customFormat="1" x14ac:dyDescent="0.2">
      <c r="A8566" s="65"/>
    </row>
    <row r="8567" spans="1:1" s="20" customFormat="1" x14ac:dyDescent="0.2">
      <c r="A8567" s="65"/>
    </row>
    <row r="8568" spans="1:1" s="20" customFormat="1" x14ac:dyDescent="0.2">
      <c r="A8568" s="65"/>
    </row>
    <row r="8569" spans="1:1" s="20" customFormat="1" x14ac:dyDescent="0.2">
      <c r="A8569" s="65"/>
    </row>
    <row r="8570" spans="1:1" s="20" customFormat="1" x14ac:dyDescent="0.2">
      <c r="A8570" s="65"/>
    </row>
    <row r="8571" spans="1:1" s="20" customFormat="1" x14ac:dyDescent="0.2">
      <c r="A8571" s="65"/>
    </row>
    <row r="8572" spans="1:1" s="20" customFormat="1" x14ac:dyDescent="0.2">
      <c r="A8572" s="65"/>
    </row>
    <row r="8573" spans="1:1" s="20" customFormat="1" x14ac:dyDescent="0.2">
      <c r="A8573" s="65"/>
    </row>
    <row r="8574" spans="1:1" s="20" customFormat="1" x14ac:dyDescent="0.2">
      <c r="A8574" s="65"/>
    </row>
    <row r="8575" spans="1:1" s="20" customFormat="1" x14ac:dyDescent="0.2">
      <c r="A8575" s="65"/>
    </row>
    <row r="8576" spans="1:1" s="20" customFormat="1" x14ac:dyDescent="0.2">
      <c r="A8576" s="65"/>
    </row>
    <row r="8577" spans="1:1" s="20" customFormat="1" x14ac:dyDescent="0.2">
      <c r="A8577" s="65"/>
    </row>
    <row r="8578" spans="1:1" s="20" customFormat="1" x14ac:dyDescent="0.2">
      <c r="A8578" s="65"/>
    </row>
    <row r="8579" spans="1:1" s="20" customFormat="1" x14ac:dyDescent="0.2">
      <c r="A8579" s="65"/>
    </row>
    <row r="8580" spans="1:1" s="20" customFormat="1" x14ac:dyDescent="0.2">
      <c r="A8580" s="65"/>
    </row>
    <row r="8581" spans="1:1" s="20" customFormat="1" x14ac:dyDescent="0.2">
      <c r="A8581" s="65"/>
    </row>
    <row r="8582" spans="1:1" s="20" customFormat="1" x14ac:dyDescent="0.2">
      <c r="A8582" s="65"/>
    </row>
    <row r="8583" spans="1:1" s="20" customFormat="1" x14ac:dyDescent="0.2">
      <c r="A8583" s="65"/>
    </row>
    <row r="8584" spans="1:1" s="20" customFormat="1" x14ac:dyDescent="0.2">
      <c r="A8584" s="65"/>
    </row>
    <row r="8585" spans="1:1" s="20" customFormat="1" x14ac:dyDescent="0.2">
      <c r="A8585" s="65"/>
    </row>
    <row r="8586" spans="1:1" s="20" customFormat="1" x14ac:dyDescent="0.2">
      <c r="A8586" s="65"/>
    </row>
    <row r="8587" spans="1:1" s="20" customFormat="1" x14ac:dyDescent="0.2">
      <c r="A8587" s="65"/>
    </row>
    <row r="8588" spans="1:1" s="20" customFormat="1" x14ac:dyDescent="0.2">
      <c r="A8588" s="65"/>
    </row>
    <row r="8589" spans="1:1" s="20" customFormat="1" x14ac:dyDescent="0.2">
      <c r="A8589" s="65"/>
    </row>
    <row r="8590" spans="1:1" s="20" customFormat="1" x14ac:dyDescent="0.2">
      <c r="A8590" s="65"/>
    </row>
    <row r="8591" spans="1:1" s="20" customFormat="1" x14ac:dyDescent="0.2">
      <c r="A8591" s="65"/>
    </row>
    <row r="8592" spans="1:1" s="20" customFormat="1" x14ac:dyDescent="0.2">
      <c r="A8592" s="65"/>
    </row>
    <row r="8593" spans="1:1" s="20" customFormat="1" x14ac:dyDescent="0.2">
      <c r="A8593" s="65"/>
    </row>
    <row r="8594" spans="1:1" s="20" customFormat="1" x14ac:dyDescent="0.2">
      <c r="A8594" s="65"/>
    </row>
    <row r="8595" spans="1:1" s="20" customFormat="1" x14ac:dyDescent="0.2">
      <c r="A8595" s="65"/>
    </row>
    <row r="8596" spans="1:1" s="20" customFormat="1" x14ac:dyDescent="0.2">
      <c r="A8596" s="65"/>
    </row>
    <row r="8597" spans="1:1" s="20" customFormat="1" x14ac:dyDescent="0.2">
      <c r="A8597" s="65"/>
    </row>
    <row r="8598" spans="1:1" s="20" customFormat="1" x14ac:dyDescent="0.2">
      <c r="A8598" s="65"/>
    </row>
    <row r="8599" spans="1:1" s="20" customFormat="1" x14ac:dyDescent="0.2">
      <c r="A8599" s="65"/>
    </row>
    <row r="8600" spans="1:1" s="20" customFormat="1" x14ac:dyDescent="0.2">
      <c r="A8600" s="65"/>
    </row>
    <row r="8601" spans="1:1" s="20" customFormat="1" x14ac:dyDescent="0.2">
      <c r="A8601" s="65"/>
    </row>
    <row r="8602" spans="1:1" s="20" customFormat="1" x14ac:dyDescent="0.2">
      <c r="A8602" s="65"/>
    </row>
    <row r="8603" spans="1:1" s="20" customFormat="1" x14ac:dyDescent="0.2">
      <c r="A8603" s="65"/>
    </row>
    <row r="8604" spans="1:1" s="20" customFormat="1" x14ac:dyDescent="0.2">
      <c r="A8604" s="65"/>
    </row>
    <row r="8605" spans="1:1" s="20" customFormat="1" x14ac:dyDescent="0.2">
      <c r="A8605" s="65"/>
    </row>
    <row r="8606" spans="1:1" s="20" customFormat="1" x14ac:dyDescent="0.2">
      <c r="A8606" s="65"/>
    </row>
    <row r="8607" spans="1:1" s="20" customFormat="1" x14ac:dyDescent="0.2">
      <c r="A8607" s="65"/>
    </row>
    <row r="8608" spans="1:1" s="20" customFormat="1" x14ac:dyDescent="0.2">
      <c r="A8608" s="65"/>
    </row>
    <row r="8609" spans="1:1" s="20" customFormat="1" x14ac:dyDescent="0.2">
      <c r="A8609" s="65"/>
    </row>
    <row r="8610" spans="1:1" s="20" customFormat="1" x14ac:dyDescent="0.2">
      <c r="A8610" s="65"/>
    </row>
    <row r="8611" spans="1:1" s="20" customFormat="1" x14ac:dyDescent="0.2">
      <c r="A8611" s="65"/>
    </row>
    <row r="8612" spans="1:1" s="20" customFormat="1" x14ac:dyDescent="0.2">
      <c r="A8612" s="65"/>
    </row>
    <row r="8613" spans="1:1" s="20" customFormat="1" x14ac:dyDescent="0.2">
      <c r="A8613" s="65"/>
    </row>
    <row r="8614" spans="1:1" s="20" customFormat="1" x14ac:dyDescent="0.2">
      <c r="A8614" s="65"/>
    </row>
    <row r="8615" spans="1:1" s="20" customFormat="1" x14ac:dyDescent="0.2">
      <c r="A8615" s="65"/>
    </row>
    <row r="8616" spans="1:1" s="20" customFormat="1" x14ac:dyDescent="0.2">
      <c r="A8616" s="65"/>
    </row>
    <row r="8617" spans="1:1" s="20" customFormat="1" x14ac:dyDescent="0.2">
      <c r="A8617" s="65"/>
    </row>
    <row r="8618" spans="1:1" s="20" customFormat="1" x14ac:dyDescent="0.2">
      <c r="A8618" s="65"/>
    </row>
    <row r="8619" spans="1:1" s="20" customFormat="1" x14ac:dyDescent="0.2">
      <c r="A8619" s="65"/>
    </row>
    <row r="8620" spans="1:1" s="20" customFormat="1" x14ac:dyDescent="0.2">
      <c r="A8620" s="65"/>
    </row>
    <row r="8621" spans="1:1" s="20" customFormat="1" x14ac:dyDescent="0.2">
      <c r="A8621" s="65"/>
    </row>
    <row r="8622" spans="1:1" s="20" customFormat="1" x14ac:dyDescent="0.2">
      <c r="A8622" s="65"/>
    </row>
    <row r="8623" spans="1:1" s="20" customFormat="1" x14ac:dyDescent="0.2">
      <c r="A8623" s="65"/>
    </row>
    <row r="8624" spans="1:1" s="20" customFormat="1" x14ac:dyDescent="0.2">
      <c r="A8624" s="65"/>
    </row>
    <row r="8625" spans="1:1" s="20" customFormat="1" x14ac:dyDescent="0.2">
      <c r="A8625" s="65"/>
    </row>
    <row r="8626" spans="1:1" s="20" customFormat="1" x14ac:dyDescent="0.2">
      <c r="A8626" s="65"/>
    </row>
    <row r="8627" spans="1:1" s="20" customFormat="1" x14ac:dyDescent="0.2">
      <c r="A8627" s="65"/>
    </row>
    <row r="8628" spans="1:1" s="20" customFormat="1" x14ac:dyDescent="0.2">
      <c r="A8628" s="65"/>
    </row>
    <row r="8629" spans="1:1" s="20" customFormat="1" x14ac:dyDescent="0.2">
      <c r="A8629" s="65"/>
    </row>
    <row r="8630" spans="1:1" s="20" customFormat="1" x14ac:dyDescent="0.2">
      <c r="A8630" s="65"/>
    </row>
    <row r="8631" spans="1:1" s="20" customFormat="1" x14ac:dyDescent="0.2">
      <c r="A8631" s="65"/>
    </row>
    <row r="8632" spans="1:1" s="20" customFormat="1" x14ac:dyDescent="0.2">
      <c r="A8632" s="65"/>
    </row>
    <row r="8633" spans="1:1" s="20" customFormat="1" x14ac:dyDescent="0.2">
      <c r="A8633" s="65"/>
    </row>
    <row r="8634" spans="1:1" s="20" customFormat="1" x14ac:dyDescent="0.2">
      <c r="A8634" s="65"/>
    </row>
    <row r="8635" spans="1:1" s="20" customFormat="1" x14ac:dyDescent="0.2">
      <c r="A8635" s="65"/>
    </row>
    <row r="8636" spans="1:1" s="20" customFormat="1" x14ac:dyDescent="0.2">
      <c r="A8636" s="65"/>
    </row>
    <row r="8637" spans="1:1" s="20" customFormat="1" x14ac:dyDescent="0.2">
      <c r="A8637" s="65"/>
    </row>
    <row r="8638" spans="1:1" s="20" customFormat="1" x14ac:dyDescent="0.2">
      <c r="A8638" s="65"/>
    </row>
    <row r="8639" spans="1:1" s="20" customFormat="1" x14ac:dyDescent="0.2">
      <c r="A8639" s="65"/>
    </row>
    <row r="8640" spans="1:1" s="20" customFormat="1" x14ac:dyDescent="0.2">
      <c r="A8640" s="65"/>
    </row>
    <row r="8641" spans="1:1" s="20" customFormat="1" x14ac:dyDescent="0.2">
      <c r="A8641" s="65"/>
    </row>
    <row r="8642" spans="1:1" s="20" customFormat="1" x14ac:dyDescent="0.2">
      <c r="A8642" s="65"/>
    </row>
    <row r="8643" spans="1:1" s="20" customFormat="1" x14ac:dyDescent="0.2">
      <c r="A8643" s="65"/>
    </row>
    <row r="8644" spans="1:1" s="20" customFormat="1" x14ac:dyDescent="0.2">
      <c r="A8644" s="65"/>
    </row>
    <row r="8645" spans="1:1" s="20" customFormat="1" x14ac:dyDescent="0.2">
      <c r="A8645" s="65"/>
    </row>
    <row r="8646" spans="1:1" s="20" customFormat="1" x14ac:dyDescent="0.2">
      <c r="A8646" s="65"/>
    </row>
    <row r="8647" spans="1:1" s="20" customFormat="1" x14ac:dyDescent="0.2">
      <c r="A8647" s="65"/>
    </row>
    <row r="8648" spans="1:1" s="20" customFormat="1" x14ac:dyDescent="0.2">
      <c r="A8648" s="65"/>
    </row>
    <row r="8649" spans="1:1" s="20" customFormat="1" x14ac:dyDescent="0.2">
      <c r="A8649" s="65"/>
    </row>
    <row r="8650" spans="1:1" s="20" customFormat="1" x14ac:dyDescent="0.2">
      <c r="A8650" s="65"/>
    </row>
    <row r="8651" spans="1:1" s="20" customFormat="1" x14ac:dyDescent="0.2">
      <c r="A8651" s="65"/>
    </row>
    <row r="8652" spans="1:1" s="20" customFormat="1" x14ac:dyDescent="0.2">
      <c r="A8652" s="65"/>
    </row>
    <row r="8653" spans="1:1" s="20" customFormat="1" x14ac:dyDescent="0.2">
      <c r="A8653" s="65"/>
    </row>
    <row r="8654" spans="1:1" s="20" customFormat="1" x14ac:dyDescent="0.2">
      <c r="A8654" s="65"/>
    </row>
    <row r="8655" spans="1:1" s="20" customFormat="1" x14ac:dyDescent="0.2">
      <c r="A8655" s="65"/>
    </row>
    <row r="8656" spans="1:1" s="20" customFormat="1" x14ac:dyDescent="0.2">
      <c r="A8656" s="65"/>
    </row>
    <row r="8657" spans="1:1" s="20" customFormat="1" x14ac:dyDescent="0.2">
      <c r="A8657" s="65"/>
    </row>
    <row r="8658" spans="1:1" s="20" customFormat="1" x14ac:dyDescent="0.2">
      <c r="A8658" s="65"/>
    </row>
    <row r="8659" spans="1:1" s="20" customFormat="1" x14ac:dyDescent="0.2">
      <c r="A8659" s="65"/>
    </row>
    <row r="8660" spans="1:1" s="20" customFormat="1" x14ac:dyDescent="0.2">
      <c r="A8660" s="65"/>
    </row>
    <row r="8661" spans="1:1" s="20" customFormat="1" x14ac:dyDescent="0.2">
      <c r="A8661" s="65"/>
    </row>
    <row r="8662" spans="1:1" s="20" customFormat="1" x14ac:dyDescent="0.2">
      <c r="A8662" s="65"/>
    </row>
    <row r="8663" spans="1:1" s="20" customFormat="1" x14ac:dyDescent="0.2">
      <c r="A8663" s="65"/>
    </row>
    <row r="8664" spans="1:1" s="20" customFormat="1" x14ac:dyDescent="0.2">
      <c r="A8664" s="65"/>
    </row>
    <row r="8665" spans="1:1" s="20" customFormat="1" x14ac:dyDescent="0.2">
      <c r="A8665" s="65"/>
    </row>
    <row r="8666" spans="1:1" s="20" customFormat="1" x14ac:dyDescent="0.2">
      <c r="A8666" s="65"/>
    </row>
    <row r="8667" spans="1:1" s="20" customFormat="1" x14ac:dyDescent="0.2">
      <c r="A8667" s="65"/>
    </row>
    <row r="8668" spans="1:1" s="20" customFormat="1" x14ac:dyDescent="0.2">
      <c r="A8668" s="65"/>
    </row>
    <row r="8669" spans="1:1" s="20" customFormat="1" x14ac:dyDescent="0.2">
      <c r="A8669" s="65"/>
    </row>
    <row r="8670" spans="1:1" s="20" customFormat="1" x14ac:dyDescent="0.2">
      <c r="A8670" s="65"/>
    </row>
    <row r="8671" spans="1:1" s="20" customFormat="1" x14ac:dyDescent="0.2">
      <c r="A8671" s="65"/>
    </row>
    <row r="8672" spans="1:1" s="20" customFormat="1" x14ac:dyDescent="0.2">
      <c r="A8672" s="65"/>
    </row>
    <row r="8673" spans="1:1" s="20" customFormat="1" x14ac:dyDescent="0.2">
      <c r="A8673" s="65"/>
    </row>
    <row r="8674" spans="1:1" s="20" customFormat="1" x14ac:dyDescent="0.2">
      <c r="A8674" s="65"/>
    </row>
    <row r="8675" spans="1:1" s="20" customFormat="1" x14ac:dyDescent="0.2">
      <c r="A8675" s="65"/>
    </row>
    <row r="8676" spans="1:1" s="20" customFormat="1" x14ac:dyDescent="0.2">
      <c r="A8676" s="65"/>
    </row>
    <row r="8677" spans="1:1" s="20" customFormat="1" x14ac:dyDescent="0.2">
      <c r="A8677" s="65"/>
    </row>
    <row r="8678" spans="1:1" s="20" customFormat="1" x14ac:dyDescent="0.2">
      <c r="A8678" s="65"/>
    </row>
    <row r="8679" spans="1:1" s="20" customFormat="1" x14ac:dyDescent="0.2">
      <c r="A8679" s="65"/>
    </row>
    <row r="8680" spans="1:1" s="20" customFormat="1" x14ac:dyDescent="0.2">
      <c r="A8680" s="65"/>
    </row>
    <row r="8681" spans="1:1" s="20" customFormat="1" x14ac:dyDescent="0.2">
      <c r="A8681" s="65"/>
    </row>
    <row r="8682" spans="1:1" s="20" customFormat="1" x14ac:dyDescent="0.2">
      <c r="A8682" s="65"/>
    </row>
    <row r="8683" spans="1:1" s="20" customFormat="1" x14ac:dyDescent="0.2">
      <c r="A8683" s="65"/>
    </row>
    <row r="8684" spans="1:1" s="20" customFormat="1" x14ac:dyDescent="0.2">
      <c r="A8684" s="65"/>
    </row>
    <row r="8685" spans="1:1" s="20" customFormat="1" x14ac:dyDescent="0.2">
      <c r="A8685" s="65"/>
    </row>
    <row r="8686" spans="1:1" s="20" customFormat="1" x14ac:dyDescent="0.2">
      <c r="A8686" s="65"/>
    </row>
    <row r="8687" spans="1:1" s="20" customFormat="1" x14ac:dyDescent="0.2">
      <c r="A8687" s="65"/>
    </row>
    <row r="8688" spans="1:1" s="20" customFormat="1" x14ac:dyDescent="0.2">
      <c r="A8688" s="65"/>
    </row>
    <row r="8689" spans="1:1" s="20" customFormat="1" x14ac:dyDescent="0.2">
      <c r="A8689" s="65"/>
    </row>
    <row r="8690" spans="1:1" s="20" customFormat="1" x14ac:dyDescent="0.2">
      <c r="A8690" s="65"/>
    </row>
    <row r="8691" spans="1:1" s="20" customFormat="1" x14ac:dyDescent="0.2">
      <c r="A8691" s="65"/>
    </row>
    <row r="8692" spans="1:1" s="20" customFormat="1" x14ac:dyDescent="0.2">
      <c r="A8692" s="65"/>
    </row>
    <row r="8693" spans="1:1" s="20" customFormat="1" x14ac:dyDescent="0.2">
      <c r="A8693" s="65"/>
    </row>
    <row r="8694" spans="1:1" s="20" customFormat="1" x14ac:dyDescent="0.2">
      <c r="A8694" s="65"/>
    </row>
    <row r="8695" spans="1:1" s="20" customFormat="1" x14ac:dyDescent="0.2">
      <c r="A8695" s="65"/>
    </row>
    <row r="8696" spans="1:1" s="20" customFormat="1" x14ac:dyDescent="0.2">
      <c r="A8696" s="65"/>
    </row>
    <row r="8697" spans="1:1" s="20" customFormat="1" x14ac:dyDescent="0.2">
      <c r="A8697" s="65"/>
    </row>
    <row r="8698" spans="1:1" s="20" customFormat="1" x14ac:dyDescent="0.2">
      <c r="A8698" s="65"/>
    </row>
    <row r="8699" spans="1:1" s="20" customFormat="1" x14ac:dyDescent="0.2">
      <c r="A8699" s="65"/>
    </row>
    <row r="8700" spans="1:1" s="20" customFormat="1" x14ac:dyDescent="0.2">
      <c r="A8700" s="65"/>
    </row>
    <row r="8701" spans="1:1" s="20" customFormat="1" x14ac:dyDescent="0.2">
      <c r="A8701" s="65"/>
    </row>
    <row r="8702" spans="1:1" s="20" customFormat="1" x14ac:dyDescent="0.2">
      <c r="A8702" s="65"/>
    </row>
    <row r="8703" spans="1:1" s="20" customFormat="1" x14ac:dyDescent="0.2">
      <c r="A8703" s="65"/>
    </row>
    <row r="8704" spans="1:1" s="20" customFormat="1" x14ac:dyDescent="0.2">
      <c r="A8704" s="65"/>
    </row>
    <row r="8705" spans="1:1" s="20" customFormat="1" x14ac:dyDescent="0.2">
      <c r="A8705" s="65"/>
    </row>
    <row r="8706" spans="1:1" s="20" customFormat="1" x14ac:dyDescent="0.2">
      <c r="A8706" s="65"/>
    </row>
    <row r="8707" spans="1:1" s="20" customFormat="1" x14ac:dyDescent="0.2">
      <c r="A8707" s="65"/>
    </row>
    <row r="8708" spans="1:1" s="20" customFormat="1" x14ac:dyDescent="0.2">
      <c r="A8708" s="65"/>
    </row>
    <row r="8709" spans="1:1" s="20" customFormat="1" x14ac:dyDescent="0.2">
      <c r="A8709" s="65"/>
    </row>
    <row r="8710" spans="1:1" s="20" customFormat="1" x14ac:dyDescent="0.2">
      <c r="A8710" s="65"/>
    </row>
    <row r="8711" spans="1:1" s="20" customFormat="1" x14ac:dyDescent="0.2">
      <c r="A8711" s="65"/>
    </row>
    <row r="8712" spans="1:1" s="20" customFormat="1" x14ac:dyDescent="0.2">
      <c r="A8712" s="65"/>
    </row>
    <row r="8713" spans="1:1" s="20" customFormat="1" x14ac:dyDescent="0.2">
      <c r="A8713" s="65"/>
    </row>
    <row r="8714" spans="1:1" s="20" customFormat="1" x14ac:dyDescent="0.2">
      <c r="A8714" s="65"/>
    </row>
    <row r="8715" spans="1:1" s="20" customFormat="1" x14ac:dyDescent="0.2">
      <c r="A8715" s="65"/>
    </row>
    <row r="8716" spans="1:1" s="20" customFormat="1" x14ac:dyDescent="0.2">
      <c r="A8716" s="65"/>
    </row>
    <row r="8717" spans="1:1" s="20" customFormat="1" x14ac:dyDescent="0.2">
      <c r="A8717" s="65"/>
    </row>
    <row r="8718" spans="1:1" s="20" customFormat="1" x14ac:dyDescent="0.2">
      <c r="A8718" s="65"/>
    </row>
    <row r="8719" spans="1:1" s="20" customFormat="1" x14ac:dyDescent="0.2">
      <c r="A8719" s="65"/>
    </row>
    <row r="8720" spans="1:1" s="20" customFormat="1" x14ac:dyDescent="0.2">
      <c r="A8720" s="65"/>
    </row>
    <row r="8721" spans="1:1" s="20" customFormat="1" x14ac:dyDescent="0.2">
      <c r="A8721" s="65"/>
    </row>
    <row r="8722" spans="1:1" s="20" customFormat="1" x14ac:dyDescent="0.2">
      <c r="A8722" s="65"/>
    </row>
    <row r="8723" spans="1:1" s="20" customFormat="1" x14ac:dyDescent="0.2">
      <c r="A8723" s="65"/>
    </row>
    <row r="8724" spans="1:1" s="20" customFormat="1" x14ac:dyDescent="0.2">
      <c r="A8724" s="65"/>
    </row>
    <row r="8725" spans="1:1" s="20" customFormat="1" x14ac:dyDescent="0.2">
      <c r="A8725" s="65"/>
    </row>
    <row r="8726" spans="1:1" s="20" customFormat="1" x14ac:dyDescent="0.2">
      <c r="A8726" s="65"/>
    </row>
    <row r="8727" spans="1:1" s="20" customFormat="1" x14ac:dyDescent="0.2">
      <c r="A8727" s="65"/>
    </row>
    <row r="8728" spans="1:1" s="20" customFormat="1" x14ac:dyDescent="0.2">
      <c r="A8728" s="65"/>
    </row>
    <row r="8729" spans="1:1" s="20" customFormat="1" x14ac:dyDescent="0.2">
      <c r="A8729" s="65"/>
    </row>
    <row r="8730" spans="1:1" s="20" customFormat="1" x14ac:dyDescent="0.2">
      <c r="A8730" s="65"/>
    </row>
    <row r="8731" spans="1:1" s="20" customFormat="1" x14ac:dyDescent="0.2">
      <c r="A8731" s="65"/>
    </row>
    <row r="8732" spans="1:1" s="20" customFormat="1" x14ac:dyDescent="0.2">
      <c r="A8732" s="65"/>
    </row>
    <row r="8733" spans="1:1" s="20" customFormat="1" x14ac:dyDescent="0.2">
      <c r="A8733" s="65"/>
    </row>
    <row r="8734" spans="1:1" s="20" customFormat="1" x14ac:dyDescent="0.2">
      <c r="A8734" s="65"/>
    </row>
    <row r="8735" spans="1:1" s="20" customFormat="1" x14ac:dyDescent="0.2">
      <c r="A8735" s="65"/>
    </row>
    <row r="8736" spans="1:1" s="20" customFormat="1" x14ac:dyDescent="0.2">
      <c r="A8736" s="65"/>
    </row>
    <row r="8737" spans="1:1" s="20" customFormat="1" x14ac:dyDescent="0.2">
      <c r="A8737" s="65"/>
    </row>
    <row r="8738" spans="1:1" s="20" customFormat="1" x14ac:dyDescent="0.2">
      <c r="A8738" s="65"/>
    </row>
    <row r="8739" spans="1:1" s="20" customFormat="1" x14ac:dyDescent="0.2">
      <c r="A8739" s="65"/>
    </row>
    <row r="8740" spans="1:1" s="20" customFormat="1" x14ac:dyDescent="0.2">
      <c r="A8740" s="65"/>
    </row>
    <row r="8741" spans="1:1" s="20" customFormat="1" x14ac:dyDescent="0.2">
      <c r="A8741" s="65"/>
    </row>
    <row r="8742" spans="1:1" s="20" customFormat="1" x14ac:dyDescent="0.2">
      <c r="A8742" s="65"/>
    </row>
    <row r="8743" spans="1:1" s="20" customFormat="1" x14ac:dyDescent="0.2">
      <c r="A8743" s="65"/>
    </row>
    <row r="8744" spans="1:1" s="20" customFormat="1" x14ac:dyDescent="0.2">
      <c r="A8744" s="65"/>
    </row>
    <row r="8745" spans="1:1" s="20" customFormat="1" x14ac:dyDescent="0.2">
      <c r="A8745" s="65"/>
    </row>
    <row r="8746" spans="1:1" s="20" customFormat="1" x14ac:dyDescent="0.2">
      <c r="A8746" s="65"/>
    </row>
    <row r="8747" spans="1:1" s="20" customFormat="1" x14ac:dyDescent="0.2">
      <c r="A8747" s="65"/>
    </row>
    <row r="8748" spans="1:1" s="20" customFormat="1" x14ac:dyDescent="0.2">
      <c r="A8748" s="65"/>
    </row>
    <row r="8749" spans="1:1" s="20" customFormat="1" x14ac:dyDescent="0.2">
      <c r="A8749" s="65"/>
    </row>
    <row r="8750" spans="1:1" s="20" customFormat="1" x14ac:dyDescent="0.2">
      <c r="A8750" s="65"/>
    </row>
    <row r="8751" spans="1:1" s="20" customFormat="1" x14ac:dyDescent="0.2">
      <c r="A8751" s="65"/>
    </row>
    <row r="8752" spans="1:1" s="20" customFormat="1" x14ac:dyDescent="0.2">
      <c r="A8752" s="65"/>
    </row>
    <row r="8753" spans="1:1" s="20" customFormat="1" x14ac:dyDescent="0.2">
      <c r="A8753" s="65"/>
    </row>
    <row r="8754" spans="1:1" s="20" customFormat="1" x14ac:dyDescent="0.2">
      <c r="A8754" s="65"/>
    </row>
    <row r="8755" spans="1:1" s="20" customFormat="1" x14ac:dyDescent="0.2">
      <c r="A8755" s="65"/>
    </row>
    <row r="8756" spans="1:1" s="20" customFormat="1" x14ac:dyDescent="0.2">
      <c r="A8756" s="65"/>
    </row>
    <row r="8757" spans="1:1" s="20" customFormat="1" x14ac:dyDescent="0.2">
      <c r="A8757" s="65"/>
    </row>
    <row r="8758" spans="1:1" s="20" customFormat="1" x14ac:dyDescent="0.2">
      <c r="A8758" s="65"/>
    </row>
    <row r="8759" spans="1:1" s="20" customFormat="1" x14ac:dyDescent="0.2">
      <c r="A8759" s="65"/>
    </row>
    <row r="8760" spans="1:1" s="20" customFormat="1" x14ac:dyDescent="0.2">
      <c r="A8760" s="65"/>
    </row>
    <row r="8761" spans="1:1" s="20" customFormat="1" x14ac:dyDescent="0.2">
      <c r="A8761" s="65"/>
    </row>
    <row r="8762" spans="1:1" s="20" customFormat="1" x14ac:dyDescent="0.2">
      <c r="A8762" s="65"/>
    </row>
    <row r="8763" spans="1:1" s="20" customFormat="1" x14ac:dyDescent="0.2">
      <c r="A8763" s="65"/>
    </row>
    <row r="8764" spans="1:1" s="20" customFormat="1" x14ac:dyDescent="0.2">
      <c r="A8764" s="65"/>
    </row>
    <row r="8765" spans="1:1" s="20" customFormat="1" x14ac:dyDescent="0.2">
      <c r="A8765" s="65"/>
    </row>
    <row r="8766" spans="1:1" s="20" customFormat="1" x14ac:dyDescent="0.2">
      <c r="A8766" s="65"/>
    </row>
    <row r="8767" spans="1:1" s="20" customFormat="1" x14ac:dyDescent="0.2">
      <c r="A8767" s="65"/>
    </row>
    <row r="8768" spans="1:1" s="20" customFormat="1" x14ac:dyDescent="0.2">
      <c r="A8768" s="65"/>
    </row>
    <row r="8769" spans="1:1" s="20" customFormat="1" x14ac:dyDescent="0.2">
      <c r="A8769" s="65"/>
    </row>
    <row r="8770" spans="1:1" s="20" customFormat="1" x14ac:dyDescent="0.2">
      <c r="A8770" s="65"/>
    </row>
    <row r="8771" spans="1:1" s="20" customFormat="1" x14ac:dyDescent="0.2">
      <c r="A8771" s="65"/>
    </row>
    <row r="8772" spans="1:1" s="20" customFormat="1" x14ac:dyDescent="0.2">
      <c r="A8772" s="65"/>
    </row>
    <row r="8773" spans="1:1" s="20" customFormat="1" x14ac:dyDescent="0.2">
      <c r="A8773" s="65"/>
    </row>
    <row r="8774" spans="1:1" s="20" customFormat="1" x14ac:dyDescent="0.2">
      <c r="A8774" s="65"/>
    </row>
    <row r="8775" spans="1:1" s="20" customFormat="1" x14ac:dyDescent="0.2">
      <c r="A8775" s="65"/>
    </row>
    <row r="8776" spans="1:1" s="20" customFormat="1" x14ac:dyDescent="0.2">
      <c r="A8776" s="65"/>
    </row>
    <row r="8777" spans="1:1" s="20" customFormat="1" x14ac:dyDescent="0.2">
      <c r="A8777" s="65"/>
    </row>
    <row r="8778" spans="1:1" s="20" customFormat="1" x14ac:dyDescent="0.2">
      <c r="A8778" s="65"/>
    </row>
    <row r="8779" spans="1:1" s="20" customFormat="1" x14ac:dyDescent="0.2">
      <c r="A8779" s="65"/>
    </row>
    <row r="8780" spans="1:1" s="20" customFormat="1" x14ac:dyDescent="0.2">
      <c r="A8780" s="65"/>
    </row>
    <row r="8781" spans="1:1" s="20" customFormat="1" x14ac:dyDescent="0.2">
      <c r="A8781" s="65"/>
    </row>
    <row r="8782" spans="1:1" s="20" customFormat="1" x14ac:dyDescent="0.2">
      <c r="A8782" s="65"/>
    </row>
    <row r="8783" spans="1:1" s="20" customFormat="1" x14ac:dyDescent="0.2">
      <c r="A8783" s="65"/>
    </row>
    <row r="8784" spans="1:1" s="20" customFormat="1" x14ac:dyDescent="0.2">
      <c r="A8784" s="65"/>
    </row>
    <row r="8785" spans="1:1" s="20" customFormat="1" x14ac:dyDescent="0.2">
      <c r="A8785" s="65"/>
    </row>
    <row r="8786" spans="1:1" s="20" customFormat="1" x14ac:dyDescent="0.2">
      <c r="A8786" s="65"/>
    </row>
    <row r="8787" spans="1:1" s="20" customFormat="1" x14ac:dyDescent="0.2">
      <c r="A8787" s="65"/>
    </row>
    <row r="8788" spans="1:1" s="20" customFormat="1" x14ac:dyDescent="0.2">
      <c r="A8788" s="65"/>
    </row>
    <row r="8789" spans="1:1" s="20" customFormat="1" x14ac:dyDescent="0.2">
      <c r="A8789" s="65"/>
    </row>
    <row r="8790" spans="1:1" s="20" customFormat="1" x14ac:dyDescent="0.2">
      <c r="A8790" s="65"/>
    </row>
    <row r="8791" spans="1:1" s="20" customFormat="1" x14ac:dyDescent="0.2">
      <c r="A8791" s="65"/>
    </row>
    <row r="8792" spans="1:1" s="20" customFormat="1" x14ac:dyDescent="0.2">
      <c r="A8792" s="65"/>
    </row>
    <row r="8793" spans="1:1" s="20" customFormat="1" x14ac:dyDescent="0.2">
      <c r="A8793" s="65"/>
    </row>
    <row r="8794" spans="1:1" s="20" customFormat="1" x14ac:dyDescent="0.2">
      <c r="A8794" s="65"/>
    </row>
    <row r="8795" spans="1:1" s="20" customFormat="1" x14ac:dyDescent="0.2">
      <c r="A8795" s="65"/>
    </row>
    <row r="8796" spans="1:1" s="20" customFormat="1" x14ac:dyDescent="0.2">
      <c r="A8796" s="65"/>
    </row>
    <row r="8797" spans="1:1" s="20" customFormat="1" x14ac:dyDescent="0.2">
      <c r="A8797" s="65"/>
    </row>
    <row r="8798" spans="1:1" s="20" customFormat="1" x14ac:dyDescent="0.2">
      <c r="A8798" s="65"/>
    </row>
    <row r="8799" spans="1:1" s="20" customFormat="1" x14ac:dyDescent="0.2">
      <c r="A8799" s="65"/>
    </row>
    <row r="8800" spans="1:1" s="20" customFormat="1" x14ac:dyDescent="0.2">
      <c r="A8800" s="65"/>
    </row>
    <row r="8801" spans="1:1" s="20" customFormat="1" x14ac:dyDescent="0.2">
      <c r="A8801" s="65"/>
    </row>
    <row r="8802" spans="1:1" s="20" customFormat="1" x14ac:dyDescent="0.2">
      <c r="A8802" s="65"/>
    </row>
    <row r="8803" spans="1:1" s="20" customFormat="1" x14ac:dyDescent="0.2">
      <c r="A8803" s="65"/>
    </row>
    <row r="8804" spans="1:1" s="20" customFormat="1" x14ac:dyDescent="0.2">
      <c r="A8804" s="65"/>
    </row>
    <row r="8805" spans="1:1" s="20" customFormat="1" x14ac:dyDescent="0.2">
      <c r="A8805" s="65"/>
    </row>
    <row r="8806" spans="1:1" s="20" customFormat="1" x14ac:dyDescent="0.2">
      <c r="A8806" s="65"/>
    </row>
    <row r="8807" spans="1:1" s="20" customFormat="1" x14ac:dyDescent="0.2">
      <c r="A8807" s="65"/>
    </row>
    <row r="8808" spans="1:1" s="20" customFormat="1" x14ac:dyDescent="0.2">
      <c r="A8808" s="65"/>
    </row>
    <row r="8809" spans="1:1" s="20" customFormat="1" x14ac:dyDescent="0.2">
      <c r="A8809" s="65"/>
    </row>
    <row r="8810" spans="1:1" s="20" customFormat="1" x14ac:dyDescent="0.2">
      <c r="A8810" s="65"/>
    </row>
    <row r="8811" spans="1:1" s="20" customFormat="1" x14ac:dyDescent="0.2">
      <c r="A8811" s="65"/>
    </row>
    <row r="8812" spans="1:1" s="20" customFormat="1" x14ac:dyDescent="0.2">
      <c r="A8812" s="65"/>
    </row>
    <row r="8813" spans="1:1" s="20" customFormat="1" x14ac:dyDescent="0.2">
      <c r="A8813" s="65"/>
    </row>
    <row r="8814" spans="1:1" s="20" customFormat="1" x14ac:dyDescent="0.2">
      <c r="A8814" s="65"/>
    </row>
    <row r="8815" spans="1:1" s="20" customFormat="1" x14ac:dyDescent="0.2">
      <c r="A8815" s="65"/>
    </row>
    <row r="8816" spans="1:1" s="20" customFormat="1" x14ac:dyDescent="0.2">
      <c r="A8816" s="65"/>
    </row>
    <row r="8817" spans="1:1" s="20" customFormat="1" x14ac:dyDescent="0.2">
      <c r="A8817" s="65"/>
    </row>
    <row r="8818" spans="1:1" s="20" customFormat="1" x14ac:dyDescent="0.2">
      <c r="A8818" s="65"/>
    </row>
    <row r="8819" spans="1:1" s="20" customFormat="1" x14ac:dyDescent="0.2">
      <c r="A8819" s="65"/>
    </row>
    <row r="8820" spans="1:1" s="20" customFormat="1" x14ac:dyDescent="0.2">
      <c r="A8820" s="65"/>
    </row>
    <row r="8821" spans="1:1" s="20" customFormat="1" x14ac:dyDescent="0.2">
      <c r="A8821" s="65"/>
    </row>
    <row r="8822" spans="1:1" s="20" customFormat="1" x14ac:dyDescent="0.2">
      <c r="A8822" s="65"/>
    </row>
    <row r="8823" spans="1:1" s="20" customFormat="1" x14ac:dyDescent="0.2">
      <c r="A8823" s="65"/>
    </row>
    <row r="8824" spans="1:1" s="20" customFormat="1" x14ac:dyDescent="0.2">
      <c r="A8824" s="65"/>
    </row>
    <row r="8825" spans="1:1" s="20" customFormat="1" x14ac:dyDescent="0.2">
      <c r="A8825" s="65"/>
    </row>
    <row r="8826" spans="1:1" s="20" customFormat="1" x14ac:dyDescent="0.2">
      <c r="A8826" s="65"/>
    </row>
    <row r="8827" spans="1:1" s="20" customFormat="1" x14ac:dyDescent="0.2">
      <c r="A8827" s="65"/>
    </row>
    <row r="8828" spans="1:1" s="20" customFormat="1" x14ac:dyDescent="0.2">
      <c r="A8828" s="65"/>
    </row>
    <row r="8829" spans="1:1" s="20" customFormat="1" x14ac:dyDescent="0.2">
      <c r="A8829" s="65"/>
    </row>
    <row r="8830" spans="1:1" s="20" customFormat="1" x14ac:dyDescent="0.2">
      <c r="A8830" s="65"/>
    </row>
    <row r="8831" spans="1:1" s="20" customFormat="1" x14ac:dyDescent="0.2">
      <c r="A8831" s="65"/>
    </row>
    <row r="8832" spans="1:1" s="20" customFormat="1" x14ac:dyDescent="0.2">
      <c r="A8832" s="65"/>
    </row>
    <row r="8833" spans="1:1" s="20" customFormat="1" x14ac:dyDescent="0.2">
      <c r="A8833" s="65"/>
    </row>
    <row r="8834" spans="1:1" s="20" customFormat="1" x14ac:dyDescent="0.2">
      <c r="A8834" s="65"/>
    </row>
    <row r="8835" spans="1:1" s="20" customFormat="1" x14ac:dyDescent="0.2">
      <c r="A8835" s="65"/>
    </row>
    <row r="8836" spans="1:1" s="20" customFormat="1" x14ac:dyDescent="0.2">
      <c r="A8836" s="65"/>
    </row>
    <row r="8837" spans="1:1" s="20" customFormat="1" x14ac:dyDescent="0.2">
      <c r="A8837" s="65"/>
    </row>
    <row r="8838" spans="1:1" s="20" customFormat="1" x14ac:dyDescent="0.2">
      <c r="A8838" s="65"/>
    </row>
    <row r="8839" spans="1:1" s="20" customFormat="1" x14ac:dyDescent="0.2">
      <c r="A8839" s="65"/>
    </row>
    <row r="8840" spans="1:1" s="20" customFormat="1" x14ac:dyDescent="0.2">
      <c r="A8840" s="65"/>
    </row>
    <row r="8841" spans="1:1" s="20" customFormat="1" x14ac:dyDescent="0.2">
      <c r="A8841" s="65"/>
    </row>
    <row r="8842" spans="1:1" s="20" customFormat="1" x14ac:dyDescent="0.2">
      <c r="A8842" s="65"/>
    </row>
    <row r="8843" spans="1:1" s="20" customFormat="1" x14ac:dyDescent="0.2">
      <c r="A8843" s="65"/>
    </row>
    <row r="8844" spans="1:1" s="20" customFormat="1" x14ac:dyDescent="0.2">
      <c r="A8844" s="65"/>
    </row>
    <row r="8845" spans="1:1" s="20" customFormat="1" x14ac:dyDescent="0.2">
      <c r="A8845" s="65"/>
    </row>
    <row r="8846" spans="1:1" s="20" customFormat="1" x14ac:dyDescent="0.2">
      <c r="A8846" s="65"/>
    </row>
    <row r="8847" spans="1:1" s="20" customFormat="1" x14ac:dyDescent="0.2">
      <c r="A8847" s="65"/>
    </row>
    <row r="8848" spans="1:1" s="20" customFormat="1" x14ac:dyDescent="0.2">
      <c r="A8848" s="65"/>
    </row>
    <row r="8849" spans="1:1" s="20" customFormat="1" x14ac:dyDescent="0.2">
      <c r="A8849" s="65"/>
    </row>
    <row r="8850" spans="1:1" s="20" customFormat="1" x14ac:dyDescent="0.2">
      <c r="A8850" s="65"/>
    </row>
    <row r="8851" spans="1:1" s="20" customFormat="1" x14ac:dyDescent="0.2">
      <c r="A8851" s="65"/>
    </row>
    <row r="8852" spans="1:1" s="20" customFormat="1" x14ac:dyDescent="0.2">
      <c r="A8852" s="65"/>
    </row>
    <row r="8853" spans="1:1" s="20" customFormat="1" x14ac:dyDescent="0.2">
      <c r="A8853" s="65"/>
    </row>
    <row r="8854" spans="1:1" s="20" customFormat="1" x14ac:dyDescent="0.2">
      <c r="A8854" s="65"/>
    </row>
    <row r="8855" spans="1:1" s="20" customFormat="1" x14ac:dyDescent="0.2">
      <c r="A8855" s="65"/>
    </row>
    <row r="8856" spans="1:1" s="20" customFormat="1" x14ac:dyDescent="0.2">
      <c r="A8856" s="65"/>
    </row>
    <row r="8857" spans="1:1" s="20" customFormat="1" x14ac:dyDescent="0.2">
      <c r="A8857" s="65"/>
    </row>
    <row r="8858" spans="1:1" s="20" customFormat="1" x14ac:dyDescent="0.2">
      <c r="A8858" s="65"/>
    </row>
    <row r="8859" spans="1:1" s="20" customFormat="1" x14ac:dyDescent="0.2">
      <c r="A8859" s="65"/>
    </row>
    <row r="8860" spans="1:1" s="20" customFormat="1" x14ac:dyDescent="0.2">
      <c r="A8860" s="65"/>
    </row>
    <row r="8861" spans="1:1" s="20" customFormat="1" x14ac:dyDescent="0.2">
      <c r="A8861" s="65"/>
    </row>
    <row r="8862" spans="1:1" s="20" customFormat="1" x14ac:dyDescent="0.2">
      <c r="A8862" s="65"/>
    </row>
    <row r="8863" spans="1:1" s="20" customFormat="1" x14ac:dyDescent="0.2">
      <c r="A8863" s="65"/>
    </row>
    <row r="8864" spans="1:1" s="20" customFormat="1" x14ac:dyDescent="0.2">
      <c r="A8864" s="65"/>
    </row>
    <row r="8865" spans="1:1" s="20" customFormat="1" x14ac:dyDescent="0.2">
      <c r="A8865" s="65"/>
    </row>
    <row r="8866" spans="1:1" s="20" customFormat="1" x14ac:dyDescent="0.2">
      <c r="A8866" s="65"/>
    </row>
    <row r="8867" spans="1:1" s="20" customFormat="1" x14ac:dyDescent="0.2">
      <c r="A8867" s="65"/>
    </row>
    <row r="8868" spans="1:1" s="20" customFormat="1" x14ac:dyDescent="0.2">
      <c r="A8868" s="65"/>
    </row>
    <row r="8869" spans="1:1" s="20" customFormat="1" x14ac:dyDescent="0.2">
      <c r="A8869" s="65"/>
    </row>
    <row r="8870" spans="1:1" s="20" customFormat="1" x14ac:dyDescent="0.2">
      <c r="A8870" s="65"/>
    </row>
    <row r="8871" spans="1:1" s="20" customFormat="1" x14ac:dyDescent="0.2">
      <c r="A8871" s="65"/>
    </row>
    <row r="8872" spans="1:1" s="20" customFormat="1" x14ac:dyDescent="0.2">
      <c r="A8872" s="65"/>
    </row>
    <row r="8873" spans="1:1" s="20" customFormat="1" x14ac:dyDescent="0.2">
      <c r="A8873" s="65"/>
    </row>
    <row r="8874" spans="1:1" s="20" customFormat="1" x14ac:dyDescent="0.2">
      <c r="A8874" s="65"/>
    </row>
    <row r="8875" spans="1:1" s="20" customFormat="1" x14ac:dyDescent="0.2">
      <c r="A8875" s="65"/>
    </row>
    <row r="8876" spans="1:1" s="20" customFormat="1" x14ac:dyDescent="0.2">
      <c r="A8876" s="65"/>
    </row>
    <row r="8877" spans="1:1" s="20" customFormat="1" x14ac:dyDescent="0.2">
      <c r="A8877" s="65"/>
    </row>
    <row r="8878" spans="1:1" s="20" customFormat="1" x14ac:dyDescent="0.2">
      <c r="A8878" s="65"/>
    </row>
    <row r="8879" spans="1:1" s="20" customFormat="1" x14ac:dyDescent="0.2">
      <c r="A8879" s="65"/>
    </row>
    <row r="8880" spans="1:1" s="20" customFormat="1" x14ac:dyDescent="0.2">
      <c r="A8880" s="65"/>
    </row>
    <row r="8881" spans="1:1" s="20" customFormat="1" x14ac:dyDescent="0.2">
      <c r="A8881" s="65"/>
    </row>
    <row r="8882" spans="1:1" s="20" customFormat="1" x14ac:dyDescent="0.2">
      <c r="A8882" s="65"/>
    </row>
    <row r="8883" spans="1:1" s="20" customFormat="1" x14ac:dyDescent="0.2">
      <c r="A8883" s="65"/>
    </row>
    <row r="8884" spans="1:1" s="20" customFormat="1" x14ac:dyDescent="0.2">
      <c r="A8884" s="65"/>
    </row>
    <row r="8885" spans="1:1" s="20" customFormat="1" x14ac:dyDescent="0.2">
      <c r="A8885" s="65"/>
    </row>
    <row r="8886" spans="1:1" s="20" customFormat="1" x14ac:dyDescent="0.2">
      <c r="A8886" s="65"/>
    </row>
    <row r="8887" spans="1:1" s="20" customFormat="1" x14ac:dyDescent="0.2">
      <c r="A8887" s="65"/>
    </row>
    <row r="8888" spans="1:1" s="20" customFormat="1" x14ac:dyDescent="0.2">
      <c r="A8888" s="65"/>
    </row>
    <row r="8889" spans="1:1" s="20" customFormat="1" x14ac:dyDescent="0.2">
      <c r="A8889" s="65"/>
    </row>
    <row r="8890" spans="1:1" s="20" customFormat="1" x14ac:dyDescent="0.2">
      <c r="A8890" s="65"/>
    </row>
    <row r="8891" spans="1:1" s="20" customFormat="1" x14ac:dyDescent="0.2">
      <c r="A8891" s="65"/>
    </row>
    <row r="8892" spans="1:1" s="20" customFormat="1" x14ac:dyDescent="0.2">
      <c r="A8892" s="65"/>
    </row>
    <row r="8893" spans="1:1" s="20" customFormat="1" x14ac:dyDescent="0.2">
      <c r="A8893" s="65"/>
    </row>
    <row r="8894" spans="1:1" s="20" customFormat="1" x14ac:dyDescent="0.2">
      <c r="A8894" s="65"/>
    </row>
    <row r="8895" spans="1:1" s="20" customFormat="1" x14ac:dyDescent="0.2">
      <c r="A8895" s="65"/>
    </row>
    <row r="8896" spans="1:1" s="20" customFormat="1" x14ac:dyDescent="0.2">
      <c r="A8896" s="65"/>
    </row>
    <row r="8897" spans="1:1" s="20" customFormat="1" x14ac:dyDescent="0.2">
      <c r="A8897" s="65"/>
    </row>
    <row r="8898" spans="1:1" s="20" customFormat="1" x14ac:dyDescent="0.2">
      <c r="A8898" s="65"/>
    </row>
    <row r="8899" spans="1:1" s="20" customFormat="1" x14ac:dyDescent="0.2">
      <c r="A8899" s="65"/>
    </row>
    <row r="8900" spans="1:1" s="20" customFormat="1" x14ac:dyDescent="0.2">
      <c r="A8900" s="65"/>
    </row>
    <row r="8901" spans="1:1" s="20" customFormat="1" x14ac:dyDescent="0.2">
      <c r="A8901" s="65"/>
    </row>
    <row r="8902" spans="1:1" s="20" customFormat="1" x14ac:dyDescent="0.2">
      <c r="A8902" s="65"/>
    </row>
    <row r="8903" spans="1:1" s="20" customFormat="1" x14ac:dyDescent="0.2">
      <c r="A8903" s="65"/>
    </row>
    <row r="8904" spans="1:1" s="20" customFormat="1" x14ac:dyDescent="0.2">
      <c r="A8904" s="65"/>
    </row>
    <row r="8905" spans="1:1" s="20" customFormat="1" x14ac:dyDescent="0.2">
      <c r="A8905" s="65"/>
    </row>
    <row r="8906" spans="1:1" s="20" customFormat="1" x14ac:dyDescent="0.2">
      <c r="A8906" s="65"/>
    </row>
    <row r="8907" spans="1:1" s="20" customFormat="1" x14ac:dyDescent="0.2">
      <c r="A8907" s="65"/>
    </row>
    <row r="8908" spans="1:1" s="20" customFormat="1" x14ac:dyDescent="0.2">
      <c r="A8908" s="65"/>
    </row>
    <row r="8909" spans="1:1" s="20" customFormat="1" x14ac:dyDescent="0.2">
      <c r="A8909" s="65"/>
    </row>
    <row r="8910" spans="1:1" s="20" customFormat="1" x14ac:dyDescent="0.2">
      <c r="A8910" s="65"/>
    </row>
    <row r="8911" spans="1:1" s="20" customFormat="1" x14ac:dyDescent="0.2">
      <c r="A8911" s="65"/>
    </row>
    <row r="8912" spans="1:1" s="20" customFormat="1" x14ac:dyDescent="0.2">
      <c r="A8912" s="65"/>
    </row>
    <row r="8913" spans="1:1" s="20" customFormat="1" x14ac:dyDescent="0.2">
      <c r="A8913" s="65"/>
    </row>
    <row r="8914" spans="1:1" s="20" customFormat="1" x14ac:dyDescent="0.2">
      <c r="A8914" s="65"/>
    </row>
    <row r="8915" spans="1:1" s="20" customFormat="1" x14ac:dyDescent="0.2">
      <c r="A8915" s="65"/>
    </row>
    <row r="8916" spans="1:1" s="20" customFormat="1" x14ac:dyDescent="0.2">
      <c r="A8916" s="65"/>
    </row>
    <row r="8917" spans="1:1" s="20" customFormat="1" x14ac:dyDescent="0.2">
      <c r="A8917" s="65"/>
    </row>
    <row r="8918" spans="1:1" s="20" customFormat="1" x14ac:dyDescent="0.2">
      <c r="A8918" s="65"/>
    </row>
    <row r="8919" spans="1:1" s="20" customFormat="1" x14ac:dyDescent="0.2">
      <c r="A8919" s="65"/>
    </row>
    <row r="8920" spans="1:1" s="20" customFormat="1" x14ac:dyDescent="0.2">
      <c r="A8920" s="65"/>
    </row>
    <row r="8921" spans="1:1" s="20" customFormat="1" x14ac:dyDescent="0.2">
      <c r="A8921" s="65"/>
    </row>
    <row r="8922" spans="1:1" s="20" customFormat="1" x14ac:dyDescent="0.2">
      <c r="A8922" s="65"/>
    </row>
    <row r="8923" spans="1:1" s="20" customFormat="1" x14ac:dyDescent="0.2">
      <c r="A8923" s="65"/>
    </row>
    <row r="8924" spans="1:1" s="20" customFormat="1" x14ac:dyDescent="0.2">
      <c r="A8924" s="65"/>
    </row>
    <row r="8925" spans="1:1" s="20" customFormat="1" x14ac:dyDescent="0.2">
      <c r="A8925" s="65"/>
    </row>
    <row r="8926" spans="1:1" s="20" customFormat="1" x14ac:dyDescent="0.2">
      <c r="A8926" s="65"/>
    </row>
    <row r="8927" spans="1:1" s="20" customFormat="1" x14ac:dyDescent="0.2">
      <c r="A8927" s="65"/>
    </row>
    <row r="8928" spans="1:1" s="20" customFormat="1" x14ac:dyDescent="0.2">
      <c r="A8928" s="65"/>
    </row>
    <row r="8929" spans="1:1" s="20" customFormat="1" x14ac:dyDescent="0.2">
      <c r="A8929" s="65"/>
    </row>
    <row r="8930" spans="1:1" s="20" customFormat="1" x14ac:dyDescent="0.2">
      <c r="A8930" s="65"/>
    </row>
    <row r="8931" spans="1:1" s="20" customFormat="1" x14ac:dyDescent="0.2">
      <c r="A8931" s="65"/>
    </row>
    <row r="8932" spans="1:1" s="20" customFormat="1" x14ac:dyDescent="0.2">
      <c r="A8932" s="65"/>
    </row>
    <row r="8933" spans="1:1" s="20" customFormat="1" x14ac:dyDescent="0.2">
      <c r="A8933" s="65"/>
    </row>
    <row r="8934" spans="1:1" s="20" customFormat="1" x14ac:dyDescent="0.2">
      <c r="A8934" s="65"/>
    </row>
    <row r="8935" spans="1:1" s="20" customFormat="1" x14ac:dyDescent="0.2">
      <c r="A8935" s="65"/>
    </row>
    <row r="8936" spans="1:1" s="20" customFormat="1" x14ac:dyDescent="0.2">
      <c r="A8936" s="65"/>
    </row>
    <row r="8937" spans="1:1" s="20" customFormat="1" x14ac:dyDescent="0.2">
      <c r="A8937" s="65"/>
    </row>
    <row r="8938" spans="1:1" s="20" customFormat="1" x14ac:dyDescent="0.2">
      <c r="A8938" s="65"/>
    </row>
    <row r="8939" spans="1:1" s="20" customFormat="1" x14ac:dyDescent="0.2">
      <c r="A8939" s="65"/>
    </row>
    <row r="8940" spans="1:1" s="20" customFormat="1" x14ac:dyDescent="0.2">
      <c r="A8940" s="65"/>
    </row>
    <row r="8941" spans="1:1" s="20" customFormat="1" x14ac:dyDescent="0.2">
      <c r="A8941" s="65"/>
    </row>
    <row r="8942" spans="1:1" s="20" customFormat="1" x14ac:dyDescent="0.2">
      <c r="A8942" s="65"/>
    </row>
    <row r="8943" spans="1:1" s="20" customFormat="1" x14ac:dyDescent="0.2">
      <c r="A8943" s="65"/>
    </row>
    <row r="8944" spans="1:1" s="20" customFormat="1" x14ac:dyDescent="0.2">
      <c r="A8944" s="65"/>
    </row>
    <row r="8945" spans="1:1" s="20" customFormat="1" x14ac:dyDescent="0.2">
      <c r="A8945" s="65"/>
    </row>
    <row r="8946" spans="1:1" s="20" customFormat="1" x14ac:dyDescent="0.2">
      <c r="A8946" s="65"/>
    </row>
    <row r="8947" spans="1:1" s="20" customFormat="1" x14ac:dyDescent="0.2">
      <c r="A8947" s="65"/>
    </row>
    <row r="8948" spans="1:1" s="20" customFormat="1" x14ac:dyDescent="0.2">
      <c r="A8948" s="65"/>
    </row>
    <row r="8949" spans="1:1" s="20" customFormat="1" x14ac:dyDescent="0.2">
      <c r="A8949" s="65"/>
    </row>
    <row r="8950" spans="1:1" s="20" customFormat="1" x14ac:dyDescent="0.2">
      <c r="A8950" s="65"/>
    </row>
    <row r="8951" spans="1:1" s="20" customFormat="1" x14ac:dyDescent="0.2">
      <c r="A8951" s="65"/>
    </row>
    <row r="8952" spans="1:1" s="20" customFormat="1" x14ac:dyDescent="0.2">
      <c r="A8952" s="65"/>
    </row>
    <row r="8953" spans="1:1" s="20" customFormat="1" x14ac:dyDescent="0.2">
      <c r="A8953" s="65"/>
    </row>
    <row r="8954" spans="1:1" s="20" customFormat="1" x14ac:dyDescent="0.2">
      <c r="A8954" s="65"/>
    </row>
    <row r="8955" spans="1:1" s="20" customFormat="1" x14ac:dyDescent="0.2">
      <c r="A8955" s="65"/>
    </row>
    <row r="8956" spans="1:1" s="20" customFormat="1" x14ac:dyDescent="0.2">
      <c r="A8956" s="65"/>
    </row>
    <row r="8957" spans="1:1" s="20" customFormat="1" x14ac:dyDescent="0.2">
      <c r="A8957" s="65"/>
    </row>
    <row r="8958" spans="1:1" s="20" customFormat="1" x14ac:dyDescent="0.2">
      <c r="A8958" s="65"/>
    </row>
    <row r="8959" spans="1:1" s="20" customFormat="1" x14ac:dyDescent="0.2">
      <c r="A8959" s="65"/>
    </row>
    <row r="8960" spans="1:1" s="20" customFormat="1" x14ac:dyDescent="0.2">
      <c r="A8960" s="65"/>
    </row>
    <row r="8961" spans="1:1" s="20" customFormat="1" x14ac:dyDescent="0.2">
      <c r="A8961" s="65"/>
    </row>
    <row r="8962" spans="1:1" s="20" customFormat="1" x14ac:dyDescent="0.2">
      <c r="A8962" s="65"/>
    </row>
    <row r="8963" spans="1:1" s="20" customFormat="1" x14ac:dyDescent="0.2">
      <c r="A8963" s="65"/>
    </row>
    <row r="8964" spans="1:1" s="20" customFormat="1" x14ac:dyDescent="0.2">
      <c r="A8964" s="65"/>
    </row>
    <row r="8965" spans="1:1" s="20" customFormat="1" x14ac:dyDescent="0.2">
      <c r="A8965" s="65"/>
    </row>
    <row r="8966" spans="1:1" s="20" customFormat="1" x14ac:dyDescent="0.2">
      <c r="A8966" s="65"/>
    </row>
    <row r="8967" spans="1:1" s="20" customFormat="1" x14ac:dyDescent="0.2">
      <c r="A8967" s="65"/>
    </row>
    <row r="8968" spans="1:1" s="20" customFormat="1" x14ac:dyDescent="0.2">
      <c r="A8968" s="65"/>
    </row>
    <row r="8969" spans="1:1" s="20" customFormat="1" x14ac:dyDescent="0.2">
      <c r="A8969" s="65"/>
    </row>
    <row r="8970" spans="1:1" s="20" customFormat="1" x14ac:dyDescent="0.2">
      <c r="A8970" s="65"/>
    </row>
    <row r="8971" spans="1:1" s="20" customFormat="1" x14ac:dyDescent="0.2">
      <c r="A8971" s="65"/>
    </row>
    <row r="8972" spans="1:1" s="20" customFormat="1" x14ac:dyDescent="0.2">
      <c r="A8972" s="65"/>
    </row>
    <row r="8973" spans="1:1" s="20" customFormat="1" x14ac:dyDescent="0.2">
      <c r="A8973" s="65"/>
    </row>
    <row r="8974" spans="1:1" s="20" customFormat="1" x14ac:dyDescent="0.2">
      <c r="A8974" s="65"/>
    </row>
    <row r="8975" spans="1:1" s="20" customFormat="1" x14ac:dyDescent="0.2">
      <c r="A8975" s="65"/>
    </row>
    <row r="8976" spans="1:1" s="20" customFormat="1" x14ac:dyDescent="0.2">
      <c r="A8976" s="65"/>
    </row>
    <row r="8977" spans="1:1" s="20" customFormat="1" x14ac:dyDescent="0.2">
      <c r="A8977" s="65"/>
    </row>
    <row r="8978" spans="1:1" s="20" customFormat="1" x14ac:dyDescent="0.2">
      <c r="A8978" s="65"/>
    </row>
    <row r="8979" spans="1:1" s="20" customFormat="1" x14ac:dyDescent="0.2">
      <c r="A8979" s="65"/>
    </row>
    <row r="8980" spans="1:1" s="20" customFormat="1" x14ac:dyDescent="0.2">
      <c r="A8980" s="65"/>
    </row>
    <row r="8981" spans="1:1" s="20" customFormat="1" x14ac:dyDescent="0.2">
      <c r="A8981" s="65"/>
    </row>
    <row r="8982" spans="1:1" s="20" customFormat="1" x14ac:dyDescent="0.2">
      <c r="A8982" s="65"/>
    </row>
    <row r="8983" spans="1:1" s="20" customFormat="1" x14ac:dyDescent="0.2">
      <c r="A8983" s="65"/>
    </row>
    <row r="8984" spans="1:1" s="20" customFormat="1" x14ac:dyDescent="0.2">
      <c r="A8984" s="65"/>
    </row>
    <row r="8985" spans="1:1" s="20" customFormat="1" x14ac:dyDescent="0.2">
      <c r="A8985" s="65"/>
    </row>
    <row r="8986" spans="1:1" s="20" customFormat="1" x14ac:dyDescent="0.2">
      <c r="A8986" s="65"/>
    </row>
    <row r="8987" spans="1:1" s="20" customFormat="1" x14ac:dyDescent="0.2">
      <c r="A8987" s="65"/>
    </row>
    <row r="8988" spans="1:1" s="20" customFormat="1" x14ac:dyDescent="0.2">
      <c r="A8988" s="65"/>
    </row>
    <row r="8989" spans="1:1" s="20" customFormat="1" x14ac:dyDescent="0.2">
      <c r="A8989" s="65"/>
    </row>
    <row r="8990" spans="1:1" s="20" customFormat="1" x14ac:dyDescent="0.2">
      <c r="A8990" s="65"/>
    </row>
    <row r="8991" spans="1:1" s="20" customFormat="1" x14ac:dyDescent="0.2">
      <c r="A8991" s="65"/>
    </row>
    <row r="8992" spans="1:1" s="20" customFormat="1" x14ac:dyDescent="0.2">
      <c r="A8992" s="65"/>
    </row>
    <row r="8993" spans="1:1" s="20" customFormat="1" x14ac:dyDescent="0.2">
      <c r="A8993" s="65"/>
    </row>
    <row r="8994" spans="1:1" s="20" customFormat="1" x14ac:dyDescent="0.2">
      <c r="A8994" s="65"/>
    </row>
    <row r="8995" spans="1:1" s="20" customFormat="1" x14ac:dyDescent="0.2">
      <c r="A8995" s="65"/>
    </row>
    <row r="8996" spans="1:1" s="20" customFormat="1" x14ac:dyDescent="0.2">
      <c r="A8996" s="65"/>
    </row>
    <row r="8997" spans="1:1" s="20" customFormat="1" x14ac:dyDescent="0.2">
      <c r="A8997" s="65"/>
    </row>
    <row r="8998" spans="1:1" s="20" customFormat="1" x14ac:dyDescent="0.2">
      <c r="A8998" s="65"/>
    </row>
    <row r="8999" spans="1:1" s="20" customFormat="1" x14ac:dyDescent="0.2">
      <c r="A8999" s="65"/>
    </row>
    <row r="9000" spans="1:1" s="20" customFormat="1" x14ac:dyDescent="0.2">
      <c r="A9000" s="65"/>
    </row>
    <row r="9001" spans="1:1" s="20" customFormat="1" x14ac:dyDescent="0.2">
      <c r="A9001" s="65"/>
    </row>
    <row r="9002" spans="1:1" s="20" customFormat="1" x14ac:dyDescent="0.2">
      <c r="A9002" s="65"/>
    </row>
    <row r="9003" spans="1:1" s="20" customFormat="1" x14ac:dyDescent="0.2">
      <c r="A9003" s="65"/>
    </row>
    <row r="9004" spans="1:1" s="20" customFormat="1" x14ac:dyDescent="0.2">
      <c r="A9004" s="65"/>
    </row>
    <row r="9005" spans="1:1" s="20" customFormat="1" x14ac:dyDescent="0.2">
      <c r="A9005" s="65"/>
    </row>
    <row r="9006" spans="1:1" s="20" customFormat="1" x14ac:dyDescent="0.2">
      <c r="A9006" s="65"/>
    </row>
    <row r="9007" spans="1:1" s="20" customFormat="1" x14ac:dyDescent="0.2">
      <c r="A9007" s="65"/>
    </row>
    <row r="9008" spans="1:1" s="20" customFormat="1" x14ac:dyDescent="0.2">
      <c r="A9008" s="65"/>
    </row>
    <row r="9009" spans="1:1" s="20" customFormat="1" x14ac:dyDescent="0.2">
      <c r="A9009" s="65"/>
    </row>
    <row r="9010" spans="1:1" s="20" customFormat="1" x14ac:dyDescent="0.2">
      <c r="A9010" s="65"/>
    </row>
    <row r="9011" spans="1:1" s="20" customFormat="1" x14ac:dyDescent="0.2">
      <c r="A9011" s="65"/>
    </row>
    <row r="9012" spans="1:1" s="20" customFormat="1" x14ac:dyDescent="0.2">
      <c r="A9012" s="65"/>
    </row>
    <row r="9013" spans="1:1" s="20" customFormat="1" x14ac:dyDescent="0.2">
      <c r="A9013" s="65"/>
    </row>
    <row r="9014" spans="1:1" s="20" customFormat="1" x14ac:dyDescent="0.2">
      <c r="A9014" s="65"/>
    </row>
    <row r="9015" spans="1:1" s="20" customFormat="1" x14ac:dyDescent="0.2">
      <c r="A9015" s="65"/>
    </row>
    <row r="9016" spans="1:1" s="20" customFormat="1" x14ac:dyDescent="0.2">
      <c r="A9016" s="65"/>
    </row>
    <row r="9017" spans="1:1" s="20" customFormat="1" x14ac:dyDescent="0.2">
      <c r="A9017" s="65"/>
    </row>
    <row r="9018" spans="1:1" s="20" customFormat="1" x14ac:dyDescent="0.2">
      <c r="A9018" s="65"/>
    </row>
    <row r="9019" spans="1:1" s="20" customFormat="1" x14ac:dyDescent="0.2">
      <c r="A9019" s="65"/>
    </row>
    <row r="9020" spans="1:1" s="20" customFormat="1" x14ac:dyDescent="0.2">
      <c r="A9020" s="65"/>
    </row>
    <row r="9021" spans="1:1" s="20" customFormat="1" x14ac:dyDescent="0.2">
      <c r="A9021" s="65"/>
    </row>
    <row r="9022" spans="1:1" s="20" customFormat="1" x14ac:dyDescent="0.2">
      <c r="A9022" s="65"/>
    </row>
    <row r="9023" spans="1:1" s="20" customFormat="1" x14ac:dyDescent="0.2">
      <c r="A9023" s="65"/>
    </row>
    <row r="9024" spans="1:1" s="20" customFormat="1" x14ac:dyDescent="0.2">
      <c r="A9024" s="65"/>
    </row>
    <row r="9025" spans="1:1" s="20" customFormat="1" x14ac:dyDescent="0.2">
      <c r="A9025" s="65"/>
    </row>
    <row r="9026" spans="1:1" s="20" customFormat="1" x14ac:dyDescent="0.2">
      <c r="A9026" s="65"/>
    </row>
    <row r="9027" spans="1:1" s="20" customFormat="1" x14ac:dyDescent="0.2">
      <c r="A9027" s="65"/>
    </row>
    <row r="9028" spans="1:1" s="20" customFormat="1" x14ac:dyDescent="0.2">
      <c r="A9028" s="65"/>
    </row>
    <row r="9029" spans="1:1" s="20" customFormat="1" x14ac:dyDescent="0.2">
      <c r="A9029" s="65"/>
    </row>
    <row r="9030" spans="1:1" s="20" customFormat="1" x14ac:dyDescent="0.2">
      <c r="A9030" s="65"/>
    </row>
    <row r="9031" spans="1:1" s="20" customFormat="1" x14ac:dyDescent="0.2">
      <c r="A9031" s="65"/>
    </row>
    <row r="9032" spans="1:1" s="20" customFormat="1" x14ac:dyDescent="0.2">
      <c r="A9032" s="65"/>
    </row>
    <row r="9033" spans="1:1" s="20" customFormat="1" x14ac:dyDescent="0.2">
      <c r="A9033" s="65"/>
    </row>
    <row r="9034" spans="1:1" s="20" customFormat="1" x14ac:dyDescent="0.2">
      <c r="A9034" s="65"/>
    </row>
    <row r="9035" spans="1:1" s="20" customFormat="1" x14ac:dyDescent="0.2">
      <c r="A9035" s="65"/>
    </row>
    <row r="9036" spans="1:1" s="20" customFormat="1" x14ac:dyDescent="0.2">
      <c r="A9036" s="65"/>
    </row>
    <row r="9037" spans="1:1" s="20" customFormat="1" x14ac:dyDescent="0.2">
      <c r="A9037" s="65"/>
    </row>
    <row r="9038" spans="1:1" s="20" customFormat="1" x14ac:dyDescent="0.2">
      <c r="A9038" s="65"/>
    </row>
    <row r="9039" spans="1:1" s="20" customFormat="1" x14ac:dyDescent="0.2">
      <c r="A9039" s="65"/>
    </row>
    <row r="9040" spans="1:1" s="20" customFormat="1" x14ac:dyDescent="0.2">
      <c r="A9040" s="65"/>
    </row>
    <row r="9041" spans="1:1" s="20" customFormat="1" x14ac:dyDescent="0.2">
      <c r="A9041" s="65"/>
    </row>
    <row r="9042" spans="1:1" s="20" customFormat="1" x14ac:dyDescent="0.2">
      <c r="A9042" s="65"/>
    </row>
    <row r="9043" spans="1:1" s="20" customFormat="1" x14ac:dyDescent="0.2">
      <c r="A9043" s="65"/>
    </row>
    <row r="9044" spans="1:1" s="20" customFormat="1" x14ac:dyDescent="0.2">
      <c r="A9044" s="65"/>
    </row>
    <row r="9045" spans="1:1" s="20" customFormat="1" x14ac:dyDescent="0.2">
      <c r="A9045" s="65"/>
    </row>
    <row r="9046" spans="1:1" s="20" customFormat="1" x14ac:dyDescent="0.2">
      <c r="A9046" s="65"/>
    </row>
    <row r="9047" spans="1:1" s="20" customFormat="1" x14ac:dyDescent="0.2">
      <c r="A9047" s="65"/>
    </row>
    <row r="9048" spans="1:1" s="20" customFormat="1" x14ac:dyDescent="0.2">
      <c r="A9048" s="65"/>
    </row>
    <row r="9049" spans="1:1" s="20" customFormat="1" x14ac:dyDescent="0.2">
      <c r="A9049" s="65"/>
    </row>
    <row r="9050" spans="1:1" s="20" customFormat="1" x14ac:dyDescent="0.2">
      <c r="A9050" s="65"/>
    </row>
    <row r="9051" spans="1:1" s="20" customFormat="1" x14ac:dyDescent="0.2">
      <c r="A9051" s="65"/>
    </row>
    <row r="9052" spans="1:1" s="20" customFormat="1" x14ac:dyDescent="0.2">
      <c r="A9052" s="65"/>
    </row>
    <row r="9053" spans="1:1" s="20" customFormat="1" x14ac:dyDescent="0.2">
      <c r="A9053" s="65"/>
    </row>
    <row r="9054" spans="1:1" s="20" customFormat="1" x14ac:dyDescent="0.2">
      <c r="A9054" s="65"/>
    </row>
    <row r="9055" spans="1:1" s="20" customFormat="1" x14ac:dyDescent="0.2">
      <c r="A9055" s="65"/>
    </row>
    <row r="9056" spans="1:1" s="20" customFormat="1" x14ac:dyDescent="0.2">
      <c r="A9056" s="65"/>
    </row>
    <row r="9057" spans="1:1" s="20" customFormat="1" x14ac:dyDescent="0.2">
      <c r="A9057" s="65"/>
    </row>
    <row r="9058" spans="1:1" s="20" customFormat="1" x14ac:dyDescent="0.2">
      <c r="A9058" s="65"/>
    </row>
    <row r="9059" spans="1:1" s="20" customFormat="1" x14ac:dyDescent="0.2">
      <c r="A9059" s="65"/>
    </row>
    <row r="9060" spans="1:1" s="20" customFormat="1" x14ac:dyDescent="0.2">
      <c r="A9060" s="65"/>
    </row>
    <row r="9061" spans="1:1" s="20" customFormat="1" x14ac:dyDescent="0.2">
      <c r="A9061" s="65"/>
    </row>
    <row r="9062" spans="1:1" s="20" customFormat="1" x14ac:dyDescent="0.2">
      <c r="A9062" s="65"/>
    </row>
    <row r="9063" spans="1:1" s="20" customFormat="1" x14ac:dyDescent="0.2">
      <c r="A9063" s="65"/>
    </row>
    <row r="9064" spans="1:1" s="20" customFormat="1" x14ac:dyDescent="0.2">
      <c r="A9064" s="65"/>
    </row>
    <row r="9065" spans="1:1" s="20" customFormat="1" x14ac:dyDescent="0.2">
      <c r="A9065" s="65"/>
    </row>
    <row r="9066" spans="1:1" s="20" customFormat="1" x14ac:dyDescent="0.2">
      <c r="A9066" s="65"/>
    </row>
    <row r="9067" spans="1:1" s="20" customFormat="1" x14ac:dyDescent="0.2">
      <c r="A9067" s="65"/>
    </row>
    <row r="9068" spans="1:1" s="20" customFormat="1" x14ac:dyDescent="0.2">
      <c r="A9068" s="65"/>
    </row>
    <row r="9069" spans="1:1" s="20" customFormat="1" x14ac:dyDescent="0.2">
      <c r="A9069" s="65"/>
    </row>
    <row r="9070" spans="1:1" s="20" customFormat="1" x14ac:dyDescent="0.2">
      <c r="A9070" s="65"/>
    </row>
    <row r="9071" spans="1:1" s="20" customFormat="1" x14ac:dyDescent="0.2">
      <c r="A9071" s="65"/>
    </row>
    <row r="9072" spans="1:1" s="20" customFormat="1" x14ac:dyDescent="0.2">
      <c r="A9072" s="65"/>
    </row>
    <row r="9073" spans="1:1" s="20" customFormat="1" x14ac:dyDescent="0.2">
      <c r="A9073" s="65"/>
    </row>
    <row r="9074" spans="1:1" s="20" customFormat="1" x14ac:dyDescent="0.2">
      <c r="A9074" s="65"/>
    </row>
    <row r="9075" spans="1:1" s="20" customFormat="1" x14ac:dyDescent="0.2">
      <c r="A9075" s="65"/>
    </row>
    <row r="9076" spans="1:1" s="20" customFormat="1" x14ac:dyDescent="0.2">
      <c r="A9076" s="65"/>
    </row>
    <row r="9077" spans="1:1" s="20" customFormat="1" x14ac:dyDescent="0.2">
      <c r="A9077" s="65"/>
    </row>
    <row r="9078" spans="1:1" s="20" customFormat="1" x14ac:dyDescent="0.2">
      <c r="A9078" s="65"/>
    </row>
    <row r="9079" spans="1:1" s="20" customFormat="1" x14ac:dyDescent="0.2">
      <c r="A9079" s="65"/>
    </row>
    <row r="9080" spans="1:1" s="20" customFormat="1" x14ac:dyDescent="0.2">
      <c r="A9080" s="65"/>
    </row>
    <row r="9081" spans="1:1" s="20" customFormat="1" x14ac:dyDescent="0.2">
      <c r="A9081" s="65"/>
    </row>
  </sheetData>
  <mergeCells count="2">
    <mergeCell ref="B5:H5"/>
    <mergeCell ref="B8:H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CC"/>
  </sheetPr>
  <dimension ref="A2:BG9109"/>
  <sheetViews>
    <sheetView showGridLines="0" zoomScale="85" zoomScaleNormal="85" workbookViewId="0">
      <pane xSplit="5" ySplit="12" topLeftCell="F13" activePane="bottomRight" state="frozen"/>
      <selection pane="topRight" activeCell="F1" sqref="F1"/>
      <selection pane="bottomLeft" activeCell="A14" sqref="A14"/>
      <selection pane="bottomRight" activeCell="F13" sqref="F13"/>
    </sheetView>
  </sheetViews>
  <sheetFormatPr defaultRowHeight="12.75" x14ac:dyDescent="0.2"/>
  <cols>
    <col min="1" max="1" width="4.7109375" style="2" customWidth="1"/>
    <col min="2" max="2" width="12.7109375" style="2" customWidth="1"/>
    <col min="3" max="3" width="11.28515625" style="40" customWidth="1"/>
    <col min="4" max="4" width="32.7109375" style="40" bestFit="1" customWidth="1"/>
    <col min="5" max="5" width="12" style="40" customWidth="1"/>
    <col min="6" max="6" width="3.140625" style="2" customWidth="1"/>
    <col min="7" max="7" width="13.7109375" style="40" customWidth="1"/>
    <col min="8" max="8" width="14.7109375" style="65" customWidth="1"/>
    <col min="9" max="22" width="14.7109375" style="40" customWidth="1"/>
    <col min="23" max="23" width="4.42578125" style="40" customWidth="1"/>
    <col min="24" max="24" width="9.28515625" style="40" customWidth="1"/>
    <col min="25" max="25" width="6.7109375" style="2" bestFit="1" customWidth="1"/>
    <col min="26" max="39" width="7.7109375" style="2" bestFit="1" customWidth="1"/>
    <col min="40" max="40" width="4.28515625" style="2" customWidth="1"/>
    <col min="41" max="42" width="14.5703125" style="2" customWidth="1"/>
    <col min="43" max="58" width="14.7109375" style="2" customWidth="1"/>
    <col min="59" max="16384" width="9.140625" style="2"/>
  </cols>
  <sheetData>
    <row r="2" spans="2:58" s="76" customFormat="1" ht="18" x14ac:dyDescent="0.2">
      <c r="B2" s="76" t="s">
        <v>190</v>
      </c>
    </row>
    <row r="3" spans="2:58" x14ac:dyDescent="0.2">
      <c r="AS3" s="19"/>
    </row>
    <row r="4" spans="2:58" s="83" customFormat="1" x14ac:dyDescent="0.2">
      <c r="B4" s="83" t="s">
        <v>121</v>
      </c>
    </row>
    <row r="5" spans="2:58" ht="49.5" customHeight="1" x14ac:dyDescent="0.2">
      <c r="B5" s="177" t="s">
        <v>145</v>
      </c>
      <c r="C5" s="177"/>
      <c r="D5" s="177"/>
      <c r="E5" s="177"/>
      <c r="F5" s="177"/>
      <c r="G5" s="177"/>
      <c r="H5" s="130"/>
    </row>
    <row r="6" spans="2:58" x14ac:dyDescent="0.2">
      <c r="B6" s="11"/>
      <c r="C6" s="38"/>
      <c r="D6" s="38"/>
      <c r="E6" s="38"/>
      <c r="F6" s="11"/>
      <c r="G6" s="38"/>
    </row>
    <row r="7" spans="2:58" s="90" customFormat="1" x14ac:dyDescent="0.2">
      <c r="B7" s="90" t="s">
        <v>27</v>
      </c>
    </row>
    <row r="8" spans="2:58" ht="67.5" customHeight="1" x14ac:dyDescent="0.2">
      <c r="B8" s="177" t="s">
        <v>225</v>
      </c>
      <c r="C8" s="177"/>
      <c r="D8" s="177"/>
      <c r="E8" s="177"/>
      <c r="F8" s="177"/>
      <c r="G8" s="177"/>
      <c r="H8" s="130"/>
      <c r="AQ8" s="19"/>
      <c r="AR8" s="19"/>
      <c r="AS8" s="19"/>
      <c r="AT8" s="19"/>
      <c r="AU8" s="19"/>
      <c r="AV8" s="19"/>
      <c r="AW8" s="19"/>
      <c r="AX8" s="19"/>
      <c r="AY8" s="19"/>
      <c r="AZ8" s="19"/>
      <c r="BA8" s="19"/>
      <c r="BB8" s="19"/>
      <c r="BC8" s="19"/>
      <c r="BD8" s="19"/>
      <c r="BE8" s="19"/>
      <c r="BF8" s="19"/>
    </row>
    <row r="9" spans="2:58" ht="12" customHeight="1" x14ac:dyDescent="0.2">
      <c r="AQ9" s="4"/>
    </row>
    <row r="10" spans="2:58" s="77" customFormat="1" x14ac:dyDescent="0.2">
      <c r="B10" s="77" t="s">
        <v>116</v>
      </c>
      <c r="AO10" s="77">
        <v>2011</v>
      </c>
      <c r="AP10" s="77">
        <v>2012</v>
      </c>
      <c r="AQ10" s="77">
        <v>2013</v>
      </c>
      <c r="AR10" s="77">
        <v>2014</v>
      </c>
      <c r="AS10" s="77">
        <v>2015</v>
      </c>
      <c r="AT10" s="77">
        <v>2016</v>
      </c>
      <c r="AU10" s="77">
        <v>2017</v>
      </c>
      <c r="AV10" s="77">
        <v>2018</v>
      </c>
      <c r="AW10" s="77">
        <v>2019</v>
      </c>
      <c r="AX10" s="77">
        <v>2020</v>
      </c>
      <c r="AY10" s="77">
        <v>2021</v>
      </c>
      <c r="AZ10" s="77">
        <v>2022</v>
      </c>
      <c r="BA10" s="77">
        <v>2023</v>
      </c>
      <c r="BB10" s="77">
        <v>2024</v>
      </c>
      <c r="BC10" s="77">
        <v>2025</v>
      </c>
      <c r="BD10" s="77">
        <v>2026</v>
      </c>
    </row>
    <row r="11" spans="2:58" s="5" customFormat="1" x14ac:dyDescent="0.2">
      <c r="H11" s="68"/>
      <c r="I11" s="31"/>
      <c r="J11" s="31"/>
      <c r="K11" s="31"/>
      <c r="L11" s="31"/>
      <c r="M11" s="31"/>
      <c r="N11" s="31"/>
      <c r="O11" s="31"/>
      <c r="P11" s="31"/>
      <c r="Q11" s="31"/>
      <c r="R11" s="31"/>
      <c r="S11" s="31"/>
      <c r="T11" s="31"/>
      <c r="U11" s="31"/>
      <c r="V11" s="31"/>
      <c r="W11" s="31"/>
      <c r="X11" s="31"/>
      <c r="AO11" s="32"/>
      <c r="AP11" s="32"/>
      <c r="AQ11" s="32"/>
      <c r="AR11" s="32"/>
      <c r="AS11" s="32"/>
      <c r="AT11" s="32"/>
      <c r="AU11" s="32"/>
      <c r="AV11" s="32"/>
      <c r="AW11" s="32"/>
      <c r="AX11" s="32"/>
      <c r="AY11" s="32"/>
      <c r="AZ11" s="32"/>
      <c r="BA11" s="32"/>
      <c r="BB11" s="32"/>
      <c r="BC11" s="32"/>
      <c r="BD11" s="32"/>
    </row>
    <row r="12" spans="2:58" x14ac:dyDescent="0.2">
      <c r="B12" s="99" t="s">
        <v>206</v>
      </c>
      <c r="AO12" s="87">
        <f t="shared" ref="AO12:BD12" si="0">SUM(AO29:AO1048576)</f>
        <v>72455257.766385823</v>
      </c>
      <c r="AP12" s="87">
        <f t="shared" si="0"/>
        <v>76634994.212330252</v>
      </c>
      <c r="AQ12" s="87">
        <f t="shared" si="0"/>
        <v>80640625.097779095</v>
      </c>
      <c r="AR12" s="87">
        <f t="shared" si="0"/>
        <v>85140994.10749808</v>
      </c>
      <c r="AS12" s="87">
        <f t="shared" si="0"/>
        <v>87078414.502702832</v>
      </c>
      <c r="AT12" s="87">
        <f t="shared" si="0"/>
        <v>89091388.639600903</v>
      </c>
      <c r="AU12" s="87">
        <f t="shared" si="0"/>
        <v>91543212.373988122</v>
      </c>
      <c r="AV12" s="87">
        <f t="shared" si="0"/>
        <v>95400456.381027222</v>
      </c>
      <c r="AW12" s="87">
        <f t="shared" si="0"/>
        <v>100465941.68409342</v>
      </c>
      <c r="AX12" s="87">
        <f t="shared" si="0"/>
        <v>106860778.02273315</v>
      </c>
      <c r="AY12" s="87">
        <f t="shared" si="0"/>
        <v>109315716.06551403</v>
      </c>
      <c r="AZ12" s="87">
        <f t="shared" si="0"/>
        <v>130734881.17565796</v>
      </c>
      <c r="BA12" s="87">
        <f t="shared" si="0"/>
        <v>122049855.36644398</v>
      </c>
      <c r="BB12" s="87">
        <f t="shared" si="0"/>
        <v>114948373.74556002</v>
      </c>
      <c r="BC12" s="87">
        <f t="shared" si="0"/>
        <v>110090073.70789923</v>
      </c>
      <c r="BD12" s="87">
        <f t="shared" si="0"/>
        <v>108419761.60210615</v>
      </c>
    </row>
    <row r="13" spans="2:58" s="68" customFormat="1" x14ac:dyDescent="0.2">
      <c r="B13" s="82"/>
      <c r="AO13" s="135"/>
      <c r="AP13" s="135"/>
      <c r="AQ13" s="135"/>
      <c r="AR13" s="135"/>
      <c r="AS13" s="135"/>
      <c r="AT13" s="135"/>
      <c r="AU13" s="135"/>
      <c r="AV13" s="135"/>
      <c r="AW13" s="135"/>
      <c r="AX13" s="135"/>
      <c r="AY13" s="135"/>
      <c r="AZ13" s="135"/>
      <c r="BA13" s="135"/>
      <c r="BB13" s="135"/>
      <c r="BC13" s="135"/>
      <c r="BD13" s="135"/>
    </row>
    <row r="14" spans="2:58" s="5" customFormat="1" x14ac:dyDescent="0.2">
      <c r="B14" s="83" t="s">
        <v>124</v>
      </c>
      <c r="H14" s="68"/>
      <c r="AO14" s="70"/>
      <c r="AP14" s="70"/>
      <c r="AQ14" s="70"/>
      <c r="AR14" s="70"/>
      <c r="AS14" s="70"/>
      <c r="AT14" s="70"/>
      <c r="AU14" s="70"/>
      <c r="AV14" s="70"/>
      <c r="AW14" s="70"/>
      <c r="AX14" s="70"/>
      <c r="AY14" s="70"/>
      <c r="AZ14" s="70"/>
      <c r="BA14" s="70"/>
      <c r="BB14" s="70"/>
      <c r="BC14" s="70"/>
      <c r="BD14" s="70"/>
    </row>
    <row r="15" spans="2:58" s="40" customFormat="1" x14ac:dyDescent="0.2">
      <c r="B15" s="79" t="s">
        <v>154</v>
      </c>
      <c r="H15" s="65"/>
      <c r="AO15" s="88">
        <f>SUMIF($D$29:$D$387,$B15&amp;" "&amp;$B$14,AO$29:AO$387)</f>
        <v>48953456.63821964</v>
      </c>
      <c r="AP15" s="88">
        <f t="shared" ref="AP15:BD15" si="1">SUMIF($D$29:$D$387,$B15&amp;" "&amp;$B$14,AP$29:AP$387)</f>
        <v>50226246.510813355</v>
      </c>
      <c r="AQ15" s="88">
        <f t="shared" si="1"/>
        <v>51381450.180562064</v>
      </c>
      <c r="AR15" s="88">
        <f t="shared" si="1"/>
        <v>52820130.785617791</v>
      </c>
      <c r="AS15" s="88">
        <f t="shared" si="1"/>
        <v>53348332.093473971</v>
      </c>
      <c r="AT15" s="88">
        <f t="shared" si="1"/>
        <v>53775118.750221767</v>
      </c>
      <c r="AU15" s="88">
        <f t="shared" si="1"/>
        <v>53882668.987722203</v>
      </c>
      <c r="AV15" s="88">
        <f t="shared" si="1"/>
        <v>54637026.353550322</v>
      </c>
      <c r="AW15" s="88">
        <f t="shared" si="1"/>
        <v>55784403.906974867</v>
      </c>
      <c r="AX15" s="88">
        <f t="shared" si="1"/>
        <v>57346367.216370173</v>
      </c>
      <c r="AY15" s="88">
        <f t="shared" si="1"/>
        <v>57747791.786884755</v>
      </c>
      <c r="AZ15" s="88">
        <f t="shared" si="1"/>
        <v>69297350.144261703</v>
      </c>
      <c r="BA15" s="88">
        <f t="shared" si="1"/>
        <v>64201446.053491451</v>
      </c>
      <c r="BB15" s="88">
        <f t="shared" si="1"/>
        <v>59482213.3877884</v>
      </c>
      <c r="BC15" s="88">
        <f t="shared" si="1"/>
        <v>56406435.840155251</v>
      </c>
      <c r="BD15" s="88">
        <f t="shared" si="1"/>
        <v>56261785.079525314</v>
      </c>
    </row>
    <row r="16" spans="2:58" s="40" customFormat="1" x14ac:dyDescent="0.2">
      <c r="B16" s="79" t="s">
        <v>146</v>
      </c>
      <c r="H16" s="65"/>
      <c r="AO16" s="88">
        <f t="shared" ref="AO16:BD18" si="2">SUMIF($D$29:$D$387,$B16&amp;" "&amp;$B$14,AO$29:AO$387)</f>
        <v>14951162.968486091</v>
      </c>
      <c r="AP16" s="88">
        <f t="shared" si="2"/>
        <v>16774974.601809556</v>
      </c>
      <c r="AQ16" s="88">
        <f t="shared" si="2"/>
        <v>18551757.68469337</v>
      </c>
      <c r="AR16" s="88">
        <f t="shared" si="2"/>
        <v>20436384.760805141</v>
      </c>
      <c r="AS16" s="88">
        <f t="shared" si="2"/>
        <v>20905600.987175655</v>
      </c>
      <c r="AT16" s="88">
        <f t="shared" si="2"/>
        <v>21580431.855451081</v>
      </c>
      <c r="AU16" s="88">
        <f t="shared" si="2"/>
        <v>23056097.647854753</v>
      </c>
      <c r="AV16" s="88">
        <f t="shared" si="2"/>
        <v>25118464.702331074</v>
      </c>
      <c r="AW16" s="88">
        <f t="shared" si="2"/>
        <v>27729577.739656784</v>
      </c>
      <c r="AX16" s="88">
        <f t="shared" si="2"/>
        <v>30921158.783401787</v>
      </c>
      <c r="AY16" s="88">
        <f t="shared" si="2"/>
        <v>32257894.371810969</v>
      </c>
      <c r="AZ16" s="88">
        <f t="shared" si="2"/>
        <v>38456754.05544506</v>
      </c>
      <c r="BA16" s="88">
        <f t="shared" si="2"/>
        <v>37142200.209178835</v>
      </c>
      <c r="BB16" s="88">
        <f t="shared" si="2"/>
        <v>35926057.46461679</v>
      </c>
      <c r="BC16" s="88">
        <f t="shared" si="2"/>
        <v>34735910.27375488</v>
      </c>
      <c r="BD16" s="88">
        <f t="shared" si="2"/>
        <v>33668623.982830897</v>
      </c>
    </row>
    <row r="17" spans="1:58" s="40" customFormat="1" x14ac:dyDescent="0.2">
      <c r="B17" s="79" t="s">
        <v>127</v>
      </c>
      <c r="H17" s="65"/>
      <c r="AO17" s="88">
        <f t="shared" si="2"/>
        <v>810661.72201970499</v>
      </c>
      <c r="AP17" s="88">
        <f t="shared" si="2"/>
        <v>831738.9267922173</v>
      </c>
      <c r="AQ17" s="88">
        <f t="shared" si="2"/>
        <v>850868.92210843822</v>
      </c>
      <c r="AR17" s="88">
        <f t="shared" si="2"/>
        <v>874693.25192747451</v>
      </c>
      <c r="AS17" s="88">
        <f t="shared" si="2"/>
        <v>883440.18444674916</v>
      </c>
      <c r="AT17" s="88">
        <f t="shared" si="2"/>
        <v>890507.70592232316</v>
      </c>
      <c r="AU17" s="88">
        <f t="shared" si="2"/>
        <v>892288.72133416787</v>
      </c>
      <c r="AV17" s="88">
        <f t="shared" si="2"/>
        <v>904780.76343284617</v>
      </c>
      <c r="AW17" s="88">
        <f t="shared" si="2"/>
        <v>923781.15946493589</v>
      </c>
      <c r="AX17" s="88">
        <f t="shared" si="2"/>
        <v>949647.03192995407</v>
      </c>
      <c r="AY17" s="88">
        <f t="shared" si="2"/>
        <v>956294.56115346367</v>
      </c>
      <c r="AZ17" s="88">
        <f t="shared" si="2"/>
        <v>956294.56115346169</v>
      </c>
      <c r="BA17" s="88">
        <f t="shared" si="2"/>
        <v>0</v>
      </c>
      <c r="BB17" s="88">
        <f t="shared" si="2"/>
        <v>0</v>
      </c>
      <c r="BC17" s="88">
        <f t="shared" si="2"/>
        <v>0</v>
      </c>
      <c r="BD17" s="88">
        <f t="shared" si="2"/>
        <v>0</v>
      </c>
    </row>
    <row r="18" spans="1:58" s="40" customFormat="1" x14ac:dyDescent="0.2">
      <c r="B18" s="79" t="s">
        <v>148</v>
      </c>
      <c r="H18" s="65"/>
      <c r="AO18" s="88">
        <f t="shared" si="2"/>
        <v>0</v>
      </c>
      <c r="AP18" s="88">
        <f t="shared" si="2"/>
        <v>0</v>
      </c>
      <c r="AQ18" s="88">
        <f t="shared" si="2"/>
        <v>0</v>
      </c>
      <c r="AR18" s="88">
        <f t="shared" si="2"/>
        <v>0</v>
      </c>
      <c r="AS18" s="88">
        <f t="shared" si="2"/>
        <v>0</v>
      </c>
      <c r="AT18" s="88">
        <f t="shared" si="2"/>
        <v>0</v>
      </c>
      <c r="AU18" s="88">
        <f t="shared" si="2"/>
        <v>0</v>
      </c>
      <c r="AV18" s="88">
        <f t="shared" si="2"/>
        <v>0</v>
      </c>
      <c r="AW18" s="88">
        <f t="shared" si="2"/>
        <v>0</v>
      </c>
      <c r="AX18" s="88">
        <f t="shared" si="2"/>
        <v>0</v>
      </c>
      <c r="AY18" s="88">
        <f t="shared" si="2"/>
        <v>0</v>
      </c>
      <c r="AZ18" s="88">
        <f t="shared" si="2"/>
        <v>0</v>
      </c>
      <c r="BA18" s="88">
        <f t="shared" si="2"/>
        <v>0</v>
      </c>
      <c r="BB18" s="88">
        <f t="shared" si="2"/>
        <v>0</v>
      </c>
      <c r="BC18" s="88">
        <f t="shared" si="2"/>
        <v>0</v>
      </c>
      <c r="BD18" s="88">
        <f t="shared" si="2"/>
        <v>0</v>
      </c>
    </row>
    <row r="19" spans="1:58" s="68" customFormat="1" x14ac:dyDescent="0.2">
      <c r="B19" s="82"/>
      <c r="AO19" s="135"/>
      <c r="AP19" s="135"/>
      <c r="AQ19" s="135"/>
      <c r="AR19" s="135"/>
      <c r="AS19" s="135"/>
      <c r="AT19" s="135"/>
      <c r="AU19" s="135"/>
      <c r="AV19" s="135"/>
      <c r="AW19" s="135"/>
      <c r="AX19" s="135"/>
      <c r="AY19" s="135"/>
      <c r="AZ19" s="135"/>
      <c r="BA19" s="135"/>
      <c r="BB19" s="135"/>
      <c r="BC19" s="135"/>
      <c r="BD19" s="135"/>
    </row>
    <row r="20" spans="1:58" s="5" customFormat="1" x14ac:dyDescent="0.2">
      <c r="B20" s="83" t="s">
        <v>125</v>
      </c>
      <c r="H20" s="68"/>
      <c r="AO20" s="70"/>
      <c r="AP20" s="70"/>
      <c r="AQ20" s="70"/>
      <c r="AR20" s="70"/>
      <c r="AS20" s="70"/>
      <c r="AT20" s="70"/>
      <c r="AU20" s="70"/>
      <c r="AV20" s="70"/>
      <c r="AW20" s="70"/>
      <c r="AX20" s="70"/>
      <c r="AY20" s="70"/>
      <c r="AZ20" s="70"/>
      <c r="BA20" s="70"/>
      <c r="BB20" s="70"/>
      <c r="BC20" s="70"/>
      <c r="BD20" s="70"/>
    </row>
    <row r="21" spans="1:58" s="40" customFormat="1" x14ac:dyDescent="0.2">
      <c r="B21" s="79" t="s">
        <v>154</v>
      </c>
      <c r="H21" s="65"/>
      <c r="AO21" s="88">
        <f>SUMIF($D$29:$D$387,$B21&amp;" "&amp;$B$20,AO$29:AO$387)</f>
        <v>5898627.5786519954</v>
      </c>
      <c r="AP21" s="88">
        <f t="shared" ref="AP21:BD21" si="3">SUMIF($D$29:$D$387,$B21&amp;" "&amp;$B$20,AP$29:AP$387)</f>
        <v>6051991.8956969474</v>
      </c>
      <c r="AQ21" s="88">
        <f t="shared" si="3"/>
        <v>6191187.7092979765</v>
      </c>
      <c r="AR21" s="88">
        <f t="shared" si="3"/>
        <v>6364540.96515832</v>
      </c>
      <c r="AS21" s="88">
        <f t="shared" si="3"/>
        <v>6428186.3748099022</v>
      </c>
      <c r="AT21" s="88">
        <f t="shared" si="3"/>
        <v>6479611.8658083808</v>
      </c>
      <c r="AU21" s="88">
        <f t="shared" si="3"/>
        <v>6492571.0895399991</v>
      </c>
      <c r="AV21" s="88">
        <f t="shared" si="3"/>
        <v>6583467.0847935583</v>
      </c>
      <c r="AW21" s="88">
        <f t="shared" si="3"/>
        <v>6721719.8935742239</v>
      </c>
      <c r="AX21" s="88">
        <f t="shared" si="3"/>
        <v>6909928.0505943028</v>
      </c>
      <c r="AY21" s="88">
        <f t="shared" si="3"/>
        <v>6958297.5469484618</v>
      </c>
      <c r="AZ21" s="88">
        <f t="shared" si="3"/>
        <v>8349957.0563381528</v>
      </c>
      <c r="BA21" s="88">
        <f t="shared" si="3"/>
        <v>7546707.666807184</v>
      </c>
      <c r="BB21" s="88">
        <f t="shared" si="3"/>
        <v>6875995.1457369663</v>
      </c>
      <c r="BC21" s="88">
        <f t="shared" si="3"/>
        <v>6760140.4276597323</v>
      </c>
      <c r="BD21" s="88">
        <f t="shared" si="3"/>
        <v>6760140.4276597323</v>
      </c>
    </row>
    <row r="22" spans="1:58" s="40" customFormat="1" x14ac:dyDescent="0.2">
      <c r="B22" s="79" t="s">
        <v>146</v>
      </c>
      <c r="H22" s="65"/>
      <c r="AO22" s="88">
        <f t="shared" ref="AO22:BD23" si="4">SUMIF($D$29:$D$387,$B22&amp;" "&amp;$B$20,AO$29:AO$387)</f>
        <v>1841348.8590085385</v>
      </c>
      <c r="AP22" s="88">
        <f t="shared" si="4"/>
        <v>2750042.2772181281</v>
      </c>
      <c r="AQ22" s="88">
        <f t="shared" si="4"/>
        <v>3665360.6011172868</v>
      </c>
      <c r="AR22" s="88">
        <f t="shared" si="4"/>
        <v>4645244.3439892167</v>
      </c>
      <c r="AS22" s="88">
        <f t="shared" si="4"/>
        <v>5512854.8627965366</v>
      </c>
      <c r="AT22" s="88">
        <f t="shared" si="4"/>
        <v>6365718.4621973457</v>
      </c>
      <c r="AU22" s="88">
        <f t="shared" si="4"/>
        <v>7219585.9275370101</v>
      </c>
      <c r="AV22" s="88">
        <f t="shared" si="4"/>
        <v>8156717.4769192794</v>
      </c>
      <c r="AW22" s="88">
        <f t="shared" si="4"/>
        <v>9306458.984422544</v>
      </c>
      <c r="AX22" s="88">
        <f t="shared" si="4"/>
        <v>10733676.940436944</v>
      </c>
      <c r="AY22" s="88">
        <f t="shared" si="4"/>
        <v>11395437.798716368</v>
      </c>
      <c r="AZ22" s="88">
        <f t="shared" si="4"/>
        <v>13674525.358459651</v>
      </c>
      <c r="BA22" s="88">
        <f t="shared" si="4"/>
        <v>13159501.436966553</v>
      </c>
      <c r="BB22" s="88">
        <f t="shared" si="4"/>
        <v>12664107.747417819</v>
      </c>
      <c r="BC22" s="88">
        <f t="shared" si="4"/>
        <v>12187587.166329421</v>
      </c>
      <c r="BD22" s="88">
        <f t="shared" si="4"/>
        <v>11729212.112090176</v>
      </c>
    </row>
    <row r="23" spans="1:58" s="40" customFormat="1" x14ac:dyDescent="0.2">
      <c r="B23" s="79" t="s">
        <v>148</v>
      </c>
      <c r="H23" s="65"/>
      <c r="AO23" s="88">
        <f t="shared" si="4"/>
        <v>0</v>
      </c>
      <c r="AP23" s="88">
        <f t="shared" si="4"/>
        <v>0</v>
      </c>
      <c r="AQ23" s="88">
        <f t="shared" si="4"/>
        <v>0</v>
      </c>
      <c r="AR23" s="88">
        <f t="shared" si="4"/>
        <v>0</v>
      </c>
      <c r="AS23" s="88">
        <f t="shared" si="4"/>
        <v>0</v>
      </c>
      <c r="AT23" s="88">
        <f t="shared" si="4"/>
        <v>0</v>
      </c>
      <c r="AU23" s="88">
        <f t="shared" si="4"/>
        <v>0</v>
      </c>
      <c r="AV23" s="88">
        <f t="shared" si="4"/>
        <v>0</v>
      </c>
      <c r="AW23" s="88">
        <f t="shared" si="4"/>
        <v>0</v>
      </c>
      <c r="AX23" s="88">
        <f t="shared" si="4"/>
        <v>0</v>
      </c>
      <c r="AY23" s="88">
        <f t="shared" si="4"/>
        <v>0</v>
      </c>
      <c r="AZ23" s="88">
        <f t="shared" si="4"/>
        <v>0</v>
      </c>
      <c r="BA23" s="88">
        <f t="shared" si="4"/>
        <v>0</v>
      </c>
      <c r="BB23" s="88">
        <f t="shared" si="4"/>
        <v>0</v>
      </c>
      <c r="BC23" s="88">
        <f t="shared" si="4"/>
        <v>0</v>
      </c>
      <c r="BD23" s="88">
        <f t="shared" si="4"/>
        <v>0</v>
      </c>
    </row>
    <row r="24" spans="1:58" s="5" customFormat="1" x14ac:dyDescent="0.2">
      <c r="H24" s="68"/>
      <c r="Z24" s="74"/>
      <c r="AA24" s="74"/>
      <c r="AB24" s="74"/>
      <c r="AC24" s="74"/>
      <c r="AD24" s="74"/>
      <c r="AE24" s="74"/>
      <c r="AF24" s="74"/>
      <c r="AG24" s="74"/>
      <c r="AH24" s="74"/>
      <c r="AI24" s="74"/>
      <c r="AJ24" s="74"/>
      <c r="AK24" s="74"/>
      <c r="AL24" s="74"/>
      <c r="AM24" s="74"/>
      <c r="AN24" s="74"/>
      <c r="AO24" s="74"/>
    </row>
    <row r="25" spans="1:58" s="77" customFormat="1" x14ac:dyDescent="0.2">
      <c r="B25" s="77" t="s">
        <v>117</v>
      </c>
    </row>
    <row r="26" spans="1:58" x14ac:dyDescent="0.2">
      <c r="AP26" s="20"/>
      <c r="AQ26" s="40"/>
      <c r="AR26" s="40"/>
      <c r="AS26" s="40"/>
      <c r="AT26" s="40"/>
      <c r="AU26" s="40"/>
      <c r="AV26" s="40"/>
      <c r="AW26" s="40"/>
      <c r="AX26" s="40"/>
      <c r="AY26" s="40"/>
      <c r="AZ26" s="40"/>
      <c r="BA26" s="40"/>
      <c r="BB26" s="40"/>
      <c r="BC26" s="40"/>
      <c r="BD26" s="40"/>
      <c r="BE26" s="40"/>
      <c r="BF26" s="40"/>
    </row>
    <row r="27" spans="1:58" s="20" customFormat="1" x14ac:dyDescent="0.2">
      <c r="A27" s="2"/>
      <c r="B27" s="140" t="s">
        <v>73</v>
      </c>
      <c r="C27" s="141"/>
      <c r="D27" s="141"/>
      <c r="E27" s="141"/>
      <c r="F27" s="131"/>
      <c r="G27" s="140" t="s">
        <v>198</v>
      </c>
      <c r="H27" s="141"/>
      <c r="I27" s="141"/>
      <c r="J27" s="141"/>
      <c r="K27" s="141"/>
      <c r="L27" s="141"/>
      <c r="M27" s="141"/>
      <c r="N27" s="141"/>
      <c r="O27" s="141"/>
      <c r="P27" s="141"/>
      <c r="Q27" s="141"/>
      <c r="R27" s="141"/>
      <c r="S27" s="141"/>
      <c r="T27" s="141"/>
      <c r="U27" s="141"/>
      <c r="V27" s="141"/>
      <c r="W27" s="79"/>
      <c r="X27" s="140" t="s">
        <v>160</v>
      </c>
      <c r="Y27" s="141"/>
      <c r="Z27" s="141"/>
      <c r="AA27" s="141"/>
      <c r="AB27" s="141"/>
      <c r="AC27" s="141"/>
      <c r="AD27" s="141"/>
      <c r="AE27" s="141"/>
      <c r="AF27" s="141"/>
      <c r="AG27" s="141"/>
      <c r="AH27" s="141"/>
      <c r="AI27" s="141"/>
      <c r="AJ27" s="141"/>
      <c r="AK27" s="141"/>
      <c r="AL27" s="141"/>
      <c r="AM27" s="141"/>
      <c r="AN27" s="79"/>
      <c r="AO27" s="140" t="s">
        <v>200</v>
      </c>
      <c r="AP27" s="141"/>
      <c r="AQ27" s="141"/>
      <c r="AR27" s="141"/>
      <c r="AS27" s="141"/>
      <c r="AT27" s="141"/>
      <c r="AU27" s="141"/>
      <c r="AV27" s="141"/>
      <c r="AW27" s="141"/>
      <c r="AX27" s="141"/>
      <c r="AY27" s="141"/>
      <c r="AZ27" s="141"/>
      <c r="BA27" s="141"/>
      <c r="BB27" s="141"/>
      <c r="BC27" s="141"/>
      <c r="BD27" s="141"/>
    </row>
    <row r="28" spans="1:58" s="16" customFormat="1" ht="30.75" customHeight="1" x14ac:dyDescent="0.2">
      <c r="B28" s="141" t="s">
        <v>80</v>
      </c>
      <c r="C28" s="141" t="s">
        <v>101</v>
      </c>
      <c r="D28" s="141" t="s">
        <v>149</v>
      </c>
      <c r="E28" s="142" t="s">
        <v>85</v>
      </c>
      <c r="F28" s="131"/>
      <c r="G28" s="141">
        <v>2011</v>
      </c>
      <c r="H28" s="141">
        <v>2012</v>
      </c>
      <c r="I28" s="141">
        <v>2013</v>
      </c>
      <c r="J28" s="141">
        <v>2014</v>
      </c>
      <c r="K28" s="141">
        <v>2015</v>
      </c>
      <c r="L28" s="141">
        <v>2016</v>
      </c>
      <c r="M28" s="141">
        <v>2017</v>
      </c>
      <c r="N28" s="141">
        <v>2018</v>
      </c>
      <c r="O28" s="141">
        <v>2019</v>
      </c>
      <c r="P28" s="141">
        <v>2020</v>
      </c>
      <c r="Q28" s="141">
        <v>2021</v>
      </c>
      <c r="R28" s="141">
        <v>2022</v>
      </c>
      <c r="S28" s="141">
        <v>2023</v>
      </c>
      <c r="T28" s="141">
        <v>2024</v>
      </c>
      <c r="U28" s="141">
        <v>2025</v>
      </c>
      <c r="V28" s="141">
        <v>2026</v>
      </c>
      <c r="W28" s="79"/>
      <c r="X28" s="141">
        <v>2011</v>
      </c>
      <c r="Y28" s="141">
        <v>2012</v>
      </c>
      <c r="Z28" s="141">
        <v>2013</v>
      </c>
      <c r="AA28" s="141">
        <v>2014</v>
      </c>
      <c r="AB28" s="141">
        <v>2015</v>
      </c>
      <c r="AC28" s="141">
        <v>2016</v>
      </c>
      <c r="AD28" s="141">
        <v>2017</v>
      </c>
      <c r="AE28" s="141">
        <v>2018</v>
      </c>
      <c r="AF28" s="141">
        <v>2019</v>
      </c>
      <c r="AG28" s="141">
        <v>2020</v>
      </c>
      <c r="AH28" s="141">
        <v>2021</v>
      </c>
      <c r="AI28" s="141">
        <v>2022</v>
      </c>
      <c r="AJ28" s="141">
        <v>2023</v>
      </c>
      <c r="AK28" s="141">
        <v>2024</v>
      </c>
      <c r="AL28" s="141">
        <v>2025</v>
      </c>
      <c r="AM28" s="141">
        <v>2026</v>
      </c>
      <c r="AN28" s="79"/>
      <c r="AO28" s="141">
        <v>2011</v>
      </c>
      <c r="AP28" s="141">
        <v>2012</v>
      </c>
      <c r="AQ28" s="141">
        <v>2013</v>
      </c>
      <c r="AR28" s="141">
        <v>2014</v>
      </c>
      <c r="AS28" s="141">
        <v>2015</v>
      </c>
      <c r="AT28" s="141">
        <v>2016</v>
      </c>
      <c r="AU28" s="141">
        <v>2017</v>
      </c>
      <c r="AV28" s="141">
        <v>2018</v>
      </c>
      <c r="AW28" s="141">
        <v>2019</v>
      </c>
      <c r="AX28" s="141">
        <v>2020</v>
      </c>
      <c r="AY28" s="141">
        <v>2021</v>
      </c>
      <c r="AZ28" s="141">
        <v>2022</v>
      </c>
      <c r="BA28" s="141">
        <v>2023</v>
      </c>
      <c r="BB28" s="141">
        <v>2024</v>
      </c>
      <c r="BC28" s="141">
        <v>2025</v>
      </c>
      <c r="BD28" s="141">
        <v>2026</v>
      </c>
    </row>
    <row r="29" spans="1:58" s="20" customFormat="1" x14ac:dyDescent="0.2">
      <c r="A29" s="16"/>
      <c r="B29" s="86">
        <f>'3. Investeringen'!B15</f>
        <v>1</v>
      </c>
      <c r="C29" s="86" t="str">
        <f>'3. Investeringen'!F15</f>
        <v>AD</v>
      </c>
      <c r="D29" s="86" t="str">
        <f>'3. Investeringen'!G15</f>
        <v>Start-GAW excl. bijzonderheden AD</v>
      </c>
      <c r="E29" s="121">
        <f>'3. Investeringen'!K15</f>
        <v>2008</v>
      </c>
      <c r="G29" s="86">
        <f>'7. Nominale afschrijvingen'!R18</f>
        <v>4289889.5768481102</v>
      </c>
      <c r="H29" s="86">
        <f>'7. Nominale afschrijvingen'!S18</f>
        <v>4289889.5768481102</v>
      </c>
      <c r="I29" s="86">
        <f>'7. Nominale afschrijvingen'!T18</f>
        <v>4289889.5768481102</v>
      </c>
      <c r="J29" s="86">
        <f>'7. Nominale afschrijvingen'!U18</f>
        <v>4289889.5768481102</v>
      </c>
      <c r="K29" s="86">
        <f>'7. Nominale afschrijvingen'!V18</f>
        <v>4289889.5768481102</v>
      </c>
      <c r="L29" s="86">
        <f>'7. Nominale afschrijvingen'!W18</f>
        <v>4289889.5768481102</v>
      </c>
      <c r="M29" s="86">
        <f>'7. Nominale afschrijvingen'!X18</f>
        <v>4289889.5768481102</v>
      </c>
      <c r="N29" s="86">
        <f>'7. Nominale afschrijvingen'!Y18</f>
        <v>4289889.5768481102</v>
      </c>
      <c r="O29" s="86">
        <f>'7. Nominale afschrijvingen'!Z18</f>
        <v>4289889.5768481102</v>
      </c>
      <c r="P29" s="86">
        <f>'7. Nominale afschrijvingen'!AA18</f>
        <v>4289889.5768481102</v>
      </c>
      <c r="Q29" s="86">
        <f>'7. Nominale afschrijvingen'!AB18</f>
        <v>4289889.5768481102</v>
      </c>
      <c r="R29" s="86">
        <f>'7. Nominale afschrijvingen'!AC18</f>
        <v>5147867.4922177307</v>
      </c>
      <c r="S29" s="86">
        <f>'7. Nominale afschrijvingen'!AD18</f>
        <v>4672679.7237053243</v>
      </c>
      <c r="T29" s="86">
        <f>'7. Nominale afschrijvingen'!AE18</f>
        <v>4241355.4415171407</v>
      </c>
      <c r="U29" s="86">
        <f>'7. Nominale afschrijvingen'!AF18</f>
        <v>4170666.1841585217</v>
      </c>
      <c r="V29" s="86">
        <f>'7. Nominale afschrijvingen'!AG18</f>
        <v>4170666.1841585217</v>
      </c>
      <c r="W29" s="40"/>
      <c r="X29" s="118">
        <f>IF($C29="TD",INDEX('4. CPI-tabel'!$D$20:$Z$42,$E29-2003,X$28-2003),
IF(X$28&gt;=$E29,MAX(1,INDEX('4. CPI-tabel'!$D$20:$Z$42,MAX($E29,2010)-2003,X$28-2003)),0))</f>
        <v>1.0149999999999999</v>
      </c>
      <c r="Y29" s="118">
        <f>IF($C29="TD",INDEX('4. CPI-tabel'!$D$20:$Z$42,$E29-2003,Y$28-2003),
IF(Y$28&gt;=$E29,MAX(1,INDEX('4. CPI-tabel'!$D$20:$Z$42,MAX($E29,2010)-2003,Y$28-2003)),0))</f>
        <v>1.0413899999999998</v>
      </c>
      <c r="Z29" s="118">
        <f>IF($C29="TD",INDEX('4. CPI-tabel'!$D$20:$Z$42,$E29-2003,Z$28-2003),
IF(Z$28&gt;=$E29,MAX(1,INDEX('4. CPI-tabel'!$D$20:$Z$42,MAX($E29,2010)-2003,Z$28-2003)),0))</f>
        <v>1.0653419699999997</v>
      </c>
      <c r="AA29" s="118">
        <f>IF($C29="TD",INDEX('4. CPI-tabel'!$D$20:$Z$42,$E29-2003,AA$28-2003),
IF(AA$28&gt;=$E29,MAX(1,INDEX('4. CPI-tabel'!$D$20:$Z$42,MAX($E29,2010)-2003,AA$28-2003)),0))</f>
        <v>1.0951715451599997</v>
      </c>
      <c r="AB29" s="118">
        <f>IF($C29="TD",INDEX('4. CPI-tabel'!$D$20:$Z$42,$E29-2003,AB$28-2003),
IF(AB$28&gt;=$E29,MAX(1,INDEX('4. CPI-tabel'!$D$20:$Z$42,MAX($E29,2010)-2003,AB$28-2003)),0))</f>
        <v>1.1061232606115996</v>
      </c>
      <c r="AC29" s="118">
        <f>IF($C29="TD",INDEX('4. CPI-tabel'!$D$20:$Z$42,$E29-2003,AC$28-2003),
IF(AC$28&gt;=$E29,MAX(1,INDEX('4. CPI-tabel'!$D$20:$Z$42,MAX($E29,2010)-2003,AC$28-2003)),0))</f>
        <v>1.1149722466964924</v>
      </c>
      <c r="AD29" s="118">
        <f>IF($C29="TD",INDEX('4. CPI-tabel'!$D$20:$Z$42,$E29-2003,AD$28-2003),
IF(AD$28&gt;=$E29,MAX(1,INDEX('4. CPI-tabel'!$D$20:$Z$42,MAX($E29,2010)-2003,AD$28-2003)),0))</f>
        <v>1.1172021911898855</v>
      </c>
      <c r="AE29" s="118">
        <f>IF($C29="TD",INDEX('4. CPI-tabel'!$D$20:$Z$42,$E29-2003,AE$28-2003),
IF(AE$28&gt;=$E29,MAX(1,INDEX('4. CPI-tabel'!$D$20:$Z$42,MAX($E29,2010)-2003,AE$28-2003)),0))</f>
        <v>1.132843021866544</v>
      </c>
      <c r="AF29" s="118">
        <f>IF($C29="TD",INDEX('4. CPI-tabel'!$D$20:$Z$42,$E29-2003,AF$28-2003),
IF(AF$28&gt;=$E29,MAX(1,INDEX('4. CPI-tabel'!$D$20:$Z$42,MAX($E29,2010)-2003,AF$28-2003)),0))</f>
        <v>1.1566327253257414</v>
      </c>
      <c r="AG29" s="118">
        <f>IF($C29="TD",INDEX('4. CPI-tabel'!$D$20:$Z$42,$E29-2003,AG$28-2003),
IF(AG$28&gt;=$E29,MAX(1,INDEX('4. CPI-tabel'!$D$20:$Z$42,MAX($E29,2010)-2003,AG$28-2003)),0))</f>
        <v>1.1890184416348621</v>
      </c>
      <c r="AH29" s="118">
        <f>IF($C29="TD",INDEX('4. CPI-tabel'!$D$20:$Z$42,$E29-2003,AH$28-2003),
IF(AH$28&gt;=$E29,MAX(1,INDEX('4. CPI-tabel'!$D$20:$Z$42,MAX($E29,2010)-2003,AH$28-2003)),0))</f>
        <v>1.197341570726306</v>
      </c>
      <c r="AI29" s="118">
        <f>IF($C29="TD",INDEX('4. CPI-tabel'!$D$20:$Z$42,$E29-2003,AI$28-2003),
IF(AI$28&gt;=$E29,MAX(1,INDEX('4. CPI-tabel'!$D$20:$Z$42,MAX($E29,2010)-2003,AI$28-2003)),0))</f>
        <v>1.197341570726306</v>
      </c>
      <c r="AJ29" s="118">
        <f>IF($C29="TD",INDEX('4. CPI-tabel'!$D$20:$Z$42,$E29-2003,AJ$28-2003),
IF(AJ$28&gt;=$E29,MAX(1,INDEX('4. CPI-tabel'!$D$20:$Z$42,MAX($E29,2010)-2003,AJ$28-2003)),0))</f>
        <v>1.197341570726306</v>
      </c>
      <c r="AK29" s="118">
        <f>IF($C29="TD",INDEX('4. CPI-tabel'!$D$20:$Z$42,$E29-2003,AK$28-2003),
IF(AK$28&gt;=$E29,MAX(1,INDEX('4. CPI-tabel'!$D$20:$Z$42,MAX($E29,2010)-2003,AK$28-2003)),0))</f>
        <v>1.197341570726306</v>
      </c>
      <c r="AL29" s="118">
        <f>IF($C29="TD",INDEX('4. CPI-tabel'!$D$20:$Z$42,$E29-2003,AL$28-2003),
IF(AL$28&gt;=$E29,MAX(1,INDEX('4. CPI-tabel'!$D$20:$Z$42,MAX($E29,2010)-2003,AL$28-2003)),0))</f>
        <v>1.197341570726306</v>
      </c>
      <c r="AM29" s="118">
        <f>IF($C29="TD",INDEX('4. CPI-tabel'!$D$20:$Z$42,$E29-2003,AM$28-2003),
IF(AM$28&gt;=$E29,MAX(1,INDEX('4. CPI-tabel'!$D$20:$Z$42,MAX($E29,2010)-2003,AM$28-2003)),0))</f>
        <v>1.197341570726306</v>
      </c>
      <c r="AO29" s="87">
        <f t="shared" ref="AO29:AO92" si="5">G29*X29</f>
        <v>4354237.9205008317</v>
      </c>
      <c r="AP29" s="87">
        <f t="shared" ref="AP29:AP92" si="6">H29*Y29</f>
        <v>4467448.1064338526</v>
      </c>
      <c r="AQ29" s="87">
        <f t="shared" ref="AQ29:AQ92" si="7">I29*Z29</f>
        <v>4570199.4128818307</v>
      </c>
      <c r="AR29" s="87">
        <f t="shared" ref="AR29:AR92" si="8">J29*AA29</f>
        <v>4698164.9964425219</v>
      </c>
      <c r="AS29" s="87">
        <f t="shared" ref="AS29:AS92" si="9">K29*AB29</f>
        <v>4745146.6464069467</v>
      </c>
      <c r="AT29" s="87">
        <f t="shared" ref="AT29:AT92" si="10">L29*AC29</f>
        <v>4783107.8195782024</v>
      </c>
      <c r="AU29" s="87">
        <f t="shared" ref="AU29:AU92" si="11">M29*AD29</f>
        <v>4792674.0352173597</v>
      </c>
      <c r="AV29" s="87">
        <f t="shared" ref="AV29:AV92" si="12">N29*AE29</f>
        <v>4859771.4717104025</v>
      </c>
      <c r="AW29" s="87">
        <f t="shared" ref="AW29:AW92" si="13">O29*AF29</f>
        <v>4961826.6726163207</v>
      </c>
      <c r="AX29" s="87">
        <f t="shared" ref="AX29:AX92" si="14">P29*AG29</f>
        <v>5100757.8194495784</v>
      </c>
      <c r="AY29" s="87">
        <f t="shared" ref="AY29:AY92" si="15">Q29*AH29</f>
        <v>5136463.1241857242</v>
      </c>
      <c r="AZ29" s="87">
        <f t="shared" ref="AZ29:AZ92" si="16">R29*AI29</f>
        <v>6163755.7490228675</v>
      </c>
      <c r="BA29" s="87">
        <f t="shared" ref="BA29:BA92" si="17">S29*AJ29</f>
        <v>5594793.6798822945</v>
      </c>
      <c r="BB29" s="87">
        <f t="shared" ref="BB29:BB92" si="18">T29*AK29</f>
        <v>5078351.1863546986</v>
      </c>
      <c r="BC29" s="87">
        <f t="shared" ref="BC29:BC92" si="19">U29*AL29</f>
        <v>4993711.9999154536</v>
      </c>
      <c r="BD29" s="87">
        <f t="shared" ref="BD29:BD92" si="20">V29*AM29</f>
        <v>4993711.9999154536</v>
      </c>
    </row>
    <row r="30" spans="1:58" s="20" customFormat="1" x14ac:dyDescent="0.2">
      <c r="A30" s="41"/>
      <c r="B30" s="86">
        <f>'3. Investeringen'!B16</f>
        <v>2</v>
      </c>
      <c r="C30" s="86" t="str">
        <f>'3. Investeringen'!F16</f>
        <v>TD</v>
      </c>
      <c r="D30" s="86" t="str">
        <f>'3. Investeringen'!G16</f>
        <v>Start-GAW excl. bijzonderheden TD</v>
      </c>
      <c r="E30" s="121">
        <f>'3. Investeringen'!K16</f>
        <v>2004</v>
      </c>
      <c r="G30" s="86">
        <f>'7. Nominale afschrijvingen'!R19</f>
        <v>25942233.241310596</v>
      </c>
      <c r="H30" s="86">
        <f>'7. Nominale afschrijvingen'!S19</f>
        <v>25942233.241310596</v>
      </c>
      <c r="I30" s="86">
        <f>'7. Nominale afschrijvingen'!T19</f>
        <v>25942233.241310596</v>
      </c>
      <c r="J30" s="86">
        <f>'7. Nominale afschrijvingen'!U19</f>
        <v>25942233.241310596</v>
      </c>
      <c r="K30" s="86">
        <f>'7. Nominale afschrijvingen'!V19</f>
        <v>25942233.241310596</v>
      </c>
      <c r="L30" s="86">
        <f>'7. Nominale afschrijvingen'!W19</f>
        <v>25942233.241310596</v>
      </c>
      <c r="M30" s="86">
        <f>'7. Nominale afschrijvingen'!X19</f>
        <v>25942233.241310596</v>
      </c>
      <c r="N30" s="86">
        <f>'7. Nominale afschrijvingen'!Y19</f>
        <v>25942233.241310596</v>
      </c>
      <c r="O30" s="86">
        <f>'7. Nominale afschrijvingen'!Z19</f>
        <v>25942233.241310596</v>
      </c>
      <c r="P30" s="86">
        <f>'7. Nominale afschrijvingen'!AA19</f>
        <v>25942233.241310596</v>
      </c>
      <c r="Q30" s="86">
        <f>'7. Nominale afschrijvingen'!AB19</f>
        <v>25942233.241310596</v>
      </c>
      <c r="R30" s="86">
        <f>'7. Nominale afschrijvingen'!AC19</f>
        <v>31130679.88957271</v>
      </c>
      <c r="S30" s="86">
        <f>'7. Nominale afschrijvingen'!AD19</f>
        <v>28781194.61488799</v>
      </c>
      <c r="T30" s="86">
        <f>'7. Nominale afschrijvingen'!AE19</f>
        <v>26609028.983575698</v>
      </c>
      <c r="U30" s="86">
        <f>'7. Nominale afschrijvingen'!AF19</f>
        <v>25268263.957271475</v>
      </c>
      <c r="V30" s="86">
        <f>'7. Nominale afschrijvingen'!AG19</f>
        <v>25268263.957271475</v>
      </c>
      <c r="W30" s="40"/>
      <c r="X30" s="118">
        <f>IF($C30="TD",INDEX('4. CPI-tabel'!$D$20:$Z$42,$E30-2003,X$28-2003),
IF(X$28&gt;=$E30,MAX(1,INDEX('4. CPI-tabel'!$D$20:$Z$42,MAX($E30,2010)-2003,X$28-2003)),0))</f>
        <v>1.1084974968243537</v>
      </c>
      <c r="Y30" s="118">
        <f>IF($C30="TD",INDEX('4. CPI-tabel'!$D$20:$Z$42,$E30-2003,Y$28-2003),
IF(Y$28&gt;=$E30,MAX(1,INDEX('4. CPI-tabel'!$D$20:$Z$42,MAX($E30,2010)-2003,Y$28-2003)),0))</f>
        <v>1.137318431741787</v>
      </c>
      <c r="Z30" s="118">
        <f>IF($C30="TD",INDEX('4. CPI-tabel'!$D$20:$Z$42,$E30-2003,Z$28-2003),
IF(Z$28&gt;=$E30,MAX(1,INDEX('4. CPI-tabel'!$D$20:$Z$42,MAX($E30,2010)-2003,Z$28-2003)),0))</f>
        <v>1.1634767556718479</v>
      </c>
      <c r="AA30" s="118">
        <f>IF($C30="TD",INDEX('4. CPI-tabel'!$D$20:$Z$42,$E30-2003,AA$28-2003),
IF(AA$28&gt;=$E30,MAX(1,INDEX('4. CPI-tabel'!$D$20:$Z$42,MAX($E30,2010)-2003,AA$28-2003)),0))</f>
        <v>1.1960541048306597</v>
      </c>
      <c r="AB30" s="118">
        <f>IF($C30="TD",INDEX('4. CPI-tabel'!$D$20:$Z$42,$E30-2003,AB$28-2003),
IF(AB$28&gt;=$E30,MAX(1,INDEX('4. CPI-tabel'!$D$20:$Z$42,MAX($E30,2010)-2003,AB$28-2003)),0))</f>
        <v>1.2080146458789662</v>
      </c>
      <c r="AC30" s="118">
        <f>IF($C30="TD",INDEX('4. CPI-tabel'!$D$20:$Z$42,$E30-2003,AC$28-2003),
IF(AC$28&gt;=$E30,MAX(1,INDEX('4. CPI-tabel'!$D$20:$Z$42,MAX($E30,2010)-2003,AC$28-2003)),0))</f>
        <v>1.217678763045998</v>
      </c>
      <c r="AD30" s="118">
        <f>IF($C30="TD",INDEX('4. CPI-tabel'!$D$20:$Z$42,$E30-2003,AD$28-2003),
IF(AD$28&gt;=$E30,MAX(1,INDEX('4. CPI-tabel'!$D$20:$Z$42,MAX($E30,2010)-2003,AD$28-2003)),0))</f>
        <v>1.22011412057209</v>
      </c>
      <c r="AE30" s="118">
        <f>IF($C30="TD",INDEX('4. CPI-tabel'!$D$20:$Z$42,$E30-2003,AE$28-2003),
IF(AE$28&gt;=$E30,MAX(1,INDEX('4. CPI-tabel'!$D$20:$Z$42,MAX($E30,2010)-2003,AE$28-2003)),0))</f>
        <v>1.2371957182600992</v>
      </c>
      <c r="AF30" s="118">
        <f>IF($C30="TD",INDEX('4. CPI-tabel'!$D$20:$Z$42,$E30-2003,AF$28-2003),
IF(AF$28&gt;=$E30,MAX(1,INDEX('4. CPI-tabel'!$D$20:$Z$42,MAX($E30,2010)-2003,AF$28-2003)),0))</f>
        <v>1.2631768283435612</v>
      </c>
      <c r="AG30" s="118">
        <f>IF($C30="TD",INDEX('4. CPI-tabel'!$D$20:$Z$42,$E30-2003,AG$28-2003),
IF(AG$28&gt;=$E30,MAX(1,INDEX('4. CPI-tabel'!$D$20:$Z$42,MAX($E30,2010)-2003,AG$28-2003)),0))</f>
        <v>1.2985457795371809</v>
      </c>
      <c r="AH30" s="118">
        <f>IF($C30="TD",INDEX('4. CPI-tabel'!$D$20:$Z$42,$E30-2003,AH$28-2003),
IF(AH$28&gt;=$E30,MAX(1,INDEX('4. CPI-tabel'!$D$20:$Z$42,MAX($E30,2010)-2003,AH$28-2003)),0))</f>
        <v>1.3076355999939411</v>
      </c>
      <c r="AI30" s="118">
        <f>IF($C30="TD",INDEX('4. CPI-tabel'!$D$20:$Z$42,$E30-2003,AI$28-2003),
IF(AI$28&gt;=$E30,MAX(1,INDEX('4. CPI-tabel'!$D$20:$Z$42,MAX($E30,2010)-2003,AI$28-2003)),0))</f>
        <v>1.3076355999939411</v>
      </c>
      <c r="AJ30" s="118">
        <f>IF($C30="TD",INDEX('4. CPI-tabel'!$D$20:$Z$42,$E30-2003,AJ$28-2003),
IF(AJ$28&gt;=$E30,MAX(1,INDEX('4. CPI-tabel'!$D$20:$Z$42,MAX($E30,2010)-2003,AJ$28-2003)),0))</f>
        <v>1.3076355999939411</v>
      </c>
      <c r="AK30" s="118">
        <f>IF($C30="TD",INDEX('4. CPI-tabel'!$D$20:$Z$42,$E30-2003,AK$28-2003),
IF(AK$28&gt;=$E30,MAX(1,INDEX('4. CPI-tabel'!$D$20:$Z$42,MAX($E30,2010)-2003,AK$28-2003)),0))</f>
        <v>1.3076355999939411</v>
      </c>
      <c r="AL30" s="118">
        <f>IF($C30="TD",INDEX('4. CPI-tabel'!$D$20:$Z$42,$E30-2003,AL$28-2003),
IF(AL$28&gt;=$E30,MAX(1,INDEX('4. CPI-tabel'!$D$20:$Z$42,MAX($E30,2010)-2003,AL$28-2003)),0))</f>
        <v>1.3076355999939411</v>
      </c>
      <c r="AM30" s="118">
        <f>IF($C30="TD",INDEX('4. CPI-tabel'!$D$20:$Z$42,$E30-2003,AM$28-2003),
IF(AM$28&gt;=$E30,MAX(1,INDEX('4. CPI-tabel'!$D$20:$Z$42,MAX($E30,2010)-2003,AM$28-2003)),0))</f>
        <v>1.3076355999939411</v>
      </c>
      <c r="AO30" s="87">
        <f t="shared" si="5"/>
        <v>28756900.610026337</v>
      </c>
      <c r="AP30" s="87">
        <f t="shared" si="6"/>
        <v>29504580.025887024</v>
      </c>
      <c r="AQ30" s="87">
        <f t="shared" si="7"/>
        <v>30183185.366482422</v>
      </c>
      <c r="AR30" s="87">
        <f t="shared" si="8"/>
        <v>31028314.556743927</v>
      </c>
      <c r="AS30" s="87">
        <f t="shared" si="9"/>
        <v>31338597.702311367</v>
      </c>
      <c r="AT30" s="87">
        <f t="shared" si="10"/>
        <v>31589306.483929858</v>
      </c>
      <c r="AU30" s="87">
        <f t="shared" si="11"/>
        <v>31652485.096897718</v>
      </c>
      <c r="AV30" s="87">
        <f t="shared" si="12"/>
        <v>32095619.888254285</v>
      </c>
      <c r="AW30" s="87">
        <f t="shared" si="13"/>
        <v>32769627.90590762</v>
      </c>
      <c r="AX30" s="87">
        <f t="shared" si="14"/>
        <v>33687177.487273037</v>
      </c>
      <c r="AY30" s="87">
        <f t="shared" si="15"/>
        <v>33922987.729683943</v>
      </c>
      <c r="AZ30" s="87">
        <f t="shared" si="16"/>
        <v>40707585.275620729</v>
      </c>
      <c r="BA30" s="87">
        <f t="shared" si="17"/>
        <v>37635314.68878144</v>
      </c>
      <c r="BB30" s="87">
        <f t="shared" si="18"/>
        <v>34794913.580194175</v>
      </c>
      <c r="BC30" s="87">
        <f t="shared" si="19"/>
        <v>33041681.500571962</v>
      </c>
      <c r="BD30" s="87">
        <f t="shared" si="20"/>
        <v>33041681.500571962</v>
      </c>
    </row>
    <row r="31" spans="1:58" s="20" customFormat="1" x14ac:dyDescent="0.2">
      <c r="A31" s="41"/>
      <c r="B31" s="86">
        <f>'3. Investeringen'!B17</f>
        <v>3</v>
      </c>
      <c r="C31" s="86" t="str">
        <f>'3. Investeringen'!F17</f>
        <v>TD</v>
      </c>
      <c r="D31" s="86" t="str">
        <f>'3. Investeringen'!G17</f>
        <v>Nieuwe investeringen TD</v>
      </c>
      <c r="E31" s="121">
        <f>'3. Investeringen'!K17</f>
        <v>2004</v>
      </c>
      <c r="G31" s="86">
        <f>'7. Nominale afschrijvingen'!R20</f>
        <v>93787.393863071076</v>
      </c>
      <c r="H31" s="86">
        <f>'7. Nominale afschrijvingen'!S20</f>
        <v>93787.393863071091</v>
      </c>
      <c r="I31" s="86">
        <f>'7. Nominale afschrijvingen'!T20</f>
        <v>93787.393863071091</v>
      </c>
      <c r="J31" s="86">
        <f>'7. Nominale afschrijvingen'!U20</f>
        <v>93787.393863071091</v>
      </c>
      <c r="K31" s="86">
        <f>'7. Nominale afschrijvingen'!V20</f>
        <v>93787.393863071091</v>
      </c>
      <c r="L31" s="86">
        <f>'7. Nominale afschrijvingen'!W20</f>
        <v>93787.393863071091</v>
      </c>
      <c r="M31" s="86">
        <f>'7. Nominale afschrijvingen'!X20</f>
        <v>93787.393863071091</v>
      </c>
      <c r="N31" s="86">
        <f>'7. Nominale afschrijvingen'!Y20</f>
        <v>93787.393863071091</v>
      </c>
      <c r="O31" s="86">
        <f>'7. Nominale afschrijvingen'!Z20</f>
        <v>93787.393863071091</v>
      </c>
      <c r="P31" s="86">
        <f>'7. Nominale afschrijvingen'!AA20</f>
        <v>93787.393863071091</v>
      </c>
      <c r="Q31" s="86">
        <f>'7. Nominale afschrijvingen'!AB20</f>
        <v>93787.393863071091</v>
      </c>
      <c r="R31" s="86">
        <f>'7. Nominale afschrijvingen'!AC20</f>
        <v>112544.8726356853</v>
      </c>
      <c r="S31" s="86">
        <f>'7. Nominale afschrijvingen'!AD20</f>
        <v>108943.43671134337</v>
      </c>
      <c r="T31" s="86">
        <f>'7. Nominale afschrijvingen'!AE20</f>
        <v>105457.24673658037</v>
      </c>
      <c r="U31" s="86">
        <f>'7. Nominale afschrijvingen'!AF20</f>
        <v>102082.6148410098</v>
      </c>
      <c r="V31" s="86">
        <f>'7. Nominale afschrijvingen'!AG20</f>
        <v>98815.971166097486</v>
      </c>
      <c r="W31" s="40"/>
      <c r="X31" s="118">
        <f>IF($C31="TD",INDEX('4. CPI-tabel'!$D$20:$Z$42,$E31-2003,X$28-2003),
IF(X$28&gt;=$E31,MAX(1,INDEX('4. CPI-tabel'!$D$20:$Z$42,MAX($E31,2010)-2003,X$28-2003)),0))</f>
        <v>1.1084974968243537</v>
      </c>
      <c r="Y31" s="118">
        <f>IF($C31="TD",INDEX('4. CPI-tabel'!$D$20:$Z$42,$E31-2003,Y$28-2003),
IF(Y$28&gt;=$E31,MAX(1,INDEX('4. CPI-tabel'!$D$20:$Z$42,MAX($E31,2010)-2003,Y$28-2003)),0))</f>
        <v>1.137318431741787</v>
      </c>
      <c r="Z31" s="118">
        <f>IF($C31="TD",INDEX('4. CPI-tabel'!$D$20:$Z$42,$E31-2003,Z$28-2003),
IF(Z$28&gt;=$E31,MAX(1,INDEX('4. CPI-tabel'!$D$20:$Z$42,MAX($E31,2010)-2003,Z$28-2003)),0))</f>
        <v>1.1634767556718479</v>
      </c>
      <c r="AA31" s="118">
        <f>IF($C31="TD",INDEX('4. CPI-tabel'!$D$20:$Z$42,$E31-2003,AA$28-2003),
IF(AA$28&gt;=$E31,MAX(1,INDEX('4. CPI-tabel'!$D$20:$Z$42,MAX($E31,2010)-2003,AA$28-2003)),0))</f>
        <v>1.1960541048306597</v>
      </c>
      <c r="AB31" s="118">
        <f>IF($C31="TD",INDEX('4. CPI-tabel'!$D$20:$Z$42,$E31-2003,AB$28-2003),
IF(AB$28&gt;=$E31,MAX(1,INDEX('4. CPI-tabel'!$D$20:$Z$42,MAX($E31,2010)-2003,AB$28-2003)),0))</f>
        <v>1.2080146458789662</v>
      </c>
      <c r="AC31" s="118">
        <f>IF($C31="TD",INDEX('4. CPI-tabel'!$D$20:$Z$42,$E31-2003,AC$28-2003),
IF(AC$28&gt;=$E31,MAX(1,INDEX('4. CPI-tabel'!$D$20:$Z$42,MAX($E31,2010)-2003,AC$28-2003)),0))</f>
        <v>1.217678763045998</v>
      </c>
      <c r="AD31" s="118">
        <f>IF($C31="TD",INDEX('4. CPI-tabel'!$D$20:$Z$42,$E31-2003,AD$28-2003),
IF(AD$28&gt;=$E31,MAX(1,INDEX('4. CPI-tabel'!$D$20:$Z$42,MAX($E31,2010)-2003,AD$28-2003)),0))</f>
        <v>1.22011412057209</v>
      </c>
      <c r="AE31" s="118">
        <f>IF($C31="TD",INDEX('4. CPI-tabel'!$D$20:$Z$42,$E31-2003,AE$28-2003),
IF(AE$28&gt;=$E31,MAX(1,INDEX('4. CPI-tabel'!$D$20:$Z$42,MAX($E31,2010)-2003,AE$28-2003)),0))</f>
        <v>1.2371957182600992</v>
      </c>
      <c r="AF31" s="118">
        <f>IF($C31="TD",INDEX('4. CPI-tabel'!$D$20:$Z$42,$E31-2003,AF$28-2003),
IF(AF$28&gt;=$E31,MAX(1,INDEX('4. CPI-tabel'!$D$20:$Z$42,MAX($E31,2010)-2003,AF$28-2003)),0))</f>
        <v>1.2631768283435612</v>
      </c>
      <c r="AG31" s="118">
        <f>IF($C31="TD",INDEX('4. CPI-tabel'!$D$20:$Z$42,$E31-2003,AG$28-2003),
IF(AG$28&gt;=$E31,MAX(1,INDEX('4. CPI-tabel'!$D$20:$Z$42,MAX($E31,2010)-2003,AG$28-2003)),0))</f>
        <v>1.2985457795371809</v>
      </c>
      <c r="AH31" s="118">
        <f>IF($C31="TD",INDEX('4. CPI-tabel'!$D$20:$Z$42,$E31-2003,AH$28-2003),
IF(AH$28&gt;=$E31,MAX(1,INDEX('4. CPI-tabel'!$D$20:$Z$42,MAX($E31,2010)-2003,AH$28-2003)),0))</f>
        <v>1.3076355999939411</v>
      </c>
      <c r="AI31" s="118">
        <f>IF($C31="TD",INDEX('4. CPI-tabel'!$D$20:$Z$42,$E31-2003,AI$28-2003),
IF(AI$28&gt;=$E31,MAX(1,INDEX('4. CPI-tabel'!$D$20:$Z$42,MAX($E31,2010)-2003,AI$28-2003)),0))</f>
        <v>1.3076355999939411</v>
      </c>
      <c r="AJ31" s="118">
        <f>IF($C31="TD",INDEX('4. CPI-tabel'!$D$20:$Z$42,$E31-2003,AJ$28-2003),
IF(AJ$28&gt;=$E31,MAX(1,INDEX('4. CPI-tabel'!$D$20:$Z$42,MAX($E31,2010)-2003,AJ$28-2003)),0))</f>
        <v>1.3076355999939411</v>
      </c>
      <c r="AK31" s="118">
        <f>IF($C31="TD",INDEX('4. CPI-tabel'!$D$20:$Z$42,$E31-2003,AK$28-2003),
IF(AK$28&gt;=$E31,MAX(1,INDEX('4. CPI-tabel'!$D$20:$Z$42,MAX($E31,2010)-2003,AK$28-2003)),0))</f>
        <v>1.3076355999939411</v>
      </c>
      <c r="AL31" s="118">
        <f>IF($C31="TD",INDEX('4. CPI-tabel'!$D$20:$Z$42,$E31-2003,AL$28-2003),
IF(AL$28&gt;=$E31,MAX(1,INDEX('4. CPI-tabel'!$D$20:$Z$42,MAX($E31,2010)-2003,AL$28-2003)),0))</f>
        <v>1.3076355999939411</v>
      </c>
      <c r="AM31" s="118">
        <f>IF($C31="TD",INDEX('4. CPI-tabel'!$D$20:$Z$42,$E31-2003,AM$28-2003),
IF(AM$28&gt;=$E31,MAX(1,INDEX('4. CPI-tabel'!$D$20:$Z$42,MAX($E31,2010)-2003,AM$28-2003)),0))</f>
        <v>1.3076355999939411</v>
      </c>
      <c r="AO31" s="87">
        <f t="shared" si="5"/>
        <v>103963.09133089404</v>
      </c>
      <c r="AP31" s="87">
        <f t="shared" si="6"/>
        <v>106666.13170549732</v>
      </c>
      <c r="AQ31" s="87">
        <f t="shared" si="7"/>
        <v>109119.45273472373</v>
      </c>
      <c r="AR31" s="87">
        <f t="shared" si="8"/>
        <v>112174.79741129599</v>
      </c>
      <c r="AS31" s="87">
        <f t="shared" si="9"/>
        <v>113296.54538540896</v>
      </c>
      <c r="AT31" s="87">
        <f t="shared" si="10"/>
        <v>114202.91774849223</v>
      </c>
      <c r="AU31" s="87">
        <f t="shared" si="11"/>
        <v>114431.32358398921</v>
      </c>
      <c r="AV31" s="87">
        <f t="shared" si="12"/>
        <v>116033.36211416507</v>
      </c>
      <c r="AW31" s="87">
        <f t="shared" si="13"/>
        <v>118470.06271856251</v>
      </c>
      <c r="AX31" s="87">
        <f t="shared" si="14"/>
        <v>121787.22447468227</v>
      </c>
      <c r="AY31" s="87">
        <f t="shared" si="15"/>
        <v>122639.73504600504</v>
      </c>
      <c r="AZ31" s="87">
        <f t="shared" si="16"/>
        <v>147167.68205520604</v>
      </c>
      <c r="BA31" s="87">
        <f t="shared" si="17"/>
        <v>142458.31622943943</v>
      </c>
      <c r="BB31" s="87">
        <f t="shared" si="18"/>
        <v>137899.65011009737</v>
      </c>
      <c r="BC31" s="87">
        <f t="shared" si="19"/>
        <v>133486.86130657422</v>
      </c>
      <c r="BD31" s="87">
        <f t="shared" si="20"/>
        <v>129215.28174476387</v>
      </c>
    </row>
    <row r="32" spans="1:58" s="20" customFormat="1" x14ac:dyDescent="0.2">
      <c r="A32" s="41"/>
      <c r="B32" s="86">
        <f>'3. Investeringen'!B18</f>
        <v>4</v>
      </c>
      <c r="C32" s="86" t="str">
        <f>'3. Investeringen'!F18</f>
        <v>TD</v>
      </c>
      <c r="D32" s="86" t="str">
        <f>'3. Investeringen'!G18</f>
        <v>Nieuwe investeringen TD</v>
      </c>
      <c r="E32" s="121">
        <f>'3. Investeringen'!K18</f>
        <v>2004</v>
      </c>
      <c r="G32" s="86">
        <f>'7. Nominale afschrijvingen'!R21</f>
        <v>129923.14328883175</v>
      </c>
      <c r="H32" s="86">
        <f>'7. Nominale afschrijvingen'!S21</f>
        <v>129923.14328883174</v>
      </c>
      <c r="I32" s="86">
        <f>'7. Nominale afschrijvingen'!T21</f>
        <v>129923.14328883174</v>
      </c>
      <c r="J32" s="86">
        <f>'7. Nominale afschrijvingen'!U21</f>
        <v>129923.14328883174</v>
      </c>
      <c r="K32" s="86">
        <f>'7. Nominale afschrijvingen'!V21</f>
        <v>129923.14328883174</v>
      </c>
      <c r="L32" s="86">
        <f>'7. Nominale afschrijvingen'!W21</f>
        <v>129923.14328883174</v>
      </c>
      <c r="M32" s="86">
        <f>'7. Nominale afschrijvingen'!X21</f>
        <v>129923.14328883174</v>
      </c>
      <c r="N32" s="86">
        <f>'7. Nominale afschrijvingen'!Y21</f>
        <v>129923.14328883174</v>
      </c>
      <c r="O32" s="86">
        <f>'7. Nominale afschrijvingen'!Z21</f>
        <v>129923.14328883174</v>
      </c>
      <c r="P32" s="86">
        <f>'7. Nominale afschrijvingen'!AA21</f>
        <v>129923.14328883174</v>
      </c>
      <c r="Q32" s="86">
        <f>'7. Nominale afschrijvingen'!AB21</f>
        <v>129923.14328883174</v>
      </c>
      <c r="R32" s="86">
        <f>'7. Nominale afschrijvingen'!AC21</f>
        <v>155907.77194659808</v>
      </c>
      <c r="S32" s="86">
        <f>'7. Nominale afschrijvingen'!AD21</f>
        <v>149104.5237162011</v>
      </c>
      <c r="T32" s="86">
        <f>'7. Nominale afschrijvingen'!AE21</f>
        <v>142598.14449949414</v>
      </c>
      <c r="U32" s="86">
        <f>'7. Nominale afschrijvingen'!AF21</f>
        <v>136375.68001224348</v>
      </c>
      <c r="V32" s="86">
        <f>'7. Nominale afschrijvingen'!AG21</f>
        <v>130424.74124807287</v>
      </c>
      <c r="W32" s="40"/>
      <c r="X32" s="118">
        <f>IF($C32="TD",INDEX('4. CPI-tabel'!$D$20:$Z$42,$E32-2003,X$28-2003),
IF(X$28&gt;=$E32,MAX(1,INDEX('4. CPI-tabel'!$D$20:$Z$42,MAX($E32,2010)-2003,X$28-2003)),0))</f>
        <v>1.1084974968243537</v>
      </c>
      <c r="Y32" s="118">
        <f>IF($C32="TD",INDEX('4. CPI-tabel'!$D$20:$Z$42,$E32-2003,Y$28-2003),
IF(Y$28&gt;=$E32,MAX(1,INDEX('4. CPI-tabel'!$D$20:$Z$42,MAX($E32,2010)-2003,Y$28-2003)),0))</f>
        <v>1.137318431741787</v>
      </c>
      <c r="Z32" s="118">
        <f>IF($C32="TD",INDEX('4. CPI-tabel'!$D$20:$Z$42,$E32-2003,Z$28-2003),
IF(Z$28&gt;=$E32,MAX(1,INDEX('4. CPI-tabel'!$D$20:$Z$42,MAX($E32,2010)-2003,Z$28-2003)),0))</f>
        <v>1.1634767556718479</v>
      </c>
      <c r="AA32" s="118">
        <f>IF($C32="TD",INDEX('4. CPI-tabel'!$D$20:$Z$42,$E32-2003,AA$28-2003),
IF(AA$28&gt;=$E32,MAX(1,INDEX('4. CPI-tabel'!$D$20:$Z$42,MAX($E32,2010)-2003,AA$28-2003)),0))</f>
        <v>1.1960541048306597</v>
      </c>
      <c r="AB32" s="118">
        <f>IF($C32="TD",INDEX('4. CPI-tabel'!$D$20:$Z$42,$E32-2003,AB$28-2003),
IF(AB$28&gt;=$E32,MAX(1,INDEX('4. CPI-tabel'!$D$20:$Z$42,MAX($E32,2010)-2003,AB$28-2003)),0))</f>
        <v>1.2080146458789662</v>
      </c>
      <c r="AC32" s="118">
        <f>IF($C32="TD",INDEX('4. CPI-tabel'!$D$20:$Z$42,$E32-2003,AC$28-2003),
IF(AC$28&gt;=$E32,MAX(1,INDEX('4. CPI-tabel'!$D$20:$Z$42,MAX($E32,2010)-2003,AC$28-2003)),0))</f>
        <v>1.217678763045998</v>
      </c>
      <c r="AD32" s="118">
        <f>IF($C32="TD",INDEX('4. CPI-tabel'!$D$20:$Z$42,$E32-2003,AD$28-2003),
IF(AD$28&gt;=$E32,MAX(1,INDEX('4. CPI-tabel'!$D$20:$Z$42,MAX($E32,2010)-2003,AD$28-2003)),0))</f>
        <v>1.22011412057209</v>
      </c>
      <c r="AE32" s="118">
        <f>IF($C32="TD",INDEX('4. CPI-tabel'!$D$20:$Z$42,$E32-2003,AE$28-2003),
IF(AE$28&gt;=$E32,MAX(1,INDEX('4. CPI-tabel'!$D$20:$Z$42,MAX($E32,2010)-2003,AE$28-2003)),0))</f>
        <v>1.2371957182600992</v>
      </c>
      <c r="AF32" s="118">
        <f>IF($C32="TD",INDEX('4. CPI-tabel'!$D$20:$Z$42,$E32-2003,AF$28-2003),
IF(AF$28&gt;=$E32,MAX(1,INDEX('4. CPI-tabel'!$D$20:$Z$42,MAX($E32,2010)-2003,AF$28-2003)),0))</f>
        <v>1.2631768283435612</v>
      </c>
      <c r="AG32" s="118">
        <f>IF($C32="TD",INDEX('4. CPI-tabel'!$D$20:$Z$42,$E32-2003,AG$28-2003),
IF(AG$28&gt;=$E32,MAX(1,INDEX('4. CPI-tabel'!$D$20:$Z$42,MAX($E32,2010)-2003,AG$28-2003)),0))</f>
        <v>1.2985457795371809</v>
      </c>
      <c r="AH32" s="118">
        <f>IF($C32="TD",INDEX('4. CPI-tabel'!$D$20:$Z$42,$E32-2003,AH$28-2003),
IF(AH$28&gt;=$E32,MAX(1,INDEX('4. CPI-tabel'!$D$20:$Z$42,MAX($E32,2010)-2003,AH$28-2003)),0))</f>
        <v>1.3076355999939411</v>
      </c>
      <c r="AI32" s="118">
        <f>IF($C32="TD",INDEX('4. CPI-tabel'!$D$20:$Z$42,$E32-2003,AI$28-2003),
IF(AI$28&gt;=$E32,MAX(1,INDEX('4. CPI-tabel'!$D$20:$Z$42,MAX($E32,2010)-2003,AI$28-2003)),0))</f>
        <v>1.3076355999939411</v>
      </c>
      <c r="AJ32" s="118">
        <f>IF($C32="TD",INDEX('4. CPI-tabel'!$D$20:$Z$42,$E32-2003,AJ$28-2003),
IF(AJ$28&gt;=$E32,MAX(1,INDEX('4. CPI-tabel'!$D$20:$Z$42,MAX($E32,2010)-2003,AJ$28-2003)),0))</f>
        <v>1.3076355999939411</v>
      </c>
      <c r="AK32" s="118">
        <f>IF($C32="TD",INDEX('4. CPI-tabel'!$D$20:$Z$42,$E32-2003,AK$28-2003),
IF(AK$28&gt;=$E32,MAX(1,INDEX('4. CPI-tabel'!$D$20:$Z$42,MAX($E32,2010)-2003,AK$28-2003)),0))</f>
        <v>1.3076355999939411</v>
      </c>
      <c r="AL32" s="118">
        <f>IF($C32="TD",INDEX('4. CPI-tabel'!$D$20:$Z$42,$E32-2003,AL$28-2003),
IF(AL$28&gt;=$E32,MAX(1,INDEX('4. CPI-tabel'!$D$20:$Z$42,MAX($E32,2010)-2003,AL$28-2003)),0))</f>
        <v>1.3076355999939411</v>
      </c>
      <c r="AM32" s="118">
        <f>IF($C32="TD",INDEX('4. CPI-tabel'!$D$20:$Z$42,$E32-2003,AM$28-2003),
IF(AM$28&gt;=$E32,MAX(1,INDEX('4. CPI-tabel'!$D$20:$Z$42,MAX($E32,2010)-2003,AM$28-2003)),0))</f>
        <v>1.3076355999939411</v>
      </c>
      <c r="AO32" s="87">
        <f t="shared" si="5"/>
        <v>144019.47911522182</v>
      </c>
      <c r="AP32" s="87">
        <f t="shared" si="6"/>
        <v>147763.98557221759</v>
      </c>
      <c r="AQ32" s="87">
        <f t="shared" si="7"/>
        <v>151162.55724037858</v>
      </c>
      <c r="AR32" s="87">
        <f t="shared" si="8"/>
        <v>155395.10884310916</v>
      </c>
      <c r="AS32" s="87">
        <f t="shared" si="9"/>
        <v>156949.05993154025</v>
      </c>
      <c r="AT32" s="87">
        <f t="shared" si="10"/>
        <v>158204.6524109926</v>
      </c>
      <c r="AU32" s="87">
        <f t="shared" si="11"/>
        <v>158521.06171581458</v>
      </c>
      <c r="AV32" s="87">
        <f t="shared" si="12"/>
        <v>160740.35657983596</v>
      </c>
      <c r="AW32" s="87">
        <f t="shared" si="13"/>
        <v>164115.90406801252</v>
      </c>
      <c r="AX32" s="87">
        <f t="shared" si="14"/>
        <v>168711.14938191685</v>
      </c>
      <c r="AY32" s="87">
        <f t="shared" si="15"/>
        <v>169892.12742759025</v>
      </c>
      <c r="AZ32" s="87">
        <f t="shared" si="16"/>
        <v>203870.55291310832</v>
      </c>
      <c r="BA32" s="87">
        <f t="shared" si="17"/>
        <v>194974.38333144545</v>
      </c>
      <c r="BB32" s="87">
        <f t="shared" si="18"/>
        <v>186466.41024061872</v>
      </c>
      <c r="BC32" s="87">
        <f t="shared" si="19"/>
        <v>178329.69415739173</v>
      </c>
      <c r="BD32" s="87">
        <f t="shared" si="20"/>
        <v>170548.03477597827</v>
      </c>
    </row>
    <row r="33" spans="1:56" s="20" customFormat="1" x14ac:dyDescent="0.2">
      <c r="A33" s="41"/>
      <c r="B33" s="86">
        <f>'3. Investeringen'!B19</f>
        <v>5</v>
      </c>
      <c r="C33" s="86" t="str">
        <f>'3. Investeringen'!F19</f>
        <v>TD</v>
      </c>
      <c r="D33" s="86" t="str">
        <f>'3. Investeringen'!G19</f>
        <v>Nieuwe investeringen TD</v>
      </c>
      <c r="E33" s="121">
        <f>'3. Investeringen'!K19</f>
        <v>2004</v>
      </c>
      <c r="G33" s="86">
        <f>'7. Nominale afschrijvingen'!R22</f>
        <v>91490.055459957584</v>
      </c>
      <c r="H33" s="86">
        <f>'7. Nominale afschrijvingen'!S22</f>
        <v>91490.055459957584</v>
      </c>
      <c r="I33" s="86">
        <f>'7. Nominale afschrijvingen'!T22</f>
        <v>91490.055459957584</v>
      </c>
      <c r="J33" s="86">
        <f>'7. Nominale afschrijvingen'!U22</f>
        <v>91490.055459957584</v>
      </c>
      <c r="K33" s="86">
        <f>'7. Nominale afschrijvingen'!V22</f>
        <v>91490.055459957584</v>
      </c>
      <c r="L33" s="86">
        <f>'7. Nominale afschrijvingen'!W22</f>
        <v>91490.055459957584</v>
      </c>
      <c r="M33" s="86">
        <f>'7. Nominale afschrijvingen'!X22</f>
        <v>91490.055459957584</v>
      </c>
      <c r="N33" s="86">
        <f>'7. Nominale afschrijvingen'!Y22</f>
        <v>91490.055459957584</v>
      </c>
      <c r="O33" s="86">
        <f>'7. Nominale afschrijvingen'!Z22</f>
        <v>91490.055459957584</v>
      </c>
      <c r="P33" s="86">
        <f>'7. Nominale afschrijvingen'!AA22</f>
        <v>91490.055459957584</v>
      </c>
      <c r="Q33" s="86">
        <f>'7. Nominale afschrijvingen'!AB22</f>
        <v>91490.055459957584</v>
      </c>
      <c r="R33" s="86">
        <f>'7. Nominale afschrijvingen'!AC22</f>
        <v>109788.06655194913</v>
      </c>
      <c r="S33" s="86">
        <f>'7. Nominale afschrijvingen'!AD22</f>
        <v>99248.41216296202</v>
      </c>
      <c r="T33" s="86">
        <f>'7. Nominale afschrijvingen'!AE22</f>
        <v>89720.564595317657</v>
      </c>
      <c r="U33" s="86">
        <f>'7. Nominale afschrijvingen'!AF22</f>
        <v>88933.542098867503</v>
      </c>
      <c r="V33" s="86">
        <f>'7. Nominale afschrijvingen'!AG22</f>
        <v>88933.542098867503</v>
      </c>
      <c r="W33" s="40"/>
      <c r="X33" s="118">
        <f>IF($C33="TD",INDEX('4. CPI-tabel'!$D$20:$Z$42,$E33-2003,X$28-2003),
IF(X$28&gt;=$E33,MAX(1,INDEX('4. CPI-tabel'!$D$20:$Z$42,MAX($E33,2010)-2003,X$28-2003)),0))</f>
        <v>1.1084974968243537</v>
      </c>
      <c r="Y33" s="118">
        <f>IF($C33="TD",INDEX('4. CPI-tabel'!$D$20:$Z$42,$E33-2003,Y$28-2003),
IF(Y$28&gt;=$E33,MAX(1,INDEX('4. CPI-tabel'!$D$20:$Z$42,MAX($E33,2010)-2003,Y$28-2003)),0))</f>
        <v>1.137318431741787</v>
      </c>
      <c r="Z33" s="118">
        <f>IF($C33="TD",INDEX('4. CPI-tabel'!$D$20:$Z$42,$E33-2003,Z$28-2003),
IF(Z$28&gt;=$E33,MAX(1,INDEX('4. CPI-tabel'!$D$20:$Z$42,MAX($E33,2010)-2003,Z$28-2003)),0))</f>
        <v>1.1634767556718479</v>
      </c>
      <c r="AA33" s="118">
        <f>IF($C33="TD",INDEX('4. CPI-tabel'!$D$20:$Z$42,$E33-2003,AA$28-2003),
IF(AA$28&gt;=$E33,MAX(1,INDEX('4. CPI-tabel'!$D$20:$Z$42,MAX($E33,2010)-2003,AA$28-2003)),0))</f>
        <v>1.1960541048306597</v>
      </c>
      <c r="AB33" s="118">
        <f>IF($C33="TD",INDEX('4. CPI-tabel'!$D$20:$Z$42,$E33-2003,AB$28-2003),
IF(AB$28&gt;=$E33,MAX(1,INDEX('4. CPI-tabel'!$D$20:$Z$42,MAX($E33,2010)-2003,AB$28-2003)),0))</f>
        <v>1.2080146458789662</v>
      </c>
      <c r="AC33" s="118">
        <f>IF($C33="TD",INDEX('4. CPI-tabel'!$D$20:$Z$42,$E33-2003,AC$28-2003),
IF(AC$28&gt;=$E33,MAX(1,INDEX('4. CPI-tabel'!$D$20:$Z$42,MAX($E33,2010)-2003,AC$28-2003)),0))</f>
        <v>1.217678763045998</v>
      </c>
      <c r="AD33" s="118">
        <f>IF($C33="TD",INDEX('4. CPI-tabel'!$D$20:$Z$42,$E33-2003,AD$28-2003),
IF(AD$28&gt;=$E33,MAX(1,INDEX('4. CPI-tabel'!$D$20:$Z$42,MAX($E33,2010)-2003,AD$28-2003)),0))</f>
        <v>1.22011412057209</v>
      </c>
      <c r="AE33" s="118">
        <f>IF($C33="TD",INDEX('4. CPI-tabel'!$D$20:$Z$42,$E33-2003,AE$28-2003),
IF(AE$28&gt;=$E33,MAX(1,INDEX('4. CPI-tabel'!$D$20:$Z$42,MAX($E33,2010)-2003,AE$28-2003)),0))</f>
        <v>1.2371957182600992</v>
      </c>
      <c r="AF33" s="118">
        <f>IF($C33="TD",INDEX('4. CPI-tabel'!$D$20:$Z$42,$E33-2003,AF$28-2003),
IF(AF$28&gt;=$E33,MAX(1,INDEX('4. CPI-tabel'!$D$20:$Z$42,MAX($E33,2010)-2003,AF$28-2003)),0))</f>
        <v>1.2631768283435612</v>
      </c>
      <c r="AG33" s="118">
        <f>IF($C33="TD",INDEX('4. CPI-tabel'!$D$20:$Z$42,$E33-2003,AG$28-2003),
IF(AG$28&gt;=$E33,MAX(1,INDEX('4. CPI-tabel'!$D$20:$Z$42,MAX($E33,2010)-2003,AG$28-2003)),0))</f>
        <v>1.2985457795371809</v>
      </c>
      <c r="AH33" s="118">
        <f>IF($C33="TD",INDEX('4. CPI-tabel'!$D$20:$Z$42,$E33-2003,AH$28-2003),
IF(AH$28&gt;=$E33,MAX(1,INDEX('4. CPI-tabel'!$D$20:$Z$42,MAX($E33,2010)-2003,AH$28-2003)),0))</f>
        <v>1.3076355999939411</v>
      </c>
      <c r="AI33" s="118">
        <f>IF($C33="TD",INDEX('4. CPI-tabel'!$D$20:$Z$42,$E33-2003,AI$28-2003),
IF(AI$28&gt;=$E33,MAX(1,INDEX('4. CPI-tabel'!$D$20:$Z$42,MAX($E33,2010)-2003,AI$28-2003)),0))</f>
        <v>1.3076355999939411</v>
      </c>
      <c r="AJ33" s="118">
        <f>IF($C33="TD",INDEX('4. CPI-tabel'!$D$20:$Z$42,$E33-2003,AJ$28-2003),
IF(AJ$28&gt;=$E33,MAX(1,INDEX('4. CPI-tabel'!$D$20:$Z$42,MAX($E33,2010)-2003,AJ$28-2003)),0))</f>
        <v>1.3076355999939411</v>
      </c>
      <c r="AK33" s="118">
        <f>IF($C33="TD",INDEX('4. CPI-tabel'!$D$20:$Z$42,$E33-2003,AK$28-2003),
IF(AK$28&gt;=$E33,MAX(1,INDEX('4. CPI-tabel'!$D$20:$Z$42,MAX($E33,2010)-2003,AK$28-2003)),0))</f>
        <v>1.3076355999939411</v>
      </c>
      <c r="AL33" s="118">
        <f>IF($C33="TD",INDEX('4. CPI-tabel'!$D$20:$Z$42,$E33-2003,AL$28-2003),
IF(AL$28&gt;=$E33,MAX(1,INDEX('4. CPI-tabel'!$D$20:$Z$42,MAX($E33,2010)-2003,AL$28-2003)),0))</f>
        <v>1.3076355999939411</v>
      </c>
      <c r="AM33" s="118">
        <f>IF($C33="TD",INDEX('4. CPI-tabel'!$D$20:$Z$42,$E33-2003,AM$28-2003),
IF(AM$28&gt;=$E33,MAX(1,INDEX('4. CPI-tabel'!$D$20:$Z$42,MAX($E33,2010)-2003,AM$28-2003)),0))</f>
        <v>1.3076355999939411</v>
      </c>
      <c r="AO33" s="87">
        <f t="shared" si="5"/>
        <v>101416.49746168428</v>
      </c>
      <c r="AP33" s="87">
        <f t="shared" si="6"/>
        <v>104053.32639568808</v>
      </c>
      <c r="AQ33" s="87">
        <f t="shared" si="7"/>
        <v>106446.55290278888</v>
      </c>
      <c r="AR33" s="87">
        <f t="shared" si="8"/>
        <v>109427.05638406698</v>
      </c>
      <c r="AS33" s="87">
        <f t="shared" si="9"/>
        <v>110521.32694790764</v>
      </c>
      <c r="AT33" s="87">
        <f t="shared" si="10"/>
        <v>111405.49756349091</v>
      </c>
      <c r="AU33" s="87">
        <f t="shared" si="11"/>
        <v>111628.30855861789</v>
      </c>
      <c r="AV33" s="87">
        <f t="shared" si="12"/>
        <v>113191.10487843853</v>
      </c>
      <c r="AW33" s="87">
        <f t="shared" si="13"/>
        <v>115568.11808088573</v>
      </c>
      <c r="AX33" s="87">
        <f t="shared" si="14"/>
        <v>118804.02538715053</v>
      </c>
      <c r="AY33" s="87">
        <f t="shared" si="15"/>
        <v>119635.65356486058</v>
      </c>
      <c r="AZ33" s="87">
        <f t="shared" si="16"/>
        <v>143562.78427783275</v>
      </c>
      <c r="BA33" s="87">
        <f t="shared" si="17"/>
        <v>129780.7569871608</v>
      </c>
      <c r="BB33" s="87">
        <f t="shared" si="18"/>
        <v>117321.80431639335</v>
      </c>
      <c r="BC33" s="87">
        <f t="shared" si="19"/>
        <v>116292.66568203902</v>
      </c>
      <c r="BD33" s="87">
        <f t="shared" si="20"/>
        <v>116292.66568203902</v>
      </c>
    </row>
    <row r="34" spans="1:56" s="20" customFormat="1" x14ac:dyDescent="0.2">
      <c r="A34" s="41"/>
      <c r="B34" s="86">
        <f>'3. Investeringen'!B20</f>
        <v>6</v>
      </c>
      <c r="C34" s="86" t="str">
        <f>'3. Investeringen'!F20</f>
        <v>TD</v>
      </c>
      <c r="D34" s="86" t="str">
        <f>'3. Investeringen'!G20</f>
        <v>Nieuwe investeringen TD</v>
      </c>
      <c r="E34" s="121">
        <f>'3. Investeringen'!K20</f>
        <v>2004</v>
      </c>
      <c r="G34" s="86">
        <f>'7. Nominale afschrijvingen'!R23</f>
        <v>-162.81872800000011</v>
      </c>
      <c r="H34" s="86">
        <f>'7. Nominale afschrijvingen'!S23</f>
        <v>-162.81872800000008</v>
      </c>
      <c r="I34" s="86">
        <f>'7. Nominale afschrijvingen'!T23</f>
        <v>-162.81872800000008</v>
      </c>
      <c r="J34" s="86">
        <f>'7. Nominale afschrijvingen'!U23</f>
        <v>-162.81872800000008</v>
      </c>
      <c r="K34" s="86">
        <f>'7. Nominale afschrijvingen'!V23</f>
        <v>-162.81872800000008</v>
      </c>
      <c r="L34" s="86">
        <f>'7. Nominale afschrijvingen'!W23</f>
        <v>-162.81872800000008</v>
      </c>
      <c r="M34" s="86">
        <f>'7. Nominale afschrijvingen'!X23</f>
        <v>-162.81872800000008</v>
      </c>
      <c r="N34" s="86">
        <f>'7. Nominale afschrijvingen'!Y23</f>
        <v>-162.81872800000008</v>
      </c>
      <c r="O34" s="86">
        <f>'7. Nominale afschrijvingen'!Z23</f>
        <v>-162.81872800000008</v>
      </c>
      <c r="P34" s="86">
        <f>'7. Nominale afschrijvingen'!AA23</f>
        <v>-162.81872800000008</v>
      </c>
      <c r="Q34" s="86">
        <f>'7. Nominale afschrijvingen'!AB23</f>
        <v>-162.81872800000008</v>
      </c>
      <c r="R34" s="86">
        <f>'7. Nominale afschrijvingen'!AC23</f>
        <v>-195.38247360000008</v>
      </c>
      <c r="S34" s="86">
        <f>'7. Nominale afschrijvingen'!AD23</f>
        <v>-164.12127782400006</v>
      </c>
      <c r="T34" s="86">
        <f>'7. Nominale afschrijvingen'!AE23</f>
        <v>-156.66121974109095</v>
      </c>
      <c r="U34" s="86">
        <f>'7. Nominale afschrijvingen'!AF23</f>
        <v>-156.66121974109095</v>
      </c>
      <c r="V34" s="86">
        <f>'7. Nominale afschrijvingen'!AG23</f>
        <v>-156.66121974109095</v>
      </c>
      <c r="W34" s="40"/>
      <c r="X34" s="118">
        <f>IF($C34="TD",INDEX('4. CPI-tabel'!$D$20:$Z$42,$E34-2003,X$28-2003),
IF(X$28&gt;=$E34,MAX(1,INDEX('4. CPI-tabel'!$D$20:$Z$42,MAX($E34,2010)-2003,X$28-2003)),0))</f>
        <v>1.1084974968243537</v>
      </c>
      <c r="Y34" s="118">
        <f>IF($C34="TD",INDEX('4. CPI-tabel'!$D$20:$Z$42,$E34-2003,Y$28-2003),
IF(Y$28&gt;=$E34,MAX(1,INDEX('4. CPI-tabel'!$D$20:$Z$42,MAX($E34,2010)-2003,Y$28-2003)),0))</f>
        <v>1.137318431741787</v>
      </c>
      <c r="Z34" s="118">
        <f>IF($C34="TD",INDEX('4. CPI-tabel'!$D$20:$Z$42,$E34-2003,Z$28-2003),
IF(Z$28&gt;=$E34,MAX(1,INDEX('4. CPI-tabel'!$D$20:$Z$42,MAX($E34,2010)-2003,Z$28-2003)),0))</f>
        <v>1.1634767556718479</v>
      </c>
      <c r="AA34" s="118">
        <f>IF($C34="TD",INDEX('4. CPI-tabel'!$D$20:$Z$42,$E34-2003,AA$28-2003),
IF(AA$28&gt;=$E34,MAX(1,INDEX('4. CPI-tabel'!$D$20:$Z$42,MAX($E34,2010)-2003,AA$28-2003)),0))</f>
        <v>1.1960541048306597</v>
      </c>
      <c r="AB34" s="118">
        <f>IF($C34="TD",INDEX('4. CPI-tabel'!$D$20:$Z$42,$E34-2003,AB$28-2003),
IF(AB$28&gt;=$E34,MAX(1,INDEX('4. CPI-tabel'!$D$20:$Z$42,MAX($E34,2010)-2003,AB$28-2003)),0))</f>
        <v>1.2080146458789662</v>
      </c>
      <c r="AC34" s="118">
        <f>IF($C34="TD",INDEX('4. CPI-tabel'!$D$20:$Z$42,$E34-2003,AC$28-2003),
IF(AC$28&gt;=$E34,MAX(1,INDEX('4. CPI-tabel'!$D$20:$Z$42,MAX($E34,2010)-2003,AC$28-2003)),0))</f>
        <v>1.217678763045998</v>
      </c>
      <c r="AD34" s="118">
        <f>IF($C34="TD",INDEX('4. CPI-tabel'!$D$20:$Z$42,$E34-2003,AD$28-2003),
IF(AD$28&gt;=$E34,MAX(1,INDEX('4. CPI-tabel'!$D$20:$Z$42,MAX($E34,2010)-2003,AD$28-2003)),0))</f>
        <v>1.22011412057209</v>
      </c>
      <c r="AE34" s="118">
        <f>IF($C34="TD",INDEX('4. CPI-tabel'!$D$20:$Z$42,$E34-2003,AE$28-2003),
IF(AE$28&gt;=$E34,MAX(1,INDEX('4. CPI-tabel'!$D$20:$Z$42,MAX($E34,2010)-2003,AE$28-2003)),0))</f>
        <v>1.2371957182600992</v>
      </c>
      <c r="AF34" s="118">
        <f>IF($C34="TD",INDEX('4. CPI-tabel'!$D$20:$Z$42,$E34-2003,AF$28-2003),
IF(AF$28&gt;=$E34,MAX(1,INDEX('4. CPI-tabel'!$D$20:$Z$42,MAX($E34,2010)-2003,AF$28-2003)),0))</f>
        <v>1.2631768283435612</v>
      </c>
      <c r="AG34" s="118">
        <f>IF($C34="TD",INDEX('4. CPI-tabel'!$D$20:$Z$42,$E34-2003,AG$28-2003),
IF(AG$28&gt;=$E34,MAX(1,INDEX('4. CPI-tabel'!$D$20:$Z$42,MAX($E34,2010)-2003,AG$28-2003)),0))</f>
        <v>1.2985457795371809</v>
      </c>
      <c r="AH34" s="118">
        <f>IF($C34="TD",INDEX('4. CPI-tabel'!$D$20:$Z$42,$E34-2003,AH$28-2003),
IF(AH$28&gt;=$E34,MAX(1,INDEX('4. CPI-tabel'!$D$20:$Z$42,MAX($E34,2010)-2003,AH$28-2003)),0))</f>
        <v>1.3076355999939411</v>
      </c>
      <c r="AI34" s="118">
        <f>IF($C34="TD",INDEX('4. CPI-tabel'!$D$20:$Z$42,$E34-2003,AI$28-2003),
IF(AI$28&gt;=$E34,MAX(1,INDEX('4. CPI-tabel'!$D$20:$Z$42,MAX($E34,2010)-2003,AI$28-2003)),0))</f>
        <v>1.3076355999939411</v>
      </c>
      <c r="AJ34" s="118">
        <f>IF($C34="TD",INDEX('4. CPI-tabel'!$D$20:$Z$42,$E34-2003,AJ$28-2003),
IF(AJ$28&gt;=$E34,MAX(1,INDEX('4. CPI-tabel'!$D$20:$Z$42,MAX($E34,2010)-2003,AJ$28-2003)),0))</f>
        <v>1.3076355999939411</v>
      </c>
      <c r="AK34" s="118">
        <f>IF($C34="TD",INDEX('4. CPI-tabel'!$D$20:$Z$42,$E34-2003,AK$28-2003),
IF(AK$28&gt;=$E34,MAX(1,INDEX('4. CPI-tabel'!$D$20:$Z$42,MAX($E34,2010)-2003,AK$28-2003)),0))</f>
        <v>1.3076355999939411</v>
      </c>
      <c r="AL34" s="118">
        <f>IF($C34="TD",INDEX('4. CPI-tabel'!$D$20:$Z$42,$E34-2003,AL$28-2003),
IF(AL$28&gt;=$E34,MAX(1,INDEX('4. CPI-tabel'!$D$20:$Z$42,MAX($E34,2010)-2003,AL$28-2003)),0))</f>
        <v>1.3076355999939411</v>
      </c>
      <c r="AM34" s="118">
        <f>IF($C34="TD",INDEX('4. CPI-tabel'!$D$20:$Z$42,$E34-2003,AM$28-2003),
IF(AM$28&gt;=$E34,MAX(1,INDEX('4. CPI-tabel'!$D$20:$Z$42,MAX($E34,2010)-2003,AM$28-2003)),0))</f>
        <v>1.3076355999939411</v>
      </c>
      <c r="AO34" s="87">
        <f t="shared" si="5"/>
        <v>-180.48415242412543</v>
      </c>
      <c r="AP34" s="87">
        <f t="shared" si="6"/>
        <v>-185.17674038715268</v>
      </c>
      <c r="AQ34" s="87">
        <f t="shared" si="7"/>
        <v>-189.43580541605715</v>
      </c>
      <c r="AR34" s="87">
        <f t="shared" si="8"/>
        <v>-194.74000796770676</v>
      </c>
      <c r="AS34" s="87">
        <f t="shared" si="9"/>
        <v>-196.68740804738383</v>
      </c>
      <c r="AT34" s="87">
        <f t="shared" si="10"/>
        <v>-198.26090731176288</v>
      </c>
      <c r="AU34" s="87">
        <f t="shared" si="11"/>
        <v>-198.65742912638643</v>
      </c>
      <c r="AV34" s="87">
        <f t="shared" si="12"/>
        <v>-201.43863313415582</v>
      </c>
      <c r="AW34" s="87">
        <f t="shared" si="13"/>
        <v>-205.66884442997306</v>
      </c>
      <c r="AX34" s="87">
        <f t="shared" si="14"/>
        <v>-211.42757207401232</v>
      </c>
      <c r="AY34" s="87">
        <f t="shared" si="15"/>
        <v>-212.90756507853041</v>
      </c>
      <c r="AZ34" s="87">
        <f t="shared" si="16"/>
        <v>-255.48907809423645</v>
      </c>
      <c r="BA34" s="87">
        <f t="shared" si="17"/>
        <v>-214.6108255991586</v>
      </c>
      <c r="BB34" s="87">
        <f t="shared" si="18"/>
        <v>-204.85578807192411</v>
      </c>
      <c r="BC34" s="87">
        <f t="shared" si="19"/>
        <v>-204.85578807192411</v>
      </c>
      <c r="BD34" s="87">
        <f t="shared" si="20"/>
        <v>-204.85578807192411</v>
      </c>
    </row>
    <row r="35" spans="1:56" s="20" customFormat="1" x14ac:dyDescent="0.2">
      <c r="A35" s="41"/>
      <c r="B35" s="86">
        <f>'3. Investeringen'!B21</f>
        <v>7</v>
      </c>
      <c r="C35" s="86" t="str">
        <f>'3. Investeringen'!F21</f>
        <v>TD</v>
      </c>
      <c r="D35" s="86" t="str">
        <f>'3. Investeringen'!G21</f>
        <v>Nieuwe investeringen TD</v>
      </c>
      <c r="E35" s="121">
        <f>'3. Investeringen'!K21</f>
        <v>2004</v>
      </c>
      <c r="G35" s="86">
        <f>'7. Nominale afschrijvingen'!R24</f>
        <v>39416.697895785597</v>
      </c>
      <c r="H35" s="86">
        <f>'7. Nominale afschrijvingen'!S24</f>
        <v>39416.697895785597</v>
      </c>
      <c r="I35" s="86">
        <f>'7. Nominale afschrijvingen'!T24</f>
        <v>39416.697895785597</v>
      </c>
      <c r="J35" s="86">
        <f>'7. Nominale afschrijvingen'!U24</f>
        <v>19708.348947892799</v>
      </c>
      <c r="K35" s="86">
        <f>'7. Nominale afschrijvingen'!V24</f>
        <v>0</v>
      </c>
      <c r="L35" s="86">
        <f>'7. Nominale afschrijvingen'!W24</f>
        <v>0</v>
      </c>
      <c r="M35" s="86">
        <f>'7. Nominale afschrijvingen'!X24</f>
        <v>0</v>
      </c>
      <c r="N35" s="86">
        <f>'7. Nominale afschrijvingen'!Y24</f>
        <v>0</v>
      </c>
      <c r="O35" s="86">
        <f>'7. Nominale afschrijvingen'!Z24</f>
        <v>0</v>
      </c>
      <c r="P35" s="86">
        <f>'7. Nominale afschrijvingen'!AA24</f>
        <v>0</v>
      </c>
      <c r="Q35" s="86">
        <f>'7. Nominale afschrijvingen'!AB24</f>
        <v>0</v>
      </c>
      <c r="R35" s="86">
        <f>'7. Nominale afschrijvingen'!AC24</f>
        <v>0</v>
      </c>
      <c r="S35" s="86">
        <f>'7. Nominale afschrijvingen'!AD24</f>
        <v>0</v>
      </c>
      <c r="T35" s="86">
        <f>'7. Nominale afschrijvingen'!AE24</f>
        <v>0</v>
      </c>
      <c r="U35" s="86">
        <f>'7. Nominale afschrijvingen'!AF24</f>
        <v>0</v>
      </c>
      <c r="V35" s="86">
        <f>'7. Nominale afschrijvingen'!AG24</f>
        <v>0</v>
      </c>
      <c r="W35" s="40"/>
      <c r="X35" s="118">
        <f>IF($C35="TD",INDEX('4. CPI-tabel'!$D$20:$Z$42,$E35-2003,X$28-2003),
IF(X$28&gt;=$E35,MAX(1,INDEX('4. CPI-tabel'!$D$20:$Z$42,MAX($E35,2010)-2003,X$28-2003)),0))</f>
        <v>1.1084974968243537</v>
      </c>
      <c r="Y35" s="118">
        <f>IF($C35="TD",INDEX('4. CPI-tabel'!$D$20:$Z$42,$E35-2003,Y$28-2003),
IF(Y$28&gt;=$E35,MAX(1,INDEX('4. CPI-tabel'!$D$20:$Z$42,MAX($E35,2010)-2003,Y$28-2003)),0))</f>
        <v>1.137318431741787</v>
      </c>
      <c r="Z35" s="118">
        <f>IF($C35="TD",INDEX('4. CPI-tabel'!$D$20:$Z$42,$E35-2003,Z$28-2003),
IF(Z$28&gt;=$E35,MAX(1,INDEX('4. CPI-tabel'!$D$20:$Z$42,MAX($E35,2010)-2003,Z$28-2003)),0))</f>
        <v>1.1634767556718479</v>
      </c>
      <c r="AA35" s="118">
        <f>IF($C35="TD",INDEX('4. CPI-tabel'!$D$20:$Z$42,$E35-2003,AA$28-2003),
IF(AA$28&gt;=$E35,MAX(1,INDEX('4. CPI-tabel'!$D$20:$Z$42,MAX($E35,2010)-2003,AA$28-2003)),0))</f>
        <v>1.1960541048306597</v>
      </c>
      <c r="AB35" s="118">
        <f>IF($C35="TD",INDEX('4. CPI-tabel'!$D$20:$Z$42,$E35-2003,AB$28-2003),
IF(AB$28&gt;=$E35,MAX(1,INDEX('4. CPI-tabel'!$D$20:$Z$42,MAX($E35,2010)-2003,AB$28-2003)),0))</f>
        <v>1.2080146458789662</v>
      </c>
      <c r="AC35" s="118">
        <f>IF($C35="TD",INDEX('4. CPI-tabel'!$D$20:$Z$42,$E35-2003,AC$28-2003),
IF(AC$28&gt;=$E35,MAX(1,INDEX('4. CPI-tabel'!$D$20:$Z$42,MAX($E35,2010)-2003,AC$28-2003)),0))</f>
        <v>1.217678763045998</v>
      </c>
      <c r="AD35" s="118">
        <f>IF($C35="TD",INDEX('4. CPI-tabel'!$D$20:$Z$42,$E35-2003,AD$28-2003),
IF(AD$28&gt;=$E35,MAX(1,INDEX('4. CPI-tabel'!$D$20:$Z$42,MAX($E35,2010)-2003,AD$28-2003)),0))</f>
        <v>1.22011412057209</v>
      </c>
      <c r="AE35" s="118">
        <f>IF($C35="TD",INDEX('4. CPI-tabel'!$D$20:$Z$42,$E35-2003,AE$28-2003),
IF(AE$28&gt;=$E35,MAX(1,INDEX('4. CPI-tabel'!$D$20:$Z$42,MAX($E35,2010)-2003,AE$28-2003)),0))</f>
        <v>1.2371957182600992</v>
      </c>
      <c r="AF35" s="118">
        <f>IF($C35="TD",INDEX('4. CPI-tabel'!$D$20:$Z$42,$E35-2003,AF$28-2003),
IF(AF$28&gt;=$E35,MAX(1,INDEX('4. CPI-tabel'!$D$20:$Z$42,MAX($E35,2010)-2003,AF$28-2003)),0))</f>
        <v>1.2631768283435612</v>
      </c>
      <c r="AG35" s="118">
        <f>IF($C35="TD",INDEX('4. CPI-tabel'!$D$20:$Z$42,$E35-2003,AG$28-2003),
IF(AG$28&gt;=$E35,MAX(1,INDEX('4. CPI-tabel'!$D$20:$Z$42,MAX($E35,2010)-2003,AG$28-2003)),0))</f>
        <v>1.2985457795371809</v>
      </c>
      <c r="AH35" s="118">
        <f>IF($C35="TD",INDEX('4. CPI-tabel'!$D$20:$Z$42,$E35-2003,AH$28-2003),
IF(AH$28&gt;=$E35,MAX(1,INDEX('4. CPI-tabel'!$D$20:$Z$42,MAX($E35,2010)-2003,AH$28-2003)),0))</f>
        <v>1.3076355999939411</v>
      </c>
      <c r="AI35" s="118">
        <f>IF($C35="TD",INDEX('4. CPI-tabel'!$D$20:$Z$42,$E35-2003,AI$28-2003),
IF(AI$28&gt;=$E35,MAX(1,INDEX('4. CPI-tabel'!$D$20:$Z$42,MAX($E35,2010)-2003,AI$28-2003)),0))</f>
        <v>1.3076355999939411</v>
      </c>
      <c r="AJ35" s="118">
        <f>IF($C35="TD",INDEX('4. CPI-tabel'!$D$20:$Z$42,$E35-2003,AJ$28-2003),
IF(AJ$28&gt;=$E35,MAX(1,INDEX('4. CPI-tabel'!$D$20:$Z$42,MAX($E35,2010)-2003,AJ$28-2003)),0))</f>
        <v>1.3076355999939411</v>
      </c>
      <c r="AK35" s="118">
        <f>IF($C35="TD",INDEX('4. CPI-tabel'!$D$20:$Z$42,$E35-2003,AK$28-2003),
IF(AK$28&gt;=$E35,MAX(1,INDEX('4. CPI-tabel'!$D$20:$Z$42,MAX($E35,2010)-2003,AK$28-2003)),0))</f>
        <v>1.3076355999939411</v>
      </c>
      <c r="AL35" s="118">
        <f>IF($C35="TD",INDEX('4. CPI-tabel'!$D$20:$Z$42,$E35-2003,AL$28-2003),
IF(AL$28&gt;=$E35,MAX(1,INDEX('4. CPI-tabel'!$D$20:$Z$42,MAX($E35,2010)-2003,AL$28-2003)),0))</f>
        <v>1.3076355999939411</v>
      </c>
      <c r="AM35" s="118">
        <f>IF($C35="TD",INDEX('4. CPI-tabel'!$D$20:$Z$42,$E35-2003,AM$28-2003),
IF(AM$28&gt;=$E35,MAX(1,INDEX('4. CPI-tabel'!$D$20:$Z$42,MAX($E35,2010)-2003,AM$28-2003)),0))</f>
        <v>1.3076355999939411</v>
      </c>
      <c r="AO35" s="87">
        <f t="shared" si="5"/>
        <v>43693.310950560102</v>
      </c>
      <c r="AP35" s="87">
        <f t="shared" si="6"/>
        <v>44829.337035274672</v>
      </c>
      <c r="AQ35" s="87">
        <f t="shared" si="7"/>
        <v>45860.411787085985</v>
      </c>
      <c r="AR35" s="87">
        <f t="shared" si="8"/>
        <v>23572.251658562196</v>
      </c>
      <c r="AS35" s="87">
        <f t="shared" si="9"/>
        <v>0</v>
      </c>
      <c r="AT35" s="87">
        <f t="shared" si="10"/>
        <v>0</v>
      </c>
      <c r="AU35" s="87">
        <f t="shared" si="11"/>
        <v>0</v>
      </c>
      <c r="AV35" s="87">
        <f t="shared" si="12"/>
        <v>0</v>
      </c>
      <c r="AW35" s="87">
        <f t="shared" si="13"/>
        <v>0</v>
      </c>
      <c r="AX35" s="87">
        <f t="shared" si="14"/>
        <v>0</v>
      </c>
      <c r="AY35" s="87">
        <f t="shared" si="15"/>
        <v>0</v>
      </c>
      <c r="AZ35" s="87">
        <f t="shared" si="16"/>
        <v>0</v>
      </c>
      <c r="BA35" s="87">
        <f t="shared" si="17"/>
        <v>0</v>
      </c>
      <c r="BB35" s="87">
        <f t="shared" si="18"/>
        <v>0</v>
      </c>
      <c r="BC35" s="87">
        <f t="shared" si="19"/>
        <v>0</v>
      </c>
      <c r="BD35" s="87">
        <f t="shared" si="20"/>
        <v>0</v>
      </c>
    </row>
    <row r="36" spans="1:56" s="20" customFormat="1" x14ac:dyDescent="0.2">
      <c r="A36" s="41"/>
      <c r="B36" s="86">
        <f>'3. Investeringen'!B22</f>
        <v>8</v>
      </c>
      <c r="C36" s="86" t="str">
        <f>'3. Investeringen'!F22</f>
        <v>TD</v>
      </c>
      <c r="D36" s="86" t="str">
        <f>'3. Investeringen'!G22</f>
        <v>Nieuwe investeringen TD</v>
      </c>
      <c r="E36" s="121">
        <f>'3. Investeringen'!K22</f>
        <v>2004</v>
      </c>
      <c r="G36" s="86">
        <f>'7. Nominale afschrijvingen'!R25</f>
        <v>0</v>
      </c>
      <c r="H36" s="86">
        <f>'7. Nominale afschrijvingen'!S25</f>
        <v>0</v>
      </c>
      <c r="I36" s="86">
        <f>'7. Nominale afschrijvingen'!T25</f>
        <v>0</v>
      </c>
      <c r="J36" s="86">
        <f>'7. Nominale afschrijvingen'!U25</f>
        <v>0</v>
      </c>
      <c r="K36" s="86">
        <f>'7. Nominale afschrijvingen'!V25</f>
        <v>0</v>
      </c>
      <c r="L36" s="86">
        <f>'7. Nominale afschrijvingen'!W25</f>
        <v>0</v>
      </c>
      <c r="M36" s="86">
        <f>'7. Nominale afschrijvingen'!X25</f>
        <v>0</v>
      </c>
      <c r="N36" s="86">
        <f>'7. Nominale afschrijvingen'!Y25</f>
        <v>0</v>
      </c>
      <c r="O36" s="86">
        <f>'7. Nominale afschrijvingen'!Z25</f>
        <v>0</v>
      </c>
      <c r="P36" s="86">
        <f>'7. Nominale afschrijvingen'!AA25</f>
        <v>0</v>
      </c>
      <c r="Q36" s="86">
        <f>'7. Nominale afschrijvingen'!AB25</f>
        <v>0</v>
      </c>
      <c r="R36" s="86">
        <f>'7. Nominale afschrijvingen'!AC25</f>
        <v>0</v>
      </c>
      <c r="S36" s="86">
        <f>'7. Nominale afschrijvingen'!AD25</f>
        <v>0</v>
      </c>
      <c r="T36" s="86">
        <f>'7. Nominale afschrijvingen'!AE25</f>
        <v>0</v>
      </c>
      <c r="U36" s="86">
        <f>'7. Nominale afschrijvingen'!AF25</f>
        <v>0</v>
      </c>
      <c r="V36" s="86">
        <f>'7. Nominale afschrijvingen'!AG25</f>
        <v>0</v>
      </c>
      <c r="W36" s="40"/>
      <c r="X36" s="118">
        <f>IF($C36="TD",INDEX('4. CPI-tabel'!$D$20:$Z$42,$E36-2003,X$28-2003),
IF(X$28&gt;=$E36,MAX(1,INDEX('4. CPI-tabel'!$D$20:$Z$42,MAX($E36,2010)-2003,X$28-2003)),0))</f>
        <v>1.1084974968243537</v>
      </c>
      <c r="Y36" s="118">
        <f>IF($C36="TD",INDEX('4. CPI-tabel'!$D$20:$Z$42,$E36-2003,Y$28-2003),
IF(Y$28&gt;=$E36,MAX(1,INDEX('4. CPI-tabel'!$D$20:$Z$42,MAX($E36,2010)-2003,Y$28-2003)),0))</f>
        <v>1.137318431741787</v>
      </c>
      <c r="Z36" s="118">
        <f>IF($C36="TD",INDEX('4. CPI-tabel'!$D$20:$Z$42,$E36-2003,Z$28-2003),
IF(Z$28&gt;=$E36,MAX(1,INDEX('4. CPI-tabel'!$D$20:$Z$42,MAX($E36,2010)-2003,Z$28-2003)),0))</f>
        <v>1.1634767556718479</v>
      </c>
      <c r="AA36" s="118">
        <f>IF($C36="TD",INDEX('4. CPI-tabel'!$D$20:$Z$42,$E36-2003,AA$28-2003),
IF(AA$28&gt;=$E36,MAX(1,INDEX('4. CPI-tabel'!$D$20:$Z$42,MAX($E36,2010)-2003,AA$28-2003)),0))</f>
        <v>1.1960541048306597</v>
      </c>
      <c r="AB36" s="118">
        <f>IF($C36="TD",INDEX('4. CPI-tabel'!$D$20:$Z$42,$E36-2003,AB$28-2003),
IF(AB$28&gt;=$E36,MAX(1,INDEX('4. CPI-tabel'!$D$20:$Z$42,MAX($E36,2010)-2003,AB$28-2003)),0))</f>
        <v>1.2080146458789662</v>
      </c>
      <c r="AC36" s="118">
        <f>IF($C36="TD",INDEX('4. CPI-tabel'!$D$20:$Z$42,$E36-2003,AC$28-2003),
IF(AC$28&gt;=$E36,MAX(1,INDEX('4. CPI-tabel'!$D$20:$Z$42,MAX($E36,2010)-2003,AC$28-2003)),0))</f>
        <v>1.217678763045998</v>
      </c>
      <c r="AD36" s="118">
        <f>IF($C36="TD",INDEX('4. CPI-tabel'!$D$20:$Z$42,$E36-2003,AD$28-2003),
IF(AD$28&gt;=$E36,MAX(1,INDEX('4. CPI-tabel'!$D$20:$Z$42,MAX($E36,2010)-2003,AD$28-2003)),0))</f>
        <v>1.22011412057209</v>
      </c>
      <c r="AE36" s="118">
        <f>IF($C36="TD",INDEX('4. CPI-tabel'!$D$20:$Z$42,$E36-2003,AE$28-2003),
IF(AE$28&gt;=$E36,MAX(1,INDEX('4. CPI-tabel'!$D$20:$Z$42,MAX($E36,2010)-2003,AE$28-2003)),0))</f>
        <v>1.2371957182600992</v>
      </c>
      <c r="AF36" s="118">
        <f>IF($C36="TD",INDEX('4. CPI-tabel'!$D$20:$Z$42,$E36-2003,AF$28-2003),
IF(AF$28&gt;=$E36,MAX(1,INDEX('4. CPI-tabel'!$D$20:$Z$42,MAX($E36,2010)-2003,AF$28-2003)),0))</f>
        <v>1.2631768283435612</v>
      </c>
      <c r="AG36" s="118">
        <f>IF($C36="TD",INDEX('4. CPI-tabel'!$D$20:$Z$42,$E36-2003,AG$28-2003),
IF(AG$28&gt;=$E36,MAX(1,INDEX('4. CPI-tabel'!$D$20:$Z$42,MAX($E36,2010)-2003,AG$28-2003)),0))</f>
        <v>1.2985457795371809</v>
      </c>
      <c r="AH36" s="118">
        <f>IF($C36="TD",INDEX('4. CPI-tabel'!$D$20:$Z$42,$E36-2003,AH$28-2003),
IF(AH$28&gt;=$E36,MAX(1,INDEX('4. CPI-tabel'!$D$20:$Z$42,MAX($E36,2010)-2003,AH$28-2003)),0))</f>
        <v>1.3076355999939411</v>
      </c>
      <c r="AI36" s="118">
        <f>IF($C36="TD",INDEX('4. CPI-tabel'!$D$20:$Z$42,$E36-2003,AI$28-2003),
IF(AI$28&gt;=$E36,MAX(1,INDEX('4. CPI-tabel'!$D$20:$Z$42,MAX($E36,2010)-2003,AI$28-2003)),0))</f>
        <v>1.3076355999939411</v>
      </c>
      <c r="AJ36" s="118">
        <f>IF($C36="TD",INDEX('4. CPI-tabel'!$D$20:$Z$42,$E36-2003,AJ$28-2003),
IF(AJ$28&gt;=$E36,MAX(1,INDEX('4. CPI-tabel'!$D$20:$Z$42,MAX($E36,2010)-2003,AJ$28-2003)),0))</f>
        <v>1.3076355999939411</v>
      </c>
      <c r="AK36" s="118">
        <f>IF($C36="TD",INDEX('4. CPI-tabel'!$D$20:$Z$42,$E36-2003,AK$28-2003),
IF(AK$28&gt;=$E36,MAX(1,INDEX('4. CPI-tabel'!$D$20:$Z$42,MAX($E36,2010)-2003,AK$28-2003)),0))</f>
        <v>1.3076355999939411</v>
      </c>
      <c r="AL36" s="118">
        <f>IF($C36="TD",INDEX('4. CPI-tabel'!$D$20:$Z$42,$E36-2003,AL$28-2003),
IF(AL$28&gt;=$E36,MAX(1,INDEX('4. CPI-tabel'!$D$20:$Z$42,MAX($E36,2010)-2003,AL$28-2003)),0))</f>
        <v>1.3076355999939411</v>
      </c>
      <c r="AM36" s="118">
        <f>IF($C36="TD",INDEX('4. CPI-tabel'!$D$20:$Z$42,$E36-2003,AM$28-2003),
IF(AM$28&gt;=$E36,MAX(1,INDEX('4. CPI-tabel'!$D$20:$Z$42,MAX($E36,2010)-2003,AM$28-2003)),0))</f>
        <v>1.3076355999939411</v>
      </c>
      <c r="AO36" s="87">
        <f t="shared" si="5"/>
        <v>0</v>
      </c>
      <c r="AP36" s="87">
        <f t="shared" si="6"/>
        <v>0</v>
      </c>
      <c r="AQ36" s="87">
        <f t="shared" si="7"/>
        <v>0</v>
      </c>
      <c r="AR36" s="87">
        <f t="shared" si="8"/>
        <v>0</v>
      </c>
      <c r="AS36" s="87">
        <f t="shared" si="9"/>
        <v>0</v>
      </c>
      <c r="AT36" s="87">
        <f t="shared" si="10"/>
        <v>0</v>
      </c>
      <c r="AU36" s="87">
        <f t="shared" si="11"/>
        <v>0</v>
      </c>
      <c r="AV36" s="87">
        <f t="shared" si="12"/>
        <v>0</v>
      </c>
      <c r="AW36" s="87">
        <f t="shared" si="13"/>
        <v>0</v>
      </c>
      <c r="AX36" s="87">
        <f t="shared" si="14"/>
        <v>0</v>
      </c>
      <c r="AY36" s="87">
        <f t="shared" si="15"/>
        <v>0</v>
      </c>
      <c r="AZ36" s="87">
        <f t="shared" si="16"/>
        <v>0</v>
      </c>
      <c r="BA36" s="87">
        <f t="shared" si="17"/>
        <v>0</v>
      </c>
      <c r="BB36" s="87">
        <f t="shared" si="18"/>
        <v>0</v>
      </c>
      <c r="BC36" s="87">
        <f t="shared" si="19"/>
        <v>0</v>
      </c>
      <c r="BD36" s="87">
        <f t="shared" si="20"/>
        <v>0</v>
      </c>
    </row>
    <row r="37" spans="1:56" s="20" customFormat="1" x14ac:dyDescent="0.2">
      <c r="A37" s="41"/>
      <c r="B37" s="86">
        <f>'3. Investeringen'!B23</f>
        <v>9</v>
      </c>
      <c r="C37" s="86" t="str">
        <f>'3. Investeringen'!F23</f>
        <v>TD</v>
      </c>
      <c r="D37" s="86" t="str">
        <f>'3. Investeringen'!G23</f>
        <v>Nieuwe investeringen TD</v>
      </c>
      <c r="E37" s="121">
        <f>'3. Investeringen'!K23</f>
        <v>2004</v>
      </c>
      <c r="G37" s="86">
        <f>'7. Nominale afschrijvingen'!R26</f>
        <v>0</v>
      </c>
      <c r="H37" s="86">
        <f>'7. Nominale afschrijvingen'!S26</f>
        <v>0</v>
      </c>
      <c r="I37" s="86">
        <f>'7. Nominale afschrijvingen'!T26</f>
        <v>0</v>
      </c>
      <c r="J37" s="86">
        <f>'7. Nominale afschrijvingen'!U26</f>
        <v>0</v>
      </c>
      <c r="K37" s="86">
        <f>'7. Nominale afschrijvingen'!V26</f>
        <v>0</v>
      </c>
      <c r="L37" s="86">
        <f>'7. Nominale afschrijvingen'!W26</f>
        <v>0</v>
      </c>
      <c r="M37" s="86">
        <f>'7. Nominale afschrijvingen'!X26</f>
        <v>0</v>
      </c>
      <c r="N37" s="86">
        <f>'7. Nominale afschrijvingen'!Y26</f>
        <v>0</v>
      </c>
      <c r="O37" s="86">
        <f>'7. Nominale afschrijvingen'!Z26</f>
        <v>0</v>
      </c>
      <c r="P37" s="86">
        <f>'7. Nominale afschrijvingen'!AA26</f>
        <v>0</v>
      </c>
      <c r="Q37" s="86">
        <f>'7. Nominale afschrijvingen'!AB26</f>
        <v>0</v>
      </c>
      <c r="R37" s="86">
        <f>'7. Nominale afschrijvingen'!AC26</f>
        <v>0</v>
      </c>
      <c r="S37" s="86">
        <f>'7. Nominale afschrijvingen'!AD26</f>
        <v>0</v>
      </c>
      <c r="T37" s="86">
        <f>'7. Nominale afschrijvingen'!AE26</f>
        <v>0</v>
      </c>
      <c r="U37" s="86">
        <f>'7. Nominale afschrijvingen'!AF26</f>
        <v>0</v>
      </c>
      <c r="V37" s="86">
        <f>'7. Nominale afschrijvingen'!AG26</f>
        <v>0</v>
      </c>
      <c r="W37" s="40"/>
      <c r="X37" s="118">
        <f>IF($C37="TD",INDEX('4. CPI-tabel'!$D$20:$Z$42,$E37-2003,X$28-2003),
IF(X$28&gt;=$E37,MAX(1,INDEX('4. CPI-tabel'!$D$20:$Z$42,MAX($E37,2010)-2003,X$28-2003)),0))</f>
        <v>1.1084974968243537</v>
      </c>
      <c r="Y37" s="118">
        <f>IF($C37="TD",INDEX('4. CPI-tabel'!$D$20:$Z$42,$E37-2003,Y$28-2003),
IF(Y$28&gt;=$E37,MAX(1,INDEX('4. CPI-tabel'!$D$20:$Z$42,MAX($E37,2010)-2003,Y$28-2003)),0))</f>
        <v>1.137318431741787</v>
      </c>
      <c r="Z37" s="118">
        <f>IF($C37="TD",INDEX('4. CPI-tabel'!$D$20:$Z$42,$E37-2003,Z$28-2003),
IF(Z$28&gt;=$E37,MAX(1,INDEX('4. CPI-tabel'!$D$20:$Z$42,MAX($E37,2010)-2003,Z$28-2003)),0))</f>
        <v>1.1634767556718479</v>
      </c>
      <c r="AA37" s="118">
        <f>IF($C37="TD",INDEX('4. CPI-tabel'!$D$20:$Z$42,$E37-2003,AA$28-2003),
IF(AA$28&gt;=$E37,MAX(1,INDEX('4. CPI-tabel'!$D$20:$Z$42,MAX($E37,2010)-2003,AA$28-2003)),0))</f>
        <v>1.1960541048306597</v>
      </c>
      <c r="AB37" s="118">
        <f>IF($C37="TD",INDEX('4. CPI-tabel'!$D$20:$Z$42,$E37-2003,AB$28-2003),
IF(AB$28&gt;=$E37,MAX(1,INDEX('4. CPI-tabel'!$D$20:$Z$42,MAX($E37,2010)-2003,AB$28-2003)),0))</f>
        <v>1.2080146458789662</v>
      </c>
      <c r="AC37" s="118">
        <f>IF($C37="TD",INDEX('4. CPI-tabel'!$D$20:$Z$42,$E37-2003,AC$28-2003),
IF(AC$28&gt;=$E37,MAX(1,INDEX('4. CPI-tabel'!$D$20:$Z$42,MAX($E37,2010)-2003,AC$28-2003)),0))</f>
        <v>1.217678763045998</v>
      </c>
      <c r="AD37" s="118">
        <f>IF($C37="TD",INDEX('4. CPI-tabel'!$D$20:$Z$42,$E37-2003,AD$28-2003),
IF(AD$28&gt;=$E37,MAX(1,INDEX('4. CPI-tabel'!$D$20:$Z$42,MAX($E37,2010)-2003,AD$28-2003)),0))</f>
        <v>1.22011412057209</v>
      </c>
      <c r="AE37" s="118">
        <f>IF($C37="TD",INDEX('4. CPI-tabel'!$D$20:$Z$42,$E37-2003,AE$28-2003),
IF(AE$28&gt;=$E37,MAX(1,INDEX('4. CPI-tabel'!$D$20:$Z$42,MAX($E37,2010)-2003,AE$28-2003)),0))</f>
        <v>1.2371957182600992</v>
      </c>
      <c r="AF37" s="118">
        <f>IF($C37="TD",INDEX('4. CPI-tabel'!$D$20:$Z$42,$E37-2003,AF$28-2003),
IF(AF$28&gt;=$E37,MAX(1,INDEX('4. CPI-tabel'!$D$20:$Z$42,MAX($E37,2010)-2003,AF$28-2003)),0))</f>
        <v>1.2631768283435612</v>
      </c>
      <c r="AG37" s="118">
        <f>IF($C37="TD",INDEX('4. CPI-tabel'!$D$20:$Z$42,$E37-2003,AG$28-2003),
IF(AG$28&gt;=$E37,MAX(1,INDEX('4. CPI-tabel'!$D$20:$Z$42,MAX($E37,2010)-2003,AG$28-2003)),0))</f>
        <v>1.2985457795371809</v>
      </c>
      <c r="AH37" s="118">
        <f>IF($C37="TD",INDEX('4. CPI-tabel'!$D$20:$Z$42,$E37-2003,AH$28-2003),
IF(AH$28&gt;=$E37,MAX(1,INDEX('4. CPI-tabel'!$D$20:$Z$42,MAX($E37,2010)-2003,AH$28-2003)),0))</f>
        <v>1.3076355999939411</v>
      </c>
      <c r="AI37" s="118">
        <f>IF($C37="TD",INDEX('4. CPI-tabel'!$D$20:$Z$42,$E37-2003,AI$28-2003),
IF(AI$28&gt;=$E37,MAX(1,INDEX('4. CPI-tabel'!$D$20:$Z$42,MAX($E37,2010)-2003,AI$28-2003)),0))</f>
        <v>1.3076355999939411</v>
      </c>
      <c r="AJ37" s="118">
        <f>IF($C37="TD",INDEX('4. CPI-tabel'!$D$20:$Z$42,$E37-2003,AJ$28-2003),
IF(AJ$28&gt;=$E37,MAX(1,INDEX('4. CPI-tabel'!$D$20:$Z$42,MAX($E37,2010)-2003,AJ$28-2003)),0))</f>
        <v>1.3076355999939411</v>
      </c>
      <c r="AK37" s="118">
        <f>IF($C37="TD",INDEX('4. CPI-tabel'!$D$20:$Z$42,$E37-2003,AK$28-2003),
IF(AK$28&gt;=$E37,MAX(1,INDEX('4. CPI-tabel'!$D$20:$Z$42,MAX($E37,2010)-2003,AK$28-2003)),0))</f>
        <v>1.3076355999939411</v>
      </c>
      <c r="AL37" s="118">
        <f>IF($C37="TD",INDEX('4. CPI-tabel'!$D$20:$Z$42,$E37-2003,AL$28-2003),
IF(AL$28&gt;=$E37,MAX(1,INDEX('4. CPI-tabel'!$D$20:$Z$42,MAX($E37,2010)-2003,AL$28-2003)),0))</f>
        <v>1.3076355999939411</v>
      </c>
      <c r="AM37" s="118">
        <f>IF($C37="TD",INDEX('4. CPI-tabel'!$D$20:$Z$42,$E37-2003,AM$28-2003),
IF(AM$28&gt;=$E37,MAX(1,INDEX('4. CPI-tabel'!$D$20:$Z$42,MAX($E37,2010)-2003,AM$28-2003)),0))</f>
        <v>1.3076355999939411</v>
      </c>
      <c r="AO37" s="87">
        <f t="shared" si="5"/>
        <v>0</v>
      </c>
      <c r="AP37" s="87">
        <f t="shared" si="6"/>
        <v>0</v>
      </c>
      <c r="AQ37" s="87">
        <f t="shared" si="7"/>
        <v>0</v>
      </c>
      <c r="AR37" s="87">
        <f t="shared" si="8"/>
        <v>0</v>
      </c>
      <c r="AS37" s="87">
        <f t="shared" si="9"/>
        <v>0</v>
      </c>
      <c r="AT37" s="87">
        <f t="shared" si="10"/>
        <v>0</v>
      </c>
      <c r="AU37" s="87">
        <f t="shared" si="11"/>
        <v>0</v>
      </c>
      <c r="AV37" s="87">
        <f t="shared" si="12"/>
        <v>0</v>
      </c>
      <c r="AW37" s="87">
        <f t="shared" si="13"/>
        <v>0</v>
      </c>
      <c r="AX37" s="87">
        <f t="shared" si="14"/>
        <v>0</v>
      </c>
      <c r="AY37" s="87">
        <f t="shared" si="15"/>
        <v>0</v>
      </c>
      <c r="AZ37" s="87">
        <f t="shared" si="16"/>
        <v>0</v>
      </c>
      <c r="BA37" s="87">
        <f t="shared" si="17"/>
        <v>0</v>
      </c>
      <c r="BB37" s="87">
        <f t="shared" si="18"/>
        <v>0</v>
      </c>
      <c r="BC37" s="87">
        <f t="shared" si="19"/>
        <v>0</v>
      </c>
      <c r="BD37" s="87">
        <f t="shared" si="20"/>
        <v>0</v>
      </c>
    </row>
    <row r="38" spans="1:56" s="20" customFormat="1" x14ac:dyDescent="0.2">
      <c r="A38" s="41"/>
      <c r="B38" s="86">
        <f>'3. Investeringen'!B24</f>
        <v>10</v>
      </c>
      <c r="C38" s="86" t="str">
        <f>'3. Investeringen'!F24</f>
        <v>TD</v>
      </c>
      <c r="D38" s="86" t="str">
        <f>'3. Investeringen'!G24</f>
        <v>Nieuwe investeringen TD</v>
      </c>
      <c r="E38" s="121">
        <f>'3. Investeringen'!K24</f>
        <v>2005</v>
      </c>
      <c r="G38" s="86">
        <f>'7. Nominale afschrijvingen'!R27</f>
        <v>32729.337880839426</v>
      </c>
      <c r="H38" s="86">
        <f>'7. Nominale afschrijvingen'!S27</f>
        <v>32729.337880839426</v>
      </c>
      <c r="I38" s="86">
        <f>'7. Nominale afschrijvingen'!T27</f>
        <v>32729.337880839426</v>
      </c>
      <c r="J38" s="86">
        <f>'7. Nominale afschrijvingen'!U27</f>
        <v>32729.337880839426</v>
      </c>
      <c r="K38" s="86">
        <f>'7. Nominale afschrijvingen'!V27</f>
        <v>32729.337880839426</v>
      </c>
      <c r="L38" s="86">
        <f>'7. Nominale afschrijvingen'!W27</f>
        <v>32729.337880839426</v>
      </c>
      <c r="M38" s="86">
        <f>'7. Nominale afschrijvingen'!X27</f>
        <v>32729.337880839426</v>
      </c>
      <c r="N38" s="86">
        <f>'7. Nominale afschrijvingen'!Y27</f>
        <v>32729.337880839426</v>
      </c>
      <c r="O38" s="86">
        <f>'7. Nominale afschrijvingen'!Z27</f>
        <v>32729.337880839426</v>
      </c>
      <c r="P38" s="86">
        <f>'7. Nominale afschrijvingen'!AA27</f>
        <v>32729.337880839426</v>
      </c>
      <c r="Q38" s="86">
        <f>'7. Nominale afschrijvingen'!AB27</f>
        <v>32729.337880839426</v>
      </c>
      <c r="R38" s="86">
        <f>'7. Nominale afschrijvingen'!AC27</f>
        <v>39275.205457007309</v>
      </c>
      <c r="S38" s="86">
        <f>'7. Nominale afschrijvingen'!AD27</f>
        <v>38051.043208996693</v>
      </c>
      <c r="T38" s="86">
        <f>'7. Nominale afschrijvingen'!AE27</f>
        <v>36865.036667417575</v>
      </c>
      <c r="U38" s="86">
        <f>'7. Nominale afschrijvingen'!AF27</f>
        <v>35715.996563498069</v>
      </c>
      <c r="V38" s="86">
        <f>'7. Nominale afschrijvingen'!AG27</f>
        <v>34602.770696583837</v>
      </c>
      <c r="W38" s="40"/>
      <c r="X38" s="118">
        <f>IF($C38="TD",INDEX('4. CPI-tabel'!$D$20:$Z$42,$E38-2003,X$28-2003),
IF(X$28&gt;=$E38,MAX(1,INDEX('4. CPI-tabel'!$D$20:$Z$42,MAX($E38,2010)-2003,X$28-2003)),0))</f>
        <v>1.0964366931991631</v>
      </c>
      <c r="Y38" s="118">
        <f>IF($C38="TD",INDEX('4. CPI-tabel'!$D$20:$Z$42,$E38-2003,Y$28-2003),
IF(Y$28&gt;=$E38,MAX(1,INDEX('4. CPI-tabel'!$D$20:$Z$42,MAX($E38,2010)-2003,Y$28-2003)),0))</f>
        <v>1.1249440472223413</v>
      </c>
      <c r="Z38" s="118">
        <f>IF($C38="TD",INDEX('4. CPI-tabel'!$D$20:$Z$42,$E38-2003,Z$28-2003),
IF(Z$28&gt;=$E38,MAX(1,INDEX('4. CPI-tabel'!$D$20:$Z$42,MAX($E38,2010)-2003,Z$28-2003)),0))</f>
        <v>1.1508177603084551</v>
      </c>
      <c r="AA38" s="118">
        <f>IF($C38="TD",INDEX('4. CPI-tabel'!$D$20:$Z$42,$E38-2003,AA$28-2003),
IF(AA$28&gt;=$E38,MAX(1,INDEX('4. CPI-tabel'!$D$20:$Z$42,MAX($E38,2010)-2003,AA$28-2003)),0))</f>
        <v>1.1830406575970918</v>
      </c>
      <c r="AB38" s="118">
        <f>IF($C38="TD",INDEX('4. CPI-tabel'!$D$20:$Z$42,$E38-2003,AB$28-2003),
IF(AB$28&gt;=$E38,MAX(1,INDEX('4. CPI-tabel'!$D$20:$Z$42,MAX($E38,2010)-2003,AB$28-2003)),0))</f>
        <v>1.1948710641730627</v>
      </c>
      <c r="AC38" s="118">
        <f>IF($C38="TD",INDEX('4. CPI-tabel'!$D$20:$Z$42,$E38-2003,AC$28-2003),
IF(AC$28&gt;=$E38,MAX(1,INDEX('4. CPI-tabel'!$D$20:$Z$42,MAX($E38,2010)-2003,AC$28-2003)),0))</f>
        <v>1.2044300326864472</v>
      </c>
      <c r="AD38" s="118">
        <f>IF($C38="TD",INDEX('4. CPI-tabel'!$D$20:$Z$42,$E38-2003,AD$28-2003),
IF(AD$28&gt;=$E38,MAX(1,INDEX('4. CPI-tabel'!$D$20:$Z$42,MAX($E38,2010)-2003,AD$28-2003)),0))</f>
        <v>1.2068388927518201</v>
      </c>
      <c r="AE38" s="118">
        <f>IF($C38="TD",INDEX('4. CPI-tabel'!$D$20:$Z$42,$E38-2003,AE$28-2003),
IF(AE$28&gt;=$E38,MAX(1,INDEX('4. CPI-tabel'!$D$20:$Z$42,MAX($E38,2010)-2003,AE$28-2003)),0))</f>
        <v>1.2237346372503457</v>
      </c>
      <c r="AF38" s="118">
        <f>IF($C38="TD",INDEX('4. CPI-tabel'!$D$20:$Z$42,$E38-2003,AF$28-2003),
IF(AF$28&gt;=$E38,MAX(1,INDEX('4. CPI-tabel'!$D$20:$Z$42,MAX($E38,2010)-2003,AF$28-2003)),0))</f>
        <v>1.2494330646326028</v>
      </c>
      <c r="AG38" s="118">
        <f>IF($C38="TD",INDEX('4. CPI-tabel'!$D$20:$Z$42,$E38-2003,AG$28-2003),
IF(AG$28&gt;=$E38,MAX(1,INDEX('4. CPI-tabel'!$D$20:$Z$42,MAX($E38,2010)-2003,AG$28-2003)),0))</f>
        <v>1.2844171904423158</v>
      </c>
      <c r="AH38" s="118">
        <f>IF($C38="TD",INDEX('4. CPI-tabel'!$D$20:$Z$42,$E38-2003,AH$28-2003),
IF(AH$28&gt;=$E38,MAX(1,INDEX('4. CPI-tabel'!$D$20:$Z$42,MAX($E38,2010)-2003,AH$28-2003)),0))</f>
        <v>1.2934081107754118</v>
      </c>
      <c r="AI38" s="118">
        <f>IF($C38="TD",INDEX('4. CPI-tabel'!$D$20:$Z$42,$E38-2003,AI$28-2003),
IF(AI$28&gt;=$E38,MAX(1,INDEX('4. CPI-tabel'!$D$20:$Z$42,MAX($E38,2010)-2003,AI$28-2003)),0))</f>
        <v>1.2934081107754118</v>
      </c>
      <c r="AJ38" s="118">
        <f>IF($C38="TD",INDEX('4. CPI-tabel'!$D$20:$Z$42,$E38-2003,AJ$28-2003),
IF(AJ$28&gt;=$E38,MAX(1,INDEX('4. CPI-tabel'!$D$20:$Z$42,MAX($E38,2010)-2003,AJ$28-2003)),0))</f>
        <v>1.2934081107754118</v>
      </c>
      <c r="AK38" s="118">
        <f>IF($C38="TD",INDEX('4. CPI-tabel'!$D$20:$Z$42,$E38-2003,AK$28-2003),
IF(AK$28&gt;=$E38,MAX(1,INDEX('4. CPI-tabel'!$D$20:$Z$42,MAX($E38,2010)-2003,AK$28-2003)),0))</f>
        <v>1.2934081107754118</v>
      </c>
      <c r="AL38" s="118">
        <f>IF($C38="TD",INDEX('4. CPI-tabel'!$D$20:$Z$42,$E38-2003,AL$28-2003),
IF(AL$28&gt;=$E38,MAX(1,INDEX('4. CPI-tabel'!$D$20:$Z$42,MAX($E38,2010)-2003,AL$28-2003)),0))</f>
        <v>1.2934081107754118</v>
      </c>
      <c r="AM38" s="118">
        <f>IF($C38="TD",INDEX('4. CPI-tabel'!$D$20:$Z$42,$E38-2003,AM$28-2003),
IF(AM$28&gt;=$E38,MAX(1,INDEX('4. CPI-tabel'!$D$20:$Z$42,MAX($E38,2010)-2003,AM$28-2003)),0))</f>
        <v>1.2934081107754118</v>
      </c>
      <c r="AO38" s="87">
        <f t="shared" si="5"/>
        <v>35885.646996665688</v>
      </c>
      <c r="AP38" s="87">
        <f t="shared" si="6"/>
        <v>36818.673818578995</v>
      </c>
      <c r="AQ38" s="87">
        <f t="shared" si="7"/>
        <v>37665.503316406306</v>
      </c>
      <c r="AR38" s="87">
        <f t="shared" si="8"/>
        <v>38720.137409265684</v>
      </c>
      <c r="AS38" s="87">
        <f t="shared" si="9"/>
        <v>39107.33878335834</v>
      </c>
      <c r="AT38" s="87">
        <f t="shared" si="10"/>
        <v>39420.197493625208</v>
      </c>
      <c r="AU38" s="87">
        <f t="shared" si="11"/>
        <v>39499.037888612453</v>
      </c>
      <c r="AV38" s="87">
        <f t="shared" si="12"/>
        <v>40052.024419053036</v>
      </c>
      <c r="AW38" s="87">
        <f t="shared" si="13"/>
        <v>40893.116931853147</v>
      </c>
      <c r="AX38" s="87">
        <f t="shared" si="14"/>
        <v>42038.124205945038</v>
      </c>
      <c r="AY38" s="87">
        <f t="shared" si="15"/>
        <v>42332.391075386644</v>
      </c>
      <c r="AZ38" s="87">
        <f t="shared" si="16"/>
        <v>50798.869290463968</v>
      </c>
      <c r="BA38" s="87">
        <f t="shared" si="17"/>
        <v>49215.527909981975</v>
      </c>
      <c r="BB38" s="87">
        <f t="shared" si="18"/>
        <v>47681.537429670847</v>
      </c>
      <c r="BC38" s="87">
        <f t="shared" si="19"/>
        <v>46195.359639655137</v>
      </c>
      <c r="BD38" s="87">
        <f t="shared" si="20"/>
        <v>44755.50427426328</v>
      </c>
    </row>
    <row r="39" spans="1:56" s="20" customFormat="1" x14ac:dyDescent="0.2">
      <c r="A39" s="41"/>
      <c r="B39" s="86">
        <f>'3. Investeringen'!B25</f>
        <v>11</v>
      </c>
      <c r="C39" s="86" t="str">
        <f>'3. Investeringen'!F25</f>
        <v>TD</v>
      </c>
      <c r="D39" s="86" t="str">
        <f>'3. Investeringen'!G25</f>
        <v>Nieuwe investeringen TD</v>
      </c>
      <c r="E39" s="121">
        <f>'3. Investeringen'!K25</f>
        <v>2005</v>
      </c>
      <c r="G39" s="86">
        <f>'7. Nominale afschrijvingen'!R28</f>
        <v>114044.22083118737</v>
      </c>
      <c r="H39" s="86">
        <f>'7. Nominale afschrijvingen'!S28</f>
        <v>114044.22083118737</v>
      </c>
      <c r="I39" s="86">
        <f>'7. Nominale afschrijvingen'!T28</f>
        <v>114044.22083118737</v>
      </c>
      <c r="J39" s="86">
        <f>'7. Nominale afschrijvingen'!U28</f>
        <v>114044.22083118737</v>
      </c>
      <c r="K39" s="86">
        <f>'7. Nominale afschrijvingen'!V28</f>
        <v>114044.22083118737</v>
      </c>
      <c r="L39" s="86">
        <f>'7. Nominale afschrijvingen'!W28</f>
        <v>114044.22083118737</v>
      </c>
      <c r="M39" s="86">
        <f>'7. Nominale afschrijvingen'!X28</f>
        <v>114044.22083118737</v>
      </c>
      <c r="N39" s="86">
        <f>'7. Nominale afschrijvingen'!Y28</f>
        <v>114044.22083118737</v>
      </c>
      <c r="O39" s="86">
        <f>'7. Nominale afschrijvingen'!Z28</f>
        <v>114044.22083118737</v>
      </c>
      <c r="P39" s="86">
        <f>'7. Nominale afschrijvingen'!AA28</f>
        <v>114044.22083118737</v>
      </c>
      <c r="Q39" s="86">
        <f>'7. Nominale afschrijvingen'!AB28</f>
        <v>114044.22083118737</v>
      </c>
      <c r="R39" s="86">
        <f>'7. Nominale afschrijvingen'!AC28</f>
        <v>136853.06499742484</v>
      </c>
      <c r="S39" s="86">
        <f>'7. Nominale afschrijvingen'!AD28</f>
        <v>131090.8306817438</v>
      </c>
      <c r="T39" s="86">
        <f>'7. Nominale afschrijvingen'!AE28</f>
        <v>125571.21675830196</v>
      </c>
      <c r="U39" s="86">
        <f>'7. Nominale afschrijvingen'!AF28</f>
        <v>120284.00763163662</v>
      </c>
      <c r="V39" s="86">
        <f>'7. Nominale afschrijvingen'!AG28</f>
        <v>115219.41783662034</v>
      </c>
      <c r="W39" s="40"/>
      <c r="X39" s="118">
        <f>IF($C39="TD",INDEX('4. CPI-tabel'!$D$20:$Z$42,$E39-2003,X$28-2003),
IF(X$28&gt;=$E39,MAX(1,INDEX('4. CPI-tabel'!$D$20:$Z$42,MAX($E39,2010)-2003,X$28-2003)),0))</f>
        <v>1.0964366931991631</v>
      </c>
      <c r="Y39" s="118">
        <f>IF($C39="TD",INDEX('4. CPI-tabel'!$D$20:$Z$42,$E39-2003,Y$28-2003),
IF(Y$28&gt;=$E39,MAX(1,INDEX('4. CPI-tabel'!$D$20:$Z$42,MAX($E39,2010)-2003,Y$28-2003)),0))</f>
        <v>1.1249440472223413</v>
      </c>
      <c r="Z39" s="118">
        <f>IF($C39="TD",INDEX('4. CPI-tabel'!$D$20:$Z$42,$E39-2003,Z$28-2003),
IF(Z$28&gt;=$E39,MAX(1,INDEX('4. CPI-tabel'!$D$20:$Z$42,MAX($E39,2010)-2003,Z$28-2003)),0))</f>
        <v>1.1508177603084551</v>
      </c>
      <c r="AA39" s="118">
        <f>IF($C39="TD",INDEX('4. CPI-tabel'!$D$20:$Z$42,$E39-2003,AA$28-2003),
IF(AA$28&gt;=$E39,MAX(1,INDEX('4. CPI-tabel'!$D$20:$Z$42,MAX($E39,2010)-2003,AA$28-2003)),0))</f>
        <v>1.1830406575970918</v>
      </c>
      <c r="AB39" s="118">
        <f>IF($C39="TD",INDEX('4. CPI-tabel'!$D$20:$Z$42,$E39-2003,AB$28-2003),
IF(AB$28&gt;=$E39,MAX(1,INDEX('4. CPI-tabel'!$D$20:$Z$42,MAX($E39,2010)-2003,AB$28-2003)),0))</f>
        <v>1.1948710641730627</v>
      </c>
      <c r="AC39" s="118">
        <f>IF($C39="TD",INDEX('4. CPI-tabel'!$D$20:$Z$42,$E39-2003,AC$28-2003),
IF(AC$28&gt;=$E39,MAX(1,INDEX('4. CPI-tabel'!$D$20:$Z$42,MAX($E39,2010)-2003,AC$28-2003)),0))</f>
        <v>1.2044300326864472</v>
      </c>
      <c r="AD39" s="118">
        <f>IF($C39="TD",INDEX('4. CPI-tabel'!$D$20:$Z$42,$E39-2003,AD$28-2003),
IF(AD$28&gt;=$E39,MAX(1,INDEX('4. CPI-tabel'!$D$20:$Z$42,MAX($E39,2010)-2003,AD$28-2003)),0))</f>
        <v>1.2068388927518201</v>
      </c>
      <c r="AE39" s="118">
        <f>IF($C39="TD",INDEX('4. CPI-tabel'!$D$20:$Z$42,$E39-2003,AE$28-2003),
IF(AE$28&gt;=$E39,MAX(1,INDEX('4. CPI-tabel'!$D$20:$Z$42,MAX($E39,2010)-2003,AE$28-2003)),0))</f>
        <v>1.2237346372503457</v>
      </c>
      <c r="AF39" s="118">
        <f>IF($C39="TD",INDEX('4. CPI-tabel'!$D$20:$Z$42,$E39-2003,AF$28-2003),
IF(AF$28&gt;=$E39,MAX(1,INDEX('4. CPI-tabel'!$D$20:$Z$42,MAX($E39,2010)-2003,AF$28-2003)),0))</f>
        <v>1.2494330646326028</v>
      </c>
      <c r="AG39" s="118">
        <f>IF($C39="TD",INDEX('4. CPI-tabel'!$D$20:$Z$42,$E39-2003,AG$28-2003),
IF(AG$28&gt;=$E39,MAX(1,INDEX('4. CPI-tabel'!$D$20:$Z$42,MAX($E39,2010)-2003,AG$28-2003)),0))</f>
        <v>1.2844171904423158</v>
      </c>
      <c r="AH39" s="118">
        <f>IF($C39="TD",INDEX('4. CPI-tabel'!$D$20:$Z$42,$E39-2003,AH$28-2003),
IF(AH$28&gt;=$E39,MAX(1,INDEX('4. CPI-tabel'!$D$20:$Z$42,MAX($E39,2010)-2003,AH$28-2003)),0))</f>
        <v>1.2934081107754118</v>
      </c>
      <c r="AI39" s="118">
        <f>IF($C39="TD",INDEX('4. CPI-tabel'!$D$20:$Z$42,$E39-2003,AI$28-2003),
IF(AI$28&gt;=$E39,MAX(1,INDEX('4. CPI-tabel'!$D$20:$Z$42,MAX($E39,2010)-2003,AI$28-2003)),0))</f>
        <v>1.2934081107754118</v>
      </c>
      <c r="AJ39" s="118">
        <f>IF($C39="TD",INDEX('4. CPI-tabel'!$D$20:$Z$42,$E39-2003,AJ$28-2003),
IF(AJ$28&gt;=$E39,MAX(1,INDEX('4. CPI-tabel'!$D$20:$Z$42,MAX($E39,2010)-2003,AJ$28-2003)),0))</f>
        <v>1.2934081107754118</v>
      </c>
      <c r="AK39" s="118">
        <f>IF($C39="TD",INDEX('4. CPI-tabel'!$D$20:$Z$42,$E39-2003,AK$28-2003),
IF(AK$28&gt;=$E39,MAX(1,INDEX('4. CPI-tabel'!$D$20:$Z$42,MAX($E39,2010)-2003,AK$28-2003)),0))</f>
        <v>1.2934081107754118</v>
      </c>
      <c r="AL39" s="118">
        <f>IF($C39="TD",INDEX('4. CPI-tabel'!$D$20:$Z$42,$E39-2003,AL$28-2003),
IF(AL$28&gt;=$E39,MAX(1,INDEX('4. CPI-tabel'!$D$20:$Z$42,MAX($E39,2010)-2003,AL$28-2003)),0))</f>
        <v>1.2934081107754118</v>
      </c>
      <c r="AM39" s="118">
        <f>IF($C39="TD",INDEX('4. CPI-tabel'!$D$20:$Z$42,$E39-2003,AM$28-2003),
IF(AM$28&gt;=$E39,MAX(1,INDEX('4. CPI-tabel'!$D$20:$Z$42,MAX($E39,2010)-2003,AM$28-2003)),0))</f>
        <v>1.2934081107754118</v>
      </c>
      <c r="AO39" s="87">
        <f t="shared" si="5"/>
        <v>125042.2683666222</v>
      </c>
      <c r="AP39" s="87">
        <f t="shared" si="6"/>
        <v>128293.36734415437</v>
      </c>
      <c r="AQ39" s="87">
        <f t="shared" si="7"/>
        <v>131244.11479306989</v>
      </c>
      <c r="AR39" s="87">
        <f t="shared" si="8"/>
        <v>134918.95000727585</v>
      </c>
      <c r="AS39" s="87">
        <f t="shared" si="9"/>
        <v>136268.13950734862</v>
      </c>
      <c r="AT39" s="87">
        <f t="shared" si="10"/>
        <v>137358.28462340741</v>
      </c>
      <c r="AU39" s="87">
        <f t="shared" si="11"/>
        <v>137633.00119265422</v>
      </c>
      <c r="AV39" s="87">
        <f t="shared" si="12"/>
        <v>139559.8632093514</v>
      </c>
      <c r="AW39" s="87">
        <f t="shared" si="13"/>
        <v>142490.62033674776</v>
      </c>
      <c r="AX39" s="87">
        <f t="shared" si="14"/>
        <v>146480.3577061767</v>
      </c>
      <c r="AY39" s="87">
        <f t="shared" si="15"/>
        <v>147505.72021011994</v>
      </c>
      <c r="AZ39" s="87">
        <f t="shared" si="16"/>
        <v>177006.86425214389</v>
      </c>
      <c r="BA39" s="87">
        <f t="shared" si="17"/>
        <v>169553.94365205365</v>
      </c>
      <c r="BB39" s="87">
        <f t="shared" si="18"/>
        <v>162414.83023512509</v>
      </c>
      <c r="BC39" s="87">
        <f t="shared" si="19"/>
        <v>155576.31106733033</v>
      </c>
      <c r="BD39" s="87">
        <f t="shared" si="20"/>
        <v>149025.72954870592</v>
      </c>
    </row>
    <row r="40" spans="1:56" s="20" customFormat="1" x14ac:dyDescent="0.2">
      <c r="A40" s="41"/>
      <c r="B40" s="86">
        <f>'3. Investeringen'!B26</f>
        <v>12</v>
      </c>
      <c r="C40" s="86" t="str">
        <f>'3. Investeringen'!F26</f>
        <v>TD</v>
      </c>
      <c r="D40" s="86" t="str">
        <f>'3. Investeringen'!G26</f>
        <v>Nieuwe investeringen TD</v>
      </c>
      <c r="E40" s="121">
        <f>'3. Investeringen'!K26</f>
        <v>2005</v>
      </c>
      <c r="G40" s="86">
        <f>'7. Nominale afschrijvingen'!R29</f>
        <v>38550.269881631582</v>
      </c>
      <c r="H40" s="86">
        <f>'7. Nominale afschrijvingen'!S29</f>
        <v>38550.269881631582</v>
      </c>
      <c r="I40" s="86">
        <f>'7. Nominale afschrijvingen'!T29</f>
        <v>38550.269881631582</v>
      </c>
      <c r="J40" s="86">
        <f>'7. Nominale afschrijvingen'!U29</f>
        <v>38550.269881631582</v>
      </c>
      <c r="K40" s="86">
        <f>'7. Nominale afschrijvingen'!V29</f>
        <v>38550.269881631582</v>
      </c>
      <c r="L40" s="86">
        <f>'7. Nominale afschrijvingen'!W29</f>
        <v>38550.269881631582</v>
      </c>
      <c r="M40" s="86">
        <f>'7. Nominale afschrijvingen'!X29</f>
        <v>38550.269881631582</v>
      </c>
      <c r="N40" s="86">
        <f>'7. Nominale afschrijvingen'!Y29</f>
        <v>38550.269881631582</v>
      </c>
      <c r="O40" s="86">
        <f>'7. Nominale afschrijvingen'!Z29</f>
        <v>38550.269881631582</v>
      </c>
      <c r="P40" s="86">
        <f>'7. Nominale afschrijvingen'!AA29</f>
        <v>38550.269881631582</v>
      </c>
      <c r="Q40" s="86">
        <f>'7. Nominale afschrijvingen'!AB29</f>
        <v>38550.269881631582</v>
      </c>
      <c r="R40" s="86">
        <f>'7. Nominale afschrijvingen'!AC29</f>
        <v>46260.32385795789</v>
      </c>
      <c r="S40" s="86">
        <f>'7. Nominale afschrijvingen'!AD29</f>
        <v>42148.295070583852</v>
      </c>
      <c r="T40" s="86">
        <f>'7. Nominale afschrijvingen'!AE29</f>
        <v>38401.779953198617</v>
      </c>
      <c r="U40" s="86">
        <f>'7. Nominale afschrijvingen'!AF29</f>
        <v>37487.451859074841</v>
      </c>
      <c r="V40" s="86">
        <f>'7. Nominale afschrijvingen'!AG29</f>
        <v>37487.451859074841</v>
      </c>
      <c r="W40" s="40"/>
      <c r="X40" s="118">
        <f>IF($C40="TD",INDEX('4. CPI-tabel'!$D$20:$Z$42,$E40-2003,X$28-2003),
IF(X$28&gt;=$E40,MAX(1,INDEX('4. CPI-tabel'!$D$20:$Z$42,MAX($E40,2010)-2003,X$28-2003)),0))</f>
        <v>1.0964366931991631</v>
      </c>
      <c r="Y40" s="118">
        <f>IF($C40="TD",INDEX('4. CPI-tabel'!$D$20:$Z$42,$E40-2003,Y$28-2003),
IF(Y$28&gt;=$E40,MAX(1,INDEX('4. CPI-tabel'!$D$20:$Z$42,MAX($E40,2010)-2003,Y$28-2003)),0))</f>
        <v>1.1249440472223413</v>
      </c>
      <c r="Z40" s="118">
        <f>IF($C40="TD",INDEX('4. CPI-tabel'!$D$20:$Z$42,$E40-2003,Z$28-2003),
IF(Z$28&gt;=$E40,MAX(1,INDEX('4. CPI-tabel'!$D$20:$Z$42,MAX($E40,2010)-2003,Z$28-2003)),0))</f>
        <v>1.1508177603084551</v>
      </c>
      <c r="AA40" s="118">
        <f>IF($C40="TD",INDEX('4. CPI-tabel'!$D$20:$Z$42,$E40-2003,AA$28-2003),
IF(AA$28&gt;=$E40,MAX(1,INDEX('4. CPI-tabel'!$D$20:$Z$42,MAX($E40,2010)-2003,AA$28-2003)),0))</f>
        <v>1.1830406575970918</v>
      </c>
      <c r="AB40" s="118">
        <f>IF($C40="TD",INDEX('4. CPI-tabel'!$D$20:$Z$42,$E40-2003,AB$28-2003),
IF(AB$28&gt;=$E40,MAX(1,INDEX('4. CPI-tabel'!$D$20:$Z$42,MAX($E40,2010)-2003,AB$28-2003)),0))</f>
        <v>1.1948710641730627</v>
      </c>
      <c r="AC40" s="118">
        <f>IF($C40="TD",INDEX('4. CPI-tabel'!$D$20:$Z$42,$E40-2003,AC$28-2003),
IF(AC$28&gt;=$E40,MAX(1,INDEX('4. CPI-tabel'!$D$20:$Z$42,MAX($E40,2010)-2003,AC$28-2003)),0))</f>
        <v>1.2044300326864472</v>
      </c>
      <c r="AD40" s="118">
        <f>IF($C40="TD",INDEX('4. CPI-tabel'!$D$20:$Z$42,$E40-2003,AD$28-2003),
IF(AD$28&gt;=$E40,MAX(1,INDEX('4. CPI-tabel'!$D$20:$Z$42,MAX($E40,2010)-2003,AD$28-2003)),0))</f>
        <v>1.2068388927518201</v>
      </c>
      <c r="AE40" s="118">
        <f>IF($C40="TD",INDEX('4. CPI-tabel'!$D$20:$Z$42,$E40-2003,AE$28-2003),
IF(AE$28&gt;=$E40,MAX(1,INDEX('4. CPI-tabel'!$D$20:$Z$42,MAX($E40,2010)-2003,AE$28-2003)),0))</f>
        <v>1.2237346372503457</v>
      </c>
      <c r="AF40" s="118">
        <f>IF($C40="TD",INDEX('4. CPI-tabel'!$D$20:$Z$42,$E40-2003,AF$28-2003),
IF(AF$28&gt;=$E40,MAX(1,INDEX('4. CPI-tabel'!$D$20:$Z$42,MAX($E40,2010)-2003,AF$28-2003)),0))</f>
        <v>1.2494330646326028</v>
      </c>
      <c r="AG40" s="118">
        <f>IF($C40="TD",INDEX('4. CPI-tabel'!$D$20:$Z$42,$E40-2003,AG$28-2003),
IF(AG$28&gt;=$E40,MAX(1,INDEX('4. CPI-tabel'!$D$20:$Z$42,MAX($E40,2010)-2003,AG$28-2003)),0))</f>
        <v>1.2844171904423158</v>
      </c>
      <c r="AH40" s="118">
        <f>IF($C40="TD",INDEX('4. CPI-tabel'!$D$20:$Z$42,$E40-2003,AH$28-2003),
IF(AH$28&gt;=$E40,MAX(1,INDEX('4. CPI-tabel'!$D$20:$Z$42,MAX($E40,2010)-2003,AH$28-2003)),0))</f>
        <v>1.2934081107754118</v>
      </c>
      <c r="AI40" s="118">
        <f>IF($C40="TD",INDEX('4. CPI-tabel'!$D$20:$Z$42,$E40-2003,AI$28-2003),
IF(AI$28&gt;=$E40,MAX(1,INDEX('4. CPI-tabel'!$D$20:$Z$42,MAX($E40,2010)-2003,AI$28-2003)),0))</f>
        <v>1.2934081107754118</v>
      </c>
      <c r="AJ40" s="118">
        <f>IF($C40="TD",INDEX('4. CPI-tabel'!$D$20:$Z$42,$E40-2003,AJ$28-2003),
IF(AJ$28&gt;=$E40,MAX(1,INDEX('4. CPI-tabel'!$D$20:$Z$42,MAX($E40,2010)-2003,AJ$28-2003)),0))</f>
        <v>1.2934081107754118</v>
      </c>
      <c r="AK40" s="118">
        <f>IF($C40="TD",INDEX('4. CPI-tabel'!$D$20:$Z$42,$E40-2003,AK$28-2003),
IF(AK$28&gt;=$E40,MAX(1,INDEX('4. CPI-tabel'!$D$20:$Z$42,MAX($E40,2010)-2003,AK$28-2003)),0))</f>
        <v>1.2934081107754118</v>
      </c>
      <c r="AL40" s="118">
        <f>IF($C40="TD",INDEX('4. CPI-tabel'!$D$20:$Z$42,$E40-2003,AL$28-2003),
IF(AL$28&gt;=$E40,MAX(1,INDEX('4. CPI-tabel'!$D$20:$Z$42,MAX($E40,2010)-2003,AL$28-2003)),0))</f>
        <v>1.2934081107754118</v>
      </c>
      <c r="AM40" s="118">
        <f>IF($C40="TD",INDEX('4. CPI-tabel'!$D$20:$Z$42,$E40-2003,AM$28-2003),
IF(AM$28&gt;=$E40,MAX(1,INDEX('4. CPI-tabel'!$D$20:$Z$42,MAX($E40,2010)-2003,AM$28-2003)),0))</f>
        <v>1.2934081107754118</v>
      </c>
      <c r="AO40" s="87">
        <f t="shared" si="5"/>
        <v>42267.930430951426</v>
      </c>
      <c r="AP40" s="87">
        <f t="shared" si="6"/>
        <v>43366.896622156164</v>
      </c>
      <c r="AQ40" s="87">
        <f t="shared" si="7"/>
        <v>44364.33524446575</v>
      </c>
      <c r="AR40" s="87">
        <f t="shared" si="8"/>
        <v>45606.536631310788</v>
      </c>
      <c r="AS40" s="87">
        <f t="shared" si="9"/>
        <v>46062.601997623897</v>
      </c>
      <c r="AT40" s="87">
        <f t="shared" si="10"/>
        <v>46431.102813604892</v>
      </c>
      <c r="AU40" s="87">
        <f t="shared" si="11"/>
        <v>46523.965019232099</v>
      </c>
      <c r="AV40" s="87">
        <f t="shared" si="12"/>
        <v>47175.30052950135</v>
      </c>
      <c r="AW40" s="87">
        <f t="shared" si="13"/>
        <v>48165.981840620872</v>
      </c>
      <c r="AX40" s="87">
        <f t="shared" si="14"/>
        <v>49514.629332158263</v>
      </c>
      <c r="AY40" s="87">
        <f t="shared" si="15"/>
        <v>49861.231737483366</v>
      </c>
      <c r="AZ40" s="87">
        <f t="shared" si="16"/>
        <v>59833.478084980023</v>
      </c>
      <c r="BA40" s="87">
        <f t="shared" si="17"/>
        <v>54514.946699648463</v>
      </c>
      <c r="BB40" s="87">
        <f t="shared" si="18"/>
        <v>49669.173659679705</v>
      </c>
      <c r="BC40" s="87">
        <f t="shared" si="19"/>
        <v>48486.57428683019</v>
      </c>
      <c r="BD40" s="87">
        <f t="shared" si="20"/>
        <v>48486.57428683019</v>
      </c>
    </row>
    <row r="41" spans="1:56" s="20" customFormat="1" x14ac:dyDescent="0.2">
      <c r="A41" s="41"/>
      <c r="B41" s="86">
        <f>'3. Investeringen'!B27</f>
        <v>13</v>
      </c>
      <c r="C41" s="86" t="str">
        <f>'3. Investeringen'!F27</f>
        <v>TD</v>
      </c>
      <c r="D41" s="86" t="str">
        <f>'3. Investeringen'!G27</f>
        <v>Nieuwe investeringen TD</v>
      </c>
      <c r="E41" s="121">
        <f>'3. Investeringen'!K27</f>
        <v>2005</v>
      </c>
      <c r="G41" s="86">
        <f>'7. Nominale afschrijvingen'!R30</f>
        <v>32251.582645727976</v>
      </c>
      <c r="H41" s="86">
        <f>'7. Nominale afschrijvingen'!S30</f>
        <v>32251.582645727976</v>
      </c>
      <c r="I41" s="86">
        <f>'7. Nominale afschrijvingen'!T30</f>
        <v>32251.582645727976</v>
      </c>
      <c r="J41" s="86">
        <f>'7. Nominale afschrijvingen'!U30</f>
        <v>32251.582645727976</v>
      </c>
      <c r="K41" s="86">
        <f>'7. Nominale afschrijvingen'!V30</f>
        <v>16125.791322863988</v>
      </c>
      <c r="L41" s="86">
        <f>'7. Nominale afschrijvingen'!W30</f>
        <v>0</v>
      </c>
      <c r="M41" s="86">
        <f>'7. Nominale afschrijvingen'!X30</f>
        <v>0</v>
      </c>
      <c r="N41" s="86">
        <f>'7. Nominale afschrijvingen'!Y30</f>
        <v>0</v>
      </c>
      <c r="O41" s="86">
        <f>'7. Nominale afschrijvingen'!Z30</f>
        <v>0</v>
      </c>
      <c r="P41" s="86">
        <f>'7. Nominale afschrijvingen'!AA30</f>
        <v>0</v>
      </c>
      <c r="Q41" s="86">
        <f>'7. Nominale afschrijvingen'!AB30</f>
        <v>0</v>
      </c>
      <c r="R41" s="86">
        <f>'7. Nominale afschrijvingen'!AC30</f>
        <v>0</v>
      </c>
      <c r="S41" s="86">
        <f>'7. Nominale afschrijvingen'!AD30</f>
        <v>0</v>
      </c>
      <c r="T41" s="86">
        <f>'7. Nominale afschrijvingen'!AE30</f>
        <v>0</v>
      </c>
      <c r="U41" s="86">
        <f>'7. Nominale afschrijvingen'!AF30</f>
        <v>0</v>
      </c>
      <c r="V41" s="86">
        <f>'7. Nominale afschrijvingen'!AG30</f>
        <v>0</v>
      </c>
      <c r="W41" s="40"/>
      <c r="X41" s="118">
        <f>IF($C41="TD",INDEX('4. CPI-tabel'!$D$20:$Z$42,$E41-2003,X$28-2003),
IF(X$28&gt;=$E41,MAX(1,INDEX('4. CPI-tabel'!$D$20:$Z$42,MAX($E41,2010)-2003,X$28-2003)),0))</f>
        <v>1.0964366931991631</v>
      </c>
      <c r="Y41" s="118">
        <f>IF($C41="TD",INDEX('4. CPI-tabel'!$D$20:$Z$42,$E41-2003,Y$28-2003),
IF(Y$28&gt;=$E41,MAX(1,INDEX('4. CPI-tabel'!$D$20:$Z$42,MAX($E41,2010)-2003,Y$28-2003)),0))</f>
        <v>1.1249440472223413</v>
      </c>
      <c r="Z41" s="118">
        <f>IF($C41="TD",INDEX('4. CPI-tabel'!$D$20:$Z$42,$E41-2003,Z$28-2003),
IF(Z$28&gt;=$E41,MAX(1,INDEX('4. CPI-tabel'!$D$20:$Z$42,MAX($E41,2010)-2003,Z$28-2003)),0))</f>
        <v>1.1508177603084551</v>
      </c>
      <c r="AA41" s="118">
        <f>IF($C41="TD",INDEX('4. CPI-tabel'!$D$20:$Z$42,$E41-2003,AA$28-2003),
IF(AA$28&gt;=$E41,MAX(1,INDEX('4. CPI-tabel'!$D$20:$Z$42,MAX($E41,2010)-2003,AA$28-2003)),0))</f>
        <v>1.1830406575970918</v>
      </c>
      <c r="AB41" s="118">
        <f>IF($C41="TD",INDEX('4. CPI-tabel'!$D$20:$Z$42,$E41-2003,AB$28-2003),
IF(AB$28&gt;=$E41,MAX(1,INDEX('4. CPI-tabel'!$D$20:$Z$42,MAX($E41,2010)-2003,AB$28-2003)),0))</f>
        <v>1.1948710641730627</v>
      </c>
      <c r="AC41" s="118">
        <f>IF($C41="TD",INDEX('4. CPI-tabel'!$D$20:$Z$42,$E41-2003,AC$28-2003),
IF(AC$28&gt;=$E41,MAX(1,INDEX('4. CPI-tabel'!$D$20:$Z$42,MAX($E41,2010)-2003,AC$28-2003)),0))</f>
        <v>1.2044300326864472</v>
      </c>
      <c r="AD41" s="118">
        <f>IF($C41="TD",INDEX('4. CPI-tabel'!$D$20:$Z$42,$E41-2003,AD$28-2003),
IF(AD$28&gt;=$E41,MAX(1,INDEX('4. CPI-tabel'!$D$20:$Z$42,MAX($E41,2010)-2003,AD$28-2003)),0))</f>
        <v>1.2068388927518201</v>
      </c>
      <c r="AE41" s="118">
        <f>IF($C41="TD",INDEX('4. CPI-tabel'!$D$20:$Z$42,$E41-2003,AE$28-2003),
IF(AE$28&gt;=$E41,MAX(1,INDEX('4. CPI-tabel'!$D$20:$Z$42,MAX($E41,2010)-2003,AE$28-2003)),0))</f>
        <v>1.2237346372503457</v>
      </c>
      <c r="AF41" s="118">
        <f>IF($C41="TD",INDEX('4. CPI-tabel'!$D$20:$Z$42,$E41-2003,AF$28-2003),
IF(AF$28&gt;=$E41,MAX(1,INDEX('4. CPI-tabel'!$D$20:$Z$42,MAX($E41,2010)-2003,AF$28-2003)),0))</f>
        <v>1.2494330646326028</v>
      </c>
      <c r="AG41" s="118">
        <f>IF($C41="TD",INDEX('4. CPI-tabel'!$D$20:$Z$42,$E41-2003,AG$28-2003),
IF(AG$28&gt;=$E41,MAX(1,INDEX('4. CPI-tabel'!$D$20:$Z$42,MAX($E41,2010)-2003,AG$28-2003)),0))</f>
        <v>1.2844171904423158</v>
      </c>
      <c r="AH41" s="118">
        <f>IF($C41="TD",INDEX('4. CPI-tabel'!$D$20:$Z$42,$E41-2003,AH$28-2003),
IF(AH$28&gt;=$E41,MAX(1,INDEX('4. CPI-tabel'!$D$20:$Z$42,MAX($E41,2010)-2003,AH$28-2003)),0))</f>
        <v>1.2934081107754118</v>
      </c>
      <c r="AI41" s="118">
        <f>IF($C41="TD",INDEX('4. CPI-tabel'!$D$20:$Z$42,$E41-2003,AI$28-2003),
IF(AI$28&gt;=$E41,MAX(1,INDEX('4. CPI-tabel'!$D$20:$Z$42,MAX($E41,2010)-2003,AI$28-2003)),0))</f>
        <v>1.2934081107754118</v>
      </c>
      <c r="AJ41" s="118">
        <f>IF($C41="TD",INDEX('4. CPI-tabel'!$D$20:$Z$42,$E41-2003,AJ$28-2003),
IF(AJ$28&gt;=$E41,MAX(1,INDEX('4. CPI-tabel'!$D$20:$Z$42,MAX($E41,2010)-2003,AJ$28-2003)),0))</f>
        <v>1.2934081107754118</v>
      </c>
      <c r="AK41" s="118">
        <f>IF($C41="TD",INDEX('4. CPI-tabel'!$D$20:$Z$42,$E41-2003,AK$28-2003),
IF(AK$28&gt;=$E41,MAX(1,INDEX('4. CPI-tabel'!$D$20:$Z$42,MAX($E41,2010)-2003,AK$28-2003)),0))</f>
        <v>1.2934081107754118</v>
      </c>
      <c r="AL41" s="118">
        <f>IF($C41="TD",INDEX('4. CPI-tabel'!$D$20:$Z$42,$E41-2003,AL$28-2003),
IF(AL$28&gt;=$E41,MAX(1,INDEX('4. CPI-tabel'!$D$20:$Z$42,MAX($E41,2010)-2003,AL$28-2003)),0))</f>
        <v>1.2934081107754118</v>
      </c>
      <c r="AM41" s="118">
        <f>IF($C41="TD",INDEX('4. CPI-tabel'!$D$20:$Z$42,$E41-2003,AM$28-2003),
IF(AM$28&gt;=$E41,MAX(1,INDEX('4. CPI-tabel'!$D$20:$Z$42,MAX($E41,2010)-2003,AM$28-2003)),0))</f>
        <v>1.2934081107754118</v>
      </c>
      <c r="AO41" s="87">
        <f t="shared" si="5"/>
        <v>35361.818626521497</v>
      </c>
      <c r="AP41" s="87">
        <f t="shared" si="6"/>
        <v>36281.225910811059</v>
      </c>
      <c r="AQ41" s="87">
        <f t="shared" si="7"/>
        <v>37115.694106759707</v>
      </c>
      <c r="AR41" s="87">
        <f t="shared" si="8"/>
        <v>38154.933541748978</v>
      </c>
      <c r="AS41" s="87">
        <f t="shared" si="9"/>
        <v>19268.241438583234</v>
      </c>
      <c r="AT41" s="87">
        <f t="shared" si="10"/>
        <v>0</v>
      </c>
      <c r="AU41" s="87">
        <f t="shared" si="11"/>
        <v>0</v>
      </c>
      <c r="AV41" s="87">
        <f t="shared" si="12"/>
        <v>0</v>
      </c>
      <c r="AW41" s="87">
        <f t="shared" si="13"/>
        <v>0</v>
      </c>
      <c r="AX41" s="87">
        <f t="shared" si="14"/>
        <v>0</v>
      </c>
      <c r="AY41" s="87">
        <f t="shared" si="15"/>
        <v>0</v>
      </c>
      <c r="AZ41" s="87">
        <f t="shared" si="16"/>
        <v>0</v>
      </c>
      <c r="BA41" s="87">
        <f t="shared" si="17"/>
        <v>0</v>
      </c>
      <c r="BB41" s="87">
        <f t="shared" si="18"/>
        <v>0</v>
      </c>
      <c r="BC41" s="87">
        <f t="shared" si="19"/>
        <v>0</v>
      </c>
      <c r="BD41" s="87">
        <f t="shared" si="20"/>
        <v>0</v>
      </c>
    </row>
    <row r="42" spans="1:56" s="20" customFormat="1" x14ac:dyDescent="0.2">
      <c r="A42" s="41"/>
      <c r="B42" s="86">
        <f>'3. Investeringen'!B28</f>
        <v>14</v>
      </c>
      <c r="C42" s="86" t="str">
        <f>'3. Investeringen'!F28</f>
        <v>TD</v>
      </c>
      <c r="D42" s="86" t="str">
        <f>'3. Investeringen'!G28</f>
        <v>Nieuwe investeringen TD</v>
      </c>
      <c r="E42" s="121">
        <f>'3. Investeringen'!K28</f>
        <v>2005</v>
      </c>
      <c r="G42" s="86">
        <f>'7. Nominale afschrijvingen'!R31</f>
        <v>0</v>
      </c>
      <c r="H42" s="86">
        <f>'7. Nominale afschrijvingen'!S31</f>
        <v>0</v>
      </c>
      <c r="I42" s="86">
        <f>'7. Nominale afschrijvingen'!T31</f>
        <v>0</v>
      </c>
      <c r="J42" s="86">
        <f>'7. Nominale afschrijvingen'!U31</f>
        <v>0</v>
      </c>
      <c r="K42" s="86">
        <f>'7. Nominale afschrijvingen'!V31</f>
        <v>0</v>
      </c>
      <c r="L42" s="86">
        <f>'7. Nominale afschrijvingen'!W31</f>
        <v>0</v>
      </c>
      <c r="M42" s="86">
        <f>'7. Nominale afschrijvingen'!X31</f>
        <v>0</v>
      </c>
      <c r="N42" s="86">
        <f>'7. Nominale afschrijvingen'!Y31</f>
        <v>0</v>
      </c>
      <c r="O42" s="86">
        <f>'7. Nominale afschrijvingen'!Z31</f>
        <v>0</v>
      </c>
      <c r="P42" s="86">
        <f>'7. Nominale afschrijvingen'!AA31</f>
        <v>0</v>
      </c>
      <c r="Q42" s="86">
        <f>'7. Nominale afschrijvingen'!AB31</f>
        <v>0</v>
      </c>
      <c r="R42" s="86">
        <f>'7. Nominale afschrijvingen'!AC31</f>
        <v>0</v>
      </c>
      <c r="S42" s="86">
        <f>'7. Nominale afschrijvingen'!AD31</f>
        <v>0</v>
      </c>
      <c r="T42" s="86">
        <f>'7. Nominale afschrijvingen'!AE31</f>
        <v>0</v>
      </c>
      <c r="U42" s="86">
        <f>'7. Nominale afschrijvingen'!AF31</f>
        <v>0</v>
      </c>
      <c r="V42" s="86">
        <f>'7. Nominale afschrijvingen'!AG31</f>
        <v>0</v>
      </c>
      <c r="W42" s="40"/>
      <c r="X42" s="118">
        <f>IF($C42="TD",INDEX('4. CPI-tabel'!$D$20:$Z$42,$E42-2003,X$28-2003),
IF(X$28&gt;=$E42,MAX(1,INDEX('4. CPI-tabel'!$D$20:$Z$42,MAX($E42,2010)-2003,X$28-2003)),0))</f>
        <v>1.0964366931991631</v>
      </c>
      <c r="Y42" s="118">
        <f>IF($C42="TD",INDEX('4. CPI-tabel'!$D$20:$Z$42,$E42-2003,Y$28-2003),
IF(Y$28&gt;=$E42,MAX(1,INDEX('4. CPI-tabel'!$D$20:$Z$42,MAX($E42,2010)-2003,Y$28-2003)),0))</f>
        <v>1.1249440472223413</v>
      </c>
      <c r="Z42" s="118">
        <f>IF($C42="TD",INDEX('4. CPI-tabel'!$D$20:$Z$42,$E42-2003,Z$28-2003),
IF(Z$28&gt;=$E42,MAX(1,INDEX('4. CPI-tabel'!$D$20:$Z$42,MAX($E42,2010)-2003,Z$28-2003)),0))</f>
        <v>1.1508177603084551</v>
      </c>
      <c r="AA42" s="118">
        <f>IF($C42="TD",INDEX('4. CPI-tabel'!$D$20:$Z$42,$E42-2003,AA$28-2003),
IF(AA$28&gt;=$E42,MAX(1,INDEX('4. CPI-tabel'!$D$20:$Z$42,MAX($E42,2010)-2003,AA$28-2003)),0))</f>
        <v>1.1830406575970918</v>
      </c>
      <c r="AB42" s="118">
        <f>IF($C42="TD",INDEX('4. CPI-tabel'!$D$20:$Z$42,$E42-2003,AB$28-2003),
IF(AB$28&gt;=$E42,MAX(1,INDEX('4. CPI-tabel'!$D$20:$Z$42,MAX($E42,2010)-2003,AB$28-2003)),0))</f>
        <v>1.1948710641730627</v>
      </c>
      <c r="AC42" s="118">
        <f>IF($C42="TD",INDEX('4. CPI-tabel'!$D$20:$Z$42,$E42-2003,AC$28-2003),
IF(AC$28&gt;=$E42,MAX(1,INDEX('4. CPI-tabel'!$D$20:$Z$42,MAX($E42,2010)-2003,AC$28-2003)),0))</f>
        <v>1.2044300326864472</v>
      </c>
      <c r="AD42" s="118">
        <f>IF($C42="TD",INDEX('4. CPI-tabel'!$D$20:$Z$42,$E42-2003,AD$28-2003),
IF(AD$28&gt;=$E42,MAX(1,INDEX('4. CPI-tabel'!$D$20:$Z$42,MAX($E42,2010)-2003,AD$28-2003)),0))</f>
        <v>1.2068388927518201</v>
      </c>
      <c r="AE42" s="118">
        <f>IF($C42="TD",INDEX('4. CPI-tabel'!$D$20:$Z$42,$E42-2003,AE$28-2003),
IF(AE$28&gt;=$E42,MAX(1,INDEX('4. CPI-tabel'!$D$20:$Z$42,MAX($E42,2010)-2003,AE$28-2003)),0))</f>
        <v>1.2237346372503457</v>
      </c>
      <c r="AF42" s="118">
        <f>IF($C42="TD",INDEX('4. CPI-tabel'!$D$20:$Z$42,$E42-2003,AF$28-2003),
IF(AF$28&gt;=$E42,MAX(1,INDEX('4. CPI-tabel'!$D$20:$Z$42,MAX($E42,2010)-2003,AF$28-2003)),0))</f>
        <v>1.2494330646326028</v>
      </c>
      <c r="AG42" s="118">
        <f>IF($C42="TD",INDEX('4. CPI-tabel'!$D$20:$Z$42,$E42-2003,AG$28-2003),
IF(AG$28&gt;=$E42,MAX(1,INDEX('4. CPI-tabel'!$D$20:$Z$42,MAX($E42,2010)-2003,AG$28-2003)),0))</f>
        <v>1.2844171904423158</v>
      </c>
      <c r="AH42" s="118">
        <f>IF($C42="TD",INDEX('4. CPI-tabel'!$D$20:$Z$42,$E42-2003,AH$28-2003),
IF(AH$28&gt;=$E42,MAX(1,INDEX('4. CPI-tabel'!$D$20:$Z$42,MAX($E42,2010)-2003,AH$28-2003)),0))</f>
        <v>1.2934081107754118</v>
      </c>
      <c r="AI42" s="118">
        <f>IF($C42="TD",INDEX('4. CPI-tabel'!$D$20:$Z$42,$E42-2003,AI$28-2003),
IF(AI$28&gt;=$E42,MAX(1,INDEX('4. CPI-tabel'!$D$20:$Z$42,MAX($E42,2010)-2003,AI$28-2003)),0))</f>
        <v>1.2934081107754118</v>
      </c>
      <c r="AJ42" s="118">
        <f>IF($C42="TD",INDEX('4. CPI-tabel'!$D$20:$Z$42,$E42-2003,AJ$28-2003),
IF(AJ$28&gt;=$E42,MAX(1,INDEX('4. CPI-tabel'!$D$20:$Z$42,MAX($E42,2010)-2003,AJ$28-2003)),0))</f>
        <v>1.2934081107754118</v>
      </c>
      <c r="AK42" s="118">
        <f>IF($C42="TD",INDEX('4. CPI-tabel'!$D$20:$Z$42,$E42-2003,AK$28-2003),
IF(AK$28&gt;=$E42,MAX(1,INDEX('4. CPI-tabel'!$D$20:$Z$42,MAX($E42,2010)-2003,AK$28-2003)),0))</f>
        <v>1.2934081107754118</v>
      </c>
      <c r="AL42" s="118">
        <f>IF($C42="TD",INDEX('4. CPI-tabel'!$D$20:$Z$42,$E42-2003,AL$28-2003),
IF(AL$28&gt;=$E42,MAX(1,INDEX('4. CPI-tabel'!$D$20:$Z$42,MAX($E42,2010)-2003,AL$28-2003)),0))</f>
        <v>1.2934081107754118</v>
      </c>
      <c r="AM42" s="118">
        <f>IF($C42="TD",INDEX('4. CPI-tabel'!$D$20:$Z$42,$E42-2003,AM$28-2003),
IF(AM$28&gt;=$E42,MAX(1,INDEX('4. CPI-tabel'!$D$20:$Z$42,MAX($E42,2010)-2003,AM$28-2003)),0))</f>
        <v>1.2934081107754118</v>
      </c>
      <c r="AO42" s="87">
        <f t="shared" si="5"/>
        <v>0</v>
      </c>
      <c r="AP42" s="87">
        <f t="shared" si="6"/>
        <v>0</v>
      </c>
      <c r="AQ42" s="87">
        <f t="shared" si="7"/>
        <v>0</v>
      </c>
      <c r="AR42" s="87">
        <f t="shared" si="8"/>
        <v>0</v>
      </c>
      <c r="AS42" s="87">
        <f t="shared" si="9"/>
        <v>0</v>
      </c>
      <c r="AT42" s="87">
        <f t="shared" si="10"/>
        <v>0</v>
      </c>
      <c r="AU42" s="87">
        <f t="shared" si="11"/>
        <v>0</v>
      </c>
      <c r="AV42" s="87">
        <f t="shared" si="12"/>
        <v>0</v>
      </c>
      <c r="AW42" s="87">
        <f t="shared" si="13"/>
        <v>0</v>
      </c>
      <c r="AX42" s="87">
        <f t="shared" si="14"/>
        <v>0</v>
      </c>
      <c r="AY42" s="87">
        <f t="shared" si="15"/>
        <v>0</v>
      </c>
      <c r="AZ42" s="87">
        <f t="shared" si="16"/>
        <v>0</v>
      </c>
      <c r="BA42" s="87">
        <f t="shared" si="17"/>
        <v>0</v>
      </c>
      <c r="BB42" s="87">
        <f t="shared" si="18"/>
        <v>0</v>
      </c>
      <c r="BC42" s="87">
        <f t="shared" si="19"/>
        <v>0</v>
      </c>
      <c r="BD42" s="87">
        <f t="shared" si="20"/>
        <v>0</v>
      </c>
    </row>
    <row r="43" spans="1:56" s="20" customFormat="1" x14ac:dyDescent="0.2">
      <c r="A43" s="41"/>
      <c r="B43" s="86">
        <f>'3. Investeringen'!B29</f>
        <v>15</v>
      </c>
      <c r="C43" s="86" t="str">
        <f>'3. Investeringen'!F29</f>
        <v>TD</v>
      </c>
      <c r="D43" s="86" t="str">
        <f>'3. Investeringen'!G29</f>
        <v>Nieuwe investeringen TD</v>
      </c>
      <c r="E43" s="121">
        <f>'3. Investeringen'!K29</f>
        <v>2005</v>
      </c>
      <c r="G43" s="86">
        <f>'7. Nominale afschrijvingen'!R32</f>
        <v>0</v>
      </c>
      <c r="H43" s="86">
        <f>'7. Nominale afschrijvingen'!S32</f>
        <v>0</v>
      </c>
      <c r="I43" s="86">
        <f>'7. Nominale afschrijvingen'!T32</f>
        <v>0</v>
      </c>
      <c r="J43" s="86">
        <f>'7. Nominale afschrijvingen'!U32</f>
        <v>0</v>
      </c>
      <c r="K43" s="86">
        <f>'7. Nominale afschrijvingen'!V32</f>
        <v>0</v>
      </c>
      <c r="L43" s="86">
        <f>'7. Nominale afschrijvingen'!W32</f>
        <v>0</v>
      </c>
      <c r="M43" s="86">
        <f>'7. Nominale afschrijvingen'!X32</f>
        <v>0</v>
      </c>
      <c r="N43" s="86">
        <f>'7. Nominale afschrijvingen'!Y32</f>
        <v>0</v>
      </c>
      <c r="O43" s="86">
        <f>'7. Nominale afschrijvingen'!Z32</f>
        <v>0</v>
      </c>
      <c r="P43" s="86">
        <f>'7. Nominale afschrijvingen'!AA32</f>
        <v>0</v>
      </c>
      <c r="Q43" s="86">
        <f>'7. Nominale afschrijvingen'!AB32</f>
        <v>0</v>
      </c>
      <c r="R43" s="86">
        <f>'7. Nominale afschrijvingen'!AC32</f>
        <v>0</v>
      </c>
      <c r="S43" s="86">
        <f>'7. Nominale afschrijvingen'!AD32</f>
        <v>0</v>
      </c>
      <c r="T43" s="86">
        <f>'7. Nominale afschrijvingen'!AE32</f>
        <v>0</v>
      </c>
      <c r="U43" s="86">
        <f>'7. Nominale afschrijvingen'!AF32</f>
        <v>0</v>
      </c>
      <c r="V43" s="86">
        <f>'7. Nominale afschrijvingen'!AG32</f>
        <v>0</v>
      </c>
      <c r="W43" s="40"/>
      <c r="X43" s="118">
        <f>IF($C43="TD",INDEX('4. CPI-tabel'!$D$20:$Z$42,$E43-2003,X$28-2003),
IF(X$28&gt;=$E43,MAX(1,INDEX('4. CPI-tabel'!$D$20:$Z$42,MAX($E43,2010)-2003,X$28-2003)),0))</f>
        <v>1.0964366931991631</v>
      </c>
      <c r="Y43" s="118">
        <f>IF($C43="TD",INDEX('4. CPI-tabel'!$D$20:$Z$42,$E43-2003,Y$28-2003),
IF(Y$28&gt;=$E43,MAX(1,INDEX('4. CPI-tabel'!$D$20:$Z$42,MAX($E43,2010)-2003,Y$28-2003)),0))</f>
        <v>1.1249440472223413</v>
      </c>
      <c r="Z43" s="118">
        <f>IF($C43="TD",INDEX('4. CPI-tabel'!$D$20:$Z$42,$E43-2003,Z$28-2003),
IF(Z$28&gt;=$E43,MAX(1,INDEX('4. CPI-tabel'!$D$20:$Z$42,MAX($E43,2010)-2003,Z$28-2003)),0))</f>
        <v>1.1508177603084551</v>
      </c>
      <c r="AA43" s="118">
        <f>IF($C43="TD",INDEX('4. CPI-tabel'!$D$20:$Z$42,$E43-2003,AA$28-2003),
IF(AA$28&gt;=$E43,MAX(1,INDEX('4. CPI-tabel'!$D$20:$Z$42,MAX($E43,2010)-2003,AA$28-2003)),0))</f>
        <v>1.1830406575970918</v>
      </c>
      <c r="AB43" s="118">
        <f>IF($C43="TD",INDEX('4. CPI-tabel'!$D$20:$Z$42,$E43-2003,AB$28-2003),
IF(AB$28&gt;=$E43,MAX(1,INDEX('4. CPI-tabel'!$D$20:$Z$42,MAX($E43,2010)-2003,AB$28-2003)),0))</f>
        <v>1.1948710641730627</v>
      </c>
      <c r="AC43" s="118">
        <f>IF($C43="TD",INDEX('4. CPI-tabel'!$D$20:$Z$42,$E43-2003,AC$28-2003),
IF(AC$28&gt;=$E43,MAX(1,INDEX('4. CPI-tabel'!$D$20:$Z$42,MAX($E43,2010)-2003,AC$28-2003)),0))</f>
        <v>1.2044300326864472</v>
      </c>
      <c r="AD43" s="118">
        <f>IF($C43="TD",INDEX('4. CPI-tabel'!$D$20:$Z$42,$E43-2003,AD$28-2003),
IF(AD$28&gt;=$E43,MAX(1,INDEX('4. CPI-tabel'!$D$20:$Z$42,MAX($E43,2010)-2003,AD$28-2003)),0))</f>
        <v>1.2068388927518201</v>
      </c>
      <c r="AE43" s="118">
        <f>IF($C43="TD",INDEX('4. CPI-tabel'!$D$20:$Z$42,$E43-2003,AE$28-2003),
IF(AE$28&gt;=$E43,MAX(1,INDEX('4. CPI-tabel'!$D$20:$Z$42,MAX($E43,2010)-2003,AE$28-2003)),0))</f>
        <v>1.2237346372503457</v>
      </c>
      <c r="AF43" s="118">
        <f>IF($C43="TD",INDEX('4. CPI-tabel'!$D$20:$Z$42,$E43-2003,AF$28-2003),
IF(AF$28&gt;=$E43,MAX(1,INDEX('4. CPI-tabel'!$D$20:$Z$42,MAX($E43,2010)-2003,AF$28-2003)),0))</f>
        <v>1.2494330646326028</v>
      </c>
      <c r="AG43" s="118">
        <f>IF($C43="TD",INDEX('4. CPI-tabel'!$D$20:$Z$42,$E43-2003,AG$28-2003),
IF(AG$28&gt;=$E43,MAX(1,INDEX('4. CPI-tabel'!$D$20:$Z$42,MAX($E43,2010)-2003,AG$28-2003)),0))</f>
        <v>1.2844171904423158</v>
      </c>
      <c r="AH43" s="118">
        <f>IF($C43="TD",INDEX('4. CPI-tabel'!$D$20:$Z$42,$E43-2003,AH$28-2003),
IF(AH$28&gt;=$E43,MAX(1,INDEX('4. CPI-tabel'!$D$20:$Z$42,MAX($E43,2010)-2003,AH$28-2003)),0))</f>
        <v>1.2934081107754118</v>
      </c>
      <c r="AI43" s="118">
        <f>IF($C43="TD",INDEX('4. CPI-tabel'!$D$20:$Z$42,$E43-2003,AI$28-2003),
IF(AI$28&gt;=$E43,MAX(1,INDEX('4. CPI-tabel'!$D$20:$Z$42,MAX($E43,2010)-2003,AI$28-2003)),0))</f>
        <v>1.2934081107754118</v>
      </c>
      <c r="AJ43" s="118">
        <f>IF($C43="TD",INDEX('4. CPI-tabel'!$D$20:$Z$42,$E43-2003,AJ$28-2003),
IF(AJ$28&gt;=$E43,MAX(1,INDEX('4. CPI-tabel'!$D$20:$Z$42,MAX($E43,2010)-2003,AJ$28-2003)),0))</f>
        <v>1.2934081107754118</v>
      </c>
      <c r="AK43" s="118">
        <f>IF($C43="TD",INDEX('4. CPI-tabel'!$D$20:$Z$42,$E43-2003,AK$28-2003),
IF(AK$28&gt;=$E43,MAX(1,INDEX('4. CPI-tabel'!$D$20:$Z$42,MAX($E43,2010)-2003,AK$28-2003)),0))</f>
        <v>1.2934081107754118</v>
      </c>
      <c r="AL43" s="118">
        <f>IF($C43="TD",INDEX('4. CPI-tabel'!$D$20:$Z$42,$E43-2003,AL$28-2003),
IF(AL$28&gt;=$E43,MAX(1,INDEX('4. CPI-tabel'!$D$20:$Z$42,MAX($E43,2010)-2003,AL$28-2003)),0))</f>
        <v>1.2934081107754118</v>
      </c>
      <c r="AM43" s="118">
        <f>IF($C43="TD",INDEX('4. CPI-tabel'!$D$20:$Z$42,$E43-2003,AM$28-2003),
IF(AM$28&gt;=$E43,MAX(1,INDEX('4. CPI-tabel'!$D$20:$Z$42,MAX($E43,2010)-2003,AM$28-2003)),0))</f>
        <v>1.2934081107754118</v>
      </c>
      <c r="AO43" s="87">
        <f t="shared" si="5"/>
        <v>0</v>
      </c>
      <c r="AP43" s="87">
        <f t="shared" si="6"/>
        <v>0</v>
      </c>
      <c r="AQ43" s="87">
        <f t="shared" si="7"/>
        <v>0</v>
      </c>
      <c r="AR43" s="87">
        <f t="shared" si="8"/>
        <v>0</v>
      </c>
      <c r="AS43" s="87">
        <f t="shared" si="9"/>
        <v>0</v>
      </c>
      <c r="AT43" s="87">
        <f t="shared" si="10"/>
        <v>0</v>
      </c>
      <c r="AU43" s="87">
        <f t="shared" si="11"/>
        <v>0</v>
      </c>
      <c r="AV43" s="87">
        <f t="shared" si="12"/>
        <v>0</v>
      </c>
      <c r="AW43" s="87">
        <f t="shared" si="13"/>
        <v>0</v>
      </c>
      <c r="AX43" s="87">
        <f t="shared" si="14"/>
        <v>0</v>
      </c>
      <c r="AY43" s="87">
        <f t="shared" si="15"/>
        <v>0</v>
      </c>
      <c r="AZ43" s="87">
        <f t="shared" si="16"/>
        <v>0</v>
      </c>
      <c r="BA43" s="87">
        <f t="shared" si="17"/>
        <v>0</v>
      </c>
      <c r="BB43" s="87">
        <f t="shared" si="18"/>
        <v>0</v>
      </c>
      <c r="BC43" s="87">
        <f t="shared" si="19"/>
        <v>0</v>
      </c>
      <c r="BD43" s="87">
        <f t="shared" si="20"/>
        <v>0</v>
      </c>
    </row>
    <row r="44" spans="1:56" s="20" customFormat="1" x14ac:dyDescent="0.2">
      <c r="A44" s="41"/>
      <c r="B44" s="86">
        <f>'3. Investeringen'!B30</f>
        <v>16</v>
      </c>
      <c r="C44" s="86" t="str">
        <f>'3. Investeringen'!F30</f>
        <v>TD</v>
      </c>
      <c r="D44" s="86" t="str">
        <f>'3. Investeringen'!G30</f>
        <v>Nieuwe investeringen TD</v>
      </c>
      <c r="E44" s="121">
        <f>'3. Investeringen'!K30</f>
        <v>2006</v>
      </c>
      <c r="G44" s="86">
        <f>'7. Nominale afschrijvingen'!R33</f>
        <v>55580.300117454535</v>
      </c>
      <c r="H44" s="86">
        <f>'7. Nominale afschrijvingen'!S33</f>
        <v>55580.300117454535</v>
      </c>
      <c r="I44" s="86">
        <f>'7. Nominale afschrijvingen'!T33</f>
        <v>55580.300117454535</v>
      </c>
      <c r="J44" s="86">
        <f>'7. Nominale afschrijvingen'!U33</f>
        <v>55580.300117454535</v>
      </c>
      <c r="K44" s="86">
        <f>'7. Nominale afschrijvingen'!V33</f>
        <v>55580.300117454535</v>
      </c>
      <c r="L44" s="86">
        <f>'7. Nominale afschrijvingen'!W33</f>
        <v>55580.300117454535</v>
      </c>
      <c r="M44" s="86">
        <f>'7. Nominale afschrijvingen'!X33</f>
        <v>55580.300117454535</v>
      </c>
      <c r="N44" s="86">
        <f>'7. Nominale afschrijvingen'!Y33</f>
        <v>55580.300117454535</v>
      </c>
      <c r="O44" s="86">
        <f>'7. Nominale afschrijvingen'!Z33</f>
        <v>55580.300117454535</v>
      </c>
      <c r="P44" s="86">
        <f>'7. Nominale afschrijvingen'!AA33</f>
        <v>55580.300117454535</v>
      </c>
      <c r="Q44" s="86">
        <f>'7. Nominale afschrijvingen'!AB33</f>
        <v>55580.300117454535</v>
      </c>
      <c r="R44" s="86">
        <f>'7. Nominale afschrijvingen'!AC33</f>
        <v>66696.360140945442</v>
      </c>
      <c r="S44" s="86">
        <f>'7. Nominale afschrijvingen'!AD33</f>
        <v>64670.141605017991</v>
      </c>
      <c r="T44" s="86">
        <f>'7. Nominale afschrijvingen'!AE33</f>
        <v>62705.479075245297</v>
      </c>
      <c r="U44" s="86">
        <f>'7. Nominale afschrijvingen'!AF33</f>
        <v>60800.502495744171</v>
      </c>
      <c r="V44" s="86">
        <f>'7. Nominale afschrijvingen'!AG33</f>
        <v>58953.398622455737</v>
      </c>
      <c r="W44" s="40"/>
      <c r="X44" s="118">
        <f>IF($C44="TD",INDEX('4. CPI-tabel'!$D$20:$Z$42,$E44-2003,X$28-2003),
IF(X$28&gt;=$E44,MAX(1,INDEX('4. CPI-tabel'!$D$20:$Z$42,MAX($E44,2010)-2003,X$28-2003)),0))</f>
        <v>1.0770497968557597</v>
      </c>
      <c r="Y44" s="118">
        <f>IF($C44="TD",INDEX('4. CPI-tabel'!$D$20:$Z$42,$E44-2003,Y$28-2003),
IF(Y$28&gt;=$E44,MAX(1,INDEX('4. CPI-tabel'!$D$20:$Z$42,MAX($E44,2010)-2003,Y$28-2003)),0))</f>
        <v>1.1050530915740095</v>
      </c>
      <c r="Z44" s="118">
        <f>IF($C44="TD",INDEX('4. CPI-tabel'!$D$20:$Z$42,$E44-2003,Z$28-2003),
IF(Z$28&gt;=$E44,MAX(1,INDEX('4. CPI-tabel'!$D$20:$Z$42,MAX($E44,2010)-2003,Z$28-2003)),0))</f>
        <v>1.1304693126802117</v>
      </c>
      <c r="AA44" s="118">
        <f>IF($C44="TD",INDEX('4. CPI-tabel'!$D$20:$Z$42,$E44-2003,AA$28-2003),
IF(AA$28&gt;=$E44,MAX(1,INDEX('4. CPI-tabel'!$D$20:$Z$42,MAX($E44,2010)-2003,AA$28-2003)),0))</f>
        <v>1.1621224534352577</v>
      </c>
      <c r="AB44" s="118">
        <f>IF($C44="TD",INDEX('4. CPI-tabel'!$D$20:$Z$42,$E44-2003,AB$28-2003),
IF(AB$28&gt;=$E44,MAX(1,INDEX('4. CPI-tabel'!$D$20:$Z$42,MAX($E44,2010)-2003,AB$28-2003)),0))</f>
        <v>1.1737436779696102</v>
      </c>
      <c r="AC44" s="118">
        <f>IF($C44="TD",INDEX('4. CPI-tabel'!$D$20:$Z$42,$E44-2003,AC$28-2003),
IF(AC$28&gt;=$E44,MAX(1,INDEX('4. CPI-tabel'!$D$20:$Z$42,MAX($E44,2010)-2003,AC$28-2003)),0))</f>
        <v>1.183133627393367</v>
      </c>
      <c r="AD44" s="118">
        <f>IF($C44="TD",INDEX('4. CPI-tabel'!$D$20:$Z$42,$E44-2003,AD$28-2003),
IF(AD$28&gt;=$E44,MAX(1,INDEX('4. CPI-tabel'!$D$20:$Z$42,MAX($E44,2010)-2003,AD$28-2003)),0))</f>
        <v>1.1854998946481539</v>
      </c>
      <c r="AE44" s="118">
        <f>IF($C44="TD",INDEX('4. CPI-tabel'!$D$20:$Z$42,$E44-2003,AE$28-2003),
IF(AE$28&gt;=$E44,MAX(1,INDEX('4. CPI-tabel'!$D$20:$Z$42,MAX($E44,2010)-2003,AE$28-2003)),0))</f>
        <v>1.2020968931732281</v>
      </c>
      <c r="AF44" s="118">
        <f>IF($C44="TD",INDEX('4. CPI-tabel'!$D$20:$Z$42,$E44-2003,AF$28-2003),
IF(AF$28&gt;=$E44,MAX(1,INDEX('4. CPI-tabel'!$D$20:$Z$42,MAX($E44,2010)-2003,AF$28-2003)),0))</f>
        <v>1.2273409279298657</v>
      </c>
      <c r="AG44" s="118">
        <f>IF($C44="TD",INDEX('4. CPI-tabel'!$D$20:$Z$42,$E44-2003,AG$28-2003),
IF(AG$28&gt;=$E44,MAX(1,INDEX('4. CPI-tabel'!$D$20:$Z$42,MAX($E44,2010)-2003,AG$28-2003)),0))</f>
        <v>1.2617064739119019</v>
      </c>
      <c r="AH44" s="118">
        <f>IF($C44="TD",INDEX('4. CPI-tabel'!$D$20:$Z$42,$E44-2003,AH$28-2003),
IF(AH$28&gt;=$E44,MAX(1,INDEX('4. CPI-tabel'!$D$20:$Z$42,MAX($E44,2010)-2003,AH$28-2003)),0))</f>
        <v>1.270538419229285</v>
      </c>
      <c r="AI44" s="118">
        <f>IF($C44="TD",INDEX('4. CPI-tabel'!$D$20:$Z$42,$E44-2003,AI$28-2003),
IF(AI$28&gt;=$E44,MAX(1,INDEX('4. CPI-tabel'!$D$20:$Z$42,MAX($E44,2010)-2003,AI$28-2003)),0))</f>
        <v>1.270538419229285</v>
      </c>
      <c r="AJ44" s="118">
        <f>IF($C44="TD",INDEX('4. CPI-tabel'!$D$20:$Z$42,$E44-2003,AJ$28-2003),
IF(AJ$28&gt;=$E44,MAX(1,INDEX('4. CPI-tabel'!$D$20:$Z$42,MAX($E44,2010)-2003,AJ$28-2003)),0))</f>
        <v>1.270538419229285</v>
      </c>
      <c r="AK44" s="118">
        <f>IF($C44="TD",INDEX('4. CPI-tabel'!$D$20:$Z$42,$E44-2003,AK$28-2003),
IF(AK$28&gt;=$E44,MAX(1,INDEX('4. CPI-tabel'!$D$20:$Z$42,MAX($E44,2010)-2003,AK$28-2003)),0))</f>
        <v>1.270538419229285</v>
      </c>
      <c r="AL44" s="118">
        <f>IF($C44="TD",INDEX('4. CPI-tabel'!$D$20:$Z$42,$E44-2003,AL$28-2003),
IF(AL$28&gt;=$E44,MAX(1,INDEX('4. CPI-tabel'!$D$20:$Z$42,MAX($E44,2010)-2003,AL$28-2003)),0))</f>
        <v>1.270538419229285</v>
      </c>
      <c r="AM44" s="118">
        <f>IF($C44="TD",INDEX('4. CPI-tabel'!$D$20:$Z$42,$E44-2003,AM$28-2003),
IF(AM$28&gt;=$E44,MAX(1,INDEX('4. CPI-tabel'!$D$20:$Z$42,MAX($E44,2010)-2003,AM$28-2003)),0))</f>
        <v>1.270538419229285</v>
      </c>
      <c r="AO44" s="87">
        <f t="shared" si="5"/>
        <v>59862.750950686568</v>
      </c>
      <c r="AP44" s="87">
        <f t="shared" si="6"/>
        <v>61419.182475404421</v>
      </c>
      <c r="AQ44" s="87">
        <f t="shared" si="7"/>
        <v>62831.823672338716</v>
      </c>
      <c r="AR44" s="87">
        <f t="shared" si="8"/>
        <v>64591.114735164207</v>
      </c>
      <c r="AS44" s="87">
        <f t="shared" si="9"/>
        <v>65237.025882515845</v>
      </c>
      <c r="AT44" s="87">
        <f t="shared" si="10"/>
        <v>65758.922089575964</v>
      </c>
      <c r="AU44" s="87">
        <f t="shared" si="11"/>
        <v>65890.439933755129</v>
      </c>
      <c r="AV44" s="87">
        <f t="shared" si="12"/>
        <v>66812.906092827703</v>
      </c>
      <c r="AW44" s="87">
        <f t="shared" si="13"/>
        <v>68215.977120777068</v>
      </c>
      <c r="AX44" s="87">
        <f t="shared" si="14"/>
        <v>70126.024480158827</v>
      </c>
      <c r="AY44" s="87">
        <f t="shared" si="15"/>
        <v>70616.906651519923</v>
      </c>
      <c r="AZ44" s="87">
        <f t="shared" si="16"/>
        <v>84740.287981823916</v>
      </c>
      <c r="BA44" s="87">
        <f t="shared" si="17"/>
        <v>82165.89948617357</v>
      </c>
      <c r="BB44" s="87">
        <f t="shared" si="18"/>
        <v>79669.720261277165</v>
      </c>
      <c r="BC44" s="87">
        <f t="shared" si="19"/>
        <v>77249.374329288999</v>
      </c>
      <c r="BD44" s="87">
        <f t="shared" si="20"/>
        <v>74902.557893968828</v>
      </c>
    </row>
    <row r="45" spans="1:56" s="20" customFormat="1" x14ac:dyDescent="0.2">
      <c r="A45" s="41"/>
      <c r="B45" s="86">
        <f>'3. Investeringen'!B31</f>
        <v>17</v>
      </c>
      <c r="C45" s="86" t="str">
        <f>'3. Investeringen'!F31</f>
        <v>TD</v>
      </c>
      <c r="D45" s="86" t="str">
        <f>'3. Investeringen'!G31</f>
        <v>Nieuwe investeringen TD</v>
      </c>
      <c r="E45" s="121">
        <f>'3. Investeringen'!K31</f>
        <v>2006</v>
      </c>
      <c r="G45" s="86">
        <f>'7. Nominale afschrijvingen'!R34</f>
        <v>310786.49919258733</v>
      </c>
      <c r="H45" s="86">
        <f>'7. Nominale afschrijvingen'!S34</f>
        <v>310786.49919258733</v>
      </c>
      <c r="I45" s="86">
        <f>'7. Nominale afschrijvingen'!T34</f>
        <v>310786.49919258733</v>
      </c>
      <c r="J45" s="86">
        <f>'7. Nominale afschrijvingen'!U34</f>
        <v>310786.49919258733</v>
      </c>
      <c r="K45" s="86">
        <f>'7. Nominale afschrijvingen'!V34</f>
        <v>310786.49919258733</v>
      </c>
      <c r="L45" s="86">
        <f>'7. Nominale afschrijvingen'!W34</f>
        <v>310786.49919258733</v>
      </c>
      <c r="M45" s="86">
        <f>'7. Nominale afschrijvingen'!X34</f>
        <v>310786.49919258733</v>
      </c>
      <c r="N45" s="86">
        <f>'7. Nominale afschrijvingen'!Y34</f>
        <v>310786.49919258733</v>
      </c>
      <c r="O45" s="86">
        <f>'7. Nominale afschrijvingen'!Z34</f>
        <v>310786.49919258733</v>
      </c>
      <c r="P45" s="86">
        <f>'7. Nominale afschrijvingen'!AA34</f>
        <v>310786.49919258733</v>
      </c>
      <c r="Q45" s="86">
        <f>'7. Nominale afschrijvingen'!AB34</f>
        <v>310786.49919258733</v>
      </c>
      <c r="R45" s="86">
        <f>'7. Nominale afschrijvingen'!AC34</f>
        <v>372943.79903110483</v>
      </c>
      <c r="S45" s="86">
        <f>'7. Nominale afschrijvingen'!AD34</f>
        <v>357773.20381628023</v>
      </c>
      <c r="T45" s="86">
        <f>'7. Nominale afschrijvingen'!AE34</f>
        <v>343219.71755934681</v>
      </c>
      <c r="U45" s="86">
        <f>'7. Nominale afschrijvingen'!AF34</f>
        <v>329258.23752303439</v>
      </c>
      <c r="V45" s="86">
        <f>'7. Nominale afschrijvingen'!AG34</f>
        <v>315864.68209836865</v>
      </c>
      <c r="W45" s="40"/>
      <c r="X45" s="118">
        <f>IF($C45="TD",INDEX('4. CPI-tabel'!$D$20:$Z$42,$E45-2003,X$28-2003),
IF(X$28&gt;=$E45,MAX(1,INDEX('4. CPI-tabel'!$D$20:$Z$42,MAX($E45,2010)-2003,X$28-2003)),0))</f>
        <v>1.0770497968557597</v>
      </c>
      <c r="Y45" s="118">
        <f>IF($C45="TD",INDEX('4. CPI-tabel'!$D$20:$Z$42,$E45-2003,Y$28-2003),
IF(Y$28&gt;=$E45,MAX(1,INDEX('4. CPI-tabel'!$D$20:$Z$42,MAX($E45,2010)-2003,Y$28-2003)),0))</f>
        <v>1.1050530915740095</v>
      </c>
      <c r="Z45" s="118">
        <f>IF($C45="TD",INDEX('4. CPI-tabel'!$D$20:$Z$42,$E45-2003,Z$28-2003),
IF(Z$28&gt;=$E45,MAX(1,INDEX('4. CPI-tabel'!$D$20:$Z$42,MAX($E45,2010)-2003,Z$28-2003)),0))</f>
        <v>1.1304693126802117</v>
      </c>
      <c r="AA45" s="118">
        <f>IF($C45="TD",INDEX('4. CPI-tabel'!$D$20:$Z$42,$E45-2003,AA$28-2003),
IF(AA$28&gt;=$E45,MAX(1,INDEX('4. CPI-tabel'!$D$20:$Z$42,MAX($E45,2010)-2003,AA$28-2003)),0))</f>
        <v>1.1621224534352577</v>
      </c>
      <c r="AB45" s="118">
        <f>IF($C45="TD",INDEX('4. CPI-tabel'!$D$20:$Z$42,$E45-2003,AB$28-2003),
IF(AB$28&gt;=$E45,MAX(1,INDEX('4. CPI-tabel'!$D$20:$Z$42,MAX($E45,2010)-2003,AB$28-2003)),0))</f>
        <v>1.1737436779696102</v>
      </c>
      <c r="AC45" s="118">
        <f>IF($C45="TD",INDEX('4. CPI-tabel'!$D$20:$Z$42,$E45-2003,AC$28-2003),
IF(AC$28&gt;=$E45,MAX(1,INDEX('4. CPI-tabel'!$D$20:$Z$42,MAX($E45,2010)-2003,AC$28-2003)),0))</f>
        <v>1.183133627393367</v>
      </c>
      <c r="AD45" s="118">
        <f>IF($C45="TD",INDEX('4. CPI-tabel'!$D$20:$Z$42,$E45-2003,AD$28-2003),
IF(AD$28&gt;=$E45,MAX(1,INDEX('4. CPI-tabel'!$D$20:$Z$42,MAX($E45,2010)-2003,AD$28-2003)),0))</f>
        <v>1.1854998946481539</v>
      </c>
      <c r="AE45" s="118">
        <f>IF($C45="TD",INDEX('4. CPI-tabel'!$D$20:$Z$42,$E45-2003,AE$28-2003),
IF(AE$28&gt;=$E45,MAX(1,INDEX('4. CPI-tabel'!$D$20:$Z$42,MAX($E45,2010)-2003,AE$28-2003)),0))</f>
        <v>1.2020968931732281</v>
      </c>
      <c r="AF45" s="118">
        <f>IF($C45="TD",INDEX('4. CPI-tabel'!$D$20:$Z$42,$E45-2003,AF$28-2003),
IF(AF$28&gt;=$E45,MAX(1,INDEX('4. CPI-tabel'!$D$20:$Z$42,MAX($E45,2010)-2003,AF$28-2003)),0))</f>
        <v>1.2273409279298657</v>
      </c>
      <c r="AG45" s="118">
        <f>IF($C45="TD",INDEX('4. CPI-tabel'!$D$20:$Z$42,$E45-2003,AG$28-2003),
IF(AG$28&gt;=$E45,MAX(1,INDEX('4. CPI-tabel'!$D$20:$Z$42,MAX($E45,2010)-2003,AG$28-2003)),0))</f>
        <v>1.2617064739119019</v>
      </c>
      <c r="AH45" s="118">
        <f>IF($C45="TD",INDEX('4. CPI-tabel'!$D$20:$Z$42,$E45-2003,AH$28-2003),
IF(AH$28&gt;=$E45,MAX(1,INDEX('4. CPI-tabel'!$D$20:$Z$42,MAX($E45,2010)-2003,AH$28-2003)),0))</f>
        <v>1.270538419229285</v>
      </c>
      <c r="AI45" s="118">
        <f>IF($C45="TD",INDEX('4. CPI-tabel'!$D$20:$Z$42,$E45-2003,AI$28-2003),
IF(AI$28&gt;=$E45,MAX(1,INDEX('4. CPI-tabel'!$D$20:$Z$42,MAX($E45,2010)-2003,AI$28-2003)),0))</f>
        <v>1.270538419229285</v>
      </c>
      <c r="AJ45" s="118">
        <f>IF($C45="TD",INDEX('4. CPI-tabel'!$D$20:$Z$42,$E45-2003,AJ$28-2003),
IF(AJ$28&gt;=$E45,MAX(1,INDEX('4. CPI-tabel'!$D$20:$Z$42,MAX($E45,2010)-2003,AJ$28-2003)),0))</f>
        <v>1.270538419229285</v>
      </c>
      <c r="AK45" s="118">
        <f>IF($C45="TD",INDEX('4. CPI-tabel'!$D$20:$Z$42,$E45-2003,AK$28-2003),
IF(AK$28&gt;=$E45,MAX(1,INDEX('4. CPI-tabel'!$D$20:$Z$42,MAX($E45,2010)-2003,AK$28-2003)),0))</f>
        <v>1.270538419229285</v>
      </c>
      <c r="AL45" s="118">
        <f>IF($C45="TD",INDEX('4. CPI-tabel'!$D$20:$Z$42,$E45-2003,AL$28-2003),
IF(AL$28&gt;=$E45,MAX(1,INDEX('4. CPI-tabel'!$D$20:$Z$42,MAX($E45,2010)-2003,AL$28-2003)),0))</f>
        <v>1.270538419229285</v>
      </c>
      <c r="AM45" s="118">
        <f>IF($C45="TD",INDEX('4. CPI-tabel'!$D$20:$Z$42,$E45-2003,AM$28-2003),
IF(AM$28&gt;=$E45,MAX(1,INDEX('4. CPI-tabel'!$D$20:$Z$42,MAX($E45,2010)-2003,AM$28-2003)),0))</f>
        <v>1.270538419229285</v>
      </c>
      <c r="AO45" s="87">
        <f t="shared" si="5"/>
        <v>334732.53582088894</v>
      </c>
      <c r="AP45" s="87">
        <f t="shared" si="6"/>
        <v>343435.58175223204</v>
      </c>
      <c r="AQ45" s="87">
        <f t="shared" si="7"/>
        <v>351334.60013253335</v>
      </c>
      <c r="AR45" s="87">
        <f t="shared" si="8"/>
        <v>361171.96893624432</v>
      </c>
      <c r="AS45" s="87">
        <f t="shared" si="9"/>
        <v>364783.68862560677</v>
      </c>
      <c r="AT45" s="87">
        <f t="shared" si="10"/>
        <v>367701.9581346116</v>
      </c>
      <c r="AU45" s="87">
        <f t="shared" si="11"/>
        <v>368437.36205088085</v>
      </c>
      <c r="AV45" s="87">
        <f t="shared" si="12"/>
        <v>373595.48511959321</v>
      </c>
      <c r="AW45" s="87">
        <f t="shared" si="13"/>
        <v>381440.9903071046</v>
      </c>
      <c r="AX45" s="87">
        <f t="shared" si="14"/>
        <v>392121.33803570352</v>
      </c>
      <c r="AY45" s="87">
        <f t="shared" si="15"/>
        <v>394866.18740195339</v>
      </c>
      <c r="AZ45" s="87">
        <f t="shared" si="16"/>
        <v>473839.42488234409</v>
      </c>
      <c r="BA45" s="87">
        <f t="shared" si="17"/>
        <v>454564.60081933351</v>
      </c>
      <c r="BB45" s="87">
        <f t="shared" si="18"/>
        <v>436073.8373961742</v>
      </c>
      <c r="BC45" s="87">
        <f t="shared" si="19"/>
        <v>418335.24062073656</v>
      </c>
      <c r="BD45" s="87">
        <f t="shared" si="20"/>
        <v>401318.21388362197</v>
      </c>
    </row>
    <row r="46" spans="1:56" s="20" customFormat="1" x14ac:dyDescent="0.2">
      <c r="A46" s="41"/>
      <c r="B46" s="86">
        <f>'3. Investeringen'!B32</f>
        <v>18</v>
      </c>
      <c r="C46" s="86" t="str">
        <f>'3. Investeringen'!F32</f>
        <v>TD</v>
      </c>
      <c r="D46" s="86" t="str">
        <f>'3. Investeringen'!G32</f>
        <v>Nieuwe investeringen TD</v>
      </c>
      <c r="E46" s="121">
        <f>'3. Investeringen'!K32</f>
        <v>2006</v>
      </c>
      <c r="G46" s="86">
        <f>'7. Nominale afschrijvingen'!R35</f>
        <v>105487.52559829941</v>
      </c>
      <c r="H46" s="86">
        <f>'7. Nominale afschrijvingen'!S35</f>
        <v>105487.52559829943</v>
      </c>
      <c r="I46" s="86">
        <f>'7. Nominale afschrijvingen'!T35</f>
        <v>105487.52559829943</v>
      </c>
      <c r="J46" s="86">
        <f>'7. Nominale afschrijvingen'!U35</f>
        <v>105487.52559829943</v>
      </c>
      <c r="K46" s="86">
        <f>'7. Nominale afschrijvingen'!V35</f>
        <v>105487.52559829943</v>
      </c>
      <c r="L46" s="86">
        <f>'7. Nominale afschrijvingen'!W35</f>
        <v>105487.52559829943</v>
      </c>
      <c r="M46" s="86">
        <f>'7. Nominale afschrijvingen'!X35</f>
        <v>105487.52559829943</v>
      </c>
      <c r="N46" s="86">
        <f>'7. Nominale afschrijvingen'!Y35</f>
        <v>105487.52559829943</v>
      </c>
      <c r="O46" s="86">
        <f>'7. Nominale afschrijvingen'!Z35</f>
        <v>105487.52559829943</v>
      </c>
      <c r="P46" s="86">
        <f>'7. Nominale afschrijvingen'!AA35</f>
        <v>105487.52559829943</v>
      </c>
      <c r="Q46" s="86">
        <f>'7. Nominale afschrijvingen'!AB35</f>
        <v>105487.52559829943</v>
      </c>
      <c r="R46" s="86">
        <f>'7. Nominale afschrijvingen'!AC35</f>
        <v>126585.03071795928</v>
      </c>
      <c r="S46" s="86">
        <f>'7. Nominale afschrijvingen'!AD35</f>
        <v>116109.02817578334</v>
      </c>
      <c r="T46" s="86">
        <f>'7. Nominale afschrijvingen'!AE35</f>
        <v>106500.0051543392</v>
      </c>
      <c r="U46" s="86">
        <f>'7. Nominale afschrijvingen'!AF35</f>
        <v>102641.30931541389</v>
      </c>
      <c r="V46" s="86">
        <f>'7. Nominale afschrijvingen'!AG35</f>
        <v>102641.30931541389</v>
      </c>
      <c r="W46" s="40"/>
      <c r="X46" s="118">
        <f>IF($C46="TD",INDEX('4. CPI-tabel'!$D$20:$Z$42,$E46-2003,X$28-2003),
IF(X$28&gt;=$E46,MAX(1,INDEX('4. CPI-tabel'!$D$20:$Z$42,MAX($E46,2010)-2003,X$28-2003)),0))</f>
        <v>1.0770497968557597</v>
      </c>
      <c r="Y46" s="118">
        <f>IF($C46="TD",INDEX('4. CPI-tabel'!$D$20:$Z$42,$E46-2003,Y$28-2003),
IF(Y$28&gt;=$E46,MAX(1,INDEX('4. CPI-tabel'!$D$20:$Z$42,MAX($E46,2010)-2003,Y$28-2003)),0))</f>
        <v>1.1050530915740095</v>
      </c>
      <c r="Z46" s="118">
        <f>IF($C46="TD",INDEX('4. CPI-tabel'!$D$20:$Z$42,$E46-2003,Z$28-2003),
IF(Z$28&gt;=$E46,MAX(1,INDEX('4. CPI-tabel'!$D$20:$Z$42,MAX($E46,2010)-2003,Z$28-2003)),0))</f>
        <v>1.1304693126802117</v>
      </c>
      <c r="AA46" s="118">
        <f>IF($C46="TD",INDEX('4. CPI-tabel'!$D$20:$Z$42,$E46-2003,AA$28-2003),
IF(AA$28&gt;=$E46,MAX(1,INDEX('4. CPI-tabel'!$D$20:$Z$42,MAX($E46,2010)-2003,AA$28-2003)),0))</f>
        <v>1.1621224534352577</v>
      </c>
      <c r="AB46" s="118">
        <f>IF($C46="TD",INDEX('4. CPI-tabel'!$D$20:$Z$42,$E46-2003,AB$28-2003),
IF(AB$28&gt;=$E46,MAX(1,INDEX('4. CPI-tabel'!$D$20:$Z$42,MAX($E46,2010)-2003,AB$28-2003)),0))</f>
        <v>1.1737436779696102</v>
      </c>
      <c r="AC46" s="118">
        <f>IF($C46="TD",INDEX('4. CPI-tabel'!$D$20:$Z$42,$E46-2003,AC$28-2003),
IF(AC$28&gt;=$E46,MAX(1,INDEX('4. CPI-tabel'!$D$20:$Z$42,MAX($E46,2010)-2003,AC$28-2003)),0))</f>
        <v>1.183133627393367</v>
      </c>
      <c r="AD46" s="118">
        <f>IF($C46="TD",INDEX('4. CPI-tabel'!$D$20:$Z$42,$E46-2003,AD$28-2003),
IF(AD$28&gt;=$E46,MAX(1,INDEX('4. CPI-tabel'!$D$20:$Z$42,MAX($E46,2010)-2003,AD$28-2003)),0))</f>
        <v>1.1854998946481539</v>
      </c>
      <c r="AE46" s="118">
        <f>IF($C46="TD",INDEX('4. CPI-tabel'!$D$20:$Z$42,$E46-2003,AE$28-2003),
IF(AE$28&gt;=$E46,MAX(1,INDEX('4. CPI-tabel'!$D$20:$Z$42,MAX($E46,2010)-2003,AE$28-2003)),0))</f>
        <v>1.2020968931732281</v>
      </c>
      <c r="AF46" s="118">
        <f>IF($C46="TD",INDEX('4. CPI-tabel'!$D$20:$Z$42,$E46-2003,AF$28-2003),
IF(AF$28&gt;=$E46,MAX(1,INDEX('4. CPI-tabel'!$D$20:$Z$42,MAX($E46,2010)-2003,AF$28-2003)),0))</f>
        <v>1.2273409279298657</v>
      </c>
      <c r="AG46" s="118">
        <f>IF($C46="TD",INDEX('4. CPI-tabel'!$D$20:$Z$42,$E46-2003,AG$28-2003),
IF(AG$28&gt;=$E46,MAX(1,INDEX('4. CPI-tabel'!$D$20:$Z$42,MAX($E46,2010)-2003,AG$28-2003)),0))</f>
        <v>1.2617064739119019</v>
      </c>
      <c r="AH46" s="118">
        <f>IF($C46="TD",INDEX('4. CPI-tabel'!$D$20:$Z$42,$E46-2003,AH$28-2003),
IF(AH$28&gt;=$E46,MAX(1,INDEX('4. CPI-tabel'!$D$20:$Z$42,MAX($E46,2010)-2003,AH$28-2003)),0))</f>
        <v>1.270538419229285</v>
      </c>
      <c r="AI46" s="118">
        <f>IF($C46="TD",INDEX('4. CPI-tabel'!$D$20:$Z$42,$E46-2003,AI$28-2003),
IF(AI$28&gt;=$E46,MAX(1,INDEX('4. CPI-tabel'!$D$20:$Z$42,MAX($E46,2010)-2003,AI$28-2003)),0))</f>
        <v>1.270538419229285</v>
      </c>
      <c r="AJ46" s="118">
        <f>IF($C46="TD",INDEX('4. CPI-tabel'!$D$20:$Z$42,$E46-2003,AJ$28-2003),
IF(AJ$28&gt;=$E46,MAX(1,INDEX('4. CPI-tabel'!$D$20:$Z$42,MAX($E46,2010)-2003,AJ$28-2003)),0))</f>
        <v>1.270538419229285</v>
      </c>
      <c r="AK46" s="118">
        <f>IF($C46="TD",INDEX('4. CPI-tabel'!$D$20:$Z$42,$E46-2003,AK$28-2003),
IF(AK$28&gt;=$E46,MAX(1,INDEX('4. CPI-tabel'!$D$20:$Z$42,MAX($E46,2010)-2003,AK$28-2003)),0))</f>
        <v>1.270538419229285</v>
      </c>
      <c r="AL46" s="118">
        <f>IF($C46="TD",INDEX('4. CPI-tabel'!$D$20:$Z$42,$E46-2003,AL$28-2003),
IF(AL$28&gt;=$E46,MAX(1,INDEX('4. CPI-tabel'!$D$20:$Z$42,MAX($E46,2010)-2003,AL$28-2003)),0))</f>
        <v>1.270538419229285</v>
      </c>
      <c r="AM46" s="118">
        <f>IF($C46="TD",INDEX('4. CPI-tabel'!$D$20:$Z$42,$E46-2003,AM$28-2003),
IF(AM$28&gt;=$E46,MAX(1,INDEX('4. CPI-tabel'!$D$20:$Z$42,MAX($E46,2010)-2003,AM$28-2003)),0))</f>
        <v>1.270538419229285</v>
      </c>
      <c r="AO46" s="87">
        <f t="shared" si="5"/>
        <v>113615.31801646514</v>
      </c>
      <c r="AP46" s="87">
        <f t="shared" si="6"/>
        <v>116569.31628489326</v>
      </c>
      <c r="AQ46" s="87">
        <f t="shared" si="7"/>
        <v>119250.41055944579</v>
      </c>
      <c r="AR46" s="87">
        <f t="shared" si="8"/>
        <v>122589.42205511028</v>
      </c>
      <c r="AS46" s="87">
        <f t="shared" si="9"/>
        <v>123815.31627566137</v>
      </c>
      <c r="AT46" s="87">
        <f t="shared" si="10"/>
        <v>124805.83880586666</v>
      </c>
      <c r="AU46" s="87">
        <f t="shared" si="11"/>
        <v>125055.4504834784</v>
      </c>
      <c r="AV46" s="87">
        <f t="shared" si="12"/>
        <v>126806.22679024711</v>
      </c>
      <c r="AW46" s="87">
        <f t="shared" si="13"/>
        <v>129469.15755284228</v>
      </c>
      <c r="AX46" s="87">
        <f t="shared" si="14"/>
        <v>133094.29396432187</v>
      </c>
      <c r="AY46" s="87">
        <f t="shared" si="15"/>
        <v>134025.95402207208</v>
      </c>
      <c r="AZ46" s="87">
        <f t="shared" si="16"/>
        <v>160831.14482648647</v>
      </c>
      <c r="BA46" s="87">
        <f t="shared" si="17"/>
        <v>147520.98111670828</v>
      </c>
      <c r="BB46" s="87">
        <f t="shared" si="18"/>
        <v>135312.34819670484</v>
      </c>
      <c r="BC46" s="87">
        <f t="shared" si="19"/>
        <v>130409.72688523005</v>
      </c>
      <c r="BD46" s="87">
        <f t="shared" si="20"/>
        <v>130409.72688523005</v>
      </c>
    </row>
    <row r="47" spans="1:56" s="20" customFormat="1" x14ac:dyDescent="0.2">
      <c r="A47" s="41"/>
      <c r="B47" s="86">
        <f>'3. Investeringen'!B33</f>
        <v>19</v>
      </c>
      <c r="C47" s="86" t="str">
        <f>'3. Investeringen'!F33</f>
        <v>TD</v>
      </c>
      <c r="D47" s="86" t="str">
        <f>'3. Investeringen'!G33</f>
        <v>Nieuwe investeringen TD</v>
      </c>
      <c r="E47" s="121">
        <f>'3. Investeringen'!K33</f>
        <v>2006</v>
      </c>
      <c r="G47" s="86">
        <f>'7. Nominale afschrijvingen'!R36</f>
        <v>177954.30997809189</v>
      </c>
      <c r="H47" s="86">
        <f>'7. Nominale afschrijvingen'!S36</f>
        <v>177954.30997809189</v>
      </c>
      <c r="I47" s="86">
        <f>'7. Nominale afschrijvingen'!T36</f>
        <v>177954.30997809189</v>
      </c>
      <c r="J47" s="86">
        <f>'7. Nominale afschrijvingen'!U36</f>
        <v>177954.30997809189</v>
      </c>
      <c r="K47" s="86">
        <f>'7. Nominale afschrijvingen'!V36</f>
        <v>177954.30997809189</v>
      </c>
      <c r="L47" s="86">
        <f>'7. Nominale afschrijvingen'!W36</f>
        <v>88977.154989045943</v>
      </c>
      <c r="M47" s="86">
        <f>'7. Nominale afschrijvingen'!X36</f>
        <v>0</v>
      </c>
      <c r="N47" s="86">
        <f>'7. Nominale afschrijvingen'!Y36</f>
        <v>0</v>
      </c>
      <c r="O47" s="86">
        <f>'7. Nominale afschrijvingen'!Z36</f>
        <v>0</v>
      </c>
      <c r="P47" s="86">
        <f>'7. Nominale afschrijvingen'!AA36</f>
        <v>0</v>
      </c>
      <c r="Q47" s="86">
        <f>'7. Nominale afschrijvingen'!AB36</f>
        <v>0</v>
      </c>
      <c r="R47" s="86">
        <f>'7. Nominale afschrijvingen'!AC36</f>
        <v>0</v>
      </c>
      <c r="S47" s="86">
        <f>'7. Nominale afschrijvingen'!AD36</f>
        <v>0</v>
      </c>
      <c r="T47" s="86">
        <f>'7. Nominale afschrijvingen'!AE36</f>
        <v>0</v>
      </c>
      <c r="U47" s="86">
        <f>'7. Nominale afschrijvingen'!AF36</f>
        <v>0</v>
      </c>
      <c r="V47" s="86">
        <f>'7. Nominale afschrijvingen'!AG36</f>
        <v>0</v>
      </c>
      <c r="W47" s="40"/>
      <c r="X47" s="118">
        <f>IF($C47="TD",INDEX('4. CPI-tabel'!$D$20:$Z$42,$E47-2003,X$28-2003),
IF(X$28&gt;=$E47,MAX(1,INDEX('4. CPI-tabel'!$D$20:$Z$42,MAX($E47,2010)-2003,X$28-2003)),0))</f>
        <v>1.0770497968557597</v>
      </c>
      <c r="Y47" s="118">
        <f>IF($C47="TD",INDEX('4. CPI-tabel'!$D$20:$Z$42,$E47-2003,Y$28-2003),
IF(Y$28&gt;=$E47,MAX(1,INDEX('4. CPI-tabel'!$D$20:$Z$42,MAX($E47,2010)-2003,Y$28-2003)),0))</f>
        <v>1.1050530915740095</v>
      </c>
      <c r="Z47" s="118">
        <f>IF($C47="TD",INDEX('4. CPI-tabel'!$D$20:$Z$42,$E47-2003,Z$28-2003),
IF(Z$28&gt;=$E47,MAX(1,INDEX('4. CPI-tabel'!$D$20:$Z$42,MAX($E47,2010)-2003,Z$28-2003)),0))</f>
        <v>1.1304693126802117</v>
      </c>
      <c r="AA47" s="118">
        <f>IF($C47="TD",INDEX('4. CPI-tabel'!$D$20:$Z$42,$E47-2003,AA$28-2003),
IF(AA$28&gt;=$E47,MAX(1,INDEX('4. CPI-tabel'!$D$20:$Z$42,MAX($E47,2010)-2003,AA$28-2003)),0))</f>
        <v>1.1621224534352577</v>
      </c>
      <c r="AB47" s="118">
        <f>IF($C47="TD",INDEX('4. CPI-tabel'!$D$20:$Z$42,$E47-2003,AB$28-2003),
IF(AB$28&gt;=$E47,MAX(1,INDEX('4. CPI-tabel'!$D$20:$Z$42,MAX($E47,2010)-2003,AB$28-2003)),0))</f>
        <v>1.1737436779696102</v>
      </c>
      <c r="AC47" s="118">
        <f>IF($C47="TD",INDEX('4. CPI-tabel'!$D$20:$Z$42,$E47-2003,AC$28-2003),
IF(AC$28&gt;=$E47,MAX(1,INDEX('4. CPI-tabel'!$D$20:$Z$42,MAX($E47,2010)-2003,AC$28-2003)),0))</f>
        <v>1.183133627393367</v>
      </c>
      <c r="AD47" s="118">
        <f>IF($C47="TD",INDEX('4. CPI-tabel'!$D$20:$Z$42,$E47-2003,AD$28-2003),
IF(AD$28&gt;=$E47,MAX(1,INDEX('4. CPI-tabel'!$D$20:$Z$42,MAX($E47,2010)-2003,AD$28-2003)),0))</f>
        <v>1.1854998946481539</v>
      </c>
      <c r="AE47" s="118">
        <f>IF($C47="TD",INDEX('4. CPI-tabel'!$D$20:$Z$42,$E47-2003,AE$28-2003),
IF(AE$28&gt;=$E47,MAX(1,INDEX('4. CPI-tabel'!$D$20:$Z$42,MAX($E47,2010)-2003,AE$28-2003)),0))</f>
        <v>1.2020968931732281</v>
      </c>
      <c r="AF47" s="118">
        <f>IF($C47="TD",INDEX('4. CPI-tabel'!$D$20:$Z$42,$E47-2003,AF$28-2003),
IF(AF$28&gt;=$E47,MAX(1,INDEX('4. CPI-tabel'!$D$20:$Z$42,MAX($E47,2010)-2003,AF$28-2003)),0))</f>
        <v>1.2273409279298657</v>
      </c>
      <c r="AG47" s="118">
        <f>IF($C47="TD",INDEX('4. CPI-tabel'!$D$20:$Z$42,$E47-2003,AG$28-2003),
IF(AG$28&gt;=$E47,MAX(1,INDEX('4. CPI-tabel'!$D$20:$Z$42,MAX($E47,2010)-2003,AG$28-2003)),0))</f>
        <v>1.2617064739119019</v>
      </c>
      <c r="AH47" s="118">
        <f>IF($C47="TD",INDEX('4. CPI-tabel'!$D$20:$Z$42,$E47-2003,AH$28-2003),
IF(AH$28&gt;=$E47,MAX(1,INDEX('4. CPI-tabel'!$D$20:$Z$42,MAX($E47,2010)-2003,AH$28-2003)),0))</f>
        <v>1.270538419229285</v>
      </c>
      <c r="AI47" s="118">
        <f>IF($C47="TD",INDEX('4. CPI-tabel'!$D$20:$Z$42,$E47-2003,AI$28-2003),
IF(AI$28&gt;=$E47,MAX(1,INDEX('4. CPI-tabel'!$D$20:$Z$42,MAX($E47,2010)-2003,AI$28-2003)),0))</f>
        <v>1.270538419229285</v>
      </c>
      <c r="AJ47" s="118">
        <f>IF($C47="TD",INDEX('4. CPI-tabel'!$D$20:$Z$42,$E47-2003,AJ$28-2003),
IF(AJ$28&gt;=$E47,MAX(1,INDEX('4. CPI-tabel'!$D$20:$Z$42,MAX($E47,2010)-2003,AJ$28-2003)),0))</f>
        <v>1.270538419229285</v>
      </c>
      <c r="AK47" s="118">
        <f>IF($C47="TD",INDEX('4. CPI-tabel'!$D$20:$Z$42,$E47-2003,AK$28-2003),
IF(AK$28&gt;=$E47,MAX(1,INDEX('4. CPI-tabel'!$D$20:$Z$42,MAX($E47,2010)-2003,AK$28-2003)),0))</f>
        <v>1.270538419229285</v>
      </c>
      <c r="AL47" s="118">
        <f>IF($C47="TD",INDEX('4. CPI-tabel'!$D$20:$Z$42,$E47-2003,AL$28-2003),
IF(AL$28&gt;=$E47,MAX(1,INDEX('4. CPI-tabel'!$D$20:$Z$42,MAX($E47,2010)-2003,AL$28-2003)),0))</f>
        <v>1.270538419229285</v>
      </c>
      <c r="AM47" s="118">
        <f>IF($C47="TD",INDEX('4. CPI-tabel'!$D$20:$Z$42,$E47-2003,AM$28-2003),
IF(AM$28&gt;=$E47,MAX(1,INDEX('4. CPI-tabel'!$D$20:$Z$42,MAX($E47,2010)-2003,AM$28-2003)),0))</f>
        <v>1.270538419229285</v>
      </c>
      <c r="AO47" s="87">
        <f t="shared" si="5"/>
        <v>191665.65341151078</v>
      </c>
      <c r="AP47" s="87">
        <f t="shared" si="6"/>
        <v>196648.96040021005</v>
      </c>
      <c r="AQ47" s="87">
        <f t="shared" si="7"/>
        <v>201171.88648941487</v>
      </c>
      <c r="AR47" s="87">
        <f t="shared" si="8"/>
        <v>206804.69931111849</v>
      </c>
      <c r="AS47" s="87">
        <f t="shared" si="9"/>
        <v>208872.74630422969</v>
      </c>
      <c r="AT47" s="87">
        <f t="shared" si="10"/>
        <v>105271.86413733175</v>
      </c>
      <c r="AU47" s="87">
        <f t="shared" si="11"/>
        <v>0</v>
      </c>
      <c r="AV47" s="87">
        <f t="shared" si="12"/>
        <v>0</v>
      </c>
      <c r="AW47" s="87">
        <f t="shared" si="13"/>
        <v>0</v>
      </c>
      <c r="AX47" s="87">
        <f t="shared" si="14"/>
        <v>0</v>
      </c>
      <c r="AY47" s="87">
        <f t="shared" si="15"/>
        <v>0</v>
      </c>
      <c r="AZ47" s="87">
        <f t="shared" si="16"/>
        <v>0</v>
      </c>
      <c r="BA47" s="87">
        <f t="shared" si="17"/>
        <v>0</v>
      </c>
      <c r="BB47" s="87">
        <f t="shared" si="18"/>
        <v>0</v>
      </c>
      <c r="BC47" s="87">
        <f t="shared" si="19"/>
        <v>0</v>
      </c>
      <c r="BD47" s="87">
        <f t="shared" si="20"/>
        <v>0</v>
      </c>
    </row>
    <row r="48" spans="1:56" s="20" customFormat="1" x14ac:dyDescent="0.2">
      <c r="A48" s="41"/>
      <c r="B48" s="86">
        <f>'3. Investeringen'!B34</f>
        <v>20</v>
      </c>
      <c r="C48" s="86" t="str">
        <f>'3. Investeringen'!F34</f>
        <v>TD</v>
      </c>
      <c r="D48" s="86" t="str">
        <f>'3. Investeringen'!G34</f>
        <v>Nieuwe investeringen TD</v>
      </c>
      <c r="E48" s="121">
        <f>'3. Investeringen'!K34</f>
        <v>2006</v>
      </c>
      <c r="G48" s="86">
        <f>'7. Nominale afschrijvingen'!R37</f>
        <v>310888.88888888899</v>
      </c>
      <c r="H48" s="86">
        <f>'7. Nominale afschrijvingen'!S37</f>
        <v>0</v>
      </c>
      <c r="I48" s="86">
        <f>'7. Nominale afschrijvingen'!T37</f>
        <v>0</v>
      </c>
      <c r="J48" s="86">
        <f>'7. Nominale afschrijvingen'!U37</f>
        <v>0</v>
      </c>
      <c r="K48" s="86">
        <f>'7. Nominale afschrijvingen'!V37</f>
        <v>0</v>
      </c>
      <c r="L48" s="86">
        <f>'7. Nominale afschrijvingen'!W37</f>
        <v>0</v>
      </c>
      <c r="M48" s="86">
        <f>'7. Nominale afschrijvingen'!X37</f>
        <v>0</v>
      </c>
      <c r="N48" s="86">
        <f>'7. Nominale afschrijvingen'!Y37</f>
        <v>0</v>
      </c>
      <c r="O48" s="86">
        <f>'7. Nominale afschrijvingen'!Z37</f>
        <v>0</v>
      </c>
      <c r="P48" s="86">
        <f>'7. Nominale afschrijvingen'!AA37</f>
        <v>0</v>
      </c>
      <c r="Q48" s="86">
        <f>'7. Nominale afschrijvingen'!AB37</f>
        <v>0</v>
      </c>
      <c r="R48" s="86">
        <f>'7. Nominale afschrijvingen'!AC37</f>
        <v>0</v>
      </c>
      <c r="S48" s="86">
        <f>'7. Nominale afschrijvingen'!AD37</f>
        <v>0</v>
      </c>
      <c r="T48" s="86">
        <f>'7. Nominale afschrijvingen'!AE37</f>
        <v>0</v>
      </c>
      <c r="U48" s="86">
        <f>'7. Nominale afschrijvingen'!AF37</f>
        <v>0</v>
      </c>
      <c r="V48" s="86">
        <f>'7. Nominale afschrijvingen'!AG37</f>
        <v>0</v>
      </c>
      <c r="W48" s="40"/>
      <c r="X48" s="118">
        <f>IF($C48="TD",INDEX('4. CPI-tabel'!$D$20:$Z$42,$E48-2003,X$28-2003),
IF(X$28&gt;=$E48,MAX(1,INDEX('4. CPI-tabel'!$D$20:$Z$42,MAX($E48,2010)-2003,X$28-2003)),0))</f>
        <v>1.0770497968557597</v>
      </c>
      <c r="Y48" s="118">
        <f>IF($C48="TD",INDEX('4. CPI-tabel'!$D$20:$Z$42,$E48-2003,Y$28-2003),
IF(Y$28&gt;=$E48,MAX(1,INDEX('4. CPI-tabel'!$D$20:$Z$42,MAX($E48,2010)-2003,Y$28-2003)),0))</f>
        <v>1.1050530915740095</v>
      </c>
      <c r="Z48" s="118">
        <f>IF($C48="TD",INDEX('4. CPI-tabel'!$D$20:$Z$42,$E48-2003,Z$28-2003),
IF(Z$28&gt;=$E48,MAX(1,INDEX('4. CPI-tabel'!$D$20:$Z$42,MAX($E48,2010)-2003,Z$28-2003)),0))</f>
        <v>1.1304693126802117</v>
      </c>
      <c r="AA48" s="118">
        <f>IF($C48="TD",INDEX('4. CPI-tabel'!$D$20:$Z$42,$E48-2003,AA$28-2003),
IF(AA$28&gt;=$E48,MAX(1,INDEX('4. CPI-tabel'!$D$20:$Z$42,MAX($E48,2010)-2003,AA$28-2003)),0))</f>
        <v>1.1621224534352577</v>
      </c>
      <c r="AB48" s="118">
        <f>IF($C48="TD",INDEX('4. CPI-tabel'!$D$20:$Z$42,$E48-2003,AB$28-2003),
IF(AB$28&gt;=$E48,MAX(1,INDEX('4. CPI-tabel'!$D$20:$Z$42,MAX($E48,2010)-2003,AB$28-2003)),0))</f>
        <v>1.1737436779696102</v>
      </c>
      <c r="AC48" s="118">
        <f>IF($C48="TD",INDEX('4. CPI-tabel'!$D$20:$Z$42,$E48-2003,AC$28-2003),
IF(AC$28&gt;=$E48,MAX(1,INDEX('4. CPI-tabel'!$D$20:$Z$42,MAX($E48,2010)-2003,AC$28-2003)),0))</f>
        <v>1.183133627393367</v>
      </c>
      <c r="AD48" s="118">
        <f>IF($C48="TD",INDEX('4. CPI-tabel'!$D$20:$Z$42,$E48-2003,AD$28-2003),
IF(AD$28&gt;=$E48,MAX(1,INDEX('4. CPI-tabel'!$D$20:$Z$42,MAX($E48,2010)-2003,AD$28-2003)),0))</f>
        <v>1.1854998946481539</v>
      </c>
      <c r="AE48" s="118">
        <f>IF($C48="TD",INDEX('4. CPI-tabel'!$D$20:$Z$42,$E48-2003,AE$28-2003),
IF(AE$28&gt;=$E48,MAX(1,INDEX('4. CPI-tabel'!$D$20:$Z$42,MAX($E48,2010)-2003,AE$28-2003)),0))</f>
        <v>1.2020968931732281</v>
      </c>
      <c r="AF48" s="118">
        <f>IF($C48="TD",INDEX('4. CPI-tabel'!$D$20:$Z$42,$E48-2003,AF$28-2003),
IF(AF$28&gt;=$E48,MAX(1,INDEX('4. CPI-tabel'!$D$20:$Z$42,MAX($E48,2010)-2003,AF$28-2003)),0))</f>
        <v>1.2273409279298657</v>
      </c>
      <c r="AG48" s="118">
        <f>IF($C48="TD",INDEX('4. CPI-tabel'!$D$20:$Z$42,$E48-2003,AG$28-2003),
IF(AG$28&gt;=$E48,MAX(1,INDEX('4. CPI-tabel'!$D$20:$Z$42,MAX($E48,2010)-2003,AG$28-2003)),0))</f>
        <v>1.2617064739119019</v>
      </c>
      <c r="AH48" s="118">
        <f>IF($C48="TD",INDEX('4. CPI-tabel'!$D$20:$Z$42,$E48-2003,AH$28-2003),
IF(AH$28&gt;=$E48,MAX(1,INDEX('4. CPI-tabel'!$D$20:$Z$42,MAX($E48,2010)-2003,AH$28-2003)),0))</f>
        <v>1.270538419229285</v>
      </c>
      <c r="AI48" s="118">
        <f>IF($C48="TD",INDEX('4. CPI-tabel'!$D$20:$Z$42,$E48-2003,AI$28-2003),
IF(AI$28&gt;=$E48,MAX(1,INDEX('4. CPI-tabel'!$D$20:$Z$42,MAX($E48,2010)-2003,AI$28-2003)),0))</f>
        <v>1.270538419229285</v>
      </c>
      <c r="AJ48" s="118">
        <f>IF($C48="TD",INDEX('4. CPI-tabel'!$D$20:$Z$42,$E48-2003,AJ$28-2003),
IF(AJ$28&gt;=$E48,MAX(1,INDEX('4. CPI-tabel'!$D$20:$Z$42,MAX($E48,2010)-2003,AJ$28-2003)),0))</f>
        <v>1.270538419229285</v>
      </c>
      <c r="AK48" s="118">
        <f>IF($C48="TD",INDEX('4. CPI-tabel'!$D$20:$Z$42,$E48-2003,AK$28-2003),
IF(AK$28&gt;=$E48,MAX(1,INDEX('4. CPI-tabel'!$D$20:$Z$42,MAX($E48,2010)-2003,AK$28-2003)),0))</f>
        <v>1.270538419229285</v>
      </c>
      <c r="AL48" s="118">
        <f>IF($C48="TD",INDEX('4. CPI-tabel'!$D$20:$Z$42,$E48-2003,AL$28-2003),
IF(AL$28&gt;=$E48,MAX(1,INDEX('4. CPI-tabel'!$D$20:$Z$42,MAX($E48,2010)-2003,AL$28-2003)),0))</f>
        <v>1.270538419229285</v>
      </c>
      <c r="AM48" s="118">
        <f>IF($C48="TD",INDEX('4. CPI-tabel'!$D$20:$Z$42,$E48-2003,AM$28-2003),
IF(AM$28&gt;=$E48,MAX(1,INDEX('4. CPI-tabel'!$D$20:$Z$42,MAX($E48,2010)-2003,AM$28-2003)),0))</f>
        <v>1.270538419229285</v>
      </c>
      <c r="AO48" s="87">
        <f t="shared" si="5"/>
        <v>334842.81462249073</v>
      </c>
      <c r="AP48" s="87">
        <f t="shared" si="6"/>
        <v>0</v>
      </c>
      <c r="AQ48" s="87">
        <f t="shared" si="7"/>
        <v>0</v>
      </c>
      <c r="AR48" s="87">
        <f t="shared" si="8"/>
        <v>0</v>
      </c>
      <c r="AS48" s="87">
        <f t="shared" si="9"/>
        <v>0</v>
      </c>
      <c r="AT48" s="87">
        <f t="shared" si="10"/>
        <v>0</v>
      </c>
      <c r="AU48" s="87">
        <f t="shared" si="11"/>
        <v>0</v>
      </c>
      <c r="AV48" s="87">
        <f t="shared" si="12"/>
        <v>0</v>
      </c>
      <c r="AW48" s="87">
        <f t="shared" si="13"/>
        <v>0</v>
      </c>
      <c r="AX48" s="87">
        <f t="shared" si="14"/>
        <v>0</v>
      </c>
      <c r="AY48" s="87">
        <f t="shared" si="15"/>
        <v>0</v>
      </c>
      <c r="AZ48" s="87">
        <f t="shared" si="16"/>
        <v>0</v>
      </c>
      <c r="BA48" s="87">
        <f t="shared" si="17"/>
        <v>0</v>
      </c>
      <c r="BB48" s="87">
        <f t="shared" si="18"/>
        <v>0</v>
      </c>
      <c r="BC48" s="87">
        <f t="shared" si="19"/>
        <v>0</v>
      </c>
      <c r="BD48" s="87">
        <f t="shared" si="20"/>
        <v>0</v>
      </c>
    </row>
    <row r="49" spans="1:56" s="20" customFormat="1" x14ac:dyDescent="0.2">
      <c r="A49" s="41"/>
      <c r="B49" s="86">
        <f>'3. Investeringen'!B35</f>
        <v>21</v>
      </c>
      <c r="C49" s="86" t="str">
        <f>'3. Investeringen'!F35</f>
        <v>TD</v>
      </c>
      <c r="D49" s="86" t="str">
        <f>'3. Investeringen'!G35</f>
        <v>Nieuwe investeringen TD</v>
      </c>
      <c r="E49" s="121">
        <f>'3. Investeringen'!K35</f>
        <v>2006</v>
      </c>
      <c r="G49" s="86">
        <f>'7. Nominale afschrijvingen'!R38</f>
        <v>0</v>
      </c>
      <c r="H49" s="86">
        <f>'7. Nominale afschrijvingen'!S38</f>
        <v>0</v>
      </c>
      <c r="I49" s="86">
        <f>'7. Nominale afschrijvingen'!T38</f>
        <v>0</v>
      </c>
      <c r="J49" s="86">
        <f>'7. Nominale afschrijvingen'!U38</f>
        <v>0</v>
      </c>
      <c r="K49" s="86">
        <f>'7. Nominale afschrijvingen'!V38</f>
        <v>0</v>
      </c>
      <c r="L49" s="86">
        <f>'7. Nominale afschrijvingen'!W38</f>
        <v>0</v>
      </c>
      <c r="M49" s="86">
        <f>'7. Nominale afschrijvingen'!X38</f>
        <v>0</v>
      </c>
      <c r="N49" s="86">
        <f>'7. Nominale afschrijvingen'!Y38</f>
        <v>0</v>
      </c>
      <c r="O49" s="86">
        <f>'7. Nominale afschrijvingen'!Z38</f>
        <v>0</v>
      </c>
      <c r="P49" s="86">
        <f>'7. Nominale afschrijvingen'!AA38</f>
        <v>0</v>
      </c>
      <c r="Q49" s="86">
        <f>'7. Nominale afschrijvingen'!AB38</f>
        <v>0</v>
      </c>
      <c r="R49" s="86">
        <f>'7. Nominale afschrijvingen'!AC38</f>
        <v>0</v>
      </c>
      <c r="S49" s="86">
        <f>'7. Nominale afschrijvingen'!AD38</f>
        <v>0</v>
      </c>
      <c r="T49" s="86">
        <f>'7. Nominale afschrijvingen'!AE38</f>
        <v>0</v>
      </c>
      <c r="U49" s="86">
        <f>'7. Nominale afschrijvingen'!AF38</f>
        <v>0</v>
      </c>
      <c r="V49" s="86">
        <f>'7. Nominale afschrijvingen'!AG38</f>
        <v>0</v>
      </c>
      <c r="W49" s="40"/>
      <c r="X49" s="118">
        <f>IF($C49="TD",INDEX('4. CPI-tabel'!$D$20:$Z$42,$E49-2003,X$28-2003),
IF(X$28&gt;=$E49,MAX(1,INDEX('4. CPI-tabel'!$D$20:$Z$42,MAX($E49,2010)-2003,X$28-2003)),0))</f>
        <v>1.0770497968557597</v>
      </c>
      <c r="Y49" s="118">
        <f>IF($C49="TD",INDEX('4. CPI-tabel'!$D$20:$Z$42,$E49-2003,Y$28-2003),
IF(Y$28&gt;=$E49,MAX(1,INDEX('4. CPI-tabel'!$D$20:$Z$42,MAX($E49,2010)-2003,Y$28-2003)),0))</f>
        <v>1.1050530915740095</v>
      </c>
      <c r="Z49" s="118">
        <f>IF($C49="TD",INDEX('4. CPI-tabel'!$D$20:$Z$42,$E49-2003,Z$28-2003),
IF(Z$28&gt;=$E49,MAX(1,INDEX('4. CPI-tabel'!$D$20:$Z$42,MAX($E49,2010)-2003,Z$28-2003)),0))</f>
        <v>1.1304693126802117</v>
      </c>
      <c r="AA49" s="118">
        <f>IF($C49="TD",INDEX('4. CPI-tabel'!$D$20:$Z$42,$E49-2003,AA$28-2003),
IF(AA$28&gt;=$E49,MAX(1,INDEX('4. CPI-tabel'!$D$20:$Z$42,MAX($E49,2010)-2003,AA$28-2003)),0))</f>
        <v>1.1621224534352577</v>
      </c>
      <c r="AB49" s="118">
        <f>IF($C49="TD",INDEX('4. CPI-tabel'!$D$20:$Z$42,$E49-2003,AB$28-2003),
IF(AB$28&gt;=$E49,MAX(1,INDEX('4. CPI-tabel'!$D$20:$Z$42,MAX($E49,2010)-2003,AB$28-2003)),0))</f>
        <v>1.1737436779696102</v>
      </c>
      <c r="AC49" s="118">
        <f>IF($C49="TD",INDEX('4. CPI-tabel'!$D$20:$Z$42,$E49-2003,AC$28-2003),
IF(AC$28&gt;=$E49,MAX(1,INDEX('4. CPI-tabel'!$D$20:$Z$42,MAX($E49,2010)-2003,AC$28-2003)),0))</f>
        <v>1.183133627393367</v>
      </c>
      <c r="AD49" s="118">
        <f>IF($C49="TD",INDEX('4. CPI-tabel'!$D$20:$Z$42,$E49-2003,AD$28-2003),
IF(AD$28&gt;=$E49,MAX(1,INDEX('4. CPI-tabel'!$D$20:$Z$42,MAX($E49,2010)-2003,AD$28-2003)),0))</f>
        <v>1.1854998946481539</v>
      </c>
      <c r="AE49" s="118">
        <f>IF($C49="TD",INDEX('4. CPI-tabel'!$D$20:$Z$42,$E49-2003,AE$28-2003),
IF(AE$28&gt;=$E49,MAX(1,INDEX('4. CPI-tabel'!$D$20:$Z$42,MAX($E49,2010)-2003,AE$28-2003)),0))</f>
        <v>1.2020968931732281</v>
      </c>
      <c r="AF49" s="118">
        <f>IF($C49="TD",INDEX('4. CPI-tabel'!$D$20:$Z$42,$E49-2003,AF$28-2003),
IF(AF$28&gt;=$E49,MAX(1,INDEX('4. CPI-tabel'!$D$20:$Z$42,MAX($E49,2010)-2003,AF$28-2003)),0))</f>
        <v>1.2273409279298657</v>
      </c>
      <c r="AG49" s="118">
        <f>IF($C49="TD",INDEX('4. CPI-tabel'!$D$20:$Z$42,$E49-2003,AG$28-2003),
IF(AG$28&gt;=$E49,MAX(1,INDEX('4. CPI-tabel'!$D$20:$Z$42,MAX($E49,2010)-2003,AG$28-2003)),0))</f>
        <v>1.2617064739119019</v>
      </c>
      <c r="AH49" s="118">
        <f>IF($C49="TD",INDEX('4. CPI-tabel'!$D$20:$Z$42,$E49-2003,AH$28-2003),
IF(AH$28&gt;=$E49,MAX(1,INDEX('4. CPI-tabel'!$D$20:$Z$42,MAX($E49,2010)-2003,AH$28-2003)),0))</f>
        <v>1.270538419229285</v>
      </c>
      <c r="AI49" s="118">
        <f>IF($C49="TD",INDEX('4. CPI-tabel'!$D$20:$Z$42,$E49-2003,AI$28-2003),
IF(AI$28&gt;=$E49,MAX(1,INDEX('4. CPI-tabel'!$D$20:$Z$42,MAX($E49,2010)-2003,AI$28-2003)),0))</f>
        <v>1.270538419229285</v>
      </c>
      <c r="AJ49" s="118">
        <f>IF($C49="TD",INDEX('4. CPI-tabel'!$D$20:$Z$42,$E49-2003,AJ$28-2003),
IF(AJ$28&gt;=$E49,MAX(1,INDEX('4. CPI-tabel'!$D$20:$Z$42,MAX($E49,2010)-2003,AJ$28-2003)),0))</f>
        <v>1.270538419229285</v>
      </c>
      <c r="AK49" s="118">
        <f>IF($C49="TD",INDEX('4. CPI-tabel'!$D$20:$Z$42,$E49-2003,AK$28-2003),
IF(AK$28&gt;=$E49,MAX(1,INDEX('4. CPI-tabel'!$D$20:$Z$42,MAX($E49,2010)-2003,AK$28-2003)),0))</f>
        <v>1.270538419229285</v>
      </c>
      <c r="AL49" s="118">
        <f>IF($C49="TD",INDEX('4. CPI-tabel'!$D$20:$Z$42,$E49-2003,AL$28-2003),
IF(AL$28&gt;=$E49,MAX(1,INDEX('4. CPI-tabel'!$D$20:$Z$42,MAX($E49,2010)-2003,AL$28-2003)),0))</f>
        <v>1.270538419229285</v>
      </c>
      <c r="AM49" s="118">
        <f>IF($C49="TD",INDEX('4. CPI-tabel'!$D$20:$Z$42,$E49-2003,AM$28-2003),
IF(AM$28&gt;=$E49,MAX(1,INDEX('4. CPI-tabel'!$D$20:$Z$42,MAX($E49,2010)-2003,AM$28-2003)),0))</f>
        <v>1.270538419229285</v>
      </c>
      <c r="AO49" s="87">
        <f t="shared" si="5"/>
        <v>0</v>
      </c>
      <c r="AP49" s="87">
        <f t="shared" si="6"/>
        <v>0</v>
      </c>
      <c r="AQ49" s="87">
        <f t="shared" si="7"/>
        <v>0</v>
      </c>
      <c r="AR49" s="87">
        <f t="shared" si="8"/>
        <v>0</v>
      </c>
      <c r="AS49" s="87">
        <f t="shared" si="9"/>
        <v>0</v>
      </c>
      <c r="AT49" s="87">
        <f t="shared" si="10"/>
        <v>0</v>
      </c>
      <c r="AU49" s="87">
        <f t="shared" si="11"/>
        <v>0</v>
      </c>
      <c r="AV49" s="87">
        <f t="shared" si="12"/>
        <v>0</v>
      </c>
      <c r="AW49" s="87">
        <f t="shared" si="13"/>
        <v>0</v>
      </c>
      <c r="AX49" s="87">
        <f t="shared" si="14"/>
        <v>0</v>
      </c>
      <c r="AY49" s="87">
        <f t="shared" si="15"/>
        <v>0</v>
      </c>
      <c r="AZ49" s="87">
        <f t="shared" si="16"/>
        <v>0</v>
      </c>
      <c r="BA49" s="87">
        <f t="shared" si="17"/>
        <v>0</v>
      </c>
      <c r="BB49" s="87">
        <f t="shared" si="18"/>
        <v>0</v>
      </c>
      <c r="BC49" s="87">
        <f t="shared" si="19"/>
        <v>0</v>
      </c>
      <c r="BD49" s="87">
        <f t="shared" si="20"/>
        <v>0</v>
      </c>
    </row>
    <row r="50" spans="1:56" s="20" customFormat="1" x14ac:dyDescent="0.2">
      <c r="A50" s="41"/>
      <c r="B50" s="86">
        <f>'3. Investeringen'!B36</f>
        <v>22</v>
      </c>
      <c r="C50" s="86" t="str">
        <f>'3. Investeringen'!F36</f>
        <v>TD</v>
      </c>
      <c r="D50" s="86" t="str">
        <f>'3. Investeringen'!G36</f>
        <v>Nieuwe investeringen TD</v>
      </c>
      <c r="E50" s="121">
        <f>'3. Investeringen'!K36</f>
        <v>2007</v>
      </c>
      <c r="G50" s="86">
        <f>'7. Nominale afschrijvingen'!R39</f>
        <v>90936.857774580945</v>
      </c>
      <c r="H50" s="86">
        <f>'7. Nominale afschrijvingen'!S39</f>
        <v>90936.857774580945</v>
      </c>
      <c r="I50" s="86">
        <f>'7. Nominale afschrijvingen'!T39</f>
        <v>90936.857774580945</v>
      </c>
      <c r="J50" s="86">
        <f>'7. Nominale afschrijvingen'!U39</f>
        <v>90936.857774580945</v>
      </c>
      <c r="K50" s="86">
        <f>'7. Nominale afschrijvingen'!V39</f>
        <v>90936.857774580945</v>
      </c>
      <c r="L50" s="86">
        <f>'7. Nominale afschrijvingen'!W39</f>
        <v>90936.857774580945</v>
      </c>
      <c r="M50" s="86">
        <f>'7. Nominale afschrijvingen'!X39</f>
        <v>90936.857774580945</v>
      </c>
      <c r="N50" s="86">
        <f>'7. Nominale afschrijvingen'!Y39</f>
        <v>90936.857774580945</v>
      </c>
      <c r="O50" s="86">
        <f>'7. Nominale afschrijvingen'!Z39</f>
        <v>90936.857774580945</v>
      </c>
      <c r="P50" s="86">
        <f>'7. Nominale afschrijvingen'!AA39</f>
        <v>90936.857774580945</v>
      </c>
      <c r="Q50" s="86">
        <f>'7. Nominale afschrijvingen'!AB39</f>
        <v>90936.857774580945</v>
      </c>
      <c r="R50" s="86">
        <f>'7. Nominale afschrijvingen'!AC39</f>
        <v>109124.22932949712</v>
      </c>
      <c r="S50" s="86">
        <f>'7. Nominale afschrijvingen'!AD39</f>
        <v>105890.91883084536</v>
      </c>
      <c r="T50" s="86">
        <f>'7. Nominale afschrijvingen'!AE39</f>
        <v>102753.41012474624</v>
      </c>
      <c r="U50" s="86">
        <f>'7. Nominale afschrijvingen'!AF39</f>
        <v>99708.864639568565</v>
      </c>
      <c r="V50" s="86">
        <f>'7. Nominale afschrijvingen'!AG39</f>
        <v>96754.527909507276</v>
      </c>
      <c r="W50" s="40"/>
      <c r="X50" s="118">
        <f>IF($C50="TD",INDEX('4. CPI-tabel'!$D$20:$Z$42,$E50-2003,X$28-2003),
IF(X$28&gt;=$E50,MAX(1,INDEX('4. CPI-tabel'!$D$20:$Z$42,MAX($E50,2010)-2003,X$28-2003)),0))</f>
        <v>1.0621792868399995</v>
      </c>
      <c r="Y50" s="118">
        <f>IF($C50="TD",INDEX('4. CPI-tabel'!$D$20:$Z$42,$E50-2003,Y$28-2003),
IF(Y$28&gt;=$E50,MAX(1,INDEX('4. CPI-tabel'!$D$20:$Z$42,MAX($E50,2010)-2003,Y$28-2003)),0))</f>
        <v>1.0897959482978394</v>
      </c>
      <c r="Z50" s="118">
        <f>IF($C50="TD",INDEX('4. CPI-tabel'!$D$20:$Z$42,$E50-2003,Z$28-2003),
IF(Z$28&gt;=$E50,MAX(1,INDEX('4. CPI-tabel'!$D$20:$Z$42,MAX($E50,2010)-2003,Z$28-2003)),0))</f>
        <v>1.1148612551086896</v>
      </c>
      <c r="AA50" s="118">
        <f>IF($C50="TD",INDEX('4. CPI-tabel'!$D$20:$Z$42,$E50-2003,AA$28-2003),
IF(AA$28&gt;=$E50,MAX(1,INDEX('4. CPI-tabel'!$D$20:$Z$42,MAX($E50,2010)-2003,AA$28-2003)),0))</f>
        <v>1.1460773702517328</v>
      </c>
      <c r="AB50" s="118">
        <f>IF($C50="TD",INDEX('4. CPI-tabel'!$D$20:$Z$42,$E50-2003,AB$28-2003),
IF(AB$28&gt;=$E50,MAX(1,INDEX('4. CPI-tabel'!$D$20:$Z$42,MAX($E50,2010)-2003,AB$28-2003)),0))</f>
        <v>1.1575381439542503</v>
      </c>
      <c r="AC50" s="118">
        <f>IF($C50="TD",INDEX('4. CPI-tabel'!$D$20:$Z$42,$E50-2003,AC$28-2003),
IF(AC$28&gt;=$E50,MAX(1,INDEX('4. CPI-tabel'!$D$20:$Z$42,MAX($E50,2010)-2003,AC$28-2003)),0))</f>
        <v>1.1667984491058843</v>
      </c>
      <c r="AD50" s="118">
        <f>IF($C50="TD",INDEX('4. CPI-tabel'!$D$20:$Z$42,$E50-2003,AD$28-2003),
IF(AD$28&gt;=$E50,MAX(1,INDEX('4. CPI-tabel'!$D$20:$Z$42,MAX($E50,2010)-2003,AD$28-2003)),0))</f>
        <v>1.1691320460040959</v>
      </c>
      <c r="AE50" s="118">
        <f>IF($C50="TD",INDEX('4. CPI-tabel'!$D$20:$Z$42,$E50-2003,AE$28-2003),
IF(AE$28&gt;=$E50,MAX(1,INDEX('4. CPI-tabel'!$D$20:$Z$42,MAX($E50,2010)-2003,AE$28-2003)),0))</f>
        <v>1.1854998946481532</v>
      </c>
      <c r="AF50" s="118">
        <f>IF($C50="TD",INDEX('4. CPI-tabel'!$D$20:$Z$42,$E50-2003,AF$28-2003),
IF(AF$28&gt;=$E50,MAX(1,INDEX('4. CPI-tabel'!$D$20:$Z$42,MAX($E50,2010)-2003,AF$28-2003)),0))</f>
        <v>1.2103953924357642</v>
      </c>
      <c r="AG50" s="118">
        <f>IF($C50="TD",INDEX('4. CPI-tabel'!$D$20:$Z$42,$E50-2003,AG$28-2003),
IF(AG$28&gt;=$E50,MAX(1,INDEX('4. CPI-tabel'!$D$20:$Z$42,MAX($E50,2010)-2003,AG$28-2003)),0))</f>
        <v>1.2442864634239656</v>
      </c>
      <c r="AH50" s="118">
        <f>IF($C50="TD",INDEX('4. CPI-tabel'!$D$20:$Z$42,$E50-2003,AH$28-2003),
IF(AH$28&gt;=$E50,MAX(1,INDEX('4. CPI-tabel'!$D$20:$Z$42,MAX($E50,2010)-2003,AH$28-2003)),0))</f>
        <v>1.2529964686679333</v>
      </c>
      <c r="AI50" s="118">
        <f>IF($C50="TD",INDEX('4. CPI-tabel'!$D$20:$Z$42,$E50-2003,AI$28-2003),
IF(AI$28&gt;=$E50,MAX(1,INDEX('4. CPI-tabel'!$D$20:$Z$42,MAX($E50,2010)-2003,AI$28-2003)),0))</f>
        <v>1.2529964686679333</v>
      </c>
      <c r="AJ50" s="118">
        <f>IF($C50="TD",INDEX('4. CPI-tabel'!$D$20:$Z$42,$E50-2003,AJ$28-2003),
IF(AJ$28&gt;=$E50,MAX(1,INDEX('4. CPI-tabel'!$D$20:$Z$42,MAX($E50,2010)-2003,AJ$28-2003)),0))</f>
        <v>1.2529964686679333</v>
      </c>
      <c r="AK50" s="118">
        <f>IF($C50="TD",INDEX('4. CPI-tabel'!$D$20:$Z$42,$E50-2003,AK$28-2003),
IF(AK$28&gt;=$E50,MAX(1,INDEX('4. CPI-tabel'!$D$20:$Z$42,MAX($E50,2010)-2003,AK$28-2003)),0))</f>
        <v>1.2529964686679333</v>
      </c>
      <c r="AL50" s="118">
        <f>IF($C50="TD",INDEX('4. CPI-tabel'!$D$20:$Z$42,$E50-2003,AL$28-2003),
IF(AL$28&gt;=$E50,MAX(1,INDEX('4. CPI-tabel'!$D$20:$Z$42,MAX($E50,2010)-2003,AL$28-2003)),0))</f>
        <v>1.2529964686679333</v>
      </c>
      <c r="AM50" s="118">
        <f>IF($C50="TD",INDEX('4. CPI-tabel'!$D$20:$Z$42,$E50-2003,AM$28-2003),
IF(AM$28&gt;=$E50,MAX(1,INDEX('4. CPI-tabel'!$D$20:$Z$42,MAX($E50,2010)-2003,AM$28-2003)),0))</f>
        <v>1.2529964686679333</v>
      </c>
      <c r="AO50" s="87">
        <f t="shared" si="5"/>
        <v>96591.24673847486</v>
      </c>
      <c r="AP50" s="87">
        <f t="shared" si="6"/>
        <v>99102.619153675187</v>
      </c>
      <c r="AQ50" s="87">
        <f t="shared" si="7"/>
        <v>101381.97939420972</v>
      </c>
      <c r="AR50" s="87">
        <f t="shared" si="8"/>
        <v>104220.67481724758</v>
      </c>
      <c r="AS50" s="87">
        <f t="shared" si="9"/>
        <v>105262.88156542006</v>
      </c>
      <c r="AT50" s="87">
        <f t="shared" si="10"/>
        <v>106104.98461794342</v>
      </c>
      <c r="AU50" s="87">
        <f t="shared" si="11"/>
        <v>106317.1945871793</v>
      </c>
      <c r="AV50" s="87">
        <f t="shared" si="12"/>
        <v>107805.6353113998</v>
      </c>
      <c r="AW50" s="87">
        <f t="shared" si="13"/>
        <v>110069.55365293918</v>
      </c>
      <c r="AX50" s="87">
        <f t="shared" si="14"/>
        <v>113151.50115522149</v>
      </c>
      <c r="AY50" s="87">
        <f t="shared" si="15"/>
        <v>113943.56166330802</v>
      </c>
      <c r="AZ50" s="87">
        <f t="shared" si="16"/>
        <v>136732.27399596962</v>
      </c>
      <c r="BA50" s="87">
        <f t="shared" si="17"/>
        <v>132680.94735905199</v>
      </c>
      <c r="BB50" s="87">
        <f t="shared" si="18"/>
        <v>128749.66002989491</v>
      </c>
      <c r="BC50" s="87">
        <f t="shared" si="19"/>
        <v>124934.85528826839</v>
      </c>
      <c r="BD50" s="87">
        <f t="shared" si="20"/>
        <v>121233.08179824562</v>
      </c>
    </row>
    <row r="51" spans="1:56" s="20" customFormat="1" x14ac:dyDescent="0.2">
      <c r="A51" s="41"/>
      <c r="B51" s="86">
        <f>'3. Investeringen'!B37</f>
        <v>23</v>
      </c>
      <c r="C51" s="86" t="str">
        <f>'3. Investeringen'!F37</f>
        <v>TD</v>
      </c>
      <c r="D51" s="86" t="str">
        <f>'3. Investeringen'!G37</f>
        <v>Nieuwe investeringen TD</v>
      </c>
      <c r="E51" s="121">
        <f>'3. Investeringen'!K37</f>
        <v>2007</v>
      </c>
      <c r="G51" s="86">
        <f>'7. Nominale afschrijvingen'!R40</f>
        <v>384676.85832060728</v>
      </c>
      <c r="H51" s="86">
        <f>'7. Nominale afschrijvingen'!S40</f>
        <v>384676.85832060728</v>
      </c>
      <c r="I51" s="86">
        <f>'7. Nominale afschrijvingen'!T40</f>
        <v>384676.85832060728</v>
      </c>
      <c r="J51" s="86">
        <f>'7. Nominale afschrijvingen'!U40</f>
        <v>384676.85832060728</v>
      </c>
      <c r="K51" s="86">
        <f>'7. Nominale afschrijvingen'!V40</f>
        <v>384676.85832060728</v>
      </c>
      <c r="L51" s="86">
        <f>'7. Nominale afschrijvingen'!W40</f>
        <v>384676.85832060728</v>
      </c>
      <c r="M51" s="86">
        <f>'7. Nominale afschrijvingen'!X40</f>
        <v>384676.85832060728</v>
      </c>
      <c r="N51" s="86">
        <f>'7. Nominale afschrijvingen'!Y40</f>
        <v>384676.85832060728</v>
      </c>
      <c r="O51" s="86">
        <f>'7. Nominale afschrijvingen'!Z40</f>
        <v>384676.85832060728</v>
      </c>
      <c r="P51" s="86">
        <f>'7. Nominale afschrijvingen'!AA40</f>
        <v>384676.85832060728</v>
      </c>
      <c r="Q51" s="86">
        <f>'7. Nominale afschrijvingen'!AB40</f>
        <v>384676.85832060728</v>
      </c>
      <c r="R51" s="86">
        <f>'7. Nominale afschrijvingen'!AC40</f>
        <v>461612.22998472868</v>
      </c>
      <c r="S51" s="86">
        <f>'7. Nominale afschrijvingen'!AD40</f>
        <v>443450.43732959183</v>
      </c>
      <c r="T51" s="86">
        <f>'7. Nominale afschrijvingen'!AE40</f>
        <v>426003.20700842753</v>
      </c>
      <c r="U51" s="86">
        <f>'7. Nominale afschrijvingen'!AF40</f>
        <v>409242.42509334191</v>
      </c>
      <c r="V51" s="86">
        <f>'7. Nominale afschrijvingen'!AG40</f>
        <v>393141.08377819404</v>
      </c>
      <c r="W51" s="40"/>
      <c r="X51" s="118">
        <f>IF($C51="TD",INDEX('4. CPI-tabel'!$D$20:$Z$42,$E51-2003,X$28-2003),
IF(X$28&gt;=$E51,MAX(1,INDEX('4. CPI-tabel'!$D$20:$Z$42,MAX($E51,2010)-2003,X$28-2003)),0))</f>
        <v>1.0621792868399995</v>
      </c>
      <c r="Y51" s="118">
        <f>IF($C51="TD",INDEX('4. CPI-tabel'!$D$20:$Z$42,$E51-2003,Y$28-2003),
IF(Y$28&gt;=$E51,MAX(1,INDEX('4. CPI-tabel'!$D$20:$Z$42,MAX($E51,2010)-2003,Y$28-2003)),0))</f>
        <v>1.0897959482978394</v>
      </c>
      <c r="Z51" s="118">
        <f>IF($C51="TD",INDEX('4. CPI-tabel'!$D$20:$Z$42,$E51-2003,Z$28-2003),
IF(Z$28&gt;=$E51,MAX(1,INDEX('4. CPI-tabel'!$D$20:$Z$42,MAX($E51,2010)-2003,Z$28-2003)),0))</f>
        <v>1.1148612551086896</v>
      </c>
      <c r="AA51" s="118">
        <f>IF($C51="TD",INDEX('4. CPI-tabel'!$D$20:$Z$42,$E51-2003,AA$28-2003),
IF(AA$28&gt;=$E51,MAX(1,INDEX('4. CPI-tabel'!$D$20:$Z$42,MAX($E51,2010)-2003,AA$28-2003)),0))</f>
        <v>1.1460773702517328</v>
      </c>
      <c r="AB51" s="118">
        <f>IF($C51="TD",INDEX('4. CPI-tabel'!$D$20:$Z$42,$E51-2003,AB$28-2003),
IF(AB$28&gt;=$E51,MAX(1,INDEX('4. CPI-tabel'!$D$20:$Z$42,MAX($E51,2010)-2003,AB$28-2003)),0))</f>
        <v>1.1575381439542503</v>
      </c>
      <c r="AC51" s="118">
        <f>IF($C51="TD",INDEX('4. CPI-tabel'!$D$20:$Z$42,$E51-2003,AC$28-2003),
IF(AC$28&gt;=$E51,MAX(1,INDEX('4. CPI-tabel'!$D$20:$Z$42,MAX($E51,2010)-2003,AC$28-2003)),0))</f>
        <v>1.1667984491058843</v>
      </c>
      <c r="AD51" s="118">
        <f>IF($C51="TD",INDEX('4. CPI-tabel'!$D$20:$Z$42,$E51-2003,AD$28-2003),
IF(AD$28&gt;=$E51,MAX(1,INDEX('4. CPI-tabel'!$D$20:$Z$42,MAX($E51,2010)-2003,AD$28-2003)),0))</f>
        <v>1.1691320460040959</v>
      </c>
      <c r="AE51" s="118">
        <f>IF($C51="TD",INDEX('4. CPI-tabel'!$D$20:$Z$42,$E51-2003,AE$28-2003),
IF(AE$28&gt;=$E51,MAX(1,INDEX('4. CPI-tabel'!$D$20:$Z$42,MAX($E51,2010)-2003,AE$28-2003)),0))</f>
        <v>1.1854998946481532</v>
      </c>
      <c r="AF51" s="118">
        <f>IF($C51="TD",INDEX('4. CPI-tabel'!$D$20:$Z$42,$E51-2003,AF$28-2003),
IF(AF$28&gt;=$E51,MAX(1,INDEX('4. CPI-tabel'!$D$20:$Z$42,MAX($E51,2010)-2003,AF$28-2003)),0))</f>
        <v>1.2103953924357642</v>
      </c>
      <c r="AG51" s="118">
        <f>IF($C51="TD",INDEX('4. CPI-tabel'!$D$20:$Z$42,$E51-2003,AG$28-2003),
IF(AG$28&gt;=$E51,MAX(1,INDEX('4. CPI-tabel'!$D$20:$Z$42,MAX($E51,2010)-2003,AG$28-2003)),0))</f>
        <v>1.2442864634239656</v>
      </c>
      <c r="AH51" s="118">
        <f>IF($C51="TD",INDEX('4. CPI-tabel'!$D$20:$Z$42,$E51-2003,AH$28-2003),
IF(AH$28&gt;=$E51,MAX(1,INDEX('4. CPI-tabel'!$D$20:$Z$42,MAX($E51,2010)-2003,AH$28-2003)),0))</f>
        <v>1.2529964686679333</v>
      </c>
      <c r="AI51" s="118">
        <f>IF($C51="TD",INDEX('4. CPI-tabel'!$D$20:$Z$42,$E51-2003,AI$28-2003),
IF(AI$28&gt;=$E51,MAX(1,INDEX('4. CPI-tabel'!$D$20:$Z$42,MAX($E51,2010)-2003,AI$28-2003)),0))</f>
        <v>1.2529964686679333</v>
      </c>
      <c r="AJ51" s="118">
        <f>IF($C51="TD",INDEX('4. CPI-tabel'!$D$20:$Z$42,$E51-2003,AJ$28-2003),
IF(AJ$28&gt;=$E51,MAX(1,INDEX('4. CPI-tabel'!$D$20:$Z$42,MAX($E51,2010)-2003,AJ$28-2003)),0))</f>
        <v>1.2529964686679333</v>
      </c>
      <c r="AK51" s="118">
        <f>IF($C51="TD",INDEX('4. CPI-tabel'!$D$20:$Z$42,$E51-2003,AK$28-2003),
IF(AK$28&gt;=$E51,MAX(1,INDEX('4. CPI-tabel'!$D$20:$Z$42,MAX($E51,2010)-2003,AK$28-2003)),0))</f>
        <v>1.2529964686679333</v>
      </c>
      <c r="AL51" s="118">
        <f>IF($C51="TD",INDEX('4. CPI-tabel'!$D$20:$Z$42,$E51-2003,AL$28-2003),
IF(AL$28&gt;=$E51,MAX(1,INDEX('4. CPI-tabel'!$D$20:$Z$42,MAX($E51,2010)-2003,AL$28-2003)),0))</f>
        <v>1.2529964686679333</v>
      </c>
      <c r="AM51" s="118">
        <f>IF($C51="TD",INDEX('4. CPI-tabel'!$D$20:$Z$42,$E51-2003,AM$28-2003),
IF(AM$28&gt;=$E51,MAX(1,INDEX('4. CPI-tabel'!$D$20:$Z$42,MAX($E51,2010)-2003,AM$28-2003)),0))</f>
        <v>1.2529964686679333</v>
      </c>
      <c r="AO51" s="87">
        <f t="shared" si="5"/>
        <v>408595.79103483417</v>
      </c>
      <c r="AP51" s="87">
        <f t="shared" si="6"/>
        <v>419219.28160173981</v>
      </c>
      <c r="AQ51" s="87">
        <f t="shared" si="7"/>
        <v>428861.32507857983</v>
      </c>
      <c r="AR51" s="87">
        <f t="shared" si="8"/>
        <v>440869.44218078</v>
      </c>
      <c r="AS51" s="87">
        <f t="shared" si="9"/>
        <v>445278.13660258782</v>
      </c>
      <c r="AT51" s="87">
        <f t="shared" si="10"/>
        <v>448840.36169540853</v>
      </c>
      <c r="AU51" s="87">
        <f t="shared" si="11"/>
        <v>449738.0424187993</v>
      </c>
      <c r="AV51" s="87">
        <f t="shared" si="12"/>
        <v>456034.37501266249</v>
      </c>
      <c r="AW51" s="87">
        <f t="shared" si="13"/>
        <v>465611.09688792832</v>
      </c>
      <c r="AX51" s="87">
        <f t="shared" si="14"/>
        <v>478648.20760079031</v>
      </c>
      <c r="AY51" s="87">
        <f t="shared" si="15"/>
        <v>481998.74505399581</v>
      </c>
      <c r="AZ51" s="87">
        <f t="shared" si="16"/>
        <v>578398.49406479497</v>
      </c>
      <c r="BA51" s="87">
        <f t="shared" si="17"/>
        <v>555641.8320032293</v>
      </c>
      <c r="BB51" s="87">
        <f t="shared" si="18"/>
        <v>533780.5140227743</v>
      </c>
      <c r="BC51" s="87">
        <f t="shared" si="19"/>
        <v>512779.31347105867</v>
      </c>
      <c r="BD51" s="87">
        <f t="shared" si="20"/>
        <v>492604.38966236124</v>
      </c>
    </row>
    <row r="52" spans="1:56" s="20" customFormat="1" x14ac:dyDescent="0.2">
      <c r="A52" s="41"/>
      <c r="B52" s="86">
        <f>'3. Investeringen'!B38</f>
        <v>24</v>
      </c>
      <c r="C52" s="86" t="str">
        <f>'3. Investeringen'!F38</f>
        <v>TD</v>
      </c>
      <c r="D52" s="86" t="str">
        <f>'3. Investeringen'!G38</f>
        <v>Nieuwe investeringen TD</v>
      </c>
      <c r="E52" s="121">
        <f>'3. Investeringen'!K38</f>
        <v>2007</v>
      </c>
      <c r="G52" s="86">
        <f>'7. Nominale afschrijvingen'!R41</f>
        <v>154718.92793333333</v>
      </c>
      <c r="H52" s="86">
        <f>'7. Nominale afschrijvingen'!S41</f>
        <v>154718.92793333333</v>
      </c>
      <c r="I52" s="86">
        <f>'7. Nominale afschrijvingen'!T41</f>
        <v>154718.92793333333</v>
      </c>
      <c r="J52" s="86">
        <f>'7. Nominale afschrijvingen'!U41</f>
        <v>154718.92793333333</v>
      </c>
      <c r="K52" s="86">
        <f>'7. Nominale afschrijvingen'!V41</f>
        <v>154718.92793333333</v>
      </c>
      <c r="L52" s="86">
        <f>'7. Nominale afschrijvingen'!W41</f>
        <v>154718.92793333333</v>
      </c>
      <c r="M52" s="86">
        <f>'7. Nominale afschrijvingen'!X41</f>
        <v>154718.92793333333</v>
      </c>
      <c r="N52" s="86">
        <f>'7. Nominale afschrijvingen'!Y41</f>
        <v>154718.92793333333</v>
      </c>
      <c r="O52" s="86">
        <f>'7. Nominale afschrijvingen'!Z41</f>
        <v>154718.92793333333</v>
      </c>
      <c r="P52" s="86">
        <f>'7. Nominale afschrijvingen'!AA41</f>
        <v>154718.92793333333</v>
      </c>
      <c r="Q52" s="86">
        <f>'7. Nominale afschrijvingen'!AB41</f>
        <v>154718.92793333333</v>
      </c>
      <c r="R52" s="86">
        <f>'7. Nominale afschrijvingen'!AC41</f>
        <v>185662.71351999996</v>
      </c>
      <c r="S52" s="86">
        <f>'7. Nominale afschrijvingen'!AD41</f>
        <v>171288.82602167741</v>
      </c>
      <c r="T52" s="86">
        <f>'7. Nominale afschrijvingen'!AE41</f>
        <v>158027.75561999914</v>
      </c>
      <c r="U52" s="86">
        <f>'7. Nominale afschrijvingen'!AF41</f>
        <v>150653.1270243992</v>
      </c>
      <c r="V52" s="86">
        <f>'7. Nominale afschrijvingen'!AG41</f>
        <v>150653.1270243992</v>
      </c>
      <c r="W52" s="40"/>
      <c r="X52" s="118">
        <f>IF($C52="TD",INDEX('4. CPI-tabel'!$D$20:$Z$42,$E52-2003,X$28-2003),
IF(X$28&gt;=$E52,MAX(1,INDEX('4. CPI-tabel'!$D$20:$Z$42,MAX($E52,2010)-2003,X$28-2003)),0))</f>
        <v>1.0621792868399995</v>
      </c>
      <c r="Y52" s="118">
        <f>IF($C52="TD",INDEX('4. CPI-tabel'!$D$20:$Z$42,$E52-2003,Y$28-2003),
IF(Y$28&gt;=$E52,MAX(1,INDEX('4. CPI-tabel'!$D$20:$Z$42,MAX($E52,2010)-2003,Y$28-2003)),0))</f>
        <v>1.0897959482978394</v>
      </c>
      <c r="Z52" s="118">
        <f>IF($C52="TD",INDEX('4. CPI-tabel'!$D$20:$Z$42,$E52-2003,Z$28-2003),
IF(Z$28&gt;=$E52,MAX(1,INDEX('4. CPI-tabel'!$D$20:$Z$42,MAX($E52,2010)-2003,Z$28-2003)),0))</f>
        <v>1.1148612551086896</v>
      </c>
      <c r="AA52" s="118">
        <f>IF($C52="TD",INDEX('4. CPI-tabel'!$D$20:$Z$42,$E52-2003,AA$28-2003),
IF(AA$28&gt;=$E52,MAX(1,INDEX('4. CPI-tabel'!$D$20:$Z$42,MAX($E52,2010)-2003,AA$28-2003)),0))</f>
        <v>1.1460773702517328</v>
      </c>
      <c r="AB52" s="118">
        <f>IF($C52="TD",INDEX('4. CPI-tabel'!$D$20:$Z$42,$E52-2003,AB$28-2003),
IF(AB$28&gt;=$E52,MAX(1,INDEX('4. CPI-tabel'!$D$20:$Z$42,MAX($E52,2010)-2003,AB$28-2003)),0))</f>
        <v>1.1575381439542503</v>
      </c>
      <c r="AC52" s="118">
        <f>IF($C52="TD",INDEX('4. CPI-tabel'!$D$20:$Z$42,$E52-2003,AC$28-2003),
IF(AC$28&gt;=$E52,MAX(1,INDEX('4. CPI-tabel'!$D$20:$Z$42,MAX($E52,2010)-2003,AC$28-2003)),0))</f>
        <v>1.1667984491058843</v>
      </c>
      <c r="AD52" s="118">
        <f>IF($C52="TD",INDEX('4. CPI-tabel'!$D$20:$Z$42,$E52-2003,AD$28-2003),
IF(AD$28&gt;=$E52,MAX(1,INDEX('4. CPI-tabel'!$D$20:$Z$42,MAX($E52,2010)-2003,AD$28-2003)),0))</f>
        <v>1.1691320460040959</v>
      </c>
      <c r="AE52" s="118">
        <f>IF($C52="TD",INDEX('4. CPI-tabel'!$D$20:$Z$42,$E52-2003,AE$28-2003),
IF(AE$28&gt;=$E52,MAX(1,INDEX('4. CPI-tabel'!$D$20:$Z$42,MAX($E52,2010)-2003,AE$28-2003)),0))</f>
        <v>1.1854998946481532</v>
      </c>
      <c r="AF52" s="118">
        <f>IF($C52="TD",INDEX('4. CPI-tabel'!$D$20:$Z$42,$E52-2003,AF$28-2003),
IF(AF$28&gt;=$E52,MAX(1,INDEX('4. CPI-tabel'!$D$20:$Z$42,MAX($E52,2010)-2003,AF$28-2003)),0))</f>
        <v>1.2103953924357642</v>
      </c>
      <c r="AG52" s="118">
        <f>IF($C52="TD",INDEX('4. CPI-tabel'!$D$20:$Z$42,$E52-2003,AG$28-2003),
IF(AG$28&gt;=$E52,MAX(1,INDEX('4. CPI-tabel'!$D$20:$Z$42,MAX($E52,2010)-2003,AG$28-2003)),0))</f>
        <v>1.2442864634239656</v>
      </c>
      <c r="AH52" s="118">
        <f>IF($C52="TD",INDEX('4. CPI-tabel'!$D$20:$Z$42,$E52-2003,AH$28-2003),
IF(AH$28&gt;=$E52,MAX(1,INDEX('4. CPI-tabel'!$D$20:$Z$42,MAX($E52,2010)-2003,AH$28-2003)),0))</f>
        <v>1.2529964686679333</v>
      </c>
      <c r="AI52" s="118">
        <f>IF($C52="TD",INDEX('4. CPI-tabel'!$D$20:$Z$42,$E52-2003,AI$28-2003),
IF(AI$28&gt;=$E52,MAX(1,INDEX('4. CPI-tabel'!$D$20:$Z$42,MAX($E52,2010)-2003,AI$28-2003)),0))</f>
        <v>1.2529964686679333</v>
      </c>
      <c r="AJ52" s="118">
        <f>IF($C52="TD",INDEX('4. CPI-tabel'!$D$20:$Z$42,$E52-2003,AJ$28-2003),
IF(AJ$28&gt;=$E52,MAX(1,INDEX('4. CPI-tabel'!$D$20:$Z$42,MAX($E52,2010)-2003,AJ$28-2003)),0))</f>
        <v>1.2529964686679333</v>
      </c>
      <c r="AK52" s="118">
        <f>IF($C52="TD",INDEX('4. CPI-tabel'!$D$20:$Z$42,$E52-2003,AK$28-2003),
IF(AK$28&gt;=$E52,MAX(1,INDEX('4. CPI-tabel'!$D$20:$Z$42,MAX($E52,2010)-2003,AK$28-2003)),0))</f>
        <v>1.2529964686679333</v>
      </c>
      <c r="AL52" s="118">
        <f>IF($C52="TD",INDEX('4. CPI-tabel'!$D$20:$Z$42,$E52-2003,AL$28-2003),
IF(AL$28&gt;=$E52,MAX(1,INDEX('4. CPI-tabel'!$D$20:$Z$42,MAX($E52,2010)-2003,AL$28-2003)),0))</f>
        <v>1.2529964686679333</v>
      </c>
      <c r="AM52" s="118">
        <f>IF($C52="TD",INDEX('4. CPI-tabel'!$D$20:$Z$42,$E52-2003,AM$28-2003),
IF(AM$28&gt;=$E52,MAX(1,INDEX('4. CPI-tabel'!$D$20:$Z$42,MAX($E52,2010)-2003,AM$28-2003)),0))</f>
        <v>1.2529964686679333</v>
      </c>
      <c r="AO52" s="87">
        <f t="shared" si="5"/>
        <v>164339.24053287727</v>
      </c>
      <c r="AP52" s="87">
        <f t="shared" si="6"/>
        <v>168612.06078673207</v>
      </c>
      <c r="AQ52" s="87">
        <f t="shared" si="7"/>
        <v>172490.13818482688</v>
      </c>
      <c r="AR52" s="87">
        <f t="shared" si="8"/>
        <v>177319.86205400203</v>
      </c>
      <c r="AS52" s="87">
        <f t="shared" si="9"/>
        <v>179093.06067454207</v>
      </c>
      <c r="AT52" s="87">
        <f t="shared" si="10"/>
        <v>180525.80515993841</v>
      </c>
      <c r="AU52" s="87">
        <f t="shared" si="11"/>
        <v>180886.85677025825</v>
      </c>
      <c r="AV52" s="87">
        <f t="shared" si="12"/>
        <v>183419.27276504185</v>
      </c>
      <c r="AW52" s="87">
        <f t="shared" si="13"/>
        <v>187271.0774931077</v>
      </c>
      <c r="AX52" s="87">
        <f t="shared" si="14"/>
        <v>192514.66766291473</v>
      </c>
      <c r="AY52" s="87">
        <f t="shared" si="15"/>
        <v>193862.27033655511</v>
      </c>
      <c r="AZ52" s="87">
        <f t="shared" si="16"/>
        <v>232634.72440386613</v>
      </c>
      <c r="BA52" s="87">
        <f t="shared" si="17"/>
        <v>214624.29412743781</v>
      </c>
      <c r="BB52" s="87">
        <f t="shared" si="18"/>
        <v>198008.21974337808</v>
      </c>
      <c r="BC52" s="87">
        <f t="shared" si="19"/>
        <v>188767.83615535381</v>
      </c>
      <c r="BD52" s="87">
        <f t="shared" si="20"/>
        <v>188767.83615535381</v>
      </c>
    </row>
    <row r="53" spans="1:56" s="20" customFormat="1" x14ac:dyDescent="0.2">
      <c r="A53" s="41"/>
      <c r="B53" s="86">
        <f>'3. Investeringen'!B39</f>
        <v>25</v>
      </c>
      <c r="C53" s="86" t="str">
        <f>'3. Investeringen'!F39</f>
        <v>TD</v>
      </c>
      <c r="D53" s="86" t="str">
        <f>'3. Investeringen'!G39</f>
        <v>Nieuwe investeringen TD</v>
      </c>
      <c r="E53" s="121">
        <f>'3. Investeringen'!K39</f>
        <v>2007</v>
      </c>
      <c r="G53" s="86">
        <f>'7. Nominale afschrijvingen'!R42</f>
        <v>200707.12710000001</v>
      </c>
      <c r="H53" s="86">
        <f>'7. Nominale afschrijvingen'!S42</f>
        <v>200707.12710000004</v>
      </c>
      <c r="I53" s="86">
        <f>'7. Nominale afschrijvingen'!T42</f>
        <v>200707.12710000004</v>
      </c>
      <c r="J53" s="86">
        <f>'7. Nominale afschrijvingen'!U42</f>
        <v>200707.12710000004</v>
      </c>
      <c r="K53" s="86">
        <f>'7. Nominale afschrijvingen'!V42</f>
        <v>200707.12710000004</v>
      </c>
      <c r="L53" s="86">
        <f>'7. Nominale afschrijvingen'!W42</f>
        <v>200707.12710000004</v>
      </c>
      <c r="M53" s="86">
        <f>'7. Nominale afschrijvingen'!X42</f>
        <v>100353.56355000002</v>
      </c>
      <c r="N53" s="86">
        <f>'7. Nominale afschrijvingen'!Y42</f>
        <v>0</v>
      </c>
      <c r="O53" s="86">
        <f>'7. Nominale afschrijvingen'!Z42</f>
        <v>0</v>
      </c>
      <c r="P53" s="86">
        <f>'7. Nominale afschrijvingen'!AA42</f>
        <v>0</v>
      </c>
      <c r="Q53" s="86">
        <f>'7. Nominale afschrijvingen'!AB42</f>
        <v>0</v>
      </c>
      <c r="R53" s="86">
        <f>'7. Nominale afschrijvingen'!AC42</f>
        <v>0</v>
      </c>
      <c r="S53" s="86">
        <f>'7. Nominale afschrijvingen'!AD42</f>
        <v>0</v>
      </c>
      <c r="T53" s="86">
        <f>'7. Nominale afschrijvingen'!AE42</f>
        <v>0</v>
      </c>
      <c r="U53" s="86">
        <f>'7. Nominale afschrijvingen'!AF42</f>
        <v>0</v>
      </c>
      <c r="V53" s="86">
        <f>'7. Nominale afschrijvingen'!AG42</f>
        <v>0</v>
      </c>
      <c r="W53" s="40"/>
      <c r="X53" s="118">
        <f>IF($C53="TD",INDEX('4. CPI-tabel'!$D$20:$Z$42,$E53-2003,X$28-2003),
IF(X$28&gt;=$E53,MAX(1,INDEX('4. CPI-tabel'!$D$20:$Z$42,MAX($E53,2010)-2003,X$28-2003)),0))</f>
        <v>1.0621792868399995</v>
      </c>
      <c r="Y53" s="118">
        <f>IF($C53="TD",INDEX('4. CPI-tabel'!$D$20:$Z$42,$E53-2003,Y$28-2003),
IF(Y$28&gt;=$E53,MAX(1,INDEX('4. CPI-tabel'!$D$20:$Z$42,MAX($E53,2010)-2003,Y$28-2003)),0))</f>
        <v>1.0897959482978394</v>
      </c>
      <c r="Z53" s="118">
        <f>IF($C53="TD",INDEX('4. CPI-tabel'!$D$20:$Z$42,$E53-2003,Z$28-2003),
IF(Z$28&gt;=$E53,MAX(1,INDEX('4. CPI-tabel'!$D$20:$Z$42,MAX($E53,2010)-2003,Z$28-2003)),0))</f>
        <v>1.1148612551086896</v>
      </c>
      <c r="AA53" s="118">
        <f>IF($C53="TD",INDEX('4. CPI-tabel'!$D$20:$Z$42,$E53-2003,AA$28-2003),
IF(AA$28&gt;=$E53,MAX(1,INDEX('4. CPI-tabel'!$D$20:$Z$42,MAX($E53,2010)-2003,AA$28-2003)),0))</f>
        <v>1.1460773702517328</v>
      </c>
      <c r="AB53" s="118">
        <f>IF($C53="TD",INDEX('4. CPI-tabel'!$D$20:$Z$42,$E53-2003,AB$28-2003),
IF(AB$28&gt;=$E53,MAX(1,INDEX('4. CPI-tabel'!$D$20:$Z$42,MAX($E53,2010)-2003,AB$28-2003)),0))</f>
        <v>1.1575381439542503</v>
      </c>
      <c r="AC53" s="118">
        <f>IF($C53="TD",INDEX('4. CPI-tabel'!$D$20:$Z$42,$E53-2003,AC$28-2003),
IF(AC$28&gt;=$E53,MAX(1,INDEX('4. CPI-tabel'!$D$20:$Z$42,MAX($E53,2010)-2003,AC$28-2003)),0))</f>
        <v>1.1667984491058843</v>
      </c>
      <c r="AD53" s="118">
        <f>IF($C53="TD",INDEX('4. CPI-tabel'!$D$20:$Z$42,$E53-2003,AD$28-2003),
IF(AD$28&gt;=$E53,MAX(1,INDEX('4. CPI-tabel'!$D$20:$Z$42,MAX($E53,2010)-2003,AD$28-2003)),0))</f>
        <v>1.1691320460040959</v>
      </c>
      <c r="AE53" s="118">
        <f>IF($C53="TD",INDEX('4. CPI-tabel'!$D$20:$Z$42,$E53-2003,AE$28-2003),
IF(AE$28&gt;=$E53,MAX(1,INDEX('4. CPI-tabel'!$D$20:$Z$42,MAX($E53,2010)-2003,AE$28-2003)),0))</f>
        <v>1.1854998946481532</v>
      </c>
      <c r="AF53" s="118">
        <f>IF($C53="TD",INDEX('4. CPI-tabel'!$D$20:$Z$42,$E53-2003,AF$28-2003),
IF(AF$28&gt;=$E53,MAX(1,INDEX('4. CPI-tabel'!$D$20:$Z$42,MAX($E53,2010)-2003,AF$28-2003)),0))</f>
        <v>1.2103953924357642</v>
      </c>
      <c r="AG53" s="118">
        <f>IF($C53="TD",INDEX('4. CPI-tabel'!$D$20:$Z$42,$E53-2003,AG$28-2003),
IF(AG$28&gt;=$E53,MAX(1,INDEX('4. CPI-tabel'!$D$20:$Z$42,MAX($E53,2010)-2003,AG$28-2003)),0))</f>
        <v>1.2442864634239656</v>
      </c>
      <c r="AH53" s="118">
        <f>IF($C53="TD",INDEX('4. CPI-tabel'!$D$20:$Z$42,$E53-2003,AH$28-2003),
IF(AH$28&gt;=$E53,MAX(1,INDEX('4. CPI-tabel'!$D$20:$Z$42,MAX($E53,2010)-2003,AH$28-2003)),0))</f>
        <v>1.2529964686679333</v>
      </c>
      <c r="AI53" s="118">
        <f>IF($C53="TD",INDEX('4. CPI-tabel'!$D$20:$Z$42,$E53-2003,AI$28-2003),
IF(AI$28&gt;=$E53,MAX(1,INDEX('4. CPI-tabel'!$D$20:$Z$42,MAX($E53,2010)-2003,AI$28-2003)),0))</f>
        <v>1.2529964686679333</v>
      </c>
      <c r="AJ53" s="118">
        <f>IF($C53="TD",INDEX('4. CPI-tabel'!$D$20:$Z$42,$E53-2003,AJ$28-2003),
IF(AJ$28&gt;=$E53,MAX(1,INDEX('4. CPI-tabel'!$D$20:$Z$42,MAX($E53,2010)-2003,AJ$28-2003)),0))</f>
        <v>1.2529964686679333</v>
      </c>
      <c r="AK53" s="118">
        <f>IF($C53="TD",INDEX('4. CPI-tabel'!$D$20:$Z$42,$E53-2003,AK$28-2003),
IF(AK$28&gt;=$E53,MAX(1,INDEX('4. CPI-tabel'!$D$20:$Z$42,MAX($E53,2010)-2003,AK$28-2003)),0))</f>
        <v>1.2529964686679333</v>
      </c>
      <c r="AL53" s="118">
        <f>IF($C53="TD",INDEX('4. CPI-tabel'!$D$20:$Z$42,$E53-2003,AL$28-2003),
IF(AL$28&gt;=$E53,MAX(1,INDEX('4. CPI-tabel'!$D$20:$Z$42,MAX($E53,2010)-2003,AL$28-2003)),0))</f>
        <v>1.2529964686679333</v>
      </c>
      <c r="AM53" s="118">
        <f>IF($C53="TD",INDEX('4. CPI-tabel'!$D$20:$Z$42,$E53-2003,AM$28-2003),
IF(AM$28&gt;=$E53,MAX(1,INDEX('4. CPI-tabel'!$D$20:$Z$42,MAX($E53,2010)-2003,AM$28-2003)),0))</f>
        <v>1.2529964686679333</v>
      </c>
      <c r="AO53" s="87">
        <f t="shared" si="5"/>
        <v>213186.95312678316</v>
      </c>
      <c r="AP53" s="87">
        <f t="shared" si="6"/>
        <v>218729.81390807952</v>
      </c>
      <c r="AQ53" s="87">
        <f t="shared" si="7"/>
        <v>223760.59962796533</v>
      </c>
      <c r="AR53" s="87">
        <f t="shared" si="8"/>
        <v>230025.89641754836</v>
      </c>
      <c r="AS53" s="87">
        <f t="shared" si="9"/>
        <v>232326.15538172386</v>
      </c>
      <c r="AT53" s="87">
        <f t="shared" si="10"/>
        <v>234184.76462477763</v>
      </c>
      <c r="AU53" s="87">
        <f t="shared" si="11"/>
        <v>117326.56707701359</v>
      </c>
      <c r="AV53" s="87">
        <f t="shared" si="12"/>
        <v>0</v>
      </c>
      <c r="AW53" s="87">
        <f t="shared" si="13"/>
        <v>0</v>
      </c>
      <c r="AX53" s="87">
        <f t="shared" si="14"/>
        <v>0</v>
      </c>
      <c r="AY53" s="87">
        <f t="shared" si="15"/>
        <v>0</v>
      </c>
      <c r="AZ53" s="87">
        <f t="shared" si="16"/>
        <v>0</v>
      </c>
      <c r="BA53" s="87">
        <f t="shared" si="17"/>
        <v>0</v>
      </c>
      <c r="BB53" s="87">
        <f t="shared" si="18"/>
        <v>0</v>
      </c>
      <c r="BC53" s="87">
        <f t="shared" si="19"/>
        <v>0</v>
      </c>
      <c r="BD53" s="87">
        <f t="shared" si="20"/>
        <v>0</v>
      </c>
    </row>
    <row r="54" spans="1:56" s="20" customFormat="1" x14ac:dyDescent="0.2">
      <c r="A54" s="41"/>
      <c r="B54" s="86">
        <f>'3. Investeringen'!B40</f>
        <v>26</v>
      </c>
      <c r="C54" s="86" t="str">
        <f>'3. Investeringen'!F40</f>
        <v>TD</v>
      </c>
      <c r="D54" s="86" t="str">
        <f>'3. Investeringen'!G40</f>
        <v>Nieuwe investeringen TD</v>
      </c>
      <c r="E54" s="121">
        <f>'3. Investeringen'!K40</f>
        <v>2007</v>
      </c>
      <c r="G54" s="86">
        <f>'7. Nominale afschrijvingen'!R43</f>
        <v>1064198.5279999999</v>
      </c>
      <c r="H54" s="86">
        <f>'7. Nominale afschrijvingen'!S43</f>
        <v>532099.26399999997</v>
      </c>
      <c r="I54" s="86">
        <f>'7. Nominale afschrijvingen'!T43</f>
        <v>0</v>
      </c>
      <c r="J54" s="86">
        <f>'7. Nominale afschrijvingen'!U43</f>
        <v>0</v>
      </c>
      <c r="K54" s="86">
        <f>'7. Nominale afschrijvingen'!V43</f>
        <v>0</v>
      </c>
      <c r="L54" s="86">
        <f>'7. Nominale afschrijvingen'!W43</f>
        <v>0</v>
      </c>
      <c r="M54" s="86">
        <f>'7. Nominale afschrijvingen'!X43</f>
        <v>0</v>
      </c>
      <c r="N54" s="86">
        <f>'7. Nominale afschrijvingen'!Y43</f>
        <v>0</v>
      </c>
      <c r="O54" s="86">
        <f>'7. Nominale afschrijvingen'!Z43</f>
        <v>0</v>
      </c>
      <c r="P54" s="86">
        <f>'7. Nominale afschrijvingen'!AA43</f>
        <v>0</v>
      </c>
      <c r="Q54" s="86">
        <f>'7. Nominale afschrijvingen'!AB43</f>
        <v>0</v>
      </c>
      <c r="R54" s="86">
        <f>'7. Nominale afschrijvingen'!AC43</f>
        <v>0</v>
      </c>
      <c r="S54" s="86">
        <f>'7. Nominale afschrijvingen'!AD43</f>
        <v>0</v>
      </c>
      <c r="T54" s="86">
        <f>'7. Nominale afschrijvingen'!AE43</f>
        <v>0</v>
      </c>
      <c r="U54" s="86">
        <f>'7. Nominale afschrijvingen'!AF43</f>
        <v>0</v>
      </c>
      <c r="V54" s="86">
        <f>'7. Nominale afschrijvingen'!AG43</f>
        <v>0</v>
      </c>
      <c r="W54" s="40"/>
      <c r="X54" s="118">
        <f>IF($C54="TD",INDEX('4. CPI-tabel'!$D$20:$Z$42,$E54-2003,X$28-2003),
IF(X$28&gt;=$E54,MAX(1,INDEX('4. CPI-tabel'!$D$20:$Z$42,MAX($E54,2010)-2003,X$28-2003)),0))</f>
        <v>1.0621792868399995</v>
      </c>
      <c r="Y54" s="118">
        <f>IF($C54="TD",INDEX('4. CPI-tabel'!$D$20:$Z$42,$E54-2003,Y$28-2003),
IF(Y$28&gt;=$E54,MAX(1,INDEX('4. CPI-tabel'!$D$20:$Z$42,MAX($E54,2010)-2003,Y$28-2003)),0))</f>
        <v>1.0897959482978394</v>
      </c>
      <c r="Z54" s="118">
        <f>IF($C54="TD",INDEX('4. CPI-tabel'!$D$20:$Z$42,$E54-2003,Z$28-2003),
IF(Z$28&gt;=$E54,MAX(1,INDEX('4. CPI-tabel'!$D$20:$Z$42,MAX($E54,2010)-2003,Z$28-2003)),0))</f>
        <v>1.1148612551086896</v>
      </c>
      <c r="AA54" s="118">
        <f>IF($C54="TD",INDEX('4. CPI-tabel'!$D$20:$Z$42,$E54-2003,AA$28-2003),
IF(AA$28&gt;=$E54,MAX(1,INDEX('4. CPI-tabel'!$D$20:$Z$42,MAX($E54,2010)-2003,AA$28-2003)),0))</f>
        <v>1.1460773702517328</v>
      </c>
      <c r="AB54" s="118">
        <f>IF($C54="TD",INDEX('4. CPI-tabel'!$D$20:$Z$42,$E54-2003,AB$28-2003),
IF(AB$28&gt;=$E54,MAX(1,INDEX('4. CPI-tabel'!$D$20:$Z$42,MAX($E54,2010)-2003,AB$28-2003)),0))</f>
        <v>1.1575381439542503</v>
      </c>
      <c r="AC54" s="118">
        <f>IF($C54="TD",INDEX('4. CPI-tabel'!$D$20:$Z$42,$E54-2003,AC$28-2003),
IF(AC$28&gt;=$E54,MAX(1,INDEX('4. CPI-tabel'!$D$20:$Z$42,MAX($E54,2010)-2003,AC$28-2003)),0))</f>
        <v>1.1667984491058843</v>
      </c>
      <c r="AD54" s="118">
        <f>IF($C54="TD",INDEX('4. CPI-tabel'!$D$20:$Z$42,$E54-2003,AD$28-2003),
IF(AD$28&gt;=$E54,MAX(1,INDEX('4. CPI-tabel'!$D$20:$Z$42,MAX($E54,2010)-2003,AD$28-2003)),0))</f>
        <v>1.1691320460040959</v>
      </c>
      <c r="AE54" s="118">
        <f>IF($C54="TD",INDEX('4. CPI-tabel'!$D$20:$Z$42,$E54-2003,AE$28-2003),
IF(AE$28&gt;=$E54,MAX(1,INDEX('4. CPI-tabel'!$D$20:$Z$42,MAX($E54,2010)-2003,AE$28-2003)),0))</f>
        <v>1.1854998946481532</v>
      </c>
      <c r="AF54" s="118">
        <f>IF($C54="TD",INDEX('4. CPI-tabel'!$D$20:$Z$42,$E54-2003,AF$28-2003),
IF(AF$28&gt;=$E54,MAX(1,INDEX('4. CPI-tabel'!$D$20:$Z$42,MAX($E54,2010)-2003,AF$28-2003)),0))</f>
        <v>1.2103953924357642</v>
      </c>
      <c r="AG54" s="118">
        <f>IF($C54="TD",INDEX('4. CPI-tabel'!$D$20:$Z$42,$E54-2003,AG$28-2003),
IF(AG$28&gt;=$E54,MAX(1,INDEX('4. CPI-tabel'!$D$20:$Z$42,MAX($E54,2010)-2003,AG$28-2003)),0))</f>
        <v>1.2442864634239656</v>
      </c>
      <c r="AH54" s="118">
        <f>IF($C54="TD",INDEX('4. CPI-tabel'!$D$20:$Z$42,$E54-2003,AH$28-2003),
IF(AH$28&gt;=$E54,MAX(1,INDEX('4. CPI-tabel'!$D$20:$Z$42,MAX($E54,2010)-2003,AH$28-2003)),0))</f>
        <v>1.2529964686679333</v>
      </c>
      <c r="AI54" s="118">
        <f>IF($C54="TD",INDEX('4. CPI-tabel'!$D$20:$Z$42,$E54-2003,AI$28-2003),
IF(AI$28&gt;=$E54,MAX(1,INDEX('4. CPI-tabel'!$D$20:$Z$42,MAX($E54,2010)-2003,AI$28-2003)),0))</f>
        <v>1.2529964686679333</v>
      </c>
      <c r="AJ54" s="118">
        <f>IF($C54="TD",INDEX('4. CPI-tabel'!$D$20:$Z$42,$E54-2003,AJ$28-2003),
IF(AJ$28&gt;=$E54,MAX(1,INDEX('4. CPI-tabel'!$D$20:$Z$42,MAX($E54,2010)-2003,AJ$28-2003)),0))</f>
        <v>1.2529964686679333</v>
      </c>
      <c r="AK54" s="118">
        <f>IF($C54="TD",INDEX('4. CPI-tabel'!$D$20:$Z$42,$E54-2003,AK$28-2003),
IF(AK$28&gt;=$E54,MAX(1,INDEX('4. CPI-tabel'!$D$20:$Z$42,MAX($E54,2010)-2003,AK$28-2003)),0))</f>
        <v>1.2529964686679333</v>
      </c>
      <c r="AL54" s="118">
        <f>IF($C54="TD",INDEX('4. CPI-tabel'!$D$20:$Z$42,$E54-2003,AL$28-2003),
IF(AL$28&gt;=$E54,MAX(1,INDEX('4. CPI-tabel'!$D$20:$Z$42,MAX($E54,2010)-2003,AL$28-2003)),0))</f>
        <v>1.2529964686679333</v>
      </c>
      <c r="AM54" s="118">
        <f>IF($C54="TD",INDEX('4. CPI-tabel'!$D$20:$Z$42,$E54-2003,AM$28-2003),
IF(AM$28&gt;=$E54,MAX(1,INDEX('4. CPI-tabel'!$D$20:$Z$42,MAX($E54,2010)-2003,AM$28-2003)),0))</f>
        <v>1.2529964686679333</v>
      </c>
      <c r="AO54" s="87">
        <f t="shared" si="5"/>
        <v>1130369.6335272172</v>
      </c>
      <c r="AP54" s="87">
        <f t="shared" si="6"/>
        <v>579879.62199946237</v>
      </c>
      <c r="AQ54" s="87">
        <f t="shared" si="7"/>
        <v>0</v>
      </c>
      <c r="AR54" s="87">
        <f t="shared" si="8"/>
        <v>0</v>
      </c>
      <c r="AS54" s="87">
        <f t="shared" si="9"/>
        <v>0</v>
      </c>
      <c r="AT54" s="87">
        <f t="shared" si="10"/>
        <v>0</v>
      </c>
      <c r="AU54" s="87">
        <f t="shared" si="11"/>
        <v>0</v>
      </c>
      <c r="AV54" s="87">
        <f t="shared" si="12"/>
        <v>0</v>
      </c>
      <c r="AW54" s="87">
        <f t="shared" si="13"/>
        <v>0</v>
      </c>
      <c r="AX54" s="87">
        <f t="shared" si="14"/>
        <v>0</v>
      </c>
      <c r="AY54" s="87">
        <f t="shared" si="15"/>
        <v>0</v>
      </c>
      <c r="AZ54" s="87">
        <f t="shared" si="16"/>
        <v>0</v>
      </c>
      <c r="BA54" s="87">
        <f t="shared" si="17"/>
        <v>0</v>
      </c>
      <c r="BB54" s="87">
        <f t="shared" si="18"/>
        <v>0</v>
      </c>
      <c r="BC54" s="87">
        <f t="shared" si="19"/>
        <v>0</v>
      </c>
      <c r="BD54" s="87">
        <f t="shared" si="20"/>
        <v>0</v>
      </c>
    </row>
    <row r="55" spans="1:56" s="20" customFormat="1" x14ac:dyDescent="0.2">
      <c r="A55" s="41"/>
      <c r="B55" s="86">
        <f>'3. Investeringen'!B41</f>
        <v>27</v>
      </c>
      <c r="C55" s="86" t="str">
        <f>'3. Investeringen'!F41</f>
        <v>TD</v>
      </c>
      <c r="D55" s="86" t="str">
        <f>'3. Investeringen'!G41</f>
        <v>Nieuwe investeringen TD</v>
      </c>
      <c r="E55" s="121">
        <f>'3. Investeringen'!K41</f>
        <v>2007</v>
      </c>
      <c r="G55" s="86">
        <f>'7. Nominale afschrijvingen'!R44</f>
        <v>0</v>
      </c>
      <c r="H55" s="86">
        <f>'7. Nominale afschrijvingen'!S44</f>
        <v>0</v>
      </c>
      <c r="I55" s="86">
        <f>'7. Nominale afschrijvingen'!T44</f>
        <v>0</v>
      </c>
      <c r="J55" s="86">
        <f>'7. Nominale afschrijvingen'!U44</f>
        <v>0</v>
      </c>
      <c r="K55" s="86">
        <f>'7. Nominale afschrijvingen'!V44</f>
        <v>0</v>
      </c>
      <c r="L55" s="86">
        <f>'7. Nominale afschrijvingen'!W44</f>
        <v>0</v>
      </c>
      <c r="M55" s="86">
        <f>'7. Nominale afschrijvingen'!X44</f>
        <v>0</v>
      </c>
      <c r="N55" s="86">
        <f>'7. Nominale afschrijvingen'!Y44</f>
        <v>0</v>
      </c>
      <c r="O55" s="86">
        <f>'7. Nominale afschrijvingen'!Z44</f>
        <v>0</v>
      </c>
      <c r="P55" s="86">
        <f>'7. Nominale afschrijvingen'!AA44</f>
        <v>0</v>
      </c>
      <c r="Q55" s="86">
        <f>'7. Nominale afschrijvingen'!AB44</f>
        <v>0</v>
      </c>
      <c r="R55" s="86">
        <f>'7. Nominale afschrijvingen'!AC44</f>
        <v>0</v>
      </c>
      <c r="S55" s="86">
        <f>'7. Nominale afschrijvingen'!AD44</f>
        <v>0</v>
      </c>
      <c r="T55" s="86">
        <f>'7. Nominale afschrijvingen'!AE44</f>
        <v>0</v>
      </c>
      <c r="U55" s="86">
        <f>'7. Nominale afschrijvingen'!AF44</f>
        <v>0</v>
      </c>
      <c r="V55" s="86">
        <f>'7. Nominale afschrijvingen'!AG44</f>
        <v>0</v>
      </c>
      <c r="W55" s="40"/>
      <c r="X55" s="118">
        <f>IF($C55="TD",INDEX('4. CPI-tabel'!$D$20:$Z$42,$E55-2003,X$28-2003),
IF(X$28&gt;=$E55,MAX(1,INDEX('4. CPI-tabel'!$D$20:$Z$42,MAX($E55,2010)-2003,X$28-2003)),0))</f>
        <v>1.0621792868399995</v>
      </c>
      <c r="Y55" s="118">
        <f>IF($C55="TD",INDEX('4. CPI-tabel'!$D$20:$Z$42,$E55-2003,Y$28-2003),
IF(Y$28&gt;=$E55,MAX(1,INDEX('4. CPI-tabel'!$D$20:$Z$42,MAX($E55,2010)-2003,Y$28-2003)),0))</f>
        <v>1.0897959482978394</v>
      </c>
      <c r="Z55" s="118">
        <f>IF($C55="TD",INDEX('4. CPI-tabel'!$D$20:$Z$42,$E55-2003,Z$28-2003),
IF(Z$28&gt;=$E55,MAX(1,INDEX('4. CPI-tabel'!$D$20:$Z$42,MAX($E55,2010)-2003,Z$28-2003)),0))</f>
        <v>1.1148612551086896</v>
      </c>
      <c r="AA55" s="118">
        <f>IF($C55="TD",INDEX('4. CPI-tabel'!$D$20:$Z$42,$E55-2003,AA$28-2003),
IF(AA$28&gt;=$E55,MAX(1,INDEX('4. CPI-tabel'!$D$20:$Z$42,MAX($E55,2010)-2003,AA$28-2003)),0))</f>
        <v>1.1460773702517328</v>
      </c>
      <c r="AB55" s="118">
        <f>IF($C55="TD",INDEX('4. CPI-tabel'!$D$20:$Z$42,$E55-2003,AB$28-2003),
IF(AB$28&gt;=$E55,MAX(1,INDEX('4. CPI-tabel'!$D$20:$Z$42,MAX($E55,2010)-2003,AB$28-2003)),0))</f>
        <v>1.1575381439542503</v>
      </c>
      <c r="AC55" s="118">
        <f>IF($C55="TD",INDEX('4. CPI-tabel'!$D$20:$Z$42,$E55-2003,AC$28-2003),
IF(AC$28&gt;=$E55,MAX(1,INDEX('4. CPI-tabel'!$D$20:$Z$42,MAX($E55,2010)-2003,AC$28-2003)),0))</f>
        <v>1.1667984491058843</v>
      </c>
      <c r="AD55" s="118">
        <f>IF($C55="TD",INDEX('4. CPI-tabel'!$D$20:$Z$42,$E55-2003,AD$28-2003),
IF(AD$28&gt;=$E55,MAX(1,INDEX('4. CPI-tabel'!$D$20:$Z$42,MAX($E55,2010)-2003,AD$28-2003)),0))</f>
        <v>1.1691320460040959</v>
      </c>
      <c r="AE55" s="118">
        <f>IF($C55="TD",INDEX('4. CPI-tabel'!$D$20:$Z$42,$E55-2003,AE$28-2003),
IF(AE$28&gt;=$E55,MAX(1,INDEX('4. CPI-tabel'!$D$20:$Z$42,MAX($E55,2010)-2003,AE$28-2003)),0))</f>
        <v>1.1854998946481532</v>
      </c>
      <c r="AF55" s="118">
        <f>IF($C55="TD",INDEX('4. CPI-tabel'!$D$20:$Z$42,$E55-2003,AF$28-2003),
IF(AF$28&gt;=$E55,MAX(1,INDEX('4. CPI-tabel'!$D$20:$Z$42,MAX($E55,2010)-2003,AF$28-2003)),0))</f>
        <v>1.2103953924357642</v>
      </c>
      <c r="AG55" s="118">
        <f>IF($C55="TD",INDEX('4. CPI-tabel'!$D$20:$Z$42,$E55-2003,AG$28-2003),
IF(AG$28&gt;=$E55,MAX(1,INDEX('4. CPI-tabel'!$D$20:$Z$42,MAX($E55,2010)-2003,AG$28-2003)),0))</f>
        <v>1.2442864634239656</v>
      </c>
      <c r="AH55" s="118">
        <f>IF($C55="TD",INDEX('4. CPI-tabel'!$D$20:$Z$42,$E55-2003,AH$28-2003),
IF(AH$28&gt;=$E55,MAX(1,INDEX('4. CPI-tabel'!$D$20:$Z$42,MAX($E55,2010)-2003,AH$28-2003)),0))</f>
        <v>1.2529964686679333</v>
      </c>
      <c r="AI55" s="118">
        <f>IF($C55="TD",INDEX('4. CPI-tabel'!$D$20:$Z$42,$E55-2003,AI$28-2003),
IF(AI$28&gt;=$E55,MAX(1,INDEX('4. CPI-tabel'!$D$20:$Z$42,MAX($E55,2010)-2003,AI$28-2003)),0))</f>
        <v>1.2529964686679333</v>
      </c>
      <c r="AJ55" s="118">
        <f>IF($C55="TD",INDEX('4. CPI-tabel'!$D$20:$Z$42,$E55-2003,AJ$28-2003),
IF(AJ$28&gt;=$E55,MAX(1,INDEX('4. CPI-tabel'!$D$20:$Z$42,MAX($E55,2010)-2003,AJ$28-2003)),0))</f>
        <v>1.2529964686679333</v>
      </c>
      <c r="AK55" s="118">
        <f>IF($C55="TD",INDEX('4. CPI-tabel'!$D$20:$Z$42,$E55-2003,AK$28-2003),
IF(AK$28&gt;=$E55,MAX(1,INDEX('4. CPI-tabel'!$D$20:$Z$42,MAX($E55,2010)-2003,AK$28-2003)),0))</f>
        <v>1.2529964686679333</v>
      </c>
      <c r="AL55" s="118">
        <f>IF($C55="TD",INDEX('4. CPI-tabel'!$D$20:$Z$42,$E55-2003,AL$28-2003),
IF(AL$28&gt;=$E55,MAX(1,INDEX('4. CPI-tabel'!$D$20:$Z$42,MAX($E55,2010)-2003,AL$28-2003)),0))</f>
        <v>1.2529964686679333</v>
      </c>
      <c r="AM55" s="118">
        <f>IF($C55="TD",INDEX('4. CPI-tabel'!$D$20:$Z$42,$E55-2003,AM$28-2003),
IF(AM$28&gt;=$E55,MAX(1,INDEX('4. CPI-tabel'!$D$20:$Z$42,MAX($E55,2010)-2003,AM$28-2003)),0))</f>
        <v>1.2529964686679333</v>
      </c>
      <c r="AO55" s="87">
        <f t="shared" si="5"/>
        <v>0</v>
      </c>
      <c r="AP55" s="87">
        <f t="shared" si="6"/>
        <v>0</v>
      </c>
      <c r="AQ55" s="87">
        <f t="shared" si="7"/>
        <v>0</v>
      </c>
      <c r="AR55" s="87">
        <f t="shared" si="8"/>
        <v>0</v>
      </c>
      <c r="AS55" s="87">
        <f t="shared" si="9"/>
        <v>0</v>
      </c>
      <c r="AT55" s="87">
        <f t="shared" si="10"/>
        <v>0</v>
      </c>
      <c r="AU55" s="87">
        <f t="shared" si="11"/>
        <v>0</v>
      </c>
      <c r="AV55" s="87">
        <f t="shared" si="12"/>
        <v>0</v>
      </c>
      <c r="AW55" s="87">
        <f t="shared" si="13"/>
        <v>0</v>
      </c>
      <c r="AX55" s="87">
        <f t="shared" si="14"/>
        <v>0</v>
      </c>
      <c r="AY55" s="87">
        <f t="shared" si="15"/>
        <v>0</v>
      </c>
      <c r="AZ55" s="87">
        <f t="shared" si="16"/>
        <v>0</v>
      </c>
      <c r="BA55" s="87">
        <f t="shared" si="17"/>
        <v>0</v>
      </c>
      <c r="BB55" s="87">
        <f t="shared" si="18"/>
        <v>0</v>
      </c>
      <c r="BC55" s="87">
        <f t="shared" si="19"/>
        <v>0</v>
      </c>
      <c r="BD55" s="87">
        <f t="shared" si="20"/>
        <v>0</v>
      </c>
    </row>
    <row r="56" spans="1:56" s="20" customFormat="1" x14ac:dyDescent="0.2">
      <c r="A56" s="41"/>
      <c r="B56" s="86">
        <f>'3. Investeringen'!B42</f>
        <v>28</v>
      </c>
      <c r="C56" s="86" t="str">
        <f>'3. Investeringen'!F42</f>
        <v>TD</v>
      </c>
      <c r="D56" s="86" t="str">
        <f>'3. Investeringen'!G42</f>
        <v>Nieuwe investeringen TD</v>
      </c>
      <c r="E56" s="121">
        <f>'3. Investeringen'!K42</f>
        <v>2008</v>
      </c>
      <c r="G56" s="86">
        <f>'7. Nominale afschrijvingen'!R45</f>
        <v>-9083.7189345099669</v>
      </c>
      <c r="H56" s="86">
        <f>'7. Nominale afschrijvingen'!S45</f>
        <v>-9083.7189345099669</v>
      </c>
      <c r="I56" s="86">
        <f>'7. Nominale afschrijvingen'!T45</f>
        <v>-9083.7189345099669</v>
      </c>
      <c r="J56" s="86">
        <f>'7. Nominale afschrijvingen'!U45</f>
        <v>-9083.7189345099669</v>
      </c>
      <c r="K56" s="86">
        <f>'7. Nominale afschrijvingen'!V45</f>
        <v>-9083.7189345099669</v>
      </c>
      <c r="L56" s="86">
        <f>'7. Nominale afschrijvingen'!W45</f>
        <v>-9083.7189345099669</v>
      </c>
      <c r="M56" s="86">
        <f>'7. Nominale afschrijvingen'!X45</f>
        <v>-9083.7189345099669</v>
      </c>
      <c r="N56" s="86">
        <f>'7. Nominale afschrijvingen'!Y45</f>
        <v>-9083.7189345099669</v>
      </c>
      <c r="O56" s="86">
        <f>'7. Nominale afschrijvingen'!Z45</f>
        <v>-9083.7189345099669</v>
      </c>
      <c r="P56" s="86">
        <f>'7. Nominale afschrijvingen'!AA45</f>
        <v>-9083.7189345099669</v>
      </c>
      <c r="Q56" s="86">
        <f>'7. Nominale afschrijvingen'!AB45</f>
        <v>-9083.7189345099669</v>
      </c>
      <c r="R56" s="86">
        <f>'7. Nominale afschrijvingen'!AC45</f>
        <v>-10900.462721411959</v>
      </c>
      <c r="S56" s="86">
        <f>'7. Nominale afschrijvingen'!AD45</f>
        <v>-10585.268618624143</v>
      </c>
      <c r="T56" s="86">
        <f>'7. Nominale afschrijvingen'!AE45</f>
        <v>-10279.188562182</v>
      </c>
      <c r="U56" s="86">
        <f>'7. Nominale afschrijvingen'!AF45</f>
        <v>-9981.9590133960137</v>
      </c>
      <c r="V56" s="86">
        <f>'7. Nominale afschrijvingen'!AG45</f>
        <v>-9693.3240539725157</v>
      </c>
      <c r="W56" s="40"/>
      <c r="X56" s="118">
        <f>IF($C56="TD",INDEX('4. CPI-tabel'!$D$20:$Z$42,$E56-2003,X$28-2003),
IF(X$28&gt;=$E56,MAX(1,INDEX('4. CPI-tabel'!$D$20:$Z$42,MAX($E56,2010)-2003,X$28-2003)),0))</f>
        <v>1.0506224399999999</v>
      </c>
      <c r="Y56" s="118">
        <f>IF($C56="TD",INDEX('4. CPI-tabel'!$D$20:$Z$42,$E56-2003,Y$28-2003),
IF(Y$28&gt;=$E56,MAX(1,INDEX('4. CPI-tabel'!$D$20:$Z$42,MAX($E56,2010)-2003,Y$28-2003)),0))</f>
        <v>1.0779386234399999</v>
      </c>
      <c r="Z56" s="118">
        <f>IF($C56="TD",INDEX('4. CPI-tabel'!$D$20:$Z$42,$E56-2003,Z$28-2003),
IF(Z$28&gt;=$E56,MAX(1,INDEX('4. CPI-tabel'!$D$20:$Z$42,MAX($E56,2010)-2003,Z$28-2003)),0))</f>
        <v>1.1027312117791197</v>
      </c>
      <c r="AA56" s="118">
        <f>IF($C56="TD",INDEX('4. CPI-tabel'!$D$20:$Z$42,$E56-2003,AA$28-2003),
IF(AA$28&gt;=$E56,MAX(1,INDEX('4. CPI-tabel'!$D$20:$Z$42,MAX($E56,2010)-2003,AA$28-2003)),0))</f>
        <v>1.133607685708935</v>
      </c>
      <c r="AB56" s="118">
        <f>IF($C56="TD",INDEX('4. CPI-tabel'!$D$20:$Z$42,$E56-2003,AB$28-2003),
IF(AB$28&gt;=$E56,MAX(1,INDEX('4. CPI-tabel'!$D$20:$Z$42,MAX($E56,2010)-2003,AB$28-2003)),0))</f>
        <v>1.1449437625660244</v>
      </c>
      <c r="AC56" s="118">
        <f>IF($C56="TD",INDEX('4. CPI-tabel'!$D$20:$Z$42,$E56-2003,AC$28-2003),
IF(AC$28&gt;=$E56,MAX(1,INDEX('4. CPI-tabel'!$D$20:$Z$42,MAX($E56,2010)-2003,AC$28-2003)),0))</f>
        <v>1.1541033126665525</v>
      </c>
      <c r="AD56" s="118">
        <f>IF($C56="TD",INDEX('4. CPI-tabel'!$D$20:$Z$42,$E56-2003,AD$28-2003),
IF(AD$28&gt;=$E56,MAX(1,INDEX('4. CPI-tabel'!$D$20:$Z$42,MAX($E56,2010)-2003,AD$28-2003)),0))</f>
        <v>1.1564115192918856</v>
      </c>
      <c r="AE56" s="118">
        <f>IF($C56="TD",INDEX('4. CPI-tabel'!$D$20:$Z$42,$E56-2003,AE$28-2003),
IF(AE$28&gt;=$E56,MAX(1,INDEX('4. CPI-tabel'!$D$20:$Z$42,MAX($E56,2010)-2003,AE$28-2003)),0))</f>
        <v>1.1726012805619719</v>
      </c>
      <c r="AF56" s="118">
        <f>IF($C56="TD",INDEX('4. CPI-tabel'!$D$20:$Z$42,$E56-2003,AF$28-2003),
IF(AF$28&gt;=$E56,MAX(1,INDEX('4. CPI-tabel'!$D$20:$Z$42,MAX($E56,2010)-2003,AF$28-2003)),0))</f>
        <v>1.1972259074537732</v>
      </c>
      <c r="AG56" s="118">
        <f>IF($C56="TD",INDEX('4. CPI-tabel'!$D$20:$Z$42,$E56-2003,AG$28-2003),
IF(AG$28&gt;=$E56,MAX(1,INDEX('4. CPI-tabel'!$D$20:$Z$42,MAX($E56,2010)-2003,AG$28-2003)),0))</f>
        <v>1.2307482328624788</v>
      </c>
      <c r="AH56" s="118">
        <f>IF($C56="TD",INDEX('4. CPI-tabel'!$D$20:$Z$42,$E56-2003,AH$28-2003),
IF(AH$28&gt;=$E56,MAX(1,INDEX('4. CPI-tabel'!$D$20:$Z$42,MAX($E56,2010)-2003,AH$28-2003)),0))</f>
        <v>1.2393634704925161</v>
      </c>
      <c r="AI56" s="118">
        <f>IF($C56="TD",INDEX('4. CPI-tabel'!$D$20:$Z$42,$E56-2003,AI$28-2003),
IF(AI$28&gt;=$E56,MAX(1,INDEX('4. CPI-tabel'!$D$20:$Z$42,MAX($E56,2010)-2003,AI$28-2003)),0))</f>
        <v>1.2393634704925161</v>
      </c>
      <c r="AJ56" s="118">
        <f>IF($C56="TD",INDEX('4. CPI-tabel'!$D$20:$Z$42,$E56-2003,AJ$28-2003),
IF(AJ$28&gt;=$E56,MAX(1,INDEX('4. CPI-tabel'!$D$20:$Z$42,MAX($E56,2010)-2003,AJ$28-2003)),0))</f>
        <v>1.2393634704925161</v>
      </c>
      <c r="AK56" s="118">
        <f>IF($C56="TD",INDEX('4. CPI-tabel'!$D$20:$Z$42,$E56-2003,AK$28-2003),
IF(AK$28&gt;=$E56,MAX(1,INDEX('4. CPI-tabel'!$D$20:$Z$42,MAX($E56,2010)-2003,AK$28-2003)),0))</f>
        <v>1.2393634704925161</v>
      </c>
      <c r="AL56" s="118">
        <f>IF($C56="TD",INDEX('4. CPI-tabel'!$D$20:$Z$42,$E56-2003,AL$28-2003),
IF(AL$28&gt;=$E56,MAX(1,INDEX('4. CPI-tabel'!$D$20:$Z$42,MAX($E56,2010)-2003,AL$28-2003)),0))</f>
        <v>1.2393634704925161</v>
      </c>
      <c r="AM56" s="118">
        <f>IF($C56="TD",INDEX('4. CPI-tabel'!$D$20:$Z$42,$E56-2003,AM$28-2003),
IF(AM$28&gt;=$E56,MAX(1,INDEX('4. CPI-tabel'!$D$20:$Z$42,MAX($E56,2010)-2003,AM$28-2003)),0))</f>
        <v>1.2393634704925161</v>
      </c>
      <c r="AO56" s="87">
        <f t="shared" si="5"/>
        <v>-9543.5589512490606</v>
      </c>
      <c r="AP56" s="87">
        <f t="shared" si="6"/>
        <v>-9791.6914839815363</v>
      </c>
      <c r="AQ56" s="87">
        <f t="shared" si="7"/>
        <v>-10016.90038811311</v>
      </c>
      <c r="AR56" s="87">
        <f t="shared" si="8"/>
        <v>-10297.373598980277</v>
      </c>
      <c r="AS56" s="87">
        <f t="shared" si="9"/>
        <v>-10400.34733497008</v>
      </c>
      <c r="AT56" s="87">
        <f t="shared" si="10"/>
        <v>-10483.550113649841</v>
      </c>
      <c r="AU56" s="87">
        <f t="shared" si="11"/>
        <v>-10504.51721387714</v>
      </c>
      <c r="AV56" s="87">
        <f t="shared" si="12"/>
        <v>-10651.580454871419</v>
      </c>
      <c r="AW56" s="87">
        <f t="shared" si="13"/>
        <v>-10875.263644423718</v>
      </c>
      <c r="AX56" s="87">
        <f t="shared" si="14"/>
        <v>-11179.771026467581</v>
      </c>
      <c r="AY56" s="87">
        <f t="shared" si="15"/>
        <v>-11258.029423652853</v>
      </c>
      <c r="AZ56" s="87">
        <f t="shared" si="16"/>
        <v>-13509.635308383422</v>
      </c>
      <c r="BA56" s="87">
        <f t="shared" si="17"/>
        <v>-13118.995251273538</v>
      </c>
      <c r="BB56" s="87">
        <f t="shared" si="18"/>
        <v>-12739.65081027286</v>
      </c>
      <c r="BC56" s="87">
        <f t="shared" si="19"/>
        <v>-12371.275365156534</v>
      </c>
      <c r="BD56" s="87">
        <f t="shared" si="20"/>
        <v>-12013.551740139961</v>
      </c>
    </row>
    <row r="57" spans="1:56" s="20" customFormat="1" x14ac:dyDescent="0.2">
      <c r="A57" s="41"/>
      <c r="B57" s="86">
        <f>'3. Investeringen'!B43</f>
        <v>29</v>
      </c>
      <c r="C57" s="86" t="str">
        <f>'3. Investeringen'!F43</f>
        <v>TD</v>
      </c>
      <c r="D57" s="86" t="str">
        <f>'3. Investeringen'!G43</f>
        <v>Nieuwe investeringen TD</v>
      </c>
      <c r="E57" s="121">
        <f>'3. Investeringen'!K43</f>
        <v>2008</v>
      </c>
      <c r="G57" s="86">
        <f>'7. Nominale afschrijvingen'!R46</f>
        <v>833537.26885782089</v>
      </c>
      <c r="H57" s="86">
        <f>'7. Nominale afschrijvingen'!S46</f>
        <v>833537.26885782089</v>
      </c>
      <c r="I57" s="86">
        <f>'7. Nominale afschrijvingen'!T46</f>
        <v>833537.26885782089</v>
      </c>
      <c r="J57" s="86">
        <f>'7. Nominale afschrijvingen'!U46</f>
        <v>833537.26885782089</v>
      </c>
      <c r="K57" s="86">
        <f>'7. Nominale afschrijvingen'!V46</f>
        <v>833537.26885782089</v>
      </c>
      <c r="L57" s="86">
        <f>'7. Nominale afschrijvingen'!W46</f>
        <v>833537.26885782089</v>
      </c>
      <c r="M57" s="86">
        <f>'7. Nominale afschrijvingen'!X46</f>
        <v>833537.26885782089</v>
      </c>
      <c r="N57" s="86">
        <f>'7. Nominale afschrijvingen'!Y46</f>
        <v>833537.26885782089</v>
      </c>
      <c r="O57" s="86">
        <f>'7. Nominale afschrijvingen'!Z46</f>
        <v>833537.26885782089</v>
      </c>
      <c r="P57" s="86">
        <f>'7. Nominale afschrijvingen'!AA46</f>
        <v>833537.26885782089</v>
      </c>
      <c r="Q57" s="86">
        <f>'7. Nominale afschrijvingen'!AB46</f>
        <v>833537.26885782089</v>
      </c>
      <c r="R57" s="86">
        <f>'7. Nominale afschrijvingen'!AC46</f>
        <v>1000244.7226293851</v>
      </c>
      <c r="S57" s="86">
        <f>'7. Nominale afschrijvingen'!AD46</f>
        <v>962140.16176731326</v>
      </c>
      <c r="T57" s="86">
        <f>'7. Nominale afschrijvingen'!AE46</f>
        <v>925487.20322379656</v>
      </c>
      <c r="U57" s="86">
        <f>'7. Nominale afschrijvingen'!AF46</f>
        <v>890230.54786289018</v>
      </c>
      <c r="V57" s="86">
        <f>'7. Nominale afschrijvingen'!AG46</f>
        <v>856317.00318239909</v>
      </c>
      <c r="W57" s="40"/>
      <c r="X57" s="118">
        <f>IF($C57="TD",INDEX('4. CPI-tabel'!$D$20:$Z$42,$E57-2003,X$28-2003),
IF(X$28&gt;=$E57,MAX(1,INDEX('4. CPI-tabel'!$D$20:$Z$42,MAX($E57,2010)-2003,X$28-2003)),0))</f>
        <v>1.0506224399999999</v>
      </c>
      <c r="Y57" s="118">
        <f>IF($C57="TD",INDEX('4. CPI-tabel'!$D$20:$Z$42,$E57-2003,Y$28-2003),
IF(Y$28&gt;=$E57,MAX(1,INDEX('4. CPI-tabel'!$D$20:$Z$42,MAX($E57,2010)-2003,Y$28-2003)),0))</f>
        <v>1.0779386234399999</v>
      </c>
      <c r="Z57" s="118">
        <f>IF($C57="TD",INDEX('4. CPI-tabel'!$D$20:$Z$42,$E57-2003,Z$28-2003),
IF(Z$28&gt;=$E57,MAX(1,INDEX('4. CPI-tabel'!$D$20:$Z$42,MAX($E57,2010)-2003,Z$28-2003)),0))</f>
        <v>1.1027312117791197</v>
      </c>
      <c r="AA57" s="118">
        <f>IF($C57="TD",INDEX('4. CPI-tabel'!$D$20:$Z$42,$E57-2003,AA$28-2003),
IF(AA$28&gt;=$E57,MAX(1,INDEX('4. CPI-tabel'!$D$20:$Z$42,MAX($E57,2010)-2003,AA$28-2003)),0))</f>
        <v>1.133607685708935</v>
      </c>
      <c r="AB57" s="118">
        <f>IF($C57="TD",INDEX('4. CPI-tabel'!$D$20:$Z$42,$E57-2003,AB$28-2003),
IF(AB$28&gt;=$E57,MAX(1,INDEX('4. CPI-tabel'!$D$20:$Z$42,MAX($E57,2010)-2003,AB$28-2003)),0))</f>
        <v>1.1449437625660244</v>
      </c>
      <c r="AC57" s="118">
        <f>IF($C57="TD",INDEX('4. CPI-tabel'!$D$20:$Z$42,$E57-2003,AC$28-2003),
IF(AC$28&gt;=$E57,MAX(1,INDEX('4. CPI-tabel'!$D$20:$Z$42,MAX($E57,2010)-2003,AC$28-2003)),0))</f>
        <v>1.1541033126665525</v>
      </c>
      <c r="AD57" s="118">
        <f>IF($C57="TD",INDEX('4. CPI-tabel'!$D$20:$Z$42,$E57-2003,AD$28-2003),
IF(AD$28&gt;=$E57,MAX(1,INDEX('4. CPI-tabel'!$D$20:$Z$42,MAX($E57,2010)-2003,AD$28-2003)),0))</f>
        <v>1.1564115192918856</v>
      </c>
      <c r="AE57" s="118">
        <f>IF($C57="TD",INDEX('4. CPI-tabel'!$D$20:$Z$42,$E57-2003,AE$28-2003),
IF(AE$28&gt;=$E57,MAX(1,INDEX('4. CPI-tabel'!$D$20:$Z$42,MAX($E57,2010)-2003,AE$28-2003)),0))</f>
        <v>1.1726012805619719</v>
      </c>
      <c r="AF57" s="118">
        <f>IF($C57="TD",INDEX('4. CPI-tabel'!$D$20:$Z$42,$E57-2003,AF$28-2003),
IF(AF$28&gt;=$E57,MAX(1,INDEX('4. CPI-tabel'!$D$20:$Z$42,MAX($E57,2010)-2003,AF$28-2003)),0))</f>
        <v>1.1972259074537732</v>
      </c>
      <c r="AG57" s="118">
        <f>IF($C57="TD",INDEX('4. CPI-tabel'!$D$20:$Z$42,$E57-2003,AG$28-2003),
IF(AG$28&gt;=$E57,MAX(1,INDEX('4. CPI-tabel'!$D$20:$Z$42,MAX($E57,2010)-2003,AG$28-2003)),0))</f>
        <v>1.2307482328624788</v>
      </c>
      <c r="AH57" s="118">
        <f>IF($C57="TD",INDEX('4. CPI-tabel'!$D$20:$Z$42,$E57-2003,AH$28-2003),
IF(AH$28&gt;=$E57,MAX(1,INDEX('4. CPI-tabel'!$D$20:$Z$42,MAX($E57,2010)-2003,AH$28-2003)),0))</f>
        <v>1.2393634704925161</v>
      </c>
      <c r="AI57" s="118">
        <f>IF($C57="TD",INDEX('4. CPI-tabel'!$D$20:$Z$42,$E57-2003,AI$28-2003),
IF(AI$28&gt;=$E57,MAX(1,INDEX('4. CPI-tabel'!$D$20:$Z$42,MAX($E57,2010)-2003,AI$28-2003)),0))</f>
        <v>1.2393634704925161</v>
      </c>
      <c r="AJ57" s="118">
        <f>IF($C57="TD",INDEX('4. CPI-tabel'!$D$20:$Z$42,$E57-2003,AJ$28-2003),
IF(AJ$28&gt;=$E57,MAX(1,INDEX('4. CPI-tabel'!$D$20:$Z$42,MAX($E57,2010)-2003,AJ$28-2003)),0))</f>
        <v>1.2393634704925161</v>
      </c>
      <c r="AK57" s="118">
        <f>IF($C57="TD",INDEX('4. CPI-tabel'!$D$20:$Z$42,$E57-2003,AK$28-2003),
IF(AK$28&gt;=$E57,MAX(1,INDEX('4. CPI-tabel'!$D$20:$Z$42,MAX($E57,2010)-2003,AK$28-2003)),0))</f>
        <v>1.2393634704925161</v>
      </c>
      <c r="AL57" s="118">
        <f>IF($C57="TD",INDEX('4. CPI-tabel'!$D$20:$Z$42,$E57-2003,AL$28-2003),
IF(AL$28&gt;=$E57,MAX(1,INDEX('4. CPI-tabel'!$D$20:$Z$42,MAX($E57,2010)-2003,AL$28-2003)),0))</f>
        <v>1.2393634704925161</v>
      </c>
      <c r="AM57" s="118">
        <f>IF($C57="TD",INDEX('4. CPI-tabel'!$D$20:$Z$42,$E57-2003,AM$28-2003),
IF(AM$28&gt;=$E57,MAX(1,INDEX('4. CPI-tabel'!$D$20:$Z$42,MAX($E57,2010)-2003,AM$28-2003)),0))</f>
        <v>1.2393634704925161</v>
      </c>
      <c r="AO57" s="87">
        <f t="shared" si="5"/>
        <v>875732.9592383398</v>
      </c>
      <c r="AP57" s="87">
        <f t="shared" si="6"/>
        <v>898502.01617853658</v>
      </c>
      <c r="AQ57" s="87">
        <f t="shared" si="7"/>
        <v>919167.56255064276</v>
      </c>
      <c r="AR57" s="87">
        <f t="shared" si="8"/>
        <v>944904.2543020607</v>
      </c>
      <c r="AS57" s="87">
        <f t="shared" si="9"/>
        <v>954353.29684508126</v>
      </c>
      <c r="AT57" s="87">
        <f t="shared" si="10"/>
        <v>961988.12321984197</v>
      </c>
      <c r="AU57" s="87">
        <f t="shared" si="11"/>
        <v>963912.09946628159</v>
      </c>
      <c r="AV57" s="87">
        <f t="shared" si="12"/>
        <v>977406.86885880947</v>
      </c>
      <c r="AW57" s="87">
        <f t="shared" si="13"/>
        <v>997932.4131048444</v>
      </c>
      <c r="AX57" s="87">
        <f t="shared" si="14"/>
        <v>1025874.52067178</v>
      </c>
      <c r="AY57" s="87">
        <f t="shared" si="15"/>
        <v>1033055.6423164823</v>
      </c>
      <c r="AZ57" s="87">
        <f t="shared" si="16"/>
        <v>1239666.7707797787</v>
      </c>
      <c r="BA57" s="87">
        <f t="shared" si="17"/>
        <v>1192441.3699881681</v>
      </c>
      <c r="BB57" s="87">
        <f t="shared" si="18"/>
        <v>1147015.0320838571</v>
      </c>
      <c r="BC57" s="87">
        <f t="shared" si="19"/>
        <v>1103319.2213378055</v>
      </c>
      <c r="BD57" s="87">
        <f t="shared" si="20"/>
        <v>1061288.012905889</v>
      </c>
    </row>
    <row r="58" spans="1:56" s="20" customFormat="1" x14ac:dyDescent="0.2">
      <c r="A58" s="41"/>
      <c r="B58" s="86">
        <f>'3. Investeringen'!B44</f>
        <v>30</v>
      </c>
      <c r="C58" s="86" t="str">
        <f>'3. Investeringen'!F44</f>
        <v>TD</v>
      </c>
      <c r="D58" s="86" t="str">
        <f>'3. Investeringen'!G44</f>
        <v>Nieuwe investeringen TD</v>
      </c>
      <c r="E58" s="121">
        <f>'3. Investeringen'!K44</f>
        <v>2008</v>
      </c>
      <c r="G58" s="86">
        <f>'7. Nominale afschrijvingen'!R47</f>
        <v>126758.12733333334</v>
      </c>
      <c r="H58" s="86">
        <f>'7. Nominale afschrijvingen'!S47</f>
        <v>126758.12733333335</v>
      </c>
      <c r="I58" s="86">
        <f>'7. Nominale afschrijvingen'!T47</f>
        <v>126758.12733333335</v>
      </c>
      <c r="J58" s="86">
        <f>'7. Nominale afschrijvingen'!U47</f>
        <v>126758.12733333335</v>
      </c>
      <c r="K58" s="86">
        <f>'7. Nominale afschrijvingen'!V47</f>
        <v>126758.12733333335</v>
      </c>
      <c r="L58" s="86">
        <f>'7. Nominale afschrijvingen'!W47</f>
        <v>126758.12733333335</v>
      </c>
      <c r="M58" s="86">
        <f>'7. Nominale afschrijvingen'!X47</f>
        <v>126758.12733333335</v>
      </c>
      <c r="N58" s="86">
        <f>'7. Nominale afschrijvingen'!Y47</f>
        <v>126758.12733333335</v>
      </c>
      <c r="O58" s="86">
        <f>'7. Nominale afschrijvingen'!Z47</f>
        <v>126758.12733333335</v>
      </c>
      <c r="P58" s="86">
        <f>'7. Nominale afschrijvingen'!AA47</f>
        <v>126758.12733333335</v>
      </c>
      <c r="Q58" s="86">
        <f>'7. Nominale afschrijvingen'!AB47</f>
        <v>126758.12733333335</v>
      </c>
      <c r="R58" s="86">
        <f>'7. Nominale afschrijvingen'!AC47</f>
        <v>152109.75280000002</v>
      </c>
      <c r="S58" s="86">
        <f>'7. Nominale afschrijvingen'!AD47</f>
        <v>141047.22532363638</v>
      </c>
      <c r="T58" s="86">
        <f>'7. Nominale afschrijvingen'!AE47</f>
        <v>130789.2453000992</v>
      </c>
      <c r="U58" s="86">
        <f>'7. Nominale afschrijvingen'!AF47</f>
        <v>123523.17611676035</v>
      </c>
      <c r="V58" s="86">
        <f>'7. Nominale afschrijvingen'!AG47</f>
        <v>123523.17611676035</v>
      </c>
      <c r="W58" s="40"/>
      <c r="X58" s="118">
        <f>IF($C58="TD",INDEX('4. CPI-tabel'!$D$20:$Z$42,$E58-2003,X$28-2003),
IF(X$28&gt;=$E58,MAX(1,INDEX('4. CPI-tabel'!$D$20:$Z$42,MAX($E58,2010)-2003,X$28-2003)),0))</f>
        <v>1.0506224399999999</v>
      </c>
      <c r="Y58" s="118">
        <f>IF($C58="TD",INDEX('4. CPI-tabel'!$D$20:$Z$42,$E58-2003,Y$28-2003),
IF(Y$28&gt;=$E58,MAX(1,INDEX('4. CPI-tabel'!$D$20:$Z$42,MAX($E58,2010)-2003,Y$28-2003)),0))</f>
        <v>1.0779386234399999</v>
      </c>
      <c r="Z58" s="118">
        <f>IF($C58="TD",INDEX('4. CPI-tabel'!$D$20:$Z$42,$E58-2003,Z$28-2003),
IF(Z$28&gt;=$E58,MAX(1,INDEX('4. CPI-tabel'!$D$20:$Z$42,MAX($E58,2010)-2003,Z$28-2003)),0))</f>
        <v>1.1027312117791197</v>
      </c>
      <c r="AA58" s="118">
        <f>IF($C58="TD",INDEX('4. CPI-tabel'!$D$20:$Z$42,$E58-2003,AA$28-2003),
IF(AA$28&gt;=$E58,MAX(1,INDEX('4. CPI-tabel'!$D$20:$Z$42,MAX($E58,2010)-2003,AA$28-2003)),0))</f>
        <v>1.133607685708935</v>
      </c>
      <c r="AB58" s="118">
        <f>IF($C58="TD",INDEX('4. CPI-tabel'!$D$20:$Z$42,$E58-2003,AB$28-2003),
IF(AB$28&gt;=$E58,MAX(1,INDEX('4. CPI-tabel'!$D$20:$Z$42,MAX($E58,2010)-2003,AB$28-2003)),0))</f>
        <v>1.1449437625660244</v>
      </c>
      <c r="AC58" s="118">
        <f>IF($C58="TD",INDEX('4. CPI-tabel'!$D$20:$Z$42,$E58-2003,AC$28-2003),
IF(AC$28&gt;=$E58,MAX(1,INDEX('4. CPI-tabel'!$D$20:$Z$42,MAX($E58,2010)-2003,AC$28-2003)),0))</f>
        <v>1.1541033126665525</v>
      </c>
      <c r="AD58" s="118">
        <f>IF($C58="TD",INDEX('4. CPI-tabel'!$D$20:$Z$42,$E58-2003,AD$28-2003),
IF(AD$28&gt;=$E58,MAX(1,INDEX('4. CPI-tabel'!$D$20:$Z$42,MAX($E58,2010)-2003,AD$28-2003)),0))</f>
        <v>1.1564115192918856</v>
      </c>
      <c r="AE58" s="118">
        <f>IF($C58="TD",INDEX('4. CPI-tabel'!$D$20:$Z$42,$E58-2003,AE$28-2003),
IF(AE$28&gt;=$E58,MAX(1,INDEX('4. CPI-tabel'!$D$20:$Z$42,MAX($E58,2010)-2003,AE$28-2003)),0))</f>
        <v>1.1726012805619719</v>
      </c>
      <c r="AF58" s="118">
        <f>IF($C58="TD",INDEX('4. CPI-tabel'!$D$20:$Z$42,$E58-2003,AF$28-2003),
IF(AF$28&gt;=$E58,MAX(1,INDEX('4. CPI-tabel'!$D$20:$Z$42,MAX($E58,2010)-2003,AF$28-2003)),0))</f>
        <v>1.1972259074537732</v>
      </c>
      <c r="AG58" s="118">
        <f>IF($C58="TD",INDEX('4. CPI-tabel'!$D$20:$Z$42,$E58-2003,AG$28-2003),
IF(AG$28&gt;=$E58,MAX(1,INDEX('4. CPI-tabel'!$D$20:$Z$42,MAX($E58,2010)-2003,AG$28-2003)),0))</f>
        <v>1.2307482328624788</v>
      </c>
      <c r="AH58" s="118">
        <f>IF($C58="TD",INDEX('4. CPI-tabel'!$D$20:$Z$42,$E58-2003,AH$28-2003),
IF(AH$28&gt;=$E58,MAX(1,INDEX('4. CPI-tabel'!$D$20:$Z$42,MAX($E58,2010)-2003,AH$28-2003)),0))</f>
        <v>1.2393634704925161</v>
      </c>
      <c r="AI58" s="118">
        <f>IF($C58="TD",INDEX('4. CPI-tabel'!$D$20:$Z$42,$E58-2003,AI$28-2003),
IF(AI$28&gt;=$E58,MAX(1,INDEX('4. CPI-tabel'!$D$20:$Z$42,MAX($E58,2010)-2003,AI$28-2003)),0))</f>
        <v>1.2393634704925161</v>
      </c>
      <c r="AJ58" s="118">
        <f>IF($C58="TD",INDEX('4. CPI-tabel'!$D$20:$Z$42,$E58-2003,AJ$28-2003),
IF(AJ$28&gt;=$E58,MAX(1,INDEX('4. CPI-tabel'!$D$20:$Z$42,MAX($E58,2010)-2003,AJ$28-2003)),0))</f>
        <v>1.2393634704925161</v>
      </c>
      <c r="AK58" s="118">
        <f>IF($C58="TD",INDEX('4. CPI-tabel'!$D$20:$Z$42,$E58-2003,AK$28-2003),
IF(AK$28&gt;=$E58,MAX(1,INDEX('4. CPI-tabel'!$D$20:$Z$42,MAX($E58,2010)-2003,AK$28-2003)),0))</f>
        <v>1.2393634704925161</v>
      </c>
      <c r="AL58" s="118">
        <f>IF($C58="TD",INDEX('4. CPI-tabel'!$D$20:$Z$42,$E58-2003,AL$28-2003),
IF(AL$28&gt;=$E58,MAX(1,INDEX('4. CPI-tabel'!$D$20:$Z$42,MAX($E58,2010)-2003,AL$28-2003)),0))</f>
        <v>1.2393634704925161</v>
      </c>
      <c r="AM58" s="118">
        <f>IF($C58="TD",INDEX('4. CPI-tabel'!$D$20:$Z$42,$E58-2003,AM$28-2003),
IF(AM$28&gt;=$E58,MAX(1,INDEX('4. CPI-tabel'!$D$20:$Z$42,MAX($E58,2010)-2003,AM$28-2003)),0))</f>
        <v>1.2393634704925161</v>
      </c>
      <c r="AO58" s="87">
        <f t="shared" si="5"/>
        <v>133174.93302877736</v>
      </c>
      <c r="AP58" s="87">
        <f t="shared" si="6"/>
        <v>136637.48128752559</v>
      </c>
      <c r="AQ58" s="87">
        <f t="shared" si="7"/>
        <v>139780.14335713864</v>
      </c>
      <c r="AR58" s="87">
        <f t="shared" si="8"/>
        <v>143693.98737113853</v>
      </c>
      <c r="AS58" s="87">
        <f t="shared" si="9"/>
        <v>145130.92724484991</v>
      </c>
      <c r="AT58" s="87">
        <f t="shared" si="10"/>
        <v>146291.9746628087</v>
      </c>
      <c r="AU58" s="87">
        <f t="shared" si="11"/>
        <v>146584.55861213431</v>
      </c>
      <c r="AV58" s="87">
        <f t="shared" si="12"/>
        <v>148636.74243270417</v>
      </c>
      <c r="AW58" s="87">
        <f t="shared" si="13"/>
        <v>151758.11402379096</v>
      </c>
      <c r="AX58" s="87">
        <f t="shared" si="14"/>
        <v>156007.34121645711</v>
      </c>
      <c r="AY58" s="87">
        <f t="shared" si="15"/>
        <v>157099.39260497229</v>
      </c>
      <c r="AZ58" s="87">
        <f t="shared" si="16"/>
        <v>188519.27112596674</v>
      </c>
      <c r="BA58" s="87">
        <f t="shared" si="17"/>
        <v>174808.77868044187</v>
      </c>
      <c r="BB58" s="87">
        <f t="shared" si="18"/>
        <v>162095.41295822794</v>
      </c>
      <c r="BC58" s="87">
        <f t="shared" si="19"/>
        <v>153090.11223832637</v>
      </c>
      <c r="BD58" s="87">
        <f t="shared" si="20"/>
        <v>153090.11223832637</v>
      </c>
    </row>
    <row r="59" spans="1:56" s="20" customFormat="1" x14ac:dyDescent="0.2">
      <c r="A59" s="41"/>
      <c r="B59" s="86">
        <f>'3. Investeringen'!B45</f>
        <v>31</v>
      </c>
      <c r="C59" s="86" t="str">
        <f>'3. Investeringen'!F45</f>
        <v>TD</v>
      </c>
      <c r="D59" s="86" t="str">
        <f>'3. Investeringen'!G45</f>
        <v>Nieuwe investeringen TD</v>
      </c>
      <c r="E59" s="121">
        <f>'3. Investeringen'!K45</f>
        <v>2008</v>
      </c>
      <c r="G59" s="86">
        <f>'7. Nominale afschrijvingen'!R48</f>
        <v>232484.61795000004</v>
      </c>
      <c r="H59" s="86">
        <f>'7. Nominale afschrijvingen'!S48</f>
        <v>232484.61795000004</v>
      </c>
      <c r="I59" s="86">
        <f>'7. Nominale afschrijvingen'!T48</f>
        <v>232484.61795000004</v>
      </c>
      <c r="J59" s="86">
        <f>'7. Nominale afschrijvingen'!U48</f>
        <v>232484.61795000004</v>
      </c>
      <c r="K59" s="86">
        <f>'7. Nominale afschrijvingen'!V48</f>
        <v>232484.61795000004</v>
      </c>
      <c r="L59" s="86">
        <f>'7. Nominale afschrijvingen'!W48</f>
        <v>232484.61795000004</v>
      </c>
      <c r="M59" s="86">
        <f>'7. Nominale afschrijvingen'!X48</f>
        <v>232484.61795000004</v>
      </c>
      <c r="N59" s="86">
        <f>'7. Nominale afschrijvingen'!Y48</f>
        <v>116242.30897500002</v>
      </c>
      <c r="O59" s="86">
        <f>'7. Nominale afschrijvingen'!Z48</f>
        <v>0</v>
      </c>
      <c r="P59" s="86">
        <f>'7. Nominale afschrijvingen'!AA48</f>
        <v>0</v>
      </c>
      <c r="Q59" s="86">
        <f>'7. Nominale afschrijvingen'!AB48</f>
        <v>0</v>
      </c>
      <c r="R59" s="86">
        <f>'7. Nominale afschrijvingen'!AC48</f>
        <v>0</v>
      </c>
      <c r="S59" s="86">
        <f>'7. Nominale afschrijvingen'!AD48</f>
        <v>0</v>
      </c>
      <c r="T59" s="86">
        <f>'7. Nominale afschrijvingen'!AE48</f>
        <v>0</v>
      </c>
      <c r="U59" s="86">
        <f>'7. Nominale afschrijvingen'!AF48</f>
        <v>0</v>
      </c>
      <c r="V59" s="86">
        <f>'7. Nominale afschrijvingen'!AG48</f>
        <v>0</v>
      </c>
      <c r="W59" s="40"/>
      <c r="X59" s="118">
        <f>IF($C59="TD",INDEX('4. CPI-tabel'!$D$20:$Z$42,$E59-2003,X$28-2003),
IF(X$28&gt;=$E59,MAX(1,INDEX('4. CPI-tabel'!$D$20:$Z$42,MAX($E59,2010)-2003,X$28-2003)),0))</f>
        <v>1.0506224399999999</v>
      </c>
      <c r="Y59" s="118">
        <f>IF($C59="TD",INDEX('4. CPI-tabel'!$D$20:$Z$42,$E59-2003,Y$28-2003),
IF(Y$28&gt;=$E59,MAX(1,INDEX('4. CPI-tabel'!$D$20:$Z$42,MAX($E59,2010)-2003,Y$28-2003)),0))</f>
        <v>1.0779386234399999</v>
      </c>
      <c r="Z59" s="118">
        <f>IF($C59="TD",INDEX('4. CPI-tabel'!$D$20:$Z$42,$E59-2003,Z$28-2003),
IF(Z$28&gt;=$E59,MAX(1,INDEX('4. CPI-tabel'!$D$20:$Z$42,MAX($E59,2010)-2003,Z$28-2003)),0))</f>
        <v>1.1027312117791197</v>
      </c>
      <c r="AA59" s="118">
        <f>IF($C59="TD",INDEX('4. CPI-tabel'!$D$20:$Z$42,$E59-2003,AA$28-2003),
IF(AA$28&gt;=$E59,MAX(1,INDEX('4. CPI-tabel'!$D$20:$Z$42,MAX($E59,2010)-2003,AA$28-2003)),0))</f>
        <v>1.133607685708935</v>
      </c>
      <c r="AB59" s="118">
        <f>IF($C59="TD",INDEX('4. CPI-tabel'!$D$20:$Z$42,$E59-2003,AB$28-2003),
IF(AB$28&gt;=$E59,MAX(1,INDEX('4. CPI-tabel'!$D$20:$Z$42,MAX($E59,2010)-2003,AB$28-2003)),0))</f>
        <v>1.1449437625660244</v>
      </c>
      <c r="AC59" s="118">
        <f>IF($C59="TD",INDEX('4. CPI-tabel'!$D$20:$Z$42,$E59-2003,AC$28-2003),
IF(AC$28&gt;=$E59,MAX(1,INDEX('4. CPI-tabel'!$D$20:$Z$42,MAX($E59,2010)-2003,AC$28-2003)),0))</f>
        <v>1.1541033126665525</v>
      </c>
      <c r="AD59" s="118">
        <f>IF($C59="TD",INDEX('4. CPI-tabel'!$D$20:$Z$42,$E59-2003,AD$28-2003),
IF(AD$28&gt;=$E59,MAX(1,INDEX('4. CPI-tabel'!$D$20:$Z$42,MAX($E59,2010)-2003,AD$28-2003)),0))</f>
        <v>1.1564115192918856</v>
      </c>
      <c r="AE59" s="118">
        <f>IF($C59="TD",INDEX('4. CPI-tabel'!$D$20:$Z$42,$E59-2003,AE$28-2003),
IF(AE$28&gt;=$E59,MAX(1,INDEX('4. CPI-tabel'!$D$20:$Z$42,MAX($E59,2010)-2003,AE$28-2003)),0))</f>
        <v>1.1726012805619719</v>
      </c>
      <c r="AF59" s="118">
        <f>IF($C59="TD",INDEX('4. CPI-tabel'!$D$20:$Z$42,$E59-2003,AF$28-2003),
IF(AF$28&gt;=$E59,MAX(1,INDEX('4. CPI-tabel'!$D$20:$Z$42,MAX($E59,2010)-2003,AF$28-2003)),0))</f>
        <v>1.1972259074537732</v>
      </c>
      <c r="AG59" s="118">
        <f>IF($C59="TD",INDEX('4. CPI-tabel'!$D$20:$Z$42,$E59-2003,AG$28-2003),
IF(AG$28&gt;=$E59,MAX(1,INDEX('4. CPI-tabel'!$D$20:$Z$42,MAX($E59,2010)-2003,AG$28-2003)),0))</f>
        <v>1.2307482328624788</v>
      </c>
      <c r="AH59" s="118">
        <f>IF($C59="TD",INDEX('4. CPI-tabel'!$D$20:$Z$42,$E59-2003,AH$28-2003),
IF(AH$28&gt;=$E59,MAX(1,INDEX('4. CPI-tabel'!$D$20:$Z$42,MAX($E59,2010)-2003,AH$28-2003)),0))</f>
        <v>1.2393634704925161</v>
      </c>
      <c r="AI59" s="118">
        <f>IF($C59="TD",INDEX('4. CPI-tabel'!$D$20:$Z$42,$E59-2003,AI$28-2003),
IF(AI$28&gt;=$E59,MAX(1,INDEX('4. CPI-tabel'!$D$20:$Z$42,MAX($E59,2010)-2003,AI$28-2003)),0))</f>
        <v>1.2393634704925161</v>
      </c>
      <c r="AJ59" s="118">
        <f>IF($C59="TD",INDEX('4. CPI-tabel'!$D$20:$Z$42,$E59-2003,AJ$28-2003),
IF(AJ$28&gt;=$E59,MAX(1,INDEX('4. CPI-tabel'!$D$20:$Z$42,MAX($E59,2010)-2003,AJ$28-2003)),0))</f>
        <v>1.2393634704925161</v>
      </c>
      <c r="AK59" s="118">
        <f>IF($C59="TD",INDEX('4. CPI-tabel'!$D$20:$Z$42,$E59-2003,AK$28-2003),
IF(AK$28&gt;=$E59,MAX(1,INDEX('4. CPI-tabel'!$D$20:$Z$42,MAX($E59,2010)-2003,AK$28-2003)),0))</f>
        <v>1.2393634704925161</v>
      </c>
      <c r="AL59" s="118">
        <f>IF($C59="TD",INDEX('4. CPI-tabel'!$D$20:$Z$42,$E59-2003,AL$28-2003),
IF(AL$28&gt;=$E59,MAX(1,INDEX('4. CPI-tabel'!$D$20:$Z$42,MAX($E59,2010)-2003,AL$28-2003)),0))</f>
        <v>1.2393634704925161</v>
      </c>
      <c r="AM59" s="118">
        <f>IF($C59="TD",INDEX('4. CPI-tabel'!$D$20:$Z$42,$E59-2003,AM$28-2003),
IF(AM$28&gt;=$E59,MAX(1,INDEX('4. CPI-tabel'!$D$20:$Z$42,MAX($E59,2010)-2003,AM$28-2003)),0))</f>
        <v>1.2393634704925161</v>
      </c>
      <c r="AO59" s="87">
        <f t="shared" si="5"/>
        <v>244253.55657309684</v>
      </c>
      <c r="AP59" s="87">
        <f t="shared" si="6"/>
        <v>250604.14904399734</v>
      </c>
      <c r="AQ59" s="87">
        <f t="shared" si="7"/>
        <v>256368.04447200923</v>
      </c>
      <c r="AR59" s="87">
        <f t="shared" si="8"/>
        <v>263546.34971722547</v>
      </c>
      <c r="AS59" s="87">
        <f t="shared" si="9"/>
        <v>266181.81321439776</v>
      </c>
      <c r="AT59" s="87">
        <f t="shared" si="10"/>
        <v>268311.26772011293</v>
      </c>
      <c r="AU59" s="87">
        <f t="shared" si="11"/>
        <v>268847.89025555312</v>
      </c>
      <c r="AV59" s="87">
        <f t="shared" si="12"/>
        <v>136305.88035956543</v>
      </c>
      <c r="AW59" s="87">
        <f t="shared" si="13"/>
        <v>0</v>
      </c>
      <c r="AX59" s="87">
        <f t="shared" si="14"/>
        <v>0</v>
      </c>
      <c r="AY59" s="87">
        <f t="shared" si="15"/>
        <v>0</v>
      </c>
      <c r="AZ59" s="87">
        <f t="shared" si="16"/>
        <v>0</v>
      </c>
      <c r="BA59" s="87">
        <f t="shared" si="17"/>
        <v>0</v>
      </c>
      <c r="BB59" s="87">
        <f t="shared" si="18"/>
        <v>0</v>
      </c>
      <c r="BC59" s="87">
        <f t="shared" si="19"/>
        <v>0</v>
      </c>
      <c r="BD59" s="87">
        <f t="shared" si="20"/>
        <v>0</v>
      </c>
    </row>
    <row r="60" spans="1:56" s="20" customFormat="1" x14ac:dyDescent="0.2">
      <c r="A60" s="41"/>
      <c r="B60" s="86">
        <f>'3. Investeringen'!B46</f>
        <v>32</v>
      </c>
      <c r="C60" s="86" t="str">
        <f>'3. Investeringen'!F46</f>
        <v>TD</v>
      </c>
      <c r="D60" s="86" t="str">
        <f>'3. Investeringen'!G46</f>
        <v>Nieuwe investeringen TD</v>
      </c>
      <c r="E60" s="121">
        <f>'3. Investeringen'!K46</f>
        <v>2008</v>
      </c>
      <c r="G60" s="86">
        <f>'7. Nominale afschrijvingen'!R49</f>
        <v>473184.45800000004</v>
      </c>
      <c r="H60" s="86">
        <f>'7. Nominale afschrijvingen'!S49</f>
        <v>473184.45799999993</v>
      </c>
      <c r="I60" s="86">
        <f>'7. Nominale afschrijvingen'!T49</f>
        <v>236592.22899999996</v>
      </c>
      <c r="J60" s="86">
        <f>'7. Nominale afschrijvingen'!U49</f>
        <v>0</v>
      </c>
      <c r="K60" s="86">
        <f>'7. Nominale afschrijvingen'!V49</f>
        <v>0</v>
      </c>
      <c r="L60" s="86">
        <f>'7. Nominale afschrijvingen'!W49</f>
        <v>0</v>
      </c>
      <c r="M60" s="86">
        <f>'7. Nominale afschrijvingen'!X49</f>
        <v>0</v>
      </c>
      <c r="N60" s="86">
        <f>'7. Nominale afschrijvingen'!Y49</f>
        <v>0</v>
      </c>
      <c r="O60" s="86">
        <f>'7. Nominale afschrijvingen'!Z49</f>
        <v>0</v>
      </c>
      <c r="P60" s="86">
        <f>'7. Nominale afschrijvingen'!AA49</f>
        <v>0</v>
      </c>
      <c r="Q60" s="86">
        <f>'7. Nominale afschrijvingen'!AB49</f>
        <v>0</v>
      </c>
      <c r="R60" s="86">
        <f>'7. Nominale afschrijvingen'!AC49</f>
        <v>0</v>
      </c>
      <c r="S60" s="86">
        <f>'7. Nominale afschrijvingen'!AD49</f>
        <v>0</v>
      </c>
      <c r="T60" s="86">
        <f>'7. Nominale afschrijvingen'!AE49</f>
        <v>0</v>
      </c>
      <c r="U60" s="86">
        <f>'7. Nominale afschrijvingen'!AF49</f>
        <v>0</v>
      </c>
      <c r="V60" s="86">
        <f>'7. Nominale afschrijvingen'!AG49</f>
        <v>0</v>
      </c>
      <c r="W60" s="40"/>
      <c r="X60" s="118">
        <f>IF($C60="TD",INDEX('4. CPI-tabel'!$D$20:$Z$42,$E60-2003,X$28-2003),
IF(X$28&gt;=$E60,MAX(1,INDEX('4. CPI-tabel'!$D$20:$Z$42,MAX($E60,2010)-2003,X$28-2003)),0))</f>
        <v>1.0506224399999999</v>
      </c>
      <c r="Y60" s="118">
        <f>IF($C60="TD",INDEX('4. CPI-tabel'!$D$20:$Z$42,$E60-2003,Y$28-2003),
IF(Y$28&gt;=$E60,MAX(1,INDEX('4. CPI-tabel'!$D$20:$Z$42,MAX($E60,2010)-2003,Y$28-2003)),0))</f>
        <v>1.0779386234399999</v>
      </c>
      <c r="Z60" s="118">
        <f>IF($C60="TD",INDEX('4. CPI-tabel'!$D$20:$Z$42,$E60-2003,Z$28-2003),
IF(Z$28&gt;=$E60,MAX(1,INDEX('4. CPI-tabel'!$D$20:$Z$42,MAX($E60,2010)-2003,Z$28-2003)),0))</f>
        <v>1.1027312117791197</v>
      </c>
      <c r="AA60" s="118">
        <f>IF($C60="TD",INDEX('4. CPI-tabel'!$D$20:$Z$42,$E60-2003,AA$28-2003),
IF(AA$28&gt;=$E60,MAX(1,INDEX('4. CPI-tabel'!$D$20:$Z$42,MAX($E60,2010)-2003,AA$28-2003)),0))</f>
        <v>1.133607685708935</v>
      </c>
      <c r="AB60" s="118">
        <f>IF($C60="TD",INDEX('4. CPI-tabel'!$D$20:$Z$42,$E60-2003,AB$28-2003),
IF(AB$28&gt;=$E60,MAX(1,INDEX('4. CPI-tabel'!$D$20:$Z$42,MAX($E60,2010)-2003,AB$28-2003)),0))</f>
        <v>1.1449437625660244</v>
      </c>
      <c r="AC60" s="118">
        <f>IF($C60="TD",INDEX('4. CPI-tabel'!$D$20:$Z$42,$E60-2003,AC$28-2003),
IF(AC$28&gt;=$E60,MAX(1,INDEX('4. CPI-tabel'!$D$20:$Z$42,MAX($E60,2010)-2003,AC$28-2003)),0))</f>
        <v>1.1541033126665525</v>
      </c>
      <c r="AD60" s="118">
        <f>IF($C60="TD",INDEX('4. CPI-tabel'!$D$20:$Z$42,$E60-2003,AD$28-2003),
IF(AD$28&gt;=$E60,MAX(1,INDEX('4. CPI-tabel'!$D$20:$Z$42,MAX($E60,2010)-2003,AD$28-2003)),0))</f>
        <v>1.1564115192918856</v>
      </c>
      <c r="AE60" s="118">
        <f>IF($C60="TD",INDEX('4. CPI-tabel'!$D$20:$Z$42,$E60-2003,AE$28-2003),
IF(AE$28&gt;=$E60,MAX(1,INDEX('4. CPI-tabel'!$D$20:$Z$42,MAX($E60,2010)-2003,AE$28-2003)),0))</f>
        <v>1.1726012805619719</v>
      </c>
      <c r="AF60" s="118">
        <f>IF($C60="TD",INDEX('4. CPI-tabel'!$D$20:$Z$42,$E60-2003,AF$28-2003),
IF(AF$28&gt;=$E60,MAX(1,INDEX('4. CPI-tabel'!$D$20:$Z$42,MAX($E60,2010)-2003,AF$28-2003)),0))</f>
        <v>1.1972259074537732</v>
      </c>
      <c r="AG60" s="118">
        <f>IF($C60="TD",INDEX('4. CPI-tabel'!$D$20:$Z$42,$E60-2003,AG$28-2003),
IF(AG$28&gt;=$E60,MAX(1,INDEX('4. CPI-tabel'!$D$20:$Z$42,MAX($E60,2010)-2003,AG$28-2003)),0))</f>
        <v>1.2307482328624788</v>
      </c>
      <c r="AH60" s="118">
        <f>IF($C60="TD",INDEX('4. CPI-tabel'!$D$20:$Z$42,$E60-2003,AH$28-2003),
IF(AH$28&gt;=$E60,MAX(1,INDEX('4. CPI-tabel'!$D$20:$Z$42,MAX($E60,2010)-2003,AH$28-2003)),0))</f>
        <v>1.2393634704925161</v>
      </c>
      <c r="AI60" s="118">
        <f>IF($C60="TD",INDEX('4. CPI-tabel'!$D$20:$Z$42,$E60-2003,AI$28-2003),
IF(AI$28&gt;=$E60,MAX(1,INDEX('4. CPI-tabel'!$D$20:$Z$42,MAX($E60,2010)-2003,AI$28-2003)),0))</f>
        <v>1.2393634704925161</v>
      </c>
      <c r="AJ60" s="118">
        <f>IF($C60="TD",INDEX('4. CPI-tabel'!$D$20:$Z$42,$E60-2003,AJ$28-2003),
IF(AJ$28&gt;=$E60,MAX(1,INDEX('4. CPI-tabel'!$D$20:$Z$42,MAX($E60,2010)-2003,AJ$28-2003)),0))</f>
        <v>1.2393634704925161</v>
      </c>
      <c r="AK60" s="118">
        <f>IF($C60="TD",INDEX('4. CPI-tabel'!$D$20:$Z$42,$E60-2003,AK$28-2003),
IF(AK$28&gt;=$E60,MAX(1,INDEX('4. CPI-tabel'!$D$20:$Z$42,MAX($E60,2010)-2003,AK$28-2003)),0))</f>
        <v>1.2393634704925161</v>
      </c>
      <c r="AL60" s="118">
        <f>IF($C60="TD",INDEX('4. CPI-tabel'!$D$20:$Z$42,$E60-2003,AL$28-2003),
IF(AL$28&gt;=$E60,MAX(1,INDEX('4. CPI-tabel'!$D$20:$Z$42,MAX($E60,2010)-2003,AL$28-2003)),0))</f>
        <v>1.2393634704925161</v>
      </c>
      <c r="AM60" s="118">
        <f>IF($C60="TD",INDEX('4. CPI-tabel'!$D$20:$Z$42,$E60-2003,AM$28-2003),
IF(AM$28&gt;=$E60,MAX(1,INDEX('4. CPI-tabel'!$D$20:$Z$42,MAX($E60,2010)-2003,AM$28-2003)),0))</f>
        <v>1.2393634704925161</v>
      </c>
      <c r="AO60" s="87">
        <f t="shared" si="5"/>
        <v>497138.20983403752</v>
      </c>
      <c r="AP60" s="87">
        <f t="shared" si="6"/>
        <v>510063.80328972236</v>
      </c>
      <c r="AQ60" s="87">
        <f t="shared" si="7"/>
        <v>260897.63538269294</v>
      </c>
      <c r="AR60" s="87">
        <f t="shared" si="8"/>
        <v>0</v>
      </c>
      <c r="AS60" s="87">
        <f t="shared" si="9"/>
        <v>0</v>
      </c>
      <c r="AT60" s="87">
        <f t="shared" si="10"/>
        <v>0</v>
      </c>
      <c r="AU60" s="87">
        <f t="shared" si="11"/>
        <v>0</v>
      </c>
      <c r="AV60" s="87">
        <f t="shared" si="12"/>
        <v>0</v>
      </c>
      <c r="AW60" s="87">
        <f t="shared" si="13"/>
        <v>0</v>
      </c>
      <c r="AX60" s="87">
        <f t="shared" si="14"/>
        <v>0</v>
      </c>
      <c r="AY60" s="87">
        <f t="shared" si="15"/>
        <v>0</v>
      </c>
      <c r="AZ60" s="87">
        <f t="shared" si="16"/>
        <v>0</v>
      </c>
      <c r="BA60" s="87">
        <f t="shared" si="17"/>
        <v>0</v>
      </c>
      <c r="BB60" s="87">
        <f t="shared" si="18"/>
        <v>0</v>
      </c>
      <c r="BC60" s="87">
        <f t="shared" si="19"/>
        <v>0</v>
      </c>
      <c r="BD60" s="87">
        <f t="shared" si="20"/>
        <v>0</v>
      </c>
    </row>
    <row r="61" spans="1:56" s="20" customFormat="1" x14ac:dyDescent="0.2">
      <c r="A61" s="41"/>
      <c r="B61" s="86">
        <f>'3. Investeringen'!B47</f>
        <v>33</v>
      </c>
      <c r="C61" s="86" t="str">
        <f>'3. Investeringen'!F47</f>
        <v>TD</v>
      </c>
      <c r="D61" s="86" t="str">
        <f>'3. Investeringen'!G47</f>
        <v>Nieuwe investeringen TD</v>
      </c>
      <c r="E61" s="121">
        <f>'3. Investeringen'!K47</f>
        <v>2008</v>
      </c>
      <c r="G61" s="86">
        <f>'7. Nominale afschrijvingen'!R50</f>
        <v>0</v>
      </c>
      <c r="H61" s="86">
        <f>'7. Nominale afschrijvingen'!S50</f>
        <v>0</v>
      </c>
      <c r="I61" s="86">
        <f>'7. Nominale afschrijvingen'!T50</f>
        <v>0</v>
      </c>
      <c r="J61" s="86">
        <f>'7. Nominale afschrijvingen'!U50</f>
        <v>0</v>
      </c>
      <c r="K61" s="86">
        <f>'7. Nominale afschrijvingen'!V50</f>
        <v>0</v>
      </c>
      <c r="L61" s="86">
        <f>'7. Nominale afschrijvingen'!W50</f>
        <v>0</v>
      </c>
      <c r="M61" s="86">
        <f>'7. Nominale afschrijvingen'!X50</f>
        <v>0</v>
      </c>
      <c r="N61" s="86">
        <f>'7. Nominale afschrijvingen'!Y50</f>
        <v>0</v>
      </c>
      <c r="O61" s="86">
        <f>'7. Nominale afschrijvingen'!Z50</f>
        <v>0</v>
      </c>
      <c r="P61" s="86">
        <f>'7. Nominale afschrijvingen'!AA50</f>
        <v>0</v>
      </c>
      <c r="Q61" s="86">
        <f>'7. Nominale afschrijvingen'!AB50</f>
        <v>0</v>
      </c>
      <c r="R61" s="86">
        <f>'7. Nominale afschrijvingen'!AC50</f>
        <v>0</v>
      </c>
      <c r="S61" s="86">
        <f>'7. Nominale afschrijvingen'!AD50</f>
        <v>0</v>
      </c>
      <c r="T61" s="86">
        <f>'7. Nominale afschrijvingen'!AE50</f>
        <v>0</v>
      </c>
      <c r="U61" s="86">
        <f>'7. Nominale afschrijvingen'!AF50</f>
        <v>0</v>
      </c>
      <c r="V61" s="86">
        <f>'7. Nominale afschrijvingen'!AG50</f>
        <v>0</v>
      </c>
      <c r="W61" s="40"/>
      <c r="X61" s="118">
        <f>IF($C61="TD",INDEX('4. CPI-tabel'!$D$20:$Z$42,$E61-2003,X$28-2003),
IF(X$28&gt;=$E61,MAX(1,INDEX('4. CPI-tabel'!$D$20:$Z$42,MAX($E61,2010)-2003,X$28-2003)),0))</f>
        <v>1.0506224399999999</v>
      </c>
      <c r="Y61" s="118">
        <f>IF($C61="TD",INDEX('4. CPI-tabel'!$D$20:$Z$42,$E61-2003,Y$28-2003),
IF(Y$28&gt;=$E61,MAX(1,INDEX('4. CPI-tabel'!$D$20:$Z$42,MAX($E61,2010)-2003,Y$28-2003)),0))</f>
        <v>1.0779386234399999</v>
      </c>
      <c r="Z61" s="118">
        <f>IF($C61="TD",INDEX('4. CPI-tabel'!$D$20:$Z$42,$E61-2003,Z$28-2003),
IF(Z$28&gt;=$E61,MAX(1,INDEX('4. CPI-tabel'!$D$20:$Z$42,MAX($E61,2010)-2003,Z$28-2003)),0))</f>
        <v>1.1027312117791197</v>
      </c>
      <c r="AA61" s="118">
        <f>IF($C61="TD",INDEX('4. CPI-tabel'!$D$20:$Z$42,$E61-2003,AA$28-2003),
IF(AA$28&gt;=$E61,MAX(1,INDEX('4. CPI-tabel'!$D$20:$Z$42,MAX($E61,2010)-2003,AA$28-2003)),0))</f>
        <v>1.133607685708935</v>
      </c>
      <c r="AB61" s="118">
        <f>IF($C61="TD",INDEX('4. CPI-tabel'!$D$20:$Z$42,$E61-2003,AB$28-2003),
IF(AB$28&gt;=$E61,MAX(1,INDEX('4. CPI-tabel'!$D$20:$Z$42,MAX($E61,2010)-2003,AB$28-2003)),0))</f>
        <v>1.1449437625660244</v>
      </c>
      <c r="AC61" s="118">
        <f>IF($C61="TD",INDEX('4. CPI-tabel'!$D$20:$Z$42,$E61-2003,AC$28-2003),
IF(AC$28&gt;=$E61,MAX(1,INDEX('4. CPI-tabel'!$D$20:$Z$42,MAX($E61,2010)-2003,AC$28-2003)),0))</f>
        <v>1.1541033126665525</v>
      </c>
      <c r="AD61" s="118">
        <f>IF($C61="TD",INDEX('4. CPI-tabel'!$D$20:$Z$42,$E61-2003,AD$28-2003),
IF(AD$28&gt;=$E61,MAX(1,INDEX('4. CPI-tabel'!$D$20:$Z$42,MAX($E61,2010)-2003,AD$28-2003)),0))</f>
        <v>1.1564115192918856</v>
      </c>
      <c r="AE61" s="118">
        <f>IF($C61="TD",INDEX('4. CPI-tabel'!$D$20:$Z$42,$E61-2003,AE$28-2003),
IF(AE$28&gt;=$E61,MAX(1,INDEX('4. CPI-tabel'!$D$20:$Z$42,MAX($E61,2010)-2003,AE$28-2003)),0))</f>
        <v>1.1726012805619719</v>
      </c>
      <c r="AF61" s="118">
        <f>IF($C61="TD",INDEX('4. CPI-tabel'!$D$20:$Z$42,$E61-2003,AF$28-2003),
IF(AF$28&gt;=$E61,MAX(1,INDEX('4. CPI-tabel'!$D$20:$Z$42,MAX($E61,2010)-2003,AF$28-2003)),0))</f>
        <v>1.1972259074537732</v>
      </c>
      <c r="AG61" s="118">
        <f>IF($C61="TD",INDEX('4. CPI-tabel'!$D$20:$Z$42,$E61-2003,AG$28-2003),
IF(AG$28&gt;=$E61,MAX(1,INDEX('4. CPI-tabel'!$D$20:$Z$42,MAX($E61,2010)-2003,AG$28-2003)),0))</f>
        <v>1.2307482328624788</v>
      </c>
      <c r="AH61" s="118">
        <f>IF($C61="TD",INDEX('4. CPI-tabel'!$D$20:$Z$42,$E61-2003,AH$28-2003),
IF(AH$28&gt;=$E61,MAX(1,INDEX('4. CPI-tabel'!$D$20:$Z$42,MAX($E61,2010)-2003,AH$28-2003)),0))</f>
        <v>1.2393634704925161</v>
      </c>
      <c r="AI61" s="118">
        <f>IF($C61="TD",INDEX('4. CPI-tabel'!$D$20:$Z$42,$E61-2003,AI$28-2003),
IF(AI$28&gt;=$E61,MAX(1,INDEX('4. CPI-tabel'!$D$20:$Z$42,MAX($E61,2010)-2003,AI$28-2003)),0))</f>
        <v>1.2393634704925161</v>
      </c>
      <c r="AJ61" s="118">
        <f>IF($C61="TD",INDEX('4. CPI-tabel'!$D$20:$Z$42,$E61-2003,AJ$28-2003),
IF(AJ$28&gt;=$E61,MAX(1,INDEX('4. CPI-tabel'!$D$20:$Z$42,MAX($E61,2010)-2003,AJ$28-2003)),0))</f>
        <v>1.2393634704925161</v>
      </c>
      <c r="AK61" s="118">
        <f>IF($C61="TD",INDEX('4. CPI-tabel'!$D$20:$Z$42,$E61-2003,AK$28-2003),
IF(AK$28&gt;=$E61,MAX(1,INDEX('4. CPI-tabel'!$D$20:$Z$42,MAX($E61,2010)-2003,AK$28-2003)),0))</f>
        <v>1.2393634704925161</v>
      </c>
      <c r="AL61" s="118">
        <f>IF($C61="TD",INDEX('4. CPI-tabel'!$D$20:$Z$42,$E61-2003,AL$28-2003),
IF(AL$28&gt;=$E61,MAX(1,INDEX('4. CPI-tabel'!$D$20:$Z$42,MAX($E61,2010)-2003,AL$28-2003)),0))</f>
        <v>1.2393634704925161</v>
      </c>
      <c r="AM61" s="118">
        <f>IF($C61="TD",INDEX('4. CPI-tabel'!$D$20:$Z$42,$E61-2003,AM$28-2003),
IF(AM$28&gt;=$E61,MAX(1,INDEX('4. CPI-tabel'!$D$20:$Z$42,MAX($E61,2010)-2003,AM$28-2003)),0))</f>
        <v>1.2393634704925161</v>
      </c>
      <c r="AO61" s="87">
        <f t="shared" si="5"/>
        <v>0</v>
      </c>
      <c r="AP61" s="87">
        <f t="shared" si="6"/>
        <v>0</v>
      </c>
      <c r="AQ61" s="87">
        <f t="shared" si="7"/>
        <v>0</v>
      </c>
      <c r="AR61" s="87">
        <f t="shared" si="8"/>
        <v>0</v>
      </c>
      <c r="AS61" s="87">
        <f t="shared" si="9"/>
        <v>0</v>
      </c>
      <c r="AT61" s="87">
        <f t="shared" si="10"/>
        <v>0</v>
      </c>
      <c r="AU61" s="87">
        <f t="shared" si="11"/>
        <v>0</v>
      </c>
      <c r="AV61" s="87">
        <f t="shared" si="12"/>
        <v>0</v>
      </c>
      <c r="AW61" s="87">
        <f t="shared" si="13"/>
        <v>0</v>
      </c>
      <c r="AX61" s="87">
        <f t="shared" si="14"/>
        <v>0</v>
      </c>
      <c r="AY61" s="87">
        <f t="shared" si="15"/>
        <v>0</v>
      </c>
      <c r="AZ61" s="87">
        <f t="shared" si="16"/>
        <v>0</v>
      </c>
      <c r="BA61" s="87">
        <f t="shared" si="17"/>
        <v>0</v>
      </c>
      <c r="BB61" s="87">
        <f t="shared" si="18"/>
        <v>0</v>
      </c>
      <c r="BC61" s="87">
        <f t="shared" si="19"/>
        <v>0</v>
      </c>
      <c r="BD61" s="87">
        <f t="shared" si="20"/>
        <v>0</v>
      </c>
    </row>
    <row r="62" spans="1:56" s="20" customFormat="1" x14ac:dyDescent="0.2">
      <c r="A62" s="41"/>
      <c r="B62" s="86">
        <f>'3. Investeringen'!B48</f>
        <v>34</v>
      </c>
      <c r="C62" s="86" t="str">
        <f>'3. Investeringen'!F48</f>
        <v>TD</v>
      </c>
      <c r="D62" s="86" t="str">
        <f>'3. Investeringen'!G48</f>
        <v>Nieuwe investeringen TD</v>
      </c>
      <c r="E62" s="121">
        <f>'3. Investeringen'!K48</f>
        <v>2009</v>
      </c>
      <c r="G62" s="86">
        <f>'7. Nominale afschrijvingen'!R51</f>
        <v>-1021.3943589090878</v>
      </c>
      <c r="H62" s="86">
        <f>'7. Nominale afschrijvingen'!S51</f>
        <v>-1021.3943589090878</v>
      </c>
      <c r="I62" s="86">
        <f>'7. Nominale afschrijvingen'!T51</f>
        <v>-1021.3943589090878</v>
      </c>
      <c r="J62" s="86">
        <f>'7. Nominale afschrijvingen'!U51</f>
        <v>-1021.3943589090878</v>
      </c>
      <c r="K62" s="86">
        <f>'7. Nominale afschrijvingen'!V51</f>
        <v>-1021.3943589090878</v>
      </c>
      <c r="L62" s="86">
        <f>'7. Nominale afschrijvingen'!W51</f>
        <v>-1021.3943589090878</v>
      </c>
      <c r="M62" s="86">
        <f>'7. Nominale afschrijvingen'!X51</f>
        <v>-1021.3943589090878</v>
      </c>
      <c r="N62" s="86">
        <f>'7. Nominale afschrijvingen'!Y51</f>
        <v>-1021.3943589090878</v>
      </c>
      <c r="O62" s="86">
        <f>'7. Nominale afschrijvingen'!Z51</f>
        <v>-1021.3943589090878</v>
      </c>
      <c r="P62" s="86">
        <f>'7. Nominale afschrijvingen'!AA51</f>
        <v>-1021.3943589090878</v>
      </c>
      <c r="Q62" s="86">
        <f>'7. Nominale afschrijvingen'!AB51</f>
        <v>-1021.3943589090878</v>
      </c>
      <c r="R62" s="86">
        <f>'7. Nominale afschrijvingen'!AC51</f>
        <v>-1225.673230690905</v>
      </c>
      <c r="S62" s="86">
        <f>'7. Nominale afschrijvingen'!AD51</f>
        <v>-1191.0659865302207</v>
      </c>
      <c r="T62" s="86">
        <f>'7. Nominale afschrijvingen'!AE51</f>
        <v>-1157.4358880870145</v>
      </c>
      <c r="U62" s="86">
        <f>'7. Nominale afschrijvingen'!AF51</f>
        <v>-1124.7553453645576</v>
      </c>
      <c r="V62" s="86">
        <f>'7. Nominale afschrijvingen'!AG51</f>
        <v>-1092.9975473777936</v>
      </c>
      <c r="W62" s="40"/>
      <c r="X62" s="118">
        <f>IF($C62="TD",INDEX('4. CPI-tabel'!$D$20:$Z$42,$E62-2003,X$28-2003),
IF(X$28&gt;=$E62,MAX(1,INDEX('4. CPI-tabel'!$D$20:$Z$42,MAX($E62,2010)-2003,X$28-2003)),0))</f>
        <v>1.0180449999999999</v>
      </c>
      <c r="Y62" s="118">
        <f>IF($C62="TD",INDEX('4. CPI-tabel'!$D$20:$Z$42,$E62-2003,Y$28-2003),
IF(Y$28&gt;=$E62,MAX(1,INDEX('4. CPI-tabel'!$D$20:$Z$42,MAX($E62,2010)-2003,Y$28-2003)),0))</f>
        <v>1.0445141699999998</v>
      </c>
      <c r="Z62" s="118">
        <f>IF($C62="TD",INDEX('4. CPI-tabel'!$D$20:$Z$42,$E62-2003,Z$28-2003),
IF(Z$28&gt;=$E62,MAX(1,INDEX('4. CPI-tabel'!$D$20:$Z$42,MAX($E62,2010)-2003,Z$28-2003)),0))</f>
        <v>1.0685379959099996</v>
      </c>
      <c r="AA62" s="118">
        <f>IF($C62="TD",INDEX('4. CPI-tabel'!$D$20:$Z$42,$E62-2003,AA$28-2003),
IF(AA$28&gt;=$E62,MAX(1,INDEX('4. CPI-tabel'!$D$20:$Z$42,MAX($E62,2010)-2003,AA$28-2003)),0))</f>
        <v>1.0984570597954797</v>
      </c>
      <c r="AB62" s="118">
        <f>IF($C62="TD",INDEX('4. CPI-tabel'!$D$20:$Z$42,$E62-2003,AB$28-2003),
IF(AB$28&gt;=$E62,MAX(1,INDEX('4. CPI-tabel'!$D$20:$Z$42,MAX($E62,2010)-2003,AB$28-2003)),0))</f>
        <v>1.1094416303934345</v>
      </c>
      <c r="AC62" s="118">
        <f>IF($C62="TD",INDEX('4. CPI-tabel'!$D$20:$Z$42,$E62-2003,AC$28-2003),
IF(AC$28&gt;=$E62,MAX(1,INDEX('4. CPI-tabel'!$D$20:$Z$42,MAX($E62,2010)-2003,AC$28-2003)),0))</f>
        <v>1.1183171634365821</v>
      </c>
      <c r="AD62" s="118">
        <f>IF($C62="TD",INDEX('4. CPI-tabel'!$D$20:$Z$42,$E62-2003,AD$28-2003),
IF(AD$28&gt;=$E62,MAX(1,INDEX('4. CPI-tabel'!$D$20:$Z$42,MAX($E62,2010)-2003,AD$28-2003)),0))</f>
        <v>1.1205537977634552</v>
      </c>
      <c r="AE62" s="118">
        <f>IF($C62="TD",INDEX('4. CPI-tabel'!$D$20:$Z$42,$E62-2003,AE$28-2003),
IF(AE$28&gt;=$E62,MAX(1,INDEX('4. CPI-tabel'!$D$20:$Z$42,MAX($E62,2010)-2003,AE$28-2003)),0))</f>
        <v>1.1362415509321435</v>
      </c>
      <c r="AF62" s="118">
        <f>IF($C62="TD",INDEX('4. CPI-tabel'!$D$20:$Z$42,$E62-2003,AF$28-2003),
IF(AF$28&gt;=$E62,MAX(1,INDEX('4. CPI-tabel'!$D$20:$Z$42,MAX($E62,2010)-2003,AF$28-2003)),0))</f>
        <v>1.1601026235017184</v>
      </c>
      <c r="AG62" s="118">
        <f>IF($C62="TD",INDEX('4. CPI-tabel'!$D$20:$Z$42,$E62-2003,AG$28-2003),
IF(AG$28&gt;=$E62,MAX(1,INDEX('4. CPI-tabel'!$D$20:$Z$42,MAX($E62,2010)-2003,AG$28-2003)),0))</f>
        <v>1.1925854969597667</v>
      </c>
      <c r="AH62" s="118">
        <f>IF($C62="TD",INDEX('4. CPI-tabel'!$D$20:$Z$42,$E62-2003,AH$28-2003),
IF(AH$28&gt;=$E62,MAX(1,INDEX('4. CPI-tabel'!$D$20:$Z$42,MAX($E62,2010)-2003,AH$28-2003)),0))</f>
        <v>1.200933595438485</v>
      </c>
      <c r="AI62" s="118">
        <f>IF($C62="TD",INDEX('4. CPI-tabel'!$D$20:$Z$42,$E62-2003,AI$28-2003),
IF(AI$28&gt;=$E62,MAX(1,INDEX('4. CPI-tabel'!$D$20:$Z$42,MAX($E62,2010)-2003,AI$28-2003)),0))</f>
        <v>1.200933595438485</v>
      </c>
      <c r="AJ62" s="118">
        <f>IF($C62="TD",INDEX('4. CPI-tabel'!$D$20:$Z$42,$E62-2003,AJ$28-2003),
IF(AJ$28&gt;=$E62,MAX(1,INDEX('4. CPI-tabel'!$D$20:$Z$42,MAX($E62,2010)-2003,AJ$28-2003)),0))</f>
        <v>1.200933595438485</v>
      </c>
      <c r="AK62" s="118">
        <f>IF($C62="TD",INDEX('4. CPI-tabel'!$D$20:$Z$42,$E62-2003,AK$28-2003),
IF(AK$28&gt;=$E62,MAX(1,INDEX('4. CPI-tabel'!$D$20:$Z$42,MAX($E62,2010)-2003,AK$28-2003)),0))</f>
        <v>1.200933595438485</v>
      </c>
      <c r="AL62" s="118">
        <f>IF($C62="TD",INDEX('4. CPI-tabel'!$D$20:$Z$42,$E62-2003,AL$28-2003),
IF(AL$28&gt;=$E62,MAX(1,INDEX('4. CPI-tabel'!$D$20:$Z$42,MAX($E62,2010)-2003,AL$28-2003)),0))</f>
        <v>1.200933595438485</v>
      </c>
      <c r="AM62" s="118">
        <f>IF($C62="TD",INDEX('4. CPI-tabel'!$D$20:$Z$42,$E62-2003,AM$28-2003),
IF(AM$28&gt;=$E62,MAX(1,INDEX('4. CPI-tabel'!$D$20:$Z$42,MAX($E62,2010)-2003,AM$28-2003)),0))</f>
        <v>1.200933595438485</v>
      </c>
      <c r="AO62" s="87">
        <f t="shared" si="5"/>
        <v>-1039.8254201156021</v>
      </c>
      <c r="AP62" s="87">
        <f t="shared" si="6"/>
        <v>-1066.8608810386077</v>
      </c>
      <c r="AQ62" s="87">
        <f t="shared" si="7"/>
        <v>-1091.3986813024956</v>
      </c>
      <c r="AR62" s="87">
        <f t="shared" si="8"/>
        <v>-1121.9578443789655</v>
      </c>
      <c r="AS62" s="87">
        <f t="shared" si="9"/>
        <v>-1133.1774228227553</v>
      </c>
      <c r="AT62" s="87">
        <f t="shared" si="10"/>
        <v>-1142.2428422053374</v>
      </c>
      <c r="AU62" s="87">
        <f t="shared" si="11"/>
        <v>-1144.527327889748</v>
      </c>
      <c r="AV62" s="87">
        <f t="shared" si="12"/>
        <v>-1160.5507104802043</v>
      </c>
      <c r="AW62" s="87">
        <f t="shared" si="13"/>
        <v>-1184.9222754002885</v>
      </c>
      <c r="AX62" s="87">
        <f t="shared" si="14"/>
        <v>-1218.1000991114968</v>
      </c>
      <c r="AY62" s="87">
        <f t="shared" si="15"/>
        <v>-1226.6267998052772</v>
      </c>
      <c r="AZ62" s="87">
        <f t="shared" si="16"/>
        <v>-1471.9521597663322</v>
      </c>
      <c r="BA62" s="87">
        <f t="shared" si="17"/>
        <v>-1430.3911576082241</v>
      </c>
      <c r="BB62" s="87">
        <f t="shared" si="18"/>
        <v>-1390.0036425698743</v>
      </c>
      <c r="BC62" s="87">
        <f t="shared" si="19"/>
        <v>-1350.7564808973129</v>
      </c>
      <c r="BD62" s="87">
        <f t="shared" si="20"/>
        <v>-1312.6174743778595</v>
      </c>
    </row>
    <row r="63" spans="1:56" s="20" customFormat="1" x14ac:dyDescent="0.2">
      <c r="A63" s="41"/>
      <c r="B63" s="86">
        <f>'3. Investeringen'!B49</f>
        <v>35</v>
      </c>
      <c r="C63" s="86" t="str">
        <f>'3. Investeringen'!F49</f>
        <v>TD</v>
      </c>
      <c r="D63" s="86" t="str">
        <f>'3. Investeringen'!G49</f>
        <v>Nieuwe investeringen TD</v>
      </c>
      <c r="E63" s="121">
        <f>'3. Investeringen'!K49</f>
        <v>2009</v>
      </c>
      <c r="G63" s="86">
        <f>'7. Nominale afschrijvingen'!R52</f>
        <v>748849.20933244447</v>
      </c>
      <c r="H63" s="86">
        <f>'7. Nominale afschrijvingen'!S52</f>
        <v>748849.20933244447</v>
      </c>
      <c r="I63" s="86">
        <f>'7. Nominale afschrijvingen'!T52</f>
        <v>748849.20933244447</v>
      </c>
      <c r="J63" s="86">
        <f>'7. Nominale afschrijvingen'!U52</f>
        <v>748849.20933244447</v>
      </c>
      <c r="K63" s="86">
        <f>'7. Nominale afschrijvingen'!V52</f>
        <v>748849.20933244447</v>
      </c>
      <c r="L63" s="86">
        <f>'7. Nominale afschrijvingen'!W52</f>
        <v>748849.20933244447</v>
      </c>
      <c r="M63" s="86">
        <f>'7. Nominale afschrijvingen'!X52</f>
        <v>748849.20933244447</v>
      </c>
      <c r="N63" s="86">
        <f>'7. Nominale afschrijvingen'!Y52</f>
        <v>748849.20933244447</v>
      </c>
      <c r="O63" s="86">
        <f>'7. Nominale afschrijvingen'!Z52</f>
        <v>748849.20933244447</v>
      </c>
      <c r="P63" s="86">
        <f>'7. Nominale afschrijvingen'!AA52</f>
        <v>748849.20933244447</v>
      </c>
      <c r="Q63" s="86">
        <f>'7. Nominale afschrijvingen'!AB52</f>
        <v>748849.20933244447</v>
      </c>
      <c r="R63" s="86">
        <f>'7. Nominale afschrijvingen'!AC52</f>
        <v>898619.05119893316</v>
      </c>
      <c r="S63" s="86">
        <f>'7. Nominale afschrijvingen'!AD52</f>
        <v>865439.27084697247</v>
      </c>
      <c r="T63" s="86">
        <f>'7. Nominale afschrijvingen'!AE52</f>
        <v>833484.59007723804</v>
      </c>
      <c r="U63" s="86">
        <f>'7. Nominale afschrijvingen'!AF52</f>
        <v>802709.77444361709</v>
      </c>
      <c r="V63" s="86">
        <f>'7. Nominale afschrijvingen'!AG52</f>
        <v>773071.25969492958</v>
      </c>
      <c r="W63" s="40"/>
      <c r="X63" s="118">
        <f>IF($C63="TD",INDEX('4. CPI-tabel'!$D$20:$Z$42,$E63-2003,X$28-2003),
IF(X$28&gt;=$E63,MAX(1,INDEX('4. CPI-tabel'!$D$20:$Z$42,MAX($E63,2010)-2003,X$28-2003)),0))</f>
        <v>1.0180449999999999</v>
      </c>
      <c r="Y63" s="118">
        <f>IF($C63="TD",INDEX('4. CPI-tabel'!$D$20:$Z$42,$E63-2003,Y$28-2003),
IF(Y$28&gt;=$E63,MAX(1,INDEX('4. CPI-tabel'!$D$20:$Z$42,MAX($E63,2010)-2003,Y$28-2003)),0))</f>
        <v>1.0445141699999998</v>
      </c>
      <c r="Z63" s="118">
        <f>IF($C63="TD",INDEX('4. CPI-tabel'!$D$20:$Z$42,$E63-2003,Z$28-2003),
IF(Z$28&gt;=$E63,MAX(1,INDEX('4. CPI-tabel'!$D$20:$Z$42,MAX($E63,2010)-2003,Z$28-2003)),0))</f>
        <v>1.0685379959099996</v>
      </c>
      <c r="AA63" s="118">
        <f>IF($C63="TD",INDEX('4. CPI-tabel'!$D$20:$Z$42,$E63-2003,AA$28-2003),
IF(AA$28&gt;=$E63,MAX(1,INDEX('4. CPI-tabel'!$D$20:$Z$42,MAX($E63,2010)-2003,AA$28-2003)),0))</f>
        <v>1.0984570597954797</v>
      </c>
      <c r="AB63" s="118">
        <f>IF($C63="TD",INDEX('4. CPI-tabel'!$D$20:$Z$42,$E63-2003,AB$28-2003),
IF(AB$28&gt;=$E63,MAX(1,INDEX('4. CPI-tabel'!$D$20:$Z$42,MAX($E63,2010)-2003,AB$28-2003)),0))</f>
        <v>1.1094416303934345</v>
      </c>
      <c r="AC63" s="118">
        <f>IF($C63="TD",INDEX('4. CPI-tabel'!$D$20:$Z$42,$E63-2003,AC$28-2003),
IF(AC$28&gt;=$E63,MAX(1,INDEX('4. CPI-tabel'!$D$20:$Z$42,MAX($E63,2010)-2003,AC$28-2003)),0))</f>
        <v>1.1183171634365821</v>
      </c>
      <c r="AD63" s="118">
        <f>IF($C63="TD",INDEX('4. CPI-tabel'!$D$20:$Z$42,$E63-2003,AD$28-2003),
IF(AD$28&gt;=$E63,MAX(1,INDEX('4. CPI-tabel'!$D$20:$Z$42,MAX($E63,2010)-2003,AD$28-2003)),0))</f>
        <v>1.1205537977634552</v>
      </c>
      <c r="AE63" s="118">
        <f>IF($C63="TD",INDEX('4. CPI-tabel'!$D$20:$Z$42,$E63-2003,AE$28-2003),
IF(AE$28&gt;=$E63,MAX(1,INDEX('4. CPI-tabel'!$D$20:$Z$42,MAX($E63,2010)-2003,AE$28-2003)),0))</f>
        <v>1.1362415509321435</v>
      </c>
      <c r="AF63" s="118">
        <f>IF($C63="TD",INDEX('4. CPI-tabel'!$D$20:$Z$42,$E63-2003,AF$28-2003),
IF(AF$28&gt;=$E63,MAX(1,INDEX('4. CPI-tabel'!$D$20:$Z$42,MAX($E63,2010)-2003,AF$28-2003)),0))</f>
        <v>1.1601026235017184</v>
      </c>
      <c r="AG63" s="118">
        <f>IF($C63="TD",INDEX('4. CPI-tabel'!$D$20:$Z$42,$E63-2003,AG$28-2003),
IF(AG$28&gt;=$E63,MAX(1,INDEX('4. CPI-tabel'!$D$20:$Z$42,MAX($E63,2010)-2003,AG$28-2003)),0))</f>
        <v>1.1925854969597667</v>
      </c>
      <c r="AH63" s="118">
        <f>IF($C63="TD",INDEX('4. CPI-tabel'!$D$20:$Z$42,$E63-2003,AH$28-2003),
IF(AH$28&gt;=$E63,MAX(1,INDEX('4. CPI-tabel'!$D$20:$Z$42,MAX($E63,2010)-2003,AH$28-2003)),0))</f>
        <v>1.200933595438485</v>
      </c>
      <c r="AI63" s="118">
        <f>IF($C63="TD",INDEX('4. CPI-tabel'!$D$20:$Z$42,$E63-2003,AI$28-2003),
IF(AI$28&gt;=$E63,MAX(1,INDEX('4. CPI-tabel'!$D$20:$Z$42,MAX($E63,2010)-2003,AI$28-2003)),0))</f>
        <v>1.200933595438485</v>
      </c>
      <c r="AJ63" s="118">
        <f>IF($C63="TD",INDEX('4. CPI-tabel'!$D$20:$Z$42,$E63-2003,AJ$28-2003),
IF(AJ$28&gt;=$E63,MAX(1,INDEX('4. CPI-tabel'!$D$20:$Z$42,MAX($E63,2010)-2003,AJ$28-2003)),0))</f>
        <v>1.200933595438485</v>
      </c>
      <c r="AK63" s="118">
        <f>IF($C63="TD",INDEX('4. CPI-tabel'!$D$20:$Z$42,$E63-2003,AK$28-2003),
IF(AK$28&gt;=$E63,MAX(1,INDEX('4. CPI-tabel'!$D$20:$Z$42,MAX($E63,2010)-2003,AK$28-2003)),0))</f>
        <v>1.200933595438485</v>
      </c>
      <c r="AL63" s="118">
        <f>IF($C63="TD",INDEX('4. CPI-tabel'!$D$20:$Z$42,$E63-2003,AL$28-2003),
IF(AL$28&gt;=$E63,MAX(1,INDEX('4. CPI-tabel'!$D$20:$Z$42,MAX($E63,2010)-2003,AL$28-2003)),0))</f>
        <v>1.200933595438485</v>
      </c>
      <c r="AM63" s="118">
        <f>IF($C63="TD",INDEX('4. CPI-tabel'!$D$20:$Z$42,$E63-2003,AM$28-2003),
IF(AM$28&gt;=$E63,MAX(1,INDEX('4. CPI-tabel'!$D$20:$Z$42,MAX($E63,2010)-2003,AM$28-2003)),0))</f>
        <v>1.200933595438485</v>
      </c>
      <c r="AO63" s="87">
        <f t="shared" si="5"/>
        <v>762362.19331484835</v>
      </c>
      <c r="AP63" s="87">
        <f t="shared" si="6"/>
        <v>782183.61034103436</v>
      </c>
      <c r="AQ63" s="87">
        <f t="shared" si="7"/>
        <v>800173.83337887807</v>
      </c>
      <c r="AR63" s="87">
        <f t="shared" si="8"/>
        <v>822578.70071348664</v>
      </c>
      <c r="AS63" s="87">
        <f t="shared" si="9"/>
        <v>830804.48772062152</v>
      </c>
      <c r="AT63" s="87">
        <f t="shared" si="10"/>
        <v>837450.92362238653</v>
      </c>
      <c r="AU63" s="87">
        <f t="shared" si="11"/>
        <v>839125.82546963135</v>
      </c>
      <c r="AV63" s="87">
        <f t="shared" si="12"/>
        <v>850873.58702620608</v>
      </c>
      <c r="AW63" s="87">
        <f t="shared" si="13"/>
        <v>868741.93235375639</v>
      </c>
      <c r="AX63" s="87">
        <f t="shared" si="14"/>
        <v>893066.7064596616</v>
      </c>
      <c r="AY63" s="87">
        <f t="shared" si="15"/>
        <v>899318.17340487929</v>
      </c>
      <c r="AZ63" s="87">
        <f t="shared" si="16"/>
        <v>1079181.8080858549</v>
      </c>
      <c r="BA63" s="87">
        <f t="shared" si="17"/>
        <v>1039335.0951719155</v>
      </c>
      <c r="BB63" s="87">
        <f t="shared" si="18"/>
        <v>1000959.6455040292</v>
      </c>
      <c r="BC63" s="87">
        <f t="shared" si="19"/>
        <v>964001.13551618834</v>
      </c>
      <c r="BD63" s="87">
        <f t="shared" si="20"/>
        <v>928407.24743559049</v>
      </c>
    </row>
    <row r="64" spans="1:56" s="20" customFormat="1" x14ac:dyDescent="0.2">
      <c r="A64" s="41"/>
      <c r="B64" s="86">
        <f>'3. Investeringen'!B50</f>
        <v>36</v>
      </c>
      <c r="C64" s="86" t="str">
        <f>'3. Investeringen'!F50</f>
        <v>TD</v>
      </c>
      <c r="D64" s="86" t="str">
        <f>'3. Investeringen'!G50</f>
        <v>Nieuwe investeringen TD</v>
      </c>
      <c r="E64" s="121">
        <f>'3. Investeringen'!K50</f>
        <v>2009</v>
      </c>
      <c r="G64" s="86">
        <f>'7. Nominale afschrijvingen'!R53</f>
        <v>155247.85246966477</v>
      </c>
      <c r="H64" s="86">
        <f>'7. Nominale afschrijvingen'!S53</f>
        <v>155247.85246966477</v>
      </c>
      <c r="I64" s="86">
        <f>'7. Nominale afschrijvingen'!T53</f>
        <v>155247.85246966477</v>
      </c>
      <c r="J64" s="86">
        <f>'7. Nominale afschrijvingen'!U53</f>
        <v>155247.85246966477</v>
      </c>
      <c r="K64" s="86">
        <f>'7. Nominale afschrijvingen'!V53</f>
        <v>155247.85246966477</v>
      </c>
      <c r="L64" s="86">
        <f>'7. Nominale afschrijvingen'!W53</f>
        <v>155247.85246966477</v>
      </c>
      <c r="M64" s="86">
        <f>'7. Nominale afschrijvingen'!X53</f>
        <v>155247.85246966477</v>
      </c>
      <c r="N64" s="86">
        <f>'7. Nominale afschrijvingen'!Y53</f>
        <v>155247.85246966477</v>
      </c>
      <c r="O64" s="86">
        <f>'7. Nominale afschrijvingen'!Z53</f>
        <v>155247.85246966477</v>
      </c>
      <c r="P64" s="86">
        <f>'7. Nominale afschrijvingen'!AA53</f>
        <v>155247.85246966477</v>
      </c>
      <c r="Q64" s="86">
        <f>'7. Nominale afschrijvingen'!AB53</f>
        <v>155247.85246966477</v>
      </c>
      <c r="R64" s="86">
        <f>'7. Nominale afschrijvingen'!AC53</f>
        <v>186297.42296359772</v>
      </c>
      <c r="S64" s="86">
        <f>'7. Nominale afschrijvingen'!AD53</f>
        <v>173522.74253180815</v>
      </c>
      <c r="T64" s="86">
        <f>'7. Nominale afschrijvingen'!AE53</f>
        <v>161624.04018676988</v>
      </c>
      <c r="U64" s="86">
        <f>'7. Nominale afschrijvingen'!AF53</f>
        <v>151406.42845082466</v>
      </c>
      <c r="V64" s="86">
        <f>'7. Nominale afschrijvingen'!AG53</f>
        <v>151406.42845082466</v>
      </c>
      <c r="W64" s="40"/>
      <c r="X64" s="118">
        <f>IF($C64="TD",INDEX('4. CPI-tabel'!$D$20:$Z$42,$E64-2003,X$28-2003),
IF(X$28&gt;=$E64,MAX(1,INDEX('4. CPI-tabel'!$D$20:$Z$42,MAX($E64,2010)-2003,X$28-2003)),0))</f>
        <v>1.0180449999999999</v>
      </c>
      <c r="Y64" s="118">
        <f>IF($C64="TD",INDEX('4. CPI-tabel'!$D$20:$Z$42,$E64-2003,Y$28-2003),
IF(Y$28&gt;=$E64,MAX(1,INDEX('4. CPI-tabel'!$D$20:$Z$42,MAX($E64,2010)-2003,Y$28-2003)),0))</f>
        <v>1.0445141699999998</v>
      </c>
      <c r="Z64" s="118">
        <f>IF($C64="TD",INDEX('4. CPI-tabel'!$D$20:$Z$42,$E64-2003,Z$28-2003),
IF(Z$28&gt;=$E64,MAX(1,INDEX('4. CPI-tabel'!$D$20:$Z$42,MAX($E64,2010)-2003,Z$28-2003)),0))</f>
        <v>1.0685379959099996</v>
      </c>
      <c r="AA64" s="118">
        <f>IF($C64="TD",INDEX('4. CPI-tabel'!$D$20:$Z$42,$E64-2003,AA$28-2003),
IF(AA$28&gt;=$E64,MAX(1,INDEX('4. CPI-tabel'!$D$20:$Z$42,MAX($E64,2010)-2003,AA$28-2003)),0))</f>
        <v>1.0984570597954797</v>
      </c>
      <c r="AB64" s="118">
        <f>IF($C64="TD",INDEX('4. CPI-tabel'!$D$20:$Z$42,$E64-2003,AB$28-2003),
IF(AB$28&gt;=$E64,MAX(1,INDEX('4. CPI-tabel'!$D$20:$Z$42,MAX($E64,2010)-2003,AB$28-2003)),0))</f>
        <v>1.1094416303934345</v>
      </c>
      <c r="AC64" s="118">
        <f>IF($C64="TD",INDEX('4. CPI-tabel'!$D$20:$Z$42,$E64-2003,AC$28-2003),
IF(AC$28&gt;=$E64,MAX(1,INDEX('4. CPI-tabel'!$D$20:$Z$42,MAX($E64,2010)-2003,AC$28-2003)),0))</f>
        <v>1.1183171634365821</v>
      </c>
      <c r="AD64" s="118">
        <f>IF($C64="TD",INDEX('4. CPI-tabel'!$D$20:$Z$42,$E64-2003,AD$28-2003),
IF(AD$28&gt;=$E64,MAX(1,INDEX('4. CPI-tabel'!$D$20:$Z$42,MAX($E64,2010)-2003,AD$28-2003)),0))</f>
        <v>1.1205537977634552</v>
      </c>
      <c r="AE64" s="118">
        <f>IF($C64="TD",INDEX('4. CPI-tabel'!$D$20:$Z$42,$E64-2003,AE$28-2003),
IF(AE$28&gt;=$E64,MAX(1,INDEX('4. CPI-tabel'!$D$20:$Z$42,MAX($E64,2010)-2003,AE$28-2003)),0))</f>
        <v>1.1362415509321435</v>
      </c>
      <c r="AF64" s="118">
        <f>IF($C64="TD",INDEX('4. CPI-tabel'!$D$20:$Z$42,$E64-2003,AF$28-2003),
IF(AF$28&gt;=$E64,MAX(1,INDEX('4. CPI-tabel'!$D$20:$Z$42,MAX($E64,2010)-2003,AF$28-2003)),0))</f>
        <v>1.1601026235017184</v>
      </c>
      <c r="AG64" s="118">
        <f>IF($C64="TD",INDEX('4. CPI-tabel'!$D$20:$Z$42,$E64-2003,AG$28-2003),
IF(AG$28&gt;=$E64,MAX(1,INDEX('4. CPI-tabel'!$D$20:$Z$42,MAX($E64,2010)-2003,AG$28-2003)),0))</f>
        <v>1.1925854969597667</v>
      </c>
      <c r="AH64" s="118">
        <f>IF($C64="TD",INDEX('4. CPI-tabel'!$D$20:$Z$42,$E64-2003,AH$28-2003),
IF(AH$28&gt;=$E64,MAX(1,INDEX('4. CPI-tabel'!$D$20:$Z$42,MAX($E64,2010)-2003,AH$28-2003)),0))</f>
        <v>1.200933595438485</v>
      </c>
      <c r="AI64" s="118">
        <f>IF($C64="TD",INDEX('4. CPI-tabel'!$D$20:$Z$42,$E64-2003,AI$28-2003),
IF(AI$28&gt;=$E64,MAX(1,INDEX('4. CPI-tabel'!$D$20:$Z$42,MAX($E64,2010)-2003,AI$28-2003)),0))</f>
        <v>1.200933595438485</v>
      </c>
      <c r="AJ64" s="118">
        <f>IF($C64="TD",INDEX('4. CPI-tabel'!$D$20:$Z$42,$E64-2003,AJ$28-2003),
IF(AJ$28&gt;=$E64,MAX(1,INDEX('4. CPI-tabel'!$D$20:$Z$42,MAX($E64,2010)-2003,AJ$28-2003)),0))</f>
        <v>1.200933595438485</v>
      </c>
      <c r="AK64" s="118">
        <f>IF($C64="TD",INDEX('4. CPI-tabel'!$D$20:$Z$42,$E64-2003,AK$28-2003),
IF(AK$28&gt;=$E64,MAX(1,INDEX('4. CPI-tabel'!$D$20:$Z$42,MAX($E64,2010)-2003,AK$28-2003)),0))</f>
        <v>1.200933595438485</v>
      </c>
      <c r="AL64" s="118">
        <f>IF($C64="TD",INDEX('4. CPI-tabel'!$D$20:$Z$42,$E64-2003,AL$28-2003),
IF(AL$28&gt;=$E64,MAX(1,INDEX('4. CPI-tabel'!$D$20:$Z$42,MAX($E64,2010)-2003,AL$28-2003)),0))</f>
        <v>1.200933595438485</v>
      </c>
      <c r="AM64" s="118">
        <f>IF($C64="TD",INDEX('4. CPI-tabel'!$D$20:$Z$42,$E64-2003,AM$28-2003),
IF(AM$28&gt;=$E64,MAX(1,INDEX('4. CPI-tabel'!$D$20:$Z$42,MAX($E64,2010)-2003,AM$28-2003)),0))</f>
        <v>1.200933595438485</v>
      </c>
      <c r="AO64" s="87">
        <f t="shared" si="5"/>
        <v>158049.29996747983</v>
      </c>
      <c r="AP64" s="87">
        <f t="shared" si="6"/>
        <v>162158.58176663431</v>
      </c>
      <c r="AQ64" s="87">
        <f t="shared" si="7"/>
        <v>165888.22914726689</v>
      </c>
      <c r="AR64" s="87">
        <f t="shared" si="8"/>
        <v>170533.09956339037</v>
      </c>
      <c r="AS64" s="87">
        <f t="shared" si="9"/>
        <v>172238.43055902427</v>
      </c>
      <c r="AT64" s="87">
        <f t="shared" si="10"/>
        <v>173616.33800349646</v>
      </c>
      <c r="AU64" s="87">
        <f t="shared" si="11"/>
        <v>173963.57067950346</v>
      </c>
      <c r="AV64" s="87">
        <f t="shared" si="12"/>
        <v>176399.0606690165</v>
      </c>
      <c r="AW64" s="87">
        <f t="shared" si="13"/>
        <v>180103.44094306583</v>
      </c>
      <c r="AX64" s="87">
        <f t="shared" si="14"/>
        <v>185146.3372894717</v>
      </c>
      <c r="AY64" s="87">
        <f t="shared" si="15"/>
        <v>186442.361650498</v>
      </c>
      <c r="AZ64" s="87">
        <f t="shared" si="16"/>
        <v>223730.83398059758</v>
      </c>
      <c r="BA64" s="87">
        <f t="shared" si="17"/>
        <v>208389.29107907088</v>
      </c>
      <c r="BB64" s="87">
        <f t="shared" si="18"/>
        <v>194099.73969079173</v>
      </c>
      <c r="BC64" s="87">
        <f t="shared" si="19"/>
        <v>181829.06649194859</v>
      </c>
      <c r="BD64" s="87">
        <f t="shared" si="20"/>
        <v>181829.06649194859</v>
      </c>
    </row>
    <row r="65" spans="1:56" s="20" customFormat="1" x14ac:dyDescent="0.2">
      <c r="A65" s="41"/>
      <c r="B65" s="86">
        <f>'3. Investeringen'!B51</f>
        <v>37</v>
      </c>
      <c r="C65" s="86" t="str">
        <f>'3. Investeringen'!F51</f>
        <v>TD</v>
      </c>
      <c r="D65" s="86" t="str">
        <f>'3. Investeringen'!G51</f>
        <v>Nieuwe investeringen TD</v>
      </c>
      <c r="E65" s="121">
        <f>'3. Investeringen'!K51</f>
        <v>2009</v>
      </c>
      <c r="G65" s="86">
        <f>'7. Nominale afschrijvingen'!R54</f>
        <v>-390.44760000076002</v>
      </c>
      <c r="H65" s="86">
        <f>'7. Nominale afschrijvingen'!S54</f>
        <v>-390.44760000076002</v>
      </c>
      <c r="I65" s="86">
        <f>'7. Nominale afschrijvingen'!T54</f>
        <v>-390.44760000076002</v>
      </c>
      <c r="J65" s="86">
        <f>'7. Nominale afschrijvingen'!U54</f>
        <v>-390.44760000076002</v>
      </c>
      <c r="K65" s="86">
        <f>'7. Nominale afschrijvingen'!V54</f>
        <v>-390.44760000076002</v>
      </c>
      <c r="L65" s="86">
        <f>'7. Nominale afschrijvingen'!W54</f>
        <v>-390.44760000076002</v>
      </c>
      <c r="M65" s="86">
        <f>'7. Nominale afschrijvingen'!X54</f>
        <v>-390.44760000076002</v>
      </c>
      <c r="N65" s="86">
        <f>'7. Nominale afschrijvingen'!Y54</f>
        <v>-390.44760000076002</v>
      </c>
      <c r="O65" s="86">
        <f>'7. Nominale afschrijvingen'!Z54</f>
        <v>-390.44760000076002</v>
      </c>
      <c r="P65" s="86">
        <f>'7. Nominale afschrijvingen'!AA54</f>
        <v>-390.44760000076002</v>
      </c>
      <c r="Q65" s="86">
        <f>'7. Nominale afschrijvingen'!AB54</f>
        <v>-390.44760000076002</v>
      </c>
      <c r="R65" s="86">
        <f>'7. Nominale afschrijvingen'!AC54</f>
        <v>-468.53712000091207</v>
      </c>
      <c r="S65" s="86">
        <f>'7. Nominale afschrijvingen'!AD54</f>
        <v>-423.55755648082453</v>
      </c>
      <c r="T65" s="86">
        <f>'7. Nominale afschrijvingen'!AE54</f>
        <v>-382.89603105866536</v>
      </c>
      <c r="U65" s="86">
        <f>'7. Nominale afschrijvingen'!AF54</f>
        <v>-379.53729394411567</v>
      </c>
      <c r="V65" s="86">
        <f>'7. Nominale afschrijvingen'!AG54</f>
        <v>-379.53729394411567</v>
      </c>
      <c r="W65" s="40"/>
      <c r="X65" s="118">
        <f>IF($C65="TD",INDEX('4. CPI-tabel'!$D$20:$Z$42,$E65-2003,X$28-2003),
IF(X$28&gt;=$E65,MAX(1,INDEX('4. CPI-tabel'!$D$20:$Z$42,MAX($E65,2010)-2003,X$28-2003)),0))</f>
        <v>1.0180449999999999</v>
      </c>
      <c r="Y65" s="118">
        <f>IF($C65="TD",INDEX('4. CPI-tabel'!$D$20:$Z$42,$E65-2003,Y$28-2003),
IF(Y$28&gt;=$E65,MAX(1,INDEX('4. CPI-tabel'!$D$20:$Z$42,MAX($E65,2010)-2003,Y$28-2003)),0))</f>
        <v>1.0445141699999998</v>
      </c>
      <c r="Z65" s="118">
        <f>IF($C65="TD",INDEX('4. CPI-tabel'!$D$20:$Z$42,$E65-2003,Z$28-2003),
IF(Z$28&gt;=$E65,MAX(1,INDEX('4. CPI-tabel'!$D$20:$Z$42,MAX($E65,2010)-2003,Z$28-2003)),0))</f>
        <v>1.0685379959099996</v>
      </c>
      <c r="AA65" s="118">
        <f>IF($C65="TD",INDEX('4. CPI-tabel'!$D$20:$Z$42,$E65-2003,AA$28-2003),
IF(AA$28&gt;=$E65,MAX(1,INDEX('4. CPI-tabel'!$D$20:$Z$42,MAX($E65,2010)-2003,AA$28-2003)),0))</f>
        <v>1.0984570597954797</v>
      </c>
      <c r="AB65" s="118">
        <f>IF($C65="TD",INDEX('4. CPI-tabel'!$D$20:$Z$42,$E65-2003,AB$28-2003),
IF(AB$28&gt;=$E65,MAX(1,INDEX('4. CPI-tabel'!$D$20:$Z$42,MAX($E65,2010)-2003,AB$28-2003)),0))</f>
        <v>1.1094416303934345</v>
      </c>
      <c r="AC65" s="118">
        <f>IF($C65="TD",INDEX('4. CPI-tabel'!$D$20:$Z$42,$E65-2003,AC$28-2003),
IF(AC$28&gt;=$E65,MAX(1,INDEX('4. CPI-tabel'!$D$20:$Z$42,MAX($E65,2010)-2003,AC$28-2003)),0))</f>
        <v>1.1183171634365821</v>
      </c>
      <c r="AD65" s="118">
        <f>IF($C65="TD",INDEX('4. CPI-tabel'!$D$20:$Z$42,$E65-2003,AD$28-2003),
IF(AD$28&gt;=$E65,MAX(1,INDEX('4. CPI-tabel'!$D$20:$Z$42,MAX($E65,2010)-2003,AD$28-2003)),0))</f>
        <v>1.1205537977634552</v>
      </c>
      <c r="AE65" s="118">
        <f>IF($C65="TD",INDEX('4. CPI-tabel'!$D$20:$Z$42,$E65-2003,AE$28-2003),
IF(AE$28&gt;=$E65,MAX(1,INDEX('4. CPI-tabel'!$D$20:$Z$42,MAX($E65,2010)-2003,AE$28-2003)),0))</f>
        <v>1.1362415509321435</v>
      </c>
      <c r="AF65" s="118">
        <f>IF($C65="TD",INDEX('4. CPI-tabel'!$D$20:$Z$42,$E65-2003,AF$28-2003),
IF(AF$28&gt;=$E65,MAX(1,INDEX('4. CPI-tabel'!$D$20:$Z$42,MAX($E65,2010)-2003,AF$28-2003)),0))</f>
        <v>1.1601026235017184</v>
      </c>
      <c r="AG65" s="118">
        <f>IF($C65="TD",INDEX('4. CPI-tabel'!$D$20:$Z$42,$E65-2003,AG$28-2003),
IF(AG$28&gt;=$E65,MAX(1,INDEX('4. CPI-tabel'!$D$20:$Z$42,MAX($E65,2010)-2003,AG$28-2003)),0))</f>
        <v>1.1925854969597667</v>
      </c>
      <c r="AH65" s="118">
        <f>IF($C65="TD",INDEX('4. CPI-tabel'!$D$20:$Z$42,$E65-2003,AH$28-2003),
IF(AH$28&gt;=$E65,MAX(1,INDEX('4. CPI-tabel'!$D$20:$Z$42,MAX($E65,2010)-2003,AH$28-2003)),0))</f>
        <v>1.200933595438485</v>
      </c>
      <c r="AI65" s="118">
        <f>IF($C65="TD",INDEX('4. CPI-tabel'!$D$20:$Z$42,$E65-2003,AI$28-2003),
IF(AI$28&gt;=$E65,MAX(1,INDEX('4. CPI-tabel'!$D$20:$Z$42,MAX($E65,2010)-2003,AI$28-2003)),0))</f>
        <v>1.200933595438485</v>
      </c>
      <c r="AJ65" s="118">
        <f>IF($C65="TD",INDEX('4. CPI-tabel'!$D$20:$Z$42,$E65-2003,AJ$28-2003),
IF(AJ$28&gt;=$E65,MAX(1,INDEX('4. CPI-tabel'!$D$20:$Z$42,MAX($E65,2010)-2003,AJ$28-2003)),0))</f>
        <v>1.200933595438485</v>
      </c>
      <c r="AK65" s="118">
        <f>IF($C65="TD",INDEX('4. CPI-tabel'!$D$20:$Z$42,$E65-2003,AK$28-2003),
IF(AK$28&gt;=$E65,MAX(1,INDEX('4. CPI-tabel'!$D$20:$Z$42,MAX($E65,2010)-2003,AK$28-2003)),0))</f>
        <v>1.200933595438485</v>
      </c>
      <c r="AL65" s="118">
        <f>IF($C65="TD",INDEX('4. CPI-tabel'!$D$20:$Z$42,$E65-2003,AL$28-2003),
IF(AL$28&gt;=$E65,MAX(1,INDEX('4. CPI-tabel'!$D$20:$Z$42,MAX($E65,2010)-2003,AL$28-2003)),0))</f>
        <v>1.200933595438485</v>
      </c>
      <c r="AM65" s="118">
        <f>IF($C65="TD",INDEX('4. CPI-tabel'!$D$20:$Z$42,$E65-2003,AM$28-2003),
IF(AM$28&gt;=$E65,MAX(1,INDEX('4. CPI-tabel'!$D$20:$Z$42,MAX($E65,2010)-2003,AM$28-2003)),0))</f>
        <v>1.200933595438485</v>
      </c>
      <c r="AO65" s="87">
        <f t="shared" si="5"/>
        <v>-397.49322694277367</v>
      </c>
      <c r="AP65" s="87">
        <f t="shared" si="6"/>
        <v>-407.82805084328578</v>
      </c>
      <c r="AQ65" s="87">
        <f t="shared" si="7"/>
        <v>-417.20809601268127</v>
      </c>
      <c r="AR65" s="87">
        <f t="shared" si="8"/>
        <v>-428.88992270103637</v>
      </c>
      <c r="AS65" s="87">
        <f t="shared" si="9"/>
        <v>-433.17882192804672</v>
      </c>
      <c r="AT65" s="87">
        <f t="shared" si="10"/>
        <v>-436.64425250347114</v>
      </c>
      <c r="AU65" s="87">
        <f t="shared" si="11"/>
        <v>-437.51754100847808</v>
      </c>
      <c r="AV65" s="87">
        <f t="shared" si="12"/>
        <v>-443.64278658259678</v>
      </c>
      <c r="AW65" s="87">
        <f t="shared" si="13"/>
        <v>-452.95928510083127</v>
      </c>
      <c r="AX65" s="87">
        <f t="shared" si="14"/>
        <v>-465.64214508365461</v>
      </c>
      <c r="AY65" s="87">
        <f t="shared" si="15"/>
        <v>-468.90164009924013</v>
      </c>
      <c r="AZ65" s="87">
        <f t="shared" si="16"/>
        <v>-562.6819681190882</v>
      </c>
      <c r="BA65" s="87">
        <f t="shared" si="17"/>
        <v>-508.66449917965576</v>
      </c>
      <c r="BB65" s="87">
        <f t="shared" si="18"/>
        <v>-459.83270725840879</v>
      </c>
      <c r="BC65" s="87">
        <f t="shared" si="19"/>
        <v>-455.79908701929998</v>
      </c>
      <c r="BD65" s="87">
        <f t="shared" si="20"/>
        <v>-455.79908701929998</v>
      </c>
    </row>
    <row r="66" spans="1:56" s="20" customFormat="1" x14ac:dyDescent="0.2">
      <c r="A66" s="41"/>
      <c r="B66" s="86">
        <f>'3. Investeringen'!B52</f>
        <v>38</v>
      </c>
      <c r="C66" s="86" t="str">
        <f>'3. Investeringen'!F52</f>
        <v>TD</v>
      </c>
      <c r="D66" s="86" t="str">
        <f>'3. Investeringen'!G52</f>
        <v>Nieuwe investeringen TD</v>
      </c>
      <c r="E66" s="121">
        <f>'3. Investeringen'!K52</f>
        <v>2009</v>
      </c>
      <c r="G66" s="86">
        <f>'7. Nominale afschrijvingen'!R55</f>
        <v>413674.14383800002</v>
      </c>
      <c r="H66" s="86">
        <f>'7. Nominale afschrijvingen'!S55</f>
        <v>413674.14383800002</v>
      </c>
      <c r="I66" s="86">
        <f>'7. Nominale afschrijvingen'!T55</f>
        <v>413674.14383800002</v>
      </c>
      <c r="J66" s="86">
        <f>'7. Nominale afschrijvingen'!U55</f>
        <v>413674.14383800002</v>
      </c>
      <c r="K66" s="86">
        <f>'7. Nominale afschrijvingen'!V55</f>
        <v>413674.14383800002</v>
      </c>
      <c r="L66" s="86">
        <f>'7. Nominale afschrijvingen'!W55</f>
        <v>413674.14383800002</v>
      </c>
      <c r="M66" s="86">
        <f>'7. Nominale afschrijvingen'!X55</f>
        <v>413674.14383800002</v>
      </c>
      <c r="N66" s="86">
        <f>'7. Nominale afschrijvingen'!Y55</f>
        <v>413674.14383800002</v>
      </c>
      <c r="O66" s="86">
        <f>'7. Nominale afschrijvingen'!Z55</f>
        <v>206837.07191900001</v>
      </c>
      <c r="P66" s="86">
        <f>'7. Nominale afschrijvingen'!AA55</f>
        <v>0</v>
      </c>
      <c r="Q66" s="86">
        <f>'7. Nominale afschrijvingen'!AB55</f>
        <v>0</v>
      </c>
      <c r="R66" s="86">
        <f>'7. Nominale afschrijvingen'!AC55</f>
        <v>0</v>
      </c>
      <c r="S66" s="86">
        <f>'7. Nominale afschrijvingen'!AD55</f>
        <v>0</v>
      </c>
      <c r="T66" s="86">
        <f>'7. Nominale afschrijvingen'!AE55</f>
        <v>0</v>
      </c>
      <c r="U66" s="86">
        <f>'7. Nominale afschrijvingen'!AF55</f>
        <v>0</v>
      </c>
      <c r="V66" s="86">
        <f>'7. Nominale afschrijvingen'!AG55</f>
        <v>0</v>
      </c>
      <c r="W66" s="40"/>
      <c r="X66" s="118">
        <f>IF($C66="TD",INDEX('4. CPI-tabel'!$D$20:$Z$42,$E66-2003,X$28-2003),
IF(X$28&gt;=$E66,MAX(1,INDEX('4. CPI-tabel'!$D$20:$Z$42,MAX($E66,2010)-2003,X$28-2003)),0))</f>
        <v>1.0180449999999999</v>
      </c>
      <c r="Y66" s="118">
        <f>IF($C66="TD",INDEX('4. CPI-tabel'!$D$20:$Z$42,$E66-2003,Y$28-2003),
IF(Y$28&gt;=$E66,MAX(1,INDEX('4. CPI-tabel'!$D$20:$Z$42,MAX($E66,2010)-2003,Y$28-2003)),0))</f>
        <v>1.0445141699999998</v>
      </c>
      <c r="Z66" s="118">
        <f>IF($C66="TD",INDEX('4. CPI-tabel'!$D$20:$Z$42,$E66-2003,Z$28-2003),
IF(Z$28&gt;=$E66,MAX(1,INDEX('4. CPI-tabel'!$D$20:$Z$42,MAX($E66,2010)-2003,Z$28-2003)),0))</f>
        <v>1.0685379959099996</v>
      </c>
      <c r="AA66" s="118">
        <f>IF($C66="TD",INDEX('4. CPI-tabel'!$D$20:$Z$42,$E66-2003,AA$28-2003),
IF(AA$28&gt;=$E66,MAX(1,INDEX('4. CPI-tabel'!$D$20:$Z$42,MAX($E66,2010)-2003,AA$28-2003)),0))</f>
        <v>1.0984570597954797</v>
      </c>
      <c r="AB66" s="118">
        <f>IF($C66="TD",INDEX('4. CPI-tabel'!$D$20:$Z$42,$E66-2003,AB$28-2003),
IF(AB$28&gt;=$E66,MAX(1,INDEX('4. CPI-tabel'!$D$20:$Z$42,MAX($E66,2010)-2003,AB$28-2003)),0))</f>
        <v>1.1094416303934345</v>
      </c>
      <c r="AC66" s="118">
        <f>IF($C66="TD",INDEX('4. CPI-tabel'!$D$20:$Z$42,$E66-2003,AC$28-2003),
IF(AC$28&gt;=$E66,MAX(1,INDEX('4. CPI-tabel'!$D$20:$Z$42,MAX($E66,2010)-2003,AC$28-2003)),0))</f>
        <v>1.1183171634365821</v>
      </c>
      <c r="AD66" s="118">
        <f>IF($C66="TD",INDEX('4. CPI-tabel'!$D$20:$Z$42,$E66-2003,AD$28-2003),
IF(AD$28&gt;=$E66,MAX(1,INDEX('4. CPI-tabel'!$D$20:$Z$42,MAX($E66,2010)-2003,AD$28-2003)),0))</f>
        <v>1.1205537977634552</v>
      </c>
      <c r="AE66" s="118">
        <f>IF($C66="TD",INDEX('4. CPI-tabel'!$D$20:$Z$42,$E66-2003,AE$28-2003),
IF(AE$28&gt;=$E66,MAX(1,INDEX('4. CPI-tabel'!$D$20:$Z$42,MAX($E66,2010)-2003,AE$28-2003)),0))</f>
        <v>1.1362415509321435</v>
      </c>
      <c r="AF66" s="118">
        <f>IF($C66="TD",INDEX('4. CPI-tabel'!$D$20:$Z$42,$E66-2003,AF$28-2003),
IF(AF$28&gt;=$E66,MAX(1,INDEX('4. CPI-tabel'!$D$20:$Z$42,MAX($E66,2010)-2003,AF$28-2003)),0))</f>
        <v>1.1601026235017184</v>
      </c>
      <c r="AG66" s="118">
        <f>IF($C66="TD",INDEX('4. CPI-tabel'!$D$20:$Z$42,$E66-2003,AG$28-2003),
IF(AG$28&gt;=$E66,MAX(1,INDEX('4. CPI-tabel'!$D$20:$Z$42,MAX($E66,2010)-2003,AG$28-2003)),0))</f>
        <v>1.1925854969597667</v>
      </c>
      <c r="AH66" s="118">
        <f>IF($C66="TD",INDEX('4. CPI-tabel'!$D$20:$Z$42,$E66-2003,AH$28-2003),
IF(AH$28&gt;=$E66,MAX(1,INDEX('4. CPI-tabel'!$D$20:$Z$42,MAX($E66,2010)-2003,AH$28-2003)),0))</f>
        <v>1.200933595438485</v>
      </c>
      <c r="AI66" s="118">
        <f>IF($C66="TD",INDEX('4. CPI-tabel'!$D$20:$Z$42,$E66-2003,AI$28-2003),
IF(AI$28&gt;=$E66,MAX(1,INDEX('4. CPI-tabel'!$D$20:$Z$42,MAX($E66,2010)-2003,AI$28-2003)),0))</f>
        <v>1.200933595438485</v>
      </c>
      <c r="AJ66" s="118">
        <f>IF($C66="TD",INDEX('4. CPI-tabel'!$D$20:$Z$42,$E66-2003,AJ$28-2003),
IF(AJ$28&gt;=$E66,MAX(1,INDEX('4. CPI-tabel'!$D$20:$Z$42,MAX($E66,2010)-2003,AJ$28-2003)),0))</f>
        <v>1.200933595438485</v>
      </c>
      <c r="AK66" s="118">
        <f>IF($C66="TD",INDEX('4. CPI-tabel'!$D$20:$Z$42,$E66-2003,AK$28-2003),
IF(AK$28&gt;=$E66,MAX(1,INDEX('4. CPI-tabel'!$D$20:$Z$42,MAX($E66,2010)-2003,AK$28-2003)),0))</f>
        <v>1.200933595438485</v>
      </c>
      <c r="AL66" s="118">
        <f>IF($C66="TD",INDEX('4. CPI-tabel'!$D$20:$Z$42,$E66-2003,AL$28-2003),
IF(AL$28&gt;=$E66,MAX(1,INDEX('4. CPI-tabel'!$D$20:$Z$42,MAX($E66,2010)-2003,AL$28-2003)),0))</f>
        <v>1.200933595438485</v>
      </c>
      <c r="AM66" s="118">
        <f>IF($C66="TD",INDEX('4. CPI-tabel'!$D$20:$Z$42,$E66-2003,AM$28-2003),
IF(AM$28&gt;=$E66,MAX(1,INDEX('4. CPI-tabel'!$D$20:$Z$42,MAX($E66,2010)-2003,AM$28-2003)),0))</f>
        <v>1.200933595438485</v>
      </c>
      <c r="AO66" s="87">
        <f t="shared" si="5"/>
        <v>421138.89376355667</v>
      </c>
      <c r="AP66" s="87">
        <f t="shared" si="6"/>
        <v>432088.5050014091</v>
      </c>
      <c r="AQ66" s="87">
        <f t="shared" si="7"/>
        <v>442026.54061644146</v>
      </c>
      <c r="AR66" s="87">
        <f t="shared" si="8"/>
        <v>454403.28375370183</v>
      </c>
      <c r="AS66" s="87">
        <f t="shared" si="9"/>
        <v>458947.31659123884</v>
      </c>
      <c r="AT66" s="87">
        <f t="shared" si="10"/>
        <v>462618.89512396883</v>
      </c>
      <c r="AU66" s="87">
        <f t="shared" si="11"/>
        <v>463544.13291421672</v>
      </c>
      <c r="AV66" s="87">
        <f t="shared" si="12"/>
        <v>470033.75077501574</v>
      </c>
      <c r="AW66" s="87">
        <f t="shared" si="13"/>
        <v>239952.22977064553</v>
      </c>
      <c r="AX66" s="87">
        <f t="shared" si="14"/>
        <v>0</v>
      </c>
      <c r="AY66" s="87">
        <f t="shared" si="15"/>
        <v>0</v>
      </c>
      <c r="AZ66" s="87">
        <f t="shared" si="16"/>
        <v>0</v>
      </c>
      <c r="BA66" s="87">
        <f t="shared" si="17"/>
        <v>0</v>
      </c>
      <c r="BB66" s="87">
        <f t="shared" si="18"/>
        <v>0</v>
      </c>
      <c r="BC66" s="87">
        <f t="shared" si="19"/>
        <v>0</v>
      </c>
      <c r="BD66" s="87">
        <f t="shared" si="20"/>
        <v>0</v>
      </c>
    </row>
    <row r="67" spans="1:56" s="20" customFormat="1" x14ac:dyDescent="0.2">
      <c r="A67" s="41"/>
      <c r="B67" s="86">
        <f>'3. Investeringen'!B53</f>
        <v>39</v>
      </c>
      <c r="C67" s="86" t="str">
        <f>'3. Investeringen'!F53</f>
        <v>TD</v>
      </c>
      <c r="D67" s="86" t="str">
        <f>'3. Investeringen'!G53</f>
        <v>Nieuwe investeringen TD</v>
      </c>
      <c r="E67" s="121">
        <f>'3. Investeringen'!K53</f>
        <v>2009</v>
      </c>
      <c r="G67" s="86">
        <f>'7. Nominale afschrijvingen'!R56</f>
        <v>1340295.9626995199</v>
      </c>
      <c r="H67" s="86">
        <f>'7. Nominale afschrijvingen'!S56</f>
        <v>1340295.9626995199</v>
      </c>
      <c r="I67" s="86">
        <f>'7. Nominale afschrijvingen'!T56</f>
        <v>1340295.9626995199</v>
      </c>
      <c r="J67" s="86">
        <f>'7. Nominale afschrijvingen'!U56</f>
        <v>670147.98134975997</v>
      </c>
      <c r="K67" s="86">
        <f>'7. Nominale afschrijvingen'!V56</f>
        <v>0</v>
      </c>
      <c r="L67" s="86">
        <f>'7. Nominale afschrijvingen'!W56</f>
        <v>0</v>
      </c>
      <c r="M67" s="86">
        <f>'7. Nominale afschrijvingen'!X56</f>
        <v>0</v>
      </c>
      <c r="N67" s="86">
        <f>'7. Nominale afschrijvingen'!Y56</f>
        <v>0</v>
      </c>
      <c r="O67" s="86">
        <f>'7. Nominale afschrijvingen'!Z56</f>
        <v>0</v>
      </c>
      <c r="P67" s="86">
        <f>'7. Nominale afschrijvingen'!AA56</f>
        <v>0</v>
      </c>
      <c r="Q67" s="86">
        <f>'7. Nominale afschrijvingen'!AB56</f>
        <v>0</v>
      </c>
      <c r="R67" s="86">
        <f>'7. Nominale afschrijvingen'!AC56</f>
        <v>0</v>
      </c>
      <c r="S67" s="86">
        <f>'7. Nominale afschrijvingen'!AD56</f>
        <v>0</v>
      </c>
      <c r="T67" s="86">
        <f>'7. Nominale afschrijvingen'!AE56</f>
        <v>0</v>
      </c>
      <c r="U67" s="86">
        <f>'7. Nominale afschrijvingen'!AF56</f>
        <v>0</v>
      </c>
      <c r="V67" s="86">
        <f>'7. Nominale afschrijvingen'!AG56</f>
        <v>0</v>
      </c>
      <c r="W67" s="40"/>
      <c r="X67" s="118">
        <f>IF($C67="TD",INDEX('4. CPI-tabel'!$D$20:$Z$42,$E67-2003,X$28-2003),
IF(X$28&gt;=$E67,MAX(1,INDEX('4. CPI-tabel'!$D$20:$Z$42,MAX($E67,2010)-2003,X$28-2003)),0))</f>
        <v>1.0180449999999999</v>
      </c>
      <c r="Y67" s="118">
        <f>IF($C67="TD",INDEX('4. CPI-tabel'!$D$20:$Z$42,$E67-2003,Y$28-2003),
IF(Y$28&gt;=$E67,MAX(1,INDEX('4. CPI-tabel'!$D$20:$Z$42,MAX($E67,2010)-2003,Y$28-2003)),0))</f>
        <v>1.0445141699999998</v>
      </c>
      <c r="Z67" s="118">
        <f>IF($C67="TD",INDEX('4. CPI-tabel'!$D$20:$Z$42,$E67-2003,Z$28-2003),
IF(Z$28&gt;=$E67,MAX(1,INDEX('4. CPI-tabel'!$D$20:$Z$42,MAX($E67,2010)-2003,Z$28-2003)),0))</f>
        <v>1.0685379959099996</v>
      </c>
      <c r="AA67" s="118">
        <f>IF($C67="TD",INDEX('4. CPI-tabel'!$D$20:$Z$42,$E67-2003,AA$28-2003),
IF(AA$28&gt;=$E67,MAX(1,INDEX('4. CPI-tabel'!$D$20:$Z$42,MAX($E67,2010)-2003,AA$28-2003)),0))</f>
        <v>1.0984570597954797</v>
      </c>
      <c r="AB67" s="118">
        <f>IF($C67="TD",INDEX('4. CPI-tabel'!$D$20:$Z$42,$E67-2003,AB$28-2003),
IF(AB$28&gt;=$E67,MAX(1,INDEX('4. CPI-tabel'!$D$20:$Z$42,MAX($E67,2010)-2003,AB$28-2003)),0))</f>
        <v>1.1094416303934345</v>
      </c>
      <c r="AC67" s="118">
        <f>IF($C67="TD",INDEX('4. CPI-tabel'!$D$20:$Z$42,$E67-2003,AC$28-2003),
IF(AC$28&gt;=$E67,MAX(1,INDEX('4. CPI-tabel'!$D$20:$Z$42,MAX($E67,2010)-2003,AC$28-2003)),0))</f>
        <v>1.1183171634365821</v>
      </c>
      <c r="AD67" s="118">
        <f>IF($C67="TD",INDEX('4. CPI-tabel'!$D$20:$Z$42,$E67-2003,AD$28-2003),
IF(AD$28&gt;=$E67,MAX(1,INDEX('4. CPI-tabel'!$D$20:$Z$42,MAX($E67,2010)-2003,AD$28-2003)),0))</f>
        <v>1.1205537977634552</v>
      </c>
      <c r="AE67" s="118">
        <f>IF($C67="TD",INDEX('4. CPI-tabel'!$D$20:$Z$42,$E67-2003,AE$28-2003),
IF(AE$28&gt;=$E67,MAX(1,INDEX('4. CPI-tabel'!$D$20:$Z$42,MAX($E67,2010)-2003,AE$28-2003)),0))</f>
        <v>1.1362415509321435</v>
      </c>
      <c r="AF67" s="118">
        <f>IF($C67="TD",INDEX('4. CPI-tabel'!$D$20:$Z$42,$E67-2003,AF$28-2003),
IF(AF$28&gt;=$E67,MAX(1,INDEX('4. CPI-tabel'!$D$20:$Z$42,MAX($E67,2010)-2003,AF$28-2003)),0))</f>
        <v>1.1601026235017184</v>
      </c>
      <c r="AG67" s="118">
        <f>IF($C67="TD",INDEX('4. CPI-tabel'!$D$20:$Z$42,$E67-2003,AG$28-2003),
IF(AG$28&gt;=$E67,MAX(1,INDEX('4. CPI-tabel'!$D$20:$Z$42,MAX($E67,2010)-2003,AG$28-2003)),0))</f>
        <v>1.1925854969597667</v>
      </c>
      <c r="AH67" s="118">
        <f>IF($C67="TD",INDEX('4. CPI-tabel'!$D$20:$Z$42,$E67-2003,AH$28-2003),
IF(AH$28&gt;=$E67,MAX(1,INDEX('4. CPI-tabel'!$D$20:$Z$42,MAX($E67,2010)-2003,AH$28-2003)),0))</f>
        <v>1.200933595438485</v>
      </c>
      <c r="AI67" s="118">
        <f>IF($C67="TD",INDEX('4. CPI-tabel'!$D$20:$Z$42,$E67-2003,AI$28-2003),
IF(AI$28&gt;=$E67,MAX(1,INDEX('4. CPI-tabel'!$D$20:$Z$42,MAX($E67,2010)-2003,AI$28-2003)),0))</f>
        <v>1.200933595438485</v>
      </c>
      <c r="AJ67" s="118">
        <f>IF($C67="TD",INDEX('4. CPI-tabel'!$D$20:$Z$42,$E67-2003,AJ$28-2003),
IF(AJ$28&gt;=$E67,MAX(1,INDEX('4. CPI-tabel'!$D$20:$Z$42,MAX($E67,2010)-2003,AJ$28-2003)),0))</f>
        <v>1.200933595438485</v>
      </c>
      <c r="AK67" s="118">
        <f>IF($C67="TD",INDEX('4. CPI-tabel'!$D$20:$Z$42,$E67-2003,AK$28-2003),
IF(AK$28&gt;=$E67,MAX(1,INDEX('4. CPI-tabel'!$D$20:$Z$42,MAX($E67,2010)-2003,AK$28-2003)),0))</f>
        <v>1.200933595438485</v>
      </c>
      <c r="AL67" s="118">
        <f>IF($C67="TD",INDEX('4. CPI-tabel'!$D$20:$Z$42,$E67-2003,AL$28-2003),
IF(AL$28&gt;=$E67,MAX(1,INDEX('4. CPI-tabel'!$D$20:$Z$42,MAX($E67,2010)-2003,AL$28-2003)),0))</f>
        <v>1.200933595438485</v>
      </c>
      <c r="AM67" s="118">
        <f>IF($C67="TD",INDEX('4. CPI-tabel'!$D$20:$Z$42,$E67-2003,AM$28-2003),
IF(AM$28&gt;=$E67,MAX(1,INDEX('4. CPI-tabel'!$D$20:$Z$42,MAX($E67,2010)-2003,AM$28-2003)),0))</f>
        <v>1.200933595438485</v>
      </c>
      <c r="AO67" s="87">
        <f t="shared" si="5"/>
        <v>1364481.6033464326</v>
      </c>
      <c r="AP67" s="87">
        <f t="shared" si="6"/>
        <v>1399958.1250334398</v>
      </c>
      <c r="AQ67" s="87">
        <f t="shared" si="7"/>
        <v>1432157.1619092086</v>
      </c>
      <c r="AR67" s="87">
        <f t="shared" si="8"/>
        <v>736128.78122133331</v>
      </c>
      <c r="AS67" s="87">
        <f t="shared" si="9"/>
        <v>0</v>
      </c>
      <c r="AT67" s="87">
        <f t="shared" si="10"/>
        <v>0</v>
      </c>
      <c r="AU67" s="87">
        <f t="shared" si="11"/>
        <v>0</v>
      </c>
      <c r="AV67" s="87">
        <f t="shared" si="12"/>
        <v>0</v>
      </c>
      <c r="AW67" s="87">
        <f t="shared" si="13"/>
        <v>0</v>
      </c>
      <c r="AX67" s="87">
        <f t="shared" si="14"/>
        <v>0</v>
      </c>
      <c r="AY67" s="87">
        <f t="shared" si="15"/>
        <v>0</v>
      </c>
      <c r="AZ67" s="87">
        <f t="shared" si="16"/>
        <v>0</v>
      </c>
      <c r="BA67" s="87">
        <f t="shared" si="17"/>
        <v>0</v>
      </c>
      <c r="BB67" s="87">
        <f t="shared" si="18"/>
        <v>0</v>
      </c>
      <c r="BC67" s="87">
        <f t="shared" si="19"/>
        <v>0</v>
      </c>
      <c r="BD67" s="87">
        <f t="shared" si="20"/>
        <v>0</v>
      </c>
    </row>
    <row r="68" spans="1:56" s="20" customFormat="1" x14ac:dyDescent="0.2">
      <c r="A68" s="41"/>
      <c r="B68" s="86">
        <f>'3. Investeringen'!B54</f>
        <v>40</v>
      </c>
      <c r="C68" s="86" t="str">
        <f>'3. Investeringen'!F54</f>
        <v>TD</v>
      </c>
      <c r="D68" s="86" t="str">
        <f>'3. Investeringen'!G54</f>
        <v>Nieuwe investeringen TD</v>
      </c>
      <c r="E68" s="121">
        <f>'3. Investeringen'!K54</f>
        <v>2009</v>
      </c>
      <c r="G68" s="86">
        <f>'7. Nominale afschrijvingen'!R57</f>
        <v>0</v>
      </c>
      <c r="H68" s="86">
        <f>'7. Nominale afschrijvingen'!S57</f>
        <v>0</v>
      </c>
      <c r="I68" s="86">
        <f>'7. Nominale afschrijvingen'!T57</f>
        <v>0</v>
      </c>
      <c r="J68" s="86">
        <f>'7. Nominale afschrijvingen'!U57</f>
        <v>0</v>
      </c>
      <c r="K68" s="86">
        <f>'7. Nominale afschrijvingen'!V57</f>
        <v>0</v>
      </c>
      <c r="L68" s="86">
        <f>'7. Nominale afschrijvingen'!W57</f>
        <v>0</v>
      </c>
      <c r="M68" s="86">
        <f>'7. Nominale afschrijvingen'!X57</f>
        <v>0</v>
      </c>
      <c r="N68" s="86">
        <f>'7. Nominale afschrijvingen'!Y57</f>
        <v>0</v>
      </c>
      <c r="O68" s="86">
        <f>'7. Nominale afschrijvingen'!Z57</f>
        <v>0</v>
      </c>
      <c r="P68" s="86">
        <f>'7. Nominale afschrijvingen'!AA57</f>
        <v>0</v>
      </c>
      <c r="Q68" s="86">
        <f>'7. Nominale afschrijvingen'!AB57</f>
        <v>0</v>
      </c>
      <c r="R68" s="86">
        <f>'7. Nominale afschrijvingen'!AC57</f>
        <v>0</v>
      </c>
      <c r="S68" s="86">
        <f>'7. Nominale afschrijvingen'!AD57</f>
        <v>0</v>
      </c>
      <c r="T68" s="86">
        <f>'7. Nominale afschrijvingen'!AE57</f>
        <v>0</v>
      </c>
      <c r="U68" s="86">
        <f>'7. Nominale afschrijvingen'!AF57</f>
        <v>0</v>
      </c>
      <c r="V68" s="86">
        <f>'7. Nominale afschrijvingen'!AG57</f>
        <v>0</v>
      </c>
      <c r="W68" s="40"/>
      <c r="X68" s="118">
        <f>IF($C68="TD",INDEX('4. CPI-tabel'!$D$20:$Z$42,$E68-2003,X$28-2003),
IF(X$28&gt;=$E68,MAX(1,INDEX('4. CPI-tabel'!$D$20:$Z$42,MAX($E68,2010)-2003,X$28-2003)),0))</f>
        <v>1.0180449999999999</v>
      </c>
      <c r="Y68" s="118">
        <f>IF($C68="TD",INDEX('4. CPI-tabel'!$D$20:$Z$42,$E68-2003,Y$28-2003),
IF(Y$28&gt;=$E68,MAX(1,INDEX('4. CPI-tabel'!$D$20:$Z$42,MAX($E68,2010)-2003,Y$28-2003)),0))</f>
        <v>1.0445141699999998</v>
      </c>
      <c r="Z68" s="118">
        <f>IF($C68="TD",INDEX('4. CPI-tabel'!$D$20:$Z$42,$E68-2003,Z$28-2003),
IF(Z$28&gt;=$E68,MAX(1,INDEX('4. CPI-tabel'!$D$20:$Z$42,MAX($E68,2010)-2003,Z$28-2003)),0))</f>
        <v>1.0685379959099996</v>
      </c>
      <c r="AA68" s="118">
        <f>IF($C68="TD",INDEX('4. CPI-tabel'!$D$20:$Z$42,$E68-2003,AA$28-2003),
IF(AA$28&gt;=$E68,MAX(1,INDEX('4. CPI-tabel'!$D$20:$Z$42,MAX($E68,2010)-2003,AA$28-2003)),0))</f>
        <v>1.0984570597954797</v>
      </c>
      <c r="AB68" s="118">
        <f>IF($C68="TD",INDEX('4. CPI-tabel'!$D$20:$Z$42,$E68-2003,AB$28-2003),
IF(AB$28&gt;=$E68,MAX(1,INDEX('4. CPI-tabel'!$D$20:$Z$42,MAX($E68,2010)-2003,AB$28-2003)),0))</f>
        <v>1.1094416303934345</v>
      </c>
      <c r="AC68" s="118">
        <f>IF($C68="TD",INDEX('4. CPI-tabel'!$D$20:$Z$42,$E68-2003,AC$28-2003),
IF(AC$28&gt;=$E68,MAX(1,INDEX('4. CPI-tabel'!$D$20:$Z$42,MAX($E68,2010)-2003,AC$28-2003)),0))</f>
        <v>1.1183171634365821</v>
      </c>
      <c r="AD68" s="118">
        <f>IF($C68="TD",INDEX('4. CPI-tabel'!$D$20:$Z$42,$E68-2003,AD$28-2003),
IF(AD$28&gt;=$E68,MAX(1,INDEX('4. CPI-tabel'!$D$20:$Z$42,MAX($E68,2010)-2003,AD$28-2003)),0))</f>
        <v>1.1205537977634552</v>
      </c>
      <c r="AE68" s="118">
        <f>IF($C68="TD",INDEX('4. CPI-tabel'!$D$20:$Z$42,$E68-2003,AE$28-2003),
IF(AE$28&gt;=$E68,MAX(1,INDEX('4. CPI-tabel'!$D$20:$Z$42,MAX($E68,2010)-2003,AE$28-2003)),0))</f>
        <v>1.1362415509321435</v>
      </c>
      <c r="AF68" s="118">
        <f>IF($C68="TD",INDEX('4. CPI-tabel'!$D$20:$Z$42,$E68-2003,AF$28-2003),
IF(AF$28&gt;=$E68,MAX(1,INDEX('4. CPI-tabel'!$D$20:$Z$42,MAX($E68,2010)-2003,AF$28-2003)),0))</f>
        <v>1.1601026235017184</v>
      </c>
      <c r="AG68" s="118">
        <f>IF($C68="TD",INDEX('4. CPI-tabel'!$D$20:$Z$42,$E68-2003,AG$28-2003),
IF(AG$28&gt;=$E68,MAX(1,INDEX('4. CPI-tabel'!$D$20:$Z$42,MAX($E68,2010)-2003,AG$28-2003)),0))</f>
        <v>1.1925854969597667</v>
      </c>
      <c r="AH68" s="118">
        <f>IF($C68="TD",INDEX('4. CPI-tabel'!$D$20:$Z$42,$E68-2003,AH$28-2003),
IF(AH$28&gt;=$E68,MAX(1,INDEX('4. CPI-tabel'!$D$20:$Z$42,MAX($E68,2010)-2003,AH$28-2003)),0))</f>
        <v>1.200933595438485</v>
      </c>
      <c r="AI68" s="118">
        <f>IF($C68="TD",INDEX('4. CPI-tabel'!$D$20:$Z$42,$E68-2003,AI$28-2003),
IF(AI$28&gt;=$E68,MAX(1,INDEX('4. CPI-tabel'!$D$20:$Z$42,MAX($E68,2010)-2003,AI$28-2003)),0))</f>
        <v>1.200933595438485</v>
      </c>
      <c r="AJ68" s="118">
        <f>IF($C68="TD",INDEX('4. CPI-tabel'!$D$20:$Z$42,$E68-2003,AJ$28-2003),
IF(AJ$28&gt;=$E68,MAX(1,INDEX('4. CPI-tabel'!$D$20:$Z$42,MAX($E68,2010)-2003,AJ$28-2003)),0))</f>
        <v>1.200933595438485</v>
      </c>
      <c r="AK68" s="118">
        <f>IF($C68="TD",INDEX('4. CPI-tabel'!$D$20:$Z$42,$E68-2003,AK$28-2003),
IF(AK$28&gt;=$E68,MAX(1,INDEX('4. CPI-tabel'!$D$20:$Z$42,MAX($E68,2010)-2003,AK$28-2003)),0))</f>
        <v>1.200933595438485</v>
      </c>
      <c r="AL68" s="118">
        <f>IF($C68="TD",INDEX('4. CPI-tabel'!$D$20:$Z$42,$E68-2003,AL$28-2003),
IF(AL$28&gt;=$E68,MAX(1,INDEX('4. CPI-tabel'!$D$20:$Z$42,MAX($E68,2010)-2003,AL$28-2003)),0))</f>
        <v>1.200933595438485</v>
      </c>
      <c r="AM68" s="118">
        <f>IF($C68="TD",INDEX('4. CPI-tabel'!$D$20:$Z$42,$E68-2003,AM$28-2003),
IF(AM$28&gt;=$E68,MAX(1,INDEX('4. CPI-tabel'!$D$20:$Z$42,MAX($E68,2010)-2003,AM$28-2003)),0))</f>
        <v>1.200933595438485</v>
      </c>
      <c r="AO68" s="87">
        <f t="shared" si="5"/>
        <v>0</v>
      </c>
      <c r="AP68" s="87">
        <f t="shared" si="6"/>
        <v>0</v>
      </c>
      <c r="AQ68" s="87">
        <f t="shared" si="7"/>
        <v>0</v>
      </c>
      <c r="AR68" s="87">
        <f t="shared" si="8"/>
        <v>0</v>
      </c>
      <c r="AS68" s="87">
        <f t="shared" si="9"/>
        <v>0</v>
      </c>
      <c r="AT68" s="87">
        <f t="shared" si="10"/>
        <v>0</v>
      </c>
      <c r="AU68" s="87">
        <f t="shared" si="11"/>
        <v>0</v>
      </c>
      <c r="AV68" s="87">
        <f t="shared" si="12"/>
        <v>0</v>
      </c>
      <c r="AW68" s="87">
        <f t="shared" si="13"/>
        <v>0</v>
      </c>
      <c r="AX68" s="87">
        <f t="shared" si="14"/>
        <v>0</v>
      </c>
      <c r="AY68" s="87">
        <f t="shared" si="15"/>
        <v>0</v>
      </c>
      <c r="AZ68" s="87">
        <f t="shared" si="16"/>
        <v>0</v>
      </c>
      <c r="BA68" s="87">
        <f t="shared" si="17"/>
        <v>0</v>
      </c>
      <c r="BB68" s="87">
        <f t="shared" si="18"/>
        <v>0</v>
      </c>
      <c r="BC68" s="87">
        <f t="shared" si="19"/>
        <v>0</v>
      </c>
      <c r="BD68" s="87">
        <f t="shared" si="20"/>
        <v>0</v>
      </c>
    </row>
    <row r="69" spans="1:56" s="20" customFormat="1" x14ac:dyDescent="0.2">
      <c r="A69" s="41"/>
      <c r="B69" s="86">
        <f>'3. Investeringen'!B55</f>
        <v>41</v>
      </c>
      <c r="C69" s="86" t="str">
        <f>'3. Investeringen'!F55</f>
        <v>TD</v>
      </c>
      <c r="D69" s="86" t="str">
        <f>'3. Investeringen'!G55</f>
        <v>Nieuwe investeringen TD</v>
      </c>
      <c r="E69" s="121">
        <f>'3. Investeringen'!K55</f>
        <v>2010</v>
      </c>
      <c r="G69" s="86">
        <f>'7. Nominale afschrijvingen'!R58</f>
        <v>179964.52018181817</v>
      </c>
      <c r="H69" s="86">
        <f>'7. Nominale afschrijvingen'!S58</f>
        <v>179964.52018181817</v>
      </c>
      <c r="I69" s="86">
        <f>'7. Nominale afschrijvingen'!T58</f>
        <v>179964.52018181817</v>
      </c>
      <c r="J69" s="86">
        <f>'7. Nominale afschrijvingen'!U58</f>
        <v>179964.52018181817</v>
      </c>
      <c r="K69" s="86">
        <f>'7. Nominale afschrijvingen'!V58</f>
        <v>179964.52018181817</v>
      </c>
      <c r="L69" s="86">
        <f>'7. Nominale afschrijvingen'!W58</f>
        <v>179964.52018181817</v>
      </c>
      <c r="M69" s="86">
        <f>'7. Nominale afschrijvingen'!X58</f>
        <v>179964.52018181817</v>
      </c>
      <c r="N69" s="86">
        <f>'7. Nominale afschrijvingen'!Y58</f>
        <v>179964.52018181817</v>
      </c>
      <c r="O69" s="86">
        <f>'7. Nominale afschrijvingen'!Z58</f>
        <v>179964.52018181817</v>
      </c>
      <c r="P69" s="86">
        <f>'7. Nominale afschrijvingen'!AA58</f>
        <v>179964.52018181817</v>
      </c>
      <c r="Q69" s="86">
        <f>'7. Nominale afschrijvingen'!AB58</f>
        <v>179964.52018181817</v>
      </c>
      <c r="R69" s="86">
        <f>'7. Nominale afschrijvingen'!AC58</f>
        <v>215957.42421818178</v>
      </c>
      <c r="S69" s="86">
        <f>'7. Nominale afschrijvingen'!AD58</f>
        <v>209999.97803285264</v>
      </c>
      <c r="T69" s="86">
        <f>'7. Nominale afschrijvingen'!AE58</f>
        <v>204206.87519056705</v>
      </c>
      <c r="U69" s="86">
        <f>'7. Nominale afschrijvingen'!AF58</f>
        <v>198573.58208186174</v>
      </c>
      <c r="V69" s="86">
        <f>'7. Nominale afschrijvingen'!AG58</f>
        <v>193095.69016236209</v>
      </c>
      <c r="W69" s="40"/>
      <c r="X69" s="118">
        <f>IF($C69="TD",INDEX('4. CPI-tabel'!$D$20:$Z$42,$E69-2003,X$28-2003),
IF(X$28&gt;=$E69,MAX(1,INDEX('4. CPI-tabel'!$D$20:$Z$42,MAX($E69,2010)-2003,X$28-2003)),0))</f>
        <v>1.0149999999999999</v>
      </c>
      <c r="Y69" s="118">
        <f>IF($C69="TD",INDEX('4. CPI-tabel'!$D$20:$Z$42,$E69-2003,Y$28-2003),
IF(Y$28&gt;=$E69,MAX(1,INDEX('4. CPI-tabel'!$D$20:$Z$42,MAX($E69,2010)-2003,Y$28-2003)),0))</f>
        <v>1.0413899999999998</v>
      </c>
      <c r="Z69" s="118">
        <f>IF($C69="TD",INDEX('4. CPI-tabel'!$D$20:$Z$42,$E69-2003,Z$28-2003),
IF(Z$28&gt;=$E69,MAX(1,INDEX('4. CPI-tabel'!$D$20:$Z$42,MAX($E69,2010)-2003,Z$28-2003)),0))</f>
        <v>1.0653419699999997</v>
      </c>
      <c r="AA69" s="118">
        <f>IF($C69="TD",INDEX('4. CPI-tabel'!$D$20:$Z$42,$E69-2003,AA$28-2003),
IF(AA$28&gt;=$E69,MAX(1,INDEX('4. CPI-tabel'!$D$20:$Z$42,MAX($E69,2010)-2003,AA$28-2003)),0))</f>
        <v>1.0951715451599997</v>
      </c>
      <c r="AB69" s="118">
        <f>IF($C69="TD",INDEX('4. CPI-tabel'!$D$20:$Z$42,$E69-2003,AB$28-2003),
IF(AB$28&gt;=$E69,MAX(1,INDEX('4. CPI-tabel'!$D$20:$Z$42,MAX($E69,2010)-2003,AB$28-2003)),0))</f>
        <v>1.1061232606115996</v>
      </c>
      <c r="AC69" s="118">
        <f>IF($C69="TD",INDEX('4. CPI-tabel'!$D$20:$Z$42,$E69-2003,AC$28-2003),
IF(AC$28&gt;=$E69,MAX(1,INDEX('4. CPI-tabel'!$D$20:$Z$42,MAX($E69,2010)-2003,AC$28-2003)),0))</f>
        <v>1.1149722466964924</v>
      </c>
      <c r="AD69" s="118">
        <f>IF($C69="TD",INDEX('4. CPI-tabel'!$D$20:$Z$42,$E69-2003,AD$28-2003),
IF(AD$28&gt;=$E69,MAX(1,INDEX('4. CPI-tabel'!$D$20:$Z$42,MAX($E69,2010)-2003,AD$28-2003)),0))</f>
        <v>1.1172021911898855</v>
      </c>
      <c r="AE69" s="118">
        <f>IF($C69="TD",INDEX('4. CPI-tabel'!$D$20:$Z$42,$E69-2003,AE$28-2003),
IF(AE$28&gt;=$E69,MAX(1,INDEX('4. CPI-tabel'!$D$20:$Z$42,MAX($E69,2010)-2003,AE$28-2003)),0))</f>
        <v>1.132843021866544</v>
      </c>
      <c r="AF69" s="118">
        <f>IF($C69="TD",INDEX('4. CPI-tabel'!$D$20:$Z$42,$E69-2003,AF$28-2003),
IF(AF$28&gt;=$E69,MAX(1,INDEX('4. CPI-tabel'!$D$20:$Z$42,MAX($E69,2010)-2003,AF$28-2003)),0))</f>
        <v>1.1566327253257414</v>
      </c>
      <c r="AG69" s="118">
        <f>IF($C69="TD",INDEX('4. CPI-tabel'!$D$20:$Z$42,$E69-2003,AG$28-2003),
IF(AG$28&gt;=$E69,MAX(1,INDEX('4. CPI-tabel'!$D$20:$Z$42,MAX($E69,2010)-2003,AG$28-2003)),0))</f>
        <v>1.1890184416348621</v>
      </c>
      <c r="AH69" s="118">
        <f>IF($C69="TD",INDEX('4. CPI-tabel'!$D$20:$Z$42,$E69-2003,AH$28-2003),
IF(AH$28&gt;=$E69,MAX(1,INDEX('4. CPI-tabel'!$D$20:$Z$42,MAX($E69,2010)-2003,AH$28-2003)),0))</f>
        <v>1.197341570726306</v>
      </c>
      <c r="AI69" s="118">
        <f>IF($C69="TD",INDEX('4. CPI-tabel'!$D$20:$Z$42,$E69-2003,AI$28-2003),
IF(AI$28&gt;=$E69,MAX(1,INDEX('4. CPI-tabel'!$D$20:$Z$42,MAX($E69,2010)-2003,AI$28-2003)),0))</f>
        <v>1.197341570726306</v>
      </c>
      <c r="AJ69" s="118">
        <f>IF($C69="TD",INDEX('4. CPI-tabel'!$D$20:$Z$42,$E69-2003,AJ$28-2003),
IF(AJ$28&gt;=$E69,MAX(1,INDEX('4. CPI-tabel'!$D$20:$Z$42,MAX($E69,2010)-2003,AJ$28-2003)),0))</f>
        <v>1.197341570726306</v>
      </c>
      <c r="AK69" s="118">
        <f>IF($C69="TD",INDEX('4. CPI-tabel'!$D$20:$Z$42,$E69-2003,AK$28-2003),
IF(AK$28&gt;=$E69,MAX(1,INDEX('4. CPI-tabel'!$D$20:$Z$42,MAX($E69,2010)-2003,AK$28-2003)),0))</f>
        <v>1.197341570726306</v>
      </c>
      <c r="AL69" s="118">
        <f>IF($C69="TD",INDEX('4. CPI-tabel'!$D$20:$Z$42,$E69-2003,AL$28-2003),
IF(AL$28&gt;=$E69,MAX(1,INDEX('4. CPI-tabel'!$D$20:$Z$42,MAX($E69,2010)-2003,AL$28-2003)),0))</f>
        <v>1.197341570726306</v>
      </c>
      <c r="AM69" s="118">
        <f>IF($C69="TD",INDEX('4. CPI-tabel'!$D$20:$Z$42,$E69-2003,AM$28-2003),
IF(AM$28&gt;=$E69,MAX(1,INDEX('4. CPI-tabel'!$D$20:$Z$42,MAX($E69,2010)-2003,AM$28-2003)),0))</f>
        <v>1.197341570726306</v>
      </c>
      <c r="AO69" s="87">
        <f t="shared" si="5"/>
        <v>182663.98798454541</v>
      </c>
      <c r="AP69" s="87">
        <f t="shared" si="6"/>
        <v>187413.25167214358</v>
      </c>
      <c r="AQ69" s="87">
        <f t="shared" si="7"/>
        <v>191723.75646060289</v>
      </c>
      <c r="AR69" s="87">
        <f t="shared" si="8"/>
        <v>197092.02164149974</v>
      </c>
      <c r="AS69" s="87">
        <f t="shared" si="9"/>
        <v>199062.94185791473</v>
      </c>
      <c r="AT69" s="87">
        <f t="shared" si="10"/>
        <v>200655.44539277806</v>
      </c>
      <c r="AU69" s="87">
        <f t="shared" si="11"/>
        <v>201056.75628356362</v>
      </c>
      <c r="AV69" s="87">
        <f t="shared" si="12"/>
        <v>203871.55087153352</v>
      </c>
      <c r="AW69" s="87">
        <f t="shared" si="13"/>
        <v>208152.85343983572</v>
      </c>
      <c r="AX69" s="87">
        <f t="shared" si="14"/>
        <v>213981.13333615114</v>
      </c>
      <c r="AY69" s="87">
        <f t="shared" si="15"/>
        <v>215479.00126950417</v>
      </c>
      <c r="AZ69" s="87">
        <f t="shared" si="16"/>
        <v>258574.80152340495</v>
      </c>
      <c r="BA69" s="87">
        <f t="shared" si="17"/>
        <v>251441.70355034553</v>
      </c>
      <c r="BB69" s="87">
        <f t="shared" si="18"/>
        <v>244505.38069378427</v>
      </c>
      <c r="BC69" s="87">
        <f t="shared" si="19"/>
        <v>237760.40467464537</v>
      </c>
      <c r="BD69" s="87">
        <f t="shared" si="20"/>
        <v>231201.49695948273</v>
      </c>
    </row>
    <row r="70" spans="1:56" s="20" customFormat="1" x14ac:dyDescent="0.2">
      <c r="A70" s="41"/>
      <c r="B70" s="86">
        <f>'3. Investeringen'!B56</f>
        <v>42</v>
      </c>
      <c r="C70" s="86" t="str">
        <f>'3. Investeringen'!F56</f>
        <v>TD</v>
      </c>
      <c r="D70" s="86" t="str">
        <f>'3. Investeringen'!G56</f>
        <v>Nieuwe investeringen TD</v>
      </c>
      <c r="E70" s="121">
        <f>'3. Investeringen'!K56</f>
        <v>2010</v>
      </c>
      <c r="G70" s="86">
        <f>'7. Nominale afschrijvingen'!R59</f>
        <v>514420.41355555557</v>
      </c>
      <c r="H70" s="86">
        <f>'7. Nominale afschrijvingen'!S59</f>
        <v>514420.41355555557</v>
      </c>
      <c r="I70" s="86">
        <f>'7. Nominale afschrijvingen'!T59</f>
        <v>514420.41355555557</v>
      </c>
      <c r="J70" s="86">
        <f>'7. Nominale afschrijvingen'!U59</f>
        <v>514420.41355555557</v>
      </c>
      <c r="K70" s="86">
        <f>'7. Nominale afschrijvingen'!V59</f>
        <v>514420.41355555557</v>
      </c>
      <c r="L70" s="86">
        <f>'7. Nominale afschrijvingen'!W59</f>
        <v>514420.41355555557</v>
      </c>
      <c r="M70" s="86">
        <f>'7. Nominale afschrijvingen'!X59</f>
        <v>514420.41355555557</v>
      </c>
      <c r="N70" s="86">
        <f>'7. Nominale afschrijvingen'!Y59</f>
        <v>514420.41355555557</v>
      </c>
      <c r="O70" s="86">
        <f>'7. Nominale afschrijvingen'!Z59</f>
        <v>514420.41355555557</v>
      </c>
      <c r="P70" s="86">
        <f>'7. Nominale afschrijvingen'!AA59</f>
        <v>514420.41355555557</v>
      </c>
      <c r="Q70" s="86">
        <f>'7. Nominale afschrijvingen'!AB59</f>
        <v>514420.41355555557</v>
      </c>
      <c r="R70" s="86">
        <f>'7. Nominale afschrijvingen'!AC59</f>
        <v>617304.49626666657</v>
      </c>
      <c r="S70" s="86">
        <f>'7. Nominale afschrijvingen'!AD59</f>
        <v>595192.09640039795</v>
      </c>
      <c r="T70" s="86">
        <f>'7. Nominale afschrijvingen'!AE59</f>
        <v>573871.78249948821</v>
      </c>
      <c r="U70" s="86">
        <f>'7. Nominale afschrijvingen'!AF59</f>
        <v>553315.18133532733</v>
      </c>
      <c r="V70" s="86">
        <f>'7. Nominale afschrijvingen'!AG59</f>
        <v>533494.93603376334</v>
      </c>
      <c r="W70" s="40"/>
      <c r="X70" s="118">
        <f>IF($C70="TD",INDEX('4. CPI-tabel'!$D$20:$Z$42,$E70-2003,X$28-2003),
IF(X$28&gt;=$E70,MAX(1,INDEX('4. CPI-tabel'!$D$20:$Z$42,MAX($E70,2010)-2003,X$28-2003)),0))</f>
        <v>1.0149999999999999</v>
      </c>
      <c r="Y70" s="118">
        <f>IF($C70="TD",INDEX('4. CPI-tabel'!$D$20:$Z$42,$E70-2003,Y$28-2003),
IF(Y$28&gt;=$E70,MAX(1,INDEX('4. CPI-tabel'!$D$20:$Z$42,MAX($E70,2010)-2003,Y$28-2003)),0))</f>
        <v>1.0413899999999998</v>
      </c>
      <c r="Z70" s="118">
        <f>IF($C70="TD",INDEX('4. CPI-tabel'!$D$20:$Z$42,$E70-2003,Z$28-2003),
IF(Z$28&gt;=$E70,MAX(1,INDEX('4. CPI-tabel'!$D$20:$Z$42,MAX($E70,2010)-2003,Z$28-2003)),0))</f>
        <v>1.0653419699999997</v>
      </c>
      <c r="AA70" s="118">
        <f>IF($C70="TD",INDEX('4. CPI-tabel'!$D$20:$Z$42,$E70-2003,AA$28-2003),
IF(AA$28&gt;=$E70,MAX(1,INDEX('4. CPI-tabel'!$D$20:$Z$42,MAX($E70,2010)-2003,AA$28-2003)),0))</f>
        <v>1.0951715451599997</v>
      </c>
      <c r="AB70" s="118">
        <f>IF($C70="TD",INDEX('4. CPI-tabel'!$D$20:$Z$42,$E70-2003,AB$28-2003),
IF(AB$28&gt;=$E70,MAX(1,INDEX('4. CPI-tabel'!$D$20:$Z$42,MAX($E70,2010)-2003,AB$28-2003)),0))</f>
        <v>1.1061232606115996</v>
      </c>
      <c r="AC70" s="118">
        <f>IF($C70="TD",INDEX('4. CPI-tabel'!$D$20:$Z$42,$E70-2003,AC$28-2003),
IF(AC$28&gt;=$E70,MAX(1,INDEX('4. CPI-tabel'!$D$20:$Z$42,MAX($E70,2010)-2003,AC$28-2003)),0))</f>
        <v>1.1149722466964924</v>
      </c>
      <c r="AD70" s="118">
        <f>IF($C70="TD",INDEX('4. CPI-tabel'!$D$20:$Z$42,$E70-2003,AD$28-2003),
IF(AD$28&gt;=$E70,MAX(1,INDEX('4. CPI-tabel'!$D$20:$Z$42,MAX($E70,2010)-2003,AD$28-2003)),0))</f>
        <v>1.1172021911898855</v>
      </c>
      <c r="AE70" s="118">
        <f>IF($C70="TD",INDEX('4. CPI-tabel'!$D$20:$Z$42,$E70-2003,AE$28-2003),
IF(AE$28&gt;=$E70,MAX(1,INDEX('4. CPI-tabel'!$D$20:$Z$42,MAX($E70,2010)-2003,AE$28-2003)),0))</f>
        <v>1.132843021866544</v>
      </c>
      <c r="AF70" s="118">
        <f>IF($C70="TD",INDEX('4. CPI-tabel'!$D$20:$Z$42,$E70-2003,AF$28-2003),
IF(AF$28&gt;=$E70,MAX(1,INDEX('4. CPI-tabel'!$D$20:$Z$42,MAX($E70,2010)-2003,AF$28-2003)),0))</f>
        <v>1.1566327253257414</v>
      </c>
      <c r="AG70" s="118">
        <f>IF($C70="TD",INDEX('4. CPI-tabel'!$D$20:$Z$42,$E70-2003,AG$28-2003),
IF(AG$28&gt;=$E70,MAX(1,INDEX('4. CPI-tabel'!$D$20:$Z$42,MAX($E70,2010)-2003,AG$28-2003)),0))</f>
        <v>1.1890184416348621</v>
      </c>
      <c r="AH70" s="118">
        <f>IF($C70="TD",INDEX('4. CPI-tabel'!$D$20:$Z$42,$E70-2003,AH$28-2003),
IF(AH$28&gt;=$E70,MAX(1,INDEX('4. CPI-tabel'!$D$20:$Z$42,MAX($E70,2010)-2003,AH$28-2003)),0))</f>
        <v>1.197341570726306</v>
      </c>
      <c r="AI70" s="118">
        <f>IF($C70="TD",INDEX('4. CPI-tabel'!$D$20:$Z$42,$E70-2003,AI$28-2003),
IF(AI$28&gt;=$E70,MAX(1,INDEX('4. CPI-tabel'!$D$20:$Z$42,MAX($E70,2010)-2003,AI$28-2003)),0))</f>
        <v>1.197341570726306</v>
      </c>
      <c r="AJ70" s="118">
        <f>IF($C70="TD",INDEX('4. CPI-tabel'!$D$20:$Z$42,$E70-2003,AJ$28-2003),
IF(AJ$28&gt;=$E70,MAX(1,INDEX('4. CPI-tabel'!$D$20:$Z$42,MAX($E70,2010)-2003,AJ$28-2003)),0))</f>
        <v>1.197341570726306</v>
      </c>
      <c r="AK70" s="118">
        <f>IF($C70="TD",INDEX('4. CPI-tabel'!$D$20:$Z$42,$E70-2003,AK$28-2003),
IF(AK$28&gt;=$E70,MAX(1,INDEX('4. CPI-tabel'!$D$20:$Z$42,MAX($E70,2010)-2003,AK$28-2003)),0))</f>
        <v>1.197341570726306</v>
      </c>
      <c r="AL70" s="118">
        <f>IF($C70="TD",INDEX('4. CPI-tabel'!$D$20:$Z$42,$E70-2003,AL$28-2003),
IF(AL$28&gt;=$E70,MAX(1,INDEX('4. CPI-tabel'!$D$20:$Z$42,MAX($E70,2010)-2003,AL$28-2003)),0))</f>
        <v>1.197341570726306</v>
      </c>
      <c r="AM70" s="118">
        <f>IF($C70="TD",INDEX('4. CPI-tabel'!$D$20:$Z$42,$E70-2003,AM$28-2003),
IF(AM$28&gt;=$E70,MAX(1,INDEX('4. CPI-tabel'!$D$20:$Z$42,MAX($E70,2010)-2003,AM$28-2003)),0))</f>
        <v>1.197341570726306</v>
      </c>
      <c r="AO70" s="87">
        <f t="shared" si="5"/>
        <v>522136.71975888888</v>
      </c>
      <c r="AP70" s="87">
        <f t="shared" si="6"/>
        <v>535712.27447261987</v>
      </c>
      <c r="AQ70" s="87">
        <f t="shared" si="7"/>
        <v>548033.65678549011</v>
      </c>
      <c r="AR70" s="87">
        <f t="shared" si="8"/>
        <v>563378.5991754838</v>
      </c>
      <c r="AS70" s="87">
        <f t="shared" si="9"/>
        <v>569012.38516723865</v>
      </c>
      <c r="AT70" s="87">
        <f t="shared" si="10"/>
        <v>573564.48424857657</v>
      </c>
      <c r="AU70" s="87">
        <f t="shared" si="11"/>
        <v>574711.61321707373</v>
      </c>
      <c r="AV70" s="87">
        <f t="shared" si="12"/>
        <v>582757.57580211281</v>
      </c>
      <c r="AW70" s="87">
        <f t="shared" si="13"/>
        <v>594995.48489395715</v>
      </c>
      <c r="AX70" s="87">
        <f t="shared" si="14"/>
        <v>611655.35847098799</v>
      </c>
      <c r="AY70" s="87">
        <f t="shared" si="15"/>
        <v>615936.94598028483</v>
      </c>
      <c r="AZ70" s="87">
        <f t="shared" si="16"/>
        <v>739124.33517634158</v>
      </c>
      <c r="BA70" s="87">
        <f t="shared" si="17"/>
        <v>712648.23958793539</v>
      </c>
      <c r="BB70" s="87">
        <f t="shared" si="18"/>
        <v>687120.5414534423</v>
      </c>
      <c r="BC70" s="87">
        <f t="shared" si="19"/>
        <v>662507.26832675165</v>
      </c>
      <c r="BD70" s="87">
        <f t="shared" si="20"/>
        <v>638775.66468519636</v>
      </c>
    </row>
    <row r="71" spans="1:56" s="20" customFormat="1" x14ac:dyDescent="0.2">
      <c r="A71" s="41"/>
      <c r="B71" s="86">
        <f>'3. Investeringen'!B57</f>
        <v>43</v>
      </c>
      <c r="C71" s="86" t="str">
        <f>'3. Investeringen'!F57</f>
        <v>TD</v>
      </c>
      <c r="D71" s="86" t="str">
        <f>'3. Investeringen'!G57</f>
        <v>Nieuwe investeringen TD</v>
      </c>
      <c r="E71" s="121">
        <f>'3. Investeringen'!K57</f>
        <v>2010</v>
      </c>
      <c r="G71" s="86">
        <f>'7. Nominale afschrijvingen'!R60</f>
        <v>178201.51566666664</v>
      </c>
      <c r="H71" s="86">
        <f>'7. Nominale afschrijvingen'!S60</f>
        <v>178201.51566666664</v>
      </c>
      <c r="I71" s="86">
        <f>'7. Nominale afschrijvingen'!T60</f>
        <v>178201.51566666664</v>
      </c>
      <c r="J71" s="86">
        <f>'7. Nominale afschrijvingen'!U60</f>
        <v>178201.51566666664</v>
      </c>
      <c r="K71" s="86">
        <f>'7. Nominale afschrijvingen'!V60</f>
        <v>178201.51566666664</v>
      </c>
      <c r="L71" s="86">
        <f>'7. Nominale afschrijvingen'!W60</f>
        <v>178201.51566666664</v>
      </c>
      <c r="M71" s="86">
        <f>'7. Nominale afschrijvingen'!X60</f>
        <v>178201.51566666664</v>
      </c>
      <c r="N71" s="86">
        <f>'7. Nominale afschrijvingen'!Y60</f>
        <v>178201.51566666664</v>
      </c>
      <c r="O71" s="86">
        <f>'7. Nominale afschrijvingen'!Z60</f>
        <v>178201.51566666664</v>
      </c>
      <c r="P71" s="86">
        <f>'7. Nominale afschrijvingen'!AA60</f>
        <v>178201.51566666664</v>
      </c>
      <c r="Q71" s="86">
        <f>'7. Nominale afschrijvingen'!AB60</f>
        <v>178201.51566666664</v>
      </c>
      <c r="R71" s="86">
        <f>'7. Nominale afschrijvingen'!AC60</f>
        <v>213841.81879999998</v>
      </c>
      <c r="S71" s="86">
        <f>'7. Nominale afschrijvingen'!AD60</f>
        <v>199970.99812108107</v>
      </c>
      <c r="T71" s="86">
        <f>'7. Nominale afschrijvingen'!AE60</f>
        <v>186999.906351065</v>
      </c>
      <c r="U71" s="86">
        <f>'7. Nominale afschrijvingen'!AF60</f>
        <v>174870.1826958608</v>
      </c>
      <c r="V71" s="86">
        <f>'7. Nominale afschrijvingen'!AG60</f>
        <v>173865.18164588456</v>
      </c>
      <c r="W71" s="40"/>
      <c r="X71" s="118">
        <f>IF($C71="TD",INDEX('4. CPI-tabel'!$D$20:$Z$42,$E71-2003,X$28-2003),
IF(X$28&gt;=$E71,MAX(1,INDEX('4. CPI-tabel'!$D$20:$Z$42,MAX($E71,2010)-2003,X$28-2003)),0))</f>
        <v>1.0149999999999999</v>
      </c>
      <c r="Y71" s="118">
        <f>IF($C71="TD",INDEX('4. CPI-tabel'!$D$20:$Z$42,$E71-2003,Y$28-2003),
IF(Y$28&gt;=$E71,MAX(1,INDEX('4. CPI-tabel'!$D$20:$Z$42,MAX($E71,2010)-2003,Y$28-2003)),0))</f>
        <v>1.0413899999999998</v>
      </c>
      <c r="Z71" s="118">
        <f>IF($C71="TD",INDEX('4. CPI-tabel'!$D$20:$Z$42,$E71-2003,Z$28-2003),
IF(Z$28&gt;=$E71,MAX(1,INDEX('4. CPI-tabel'!$D$20:$Z$42,MAX($E71,2010)-2003,Z$28-2003)),0))</f>
        <v>1.0653419699999997</v>
      </c>
      <c r="AA71" s="118">
        <f>IF($C71="TD",INDEX('4. CPI-tabel'!$D$20:$Z$42,$E71-2003,AA$28-2003),
IF(AA$28&gt;=$E71,MAX(1,INDEX('4. CPI-tabel'!$D$20:$Z$42,MAX($E71,2010)-2003,AA$28-2003)),0))</f>
        <v>1.0951715451599997</v>
      </c>
      <c r="AB71" s="118">
        <f>IF($C71="TD",INDEX('4. CPI-tabel'!$D$20:$Z$42,$E71-2003,AB$28-2003),
IF(AB$28&gt;=$E71,MAX(1,INDEX('4. CPI-tabel'!$D$20:$Z$42,MAX($E71,2010)-2003,AB$28-2003)),0))</f>
        <v>1.1061232606115996</v>
      </c>
      <c r="AC71" s="118">
        <f>IF($C71="TD",INDEX('4. CPI-tabel'!$D$20:$Z$42,$E71-2003,AC$28-2003),
IF(AC$28&gt;=$E71,MAX(1,INDEX('4. CPI-tabel'!$D$20:$Z$42,MAX($E71,2010)-2003,AC$28-2003)),0))</f>
        <v>1.1149722466964924</v>
      </c>
      <c r="AD71" s="118">
        <f>IF($C71="TD",INDEX('4. CPI-tabel'!$D$20:$Z$42,$E71-2003,AD$28-2003),
IF(AD$28&gt;=$E71,MAX(1,INDEX('4. CPI-tabel'!$D$20:$Z$42,MAX($E71,2010)-2003,AD$28-2003)),0))</f>
        <v>1.1172021911898855</v>
      </c>
      <c r="AE71" s="118">
        <f>IF($C71="TD",INDEX('4. CPI-tabel'!$D$20:$Z$42,$E71-2003,AE$28-2003),
IF(AE$28&gt;=$E71,MAX(1,INDEX('4. CPI-tabel'!$D$20:$Z$42,MAX($E71,2010)-2003,AE$28-2003)),0))</f>
        <v>1.132843021866544</v>
      </c>
      <c r="AF71" s="118">
        <f>IF($C71="TD",INDEX('4. CPI-tabel'!$D$20:$Z$42,$E71-2003,AF$28-2003),
IF(AF$28&gt;=$E71,MAX(1,INDEX('4. CPI-tabel'!$D$20:$Z$42,MAX($E71,2010)-2003,AF$28-2003)),0))</f>
        <v>1.1566327253257414</v>
      </c>
      <c r="AG71" s="118">
        <f>IF($C71="TD",INDEX('4. CPI-tabel'!$D$20:$Z$42,$E71-2003,AG$28-2003),
IF(AG$28&gt;=$E71,MAX(1,INDEX('4. CPI-tabel'!$D$20:$Z$42,MAX($E71,2010)-2003,AG$28-2003)),0))</f>
        <v>1.1890184416348621</v>
      </c>
      <c r="AH71" s="118">
        <f>IF($C71="TD",INDEX('4. CPI-tabel'!$D$20:$Z$42,$E71-2003,AH$28-2003),
IF(AH$28&gt;=$E71,MAX(1,INDEX('4. CPI-tabel'!$D$20:$Z$42,MAX($E71,2010)-2003,AH$28-2003)),0))</f>
        <v>1.197341570726306</v>
      </c>
      <c r="AI71" s="118">
        <f>IF($C71="TD",INDEX('4. CPI-tabel'!$D$20:$Z$42,$E71-2003,AI$28-2003),
IF(AI$28&gt;=$E71,MAX(1,INDEX('4. CPI-tabel'!$D$20:$Z$42,MAX($E71,2010)-2003,AI$28-2003)),0))</f>
        <v>1.197341570726306</v>
      </c>
      <c r="AJ71" s="118">
        <f>IF($C71="TD",INDEX('4. CPI-tabel'!$D$20:$Z$42,$E71-2003,AJ$28-2003),
IF(AJ$28&gt;=$E71,MAX(1,INDEX('4. CPI-tabel'!$D$20:$Z$42,MAX($E71,2010)-2003,AJ$28-2003)),0))</f>
        <v>1.197341570726306</v>
      </c>
      <c r="AK71" s="118">
        <f>IF($C71="TD",INDEX('4. CPI-tabel'!$D$20:$Z$42,$E71-2003,AK$28-2003),
IF(AK$28&gt;=$E71,MAX(1,INDEX('4. CPI-tabel'!$D$20:$Z$42,MAX($E71,2010)-2003,AK$28-2003)),0))</f>
        <v>1.197341570726306</v>
      </c>
      <c r="AL71" s="118">
        <f>IF($C71="TD",INDEX('4. CPI-tabel'!$D$20:$Z$42,$E71-2003,AL$28-2003),
IF(AL$28&gt;=$E71,MAX(1,INDEX('4. CPI-tabel'!$D$20:$Z$42,MAX($E71,2010)-2003,AL$28-2003)),0))</f>
        <v>1.197341570726306</v>
      </c>
      <c r="AM71" s="118">
        <f>IF($C71="TD",INDEX('4. CPI-tabel'!$D$20:$Z$42,$E71-2003,AM$28-2003),
IF(AM$28&gt;=$E71,MAX(1,INDEX('4. CPI-tabel'!$D$20:$Z$42,MAX($E71,2010)-2003,AM$28-2003)),0))</f>
        <v>1.197341570726306</v>
      </c>
      <c r="AO71" s="87">
        <f t="shared" si="5"/>
        <v>180874.53840166662</v>
      </c>
      <c r="AP71" s="87">
        <f t="shared" si="6"/>
        <v>185577.27640010996</v>
      </c>
      <c r="AQ71" s="87">
        <f t="shared" si="7"/>
        <v>189845.55375731247</v>
      </c>
      <c r="AR71" s="87">
        <f t="shared" si="8"/>
        <v>195161.22926251721</v>
      </c>
      <c r="AS71" s="87">
        <f t="shared" si="9"/>
        <v>197112.84155514237</v>
      </c>
      <c r="AT71" s="87">
        <f t="shared" si="10"/>
        <v>198689.74428758351</v>
      </c>
      <c r="AU71" s="87">
        <f t="shared" si="11"/>
        <v>199087.1237761587</v>
      </c>
      <c r="AV71" s="87">
        <f t="shared" si="12"/>
        <v>201874.34350902491</v>
      </c>
      <c r="AW71" s="87">
        <f t="shared" si="13"/>
        <v>206113.70472271444</v>
      </c>
      <c r="AX71" s="87">
        <f t="shared" si="14"/>
        <v>211884.88845495044</v>
      </c>
      <c r="AY71" s="87">
        <f t="shared" si="15"/>
        <v>213368.08267413508</v>
      </c>
      <c r="AZ71" s="87">
        <f t="shared" si="16"/>
        <v>256041.69920896209</v>
      </c>
      <c r="BA71" s="87">
        <f t="shared" si="17"/>
        <v>239433.58899000238</v>
      </c>
      <c r="BB71" s="87">
        <f t="shared" si="18"/>
        <v>223902.76159605628</v>
      </c>
      <c r="BC71" s="87">
        <f t="shared" si="19"/>
        <v>209379.33922225807</v>
      </c>
      <c r="BD71" s="87">
        <f t="shared" si="20"/>
        <v>208176.00968649791</v>
      </c>
    </row>
    <row r="72" spans="1:56" s="20" customFormat="1" x14ac:dyDescent="0.2">
      <c r="A72" s="41"/>
      <c r="B72" s="86">
        <f>'3. Investeringen'!B58</f>
        <v>44</v>
      </c>
      <c r="C72" s="86" t="str">
        <f>'3. Investeringen'!F58</f>
        <v>TD</v>
      </c>
      <c r="D72" s="86" t="str">
        <f>'3. Investeringen'!G58</f>
        <v>Nieuwe investeringen TD</v>
      </c>
      <c r="E72" s="121">
        <f>'3. Investeringen'!K58</f>
        <v>2010</v>
      </c>
      <c r="G72" s="86">
        <f>'7. Nominale afschrijvingen'!R61</f>
        <v>471428.10000000003</v>
      </c>
      <c r="H72" s="86">
        <f>'7. Nominale afschrijvingen'!S61</f>
        <v>471428.10000000003</v>
      </c>
      <c r="I72" s="86">
        <f>'7. Nominale afschrijvingen'!T61</f>
        <v>471428.10000000003</v>
      </c>
      <c r="J72" s="86">
        <f>'7. Nominale afschrijvingen'!U61</f>
        <v>471428.10000000003</v>
      </c>
      <c r="K72" s="86">
        <f>'7. Nominale afschrijvingen'!V61</f>
        <v>471428.10000000003</v>
      </c>
      <c r="L72" s="86">
        <f>'7. Nominale afschrijvingen'!W61</f>
        <v>471428.10000000003</v>
      </c>
      <c r="M72" s="86">
        <f>'7. Nominale afschrijvingen'!X61</f>
        <v>471428.10000000003</v>
      </c>
      <c r="N72" s="86">
        <f>'7. Nominale afschrijvingen'!Y61</f>
        <v>471428.10000000003</v>
      </c>
      <c r="O72" s="86">
        <f>'7. Nominale afschrijvingen'!Z61</f>
        <v>471428.10000000003</v>
      </c>
      <c r="P72" s="86">
        <f>'7. Nominale afschrijvingen'!AA61</f>
        <v>235714.05000000002</v>
      </c>
      <c r="Q72" s="86">
        <f>'7. Nominale afschrijvingen'!AB61</f>
        <v>0</v>
      </c>
      <c r="R72" s="86">
        <f>'7. Nominale afschrijvingen'!AC61</f>
        <v>0</v>
      </c>
      <c r="S72" s="86">
        <f>'7. Nominale afschrijvingen'!AD61</f>
        <v>0</v>
      </c>
      <c r="T72" s="86">
        <f>'7. Nominale afschrijvingen'!AE61</f>
        <v>0</v>
      </c>
      <c r="U72" s="86">
        <f>'7. Nominale afschrijvingen'!AF61</f>
        <v>0</v>
      </c>
      <c r="V72" s="86">
        <f>'7. Nominale afschrijvingen'!AG61</f>
        <v>0</v>
      </c>
      <c r="W72" s="40"/>
      <c r="X72" s="118">
        <f>IF($C72="TD",INDEX('4. CPI-tabel'!$D$20:$Z$42,$E72-2003,X$28-2003),
IF(X$28&gt;=$E72,MAX(1,INDEX('4. CPI-tabel'!$D$20:$Z$42,MAX($E72,2010)-2003,X$28-2003)),0))</f>
        <v>1.0149999999999999</v>
      </c>
      <c r="Y72" s="118">
        <f>IF($C72="TD",INDEX('4. CPI-tabel'!$D$20:$Z$42,$E72-2003,Y$28-2003),
IF(Y$28&gt;=$E72,MAX(1,INDEX('4. CPI-tabel'!$D$20:$Z$42,MAX($E72,2010)-2003,Y$28-2003)),0))</f>
        <v>1.0413899999999998</v>
      </c>
      <c r="Z72" s="118">
        <f>IF($C72="TD",INDEX('4. CPI-tabel'!$D$20:$Z$42,$E72-2003,Z$28-2003),
IF(Z$28&gt;=$E72,MAX(1,INDEX('4. CPI-tabel'!$D$20:$Z$42,MAX($E72,2010)-2003,Z$28-2003)),0))</f>
        <v>1.0653419699999997</v>
      </c>
      <c r="AA72" s="118">
        <f>IF($C72="TD",INDEX('4. CPI-tabel'!$D$20:$Z$42,$E72-2003,AA$28-2003),
IF(AA$28&gt;=$E72,MAX(1,INDEX('4. CPI-tabel'!$D$20:$Z$42,MAX($E72,2010)-2003,AA$28-2003)),0))</f>
        <v>1.0951715451599997</v>
      </c>
      <c r="AB72" s="118">
        <f>IF($C72="TD",INDEX('4. CPI-tabel'!$D$20:$Z$42,$E72-2003,AB$28-2003),
IF(AB$28&gt;=$E72,MAX(1,INDEX('4. CPI-tabel'!$D$20:$Z$42,MAX($E72,2010)-2003,AB$28-2003)),0))</f>
        <v>1.1061232606115996</v>
      </c>
      <c r="AC72" s="118">
        <f>IF($C72="TD",INDEX('4. CPI-tabel'!$D$20:$Z$42,$E72-2003,AC$28-2003),
IF(AC$28&gt;=$E72,MAX(1,INDEX('4. CPI-tabel'!$D$20:$Z$42,MAX($E72,2010)-2003,AC$28-2003)),0))</f>
        <v>1.1149722466964924</v>
      </c>
      <c r="AD72" s="118">
        <f>IF($C72="TD",INDEX('4. CPI-tabel'!$D$20:$Z$42,$E72-2003,AD$28-2003),
IF(AD$28&gt;=$E72,MAX(1,INDEX('4. CPI-tabel'!$D$20:$Z$42,MAX($E72,2010)-2003,AD$28-2003)),0))</f>
        <v>1.1172021911898855</v>
      </c>
      <c r="AE72" s="118">
        <f>IF($C72="TD",INDEX('4. CPI-tabel'!$D$20:$Z$42,$E72-2003,AE$28-2003),
IF(AE$28&gt;=$E72,MAX(1,INDEX('4. CPI-tabel'!$D$20:$Z$42,MAX($E72,2010)-2003,AE$28-2003)),0))</f>
        <v>1.132843021866544</v>
      </c>
      <c r="AF72" s="118">
        <f>IF($C72="TD",INDEX('4. CPI-tabel'!$D$20:$Z$42,$E72-2003,AF$28-2003),
IF(AF$28&gt;=$E72,MAX(1,INDEX('4. CPI-tabel'!$D$20:$Z$42,MAX($E72,2010)-2003,AF$28-2003)),0))</f>
        <v>1.1566327253257414</v>
      </c>
      <c r="AG72" s="118">
        <f>IF($C72="TD",INDEX('4. CPI-tabel'!$D$20:$Z$42,$E72-2003,AG$28-2003),
IF(AG$28&gt;=$E72,MAX(1,INDEX('4. CPI-tabel'!$D$20:$Z$42,MAX($E72,2010)-2003,AG$28-2003)),0))</f>
        <v>1.1890184416348621</v>
      </c>
      <c r="AH72" s="118">
        <f>IF($C72="TD",INDEX('4. CPI-tabel'!$D$20:$Z$42,$E72-2003,AH$28-2003),
IF(AH$28&gt;=$E72,MAX(1,INDEX('4. CPI-tabel'!$D$20:$Z$42,MAX($E72,2010)-2003,AH$28-2003)),0))</f>
        <v>1.197341570726306</v>
      </c>
      <c r="AI72" s="118">
        <f>IF($C72="TD",INDEX('4. CPI-tabel'!$D$20:$Z$42,$E72-2003,AI$28-2003),
IF(AI$28&gt;=$E72,MAX(1,INDEX('4. CPI-tabel'!$D$20:$Z$42,MAX($E72,2010)-2003,AI$28-2003)),0))</f>
        <v>1.197341570726306</v>
      </c>
      <c r="AJ72" s="118">
        <f>IF($C72="TD",INDEX('4. CPI-tabel'!$D$20:$Z$42,$E72-2003,AJ$28-2003),
IF(AJ$28&gt;=$E72,MAX(1,INDEX('4. CPI-tabel'!$D$20:$Z$42,MAX($E72,2010)-2003,AJ$28-2003)),0))</f>
        <v>1.197341570726306</v>
      </c>
      <c r="AK72" s="118">
        <f>IF($C72="TD",INDEX('4. CPI-tabel'!$D$20:$Z$42,$E72-2003,AK$28-2003),
IF(AK$28&gt;=$E72,MAX(1,INDEX('4. CPI-tabel'!$D$20:$Z$42,MAX($E72,2010)-2003,AK$28-2003)),0))</f>
        <v>1.197341570726306</v>
      </c>
      <c r="AL72" s="118">
        <f>IF($C72="TD",INDEX('4. CPI-tabel'!$D$20:$Z$42,$E72-2003,AL$28-2003),
IF(AL$28&gt;=$E72,MAX(1,INDEX('4. CPI-tabel'!$D$20:$Z$42,MAX($E72,2010)-2003,AL$28-2003)),0))</f>
        <v>1.197341570726306</v>
      </c>
      <c r="AM72" s="118">
        <f>IF($C72="TD",INDEX('4. CPI-tabel'!$D$20:$Z$42,$E72-2003,AM$28-2003),
IF(AM$28&gt;=$E72,MAX(1,INDEX('4. CPI-tabel'!$D$20:$Z$42,MAX($E72,2010)-2003,AM$28-2003)),0))</f>
        <v>1.197341570726306</v>
      </c>
      <c r="AO72" s="87">
        <f t="shared" si="5"/>
        <v>478499.52149999997</v>
      </c>
      <c r="AP72" s="87">
        <f t="shared" si="6"/>
        <v>490940.50905899995</v>
      </c>
      <c r="AQ72" s="87">
        <f t="shared" si="7"/>
        <v>502232.1407673569</v>
      </c>
      <c r="AR72" s="87">
        <f t="shared" si="8"/>
        <v>516294.6407088429</v>
      </c>
      <c r="AS72" s="87">
        <f t="shared" si="9"/>
        <v>521457.58711593127</v>
      </c>
      <c r="AT72" s="87">
        <f t="shared" si="10"/>
        <v>525629.24781285878</v>
      </c>
      <c r="AU72" s="87">
        <f t="shared" si="11"/>
        <v>526680.50630848447</v>
      </c>
      <c r="AV72" s="87">
        <f t="shared" si="12"/>
        <v>534054.03339680331</v>
      </c>
      <c r="AW72" s="87">
        <f t="shared" si="13"/>
        <v>545269.1680981362</v>
      </c>
      <c r="AX72" s="87">
        <f t="shared" si="14"/>
        <v>280268.35240244202</v>
      </c>
      <c r="AY72" s="87">
        <f t="shared" si="15"/>
        <v>0</v>
      </c>
      <c r="AZ72" s="87">
        <f t="shared" si="16"/>
        <v>0</v>
      </c>
      <c r="BA72" s="87">
        <f t="shared" si="17"/>
        <v>0</v>
      </c>
      <c r="BB72" s="87">
        <f t="shared" si="18"/>
        <v>0</v>
      </c>
      <c r="BC72" s="87">
        <f t="shared" si="19"/>
        <v>0</v>
      </c>
      <c r="BD72" s="87">
        <f t="shared" si="20"/>
        <v>0</v>
      </c>
    </row>
    <row r="73" spans="1:56" s="20" customFormat="1" x14ac:dyDescent="0.2">
      <c r="A73" s="41"/>
      <c r="B73" s="86">
        <f>'3. Investeringen'!B59</f>
        <v>45</v>
      </c>
      <c r="C73" s="86" t="str">
        <f>'3. Investeringen'!F59</f>
        <v>TD</v>
      </c>
      <c r="D73" s="86" t="str">
        <f>'3. Investeringen'!G59</f>
        <v>Nieuwe investeringen TD</v>
      </c>
      <c r="E73" s="121">
        <f>'3. Investeringen'!K59</f>
        <v>2010</v>
      </c>
      <c r="G73" s="86">
        <f>'7. Nominale afschrijvingen'!R62</f>
        <v>2407711.0600000005</v>
      </c>
      <c r="H73" s="86">
        <f>'7. Nominale afschrijvingen'!S62</f>
        <v>2407711.0600000005</v>
      </c>
      <c r="I73" s="86">
        <f>'7. Nominale afschrijvingen'!T62</f>
        <v>2407711.0600000005</v>
      </c>
      <c r="J73" s="86">
        <f>'7. Nominale afschrijvingen'!U62</f>
        <v>2407711.0600000005</v>
      </c>
      <c r="K73" s="86">
        <f>'7. Nominale afschrijvingen'!V62</f>
        <v>1203855.5300000003</v>
      </c>
      <c r="L73" s="86">
        <f>'7. Nominale afschrijvingen'!W62</f>
        <v>0</v>
      </c>
      <c r="M73" s="86">
        <f>'7. Nominale afschrijvingen'!X62</f>
        <v>0</v>
      </c>
      <c r="N73" s="86">
        <f>'7. Nominale afschrijvingen'!Y62</f>
        <v>0</v>
      </c>
      <c r="O73" s="86">
        <f>'7. Nominale afschrijvingen'!Z62</f>
        <v>0</v>
      </c>
      <c r="P73" s="86">
        <f>'7. Nominale afschrijvingen'!AA62</f>
        <v>0</v>
      </c>
      <c r="Q73" s="86">
        <f>'7. Nominale afschrijvingen'!AB62</f>
        <v>0</v>
      </c>
      <c r="R73" s="86">
        <f>'7. Nominale afschrijvingen'!AC62</f>
        <v>0</v>
      </c>
      <c r="S73" s="86">
        <f>'7. Nominale afschrijvingen'!AD62</f>
        <v>0</v>
      </c>
      <c r="T73" s="86">
        <f>'7. Nominale afschrijvingen'!AE62</f>
        <v>0</v>
      </c>
      <c r="U73" s="86">
        <f>'7. Nominale afschrijvingen'!AF62</f>
        <v>0</v>
      </c>
      <c r="V73" s="86">
        <f>'7. Nominale afschrijvingen'!AG62</f>
        <v>0</v>
      </c>
      <c r="W73" s="40"/>
      <c r="X73" s="118">
        <f>IF($C73="TD",INDEX('4. CPI-tabel'!$D$20:$Z$42,$E73-2003,X$28-2003),
IF(X$28&gt;=$E73,MAX(1,INDEX('4. CPI-tabel'!$D$20:$Z$42,MAX($E73,2010)-2003,X$28-2003)),0))</f>
        <v>1.0149999999999999</v>
      </c>
      <c r="Y73" s="118">
        <f>IF($C73="TD",INDEX('4. CPI-tabel'!$D$20:$Z$42,$E73-2003,Y$28-2003),
IF(Y$28&gt;=$E73,MAX(1,INDEX('4. CPI-tabel'!$D$20:$Z$42,MAX($E73,2010)-2003,Y$28-2003)),0))</f>
        <v>1.0413899999999998</v>
      </c>
      <c r="Z73" s="118">
        <f>IF($C73="TD",INDEX('4. CPI-tabel'!$D$20:$Z$42,$E73-2003,Z$28-2003),
IF(Z$28&gt;=$E73,MAX(1,INDEX('4. CPI-tabel'!$D$20:$Z$42,MAX($E73,2010)-2003,Z$28-2003)),0))</f>
        <v>1.0653419699999997</v>
      </c>
      <c r="AA73" s="118">
        <f>IF($C73="TD",INDEX('4. CPI-tabel'!$D$20:$Z$42,$E73-2003,AA$28-2003),
IF(AA$28&gt;=$E73,MAX(1,INDEX('4. CPI-tabel'!$D$20:$Z$42,MAX($E73,2010)-2003,AA$28-2003)),0))</f>
        <v>1.0951715451599997</v>
      </c>
      <c r="AB73" s="118">
        <f>IF($C73="TD",INDEX('4. CPI-tabel'!$D$20:$Z$42,$E73-2003,AB$28-2003),
IF(AB$28&gt;=$E73,MAX(1,INDEX('4. CPI-tabel'!$D$20:$Z$42,MAX($E73,2010)-2003,AB$28-2003)),0))</f>
        <v>1.1061232606115996</v>
      </c>
      <c r="AC73" s="118">
        <f>IF($C73="TD",INDEX('4. CPI-tabel'!$D$20:$Z$42,$E73-2003,AC$28-2003),
IF(AC$28&gt;=$E73,MAX(1,INDEX('4. CPI-tabel'!$D$20:$Z$42,MAX($E73,2010)-2003,AC$28-2003)),0))</f>
        <v>1.1149722466964924</v>
      </c>
      <c r="AD73" s="118">
        <f>IF($C73="TD",INDEX('4. CPI-tabel'!$D$20:$Z$42,$E73-2003,AD$28-2003),
IF(AD$28&gt;=$E73,MAX(1,INDEX('4. CPI-tabel'!$D$20:$Z$42,MAX($E73,2010)-2003,AD$28-2003)),0))</f>
        <v>1.1172021911898855</v>
      </c>
      <c r="AE73" s="118">
        <f>IF($C73="TD",INDEX('4. CPI-tabel'!$D$20:$Z$42,$E73-2003,AE$28-2003),
IF(AE$28&gt;=$E73,MAX(1,INDEX('4. CPI-tabel'!$D$20:$Z$42,MAX($E73,2010)-2003,AE$28-2003)),0))</f>
        <v>1.132843021866544</v>
      </c>
      <c r="AF73" s="118">
        <f>IF($C73="TD",INDEX('4. CPI-tabel'!$D$20:$Z$42,$E73-2003,AF$28-2003),
IF(AF$28&gt;=$E73,MAX(1,INDEX('4. CPI-tabel'!$D$20:$Z$42,MAX($E73,2010)-2003,AF$28-2003)),0))</f>
        <v>1.1566327253257414</v>
      </c>
      <c r="AG73" s="118">
        <f>IF($C73="TD",INDEX('4. CPI-tabel'!$D$20:$Z$42,$E73-2003,AG$28-2003),
IF(AG$28&gt;=$E73,MAX(1,INDEX('4. CPI-tabel'!$D$20:$Z$42,MAX($E73,2010)-2003,AG$28-2003)),0))</f>
        <v>1.1890184416348621</v>
      </c>
      <c r="AH73" s="118">
        <f>IF($C73="TD",INDEX('4. CPI-tabel'!$D$20:$Z$42,$E73-2003,AH$28-2003),
IF(AH$28&gt;=$E73,MAX(1,INDEX('4. CPI-tabel'!$D$20:$Z$42,MAX($E73,2010)-2003,AH$28-2003)),0))</f>
        <v>1.197341570726306</v>
      </c>
      <c r="AI73" s="118">
        <f>IF($C73="TD",INDEX('4. CPI-tabel'!$D$20:$Z$42,$E73-2003,AI$28-2003),
IF(AI$28&gt;=$E73,MAX(1,INDEX('4. CPI-tabel'!$D$20:$Z$42,MAX($E73,2010)-2003,AI$28-2003)),0))</f>
        <v>1.197341570726306</v>
      </c>
      <c r="AJ73" s="118">
        <f>IF($C73="TD",INDEX('4. CPI-tabel'!$D$20:$Z$42,$E73-2003,AJ$28-2003),
IF(AJ$28&gt;=$E73,MAX(1,INDEX('4. CPI-tabel'!$D$20:$Z$42,MAX($E73,2010)-2003,AJ$28-2003)),0))</f>
        <v>1.197341570726306</v>
      </c>
      <c r="AK73" s="118">
        <f>IF($C73="TD",INDEX('4. CPI-tabel'!$D$20:$Z$42,$E73-2003,AK$28-2003),
IF(AK$28&gt;=$E73,MAX(1,INDEX('4. CPI-tabel'!$D$20:$Z$42,MAX($E73,2010)-2003,AK$28-2003)),0))</f>
        <v>1.197341570726306</v>
      </c>
      <c r="AL73" s="118">
        <f>IF($C73="TD",INDEX('4. CPI-tabel'!$D$20:$Z$42,$E73-2003,AL$28-2003),
IF(AL$28&gt;=$E73,MAX(1,INDEX('4. CPI-tabel'!$D$20:$Z$42,MAX($E73,2010)-2003,AL$28-2003)),0))</f>
        <v>1.197341570726306</v>
      </c>
      <c r="AM73" s="118">
        <f>IF($C73="TD",INDEX('4. CPI-tabel'!$D$20:$Z$42,$E73-2003,AM$28-2003),
IF(AM$28&gt;=$E73,MAX(1,INDEX('4. CPI-tabel'!$D$20:$Z$42,MAX($E73,2010)-2003,AM$28-2003)),0))</f>
        <v>1.197341570726306</v>
      </c>
      <c r="AO73" s="87">
        <f t="shared" si="5"/>
        <v>2443826.7259000004</v>
      </c>
      <c r="AP73" s="87">
        <f t="shared" si="6"/>
        <v>2507366.2207734003</v>
      </c>
      <c r="AQ73" s="87">
        <f t="shared" si="7"/>
        <v>2565035.643851188</v>
      </c>
      <c r="AR73" s="87">
        <f t="shared" si="8"/>
        <v>2636856.6418790212</v>
      </c>
      <c r="AS73" s="87">
        <f t="shared" si="9"/>
        <v>1331612.6041489057</v>
      </c>
      <c r="AT73" s="87">
        <f t="shared" si="10"/>
        <v>0</v>
      </c>
      <c r="AU73" s="87">
        <f t="shared" si="11"/>
        <v>0</v>
      </c>
      <c r="AV73" s="87">
        <f t="shared" si="12"/>
        <v>0</v>
      </c>
      <c r="AW73" s="87">
        <f t="shared" si="13"/>
        <v>0</v>
      </c>
      <c r="AX73" s="87">
        <f t="shared" si="14"/>
        <v>0</v>
      </c>
      <c r="AY73" s="87">
        <f t="shared" si="15"/>
        <v>0</v>
      </c>
      <c r="AZ73" s="87">
        <f t="shared" si="16"/>
        <v>0</v>
      </c>
      <c r="BA73" s="87">
        <f t="shared" si="17"/>
        <v>0</v>
      </c>
      <c r="BB73" s="87">
        <f t="shared" si="18"/>
        <v>0</v>
      </c>
      <c r="BC73" s="87">
        <f t="shared" si="19"/>
        <v>0</v>
      </c>
      <c r="BD73" s="87">
        <f t="shared" si="20"/>
        <v>0</v>
      </c>
    </row>
    <row r="74" spans="1:56" s="20" customFormat="1" x14ac:dyDescent="0.2">
      <c r="A74" s="41"/>
      <c r="B74" s="86">
        <f>'3. Investeringen'!B60</f>
        <v>46</v>
      </c>
      <c r="C74" s="86" t="str">
        <f>'3. Investeringen'!F60</f>
        <v>TD</v>
      </c>
      <c r="D74" s="86" t="str">
        <f>'3. Investeringen'!G60</f>
        <v>Nieuwe investeringen TD</v>
      </c>
      <c r="E74" s="121">
        <f>'3. Investeringen'!K60</f>
        <v>2010</v>
      </c>
      <c r="G74" s="86">
        <f>'7. Nominale afschrijvingen'!R63</f>
        <v>0</v>
      </c>
      <c r="H74" s="86">
        <f>'7. Nominale afschrijvingen'!S63</f>
        <v>0</v>
      </c>
      <c r="I74" s="86">
        <f>'7. Nominale afschrijvingen'!T63</f>
        <v>0</v>
      </c>
      <c r="J74" s="86">
        <f>'7. Nominale afschrijvingen'!U63</f>
        <v>0</v>
      </c>
      <c r="K74" s="86">
        <f>'7. Nominale afschrijvingen'!V63</f>
        <v>0</v>
      </c>
      <c r="L74" s="86">
        <f>'7. Nominale afschrijvingen'!W63</f>
        <v>0</v>
      </c>
      <c r="M74" s="86">
        <f>'7. Nominale afschrijvingen'!X63</f>
        <v>0</v>
      </c>
      <c r="N74" s="86">
        <f>'7. Nominale afschrijvingen'!Y63</f>
        <v>0</v>
      </c>
      <c r="O74" s="86">
        <f>'7. Nominale afschrijvingen'!Z63</f>
        <v>0</v>
      </c>
      <c r="P74" s="86">
        <f>'7. Nominale afschrijvingen'!AA63</f>
        <v>0</v>
      </c>
      <c r="Q74" s="86">
        <f>'7. Nominale afschrijvingen'!AB63</f>
        <v>0</v>
      </c>
      <c r="R74" s="86">
        <f>'7. Nominale afschrijvingen'!AC63</f>
        <v>0</v>
      </c>
      <c r="S74" s="86">
        <f>'7. Nominale afschrijvingen'!AD63</f>
        <v>0</v>
      </c>
      <c r="T74" s="86">
        <f>'7. Nominale afschrijvingen'!AE63</f>
        <v>0</v>
      </c>
      <c r="U74" s="86">
        <f>'7. Nominale afschrijvingen'!AF63</f>
        <v>0</v>
      </c>
      <c r="V74" s="86">
        <f>'7. Nominale afschrijvingen'!AG63</f>
        <v>0</v>
      </c>
      <c r="W74" s="40"/>
      <c r="X74" s="118">
        <f>IF($C74="TD",INDEX('4. CPI-tabel'!$D$20:$Z$42,$E74-2003,X$28-2003),
IF(X$28&gt;=$E74,MAX(1,INDEX('4. CPI-tabel'!$D$20:$Z$42,MAX($E74,2010)-2003,X$28-2003)),0))</f>
        <v>1.0149999999999999</v>
      </c>
      <c r="Y74" s="118">
        <f>IF($C74="TD",INDEX('4. CPI-tabel'!$D$20:$Z$42,$E74-2003,Y$28-2003),
IF(Y$28&gt;=$E74,MAX(1,INDEX('4. CPI-tabel'!$D$20:$Z$42,MAX($E74,2010)-2003,Y$28-2003)),0))</f>
        <v>1.0413899999999998</v>
      </c>
      <c r="Z74" s="118">
        <f>IF($C74="TD",INDEX('4. CPI-tabel'!$D$20:$Z$42,$E74-2003,Z$28-2003),
IF(Z$28&gt;=$E74,MAX(1,INDEX('4. CPI-tabel'!$D$20:$Z$42,MAX($E74,2010)-2003,Z$28-2003)),0))</f>
        <v>1.0653419699999997</v>
      </c>
      <c r="AA74" s="118">
        <f>IF($C74="TD",INDEX('4. CPI-tabel'!$D$20:$Z$42,$E74-2003,AA$28-2003),
IF(AA$28&gt;=$E74,MAX(1,INDEX('4. CPI-tabel'!$D$20:$Z$42,MAX($E74,2010)-2003,AA$28-2003)),0))</f>
        <v>1.0951715451599997</v>
      </c>
      <c r="AB74" s="118">
        <f>IF($C74="TD",INDEX('4. CPI-tabel'!$D$20:$Z$42,$E74-2003,AB$28-2003),
IF(AB$28&gt;=$E74,MAX(1,INDEX('4. CPI-tabel'!$D$20:$Z$42,MAX($E74,2010)-2003,AB$28-2003)),0))</f>
        <v>1.1061232606115996</v>
      </c>
      <c r="AC74" s="118">
        <f>IF($C74="TD",INDEX('4. CPI-tabel'!$D$20:$Z$42,$E74-2003,AC$28-2003),
IF(AC$28&gt;=$E74,MAX(1,INDEX('4. CPI-tabel'!$D$20:$Z$42,MAX($E74,2010)-2003,AC$28-2003)),0))</f>
        <v>1.1149722466964924</v>
      </c>
      <c r="AD74" s="118">
        <f>IF($C74="TD",INDEX('4. CPI-tabel'!$D$20:$Z$42,$E74-2003,AD$28-2003),
IF(AD$28&gt;=$E74,MAX(1,INDEX('4. CPI-tabel'!$D$20:$Z$42,MAX($E74,2010)-2003,AD$28-2003)),0))</f>
        <v>1.1172021911898855</v>
      </c>
      <c r="AE74" s="118">
        <f>IF($C74="TD",INDEX('4. CPI-tabel'!$D$20:$Z$42,$E74-2003,AE$28-2003),
IF(AE$28&gt;=$E74,MAX(1,INDEX('4. CPI-tabel'!$D$20:$Z$42,MAX($E74,2010)-2003,AE$28-2003)),0))</f>
        <v>1.132843021866544</v>
      </c>
      <c r="AF74" s="118">
        <f>IF($C74="TD",INDEX('4. CPI-tabel'!$D$20:$Z$42,$E74-2003,AF$28-2003),
IF(AF$28&gt;=$E74,MAX(1,INDEX('4. CPI-tabel'!$D$20:$Z$42,MAX($E74,2010)-2003,AF$28-2003)),0))</f>
        <v>1.1566327253257414</v>
      </c>
      <c r="AG74" s="118">
        <f>IF($C74="TD",INDEX('4. CPI-tabel'!$D$20:$Z$42,$E74-2003,AG$28-2003),
IF(AG$28&gt;=$E74,MAX(1,INDEX('4. CPI-tabel'!$D$20:$Z$42,MAX($E74,2010)-2003,AG$28-2003)),0))</f>
        <v>1.1890184416348621</v>
      </c>
      <c r="AH74" s="118">
        <f>IF($C74="TD",INDEX('4. CPI-tabel'!$D$20:$Z$42,$E74-2003,AH$28-2003),
IF(AH$28&gt;=$E74,MAX(1,INDEX('4. CPI-tabel'!$D$20:$Z$42,MAX($E74,2010)-2003,AH$28-2003)),0))</f>
        <v>1.197341570726306</v>
      </c>
      <c r="AI74" s="118">
        <f>IF($C74="TD",INDEX('4. CPI-tabel'!$D$20:$Z$42,$E74-2003,AI$28-2003),
IF(AI$28&gt;=$E74,MAX(1,INDEX('4. CPI-tabel'!$D$20:$Z$42,MAX($E74,2010)-2003,AI$28-2003)),0))</f>
        <v>1.197341570726306</v>
      </c>
      <c r="AJ74" s="118">
        <f>IF($C74="TD",INDEX('4. CPI-tabel'!$D$20:$Z$42,$E74-2003,AJ$28-2003),
IF(AJ$28&gt;=$E74,MAX(1,INDEX('4. CPI-tabel'!$D$20:$Z$42,MAX($E74,2010)-2003,AJ$28-2003)),0))</f>
        <v>1.197341570726306</v>
      </c>
      <c r="AK74" s="118">
        <f>IF($C74="TD",INDEX('4. CPI-tabel'!$D$20:$Z$42,$E74-2003,AK$28-2003),
IF(AK$28&gt;=$E74,MAX(1,INDEX('4. CPI-tabel'!$D$20:$Z$42,MAX($E74,2010)-2003,AK$28-2003)),0))</f>
        <v>1.197341570726306</v>
      </c>
      <c r="AL74" s="118">
        <f>IF($C74="TD",INDEX('4. CPI-tabel'!$D$20:$Z$42,$E74-2003,AL$28-2003),
IF(AL$28&gt;=$E74,MAX(1,INDEX('4. CPI-tabel'!$D$20:$Z$42,MAX($E74,2010)-2003,AL$28-2003)),0))</f>
        <v>1.197341570726306</v>
      </c>
      <c r="AM74" s="118">
        <f>IF($C74="TD",INDEX('4. CPI-tabel'!$D$20:$Z$42,$E74-2003,AM$28-2003),
IF(AM$28&gt;=$E74,MAX(1,INDEX('4. CPI-tabel'!$D$20:$Z$42,MAX($E74,2010)-2003,AM$28-2003)),0))</f>
        <v>1.197341570726306</v>
      </c>
      <c r="AO74" s="87">
        <f t="shared" si="5"/>
        <v>0</v>
      </c>
      <c r="AP74" s="87">
        <f t="shared" si="6"/>
        <v>0</v>
      </c>
      <c r="AQ74" s="87">
        <f t="shared" si="7"/>
        <v>0</v>
      </c>
      <c r="AR74" s="87">
        <f t="shared" si="8"/>
        <v>0</v>
      </c>
      <c r="AS74" s="87">
        <f t="shared" si="9"/>
        <v>0</v>
      </c>
      <c r="AT74" s="87">
        <f t="shared" si="10"/>
        <v>0</v>
      </c>
      <c r="AU74" s="87">
        <f t="shared" si="11"/>
        <v>0</v>
      </c>
      <c r="AV74" s="87">
        <f t="shared" si="12"/>
        <v>0</v>
      </c>
      <c r="AW74" s="87">
        <f t="shared" si="13"/>
        <v>0</v>
      </c>
      <c r="AX74" s="87">
        <f t="shared" si="14"/>
        <v>0</v>
      </c>
      <c r="AY74" s="87">
        <f t="shared" si="15"/>
        <v>0</v>
      </c>
      <c r="AZ74" s="87">
        <f t="shared" si="16"/>
        <v>0</v>
      </c>
      <c r="BA74" s="87">
        <f t="shared" si="17"/>
        <v>0</v>
      </c>
      <c r="BB74" s="87">
        <f t="shared" si="18"/>
        <v>0</v>
      </c>
      <c r="BC74" s="87">
        <f t="shared" si="19"/>
        <v>0</v>
      </c>
      <c r="BD74" s="87">
        <f t="shared" si="20"/>
        <v>0</v>
      </c>
    </row>
    <row r="75" spans="1:56" s="20" customFormat="1" x14ac:dyDescent="0.2">
      <c r="A75" s="41"/>
      <c r="B75" s="86">
        <f>'3. Investeringen'!B61</f>
        <v>47</v>
      </c>
      <c r="C75" s="86" t="str">
        <f>'3. Investeringen'!F61</f>
        <v>TD</v>
      </c>
      <c r="D75" s="86" t="str">
        <f>'3. Investeringen'!G61</f>
        <v>Nieuwe investeringen TD</v>
      </c>
      <c r="E75" s="121">
        <f>'3. Investeringen'!K61</f>
        <v>2011</v>
      </c>
      <c r="G75" s="86">
        <f>'7. Nominale afschrijvingen'!R64</f>
        <v>122680.11126990907</v>
      </c>
      <c r="H75" s="86">
        <f>'7. Nominale afschrijvingen'!S64</f>
        <v>245360.22253981815</v>
      </c>
      <c r="I75" s="86">
        <f>'7. Nominale afschrijvingen'!T64</f>
        <v>245360.22253981815</v>
      </c>
      <c r="J75" s="86">
        <f>'7. Nominale afschrijvingen'!U64</f>
        <v>245360.22253981815</v>
      </c>
      <c r="K75" s="86">
        <f>'7. Nominale afschrijvingen'!V64</f>
        <v>245360.22253981815</v>
      </c>
      <c r="L75" s="86">
        <f>'7. Nominale afschrijvingen'!W64</f>
        <v>245360.22253981815</v>
      </c>
      <c r="M75" s="86">
        <f>'7. Nominale afschrijvingen'!X64</f>
        <v>245360.22253981815</v>
      </c>
      <c r="N75" s="86">
        <f>'7. Nominale afschrijvingen'!Y64</f>
        <v>245360.22253981815</v>
      </c>
      <c r="O75" s="86">
        <f>'7. Nominale afschrijvingen'!Z64</f>
        <v>245360.22253981815</v>
      </c>
      <c r="P75" s="86">
        <f>'7. Nominale afschrijvingen'!AA64</f>
        <v>245360.22253981815</v>
      </c>
      <c r="Q75" s="86">
        <f>'7. Nominale afschrijvingen'!AB64</f>
        <v>245360.22253981815</v>
      </c>
      <c r="R75" s="86">
        <f>'7. Nominale afschrijvingen'!AC64</f>
        <v>294432.26704778185</v>
      </c>
      <c r="S75" s="86">
        <f>'7. Nominale afschrijvingen'!AD64</f>
        <v>286492.52052065067</v>
      </c>
      <c r="T75" s="86">
        <f>'7. Nominale afschrijvingen'!AE64</f>
        <v>278766.87951784662</v>
      </c>
      <c r="U75" s="86">
        <f>'7. Nominale afschrijvingen'!AF64</f>
        <v>271249.57040725299</v>
      </c>
      <c r="V75" s="86">
        <f>'7. Nominale afschrijvingen'!AG64</f>
        <v>263934.97525020351</v>
      </c>
      <c r="W75" s="40"/>
      <c r="X75" s="118">
        <f>IF($C75="TD",INDEX('4. CPI-tabel'!$D$20:$Z$42,$E75-2003,X$28-2003),
IF(X$28&gt;=$E75,MAX(1,INDEX('4. CPI-tabel'!$D$20:$Z$42,MAX($E75,2010)-2003,X$28-2003)),0))</f>
        <v>1</v>
      </c>
      <c r="Y75" s="118">
        <f>IF($C75="TD",INDEX('4. CPI-tabel'!$D$20:$Z$42,$E75-2003,Y$28-2003),
IF(Y$28&gt;=$E75,MAX(1,INDEX('4. CPI-tabel'!$D$20:$Z$42,MAX($E75,2010)-2003,Y$28-2003)),0))</f>
        <v>1.026</v>
      </c>
      <c r="Z75" s="118">
        <f>IF($C75="TD",INDEX('4. CPI-tabel'!$D$20:$Z$42,$E75-2003,Z$28-2003),
IF(Z$28&gt;=$E75,MAX(1,INDEX('4. CPI-tabel'!$D$20:$Z$42,MAX($E75,2010)-2003,Z$28-2003)),0))</f>
        <v>1.049598</v>
      </c>
      <c r="AA75" s="118">
        <f>IF($C75="TD",INDEX('4. CPI-tabel'!$D$20:$Z$42,$E75-2003,AA$28-2003),
IF(AA$28&gt;=$E75,MAX(1,INDEX('4. CPI-tabel'!$D$20:$Z$42,MAX($E75,2010)-2003,AA$28-2003)),0))</f>
        <v>1.0789867440000001</v>
      </c>
      <c r="AB75" s="118">
        <f>IF($C75="TD",INDEX('4. CPI-tabel'!$D$20:$Z$42,$E75-2003,AB$28-2003),
IF(AB$28&gt;=$E75,MAX(1,INDEX('4. CPI-tabel'!$D$20:$Z$42,MAX($E75,2010)-2003,AB$28-2003)),0))</f>
        <v>1.08977661144</v>
      </c>
      <c r="AC75" s="118">
        <f>IF($C75="TD",INDEX('4. CPI-tabel'!$D$20:$Z$42,$E75-2003,AC$28-2003),
IF(AC$28&gt;=$E75,MAX(1,INDEX('4. CPI-tabel'!$D$20:$Z$42,MAX($E75,2010)-2003,AC$28-2003)),0))</f>
        <v>1.09849482433152</v>
      </c>
      <c r="AD75" s="118">
        <f>IF($C75="TD",INDEX('4. CPI-tabel'!$D$20:$Z$42,$E75-2003,AD$28-2003),
IF(AD$28&gt;=$E75,MAX(1,INDEX('4. CPI-tabel'!$D$20:$Z$42,MAX($E75,2010)-2003,AD$28-2003)),0))</f>
        <v>1.1006918139801831</v>
      </c>
      <c r="AE75" s="118">
        <f>IF($C75="TD",INDEX('4. CPI-tabel'!$D$20:$Z$42,$E75-2003,AE$28-2003),
IF(AE$28&gt;=$E75,MAX(1,INDEX('4. CPI-tabel'!$D$20:$Z$42,MAX($E75,2010)-2003,AE$28-2003)),0))</f>
        <v>1.1161014993759057</v>
      </c>
      <c r="AF75" s="118">
        <f>IF($C75="TD",INDEX('4. CPI-tabel'!$D$20:$Z$42,$E75-2003,AF$28-2003),
IF(AF$28&gt;=$E75,MAX(1,INDEX('4. CPI-tabel'!$D$20:$Z$42,MAX($E75,2010)-2003,AF$28-2003)),0))</f>
        <v>1.1395396308627996</v>
      </c>
      <c r="AG75" s="118">
        <f>IF($C75="TD",INDEX('4. CPI-tabel'!$D$20:$Z$42,$E75-2003,AG$28-2003),
IF(AG$28&gt;=$E75,MAX(1,INDEX('4. CPI-tabel'!$D$20:$Z$42,MAX($E75,2010)-2003,AG$28-2003)),0))</f>
        <v>1.171446740526958</v>
      </c>
      <c r="AH75" s="118">
        <f>IF($C75="TD",INDEX('4. CPI-tabel'!$D$20:$Z$42,$E75-2003,AH$28-2003),
IF(AH$28&gt;=$E75,MAX(1,INDEX('4. CPI-tabel'!$D$20:$Z$42,MAX($E75,2010)-2003,AH$28-2003)),0))</f>
        <v>1.1796468677106466</v>
      </c>
      <c r="AI75" s="118">
        <f>IF($C75="TD",INDEX('4. CPI-tabel'!$D$20:$Z$42,$E75-2003,AI$28-2003),
IF(AI$28&gt;=$E75,MAX(1,INDEX('4. CPI-tabel'!$D$20:$Z$42,MAX($E75,2010)-2003,AI$28-2003)),0))</f>
        <v>1.1796468677106466</v>
      </c>
      <c r="AJ75" s="118">
        <f>IF($C75="TD",INDEX('4. CPI-tabel'!$D$20:$Z$42,$E75-2003,AJ$28-2003),
IF(AJ$28&gt;=$E75,MAX(1,INDEX('4. CPI-tabel'!$D$20:$Z$42,MAX($E75,2010)-2003,AJ$28-2003)),0))</f>
        <v>1.1796468677106466</v>
      </c>
      <c r="AK75" s="118">
        <f>IF($C75="TD",INDEX('4. CPI-tabel'!$D$20:$Z$42,$E75-2003,AK$28-2003),
IF(AK$28&gt;=$E75,MAX(1,INDEX('4. CPI-tabel'!$D$20:$Z$42,MAX($E75,2010)-2003,AK$28-2003)),0))</f>
        <v>1.1796468677106466</v>
      </c>
      <c r="AL75" s="118">
        <f>IF($C75="TD",INDEX('4. CPI-tabel'!$D$20:$Z$42,$E75-2003,AL$28-2003),
IF(AL$28&gt;=$E75,MAX(1,INDEX('4. CPI-tabel'!$D$20:$Z$42,MAX($E75,2010)-2003,AL$28-2003)),0))</f>
        <v>1.1796468677106466</v>
      </c>
      <c r="AM75" s="118">
        <f>IF($C75="TD",INDEX('4. CPI-tabel'!$D$20:$Z$42,$E75-2003,AM$28-2003),
IF(AM$28&gt;=$E75,MAX(1,INDEX('4. CPI-tabel'!$D$20:$Z$42,MAX($E75,2010)-2003,AM$28-2003)),0))</f>
        <v>1.1796468677106466</v>
      </c>
      <c r="AO75" s="87">
        <f t="shared" si="5"/>
        <v>122680.11126990907</v>
      </c>
      <c r="AP75" s="87">
        <f t="shared" si="6"/>
        <v>251739.58832585343</v>
      </c>
      <c r="AQ75" s="87">
        <f t="shared" si="7"/>
        <v>257529.59885734806</v>
      </c>
      <c r="AR75" s="87">
        <f t="shared" si="8"/>
        <v>264740.4276253538</v>
      </c>
      <c r="AS75" s="87">
        <f t="shared" si="9"/>
        <v>267387.83190160734</v>
      </c>
      <c r="AT75" s="87">
        <f t="shared" si="10"/>
        <v>269526.9345568202</v>
      </c>
      <c r="AU75" s="87">
        <f t="shared" si="11"/>
        <v>270065.98842593387</v>
      </c>
      <c r="AV75" s="87">
        <f t="shared" si="12"/>
        <v>273846.91226389696</v>
      </c>
      <c r="AW75" s="87">
        <f t="shared" si="13"/>
        <v>279597.69742143876</v>
      </c>
      <c r="AX75" s="87">
        <f t="shared" si="14"/>
        <v>287426.43294923904</v>
      </c>
      <c r="AY75" s="87">
        <f t="shared" si="15"/>
        <v>289438.41797988367</v>
      </c>
      <c r="AZ75" s="87">
        <f t="shared" si="16"/>
        <v>347326.10157586052</v>
      </c>
      <c r="BA75" s="87">
        <f t="shared" si="17"/>
        <v>337960.00445471372</v>
      </c>
      <c r="BB75" s="87">
        <f t="shared" si="18"/>
        <v>328846.47624469898</v>
      </c>
      <c r="BC75" s="87">
        <f t="shared" si="19"/>
        <v>319978.70609877451</v>
      </c>
      <c r="BD75" s="87">
        <f t="shared" si="20"/>
        <v>311350.06683318963</v>
      </c>
    </row>
    <row r="76" spans="1:56" s="20" customFormat="1" x14ac:dyDescent="0.2">
      <c r="A76" s="41"/>
      <c r="B76" s="86">
        <f>'3. Investeringen'!B62</f>
        <v>48</v>
      </c>
      <c r="C76" s="86" t="str">
        <f>'3. Investeringen'!F62</f>
        <v>TD</v>
      </c>
      <c r="D76" s="86" t="str">
        <f>'3. Investeringen'!G62</f>
        <v>Nieuwe investeringen TD</v>
      </c>
      <c r="E76" s="121">
        <f>'3. Investeringen'!K62</f>
        <v>2011</v>
      </c>
      <c r="G76" s="86">
        <f>'7. Nominale afschrijvingen'!R65</f>
        <v>422499.99458811112</v>
      </c>
      <c r="H76" s="86">
        <f>'7. Nominale afschrijvingen'!S65</f>
        <v>844999.98917622212</v>
      </c>
      <c r="I76" s="86">
        <f>'7. Nominale afschrijvingen'!T65</f>
        <v>844999.98917622212</v>
      </c>
      <c r="J76" s="86">
        <f>'7. Nominale afschrijvingen'!U65</f>
        <v>844999.98917622212</v>
      </c>
      <c r="K76" s="86">
        <f>'7. Nominale afschrijvingen'!V65</f>
        <v>844999.98917622212</v>
      </c>
      <c r="L76" s="86">
        <f>'7. Nominale afschrijvingen'!W65</f>
        <v>844999.98917622212</v>
      </c>
      <c r="M76" s="86">
        <f>'7. Nominale afschrijvingen'!X65</f>
        <v>844999.98917622212</v>
      </c>
      <c r="N76" s="86">
        <f>'7. Nominale afschrijvingen'!Y65</f>
        <v>844999.98917622212</v>
      </c>
      <c r="O76" s="86">
        <f>'7. Nominale afschrijvingen'!Z65</f>
        <v>844999.98917622212</v>
      </c>
      <c r="P76" s="86">
        <f>'7. Nominale afschrijvingen'!AA65</f>
        <v>844999.98917622212</v>
      </c>
      <c r="Q76" s="86">
        <f>'7. Nominale afschrijvingen'!AB65</f>
        <v>844999.98917622212</v>
      </c>
      <c r="R76" s="86">
        <f>'7. Nominale afschrijvingen'!AC65</f>
        <v>1013999.9870114666</v>
      </c>
      <c r="S76" s="86">
        <f>'7. Nominale afschrijvingen'!AD65</f>
        <v>978730.42224585044</v>
      </c>
      <c r="T76" s="86">
        <f>'7. Nominale afschrijvingen'!AE65</f>
        <v>944687.62495034258</v>
      </c>
      <c r="U76" s="86">
        <f>'7. Nominale afschrijvingen'!AF65</f>
        <v>911828.92495206988</v>
      </c>
      <c r="V76" s="86">
        <f>'7. Nominale afschrijvingen'!AG65</f>
        <v>880113.13625808479</v>
      </c>
      <c r="W76" s="40"/>
      <c r="X76" s="118">
        <f>IF($C76="TD",INDEX('4. CPI-tabel'!$D$20:$Z$42,$E76-2003,X$28-2003),
IF(X$28&gt;=$E76,MAX(1,INDEX('4. CPI-tabel'!$D$20:$Z$42,MAX($E76,2010)-2003,X$28-2003)),0))</f>
        <v>1</v>
      </c>
      <c r="Y76" s="118">
        <f>IF($C76="TD",INDEX('4. CPI-tabel'!$D$20:$Z$42,$E76-2003,Y$28-2003),
IF(Y$28&gt;=$E76,MAX(1,INDEX('4. CPI-tabel'!$D$20:$Z$42,MAX($E76,2010)-2003,Y$28-2003)),0))</f>
        <v>1.026</v>
      </c>
      <c r="Z76" s="118">
        <f>IF($C76="TD",INDEX('4. CPI-tabel'!$D$20:$Z$42,$E76-2003,Z$28-2003),
IF(Z$28&gt;=$E76,MAX(1,INDEX('4. CPI-tabel'!$D$20:$Z$42,MAX($E76,2010)-2003,Z$28-2003)),0))</f>
        <v>1.049598</v>
      </c>
      <c r="AA76" s="118">
        <f>IF($C76="TD",INDEX('4. CPI-tabel'!$D$20:$Z$42,$E76-2003,AA$28-2003),
IF(AA$28&gt;=$E76,MAX(1,INDEX('4. CPI-tabel'!$D$20:$Z$42,MAX($E76,2010)-2003,AA$28-2003)),0))</f>
        <v>1.0789867440000001</v>
      </c>
      <c r="AB76" s="118">
        <f>IF($C76="TD",INDEX('4. CPI-tabel'!$D$20:$Z$42,$E76-2003,AB$28-2003),
IF(AB$28&gt;=$E76,MAX(1,INDEX('4. CPI-tabel'!$D$20:$Z$42,MAX($E76,2010)-2003,AB$28-2003)),0))</f>
        <v>1.08977661144</v>
      </c>
      <c r="AC76" s="118">
        <f>IF($C76="TD",INDEX('4. CPI-tabel'!$D$20:$Z$42,$E76-2003,AC$28-2003),
IF(AC$28&gt;=$E76,MAX(1,INDEX('4. CPI-tabel'!$D$20:$Z$42,MAX($E76,2010)-2003,AC$28-2003)),0))</f>
        <v>1.09849482433152</v>
      </c>
      <c r="AD76" s="118">
        <f>IF($C76="TD",INDEX('4. CPI-tabel'!$D$20:$Z$42,$E76-2003,AD$28-2003),
IF(AD$28&gt;=$E76,MAX(1,INDEX('4. CPI-tabel'!$D$20:$Z$42,MAX($E76,2010)-2003,AD$28-2003)),0))</f>
        <v>1.1006918139801831</v>
      </c>
      <c r="AE76" s="118">
        <f>IF($C76="TD",INDEX('4. CPI-tabel'!$D$20:$Z$42,$E76-2003,AE$28-2003),
IF(AE$28&gt;=$E76,MAX(1,INDEX('4. CPI-tabel'!$D$20:$Z$42,MAX($E76,2010)-2003,AE$28-2003)),0))</f>
        <v>1.1161014993759057</v>
      </c>
      <c r="AF76" s="118">
        <f>IF($C76="TD",INDEX('4. CPI-tabel'!$D$20:$Z$42,$E76-2003,AF$28-2003),
IF(AF$28&gt;=$E76,MAX(1,INDEX('4. CPI-tabel'!$D$20:$Z$42,MAX($E76,2010)-2003,AF$28-2003)),0))</f>
        <v>1.1395396308627996</v>
      </c>
      <c r="AG76" s="118">
        <f>IF($C76="TD",INDEX('4. CPI-tabel'!$D$20:$Z$42,$E76-2003,AG$28-2003),
IF(AG$28&gt;=$E76,MAX(1,INDEX('4. CPI-tabel'!$D$20:$Z$42,MAX($E76,2010)-2003,AG$28-2003)),0))</f>
        <v>1.171446740526958</v>
      </c>
      <c r="AH76" s="118">
        <f>IF($C76="TD",INDEX('4. CPI-tabel'!$D$20:$Z$42,$E76-2003,AH$28-2003),
IF(AH$28&gt;=$E76,MAX(1,INDEX('4. CPI-tabel'!$D$20:$Z$42,MAX($E76,2010)-2003,AH$28-2003)),0))</f>
        <v>1.1796468677106466</v>
      </c>
      <c r="AI76" s="118">
        <f>IF($C76="TD",INDEX('4. CPI-tabel'!$D$20:$Z$42,$E76-2003,AI$28-2003),
IF(AI$28&gt;=$E76,MAX(1,INDEX('4. CPI-tabel'!$D$20:$Z$42,MAX($E76,2010)-2003,AI$28-2003)),0))</f>
        <v>1.1796468677106466</v>
      </c>
      <c r="AJ76" s="118">
        <f>IF($C76="TD",INDEX('4. CPI-tabel'!$D$20:$Z$42,$E76-2003,AJ$28-2003),
IF(AJ$28&gt;=$E76,MAX(1,INDEX('4. CPI-tabel'!$D$20:$Z$42,MAX($E76,2010)-2003,AJ$28-2003)),0))</f>
        <v>1.1796468677106466</v>
      </c>
      <c r="AK76" s="118">
        <f>IF($C76="TD",INDEX('4. CPI-tabel'!$D$20:$Z$42,$E76-2003,AK$28-2003),
IF(AK$28&gt;=$E76,MAX(1,INDEX('4. CPI-tabel'!$D$20:$Z$42,MAX($E76,2010)-2003,AK$28-2003)),0))</f>
        <v>1.1796468677106466</v>
      </c>
      <c r="AL76" s="118">
        <f>IF($C76="TD",INDEX('4. CPI-tabel'!$D$20:$Z$42,$E76-2003,AL$28-2003),
IF(AL$28&gt;=$E76,MAX(1,INDEX('4. CPI-tabel'!$D$20:$Z$42,MAX($E76,2010)-2003,AL$28-2003)),0))</f>
        <v>1.1796468677106466</v>
      </c>
      <c r="AM76" s="118">
        <f>IF($C76="TD",INDEX('4. CPI-tabel'!$D$20:$Z$42,$E76-2003,AM$28-2003),
IF(AM$28&gt;=$E76,MAX(1,INDEX('4. CPI-tabel'!$D$20:$Z$42,MAX($E76,2010)-2003,AM$28-2003)),0))</f>
        <v>1.1796468677106466</v>
      </c>
      <c r="AO76" s="87">
        <f t="shared" si="5"/>
        <v>422499.99458811112</v>
      </c>
      <c r="AP76" s="87">
        <f t="shared" si="6"/>
        <v>866969.98889480392</v>
      </c>
      <c r="AQ76" s="87">
        <f t="shared" si="7"/>
        <v>886910.29863938445</v>
      </c>
      <c r="AR76" s="87">
        <f t="shared" si="8"/>
        <v>911743.78700128722</v>
      </c>
      <c r="AS76" s="87">
        <f t="shared" si="9"/>
        <v>920861.22487130004</v>
      </c>
      <c r="AT76" s="87">
        <f t="shared" si="10"/>
        <v>928228.11467027047</v>
      </c>
      <c r="AU76" s="87">
        <f t="shared" si="11"/>
        <v>930084.57089961099</v>
      </c>
      <c r="AV76" s="87">
        <f t="shared" si="12"/>
        <v>943105.75489220559</v>
      </c>
      <c r="AW76" s="87">
        <f t="shared" si="13"/>
        <v>962910.97574494185</v>
      </c>
      <c r="AX76" s="87">
        <f t="shared" si="14"/>
        <v>989872.48306580016</v>
      </c>
      <c r="AY76" s="87">
        <f t="shared" si="15"/>
        <v>996801.59044726077</v>
      </c>
      <c r="AZ76" s="87">
        <f t="shared" si="16"/>
        <v>1196161.9085367131</v>
      </c>
      <c r="BA76" s="87">
        <f t="shared" si="17"/>
        <v>1154556.2769354361</v>
      </c>
      <c r="BB76" s="87">
        <f t="shared" si="18"/>
        <v>1114397.7977376818</v>
      </c>
      <c r="BC76" s="87">
        <f t="shared" si="19"/>
        <v>1075636.1352076756</v>
      </c>
      <c r="BD76" s="87">
        <f t="shared" si="20"/>
        <v>1038222.7044178433</v>
      </c>
    </row>
    <row r="77" spans="1:56" s="20" customFormat="1" x14ac:dyDescent="0.2">
      <c r="A77" s="41"/>
      <c r="B77" s="86">
        <f>'3. Investeringen'!B63</f>
        <v>49</v>
      </c>
      <c r="C77" s="86" t="str">
        <f>'3. Investeringen'!F63</f>
        <v>TD</v>
      </c>
      <c r="D77" s="86" t="str">
        <f>'3. Investeringen'!G63</f>
        <v>Nieuwe investeringen TD</v>
      </c>
      <c r="E77" s="121">
        <f>'3. Investeringen'!K63</f>
        <v>2011</v>
      </c>
      <c r="G77" s="86">
        <f>'7. Nominale afschrijvingen'!R66</f>
        <v>111292.68460616666</v>
      </c>
      <c r="H77" s="86">
        <f>'7. Nominale afschrijvingen'!S66</f>
        <v>222585.36921233335</v>
      </c>
      <c r="I77" s="86">
        <f>'7. Nominale afschrijvingen'!T66</f>
        <v>222585.36921233335</v>
      </c>
      <c r="J77" s="86">
        <f>'7. Nominale afschrijvingen'!U66</f>
        <v>222585.36921233335</v>
      </c>
      <c r="K77" s="86">
        <f>'7. Nominale afschrijvingen'!V66</f>
        <v>222585.36921233335</v>
      </c>
      <c r="L77" s="86">
        <f>'7. Nominale afschrijvingen'!W66</f>
        <v>222585.36921233335</v>
      </c>
      <c r="M77" s="86">
        <f>'7. Nominale afschrijvingen'!X66</f>
        <v>222585.36921233335</v>
      </c>
      <c r="N77" s="86">
        <f>'7. Nominale afschrijvingen'!Y66</f>
        <v>222585.36921233335</v>
      </c>
      <c r="O77" s="86">
        <f>'7. Nominale afschrijvingen'!Z66</f>
        <v>222585.36921233335</v>
      </c>
      <c r="P77" s="86">
        <f>'7. Nominale afschrijvingen'!AA66</f>
        <v>222585.36921233335</v>
      </c>
      <c r="Q77" s="86">
        <f>'7. Nominale afschrijvingen'!AB66</f>
        <v>222585.36921233335</v>
      </c>
      <c r="R77" s="86">
        <f>'7. Nominale afschrijvingen'!AC66</f>
        <v>267102.44305479992</v>
      </c>
      <c r="S77" s="86">
        <f>'7. Nominale afschrijvingen'!AD66</f>
        <v>250665.36963604303</v>
      </c>
      <c r="T77" s="86">
        <f>'7. Nominale afschrijvingen'!AE66</f>
        <v>235239.80842767115</v>
      </c>
      <c r="U77" s="86">
        <f>'7. Nominale afschrijvingen'!AF66</f>
        <v>220763.51252442985</v>
      </c>
      <c r="V77" s="86">
        <f>'7. Nominale afschrijvingen'!AG66</f>
        <v>217202.81070951972</v>
      </c>
      <c r="W77" s="40"/>
      <c r="X77" s="118">
        <f>IF($C77="TD",INDEX('4. CPI-tabel'!$D$20:$Z$42,$E77-2003,X$28-2003),
IF(X$28&gt;=$E77,MAX(1,INDEX('4. CPI-tabel'!$D$20:$Z$42,MAX($E77,2010)-2003,X$28-2003)),0))</f>
        <v>1</v>
      </c>
      <c r="Y77" s="118">
        <f>IF($C77="TD",INDEX('4. CPI-tabel'!$D$20:$Z$42,$E77-2003,Y$28-2003),
IF(Y$28&gt;=$E77,MAX(1,INDEX('4. CPI-tabel'!$D$20:$Z$42,MAX($E77,2010)-2003,Y$28-2003)),0))</f>
        <v>1.026</v>
      </c>
      <c r="Z77" s="118">
        <f>IF($C77="TD",INDEX('4. CPI-tabel'!$D$20:$Z$42,$E77-2003,Z$28-2003),
IF(Z$28&gt;=$E77,MAX(1,INDEX('4. CPI-tabel'!$D$20:$Z$42,MAX($E77,2010)-2003,Z$28-2003)),0))</f>
        <v>1.049598</v>
      </c>
      <c r="AA77" s="118">
        <f>IF($C77="TD",INDEX('4. CPI-tabel'!$D$20:$Z$42,$E77-2003,AA$28-2003),
IF(AA$28&gt;=$E77,MAX(1,INDEX('4. CPI-tabel'!$D$20:$Z$42,MAX($E77,2010)-2003,AA$28-2003)),0))</f>
        <v>1.0789867440000001</v>
      </c>
      <c r="AB77" s="118">
        <f>IF($C77="TD",INDEX('4. CPI-tabel'!$D$20:$Z$42,$E77-2003,AB$28-2003),
IF(AB$28&gt;=$E77,MAX(1,INDEX('4. CPI-tabel'!$D$20:$Z$42,MAX($E77,2010)-2003,AB$28-2003)),0))</f>
        <v>1.08977661144</v>
      </c>
      <c r="AC77" s="118">
        <f>IF($C77="TD",INDEX('4. CPI-tabel'!$D$20:$Z$42,$E77-2003,AC$28-2003),
IF(AC$28&gt;=$E77,MAX(1,INDEX('4. CPI-tabel'!$D$20:$Z$42,MAX($E77,2010)-2003,AC$28-2003)),0))</f>
        <v>1.09849482433152</v>
      </c>
      <c r="AD77" s="118">
        <f>IF($C77="TD",INDEX('4. CPI-tabel'!$D$20:$Z$42,$E77-2003,AD$28-2003),
IF(AD$28&gt;=$E77,MAX(1,INDEX('4. CPI-tabel'!$D$20:$Z$42,MAX($E77,2010)-2003,AD$28-2003)),0))</f>
        <v>1.1006918139801831</v>
      </c>
      <c r="AE77" s="118">
        <f>IF($C77="TD",INDEX('4. CPI-tabel'!$D$20:$Z$42,$E77-2003,AE$28-2003),
IF(AE$28&gt;=$E77,MAX(1,INDEX('4. CPI-tabel'!$D$20:$Z$42,MAX($E77,2010)-2003,AE$28-2003)),0))</f>
        <v>1.1161014993759057</v>
      </c>
      <c r="AF77" s="118">
        <f>IF($C77="TD",INDEX('4. CPI-tabel'!$D$20:$Z$42,$E77-2003,AF$28-2003),
IF(AF$28&gt;=$E77,MAX(1,INDEX('4. CPI-tabel'!$D$20:$Z$42,MAX($E77,2010)-2003,AF$28-2003)),0))</f>
        <v>1.1395396308627996</v>
      </c>
      <c r="AG77" s="118">
        <f>IF($C77="TD",INDEX('4. CPI-tabel'!$D$20:$Z$42,$E77-2003,AG$28-2003),
IF(AG$28&gt;=$E77,MAX(1,INDEX('4. CPI-tabel'!$D$20:$Z$42,MAX($E77,2010)-2003,AG$28-2003)),0))</f>
        <v>1.171446740526958</v>
      </c>
      <c r="AH77" s="118">
        <f>IF($C77="TD",INDEX('4. CPI-tabel'!$D$20:$Z$42,$E77-2003,AH$28-2003),
IF(AH$28&gt;=$E77,MAX(1,INDEX('4. CPI-tabel'!$D$20:$Z$42,MAX($E77,2010)-2003,AH$28-2003)),0))</f>
        <v>1.1796468677106466</v>
      </c>
      <c r="AI77" s="118">
        <f>IF($C77="TD",INDEX('4. CPI-tabel'!$D$20:$Z$42,$E77-2003,AI$28-2003),
IF(AI$28&gt;=$E77,MAX(1,INDEX('4. CPI-tabel'!$D$20:$Z$42,MAX($E77,2010)-2003,AI$28-2003)),0))</f>
        <v>1.1796468677106466</v>
      </c>
      <c r="AJ77" s="118">
        <f>IF($C77="TD",INDEX('4. CPI-tabel'!$D$20:$Z$42,$E77-2003,AJ$28-2003),
IF(AJ$28&gt;=$E77,MAX(1,INDEX('4. CPI-tabel'!$D$20:$Z$42,MAX($E77,2010)-2003,AJ$28-2003)),0))</f>
        <v>1.1796468677106466</v>
      </c>
      <c r="AK77" s="118">
        <f>IF($C77="TD",INDEX('4. CPI-tabel'!$D$20:$Z$42,$E77-2003,AK$28-2003),
IF(AK$28&gt;=$E77,MAX(1,INDEX('4. CPI-tabel'!$D$20:$Z$42,MAX($E77,2010)-2003,AK$28-2003)),0))</f>
        <v>1.1796468677106466</v>
      </c>
      <c r="AL77" s="118">
        <f>IF($C77="TD",INDEX('4. CPI-tabel'!$D$20:$Z$42,$E77-2003,AL$28-2003),
IF(AL$28&gt;=$E77,MAX(1,INDEX('4. CPI-tabel'!$D$20:$Z$42,MAX($E77,2010)-2003,AL$28-2003)),0))</f>
        <v>1.1796468677106466</v>
      </c>
      <c r="AM77" s="118">
        <f>IF($C77="TD",INDEX('4. CPI-tabel'!$D$20:$Z$42,$E77-2003,AM$28-2003),
IF(AM$28&gt;=$E77,MAX(1,INDEX('4. CPI-tabel'!$D$20:$Z$42,MAX($E77,2010)-2003,AM$28-2003)),0))</f>
        <v>1.1796468677106466</v>
      </c>
      <c r="AO77" s="87">
        <f t="shared" si="5"/>
        <v>111292.68460616666</v>
      </c>
      <c r="AP77" s="87">
        <f t="shared" si="6"/>
        <v>228372.58881185402</v>
      </c>
      <c r="AQ77" s="87">
        <f t="shared" si="7"/>
        <v>233625.15835452665</v>
      </c>
      <c r="AR77" s="87">
        <f t="shared" si="8"/>
        <v>240166.66278845342</v>
      </c>
      <c r="AS77" s="87">
        <f t="shared" si="9"/>
        <v>242568.32941633795</v>
      </c>
      <c r="AT77" s="87">
        <f t="shared" si="10"/>
        <v>244508.87605166863</v>
      </c>
      <c r="AU77" s="87">
        <f t="shared" si="11"/>
        <v>244997.89380377199</v>
      </c>
      <c r="AV77" s="87">
        <f t="shared" si="12"/>
        <v>248427.86431702483</v>
      </c>
      <c r="AW77" s="87">
        <f t="shared" si="13"/>
        <v>253644.8494676823</v>
      </c>
      <c r="AX77" s="87">
        <f t="shared" si="14"/>
        <v>260746.90525277739</v>
      </c>
      <c r="AY77" s="87">
        <f t="shared" si="15"/>
        <v>262572.13358954684</v>
      </c>
      <c r="AZ77" s="87">
        <f t="shared" si="16"/>
        <v>315086.56030745606</v>
      </c>
      <c r="BA77" s="87">
        <f t="shared" si="17"/>
        <v>295696.61813468958</v>
      </c>
      <c r="BB77" s="87">
        <f t="shared" si="18"/>
        <v>277499.90317255486</v>
      </c>
      <c r="BC77" s="87">
        <f t="shared" si="19"/>
        <v>260422.98605424378</v>
      </c>
      <c r="BD77" s="87">
        <f t="shared" si="20"/>
        <v>256222.61531143344</v>
      </c>
    </row>
    <row r="78" spans="1:56" s="20" customFormat="1" x14ac:dyDescent="0.2">
      <c r="A78" s="41"/>
      <c r="B78" s="86">
        <f>'3. Investeringen'!B64</f>
        <v>50</v>
      </c>
      <c r="C78" s="86" t="str">
        <f>'3. Investeringen'!F64</f>
        <v>TD</v>
      </c>
      <c r="D78" s="86" t="str">
        <f>'3. Investeringen'!G64</f>
        <v>Nieuwe investeringen TD</v>
      </c>
      <c r="E78" s="121">
        <f>'3. Investeringen'!K64</f>
        <v>2011</v>
      </c>
      <c r="G78" s="86">
        <f>'7. Nominale afschrijvingen'!R67</f>
        <v>109108.565</v>
      </c>
      <c r="H78" s="86">
        <f>'7. Nominale afschrijvingen'!S67</f>
        <v>218217.12999999998</v>
      </c>
      <c r="I78" s="86">
        <f>'7. Nominale afschrijvingen'!T67</f>
        <v>218217.12999999998</v>
      </c>
      <c r="J78" s="86">
        <f>'7. Nominale afschrijvingen'!U67</f>
        <v>218217.12999999998</v>
      </c>
      <c r="K78" s="86">
        <f>'7. Nominale afschrijvingen'!V67</f>
        <v>218217.12999999998</v>
      </c>
      <c r="L78" s="86">
        <f>'7. Nominale afschrijvingen'!W67</f>
        <v>218217.12999999998</v>
      </c>
      <c r="M78" s="86">
        <f>'7. Nominale afschrijvingen'!X67</f>
        <v>218217.12999999998</v>
      </c>
      <c r="N78" s="86">
        <f>'7. Nominale afschrijvingen'!Y67</f>
        <v>218217.12999999998</v>
      </c>
      <c r="O78" s="86">
        <f>'7. Nominale afschrijvingen'!Z67</f>
        <v>218217.12999999998</v>
      </c>
      <c r="P78" s="86">
        <f>'7. Nominale afschrijvingen'!AA67</f>
        <v>218217.12999999998</v>
      </c>
      <c r="Q78" s="86">
        <f>'7. Nominale afschrijvingen'!AB67</f>
        <v>109108.56499999999</v>
      </c>
      <c r="R78" s="86">
        <f>'7. Nominale afschrijvingen'!AC67</f>
        <v>0</v>
      </c>
      <c r="S78" s="86">
        <f>'7. Nominale afschrijvingen'!AD67</f>
        <v>0</v>
      </c>
      <c r="T78" s="86">
        <f>'7. Nominale afschrijvingen'!AE67</f>
        <v>0</v>
      </c>
      <c r="U78" s="86">
        <f>'7. Nominale afschrijvingen'!AF67</f>
        <v>0</v>
      </c>
      <c r="V78" s="86">
        <f>'7. Nominale afschrijvingen'!AG67</f>
        <v>0</v>
      </c>
      <c r="W78" s="40"/>
      <c r="X78" s="118">
        <f>IF($C78="TD",INDEX('4. CPI-tabel'!$D$20:$Z$42,$E78-2003,X$28-2003),
IF(X$28&gt;=$E78,MAX(1,INDEX('4. CPI-tabel'!$D$20:$Z$42,MAX($E78,2010)-2003,X$28-2003)),0))</f>
        <v>1</v>
      </c>
      <c r="Y78" s="118">
        <f>IF($C78="TD",INDEX('4. CPI-tabel'!$D$20:$Z$42,$E78-2003,Y$28-2003),
IF(Y$28&gt;=$E78,MAX(1,INDEX('4. CPI-tabel'!$D$20:$Z$42,MAX($E78,2010)-2003,Y$28-2003)),0))</f>
        <v>1.026</v>
      </c>
      <c r="Z78" s="118">
        <f>IF($C78="TD",INDEX('4. CPI-tabel'!$D$20:$Z$42,$E78-2003,Z$28-2003),
IF(Z$28&gt;=$E78,MAX(1,INDEX('4. CPI-tabel'!$D$20:$Z$42,MAX($E78,2010)-2003,Z$28-2003)),0))</f>
        <v>1.049598</v>
      </c>
      <c r="AA78" s="118">
        <f>IF($C78="TD",INDEX('4. CPI-tabel'!$D$20:$Z$42,$E78-2003,AA$28-2003),
IF(AA$28&gt;=$E78,MAX(1,INDEX('4. CPI-tabel'!$D$20:$Z$42,MAX($E78,2010)-2003,AA$28-2003)),0))</f>
        <v>1.0789867440000001</v>
      </c>
      <c r="AB78" s="118">
        <f>IF($C78="TD",INDEX('4. CPI-tabel'!$D$20:$Z$42,$E78-2003,AB$28-2003),
IF(AB$28&gt;=$E78,MAX(1,INDEX('4. CPI-tabel'!$D$20:$Z$42,MAX($E78,2010)-2003,AB$28-2003)),0))</f>
        <v>1.08977661144</v>
      </c>
      <c r="AC78" s="118">
        <f>IF($C78="TD",INDEX('4. CPI-tabel'!$D$20:$Z$42,$E78-2003,AC$28-2003),
IF(AC$28&gt;=$E78,MAX(1,INDEX('4. CPI-tabel'!$D$20:$Z$42,MAX($E78,2010)-2003,AC$28-2003)),0))</f>
        <v>1.09849482433152</v>
      </c>
      <c r="AD78" s="118">
        <f>IF($C78="TD",INDEX('4. CPI-tabel'!$D$20:$Z$42,$E78-2003,AD$28-2003),
IF(AD$28&gt;=$E78,MAX(1,INDEX('4. CPI-tabel'!$D$20:$Z$42,MAX($E78,2010)-2003,AD$28-2003)),0))</f>
        <v>1.1006918139801831</v>
      </c>
      <c r="AE78" s="118">
        <f>IF($C78="TD",INDEX('4. CPI-tabel'!$D$20:$Z$42,$E78-2003,AE$28-2003),
IF(AE$28&gt;=$E78,MAX(1,INDEX('4. CPI-tabel'!$D$20:$Z$42,MAX($E78,2010)-2003,AE$28-2003)),0))</f>
        <v>1.1161014993759057</v>
      </c>
      <c r="AF78" s="118">
        <f>IF($C78="TD",INDEX('4. CPI-tabel'!$D$20:$Z$42,$E78-2003,AF$28-2003),
IF(AF$28&gt;=$E78,MAX(1,INDEX('4. CPI-tabel'!$D$20:$Z$42,MAX($E78,2010)-2003,AF$28-2003)),0))</f>
        <v>1.1395396308627996</v>
      </c>
      <c r="AG78" s="118">
        <f>IF($C78="TD",INDEX('4. CPI-tabel'!$D$20:$Z$42,$E78-2003,AG$28-2003),
IF(AG$28&gt;=$E78,MAX(1,INDEX('4. CPI-tabel'!$D$20:$Z$42,MAX($E78,2010)-2003,AG$28-2003)),0))</f>
        <v>1.171446740526958</v>
      </c>
      <c r="AH78" s="118">
        <f>IF($C78="TD",INDEX('4. CPI-tabel'!$D$20:$Z$42,$E78-2003,AH$28-2003),
IF(AH$28&gt;=$E78,MAX(1,INDEX('4. CPI-tabel'!$D$20:$Z$42,MAX($E78,2010)-2003,AH$28-2003)),0))</f>
        <v>1.1796468677106466</v>
      </c>
      <c r="AI78" s="118">
        <f>IF($C78="TD",INDEX('4. CPI-tabel'!$D$20:$Z$42,$E78-2003,AI$28-2003),
IF(AI$28&gt;=$E78,MAX(1,INDEX('4. CPI-tabel'!$D$20:$Z$42,MAX($E78,2010)-2003,AI$28-2003)),0))</f>
        <v>1.1796468677106466</v>
      </c>
      <c r="AJ78" s="118">
        <f>IF($C78="TD",INDEX('4. CPI-tabel'!$D$20:$Z$42,$E78-2003,AJ$28-2003),
IF(AJ$28&gt;=$E78,MAX(1,INDEX('4. CPI-tabel'!$D$20:$Z$42,MAX($E78,2010)-2003,AJ$28-2003)),0))</f>
        <v>1.1796468677106466</v>
      </c>
      <c r="AK78" s="118">
        <f>IF($C78="TD",INDEX('4. CPI-tabel'!$D$20:$Z$42,$E78-2003,AK$28-2003),
IF(AK$28&gt;=$E78,MAX(1,INDEX('4. CPI-tabel'!$D$20:$Z$42,MAX($E78,2010)-2003,AK$28-2003)),0))</f>
        <v>1.1796468677106466</v>
      </c>
      <c r="AL78" s="118">
        <f>IF($C78="TD",INDEX('4. CPI-tabel'!$D$20:$Z$42,$E78-2003,AL$28-2003),
IF(AL$28&gt;=$E78,MAX(1,INDEX('4. CPI-tabel'!$D$20:$Z$42,MAX($E78,2010)-2003,AL$28-2003)),0))</f>
        <v>1.1796468677106466</v>
      </c>
      <c r="AM78" s="118">
        <f>IF($C78="TD",INDEX('4. CPI-tabel'!$D$20:$Z$42,$E78-2003,AM$28-2003),
IF(AM$28&gt;=$E78,MAX(1,INDEX('4. CPI-tabel'!$D$20:$Z$42,MAX($E78,2010)-2003,AM$28-2003)),0))</f>
        <v>1.1796468677106466</v>
      </c>
      <c r="AO78" s="87">
        <f t="shared" si="5"/>
        <v>109108.565</v>
      </c>
      <c r="AP78" s="87">
        <f t="shared" si="6"/>
        <v>223890.77537999998</v>
      </c>
      <c r="AQ78" s="87">
        <f t="shared" si="7"/>
        <v>229040.26321373999</v>
      </c>
      <c r="AR78" s="87">
        <f t="shared" si="8"/>
        <v>235453.39058372471</v>
      </c>
      <c r="AS78" s="87">
        <f t="shared" si="9"/>
        <v>237807.92448956196</v>
      </c>
      <c r="AT78" s="87">
        <f t="shared" si="10"/>
        <v>239710.38788547844</v>
      </c>
      <c r="AU78" s="87">
        <f t="shared" si="11"/>
        <v>240189.80866124941</v>
      </c>
      <c r="AV78" s="87">
        <f t="shared" si="12"/>
        <v>243552.46598250692</v>
      </c>
      <c r="AW78" s="87">
        <f t="shared" si="13"/>
        <v>248667.06776813953</v>
      </c>
      <c r="AX78" s="87">
        <f t="shared" si="14"/>
        <v>255629.74566564744</v>
      </c>
      <c r="AY78" s="87">
        <f t="shared" si="15"/>
        <v>128709.57694265348</v>
      </c>
      <c r="AZ78" s="87">
        <f t="shared" si="16"/>
        <v>0</v>
      </c>
      <c r="BA78" s="87">
        <f t="shared" si="17"/>
        <v>0</v>
      </c>
      <c r="BB78" s="87">
        <f t="shared" si="18"/>
        <v>0</v>
      </c>
      <c r="BC78" s="87">
        <f t="shared" si="19"/>
        <v>0</v>
      </c>
      <c r="BD78" s="87">
        <f t="shared" si="20"/>
        <v>0</v>
      </c>
    </row>
    <row r="79" spans="1:56" s="20" customFormat="1" x14ac:dyDescent="0.2">
      <c r="A79" s="41"/>
      <c r="B79" s="86">
        <f>'3. Investeringen'!B65</f>
        <v>51</v>
      </c>
      <c r="C79" s="86" t="str">
        <f>'3. Investeringen'!F65</f>
        <v>TD</v>
      </c>
      <c r="D79" s="86" t="str">
        <f>'3. Investeringen'!G65</f>
        <v>Nieuwe investeringen TD</v>
      </c>
      <c r="E79" s="121">
        <f>'3. Investeringen'!K65</f>
        <v>2011</v>
      </c>
      <c r="G79" s="86">
        <f>'7. Nominale afschrijvingen'!R68</f>
        <v>772209.85499999998</v>
      </c>
      <c r="H79" s="86">
        <f>'7. Nominale afschrijvingen'!S68</f>
        <v>1544419.71</v>
      </c>
      <c r="I79" s="86">
        <f>'7. Nominale afschrijvingen'!T68</f>
        <v>1544419.71</v>
      </c>
      <c r="J79" s="86">
        <f>'7. Nominale afschrijvingen'!U68</f>
        <v>1544419.71</v>
      </c>
      <c r="K79" s="86">
        <f>'7. Nominale afschrijvingen'!V68</f>
        <v>1544419.71</v>
      </c>
      <c r="L79" s="86">
        <f>'7. Nominale afschrijvingen'!W68</f>
        <v>772209.85499999998</v>
      </c>
      <c r="M79" s="86">
        <f>'7. Nominale afschrijvingen'!X68</f>
        <v>0</v>
      </c>
      <c r="N79" s="86">
        <f>'7. Nominale afschrijvingen'!Y68</f>
        <v>0</v>
      </c>
      <c r="O79" s="86">
        <f>'7. Nominale afschrijvingen'!Z68</f>
        <v>0</v>
      </c>
      <c r="P79" s="86">
        <f>'7. Nominale afschrijvingen'!AA68</f>
        <v>0</v>
      </c>
      <c r="Q79" s="86">
        <f>'7. Nominale afschrijvingen'!AB68</f>
        <v>0</v>
      </c>
      <c r="R79" s="86">
        <f>'7. Nominale afschrijvingen'!AC68</f>
        <v>0</v>
      </c>
      <c r="S79" s="86">
        <f>'7. Nominale afschrijvingen'!AD68</f>
        <v>0</v>
      </c>
      <c r="T79" s="86">
        <f>'7. Nominale afschrijvingen'!AE68</f>
        <v>0</v>
      </c>
      <c r="U79" s="86">
        <f>'7. Nominale afschrijvingen'!AF68</f>
        <v>0</v>
      </c>
      <c r="V79" s="86">
        <f>'7. Nominale afschrijvingen'!AG68</f>
        <v>0</v>
      </c>
      <c r="W79" s="40"/>
      <c r="X79" s="118">
        <f>IF($C79="TD",INDEX('4. CPI-tabel'!$D$20:$Z$42,$E79-2003,X$28-2003),
IF(X$28&gt;=$E79,MAX(1,INDEX('4. CPI-tabel'!$D$20:$Z$42,MAX($E79,2010)-2003,X$28-2003)),0))</f>
        <v>1</v>
      </c>
      <c r="Y79" s="118">
        <f>IF($C79="TD",INDEX('4. CPI-tabel'!$D$20:$Z$42,$E79-2003,Y$28-2003),
IF(Y$28&gt;=$E79,MAX(1,INDEX('4. CPI-tabel'!$D$20:$Z$42,MAX($E79,2010)-2003,Y$28-2003)),0))</f>
        <v>1.026</v>
      </c>
      <c r="Z79" s="118">
        <f>IF($C79="TD",INDEX('4. CPI-tabel'!$D$20:$Z$42,$E79-2003,Z$28-2003),
IF(Z$28&gt;=$E79,MAX(1,INDEX('4. CPI-tabel'!$D$20:$Z$42,MAX($E79,2010)-2003,Z$28-2003)),0))</f>
        <v>1.049598</v>
      </c>
      <c r="AA79" s="118">
        <f>IF($C79="TD",INDEX('4. CPI-tabel'!$D$20:$Z$42,$E79-2003,AA$28-2003),
IF(AA$28&gt;=$E79,MAX(1,INDEX('4. CPI-tabel'!$D$20:$Z$42,MAX($E79,2010)-2003,AA$28-2003)),0))</f>
        <v>1.0789867440000001</v>
      </c>
      <c r="AB79" s="118">
        <f>IF($C79="TD",INDEX('4. CPI-tabel'!$D$20:$Z$42,$E79-2003,AB$28-2003),
IF(AB$28&gt;=$E79,MAX(1,INDEX('4. CPI-tabel'!$D$20:$Z$42,MAX($E79,2010)-2003,AB$28-2003)),0))</f>
        <v>1.08977661144</v>
      </c>
      <c r="AC79" s="118">
        <f>IF($C79="TD",INDEX('4. CPI-tabel'!$D$20:$Z$42,$E79-2003,AC$28-2003),
IF(AC$28&gt;=$E79,MAX(1,INDEX('4. CPI-tabel'!$D$20:$Z$42,MAX($E79,2010)-2003,AC$28-2003)),0))</f>
        <v>1.09849482433152</v>
      </c>
      <c r="AD79" s="118">
        <f>IF($C79="TD",INDEX('4. CPI-tabel'!$D$20:$Z$42,$E79-2003,AD$28-2003),
IF(AD$28&gt;=$E79,MAX(1,INDEX('4. CPI-tabel'!$D$20:$Z$42,MAX($E79,2010)-2003,AD$28-2003)),0))</f>
        <v>1.1006918139801831</v>
      </c>
      <c r="AE79" s="118">
        <f>IF($C79="TD",INDEX('4. CPI-tabel'!$D$20:$Z$42,$E79-2003,AE$28-2003),
IF(AE$28&gt;=$E79,MAX(1,INDEX('4. CPI-tabel'!$D$20:$Z$42,MAX($E79,2010)-2003,AE$28-2003)),0))</f>
        <v>1.1161014993759057</v>
      </c>
      <c r="AF79" s="118">
        <f>IF($C79="TD",INDEX('4. CPI-tabel'!$D$20:$Z$42,$E79-2003,AF$28-2003),
IF(AF$28&gt;=$E79,MAX(1,INDEX('4. CPI-tabel'!$D$20:$Z$42,MAX($E79,2010)-2003,AF$28-2003)),0))</f>
        <v>1.1395396308627996</v>
      </c>
      <c r="AG79" s="118">
        <f>IF($C79="TD",INDEX('4. CPI-tabel'!$D$20:$Z$42,$E79-2003,AG$28-2003),
IF(AG$28&gt;=$E79,MAX(1,INDEX('4. CPI-tabel'!$D$20:$Z$42,MAX($E79,2010)-2003,AG$28-2003)),0))</f>
        <v>1.171446740526958</v>
      </c>
      <c r="AH79" s="118">
        <f>IF($C79="TD",INDEX('4. CPI-tabel'!$D$20:$Z$42,$E79-2003,AH$28-2003),
IF(AH$28&gt;=$E79,MAX(1,INDEX('4. CPI-tabel'!$D$20:$Z$42,MAX($E79,2010)-2003,AH$28-2003)),0))</f>
        <v>1.1796468677106466</v>
      </c>
      <c r="AI79" s="118">
        <f>IF($C79="TD",INDEX('4. CPI-tabel'!$D$20:$Z$42,$E79-2003,AI$28-2003),
IF(AI$28&gt;=$E79,MAX(1,INDEX('4. CPI-tabel'!$D$20:$Z$42,MAX($E79,2010)-2003,AI$28-2003)),0))</f>
        <v>1.1796468677106466</v>
      </c>
      <c r="AJ79" s="118">
        <f>IF($C79="TD",INDEX('4. CPI-tabel'!$D$20:$Z$42,$E79-2003,AJ$28-2003),
IF(AJ$28&gt;=$E79,MAX(1,INDEX('4. CPI-tabel'!$D$20:$Z$42,MAX($E79,2010)-2003,AJ$28-2003)),0))</f>
        <v>1.1796468677106466</v>
      </c>
      <c r="AK79" s="118">
        <f>IF($C79="TD",INDEX('4. CPI-tabel'!$D$20:$Z$42,$E79-2003,AK$28-2003),
IF(AK$28&gt;=$E79,MAX(1,INDEX('4. CPI-tabel'!$D$20:$Z$42,MAX($E79,2010)-2003,AK$28-2003)),0))</f>
        <v>1.1796468677106466</v>
      </c>
      <c r="AL79" s="118">
        <f>IF($C79="TD",INDEX('4. CPI-tabel'!$D$20:$Z$42,$E79-2003,AL$28-2003),
IF(AL$28&gt;=$E79,MAX(1,INDEX('4. CPI-tabel'!$D$20:$Z$42,MAX($E79,2010)-2003,AL$28-2003)),0))</f>
        <v>1.1796468677106466</v>
      </c>
      <c r="AM79" s="118">
        <f>IF($C79="TD",INDEX('4. CPI-tabel'!$D$20:$Z$42,$E79-2003,AM$28-2003),
IF(AM$28&gt;=$E79,MAX(1,INDEX('4. CPI-tabel'!$D$20:$Z$42,MAX($E79,2010)-2003,AM$28-2003)),0))</f>
        <v>1.1796468677106466</v>
      </c>
      <c r="AO79" s="87">
        <f t="shared" si="5"/>
        <v>772209.85499999998</v>
      </c>
      <c r="AP79" s="87">
        <f t="shared" si="6"/>
        <v>1584574.62246</v>
      </c>
      <c r="AQ79" s="87">
        <f t="shared" si="7"/>
        <v>1621019.8387765801</v>
      </c>
      <c r="AR79" s="87">
        <f t="shared" si="8"/>
        <v>1666408.3942623243</v>
      </c>
      <c r="AS79" s="87">
        <f t="shared" si="9"/>
        <v>1683072.4782049474</v>
      </c>
      <c r="AT79" s="87">
        <f t="shared" si="10"/>
        <v>848268.52901529358</v>
      </c>
      <c r="AU79" s="87">
        <f t="shared" si="11"/>
        <v>0</v>
      </c>
      <c r="AV79" s="87">
        <f t="shared" si="12"/>
        <v>0</v>
      </c>
      <c r="AW79" s="87">
        <f t="shared" si="13"/>
        <v>0</v>
      </c>
      <c r="AX79" s="87">
        <f t="shared" si="14"/>
        <v>0</v>
      </c>
      <c r="AY79" s="87">
        <f t="shared" si="15"/>
        <v>0</v>
      </c>
      <c r="AZ79" s="87">
        <f t="shared" si="16"/>
        <v>0</v>
      </c>
      <c r="BA79" s="87">
        <f t="shared" si="17"/>
        <v>0</v>
      </c>
      <c r="BB79" s="87">
        <f t="shared" si="18"/>
        <v>0</v>
      </c>
      <c r="BC79" s="87">
        <f t="shared" si="19"/>
        <v>0</v>
      </c>
      <c r="BD79" s="87">
        <f t="shared" si="20"/>
        <v>0</v>
      </c>
    </row>
    <row r="80" spans="1:56" s="20" customFormat="1" x14ac:dyDescent="0.2">
      <c r="A80" s="41"/>
      <c r="B80" s="86">
        <f>'3. Investeringen'!B66</f>
        <v>52</v>
      </c>
      <c r="C80" s="86" t="str">
        <f>'3. Investeringen'!F66</f>
        <v>TD</v>
      </c>
      <c r="D80" s="86" t="str">
        <f>'3. Investeringen'!G66</f>
        <v>Nieuwe investeringen TD</v>
      </c>
      <c r="E80" s="121">
        <f>'3. Investeringen'!K66</f>
        <v>2011</v>
      </c>
      <c r="G80" s="86">
        <f>'7. Nominale afschrijvingen'!R69</f>
        <v>0</v>
      </c>
      <c r="H80" s="86">
        <f>'7. Nominale afschrijvingen'!S69</f>
        <v>0</v>
      </c>
      <c r="I80" s="86">
        <f>'7. Nominale afschrijvingen'!T69</f>
        <v>0</v>
      </c>
      <c r="J80" s="86">
        <f>'7. Nominale afschrijvingen'!U69</f>
        <v>0</v>
      </c>
      <c r="K80" s="86">
        <f>'7. Nominale afschrijvingen'!V69</f>
        <v>0</v>
      </c>
      <c r="L80" s="86">
        <f>'7. Nominale afschrijvingen'!W69</f>
        <v>0</v>
      </c>
      <c r="M80" s="86">
        <f>'7. Nominale afschrijvingen'!X69</f>
        <v>0</v>
      </c>
      <c r="N80" s="86">
        <f>'7. Nominale afschrijvingen'!Y69</f>
        <v>0</v>
      </c>
      <c r="O80" s="86">
        <f>'7. Nominale afschrijvingen'!Z69</f>
        <v>0</v>
      </c>
      <c r="P80" s="86">
        <f>'7. Nominale afschrijvingen'!AA69</f>
        <v>0</v>
      </c>
      <c r="Q80" s="86">
        <f>'7. Nominale afschrijvingen'!AB69</f>
        <v>0</v>
      </c>
      <c r="R80" s="86">
        <f>'7. Nominale afschrijvingen'!AC69</f>
        <v>0</v>
      </c>
      <c r="S80" s="86">
        <f>'7. Nominale afschrijvingen'!AD69</f>
        <v>0</v>
      </c>
      <c r="T80" s="86">
        <f>'7. Nominale afschrijvingen'!AE69</f>
        <v>0</v>
      </c>
      <c r="U80" s="86">
        <f>'7. Nominale afschrijvingen'!AF69</f>
        <v>0</v>
      </c>
      <c r="V80" s="86">
        <f>'7. Nominale afschrijvingen'!AG69</f>
        <v>0</v>
      </c>
      <c r="W80" s="40"/>
      <c r="X80" s="118">
        <f>IF($C80="TD",INDEX('4. CPI-tabel'!$D$20:$Z$42,$E80-2003,X$28-2003),
IF(X$28&gt;=$E80,MAX(1,INDEX('4. CPI-tabel'!$D$20:$Z$42,MAX($E80,2010)-2003,X$28-2003)),0))</f>
        <v>1</v>
      </c>
      <c r="Y80" s="118">
        <f>IF($C80="TD",INDEX('4. CPI-tabel'!$D$20:$Z$42,$E80-2003,Y$28-2003),
IF(Y$28&gt;=$E80,MAX(1,INDEX('4. CPI-tabel'!$D$20:$Z$42,MAX($E80,2010)-2003,Y$28-2003)),0))</f>
        <v>1.026</v>
      </c>
      <c r="Z80" s="118">
        <f>IF($C80="TD",INDEX('4. CPI-tabel'!$D$20:$Z$42,$E80-2003,Z$28-2003),
IF(Z$28&gt;=$E80,MAX(1,INDEX('4. CPI-tabel'!$D$20:$Z$42,MAX($E80,2010)-2003,Z$28-2003)),0))</f>
        <v>1.049598</v>
      </c>
      <c r="AA80" s="118">
        <f>IF($C80="TD",INDEX('4. CPI-tabel'!$D$20:$Z$42,$E80-2003,AA$28-2003),
IF(AA$28&gt;=$E80,MAX(1,INDEX('4. CPI-tabel'!$D$20:$Z$42,MAX($E80,2010)-2003,AA$28-2003)),0))</f>
        <v>1.0789867440000001</v>
      </c>
      <c r="AB80" s="118">
        <f>IF($C80="TD",INDEX('4. CPI-tabel'!$D$20:$Z$42,$E80-2003,AB$28-2003),
IF(AB$28&gt;=$E80,MAX(1,INDEX('4. CPI-tabel'!$D$20:$Z$42,MAX($E80,2010)-2003,AB$28-2003)),0))</f>
        <v>1.08977661144</v>
      </c>
      <c r="AC80" s="118">
        <f>IF($C80="TD",INDEX('4. CPI-tabel'!$D$20:$Z$42,$E80-2003,AC$28-2003),
IF(AC$28&gt;=$E80,MAX(1,INDEX('4. CPI-tabel'!$D$20:$Z$42,MAX($E80,2010)-2003,AC$28-2003)),0))</f>
        <v>1.09849482433152</v>
      </c>
      <c r="AD80" s="118">
        <f>IF($C80="TD",INDEX('4. CPI-tabel'!$D$20:$Z$42,$E80-2003,AD$28-2003),
IF(AD$28&gt;=$E80,MAX(1,INDEX('4. CPI-tabel'!$D$20:$Z$42,MAX($E80,2010)-2003,AD$28-2003)),0))</f>
        <v>1.1006918139801831</v>
      </c>
      <c r="AE80" s="118">
        <f>IF($C80="TD",INDEX('4. CPI-tabel'!$D$20:$Z$42,$E80-2003,AE$28-2003),
IF(AE$28&gt;=$E80,MAX(1,INDEX('4. CPI-tabel'!$D$20:$Z$42,MAX($E80,2010)-2003,AE$28-2003)),0))</f>
        <v>1.1161014993759057</v>
      </c>
      <c r="AF80" s="118">
        <f>IF($C80="TD",INDEX('4. CPI-tabel'!$D$20:$Z$42,$E80-2003,AF$28-2003),
IF(AF$28&gt;=$E80,MAX(1,INDEX('4. CPI-tabel'!$D$20:$Z$42,MAX($E80,2010)-2003,AF$28-2003)),0))</f>
        <v>1.1395396308627996</v>
      </c>
      <c r="AG80" s="118">
        <f>IF($C80="TD",INDEX('4. CPI-tabel'!$D$20:$Z$42,$E80-2003,AG$28-2003),
IF(AG$28&gt;=$E80,MAX(1,INDEX('4. CPI-tabel'!$D$20:$Z$42,MAX($E80,2010)-2003,AG$28-2003)),0))</f>
        <v>1.171446740526958</v>
      </c>
      <c r="AH80" s="118">
        <f>IF($C80="TD",INDEX('4. CPI-tabel'!$D$20:$Z$42,$E80-2003,AH$28-2003),
IF(AH$28&gt;=$E80,MAX(1,INDEX('4. CPI-tabel'!$D$20:$Z$42,MAX($E80,2010)-2003,AH$28-2003)),0))</f>
        <v>1.1796468677106466</v>
      </c>
      <c r="AI80" s="118">
        <f>IF($C80="TD",INDEX('4. CPI-tabel'!$D$20:$Z$42,$E80-2003,AI$28-2003),
IF(AI$28&gt;=$E80,MAX(1,INDEX('4. CPI-tabel'!$D$20:$Z$42,MAX($E80,2010)-2003,AI$28-2003)),0))</f>
        <v>1.1796468677106466</v>
      </c>
      <c r="AJ80" s="118">
        <f>IF($C80="TD",INDEX('4. CPI-tabel'!$D$20:$Z$42,$E80-2003,AJ$28-2003),
IF(AJ$28&gt;=$E80,MAX(1,INDEX('4. CPI-tabel'!$D$20:$Z$42,MAX($E80,2010)-2003,AJ$28-2003)),0))</f>
        <v>1.1796468677106466</v>
      </c>
      <c r="AK80" s="118">
        <f>IF($C80="TD",INDEX('4. CPI-tabel'!$D$20:$Z$42,$E80-2003,AK$28-2003),
IF(AK$28&gt;=$E80,MAX(1,INDEX('4. CPI-tabel'!$D$20:$Z$42,MAX($E80,2010)-2003,AK$28-2003)),0))</f>
        <v>1.1796468677106466</v>
      </c>
      <c r="AL80" s="118">
        <f>IF($C80="TD",INDEX('4. CPI-tabel'!$D$20:$Z$42,$E80-2003,AL$28-2003),
IF(AL$28&gt;=$E80,MAX(1,INDEX('4. CPI-tabel'!$D$20:$Z$42,MAX($E80,2010)-2003,AL$28-2003)),0))</f>
        <v>1.1796468677106466</v>
      </c>
      <c r="AM80" s="118">
        <f>IF($C80="TD",INDEX('4. CPI-tabel'!$D$20:$Z$42,$E80-2003,AM$28-2003),
IF(AM$28&gt;=$E80,MAX(1,INDEX('4. CPI-tabel'!$D$20:$Z$42,MAX($E80,2010)-2003,AM$28-2003)),0))</f>
        <v>1.1796468677106466</v>
      </c>
      <c r="AO80" s="87">
        <f t="shared" si="5"/>
        <v>0</v>
      </c>
      <c r="AP80" s="87">
        <f t="shared" si="6"/>
        <v>0</v>
      </c>
      <c r="AQ80" s="87">
        <f t="shared" si="7"/>
        <v>0</v>
      </c>
      <c r="AR80" s="87">
        <f t="shared" si="8"/>
        <v>0</v>
      </c>
      <c r="AS80" s="87">
        <f t="shared" si="9"/>
        <v>0</v>
      </c>
      <c r="AT80" s="87">
        <f t="shared" si="10"/>
        <v>0</v>
      </c>
      <c r="AU80" s="87">
        <f t="shared" si="11"/>
        <v>0</v>
      </c>
      <c r="AV80" s="87">
        <f t="shared" si="12"/>
        <v>0</v>
      </c>
      <c r="AW80" s="87">
        <f t="shared" si="13"/>
        <v>0</v>
      </c>
      <c r="AX80" s="87">
        <f t="shared" si="14"/>
        <v>0</v>
      </c>
      <c r="AY80" s="87">
        <f t="shared" si="15"/>
        <v>0</v>
      </c>
      <c r="AZ80" s="87">
        <f t="shared" si="16"/>
        <v>0</v>
      </c>
      <c r="BA80" s="87">
        <f t="shared" si="17"/>
        <v>0</v>
      </c>
      <c r="BB80" s="87">
        <f t="shared" si="18"/>
        <v>0</v>
      </c>
      <c r="BC80" s="87">
        <f t="shared" si="19"/>
        <v>0</v>
      </c>
      <c r="BD80" s="87">
        <f t="shared" si="20"/>
        <v>0</v>
      </c>
    </row>
    <row r="81" spans="1:56" s="20" customFormat="1" x14ac:dyDescent="0.2">
      <c r="A81" s="41"/>
      <c r="B81" s="86">
        <f>'3. Investeringen'!B67</f>
        <v>53</v>
      </c>
      <c r="C81" s="86" t="str">
        <f>'3. Investeringen'!F67</f>
        <v>TD</v>
      </c>
      <c r="D81" s="86" t="str">
        <f>'3. Investeringen'!G67</f>
        <v>Nieuwe investeringen TD</v>
      </c>
      <c r="E81" s="121">
        <f>'3. Investeringen'!K67</f>
        <v>2012</v>
      </c>
      <c r="G81" s="86">
        <f>'7. Nominale afschrijvingen'!R70</f>
        <v>0</v>
      </c>
      <c r="H81" s="86">
        <f>'7. Nominale afschrijvingen'!S70</f>
        <v>121483.51952055926</v>
      </c>
      <c r="I81" s="86">
        <f>'7. Nominale afschrijvingen'!T70</f>
        <v>242967.03904111855</v>
      </c>
      <c r="J81" s="86">
        <f>'7. Nominale afschrijvingen'!U70</f>
        <v>242967.03904111855</v>
      </c>
      <c r="K81" s="86">
        <f>'7. Nominale afschrijvingen'!V70</f>
        <v>242967.03904111855</v>
      </c>
      <c r="L81" s="86">
        <f>'7. Nominale afschrijvingen'!W70</f>
        <v>242967.03904111855</v>
      </c>
      <c r="M81" s="86">
        <f>'7. Nominale afschrijvingen'!X70</f>
        <v>242967.03904111855</v>
      </c>
      <c r="N81" s="86">
        <f>'7. Nominale afschrijvingen'!Y70</f>
        <v>242967.03904111855</v>
      </c>
      <c r="O81" s="86">
        <f>'7. Nominale afschrijvingen'!Z70</f>
        <v>242967.03904111855</v>
      </c>
      <c r="P81" s="86">
        <f>'7. Nominale afschrijvingen'!AA70</f>
        <v>242967.03904111855</v>
      </c>
      <c r="Q81" s="86">
        <f>'7. Nominale afschrijvingen'!AB70</f>
        <v>242967.03904111855</v>
      </c>
      <c r="R81" s="86">
        <f>'7. Nominale afschrijvingen'!AC70</f>
        <v>291560.44684934226</v>
      </c>
      <c r="S81" s="86">
        <f>'7. Nominale afschrijvingen'!AD70</f>
        <v>283870.94055881014</v>
      </c>
      <c r="T81" s="86">
        <f>'7. Nominale afschrijvingen'!AE70</f>
        <v>276384.23443418223</v>
      </c>
      <c r="U81" s="86">
        <f>'7. Nominale afschrijvingen'!AF70</f>
        <v>269094.97989965434</v>
      </c>
      <c r="V81" s="86">
        <f>'7. Nominale afschrijvingen'!AG70</f>
        <v>261997.96944076236</v>
      </c>
      <c r="W81" s="40"/>
      <c r="X81" s="118">
        <f>IF($C81="TD",INDEX('4. CPI-tabel'!$D$20:$Z$42,$E81-2003,X$28-2003),
IF(X$28&gt;=$E81,MAX(1,INDEX('4. CPI-tabel'!$D$20:$Z$42,MAX($E81,2010)-2003,X$28-2003)),0))</f>
        <v>0</v>
      </c>
      <c r="Y81" s="118">
        <f>IF($C81="TD",INDEX('4. CPI-tabel'!$D$20:$Z$42,$E81-2003,Y$28-2003),
IF(Y$28&gt;=$E81,MAX(1,INDEX('4. CPI-tabel'!$D$20:$Z$42,MAX($E81,2010)-2003,Y$28-2003)),0))</f>
        <v>1</v>
      </c>
      <c r="Z81" s="118">
        <f>IF($C81="TD",INDEX('4. CPI-tabel'!$D$20:$Z$42,$E81-2003,Z$28-2003),
IF(Z$28&gt;=$E81,MAX(1,INDEX('4. CPI-tabel'!$D$20:$Z$42,MAX($E81,2010)-2003,Z$28-2003)),0))</f>
        <v>1.0229999999999999</v>
      </c>
      <c r="AA81" s="118">
        <f>IF($C81="TD",INDEX('4. CPI-tabel'!$D$20:$Z$42,$E81-2003,AA$28-2003),
IF(AA$28&gt;=$E81,MAX(1,INDEX('4. CPI-tabel'!$D$20:$Z$42,MAX($E81,2010)-2003,AA$28-2003)),0))</f>
        <v>1.051644</v>
      </c>
      <c r="AB81" s="118">
        <f>IF($C81="TD",INDEX('4. CPI-tabel'!$D$20:$Z$42,$E81-2003,AB$28-2003),
IF(AB$28&gt;=$E81,MAX(1,INDEX('4. CPI-tabel'!$D$20:$Z$42,MAX($E81,2010)-2003,AB$28-2003)),0))</f>
        <v>1.06216044</v>
      </c>
      <c r="AC81" s="118">
        <f>IF($C81="TD",INDEX('4. CPI-tabel'!$D$20:$Z$42,$E81-2003,AC$28-2003),
IF(AC$28&gt;=$E81,MAX(1,INDEX('4. CPI-tabel'!$D$20:$Z$42,MAX($E81,2010)-2003,AC$28-2003)),0))</f>
        <v>1.0706577235199999</v>
      </c>
      <c r="AD81" s="118">
        <f>IF($C81="TD",INDEX('4. CPI-tabel'!$D$20:$Z$42,$E81-2003,AD$28-2003),
IF(AD$28&gt;=$E81,MAX(1,INDEX('4. CPI-tabel'!$D$20:$Z$42,MAX($E81,2010)-2003,AD$28-2003)),0))</f>
        <v>1.0727990389670399</v>
      </c>
      <c r="AE81" s="118">
        <f>IF($C81="TD",INDEX('4. CPI-tabel'!$D$20:$Z$42,$E81-2003,AE$28-2003),
IF(AE$28&gt;=$E81,MAX(1,INDEX('4. CPI-tabel'!$D$20:$Z$42,MAX($E81,2010)-2003,AE$28-2003)),0))</f>
        <v>1.0878182255125783</v>
      </c>
      <c r="AF81" s="118">
        <f>IF($C81="TD",INDEX('4. CPI-tabel'!$D$20:$Z$42,$E81-2003,AF$28-2003),
IF(AF$28&gt;=$E81,MAX(1,INDEX('4. CPI-tabel'!$D$20:$Z$42,MAX($E81,2010)-2003,AF$28-2003)),0))</f>
        <v>1.1106624082483423</v>
      </c>
      <c r="AG81" s="118">
        <f>IF($C81="TD",INDEX('4. CPI-tabel'!$D$20:$Z$42,$E81-2003,AG$28-2003),
IF(AG$28&gt;=$E81,MAX(1,INDEX('4. CPI-tabel'!$D$20:$Z$42,MAX($E81,2010)-2003,AG$28-2003)),0))</f>
        <v>1.1417609556792958</v>
      </c>
      <c r="AH81" s="118">
        <f>IF($C81="TD",INDEX('4. CPI-tabel'!$D$20:$Z$42,$E81-2003,AH$28-2003),
IF(AH$28&gt;=$E81,MAX(1,INDEX('4. CPI-tabel'!$D$20:$Z$42,MAX($E81,2010)-2003,AH$28-2003)),0))</f>
        <v>1.1497532823690508</v>
      </c>
      <c r="AI81" s="118">
        <f>IF($C81="TD",INDEX('4. CPI-tabel'!$D$20:$Z$42,$E81-2003,AI$28-2003),
IF(AI$28&gt;=$E81,MAX(1,INDEX('4. CPI-tabel'!$D$20:$Z$42,MAX($E81,2010)-2003,AI$28-2003)),0))</f>
        <v>1.1497532823690508</v>
      </c>
      <c r="AJ81" s="118">
        <f>IF($C81="TD",INDEX('4. CPI-tabel'!$D$20:$Z$42,$E81-2003,AJ$28-2003),
IF(AJ$28&gt;=$E81,MAX(1,INDEX('4. CPI-tabel'!$D$20:$Z$42,MAX($E81,2010)-2003,AJ$28-2003)),0))</f>
        <v>1.1497532823690508</v>
      </c>
      <c r="AK81" s="118">
        <f>IF($C81="TD",INDEX('4. CPI-tabel'!$D$20:$Z$42,$E81-2003,AK$28-2003),
IF(AK$28&gt;=$E81,MAX(1,INDEX('4. CPI-tabel'!$D$20:$Z$42,MAX($E81,2010)-2003,AK$28-2003)),0))</f>
        <v>1.1497532823690508</v>
      </c>
      <c r="AL81" s="118">
        <f>IF($C81="TD",INDEX('4. CPI-tabel'!$D$20:$Z$42,$E81-2003,AL$28-2003),
IF(AL$28&gt;=$E81,MAX(1,INDEX('4. CPI-tabel'!$D$20:$Z$42,MAX($E81,2010)-2003,AL$28-2003)),0))</f>
        <v>1.1497532823690508</v>
      </c>
      <c r="AM81" s="118">
        <f>IF($C81="TD",INDEX('4. CPI-tabel'!$D$20:$Z$42,$E81-2003,AM$28-2003),
IF(AM$28&gt;=$E81,MAX(1,INDEX('4. CPI-tabel'!$D$20:$Z$42,MAX($E81,2010)-2003,AM$28-2003)),0))</f>
        <v>1.1497532823690508</v>
      </c>
      <c r="AO81" s="87">
        <f t="shared" si="5"/>
        <v>0</v>
      </c>
      <c r="AP81" s="87">
        <f t="shared" si="6"/>
        <v>121483.51952055926</v>
      </c>
      <c r="AQ81" s="87">
        <f t="shared" si="7"/>
        <v>248555.28093906425</v>
      </c>
      <c r="AR81" s="87">
        <f t="shared" si="8"/>
        <v>255514.82880535809</v>
      </c>
      <c r="AS81" s="87">
        <f t="shared" si="9"/>
        <v>258069.97709341167</v>
      </c>
      <c r="AT81" s="87">
        <f t="shared" si="10"/>
        <v>260134.53691015893</v>
      </c>
      <c r="AU81" s="87">
        <f t="shared" si="11"/>
        <v>260654.80598397923</v>
      </c>
      <c r="AV81" s="87">
        <f t="shared" si="12"/>
        <v>264303.97326775495</v>
      </c>
      <c r="AW81" s="87">
        <f t="shared" si="13"/>
        <v>269854.3567063777</v>
      </c>
      <c r="AX81" s="87">
        <f t="shared" si="14"/>
        <v>277410.27869415627</v>
      </c>
      <c r="AY81" s="87">
        <f t="shared" si="15"/>
        <v>279352.15064501535</v>
      </c>
      <c r="AZ81" s="87">
        <f t="shared" si="16"/>
        <v>335222.58077401842</v>
      </c>
      <c r="BA81" s="87">
        <f t="shared" si="17"/>
        <v>326381.54567668168</v>
      </c>
      <c r="BB81" s="87">
        <f t="shared" si="18"/>
        <v>317773.68073575827</v>
      </c>
      <c r="BC81" s="87">
        <f t="shared" si="19"/>
        <v>309392.83640866133</v>
      </c>
      <c r="BD81" s="87">
        <f t="shared" si="20"/>
        <v>301233.02533854282</v>
      </c>
    </row>
    <row r="82" spans="1:56" s="20" customFormat="1" x14ac:dyDescent="0.2">
      <c r="A82" s="41"/>
      <c r="B82" s="86">
        <f>'3. Investeringen'!B68</f>
        <v>54</v>
      </c>
      <c r="C82" s="86" t="str">
        <f>'3. Investeringen'!F68</f>
        <v>TD</v>
      </c>
      <c r="D82" s="86" t="str">
        <f>'3. Investeringen'!G68</f>
        <v>Nieuwe investeringen TD</v>
      </c>
      <c r="E82" s="121">
        <f>'3. Investeringen'!K68</f>
        <v>2012</v>
      </c>
      <c r="G82" s="86">
        <f>'7. Nominale afschrijvingen'!R71</f>
        <v>0</v>
      </c>
      <c r="H82" s="86">
        <f>'7. Nominale afschrijvingen'!S71</f>
        <v>488421.20129988395</v>
      </c>
      <c r="I82" s="86">
        <f>'7. Nominale afschrijvingen'!T71</f>
        <v>976842.4025997679</v>
      </c>
      <c r="J82" s="86">
        <f>'7. Nominale afschrijvingen'!U71</f>
        <v>976842.4025997679</v>
      </c>
      <c r="K82" s="86">
        <f>'7. Nominale afschrijvingen'!V71</f>
        <v>976842.4025997679</v>
      </c>
      <c r="L82" s="86">
        <f>'7. Nominale afschrijvingen'!W71</f>
        <v>976842.4025997679</v>
      </c>
      <c r="M82" s="86">
        <f>'7. Nominale afschrijvingen'!X71</f>
        <v>976842.4025997679</v>
      </c>
      <c r="N82" s="86">
        <f>'7. Nominale afschrijvingen'!Y71</f>
        <v>976842.4025997679</v>
      </c>
      <c r="O82" s="86">
        <f>'7. Nominale afschrijvingen'!Z71</f>
        <v>976842.4025997679</v>
      </c>
      <c r="P82" s="86">
        <f>'7. Nominale afschrijvingen'!AA71</f>
        <v>976842.4025997679</v>
      </c>
      <c r="Q82" s="86">
        <f>'7. Nominale afschrijvingen'!AB71</f>
        <v>976842.4025997679</v>
      </c>
      <c r="R82" s="86">
        <f>'7. Nominale afschrijvingen'!AC71</f>
        <v>1172210.8831197214</v>
      </c>
      <c r="S82" s="86">
        <f>'7. Nominale afschrijvingen'!AD71</f>
        <v>1132586.853267787</v>
      </c>
      <c r="T82" s="86">
        <f>'7. Nominale afschrijvingen'!AE71</f>
        <v>1094302.2272418339</v>
      </c>
      <c r="U82" s="86">
        <f>'7. Nominale afschrijvingen'!AF71</f>
        <v>1057311.7294195746</v>
      </c>
      <c r="V82" s="86">
        <f>'7. Nominale afschrijvingen'!AG71</f>
        <v>1021571.6146222933</v>
      </c>
      <c r="W82" s="40"/>
      <c r="X82" s="118">
        <f>IF($C82="TD",INDEX('4. CPI-tabel'!$D$20:$Z$42,$E82-2003,X$28-2003),
IF(X$28&gt;=$E82,MAX(1,INDEX('4. CPI-tabel'!$D$20:$Z$42,MAX($E82,2010)-2003,X$28-2003)),0))</f>
        <v>0</v>
      </c>
      <c r="Y82" s="118">
        <f>IF($C82="TD",INDEX('4. CPI-tabel'!$D$20:$Z$42,$E82-2003,Y$28-2003),
IF(Y$28&gt;=$E82,MAX(1,INDEX('4. CPI-tabel'!$D$20:$Z$42,MAX($E82,2010)-2003,Y$28-2003)),0))</f>
        <v>1</v>
      </c>
      <c r="Z82" s="118">
        <f>IF($C82="TD",INDEX('4. CPI-tabel'!$D$20:$Z$42,$E82-2003,Z$28-2003),
IF(Z$28&gt;=$E82,MAX(1,INDEX('4. CPI-tabel'!$D$20:$Z$42,MAX($E82,2010)-2003,Z$28-2003)),0))</f>
        <v>1.0229999999999999</v>
      </c>
      <c r="AA82" s="118">
        <f>IF($C82="TD",INDEX('4. CPI-tabel'!$D$20:$Z$42,$E82-2003,AA$28-2003),
IF(AA$28&gt;=$E82,MAX(1,INDEX('4. CPI-tabel'!$D$20:$Z$42,MAX($E82,2010)-2003,AA$28-2003)),0))</f>
        <v>1.051644</v>
      </c>
      <c r="AB82" s="118">
        <f>IF($C82="TD",INDEX('4. CPI-tabel'!$D$20:$Z$42,$E82-2003,AB$28-2003),
IF(AB$28&gt;=$E82,MAX(1,INDEX('4. CPI-tabel'!$D$20:$Z$42,MAX($E82,2010)-2003,AB$28-2003)),0))</f>
        <v>1.06216044</v>
      </c>
      <c r="AC82" s="118">
        <f>IF($C82="TD",INDEX('4. CPI-tabel'!$D$20:$Z$42,$E82-2003,AC$28-2003),
IF(AC$28&gt;=$E82,MAX(1,INDEX('4. CPI-tabel'!$D$20:$Z$42,MAX($E82,2010)-2003,AC$28-2003)),0))</f>
        <v>1.0706577235199999</v>
      </c>
      <c r="AD82" s="118">
        <f>IF($C82="TD",INDEX('4. CPI-tabel'!$D$20:$Z$42,$E82-2003,AD$28-2003),
IF(AD$28&gt;=$E82,MAX(1,INDEX('4. CPI-tabel'!$D$20:$Z$42,MAX($E82,2010)-2003,AD$28-2003)),0))</f>
        <v>1.0727990389670399</v>
      </c>
      <c r="AE82" s="118">
        <f>IF($C82="TD",INDEX('4. CPI-tabel'!$D$20:$Z$42,$E82-2003,AE$28-2003),
IF(AE$28&gt;=$E82,MAX(1,INDEX('4. CPI-tabel'!$D$20:$Z$42,MAX($E82,2010)-2003,AE$28-2003)),0))</f>
        <v>1.0878182255125783</v>
      </c>
      <c r="AF82" s="118">
        <f>IF($C82="TD",INDEX('4. CPI-tabel'!$D$20:$Z$42,$E82-2003,AF$28-2003),
IF(AF$28&gt;=$E82,MAX(1,INDEX('4. CPI-tabel'!$D$20:$Z$42,MAX($E82,2010)-2003,AF$28-2003)),0))</f>
        <v>1.1106624082483423</v>
      </c>
      <c r="AG82" s="118">
        <f>IF($C82="TD",INDEX('4. CPI-tabel'!$D$20:$Z$42,$E82-2003,AG$28-2003),
IF(AG$28&gt;=$E82,MAX(1,INDEX('4. CPI-tabel'!$D$20:$Z$42,MAX($E82,2010)-2003,AG$28-2003)),0))</f>
        <v>1.1417609556792958</v>
      </c>
      <c r="AH82" s="118">
        <f>IF($C82="TD",INDEX('4. CPI-tabel'!$D$20:$Z$42,$E82-2003,AH$28-2003),
IF(AH$28&gt;=$E82,MAX(1,INDEX('4. CPI-tabel'!$D$20:$Z$42,MAX($E82,2010)-2003,AH$28-2003)),0))</f>
        <v>1.1497532823690508</v>
      </c>
      <c r="AI82" s="118">
        <f>IF($C82="TD",INDEX('4. CPI-tabel'!$D$20:$Z$42,$E82-2003,AI$28-2003),
IF(AI$28&gt;=$E82,MAX(1,INDEX('4. CPI-tabel'!$D$20:$Z$42,MAX($E82,2010)-2003,AI$28-2003)),0))</f>
        <v>1.1497532823690508</v>
      </c>
      <c r="AJ82" s="118">
        <f>IF($C82="TD",INDEX('4. CPI-tabel'!$D$20:$Z$42,$E82-2003,AJ$28-2003),
IF(AJ$28&gt;=$E82,MAX(1,INDEX('4. CPI-tabel'!$D$20:$Z$42,MAX($E82,2010)-2003,AJ$28-2003)),0))</f>
        <v>1.1497532823690508</v>
      </c>
      <c r="AK82" s="118">
        <f>IF($C82="TD",INDEX('4. CPI-tabel'!$D$20:$Z$42,$E82-2003,AK$28-2003),
IF(AK$28&gt;=$E82,MAX(1,INDEX('4. CPI-tabel'!$D$20:$Z$42,MAX($E82,2010)-2003,AK$28-2003)),0))</f>
        <v>1.1497532823690508</v>
      </c>
      <c r="AL82" s="118">
        <f>IF($C82="TD",INDEX('4. CPI-tabel'!$D$20:$Z$42,$E82-2003,AL$28-2003),
IF(AL$28&gt;=$E82,MAX(1,INDEX('4. CPI-tabel'!$D$20:$Z$42,MAX($E82,2010)-2003,AL$28-2003)),0))</f>
        <v>1.1497532823690508</v>
      </c>
      <c r="AM82" s="118">
        <f>IF($C82="TD",INDEX('4. CPI-tabel'!$D$20:$Z$42,$E82-2003,AM$28-2003),
IF(AM$28&gt;=$E82,MAX(1,INDEX('4. CPI-tabel'!$D$20:$Z$42,MAX($E82,2010)-2003,AM$28-2003)),0))</f>
        <v>1.1497532823690508</v>
      </c>
      <c r="AO82" s="87">
        <f t="shared" si="5"/>
        <v>0</v>
      </c>
      <c r="AP82" s="87">
        <f t="shared" si="6"/>
        <v>488421.20129988395</v>
      </c>
      <c r="AQ82" s="87">
        <f t="shared" si="7"/>
        <v>999309.77785956243</v>
      </c>
      <c r="AR82" s="87">
        <f t="shared" si="8"/>
        <v>1027290.4516396304</v>
      </c>
      <c r="AS82" s="87">
        <f t="shared" si="9"/>
        <v>1037563.3561560266</v>
      </c>
      <c r="AT82" s="87">
        <f t="shared" si="10"/>
        <v>1045863.8630052747</v>
      </c>
      <c r="AU82" s="87">
        <f t="shared" si="11"/>
        <v>1047955.5907312853</v>
      </c>
      <c r="AV82" s="87">
        <f t="shared" si="12"/>
        <v>1062626.9690015232</v>
      </c>
      <c r="AW82" s="87">
        <f t="shared" si="13"/>
        <v>1084942.1353505549</v>
      </c>
      <c r="AX82" s="87">
        <f t="shared" si="14"/>
        <v>1115320.5151403705</v>
      </c>
      <c r="AY82" s="87">
        <f t="shared" si="15"/>
        <v>1123127.758746353</v>
      </c>
      <c r="AZ82" s="87">
        <f t="shared" si="16"/>
        <v>1347753.3104956236</v>
      </c>
      <c r="BA82" s="87">
        <f t="shared" si="17"/>
        <v>1302195.4521126726</v>
      </c>
      <c r="BB82" s="87">
        <f t="shared" si="18"/>
        <v>1258177.5776750615</v>
      </c>
      <c r="BC82" s="87">
        <f t="shared" si="19"/>
        <v>1215647.6313874535</v>
      </c>
      <c r="BD82" s="87">
        <f t="shared" si="20"/>
        <v>1174555.3170870328</v>
      </c>
    </row>
    <row r="83" spans="1:56" s="20" customFormat="1" x14ac:dyDescent="0.2">
      <c r="A83" s="41"/>
      <c r="B83" s="86">
        <f>'3. Investeringen'!B69</f>
        <v>55</v>
      </c>
      <c r="C83" s="86" t="str">
        <f>'3. Investeringen'!F69</f>
        <v>TD</v>
      </c>
      <c r="D83" s="86" t="str">
        <f>'3. Investeringen'!G69</f>
        <v>Nieuwe investeringen TD</v>
      </c>
      <c r="E83" s="121">
        <f>'3. Investeringen'!K69</f>
        <v>2012</v>
      </c>
      <c r="G83" s="86">
        <f>'7. Nominale afschrijvingen'!R72</f>
        <v>0</v>
      </c>
      <c r="H83" s="86">
        <f>'7. Nominale afschrijvingen'!S72</f>
        <v>84819.349068283031</v>
      </c>
      <c r="I83" s="86">
        <f>'7. Nominale afschrijvingen'!T72</f>
        <v>169638.69813656606</v>
      </c>
      <c r="J83" s="86">
        <f>'7. Nominale afschrijvingen'!U72</f>
        <v>169638.69813656606</v>
      </c>
      <c r="K83" s="86">
        <f>'7. Nominale afschrijvingen'!V72</f>
        <v>169638.69813656606</v>
      </c>
      <c r="L83" s="86">
        <f>'7. Nominale afschrijvingen'!W72</f>
        <v>169638.69813656606</v>
      </c>
      <c r="M83" s="86">
        <f>'7. Nominale afschrijvingen'!X72</f>
        <v>169638.69813656606</v>
      </c>
      <c r="N83" s="86">
        <f>'7. Nominale afschrijvingen'!Y72</f>
        <v>169638.69813656606</v>
      </c>
      <c r="O83" s="86">
        <f>'7. Nominale afschrijvingen'!Z72</f>
        <v>169638.69813656606</v>
      </c>
      <c r="P83" s="86">
        <f>'7. Nominale afschrijvingen'!AA72</f>
        <v>169638.69813656606</v>
      </c>
      <c r="Q83" s="86">
        <f>'7. Nominale afschrijvingen'!AB72</f>
        <v>169638.69813656606</v>
      </c>
      <c r="R83" s="86">
        <f>'7. Nominale afschrijvingen'!AC72</f>
        <v>203566.43776387928</v>
      </c>
      <c r="S83" s="86">
        <f>'7. Nominale afschrijvingen'!AD72</f>
        <v>191650.35360209123</v>
      </c>
      <c r="T83" s="86">
        <f>'7. Nominale afschrijvingen'!AE72</f>
        <v>180431.79631806636</v>
      </c>
      <c r="U83" s="86">
        <f>'7. Nominale afschrijvingen'!AF72</f>
        <v>169869.93507017958</v>
      </c>
      <c r="V83" s="86">
        <f>'7. Nominale afschrijvingen'!AG72</f>
        <v>165580.29024517504</v>
      </c>
      <c r="W83" s="40"/>
      <c r="X83" s="118">
        <f>IF($C83="TD",INDEX('4. CPI-tabel'!$D$20:$Z$42,$E83-2003,X$28-2003),
IF(X$28&gt;=$E83,MAX(1,INDEX('4. CPI-tabel'!$D$20:$Z$42,MAX($E83,2010)-2003,X$28-2003)),0))</f>
        <v>0</v>
      </c>
      <c r="Y83" s="118">
        <f>IF($C83="TD",INDEX('4. CPI-tabel'!$D$20:$Z$42,$E83-2003,Y$28-2003),
IF(Y$28&gt;=$E83,MAX(1,INDEX('4. CPI-tabel'!$D$20:$Z$42,MAX($E83,2010)-2003,Y$28-2003)),0))</f>
        <v>1</v>
      </c>
      <c r="Z83" s="118">
        <f>IF($C83="TD",INDEX('4. CPI-tabel'!$D$20:$Z$42,$E83-2003,Z$28-2003),
IF(Z$28&gt;=$E83,MAX(1,INDEX('4. CPI-tabel'!$D$20:$Z$42,MAX($E83,2010)-2003,Z$28-2003)),0))</f>
        <v>1.0229999999999999</v>
      </c>
      <c r="AA83" s="118">
        <f>IF($C83="TD",INDEX('4. CPI-tabel'!$D$20:$Z$42,$E83-2003,AA$28-2003),
IF(AA$28&gt;=$E83,MAX(1,INDEX('4. CPI-tabel'!$D$20:$Z$42,MAX($E83,2010)-2003,AA$28-2003)),0))</f>
        <v>1.051644</v>
      </c>
      <c r="AB83" s="118">
        <f>IF($C83="TD",INDEX('4. CPI-tabel'!$D$20:$Z$42,$E83-2003,AB$28-2003),
IF(AB$28&gt;=$E83,MAX(1,INDEX('4. CPI-tabel'!$D$20:$Z$42,MAX($E83,2010)-2003,AB$28-2003)),0))</f>
        <v>1.06216044</v>
      </c>
      <c r="AC83" s="118">
        <f>IF($C83="TD",INDEX('4. CPI-tabel'!$D$20:$Z$42,$E83-2003,AC$28-2003),
IF(AC$28&gt;=$E83,MAX(1,INDEX('4. CPI-tabel'!$D$20:$Z$42,MAX($E83,2010)-2003,AC$28-2003)),0))</f>
        <v>1.0706577235199999</v>
      </c>
      <c r="AD83" s="118">
        <f>IF($C83="TD",INDEX('4. CPI-tabel'!$D$20:$Z$42,$E83-2003,AD$28-2003),
IF(AD$28&gt;=$E83,MAX(1,INDEX('4. CPI-tabel'!$D$20:$Z$42,MAX($E83,2010)-2003,AD$28-2003)),0))</f>
        <v>1.0727990389670399</v>
      </c>
      <c r="AE83" s="118">
        <f>IF($C83="TD",INDEX('4. CPI-tabel'!$D$20:$Z$42,$E83-2003,AE$28-2003),
IF(AE$28&gt;=$E83,MAX(1,INDEX('4. CPI-tabel'!$D$20:$Z$42,MAX($E83,2010)-2003,AE$28-2003)),0))</f>
        <v>1.0878182255125783</v>
      </c>
      <c r="AF83" s="118">
        <f>IF($C83="TD",INDEX('4. CPI-tabel'!$D$20:$Z$42,$E83-2003,AF$28-2003),
IF(AF$28&gt;=$E83,MAX(1,INDEX('4. CPI-tabel'!$D$20:$Z$42,MAX($E83,2010)-2003,AF$28-2003)),0))</f>
        <v>1.1106624082483423</v>
      </c>
      <c r="AG83" s="118">
        <f>IF($C83="TD",INDEX('4. CPI-tabel'!$D$20:$Z$42,$E83-2003,AG$28-2003),
IF(AG$28&gt;=$E83,MAX(1,INDEX('4. CPI-tabel'!$D$20:$Z$42,MAX($E83,2010)-2003,AG$28-2003)),0))</f>
        <v>1.1417609556792958</v>
      </c>
      <c r="AH83" s="118">
        <f>IF($C83="TD",INDEX('4. CPI-tabel'!$D$20:$Z$42,$E83-2003,AH$28-2003),
IF(AH$28&gt;=$E83,MAX(1,INDEX('4. CPI-tabel'!$D$20:$Z$42,MAX($E83,2010)-2003,AH$28-2003)),0))</f>
        <v>1.1497532823690508</v>
      </c>
      <c r="AI83" s="118">
        <f>IF($C83="TD",INDEX('4. CPI-tabel'!$D$20:$Z$42,$E83-2003,AI$28-2003),
IF(AI$28&gt;=$E83,MAX(1,INDEX('4. CPI-tabel'!$D$20:$Z$42,MAX($E83,2010)-2003,AI$28-2003)),0))</f>
        <v>1.1497532823690508</v>
      </c>
      <c r="AJ83" s="118">
        <f>IF($C83="TD",INDEX('4. CPI-tabel'!$D$20:$Z$42,$E83-2003,AJ$28-2003),
IF(AJ$28&gt;=$E83,MAX(1,INDEX('4. CPI-tabel'!$D$20:$Z$42,MAX($E83,2010)-2003,AJ$28-2003)),0))</f>
        <v>1.1497532823690508</v>
      </c>
      <c r="AK83" s="118">
        <f>IF($C83="TD",INDEX('4. CPI-tabel'!$D$20:$Z$42,$E83-2003,AK$28-2003),
IF(AK$28&gt;=$E83,MAX(1,INDEX('4. CPI-tabel'!$D$20:$Z$42,MAX($E83,2010)-2003,AK$28-2003)),0))</f>
        <v>1.1497532823690508</v>
      </c>
      <c r="AL83" s="118">
        <f>IF($C83="TD",INDEX('4. CPI-tabel'!$D$20:$Z$42,$E83-2003,AL$28-2003),
IF(AL$28&gt;=$E83,MAX(1,INDEX('4. CPI-tabel'!$D$20:$Z$42,MAX($E83,2010)-2003,AL$28-2003)),0))</f>
        <v>1.1497532823690508</v>
      </c>
      <c r="AM83" s="118">
        <f>IF($C83="TD",INDEX('4. CPI-tabel'!$D$20:$Z$42,$E83-2003,AM$28-2003),
IF(AM$28&gt;=$E83,MAX(1,INDEX('4. CPI-tabel'!$D$20:$Z$42,MAX($E83,2010)-2003,AM$28-2003)),0))</f>
        <v>1.1497532823690508</v>
      </c>
      <c r="AO83" s="87">
        <f t="shared" si="5"/>
        <v>0</v>
      </c>
      <c r="AP83" s="87">
        <f t="shared" si="6"/>
        <v>84819.349068283031</v>
      </c>
      <c r="AQ83" s="87">
        <f t="shared" si="7"/>
        <v>173540.38819370707</v>
      </c>
      <c r="AR83" s="87">
        <f t="shared" si="8"/>
        <v>178399.51906313089</v>
      </c>
      <c r="AS83" s="87">
        <f t="shared" si="9"/>
        <v>180183.51425376217</v>
      </c>
      <c r="AT83" s="87">
        <f t="shared" si="10"/>
        <v>181624.98236779225</v>
      </c>
      <c r="AU83" s="87">
        <f t="shared" si="11"/>
        <v>181988.23233252784</v>
      </c>
      <c r="AV83" s="87">
        <f t="shared" si="12"/>
        <v>184536.06758518322</v>
      </c>
      <c r="AW83" s="87">
        <f t="shared" si="13"/>
        <v>188411.32500447205</v>
      </c>
      <c r="AX83" s="87">
        <f t="shared" si="14"/>
        <v>193686.84210459725</v>
      </c>
      <c r="AY83" s="87">
        <f t="shared" si="15"/>
        <v>195042.64999932941</v>
      </c>
      <c r="AZ83" s="87">
        <f t="shared" si="16"/>
        <v>234051.1799991953</v>
      </c>
      <c r="BA83" s="87">
        <f t="shared" si="17"/>
        <v>220350.62312119364</v>
      </c>
      <c r="BB83" s="87">
        <f t="shared" si="18"/>
        <v>207452.05006044082</v>
      </c>
      <c r="BC83" s="87">
        <f t="shared" si="19"/>
        <v>195308.51542275652</v>
      </c>
      <c r="BD83" s="87">
        <f t="shared" si="20"/>
        <v>190376.48220501014</v>
      </c>
    </row>
    <row r="84" spans="1:56" s="20" customFormat="1" x14ac:dyDescent="0.2">
      <c r="A84" s="41"/>
      <c r="B84" s="86">
        <f>'3. Investeringen'!B70</f>
        <v>56</v>
      </c>
      <c r="C84" s="86" t="str">
        <f>'3. Investeringen'!F70</f>
        <v>TD</v>
      </c>
      <c r="D84" s="86" t="str">
        <f>'3. Investeringen'!G70</f>
        <v>Nieuwe investeringen TD</v>
      </c>
      <c r="E84" s="121">
        <f>'3. Investeringen'!K70</f>
        <v>2012</v>
      </c>
      <c r="G84" s="86">
        <f>'7. Nominale afschrijvingen'!R73</f>
        <v>0</v>
      </c>
      <c r="H84" s="86">
        <f>'7. Nominale afschrijvingen'!S73</f>
        <v>-107.41112715947703</v>
      </c>
      <c r="I84" s="86">
        <f>'7. Nominale afschrijvingen'!T73</f>
        <v>-214.82225431895407</v>
      </c>
      <c r="J84" s="86">
        <f>'7. Nominale afschrijvingen'!U73</f>
        <v>-214.82225431895407</v>
      </c>
      <c r="K84" s="86">
        <f>'7. Nominale afschrijvingen'!V73</f>
        <v>-214.82225431895407</v>
      </c>
      <c r="L84" s="86">
        <f>'7. Nominale afschrijvingen'!W73</f>
        <v>-214.82225431895407</v>
      </c>
      <c r="M84" s="86">
        <f>'7. Nominale afschrijvingen'!X73</f>
        <v>-214.82225431895407</v>
      </c>
      <c r="N84" s="86">
        <f>'7. Nominale afschrijvingen'!Y73</f>
        <v>-214.82225431895407</v>
      </c>
      <c r="O84" s="86">
        <f>'7. Nominale afschrijvingen'!Z73</f>
        <v>-214.82225431895407</v>
      </c>
      <c r="P84" s="86">
        <f>'7. Nominale afschrijvingen'!AA73</f>
        <v>-214.82225431895407</v>
      </c>
      <c r="Q84" s="86">
        <f>'7. Nominale afschrijvingen'!AB73</f>
        <v>-214.82225431895407</v>
      </c>
      <c r="R84" s="86">
        <f>'7. Nominale afschrijvingen'!AC73</f>
        <v>-257.78670518274487</v>
      </c>
      <c r="S84" s="86">
        <f>'7. Nominale afschrijvingen'!AD73</f>
        <v>-237.82902478150012</v>
      </c>
      <c r="T84" s="86">
        <f>'7. Nominale afschrijvingen'!AE73</f>
        <v>-219.41645512099689</v>
      </c>
      <c r="U84" s="86">
        <f>'7. Nominale afschrijvingen'!AF73</f>
        <v>-209.17702054868369</v>
      </c>
      <c r="V84" s="86">
        <f>'7. Nominale afschrijvingen'!AG73</f>
        <v>-209.17702054868369</v>
      </c>
      <c r="W84" s="40"/>
      <c r="X84" s="118">
        <f>IF($C84="TD",INDEX('4. CPI-tabel'!$D$20:$Z$42,$E84-2003,X$28-2003),
IF(X$28&gt;=$E84,MAX(1,INDEX('4. CPI-tabel'!$D$20:$Z$42,MAX($E84,2010)-2003,X$28-2003)),0))</f>
        <v>0</v>
      </c>
      <c r="Y84" s="118">
        <f>IF($C84="TD",INDEX('4. CPI-tabel'!$D$20:$Z$42,$E84-2003,Y$28-2003),
IF(Y$28&gt;=$E84,MAX(1,INDEX('4. CPI-tabel'!$D$20:$Z$42,MAX($E84,2010)-2003,Y$28-2003)),0))</f>
        <v>1</v>
      </c>
      <c r="Z84" s="118">
        <f>IF($C84="TD",INDEX('4. CPI-tabel'!$D$20:$Z$42,$E84-2003,Z$28-2003),
IF(Z$28&gt;=$E84,MAX(1,INDEX('4. CPI-tabel'!$D$20:$Z$42,MAX($E84,2010)-2003,Z$28-2003)),0))</f>
        <v>1.0229999999999999</v>
      </c>
      <c r="AA84" s="118">
        <f>IF($C84="TD",INDEX('4. CPI-tabel'!$D$20:$Z$42,$E84-2003,AA$28-2003),
IF(AA$28&gt;=$E84,MAX(1,INDEX('4. CPI-tabel'!$D$20:$Z$42,MAX($E84,2010)-2003,AA$28-2003)),0))</f>
        <v>1.051644</v>
      </c>
      <c r="AB84" s="118">
        <f>IF($C84="TD",INDEX('4. CPI-tabel'!$D$20:$Z$42,$E84-2003,AB$28-2003),
IF(AB$28&gt;=$E84,MAX(1,INDEX('4. CPI-tabel'!$D$20:$Z$42,MAX($E84,2010)-2003,AB$28-2003)),0))</f>
        <v>1.06216044</v>
      </c>
      <c r="AC84" s="118">
        <f>IF($C84="TD",INDEX('4. CPI-tabel'!$D$20:$Z$42,$E84-2003,AC$28-2003),
IF(AC$28&gt;=$E84,MAX(1,INDEX('4. CPI-tabel'!$D$20:$Z$42,MAX($E84,2010)-2003,AC$28-2003)),0))</f>
        <v>1.0706577235199999</v>
      </c>
      <c r="AD84" s="118">
        <f>IF($C84="TD",INDEX('4. CPI-tabel'!$D$20:$Z$42,$E84-2003,AD$28-2003),
IF(AD$28&gt;=$E84,MAX(1,INDEX('4. CPI-tabel'!$D$20:$Z$42,MAX($E84,2010)-2003,AD$28-2003)),0))</f>
        <v>1.0727990389670399</v>
      </c>
      <c r="AE84" s="118">
        <f>IF($C84="TD",INDEX('4. CPI-tabel'!$D$20:$Z$42,$E84-2003,AE$28-2003),
IF(AE$28&gt;=$E84,MAX(1,INDEX('4. CPI-tabel'!$D$20:$Z$42,MAX($E84,2010)-2003,AE$28-2003)),0))</f>
        <v>1.0878182255125783</v>
      </c>
      <c r="AF84" s="118">
        <f>IF($C84="TD",INDEX('4. CPI-tabel'!$D$20:$Z$42,$E84-2003,AF$28-2003),
IF(AF$28&gt;=$E84,MAX(1,INDEX('4. CPI-tabel'!$D$20:$Z$42,MAX($E84,2010)-2003,AF$28-2003)),0))</f>
        <v>1.1106624082483423</v>
      </c>
      <c r="AG84" s="118">
        <f>IF($C84="TD",INDEX('4. CPI-tabel'!$D$20:$Z$42,$E84-2003,AG$28-2003),
IF(AG$28&gt;=$E84,MAX(1,INDEX('4. CPI-tabel'!$D$20:$Z$42,MAX($E84,2010)-2003,AG$28-2003)),0))</f>
        <v>1.1417609556792958</v>
      </c>
      <c r="AH84" s="118">
        <f>IF($C84="TD",INDEX('4. CPI-tabel'!$D$20:$Z$42,$E84-2003,AH$28-2003),
IF(AH$28&gt;=$E84,MAX(1,INDEX('4. CPI-tabel'!$D$20:$Z$42,MAX($E84,2010)-2003,AH$28-2003)),0))</f>
        <v>1.1497532823690508</v>
      </c>
      <c r="AI84" s="118">
        <f>IF($C84="TD",INDEX('4. CPI-tabel'!$D$20:$Z$42,$E84-2003,AI$28-2003),
IF(AI$28&gt;=$E84,MAX(1,INDEX('4. CPI-tabel'!$D$20:$Z$42,MAX($E84,2010)-2003,AI$28-2003)),0))</f>
        <v>1.1497532823690508</v>
      </c>
      <c r="AJ84" s="118">
        <f>IF($C84="TD",INDEX('4. CPI-tabel'!$D$20:$Z$42,$E84-2003,AJ$28-2003),
IF(AJ$28&gt;=$E84,MAX(1,INDEX('4. CPI-tabel'!$D$20:$Z$42,MAX($E84,2010)-2003,AJ$28-2003)),0))</f>
        <v>1.1497532823690508</v>
      </c>
      <c r="AK84" s="118">
        <f>IF($C84="TD",INDEX('4. CPI-tabel'!$D$20:$Z$42,$E84-2003,AK$28-2003),
IF(AK$28&gt;=$E84,MAX(1,INDEX('4. CPI-tabel'!$D$20:$Z$42,MAX($E84,2010)-2003,AK$28-2003)),0))</f>
        <v>1.1497532823690508</v>
      </c>
      <c r="AL84" s="118">
        <f>IF($C84="TD",INDEX('4. CPI-tabel'!$D$20:$Z$42,$E84-2003,AL$28-2003),
IF(AL$28&gt;=$E84,MAX(1,INDEX('4. CPI-tabel'!$D$20:$Z$42,MAX($E84,2010)-2003,AL$28-2003)),0))</f>
        <v>1.1497532823690508</v>
      </c>
      <c r="AM84" s="118">
        <f>IF($C84="TD",INDEX('4. CPI-tabel'!$D$20:$Z$42,$E84-2003,AM$28-2003),
IF(AM$28&gt;=$E84,MAX(1,INDEX('4. CPI-tabel'!$D$20:$Z$42,MAX($E84,2010)-2003,AM$28-2003)),0))</f>
        <v>1.1497532823690508</v>
      </c>
      <c r="AO84" s="87">
        <f t="shared" si="5"/>
        <v>0</v>
      </c>
      <c r="AP84" s="87">
        <f t="shared" si="6"/>
        <v>-107.41112715947703</v>
      </c>
      <c r="AQ84" s="87">
        <f t="shared" si="7"/>
        <v>-219.76316616828998</v>
      </c>
      <c r="AR84" s="87">
        <f t="shared" si="8"/>
        <v>-225.91653482100213</v>
      </c>
      <c r="AS84" s="87">
        <f t="shared" si="9"/>
        <v>-228.17570016921215</v>
      </c>
      <c r="AT84" s="87">
        <f t="shared" si="10"/>
        <v>-230.00110577056583</v>
      </c>
      <c r="AU84" s="87">
        <f t="shared" si="11"/>
        <v>-230.46110798210697</v>
      </c>
      <c r="AV84" s="87">
        <f t="shared" si="12"/>
        <v>-233.68756349385643</v>
      </c>
      <c r="AW84" s="87">
        <f t="shared" si="13"/>
        <v>-238.59500232722738</v>
      </c>
      <c r="AX84" s="87">
        <f t="shared" si="14"/>
        <v>-245.27566239238973</v>
      </c>
      <c r="AY84" s="87">
        <f t="shared" si="15"/>
        <v>-246.99259202913643</v>
      </c>
      <c r="AZ84" s="87">
        <f t="shared" si="16"/>
        <v>-296.39111043496371</v>
      </c>
      <c r="BA84" s="87">
        <f t="shared" si="17"/>
        <v>-273.4447018851601</v>
      </c>
      <c r="BB84" s="87">
        <f t="shared" si="18"/>
        <v>-252.27478948114771</v>
      </c>
      <c r="BC84" s="87">
        <f t="shared" si="19"/>
        <v>-240.50196597202745</v>
      </c>
      <c r="BD84" s="87">
        <f t="shared" si="20"/>
        <v>-240.50196597202745</v>
      </c>
    </row>
    <row r="85" spans="1:56" s="20" customFormat="1" x14ac:dyDescent="0.2">
      <c r="A85" s="41"/>
      <c r="B85" s="86">
        <f>'3. Investeringen'!B71</f>
        <v>57</v>
      </c>
      <c r="C85" s="86" t="str">
        <f>'3. Investeringen'!F71</f>
        <v>TD</v>
      </c>
      <c r="D85" s="86" t="str">
        <f>'3. Investeringen'!G71</f>
        <v>Nieuwe investeringen TD</v>
      </c>
      <c r="E85" s="121">
        <f>'3. Investeringen'!K71</f>
        <v>2012</v>
      </c>
      <c r="G85" s="86">
        <f>'7. Nominale afschrijvingen'!R74</f>
        <v>0</v>
      </c>
      <c r="H85" s="86">
        <f>'7. Nominale afschrijvingen'!S74</f>
        <v>195022.05238660879</v>
      </c>
      <c r="I85" s="86">
        <f>'7. Nominale afschrijvingen'!T74</f>
        <v>390044.10477321758</v>
      </c>
      <c r="J85" s="86">
        <f>'7. Nominale afschrijvingen'!U74</f>
        <v>390044.10477321758</v>
      </c>
      <c r="K85" s="86">
        <f>'7. Nominale afschrijvingen'!V74</f>
        <v>390044.10477321758</v>
      </c>
      <c r="L85" s="86">
        <f>'7. Nominale afschrijvingen'!W74</f>
        <v>390044.10477321758</v>
      </c>
      <c r="M85" s="86">
        <f>'7. Nominale afschrijvingen'!X74</f>
        <v>390044.10477321758</v>
      </c>
      <c r="N85" s="86">
        <f>'7. Nominale afschrijvingen'!Y74</f>
        <v>390044.10477321758</v>
      </c>
      <c r="O85" s="86">
        <f>'7. Nominale afschrijvingen'!Z74</f>
        <v>390044.10477321758</v>
      </c>
      <c r="P85" s="86">
        <f>'7. Nominale afschrijvingen'!AA74</f>
        <v>390044.10477321758</v>
      </c>
      <c r="Q85" s="86">
        <f>'7. Nominale afschrijvingen'!AB74</f>
        <v>390044.10477321758</v>
      </c>
      <c r="R85" s="86">
        <f>'7. Nominale afschrijvingen'!AC74</f>
        <v>195022.05238660844</v>
      </c>
      <c r="S85" s="86">
        <f>'7. Nominale afschrijvingen'!AD74</f>
        <v>0</v>
      </c>
      <c r="T85" s="86">
        <f>'7. Nominale afschrijvingen'!AE74</f>
        <v>0</v>
      </c>
      <c r="U85" s="86">
        <f>'7. Nominale afschrijvingen'!AF74</f>
        <v>0</v>
      </c>
      <c r="V85" s="86">
        <f>'7. Nominale afschrijvingen'!AG74</f>
        <v>0</v>
      </c>
      <c r="W85" s="40"/>
      <c r="X85" s="118">
        <f>IF($C85="TD",INDEX('4. CPI-tabel'!$D$20:$Z$42,$E85-2003,X$28-2003),
IF(X$28&gt;=$E85,MAX(1,INDEX('4. CPI-tabel'!$D$20:$Z$42,MAX($E85,2010)-2003,X$28-2003)),0))</f>
        <v>0</v>
      </c>
      <c r="Y85" s="118">
        <f>IF($C85="TD",INDEX('4. CPI-tabel'!$D$20:$Z$42,$E85-2003,Y$28-2003),
IF(Y$28&gt;=$E85,MAX(1,INDEX('4. CPI-tabel'!$D$20:$Z$42,MAX($E85,2010)-2003,Y$28-2003)),0))</f>
        <v>1</v>
      </c>
      <c r="Z85" s="118">
        <f>IF($C85="TD",INDEX('4. CPI-tabel'!$D$20:$Z$42,$E85-2003,Z$28-2003),
IF(Z$28&gt;=$E85,MAX(1,INDEX('4. CPI-tabel'!$D$20:$Z$42,MAX($E85,2010)-2003,Z$28-2003)),0))</f>
        <v>1.0229999999999999</v>
      </c>
      <c r="AA85" s="118">
        <f>IF($C85="TD",INDEX('4. CPI-tabel'!$D$20:$Z$42,$E85-2003,AA$28-2003),
IF(AA$28&gt;=$E85,MAX(1,INDEX('4. CPI-tabel'!$D$20:$Z$42,MAX($E85,2010)-2003,AA$28-2003)),0))</f>
        <v>1.051644</v>
      </c>
      <c r="AB85" s="118">
        <f>IF($C85="TD",INDEX('4. CPI-tabel'!$D$20:$Z$42,$E85-2003,AB$28-2003),
IF(AB$28&gt;=$E85,MAX(1,INDEX('4. CPI-tabel'!$D$20:$Z$42,MAX($E85,2010)-2003,AB$28-2003)),0))</f>
        <v>1.06216044</v>
      </c>
      <c r="AC85" s="118">
        <f>IF($C85="TD",INDEX('4. CPI-tabel'!$D$20:$Z$42,$E85-2003,AC$28-2003),
IF(AC$28&gt;=$E85,MAX(1,INDEX('4. CPI-tabel'!$D$20:$Z$42,MAX($E85,2010)-2003,AC$28-2003)),0))</f>
        <v>1.0706577235199999</v>
      </c>
      <c r="AD85" s="118">
        <f>IF($C85="TD",INDEX('4. CPI-tabel'!$D$20:$Z$42,$E85-2003,AD$28-2003),
IF(AD$28&gt;=$E85,MAX(1,INDEX('4. CPI-tabel'!$D$20:$Z$42,MAX($E85,2010)-2003,AD$28-2003)),0))</f>
        <v>1.0727990389670399</v>
      </c>
      <c r="AE85" s="118">
        <f>IF($C85="TD",INDEX('4. CPI-tabel'!$D$20:$Z$42,$E85-2003,AE$28-2003),
IF(AE$28&gt;=$E85,MAX(1,INDEX('4. CPI-tabel'!$D$20:$Z$42,MAX($E85,2010)-2003,AE$28-2003)),0))</f>
        <v>1.0878182255125783</v>
      </c>
      <c r="AF85" s="118">
        <f>IF($C85="TD",INDEX('4. CPI-tabel'!$D$20:$Z$42,$E85-2003,AF$28-2003),
IF(AF$28&gt;=$E85,MAX(1,INDEX('4. CPI-tabel'!$D$20:$Z$42,MAX($E85,2010)-2003,AF$28-2003)),0))</f>
        <v>1.1106624082483423</v>
      </c>
      <c r="AG85" s="118">
        <f>IF($C85="TD",INDEX('4. CPI-tabel'!$D$20:$Z$42,$E85-2003,AG$28-2003),
IF(AG$28&gt;=$E85,MAX(1,INDEX('4. CPI-tabel'!$D$20:$Z$42,MAX($E85,2010)-2003,AG$28-2003)),0))</f>
        <v>1.1417609556792958</v>
      </c>
      <c r="AH85" s="118">
        <f>IF($C85="TD",INDEX('4. CPI-tabel'!$D$20:$Z$42,$E85-2003,AH$28-2003),
IF(AH$28&gt;=$E85,MAX(1,INDEX('4. CPI-tabel'!$D$20:$Z$42,MAX($E85,2010)-2003,AH$28-2003)),0))</f>
        <v>1.1497532823690508</v>
      </c>
      <c r="AI85" s="118">
        <f>IF($C85="TD",INDEX('4. CPI-tabel'!$D$20:$Z$42,$E85-2003,AI$28-2003),
IF(AI$28&gt;=$E85,MAX(1,INDEX('4. CPI-tabel'!$D$20:$Z$42,MAX($E85,2010)-2003,AI$28-2003)),0))</f>
        <v>1.1497532823690508</v>
      </c>
      <c r="AJ85" s="118">
        <f>IF($C85="TD",INDEX('4. CPI-tabel'!$D$20:$Z$42,$E85-2003,AJ$28-2003),
IF(AJ$28&gt;=$E85,MAX(1,INDEX('4. CPI-tabel'!$D$20:$Z$42,MAX($E85,2010)-2003,AJ$28-2003)),0))</f>
        <v>1.1497532823690508</v>
      </c>
      <c r="AK85" s="118">
        <f>IF($C85="TD",INDEX('4. CPI-tabel'!$D$20:$Z$42,$E85-2003,AK$28-2003),
IF(AK$28&gt;=$E85,MAX(1,INDEX('4. CPI-tabel'!$D$20:$Z$42,MAX($E85,2010)-2003,AK$28-2003)),0))</f>
        <v>1.1497532823690508</v>
      </c>
      <c r="AL85" s="118">
        <f>IF($C85="TD",INDEX('4. CPI-tabel'!$D$20:$Z$42,$E85-2003,AL$28-2003),
IF(AL$28&gt;=$E85,MAX(1,INDEX('4. CPI-tabel'!$D$20:$Z$42,MAX($E85,2010)-2003,AL$28-2003)),0))</f>
        <v>1.1497532823690508</v>
      </c>
      <c r="AM85" s="118">
        <f>IF($C85="TD",INDEX('4. CPI-tabel'!$D$20:$Z$42,$E85-2003,AM$28-2003),
IF(AM$28&gt;=$E85,MAX(1,INDEX('4. CPI-tabel'!$D$20:$Z$42,MAX($E85,2010)-2003,AM$28-2003)),0))</f>
        <v>1.1497532823690508</v>
      </c>
      <c r="AO85" s="87">
        <f t="shared" si="5"/>
        <v>0</v>
      </c>
      <c r="AP85" s="87">
        <f t="shared" si="6"/>
        <v>195022.05238660879</v>
      </c>
      <c r="AQ85" s="87">
        <f t="shared" si="7"/>
        <v>399015.11918300157</v>
      </c>
      <c r="AR85" s="87">
        <f t="shared" si="8"/>
        <v>410187.54252012563</v>
      </c>
      <c r="AS85" s="87">
        <f t="shared" si="9"/>
        <v>414289.41794532689</v>
      </c>
      <c r="AT85" s="87">
        <f t="shared" si="10"/>
        <v>417603.73328888946</v>
      </c>
      <c r="AU85" s="87">
        <f t="shared" si="11"/>
        <v>418438.94075546722</v>
      </c>
      <c r="AV85" s="87">
        <f t="shared" si="12"/>
        <v>424297.08592604374</v>
      </c>
      <c r="AW85" s="87">
        <f t="shared" si="13"/>
        <v>433207.32473049057</v>
      </c>
      <c r="AX85" s="87">
        <f t="shared" si="14"/>
        <v>445337.12982294429</v>
      </c>
      <c r="AY85" s="87">
        <f t="shared" si="15"/>
        <v>448454.48973170487</v>
      </c>
      <c r="AZ85" s="87">
        <f t="shared" si="16"/>
        <v>224227.24486585203</v>
      </c>
      <c r="BA85" s="87">
        <f t="shared" si="17"/>
        <v>0</v>
      </c>
      <c r="BB85" s="87">
        <f t="shared" si="18"/>
        <v>0</v>
      </c>
      <c r="BC85" s="87">
        <f t="shared" si="19"/>
        <v>0</v>
      </c>
      <c r="BD85" s="87">
        <f t="shared" si="20"/>
        <v>0</v>
      </c>
    </row>
    <row r="86" spans="1:56" s="20" customFormat="1" x14ac:dyDescent="0.2">
      <c r="A86" s="41"/>
      <c r="B86" s="86">
        <f>'3. Investeringen'!B72</f>
        <v>58</v>
      </c>
      <c r="C86" s="86" t="str">
        <f>'3. Investeringen'!F72</f>
        <v>TD</v>
      </c>
      <c r="D86" s="86" t="str">
        <f>'3. Investeringen'!G72</f>
        <v>Nieuwe investeringen TD</v>
      </c>
      <c r="E86" s="121">
        <f>'3. Investeringen'!K72</f>
        <v>2012</v>
      </c>
      <c r="G86" s="86">
        <f>'7. Nominale afschrijvingen'!R75</f>
        <v>0</v>
      </c>
      <c r="H86" s="86">
        <f>'7. Nominale afschrijvingen'!S75</f>
        <v>1747348.8</v>
      </c>
      <c r="I86" s="86">
        <f>'7. Nominale afschrijvingen'!T75</f>
        <v>3494697.5999999996</v>
      </c>
      <c r="J86" s="86">
        <f>'7. Nominale afschrijvingen'!U75</f>
        <v>3494697.5999999996</v>
      </c>
      <c r="K86" s="86">
        <f>'7. Nominale afschrijvingen'!V75</f>
        <v>3494697.5999999996</v>
      </c>
      <c r="L86" s="86">
        <f>'7. Nominale afschrijvingen'!W75</f>
        <v>3494697.5999999996</v>
      </c>
      <c r="M86" s="86">
        <f>'7. Nominale afschrijvingen'!X75</f>
        <v>1747348.7999999998</v>
      </c>
      <c r="N86" s="86">
        <f>'7. Nominale afschrijvingen'!Y75</f>
        <v>0</v>
      </c>
      <c r="O86" s="86">
        <f>'7. Nominale afschrijvingen'!Z75</f>
        <v>0</v>
      </c>
      <c r="P86" s="86">
        <f>'7. Nominale afschrijvingen'!AA75</f>
        <v>0</v>
      </c>
      <c r="Q86" s="86">
        <f>'7. Nominale afschrijvingen'!AB75</f>
        <v>0</v>
      </c>
      <c r="R86" s="86">
        <f>'7. Nominale afschrijvingen'!AC75</f>
        <v>0</v>
      </c>
      <c r="S86" s="86">
        <f>'7. Nominale afschrijvingen'!AD75</f>
        <v>0</v>
      </c>
      <c r="T86" s="86">
        <f>'7. Nominale afschrijvingen'!AE75</f>
        <v>0</v>
      </c>
      <c r="U86" s="86">
        <f>'7. Nominale afschrijvingen'!AF75</f>
        <v>0</v>
      </c>
      <c r="V86" s="86">
        <f>'7. Nominale afschrijvingen'!AG75</f>
        <v>0</v>
      </c>
      <c r="W86" s="40"/>
      <c r="X86" s="118">
        <f>IF($C86="TD",INDEX('4. CPI-tabel'!$D$20:$Z$42,$E86-2003,X$28-2003),
IF(X$28&gt;=$E86,MAX(1,INDEX('4. CPI-tabel'!$D$20:$Z$42,MAX($E86,2010)-2003,X$28-2003)),0))</f>
        <v>0</v>
      </c>
      <c r="Y86" s="118">
        <f>IF($C86="TD",INDEX('4. CPI-tabel'!$D$20:$Z$42,$E86-2003,Y$28-2003),
IF(Y$28&gt;=$E86,MAX(1,INDEX('4. CPI-tabel'!$D$20:$Z$42,MAX($E86,2010)-2003,Y$28-2003)),0))</f>
        <v>1</v>
      </c>
      <c r="Z86" s="118">
        <f>IF($C86="TD",INDEX('4. CPI-tabel'!$D$20:$Z$42,$E86-2003,Z$28-2003),
IF(Z$28&gt;=$E86,MAX(1,INDEX('4. CPI-tabel'!$D$20:$Z$42,MAX($E86,2010)-2003,Z$28-2003)),0))</f>
        <v>1.0229999999999999</v>
      </c>
      <c r="AA86" s="118">
        <f>IF($C86="TD",INDEX('4. CPI-tabel'!$D$20:$Z$42,$E86-2003,AA$28-2003),
IF(AA$28&gt;=$E86,MAX(1,INDEX('4. CPI-tabel'!$D$20:$Z$42,MAX($E86,2010)-2003,AA$28-2003)),0))</f>
        <v>1.051644</v>
      </c>
      <c r="AB86" s="118">
        <f>IF($C86="TD",INDEX('4. CPI-tabel'!$D$20:$Z$42,$E86-2003,AB$28-2003),
IF(AB$28&gt;=$E86,MAX(1,INDEX('4. CPI-tabel'!$D$20:$Z$42,MAX($E86,2010)-2003,AB$28-2003)),0))</f>
        <v>1.06216044</v>
      </c>
      <c r="AC86" s="118">
        <f>IF($C86="TD",INDEX('4. CPI-tabel'!$D$20:$Z$42,$E86-2003,AC$28-2003),
IF(AC$28&gt;=$E86,MAX(1,INDEX('4. CPI-tabel'!$D$20:$Z$42,MAX($E86,2010)-2003,AC$28-2003)),0))</f>
        <v>1.0706577235199999</v>
      </c>
      <c r="AD86" s="118">
        <f>IF($C86="TD",INDEX('4. CPI-tabel'!$D$20:$Z$42,$E86-2003,AD$28-2003),
IF(AD$28&gt;=$E86,MAX(1,INDEX('4. CPI-tabel'!$D$20:$Z$42,MAX($E86,2010)-2003,AD$28-2003)),0))</f>
        <v>1.0727990389670399</v>
      </c>
      <c r="AE86" s="118">
        <f>IF($C86="TD",INDEX('4. CPI-tabel'!$D$20:$Z$42,$E86-2003,AE$28-2003),
IF(AE$28&gt;=$E86,MAX(1,INDEX('4. CPI-tabel'!$D$20:$Z$42,MAX($E86,2010)-2003,AE$28-2003)),0))</f>
        <v>1.0878182255125783</v>
      </c>
      <c r="AF86" s="118">
        <f>IF($C86="TD",INDEX('4. CPI-tabel'!$D$20:$Z$42,$E86-2003,AF$28-2003),
IF(AF$28&gt;=$E86,MAX(1,INDEX('4. CPI-tabel'!$D$20:$Z$42,MAX($E86,2010)-2003,AF$28-2003)),0))</f>
        <v>1.1106624082483423</v>
      </c>
      <c r="AG86" s="118">
        <f>IF($C86="TD",INDEX('4. CPI-tabel'!$D$20:$Z$42,$E86-2003,AG$28-2003),
IF(AG$28&gt;=$E86,MAX(1,INDEX('4. CPI-tabel'!$D$20:$Z$42,MAX($E86,2010)-2003,AG$28-2003)),0))</f>
        <v>1.1417609556792958</v>
      </c>
      <c r="AH86" s="118">
        <f>IF($C86="TD",INDEX('4. CPI-tabel'!$D$20:$Z$42,$E86-2003,AH$28-2003),
IF(AH$28&gt;=$E86,MAX(1,INDEX('4. CPI-tabel'!$D$20:$Z$42,MAX($E86,2010)-2003,AH$28-2003)),0))</f>
        <v>1.1497532823690508</v>
      </c>
      <c r="AI86" s="118">
        <f>IF($C86="TD",INDEX('4. CPI-tabel'!$D$20:$Z$42,$E86-2003,AI$28-2003),
IF(AI$28&gt;=$E86,MAX(1,INDEX('4. CPI-tabel'!$D$20:$Z$42,MAX($E86,2010)-2003,AI$28-2003)),0))</f>
        <v>1.1497532823690508</v>
      </c>
      <c r="AJ86" s="118">
        <f>IF($C86="TD",INDEX('4. CPI-tabel'!$D$20:$Z$42,$E86-2003,AJ$28-2003),
IF(AJ$28&gt;=$E86,MAX(1,INDEX('4. CPI-tabel'!$D$20:$Z$42,MAX($E86,2010)-2003,AJ$28-2003)),0))</f>
        <v>1.1497532823690508</v>
      </c>
      <c r="AK86" s="118">
        <f>IF($C86="TD",INDEX('4. CPI-tabel'!$D$20:$Z$42,$E86-2003,AK$28-2003),
IF(AK$28&gt;=$E86,MAX(1,INDEX('4. CPI-tabel'!$D$20:$Z$42,MAX($E86,2010)-2003,AK$28-2003)),0))</f>
        <v>1.1497532823690508</v>
      </c>
      <c r="AL86" s="118">
        <f>IF($C86="TD",INDEX('4. CPI-tabel'!$D$20:$Z$42,$E86-2003,AL$28-2003),
IF(AL$28&gt;=$E86,MAX(1,INDEX('4. CPI-tabel'!$D$20:$Z$42,MAX($E86,2010)-2003,AL$28-2003)),0))</f>
        <v>1.1497532823690508</v>
      </c>
      <c r="AM86" s="118">
        <f>IF($C86="TD",INDEX('4. CPI-tabel'!$D$20:$Z$42,$E86-2003,AM$28-2003),
IF(AM$28&gt;=$E86,MAX(1,INDEX('4. CPI-tabel'!$D$20:$Z$42,MAX($E86,2010)-2003,AM$28-2003)),0))</f>
        <v>1.1497532823690508</v>
      </c>
      <c r="AO86" s="87">
        <f t="shared" si="5"/>
        <v>0</v>
      </c>
      <c r="AP86" s="87">
        <f t="shared" si="6"/>
        <v>1747348.8</v>
      </c>
      <c r="AQ86" s="87">
        <f t="shared" si="7"/>
        <v>3575075.6447999994</v>
      </c>
      <c r="AR86" s="87">
        <f t="shared" si="8"/>
        <v>3675177.7628543996</v>
      </c>
      <c r="AS86" s="87">
        <f t="shared" si="9"/>
        <v>3711929.5404829434</v>
      </c>
      <c r="AT86" s="87">
        <f t="shared" si="10"/>
        <v>3741624.9768068069</v>
      </c>
      <c r="AU86" s="87">
        <f t="shared" si="11"/>
        <v>1874554.1133802102</v>
      </c>
      <c r="AV86" s="87">
        <f t="shared" si="12"/>
        <v>0</v>
      </c>
      <c r="AW86" s="87">
        <f t="shared" si="13"/>
        <v>0</v>
      </c>
      <c r="AX86" s="87">
        <f t="shared" si="14"/>
        <v>0</v>
      </c>
      <c r="AY86" s="87">
        <f t="shared" si="15"/>
        <v>0</v>
      </c>
      <c r="AZ86" s="87">
        <f t="shared" si="16"/>
        <v>0</v>
      </c>
      <c r="BA86" s="87">
        <f t="shared" si="17"/>
        <v>0</v>
      </c>
      <c r="BB86" s="87">
        <f t="shared" si="18"/>
        <v>0</v>
      </c>
      <c r="BC86" s="87">
        <f t="shared" si="19"/>
        <v>0</v>
      </c>
      <c r="BD86" s="87">
        <f t="shared" si="20"/>
        <v>0</v>
      </c>
    </row>
    <row r="87" spans="1:56" s="20" customFormat="1" x14ac:dyDescent="0.2">
      <c r="A87" s="41"/>
      <c r="B87" s="86">
        <f>'3. Investeringen'!B73</f>
        <v>59</v>
      </c>
      <c r="C87" s="86" t="str">
        <f>'3. Investeringen'!F73</f>
        <v>TD</v>
      </c>
      <c r="D87" s="86" t="str">
        <f>'3. Investeringen'!G73</f>
        <v>Nieuwe investeringen TD</v>
      </c>
      <c r="E87" s="121">
        <f>'3. Investeringen'!K73</f>
        <v>2012</v>
      </c>
      <c r="G87" s="86">
        <f>'7. Nominale afschrijvingen'!R76</f>
        <v>0</v>
      </c>
      <c r="H87" s="86">
        <f>'7. Nominale afschrijvingen'!S76</f>
        <v>0</v>
      </c>
      <c r="I87" s="86">
        <f>'7. Nominale afschrijvingen'!T76</f>
        <v>0</v>
      </c>
      <c r="J87" s="86">
        <f>'7. Nominale afschrijvingen'!U76</f>
        <v>0</v>
      </c>
      <c r="K87" s="86">
        <f>'7. Nominale afschrijvingen'!V76</f>
        <v>0</v>
      </c>
      <c r="L87" s="86">
        <f>'7. Nominale afschrijvingen'!W76</f>
        <v>0</v>
      </c>
      <c r="M87" s="86">
        <f>'7. Nominale afschrijvingen'!X76</f>
        <v>0</v>
      </c>
      <c r="N87" s="86">
        <f>'7. Nominale afschrijvingen'!Y76</f>
        <v>0</v>
      </c>
      <c r="O87" s="86">
        <f>'7. Nominale afschrijvingen'!Z76</f>
        <v>0</v>
      </c>
      <c r="P87" s="86">
        <f>'7. Nominale afschrijvingen'!AA76</f>
        <v>0</v>
      </c>
      <c r="Q87" s="86">
        <f>'7. Nominale afschrijvingen'!AB76</f>
        <v>0</v>
      </c>
      <c r="R87" s="86">
        <f>'7. Nominale afschrijvingen'!AC76</f>
        <v>0</v>
      </c>
      <c r="S87" s="86">
        <f>'7. Nominale afschrijvingen'!AD76</f>
        <v>0</v>
      </c>
      <c r="T87" s="86">
        <f>'7. Nominale afschrijvingen'!AE76</f>
        <v>0</v>
      </c>
      <c r="U87" s="86">
        <f>'7. Nominale afschrijvingen'!AF76</f>
        <v>0</v>
      </c>
      <c r="V87" s="86">
        <f>'7. Nominale afschrijvingen'!AG76</f>
        <v>0</v>
      </c>
      <c r="W87" s="40"/>
      <c r="X87" s="118">
        <f>IF($C87="TD",INDEX('4. CPI-tabel'!$D$20:$Z$42,$E87-2003,X$28-2003),
IF(X$28&gt;=$E87,MAX(1,INDEX('4. CPI-tabel'!$D$20:$Z$42,MAX($E87,2010)-2003,X$28-2003)),0))</f>
        <v>0</v>
      </c>
      <c r="Y87" s="118">
        <f>IF($C87="TD",INDEX('4. CPI-tabel'!$D$20:$Z$42,$E87-2003,Y$28-2003),
IF(Y$28&gt;=$E87,MAX(1,INDEX('4. CPI-tabel'!$D$20:$Z$42,MAX($E87,2010)-2003,Y$28-2003)),0))</f>
        <v>1</v>
      </c>
      <c r="Z87" s="118">
        <f>IF($C87="TD",INDEX('4. CPI-tabel'!$D$20:$Z$42,$E87-2003,Z$28-2003),
IF(Z$28&gt;=$E87,MAX(1,INDEX('4. CPI-tabel'!$D$20:$Z$42,MAX($E87,2010)-2003,Z$28-2003)),0))</f>
        <v>1.0229999999999999</v>
      </c>
      <c r="AA87" s="118">
        <f>IF($C87="TD",INDEX('4. CPI-tabel'!$D$20:$Z$42,$E87-2003,AA$28-2003),
IF(AA$28&gt;=$E87,MAX(1,INDEX('4. CPI-tabel'!$D$20:$Z$42,MAX($E87,2010)-2003,AA$28-2003)),0))</f>
        <v>1.051644</v>
      </c>
      <c r="AB87" s="118">
        <f>IF($C87="TD",INDEX('4. CPI-tabel'!$D$20:$Z$42,$E87-2003,AB$28-2003),
IF(AB$28&gt;=$E87,MAX(1,INDEX('4. CPI-tabel'!$D$20:$Z$42,MAX($E87,2010)-2003,AB$28-2003)),0))</f>
        <v>1.06216044</v>
      </c>
      <c r="AC87" s="118">
        <f>IF($C87="TD",INDEX('4. CPI-tabel'!$D$20:$Z$42,$E87-2003,AC$28-2003),
IF(AC$28&gt;=$E87,MAX(1,INDEX('4. CPI-tabel'!$D$20:$Z$42,MAX($E87,2010)-2003,AC$28-2003)),0))</f>
        <v>1.0706577235199999</v>
      </c>
      <c r="AD87" s="118">
        <f>IF($C87="TD",INDEX('4. CPI-tabel'!$D$20:$Z$42,$E87-2003,AD$28-2003),
IF(AD$28&gt;=$E87,MAX(1,INDEX('4. CPI-tabel'!$D$20:$Z$42,MAX($E87,2010)-2003,AD$28-2003)),0))</f>
        <v>1.0727990389670399</v>
      </c>
      <c r="AE87" s="118">
        <f>IF($C87="TD",INDEX('4. CPI-tabel'!$D$20:$Z$42,$E87-2003,AE$28-2003),
IF(AE$28&gt;=$E87,MAX(1,INDEX('4. CPI-tabel'!$D$20:$Z$42,MAX($E87,2010)-2003,AE$28-2003)),0))</f>
        <v>1.0878182255125783</v>
      </c>
      <c r="AF87" s="118">
        <f>IF($C87="TD",INDEX('4. CPI-tabel'!$D$20:$Z$42,$E87-2003,AF$28-2003),
IF(AF$28&gt;=$E87,MAX(1,INDEX('4. CPI-tabel'!$D$20:$Z$42,MAX($E87,2010)-2003,AF$28-2003)),0))</f>
        <v>1.1106624082483423</v>
      </c>
      <c r="AG87" s="118">
        <f>IF($C87="TD",INDEX('4. CPI-tabel'!$D$20:$Z$42,$E87-2003,AG$28-2003),
IF(AG$28&gt;=$E87,MAX(1,INDEX('4. CPI-tabel'!$D$20:$Z$42,MAX($E87,2010)-2003,AG$28-2003)),0))</f>
        <v>1.1417609556792958</v>
      </c>
      <c r="AH87" s="118">
        <f>IF($C87="TD",INDEX('4. CPI-tabel'!$D$20:$Z$42,$E87-2003,AH$28-2003),
IF(AH$28&gt;=$E87,MAX(1,INDEX('4. CPI-tabel'!$D$20:$Z$42,MAX($E87,2010)-2003,AH$28-2003)),0))</f>
        <v>1.1497532823690508</v>
      </c>
      <c r="AI87" s="118">
        <f>IF($C87="TD",INDEX('4. CPI-tabel'!$D$20:$Z$42,$E87-2003,AI$28-2003),
IF(AI$28&gt;=$E87,MAX(1,INDEX('4. CPI-tabel'!$D$20:$Z$42,MAX($E87,2010)-2003,AI$28-2003)),0))</f>
        <v>1.1497532823690508</v>
      </c>
      <c r="AJ87" s="118">
        <f>IF($C87="TD",INDEX('4. CPI-tabel'!$D$20:$Z$42,$E87-2003,AJ$28-2003),
IF(AJ$28&gt;=$E87,MAX(1,INDEX('4. CPI-tabel'!$D$20:$Z$42,MAX($E87,2010)-2003,AJ$28-2003)),0))</f>
        <v>1.1497532823690508</v>
      </c>
      <c r="AK87" s="118">
        <f>IF($C87="TD",INDEX('4. CPI-tabel'!$D$20:$Z$42,$E87-2003,AK$28-2003),
IF(AK$28&gt;=$E87,MAX(1,INDEX('4. CPI-tabel'!$D$20:$Z$42,MAX($E87,2010)-2003,AK$28-2003)),0))</f>
        <v>1.1497532823690508</v>
      </c>
      <c r="AL87" s="118">
        <f>IF($C87="TD",INDEX('4. CPI-tabel'!$D$20:$Z$42,$E87-2003,AL$28-2003),
IF(AL$28&gt;=$E87,MAX(1,INDEX('4. CPI-tabel'!$D$20:$Z$42,MAX($E87,2010)-2003,AL$28-2003)),0))</f>
        <v>1.1497532823690508</v>
      </c>
      <c r="AM87" s="118">
        <f>IF($C87="TD",INDEX('4. CPI-tabel'!$D$20:$Z$42,$E87-2003,AM$28-2003),
IF(AM$28&gt;=$E87,MAX(1,INDEX('4. CPI-tabel'!$D$20:$Z$42,MAX($E87,2010)-2003,AM$28-2003)),0))</f>
        <v>1.1497532823690508</v>
      </c>
      <c r="AO87" s="87">
        <f t="shared" si="5"/>
        <v>0</v>
      </c>
      <c r="AP87" s="87">
        <f t="shared" si="6"/>
        <v>0</v>
      </c>
      <c r="AQ87" s="87">
        <f t="shared" si="7"/>
        <v>0</v>
      </c>
      <c r="AR87" s="87">
        <f t="shared" si="8"/>
        <v>0</v>
      </c>
      <c r="AS87" s="87">
        <f t="shared" si="9"/>
        <v>0</v>
      </c>
      <c r="AT87" s="87">
        <f t="shared" si="10"/>
        <v>0</v>
      </c>
      <c r="AU87" s="87">
        <f t="shared" si="11"/>
        <v>0</v>
      </c>
      <c r="AV87" s="87">
        <f t="shared" si="12"/>
        <v>0</v>
      </c>
      <c r="AW87" s="87">
        <f t="shared" si="13"/>
        <v>0</v>
      </c>
      <c r="AX87" s="87">
        <f t="shared" si="14"/>
        <v>0</v>
      </c>
      <c r="AY87" s="87">
        <f t="shared" si="15"/>
        <v>0</v>
      </c>
      <c r="AZ87" s="87">
        <f t="shared" si="16"/>
        <v>0</v>
      </c>
      <c r="BA87" s="87">
        <f t="shared" si="17"/>
        <v>0</v>
      </c>
      <c r="BB87" s="87">
        <f t="shared" si="18"/>
        <v>0</v>
      </c>
      <c r="BC87" s="87">
        <f t="shared" si="19"/>
        <v>0</v>
      </c>
      <c r="BD87" s="87">
        <f t="shared" si="20"/>
        <v>0</v>
      </c>
    </row>
    <row r="88" spans="1:56" s="20" customFormat="1" x14ac:dyDescent="0.2">
      <c r="A88" s="41"/>
      <c r="B88" s="86">
        <f>'3. Investeringen'!B74</f>
        <v>60</v>
      </c>
      <c r="C88" s="86" t="str">
        <f>'3. Investeringen'!F74</f>
        <v>TD</v>
      </c>
      <c r="D88" s="86" t="str">
        <f>'3. Investeringen'!G74</f>
        <v>Nieuwe investeringen TD</v>
      </c>
      <c r="E88" s="121">
        <f>'3. Investeringen'!K74</f>
        <v>2013</v>
      </c>
      <c r="G88" s="86">
        <f>'7. Nominale afschrijvingen'!R77</f>
        <v>0</v>
      </c>
      <c r="H88" s="86">
        <f>'7. Nominale afschrijvingen'!S77</f>
        <v>0</v>
      </c>
      <c r="I88" s="86">
        <f>'7. Nominale afschrijvingen'!T77</f>
        <v>203093.82286181638</v>
      </c>
      <c r="J88" s="86">
        <f>'7. Nominale afschrijvingen'!U77</f>
        <v>406187.64572363277</v>
      </c>
      <c r="K88" s="86">
        <f>'7. Nominale afschrijvingen'!V77</f>
        <v>406187.64572363277</v>
      </c>
      <c r="L88" s="86">
        <f>'7. Nominale afschrijvingen'!W77</f>
        <v>406187.64572363277</v>
      </c>
      <c r="M88" s="86">
        <f>'7. Nominale afschrijvingen'!X77</f>
        <v>406187.64572363277</v>
      </c>
      <c r="N88" s="86">
        <f>'7. Nominale afschrijvingen'!Y77</f>
        <v>406187.64572363277</v>
      </c>
      <c r="O88" s="86">
        <f>'7. Nominale afschrijvingen'!Z77</f>
        <v>406187.64572363277</v>
      </c>
      <c r="P88" s="86">
        <f>'7. Nominale afschrijvingen'!AA77</f>
        <v>406187.64572363277</v>
      </c>
      <c r="Q88" s="86">
        <f>'7. Nominale afschrijvingen'!AB77</f>
        <v>406187.64572363277</v>
      </c>
      <c r="R88" s="86">
        <f>'7. Nominale afschrijvingen'!AC77</f>
        <v>487425.17486835941</v>
      </c>
      <c r="S88" s="86">
        <f>'7. Nominale afschrijvingen'!AD77</f>
        <v>474846.46067820815</v>
      </c>
      <c r="T88" s="86">
        <f>'7. Nominale afschrijvingen'!AE77</f>
        <v>462592.35846715764</v>
      </c>
      <c r="U88" s="86">
        <f>'7. Nominale afschrijvingen'!AF77</f>
        <v>450654.49115187611</v>
      </c>
      <c r="V88" s="86">
        <f>'7. Nominale afschrijvingen'!AG77</f>
        <v>439024.69783182768</v>
      </c>
      <c r="W88" s="40"/>
      <c r="X88" s="118">
        <f>IF($C88="TD",INDEX('4. CPI-tabel'!$D$20:$Z$42,$E88-2003,X$28-2003),
IF(X$28&gt;=$E88,MAX(1,INDEX('4. CPI-tabel'!$D$20:$Z$42,MAX($E88,2010)-2003,X$28-2003)),0))</f>
        <v>0</v>
      </c>
      <c r="Y88" s="118">
        <f>IF($C88="TD",INDEX('4. CPI-tabel'!$D$20:$Z$42,$E88-2003,Y$28-2003),
IF(Y$28&gt;=$E88,MAX(1,INDEX('4. CPI-tabel'!$D$20:$Z$42,MAX($E88,2010)-2003,Y$28-2003)),0))</f>
        <v>0</v>
      </c>
      <c r="Z88" s="118">
        <f>IF($C88="TD",INDEX('4. CPI-tabel'!$D$20:$Z$42,$E88-2003,Z$28-2003),
IF(Z$28&gt;=$E88,MAX(1,INDEX('4. CPI-tabel'!$D$20:$Z$42,MAX($E88,2010)-2003,Z$28-2003)),0))</f>
        <v>1</v>
      </c>
      <c r="AA88" s="118">
        <f>IF($C88="TD",INDEX('4. CPI-tabel'!$D$20:$Z$42,$E88-2003,AA$28-2003),
IF(AA$28&gt;=$E88,MAX(1,INDEX('4. CPI-tabel'!$D$20:$Z$42,MAX($E88,2010)-2003,AA$28-2003)),0))</f>
        <v>1.028</v>
      </c>
      <c r="AB88" s="118">
        <f>IF($C88="TD",INDEX('4. CPI-tabel'!$D$20:$Z$42,$E88-2003,AB$28-2003),
IF(AB$28&gt;=$E88,MAX(1,INDEX('4. CPI-tabel'!$D$20:$Z$42,MAX($E88,2010)-2003,AB$28-2003)),0))</f>
        <v>1.0382800000000001</v>
      </c>
      <c r="AC88" s="118">
        <f>IF($C88="TD",INDEX('4. CPI-tabel'!$D$20:$Z$42,$E88-2003,AC$28-2003),
IF(AC$28&gt;=$E88,MAX(1,INDEX('4. CPI-tabel'!$D$20:$Z$42,MAX($E88,2010)-2003,AC$28-2003)),0))</f>
        <v>1.0465862400000001</v>
      </c>
      <c r="AD88" s="118">
        <f>IF($C88="TD",INDEX('4. CPI-tabel'!$D$20:$Z$42,$E88-2003,AD$28-2003),
IF(AD$28&gt;=$E88,MAX(1,INDEX('4. CPI-tabel'!$D$20:$Z$42,MAX($E88,2010)-2003,AD$28-2003)),0))</f>
        <v>1.0486794124800001</v>
      </c>
      <c r="AE88" s="118">
        <f>IF($C88="TD",INDEX('4. CPI-tabel'!$D$20:$Z$42,$E88-2003,AE$28-2003),
IF(AE$28&gt;=$E88,MAX(1,INDEX('4. CPI-tabel'!$D$20:$Z$42,MAX($E88,2010)-2003,AE$28-2003)),0))</f>
        <v>1.0633609242547202</v>
      </c>
      <c r="AF88" s="118">
        <f>IF($C88="TD",INDEX('4. CPI-tabel'!$D$20:$Z$42,$E88-2003,AF$28-2003),
IF(AF$28&gt;=$E88,MAX(1,INDEX('4. CPI-tabel'!$D$20:$Z$42,MAX($E88,2010)-2003,AF$28-2003)),0))</f>
        <v>1.0856915036640693</v>
      </c>
      <c r="AG88" s="118">
        <f>IF($C88="TD",INDEX('4. CPI-tabel'!$D$20:$Z$42,$E88-2003,AG$28-2003),
IF(AG$28&gt;=$E88,MAX(1,INDEX('4. CPI-tabel'!$D$20:$Z$42,MAX($E88,2010)-2003,AG$28-2003)),0))</f>
        <v>1.1160908657666633</v>
      </c>
      <c r="AH88" s="118">
        <f>IF($C88="TD",INDEX('4. CPI-tabel'!$D$20:$Z$42,$E88-2003,AH$28-2003),
IF(AH$28&gt;=$E88,MAX(1,INDEX('4. CPI-tabel'!$D$20:$Z$42,MAX($E88,2010)-2003,AH$28-2003)),0))</f>
        <v>1.1239035018270298</v>
      </c>
      <c r="AI88" s="118">
        <f>IF($C88="TD",INDEX('4. CPI-tabel'!$D$20:$Z$42,$E88-2003,AI$28-2003),
IF(AI$28&gt;=$E88,MAX(1,INDEX('4. CPI-tabel'!$D$20:$Z$42,MAX($E88,2010)-2003,AI$28-2003)),0))</f>
        <v>1.1239035018270298</v>
      </c>
      <c r="AJ88" s="118">
        <f>IF($C88="TD",INDEX('4. CPI-tabel'!$D$20:$Z$42,$E88-2003,AJ$28-2003),
IF(AJ$28&gt;=$E88,MAX(1,INDEX('4. CPI-tabel'!$D$20:$Z$42,MAX($E88,2010)-2003,AJ$28-2003)),0))</f>
        <v>1.1239035018270298</v>
      </c>
      <c r="AK88" s="118">
        <f>IF($C88="TD",INDEX('4. CPI-tabel'!$D$20:$Z$42,$E88-2003,AK$28-2003),
IF(AK$28&gt;=$E88,MAX(1,INDEX('4. CPI-tabel'!$D$20:$Z$42,MAX($E88,2010)-2003,AK$28-2003)),0))</f>
        <v>1.1239035018270298</v>
      </c>
      <c r="AL88" s="118">
        <f>IF($C88="TD",INDEX('4. CPI-tabel'!$D$20:$Z$42,$E88-2003,AL$28-2003),
IF(AL$28&gt;=$E88,MAX(1,INDEX('4. CPI-tabel'!$D$20:$Z$42,MAX($E88,2010)-2003,AL$28-2003)),0))</f>
        <v>1.1239035018270298</v>
      </c>
      <c r="AM88" s="118">
        <f>IF($C88="TD",INDEX('4. CPI-tabel'!$D$20:$Z$42,$E88-2003,AM$28-2003),
IF(AM$28&gt;=$E88,MAX(1,INDEX('4. CPI-tabel'!$D$20:$Z$42,MAX($E88,2010)-2003,AM$28-2003)),0))</f>
        <v>1.1239035018270298</v>
      </c>
      <c r="AO88" s="87">
        <f t="shared" si="5"/>
        <v>0</v>
      </c>
      <c r="AP88" s="87">
        <f t="shared" si="6"/>
        <v>0</v>
      </c>
      <c r="AQ88" s="87">
        <f t="shared" si="7"/>
        <v>203093.82286181638</v>
      </c>
      <c r="AR88" s="87">
        <f t="shared" si="8"/>
        <v>417560.89980389451</v>
      </c>
      <c r="AS88" s="87">
        <f t="shared" si="9"/>
        <v>421736.50880193349</v>
      </c>
      <c r="AT88" s="87">
        <f t="shared" si="10"/>
        <v>425110.40087234892</v>
      </c>
      <c r="AU88" s="87">
        <f t="shared" si="11"/>
        <v>425960.62167409365</v>
      </c>
      <c r="AV88" s="87">
        <f t="shared" si="12"/>
        <v>431924.070377531</v>
      </c>
      <c r="AW88" s="87">
        <f t="shared" si="13"/>
        <v>440994.47585545911</v>
      </c>
      <c r="AX88" s="87">
        <f t="shared" si="14"/>
        <v>453342.32117941201</v>
      </c>
      <c r="AY88" s="87">
        <f t="shared" si="15"/>
        <v>456515.71742766781</v>
      </c>
      <c r="AZ88" s="87">
        <f t="shared" si="16"/>
        <v>547818.86091320147</v>
      </c>
      <c r="BA88" s="87">
        <f t="shared" si="17"/>
        <v>533681.59998640919</v>
      </c>
      <c r="BB88" s="87">
        <f t="shared" si="18"/>
        <v>519909.17159966315</v>
      </c>
      <c r="BC88" s="87">
        <f t="shared" si="19"/>
        <v>506492.16071967175</v>
      </c>
      <c r="BD88" s="87">
        <f t="shared" si="20"/>
        <v>493421.39528174477</v>
      </c>
    </row>
    <row r="89" spans="1:56" s="20" customFormat="1" x14ac:dyDescent="0.2">
      <c r="A89" s="41"/>
      <c r="B89" s="86">
        <f>'3. Investeringen'!B75</f>
        <v>61</v>
      </c>
      <c r="C89" s="86" t="str">
        <f>'3. Investeringen'!F75</f>
        <v>TD</v>
      </c>
      <c r="D89" s="86" t="str">
        <f>'3. Investeringen'!G75</f>
        <v>Nieuwe investeringen TD</v>
      </c>
      <c r="E89" s="121">
        <f>'3. Investeringen'!K75</f>
        <v>2013</v>
      </c>
      <c r="G89" s="86">
        <f>'7. Nominale afschrijvingen'!R78</f>
        <v>0</v>
      </c>
      <c r="H89" s="86">
        <f>'7. Nominale afschrijvingen'!S78</f>
        <v>0</v>
      </c>
      <c r="I89" s="86">
        <f>'7. Nominale afschrijvingen'!T78</f>
        <v>546979.47035290755</v>
      </c>
      <c r="J89" s="86">
        <f>'7. Nominale afschrijvingen'!U78</f>
        <v>1093958.9407058149</v>
      </c>
      <c r="K89" s="86">
        <f>'7. Nominale afschrijvingen'!V78</f>
        <v>1093958.9407058149</v>
      </c>
      <c r="L89" s="86">
        <f>'7. Nominale afschrijvingen'!W78</f>
        <v>1093958.9407058149</v>
      </c>
      <c r="M89" s="86">
        <f>'7. Nominale afschrijvingen'!X78</f>
        <v>1093958.9407058149</v>
      </c>
      <c r="N89" s="86">
        <f>'7. Nominale afschrijvingen'!Y78</f>
        <v>1093958.9407058149</v>
      </c>
      <c r="O89" s="86">
        <f>'7. Nominale afschrijvingen'!Z78</f>
        <v>1093958.9407058149</v>
      </c>
      <c r="P89" s="86">
        <f>'7. Nominale afschrijvingen'!AA78</f>
        <v>1093958.9407058149</v>
      </c>
      <c r="Q89" s="86">
        <f>'7. Nominale afschrijvingen'!AB78</f>
        <v>1093958.9407058149</v>
      </c>
      <c r="R89" s="86">
        <f>'7. Nominale afschrijvingen'!AC78</f>
        <v>1312750.7288469779</v>
      </c>
      <c r="S89" s="86">
        <f>'7. Nominale afschrijvingen'!AD78</f>
        <v>1269591.8007752965</v>
      </c>
      <c r="T89" s="86">
        <f>'7. Nominale afschrijvingen'!AE78</f>
        <v>1227851.7963662457</v>
      </c>
      <c r="U89" s="86">
        <f>'7. Nominale afschrijvingen'!AF78</f>
        <v>1187484.0660747527</v>
      </c>
      <c r="V89" s="86">
        <f>'7. Nominale afschrijvingen'!AG78</f>
        <v>1148443.4940394184</v>
      </c>
      <c r="W89" s="40"/>
      <c r="X89" s="118">
        <f>IF($C89="TD",INDEX('4. CPI-tabel'!$D$20:$Z$42,$E89-2003,X$28-2003),
IF(X$28&gt;=$E89,MAX(1,INDEX('4. CPI-tabel'!$D$20:$Z$42,MAX($E89,2010)-2003,X$28-2003)),0))</f>
        <v>0</v>
      </c>
      <c r="Y89" s="118">
        <f>IF($C89="TD",INDEX('4. CPI-tabel'!$D$20:$Z$42,$E89-2003,Y$28-2003),
IF(Y$28&gt;=$E89,MAX(1,INDEX('4. CPI-tabel'!$D$20:$Z$42,MAX($E89,2010)-2003,Y$28-2003)),0))</f>
        <v>0</v>
      </c>
      <c r="Z89" s="118">
        <f>IF($C89="TD",INDEX('4. CPI-tabel'!$D$20:$Z$42,$E89-2003,Z$28-2003),
IF(Z$28&gt;=$E89,MAX(1,INDEX('4. CPI-tabel'!$D$20:$Z$42,MAX($E89,2010)-2003,Z$28-2003)),0))</f>
        <v>1</v>
      </c>
      <c r="AA89" s="118">
        <f>IF($C89="TD",INDEX('4. CPI-tabel'!$D$20:$Z$42,$E89-2003,AA$28-2003),
IF(AA$28&gt;=$E89,MAX(1,INDEX('4. CPI-tabel'!$D$20:$Z$42,MAX($E89,2010)-2003,AA$28-2003)),0))</f>
        <v>1.028</v>
      </c>
      <c r="AB89" s="118">
        <f>IF($C89="TD",INDEX('4. CPI-tabel'!$D$20:$Z$42,$E89-2003,AB$28-2003),
IF(AB$28&gt;=$E89,MAX(1,INDEX('4. CPI-tabel'!$D$20:$Z$42,MAX($E89,2010)-2003,AB$28-2003)),0))</f>
        <v>1.0382800000000001</v>
      </c>
      <c r="AC89" s="118">
        <f>IF($C89="TD",INDEX('4. CPI-tabel'!$D$20:$Z$42,$E89-2003,AC$28-2003),
IF(AC$28&gt;=$E89,MAX(1,INDEX('4. CPI-tabel'!$D$20:$Z$42,MAX($E89,2010)-2003,AC$28-2003)),0))</f>
        <v>1.0465862400000001</v>
      </c>
      <c r="AD89" s="118">
        <f>IF($C89="TD",INDEX('4. CPI-tabel'!$D$20:$Z$42,$E89-2003,AD$28-2003),
IF(AD$28&gt;=$E89,MAX(1,INDEX('4. CPI-tabel'!$D$20:$Z$42,MAX($E89,2010)-2003,AD$28-2003)),0))</f>
        <v>1.0486794124800001</v>
      </c>
      <c r="AE89" s="118">
        <f>IF($C89="TD",INDEX('4. CPI-tabel'!$D$20:$Z$42,$E89-2003,AE$28-2003),
IF(AE$28&gt;=$E89,MAX(1,INDEX('4. CPI-tabel'!$D$20:$Z$42,MAX($E89,2010)-2003,AE$28-2003)),0))</f>
        <v>1.0633609242547202</v>
      </c>
      <c r="AF89" s="118">
        <f>IF($C89="TD",INDEX('4. CPI-tabel'!$D$20:$Z$42,$E89-2003,AF$28-2003),
IF(AF$28&gt;=$E89,MAX(1,INDEX('4. CPI-tabel'!$D$20:$Z$42,MAX($E89,2010)-2003,AF$28-2003)),0))</f>
        <v>1.0856915036640693</v>
      </c>
      <c r="AG89" s="118">
        <f>IF($C89="TD",INDEX('4. CPI-tabel'!$D$20:$Z$42,$E89-2003,AG$28-2003),
IF(AG$28&gt;=$E89,MAX(1,INDEX('4. CPI-tabel'!$D$20:$Z$42,MAX($E89,2010)-2003,AG$28-2003)),0))</f>
        <v>1.1160908657666633</v>
      </c>
      <c r="AH89" s="118">
        <f>IF($C89="TD",INDEX('4. CPI-tabel'!$D$20:$Z$42,$E89-2003,AH$28-2003),
IF(AH$28&gt;=$E89,MAX(1,INDEX('4. CPI-tabel'!$D$20:$Z$42,MAX($E89,2010)-2003,AH$28-2003)),0))</f>
        <v>1.1239035018270298</v>
      </c>
      <c r="AI89" s="118">
        <f>IF($C89="TD",INDEX('4. CPI-tabel'!$D$20:$Z$42,$E89-2003,AI$28-2003),
IF(AI$28&gt;=$E89,MAX(1,INDEX('4. CPI-tabel'!$D$20:$Z$42,MAX($E89,2010)-2003,AI$28-2003)),0))</f>
        <v>1.1239035018270298</v>
      </c>
      <c r="AJ89" s="118">
        <f>IF($C89="TD",INDEX('4. CPI-tabel'!$D$20:$Z$42,$E89-2003,AJ$28-2003),
IF(AJ$28&gt;=$E89,MAX(1,INDEX('4. CPI-tabel'!$D$20:$Z$42,MAX($E89,2010)-2003,AJ$28-2003)),0))</f>
        <v>1.1239035018270298</v>
      </c>
      <c r="AK89" s="118">
        <f>IF($C89="TD",INDEX('4. CPI-tabel'!$D$20:$Z$42,$E89-2003,AK$28-2003),
IF(AK$28&gt;=$E89,MAX(1,INDEX('4. CPI-tabel'!$D$20:$Z$42,MAX($E89,2010)-2003,AK$28-2003)),0))</f>
        <v>1.1239035018270298</v>
      </c>
      <c r="AL89" s="118">
        <f>IF($C89="TD",INDEX('4. CPI-tabel'!$D$20:$Z$42,$E89-2003,AL$28-2003),
IF(AL$28&gt;=$E89,MAX(1,INDEX('4. CPI-tabel'!$D$20:$Z$42,MAX($E89,2010)-2003,AL$28-2003)),0))</f>
        <v>1.1239035018270298</v>
      </c>
      <c r="AM89" s="118">
        <f>IF($C89="TD",INDEX('4. CPI-tabel'!$D$20:$Z$42,$E89-2003,AM$28-2003),
IF(AM$28&gt;=$E89,MAX(1,INDEX('4. CPI-tabel'!$D$20:$Z$42,MAX($E89,2010)-2003,AM$28-2003)),0))</f>
        <v>1.1239035018270298</v>
      </c>
      <c r="AO89" s="87">
        <f t="shared" si="5"/>
        <v>0</v>
      </c>
      <c r="AP89" s="87">
        <f t="shared" si="6"/>
        <v>0</v>
      </c>
      <c r="AQ89" s="87">
        <f t="shared" si="7"/>
        <v>546979.47035290755</v>
      </c>
      <c r="AR89" s="87">
        <f t="shared" si="8"/>
        <v>1124589.7910455777</v>
      </c>
      <c r="AS89" s="87">
        <f t="shared" si="9"/>
        <v>1135835.6889560337</v>
      </c>
      <c r="AT89" s="87">
        <f t="shared" si="10"/>
        <v>1144922.3744676819</v>
      </c>
      <c r="AU89" s="87">
        <f t="shared" si="11"/>
        <v>1147212.2192166171</v>
      </c>
      <c r="AV89" s="87">
        <f t="shared" si="12"/>
        <v>1163273.1902856498</v>
      </c>
      <c r="AW89" s="87">
        <f t="shared" si="13"/>
        <v>1187701.9272816486</v>
      </c>
      <c r="AX89" s="87">
        <f t="shared" si="14"/>
        <v>1220957.5812455348</v>
      </c>
      <c r="AY89" s="87">
        <f t="shared" si="15"/>
        <v>1229504.2843142534</v>
      </c>
      <c r="AZ89" s="87">
        <f t="shared" si="16"/>
        <v>1475405.1411771041</v>
      </c>
      <c r="BA89" s="87">
        <f t="shared" si="17"/>
        <v>1426898.6707822406</v>
      </c>
      <c r="BB89" s="87">
        <f t="shared" si="18"/>
        <v>1379986.9336606327</v>
      </c>
      <c r="BC89" s="87">
        <f t="shared" si="19"/>
        <v>1334617.5002252145</v>
      </c>
      <c r="BD89" s="87">
        <f t="shared" si="20"/>
        <v>1290739.6646013721</v>
      </c>
    </row>
    <row r="90" spans="1:56" s="20" customFormat="1" x14ac:dyDescent="0.2">
      <c r="A90" s="41"/>
      <c r="B90" s="86">
        <f>'3. Investeringen'!B76</f>
        <v>62</v>
      </c>
      <c r="C90" s="86" t="str">
        <f>'3. Investeringen'!F76</f>
        <v>TD</v>
      </c>
      <c r="D90" s="86" t="str">
        <f>'3. Investeringen'!G76</f>
        <v>Nieuwe investeringen TD</v>
      </c>
      <c r="E90" s="121">
        <f>'3. Investeringen'!K76</f>
        <v>2013</v>
      </c>
      <c r="G90" s="86">
        <f>'7. Nominale afschrijvingen'!R79</f>
        <v>0</v>
      </c>
      <c r="H90" s="86">
        <f>'7. Nominale afschrijvingen'!S79</f>
        <v>0</v>
      </c>
      <c r="I90" s="86">
        <f>'7. Nominale afschrijvingen'!T79</f>
        <v>128105.11176616992</v>
      </c>
      <c r="J90" s="86">
        <f>'7. Nominale afschrijvingen'!U79</f>
        <v>256210.22353233985</v>
      </c>
      <c r="K90" s="86">
        <f>'7. Nominale afschrijvingen'!V79</f>
        <v>256210.22353233985</v>
      </c>
      <c r="L90" s="86">
        <f>'7. Nominale afschrijvingen'!W79</f>
        <v>256210.22353233985</v>
      </c>
      <c r="M90" s="86">
        <f>'7. Nominale afschrijvingen'!X79</f>
        <v>256210.22353233985</v>
      </c>
      <c r="N90" s="86">
        <f>'7. Nominale afschrijvingen'!Y79</f>
        <v>256210.22353233985</v>
      </c>
      <c r="O90" s="86">
        <f>'7. Nominale afschrijvingen'!Z79</f>
        <v>256210.22353233985</v>
      </c>
      <c r="P90" s="86">
        <f>'7. Nominale afschrijvingen'!AA79</f>
        <v>256210.22353233985</v>
      </c>
      <c r="Q90" s="86">
        <f>'7. Nominale afschrijvingen'!AB79</f>
        <v>256210.22353233985</v>
      </c>
      <c r="R90" s="86">
        <f>'7. Nominale afschrijvingen'!AC79</f>
        <v>307452.26823880785</v>
      </c>
      <c r="S90" s="86">
        <f>'7. Nominale afschrijvingen'!AD79</f>
        <v>290292.14163943252</v>
      </c>
      <c r="T90" s="86">
        <f>'7. Nominale afschrijvingen'!AE79</f>
        <v>274089.78954792925</v>
      </c>
      <c r="U90" s="86">
        <f>'7. Nominale afschrijvingen'!AF79</f>
        <v>258791.75478246342</v>
      </c>
      <c r="V90" s="86">
        <f>'7. Nominale afschrijvingen'!AG79</f>
        <v>250165.36295638132</v>
      </c>
      <c r="W90" s="40"/>
      <c r="X90" s="118">
        <f>IF($C90="TD",INDEX('4. CPI-tabel'!$D$20:$Z$42,$E90-2003,X$28-2003),
IF(X$28&gt;=$E90,MAX(1,INDEX('4. CPI-tabel'!$D$20:$Z$42,MAX($E90,2010)-2003,X$28-2003)),0))</f>
        <v>0</v>
      </c>
      <c r="Y90" s="118">
        <f>IF($C90="TD",INDEX('4. CPI-tabel'!$D$20:$Z$42,$E90-2003,Y$28-2003),
IF(Y$28&gt;=$E90,MAX(1,INDEX('4. CPI-tabel'!$D$20:$Z$42,MAX($E90,2010)-2003,Y$28-2003)),0))</f>
        <v>0</v>
      </c>
      <c r="Z90" s="118">
        <f>IF($C90="TD",INDEX('4. CPI-tabel'!$D$20:$Z$42,$E90-2003,Z$28-2003),
IF(Z$28&gt;=$E90,MAX(1,INDEX('4. CPI-tabel'!$D$20:$Z$42,MAX($E90,2010)-2003,Z$28-2003)),0))</f>
        <v>1</v>
      </c>
      <c r="AA90" s="118">
        <f>IF($C90="TD",INDEX('4. CPI-tabel'!$D$20:$Z$42,$E90-2003,AA$28-2003),
IF(AA$28&gt;=$E90,MAX(1,INDEX('4. CPI-tabel'!$D$20:$Z$42,MAX($E90,2010)-2003,AA$28-2003)),0))</f>
        <v>1.028</v>
      </c>
      <c r="AB90" s="118">
        <f>IF($C90="TD",INDEX('4. CPI-tabel'!$D$20:$Z$42,$E90-2003,AB$28-2003),
IF(AB$28&gt;=$E90,MAX(1,INDEX('4. CPI-tabel'!$D$20:$Z$42,MAX($E90,2010)-2003,AB$28-2003)),0))</f>
        <v>1.0382800000000001</v>
      </c>
      <c r="AC90" s="118">
        <f>IF($C90="TD",INDEX('4. CPI-tabel'!$D$20:$Z$42,$E90-2003,AC$28-2003),
IF(AC$28&gt;=$E90,MAX(1,INDEX('4. CPI-tabel'!$D$20:$Z$42,MAX($E90,2010)-2003,AC$28-2003)),0))</f>
        <v>1.0465862400000001</v>
      </c>
      <c r="AD90" s="118">
        <f>IF($C90="TD",INDEX('4. CPI-tabel'!$D$20:$Z$42,$E90-2003,AD$28-2003),
IF(AD$28&gt;=$E90,MAX(1,INDEX('4. CPI-tabel'!$D$20:$Z$42,MAX($E90,2010)-2003,AD$28-2003)),0))</f>
        <v>1.0486794124800001</v>
      </c>
      <c r="AE90" s="118">
        <f>IF($C90="TD",INDEX('4. CPI-tabel'!$D$20:$Z$42,$E90-2003,AE$28-2003),
IF(AE$28&gt;=$E90,MAX(1,INDEX('4. CPI-tabel'!$D$20:$Z$42,MAX($E90,2010)-2003,AE$28-2003)),0))</f>
        <v>1.0633609242547202</v>
      </c>
      <c r="AF90" s="118">
        <f>IF($C90="TD",INDEX('4. CPI-tabel'!$D$20:$Z$42,$E90-2003,AF$28-2003),
IF(AF$28&gt;=$E90,MAX(1,INDEX('4. CPI-tabel'!$D$20:$Z$42,MAX($E90,2010)-2003,AF$28-2003)),0))</f>
        <v>1.0856915036640693</v>
      </c>
      <c r="AG90" s="118">
        <f>IF($C90="TD",INDEX('4. CPI-tabel'!$D$20:$Z$42,$E90-2003,AG$28-2003),
IF(AG$28&gt;=$E90,MAX(1,INDEX('4. CPI-tabel'!$D$20:$Z$42,MAX($E90,2010)-2003,AG$28-2003)),0))</f>
        <v>1.1160908657666633</v>
      </c>
      <c r="AH90" s="118">
        <f>IF($C90="TD",INDEX('4. CPI-tabel'!$D$20:$Z$42,$E90-2003,AH$28-2003),
IF(AH$28&gt;=$E90,MAX(1,INDEX('4. CPI-tabel'!$D$20:$Z$42,MAX($E90,2010)-2003,AH$28-2003)),0))</f>
        <v>1.1239035018270298</v>
      </c>
      <c r="AI90" s="118">
        <f>IF($C90="TD",INDEX('4. CPI-tabel'!$D$20:$Z$42,$E90-2003,AI$28-2003),
IF(AI$28&gt;=$E90,MAX(1,INDEX('4. CPI-tabel'!$D$20:$Z$42,MAX($E90,2010)-2003,AI$28-2003)),0))</f>
        <v>1.1239035018270298</v>
      </c>
      <c r="AJ90" s="118">
        <f>IF($C90="TD",INDEX('4. CPI-tabel'!$D$20:$Z$42,$E90-2003,AJ$28-2003),
IF(AJ$28&gt;=$E90,MAX(1,INDEX('4. CPI-tabel'!$D$20:$Z$42,MAX($E90,2010)-2003,AJ$28-2003)),0))</f>
        <v>1.1239035018270298</v>
      </c>
      <c r="AK90" s="118">
        <f>IF($C90="TD",INDEX('4. CPI-tabel'!$D$20:$Z$42,$E90-2003,AK$28-2003),
IF(AK$28&gt;=$E90,MAX(1,INDEX('4. CPI-tabel'!$D$20:$Z$42,MAX($E90,2010)-2003,AK$28-2003)),0))</f>
        <v>1.1239035018270298</v>
      </c>
      <c r="AL90" s="118">
        <f>IF($C90="TD",INDEX('4. CPI-tabel'!$D$20:$Z$42,$E90-2003,AL$28-2003),
IF(AL$28&gt;=$E90,MAX(1,INDEX('4. CPI-tabel'!$D$20:$Z$42,MAX($E90,2010)-2003,AL$28-2003)),0))</f>
        <v>1.1239035018270298</v>
      </c>
      <c r="AM90" s="118">
        <f>IF($C90="TD",INDEX('4. CPI-tabel'!$D$20:$Z$42,$E90-2003,AM$28-2003),
IF(AM$28&gt;=$E90,MAX(1,INDEX('4. CPI-tabel'!$D$20:$Z$42,MAX($E90,2010)-2003,AM$28-2003)),0))</f>
        <v>1.1239035018270298</v>
      </c>
      <c r="AO90" s="87">
        <f t="shared" si="5"/>
        <v>0</v>
      </c>
      <c r="AP90" s="87">
        <f t="shared" si="6"/>
        <v>0</v>
      </c>
      <c r="AQ90" s="87">
        <f t="shared" si="7"/>
        <v>128105.11176616992</v>
      </c>
      <c r="AR90" s="87">
        <f t="shared" si="8"/>
        <v>263384.10979124537</v>
      </c>
      <c r="AS90" s="87">
        <f t="shared" si="9"/>
        <v>266017.95088915783</v>
      </c>
      <c r="AT90" s="87">
        <f t="shared" si="10"/>
        <v>268146.09449627111</v>
      </c>
      <c r="AU90" s="87">
        <f t="shared" si="11"/>
        <v>268682.38668526366</v>
      </c>
      <c r="AV90" s="87">
        <f t="shared" si="12"/>
        <v>272443.94009885733</v>
      </c>
      <c r="AW90" s="87">
        <f t="shared" si="13"/>
        <v>278165.26284093334</v>
      </c>
      <c r="AX90" s="87">
        <f t="shared" si="14"/>
        <v>285953.89020047948</v>
      </c>
      <c r="AY90" s="87">
        <f t="shared" si="15"/>
        <v>287955.56743188284</v>
      </c>
      <c r="AZ90" s="87">
        <f t="shared" si="16"/>
        <v>345546.68091825943</v>
      </c>
      <c r="BA90" s="87">
        <f t="shared" si="17"/>
        <v>326260.35454142635</v>
      </c>
      <c r="BB90" s="87">
        <f t="shared" si="18"/>
        <v>308050.47428795131</v>
      </c>
      <c r="BC90" s="87">
        <f t="shared" si="19"/>
        <v>290856.95944397262</v>
      </c>
      <c r="BD90" s="87">
        <f t="shared" si="20"/>
        <v>281161.72746250691</v>
      </c>
    </row>
    <row r="91" spans="1:56" s="20" customFormat="1" x14ac:dyDescent="0.2">
      <c r="A91" s="41"/>
      <c r="B91" s="86">
        <f>'3. Investeringen'!B77</f>
        <v>63</v>
      </c>
      <c r="C91" s="86" t="str">
        <f>'3. Investeringen'!F77</f>
        <v>TD</v>
      </c>
      <c r="D91" s="86" t="str">
        <f>'3. Investeringen'!G77</f>
        <v>Nieuwe investeringen TD</v>
      </c>
      <c r="E91" s="121">
        <f>'3. Investeringen'!K77</f>
        <v>2013</v>
      </c>
      <c r="G91" s="86">
        <f>'7. Nominale afschrijvingen'!R80</f>
        <v>0</v>
      </c>
      <c r="H91" s="86">
        <f>'7. Nominale afschrijvingen'!S80</f>
        <v>0</v>
      </c>
      <c r="I91" s="86">
        <f>'7. Nominale afschrijvingen'!T80</f>
        <v>-28.025877088232143</v>
      </c>
      <c r="J91" s="86">
        <f>'7. Nominale afschrijvingen'!U80</f>
        <v>-56.051754176464279</v>
      </c>
      <c r="K91" s="86">
        <f>'7. Nominale afschrijvingen'!V80</f>
        <v>-56.051754176464279</v>
      </c>
      <c r="L91" s="86">
        <f>'7. Nominale afschrijvingen'!W80</f>
        <v>-56.051754176464279</v>
      </c>
      <c r="M91" s="86">
        <f>'7. Nominale afschrijvingen'!X80</f>
        <v>-56.051754176464279</v>
      </c>
      <c r="N91" s="86">
        <f>'7. Nominale afschrijvingen'!Y80</f>
        <v>-56.051754176464279</v>
      </c>
      <c r="O91" s="86">
        <f>'7. Nominale afschrijvingen'!Z80</f>
        <v>-56.051754176464279</v>
      </c>
      <c r="P91" s="86">
        <f>'7. Nominale afschrijvingen'!AA80</f>
        <v>-56.051754176464279</v>
      </c>
      <c r="Q91" s="86">
        <f>'7. Nominale afschrijvingen'!AB80</f>
        <v>-56.051754176464279</v>
      </c>
      <c r="R91" s="86">
        <f>'7. Nominale afschrijvingen'!AC80</f>
        <v>-67.262105011757143</v>
      </c>
      <c r="S91" s="86">
        <f>'7. Nominale afschrijvingen'!AD80</f>
        <v>-62.370315556356623</v>
      </c>
      <c r="T91" s="86">
        <f>'7. Nominale afschrijvingen'!AE80</f>
        <v>-57.834292606803409</v>
      </c>
      <c r="U91" s="86">
        <f>'7. Nominale afschrijvingen'!AF80</f>
        <v>-54.621276350869891</v>
      </c>
      <c r="V91" s="86">
        <f>'7. Nominale afschrijvingen'!AG80</f>
        <v>-54.621276350869891</v>
      </c>
      <c r="W91" s="40"/>
      <c r="X91" s="118">
        <f>IF($C91="TD",INDEX('4. CPI-tabel'!$D$20:$Z$42,$E91-2003,X$28-2003),
IF(X$28&gt;=$E91,MAX(1,INDEX('4. CPI-tabel'!$D$20:$Z$42,MAX($E91,2010)-2003,X$28-2003)),0))</f>
        <v>0</v>
      </c>
      <c r="Y91" s="118">
        <f>IF($C91="TD",INDEX('4. CPI-tabel'!$D$20:$Z$42,$E91-2003,Y$28-2003),
IF(Y$28&gt;=$E91,MAX(1,INDEX('4. CPI-tabel'!$D$20:$Z$42,MAX($E91,2010)-2003,Y$28-2003)),0))</f>
        <v>0</v>
      </c>
      <c r="Z91" s="118">
        <f>IF($C91="TD",INDEX('4. CPI-tabel'!$D$20:$Z$42,$E91-2003,Z$28-2003),
IF(Z$28&gt;=$E91,MAX(1,INDEX('4. CPI-tabel'!$D$20:$Z$42,MAX($E91,2010)-2003,Z$28-2003)),0))</f>
        <v>1</v>
      </c>
      <c r="AA91" s="118">
        <f>IF($C91="TD",INDEX('4. CPI-tabel'!$D$20:$Z$42,$E91-2003,AA$28-2003),
IF(AA$28&gt;=$E91,MAX(1,INDEX('4. CPI-tabel'!$D$20:$Z$42,MAX($E91,2010)-2003,AA$28-2003)),0))</f>
        <v>1.028</v>
      </c>
      <c r="AB91" s="118">
        <f>IF($C91="TD",INDEX('4. CPI-tabel'!$D$20:$Z$42,$E91-2003,AB$28-2003),
IF(AB$28&gt;=$E91,MAX(1,INDEX('4. CPI-tabel'!$D$20:$Z$42,MAX($E91,2010)-2003,AB$28-2003)),0))</f>
        <v>1.0382800000000001</v>
      </c>
      <c r="AC91" s="118">
        <f>IF($C91="TD",INDEX('4. CPI-tabel'!$D$20:$Z$42,$E91-2003,AC$28-2003),
IF(AC$28&gt;=$E91,MAX(1,INDEX('4. CPI-tabel'!$D$20:$Z$42,MAX($E91,2010)-2003,AC$28-2003)),0))</f>
        <v>1.0465862400000001</v>
      </c>
      <c r="AD91" s="118">
        <f>IF($C91="TD",INDEX('4. CPI-tabel'!$D$20:$Z$42,$E91-2003,AD$28-2003),
IF(AD$28&gt;=$E91,MAX(1,INDEX('4. CPI-tabel'!$D$20:$Z$42,MAX($E91,2010)-2003,AD$28-2003)),0))</f>
        <v>1.0486794124800001</v>
      </c>
      <c r="AE91" s="118">
        <f>IF($C91="TD",INDEX('4. CPI-tabel'!$D$20:$Z$42,$E91-2003,AE$28-2003),
IF(AE$28&gt;=$E91,MAX(1,INDEX('4. CPI-tabel'!$D$20:$Z$42,MAX($E91,2010)-2003,AE$28-2003)),0))</f>
        <v>1.0633609242547202</v>
      </c>
      <c r="AF91" s="118">
        <f>IF($C91="TD",INDEX('4. CPI-tabel'!$D$20:$Z$42,$E91-2003,AF$28-2003),
IF(AF$28&gt;=$E91,MAX(1,INDEX('4. CPI-tabel'!$D$20:$Z$42,MAX($E91,2010)-2003,AF$28-2003)),0))</f>
        <v>1.0856915036640693</v>
      </c>
      <c r="AG91" s="118">
        <f>IF($C91="TD",INDEX('4. CPI-tabel'!$D$20:$Z$42,$E91-2003,AG$28-2003),
IF(AG$28&gt;=$E91,MAX(1,INDEX('4. CPI-tabel'!$D$20:$Z$42,MAX($E91,2010)-2003,AG$28-2003)),0))</f>
        <v>1.1160908657666633</v>
      </c>
      <c r="AH91" s="118">
        <f>IF($C91="TD",INDEX('4. CPI-tabel'!$D$20:$Z$42,$E91-2003,AH$28-2003),
IF(AH$28&gt;=$E91,MAX(1,INDEX('4. CPI-tabel'!$D$20:$Z$42,MAX($E91,2010)-2003,AH$28-2003)),0))</f>
        <v>1.1239035018270298</v>
      </c>
      <c r="AI91" s="118">
        <f>IF($C91="TD",INDEX('4. CPI-tabel'!$D$20:$Z$42,$E91-2003,AI$28-2003),
IF(AI$28&gt;=$E91,MAX(1,INDEX('4. CPI-tabel'!$D$20:$Z$42,MAX($E91,2010)-2003,AI$28-2003)),0))</f>
        <v>1.1239035018270298</v>
      </c>
      <c r="AJ91" s="118">
        <f>IF($C91="TD",INDEX('4. CPI-tabel'!$D$20:$Z$42,$E91-2003,AJ$28-2003),
IF(AJ$28&gt;=$E91,MAX(1,INDEX('4. CPI-tabel'!$D$20:$Z$42,MAX($E91,2010)-2003,AJ$28-2003)),0))</f>
        <v>1.1239035018270298</v>
      </c>
      <c r="AK91" s="118">
        <f>IF($C91="TD",INDEX('4. CPI-tabel'!$D$20:$Z$42,$E91-2003,AK$28-2003),
IF(AK$28&gt;=$E91,MAX(1,INDEX('4. CPI-tabel'!$D$20:$Z$42,MAX($E91,2010)-2003,AK$28-2003)),0))</f>
        <v>1.1239035018270298</v>
      </c>
      <c r="AL91" s="118">
        <f>IF($C91="TD",INDEX('4. CPI-tabel'!$D$20:$Z$42,$E91-2003,AL$28-2003),
IF(AL$28&gt;=$E91,MAX(1,INDEX('4. CPI-tabel'!$D$20:$Z$42,MAX($E91,2010)-2003,AL$28-2003)),0))</f>
        <v>1.1239035018270298</v>
      </c>
      <c r="AM91" s="118">
        <f>IF($C91="TD",INDEX('4. CPI-tabel'!$D$20:$Z$42,$E91-2003,AM$28-2003),
IF(AM$28&gt;=$E91,MAX(1,INDEX('4. CPI-tabel'!$D$20:$Z$42,MAX($E91,2010)-2003,AM$28-2003)),0))</f>
        <v>1.1239035018270298</v>
      </c>
      <c r="AO91" s="87">
        <f t="shared" si="5"/>
        <v>0</v>
      </c>
      <c r="AP91" s="87">
        <f t="shared" si="6"/>
        <v>0</v>
      </c>
      <c r="AQ91" s="87">
        <f t="shared" si="7"/>
        <v>-28.025877088232143</v>
      </c>
      <c r="AR91" s="87">
        <f t="shared" si="8"/>
        <v>-57.62120329340528</v>
      </c>
      <c r="AS91" s="87">
        <f t="shared" si="9"/>
        <v>-58.197415326339339</v>
      </c>
      <c r="AT91" s="87">
        <f t="shared" si="10"/>
        <v>-58.662994648950054</v>
      </c>
      <c r="AU91" s="87">
        <f t="shared" si="11"/>
        <v>-58.78032063824795</v>
      </c>
      <c r="AV91" s="87">
        <f t="shared" si="12"/>
        <v>-59.603245127183428</v>
      </c>
      <c r="AW91" s="87">
        <f t="shared" si="13"/>
        <v>-60.854913274854276</v>
      </c>
      <c r="AX91" s="87">
        <f t="shared" si="14"/>
        <v>-62.5588508465502</v>
      </c>
      <c r="AY91" s="87">
        <f t="shared" si="15"/>
        <v>-62.996762802476049</v>
      </c>
      <c r="AZ91" s="87">
        <f t="shared" si="16"/>
        <v>-75.596115362971261</v>
      </c>
      <c r="BA91" s="87">
        <f t="shared" si="17"/>
        <v>-70.098216063846081</v>
      </c>
      <c r="BB91" s="87">
        <f t="shared" si="18"/>
        <v>-65.000163986475457</v>
      </c>
      <c r="BC91" s="87">
        <f t="shared" si="19"/>
        <v>-61.389043765004601</v>
      </c>
      <c r="BD91" s="87">
        <f t="shared" si="20"/>
        <v>-61.389043765004601</v>
      </c>
    </row>
    <row r="92" spans="1:56" s="20" customFormat="1" x14ac:dyDescent="0.2">
      <c r="A92" s="41"/>
      <c r="B92" s="86">
        <f>'3. Investeringen'!B78</f>
        <v>64</v>
      </c>
      <c r="C92" s="86" t="str">
        <f>'3. Investeringen'!F78</f>
        <v>TD</v>
      </c>
      <c r="D92" s="86" t="str">
        <f>'3. Investeringen'!G78</f>
        <v>Nieuwe investeringen TD</v>
      </c>
      <c r="E92" s="121">
        <f>'3. Investeringen'!K78</f>
        <v>2013</v>
      </c>
      <c r="G92" s="86">
        <f>'7. Nominale afschrijvingen'!R81</f>
        <v>0</v>
      </c>
      <c r="H92" s="86">
        <f>'7. Nominale afschrijvingen'!S81</f>
        <v>0</v>
      </c>
      <c r="I92" s="86">
        <f>'7. Nominale afschrijvingen'!T81</f>
        <v>142131.92366583736</v>
      </c>
      <c r="J92" s="86">
        <f>'7. Nominale afschrijvingen'!U81</f>
        <v>284263.84733167465</v>
      </c>
      <c r="K92" s="86">
        <f>'7. Nominale afschrijvingen'!V81</f>
        <v>284263.84733167465</v>
      </c>
      <c r="L92" s="86">
        <f>'7. Nominale afschrijvingen'!W81</f>
        <v>284263.84733167465</v>
      </c>
      <c r="M92" s="86">
        <f>'7. Nominale afschrijvingen'!X81</f>
        <v>284263.84733167465</v>
      </c>
      <c r="N92" s="86">
        <f>'7. Nominale afschrijvingen'!Y81</f>
        <v>284263.84733167465</v>
      </c>
      <c r="O92" s="86">
        <f>'7. Nominale afschrijvingen'!Z81</f>
        <v>284263.84733167465</v>
      </c>
      <c r="P92" s="86">
        <f>'7. Nominale afschrijvingen'!AA81</f>
        <v>284263.84733167465</v>
      </c>
      <c r="Q92" s="86">
        <f>'7. Nominale afschrijvingen'!AB81</f>
        <v>284263.84733167465</v>
      </c>
      <c r="R92" s="86">
        <f>'7. Nominale afschrijvingen'!AC81</f>
        <v>341116.61679800932</v>
      </c>
      <c r="S92" s="86">
        <f>'7. Nominale afschrijvingen'!AD81</f>
        <v>85279.154199502373</v>
      </c>
      <c r="T92" s="86">
        <f>'7. Nominale afschrijvingen'!AE81</f>
        <v>0</v>
      </c>
      <c r="U92" s="86">
        <f>'7. Nominale afschrijvingen'!AF81</f>
        <v>0</v>
      </c>
      <c r="V92" s="86">
        <f>'7. Nominale afschrijvingen'!AG81</f>
        <v>0</v>
      </c>
      <c r="W92" s="40"/>
      <c r="X92" s="118">
        <f>IF($C92="TD",INDEX('4. CPI-tabel'!$D$20:$Z$42,$E92-2003,X$28-2003),
IF(X$28&gt;=$E92,MAX(1,INDEX('4. CPI-tabel'!$D$20:$Z$42,MAX($E92,2010)-2003,X$28-2003)),0))</f>
        <v>0</v>
      </c>
      <c r="Y92" s="118">
        <f>IF($C92="TD",INDEX('4. CPI-tabel'!$D$20:$Z$42,$E92-2003,Y$28-2003),
IF(Y$28&gt;=$E92,MAX(1,INDEX('4. CPI-tabel'!$D$20:$Z$42,MAX($E92,2010)-2003,Y$28-2003)),0))</f>
        <v>0</v>
      </c>
      <c r="Z92" s="118">
        <f>IF($C92="TD",INDEX('4. CPI-tabel'!$D$20:$Z$42,$E92-2003,Z$28-2003),
IF(Z$28&gt;=$E92,MAX(1,INDEX('4. CPI-tabel'!$D$20:$Z$42,MAX($E92,2010)-2003,Z$28-2003)),0))</f>
        <v>1</v>
      </c>
      <c r="AA92" s="118">
        <f>IF($C92="TD",INDEX('4. CPI-tabel'!$D$20:$Z$42,$E92-2003,AA$28-2003),
IF(AA$28&gt;=$E92,MAX(1,INDEX('4. CPI-tabel'!$D$20:$Z$42,MAX($E92,2010)-2003,AA$28-2003)),0))</f>
        <v>1.028</v>
      </c>
      <c r="AB92" s="118">
        <f>IF($C92="TD",INDEX('4. CPI-tabel'!$D$20:$Z$42,$E92-2003,AB$28-2003),
IF(AB$28&gt;=$E92,MAX(1,INDEX('4. CPI-tabel'!$D$20:$Z$42,MAX($E92,2010)-2003,AB$28-2003)),0))</f>
        <v>1.0382800000000001</v>
      </c>
      <c r="AC92" s="118">
        <f>IF($C92="TD",INDEX('4. CPI-tabel'!$D$20:$Z$42,$E92-2003,AC$28-2003),
IF(AC$28&gt;=$E92,MAX(1,INDEX('4. CPI-tabel'!$D$20:$Z$42,MAX($E92,2010)-2003,AC$28-2003)),0))</f>
        <v>1.0465862400000001</v>
      </c>
      <c r="AD92" s="118">
        <f>IF($C92="TD",INDEX('4. CPI-tabel'!$D$20:$Z$42,$E92-2003,AD$28-2003),
IF(AD$28&gt;=$E92,MAX(1,INDEX('4. CPI-tabel'!$D$20:$Z$42,MAX($E92,2010)-2003,AD$28-2003)),0))</f>
        <v>1.0486794124800001</v>
      </c>
      <c r="AE92" s="118">
        <f>IF($C92="TD",INDEX('4. CPI-tabel'!$D$20:$Z$42,$E92-2003,AE$28-2003),
IF(AE$28&gt;=$E92,MAX(1,INDEX('4. CPI-tabel'!$D$20:$Z$42,MAX($E92,2010)-2003,AE$28-2003)),0))</f>
        <v>1.0633609242547202</v>
      </c>
      <c r="AF92" s="118">
        <f>IF($C92="TD",INDEX('4. CPI-tabel'!$D$20:$Z$42,$E92-2003,AF$28-2003),
IF(AF$28&gt;=$E92,MAX(1,INDEX('4. CPI-tabel'!$D$20:$Z$42,MAX($E92,2010)-2003,AF$28-2003)),0))</f>
        <v>1.0856915036640693</v>
      </c>
      <c r="AG92" s="118">
        <f>IF($C92="TD",INDEX('4. CPI-tabel'!$D$20:$Z$42,$E92-2003,AG$28-2003),
IF(AG$28&gt;=$E92,MAX(1,INDEX('4. CPI-tabel'!$D$20:$Z$42,MAX($E92,2010)-2003,AG$28-2003)),0))</f>
        <v>1.1160908657666633</v>
      </c>
      <c r="AH92" s="118">
        <f>IF($C92="TD",INDEX('4. CPI-tabel'!$D$20:$Z$42,$E92-2003,AH$28-2003),
IF(AH$28&gt;=$E92,MAX(1,INDEX('4. CPI-tabel'!$D$20:$Z$42,MAX($E92,2010)-2003,AH$28-2003)),0))</f>
        <v>1.1239035018270298</v>
      </c>
      <c r="AI92" s="118">
        <f>IF($C92="TD",INDEX('4. CPI-tabel'!$D$20:$Z$42,$E92-2003,AI$28-2003),
IF(AI$28&gt;=$E92,MAX(1,INDEX('4. CPI-tabel'!$D$20:$Z$42,MAX($E92,2010)-2003,AI$28-2003)),0))</f>
        <v>1.1239035018270298</v>
      </c>
      <c r="AJ92" s="118">
        <f>IF($C92="TD",INDEX('4. CPI-tabel'!$D$20:$Z$42,$E92-2003,AJ$28-2003),
IF(AJ$28&gt;=$E92,MAX(1,INDEX('4. CPI-tabel'!$D$20:$Z$42,MAX($E92,2010)-2003,AJ$28-2003)),0))</f>
        <v>1.1239035018270298</v>
      </c>
      <c r="AK92" s="118">
        <f>IF($C92="TD",INDEX('4. CPI-tabel'!$D$20:$Z$42,$E92-2003,AK$28-2003),
IF(AK$28&gt;=$E92,MAX(1,INDEX('4. CPI-tabel'!$D$20:$Z$42,MAX($E92,2010)-2003,AK$28-2003)),0))</f>
        <v>1.1239035018270298</v>
      </c>
      <c r="AL92" s="118">
        <f>IF($C92="TD",INDEX('4. CPI-tabel'!$D$20:$Z$42,$E92-2003,AL$28-2003),
IF(AL$28&gt;=$E92,MAX(1,INDEX('4. CPI-tabel'!$D$20:$Z$42,MAX($E92,2010)-2003,AL$28-2003)),0))</f>
        <v>1.1239035018270298</v>
      </c>
      <c r="AM92" s="118">
        <f>IF($C92="TD",INDEX('4. CPI-tabel'!$D$20:$Z$42,$E92-2003,AM$28-2003),
IF(AM$28&gt;=$E92,MAX(1,INDEX('4. CPI-tabel'!$D$20:$Z$42,MAX($E92,2010)-2003,AM$28-2003)),0))</f>
        <v>1.1239035018270298</v>
      </c>
      <c r="AO92" s="87">
        <f t="shared" si="5"/>
        <v>0</v>
      </c>
      <c r="AP92" s="87">
        <f t="shared" si="6"/>
        <v>0</v>
      </c>
      <c r="AQ92" s="87">
        <f t="shared" si="7"/>
        <v>142131.92366583736</v>
      </c>
      <c r="AR92" s="87">
        <f t="shared" si="8"/>
        <v>292223.23505696154</v>
      </c>
      <c r="AS92" s="87">
        <f t="shared" si="9"/>
        <v>295145.46740753116</v>
      </c>
      <c r="AT92" s="87">
        <f t="shared" si="10"/>
        <v>297506.63114679145</v>
      </c>
      <c r="AU92" s="87">
        <f t="shared" si="11"/>
        <v>298101.64440908498</v>
      </c>
      <c r="AV92" s="87">
        <f t="shared" si="12"/>
        <v>302275.06743081223</v>
      </c>
      <c r="AW92" s="87">
        <f t="shared" si="13"/>
        <v>308622.84384685929</v>
      </c>
      <c r="AX92" s="87">
        <f t="shared" si="14"/>
        <v>317264.28347457136</v>
      </c>
      <c r="AY92" s="87">
        <f t="shared" si="15"/>
        <v>319485.13345889334</v>
      </c>
      <c r="AZ92" s="87">
        <f t="shared" si="16"/>
        <v>383382.16015067167</v>
      </c>
      <c r="BA92" s="87">
        <f t="shared" si="17"/>
        <v>95845.540037667975</v>
      </c>
      <c r="BB92" s="87">
        <f t="shared" si="18"/>
        <v>0</v>
      </c>
      <c r="BC92" s="87">
        <f t="shared" si="19"/>
        <v>0</v>
      </c>
      <c r="BD92" s="87">
        <f t="shared" si="20"/>
        <v>0</v>
      </c>
    </row>
    <row r="93" spans="1:56" s="20" customFormat="1" x14ac:dyDescent="0.2">
      <c r="A93" s="41"/>
      <c r="B93" s="86">
        <f>'3. Investeringen'!B79</f>
        <v>65</v>
      </c>
      <c r="C93" s="86" t="str">
        <f>'3. Investeringen'!F79</f>
        <v>TD</v>
      </c>
      <c r="D93" s="86" t="str">
        <f>'3. Investeringen'!G79</f>
        <v>Nieuwe investeringen TD</v>
      </c>
      <c r="E93" s="121">
        <f>'3. Investeringen'!K79</f>
        <v>2013</v>
      </c>
      <c r="G93" s="86">
        <f>'7. Nominale afschrijvingen'!R82</f>
        <v>0</v>
      </c>
      <c r="H93" s="86">
        <f>'7. Nominale afschrijvingen'!S82</f>
        <v>0</v>
      </c>
      <c r="I93" s="86">
        <f>'7. Nominale afschrijvingen'!T82</f>
        <v>917787.31720751768</v>
      </c>
      <c r="J93" s="86">
        <f>'7. Nominale afschrijvingen'!U82</f>
        <v>1835574.6344150351</v>
      </c>
      <c r="K93" s="86">
        <f>'7. Nominale afschrijvingen'!V82</f>
        <v>1835574.6344150351</v>
      </c>
      <c r="L93" s="86">
        <f>'7. Nominale afschrijvingen'!W82</f>
        <v>1835574.6344150351</v>
      </c>
      <c r="M93" s="86">
        <f>'7. Nominale afschrijvingen'!X82</f>
        <v>1835574.6344150351</v>
      </c>
      <c r="N93" s="86">
        <f>'7. Nominale afschrijvingen'!Y82</f>
        <v>917787.31720751757</v>
      </c>
      <c r="O93" s="86">
        <f>'7. Nominale afschrijvingen'!Z82</f>
        <v>0</v>
      </c>
      <c r="P93" s="86">
        <f>'7. Nominale afschrijvingen'!AA82</f>
        <v>0</v>
      </c>
      <c r="Q93" s="86">
        <f>'7. Nominale afschrijvingen'!AB82</f>
        <v>0</v>
      </c>
      <c r="R93" s="86">
        <f>'7. Nominale afschrijvingen'!AC82</f>
        <v>0</v>
      </c>
      <c r="S93" s="86">
        <f>'7. Nominale afschrijvingen'!AD82</f>
        <v>0</v>
      </c>
      <c r="T93" s="86">
        <f>'7. Nominale afschrijvingen'!AE82</f>
        <v>0</v>
      </c>
      <c r="U93" s="86">
        <f>'7. Nominale afschrijvingen'!AF82</f>
        <v>0</v>
      </c>
      <c r="V93" s="86">
        <f>'7. Nominale afschrijvingen'!AG82</f>
        <v>0</v>
      </c>
      <c r="W93" s="40"/>
      <c r="X93" s="118">
        <f>IF($C93="TD",INDEX('4. CPI-tabel'!$D$20:$Z$42,$E93-2003,X$28-2003),
IF(X$28&gt;=$E93,MAX(1,INDEX('4. CPI-tabel'!$D$20:$Z$42,MAX($E93,2010)-2003,X$28-2003)),0))</f>
        <v>0</v>
      </c>
      <c r="Y93" s="118">
        <f>IF($C93="TD",INDEX('4. CPI-tabel'!$D$20:$Z$42,$E93-2003,Y$28-2003),
IF(Y$28&gt;=$E93,MAX(1,INDEX('4. CPI-tabel'!$D$20:$Z$42,MAX($E93,2010)-2003,Y$28-2003)),0))</f>
        <v>0</v>
      </c>
      <c r="Z93" s="118">
        <f>IF($C93="TD",INDEX('4. CPI-tabel'!$D$20:$Z$42,$E93-2003,Z$28-2003),
IF(Z$28&gt;=$E93,MAX(1,INDEX('4. CPI-tabel'!$D$20:$Z$42,MAX($E93,2010)-2003,Z$28-2003)),0))</f>
        <v>1</v>
      </c>
      <c r="AA93" s="118">
        <f>IF($C93="TD",INDEX('4. CPI-tabel'!$D$20:$Z$42,$E93-2003,AA$28-2003),
IF(AA$28&gt;=$E93,MAX(1,INDEX('4. CPI-tabel'!$D$20:$Z$42,MAX($E93,2010)-2003,AA$28-2003)),0))</f>
        <v>1.028</v>
      </c>
      <c r="AB93" s="118">
        <f>IF($C93="TD",INDEX('4. CPI-tabel'!$D$20:$Z$42,$E93-2003,AB$28-2003),
IF(AB$28&gt;=$E93,MAX(1,INDEX('4. CPI-tabel'!$D$20:$Z$42,MAX($E93,2010)-2003,AB$28-2003)),0))</f>
        <v>1.0382800000000001</v>
      </c>
      <c r="AC93" s="118">
        <f>IF($C93="TD",INDEX('4. CPI-tabel'!$D$20:$Z$42,$E93-2003,AC$28-2003),
IF(AC$28&gt;=$E93,MAX(1,INDEX('4. CPI-tabel'!$D$20:$Z$42,MAX($E93,2010)-2003,AC$28-2003)),0))</f>
        <v>1.0465862400000001</v>
      </c>
      <c r="AD93" s="118">
        <f>IF($C93="TD",INDEX('4. CPI-tabel'!$D$20:$Z$42,$E93-2003,AD$28-2003),
IF(AD$28&gt;=$E93,MAX(1,INDEX('4. CPI-tabel'!$D$20:$Z$42,MAX($E93,2010)-2003,AD$28-2003)),0))</f>
        <v>1.0486794124800001</v>
      </c>
      <c r="AE93" s="118">
        <f>IF($C93="TD",INDEX('4. CPI-tabel'!$D$20:$Z$42,$E93-2003,AE$28-2003),
IF(AE$28&gt;=$E93,MAX(1,INDEX('4. CPI-tabel'!$D$20:$Z$42,MAX($E93,2010)-2003,AE$28-2003)),0))</f>
        <v>1.0633609242547202</v>
      </c>
      <c r="AF93" s="118">
        <f>IF($C93="TD",INDEX('4. CPI-tabel'!$D$20:$Z$42,$E93-2003,AF$28-2003),
IF(AF$28&gt;=$E93,MAX(1,INDEX('4. CPI-tabel'!$D$20:$Z$42,MAX($E93,2010)-2003,AF$28-2003)),0))</f>
        <v>1.0856915036640693</v>
      </c>
      <c r="AG93" s="118">
        <f>IF($C93="TD",INDEX('4. CPI-tabel'!$D$20:$Z$42,$E93-2003,AG$28-2003),
IF(AG$28&gt;=$E93,MAX(1,INDEX('4. CPI-tabel'!$D$20:$Z$42,MAX($E93,2010)-2003,AG$28-2003)),0))</f>
        <v>1.1160908657666633</v>
      </c>
      <c r="AH93" s="118">
        <f>IF($C93="TD",INDEX('4. CPI-tabel'!$D$20:$Z$42,$E93-2003,AH$28-2003),
IF(AH$28&gt;=$E93,MAX(1,INDEX('4. CPI-tabel'!$D$20:$Z$42,MAX($E93,2010)-2003,AH$28-2003)),0))</f>
        <v>1.1239035018270298</v>
      </c>
      <c r="AI93" s="118">
        <f>IF($C93="TD",INDEX('4. CPI-tabel'!$D$20:$Z$42,$E93-2003,AI$28-2003),
IF(AI$28&gt;=$E93,MAX(1,INDEX('4. CPI-tabel'!$D$20:$Z$42,MAX($E93,2010)-2003,AI$28-2003)),0))</f>
        <v>1.1239035018270298</v>
      </c>
      <c r="AJ93" s="118">
        <f>IF($C93="TD",INDEX('4. CPI-tabel'!$D$20:$Z$42,$E93-2003,AJ$28-2003),
IF(AJ$28&gt;=$E93,MAX(1,INDEX('4. CPI-tabel'!$D$20:$Z$42,MAX($E93,2010)-2003,AJ$28-2003)),0))</f>
        <v>1.1239035018270298</v>
      </c>
      <c r="AK93" s="118">
        <f>IF($C93="TD",INDEX('4. CPI-tabel'!$D$20:$Z$42,$E93-2003,AK$28-2003),
IF(AK$28&gt;=$E93,MAX(1,INDEX('4. CPI-tabel'!$D$20:$Z$42,MAX($E93,2010)-2003,AK$28-2003)),0))</f>
        <v>1.1239035018270298</v>
      </c>
      <c r="AL93" s="118">
        <f>IF($C93="TD",INDEX('4. CPI-tabel'!$D$20:$Z$42,$E93-2003,AL$28-2003),
IF(AL$28&gt;=$E93,MAX(1,INDEX('4. CPI-tabel'!$D$20:$Z$42,MAX($E93,2010)-2003,AL$28-2003)),0))</f>
        <v>1.1239035018270298</v>
      </c>
      <c r="AM93" s="118">
        <f>IF($C93="TD",INDEX('4. CPI-tabel'!$D$20:$Z$42,$E93-2003,AM$28-2003),
IF(AM$28&gt;=$E93,MAX(1,INDEX('4. CPI-tabel'!$D$20:$Z$42,MAX($E93,2010)-2003,AM$28-2003)),0))</f>
        <v>1.1239035018270298</v>
      </c>
      <c r="AO93" s="87">
        <f t="shared" ref="AO93:AO156" si="21">G93*X93</f>
        <v>0</v>
      </c>
      <c r="AP93" s="87">
        <f t="shared" ref="AP93:AP156" si="22">H93*Y93</f>
        <v>0</v>
      </c>
      <c r="AQ93" s="87">
        <f t="shared" ref="AQ93:AQ156" si="23">I93*Z93</f>
        <v>917787.31720751768</v>
      </c>
      <c r="AR93" s="87">
        <f t="shared" ref="AR93:AR156" si="24">J93*AA93</f>
        <v>1886970.7241786562</v>
      </c>
      <c r="AS93" s="87">
        <f t="shared" ref="AS93:AS156" si="25">K93*AB93</f>
        <v>1905840.4314204429</v>
      </c>
      <c r="AT93" s="87">
        <f t="shared" ref="AT93:AT156" si="26">L93*AC93</f>
        <v>1921087.1548718065</v>
      </c>
      <c r="AU93" s="87">
        <f t="shared" ref="AU93:AU156" si="27">M93*AD93</f>
        <v>1924929.3291815501</v>
      </c>
      <c r="AV93" s="87">
        <f t="shared" ref="AV93:AV156" si="28">N93*AE93</f>
        <v>975939.16989504592</v>
      </c>
      <c r="AW93" s="87">
        <f t="shared" ref="AW93:AW156" si="29">O93*AF93</f>
        <v>0</v>
      </c>
      <c r="AX93" s="87">
        <f t="shared" ref="AX93:AX156" si="30">P93*AG93</f>
        <v>0</v>
      </c>
      <c r="AY93" s="87">
        <f t="shared" ref="AY93:AY156" si="31">Q93*AH93</f>
        <v>0</v>
      </c>
      <c r="AZ93" s="87">
        <f t="shared" ref="AZ93:AZ156" si="32">R93*AI93</f>
        <v>0</v>
      </c>
      <c r="BA93" s="87">
        <f t="shared" ref="BA93:BA156" si="33">S93*AJ93</f>
        <v>0</v>
      </c>
      <c r="BB93" s="87">
        <f t="shared" ref="BB93:BB156" si="34">T93*AK93</f>
        <v>0</v>
      </c>
      <c r="BC93" s="87">
        <f t="shared" ref="BC93:BC156" si="35">U93*AL93</f>
        <v>0</v>
      </c>
      <c r="BD93" s="87">
        <f t="shared" ref="BD93:BD156" si="36">V93*AM93</f>
        <v>0</v>
      </c>
    </row>
    <row r="94" spans="1:56" s="20" customFormat="1" x14ac:dyDescent="0.2">
      <c r="A94" s="41"/>
      <c r="B94" s="86">
        <f>'3. Investeringen'!B80</f>
        <v>66</v>
      </c>
      <c r="C94" s="86" t="str">
        <f>'3. Investeringen'!F80</f>
        <v>TD</v>
      </c>
      <c r="D94" s="86" t="str">
        <f>'3. Investeringen'!G80</f>
        <v>Nieuwe investeringen TD</v>
      </c>
      <c r="E94" s="121">
        <f>'3. Investeringen'!K80</f>
        <v>2013</v>
      </c>
      <c r="G94" s="86">
        <f>'7. Nominale afschrijvingen'!R83</f>
        <v>0</v>
      </c>
      <c r="H94" s="86">
        <f>'7. Nominale afschrijvingen'!S83</f>
        <v>0</v>
      </c>
      <c r="I94" s="86">
        <f>'7. Nominale afschrijvingen'!T83</f>
        <v>0</v>
      </c>
      <c r="J94" s="86">
        <f>'7. Nominale afschrijvingen'!U83</f>
        <v>0</v>
      </c>
      <c r="K94" s="86">
        <f>'7. Nominale afschrijvingen'!V83</f>
        <v>0</v>
      </c>
      <c r="L94" s="86">
        <f>'7. Nominale afschrijvingen'!W83</f>
        <v>0</v>
      </c>
      <c r="M94" s="86">
        <f>'7. Nominale afschrijvingen'!X83</f>
        <v>0</v>
      </c>
      <c r="N94" s="86">
        <f>'7. Nominale afschrijvingen'!Y83</f>
        <v>0</v>
      </c>
      <c r="O94" s="86">
        <f>'7. Nominale afschrijvingen'!Z83</f>
        <v>0</v>
      </c>
      <c r="P94" s="86">
        <f>'7. Nominale afschrijvingen'!AA83</f>
        <v>0</v>
      </c>
      <c r="Q94" s="86">
        <f>'7. Nominale afschrijvingen'!AB83</f>
        <v>0</v>
      </c>
      <c r="R94" s="86">
        <f>'7. Nominale afschrijvingen'!AC83</f>
        <v>0</v>
      </c>
      <c r="S94" s="86">
        <f>'7. Nominale afschrijvingen'!AD83</f>
        <v>0</v>
      </c>
      <c r="T94" s="86">
        <f>'7. Nominale afschrijvingen'!AE83</f>
        <v>0</v>
      </c>
      <c r="U94" s="86">
        <f>'7. Nominale afschrijvingen'!AF83</f>
        <v>0</v>
      </c>
      <c r="V94" s="86">
        <f>'7. Nominale afschrijvingen'!AG83</f>
        <v>0</v>
      </c>
      <c r="W94" s="40"/>
      <c r="X94" s="118">
        <f>IF($C94="TD",INDEX('4. CPI-tabel'!$D$20:$Z$42,$E94-2003,X$28-2003),
IF(X$28&gt;=$E94,MAX(1,INDEX('4. CPI-tabel'!$D$20:$Z$42,MAX($E94,2010)-2003,X$28-2003)),0))</f>
        <v>0</v>
      </c>
      <c r="Y94" s="118">
        <f>IF($C94="TD",INDEX('4. CPI-tabel'!$D$20:$Z$42,$E94-2003,Y$28-2003),
IF(Y$28&gt;=$E94,MAX(1,INDEX('4. CPI-tabel'!$D$20:$Z$42,MAX($E94,2010)-2003,Y$28-2003)),0))</f>
        <v>0</v>
      </c>
      <c r="Z94" s="118">
        <f>IF($C94="TD",INDEX('4. CPI-tabel'!$D$20:$Z$42,$E94-2003,Z$28-2003),
IF(Z$28&gt;=$E94,MAX(1,INDEX('4. CPI-tabel'!$D$20:$Z$42,MAX($E94,2010)-2003,Z$28-2003)),0))</f>
        <v>1</v>
      </c>
      <c r="AA94" s="118">
        <f>IF($C94="TD",INDEX('4. CPI-tabel'!$D$20:$Z$42,$E94-2003,AA$28-2003),
IF(AA$28&gt;=$E94,MAX(1,INDEX('4. CPI-tabel'!$D$20:$Z$42,MAX($E94,2010)-2003,AA$28-2003)),0))</f>
        <v>1.028</v>
      </c>
      <c r="AB94" s="118">
        <f>IF($C94="TD",INDEX('4. CPI-tabel'!$D$20:$Z$42,$E94-2003,AB$28-2003),
IF(AB$28&gt;=$E94,MAX(1,INDEX('4. CPI-tabel'!$D$20:$Z$42,MAX($E94,2010)-2003,AB$28-2003)),0))</f>
        <v>1.0382800000000001</v>
      </c>
      <c r="AC94" s="118">
        <f>IF($C94="TD",INDEX('4. CPI-tabel'!$D$20:$Z$42,$E94-2003,AC$28-2003),
IF(AC$28&gt;=$E94,MAX(1,INDEX('4. CPI-tabel'!$D$20:$Z$42,MAX($E94,2010)-2003,AC$28-2003)),0))</f>
        <v>1.0465862400000001</v>
      </c>
      <c r="AD94" s="118">
        <f>IF($C94="TD",INDEX('4. CPI-tabel'!$D$20:$Z$42,$E94-2003,AD$28-2003),
IF(AD$28&gt;=$E94,MAX(1,INDEX('4. CPI-tabel'!$D$20:$Z$42,MAX($E94,2010)-2003,AD$28-2003)),0))</f>
        <v>1.0486794124800001</v>
      </c>
      <c r="AE94" s="118">
        <f>IF($C94="TD",INDEX('4. CPI-tabel'!$D$20:$Z$42,$E94-2003,AE$28-2003),
IF(AE$28&gt;=$E94,MAX(1,INDEX('4. CPI-tabel'!$D$20:$Z$42,MAX($E94,2010)-2003,AE$28-2003)),0))</f>
        <v>1.0633609242547202</v>
      </c>
      <c r="AF94" s="118">
        <f>IF($C94="TD",INDEX('4. CPI-tabel'!$D$20:$Z$42,$E94-2003,AF$28-2003),
IF(AF$28&gt;=$E94,MAX(1,INDEX('4. CPI-tabel'!$D$20:$Z$42,MAX($E94,2010)-2003,AF$28-2003)),0))</f>
        <v>1.0856915036640693</v>
      </c>
      <c r="AG94" s="118">
        <f>IF($C94="TD",INDEX('4. CPI-tabel'!$D$20:$Z$42,$E94-2003,AG$28-2003),
IF(AG$28&gt;=$E94,MAX(1,INDEX('4. CPI-tabel'!$D$20:$Z$42,MAX($E94,2010)-2003,AG$28-2003)),0))</f>
        <v>1.1160908657666633</v>
      </c>
      <c r="AH94" s="118">
        <f>IF($C94="TD",INDEX('4. CPI-tabel'!$D$20:$Z$42,$E94-2003,AH$28-2003),
IF(AH$28&gt;=$E94,MAX(1,INDEX('4. CPI-tabel'!$D$20:$Z$42,MAX($E94,2010)-2003,AH$28-2003)),0))</f>
        <v>1.1239035018270298</v>
      </c>
      <c r="AI94" s="118">
        <f>IF($C94="TD",INDEX('4. CPI-tabel'!$D$20:$Z$42,$E94-2003,AI$28-2003),
IF(AI$28&gt;=$E94,MAX(1,INDEX('4. CPI-tabel'!$D$20:$Z$42,MAX($E94,2010)-2003,AI$28-2003)),0))</f>
        <v>1.1239035018270298</v>
      </c>
      <c r="AJ94" s="118">
        <f>IF($C94="TD",INDEX('4. CPI-tabel'!$D$20:$Z$42,$E94-2003,AJ$28-2003),
IF(AJ$28&gt;=$E94,MAX(1,INDEX('4. CPI-tabel'!$D$20:$Z$42,MAX($E94,2010)-2003,AJ$28-2003)),0))</f>
        <v>1.1239035018270298</v>
      </c>
      <c r="AK94" s="118">
        <f>IF($C94="TD",INDEX('4. CPI-tabel'!$D$20:$Z$42,$E94-2003,AK$28-2003),
IF(AK$28&gt;=$E94,MAX(1,INDEX('4. CPI-tabel'!$D$20:$Z$42,MAX($E94,2010)-2003,AK$28-2003)),0))</f>
        <v>1.1239035018270298</v>
      </c>
      <c r="AL94" s="118">
        <f>IF($C94="TD",INDEX('4. CPI-tabel'!$D$20:$Z$42,$E94-2003,AL$28-2003),
IF(AL$28&gt;=$E94,MAX(1,INDEX('4. CPI-tabel'!$D$20:$Z$42,MAX($E94,2010)-2003,AL$28-2003)),0))</f>
        <v>1.1239035018270298</v>
      </c>
      <c r="AM94" s="118">
        <f>IF($C94="TD",INDEX('4. CPI-tabel'!$D$20:$Z$42,$E94-2003,AM$28-2003),
IF(AM$28&gt;=$E94,MAX(1,INDEX('4. CPI-tabel'!$D$20:$Z$42,MAX($E94,2010)-2003,AM$28-2003)),0))</f>
        <v>1.1239035018270298</v>
      </c>
      <c r="AO94" s="87">
        <f t="shared" si="21"/>
        <v>0</v>
      </c>
      <c r="AP94" s="87">
        <f t="shared" si="22"/>
        <v>0</v>
      </c>
      <c r="AQ94" s="87">
        <f t="shared" si="23"/>
        <v>0</v>
      </c>
      <c r="AR94" s="87">
        <f t="shared" si="24"/>
        <v>0</v>
      </c>
      <c r="AS94" s="87">
        <f t="shared" si="25"/>
        <v>0</v>
      </c>
      <c r="AT94" s="87">
        <f t="shared" si="26"/>
        <v>0</v>
      </c>
      <c r="AU94" s="87">
        <f t="shared" si="27"/>
        <v>0</v>
      </c>
      <c r="AV94" s="87">
        <f t="shared" si="28"/>
        <v>0</v>
      </c>
      <c r="AW94" s="87">
        <f t="shared" si="29"/>
        <v>0</v>
      </c>
      <c r="AX94" s="87">
        <f t="shared" si="30"/>
        <v>0</v>
      </c>
      <c r="AY94" s="87">
        <f t="shared" si="31"/>
        <v>0</v>
      </c>
      <c r="AZ94" s="87">
        <f t="shared" si="32"/>
        <v>0</v>
      </c>
      <c r="BA94" s="87">
        <f t="shared" si="33"/>
        <v>0</v>
      </c>
      <c r="BB94" s="87">
        <f t="shared" si="34"/>
        <v>0</v>
      </c>
      <c r="BC94" s="87">
        <f t="shared" si="35"/>
        <v>0</v>
      </c>
      <c r="BD94" s="87">
        <f t="shared" si="36"/>
        <v>0</v>
      </c>
    </row>
    <row r="95" spans="1:56" s="20" customFormat="1" x14ac:dyDescent="0.2">
      <c r="A95" s="41"/>
      <c r="B95" s="86">
        <f>'3. Investeringen'!B81</f>
        <v>67</v>
      </c>
      <c r="C95" s="86" t="str">
        <f>'3. Investeringen'!F81</f>
        <v>TD</v>
      </c>
      <c r="D95" s="86" t="str">
        <f>'3. Investeringen'!G81</f>
        <v>Nieuwe investeringen TD</v>
      </c>
      <c r="E95" s="121">
        <f>'3. Investeringen'!K81</f>
        <v>2014</v>
      </c>
      <c r="G95" s="86">
        <f>'7. Nominale afschrijvingen'!R84</f>
        <v>0</v>
      </c>
      <c r="H95" s="86">
        <f>'7. Nominale afschrijvingen'!S84</f>
        <v>0</v>
      </c>
      <c r="I95" s="86">
        <f>'7. Nominale afschrijvingen'!T84</f>
        <v>0</v>
      </c>
      <c r="J95" s="86">
        <f>'7. Nominale afschrijvingen'!U84</f>
        <v>222625.09478731756</v>
      </c>
      <c r="K95" s="86">
        <f>'7. Nominale afschrijvingen'!V84</f>
        <v>445250.18957463512</v>
      </c>
      <c r="L95" s="86">
        <f>'7. Nominale afschrijvingen'!W84</f>
        <v>445250.18957463512</v>
      </c>
      <c r="M95" s="86">
        <f>'7. Nominale afschrijvingen'!X84</f>
        <v>445250.18957463512</v>
      </c>
      <c r="N95" s="86">
        <f>'7. Nominale afschrijvingen'!Y84</f>
        <v>445250.18957463512</v>
      </c>
      <c r="O95" s="86">
        <f>'7. Nominale afschrijvingen'!Z84</f>
        <v>445250.18957463512</v>
      </c>
      <c r="P95" s="86">
        <f>'7. Nominale afschrijvingen'!AA84</f>
        <v>445250.18957463512</v>
      </c>
      <c r="Q95" s="86">
        <f>'7. Nominale afschrijvingen'!AB84</f>
        <v>445250.18957463512</v>
      </c>
      <c r="R95" s="86">
        <f>'7. Nominale afschrijvingen'!AC84</f>
        <v>534300.22748956212</v>
      </c>
      <c r="S95" s="86">
        <f>'7. Nominale afschrijvingen'!AD84</f>
        <v>520802.11647929956</v>
      </c>
      <c r="T95" s="86">
        <f>'7. Nominale afschrijvingen'!AE84</f>
        <v>507645.01037876983</v>
      </c>
      <c r="U95" s="86">
        <f>'7. Nominale afschrijvingen'!AF84</f>
        <v>494820.29432709562</v>
      </c>
      <c r="V95" s="86">
        <f>'7. Nominale afschrijvingen'!AG84</f>
        <v>482319.57110199006</v>
      </c>
      <c r="W95" s="40"/>
      <c r="X95" s="118">
        <f>IF($C95="TD",INDEX('4. CPI-tabel'!$D$20:$Z$42,$E95-2003,X$28-2003),
IF(X$28&gt;=$E95,MAX(1,INDEX('4. CPI-tabel'!$D$20:$Z$42,MAX($E95,2010)-2003,X$28-2003)),0))</f>
        <v>0</v>
      </c>
      <c r="Y95" s="118">
        <f>IF($C95="TD",INDEX('4. CPI-tabel'!$D$20:$Z$42,$E95-2003,Y$28-2003),
IF(Y$28&gt;=$E95,MAX(1,INDEX('4. CPI-tabel'!$D$20:$Z$42,MAX($E95,2010)-2003,Y$28-2003)),0))</f>
        <v>0</v>
      </c>
      <c r="Z95" s="118">
        <f>IF($C95="TD",INDEX('4. CPI-tabel'!$D$20:$Z$42,$E95-2003,Z$28-2003),
IF(Z$28&gt;=$E95,MAX(1,INDEX('4. CPI-tabel'!$D$20:$Z$42,MAX($E95,2010)-2003,Z$28-2003)),0))</f>
        <v>0</v>
      </c>
      <c r="AA95" s="118">
        <f>IF($C95="TD",INDEX('4. CPI-tabel'!$D$20:$Z$42,$E95-2003,AA$28-2003),
IF(AA$28&gt;=$E95,MAX(1,INDEX('4. CPI-tabel'!$D$20:$Z$42,MAX($E95,2010)-2003,AA$28-2003)),0))</f>
        <v>1</v>
      </c>
      <c r="AB95" s="118">
        <f>IF($C95="TD",INDEX('4. CPI-tabel'!$D$20:$Z$42,$E95-2003,AB$28-2003),
IF(AB$28&gt;=$E95,MAX(1,INDEX('4. CPI-tabel'!$D$20:$Z$42,MAX($E95,2010)-2003,AB$28-2003)),0))</f>
        <v>1.01</v>
      </c>
      <c r="AC95" s="118">
        <f>IF($C95="TD",INDEX('4. CPI-tabel'!$D$20:$Z$42,$E95-2003,AC$28-2003),
IF(AC$28&gt;=$E95,MAX(1,INDEX('4. CPI-tabel'!$D$20:$Z$42,MAX($E95,2010)-2003,AC$28-2003)),0))</f>
        <v>1.0180800000000001</v>
      </c>
      <c r="AD95" s="118">
        <f>IF($C95="TD",INDEX('4. CPI-tabel'!$D$20:$Z$42,$E95-2003,AD$28-2003),
IF(AD$28&gt;=$E95,MAX(1,INDEX('4. CPI-tabel'!$D$20:$Z$42,MAX($E95,2010)-2003,AD$28-2003)),0))</f>
        <v>1.0201161600000002</v>
      </c>
      <c r="AE95" s="118">
        <f>IF($C95="TD",INDEX('4. CPI-tabel'!$D$20:$Z$42,$E95-2003,AE$28-2003),
IF(AE$28&gt;=$E95,MAX(1,INDEX('4. CPI-tabel'!$D$20:$Z$42,MAX($E95,2010)-2003,AE$28-2003)),0))</f>
        <v>1.0343977862400002</v>
      </c>
      <c r="AF95" s="118">
        <f>IF($C95="TD",INDEX('4. CPI-tabel'!$D$20:$Z$42,$E95-2003,AF$28-2003),
IF(AF$28&gt;=$E95,MAX(1,INDEX('4. CPI-tabel'!$D$20:$Z$42,MAX($E95,2010)-2003,AF$28-2003)),0))</f>
        <v>1.0561201397510402</v>
      </c>
      <c r="AG95" s="118">
        <f>IF($C95="TD",INDEX('4. CPI-tabel'!$D$20:$Z$42,$E95-2003,AG$28-2003),
IF(AG$28&gt;=$E95,MAX(1,INDEX('4. CPI-tabel'!$D$20:$Z$42,MAX($E95,2010)-2003,AG$28-2003)),0))</f>
        <v>1.0856915036640693</v>
      </c>
      <c r="AH95" s="118">
        <f>IF($C95="TD",INDEX('4. CPI-tabel'!$D$20:$Z$42,$E95-2003,AH$28-2003),
IF(AH$28&gt;=$E95,MAX(1,INDEX('4. CPI-tabel'!$D$20:$Z$42,MAX($E95,2010)-2003,AH$28-2003)),0))</f>
        <v>1.0932913441897176</v>
      </c>
      <c r="AI95" s="118">
        <f>IF($C95="TD",INDEX('4. CPI-tabel'!$D$20:$Z$42,$E95-2003,AI$28-2003),
IF(AI$28&gt;=$E95,MAX(1,INDEX('4. CPI-tabel'!$D$20:$Z$42,MAX($E95,2010)-2003,AI$28-2003)),0))</f>
        <v>1.0932913441897176</v>
      </c>
      <c r="AJ95" s="118">
        <f>IF($C95="TD",INDEX('4. CPI-tabel'!$D$20:$Z$42,$E95-2003,AJ$28-2003),
IF(AJ$28&gt;=$E95,MAX(1,INDEX('4. CPI-tabel'!$D$20:$Z$42,MAX($E95,2010)-2003,AJ$28-2003)),0))</f>
        <v>1.0932913441897176</v>
      </c>
      <c r="AK95" s="118">
        <f>IF($C95="TD",INDEX('4. CPI-tabel'!$D$20:$Z$42,$E95-2003,AK$28-2003),
IF(AK$28&gt;=$E95,MAX(1,INDEX('4. CPI-tabel'!$D$20:$Z$42,MAX($E95,2010)-2003,AK$28-2003)),0))</f>
        <v>1.0932913441897176</v>
      </c>
      <c r="AL95" s="118">
        <f>IF($C95="TD",INDEX('4. CPI-tabel'!$D$20:$Z$42,$E95-2003,AL$28-2003),
IF(AL$28&gt;=$E95,MAX(1,INDEX('4. CPI-tabel'!$D$20:$Z$42,MAX($E95,2010)-2003,AL$28-2003)),0))</f>
        <v>1.0932913441897176</v>
      </c>
      <c r="AM95" s="118">
        <f>IF($C95="TD",INDEX('4. CPI-tabel'!$D$20:$Z$42,$E95-2003,AM$28-2003),
IF(AM$28&gt;=$E95,MAX(1,INDEX('4. CPI-tabel'!$D$20:$Z$42,MAX($E95,2010)-2003,AM$28-2003)),0))</f>
        <v>1.0932913441897176</v>
      </c>
      <c r="AO95" s="87">
        <f t="shared" si="21"/>
        <v>0</v>
      </c>
      <c r="AP95" s="87">
        <f t="shared" si="22"/>
        <v>0</v>
      </c>
      <c r="AQ95" s="87">
        <f t="shared" si="23"/>
        <v>0</v>
      </c>
      <c r="AR95" s="87">
        <f t="shared" si="24"/>
        <v>222625.09478731756</v>
      </c>
      <c r="AS95" s="87">
        <f t="shared" si="25"/>
        <v>449702.69147038145</v>
      </c>
      <c r="AT95" s="87">
        <f t="shared" si="26"/>
        <v>453300.31300214457</v>
      </c>
      <c r="AU95" s="87">
        <f t="shared" si="27"/>
        <v>454206.9136281489</v>
      </c>
      <c r="AV95" s="87">
        <f t="shared" si="28"/>
        <v>460565.810418943</v>
      </c>
      <c r="AW95" s="87">
        <f t="shared" si="29"/>
        <v>470237.6924377408</v>
      </c>
      <c r="AX95" s="87">
        <f t="shared" si="30"/>
        <v>483404.34782599751</v>
      </c>
      <c r="AY95" s="87">
        <f t="shared" si="31"/>
        <v>486788.17826077942</v>
      </c>
      <c r="AZ95" s="87">
        <f t="shared" si="32"/>
        <v>584145.81391293532</v>
      </c>
      <c r="BA95" s="87">
        <f t="shared" si="33"/>
        <v>569388.44598250336</v>
      </c>
      <c r="BB95" s="87">
        <f t="shared" si="34"/>
        <v>555003.89576820843</v>
      </c>
      <c r="BC95" s="87">
        <f t="shared" si="35"/>
        <v>540982.74471722206</v>
      </c>
      <c r="BD95" s="87">
        <f t="shared" si="36"/>
        <v>527315.81221910275</v>
      </c>
    </row>
    <row r="96" spans="1:56" s="20" customFormat="1" x14ac:dyDescent="0.2">
      <c r="A96" s="41"/>
      <c r="B96" s="86">
        <f>'3. Investeringen'!B82</f>
        <v>68</v>
      </c>
      <c r="C96" s="86" t="str">
        <f>'3. Investeringen'!F82</f>
        <v>TD</v>
      </c>
      <c r="D96" s="86" t="str">
        <f>'3. Investeringen'!G82</f>
        <v>Nieuwe investeringen TD</v>
      </c>
      <c r="E96" s="121">
        <f>'3. Investeringen'!K82</f>
        <v>2014</v>
      </c>
      <c r="G96" s="86">
        <f>'7. Nominale afschrijvingen'!R85</f>
        <v>0</v>
      </c>
      <c r="H96" s="86">
        <f>'7. Nominale afschrijvingen'!S85</f>
        <v>0</v>
      </c>
      <c r="I96" s="86">
        <f>'7. Nominale afschrijvingen'!T85</f>
        <v>0</v>
      </c>
      <c r="J96" s="86">
        <f>'7. Nominale afschrijvingen'!U85</f>
        <v>683025.85321212874</v>
      </c>
      <c r="K96" s="86">
        <f>'7. Nominale afschrijvingen'!V85</f>
        <v>1366051.7064242575</v>
      </c>
      <c r="L96" s="86">
        <f>'7. Nominale afschrijvingen'!W85</f>
        <v>1366051.7064242575</v>
      </c>
      <c r="M96" s="86">
        <f>'7. Nominale afschrijvingen'!X85</f>
        <v>1366051.7064242575</v>
      </c>
      <c r="N96" s="86">
        <f>'7. Nominale afschrijvingen'!Y85</f>
        <v>1366051.7064242575</v>
      </c>
      <c r="O96" s="86">
        <f>'7. Nominale afschrijvingen'!Z85</f>
        <v>1366051.7064242575</v>
      </c>
      <c r="P96" s="86">
        <f>'7. Nominale afschrijvingen'!AA85</f>
        <v>1366051.7064242575</v>
      </c>
      <c r="Q96" s="86">
        <f>'7. Nominale afschrijvingen'!AB85</f>
        <v>1366051.7064242575</v>
      </c>
      <c r="R96" s="86">
        <f>'7. Nominale afschrijvingen'!AC85</f>
        <v>1639262.047709109</v>
      </c>
      <c r="S96" s="86">
        <f>'7. Nominale afschrijvingen'!AD85</f>
        <v>1586805.6621824177</v>
      </c>
      <c r="T96" s="86">
        <f>'7. Nominale afschrijvingen'!AE85</f>
        <v>1536027.8809925802</v>
      </c>
      <c r="U96" s="86">
        <f>'7. Nominale afschrijvingen'!AF85</f>
        <v>1486874.9888008176</v>
      </c>
      <c r="V96" s="86">
        <f>'7. Nominale afschrijvingen'!AG85</f>
        <v>1439294.9891591915</v>
      </c>
      <c r="W96" s="40"/>
      <c r="X96" s="118">
        <f>IF($C96="TD",INDEX('4. CPI-tabel'!$D$20:$Z$42,$E96-2003,X$28-2003),
IF(X$28&gt;=$E96,MAX(1,INDEX('4. CPI-tabel'!$D$20:$Z$42,MAX($E96,2010)-2003,X$28-2003)),0))</f>
        <v>0</v>
      </c>
      <c r="Y96" s="118">
        <f>IF($C96="TD",INDEX('4. CPI-tabel'!$D$20:$Z$42,$E96-2003,Y$28-2003),
IF(Y$28&gt;=$E96,MAX(1,INDEX('4. CPI-tabel'!$D$20:$Z$42,MAX($E96,2010)-2003,Y$28-2003)),0))</f>
        <v>0</v>
      </c>
      <c r="Z96" s="118">
        <f>IF($C96="TD",INDEX('4. CPI-tabel'!$D$20:$Z$42,$E96-2003,Z$28-2003),
IF(Z$28&gt;=$E96,MAX(1,INDEX('4. CPI-tabel'!$D$20:$Z$42,MAX($E96,2010)-2003,Z$28-2003)),0))</f>
        <v>0</v>
      </c>
      <c r="AA96" s="118">
        <f>IF($C96="TD",INDEX('4. CPI-tabel'!$D$20:$Z$42,$E96-2003,AA$28-2003),
IF(AA$28&gt;=$E96,MAX(1,INDEX('4. CPI-tabel'!$D$20:$Z$42,MAX($E96,2010)-2003,AA$28-2003)),0))</f>
        <v>1</v>
      </c>
      <c r="AB96" s="118">
        <f>IF($C96="TD",INDEX('4. CPI-tabel'!$D$20:$Z$42,$E96-2003,AB$28-2003),
IF(AB$28&gt;=$E96,MAX(1,INDEX('4. CPI-tabel'!$D$20:$Z$42,MAX($E96,2010)-2003,AB$28-2003)),0))</f>
        <v>1.01</v>
      </c>
      <c r="AC96" s="118">
        <f>IF($C96="TD",INDEX('4. CPI-tabel'!$D$20:$Z$42,$E96-2003,AC$28-2003),
IF(AC$28&gt;=$E96,MAX(1,INDEX('4. CPI-tabel'!$D$20:$Z$42,MAX($E96,2010)-2003,AC$28-2003)),0))</f>
        <v>1.0180800000000001</v>
      </c>
      <c r="AD96" s="118">
        <f>IF($C96="TD",INDEX('4. CPI-tabel'!$D$20:$Z$42,$E96-2003,AD$28-2003),
IF(AD$28&gt;=$E96,MAX(1,INDEX('4. CPI-tabel'!$D$20:$Z$42,MAX($E96,2010)-2003,AD$28-2003)),0))</f>
        <v>1.0201161600000002</v>
      </c>
      <c r="AE96" s="118">
        <f>IF($C96="TD",INDEX('4. CPI-tabel'!$D$20:$Z$42,$E96-2003,AE$28-2003),
IF(AE$28&gt;=$E96,MAX(1,INDEX('4. CPI-tabel'!$D$20:$Z$42,MAX($E96,2010)-2003,AE$28-2003)),0))</f>
        <v>1.0343977862400002</v>
      </c>
      <c r="AF96" s="118">
        <f>IF($C96="TD",INDEX('4. CPI-tabel'!$D$20:$Z$42,$E96-2003,AF$28-2003),
IF(AF$28&gt;=$E96,MAX(1,INDEX('4. CPI-tabel'!$D$20:$Z$42,MAX($E96,2010)-2003,AF$28-2003)),0))</f>
        <v>1.0561201397510402</v>
      </c>
      <c r="AG96" s="118">
        <f>IF($C96="TD",INDEX('4. CPI-tabel'!$D$20:$Z$42,$E96-2003,AG$28-2003),
IF(AG$28&gt;=$E96,MAX(1,INDEX('4. CPI-tabel'!$D$20:$Z$42,MAX($E96,2010)-2003,AG$28-2003)),0))</f>
        <v>1.0856915036640693</v>
      </c>
      <c r="AH96" s="118">
        <f>IF($C96="TD",INDEX('4. CPI-tabel'!$D$20:$Z$42,$E96-2003,AH$28-2003),
IF(AH$28&gt;=$E96,MAX(1,INDEX('4. CPI-tabel'!$D$20:$Z$42,MAX($E96,2010)-2003,AH$28-2003)),0))</f>
        <v>1.0932913441897176</v>
      </c>
      <c r="AI96" s="118">
        <f>IF($C96="TD",INDEX('4. CPI-tabel'!$D$20:$Z$42,$E96-2003,AI$28-2003),
IF(AI$28&gt;=$E96,MAX(1,INDEX('4. CPI-tabel'!$D$20:$Z$42,MAX($E96,2010)-2003,AI$28-2003)),0))</f>
        <v>1.0932913441897176</v>
      </c>
      <c r="AJ96" s="118">
        <f>IF($C96="TD",INDEX('4. CPI-tabel'!$D$20:$Z$42,$E96-2003,AJ$28-2003),
IF(AJ$28&gt;=$E96,MAX(1,INDEX('4. CPI-tabel'!$D$20:$Z$42,MAX($E96,2010)-2003,AJ$28-2003)),0))</f>
        <v>1.0932913441897176</v>
      </c>
      <c r="AK96" s="118">
        <f>IF($C96="TD",INDEX('4. CPI-tabel'!$D$20:$Z$42,$E96-2003,AK$28-2003),
IF(AK$28&gt;=$E96,MAX(1,INDEX('4. CPI-tabel'!$D$20:$Z$42,MAX($E96,2010)-2003,AK$28-2003)),0))</f>
        <v>1.0932913441897176</v>
      </c>
      <c r="AL96" s="118">
        <f>IF($C96="TD",INDEX('4. CPI-tabel'!$D$20:$Z$42,$E96-2003,AL$28-2003),
IF(AL$28&gt;=$E96,MAX(1,INDEX('4. CPI-tabel'!$D$20:$Z$42,MAX($E96,2010)-2003,AL$28-2003)),0))</f>
        <v>1.0932913441897176</v>
      </c>
      <c r="AM96" s="118">
        <f>IF($C96="TD",INDEX('4. CPI-tabel'!$D$20:$Z$42,$E96-2003,AM$28-2003),
IF(AM$28&gt;=$E96,MAX(1,INDEX('4. CPI-tabel'!$D$20:$Z$42,MAX($E96,2010)-2003,AM$28-2003)),0))</f>
        <v>1.0932913441897176</v>
      </c>
      <c r="AO96" s="87">
        <f t="shared" si="21"/>
        <v>0</v>
      </c>
      <c r="AP96" s="87">
        <f t="shared" si="22"/>
        <v>0</v>
      </c>
      <c r="AQ96" s="87">
        <f t="shared" si="23"/>
        <v>0</v>
      </c>
      <c r="AR96" s="87">
        <f t="shared" si="24"/>
        <v>683025.85321212874</v>
      </c>
      <c r="AS96" s="87">
        <f t="shared" si="25"/>
        <v>1379712.2234885001</v>
      </c>
      <c r="AT96" s="87">
        <f t="shared" si="26"/>
        <v>1390749.9212764082</v>
      </c>
      <c r="AU96" s="87">
        <f t="shared" si="27"/>
        <v>1393531.4211189612</v>
      </c>
      <c r="AV96" s="87">
        <f t="shared" si="28"/>
        <v>1413040.8610146267</v>
      </c>
      <c r="AW96" s="87">
        <f t="shared" si="29"/>
        <v>1442714.7190959337</v>
      </c>
      <c r="AX96" s="87">
        <f t="shared" si="30"/>
        <v>1483110.7312306198</v>
      </c>
      <c r="AY96" s="87">
        <f t="shared" si="31"/>
        <v>1493492.5063492339</v>
      </c>
      <c r="AZ96" s="87">
        <f t="shared" si="32"/>
        <v>1792191.0076190808</v>
      </c>
      <c r="BA96" s="87">
        <f t="shared" si="33"/>
        <v>1734840.8953752704</v>
      </c>
      <c r="BB96" s="87">
        <f t="shared" si="34"/>
        <v>1679325.9867232617</v>
      </c>
      <c r="BC96" s="87">
        <f t="shared" si="35"/>
        <v>1625587.5551481172</v>
      </c>
      <c r="BD96" s="87">
        <f t="shared" si="36"/>
        <v>1573568.7533833776</v>
      </c>
    </row>
    <row r="97" spans="1:56" s="20" customFormat="1" x14ac:dyDescent="0.2">
      <c r="A97" s="41"/>
      <c r="B97" s="86">
        <f>'3. Investeringen'!B83</f>
        <v>69</v>
      </c>
      <c r="C97" s="86" t="str">
        <f>'3. Investeringen'!F83</f>
        <v>TD</v>
      </c>
      <c r="D97" s="86" t="str">
        <f>'3. Investeringen'!G83</f>
        <v>Nieuwe investeringen TD</v>
      </c>
      <c r="E97" s="121">
        <f>'3. Investeringen'!K83</f>
        <v>2014</v>
      </c>
      <c r="G97" s="86">
        <f>'7. Nominale afschrijvingen'!R86</f>
        <v>0</v>
      </c>
      <c r="H97" s="86">
        <f>'7. Nominale afschrijvingen'!S86</f>
        <v>0</v>
      </c>
      <c r="I97" s="86">
        <f>'7. Nominale afschrijvingen'!T86</f>
        <v>0</v>
      </c>
      <c r="J97" s="86">
        <f>'7. Nominale afschrijvingen'!U86</f>
        <v>82934.40251495727</v>
      </c>
      <c r="K97" s="86">
        <f>'7. Nominale afschrijvingen'!V86</f>
        <v>165868.80502991454</v>
      </c>
      <c r="L97" s="86">
        <f>'7. Nominale afschrijvingen'!W86</f>
        <v>165868.80502991454</v>
      </c>
      <c r="M97" s="86">
        <f>'7. Nominale afschrijvingen'!X86</f>
        <v>165868.80502991454</v>
      </c>
      <c r="N97" s="86">
        <f>'7. Nominale afschrijvingen'!Y86</f>
        <v>165868.80502991454</v>
      </c>
      <c r="O97" s="86">
        <f>'7. Nominale afschrijvingen'!Z86</f>
        <v>165868.80502991454</v>
      </c>
      <c r="P97" s="86">
        <f>'7. Nominale afschrijvingen'!AA86</f>
        <v>165868.80502991454</v>
      </c>
      <c r="Q97" s="86">
        <f>'7. Nominale afschrijvingen'!AB86</f>
        <v>165868.80502991454</v>
      </c>
      <c r="R97" s="86">
        <f>'7. Nominale afschrijvingen'!AC86</f>
        <v>199042.56603589741</v>
      </c>
      <c r="S97" s="86">
        <f>'7. Nominale afschrijvingen'!AD86</f>
        <v>188426.9625139829</v>
      </c>
      <c r="T97" s="86">
        <f>'7. Nominale afschrijvingen'!AE86</f>
        <v>178377.52451323715</v>
      </c>
      <c r="U97" s="86">
        <f>'7. Nominale afschrijvingen'!AF86</f>
        <v>168864.05653919783</v>
      </c>
      <c r="V97" s="86">
        <f>'7. Nominale afschrijvingen'!AG86</f>
        <v>162018.21640923034</v>
      </c>
      <c r="W97" s="40"/>
      <c r="X97" s="118">
        <f>IF($C97="TD",INDEX('4. CPI-tabel'!$D$20:$Z$42,$E97-2003,X$28-2003),
IF(X$28&gt;=$E97,MAX(1,INDEX('4. CPI-tabel'!$D$20:$Z$42,MAX($E97,2010)-2003,X$28-2003)),0))</f>
        <v>0</v>
      </c>
      <c r="Y97" s="118">
        <f>IF($C97="TD",INDEX('4. CPI-tabel'!$D$20:$Z$42,$E97-2003,Y$28-2003),
IF(Y$28&gt;=$E97,MAX(1,INDEX('4. CPI-tabel'!$D$20:$Z$42,MAX($E97,2010)-2003,Y$28-2003)),0))</f>
        <v>0</v>
      </c>
      <c r="Z97" s="118">
        <f>IF($C97="TD",INDEX('4. CPI-tabel'!$D$20:$Z$42,$E97-2003,Z$28-2003),
IF(Z$28&gt;=$E97,MAX(1,INDEX('4. CPI-tabel'!$D$20:$Z$42,MAX($E97,2010)-2003,Z$28-2003)),0))</f>
        <v>0</v>
      </c>
      <c r="AA97" s="118">
        <f>IF($C97="TD",INDEX('4. CPI-tabel'!$D$20:$Z$42,$E97-2003,AA$28-2003),
IF(AA$28&gt;=$E97,MAX(1,INDEX('4. CPI-tabel'!$D$20:$Z$42,MAX($E97,2010)-2003,AA$28-2003)),0))</f>
        <v>1</v>
      </c>
      <c r="AB97" s="118">
        <f>IF($C97="TD",INDEX('4. CPI-tabel'!$D$20:$Z$42,$E97-2003,AB$28-2003),
IF(AB$28&gt;=$E97,MAX(1,INDEX('4. CPI-tabel'!$D$20:$Z$42,MAX($E97,2010)-2003,AB$28-2003)),0))</f>
        <v>1.01</v>
      </c>
      <c r="AC97" s="118">
        <f>IF($C97="TD",INDEX('4. CPI-tabel'!$D$20:$Z$42,$E97-2003,AC$28-2003),
IF(AC$28&gt;=$E97,MAX(1,INDEX('4. CPI-tabel'!$D$20:$Z$42,MAX($E97,2010)-2003,AC$28-2003)),0))</f>
        <v>1.0180800000000001</v>
      </c>
      <c r="AD97" s="118">
        <f>IF($C97="TD",INDEX('4. CPI-tabel'!$D$20:$Z$42,$E97-2003,AD$28-2003),
IF(AD$28&gt;=$E97,MAX(1,INDEX('4. CPI-tabel'!$D$20:$Z$42,MAX($E97,2010)-2003,AD$28-2003)),0))</f>
        <v>1.0201161600000002</v>
      </c>
      <c r="AE97" s="118">
        <f>IF($C97="TD",INDEX('4. CPI-tabel'!$D$20:$Z$42,$E97-2003,AE$28-2003),
IF(AE$28&gt;=$E97,MAX(1,INDEX('4. CPI-tabel'!$D$20:$Z$42,MAX($E97,2010)-2003,AE$28-2003)),0))</f>
        <v>1.0343977862400002</v>
      </c>
      <c r="AF97" s="118">
        <f>IF($C97="TD",INDEX('4. CPI-tabel'!$D$20:$Z$42,$E97-2003,AF$28-2003),
IF(AF$28&gt;=$E97,MAX(1,INDEX('4. CPI-tabel'!$D$20:$Z$42,MAX($E97,2010)-2003,AF$28-2003)),0))</f>
        <v>1.0561201397510402</v>
      </c>
      <c r="AG97" s="118">
        <f>IF($C97="TD",INDEX('4. CPI-tabel'!$D$20:$Z$42,$E97-2003,AG$28-2003),
IF(AG$28&gt;=$E97,MAX(1,INDEX('4. CPI-tabel'!$D$20:$Z$42,MAX($E97,2010)-2003,AG$28-2003)),0))</f>
        <v>1.0856915036640693</v>
      </c>
      <c r="AH97" s="118">
        <f>IF($C97="TD",INDEX('4. CPI-tabel'!$D$20:$Z$42,$E97-2003,AH$28-2003),
IF(AH$28&gt;=$E97,MAX(1,INDEX('4. CPI-tabel'!$D$20:$Z$42,MAX($E97,2010)-2003,AH$28-2003)),0))</f>
        <v>1.0932913441897176</v>
      </c>
      <c r="AI97" s="118">
        <f>IF($C97="TD",INDEX('4. CPI-tabel'!$D$20:$Z$42,$E97-2003,AI$28-2003),
IF(AI$28&gt;=$E97,MAX(1,INDEX('4. CPI-tabel'!$D$20:$Z$42,MAX($E97,2010)-2003,AI$28-2003)),0))</f>
        <v>1.0932913441897176</v>
      </c>
      <c r="AJ97" s="118">
        <f>IF($C97="TD",INDEX('4. CPI-tabel'!$D$20:$Z$42,$E97-2003,AJ$28-2003),
IF(AJ$28&gt;=$E97,MAX(1,INDEX('4. CPI-tabel'!$D$20:$Z$42,MAX($E97,2010)-2003,AJ$28-2003)),0))</f>
        <v>1.0932913441897176</v>
      </c>
      <c r="AK97" s="118">
        <f>IF($C97="TD",INDEX('4. CPI-tabel'!$D$20:$Z$42,$E97-2003,AK$28-2003),
IF(AK$28&gt;=$E97,MAX(1,INDEX('4. CPI-tabel'!$D$20:$Z$42,MAX($E97,2010)-2003,AK$28-2003)),0))</f>
        <v>1.0932913441897176</v>
      </c>
      <c r="AL97" s="118">
        <f>IF($C97="TD",INDEX('4. CPI-tabel'!$D$20:$Z$42,$E97-2003,AL$28-2003),
IF(AL$28&gt;=$E97,MAX(1,INDEX('4. CPI-tabel'!$D$20:$Z$42,MAX($E97,2010)-2003,AL$28-2003)),0))</f>
        <v>1.0932913441897176</v>
      </c>
      <c r="AM97" s="118">
        <f>IF($C97="TD",INDEX('4. CPI-tabel'!$D$20:$Z$42,$E97-2003,AM$28-2003),
IF(AM$28&gt;=$E97,MAX(1,INDEX('4. CPI-tabel'!$D$20:$Z$42,MAX($E97,2010)-2003,AM$28-2003)),0))</f>
        <v>1.0932913441897176</v>
      </c>
      <c r="AO97" s="87">
        <f t="shared" si="21"/>
        <v>0</v>
      </c>
      <c r="AP97" s="87">
        <f t="shared" si="22"/>
        <v>0</v>
      </c>
      <c r="AQ97" s="87">
        <f t="shared" si="23"/>
        <v>0</v>
      </c>
      <c r="AR97" s="87">
        <f t="shared" si="24"/>
        <v>82934.40251495727</v>
      </c>
      <c r="AS97" s="87">
        <f t="shared" si="25"/>
        <v>167527.4930802137</v>
      </c>
      <c r="AT97" s="87">
        <f t="shared" si="26"/>
        <v>168867.71302485542</v>
      </c>
      <c r="AU97" s="87">
        <f t="shared" si="27"/>
        <v>169205.44845090513</v>
      </c>
      <c r="AV97" s="87">
        <f t="shared" si="28"/>
        <v>171574.32472921783</v>
      </c>
      <c r="AW97" s="87">
        <f t="shared" si="29"/>
        <v>175177.3855485314</v>
      </c>
      <c r="AX97" s="87">
        <f t="shared" si="30"/>
        <v>180082.35234389026</v>
      </c>
      <c r="AY97" s="87">
        <f t="shared" si="31"/>
        <v>181342.92881029745</v>
      </c>
      <c r="AZ97" s="87">
        <f t="shared" si="32"/>
        <v>217611.51457235691</v>
      </c>
      <c r="BA97" s="87">
        <f t="shared" si="33"/>
        <v>206005.5671284979</v>
      </c>
      <c r="BB97" s="87">
        <f t="shared" si="34"/>
        <v>195018.60354831134</v>
      </c>
      <c r="BC97" s="87">
        <f t="shared" si="35"/>
        <v>184617.61135906808</v>
      </c>
      <c r="BD97" s="87">
        <f t="shared" si="36"/>
        <v>177133.11360126801</v>
      </c>
    </row>
    <row r="98" spans="1:56" s="20" customFormat="1" x14ac:dyDescent="0.2">
      <c r="A98" s="41"/>
      <c r="B98" s="86">
        <f>'3. Investeringen'!B84</f>
        <v>70</v>
      </c>
      <c r="C98" s="86" t="str">
        <f>'3. Investeringen'!F84</f>
        <v>TD</v>
      </c>
      <c r="D98" s="86" t="str">
        <f>'3. Investeringen'!G84</f>
        <v>Nieuwe investeringen TD</v>
      </c>
      <c r="E98" s="121">
        <f>'3. Investeringen'!K84</f>
        <v>2014</v>
      </c>
      <c r="G98" s="86">
        <f>'7. Nominale afschrijvingen'!R87</f>
        <v>0</v>
      </c>
      <c r="H98" s="86">
        <f>'7. Nominale afschrijvingen'!S87</f>
        <v>0</v>
      </c>
      <c r="I98" s="86">
        <f>'7. Nominale afschrijvingen'!T87</f>
        <v>0</v>
      </c>
      <c r="J98" s="86">
        <f>'7. Nominale afschrijvingen'!U87</f>
        <v>-65.450870300739084</v>
      </c>
      <c r="K98" s="86">
        <f>'7. Nominale afschrijvingen'!V87</f>
        <v>-130.90174060147817</v>
      </c>
      <c r="L98" s="86">
        <f>'7. Nominale afschrijvingen'!W87</f>
        <v>-130.90174060147817</v>
      </c>
      <c r="M98" s="86">
        <f>'7. Nominale afschrijvingen'!X87</f>
        <v>-130.90174060147817</v>
      </c>
      <c r="N98" s="86">
        <f>'7. Nominale afschrijvingen'!Y87</f>
        <v>-130.90174060147817</v>
      </c>
      <c r="O98" s="86">
        <f>'7. Nominale afschrijvingen'!Z87</f>
        <v>-130.90174060147817</v>
      </c>
      <c r="P98" s="86">
        <f>'7. Nominale afschrijvingen'!AA87</f>
        <v>-130.90174060147817</v>
      </c>
      <c r="Q98" s="86">
        <f>'7. Nominale afschrijvingen'!AB87</f>
        <v>-130.90174060147817</v>
      </c>
      <c r="R98" s="86">
        <f>'7. Nominale afschrijvingen'!AC87</f>
        <v>-157.08208872177377</v>
      </c>
      <c r="S98" s="86">
        <f>'7. Nominale afschrijvingen'!AD87</f>
        <v>-146.31074549513787</v>
      </c>
      <c r="T98" s="86">
        <f>'7. Nominale afschrijvingen'!AE87</f>
        <v>-136.27800866118557</v>
      </c>
      <c r="U98" s="86">
        <f>'7. Nominale afschrijvingen'!AF87</f>
        <v>-127.66273225157038</v>
      </c>
      <c r="V98" s="86">
        <f>'7. Nominale afschrijvingen'!AG87</f>
        <v>-127.66273225157038</v>
      </c>
      <c r="W98" s="40"/>
      <c r="X98" s="118">
        <f>IF($C98="TD",INDEX('4. CPI-tabel'!$D$20:$Z$42,$E98-2003,X$28-2003),
IF(X$28&gt;=$E98,MAX(1,INDEX('4. CPI-tabel'!$D$20:$Z$42,MAX($E98,2010)-2003,X$28-2003)),0))</f>
        <v>0</v>
      </c>
      <c r="Y98" s="118">
        <f>IF($C98="TD",INDEX('4. CPI-tabel'!$D$20:$Z$42,$E98-2003,Y$28-2003),
IF(Y$28&gt;=$E98,MAX(1,INDEX('4. CPI-tabel'!$D$20:$Z$42,MAX($E98,2010)-2003,Y$28-2003)),0))</f>
        <v>0</v>
      </c>
      <c r="Z98" s="118">
        <f>IF($C98="TD",INDEX('4. CPI-tabel'!$D$20:$Z$42,$E98-2003,Z$28-2003),
IF(Z$28&gt;=$E98,MAX(1,INDEX('4. CPI-tabel'!$D$20:$Z$42,MAX($E98,2010)-2003,Z$28-2003)),0))</f>
        <v>0</v>
      </c>
      <c r="AA98" s="118">
        <f>IF($C98="TD",INDEX('4. CPI-tabel'!$D$20:$Z$42,$E98-2003,AA$28-2003),
IF(AA$28&gt;=$E98,MAX(1,INDEX('4. CPI-tabel'!$D$20:$Z$42,MAX($E98,2010)-2003,AA$28-2003)),0))</f>
        <v>1</v>
      </c>
      <c r="AB98" s="118">
        <f>IF($C98="TD",INDEX('4. CPI-tabel'!$D$20:$Z$42,$E98-2003,AB$28-2003),
IF(AB$28&gt;=$E98,MAX(1,INDEX('4. CPI-tabel'!$D$20:$Z$42,MAX($E98,2010)-2003,AB$28-2003)),0))</f>
        <v>1.01</v>
      </c>
      <c r="AC98" s="118">
        <f>IF($C98="TD",INDEX('4. CPI-tabel'!$D$20:$Z$42,$E98-2003,AC$28-2003),
IF(AC$28&gt;=$E98,MAX(1,INDEX('4. CPI-tabel'!$D$20:$Z$42,MAX($E98,2010)-2003,AC$28-2003)),0))</f>
        <v>1.0180800000000001</v>
      </c>
      <c r="AD98" s="118">
        <f>IF($C98="TD",INDEX('4. CPI-tabel'!$D$20:$Z$42,$E98-2003,AD$28-2003),
IF(AD$28&gt;=$E98,MAX(1,INDEX('4. CPI-tabel'!$D$20:$Z$42,MAX($E98,2010)-2003,AD$28-2003)),0))</f>
        <v>1.0201161600000002</v>
      </c>
      <c r="AE98" s="118">
        <f>IF($C98="TD",INDEX('4. CPI-tabel'!$D$20:$Z$42,$E98-2003,AE$28-2003),
IF(AE$28&gt;=$E98,MAX(1,INDEX('4. CPI-tabel'!$D$20:$Z$42,MAX($E98,2010)-2003,AE$28-2003)),0))</f>
        <v>1.0343977862400002</v>
      </c>
      <c r="AF98" s="118">
        <f>IF($C98="TD",INDEX('4. CPI-tabel'!$D$20:$Z$42,$E98-2003,AF$28-2003),
IF(AF$28&gt;=$E98,MAX(1,INDEX('4. CPI-tabel'!$D$20:$Z$42,MAX($E98,2010)-2003,AF$28-2003)),0))</f>
        <v>1.0561201397510402</v>
      </c>
      <c r="AG98" s="118">
        <f>IF($C98="TD",INDEX('4. CPI-tabel'!$D$20:$Z$42,$E98-2003,AG$28-2003),
IF(AG$28&gt;=$E98,MAX(1,INDEX('4. CPI-tabel'!$D$20:$Z$42,MAX($E98,2010)-2003,AG$28-2003)),0))</f>
        <v>1.0856915036640693</v>
      </c>
      <c r="AH98" s="118">
        <f>IF($C98="TD",INDEX('4. CPI-tabel'!$D$20:$Z$42,$E98-2003,AH$28-2003),
IF(AH$28&gt;=$E98,MAX(1,INDEX('4. CPI-tabel'!$D$20:$Z$42,MAX($E98,2010)-2003,AH$28-2003)),0))</f>
        <v>1.0932913441897176</v>
      </c>
      <c r="AI98" s="118">
        <f>IF($C98="TD",INDEX('4. CPI-tabel'!$D$20:$Z$42,$E98-2003,AI$28-2003),
IF(AI$28&gt;=$E98,MAX(1,INDEX('4. CPI-tabel'!$D$20:$Z$42,MAX($E98,2010)-2003,AI$28-2003)),0))</f>
        <v>1.0932913441897176</v>
      </c>
      <c r="AJ98" s="118">
        <f>IF($C98="TD",INDEX('4. CPI-tabel'!$D$20:$Z$42,$E98-2003,AJ$28-2003),
IF(AJ$28&gt;=$E98,MAX(1,INDEX('4. CPI-tabel'!$D$20:$Z$42,MAX($E98,2010)-2003,AJ$28-2003)),0))</f>
        <v>1.0932913441897176</v>
      </c>
      <c r="AK98" s="118">
        <f>IF($C98="TD",INDEX('4. CPI-tabel'!$D$20:$Z$42,$E98-2003,AK$28-2003),
IF(AK$28&gt;=$E98,MAX(1,INDEX('4. CPI-tabel'!$D$20:$Z$42,MAX($E98,2010)-2003,AK$28-2003)),0))</f>
        <v>1.0932913441897176</v>
      </c>
      <c r="AL98" s="118">
        <f>IF($C98="TD",INDEX('4. CPI-tabel'!$D$20:$Z$42,$E98-2003,AL$28-2003),
IF(AL$28&gt;=$E98,MAX(1,INDEX('4. CPI-tabel'!$D$20:$Z$42,MAX($E98,2010)-2003,AL$28-2003)),0))</f>
        <v>1.0932913441897176</v>
      </c>
      <c r="AM98" s="118">
        <f>IF($C98="TD",INDEX('4. CPI-tabel'!$D$20:$Z$42,$E98-2003,AM$28-2003),
IF(AM$28&gt;=$E98,MAX(1,INDEX('4. CPI-tabel'!$D$20:$Z$42,MAX($E98,2010)-2003,AM$28-2003)),0))</f>
        <v>1.0932913441897176</v>
      </c>
      <c r="AO98" s="87">
        <f t="shared" si="21"/>
        <v>0</v>
      </c>
      <c r="AP98" s="87">
        <f t="shared" si="22"/>
        <v>0</v>
      </c>
      <c r="AQ98" s="87">
        <f t="shared" si="23"/>
        <v>0</v>
      </c>
      <c r="AR98" s="87">
        <f t="shared" si="24"/>
        <v>-65.450870300739084</v>
      </c>
      <c r="AS98" s="87">
        <f t="shared" si="25"/>
        <v>-132.21075800749296</v>
      </c>
      <c r="AT98" s="87">
        <f t="shared" si="26"/>
        <v>-133.26844407155289</v>
      </c>
      <c r="AU98" s="87">
        <f t="shared" si="27"/>
        <v>-133.53498095969601</v>
      </c>
      <c r="AV98" s="87">
        <f t="shared" si="28"/>
        <v>-135.40447069313177</v>
      </c>
      <c r="AW98" s="87">
        <f t="shared" si="29"/>
        <v>-138.24796457768755</v>
      </c>
      <c r="AX98" s="87">
        <f t="shared" si="30"/>
        <v>-142.11890758586279</v>
      </c>
      <c r="AY98" s="87">
        <f t="shared" si="31"/>
        <v>-143.11373993896379</v>
      </c>
      <c r="AZ98" s="87">
        <f t="shared" si="32"/>
        <v>-171.73648792675652</v>
      </c>
      <c r="BA98" s="87">
        <f t="shared" si="33"/>
        <v>-159.96027161177895</v>
      </c>
      <c r="BB98" s="87">
        <f t="shared" si="34"/>
        <v>-148.99156727268556</v>
      </c>
      <c r="BC98" s="87">
        <f t="shared" si="35"/>
        <v>-139.57256014625139</v>
      </c>
      <c r="BD98" s="87">
        <f t="shared" si="36"/>
        <v>-139.57256014625139</v>
      </c>
    </row>
    <row r="99" spans="1:56" s="20" customFormat="1" x14ac:dyDescent="0.2">
      <c r="A99" s="41"/>
      <c r="B99" s="86">
        <f>'3. Investeringen'!B85</f>
        <v>71</v>
      </c>
      <c r="C99" s="86" t="str">
        <f>'3. Investeringen'!F85</f>
        <v>TD</v>
      </c>
      <c r="D99" s="86" t="str">
        <f>'3. Investeringen'!G85</f>
        <v>Nieuwe investeringen TD</v>
      </c>
      <c r="E99" s="121">
        <f>'3. Investeringen'!K85</f>
        <v>2014</v>
      </c>
      <c r="G99" s="86">
        <f>'7. Nominale afschrijvingen'!R88</f>
        <v>0</v>
      </c>
      <c r="H99" s="86">
        <f>'7. Nominale afschrijvingen'!S88</f>
        <v>0</v>
      </c>
      <c r="I99" s="86">
        <f>'7. Nominale afschrijvingen'!T88</f>
        <v>0</v>
      </c>
      <c r="J99" s="86">
        <f>'7. Nominale afschrijvingen'!U88</f>
        <v>150248.36998724361</v>
      </c>
      <c r="K99" s="86">
        <f>'7. Nominale afschrijvingen'!V88</f>
        <v>300496.73997448717</v>
      </c>
      <c r="L99" s="86">
        <f>'7. Nominale afschrijvingen'!W88</f>
        <v>300496.73997448717</v>
      </c>
      <c r="M99" s="86">
        <f>'7. Nominale afschrijvingen'!X88</f>
        <v>300496.73997448717</v>
      </c>
      <c r="N99" s="86">
        <f>'7. Nominale afschrijvingen'!Y88</f>
        <v>300496.73997448717</v>
      </c>
      <c r="O99" s="86">
        <f>'7. Nominale afschrijvingen'!Z88</f>
        <v>300496.73997448717</v>
      </c>
      <c r="P99" s="86">
        <f>'7. Nominale afschrijvingen'!AA88</f>
        <v>300496.73997448717</v>
      </c>
      <c r="Q99" s="86">
        <f>'7. Nominale afschrijvingen'!AB88</f>
        <v>300496.73997448717</v>
      </c>
      <c r="R99" s="86">
        <f>'7. Nominale afschrijvingen'!AC88</f>
        <v>360596.08796938485</v>
      </c>
      <c r="S99" s="86">
        <f>'7. Nominale afschrijvingen'!AD88</f>
        <v>260430.50797788906</v>
      </c>
      <c r="T99" s="86">
        <f>'7. Nominale afschrijvingen'!AE88</f>
        <v>130215.25398894453</v>
      </c>
      <c r="U99" s="86">
        <f>'7. Nominale afschrijvingen'!AF88</f>
        <v>0</v>
      </c>
      <c r="V99" s="86">
        <f>'7. Nominale afschrijvingen'!AG88</f>
        <v>0</v>
      </c>
      <c r="W99" s="40"/>
      <c r="X99" s="118">
        <f>IF($C99="TD",INDEX('4. CPI-tabel'!$D$20:$Z$42,$E99-2003,X$28-2003),
IF(X$28&gt;=$E99,MAX(1,INDEX('4. CPI-tabel'!$D$20:$Z$42,MAX($E99,2010)-2003,X$28-2003)),0))</f>
        <v>0</v>
      </c>
      <c r="Y99" s="118">
        <f>IF($C99="TD",INDEX('4. CPI-tabel'!$D$20:$Z$42,$E99-2003,Y$28-2003),
IF(Y$28&gt;=$E99,MAX(1,INDEX('4. CPI-tabel'!$D$20:$Z$42,MAX($E99,2010)-2003,Y$28-2003)),0))</f>
        <v>0</v>
      </c>
      <c r="Z99" s="118">
        <f>IF($C99="TD",INDEX('4. CPI-tabel'!$D$20:$Z$42,$E99-2003,Z$28-2003),
IF(Z$28&gt;=$E99,MAX(1,INDEX('4. CPI-tabel'!$D$20:$Z$42,MAX($E99,2010)-2003,Z$28-2003)),0))</f>
        <v>0</v>
      </c>
      <c r="AA99" s="118">
        <f>IF($C99="TD",INDEX('4. CPI-tabel'!$D$20:$Z$42,$E99-2003,AA$28-2003),
IF(AA$28&gt;=$E99,MAX(1,INDEX('4. CPI-tabel'!$D$20:$Z$42,MAX($E99,2010)-2003,AA$28-2003)),0))</f>
        <v>1</v>
      </c>
      <c r="AB99" s="118">
        <f>IF($C99="TD",INDEX('4. CPI-tabel'!$D$20:$Z$42,$E99-2003,AB$28-2003),
IF(AB$28&gt;=$E99,MAX(1,INDEX('4. CPI-tabel'!$D$20:$Z$42,MAX($E99,2010)-2003,AB$28-2003)),0))</f>
        <v>1.01</v>
      </c>
      <c r="AC99" s="118">
        <f>IF($C99="TD",INDEX('4. CPI-tabel'!$D$20:$Z$42,$E99-2003,AC$28-2003),
IF(AC$28&gt;=$E99,MAX(1,INDEX('4. CPI-tabel'!$D$20:$Z$42,MAX($E99,2010)-2003,AC$28-2003)),0))</f>
        <v>1.0180800000000001</v>
      </c>
      <c r="AD99" s="118">
        <f>IF($C99="TD",INDEX('4. CPI-tabel'!$D$20:$Z$42,$E99-2003,AD$28-2003),
IF(AD$28&gt;=$E99,MAX(1,INDEX('4. CPI-tabel'!$D$20:$Z$42,MAX($E99,2010)-2003,AD$28-2003)),0))</f>
        <v>1.0201161600000002</v>
      </c>
      <c r="AE99" s="118">
        <f>IF($C99="TD",INDEX('4. CPI-tabel'!$D$20:$Z$42,$E99-2003,AE$28-2003),
IF(AE$28&gt;=$E99,MAX(1,INDEX('4. CPI-tabel'!$D$20:$Z$42,MAX($E99,2010)-2003,AE$28-2003)),0))</f>
        <v>1.0343977862400002</v>
      </c>
      <c r="AF99" s="118">
        <f>IF($C99="TD",INDEX('4. CPI-tabel'!$D$20:$Z$42,$E99-2003,AF$28-2003),
IF(AF$28&gt;=$E99,MAX(1,INDEX('4. CPI-tabel'!$D$20:$Z$42,MAX($E99,2010)-2003,AF$28-2003)),0))</f>
        <v>1.0561201397510402</v>
      </c>
      <c r="AG99" s="118">
        <f>IF($C99="TD",INDEX('4. CPI-tabel'!$D$20:$Z$42,$E99-2003,AG$28-2003),
IF(AG$28&gt;=$E99,MAX(1,INDEX('4. CPI-tabel'!$D$20:$Z$42,MAX($E99,2010)-2003,AG$28-2003)),0))</f>
        <v>1.0856915036640693</v>
      </c>
      <c r="AH99" s="118">
        <f>IF($C99="TD",INDEX('4. CPI-tabel'!$D$20:$Z$42,$E99-2003,AH$28-2003),
IF(AH$28&gt;=$E99,MAX(1,INDEX('4. CPI-tabel'!$D$20:$Z$42,MAX($E99,2010)-2003,AH$28-2003)),0))</f>
        <v>1.0932913441897176</v>
      </c>
      <c r="AI99" s="118">
        <f>IF($C99="TD",INDEX('4. CPI-tabel'!$D$20:$Z$42,$E99-2003,AI$28-2003),
IF(AI$28&gt;=$E99,MAX(1,INDEX('4. CPI-tabel'!$D$20:$Z$42,MAX($E99,2010)-2003,AI$28-2003)),0))</f>
        <v>1.0932913441897176</v>
      </c>
      <c r="AJ99" s="118">
        <f>IF($C99="TD",INDEX('4. CPI-tabel'!$D$20:$Z$42,$E99-2003,AJ$28-2003),
IF(AJ$28&gt;=$E99,MAX(1,INDEX('4. CPI-tabel'!$D$20:$Z$42,MAX($E99,2010)-2003,AJ$28-2003)),0))</f>
        <v>1.0932913441897176</v>
      </c>
      <c r="AK99" s="118">
        <f>IF($C99="TD",INDEX('4. CPI-tabel'!$D$20:$Z$42,$E99-2003,AK$28-2003),
IF(AK$28&gt;=$E99,MAX(1,INDEX('4. CPI-tabel'!$D$20:$Z$42,MAX($E99,2010)-2003,AK$28-2003)),0))</f>
        <v>1.0932913441897176</v>
      </c>
      <c r="AL99" s="118">
        <f>IF($C99="TD",INDEX('4. CPI-tabel'!$D$20:$Z$42,$E99-2003,AL$28-2003),
IF(AL$28&gt;=$E99,MAX(1,INDEX('4. CPI-tabel'!$D$20:$Z$42,MAX($E99,2010)-2003,AL$28-2003)),0))</f>
        <v>1.0932913441897176</v>
      </c>
      <c r="AM99" s="118">
        <f>IF($C99="TD",INDEX('4. CPI-tabel'!$D$20:$Z$42,$E99-2003,AM$28-2003),
IF(AM$28&gt;=$E99,MAX(1,INDEX('4. CPI-tabel'!$D$20:$Z$42,MAX($E99,2010)-2003,AM$28-2003)),0))</f>
        <v>1.0932913441897176</v>
      </c>
      <c r="AO99" s="87">
        <f t="shared" si="21"/>
        <v>0</v>
      </c>
      <c r="AP99" s="87">
        <f t="shared" si="22"/>
        <v>0</v>
      </c>
      <c r="AQ99" s="87">
        <f t="shared" si="23"/>
        <v>0</v>
      </c>
      <c r="AR99" s="87">
        <f t="shared" si="24"/>
        <v>150248.36998724361</v>
      </c>
      <c r="AS99" s="87">
        <f t="shared" si="25"/>
        <v>303501.70737423206</v>
      </c>
      <c r="AT99" s="87">
        <f t="shared" si="26"/>
        <v>305929.72103322594</v>
      </c>
      <c r="AU99" s="87">
        <f t="shared" si="27"/>
        <v>306541.5804752924</v>
      </c>
      <c r="AV99" s="87">
        <f t="shared" si="28"/>
        <v>310833.1626019465</v>
      </c>
      <c r="AW99" s="87">
        <f t="shared" si="29"/>
        <v>317360.65901658736</v>
      </c>
      <c r="AX99" s="87">
        <f t="shared" si="30"/>
        <v>326246.75746905181</v>
      </c>
      <c r="AY99" s="87">
        <f t="shared" si="31"/>
        <v>328530.48477133515</v>
      </c>
      <c r="AZ99" s="87">
        <f t="shared" si="32"/>
        <v>394236.58172560245</v>
      </c>
      <c r="BA99" s="87">
        <f t="shared" si="33"/>
        <v>284726.4201351573</v>
      </c>
      <c r="BB99" s="87">
        <f t="shared" si="34"/>
        <v>142363.21006757865</v>
      </c>
      <c r="BC99" s="87">
        <f t="shared" si="35"/>
        <v>0</v>
      </c>
      <c r="BD99" s="87">
        <f t="shared" si="36"/>
        <v>0</v>
      </c>
    </row>
    <row r="100" spans="1:56" s="20" customFormat="1" x14ac:dyDescent="0.2">
      <c r="A100" s="41"/>
      <c r="B100" s="86">
        <f>'3. Investeringen'!B86</f>
        <v>72</v>
      </c>
      <c r="C100" s="86" t="str">
        <f>'3. Investeringen'!F86</f>
        <v>TD</v>
      </c>
      <c r="D100" s="86" t="str">
        <f>'3. Investeringen'!G86</f>
        <v>Nieuwe investeringen TD</v>
      </c>
      <c r="E100" s="121">
        <f>'3. Investeringen'!K86</f>
        <v>2014</v>
      </c>
      <c r="G100" s="86">
        <f>'7. Nominale afschrijvingen'!R89</f>
        <v>0</v>
      </c>
      <c r="H100" s="86">
        <f>'7. Nominale afschrijvingen'!S89</f>
        <v>0</v>
      </c>
      <c r="I100" s="86">
        <f>'7. Nominale afschrijvingen'!T89</f>
        <v>0</v>
      </c>
      <c r="J100" s="86">
        <f>'7. Nominale afschrijvingen'!U89</f>
        <v>409710.61374831165</v>
      </c>
      <c r="K100" s="86">
        <f>'7. Nominale afschrijvingen'!V89</f>
        <v>819421.22749662329</v>
      </c>
      <c r="L100" s="86">
        <f>'7. Nominale afschrijvingen'!W89</f>
        <v>819421.22749662329</v>
      </c>
      <c r="M100" s="86">
        <f>'7. Nominale afschrijvingen'!X89</f>
        <v>819421.22749662329</v>
      </c>
      <c r="N100" s="86">
        <f>'7. Nominale afschrijvingen'!Y89</f>
        <v>819421.22749662329</v>
      </c>
      <c r="O100" s="86">
        <f>'7. Nominale afschrijvingen'!Z89</f>
        <v>409710.61374831165</v>
      </c>
      <c r="P100" s="86">
        <f>'7. Nominale afschrijvingen'!AA89</f>
        <v>0</v>
      </c>
      <c r="Q100" s="86">
        <f>'7. Nominale afschrijvingen'!AB89</f>
        <v>0</v>
      </c>
      <c r="R100" s="86">
        <f>'7. Nominale afschrijvingen'!AC89</f>
        <v>0</v>
      </c>
      <c r="S100" s="86">
        <f>'7. Nominale afschrijvingen'!AD89</f>
        <v>0</v>
      </c>
      <c r="T100" s="86">
        <f>'7. Nominale afschrijvingen'!AE89</f>
        <v>0</v>
      </c>
      <c r="U100" s="86">
        <f>'7. Nominale afschrijvingen'!AF89</f>
        <v>0</v>
      </c>
      <c r="V100" s="86">
        <f>'7. Nominale afschrijvingen'!AG89</f>
        <v>0</v>
      </c>
      <c r="W100" s="40"/>
      <c r="X100" s="118">
        <f>IF($C100="TD",INDEX('4. CPI-tabel'!$D$20:$Z$42,$E100-2003,X$28-2003),
IF(X$28&gt;=$E100,MAX(1,INDEX('4. CPI-tabel'!$D$20:$Z$42,MAX($E100,2010)-2003,X$28-2003)),0))</f>
        <v>0</v>
      </c>
      <c r="Y100" s="118">
        <f>IF($C100="TD",INDEX('4. CPI-tabel'!$D$20:$Z$42,$E100-2003,Y$28-2003),
IF(Y$28&gt;=$E100,MAX(1,INDEX('4. CPI-tabel'!$D$20:$Z$42,MAX($E100,2010)-2003,Y$28-2003)),0))</f>
        <v>0</v>
      </c>
      <c r="Z100" s="118">
        <f>IF($C100="TD",INDEX('4. CPI-tabel'!$D$20:$Z$42,$E100-2003,Z$28-2003),
IF(Z$28&gt;=$E100,MAX(1,INDEX('4. CPI-tabel'!$D$20:$Z$42,MAX($E100,2010)-2003,Z$28-2003)),0))</f>
        <v>0</v>
      </c>
      <c r="AA100" s="118">
        <f>IF($C100="TD",INDEX('4. CPI-tabel'!$D$20:$Z$42,$E100-2003,AA$28-2003),
IF(AA$28&gt;=$E100,MAX(1,INDEX('4. CPI-tabel'!$D$20:$Z$42,MAX($E100,2010)-2003,AA$28-2003)),0))</f>
        <v>1</v>
      </c>
      <c r="AB100" s="118">
        <f>IF($C100="TD",INDEX('4. CPI-tabel'!$D$20:$Z$42,$E100-2003,AB$28-2003),
IF(AB$28&gt;=$E100,MAX(1,INDEX('4. CPI-tabel'!$D$20:$Z$42,MAX($E100,2010)-2003,AB$28-2003)),0))</f>
        <v>1.01</v>
      </c>
      <c r="AC100" s="118">
        <f>IF($C100="TD",INDEX('4. CPI-tabel'!$D$20:$Z$42,$E100-2003,AC$28-2003),
IF(AC$28&gt;=$E100,MAX(1,INDEX('4. CPI-tabel'!$D$20:$Z$42,MAX($E100,2010)-2003,AC$28-2003)),0))</f>
        <v>1.0180800000000001</v>
      </c>
      <c r="AD100" s="118">
        <f>IF($C100="TD",INDEX('4. CPI-tabel'!$D$20:$Z$42,$E100-2003,AD$28-2003),
IF(AD$28&gt;=$E100,MAX(1,INDEX('4. CPI-tabel'!$D$20:$Z$42,MAX($E100,2010)-2003,AD$28-2003)),0))</f>
        <v>1.0201161600000002</v>
      </c>
      <c r="AE100" s="118">
        <f>IF($C100="TD",INDEX('4. CPI-tabel'!$D$20:$Z$42,$E100-2003,AE$28-2003),
IF(AE$28&gt;=$E100,MAX(1,INDEX('4. CPI-tabel'!$D$20:$Z$42,MAX($E100,2010)-2003,AE$28-2003)),0))</f>
        <v>1.0343977862400002</v>
      </c>
      <c r="AF100" s="118">
        <f>IF($C100="TD",INDEX('4. CPI-tabel'!$D$20:$Z$42,$E100-2003,AF$28-2003),
IF(AF$28&gt;=$E100,MAX(1,INDEX('4. CPI-tabel'!$D$20:$Z$42,MAX($E100,2010)-2003,AF$28-2003)),0))</f>
        <v>1.0561201397510402</v>
      </c>
      <c r="AG100" s="118">
        <f>IF($C100="TD",INDEX('4. CPI-tabel'!$D$20:$Z$42,$E100-2003,AG$28-2003),
IF(AG$28&gt;=$E100,MAX(1,INDEX('4. CPI-tabel'!$D$20:$Z$42,MAX($E100,2010)-2003,AG$28-2003)),0))</f>
        <v>1.0856915036640693</v>
      </c>
      <c r="AH100" s="118">
        <f>IF($C100="TD",INDEX('4. CPI-tabel'!$D$20:$Z$42,$E100-2003,AH$28-2003),
IF(AH$28&gt;=$E100,MAX(1,INDEX('4. CPI-tabel'!$D$20:$Z$42,MAX($E100,2010)-2003,AH$28-2003)),0))</f>
        <v>1.0932913441897176</v>
      </c>
      <c r="AI100" s="118">
        <f>IF($C100="TD",INDEX('4. CPI-tabel'!$D$20:$Z$42,$E100-2003,AI$28-2003),
IF(AI$28&gt;=$E100,MAX(1,INDEX('4. CPI-tabel'!$D$20:$Z$42,MAX($E100,2010)-2003,AI$28-2003)),0))</f>
        <v>1.0932913441897176</v>
      </c>
      <c r="AJ100" s="118">
        <f>IF($C100="TD",INDEX('4. CPI-tabel'!$D$20:$Z$42,$E100-2003,AJ$28-2003),
IF(AJ$28&gt;=$E100,MAX(1,INDEX('4. CPI-tabel'!$D$20:$Z$42,MAX($E100,2010)-2003,AJ$28-2003)),0))</f>
        <v>1.0932913441897176</v>
      </c>
      <c r="AK100" s="118">
        <f>IF($C100="TD",INDEX('4. CPI-tabel'!$D$20:$Z$42,$E100-2003,AK$28-2003),
IF(AK$28&gt;=$E100,MAX(1,INDEX('4. CPI-tabel'!$D$20:$Z$42,MAX($E100,2010)-2003,AK$28-2003)),0))</f>
        <v>1.0932913441897176</v>
      </c>
      <c r="AL100" s="118">
        <f>IF($C100="TD",INDEX('4. CPI-tabel'!$D$20:$Z$42,$E100-2003,AL$28-2003),
IF(AL$28&gt;=$E100,MAX(1,INDEX('4. CPI-tabel'!$D$20:$Z$42,MAX($E100,2010)-2003,AL$28-2003)),0))</f>
        <v>1.0932913441897176</v>
      </c>
      <c r="AM100" s="118">
        <f>IF($C100="TD",INDEX('4. CPI-tabel'!$D$20:$Z$42,$E100-2003,AM$28-2003),
IF(AM$28&gt;=$E100,MAX(1,INDEX('4. CPI-tabel'!$D$20:$Z$42,MAX($E100,2010)-2003,AM$28-2003)),0))</f>
        <v>1.0932913441897176</v>
      </c>
      <c r="AO100" s="87">
        <f t="shared" si="21"/>
        <v>0</v>
      </c>
      <c r="AP100" s="87">
        <f t="shared" si="22"/>
        <v>0</v>
      </c>
      <c r="AQ100" s="87">
        <f t="shared" si="23"/>
        <v>0</v>
      </c>
      <c r="AR100" s="87">
        <f t="shared" si="24"/>
        <v>409710.61374831165</v>
      </c>
      <c r="AS100" s="87">
        <f t="shared" si="25"/>
        <v>827615.43977158959</v>
      </c>
      <c r="AT100" s="87">
        <f t="shared" si="26"/>
        <v>834236.36328976229</v>
      </c>
      <c r="AU100" s="87">
        <f t="shared" si="27"/>
        <v>835904.83601634193</v>
      </c>
      <c r="AV100" s="87">
        <f t="shared" si="28"/>
        <v>847607.5037205707</v>
      </c>
      <c r="AW100" s="87">
        <f t="shared" si="29"/>
        <v>432703.63064935134</v>
      </c>
      <c r="AX100" s="87">
        <f t="shared" si="30"/>
        <v>0</v>
      </c>
      <c r="AY100" s="87">
        <f t="shared" si="31"/>
        <v>0</v>
      </c>
      <c r="AZ100" s="87">
        <f t="shared" si="32"/>
        <v>0</v>
      </c>
      <c r="BA100" s="87">
        <f t="shared" si="33"/>
        <v>0</v>
      </c>
      <c r="BB100" s="87">
        <f t="shared" si="34"/>
        <v>0</v>
      </c>
      <c r="BC100" s="87">
        <f t="shared" si="35"/>
        <v>0</v>
      </c>
      <c r="BD100" s="87">
        <f t="shared" si="36"/>
        <v>0</v>
      </c>
    </row>
    <row r="101" spans="1:56" s="20" customFormat="1" x14ac:dyDescent="0.2">
      <c r="A101" s="41"/>
      <c r="B101" s="86">
        <f>'3. Investeringen'!B87</f>
        <v>73</v>
      </c>
      <c r="C101" s="86" t="str">
        <f>'3. Investeringen'!F87</f>
        <v>TD</v>
      </c>
      <c r="D101" s="86" t="str">
        <f>'3. Investeringen'!G87</f>
        <v>Nieuwe investeringen TD</v>
      </c>
      <c r="E101" s="121">
        <f>'3. Investeringen'!K87</f>
        <v>2014</v>
      </c>
      <c r="G101" s="86">
        <f>'7. Nominale afschrijvingen'!R90</f>
        <v>0</v>
      </c>
      <c r="H101" s="86">
        <f>'7. Nominale afschrijvingen'!S90</f>
        <v>0</v>
      </c>
      <c r="I101" s="86">
        <f>'7. Nominale afschrijvingen'!T90</f>
        <v>0</v>
      </c>
      <c r="J101" s="86">
        <f>'7. Nominale afschrijvingen'!U90</f>
        <v>0</v>
      </c>
      <c r="K101" s="86">
        <f>'7. Nominale afschrijvingen'!V90</f>
        <v>0</v>
      </c>
      <c r="L101" s="86">
        <f>'7. Nominale afschrijvingen'!W90</f>
        <v>0</v>
      </c>
      <c r="M101" s="86">
        <f>'7. Nominale afschrijvingen'!X90</f>
        <v>0</v>
      </c>
      <c r="N101" s="86">
        <f>'7. Nominale afschrijvingen'!Y90</f>
        <v>0</v>
      </c>
      <c r="O101" s="86">
        <f>'7. Nominale afschrijvingen'!Z90</f>
        <v>0</v>
      </c>
      <c r="P101" s="86">
        <f>'7. Nominale afschrijvingen'!AA90</f>
        <v>0</v>
      </c>
      <c r="Q101" s="86">
        <f>'7. Nominale afschrijvingen'!AB90</f>
        <v>0</v>
      </c>
      <c r="R101" s="86">
        <f>'7. Nominale afschrijvingen'!AC90</f>
        <v>0</v>
      </c>
      <c r="S101" s="86">
        <f>'7. Nominale afschrijvingen'!AD90</f>
        <v>0</v>
      </c>
      <c r="T101" s="86">
        <f>'7. Nominale afschrijvingen'!AE90</f>
        <v>0</v>
      </c>
      <c r="U101" s="86">
        <f>'7. Nominale afschrijvingen'!AF90</f>
        <v>0</v>
      </c>
      <c r="V101" s="86">
        <f>'7. Nominale afschrijvingen'!AG90</f>
        <v>0</v>
      </c>
      <c r="W101" s="40"/>
      <c r="X101" s="118">
        <f>IF($C101="TD",INDEX('4. CPI-tabel'!$D$20:$Z$42,$E101-2003,X$28-2003),
IF(X$28&gt;=$E101,MAX(1,INDEX('4. CPI-tabel'!$D$20:$Z$42,MAX($E101,2010)-2003,X$28-2003)),0))</f>
        <v>0</v>
      </c>
      <c r="Y101" s="118">
        <f>IF($C101="TD",INDEX('4. CPI-tabel'!$D$20:$Z$42,$E101-2003,Y$28-2003),
IF(Y$28&gt;=$E101,MAX(1,INDEX('4. CPI-tabel'!$D$20:$Z$42,MAX($E101,2010)-2003,Y$28-2003)),0))</f>
        <v>0</v>
      </c>
      <c r="Z101" s="118">
        <f>IF($C101="TD",INDEX('4. CPI-tabel'!$D$20:$Z$42,$E101-2003,Z$28-2003),
IF(Z$28&gt;=$E101,MAX(1,INDEX('4. CPI-tabel'!$D$20:$Z$42,MAX($E101,2010)-2003,Z$28-2003)),0))</f>
        <v>0</v>
      </c>
      <c r="AA101" s="118">
        <f>IF($C101="TD",INDEX('4. CPI-tabel'!$D$20:$Z$42,$E101-2003,AA$28-2003),
IF(AA$28&gt;=$E101,MAX(1,INDEX('4. CPI-tabel'!$D$20:$Z$42,MAX($E101,2010)-2003,AA$28-2003)),0))</f>
        <v>1</v>
      </c>
      <c r="AB101" s="118">
        <f>IF($C101="TD",INDEX('4. CPI-tabel'!$D$20:$Z$42,$E101-2003,AB$28-2003),
IF(AB$28&gt;=$E101,MAX(1,INDEX('4. CPI-tabel'!$D$20:$Z$42,MAX($E101,2010)-2003,AB$28-2003)),0))</f>
        <v>1.01</v>
      </c>
      <c r="AC101" s="118">
        <f>IF($C101="TD",INDEX('4. CPI-tabel'!$D$20:$Z$42,$E101-2003,AC$28-2003),
IF(AC$28&gt;=$E101,MAX(1,INDEX('4. CPI-tabel'!$D$20:$Z$42,MAX($E101,2010)-2003,AC$28-2003)),0))</f>
        <v>1.0180800000000001</v>
      </c>
      <c r="AD101" s="118">
        <f>IF($C101="TD",INDEX('4. CPI-tabel'!$D$20:$Z$42,$E101-2003,AD$28-2003),
IF(AD$28&gt;=$E101,MAX(1,INDEX('4. CPI-tabel'!$D$20:$Z$42,MAX($E101,2010)-2003,AD$28-2003)),0))</f>
        <v>1.0201161600000002</v>
      </c>
      <c r="AE101" s="118">
        <f>IF($C101="TD",INDEX('4. CPI-tabel'!$D$20:$Z$42,$E101-2003,AE$28-2003),
IF(AE$28&gt;=$E101,MAX(1,INDEX('4. CPI-tabel'!$D$20:$Z$42,MAX($E101,2010)-2003,AE$28-2003)),0))</f>
        <v>1.0343977862400002</v>
      </c>
      <c r="AF101" s="118">
        <f>IF($C101="TD",INDEX('4. CPI-tabel'!$D$20:$Z$42,$E101-2003,AF$28-2003),
IF(AF$28&gt;=$E101,MAX(1,INDEX('4. CPI-tabel'!$D$20:$Z$42,MAX($E101,2010)-2003,AF$28-2003)),0))</f>
        <v>1.0561201397510402</v>
      </c>
      <c r="AG101" s="118">
        <f>IF($C101="TD",INDEX('4. CPI-tabel'!$D$20:$Z$42,$E101-2003,AG$28-2003),
IF(AG$28&gt;=$E101,MAX(1,INDEX('4. CPI-tabel'!$D$20:$Z$42,MAX($E101,2010)-2003,AG$28-2003)),0))</f>
        <v>1.0856915036640693</v>
      </c>
      <c r="AH101" s="118">
        <f>IF($C101="TD",INDEX('4. CPI-tabel'!$D$20:$Z$42,$E101-2003,AH$28-2003),
IF(AH$28&gt;=$E101,MAX(1,INDEX('4. CPI-tabel'!$D$20:$Z$42,MAX($E101,2010)-2003,AH$28-2003)),0))</f>
        <v>1.0932913441897176</v>
      </c>
      <c r="AI101" s="118">
        <f>IF($C101="TD",INDEX('4. CPI-tabel'!$D$20:$Z$42,$E101-2003,AI$28-2003),
IF(AI$28&gt;=$E101,MAX(1,INDEX('4. CPI-tabel'!$D$20:$Z$42,MAX($E101,2010)-2003,AI$28-2003)),0))</f>
        <v>1.0932913441897176</v>
      </c>
      <c r="AJ101" s="118">
        <f>IF($C101="TD",INDEX('4. CPI-tabel'!$D$20:$Z$42,$E101-2003,AJ$28-2003),
IF(AJ$28&gt;=$E101,MAX(1,INDEX('4. CPI-tabel'!$D$20:$Z$42,MAX($E101,2010)-2003,AJ$28-2003)),0))</f>
        <v>1.0932913441897176</v>
      </c>
      <c r="AK101" s="118">
        <f>IF($C101="TD",INDEX('4. CPI-tabel'!$D$20:$Z$42,$E101-2003,AK$28-2003),
IF(AK$28&gt;=$E101,MAX(1,INDEX('4. CPI-tabel'!$D$20:$Z$42,MAX($E101,2010)-2003,AK$28-2003)),0))</f>
        <v>1.0932913441897176</v>
      </c>
      <c r="AL101" s="118">
        <f>IF($C101="TD",INDEX('4. CPI-tabel'!$D$20:$Z$42,$E101-2003,AL$28-2003),
IF(AL$28&gt;=$E101,MAX(1,INDEX('4. CPI-tabel'!$D$20:$Z$42,MAX($E101,2010)-2003,AL$28-2003)),0))</f>
        <v>1.0932913441897176</v>
      </c>
      <c r="AM101" s="118">
        <f>IF($C101="TD",INDEX('4. CPI-tabel'!$D$20:$Z$42,$E101-2003,AM$28-2003),
IF(AM$28&gt;=$E101,MAX(1,INDEX('4. CPI-tabel'!$D$20:$Z$42,MAX($E101,2010)-2003,AM$28-2003)),0))</f>
        <v>1.0932913441897176</v>
      </c>
      <c r="AO101" s="87">
        <f t="shared" si="21"/>
        <v>0</v>
      </c>
      <c r="AP101" s="87">
        <f t="shared" si="22"/>
        <v>0</v>
      </c>
      <c r="AQ101" s="87">
        <f t="shared" si="23"/>
        <v>0</v>
      </c>
      <c r="AR101" s="87">
        <f t="shared" si="24"/>
        <v>0</v>
      </c>
      <c r="AS101" s="87">
        <f t="shared" si="25"/>
        <v>0</v>
      </c>
      <c r="AT101" s="87">
        <f t="shared" si="26"/>
        <v>0</v>
      </c>
      <c r="AU101" s="87">
        <f t="shared" si="27"/>
        <v>0</v>
      </c>
      <c r="AV101" s="87">
        <f t="shared" si="28"/>
        <v>0</v>
      </c>
      <c r="AW101" s="87">
        <f t="shared" si="29"/>
        <v>0</v>
      </c>
      <c r="AX101" s="87">
        <f t="shared" si="30"/>
        <v>0</v>
      </c>
      <c r="AY101" s="87">
        <f t="shared" si="31"/>
        <v>0</v>
      </c>
      <c r="AZ101" s="87">
        <f t="shared" si="32"/>
        <v>0</v>
      </c>
      <c r="BA101" s="87">
        <f t="shared" si="33"/>
        <v>0</v>
      </c>
      <c r="BB101" s="87">
        <f t="shared" si="34"/>
        <v>0</v>
      </c>
      <c r="BC101" s="87">
        <f t="shared" si="35"/>
        <v>0</v>
      </c>
      <c r="BD101" s="87">
        <f t="shared" si="36"/>
        <v>0</v>
      </c>
    </row>
    <row r="102" spans="1:56" s="20" customFormat="1" x14ac:dyDescent="0.2">
      <c r="A102" s="41"/>
      <c r="B102" s="86">
        <f>'3. Investeringen'!B88</f>
        <v>74</v>
      </c>
      <c r="C102" s="86" t="str">
        <f>'3. Investeringen'!F88</f>
        <v>TD</v>
      </c>
      <c r="D102" s="86" t="str">
        <f>'3. Investeringen'!G88</f>
        <v>Nieuwe investeringen TD</v>
      </c>
      <c r="E102" s="121">
        <f>'3. Investeringen'!K88</f>
        <v>2015</v>
      </c>
      <c r="G102" s="86">
        <f>'7. Nominale afschrijvingen'!R91</f>
        <v>0</v>
      </c>
      <c r="H102" s="86">
        <f>'7. Nominale afschrijvingen'!S91</f>
        <v>0</v>
      </c>
      <c r="I102" s="86">
        <f>'7. Nominale afschrijvingen'!T91</f>
        <v>0</v>
      </c>
      <c r="J102" s="86">
        <f>'7. Nominale afschrijvingen'!U91</f>
        <v>0</v>
      </c>
      <c r="K102" s="86">
        <f>'7. Nominale afschrijvingen'!V91</f>
        <v>234462.42711500387</v>
      </c>
      <c r="L102" s="86">
        <f>'7. Nominale afschrijvingen'!W91</f>
        <v>468924.85423000774</v>
      </c>
      <c r="M102" s="86">
        <f>'7. Nominale afschrijvingen'!X91</f>
        <v>468924.85423000774</v>
      </c>
      <c r="N102" s="86">
        <f>'7. Nominale afschrijvingen'!Y91</f>
        <v>468924.85423000774</v>
      </c>
      <c r="O102" s="86">
        <f>'7. Nominale afschrijvingen'!Z91</f>
        <v>468924.85423000774</v>
      </c>
      <c r="P102" s="86">
        <f>'7. Nominale afschrijvingen'!AA91</f>
        <v>468924.85423000774</v>
      </c>
      <c r="Q102" s="86">
        <f>'7. Nominale afschrijvingen'!AB91</f>
        <v>468924.85423000774</v>
      </c>
      <c r="R102" s="86">
        <f>'7. Nominale afschrijvingen'!AC91</f>
        <v>562709.82507600926</v>
      </c>
      <c r="S102" s="86">
        <f>'7. Nominale afschrijvingen'!AD91</f>
        <v>548787.10775454098</v>
      </c>
      <c r="T102" s="86">
        <f>'7. Nominale afschrijvingen'!AE91</f>
        <v>535208.87003690284</v>
      </c>
      <c r="U102" s="86">
        <f>'7. Nominale afschrijvingen'!AF91</f>
        <v>521966.58871640213</v>
      </c>
      <c r="V102" s="86">
        <f>'7. Nominale afschrijvingen'!AG91</f>
        <v>509051.95146981074</v>
      </c>
      <c r="W102" s="40"/>
      <c r="X102" s="118">
        <f>IF($C102="TD",INDEX('4. CPI-tabel'!$D$20:$Z$42,$E102-2003,X$28-2003),
IF(X$28&gt;=$E102,MAX(1,INDEX('4. CPI-tabel'!$D$20:$Z$42,MAX($E102,2010)-2003,X$28-2003)),0))</f>
        <v>0</v>
      </c>
      <c r="Y102" s="118">
        <f>IF($C102="TD",INDEX('4. CPI-tabel'!$D$20:$Z$42,$E102-2003,Y$28-2003),
IF(Y$28&gt;=$E102,MAX(1,INDEX('4. CPI-tabel'!$D$20:$Z$42,MAX($E102,2010)-2003,Y$28-2003)),0))</f>
        <v>0</v>
      </c>
      <c r="Z102" s="118">
        <f>IF($C102="TD",INDEX('4. CPI-tabel'!$D$20:$Z$42,$E102-2003,Z$28-2003),
IF(Z$28&gt;=$E102,MAX(1,INDEX('4. CPI-tabel'!$D$20:$Z$42,MAX($E102,2010)-2003,Z$28-2003)),0))</f>
        <v>0</v>
      </c>
      <c r="AA102" s="118">
        <f>IF($C102="TD",INDEX('4. CPI-tabel'!$D$20:$Z$42,$E102-2003,AA$28-2003),
IF(AA$28&gt;=$E102,MAX(1,INDEX('4. CPI-tabel'!$D$20:$Z$42,MAX($E102,2010)-2003,AA$28-2003)),0))</f>
        <v>0</v>
      </c>
      <c r="AB102" s="118">
        <f>IF($C102="TD",INDEX('4. CPI-tabel'!$D$20:$Z$42,$E102-2003,AB$28-2003),
IF(AB$28&gt;=$E102,MAX(1,INDEX('4. CPI-tabel'!$D$20:$Z$42,MAX($E102,2010)-2003,AB$28-2003)),0))</f>
        <v>1</v>
      </c>
      <c r="AC102" s="118">
        <f>IF($C102="TD",INDEX('4. CPI-tabel'!$D$20:$Z$42,$E102-2003,AC$28-2003),
IF(AC$28&gt;=$E102,MAX(1,INDEX('4. CPI-tabel'!$D$20:$Z$42,MAX($E102,2010)-2003,AC$28-2003)),0))</f>
        <v>1.008</v>
      </c>
      <c r="AD102" s="118">
        <f>IF($C102="TD",INDEX('4. CPI-tabel'!$D$20:$Z$42,$E102-2003,AD$28-2003),
IF(AD$28&gt;=$E102,MAX(1,INDEX('4. CPI-tabel'!$D$20:$Z$42,MAX($E102,2010)-2003,AD$28-2003)),0))</f>
        <v>1.010016</v>
      </c>
      <c r="AE102" s="118">
        <f>IF($C102="TD",INDEX('4. CPI-tabel'!$D$20:$Z$42,$E102-2003,AE$28-2003),
IF(AE$28&gt;=$E102,MAX(1,INDEX('4. CPI-tabel'!$D$20:$Z$42,MAX($E102,2010)-2003,AE$28-2003)),0))</f>
        <v>1.0241562239999999</v>
      </c>
      <c r="AF102" s="118">
        <f>IF($C102="TD",INDEX('4. CPI-tabel'!$D$20:$Z$42,$E102-2003,AF$28-2003),
IF(AF$28&gt;=$E102,MAX(1,INDEX('4. CPI-tabel'!$D$20:$Z$42,MAX($E102,2010)-2003,AF$28-2003)),0))</f>
        <v>1.0456635047039999</v>
      </c>
      <c r="AG102" s="118">
        <f>IF($C102="TD",INDEX('4. CPI-tabel'!$D$20:$Z$42,$E102-2003,AG$28-2003),
IF(AG$28&gt;=$E102,MAX(1,INDEX('4. CPI-tabel'!$D$20:$Z$42,MAX($E102,2010)-2003,AG$28-2003)),0))</f>
        <v>1.0749420828357119</v>
      </c>
      <c r="AH102" s="118">
        <f>IF($C102="TD",INDEX('4. CPI-tabel'!$D$20:$Z$42,$E102-2003,AH$28-2003),
IF(AH$28&gt;=$E102,MAX(1,INDEX('4. CPI-tabel'!$D$20:$Z$42,MAX($E102,2010)-2003,AH$28-2003)),0))</f>
        <v>1.0824666774155618</v>
      </c>
      <c r="AI102" s="118">
        <f>IF($C102="TD",INDEX('4. CPI-tabel'!$D$20:$Z$42,$E102-2003,AI$28-2003),
IF(AI$28&gt;=$E102,MAX(1,INDEX('4. CPI-tabel'!$D$20:$Z$42,MAX($E102,2010)-2003,AI$28-2003)),0))</f>
        <v>1.0824666774155618</v>
      </c>
      <c r="AJ102" s="118">
        <f>IF($C102="TD",INDEX('4. CPI-tabel'!$D$20:$Z$42,$E102-2003,AJ$28-2003),
IF(AJ$28&gt;=$E102,MAX(1,INDEX('4. CPI-tabel'!$D$20:$Z$42,MAX($E102,2010)-2003,AJ$28-2003)),0))</f>
        <v>1.0824666774155618</v>
      </c>
      <c r="AK102" s="118">
        <f>IF($C102="TD",INDEX('4. CPI-tabel'!$D$20:$Z$42,$E102-2003,AK$28-2003),
IF(AK$28&gt;=$E102,MAX(1,INDEX('4. CPI-tabel'!$D$20:$Z$42,MAX($E102,2010)-2003,AK$28-2003)),0))</f>
        <v>1.0824666774155618</v>
      </c>
      <c r="AL102" s="118">
        <f>IF($C102="TD",INDEX('4. CPI-tabel'!$D$20:$Z$42,$E102-2003,AL$28-2003),
IF(AL$28&gt;=$E102,MAX(1,INDEX('4. CPI-tabel'!$D$20:$Z$42,MAX($E102,2010)-2003,AL$28-2003)),0))</f>
        <v>1.0824666774155618</v>
      </c>
      <c r="AM102" s="118">
        <f>IF($C102="TD",INDEX('4. CPI-tabel'!$D$20:$Z$42,$E102-2003,AM$28-2003),
IF(AM$28&gt;=$E102,MAX(1,INDEX('4. CPI-tabel'!$D$20:$Z$42,MAX($E102,2010)-2003,AM$28-2003)),0))</f>
        <v>1.0824666774155618</v>
      </c>
      <c r="AO102" s="87">
        <f t="shared" si="21"/>
        <v>0</v>
      </c>
      <c r="AP102" s="87">
        <f t="shared" si="22"/>
        <v>0</v>
      </c>
      <c r="AQ102" s="87">
        <f t="shared" si="23"/>
        <v>0</v>
      </c>
      <c r="AR102" s="87">
        <f t="shared" si="24"/>
        <v>0</v>
      </c>
      <c r="AS102" s="87">
        <f t="shared" si="25"/>
        <v>234462.42711500387</v>
      </c>
      <c r="AT102" s="87">
        <f t="shared" si="26"/>
        <v>472676.25306384778</v>
      </c>
      <c r="AU102" s="87">
        <f t="shared" si="27"/>
        <v>473621.60556997551</v>
      </c>
      <c r="AV102" s="87">
        <f t="shared" si="28"/>
        <v>480252.30804795516</v>
      </c>
      <c r="AW102" s="87">
        <f t="shared" si="29"/>
        <v>490337.60651696217</v>
      </c>
      <c r="AX102" s="87">
        <f t="shared" si="30"/>
        <v>504067.05949943711</v>
      </c>
      <c r="AY102" s="87">
        <f t="shared" si="31"/>
        <v>507595.5289159331</v>
      </c>
      <c r="AZ102" s="87">
        <f t="shared" si="32"/>
        <v>609114.63469911972</v>
      </c>
      <c r="BA102" s="87">
        <f t="shared" si="33"/>
        <v>594043.7571395539</v>
      </c>
      <c r="BB102" s="87">
        <f t="shared" si="34"/>
        <v>579345.76727218344</v>
      </c>
      <c r="BC102" s="87">
        <f t="shared" si="35"/>
        <v>565011.4390097789</v>
      </c>
      <c r="BD102" s="87">
        <f t="shared" si="36"/>
        <v>551031.77453943389</v>
      </c>
    </row>
    <row r="103" spans="1:56" s="20" customFormat="1" x14ac:dyDescent="0.2">
      <c r="A103" s="41"/>
      <c r="B103" s="86">
        <f>'3. Investeringen'!B89</f>
        <v>75</v>
      </c>
      <c r="C103" s="86" t="str">
        <f>'3. Investeringen'!F89</f>
        <v>TD</v>
      </c>
      <c r="D103" s="86" t="str">
        <f>'3. Investeringen'!G89</f>
        <v>Nieuwe investeringen TD</v>
      </c>
      <c r="E103" s="121">
        <f>'3. Investeringen'!K89</f>
        <v>2015</v>
      </c>
      <c r="G103" s="86">
        <f>'7. Nominale afschrijvingen'!R92</f>
        <v>0</v>
      </c>
      <c r="H103" s="86">
        <f>'7. Nominale afschrijvingen'!S92</f>
        <v>0</v>
      </c>
      <c r="I103" s="86">
        <f>'7. Nominale afschrijvingen'!T92</f>
        <v>0</v>
      </c>
      <c r="J103" s="86">
        <f>'7. Nominale afschrijvingen'!U92</f>
        <v>0</v>
      </c>
      <c r="K103" s="86">
        <f>'7. Nominale afschrijvingen'!V92</f>
        <v>847155.24321960029</v>
      </c>
      <c r="L103" s="86">
        <f>'7. Nominale afschrijvingen'!W92</f>
        <v>1694310.4864392006</v>
      </c>
      <c r="M103" s="86">
        <f>'7. Nominale afschrijvingen'!X92</f>
        <v>1694310.4864392006</v>
      </c>
      <c r="N103" s="86">
        <f>'7. Nominale afschrijvingen'!Y92</f>
        <v>1694310.4864392006</v>
      </c>
      <c r="O103" s="86">
        <f>'7. Nominale afschrijvingen'!Z92</f>
        <v>1694310.4864392006</v>
      </c>
      <c r="P103" s="86">
        <f>'7. Nominale afschrijvingen'!AA92</f>
        <v>1694310.4864392006</v>
      </c>
      <c r="Q103" s="86">
        <f>'7. Nominale afschrijvingen'!AB92</f>
        <v>1694310.4864392006</v>
      </c>
      <c r="R103" s="86">
        <f>'7. Nominale afschrijvingen'!AC92</f>
        <v>2033172.5837270408</v>
      </c>
      <c r="S103" s="86">
        <f>'7. Nominale afschrijvingen'!AD92</f>
        <v>1969800.9707277564</v>
      </c>
      <c r="T103" s="86">
        <f>'7. Nominale afschrijvingen'!AE92</f>
        <v>1908404.5768349431</v>
      </c>
      <c r="U103" s="86">
        <f>'7. Nominale afschrijvingen'!AF92</f>
        <v>1848921.8367777502</v>
      </c>
      <c r="V103" s="86">
        <f>'7. Nominale afschrijvingen'!AG92</f>
        <v>1791293.1042028593</v>
      </c>
      <c r="W103" s="65"/>
      <c r="X103" s="118">
        <f>IF($C103="TD",INDEX('4. CPI-tabel'!$D$20:$Z$42,$E103-2003,X$28-2003),
IF(X$28&gt;=$E103,MAX(1,INDEX('4. CPI-tabel'!$D$20:$Z$42,MAX($E103,2010)-2003,X$28-2003)),0))</f>
        <v>0</v>
      </c>
      <c r="Y103" s="118">
        <f>IF($C103="TD",INDEX('4. CPI-tabel'!$D$20:$Z$42,$E103-2003,Y$28-2003),
IF(Y$28&gt;=$E103,MAX(1,INDEX('4. CPI-tabel'!$D$20:$Z$42,MAX($E103,2010)-2003,Y$28-2003)),0))</f>
        <v>0</v>
      </c>
      <c r="Z103" s="118">
        <f>IF($C103="TD",INDEX('4. CPI-tabel'!$D$20:$Z$42,$E103-2003,Z$28-2003),
IF(Z$28&gt;=$E103,MAX(1,INDEX('4. CPI-tabel'!$D$20:$Z$42,MAX($E103,2010)-2003,Z$28-2003)),0))</f>
        <v>0</v>
      </c>
      <c r="AA103" s="118">
        <f>IF($C103="TD",INDEX('4. CPI-tabel'!$D$20:$Z$42,$E103-2003,AA$28-2003),
IF(AA$28&gt;=$E103,MAX(1,INDEX('4. CPI-tabel'!$D$20:$Z$42,MAX($E103,2010)-2003,AA$28-2003)),0))</f>
        <v>0</v>
      </c>
      <c r="AB103" s="118">
        <f>IF($C103="TD",INDEX('4. CPI-tabel'!$D$20:$Z$42,$E103-2003,AB$28-2003),
IF(AB$28&gt;=$E103,MAX(1,INDEX('4. CPI-tabel'!$D$20:$Z$42,MAX($E103,2010)-2003,AB$28-2003)),0))</f>
        <v>1</v>
      </c>
      <c r="AC103" s="118">
        <f>IF($C103="TD",INDEX('4. CPI-tabel'!$D$20:$Z$42,$E103-2003,AC$28-2003),
IF(AC$28&gt;=$E103,MAX(1,INDEX('4. CPI-tabel'!$D$20:$Z$42,MAX($E103,2010)-2003,AC$28-2003)),0))</f>
        <v>1.008</v>
      </c>
      <c r="AD103" s="118">
        <f>IF($C103="TD",INDEX('4. CPI-tabel'!$D$20:$Z$42,$E103-2003,AD$28-2003),
IF(AD$28&gt;=$E103,MAX(1,INDEX('4. CPI-tabel'!$D$20:$Z$42,MAX($E103,2010)-2003,AD$28-2003)),0))</f>
        <v>1.010016</v>
      </c>
      <c r="AE103" s="118">
        <f>IF($C103="TD",INDEX('4. CPI-tabel'!$D$20:$Z$42,$E103-2003,AE$28-2003),
IF(AE$28&gt;=$E103,MAX(1,INDEX('4. CPI-tabel'!$D$20:$Z$42,MAX($E103,2010)-2003,AE$28-2003)),0))</f>
        <v>1.0241562239999999</v>
      </c>
      <c r="AF103" s="118">
        <f>IF($C103="TD",INDEX('4. CPI-tabel'!$D$20:$Z$42,$E103-2003,AF$28-2003),
IF(AF$28&gt;=$E103,MAX(1,INDEX('4. CPI-tabel'!$D$20:$Z$42,MAX($E103,2010)-2003,AF$28-2003)),0))</f>
        <v>1.0456635047039999</v>
      </c>
      <c r="AG103" s="118">
        <f>IF($C103="TD",INDEX('4. CPI-tabel'!$D$20:$Z$42,$E103-2003,AG$28-2003),
IF(AG$28&gt;=$E103,MAX(1,INDEX('4. CPI-tabel'!$D$20:$Z$42,MAX($E103,2010)-2003,AG$28-2003)),0))</f>
        <v>1.0749420828357119</v>
      </c>
      <c r="AH103" s="118">
        <f>IF($C103="TD",INDEX('4. CPI-tabel'!$D$20:$Z$42,$E103-2003,AH$28-2003),
IF(AH$28&gt;=$E103,MAX(1,INDEX('4. CPI-tabel'!$D$20:$Z$42,MAX($E103,2010)-2003,AH$28-2003)),0))</f>
        <v>1.0824666774155618</v>
      </c>
      <c r="AI103" s="118">
        <f>IF($C103="TD",INDEX('4. CPI-tabel'!$D$20:$Z$42,$E103-2003,AI$28-2003),
IF(AI$28&gt;=$E103,MAX(1,INDEX('4. CPI-tabel'!$D$20:$Z$42,MAX($E103,2010)-2003,AI$28-2003)),0))</f>
        <v>1.0824666774155618</v>
      </c>
      <c r="AJ103" s="118">
        <f>IF($C103="TD",INDEX('4. CPI-tabel'!$D$20:$Z$42,$E103-2003,AJ$28-2003),
IF(AJ$28&gt;=$E103,MAX(1,INDEX('4. CPI-tabel'!$D$20:$Z$42,MAX($E103,2010)-2003,AJ$28-2003)),0))</f>
        <v>1.0824666774155618</v>
      </c>
      <c r="AK103" s="118">
        <f>IF($C103="TD",INDEX('4. CPI-tabel'!$D$20:$Z$42,$E103-2003,AK$28-2003),
IF(AK$28&gt;=$E103,MAX(1,INDEX('4. CPI-tabel'!$D$20:$Z$42,MAX($E103,2010)-2003,AK$28-2003)),0))</f>
        <v>1.0824666774155618</v>
      </c>
      <c r="AL103" s="118">
        <f>IF($C103="TD",INDEX('4. CPI-tabel'!$D$20:$Z$42,$E103-2003,AL$28-2003),
IF(AL$28&gt;=$E103,MAX(1,INDEX('4. CPI-tabel'!$D$20:$Z$42,MAX($E103,2010)-2003,AL$28-2003)),0))</f>
        <v>1.0824666774155618</v>
      </c>
      <c r="AM103" s="118">
        <f>IF($C103="TD",INDEX('4. CPI-tabel'!$D$20:$Z$42,$E103-2003,AM$28-2003),
IF(AM$28&gt;=$E103,MAX(1,INDEX('4. CPI-tabel'!$D$20:$Z$42,MAX($E103,2010)-2003,AM$28-2003)),0))</f>
        <v>1.0824666774155618</v>
      </c>
      <c r="AO103" s="87">
        <f t="shared" si="21"/>
        <v>0</v>
      </c>
      <c r="AP103" s="87">
        <f t="shared" si="22"/>
        <v>0</v>
      </c>
      <c r="AQ103" s="87">
        <f t="shared" si="23"/>
        <v>0</v>
      </c>
      <c r="AR103" s="87">
        <f t="shared" si="24"/>
        <v>0</v>
      </c>
      <c r="AS103" s="87">
        <f t="shared" si="25"/>
        <v>847155.24321960029</v>
      </c>
      <c r="AT103" s="87">
        <f t="shared" si="26"/>
        <v>1707864.9703307142</v>
      </c>
      <c r="AU103" s="87">
        <f t="shared" si="27"/>
        <v>1711280.7002713757</v>
      </c>
      <c r="AV103" s="87">
        <f t="shared" si="28"/>
        <v>1735238.6300751748</v>
      </c>
      <c r="AW103" s="87">
        <f t="shared" si="29"/>
        <v>1771678.6413067535</v>
      </c>
      <c r="AX103" s="87">
        <f t="shared" si="30"/>
        <v>1821285.6432633426</v>
      </c>
      <c r="AY103" s="87">
        <f t="shared" si="31"/>
        <v>1834034.6427661858</v>
      </c>
      <c r="AZ103" s="87">
        <f t="shared" si="32"/>
        <v>2200841.5713194232</v>
      </c>
      <c r="BA103" s="87">
        <f t="shared" si="33"/>
        <v>2132243.9119536229</v>
      </c>
      <c r="BB103" s="87">
        <f t="shared" si="34"/>
        <v>2065784.361451172</v>
      </c>
      <c r="BC103" s="87">
        <f t="shared" si="35"/>
        <v>2001396.2774578889</v>
      </c>
      <c r="BD103" s="87">
        <f t="shared" si="36"/>
        <v>1939015.0947838768</v>
      </c>
    </row>
    <row r="104" spans="1:56" s="20" customFormat="1" x14ac:dyDescent="0.2">
      <c r="A104" s="41"/>
      <c r="B104" s="86">
        <f>'3. Investeringen'!B90</f>
        <v>76</v>
      </c>
      <c r="C104" s="86" t="str">
        <f>'3. Investeringen'!F90</f>
        <v>TD</v>
      </c>
      <c r="D104" s="86" t="str">
        <f>'3. Investeringen'!G90</f>
        <v>Nieuwe investeringen TD</v>
      </c>
      <c r="E104" s="121">
        <f>'3. Investeringen'!K90</f>
        <v>2015</v>
      </c>
      <c r="G104" s="86">
        <f>'7. Nominale afschrijvingen'!R93</f>
        <v>0</v>
      </c>
      <c r="H104" s="86">
        <f>'7. Nominale afschrijvingen'!S93</f>
        <v>0</v>
      </c>
      <c r="I104" s="86">
        <f>'7. Nominale afschrijvingen'!T93</f>
        <v>0</v>
      </c>
      <c r="J104" s="86">
        <f>'7. Nominale afschrijvingen'!U93</f>
        <v>0</v>
      </c>
      <c r="K104" s="86">
        <f>'7. Nominale afschrijvingen'!V93</f>
        <v>87031.460923618317</v>
      </c>
      <c r="L104" s="86">
        <f>'7. Nominale afschrijvingen'!W93</f>
        <v>174062.9218472366</v>
      </c>
      <c r="M104" s="86">
        <f>'7. Nominale afschrijvingen'!X93</f>
        <v>174062.9218472366</v>
      </c>
      <c r="N104" s="86">
        <f>'7. Nominale afschrijvingen'!Y93</f>
        <v>174062.9218472366</v>
      </c>
      <c r="O104" s="86">
        <f>'7. Nominale afschrijvingen'!Z93</f>
        <v>174062.9218472366</v>
      </c>
      <c r="P104" s="86">
        <f>'7. Nominale afschrijvingen'!AA93</f>
        <v>174062.9218472366</v>
      </c>
      <c r="Q104" s="86">
        <f>'7. Nominale afschrijvingen'!AB93</f>
        <v>174062.9218472366</v>
      </c>
      <c r="R104" s="86">
        <f>'7. Nominale afschrijvingen'!AC93</f>
        <v>208875.50621668395</v>
      </c>
      <c r="S104" s="86">
        <f>'7. Nominale afschrijvingen'!AD93</f>
        <v>198209.52292051286</v>
      </c>
      <c r="T104" s="86">
        <f>'7. Nominale afschrijvingen'!AE93</f>
        <v>188088.18557989091</v>
      </c>
      <c r="U104" s="86">
        <f>'7. Nominale afschrijvingen'!AF93</f>
        <v>178483.68248644969</v>
      </c>
      <c r="V104" s="86">
        <f>'7. Nominale afschrijvingen'!AG93</f>
        <v>170093.42390802683</v>
      </c>
      <c r="W104" s="65"/>
      <c r="X104" s="118">
        <f>IF($C104="TD",INDEX('4. CPI-tabel'!$D$20:$Z$42,$E104-2003,X$28-2003),
IF(X$28&gt;=$E104,MAX(1,INDEX('4. CPI-tabel'!$D$20:$Z$42,MAX($E104,2010)-2003,X$28-2003)),0))</f>
        <v>0</v>
      </c>
      <c r="Y104" s="118">
        <f>IF($C104="TD",INDEX('4. CPI-tabel'!$D$20:$Z$42,$E104-2003,Y$28-2003),
IF(Y$28&gt;=$E104,MAX(1,INDEX('4. CPI-tabel'!$D$20:$Z$42,MAX($E104,2010)-2003,Y$28-2003)),0))</f>
        <v>0</v>
      </c>
      <c r="Z104" s="118">
        <f>IF($C104="TD",INDEX('4. CPI-tabel'!$D$20:$Z$42,$E104-2003,Z$28-2003),
IF(Z$28&gt;=$E104,MAX(1,INDEX('4. CPI-tabel'!$D$20:$Z$42,MAX($E104,2010)-2003,Z$28-2003)),0))</f>
        <v>0</v>
      </c>
      <c r="AA104" s="118">
        <f>IF($C104="TD",INDEX('4. CPI-tabel'!$D$20:$Z$42,$E104-2003,AA$28-2003),
IF(AA$28&gt;=$E104,MAX(1,INDEX('4. CPI-tabel'!$D$20:$Z$42,MAX($E104,2010)-2003,AA$28-2003)),0))</f>
        <v>0</v>
      </c>
      <c r="AB104" s="118">
        <f>IF($C104="TD",INDEX('4. CPI-tabel'!$D$20:$Z$42,$E104-2003,AB$28-2003),
IF(AB$28&gt;=$E104,MAX(1,INDEX('4. CPI-tabel'!$D$20:$Z$42,MAX($E104,2010)-2003,AB$28-2003)),0))</f>
        <v>1</v>
      </c>
      <c r="AC104" s="118">
        <f>IF($C104="TD",INDEX('4. CPI-tabel'!$D$20:$Z$42,$E104-2003,AC$28-2003),
IF(AC$28&gt;=$E104,MAX(1,INDEX('4. CPI-tabel'!$D$20:$Z$42,MAX($E104,2010)-2003,AC$28-2003)),0))</f>
        <v>1.008</v>
      </c>
      <c r="AD104" s="118">
        <f>IF($C104="TD",INDEX('4. CPI-tabel'!$D$20:$Z$42,$E104-2003,AD$28-2003),
IF(AD$28&gt;=$E104,MAX(1,INDEX('4. CPI-tabel'!$D$20:$Z$42,MAX($E104,2010)-2003,AD$28-2003)),0))</f>
        <v>1.010016</v>
      </c>
      <c r="AE104" s="118">
        <f>IF($C104="TD",INDEX('4. CPI-tabel'!$D$20:$Z$42,$E104-2003,AE$28-2003),
IF(AE$28&gt;=$E104,MAX(1,INDEX('4. CPI-tabel'!$D$20:$Z$42,MAX($E104,2010)-2003,AE$28-2003)),0))</f>
        <v>1.0241562239999999</v>
      </c>
      <c r="AF104" s="118">
        <f>IF($C104="TD",INDEX('4. CPI-tabel'!$D$20:$Z$42,$E104-2003,AF$28-2003),
IF(AF$28&gt;=$E104,MAX(1,INDEX('4. CPI-tabel'!$D$20:$Z$42,MAX($E104,2010)-2003,AF$28-2003)),0))</f>
        <v>1.0456635047039999</v>
      </c>
      <c r="AG104" s="118">
        <f>IF($C104="TD",INDEX('4. CPI-tabel'!$D$20:$Z$42,$E104-2003,AG$28-2003),
IF(AG$28&gt;=$E104,MAX(1,INDEX('4. CPI-tabel'!$D$20:$Z$42,MAX($E104,2010)-2003,AG$28-2003)),0))</f>
        <v>1.0749420828357119</v>
      </c>
      <c r="AH104" s="118">
        <f>IF($C104="TD",INDEX('4. CPI-tabel'!$D$20:$Z$42,$E104-2003,AH$28-2003),
IF(AH$28&gt;=$E104,MAX(1,INDEX('4. CPI-tabel'!$D$20:$Z$42,MAX($E104,2010)-2003,AH$28-2003)),0))</f>
        <v>1.0824666774155618</v>
      </c>
      <c r="AI104" s="118">
        <f>IF($C104="TD",INDEX('4. CPI-tabel'!$D$20:$Z$42,$E104-2003,AI$28-2003),
IF(AI$28&gt;=$E104,MAX(1,INDEX('4. CPI-tabel'!$D$20:$Z$42,MAX($E104,2010)-2003,AI$28-2003)),0))</f>
        <v>1.0824666774155618</v>
      </c>
      <c r="AJ104" s="118">
        <f>IF($C104="TD",INDEX('4. CPI-tabel'!$D$20:$Z$42,$E104-2003,AJ$28-2003),
IF(AJ$28&gt;=$E104,MAX(1,INDEX('4. CPI-tabel'!$D$20:$Z$42,MAX($E104,2010)-2003,AJ$28-2003)),0))</f>
        <v>1.0824666774155618</v>
      </c>
      <c r="AK104" s="118">
        <f>IF($C104="TD",INDEX('4. CPI-tabel'!$D$20:$Z$42,$E104-2003,AK$28-2003),
IF(AK$28&gt;=$E104,MAX(1,INDEX('4. CPI-tabel'!$D$20:$Z$42,MAX($E104,2010)-2003,AK$28-2003)),0))</f>
        <v>1.0824666774155618</v>
      </c>
      <c r="AL104" s="118">
        <f>IF($C104="TD",INDEX('4. CPI-tabel'!$D$20:$Z$42,$E104-2003,AL$28-2003),
IF(AL$28&gt;=$E104,MAX(1,INDEX('4. CPI-tabel'!$D$20:$Z$42,MAX($E104,2010)-2003,AL$28-2003)),0))</f>
        <v>1.0824666774155618</v>
      </c>
      <c r="AM104" s="118">
        <f>IF($C104="TD",INDEX('4. CPI-tabel'!$D$20:$Z$42,$E104-2003,AM$28-2003),
IF(AM$28&gt;=$E104,MAX(1,INDEX('4. CPI-tabel'!$D$20:$Z$42,MAX($E104,2010)-2003,AM$28-2003)),0))</f>
        <v>1.0824666774155618</v>
      </c>
      <c r="AO104" s="87">
        <f t="shared" si="21"/>
        <v>0</v>
      </c>
      <c r="AP104" s="87">
        <f t="shared" si="22"/>
        <v>0</v>
      </c>
      <c r="AQ104" s="87">
        <f t="shared" si="23"/>
        <v>0</v>
      </c>
      <c r="AR104" s="87">
        <f t="shared" si="24"/>
        <v>0</v>
      </c>
      <c r="AS104" s="87">
        <f t="shared" si="25"/>
        <v>87031.460923618317</v>
      </c>
      <c r="AT104" s="87">
        <f t="shared" si="26"/>
        <v>175455.42522201448</v>
      </c>
      <c r="AU104" s="87">
        <f t="shared" si="27"/>
        <v>175806.33607245854</v>
      </c>
      <c r="AV104" s="87">
        <f t="shared" si="28"/>
        <v>178267.62477747293</v>
      </c>
      <c r="AW104" s="87">
        <f t="shared" si="29"/>
        <v>182011.24489779986</v>
      </c>
      <c r="AX104" s="87">
        <f t="shared" si="30"/>
        <v>187107.55975493827</v>
      </c>
      <c r="AY104" s="87">
        <f t="shared" si="31"/>
        <v>188417.3126732228</v>
      </c>
      <c r="AZ104" s="87">
        <f t="shared" si="32"/>
        <v>226100.77520786741</v>
      </c>
      <c r="BA104" s="87">
        <f t="shared" si="33"/>
        <v>214555.2037078912</v>
      </c>
      <c r="BB104" s="87">
        <f t="shared" si="34"/>
        <v>203599.19330578609</v>
      </c>
      <c r="BC104" s="87">
        <f t="shared" si="35"/>
        <v>193202.63875400129</v>
      </c>
      <c r="BD104" s="87">
        <f t="shared" si="36"/>
        <v>184120.46342795849</v>
      </c>
    </row>
    <row r="105" spans="1:56" s="20" customFormat="1" x14ac:dyDescent="0.2">
      <c r="A105" s="41"/>
      <c r="B105" s="86">
        <f>'3. Investeringen'!B91</f>
        <v>77</v>
      </c>
      <c r="C105" s="86" t="str">
        <f>'3. Investeringen'!F91</f>
        <v>TD</v>
      </c>
      <c r="D105" s="86" t="str">
        <f>'3. Investeringen'!G91</f>
        <v>Nieuwe investeringen TD</v>
      </c>
      <c r="E105" s="121">
        <f>'3. Investeringen'!K91</f>
        <v>2015</v>
      </c>
      <c r="G105" s="86">
        <f>'7. Nominale afschrijvingen'!R94</f>
        <v>0</v>
      </c>
      <c r="H105" s="86">
        <f>'7. Nominale afschrijvingen'!S94</f>
        <v>0</v>
      </c>
      <c r="I105" s="86">
        <f>'7. Nominale afschrijvingen'!T94</f>
        <v>0</v>
      </c>
      <c r="J105" s="86">
        <f>'7. Nominale afschrijvingen'!U94</f>
        <v>0</v>
      </c>
      <c r="K105" s="86">
        <f>'7. Nominale afschrijvingen'!V94</f>
        <v>-49.674030173008859</v>
      </c>
      <c r="L105" s="86">
        <f>'7. Nominale afschrijvingen'!W94</f>
        <v>-99.348060346017718</v>
      </c>
      <c r="M105" s="86">
        <f>'7. Nominale afschrijvingen'!X94</f>
        <v>-99.348060346017718</v>
      </c>
      <c r="N105" s="86">
        <f>'7. Nominale afschrijvingen'!Y94</f>
        <v>-99.348060346017718</v>
      </c>
      <c r="O105" s="86">
        <f>'7. Nominale afschrijvingen'!Z94</f>
        <v>-99.348060346017718</v>
      </c>
      <c r="P105" s="86">
        <f>'7. Nominale afschrijvingen'!AA94</f>
        <v>-99.348060346017718</v>
      </c>
      <c r="Q105" s="86">
        <f>'7. Nominale afschrijvingen'!AB94</f>
        <v>-99.348060346017718</v>
      </c>
      <c r="R105" s="86">
        <f>'7. Nominale afschrijvingen'!AC94</f>
        <v>-119.21767241522126</v>
      </c>
      <c r="S105" s="86">
        <f>'7. Nominale afschrijvingen'!AD94</f>
        <v>-111.48463420450422</v>
      </c>
      <c r="T105" s="86">
        <f>'7. Nominale afschrijvingen'!AE94</f>
        <v>-104.25319847232016</v>
      </c>
      <c r="U105" s="86">
        <f>'7. Nominale afschrijvingen'!AF94</f>
        <v>-97.490828841683168</v>
      </c>
      <c r="V105" s="86">
        <f>'7. Nominale afschrijvingen'!AG94</f>
        <v>-96.93053672190338</v>
      </c>
      <c r="W105" s="65"/>
      <c r="X105" s="118">
        <f>IF($C105="TD",INDEX('4. CPI-tabel'!$D$20:$Z$42,$E105-2003,X$28-2003),
IF(X$28&gt;=$E105,MAX(1,INDEX('4. CPI-tabel'!$D$20:$Z$42,MAX($E105,2010)-2003,X$28-2003)),0))</f>
        <v>0</v>
      </c>
      <c r="Y105" s="118">
        <f>IF($C105="TD",INDEX('4. CPI-tabel'!$D$20:$Z$42,$E105-2003,Y$28-2003),
IF(Y$28&gt;=$E105,MAX(1,INDEX('4. CPI-tabel'!$D$20:$Z$42,MAX($E105,2010)-2003,Y$28-2003)),0))</f>
        <v>0</v>
      </c>
      <c r="Z105" s="118">
        <f>IF($C105="TD",INDEX('4. CPI-tabel'!$D$20:$Z$42,$E105-2003,Z$28-2003),
IF(Z$28&gt;=$E105,MAX(1,INDEX('4. CPI-tabel'!$D$20:$Z$42,MAX($E105,2010)-2003,Z$28-2003)),0))</f>
        <v>0</v>
      </c>
      <c r="AA105" s="118">
        <f>IF($C105="TD",INDEX('4. CPI-tabel'!$D$20:$Z$42,$E105-2003,AA$28-2003),
IF(AA$28&gt;=$E105,MAX(1,INDEX('4. CPI-tabel'!$D$20:$Z$42,MAX($E105,2010)-2003,AA$28-2003)),0))</f>
        <v>0</v>
      </c>
      <c r="AB105" s="118">
        <f>IF($C105="TD",INDEX('4. CPI-tabel'!$D$20:$Z$42,$E105-2003,AB$28-2003),
IF(AB$28&gt;=$E105,MAX(1,INDEX('4. CPI-tabel'!$D$20:$Z$42,MAX($E105,2010)-2003,AB$28-2003)),0))</f>
        <v>1</v>
      </c>
      <c r="AC105" s="118">
        <f>IF($C105="TD",INDEX('4. CPI-tabel'!$D$20:$Z$42,$E105-2003,AC$28-2003),
IF(AC$28&gt;=$E105,MAX(1,INDEX('4. CPI-tabel'!$D$20:$Z$42,MAX($E105,2010)-2003,AC$28-2003)),0))</f>
        <v>1.008</v>
      </c>
      <c r="AD105" s="118">
        <f>IF($C105="TD",INDEX('4. CPI-tabel'!$D$20:$Z$42,$E105-2003,AD$28-2003),
IF(AD$28&gt;=$E105,MAX(1,INDEX('4. CPI-tabel'!$D$20:$Z$42,MAX($E105,2010)-2003,AD$28-2003)),0))</f>
        <v>1.010016</v>
      </c>
      <c r="AE105" s="118">
        <f>IF($C105="TD",INDEX('4. CPI-tabel'!$D$20:$Z$42,$E105-2003,AE$28-2003),
IF(AE$28&gt;=$E105,MAX(1,INDEX('4. CPI-tabel'!$D$20:$Z$42,MAX($E105,2010)-2003,AE$28-2003)),0))</f>
        <v>1.0241562239999999</v>
      </c>
      <c r="AF105" s="118">
        <f>IF($C105="TD",INDEX('4. CPI-tabel'!$D$20:$Z$42,$E105-2003,AF$28-2003),
IF(AF$28&gt;=$E105,MAX(1,INDEX('4. CPI-tabel'!$D$20:$Z$42,MAX($E105,2010)-2003,AF$28-2003)),0))</f>
        <v>1.0456635047039999</v>
      </c>
      <c r="AG105" s="118">
        <f>IF($C105="TD",INDEX('4. CPI-tabel'!$D$20:$Z$42,$E105-2003,AG$28-2003),
IF(AG$28&gt;=$E105,MAX(1,INDEX('4. CPI-tabel'!$D$20:$Z$42,MAX($E105,2010)-2003,AG$28-2003)),0))</f>
        <v>1.0749420828357119</v>
      </c>
      <c r="AH105" s="118">
        <f>IF($C105="TD",INDEX('4. CPI-tabel'!$D$20:$Z$42,$E105-2003,AH$28-2003),
IF(AH$28&gt;=$E105,MAX(1,INDEX('4. CPI-tabel'!$D$20:$Z$42,MAX($E105,2010)-2003,AH$28-2003)),0))</f>
        <v>1.0824666774155618</v>
      </c>
      <c r="AI105" s="118">
        <f>IF($C105="TD",INDEX('4. CPI-tabel'!$D$20:$Z$42,$E105-2003,AI$28-2003),
IF(AI$28&gt;=$E105,MAX(1,INDEX('4. CPI-tabel'!$D$20:$Z$42,MAX($E105,2010)-2003,AI$28-2003)),0))</f>
        <v>1.0824666774155618</v>
      </c>
      <c r="AJ105" s="118">
        <f>IF($C105="TD",INDEX('4. CPI-tabel'!$D$20:$Z$42,$E105-2003,AJ$28-2003),
IF(AJ$28&gt;=$E105,MAX(1,INDEX('4. CPI-tabel'!$D$20:$Z$42,MAX($E105,2010)-2003,AJ$28-2003)),0))</f>
        <v>1.0824666774155618</v>
      </c>
      <c r="AK105" s="118">
        <f>IF($C105="TD",INDEX('4. CPI-tabel'!$D$20:$Z$42,$E105-2003,AK$28-2003),
IF(AK$28&gt;=$E105,MAX(1,INDEX('4. CPI-tabel'!$D$20:$Z$42,MAX($E105,2010)-2003,AK$28-2003)),0))</f>
        <v>1.0824666774155618</v>
      </c>
      <c r="AL105" s="118">
        <f>IF($C105="TD",INDEX('4. CPI-tabel'!$D$20:$Z$42,$E105-2003,AL$28-2003),
IF(AL$28&gt;=$E105,MAX(1,INDEX('4. CPI-tabel'!$D$20:$Z$42,MAX($E105,2010)-2003,AL$28-2003)),0))</f>
        <v>1.0824666774155618</v>
      </c>
      <c r="AM105" s="118">
        <f>IF($C105="TD",INDEX('4. CPI-tabel'!$D$20:$Z$42,$E105-2003,AM$28-2003),
IF(AM$28&gt;=$E105,MAX(1,INDEX('4. CPI-tabel'!$D$20:$Z$42,MAX($E105,2010)-2003,AM$28-2003)),0))</f>
        <v>1.0824666774155618</v>
      </c>
      <c r="AO105" s="87">
        <f t="shared" si="21"/>
        <v>0</v>
      </c>
      <c r="AP105" s="87">
        <f t="shared" si="22"/>
        <v>0</v>
      </c>
      <c r="AQ105" s="87">
        <f t="shared" si="23"/>
        <v>0</v>
      </c>
      <c r="AR105" s="87">
        <f t="shared" si="24"/>
        <v>0</v>
      </c>
      <c r="AS105" s="87">
        <f t="shared" si="25"/>
        <v>-49.674030173008859</v>
      </c>
      <c r="AT105" s="87">
        <f t="shared" si="26"/>
        <v>-100.14284482878585</v>
      </c>
      <c r="AU105" s="87">
        <f t="shared" si="27"/>
        <v>-100.34313051844343</v>
      </c>
      <c r="AV105" s="87">
        <f t="shared" si="28"/>
        <v>-101.74793434570164</v>
      </c>
      <c r="AW105" s="87">
        <f t="shared" si="29"/>
        <v>-103.88464096696137</v>
      </c>
      <c r="AX105" s="87">
        <f t="shared" si="30"/>
        <v>-106.79341091403629</v>
      </c>
      <c r="AY105" s="87">
        <f t="shared" si="31"/>
        <v>-107.54096479043453</v>
      </c>
      <c r="AZ105" s="87">
        <f t="shared" si="32"/>
        <v>-129.04915774852142</v>
      </c>
      <c r="BA105" s="87">
        <f t="shared" si="33"/>
        <v>-120.67840157023898</v>
      </c>
      <c r="BB105" s="87">
        <f t="shared" si="34"/>
        <v>-112.85061336027753</v>
      </c>
      <c r="BC105" s="87">
        <f t="shared" si="35"/>
        <v>-105.530573574746</v>
      </c>
      <c r="BD105" s="87">
        <f t="shared" si="36"/>
        <v>-104.92407602546585</v>
      </c>
    </row>
    <row r="106" spans="1:56" s="20" customFormat="1" x14ac:dyDescent="0.2">
      <c r="A106" s="41"/>
      <c r="B106" s="86">
        <f>'3. Investeringen'!B92</f>
        <v>78</v>
      </c>
      <c r="C106" s="86" t="str">
        <f>'3. Investeringen'!F92</f>
        <v>TD</v>
      </c>
      <c r="D106" s="86" t="str">
        <f>'3. Investeringen'!G92</f>
        <v>Nieuwe investeringen TD</v>
      </c>
      <c r="E106" s="121">
        <f>'3. Investeringen'!K92</f>
        <v>2015</v>
      </c>
      <c r="G106" s="86">
        <f>'7. Nominale afschrijvingen'!R95</f>
        <v>0</v>
      </c>
      <c r="H106" s="86">
        <f>'7. Nominale afschrijvingen'!S95</f>
        <v>0</v>
      </c>
      <c r="I106" s="86">
        <f>'7. Nominale afschrijvingen'!T95</f>
        <v>0</v>
      </c>
      <c r="J106" s="86">
        <f>'7. Nominale afschrijvingen'!U95</f>
        <v>0</v>
      </c>
      <c r="K106" s="86">
        <f>'7. Nominale afschrijvingen'!V95</f>
        <v>82239.535563008059</v>
      </c>
      <c r="L106" s="86">
        <f>'7. Nominale afschrijvingen'!W95</f>
        <v>164479.07112601609</v>
      </c>
      <c r="M106" s="86">
        <f>'7. Nominale afschrijvingen'!X95</f>
        <v>164479.07112601609</v>
      </c>
      <c r="N106" s="86">
        <f>'7. Nominale afschrijvingen'!Y95</f>
        <v>164479.07112601609</v>
      </c>
      <c r="O106" s="86">
        <f>'7. Nominale afschrijvingen'!Z95</f>
        <v>164479.07112601609</v>
      </c>
      <c r="P106" s="86">
        <f>'7. Nominale afschrijvingen'!AA95</f>
        <v>164479.07112601609</v>
      </c>
      <c r="Q106" s="86">
        <f>'7. Nominale afschrijvingen'!AB95</f>
        <v>164479.07112601609</v>
      </c>
      <c r="R106" s="86">
        <f>'7. Nominale afschrijvingen'!AC95</f>
        <v>197374.88535121942</v>
      </c>
      <c r="S106" s="86">
        <f>'7. Nominale afschrijvingen'!AD95</f>
        <v>151320.74543593489</v>
      </c>
      <c r="T106" s="86">
        <f>'7. Nominale afschrijvingen'!AE95</f>
        <v>151320.74543593489</v>
      </c>
      <c r="U106" s="86">
        <f>'7. Nominale afschrijvingen'!AF95</f>
        <v>75660.372717967446</v>
      </c>
      <c r="V106" s="86">
        <f>'7. Nominale afschrijvingen'!AG95</f>
        <v>0</v>
      </c>
      <c r="W106" s="65"/>
      <c r="X106" s="118">
        <f>IF($C106="TD",INDEX('4. CPI-tabel'!$D$20:$Z$42,$E106-2003,X$28-2003),
IF(X$28&gt;=$E106,MAX(1,INDEX('4. CPI-tabel'!$D$20:$Z$42,MAX($E106,2010)-2003,X$28-2003)),0))</f>
        <v>0</v>
      </c>
      <c r="Y106" s="118">
        <f>IF($C106="TD",INDEX('4. CPI-tabel'!$D$20:$Z$42,$E106-2003,Y$28-2003),
IF(Y$28&gt;=$E106,MAX(1,INDEX('4. CPI-tabel'!$D$20:$Z$42,MAX($E106,2010)-2003,Y$28-2003)),0))</f>
        <v>0</v>
      </c>
      <c r="Z106" s="118">
        <f>IF($C106="TD",INDEX('4. CPI-tabel'!$D$20:$Z$42,$E106-2003,Z$28-2003),
IF(Z$28&gt;=$E106,MAX(1,INDEX('4. CPI-tabel'!$D$20:$Z$42,MAX($E106,2010)-2003,Z$28-2003)),0))</f>
        <v>0</v>
      </c>
      <c r="AA106" s="118">
        <f>IF($C106="TD",INDEX('4. CPI-tabel'!$D$20:$Z$42,$E106-2003,AA$28-2003),
IF(AA$28&gt;=$E106,MAX(1,INDEX('4. CPI-tabel'!$D$20:$Z$42,MAX($E106,2010)-2003,AA$28-2003)),0))</f>
        <v>0</v>
      </c>
      <c r="AB106" s="118">
        <f>IF($C106="TD",INDEX('4. CPI-tabel'!$D$20:$Z$42,$E106-2003,AB$28-2003),
IF(AB$28&gt;=$E106,MAX(1,INDEX('4. CPI-tabel'!$D$20:$Z$42,MAX($E106,2010)-2003,AB$28-2003)),0))</f>
        <v>1</v>
      </c>
      <c r="AC106" s="118">
        <f>IF($C106="TD",INDEX('4. CPI-tabel'!$D$20:$Z$42,$E106-2003,AC$28-2003),
IF(AC$28&gt;=$E106,MAX(1,INDEX('4. CPI-tabel'!$D$20:$Z$42,MAX($E106,2010)-2003,AC$28-2003)),0))</f>
        <v>1.008</v>
      </c>
      <c r="AD106" s="118">
        <f>IF($C106="TD",INDEX('4. CPI-tabel'!$D$20:$Z$42,$E106-2003,AD$28-2003),
IF(AD$28&gt;=$E106,MAX(1,INDEX('4. CPI-tabel'!$D$20:$Z$42,MAX($E106,2010)-2003,AD$28-2003)),0))</f>
        <v>1.010016</v>
      </c>
      <c r="AE106" s="118">
        <f>IF($C106="TD",INDEX('4. CPI-tabel'!$D$20:$Z$42,$E106-2003,AE$28-2003),
IF(AE$28&gt;=$E106,MAX(1,INDEX('4. CPI-tabel'!$D$20:$Z$42,MAX($E106,2010)-2003,AE$28-2003)),0))</f>
        <v>1.0241562239999999</v>
      </c>
      <c r="AF106" s="118">
        <f>IF($C106="TD",INDEX('4. CPI-tabel'!$D$20:$Z$42,$E106-2003,AF$28-2003),
IF(AF$28&gt;=$E106,MAX(1,INDEX('4. CPI-tabel'!$D$20:$Z$42,MAX($E106,2010)-2003,AF$28-2003)),0))</f>
        <v>1.0456635047039999</v>
      </c>
      <c r="AG106" s="118">
        <f>IF($C106="TD",INDEX('4. CPI-tabel'!$D$20:$Z$42,$E106-2003,AG$28-2003),
IF(AG$28&gt;=$E106,MAX(1,INDEX('4. CPI-tabel'!$D$20:$Z$42,MAX($E106,2010)-2003,AG$28-2003)),0))</f>
        <v>1.0749420828357119</v>
      </c>
      <c r="AH106" s="118">
        <f>IF($C106="TD",INDEX('4. CPI-tabel'!$D$20:$Z$42,$E106-2003,AH$28-2003),
IF(AH$28&gt;=$E106,MAX(1,INDEX('4. CPI-tabel'!$D$20:$Z$42,MAX($E106,2010)-2003,AH$28-2003)),0))</f>
        <v>1.0824666774155618</v>
      </c>
      <c r="AI106" s="118">
        <f>IF($C106="TD",INDEX('4. CPI-tabel'!$D$20:$Z$42,$E106-2003,AI$28-2003),
IF(AI$28&gt;=$E106,MAX(1,INDEX('4. CPI-tabel'!$D$20:$Z$42,MAX($E106,2010)-2003,AI$28-2003)),0))</f>
        <v>1.0824666774155618</v>
      </c>
      <c r="AJ106" s="118">
        <f>IF($C106="TD",INDEX('4. CPI-tabel'!$D$20:$Z$42,$E106-2003,AJ$28-2003),
IF(AJ$28&gt;=$E106,MAX(1,INDEX('4. CPI-tabel'!$D$20:$Z$42,MAX($E106,2010)-2003,AJ$28-2003)),0))</f>
        <v>1.0824666774155618</v>
      </c>
      <c r="AK106" s="118">
        <f>IF($C106="TD",INDEX('4. CPI-tabel'!$D$20:$Z$42,$E106-2003,AK$28-2003),
IF(AK$28&gt;=$E106,MAX(1,INDEX('4. CPI-tabel'!$D$20:$Z$42,MAX($E106,2010)-2003,AK$28-2003)),0))</f>
        <v>1.0824666774155618</v>
      </c>
      <c r="AL106" s="118">
        <f>IF($C106="TD",INDEX('4. CPI-tabel'!$D$20:$Z$42,$E106-2003,AL$28-2003),
IF(AL$28&gt;=$E106,MAX(1,INDEX('4. CPI-tabel'!$D$20:$Z$42,MAX($E106,2010)-2003,AL$28-2003)),0))</f>
        <v>1.0824666774155618</v>
      </c>
      <c r="AM106" s="118">
        <f>IF($C106="TD",INDEX('4. CPI-tabel'!$D$20:$Z$42,$E106-2003,AM$28-2003),
IF(AM$28&gt;=$E106,MAX(1,INDEX('4. CPI-tabel'!$D$20:$Z$42,MAX($E106,2010)-2003,AM$28-2003)),0))</f>
        <v>1.0824666774155618</v>
      </c>
      <c r="AO106" s="87">
        <f t="shared" si="21"/>
        <v>0</v>
      </c>
      <c r="AP106" s="87">
        <f t="shared" si="22"/>
        <v>0</v>
      </c>
      <c r="AQ106" s="87">
        <f t="shared" si="23"/>
        <v>0</v>
      </c>
      <c r="AR106" s="87">
        <f t="shared" si="24"/>
        <v>0</v>
      </c>
      <c r="AS106" s="87">
        <f t="shared" si="25"/>
        <v>82239.535563008059</v>
      </c>
      <c r="AT106" s="87">
        <f t="shared" si="26"/>
        <v>165794.90369502423</v>
      </c>
      <c r="AU106" s="87">
        <f t="shared" si="27"/>
        <v>166126.49350241426</v>
      </c>
      <c r="AV106" s="87">
        <f t="shared" si="28"/>
        <v>168452.26441144806</v>
      </c>
      <c r="AW106" s="87">
        <f t="shared" si="29"/>
        <v>171989.76196408845</v>
      </c>
      <c r="AX106" s="87">
        <f t="shared" si="30"/>
        <v>176805.47529908293</v>
      </c>
      <c r="AY106" s="87">
        <f t="shared" si="31"/>
        <v>178043.11362617649</v>
      </c>
      <c r="AZ106" s="87">
        <f t="shared" si="32"/>
        <v>213651.73635141194</v>
      </c>
      <c r="BA106" s="87">
        <f t="shared" si="33"/>
        <v>163799.66453608248</v>
      </c>
      <c r="BB106" s="87">
        <f t="shared" si="34"/>
        <v>163799.66453608248</v>
      </c>
      <c r="BC106" s="87">
        <f t="shared" si="35"/>
        <v>81899.832268041238</v>
      </c>
      <c r="BD106" s="87">
        <f t="shared" si="36"/>
        <v>0</v>
      </c>
    </row>
    <row r="107" spans="1:56" s="20" customFormat="1" x14ac:dyDescent="0.2">
      <c r="A107" s="41"/>
      <c r="B107" s="86">
        <f>'3. Investeringen'!B93</f>
        <v>79</v>
      </c>
      <c r="C107" s="86" t="str">
        <f>'3. Investeringen'!F93</f>
        <v>TD</v>
      </c>
      <c r="D107" s="86" t="str">
        <f>'3. Investeringen'!G93</f>
        <v>Nieuwe investeringen TD</v>
      </c>
      <c r="E107" s="121">
        <f>'3. Investeringen'!K93</f>
        <v>2015</v>
      </c>
      <c r="G107" s="86">
        <f>'7. Nominale afschrijvingen'!R96</f>
        <v>0</v>
      </c>
      <c r="H107" s="86">
        <f>'7. Nominale afschrijvingen'!S96</f>
        <v>0</v>
      </c>
      <c r="I107" s="86">
        <f>'7. Nominale afschrijvingen'!T96</f>
        <v>0</v>
      </c>
      <c r="J107" s="86">
        <f>'7. Nominale afschrijvingen'!U96</f>
        <v>0</v>
      </c>
      <c r="K107" s="86">
        <f>'7. Nominale afschrijvingen'!V96</f>
        <v>915876.22248203494</v>
      </c>
      <c r="L107" s="86">
        <f>'7. Nominale afschrijvingen'!W96</f>
        <v>1831752.4449640699</v>
      </c>
      <c r="M107" s="86">
        <f>'7. Nominale afschrijvingen'!X96</f>
        <v>1831752.4449640699</v>
      </c>
      <c r="N107" s="86">
        <f>'7. Nominale afschrijvingen'!Y96</f>
        <v>1831752.4449640699</v>
      </c>
      <c r="O107" s="86">
        <f>'7. Nominale afschrijvingen'!Z96</f>
        <v>1831752.4449640699</v>
      </c>
      <c r="P107" s="86">
        <f>'7. Nominale afschrijvingen'!AA96</f>
        <v>915876.22248203494</v>
      </c>
      <c r="Q107" s="86">
        <f>'7. Nominale afschrijvingen'!AB96</f>
        <v>0</v>
      </c>
      <c r="R107" s="86">
        <f>'7. Nominale afschrijvingen'!AC96</f>
        <v>0</v>
      </c>
      <c r="S107" s="86">
        <f>'7. Nominale afschrijvingen'!AD96</f>
        <v>0</v>
      </c>
      <c r="T107" s="86">
        <f>'7. Nominale afschrijvingen'!AE96</f>
        <v>0</v>
      </c>
      <c r="U107" s="86">
        <f>'7. Nominale afschrijvingen'!AF96</f>
        <v>0</v>
      </c>
      <c r="V107" s="86">
        <f>'7. Nominale afschrijvingen'!AG96</f>
        <v>0</v>
      </c>
      <c r="W107" s="65"/>
      <c r="X107" s="118">
        <f>IF($C107="TD",INDEX('4. CPI-tabel'!$D$20:$Z$42,$E107-2003,X$28-2003),
IF(X$28&gt;=$E107,MAX(1,INDEX('4. CPI-tabel'!$D$20:$Z$42,MAX($E107,2010)-2003,X$28-2003)),0))</f>
        <v>0</v>
      </c>
      <c r="Y107" s="118">
        <f>IF($C107="TD",INDEX('4. CPI-tabel'!$D$20:$Z$42,$E107-2003,Y$28-2003),
IF(Y$28&gt;=$E107,MAX(1,INDEX('4. CPI-tabel'!$D$20:$Z$42,MAX($E107,2010)-2003,Y$28-2003)),0))</f>
        <v>0</v>
      </c>
      <c r="Z107" s="118">
        <f>IF($C107="TD",INDEX('4. CPI-tabel'!$D$20:$Z$42,$E107-2003,Z$28-2003),
IF(Z$28&gt;=$E107,MAX(1,INDEX('4. CPI-tabel'!$D$20:$Z$42,MAX($E107,2010)-2003,Z$28-2003)),0))</f>
        <v>0</v>
      </c>
      <c r="AA107" s="118">
        <f>IF($C107="TD",INDEX('4. CPI-tabel'!$D$20:$Z$42,$E107-2003,AA$28-2003),
IF(AA$28&gt;=$E107,MAX(1,INDEX('4. CPI-tabel'!$D$20:$Z$42,MAX($E107,2010)-2003,AA$28-2003)),0))</f>
        <v>0</v>
      </c>
      <c r="AB107" s="118">
        <f>IF($C107="TD",INDEX('4. CPI-tabel'!$D$20:$Z$42,$E107-2003,AB$28-2003),
IF(AB$28&gt;=$E107,MAX(1,INDEX('4. CPI-tabel'!$D$20:$Z$42,MAX($E107,2010)-2003,AB$28-2003)),0))</f>
        <v>1</v>
      </c>
      <c r="AC107" s="118">
        <f>IF($C107="TD",INDEX('4. CPI-tabel'!$D$20:$Z$42,$E107-2003,AC$28-2003),
IF(AC$28&gt;=$E107,MAX(1,INDEX('4. CPI-tabel'!$D$20:$Z$42,MAX($E107,2010)-2003,AC$28-2003)),0))</f>
        <v>1.008</v>
      </c>
      <c r="AD107" s="118">
        <f>IF($C107="TD",INDEX('4. CPI-tabel'!$D$20:$Z$42,$E107-2003,AD$28-2003),
IF(AD$28&gt;=$E107,MAX(1,INDEX('4. CPI-tabel'!$D$20:$Z$42,MAX($E107,2010)-2003,AD$28-2003)),0))</f>
        <v>1.010016</v>
      </c>
      <c r="AE107" s="118">
        <f>IF($C107="TD",INDEX('4. CPI-tabel'!$D$20:$Z$42,$E107-2003,AE$28-2003),
IF(AE$28&gt;=$E107,MAX(1,INDEX('4. CPI-tabel'!$D$20:$Z$42,MAX($E107,2010)-2003,AE$28-2003)),0))</f>
        <v>1.0241562239999999</v>
      </c>
      <c r="AF107" s="118">
        <f>IF($C107="TD",INDEX('4. CPI-tabel'!$D$20:$Z$42,$E107-2003,AF$28-2003),
IF(AF$28&gt;=$E107,MAX(1,INDEX('4. CPI-tabel'!$D$20:$Z$42,MAX($E107,2010)-2003,AF$28-2003)),0))</f>
        <v>1.0456635047039999</v>
      </c>
      <c r="AG107" s="118">
        <f>IF($C107="TD",INDEX('4. CPI-tabel'!$D$20:$Z$42,$E107-2003,AG$28-2003),
IF(AG$28&gt;=$E107,MAX(1,INDEX('4. CPI-tabel'!$D$20:$Z$42,MAX($E107,2010)-2003,AG$28-2003)),0))</f>
        <v>1.0749420828357119</v>
      </c>
      <c r="AH107" s="118">
        <f>IF($C107="TD",INDEX('4. CPI-tabel'!$D$20:$Z$42,$E107-2003,AH$28-2003),
IF(AH$28&gt;=$E107,MAX(1,INDEX('4. CPI-tabel'!$D$20:$Z$42,MAX($E107,2010)-2003,AH$28-2003)),0))</f>
        <v>1.0824666774155618</v>
      </c>
      <c r="AI107" s="118">
        <f>IF($C107="TD",INDEX('4. CPI-tabel'!$D$20:$Z$42,$E107-2003,AI$28-2003),
IF(AI$28&gt;=$E107,MAX(1,INDEX('4. CPI-tabel'!$D$20:$Z$42,MAX($E107,2010)-2003,AI$28-2003)),0))</f>
        <v>1.0824666774155618</v>
      </c>
      <c r="AJ107" s="118">
        <f>IF($C107="TD",INDEX('4. CPI-tabel'!$D$20:$Z$42,$E107-2003,AJ$28-2003),
IF(AJ$28&gt;=$E107,MAX(1,INDEX('4. CPI-tabel'!$D$20:$Z$42,MAX($E107,2010)-2003,AJ$28-2003)),0))</f>
        <v>1.0824666774155618</v>
      </c>
      <c r="AK107" s="118">
        <f>IF($C107="TD",INDEX('4. CPI-tabel'!$D$20:$Z$42,$E107-2003,AK$28-2003),
IF(AK$28&gt;=$E107,MAX(1,INDEX('4. CPI-tabel'!$D$20:$Z$42,MAX($E107,2010)-2003,AK$28-2003)),0))</f>
        <v>1.0824666774155618</v>
      </c>
      <c r="AL107" s="118">
        <f>IF($C107="TD",INDEX('4. CPI-tabel'!$D$20:$Z$42,$E107-2003,AL$28-2003),
IF(AL$28&gt;=$E107,MAX(1,INDEX('4. CPI-tabel'!$D$20:$Z$42,MAX($E107,2010)-2003,AL$28-2003)),0))</f>
        <v>1.0824666774155618</v>
      </c>
      <c r="AM107" s="118">
        <f>IF($C107="TD",INDEX('4. CPI-tabel'!$D$20:$Z$42,$E107-2003,AM$28-2003),
IF(AM$28&gt;=$E107,MAX(1,INDEX('4. CPI-tabel'!$D$20:$Z$42,MAX($E107,2010)-2003,AM$28-2003)),0))</f>
        <v>1.0824666774155618</v>
      </c>
      <c r="AO107" s="87">
        <f t="shared" si="21"/>
        <v>0</v>
      </c>
      <c r="AP107" s="87">
        <f t="shared" si="22"/>
        <v>0</v>
      </c>
      <c r="AQ107" s="87">
        <f t="shared" si="23"/>
        <v>0</v>
      </c>
      <c r="AR107" s="87">
        <f t="shared" si="24"/>
        <v>0</v>
      </c>
      <c r="AS107" s="87">
        <f t="shared" si="25"/>
        <v>915876.22248203494</v>
      </c>
      <c r="AT107" s="87">
        <f t="shared" si="26"/>
        <v>1846406.4645237825</v>
      </c>
      <c r="AU107" s="87">
        <f t="shared" si="27"/>
        <v>1850099.27745283</v>
      </c>
      <c r="AV107" s="87">
        <f t="shared" si="28"/>
        <v>1876000.6673371696</v>
      </c>
      <c r="AW107" s="87">
        <f t="shared" si="29"/>
        <v>1915396.68135125</v>
      </c>
      <c r="AX107" s="87">
        <f t="shared" si="30"/>
        <v>984513.89421454247</v>
      </c>
      <c r="AY107" s="87">
        <f t="shared" si="31"/>
        <v>0</v>
      </c>
      <c r="AZ107" s="87">
        <f t="shared" si="32"/>
        <v>0</v>
      </c>
      <c r="BA107" s="87">
        <f t="shared" si="33"/>
        <v>0</v>
      </c>
      <c r="BB107" s="87">
        <f t="shared" si="34"/>
        <v>0</v>
      </c>
      <c r="BC107" s="87">
        <f t="shared" si="35"/>
        <v>0</v>
      </c>
      <c r="BD107" s="87">
        <f t="shared" si="36"/>
        <v>0</v>
      </c>
    </row>
    <row r="108" spans="1:56" s="20" customFormat="1" x14ac:dyDescent="0.2">
      <c r="A108" s="41"/>
      <c r="B108" s="86">
        <f>'3. Investeringen'!B94</f>
        <v>80</v>
      </c>
      <c r="C108" s="86" t="str">
        <f>'3. Investeringen'!F94</f>
        <v>TD</v>
      </c>
      <c r="D108" s="86" t="str">
        <f>'3. Investeringen'!G94</f>
        <v>Nieuwe investeringen TD</v>
      </c>
      <c r="E108" s="121">
        <f>'3. Investeringen'!K94</f>
        <v>2015</v>
      </c>
      <c r="G108" s="86">
        <f>'7. Nominale afschrijvingen'!R97</f>
        <v>0</v>
      </c>
      <c r="H108" s="86">
        <f>'7. Nominale afschrijvingen'!S97</f>
        <v>0</v>
      </c>
      <c r="I108" s="86">
        <f>'7. Nominale afschrijvingen'!T97</f>
        <v>0</v>
      </c>
      <c r="J108" s="86">
        <f>'7. Nominale afschrijvingen'!U97</f>
        <v>0</v>
      </c>
      <c r="K108" s="86">
        <f>'7. Nominale afschrijvingen'!V97</f>
        <v>0</v>
      </c>
      <c r="L108" s="86">
        <f>'7. Nominale afschrijvingen'!W97</f>
        <v>0</v>
      </c>
      <c r="M108" s="86">
        <f>'7. Nominale afschrijvingen'!X97</f>
        <v>0</v>
      </c>
      <c r="N108" s="86">
        <f>'7. Nominale afschrijvingen'!Y97</f>
        <v>0</v>
      </c>
      <c r="O108" s="86">
        <f>'7. Nominale afschrijvingen'!Z97</f>
        <v>0</v>
      </c>
      <c r="P108" s="86">
        <f>'7. Nominale afschrijvingen'!AA97</f>
        <v>0</v>
      </c>
      <c r="Q108" s="86">
        <f>'7. Nominale afschrijvingen'!AB97</f>
        <v>0</v>
      </c>
      <c r="R108" s="86">
        <f>'7. Nominale afschrijvingen'!AC97</f>
        <v>0</v>
      </c>
      <c r="S108" s="86">
        <f>'7. Nominale afschrijvingen'!AD97</f>
        <v>0</v>
      </c>
      <c r="T108" s="86">
        <f>'7. Nominale afschrijvingen'!AE97</f>
        <v>0</v>
      </c>
      <c r="U108" s="86">
        <f>'7. Nominale afschrijvingen'!AF97</f>
        <v>0</v>
      </c>
      <c r="V108" s="86">
        <f>'7. Nominale afschrijvingen'!AG97</f>
        <v>0</v>
      </c>
      <c r="W108" s="65"/>
      <c r="X108" s="118">
        <f>IF($C108="TD",INDEX('4. CPI-tabel'!$D$20:$Z$42,$E108-2003,X$28-2003),
IF(X$28&gt;=$E108,MAX(1,INDEX('4. CPI-tabel'!$D$20:$Z$42,MAX($E108,2010)-2003,X$28-2003)),0))</f>
        <v>0</v>
      </c>
      <c r="Y108" s="118">
        <f>IF($C108="TD",INDEX('4. CPI-tabel'!$D$20:$Z$42,$E108-2003,Y$28-2003),
IF(Y$28&gt;=$E108,MAX(1,INDEX('4. CPI-tabel'!$D$20:$Z$42,MAX($E108,2010)-2003,Y$28-2003)),0))</f>
        <v>0</v>
      </c>
      <c r="Z108" s="118">
        <f>IF($C108="TD",INDEX('4. CPI-tabel'!$D$20:$Z$42,$E108-2003,Z$28-2003),
IF(Z$28&gt;=$E108,MAX(1,INDEX('4. CPI-tabel'!$D$20:$Z$42,MAX($E108,2010)-2003,Z$28-2003)),0))</f>
        <v>0</v>
      </c>
      <c r="AA108" s="118">
        <f>IF($C108="TD",INDEX('4. CPI-tabel'!$D$20:$Z$42,$E108-2003,AA$28-2003),
IF(AA$28&gt;=$E108,MAX(1,INDEX('4. CPI-tabel'!$D$20:$Z$42,MAX($E108,2010)-2003,AA$28-2003)),0))</f>
        <v>0</v>
      </c>
      <c r="AB108" s="118">
        <f>IF($C108="TD",INDEX('4. CPI-tabel'!$D$20:$Z$42,$E108-2003,AB$28-2003),
IF(AB$28&gt;=$E108,MAX(1,INDEX('4. CPI-tabel'!$D$20:$Z$42,MAX($E108,2010)-2003,AB$28-2003)),0))</f>
        <v>1</v>
      </c>
      <c r="AC108" s="118">
        <f>IF($C108="TD",INDEX('4. CPI-tabel'!$D$20:$Z$42,$E108-2003,AC$28-2003),
IF(AC$28&gt;=$E108,MAX(1,INDEX('4. CPI-tabel'!$D$20:$Z$42,MAX($E108,2010)-2003,AC$28-2003)),0))</f>
        <v>1.008</v>
      </c>
      <c r="AD108" s="118">
        <f>IF($C108="TD",INDEX('4. CPI-tabel'!$D$20:$Z$42,$E108-2003,AD$28-2003),
IF(AD$28&gt;=$E108,MAX(1,INDEX('4. CPI-tabel'!$D$20:$Z$42,MAX($E108,2010)-2003,AD$28-2003)),0))</f>
        <v>1.010016</v>
      </c>
      <c r="AE108" s="118">
        <f>IF($C108="TD",INDEX('4. CPI-tabel'!$D$20:$Z$42,$E108-2003,AE$28-2003),
IF(AE$28&gt;=$E108,MAX(1,INDEX('4. CPI-tabel'!$D$20:$Z$42,MAX($E108,2010)-2003,AE$28-2003)),0))</f>
        <v>1.0241562239999999</v>
      </c>
      <c r="AF108" s="118">
        <f>IF($C108="TD",INDEX('4. CPI-tabel'!$D$20:$Z$42,$E108-2003,AF$28-2003),
IF(AF$28&gt;=$E108,MAX(1,INDEX('4. CPI-tabel'!$D$20:$Z$42,MAX($E108,2010)-2003,AF$28-2003)),0))</f>
        <v>1.0456635047039999</v>
      </c>
      <c r="AG108" s="118">
        <f>IF($C108="TD",INDEX('4. CPI-tabel'!$D$20:$Z$42,$E108-2003,AG$28-2003),
IF(AG$28&gt;=$E108,MAX(1,INDEX('4. CPI-tabel'!$D$20:$Z$42,MAX($E108,2010)-2003,AG$28-2003)),0))</f>
        <v>1.0749420828357119</v>
      </c>
      <c r="AH108" s="118">
        <f>IF($C108="TD",INDEX('4. CPI-tabel'!$D$20:$Z$42,$E108-2003,AH$28-2003),
IF(AH$28&gt;=$E108,MAX(1,INDEX('4. CPI-tabel'!$D$20:$Z$42,MAX($E108,2010)-2003,AH$28-2003)),0))</f>
        <v>1.0824666774155618</v>
      </c>
      <c r="AI108" s="118">
        <f>IF($C108="TD",INDEX('4. CPI-tabel'!$D$20:$Z$42,$E108-2003,AI$28-2003),
IF(AI$28&gt;=$E108,MAX(1,INDEX('4. CPI-tabel'!$D$20:$Z$42,MAX($E108,2010)-2003,AI$28-2003)),0))</f>
        <v>1.0824666774155618</v>
      </c>
      <c r="AJ108" s="118">
        <f>IF($C108="TD",INDEX('4. CPI-tabel'!$D$20:$Z$42,$E108-2003,AJ$28-2003),
IF(AJ$28&gt;=$E108,MAX(1,INDEX('4. CPI-tabel'!$D$20:$Z$42,MAX($E108,2010)-2003,AJ$28-2003)),0))</f>
        <v>1.0824666774155618</v>
      </c>
      <c r="AK108" s="118">
        <f>IF($C108="TD",INDEX('4. CPI-tabel'!$D$20:$Z$42,$E108-2003,AK$28-2003),
IF(AK$28&gt;=$E108,MAX(1,INDEX('4. CPI-tabel'!$D$20:$Z$42,MAX($E108,2010)-2003,AK$28-2003)),0))</f>
        <v>1.0824666774155618</v>
      </c>
      <c r="AL108" s="118">
        <f>IF($C108="TD",INDEX('4. CPI-tabel'!$D$20:$Z$42,$E108-2003,AL$28-2003),
IF(AL$28&gt;=$E108,MAX(1,INDEX('4. CPI-tabel'!$D$20:$Z$42,MAX($E108,2010)-2003,AL$28-2003)),0))</f>
        <v>1.0824666774155618</v>
      </c>
      <c r="AM108" s="118">
        <f>IF($C108="TD",INDEX('4. CPI-tabel'!$D$20:$Z$42,$E108-2003,AM$28-2003),
IF(AM$28&gt;=$E108,MAX(1,INDEX('4. CPI-tabel'!$D$20:$Z$42,MAX($E108,2010)-2003,AM$28-2003)),0))</f>
        <v>1.0824666774155618</v>
      </c>
      <c r="AO108" s="87">
        <f t="shared" si="21"/>
        <v>0</v>
      </c>
      <c r="AP108" s="87">
        <f t="shared" si="22"/>
        <v>0</v>
      </c>
      <c r="AQ108" s="87">
        <f t="shared" si="23"/>
        <v>0</v>
      </c>
      <c r="AR108" s="87">
        <f t="shared" si="24"/>
        <v>0</v>
      </c>
      <c r="AS108" s="87">
        <f t="shared" si="25"/>
        <v>0</v>
      </c>
      <c r="AT108" s="87">
        <f t="shared" si="26"/>
        <v>0</v>
      </c>
      <c r="AU108" s="87">
        <f t="shared" si="27"/>
        <v>0</v>
      </c>
      <c r="AV108" s="87">
        <f t="shared" si="28"/>
        <v>0</v>
      </c>
      <c r="AW108" s="87">
        <f t="shared" si="29"/>
        <v>0</v>
      </c>
      <c r="AX108" s="87">
        <f t="shared" si="30"/>
        <v>0</v>
      </c>
      <c r="AY108" s="87">
        <f t="shared" si="31"/>
        <v>0</v>
      </c>
      <c r="AZ108" s="87">
        <f t="shared" si="32"/>
        <v>0</v>
      </c>
      <c r="BA108" s="87">
        <f t="shared" si="33"/>
        <v>0</v>
      </c>
      <c r="BB108" s="87">
        <f t="shared" si="34"/>
        <v>0</v>
      </c>
      <c r="BC108" s="87">
        <f t="shared" si="35"/>
        <v>0</v>
      </c>
      <c r="BD108" s="87">
        <f t="shared" si="36"/>
        <v>0</v>
      </c>
    </row>
    <row r="109" spans="1:56" s="20" customFormat="1" x14ac:dyDescent="0.2">
      <c r="A109" s="41"/>
      <c r="B109" s="86">
        <f>'3. Investeringen'!B95</f>
        <v>81</v>
      </c>
      <c r="C109" s="86" t="str">
        <f>'3. Investeringen'!F95</f>
        <v>TD</v>
      </c>
      <c r="D109" s="86" t="str">
        <f>'3. Investeringen'!G95</f>
        <v>Nieuwe investeringen TD</v>
      </c>
      <c r="E109" s="121">
        <f>'3. Investeringen'!K95</f>
        <v>2016</v>
      </c>
      <c r="G109" s="86">
        <f>'7. Nominale afschrijvingen'!R98</f>
        <v>0</v>
      </c>
      <c r="H109" s="86">
        <f>'7. Nominale afschrijvingen'!S98</f>
        <v>0</v>
      </c>
      <c r="I109" s="86">
        <f>'7. Nominale afschrijvingen'!T98</f>
        <v>0</v>
      </c>
      <c r="J109" s="86">
        <f>'7. Nominale afschrijvingen'!U98</f>
        <v>0</v>
      </c>
      <c r="K109" s="86">
        <f>'7. Nominale afschrijvingen'!V98</f>
        <v>0</v>
      </c>
      <c r="L109" s="86">
        <f>'7. Nominale afschrijvingen'!W98</f>
        <v>229727.24850199997</v>
      </c>
      <c r="M109" s="86">
        <f>'7. Nominale afschrijvingen'!X98</f>
        <v>459454.49700399995</v>
      </c>
      <c r="N109" s="86">
        <f>'7. Nominale afschrijvingen'!Y98</f>
        <v>459454.49700399995</v>
      </c>
      <c r="O109" s="86">
        <f>'7. Nominale afschrijvingen'!Z98</f>
        <v>459454.49700399995</v>
      </c>
      <c r="P109" s="86">
        <f>'7. Nominale afschrijvingen'!AA98</f>
        <v>459454.49700399995</v>
      </c>
      <c r="Q109" s="86">
        <f>'7. Nominale afschrijvingen'!AB98</f>
        <v>459454.49700399995</v>
      </c>
      <c r="R109" s="86">
        <f>'7. Nominale afschrijvingen'!AC98</f>
        <v>551345.39640479989</v>
      </c>
      <c r="S109" s="86">
        <f>'7. Nominale afschrijvingen'!AD98</f>
        <v>537979.44740104722</v>
      </c>
      <c r="T109" s="86">
        <f>'7. Nominale afschrijvingen'!AE98</f>
        <v>524937.5214034461</v>
      </c>
      <c r="U109" s="86">
        <f>'7. Nominale afschrijvingen'!AF98</f>
        <v>512211.76330881706</v>
      </c>
      <c r="V109" s="86">
        <f>'7. Nominale afschrijvingen'!AG98</f>
        <v>499794.50844072457</v>
      </c>
      <c r="W109" s="65"/>
      <c r="X109" s="118">
        <f>IF($C109="TD",INDEX('4. CPI-tabel'!$D$20:$Z$42,$E109-2003,X$28-2003),
IF(X$28&gt;=$E109,MAX(1,INDEX('4. CPI-tabel'!$D$20:$Z$42,MAX($E109,2010)-2003,X$28-2003)),0))</f>
        <v>0</v>
      </c>
      <c r="Y109" s="118">
        <f>IF($C109="TD",INDEX('4. CPI-tabel'!$D$20:$Z$42,$E109-2003,Y$28-2003),
IF(Y$28&gt;=$E109,MAX(1,INDEX('4. CPI-tabel'!$D$20:$Z$42,MAX($E109,2010)-2003,Y$28-2003)),0))</f>
        <v>0</v>
      </c>
      <c r="Z109" s="118">
        <f>IF($C109="TD",INDEX('4. CPI-tabel'!$D$20:$Z$42,$E109-2003,Z$28-2003),
IF(Z$28&gt;=$E109,MAX(1,INDEX('4. CPI-tabel'!$D$20:$Z$42,MAX($E109,2010)-2003,Z$28-2003)),0))</f>
        <v>0</v>
      </c>
      <c r="AA109" s="118">
        <f>IF($C109="TD",INDEX('4. CPI-tabel'!$D$20:$Z$42,$E109-2003,AA$28-2003),
IF(AA$28&gt;=$E109,MAX(1,INDEX('4. CPI-tabel'!$D$20:$Z$42,MAX($E109,2010)-2003,AA$28-2003)),0))</f>
        <v>0</v>
      </c>
      <c r="AB109" s="118">
        <f>IF($C109="TD",INDEX('4. CPI-tabel'!$D$20:$Z$42,$E109-2003,AB$28-2003),
IF(AB$28&gt;=$E109,MAX(1,INDEX('4. CPI-tabel'!$D$20:$Z$42,MAX($E109,2010)-2003,AB$28-2003)),0))</f>
        <v>0</v>
      </c>
      <c r="AC109" s="118">
        <f>IF($C109="TD",INDEX('4. CPI-tabel'!$D$20:$Z$42,$E109-2003,AC$28-2003),
IF(AC$28&gt;=$E109,MAX(1,INDEX('4. CPI-tabel'!$D$20:$Z$42,MAX($E109,2010)-2003,AC$28-2003)),0))</f>
        <v>1</v>
      </c>
      <c r="AD109" s="118">
        <f>IF($C109="TD",INDEX('4. CPI-tabel'!$D$20:$Z$42,$E109-2003,AD$28-2003),
IF(AD$28&gt;=$E109,MAX(1,INDEX('4. CPI-tabel'!$D$20:$Z$42,MAX($E109,2010)-2003,AD$28-2003)),0))</f>
        <v>1.002</v>
      </c>
      <c r="AE109" s="118">
        <f>IF($C109="TD",INDEX('4. CPI-tabel'!$D$20:$Z$42,$E109-2003,AE$28-2003),
IF(AE$28&gt;=$E109,MAX(1,INDEX('4. CPI-tabel'!$D$20:$Z$42,MAX($E109,2010)-2003,AE$28-2003)),0))</f>
        <v>1.0160279999999999</v>
      </c>
      <c r="AF109" s="118">
        <f>IF($C109="TD",INDEX('4. CPI-tabel'!$D$20:$Z$42,$E109-2003,AF$28-2003),
IF(AF$28&gt;=$E109,MAX(1,INDEX('4. CPI-tabel'!$D$20:$Z$42,MAX($E109,2010)-2003,AF$28-2003)),0))</f>
        <v>1.0373645879999998</v>
      </c>
      <c r="AG109" s="118">
        <f>IF($C109="TD",INDEX('4. CPI-tabel'!$D$20:$Z$42,$E109-2003,AG$28-2003),
IF(AG$28&gt;=$E109,MAX(1,INDEX('4. CPI-tabel'!$D$20:$Z$42,MAX($E109,2010)-2003,AG$28-2003)),0))</f>
        <v>1.0664107964639997</v>
      </c>
      <c r="AH109" s="118">
        <f>IF($C109="TD",INDEX('4. CPI-tabel'!$D$20:$Z$42,$E109-2003,AH$28-2003),
IF(AH$28&gt;=$E109,MAX(1,INDEX('4. CPI-tabel'!$D$20:$Z$42,MAX($E109,2010)-2003,AH$28-2003)),0))</f>
        <v>1.0738756720392475</v>
      </c>
      <c r="AI109" s="118">
        <f>IF($C109="TD",INDEX('4. CPI-tabel'!$D$20:$Z$42,$E109-2003,AI$28-2003),
IF(AI$28&gt;=$E109,MAX(1,INDEX('4. CPI-tabel'!$D$20:$Z$42,MAX($E109,2010)-2003,AI$28-2003)),0))</f>
        <v>1.0738756720392475</v>
      </c>
      <c r="AJ109" s="118">
        <f>IF($C109="TD",INDEX('4. CPI-tabel'!$D$20:$Z$42,$E109-2003,AJ$28-2003),
IF(AJ$28&gt;=$E109,MAX(1,INDEX('4. CPI-tabel'!$D$20:$Z$42,MAX($E109,2010)-2003,AJ$28-2003)),0))</f>
        <v>1.0738756720392475</v>
      </c>
      <c r="AK109" s="118">
        <f>IF($C109="TD",INDEX('4. CPI-tabel'!$D$20:$Z$42,$E109-2003,AK$28-2003),
IF(AK$28&gt;=$E109,MAX(1,INDEX('4. CPI-tabel'!$D$20:$Z$42,MAX($E109,2010)-2003,AK$28-2003)),0))</f>
        <v>1.0738756720392475</v>
      </c>
      <c r="AL109" s="118">
        <f>IF($C109="TD",INDEX('4. CPI-tabel'!$D$20:$Z$42,$E109-2003,AL$28-2003),
IF(AL$28&gt;=$E109,MAX(1,INDEX('4. CPI-tabel'!$D$20:$Z$42,MAX($E109,2010)-2003,AL$28-2003)),0))</f>
        <v>1.0738756720392475</v>
      </c>
      <c r="AM109" s="118">
        <f>IF($C109="TD",INDEX('4. CPI-tabel'!$D$20:$Z$42,$E109-2003,AM$28-2003),
IF(AM$28&gt;=$E109,MAX(1,INDEX('4. CPI-tabel'!$D$20:$Z$42,MAX($E109,2010)-2003,AM$28-2003)),0))</f>
        <v>1.0738756720392475</v>
      </c>
      <c r="AO109" s="87">
        <f t="shared" si="21"/>
        <v>0</v>
      </c>
      <c r="AP109" s="87">
        <f t="shared" si="22"/>
        <v>0</v>
      </c>
      <c r="AQ109" s="87">
        <f t="shared" si="23"/>
        <v>0</v>
      </c>
      <c r="AR109" s="87">
        <f t="shared" si="24"/>
        <v>0</v>
      </c>
      <c r="AS109" s="87">
        <f t="shared" si="25"/>
        <v>0</v>
      </c>
      <c r="AT109" s="87">
        <f t="shared" si="26"/>
        <v>229727.24850199997</v>
      </c>
      <c r="AU109" s="87">
        <f t="shared" si="27"/>
        <v>460373.40599800792</v>
      </c>
      <c r="AV109" s="87">
        <f t="shared" si="28"/>
        <v>466818.63368198002</v>
      </c>
      <c r="AW109" s="87">
        <f t="shared" si="29"/>
        <v>476621.8249893015</v>
      </c>
      <c r="AX109" s="87">
        <f t="shared" si="30"/>
        <v>489967.23608900193</v>
      </c>
      <c r="AY109" s="87">
        <f t="shared" si="31"/>
        <v>493397.00674162485</v>
      </c>
      <c r="AZ109" s="87">
        <f t="shared" si="32"/>
        <v>592076.40808994975</v>
      </c>
      <c r="BA109" s="87">
        <f t="shared" si="33"/>
        <v>577723.04062110255</v>
      </c>
      <c r="BB109" s="87">
        <f t="shared" si="34"/>
        <v>563717.6335757426</v>
      </c>
      <c r="BC109" s="87">
        <f t="shared" si="35"/>
        <v>550051.75154966384</v>
      </c>
      <c r="BD109" s="87">
        <f t="shared" si="36"/>
        <v>536717.16363330849</v>
      </c>
    </row>
    <row r="110" spans="1:56" s="20" customFormat="1" x14ac:dyDescent="0.2">
      <c r="A110" s="41"/>
      <c r="B110" s="86">
        <f>'3. Investeringen'!B96</f>
        <v>82</v>
      </c>
      <c r="C110" s="86" t="str">
        <f>'3. Investeringen'!F96</f>
        <v>TD</v>
      </c>
      <c r="D110" s="86" t="str">
        <f>'3. Investeringen'!G96</f>
        <v>Nieuwe investeringen TD</v>
      </c>
      <c r="E110" s="121">
        <f>'3. Investeringen'!K96</f>
        <v>2016</v>
      </c>
      <c r="G110" s="86">
        <f>'7. Nominale afschrijvingen'!R99</f>
        <v>0</v>
      </c>
      <c r="H110" s="86">
        <f>'7. Nominale afschrijvingen'!S99</f>
        <v>0</v>
      </c>
      <c r="I110" s="86">
        <f>'7. Nominale afschrijvingen'!T99</f>
        <v>0</v>
      </c>
      <c r="J110" s="86">
        <f>'7. Nominale afschrijvingen'!U99</f>
        <v>0</v>
      </c>
      <c r="K110" s="86">
        <f>'7. Nominale afschrijvingen'!V99</f>
        <v>0</v>
      </c>
      <c r="L110" s="86">
        <f>'7. Nominale afschrijvingen'!W99</f>
        <v>1039614.2682884447</v>
      </c>
      <c r="M110" s="86">
        <f>'7. Nominale afschrijvingen'!X99</f>
        <v>2079228.5365768892</v>
      </c>
      <c r="N110" s="86">
        <f>'7. Nominale afschrijvingen'!Y99</f>
        <v>2079228.5365768892</v>
      </c>
      <c r="O110" s="86">
        <f>'7. Nominale afschrijvingen'!Z99</f>
        <v>2079228.5365768892</v>
      </c>
      <c r="P110" s="86">
        <f>'7. Nominale afschrijvingen'!AA99</f>
        <v>2079228.5365768892</v>
      </c>
      <c r="Q110" s="86">
        <f>'7. Nominale afschrijvingen'!AB99</f>
        <v>2079228.5365768892</v>
      </c>
      <c r="R110" s="86">
        <f>'7. Nominale afschrijvingen'!AC99</f>
        <v>2495074.2438922673</v>
      </c>
      <c r="S110" s="86">
        <f>'7. Nominale afschrijvingen'!AD99</f>
        <v>2419274.5200271858</v>
      </c>
      <c r="T110" s="86">
        <f>'7. Nominale afschrijvingen'!AE99</f>
        <v>2345777.5725833215</v>
      </c>
      <c r="U110" s="86">
        <f>'7. Nominale afschrijvingen'!AF99</f>
        <v>2274513.4437959804</v>
      </c>
      <c r="V110" s="86">
        <f>'7. Nominale afschrijvingen'!AG99</f>
        <v>2205414.3011996467</v>
      </c>
      <c r="W110" s="65"/>
      <c r="X110" s="118">
        <f>IF($C110="TD",INDEX('4. CPI-tabel'!$D$20:$Z$42,$E110-2003,X$28-2003),
IF(X$28&gt;=$E110,MAX(1,INDEX('4. CPI-tabel'!$D$20:$Z$42,MAX($E110,2010)-2003,X$28-2003)),0))</f>
        <v>0</v>
      </c>
      <c r="Y110" s="118">
        <f>IF($C110="TD",INDEX('4. CPI-tabel'!$D$20:$Z$42,$E110-2003,Y$28-2003),
IF(Y$28&gt;=$E110,MAX(1,INDEX('4. CPI-tabel'!$D$20:$Z$42,MAX($E110,2010)-2003,Y$28-2003)),0))</f>
        <v>0</v>
      </c>
      <c r="Z110" s="118">
        <f>IF($C110="TD",INDEX('4. CPI-tabel'!$D$20:$Z$42,$E110-2003,Z$28-2003),
IF(Z$28&gt;=$E110,MAX(1,INDEX('4. CPI-tabel'!$D$20:$Z$42,MAX($E110,2010)-2003,Z$28-2003)),0))</f>
        <v>0</v>
      </c>
      <c r="AA110" s="118">
        <f>IF($C110="TD",INDEX('4. CPI-tabel'!$D$20:$Z$42,$E110-2003,AA$28-2003),
IF(AA$28&gt;=$E110,MAX(1,INDEX('4. CPI-tabel'!$D$20:$Z$42,MAX($E110,2010)-2003,AA$28-2003)),0))</f>
        <v>0</v>
      </c>
      <c r="AB110" s="118">
        <f>IF($C110="TD",INDEX('4. CPI-tabel'!$D$20:$Z$42,$E110-2003,AB$28-2003),
IF(AB$28&gt;=$E110,MAX(1,INDEX('4. CPI-tabel'!$D$20:$Z$42,MAX($E110,2010)-2003,AB$28-2003)),0))</f>
        <v>0</v>
      </c>
      <c r="AC110" s="118">
        <f>IF($C110="TD",INDEX('4. CPI-tabel'!$D$20:$Z$42,$E110-2003,AC$28-2003),
IF(AC$28&gt;=$E110,MAX(1,INDEX('4. CPI-tabel'!$D$20:$Z$42,MAX($E110,2010)-2003,AC$28-2003)),0))</f>
        <v>1</v>
      </c>
      <c r="AD110" s="118">
        <f>IF($C110="TD",INDEX('4. CPI-tabel'!$D$20:$Z$42,$E110-2003,AD$28-2003),
IF(AD$28&gt;=$E110,MAX(1,INDEX('4. CPI-tabel'!$D$20:$Z$42,MAX($E110,2010)-2003,AD$28-2003)),0))</f>
        <v>1.002</v>
      </c>
      <c r="AE110" s="118">
        <f>IF($C110="TD",INDEX('4. CPI-tabel'!$D$20:$Z$42,$E110-2003,AE$28-2003),
IF(AE$28&gt;=$E110,MAX(1,INDEX('4. CPI-tabel'!$D$20:$Z$42,MAX($E110,2010)-2003,AE$28-2003)),0))</f>
        <v>1.0160279999999999</v>
      </c>
      <c r="AF110" s="118">
        <f>IF($C110="TD",INDEX('4. CPI-tabel'!$D$20:$Z$42,$E110-2003,AF$28-2003),
IF(AF$28&gt;=$E110,MAX(1,INDEX('4. CPI-tabel'!$D$20:$Z$42,MAX($E110,2010)-2003,AF$28-2003)),0))</f>
        <v>1.0373645879999998</v>
      </c>
      <c r="AG110" s="118">
        <f>IF($C110="TD",INDEX('4. CPI-tabel'!$D$20:$Z$42,$E110-2003,AG$28-2003),
IF(AG$28&gt;=$E110,MAX(1,INDEX('4. CPI-tabel'!$D$20:$Z$42,MAX($E110,2010)-2003,AG$28-2003)),0))</f>
        <v>1.0664107964639997</v>
      </c>
      <c r="AH110" s="118">
        <f>IF($C110="TD",INDEX('4. CPI-tabel'!$D$20:$Z$42,$E110-2003,AH$28-2003),
IF(AH$28&gt;=$E110,MAX(1,INDEX('4. CPI-tabel'!$D$20:$Z$42,MAX($E110,2010)-2003,AH$28-2003)),0))</f>
        <v>1.0738756720392475</v>
      </c>
      <c r="AI110" s="118">
        <f>IF($C110="TD",INDEX('4. CPI-tabel'!$D$20:$Z$42,$E110-2003,AI$28-2003),
IF(AI$28&gt;=$E110,MAX(1,INDEX('4. CPI-tabel'!$D$20:$Z$42,MAX($E110,2010)-2003,AI$28-2003)),0))</f>
        <v>1.0738756720392475</v>
      </c>
      <c r="AJ110" s="118">
        <f>IF($C110="TD",INDEX('4. CPI-tabel'!$D$20:$Z$42,$E110-2003,AJ$28-2003),
IF(AJ$28&gt;=$E110,MAX(1,INDEX('4. CPI-tabel'!$D$20:$Z$42,MAX($E110,2010)-2003,AJ$28-2003)),0))</f>
        <v>1.0738756720392475</v>
      </c>
      <c r="AK110" s="118">
        <f>IF($C110="TD",INDEX('4. CPI-tabel'!$D$20:$Z$42,$E110-2003,AK$28-2003),
IF(AK$28&gt;=$E110,MAX(1,INDEX('4. CPI-tabel'!$D$20:$Z$42,MAX($E110,2010)-2003,AK$28-2003)),0))</f>
        <v>1.0738756720392475</v>
      </c>
      <c r="AL110" s="118">
        <f>IF($C110="TD",INDEX('4. CPI-tabel'!$D$20:$Z$42,$E110-2003,AL$28-2003),
IF(AL$28&gt;=$E110,MAX(1,INDEX('4. CPI-tabel'!$D$20:$Z$42,MAX($E110,2010)-2003,AL$28-2003)),0))</f>
        <v>1.0738756720392475</v>
      </c>
      <c r="AM110" s="118">
        <f>IF($C110="TD",INDEX('4. CPI-tabel'!$D$20:$Z$42,$E110-2003,AM$28-2003),
IF(AM$28&gt;=$E110,MAX(1,INDEX('4. CPI-tabel'!$D$20:$Z$42,MAX($E110,2010)-2003,AM$28-2003)),0))</f>
        <v>1.0738756720392475</v>
      </c>
      <c r="AO110" s="87">
        <f t="shared" si="21"/>
        <v>0</v>
      </c>
      <c r="AP110" s="87">
        <f t="shared" si="22"/>
        <v>0</v>
      </c>
      <c r="AQ110" s="87">
        <f t="shared" si="23"/>
        <v>0</v>
      </c>
      <c r="AR110" s="87">
        <f t="shared" si="24"/>
        <v>0</v>
      </c>
      <c r="AS110" s="87">
        <f t="shared" si="25"/>
        <v>0</v>
      </c>
      <c r="AT110" s="87">
        <f t="shared" si="26"/>
        <v>1039614.2682884447</v>
      </c>
      <c r="AU110" s="87">
        <f t="shared" si="27"/>
        <v>2083386.9936500429</v>
      </c>
      <c r="AV110" s="87">
        <f t="shared" si="28"/>
        <v>2112554.4115611436</v>
      </c>
      <c r="AW110" s="87">
        <f t="shared" si="29"/>
        <v>2156918.0542039271</v>
      </c>
      <c r="AX110" s="87">
        <f t="shared" si="30"/>
        <v>2217311.7597216372</v>
      </c>
      <c r="AY110" s="87">
        <f t="shared" si="31"/>
        <v>2232832.9420396881</v>
      </c>
      <c r="AZ110" s="87">
        <f t="shared" si="32"/>
        <v>2679399.530447626</v>
      </c>
      <c r="BA110" s="87">
        <f t="shared" si="33"/>
        <v>2598000.0510416222</v>
      </c>
      <c r="BB110" s="87">
        <f t="shared" si="34"/>
        <v>2519073.4672125089</v>
      </c>
      <c r="BC110" s="87">
        <f t="shared" si="35"/>
        <v>2442544.6530187116</v>
      </c>
      <c r="BD110" s="87">
        <f t="shared" si="36"/>
        <v>2368340.764825738</v>
      </c>
    </row>
    <row r="111" spans="1:56" s="20" customFormat="1" x14ac:dyDescent="0.2">
      <c r="A111" s="41"/>
      <c r="B111" s="86">
        <f>'3. Investeringen'!B97</f>
        <v>83</v>
      </c>
      <c r="C111" s="86" t="str">
        <f>'3. Investeringen'!F97</f>
        <v>TD</v>
      </c>
      <c r="D111" s="86" t="str">
        <f>'3. Investeringen'!G97</f>
        <v>Nieuwe investeringen TD</v>
      </c>
      <c r="E111" s="121">
        <f>'3. Investeringen'!K97</f>
        <v>2016</v>
      </c>
      <c r="G111" s="86">
        <f>'7. Nominale afschrijvingen'!R100</f>
        <v>0</v>
      </c>
      <c r="H111" s="86">
        <f>'7. Nominale afschrijvingen'!S100</f>
        <v>0</v>
      </c>
      <c r="I111" s="86">
        <f>'7. Nominale afschrijvingen'!T100</f>
        <v>0</v>
      </c>
      <c r="J111" s="86">
        <f>'7. Nominale afschrijvingen'!U100</f>
        <v>0</v>
      </c>
      <c r="K111" s="86">
        <f>'7. Nominale afschrijvingen'!V100</f>
        <v>0</v>
      </c>
      <c r="L111" s="86">
        <f>'7. Nominale afschrijvingen'!W100</f>
        <v>150459.4075802734</v>
      </c>
      <c r="M111" s="86">
        <f>'7. Nominale afschrijvingen'!X100</f>
        <v>300918.81516054686</v>
      </c>
      <c r="N111" s="86">
        <f>'7. Nominale afschrijvingen'!Y100</f>
        <v>300918.81516054686</v>
      </c>
      <c r="O111" s="86">
        <f>'7. Nominale afschrijvingen'!Z100</f>
        <v>300918.81516054686</v>
      </c>
      <c r="P111" s="86">
        <f>'7. Nominale afschrijvingen'!AA100</f>
        <v>300918.81516054686</v>
      </c>
      <c r="Q111" s="86">
        <f>'7. Nominale afschrijvingen'!AB100</f>
        <v>300918.81516054686</v>
      </c>
      <c r="R111" s="86">
        <f>'7. Nominale afschrijvingen'!AC100</f>
        <v>361102.57819265616</v>
      </c>
      <c r="S111" s="86">
        <f>'7. Nominale afschrijvingen'!AD100</f>
        <v>343415.92130158731</v>
      </c>
      <c r="T111" s="86">
        <f>'7. Nominale afschrijvingen'!AE100</f>
        <v>326595.54964599939</v>
      </c>
      <c r="U111" s="86">
        <f>'7. Nominale afschrijvingen'!AF100</f>
        <v>310599.03292864427</v>
      </c>
      <c r="V111" s="86">
        <f>'7. Nominale afschrijvingen'!AG100</f>
        <v>295386.01907091477</v>
      </c>
      <c r="W111" s="65"/>
      <c r="X111" s="118">
        <f>IF($C111="TD",INDEX('4. CPI-tabel'!$D$20:$Z$42,$E111-2003,X$28-2003),
IF(X$28&gt;=$E111,MAX(1,INDEX('4. CPI-tabel'!$D$20:$Z$42,MAX($E111,2010)-2003,X$28-2003)),0))</f>
        <v>0</v>
      </c>
      <c r="Y111" s="118">
        <f>IF($C111="TD",INDEX('4. CPI-tabel'!$D$20:$Z$42,$E111-2003,Y$28-2003),
IF(Y$28&gt;=$E111,MAX(1,INDEX('4. CPI-tabel'!$D$20:$Z$42,MAX($E111,2010)-2003,Y$28-2003)),0))</f>
        <v>0</v>
      </c>
      <c r="Z111" s="118">
        <f>IF($C111="TD",INDEX('4. CPI-tabel'!$D$20:$Z$42,$E111-2003,Z$28-2003),
IF(Z$28&gt;=$E111,MAX(1,INDEX('4. CPI-tabel'!$D$20:$Z$42,MAX($E111,2010)-2003,Z$28-2003)),0))</f>
        <v>0</v>
      </c>
      <c r="AA111" s="118">
        <f>IF($C111="TD",INDEX('4. CPI-tabel'!$D$20:$Z$42,$E111-2003,AA$28-2003),
IF(AA$28&gt;=$E111,MAX(1,INDEX('4. CPI-tabel'!$D$20:$Z$42,MAX($E111,2010)-2003,AA$28-2003)),0))</f>
        <v>0</v>
      </c>
      <c r="AB111" s="118">
        <f>IF($C111="TD",INDEX('4. CPI-tabel'!$D$20:$Z$42,$E111-2003,AB$28-2003),
IF(AB$28&gt;=$E111,MAX(1,INDEX('4. CPI-tabel'!$D$20:$Z$42,MAX($E111,2010)-2003,AB$28-2003)),0))</f>
        <v>0</v>
      </c>
      <c r="AC111" s="118">
        <f>IF($C111="TD",INDEX('4. CPI-tabel'!$D$20:$Z$42,$E111-2003,AC$28-2003),
IF(AC$28&gt;=$E111,MAX(1,INDEX('4. CPI-tabel'!$D$20:$Z$42,MAX($E111,2010)-2003,AC$28-2003)),0))</f>
        <v>1</v>
      </c>
      <c r="AD111" s="118">
        <f>IF($C111="TD",INDEX('4. CPI-tabel'!$D$20:$Z$42,$E111-2003,AD$28-2003),
IF(AD$28&gt;=$E111,MAX(1,INDEX('4. CPI-tabel'!$D$20:$Z$42,MAX($E111,2010)-2003,AD$28-2003)),0))</f>
        <v>1.002</v>
      </c>
      <c r="AE111" s="118">
        <f>IF($C111="TD",INDEX('4. CPI-tabel'!$D$20:$Z$42,$E111-2003,AE$28-2003),
IF(AE$28&gt;=$E111,MAX(1,INDEX('4. CPI-tabel'!$D$20:$Z$42,MAX($E111,2010)-2003,AE$28-2003)),0))</f>
        <v>1.0160279999999999</v>
      </c>
      <c r="AF111" s="118">
        <f>IF($C111="TD",INDEX('4. CPI-tabel'!$D$20:$Z$42,$E111-2003,AF$28-2003),
IF(AF$28&gt;=$E111,MAX(1,INDEX('4. CPI-tabel'!$D$20:$Z$42,MAX($E111,2010)-2003,AF$28-2003)),0))</f>
        <v>1.0373645879999998</v>
      </c>
      <c r="AG111" s="118">
        <f>IF($C111="TD",INDEX('4. CPI-tabel'!$D$20:$Z$42,$E111-2003,AG$28-2003),
IF(AG$28&gt;=$E111,MAX(1,INDEX('4. CPI-tabel'!$D$20:$Z$42,MAX($E111,2010)-2003,AG$28-2003)),0))</f>
        <v>1.0664107964639997</v>
      </c>
      <c r="AH111" s="118">
        <f>IF($C111="TD",INDEX('4. CPI-tabel'!$D$20:$Z$42,$E111-2003,AH$28-2003),
IF(AH$28&gt;=$E111,MAX(1,INDEX('4. CPI-tabel'!$D$20:$Z$42,MAX($E111,2010)-2003,AH$28-2003)),0))</f>
        <v>1.0738756720392475</v>
      </c>
      <c r="AI111" s="118">
        <f>IF($C111="TD",INDEX('4. CPI-tabel'!$D$20:$Z$42,$E111-2003,AI$28-2003),
IF(AI$28&gt;=$E111,MAX(1,INDEX('4. CPI-tabel'!$D$20:$Z$42,MAX($E111,2010)-2003,AI$28-2003)),0))</f>
        <v>1.0738756720392475</v>
      </c>
      <c r="AJ111" s="118">
        <f>IF($C111="TD",INDEX('4. CPI-tabel'!$D$20:$Z$42,$E111-2003,AJ$28-2003),
IF(AJ$28&gt;=$E111,MAX(1,INDEX('4. CPI-tabel'!$D$20:$Z$42,MAX($E111,2010)-2003,AJ$28-2003)),0))</f>
        <v>1.0738756720392475</v>
      </c>
      <c r="AK111" s="118">
        <f>IF($C111="TD",INDEX('4. CPI-tabel'!$D$20:$Z$42,$E111-2003,AK$28-2003),
IF(AK$28&gt;=$E111,MAX(1,INDEX('4. CPI-tabel'!$D$20:$Z$42,MAX($E111,2010)-2003,AK$28-2003)),0))</f>
        <v>1.0738756720392475</v>
      </c>
      <c r="AL111" s="118">
        <f>IF($C111="TD",INDEX('4. CPI-tabel'!$D$20:$Z$42,$E111-2003,AL$28-2003),
IF(AL$28&gt;=$E111,MAX(1,INDEX('4. CPI-tabel'!$D$20:$Z$42,MAX($E111,2010)-2003,AL$28-2003)),0))</f>
        <v>1.0738756720392475</v>
      </c>
      <c r="AM111" s="118">
        <f>IF($C111="TD",INDEX('4. CPI-tabel'!$D$20:$Z$42,$E111-2003,AM$28-2003),
IF(AM$28&gt;=$E111,MAX(1,INDEX('4. CPI-tabel'!$D$20:$Z$42,MAX($E111,2010)-2003,AM$28-2003)),0))</f>
        <v>1.0738756720392475</v>
      </c>
      <c r="AO111" s="87">
        <f t="shared" si="21"/>
        <v>0</v>
      </c>
      <c r="AP111" s="87">
        <f t="shared" si="22"/>
        <v>0</v>
      </c>
      <c r="AQ111" s="87">
        <f t="shared" si="23"/>
        <v>0</v>
      </c>
      <c r="AR111" s="87">
        <f t="shared" si="24"/>
        <v>0</v>
      </c>
      <c r="AS111" s="87">
        <f t="shared" si="25"/>
        <v>0</v>
      </c>
      <c r="AT111" s="87">
        <f t="shared" si="26"/>
        <v>150459.4075802734</v>
      </c>
      <c r="AU111" s="87">
        <f t="shared" si="27"/>
        <v>301520.65279086796</v>
      </c>
      <c r="AV111" s="87">
        <f t="shared" si="28"/>
        <v>305741.94192994008</v>
      </c>
      <c r="AW111" s="87">
        <f t="shared" si="29"/>
        <v>312162.52271046879</v>
      </c>
      <c r="AX111" s="87">
        <f t="shared" si="30"/>
        <v>320903.07334636187</v>
      </c>
      <c r="AY111" s="87">
        <f t="shared" si="31"/>
        <v>323149.39485978638</v>
      </c>
      <c r="AZ111" s="87">
        <f t="shared" si="32"/>
        <v>387779.27383174357</v>
      </c>
      <c r="BA111" s="87">
        <f t="shared" si="33"/>
        <v>368786.00327671942</v>
      </c>
      <c r="BB111" s="87">
        <f t="shared" si="34"/>
        <v>350723.015361125</v>
      </c>
      <c r="BC111" s="87">
        <f t="shared" si="35"/>
        <v>333544.74522098823</v>
      </c>
      <c r="BD111" s="87">
        <f t="shared" si="36"/>
        <v>317207.85974077659</v>
      </c>
    </row>
    <row r="112" spans="1:56" s="20" customFormat="1" x14ac:dyDescent="0.2">
      <c r="A112" s="41"/>
      <c r="B112" s="86">
        <f>'3. Investeringen'!B98</f>
        <v>84</v>
      </c>
      <c r="C112" s="86" t="str">
        <f>'3. Investeringen'!F98</f>
        <v>TD</v>
      </c>
      <c r="D112" s="86" t="str">
        <f>'3. Investeringen'!G98</f>
        <v>Nieuwe investeringen TD</v>
      </c>
      <c r="E112" s="121">
        <f>'3. Investeringen'!K98</f>
        <v>2016</v>
      </c>
      <c r="G112" s="86">
        <f>'7. Nominale afschrijvingen'!R101</f>
        <v>0</v>
      </c>
      <c r="H112" s="86">
        <f>'7. Nominale afschrijvingen'!S101</f>
        <v>0</v>
      </c>
      <c r="I112" s="86">
        <f>'7. Nominale afschrijvingen'!T101</f>
        <v>0</v>
      </c>
      <c r="J112" s="86">
        <f>'7. Nominale afschrijvingen'!U101</f>
        <v>0</v>
      </c>
      <c r="K112" s="86">
        <f>'7. Nominale afschrijvingen'!V101</f>
        <v>0</v>
      </c>
      <c r="L112" s="86">
        <f>'7. Nominale afschrijvingen'!W101</f>
        <v>163837.20992757299</v>
      </c>
      <c r="M112" s="86">
        <f>'7. Nominale afschrijvingen'!X101</f>
        <v>327674.41985514591</v>
      </c>
      <c r="N112" s="86">
        <f>'7. Nominale afschrijvingen'!Y101</f>
        <v>327674.41985514591</v>
      </c>
      <c r="O112" s="86">
        <f>'7. Nominale afschrijvingen'!Z101</f>
        <v>327674.41985514591</v>
      </c>
      <c r="P112" s="86">
        <f>'7. Nominale afschrijvingen'!AA101</f>
        <v>327674.41985514591</v>
      </c>
      <c r="Q112" s="86">
        <f>'7. Nominale afschrijvingen'!AB101</f>
        <v>327674.41985514591</v>
      </c>
      <c r="R112" s="86">
        <f>'7. Nominale afschrijvingen'!AC101</f>
        <v>393209.30382617505</v>
      </c>
      <c r="S112" s="86">
        <f>'7. Nominale afschrijvingen'!AD101</f>
        <v>308950.16729199473</v>
      </c>
      <c r="T112" s="86">
        <f>'7. Nominale afschrijvingen'!AE101</f>
        <v>308950.16729199473</v>
      </c>
      <c r="U112" s="86">
        <f>'7. Nominale afschrijvingen'!AF101</f>
        <v>308950.16729199473</v>
      </c>
      <c r="V112" s="86">
        <f>'7. Nominale afschrijvingen'!AG101</f>
        <v>154475.08364599737</v>
      </c>
      <c r="W112" s="65"/>
      <c r="X112" s="118">
        <f>IF($C112="TD",INDEX('4. CPI-tabel'!$D$20:$Z$42,$E112-2003,X$28-2003),
IF(X$28&gt;=$E112,MAX(1,INDEX('4. CPI-tabel'!$D$20:$Z$42,MAX($E112,2010)-2003,X$28-2003)),0))</f>
        <v>0</v>
      </c>
      <c r="Y112" s="118">
        <f>IF($C112="TD",INDEX('4. CPI-tabel'!$D$20:$Z$42,$E112-2003,Y$28-2003),
IF(Y$28&gt;=$E112,MAX(1,INDEX('4. CPI-tabel'!$D$20:$Z$42,MAX($E112,2010)-2003,Y$28-2003)),0))</f>
        <v>0</v>
      </c>
      <c r="Z112" s="118">
        <f>IF($C112="TD",INDEX('4. CPI-tabel'!$D$20:$Z$42,$E112-2003,Z$28-2003),
IF(Z$28&gt;=$E112,MAX(1,INDEX('4. CPI-tabel'!$D$20:$Z$42,MAX($E112,2010)-2003,Z$28-2003)),0))</f>
        <v>0</v>
      </c>
      <c r="AA112" s="118">
        <f>IF($C112="TD",INDEX('4. CPI-tabel'!$D$20:$Z$42,$E112-2003,AA$28-2003),
IF(AA$28&gt;=$E112,MAX(1,INDEX('4. CPI-tabel'!$D$20:$Z$42,MAX($E112,2010)-2003,AA$28-2003)),0))</f>
        <v>0</v>
      </c>
      <c r="AB112" s="118">
        <f>IF($C112="TD",INDEX('4. CPI-tabel'!$D$20:$Z$42,$E112-2003,AB$28-2003),
IF(AB$28&gt;=$E112,MAX(1,INDEX('4. CPI-tabel'!$D$20:$Z$42,MAX($E112,2010)-2003,AB$28-2003)),0))</f>
        <v>0</v>
      </c>
      <c r="AC112" s="118">
        <f>IF($C112="TD",INDEX('4. CPI-tabel'!$D$20:$Z$42,$E112-2003,AC$28-2003),
IF(AC$28&gt;=$E112,MAX(1,INDEX('4. CPI-tabel'!$D$20:$Z$42,MAX($E112,2010)-2003,AC$28-2003)),0))</f>
        <v>1</v>
      </c>
      <c r="AD112" s="118">
        <f>IF($C112="TD",INDEX('4. CPI-tabel'!$D$20:$Z$42,$E112-2003,AD$28-2003),
IF(AD$28&gt;=$E112,MAX(1,INDEX('4. CPI-tabel'!$D$20:$Z$42,MAX($E112,2010)-2003,AD$28-2003)),0))</f>
        <v>1.002</v>
      </c>
      <c r="AE112" s="118">
        <f>IF($C112="TD",INDEX('4. CPI-tabel'!$D$20:$Z$42,$E112-2003,AE$28-2003),
IF(AE$28&gt;=$E112,MAX(1,INDEX('4. CPI-tabel'!$D$20:$Z$42,MAX($E112,2010)-2003,AE$28-2003)),0))</f>
        <v>1.0160279999999999</v>
      </c>
      <c r="AF112" s="118">
        <f>IF($C112="TD",INDEX('4. CPI-tabel'!$D$20:$Z$42,$E112-2003,AF$28-2003),
IF(AF$28&gt;=$E112,MAX(1,INDEX('4. CPI-tabel'!$D$20:$Z$42,MAX($E112,2010)-2003,AF$28-2003)),0))</f>
        <v>1.0373645879999998</v>
      </c>
      <c r="AG112" s="118">
        <f>IF($C112="TD",INDEX('4. CPI-tabel'!$D$20:$Z$42,$E112-2003,AG$28-2003),
IF(AG$28&gt;=$E112,MAX(1,INDEX('4. CPI-tabel'!$D$20:$Z$42,MAX($E112,2010)-2003,AG$28-2003)),0))</f>
        <v>1.0664107964639997</v>
      </c>
      <c r="AH112" s="118">
        <f>IF($C112="TD",INDEX('4. CPI-tabel'!$D$20:$Z$42,$E112-2003,AH$28-2003),
IF(AH$28&gt;=$E112,MAX(1,INDEX('4. CPI-tabel'!$D$20:$Z$42,MAX($E112,2010)-2003,AH$28-2003)),0))</f>
        <v>1.0738756720392475</v>
      </c>
      <c r="AI112" s="118">
        <f>IF($C112="TD",INDEX('4. CPI-tabel'!$D$20:$Z$42,$E112-2003,AI$28-2003),
IF(AI$28&gt;=$E112,MAX(1,INDEX('4. CPI-tabel'!$D$20:$Z$42,MAX($E112,2010)-2003,AI$28-2003)),0))</f>
        <v>1.0738756720392475</v>
      </c>
      <c r="AJ112" s="118">
        <f>IF($C112="TD",INDEX('4. CPI-tabel'!$D$20:$Z$42,$E112-2003,AJ$28-2003),
IF(AJ$28&gt;=$E112,MAX(1,INDEX('4. CPI-tabel'!$D$20:$Z$42,MAX($E112,2010)-2003,AJ$28-2003)),0))</f>
        <v>1.0738756720392475</v>
      </c>
      <c r="AK112" s="118">
        <f>IF($C112="TD",INDEX('4. CPI-tabel'!$D$20:$Z$42,$E112-2003,AK$28-2003),
IF(AK$28&gt;=$E112,MAX(1,INDEX('4. CPI-tabel'!$D$20:$Z$42,MAX($E112,2010)-2003,AK$28-2003)),0))</f>
        <v>1.0738756720392475</v>
      </c>
      <c r="AL112" s="118">
        <f>IF($C112="TD",INDEX('4. CPI-tabel'!$D$20:$Z$42,$E112-2003,AL$28-2003),
IF(AL$28&gt;=$E112,MAX(1,INDEX('4. CPI-tabel'!$D$20:$Z$42,MAX($E112,2010)-2003,AL$28-2003)),0))</f>
        <v>1.0738756720392475</v>
      </c>
      <c r="AM112" s="118">
        <f>IF($C112="TD",INDEX('4. CPI-tabel'!$D$20:$Z$42,$E112-2003,AM$28-2003),
IF(AM$28&gt;=$E112,MAX(1,INDEX('4. CPI-tabel'!$D$20:$Z$42,MAX($E112,2010)-2003,AM$28-2003)),0))</f>
        <v>1.0738756720392475</v>
      </c>
      <c r="AO112" s="87">
        <f t="shared" si="21"/>
        <v>0</v>
      </c>
      <c r="AP112" s="87">
        <f t="shared" si="22"/>
        <v>0</v>
      </c>
      <c r="AQ112" s="87">
        <f t="shared" si="23"/>
        <v>0</v>
      </c>
      <c r="AR112" s="87">
        <f t="shared" si="24"/>
        <v>0</v>
      </c>
      <c r="AS112" s="87">
        <f t="shared" si="25"/>
        <v>0</v>
      </c>
      <c r="AT112" s="87">
        <f t="shared" si="26"/>
        <v>163837.20992757299</v>
      </c>
      <c r="AU112" s="87">
        <f t="shared" si="27"/>
        <v>328329.7686948562</v>
      </c>
      <c r="AV112" s="87">
        <f t="shared" si="28"/>
        <v>332926.38545658416</v>
      </c>
      <c r="AW112" s="87">
        <f t="shared" si="29"/>
        <v>339917.83955117239</v>
      </c>
      <c r="AX112" s="87">
        <f t="shared" si="30"/>
        <v>349435.53905860521</v>
      </c>
      <c r="AY112" s="87">
        <f t="shared" si="31"/>
        <v>351881.58783201536</v>
      </c>
      <c r="AZ112" s="87">
        <f t="shared" si="32"/>
        <v>422257.90539841837</v>
      </c>
      <c r="BA112" s="87">
        <f t="shared" si="33"/>
        <v>331774.06852732878</v>
      </c>
      <c r="BB112" s="87">
        <f t="shared" si="34"/>
        <v>331774.06852732878</v>
      </c>
      <c r="BC112" s="87">
        <f t="shared" si="35"/>
        <v>331774.06852732878</v>
      </c>
      <c r="BD112" s="87">
        <f t="shared" si="36"/>
        <v>165887.03426366439</v>
      </c>
    </row>
    <row r="113" spans="1:56" s="20" customFormat="1" x14ac:dyDescent="0.2">
      <c r="A113" s="41"/>
      <c r="B113" s="86">
        <f>'3. Investeringen'!B99</f>
        <v>85</v>
      </c>
      <c r="C113" s="86" t="str">
        <f>'3. Investeringen'!F99</f>
        <v>TD</v>
      </c>
      <c r="D113" s="86" t="str">
        <f>'3. Investeringen'!G99</f>
        <v>Nieuwe investeringen TD</v>
      </c>
      <c r="E113" s="121">
        <f>'3. Investeringen'!K99</f>
        <v>2016</v>
      </c>
      <c r="G113" s="86">
        <f>'7. Nominale afschrijvingen'!R102</f>
        <v>0</v>
      </c>
      <c r="H113" s="86">
        <f>'7. Nominale afschrijvingen'!S102</f>
        <v>0</v>
      </c>
      <c r="I113" s="86">
        <f>'7. Nominale afschrijvingen'!T102</f>
        <v>0</v>
      </c>
      <c r="J113" s="86">
        <f>'7. Nominale afschrijvingen'!U102</f>
        <v>0</v>
      </c>
      <c r="K113" s="86">
        <f>'7. Nominale afschrijvingen'!V102</f>
        <v>0</v>
      </c>
      <c r="L113" s="86">
        <f>'7. Nominale afschrijvingen'!W102</f>
        <v>615145.31845269748</v>
      </c>
      <c r="M113" s="86">
        <f>'7. Nominale afschrijvingen'!X102</f>
        <v>1230290.636905395</v>
      </c>
      <c r="N113" s="86">
        <f>'7. Nominale afschrijvingen'!Y102</f>
        <v>1230290.636905395</v>
      </c>
      <c r="O113" s="86">
        <f>'7. Nominale afschrijvingen'!Z102</f>
        <v>1230290.636905395</v>
      </c>
      <c r="P113" s="86">
        <f>'7. Nominale afschrijvingen'!AA102</f>
        <v>1230290.636905395</v>
      </c>
      <c r="Q113" s="86">
        <f>'7. Nominale afschrijvingen'!AB102</f>
        <v>615145.31845269748</v>
      </c>
      <c r="R113" s="86">
        <f>'7. Nominale afschrijvingen'!AC102</f>
        <v>0</v>
      </c>
      <c r="S113" s="86">
        <f>'7. Nominale afschrijvingen'!AD102</f>
        <v>0</v>
      </c>
      <c r="T113" s="86">
        <f>'7. Nominale afschrijvingen'!AE102</f>
        <v>0</v>
      </c>
      <c r="U113" s="86">
        <f>'7. Nominale afschrijvingen'!AF102</f>
        <v>0</v>
      </c>
      <c r="V113" s="86">
        <f>'7. Nominale afschrijvingen'!AG102</f>
        <v>0</v>
      </c>
      <c r="W113" s="65"/>
      <c r="X113" s="118">
        <f>IF($C113="TD",INDEX('4. CPI-tabel'!$D$20:$Z$42,$E113-2003,X$28-2003),
IF(X$28&gt;=$E113,MAX(1,INDEX('4. CPI-tabel'!$D$20:$Z$42,MAX($E113,2010)-2003,X$28-2003)),0))</f>
        <v>0</v>
      </c>
      <c r="Y113" s="118">
        <f>IF($C113="TD",INDEX('4. CPI-tabel'!$D$20:$Z$42,$E113-2003,Y$28-2003),
IF(Y$28&gt;=$E113,MAX(1,INDEX('4. CPI-tabel'!$D$20:$Z$42,MAX($E113,2010)-2003,Y$28-2003)),0))</f>
        <v>0</v>
      </c>
      <c r="Z113" s="118">
        <f>IF($C113="TD",INDEX('4. CPI-tabel'!$D$20:$Z$42,$E113-2003,Z$28-2003),
IF(Z$28&gt;=$E113,MAX(1,INDEX('4. CPI-tabel'!$D$20:$Z$42,MAX($E113,2010)-2003,Z$28-2003)),0))</f>
        <v>0</v>
      </c>
      <c r="AA113" s="118">
        <f>IF($C113="TD",INDEX('4. CPI-tabel'!$D$20:$Z$42,$E113-2003,AA$28-2003),
IF(AA$28&gt;=$E113,MAX(1,INDEX('4. CPI-tabel'!$D$20:$Z$42,MAX($E113,2010)-2003,AA$28-2003)),0))</f>
        <v>0</v>
      </c>
      <c r="AB113" s="118">
        <f>IF($C113="TD",INDEX('4. CPI-tabel'!$D$20:$Z$42,$E113-2003,AB$28-2003),
IF(AB$28&gt;=$E113,MAX(1,INDEX('4. CPI-tabel'!$D$20:$Z$42,MAX($E113,2010)-2003,AB$28-2003)),0))</f>
        <v>0</v>
      </c>
      <c r="AC113" s="118">
        <f>IF($C113="TD",INDEX('4. CPI-tabel'!$D$20:$Z$42,$E113-2003,AC$28-2003),
IF(AC$28&gt;=$E113,MAX(1,INDEX('4. CPI-tabel'!$D$20:$Z$42,MAX($E113,2010)-2003,AC$28-2003)),0))</f>
        <v>1</v>
      </c>
      <c r="AD113" s="118">
        <f>IF($C113="TD",INDEX('4. CPI-tabel'!$D$20:$Z$42,$E113-2003,AD$28-2003),
IF(AD$28&gt;=$E113,MAX(1,INDEX('4. CPI-tabel'!$D$20:$Z$42,MAX($E113,2010)-2003,AD$28-2003)),0))</f>
        <v>1.002</v>
      </c>
      <c r="AE113" s="118">
        <f>IF($C113="TD",INDEX('4. CPI-tabel'!$D$20:$Z$42,$E113-2003,AE$28-2003),
IF(AE$28&gt;=$E113,MAX(1,INDEX('4. CPI-tabel'!$D$20:$Z$42,MAX($E113,2010)-2003,AE$28-2003)),0))</f>
        <v>1.0160279999999999</v>
      </c>
      <c r="AF113" s="118">
        <f>IF($C113="TD",INDEX('4. CPI-tabel'!$D$20:$Z$42,$E113-2003,AF$28-2003),
IF(AF$28&gt;=$E113,MAX(1,INDEX('4. CPI-tabel'!$D$20:$Z$42,MAX($E113,2010)-2003,AF$28-2003)),0))</f>
        <v>1.0373645879999998</v>
      </c>
      <c r="AG113" s="118">
        <f>IF($C113="TD",INDEX('4. CPI-tabel'!$D$20:$Z$42,$E113-2003,AG$28-2003),
IF(AG$28&gt;=$E113,MAX(1,INDEX('4. CPI-tabel'!$D$20:$Z$42,MAX($E113,2010)-2003,AG$28-2003)),0))</f>
        <v>1.0664107964639997</v>
      </c>
      <c r="AH113" s="118">
        <f>IF($C113="TD",INDEX('4. CPI-tabel'!$D$20:$Z$42,$E113-2003,AH$28-2003),
IF(AH$28&gt;=$E113,MAX(1,INDEX('4. CPI-tabel'!$D$20:$Z$42,MAX($E113,2010)-2003,AH$28-2003)),0))</f>
        <v>1.0738756720392475</v>
      </c>
      <c r="AI113" s="118">
        <f>IF($C113="TD",INDEX('4. CPI-tabel'!$D$20:$Z$42,$E113-2003,AI$28-2003),
IF(AI$28&gt;=$E113,MAX(1,INDEX('4. CPI-tabel'!$D$20:$Z$42,MAX($E113,2010)-2003,AI$28-2003)),0))</f>
        <v>1.0738756720392475</v>
      </c>
      <c r="AJ113" s="118">
        <f>IF($C113="TD",INDEX('4. CPI-tabel'!$D$20:$Z$42,$E113-2003,AJ$28-2003),
IF(AJ$28&gt;=$E113,MAX(1,INDEX('4. CPI-tabel'!$D$20:$Z$42,MAX($E113,2010)-2003,AJ$28-2003)),0))</f>
        <v>1.0738756720392475</v>
      </c>
      <c r="AK113" s="118">
        <f>IF($C113="TD",INDEX('4. CPI-tabel'!$D$20:$Z$42,$E113-2003,AK$28-2003),
IF(AK$28&gt;=$E113,MAX(1,INDEX('4. CPI-tabel'!$D$20:$Z$42,MAX($E113,2010)-2003,AK$28-2003)),0))</f>
        <v>1.0738756720392475</v>
      </c>
      <c r="AL113" s="118">
        <f>IF($C113="TD",INDEX('4. CPI-tabel'!$D$20:$Z$42,$E113-2003,AL$28-2003),
IF(AL$28&gt;=$E113,MAX(1,INDEX('4. CPI-tabel'!$D$20:$Z$42,MAX($E113,2010)-2003,AL$28-2003)),0))</f>
        <v>1.0738756720392475</v>
      </c>
      <c r="AM113" s="118">
        <f>IF($C113="TD",INDEX('4. CPI-tabel'!$D$20:$Z$42,$E113-2003,AM$28-2003),
IF(AM$28&gt;=$E113,MAX(1,INDEX('4. CPI-tabel'!$D$20:$Z$42,MAX($E113,2010)-2003,AM$28-2003)),0))</f>
        <v>1.0738756720392475</v>
      </c>
      <c r="AO113" s="87">
        <f t="shared" si="21"/>
        <v>0</v>
      </c>
      <c r="AP113" s="87">
        <f t="shared" si="22"/>
        <v>0</v>
      </c>
      <c r="AQ113" s="87">
        <f t="shared" si="23"/>
        <v>0</v>
      </c>
      <c r="AR113" s="87">
        <f t="shared" si="24"/>
        <v>0</v>
      </c>
      <c r="AS113" s="87">
        <f t="shared" si="25"/>
        <v>0</v>
      </c>
      <c r="AT113" s="87">
        <f t="shared" si="26"/>
        <v>615145.31845269748</v>
      </c>
      <c r="AU113" s="87">
        <f t="shared" si="27"/>
        <v>1232751.2181792057</v>
      </c>
      <c r="AV113" s="87">
        <f t="shared" si="28"/>
        <v>1250009.7352337146</v>
      </c>
      <c r="AW113" s="87">
        <f t="shared" si="29"/>
        <v>1276259.9396736224</v>
      </c>
      <c r="AX113" s="87">
        <f t="shared" si="30"/>
        <v>1311995.2179844838</v>
      </c>
      <c r="AY113" s="87">
        <f t="shared" si="31"/>
        <v>660589.59225518745</v>
      </c>
      <c r="AZ113" s="87">
        <f t="shared" si="32"/>
        <v>0</v>
      </c>
      <c r="BA113" s="87">
        <f t="shared" si="33"/>
        <v>0</v>
      </c>
      <c r="BB113" s="87">
        <f t="shared" si="34"/>
        <v>0</v>
      </c>
      <c r="BC113" s="87">
        <f t="shared" si="35"/>
        <v>0</v>
      </c>
      <c r="BD113" s="87">
        <f t="shared" si="36"/>
        <v>0</v>
      </c>
    </row>
    <row r="114" spans="1:56" s="20" customFormat="1" x14ac:dyDescent="0.2">
      <c r="A114" s="41"/>
      <c r="B114" s="86">
        <f>'3. Investeringen'!B100</f>
        <v>86</v>
      </c>
      <c r="C114" s="86" t="str">
        <f>'3. Investeringen'!F100</f>
        <v>TD</v>
      </c>
      <c r="D114" s="86" t="str">
        <f>'3. Investeringen'!G100</f>
        <v>Nieuwe investeringen TD</v>
      </c>
      <c r="E114" s="121">
        <f>'3. Investeringen'!K100</f>
        <v>2016</v>
      </c>
      <c r="G114" s="86">
        <f>'7. Nominale afschrijvingen'!R103</f>
        <v>0</v>
      </c>
      <c r="H114" s="86">
        <f>'7. Nominale afschrijvingen'!S103</f>
        <v>0</v>
      </c>
      <c r="I114" s="86">
        <f>'7. Nominale afschrijvingen'!T103</f>
        <v>0</v>
      </c>
      <c r="J114" s="86">
        <f>'7. Nominale afschrijvingen'!U103</f>
        <v>0</v>
      </c>
      <c r="K114" s="86">
        <f>'7. Nominale afschrijvingen'!V103</f>
        <v>0</v>
      </c>
      <c r="L114" s="86">
        <f>'7. Nominale afschrijvingen'!W103</f>
        <v>0</v>
      </c>
      <c r="M114" s="86">
        <f>'7. Nominale afschrijvingen'!X103</f>
        <v>0</v>
      </c>
      <c r="N114" s="86">
        <f>'7. Nominale afschrijvingen'!Y103</f>
        <v>0</v>
      </c>
      <c r="O114" s="86">
        <f>'7. Nominale afschrijvingen'!Z103</f>
        <v>0</v>
      </c>
      <c r="P114" s="86">
        <f>'7. Nominale afschrijvingen'!AA103</f>
        <v>0</v>
      </c>
      <c r="Q114" s="86">
        <f>'7. Nominale afschrijvingen'!AB103</f>
        <v>0</v>
      </c>
      <c r="R114" s="86">
        <f>'7. Nominale afschrijvingen'!AC103</f>
        <v>0</v>
      </c>
      <c r="S114" s="86">
        <f>'7. Nominale afschrijvingen'!AD103</f>
        <v>0</v>
      </c>
      <c r="T114" s="86">
        <f>'7. Nominale afschrijvingen'!AE103</f>
        <v>0</v>
      </c>
      <c r="U114" s="86">
        <f>'7. Nominale afschrijvingen'!AF103</f>
        <v>0</v>
      </c>
      <c r="V114" s="86">
        <f>'7. Nominale afschrijvingen'!AG103</f>
        <v>0</v>
      </c>
      <c r="W114" s="65"/>
      <c r="X114" s="118">
        <f>IF($C114="TD",INDEX('4. CPI-tabel'!$D$20:$Z$42,$E114-2003,X$28-2003),
IF(X$28&gt;=$E114,MAX(1,INDEX('4. CPI-tabel'!$D$20:$Z$42,MAX($E114,2010)-2003,X$28-2003)),0))</f>
        <v>0</v>
      </c>
      <c r="Y114" s="118">
        <f>IF($C114="TD",INDEX('4. CPI-tabel'!$D$20:$Z$42,$E114-2003,Y$28-2003),
IF(Y$28&gt;=$E114,MAX(1,INDEX('4. CPI-tabel'!$D$20:$Z$42,MAX($E114,2010)-2003,Y$28-2003)),0))</f>
        <v>0</v>
      </c>
      <c r="Z114" s="118">
        <f>IF($C114="TD",INDEX('4. CPI-tabel'!$D$20:$Z$42,$E114-2003,Z$28-2003),
IF(Z$28&gt;=$E114,MAX(1,INDEX('4. CPI-tabel'!$D$20:$Z$42,MAX($E114,2010)-2003,Z$28-2003)),0))</f>
        <v>0</v>
      </c>
      <c r="AA114" s="118">
        <f>IF($C114="TD",INDEX('4. CPI-tabel'!$D$20:$Z$42,$E114-2003,AA$28-2003),
IF(AA$28&gt;=$E114,MAX(1,INDEX('4. CPI-tabel'!$D$20:$Z$42,MAX($E114,2010)-2003,AA$28-2003)),0))</f>
        <v>0</v>
      </c>
      <c r="AB114" s="118">
        <f>IF($C114="TD",INDEX('4. CPI-tabel'!$D$20:$Z$42,$E114-2003,AB$28-2003),
IF(AB$28&gt;=$E114,MAX(1,INDEX('4. CPI-tabel'!$D$20:$Z$42,MAX($E114,2010)-2003,AB$28-2003)),0))</f>
        <v>0</v>
      </c>
      <c r="AC114" s="118">
        <f>IF($C114="TD",INDEX('4. CPI-tabel'!$D$20:$Z$42,$E114-2003,AC$28-2003),
IF(AC$28&gt;=$E114,MAX(1,INDEX('4. CPI-tabel'!$D$20:$Z$42,MAX($E114,2010)-2003,AC$28-2003)),0))</f>
        <v>1</v>
      </c>
      <c r="AD114" s="118">
        <f>IF($C114="TD",INDEX('4. CPI-tabel'!$D$20:$Z$42,$E114-2003,AD$28-2003),
IF(AD$28&gt;=$E114,MAX(1,INDEX('4. CPI-tabel'!$D$20:$Z$42,MAX($E114,2010)-2003,AD$28-2003)),0))</f>
        <v>1.002</v>
      </c>
      <c r="AE114" s="118">
        <f>IF($C114="TD",INDEX('4. CPI-tabel'!$D$20:$Z$42,$E114-2003,AE$28-2003),
IF(AE$28&gt;=$E114,MAX(1,INDEX('4. CPI-tabel'!$D$20:$Z$42,MAX($E114,2010)-2003,AE$28-2003)),0))</f>
        <v>1.0160279999999999</v>
      </c>
      <c r="AF114" s="118">
        <f>IF($C114="TD",INDEX('4. CPI-tabel'!$D$20:$Z$42,$E114-2003,AF$28-2003),
IF(AF$28&gt;=$E114,MAX(1,INDEX('4. CPI-tabel'!$D$20:$Z$42,MAX($E114,2010)-2003,AF$28-2003)),0))</f>
        <v>1.0373645879999998</v>
      </c>
      <c r="AG114" s="118">
        <f>IF($C114="TD",INDEX('4. CPI-tabel'!$D$20:$Z$42,$E114-2003,AG$28-2003),
IF(AG$28&gt;=$E114,MAX(1,INDEX('4. CPI-tabel'!$D$20:$Z$42,MAX($E114,2010)-2003,AG$28-2003)),0))</f>
        <v>1.0664107964639997</v>
      </c>
      <c r="AH114" s="118">
        <f>IF($C114="TD",INDEX('4. CPI-tabel'!$D$20:$Z$42,$E114-2003,AH$28-2003),
IF(AH$28&gt;=$E114,MAX(1,INDEX('4. CPI-tabel'!$D$20:$Z$42,MAX($E114,2010)-2003,AH$28-2003)),0))</f>
        <v>1.0738756720392475</v>
      </c>
      <c r="AI114" s="118">
        <f>IF($C114="TD",INDEX('4. CPI-tabel'!$D$20:$Z$42,$E114-2003,AI$28-2003),
IF(AI$28&gt;=$E114,MAX(1,INDEX('4. CPI-tabel'!$D$20:$Z$42,MAX($E114,2010)-2003,AI$28-2003)),0))</f>
        <v>1.0738756720392475</v>
      </c>
      <c r="AJ114" s="118">
        <f>IF($C114="TD",INDEX('4. CPI-tabel'!$D$20:$Z$42,$E114-2003,AJ$28-2003),
IF(AJ$28&gt;=$E114,MAX(1,INDEX('4. CPI-tabel'!$D$20:$Z$42,MAX($E114,2010)-2003,AJ$28-2003)),0))</f>
        <v>1.0738756720392475</v>
      </c>
      <c r="AK114" s="118">
        <f>IF($C114="TD",INDEX('4. CPI-tabel'!$D$20:$Z$42,$E114-2003,AK$28-2003),
IF(AK$28&gt;=$E114,MAX(1,INDEX('4. CPI-tabel'!$D$20:$Z$42,MAX($E114,2010)-2003,AK$28-2003)),0))</f>
        <v>1.0738756720392475</v>
      </c>
      <c r="AL114" s="118">
        <f>IF($C114="TD",INDEX('4. CPI-tabel'!$D$20:$Z$42,$E114-2003,AL$28-2003),
IF(AL$28&gt;=$E114,MAX(1,INDEX('4. CPI-tabel'!$D$20:$Z$42,MAX($E114,2010)-2003,AL$28-2003)),0))</f>
        <v>1.0738756720392475</v>
      </c>
      <c r="AM114" s="118">
        <f>IF($C114="TD",INDEX('4. CPI-tabel'!$D$20:$Z$42,$E114-2003,AM$28-2003),
IF(AM$28&gt;=$E114,MAX(1,INDEX('4. CPI-tabel'!$D$20:$Z$42,MAX($E114,2010)-2003,AM$28-2003)),0))</f>
        <v>1.0738756720392475</v>
      </c>
      <c r="AO114" s="87">
        <f t="shared" si="21"/>
        <v>0</v>
      </c>
      <c r="AP114" s="87">
        <f t="shared" si="22"/>
        <v>0</v>
      </c>
      <c r="AQ114" s="87">
        <f t="shared" si="23"/>
        <v>0</v>
      </c>
      <c r="AR114" s="87">
        <f t="shared" si="24"/>
        <v>0</v>
      </c>
      <c r="AS114" s="87">
        <f t="shared" si="25"/>
        <v>0</v>
      </c>
      <c r="AT114" s="87">
        <f t="shared" si="26"/>
        <v>0</v>
      </c>
      <c r="AU114" s="87">
        <f t="shared" si="27"/>
        <v>0</v>
      </c>
      <c r="AV114" s="87">
        <f t="shared" si="28"/>
        <v>0</v>
      </c>
      <c r="AW114" s="87">
        <f t="shared" si="29"/>
        <v>0</v>
      </c>
      <c r="AX114" s="87">
        <f t="shared" si="30"/>
        <v>0</v>
      </c>
      <c r="AY114" s="87">
        <f t="shared" si="31"/>
        <v>0</v>
      </c>
      <c r="AZ114" s="87">
        <f t="shared" si="32"/>
        <v>0</v>
      </c>
      <c r="BA114" s="87">
        <f t="shared" si="33"/>
        <v>0</v>
      </c>
      <c r="BB114" s="87">
        <f t="shared" si="34"/>
        <v>0</v>
      </c>
      <c r="BC114" s="87">
        <f t="shared" si="35"/>
        <v>0</v>
      </c>
      <c r="BD114" s="87">
        <f t="shared" si="36"/>
        <v>0</v>
      </c>
    </row>
    <row r="115" spans="1:56" s="20" customFormat="1" x14ac:dyDescent="0.2">
      <c r="A115" s="41"/>
      <c r="B115" s="86">
        <f>'3. Investeringen'!B101</f>
        <v>87</v>
      </c>
      <c r="C115" s="86" t="str">
        <f>'3. Investeringen'!F101</f>
        <v>TD</v>
      </c>
      <c r="D115" s="86" t="str">
        <f>'3. Investeringen'!G101</f>
        <v>Nieuwe investeringen TD</v>
      </c>
      <c r="E115" s="121">
        <f>'3. Investeringen'!K101</f>
        <v>2017</v>
      </c>
      <c r="G115" s="86">
        <f>'7. Nominale afschrijvingen'!R104</f>
        <v>0</v>
      </c>
      <c r="H115" s="86">
        <f>'7. Nominale afschrijvingen'!S104</f>
        <v>0</v>
      </c>
      <c r="I115" s="86">
        <f>'7. Nominale afschrijvingen'!T104</f>
        <v>0</v>
      </c>
      <c r="J115" s="86">
        <f>'7. Nominale afschrijvingen'!U104</f>
        <v>0</v>
      </c>
      <c r="K115" s="86">
        <f>'7. Nominale afschrijvingen'!V104</f>
        <v>0</v>
      </c>
      <c r="L115" s="86">
        <f>'7. Nominale afschrijvingen'!W104</f>
        <v>0</v>
      </c>
      <c r="M115" s="86">
        <f>'7. Nominale afschrijvingen'!X104</f>
        <v>177262.9602037727</v>
      </c>
      <c r="N115" s="86">
        <f>'7. Nominale afschrijvingen'!Y104</f>
        <v>354525.9204075454</v>
      </c>
      <c r="O115" s="86">
        <f>'7. Nominale afschrijvingen'!Z104</f>
        <v>354525.9204075454</v>
      </c>
      <c r="P115" s="86">
        <f>'7. Nominale afschrijvingen'!AA104</f>
        <v>354525.9204075454</v>
      </c>
      <c r="Q115" s="86">
        <f>'7. Nominale afschrijvingen'!AB104</f>
        <v>354525.9204075454</v>
      </c>
      <c r="R115" s="86">
        <f>'7. Nominale afschrijvingen'!AC104</f>
        <v>425431.10448905453</v>
      </c>
      <c r="S115" s="86">
        <f>'7. Nominale afschrijvingen'!AD104</f>
        <v>415321.85052099777</v>
      </c>
      <c r="T115" s="86">
        <f>'7. Nominale afschrijvingen'!AE104</f>
        <v>405452.81644921168</v>
      </c>
      <c r="U115" s="86">
        <f>'7. Nominale afschrijvingen'!AF104</f>
        <v>395818.29407814133</v>
      </c>
      <c r="V115" s="86">
        <f>'7. Nominale afschrijvingen'!AG104</f>
        <v>386412.71085252211</v>
      </c>
      <c r="W115" s="65"/>
      <c r="X115" s="118">
        <f>IF($C115="TD",INDEX('4. CPI-tabel'!$D$20:$Z$42,$E115-2003,X$28-2003),
IF(X$28&gt;=$E115,MAX(1,INDEX('4. CPI-tabel'!$D$20:$Z$42,MAX($E115,2010)-2003,X$28-2003)),0))</f>
        <v>0</v>
      </c>
      <c r="Y115" s="118">
        <f>IF($C115="TD",INDEX('4. CPI-tabel'!$D$20:$Z$42,$E115-2003,Y$28-2003),
IF(Y$28&gt;=$E115,MAX(1,INDEX('4. CPI-tabel'!$D$20:$Z$42,MAX($E115,2010)-2003,Y$28-2003)),0))</f>
        <v>0</v>
      </c>
      <c r="Z115" s="118">
        <f>IF($C115="TD",INDEX('4. CPI-tabel'!$D$20:$Z$42,$E115-2003,Z$28-2003),
IF(Z$28&gt;=$E115,MAX(1,INDEX('4. CPI-tabel'!$D$20:$Z$42,MAX($E115,2010)-2003,Z$28-2003)),0))</f>
        <v>0</v>
      </c>
      <c r="AA115" s="118">
        <f>IF($C115="TD",INDEX('4. CPI-tabel'!$D$20:$Z$42,$E115-2003,AA$28-2003),
IF(AA$28&gt;=$E115,MAX(1,INDEX('4. CPI-tabel'!$D$20:$Z$42,MAX($E115,2010)-2003,AA$28-2003)),0))</f>
        <v>0</v>
      </c>
      <c r="AB115" s="118">
        <f>IF($C115="TD",INDEX('4. CPI-tabel'!$D$20:$Z$42,$E115-2003,AB$28-2003),
IF(AB$28&gt;=$E115,MAX(1,INDEX('4. CPI-tabel'!$D$20:$Z$42,MAX($E115,2010)-2003,AB$28-2003)),0))</f>
        <v>0</v>
      </c>
      <c r="AC115" s="118">
        <f>IF($C115="TD",INDEX('4. CPI-tabel'!$D$20:$Z$42,$E115-2003,AC$28-2003),
IF(AC$28&gt;=$E115,MAX(1,INDEX('4. CPI-tabel'!$D$20:$Z$42,MAX($E115,2010)-2003,AC$28-2003)),0))</f>
        <v>0</v>
      </c>
      <c r="AD115" s="118">
        <f>IF($C115="TD",INDEX('4. CPI-tabel'!$D$20:$Z$42,$E115-2003,AD$28-2003),
IF(AD$28&gt;=$E115,MAX(1,INDEX('4. CPI-tabel'!$D$20:$Z$42,MAX($E115,2010)-2003,AD$28-2003)),0))</f>
        <v>1</v>
      </c>
      <c r="AE115" s="118">
        <f>IF($C115="TD",INDEX('4. CPI-tabel'!$D$20:$Z$42,$E115-2003,AE$28-2003),
IF(AE$28&gt;=$E115,MAX(1,INDEX('4. CPI-tabel'!$D$20:$Z$42,MAX($E115,2010)-2003,AE$28-2003)),0))</f>
        <v>1.014</v>
      </c>
      <c r="AF115" s="118">
        <f>IF($C115="TD",INDEX('4. CPI-tabel'!$D$20:$Z$42,$E115-2003,AF$28-2003),
IF(AF$28&gt;=$E115,MAX(1,INDEX('4. CPI-tabel'!$D$20:$Z$42,MAX($E115,2010)-2003,AF$28-2003)),0))</f>
        <v>1.0352939999999999</v>
      </c>
      <c r="AG115" s="118">
        <f>IF($C115="TD",INDEX('4. CPI-tabel'!$D$20:$Z$42,$E115-2003,AG$28-2003),
IF(AG$28&gt;=$E115,MAX(1,INDEX('4. CPI-tabel'!$D$20:$Z$42,MAX($E115,2010)-2003,AG$28-2003)),0))</f>
        <v>1.0642822320000001</v>
      </c>
      <c r="AH115" s="118">
        <f>IF($C115="TD",INDEX('4. CPI-tabel'!$D$20:$Z$42,$E115-2003,AH$28-2003),
IF(AH$28&gt;=$E115,MAX(1,INDEX('4. CPI-tabel'!$D$20:$Z$42,MAX($E115,2010)-2003,AH$28-2003)),0))</f>
        <v>1.0717322076239999</v>
      </c>
      <c r="AI115" s="118">
        <f>IF($C115="TD",INDEX('4. CPI-tabel'!$D$20:$Z$42,$E115-2003,AI$28-2003),
IF(AI$28&gt;=$E115,MAX(1,INDEX('4. CPI-tabel'!$D$20:$Z$42,MAX($E115,2010)-2003,AI$28-2003)),0))</f>
        <v>1.0717322076239999</v>
      </c>
      <c r="AJ115" s="118">
        <f>IF($C115="TD",INDEX('4. CPI-tabel'!$D$20:$Z$42,$E115-2003,AJ$28-2003),
IF(AJ$28&gt;=$E115,MAX(1,INDEX('4. CPI-tabel'!$D$20:$Z$42,MAX($E115,2010)-2003,AJ$28-2003)),0))</f>
        <v>1.0717322076239999</v>
      </c>
      <c r="AK115" s="118">
        <f>IF($C115="TD",INDEX('4. CPI-tabel'!$D$20:$Z$42,$E115-2003,AK$28-2003),
IF(AK$28&gt;=$E115,MAX(1,INDEX('4. CPI-tabel'!$D$20:$Z$42,MAX($E115,2010)-2003,AK$28-2003)),0))</f>
        <v>1.0717322076239999</v>
      </c>
      <c r="AL115" s="118">
        <f>IF($C115="TD",INDEX('4. CPI-tabel'!$D$20:$Z$42,$E115-2003,AL$28-2003),
IF(AL$28&gt;=$E115,MAX(1,INDEX('4. CPI-tabel'!$D$20:$Z$42,MAX($E115,2010)-2003,AL$28-2003)),0))</f>
        <v>1.0717322076239999</v>
      </c>
      <c r="AM115" s="118">
        <f>IF($C115="TD",INDEX('4. CPI-tabel'!$D$20:$Z$42,$E115-2003,AM$28-2003),
IF(AM$28&gt;=$E115,MAX(1,INDEX('4. CPI-tabel'!$D$20:$Z$42,MAX($E115,2010)-2003,AM$28-2003)),0))</f>
        <v>1.0717322076239999</v>
      </c>
      <c r="AO115" s="87">
        <f t="shared" si="21"/>
        <v>0</v>
      </c>
      <c r="AP115" s="87">
        <f t="shared" si="22"/>
        <v>0</v>
      </c>
      <c r="AQ115" s="87">
        <f t="shared" si="23"/>
        <v>0</v>
      </c>
      <c r="AR115" s="87">
        <f t="shared" si="24"/>
        <v>0</v>
      </c>
      <c r="AS115" s="87">
        <f t="shared" si="25"/>
        <v>0</v>
      </c>
      <c r="AT115" s="87">
        <f t="shared" si="26"/>
        <v>0</v>
      </c>
      <c r="AU115" s="87">
        <f t="shared" si="27"/>
        <v>177262.9602037727</v>
      </c>
      <c r="AV115" s="87">
        <f t="shared" si="28"/>
        <v>359489.28329325106</v>
      </c>
      <c r="AW115" s="87">
        <f t="shared" si="29"/>
        <v>367038.55824240932</v>
      </c>
      <c r="AX115" s="87">
        <f t="shared" si="30"/>
        <v>377315.6378731968</v>
      </c>
      <c r="AY115" s="87">
        <f t="shared" si="31"/>
        <v>379956.8473383091</v>
      </c>
      <c r="AZ115" s="87">
        <f t="shared" si="32"/>
        <v>455948.21680597099</v>
      </c>
      <c r="BA115" s="87">
        <f t="shared" si="33"/>
        <v>445113.80373335385</v>
      </c>
      <c r="BB115" s="87">
        <f t="shared" si="34"/>
        <v>434536.84206048207</v>
      </c>
      <c r="BC115" s="87">
        <f t="shared" si="35"/>
        <v>424211.21413033199</v>
      </c>
      <c r="BD115" s="87">
        <f t="shared" si="36"/>
        <v>414130.94765594788</v>
      </c>
    </row>
    <row r="116" spans="1:56" s="20" customFormat="1" x14ac:dyDescent="0.2">
      <c r="A116" s="41"/>
      <c r="B116" s="86">
        <f>'3. Investeringen'!B102</f>
        <v>88</v>
      </c>
      <c r="C116" s="86" t="str">
        <f>'3. Investeringen'!F102</f>
        <v>TD</v>
      </c>
      <c r="D116" s="86" t="str">
        <f>'3. Investeringen'!G102</f>
        <v>Nieuwe investeringen TD</v>
      </c>
      <c r="E116" s="121">
        <f>'3. Investeringen'!K102</f>
        <v>2017</v>
      </c>
      <c r="G116" s="86">
        <f>'7. Nominale afschrijvingen'!R105</f>
        <v>0</v>
      </c>
      <c r="H116" s="86">
        <f>'7. Nominale afschrijvingen'!S105</f>
        <v>0</v>
      </c>
      <c r="I116" s="86">
        <f>'7. Nominale afschrijvingen'!T105</f>
        <v>0</v>
      </c>
      <c r="J116" s="86">
        <f>'7. Nominale afschrijvingen'!U105</f>
        <v>0</v>
      </c>
      <c r="K116" s="86">
        <f>'7. Nominale afschrijvingen'!V105</f>
        <v>0</v>
      </c>
      <c r="L116" s="86">
        <f>'7. Nominale afschrijvingen'!W105</f>
        <v>0</v>
      </c>
      <c r="M116" s="86">
        <f>'7. Nominale afschrijvingen'!X105</f>
        <v>1042789.4711696109</v>
      </c>
      <c r="N116" s="86">
        <f>'7. Nominale afschrijvingen'!Y105</f>
        <v>2085578.9423392217</v>
      </c>
      <c r="O116" s="86">
        <f>'7. Nominale afschrijvingen'!Z105</f>
        <v>2085578.9423392217</v>
      </c>
      <c r="P116" s="86">
        <f>'7. Nominale afschrijvingen'!AA105</f>
        <v>2085578.9423392217</v>
      </c>
      <c r="Q116" s="86">
        <f>'7. Nominale afschrijvingen'!AB105</f>
        <v>2085578.9423392217</v>
      </c>
      <c r="R116" s="86">
        <f>'7. Nominale afschrijvingen'!AC105</f>
        <v>2502694.730807066</v>
      </c>
      <c r="S116" s="86">
        <f>'7. Nominale afschrijvingen'!AD105</f>
        <v>2428540.8128572269</v>
      </c>
      <c r="T116" s="86">
        <f>'7. Nominale afschrijvingen'!AE105</f>
        <v>2356584.0480318274</v>
      </c>
      <c r="U116" s="86">
        <f>'7. Nominale afschrijvingen'!AF105</f>
        <v>2286759.3354975511</v>
      </c>
      <c r="V116" s="86">
        <f>'7. Nominale afschrijvingen'!AG105</f>
        <v>2219003.5033346605</v>
      </c>
      <c r="W116" s="65"/>
      <c r="X116" s="118">
        <f>IF($C116="TD",INDEX('4. CPI-tabel'!$D$20:$Z$42,$E116-2003,X$28-2003),
IF(X$28&gt;=$E116,MAX(1,INDEX('4. CPI-tabel'!$D$20:$Z$42,MAX($E116,2010)-2003,X$28-2003)),0))</f>
        <v>0</v>
      </c>
      <c r="Y116" s="118">
        <f>IF($C116="TD",INDEX('4. CPI-tabel'!$D$20:$Z$42,$E116-2003,Y$28-2003),
IF(Y$28&gt;=$E116,MAX(1,INDEX('4. CPI-tabel'!$D$20:$Z$42,MAX($E116,2010)-2003,Y$28-2003)),0))</f>
        <v>0</v>
      </c>
      <c r="Z116" s="118">
        <f>IF($C116="TD",INDEX('4. CPI-tabel'!$D$20:$Z$42,$E116-2003,Z$28-2003),
IF(Z$28&gt;=$E116,MAX(1,INDEX('4. CPI-tabel'!$D$20:$Z$42,MAX($E116,2010)-2003,Z$28-2003)),0))</f>
        <v>0</v>
      </c>
      <c r="AA116" s="118">
        <f>IF($C116="TD",INDEX('4. CPI-tabel'!$D$20:$Z$42,$E116-2003,AA$28-2003),
IF(AA$28&gt;=$E116,MAX(1,INDEX('4. CPI-tabel'!$D$20:$Z$42,MAX($E116,2010)-2003,AA$28-2003)),0))</f>
        <v>0</v>
      </c>
      <c r="AB116" s="118">
        <f>IF($C116="TD",INDEX('4. CPI-tabel'!$D$20:$Z$42,$E116-2003,AB$28-2003),
IF(AB$28&gt;=$E116,MAX(1,INDEX('4. CPI-tabel'!$D$20:$Z$42,MAX($E116,2010)-2003,AB$28-2003)),0))</f>
        <v>0</v>
      </c>
      <c r="AC116" s="118">
        <f>IF($C116="TD",INDEX('4. CPI-tabel'!$D$20:$Z$42,$E116-2003,AC$28-2003),
IF(AC$28&gt;=$E116,MAX(1,INDEX('4. CPI-tabel'!$D$20:$Z$42,MAX($E116,2010)-2003,AC$28-2003)),0))</f>
        <v>0</v>
      </c>
      <c r="AD116" s="118">
        <f>IF($C116="TD",INDEX('4. CPI-tabel'!$D$20:$Z$42,$E116-2003,AD$28-2003),
IF(AD$28&gt;=$E116,MAX(1,INDEX('4. CPI-tabel'!$D$20:$Z$42,MAX($E116,2010)-2003,AD$28-2003)),0))</f>
        <v>1</v>
      </c>
      <c r="AE116" s="118">
        <f>IF($C116="TD",INDEX('4. CPI-tabel'!$D$20:$Z$42,$E116-2003,AE$28-2003),
IF(AE$28&gt;=$E116,MAX(1,INDEX('4. CPI-tabel'!$D$20:$Z$42,MAX($E116,2010)-2003,AE$28-2003)),0))</f>
        <v>1.014</v>
      </c>
      <c r="AF116" s="118">
        <f>IF($C116="TD",INDEX('4. CPI-tabel'!$D$20:$Z$42,$E116-2003,AF$28-2003),
IF(AF$28&gt;=$E116,MAX(1,INDEX('4. CPI-tabel'!$D$20:$Z$42,MAX($E116,2010)-2003,AF$28-2003)),0))</f>
        <v>1.0352939999999999</v>
      </c>
      <c r="AG116" s="118">
        <f>IF($C116="TD",INDEX('4. CPI-tabel'!$D$20:$Z$42,$E116-2003,AG$28-2003),
IF(AG$28&gt;=$E116,MAX(1,INDEX('4. CPI-tabel'!$D$20:$Z$42,MAX($E116,2010)-2003,AG$28-2003)),0))</f>
        <v>1.0642822320000001</v>
      </c>
      <c r="AH116" s="118">
        <f>IF($C116="TD",INDEX('4. CPI-tabel'!$D$20:$Z$42,$E116-2003,AH$28-2003),
IF(AH$28&gt;=$E116,MAX(1,INDEX('4. CPI-tabel'!$D$20:$Z$42,MAX($E116,2010)-2003,AH$28-2003)),0))</f>
        <v>1.0717322076239999</v>
      </c>
      <c r="AI116" s="118">
        <f>IF($C116="TD",INDEX('4. CPI-tabel'!$D$20:$Z$42,$E116-2003,AI$28-2003),
IF(AI$28&gt;=$E116,MAX(1,INDEX('4. CPI-tabel'!$D$20:$Z$42,MAX($E116,2010)-2003,AI$28-2003)),0))</f>
        <v>1.0717322076239999</v>
      </c>
      <c r="AJ116" s="118">
        <f>IF($C116="TD",INDEX('4. CPI-tabel'!$D$20:$Z$42,$E116-2003,AJ$28-2003),
IF(AJ$28&gt;=$E116,MAX(1,INDEX('4. CPI-tabel'!$D$20:$Z$42,MAX($E116,2010)-2003,AJ$28-2003)),0))</f>
        <v>1.0717322076239999</v>
      </c>
      <c r="AK116" s="118">
        <f>IF($C116="TD",INDEX('4. CPI-tabel'!$D$20:$Z$42,$E116-2003,AK$28-2003),
IF(AK$28&gt;=$E116,MAX(1,INDEX('4. CPI-tabel'!$D$20:$Z$42,MAX($E116,2010)-2003,AK$28-2003)),0))</f>
        <v>1.0717322076239999</v>
      </c>
      <c r="AL116" s="118">
        <f>IF($C116="TD",INDEX('4. CPI-tabel'!$D$20:$Z$42,$E116-2003,AL$28-2003),
IF(AL$28&gt;=$E116,MAX(1,INDEX('4. CPI-tabel'!$D$20:$Z$42,MAX($E116,2010)-2003,AL$28-2003)),0))</f>
        <v>1.0717322076239999</v>
      </c>
      <c r="AM116" s="118">
        <f>IF($C116="TD",INDEX('4. CPI-tabel'!$D$20:$Z$42,$E116-2003,AM$28-2003),
IF(AM$28&gt;=$E116,MAX(1,INDEX('4. CPI-tabel'!$D$20:$Z$42,MAX($E116,2010)-2003,AM$28-2003)),0))</f>
        <v>1.0717322076239999</v>
      </c>
      <c r="AO116" s="87">
        <f t="shared" si="21"/>
        <v>0</v>
      </c>
      <c r="AP116" s="87">
        <f t="shared" si="22"/>
        <v>0</v>
      </c>
      <c r="AQ116" s="87">
        <f t="shared" si="23"/>
        <v>0</v>
      </c>
      <c r="AR116" s="87">
        <f t="shared" si="24"/>
        <v>0</v>
      </c>
      <c r="AS116" s="87">
        <f t="shared" si="25"/>
        <v>0</v>
      </c>
      <c r="AT116" s="87">
        <f t="shared" si="26"/>
        <v>0</v>
      </c>
      <c r="AU116" s="87">
        <f t="shared" si="27"/>
        <v>1042789.4711696109</v>
      </c>
      <c r="AV116" s="87">
        <f t="shared" si="28"/>
        <v>2114777.0475319708</v>
      </c>
      <c r="AW116" s="87">
        <f t="shared" si="29"/>
        <v>2159187.3655301421</v>
      </c>
      <c r="AX116" s="87">
        <f t="shared" si="30"/>
        <v>2219644.6117649861</v>
      </c>
      <c r="AY116" s="87">
        <f t="shared" si="31"/>
        <v>2235182.1240473408</v>
      </c>
      <c r="AZ116" s="87">
        <f t="shared" si="32"/>
        <v>2682218.5488568088</v>
      </c>
      <c r="BA116" s="87">
        <f t="shared" si="33"/>
        <v>2602745.4066684591</v>
      </c>
      <c r="BB116" s="87">
        <f t="shared" si="34"/>
        <v>2525627.0242486526</v>
      </c>
      <c r="BC116" s="87">
        <f t="shared" si="35"/>
        <v>2450793.6309375814</v>
      </c>
      <c r="BD116" s="87">
        <f t="shared" si="36"/>
        <v>2378177.5233542453</v>
      </c>
    </row>
    <row r="117" spans="1:56" s="20" customFormat="1" x14ac:dyDescent="0.2">
      <c r="A117" s="41"/>
      <c r="B117" s="86">
        <f>'3. Investeringen'!B103</f>
        <v>89</v>
      </c>
      <c r="C117" s="86" t="str">
        <f>'3. Investeringen'!F103</f>
        <v>TD</v>
      </c>
      <c r="D117" s="86" t="str">
        <f>'3. Investeringen'!G103</f>
        <v>Nieuwe investeringen TD</v>
      </c>
      <c r="E117" s="121">
        <f>'3. Investeringen'!K103</f>
        <v>2017</v>
      </c>
      <c r="G117" s="86">
        <f>'7. Nominale afschrijvingen'!R106</f>
        <v>0</v>
      </c>
      <c r="H117" s="86">
        <f>'7. Nominale afschrijvingen'!S106</f>
        <v>0</v>
      </c>
      <c r="I117" s="86">
        <f>'7. Nominale afschrijvingen'!T106</f>
        <v>0</v>
      </c>
      <c r="J117" s="86">
        <f>'7. Nominale afschrijvingen'!U106</f>
        <v>0</v>
      </c>
      <c r="K117" s="86">
        <f>'7. Nominale afschrijvingen'!V106</f>
        <v>0</v>
      </c>
      <c r="L117" s="86">
        <f>'7. Nominale afschrijvingen'!W106</f>
        <v>0</v>
      </c>
      <c r="M117" s="86">
        <f>'7. Nominale afschrijvingen'!X106</f>
        <v>125862.11074850349</v>
      </c>
      <c r="N117" s="86">
        <f>'7. Nominale afschrijvingen'!Y106</f>
        <v>251724.22149700698</v>
      </c>
      <c r="O117" s="86">
        <f>'7. Nominale afschrijvingen'!Z106</f>
        <v>251724.22149700698</v>
      </c>
      <c r="P117" s="86">
        <f>'7. Nominale afschrijvingen'!AA106</f>
        <v>251724.22149700698</v>
      </c>
      <c r="Q117" s="86">
        <f>'7. Nominale afschrijvingen'!AB106</f>
        <v>251724.22149700698</v>
      </c>
      <c r="R117" s="86">
        <f>'7. Nominale afschrijvingen'!AC106</f>
        <v>302069.06579640834</v>
      </c>
      <c r="S117" s="86">
        <f>'7. Nominale afschrijvingen'!AD106</f>
        <v>287854.05093540094</v>
      </c>
      <c r="T117" s="86">
        <f>'7. Nominale afschrijvingen'!AE106</f>
        <v>274307.97795020562</v>
      </c>
      <c r="U117" s="86">
        <f>'7. Nominale afschrijvingen'!AF106</f>
        <v>261399.36722313709</v>
      </c>
      <c r="V117" s="86">
        <f>'7. Nominale afschrijvingen'!AG106</f>
        <v>249098.22053028358</v>
      </c>
      <c r="W117" s="65"/>
      <c r="X117" s="118">
        <f>IF($C117="TD",INDEX('4. CPI-tabel'!$D$20:$Z$42,$E117-2003,X$28-2003),
IF(X$28&gt;=$E117,MAX(1,INDEX('4. CPI-tabel'!$D$20:$Z$42,MAX($E117,2010)-2003,X$28-2003)),0))</f>
        <v>0</v>
      </c>
      <c r="Y117" s="118">
        <f>IF($C117="TD",INDEX('4. CPI-tabel'!$D$20:$Z$42,$E117-2003,Y$28-2003),
IF(Y$28&gt;=$E117,MAX(1,INDEX('4. CPI-tabel'!$D$20:$Z$42,MAX($E117,2010)-2003,Y$28-2003)),0))</f>
        <v>0</v>
      </c>
      <c r="Z117" s="118">
        <f>IF($C117="TD",INDEX('4. CPI-tabel'!$D$20:$Z$42,$E117-2003,Z$28-2003),
IF(Z$28&gt;=$E117,MAX(1,INDEX('4. CPI-tabel'!$D$20:$Z$42,MAX($E117,2010)-2003,Z$28-2003)),0))</f>
        <v>0</v>
      </c>
      <c r="AA117" s="118">
        <f>IF($C117="TD",INDEX('4. CPI-tabel'!$D$20:$Z$42,$E117-2003,AA$28-2003),
IF(AA$28&gt;=$E117,MAX(1,INDEX('4. CPI-tabel'!$D$20:$Z$42,MAX($E117,2010)-2003,AA$28-2003)),0))</f>
        <v>0</v>
      </c>
      <c r="AB117" s="118">
        <f>IF($C117="TD",INDEX('4. CPI-tabel'!$D$20:$Z$42,$E117-2003,AB$28-2003),
IF(AB$28&gt;=$E117,MAX(1,INDEX('4. CPI-tabel'!$D$20:$Z$42,MAX($E117,2010)-2003,AB$28-2003)),0))</f>
        <v>0</v>
      </c>
      <c r="AC117" s="118">
        <f>IF($C117="TD",INDEX('4. CPI-tabel'!$D$20:$Z$42,$E117-2003,AC$28-2003),
IF(AC$28&gt;=$E117,MAX(1,INDEX('4. CPI-tabel'!$D$20:$Z$42,MAX($E117,2010)-2003,AC$28-2003)),0))</f>
        <v>0</v>
      </c>
      <c r="AD117" s="118">
        <f>IF($C117="TD",INDEX('4. CPI-tabel'!$D$20:$Z$42,$E117-2003,AD$28-2003),
IF(AD$28&gt;=$E117,MAX(1,INDEX('4. CPI-tabel'!$D$20:$Z$42,MAX($E117,2010)-2003,AD$28-2003)),0))</f>
        <v>1</v>
      </c>
      <c r="AE117" s="118">
        <f>IF($C117="TD",INDEX('4. CPI-tabel'!$D$20:$Z$42,$E117-2003,AE$28-2003),
IF(AE$28&gt;=$E117,MAX(1,INDEX('4. CPI-tabel'!$D$20:$Z$42,MAX($E117,2010)-2003,AE$28-2003)),0))</f>
        <v>1.014</v>
      </c>
      <c r="AF117" s="118">
        <f>IF($C117="TD",INDEX('4. CPI-tabel'!$D$20:$Z$42,$E117-2003,AF$28-2003),
IF(AF$28&gt;=$E117,MAX(1,INDEX('4. CPI-tabel'!$D$20:$Z$42,MAX($E117,2010)-2003,AF$28-2003)),0))</f>
        <v>1.0352939999999999</v>
      </c>
      <c r="AG117" s="118">
        <f>IF($C117="TD",INDEX('4. CPI-tabel'!$D$20:$Z$42,$E117-2003,AG$28-2003),
IF(AG$28&gt;=$E117,MAX(1,INDEX('4. CPI-tabel'!$D$20:$Z$42,MAX($E117,2010)-2003,AG$28-2003)),0))</f>
        <v>1.0642822320000001</v>
      </c>
      <c r="AH117" s="118">
        <f>IF($C117="TD",INDEX('4. CPI-tabel'!$D$20:$Z$42,$E117-2003,AH$28-2003),
IF(AH$28&gt;=$E117,MAX(1,INDEX('4. CPI-tabel'!$D$20:$Z$42,MAX($E117,2010)-2003,AH$28-2003)),0))</f>
        <v>1.0717322076239999</v>
      </c>
      <c r="AI117" s="118">
        <f>IF($C117="TD",INDEX('4. CPI-tabel'!$D$20:$Z$42,$E117-2003,AI$28-2003),
IF(AI$28&gt;=$E117,MAX(1,INDEX('4. CPI-tabel'!$D$20:$Z$42,MAX($E117,2010)-2003,AI$28-2003)),0))</f>
        <v>1.0717322076239999</v>
      </c>
      <c r="AJ117" s="118">
        <f>IF($C117="TD",INDEX('4. CPI-tabel'!$D$20:$Z$42,$E117-2003,AJ$28-2003),
IF(AJ$28&gt;=$E117,MAX(1,INDEX('4. CPI-tabel'!$D$20:$Z$42,MAX($E117,2010)-2003,AJ$28-2003)),0))</f>
        <v>1.0717322076239999</v>
      </c>
      <c r="AK117" s="118">
        <f>IF($C117="TD",INDEX('4. CPI-tabel'!$D$20:$Z$42,$E117-2003,AK$28-2003),
IF(AK$28&gt;=$E117,MAX(1,INDEX('4. CPI-tabel'!$D$20:$Z$42,MAX($E117,2010)-2003,AK$28-2003)),0))</f>
        <v>1.0717322076239999</v>
      </c>
      <c r="AL117" s="118">
        <f>IF($C117="TD",INDEX('4. CPI-tabel'!$D$20:$Z$42,$E117-2003,AL$28-2003),
IF(AL$28&gt;=$E117,MAX(1,INDEX('4. CPI-tabel'!$D$20:$Z$42,MAX($E117,2010)-2003,AL$28-2003)),0))</f>
        <v>1.0717322076239999</v>
      </c>
      <c r="AM117" s="118">
        <f>IF($C117="TD",INDEX('4. CPI-tabel'!$D$20:$Z$42,$E117-2003,AM$28-2003),
IF(AM$28&gt;=$E117,MAX(1,INDEX('4. CPI-tabel'!$D$20:$Z$42,MAX($E117,2010)-2003,AM$28-2003)),0))</f>
        <v>1.0717322076239999</v>
      </c>
      <c r="AO117" s="87">
        <f t="shared" si="21"/>
        <v>0</v>
      </c>
      <c r="AP117" s="87">
        <f t="shared" si="22"/>
        <v>0</v>
      </c>
      <c r="AQ117" s="87">
        <f t="shared" si="23"/>
        <v>0</v>
      </c>
      <c r="AR117" s="87">
        <f t="shared" si="24"/>
        <v>0</v>
      </c>
      <c r="AS117" s="87">
        <f t="shared" si="25"/>
        <v>0</v>
      </c>
      <c r="AT117" s="87">
        <f t="shared" si="26"/>
        <v>0</v>
      </c>
      <c r="AU117" s="87">
        <f t="shared" si="27"/>
        <v>125862.11074850349</v>
      </c>
      <c r="AV117" s="87">
        <f t="shared" si="28"/>
        <v>255248.36059796507</v>
      </c>
      <c r="AW117" s="87">
        <f t="shared" si="29"/>
        <v>260608.57617052231</v>
      </c>
      <c r="AX117" s="87">
        <f t="shared" si="30"/>
        <v>267905.61630329699</v>
      </c>
      <c r="AY117" s="87">
        <f t="shared" si="31"/>
        <v>269780.95561742003</v>
      </c>
      <c r="AZ117" s="87">
        <f t="shared" si="32"/>
        <v>323737.14674090396</v>
      </c>
      <c r="BA117" s="87">
        <f t="shared" si="33"/>
        <v>308502.45748250856</v>
      </c>
      <c r="BB117" s="87">
        <f t="shared" si="34"/>
        <v>293984.69477744936</v>
      </c>
      <c r="BC117" s="87">
        <f t="shared" si="35"/>
        <v>280150.12090556935</v>
      </c>
      <c r="BD117" s="87">
        <f t="shared" si="36"/>
        <v>266966.58580413082</v>
      </c>
    </row>
    <row r="118" spans="1:56" s="20" customFormat="1" x14ac:dyDescent="0.2">
      <c r="A118" s="41"/>
      <c r="B118" s="86">
        <f>'3. Investeringen'!B104</f>
        <v>90</v>
      </c>
      <c r="C118" s="86" t="str">
        <f>'3. Investeringen'!F104</f>
        <v>TD</v>
      </c>
      <c r="D118" s="86" t="str">
        <f>'3. Investeringen'!G104</f>
        <v>Nieuwe investeringen TD</v>
      </c>
      <c r="E118" s="121">
        <f>'3. Investeringen'!K104</f>
        <v>2017</v>
      </c>
      <c r="G118" s="86">
        <f>'7. Nominale afschrijvingen'!R107</f>
        <v>0</v>
      </c>
      <c r="H118" s="86">
        <f>'7. Nominale afschrijvingen'!S107</f>
        <v>0</v>
      </c>
      <c r="I118" s="86">
        <f>'7. Nominale afschrijvingen'!T107</f>
        <v>0</v>
      </c>
      <c r="J118" s="86">
        <f>'7. Nominale afschrijvingen'!U107</f>
        <v>0</v>
      </c>
      <c r="K118" s="86">
        <f>'7. Nominale afschrijvingen'!V107</f>
        <v>0</v>
      </c>
      <c r="L118" s="86">
        <f>'7. Nominale afschrijvingen'!W107</f>
        <v>0</v>
      </c>
      <c r="M118" s="86">
        <f>'7. Nominale afschrijvingen'!X107</f>
        <v>6913.4947231648348</v>
      </c>
      <c r="N118" s="86">
        <f>'7. Nominale afschrijvingen'!Y107</f>
        <v>13826.98944632967</v>
      </c>
      <c r="O118" s="86">
        <f>'7. Nominale afschrijvingen'!Z107</f>
        <v>13826.98944632967</v>
      </c>
      <c r="P118" s="86">
        <f>'7. Nominale afschrijvingen'!AA107</f>
        <v>13826.98944632967</v>
      </c>
      <c r="Q118" s="86">
        <f>'7. Nominale afschrijvingen'!AB107</f>
        <v>13826.98944632967</v>
      </c>
      <c r="R118" s="86">
        <f>'7. Nominale afschrijvingen'!AC107</f>
        <v>16592.387335595602</v>
      </c>
      <c r="S118" s="86">
        <f>'7. Nominale afschrijvingen'!AD107</f>
        <v>13212.456582048351</v>
      </c>
      <c r="T118" s="86">
        <f>'7. Nominale afschrijvingen'!AE107</f>
        <v>13212.456582048351</v>
      </c>
      <c r="U118" s="86">
        <f>'7. Nominale afschrijvingen'!AF107</f>
        <v>13212.456582048351</v>
      </c>
      <c r="V118" s="86">
        <f>'7. Nominale afschrijvingen'!AG107</f>
        <v>13212.456582048351</v>
      </c>
      <c r="W118" s="65"/>
      <c r="X118" s="118">
        <f>IF($C118="TD",INDEX('4. CPI-tabel'!$D$20:$Z$42,$E118-2003,X$28-2003),
IF(X$28&gt;=$E118,MAX(1,INDEX('4. CPI-tabel'!$D$20:$Z$42,MAX($E118,2010)-2003,X$28-2003)),0))</f>
        <v>0</v>
      </c>
      <c r="Y118" s="118">
        <f>IF($C118="TD",INDEX('4. CPI-tabel'!$D$20:$Z$42,$E118-2003,Y$28-2003),
IF(Y$28&gt;=$E118,MAX(1,INDEX('4. CPI-tabel'!$D$20:$Z$42,MAX($E118,2010)-2003,Y$28-2003)),0))</f>
        <v>0</v>
      </c>
      <c r="Z118" s="118">
        <f>IF($C118="TD",INDEX('4. CPI-tabel'!$D$20:$Z$42,$E118-2003,Z$28-2003),
IF(Z$28&gt;=$E118,MAX(1,INDEX('4. CPI-tabel'!$D$20:$Z$42,MAX($E118,2010)-2003,Z$28-2003)),0))</f>
        <v>0</v>
      </c>
      <c r="AA118" s="118">
        <f>IF($C118="TD",INDEX('4. CPI-tabel'!$D$20:$Z$42,$E118-2003,AA$28-2003),
IF(AA$28&gt;=$E118,MAX(1,INDEX('4. CPI-tabel'!$D$20:$Z$42,MAX($E118,2010)-2003,AA$28-2003)),0))</f>
        <v>0</v>
      </c>
      <c r="AB118" s="118">
        <f>IF($C118="TD",INDEX('4. CPI-tabel'!$D$20:$Z$42,$E118-2003,AB$28-2003),
IF(AB$28&gt;=$E118,MAX(1,INDEX('4. CPI-tabel'!$D$20:$Z$42,MAX($E118,2010)-2003,AB$28-2003)),0))</f>
        <v>0</v>
      </c>
      <c r="AC118" s="118">
        <f>IF($C118="TD",INDEX('4. CPI-tabel'!$D$20:$Z$42,$E118-2003,AC$28-2003),
IF(AC$28&gt;=$E118,MAX(1,INDEX('4. CPI-tabel'!$D$20:$Z$42,MAX($E118,2010)-2003,AC$28-2003)),0))</f>
        <v>0</v>
      </c>
      <c r="AD118" s="118">
        <f>IF($C118="TD",INDEX('4. CPI-tabel'!$D$20:$Z$42,$E118-2003,AD$28-2003),
IF(AD$28&gt;=$E118,MAX(1,INDEX('4. CPI-tabel'!$D$20:$Z$42,MAX($E118,2010)-2003,AD$28-2003)),0))</f>
        <v>1</v>
      </c>
      <c r="AE118" s="118">
        <f>IF($C118="TD",INDEX('4. CPI-tabel'!$D$20:$Z$42,$E118-2003,AE$28-2003),
IF(AE$28&gt;=$E118,MAX(1,INDEX('4. CPI-tabel'!$D$20:$Z$42,MAX($E118,2010)-2003,AE$28-2003)),0))</f>
        <v>1.014</v>
      </c>
      <c r="AF118" s="118">
        <f>IF($C118="TD",INDEX('4. CPI-tabel'!$D$20:$Z$42,$E118-2003,AF$28-2003),
IF(AF$28&gt;=$E118,MAX(1,INDEX('4. CPI-tabel'!$D$20:$Z$42,MAX($E118,2010)-2003,AF$28-2003)),0))</f>
        <v>1.0352939999999999</v>
      </c>
      <c r="AG118" s="118">
        <f>IF($C118="TD",INDEX('4. CPI-tabel'!$D$20:$Z$42,$E118-2003,AG$28-2003),
IF(AG$28&gt;=$E118,MAX(1,INDEX('4. CPI-tabel'!$D$20:$Z$42,MAX($E118,2010)-2003,AG$28-2003)),0))</f>
        <v>1.0642822320000001</v>
      </c>
      <c r="AH118" s="118">
        <f>IF($C118="TD",INDEX('4. CPI-tabel'!$D$20:$Z$42,$E118-2003,AH$28-2003),
IF(AH$28&gt;=$E118,MAX(1,INDEX('4. CPI-tabel'!$D$20:$Z$42,MAX($E118,2010)-2003,AH$28-2003)),0))</f>
        <v>1.0717322076239999</v>
      </c>
      <c r="AI118" s="118">
        <f>IF($C118="TD",INDEX('4. CPI-tabel'!$D$20:$Z$42,$E118-2003,AI$28-2003),
IF(AI$28&gt;=$E118,MAX(1,INDEX('4. CPI-tabel'!$D$20:$Z$42,MAX($E118,2010)-2003,AI$28-2003)),0))</f>
        <v>1.0717322076239999</v>
      </c>
      <c r="AJ118" s="118">
        <f>IF($C118="TD",INDEX('4. CPI-tabel'!$D$20:$Z$42,$E118-2003,AJ$28-2003),
IF(AJ$28&gt;=$E118,MAX(1,INDEX('4. CPI-tabel'!$D$20:$Z$42,MAX($E118,2010)-2003,AJ$28-2003)),0))</f>
        <v>1.0717322076239999</v>
      </c>
      <c r="AK118" s="118">
        <f>IF($C118="TD",INDEX('4. CPI-tabel'!$D$20:$Z$42,$E118-2003,AK$28-2003),
IF(AK$28&gt;=$E118,MAX(1,INDEX('4. CPI-tabel'!$D$20:$Z$42,MAX($E118,2010)-2003,AK$28-2003)),0))</f>
        <v>1.0717322076239999</v>
      </c>
      <c r="AL118" s="118">
        <f>IF($C118="TD",INDEX('4. CPI-tabel'!$D$20:$Z$42,$E118-2003,AL$28-2003),
IF(AL$28&gt;=$E118,MAX(1,INDEX('4. CPI-tabel'!$D$20:$Z$42,MAX($E118,2010)-2003,AL$28-2003)),0))</f>
        <v>1.0717322076239999</v>
      </c>
      <c r="AM118" s="118">
        <f>IF($C118="TD",INDEX('4. CPI-tabel'!$D$20:$Z$42,$E118-2003,AM$28-2003),
IF(AM$28&gt;=$E118,MAX(1,INDEX('4. CPI-tabel'!$D$20:$Z$42,MAX($E118,2010)-2003,AM$28-2003)),0))</f>
        <v>1.0717322076239999</v>
      </c>
      <c r="AO118" s="87">
        <f t="shared" si="21"/>
        <v>0</v>
      </c>
      <c r="AP118" s="87">
        <f t="shared" si="22"/>
        <v>0</v>
      </c>
      <c r="AQ118" s="87">
        <f t="shared" si="23"/>
        <v>0</v>
      </c>
      <c r="AR118" s="87">
        <f t="shared" si="24"/>
        <v>0</v>
      </c>
      <c r="AS118" s="87">
        <f t="shared" si="25"/>
        <v>0</v>
      </c>
      <c r="AT118" s="87">
        <f t="shared" si="26"/>
        <v>0</v>
      </c>
      <c r="AU118" s="87">
        <f t="shared" si="27"/>
        <v>6913.4947231648348</v>
      </c>
      <c r="AV118" s="87">
        <f t="shared" si="28"/>
        <v>14020.567298578286</v>
      </c>
      <c r="AW118" s="87">
        <f t="shared" si="29"/>
        <v>14314.999211848428</v>
      </c>
      <c r="AX118" s="87">
        <f t="shared" si="30"/>
        <v>14715.819189780186</v>
      </c>
      <c r="AY118" s="87">
        <f t="shared" si="31"/>
        <v>14818.829924108644</v>
      </c>
      <c r="AZ118" s="87">
        <f t="shared" si="32"/>
        <v>17782.595908930372</v>
      </c>
      <c r="BA118" s="87">
        <f t="shared" si="33"/>
        <v>14160.215260814928</v>
      </c>
      <c r="BB118" s="87">
        <f t="shared" si="34"/>
        <v>14160.215260814928</v>
      </c>
      <c r="BC118" s="87">
        <f t="shared" si="35"/>
        <v>14160.215260814928</v>
      </c>
      <c r="BD118" s="87">
        <f t="shared" si="36"/>
        <v>14160.215260814928</v>
      </c>
    </row>
    <row r="119" spans="1:56" s="20" customFormat="1" x14ac:dyDescent="0.2">
      <c r="A119" s="41"/>
      <c r="B119" s="86">
        <f>'3. Investeringen'!B105</f>
        <v>91</v>
      </c>
      <c r="C119" s="86" t="str">
        <f>'3. Investeringen'!F105</f>
        <v>TD</v>
      </c>
      <c r="D119" s="86" t="str">
        <f>'3. Investeringen'!G105</f>
        <v>Nieuwe investeringen TD</v>
      </c>
      <c r="E119" s="121">
        <f>'3. Investeringen'!K105</f>
        <v>2017</v>
      </c>
      <c r="G119" s="86">
        <f>'7. Nominale afschrijvingen'!R108</f>
        <v>0</v>
      </c>
      <c r="H119" s="86">
        <f>'7. Nominale afschrijvingen'!S108</f>
        <v>0</v>
      </c>
      <c r="I119" s="86">
        <f>'7. Nominale afschrijvingen'!T108</f>
        <v>0</v>
      </c>
      <c r="J119" s="86">
        <f>'7. Nominale afschrijvingen'!U108</f>
        <v>0</v>
      </c>
      <c r="K119" s="86">
        <f>'7. Nominale afschrijvingen'!V108</f>
        <v>0</v>
      </c>
      <c r="L119" s="86">
        <f>'7. Nominale afschrijvingen'!W108</f>
        <v>0</v>
      </c>
      <c r="M119" s="86">
        <f>'7. Nominale afschrijvingen'!X108</f>
        <v>0</v>
      </c>
      <c r="N119" s="86">
        <f>'7. Nominale afschrijvingen'!Y108</f>
        <v>0</v>
      </c>
      <c r="O119" s="86">
        <f>'7. Nominale afschrijvingen'!Z108</f>
        <v>0</v>
      </c>
      <c r="P119" s="86">
        <f>'7. Nominale afschrijvingen'!AA108</f>
        <v>0</v>
      </c>
      <c r="Q119" s="86">
        <f>'7. Nominale afschrijvingen'!AB108</f>
        <v>0</v>
      </c>
      <c r="R119" s="86">
        <f>'7. Nominale afschrijvingen'!AC108</f>
        <v>0</v>
      </c>
      <c r="S119" s="86">
        <f>'7. Nominale afschrijvingen'!AD108</f>
        <v>0</v>
      </c>
      <c r="T119" s="86">
        <f>'7. Nominale afschrijvingen'!AE108</f>
        <v>0</v>
      </c>
      <c r="U119" s="86">
        <f>'7. Nominale afschrijvingen'!AF108</f>
        <v>0</v>
      </c>
      <c r="V119" s="86">
        <f>'7. Nominale afschrijvingen'!AG108</f>
        <v>0</v>
      </c>
      <c r="W119" s="65"/>
      <c r="X119" s="118">
        <f>IF($C119="TD",INDEX('4. CPI-tabel'!$D$20:$Z$42,$E119-2003,X$28-2003),
IF(X$28&gt;=$E119,MAX(1,INDEX('4. CPI-tabel'!$D$20:$Z$42,MAX($E119,2010)-2003,X$28-2003)),0))</f>
        <v>0</v>
      </c>
      <c r="Y119" s="118">
        <f>IF($C119="TD",INDEX('4. CPI-tabel'!$D$20:$Z$42,$E119-2003,Y$28-2003),
IF(Y$28&gt;=$E119,MAX(1,INDEX('4. CPI-tabel'!$D$20:$Z$42,MAX($E119,2010)-2003,Y$28-2003)),0))</f>
        <v>0</v>
      </c>
      <c r="Z119" s="118">
        <f>IF($C119="TD",INDEX('4. CPI-tabel'!$D$20:$Z$42,$E119-2003,Z$28-2003),
IF(Z$28&gt;=$E119,MAX(1,INDEX('4. CPI-tabel'!$D$20:$Z$42,MAX($E119,2010)-2003,Z$28-2003)),0))</f>
        <v>0</v>
      </c>
      <c r="AA119" s="118">
        <f>IF($C119="TD",INDEX('4. CPI-tabel'!$D$20:$Z$42,$E119-2003,AA$28-2003),
IF(AA$28&gt;=$E119,MAX(1,INDEX('4. CPI-tabel'!$D$20:$Z$42,MAX($E119,2010)-2003,AA$28-2003)),0))</f>
        <v>0</v>
      </c>
      <c r="AB119" s="118">
        <f>IF($C119="TD",INDEX('4. CPI-tabel'!$D$20:$Z$42,$E119-2003,AB$28-2003),
IF(AB$28&gt;=$E119,MAX(1,INDEX('4. CPI-tabel'!$D$20:$Z$42,MAX($E119,2010)-2003,AB$28-2003)),0))</f>
        <v>0</v>
      </c>
      <c r="AC119" s="118">
        <f>IF($C119="TD",INDEX('4. CPI-tabel'!$D$20:$Z$42,$E119-2003,AC$28-2003),
IF(AC$28&gt;=$E119,MAX(1,INDEX('4. CPI-tabel'!$D$20:$Z$42,MAX($E119,2010)-2003,AC$28-2003)),0))</f>
        <v>0</v>
      </c>
      <c r="AD119" s="118">
        <f>IF($C119="TD",INDEX('4. CPI-tabel'!$D$20:$Z$42,$E119-2003,AD$28-2003),
IF(AD$28&gt;=$E119,MAX(1,INDEX('4. CPI-tabel'!$D$20:$Z$42,MAX($E119,2010)-2003,AD$28-2003)),0))</f>
        <v>1</v>
      </c>
      <c r="AE119" s="118">
        <f>IF($C119="TD",INDEX('4. CPI-tabel'!$D$20:$Z$42,$E119-2003,AE$28-2003),
IF(AE$28&gt;=$E119,MAX(1,INDEX('4. CPI-tabel'!$D$20:$Z$42,MAX($E119,2010)-2003,AE$28-2003)),0))</f>
        <v>1.014</v>
      </c>
      <c r="AF119" s="118">
        <f>IF($C119="TD",INDEX('4. CPI-tabel'!$D$20:$Z$42,$E119-2003,AF$28-2003),
IF(AF$28&gt;=$E119,MAX(1,INDEX('4. CPI-tabel'!$D$20:$Z$42,MAX($E119,2010)-2003,AF$28-2003)),0))</f>
        <v>1.0352939999999999</v>
      </c>
      <c r="AG119" s="118">
        <f>IF($C119="TD",INDEX('4. CPI-tabel'!$D$20:$Z$42,$E119-2003,AG$28-2003),
IF(AG$28&gt;=$E119,MAX(1,INDEX('4. CPI-tabel'!$D$20:$Z$42,MAX($E119,2010)-2003,AG$28-2003)),0))</f>
        <v>1.0642822320000001</v>
      </c>
      <c r="AH119" s="118">
        <f>IF($C119="TD",INDEX('4. CPI-tabel'!$D$20:$Z$42,$E119-2003,AH$28-2003),
IF(AH$28&gt;=$E119,MAX(1,INDEX('4. CPI-tabel'!$D$20:$Z$42,MAX($E119,2010)-2003,AH$28-2003)),0))</f>
        <v>1.0717322076239999</v>
      </c>
      <c r="AI119" s="118">
        <f>IF($C119="TD",INDEX('4. CPI-tabel'!$D$20:$Z$42,$E119-2003,AI$28-2003),
IF(AI$28&gt;=$E119,MAX(1,INDEX('4. CPI-tabel'!$D$20:$Z$42,MAX($E119,2010)-2003,AI$28-2003)),0))</f>
        <v>1.0717322076239999</v>
      </c>
      <c r="AJ119" s="118">
        <f>IF($C119="TD",INDEX('4. CPI-tabel'!$D$20:$Z$42,$E119-2003,AJ$28-2003),
IF(AJ$28&gt;=$E119,MAX(1,INDEX('4. CPI-tabel'!$D$20:$Z$42,MAX($E119,2010)-2003,AJ$28-2003)),0))</f>
        <v>1.0717322076239999</v>
      </c>
      <c r="AK119" s="118">
        <f>IF($C119="TD",INDEX('4. CPI-tabel'!$D$20:$Z$42,$E119-2003,AK$28-2003),
IF(AK$28&gt;=$E119,MAX(1,INDEX('4. CPI-tabel'!$D$20:$Z$42,MAX($E119,2010)-2003,AK$28-2003)),0))</f>
        <v>1.0717322076239999</v>
      </c>
      <c r="AL119" s="118">
        <f>IF($C119="TD",INDEX('4. CPI-tabel'!$D$20:$Z$42,$E119-2003,AL$28-2003),
IF(AL$28&gt;=$E119,MAX(1,INDEX('4. CPI-tabel'!$D$20:$Z$42,MAX($E119,2010)-2003,AL$28-2003)),0))</f>
        <v>1.0717322076239999</v>
      </c>
      <c r="AM119" s="118">
        <f>IF($C119="TD",INDEX('4. CPI-tabel'!$D$20:$Z$42,$E119-2003,AM$28-2003),
IF(AM$28&gt;=$E119,MAX(1,INDEX('4. CPI-tabel'!$D$20:$Z$42,MAX($E119,2010)-2003,AM$28-2003)),0))</f>
        <v>1.0717322076239999</v>
      </c>
      <c r="AO119" s="87">
        <f t="shared" si="21"/>
        <v>0</v>
      </c>
      <c r="AP119" s="87">
        <f t="shared" si="22"/>
        <v>0</v>
      </c>
      <c r="AQ119" s="87">
        <f t="shared" si="23"/>
        <v>0</v>
      </c>
      <c r="AR119" s="87">
        <f t="shared" si="24"/>
        <v>0</v>
      </c>
      <c r="AS119" s="87">
        <f t="shared" si="25"/>
        <v>0</v>
      </c>
      <c r="AT119" s="87">
        <f t="shared" si="26"/>
        <v>0</v>
      </c>
      <c r="AU119" s="87">
        <f t="shared" si="27"/>
        <v>0</v>
      </c>
      <c r="AV119" s="87">
        <f t="shared" si="28"/>
        <v>0</v>
      </c>
      <c r="AW119" s="87">
        <f t="shared" si="29"/>
        <v>0</v>
      </c>
      <c r="AX119" s="87">
        <f t="shared" si="30"/>
        <v>0</v>
      </c>
      <c r="AY119" s="87">
        <f t="shared" si="31"/>
        <v>0</v>
      </c>
      <c r="AZ119" s="87">
        <f t="shared" si="32"/>
        <v>0</v>
      </c>
      <c r="BA119" s="87">
        <f t="shared" si="33"/>
        <v>0</v>
      </c>
      <c r="BB119" s="87">
        <f t="shared" si="34"/>
        <v>0</v>
      </c>
      <c r="BC119" s="87">
        <f t="shared" si="35"/>
        <v>0</v>
      </c>
      <c r="BD119" s="87">
        <f t="shared" si="36"/>
        <v>0</v>
      </c>
    </row>
    <row r="120" spans="1:56" s="20" customFormat="1" x14ac:dyDescent="0.2">
      <c r="A120" s="41"/>
      <c r="B120" s="86">
        <f>'3. Investeringen'!B106</f>
        <v>92</v>
      </c>
      <c r="C120" s="86" t="str">
        <f>'3. Investeringen'!F106</f>
        <v>TD</v>
      </c>
      <c r="D120" s="86" t="str">
        <f>'3. Investeringen'!G106</f>
        <v>Nieuwe investeringen TD</v>
      </c>
      <c r="E120" s="121">
        <f>'3. Investeringen'!K106</f>
        <v>2018</v>
      </c>
      <c r="G120" s="86">
        <f>'7. Nominale afschrijvingen'!R109</f>
        <v>0</v>
      </c>
      <c r="H120" s="86">
        <f>'7. Nominale afschrijvingen'!S109</f>
        <v>0</v>
      </c>
      <c r="I120" s="86">
        <f>'7. Nominale afschrijvingen'!T109</f>
        <v>0</v>
      </c>
      <c r="J120" s="86">
        <f>'7. Nominale afschrijvingen'!U109</f>
        <v>0</v>
      </c>
      <c r="K120" s="86">
        <f>'7. Nominale afschrijvingen'!V109</f>
        <v>0</v>
      </c>
      <c r="L120" s="86">
        <f>'7. Nominale afschrijvingen'!W109</f>
        <v>0</v>
      </c>
      <c r="M120" s="86">
        <f>'7. Nominale afschrijvingen'!X109</f>
        <v>0</v>
      </c>
      <c r="N120" s="86">
        <f>'7. Nominale afschrijvingen'!Y109</f>
        <v>187867.37838181818</v>
      </c>
      <c r="O120" s="86">
        <f>'7. Nominale afschrijvingen'!Z109</f>
        <v>375734.75676363637</v>
      </c>
      <c r="P120" s="86">
        <f>'7. Nominale afschrijvingen'!AA109</f>
        <v>375734.75676363637</v>
      </c>
      <c r="Q120" s="86">
        <f>'7. Nominale afschrijvingen'!AB109</f>
        <v>375734.75676363637</v>
      </c>
      <c r="R120" s="86">
        <f>'7. Nominale afschrijvingen'!AC109</f>
        <v>450881.70811636373</v>
      </c>
      <c r="S120" s="86">
        <f>'7. Nominale afschrijvingen'!AD109</f>
        <v>440375.72656802123</v>
      </c>
      <c r="T120" s="86">
        <f>'7. Nominale afschrijvingen'!AE109</f>
        <v>430114.54458973726</v>
      </c>
      <c r="U120" s="86">
        <f>'7. Nominale afschrijvingen'!AF109</f>
        <v>420092.45811385993</v>
      </c>
      <c r="V120" s="86">
        <f>'7. Nominale afschrijvingen'!AG109</f>
        <v>410303.89598305157</v>
      </c>
      <c r="W120" s="65"/>
      <c r="X120" s="118">
        <f>IF($C120="TD",INDEX('4. CPI-tabel'!$D$20:$Z$42,$E120-2003,X$28-2003),
IF(X$28&gt;=$E120,MAX(1,INDEX('4. CPI-tabel'!$D$20:$Z$42,MAX($E120,2010)-2003,X$28-2003)),0))</f>
        <v>0</v>
      </c>
      <c r="Y120" s="118">
        <f>IF($C120="TD",INDEX('4. CPI-tabel'!$D$20:$Z$42,$E120-2003,Y$28-2003),
IF(Y$28&gt;=$E120,MAX(1,INDEX('4. CPI-tabel'!$D$20:$Z$42,MAX($E120,2010)-2003,Y$28-2003)),0))</f>
        <v>0</v>
      </c>
      <c r="Z120" s="118">
        <f>IF($C120="TD",INDEX('4. CPI-tabel'!$D$20:$Z$42,$E120-2003,Z$28-2003),
IF(Z$28&gt;=$E120,MAX(1,INDEX('4. CPI-tabel'!$D$20:$Z$42,MAX($E120,2010)-2003,Z$28-2003)),0))</f>
        <v>0</v>
      </c>
      <c r="AA120" s="118">
        <f>IF($C120="TD",INDEX('4. CPI-tabel'!$D$20:$Z$42,$E120-2003,AA$28-2003),
IF(AA$28&gt;=$E120,MAX(1,INDEX('4. CPI-tabel'!$D$20:$Z$42,MAX($E120,2010)-2003,AA$28-2003)),0))</f>
        <v>0</v>
      </c>
      <c r="AB120" s="118">
        <f>IF($C120="TD",INDEX('4. CPI-tabel'!$D$20:$Z$42,$E120-2003,AB$28-2003),
IF(AB$28&gt;=$E120,MAX(1,INDEX('4. CPI-tabel'!$D$20:$Z$42,MAX($E120,2010)-2003,AB$28-2003)),0))</f>
        <v>0</v>
      </c>
      <c r="AC120" s="118">
        <f>IF($C120="TD",INDEX('4. CPI-tabel'!$D$20:$Z$42,$E120-2003,AC$28-2003),
IF(AC$28&gt;=$E120,MAX(1,INDEX('4. CPI-tabel'!$D$20:$Z$42,MAX($E120,2010)-2003,AC$28-2003)),0))</f>
        <v>0</v>
      </c>
      <c r="AD120" s="118">
        <f>IF($C120="TD",INDEX('4. CPI-tabel'!$D$20:$Z$42,$E120-2003,AD$28-2003),
IF(AD$28&gt;=$E120,MAX(1,INDEX('4. CPI-tabel'!$D$20:$Z$42,MAX($E120,2010)-2003,AD$28-2003)),0))</f>
        <v>0</v>
      </c>
      <c r="AE120" s="118">
        <f>IF($C120="TD",INDEX('4. CPI-tabel'!$D$20:$Z$42,$E120-2003,AE$28-2003),
IF(AE$28&gt;=$E120,MAX(1,INDEX('4. CPI-tabel'!$D$20:$Z$42,MAX($E120,2010)-2003,AE$28-2003)),0))</f>
        <v>1</v>
      </c>
      <c r="AF120" s="118">
        <f>IF($C120="TD",INDEX('4. CPI-tabel'!$D$20:$Z$42,$E120-2003,AF$28-2003),
IF(AF$28&gt;=$E120,MAX(1,INDEX('4. CPI-tabel'!$D$20:$Z$42,MAX($E120,2010)-2003,AF$28-2003)),0))</f>
        <v>1.0209999999999999</v>
      </c>
      <c r="AG120" s="118">
        <f>IF($C120="TD",INDEX('4. CPI-tabel'!$D$20:$Z$42,$E120-2003,AG$28-2003),
IF(AG$28&gt;=$E120,MAX(1,INDEX('4. CPI-tabel'!$D$20:$Z$42,MAX($E120,2010)-2003,AG$28-2003)),0))</f>
        <v>1.049588</v>
      </c>
      <c r="AH120" s="118">
        <f>IF($C120="TD",INDEX('4. CPI-tabel'!$D$20:$Z$42,$E120-2003,AH$28-2003),
IF(AH$28&gt;=$E120,MAX(1,INDEX('4. CPI-tabel'!$D$20:$Z$42,MAX($E120,2010)-2003,AH$28-2003)),0))</f>
        <v>1.0569351159999998</v>
      </c>
      <c r="AI120" s="118">
        <f>IF($C120="TD",INDEX('4. CPI-tabel'!$D$20:$Z$42,$E120-2003,AI$28-2003),
IF(AI$28&gt;=$E120,MAX(1,INDEX('4. CPI-tabel'!$D$20:$Z$42,MAX($E120,2010)-2003,AI$28-2003)),0))</f>
        <v>1.0569351159999998</v>
      </c>
      <c r="AJ120" s="118">
        <f>IF($C120="TD",INDEX('4. CPI-tabel'!$D$20:$Z$42,$E120-2003,AJ$28-2003),
IF(AJ$28&gt;=$E120,MAX(1,INDEX('4. CPI-tabel'!$D$20:$Z$42,MAX($E120,2010)-2003,AJ$28-2003)),0))</f>
        <v>1.0569351159999998</v>
      </c>
      <c r="AK120" s="118">
        <f>IF($C120="TD",INDEX('4. CPI-tabel'!$D$20:$Z$42,$E120-2003,AK$28-2003),
IF(AK$28&gt;=$E120,MAX(1,INDEX('4. CPI-tabel'!$D$20:$Z$42,MAX($E120,2010)-2003,AK$28-2003)),0))</f>
        <v>1.0569351159999998</v>
      </c>
      <c r="AL120" s="118">
        <f>IF($C120="TD",INDEX('4. CPI-tabel'!$D$20:$Z$42,$E120-2003,AL$28-2003),
IF(AL$28&gt;=$E120,MAX(1,INDEX('4. CPI-tabel'!$D$20:$Z$42,MAX($E120,2010)-2003,AL$28-2003)),0))</f>
        <v>1.0569351159999998</v>
      </c>
      <c r="AM120" s="118">
        <f>IF($C120="TD",INDEX('4. CPI-tabel'!$D$20:$Z$42,$E120-2003,AM$28-2003),
IF(AM$28&gt;=$E120,MAX(1,INDEX('4. CPI-tabel'!$D$20:$Z$42,MAX($E120,2010)-2003,AM$28-2003)),0))</f>
        <v>1.0569351159999998</v>
      </c>
      <c r="AO120" s="87">
        <f t="shared" si="21"/>
        <v>0</v>
      </c>
      <c r="AP120" s="87">
        <f t="shared" si="22"/>
        <v>0</v>
      </c>
      <c r="AQ120" s="87">
        <f t="shared" si="23"/>
        <v>0</v>
      </c>
      <c r="AR120" s="87">
        <f t="shared" si="24"/>
        <v>0</v>
      </c>
      <c r="AS120" s="87">
        <f t="shared" si="25"/>
        <v>0</v>
      </c>
      <c r="AT120" s="87">
        <f t="shared" si="26"/>
        <v>0</v>
      </c>
      <c r="AU120" s="87">
        <f t="shared" si="27"/>
        <v>0</v>
      </c>
      <c r="AV120" s="87">
        <f t="shared" si="28"/>
        <v>187867.37838181818</v>
      </c>
      <c r="AW120" s="87">
        <f t="shared" si="29"/>
        <v>383625.18665567267</v>
      </c>
      <c r="AX120" s="87">
        <f t="shared" si="30"/>
        <v>394366.69188203156</v>
      </c>
      <c r="AY120" s="87">
        <f t="shared" si="31"/>
        <v>397127.25872520573</v>
      </c>
      <c r="AZ120" s="87">
        <f t="shared" si="32"/>
        <v>476552.71047024697</v>
      </c>
      <c r="BA120" s="87">
        <f t="shared" si="33"/>
        <v>465448.56964375573</v>
      </c>
      <c r="BB120" s="87">
        <f t="shared" si="34"/>
        <v>454603.16607924103</v>
      </c>
      <c r="BC120" s="87">
        <f t="shared" si="35"/>
        <v>444010.47094729758</v>
      </c>
      <c r="BD120" s="87">
        <f t="shared" si="36"/>
        <v>433664.59589609847</v>
      </c>
    </row>
    <row r="121" spans="1:56" s="20" customFormat="1" x14ac:dyDescent="0.2">
      <c r="A121" s="41"/>
      <c r="B121" s="86">
        <f>'3. Investeringen'!B107</f>
        <v>93</v>
      </c>
      <c r="C121" s="86" t="str">
        <f>'3. Investeringen'!F107</f>
        <v>TD</v>
      </c>
      <c r="D121" s="86" t="str">
        <f>'3. Investeringen'!G107</f>
        <v>Nieuwe investeringen TD</v>
      </c>
      <c r="E121" s="121">
        <f>'3. Investeringen'!K107</f>
        <v>2018</v>
      </c>
      <c r="G121" s="86">
        <f>'7. Nominale afschrijvingen'!R110</f>
        <v>0</v>
      </c>
      <c r="H121" s="86">
        <f>'7. Nominale afschrijvingen'!S110</f>
        <v>0</v>
      </c>
      <c r="I121" s="86">
        <f>'7. Nominale afschrijvingen'!T110</f>
        <v>0</v>
      </c>
      <c r="J121" s="86">
        <f>'7. Nominale afschrijvingen'!U110</f>
        <v>0</v>
      </c>
      <c r="K121" s="86">
        <f>'7. Nominale afschrijvingen'!V110</f>
        <v>0</v>
      </c>
      <c r="L121" s="86">
        <f>'7. Nominale afschrijvingen'!W110</f>
        <v>0</v>
      </c>
      <c r="M121" s="86">
        <f>'7. Nominale afschrijvingen'!X110</f>
        <v>0</v>
      </c>
      <c r="N121" s="86">
        <f>'7. Nominale afschrijvingen'!Y110</f>
        <v>1159097.1845555557</v>
      </c>
      <c r="O121" s="86">
        <f>'7. Nominale afschrijvingen'!Z110</f>
        <v>2318194.3691111109</v>
      </c>
      <c r="P121" s="86">
        <f>'7. Nominale afschrijvingen'!AA110</f>
        <v>2318194.3691111109</v>
      </c>
      <c r="Q121" s="86">
        <f>'7. Nominale afschrijvingen'!AB110</f>
        <v>2318194.3691111109</v>
      </c>
      <c r="R121" s="86">
        <f>'7. Nominale afschrijvingen'!AC110</f>
        <v>2781833.2429333329</v>
      </c>
      <c r="S121" s="86">
        <f>'7. Nominale afschrijvingen'!AD110</f>
        <v>2701394.6913304413</v>
      </c>
      <c r="T121" s="86">
        <f>'7. Nominale afschrijvingen'!AE110</f>
        <v>2623282.0737498021</v>
      </c>
      <c r="U121" s="86">
        <f>'7. Nominale afschrijvingen'!AF110</f>
        <v>2547428.1342678801</v>
      </c>
      <c r="V121" s="86">
        <f>'7. Nominale afschrijvingen'!AG110</f>
        <v>2473767.5617107367</v>
      </c>
      <c r="W121" s="65"/>
      <c r="X121" s="118">
        <f>IF($C121="TD",INDEX('4. CPI-tabel'!$D$20:$Z$42,$E121-2003,X$28-2003),
IF(X$28&gt;=$E121,MAX(1,INDEX('4. CPI-tabel'!$D$20:$Z$42,MAX($E121,2010)-2003,X$28-2003)),0))</f>
        <v>0</v>
      </c>
      <c r="Y121" s="118">
        <f>IF($C121="TD",INDEX('4. CPI-tabel'!$D$20:$Z$42,$E121-2003,Y$28-2003),
IF(Y$28&gt;=$E121,MAX(1,INDEX('4. CPI-tabel'!$D$20:$Z$42,MAX($E121,2010)-2003,Y$28-2003)),0))</f>
        <v>0</v>
      </c>
      <c r="Z121" s="118">
        <f>IF($C121="TD",INDEX('4. CPI-tabel'!$D$20:$Z$42,$E121-2003,Z$28-2003),
IF(Z$28&gt;=$E121,MAX(1,INDEX('4. CPI-tabel'!$D$20:$Z$42,MAX($E121,2010)-2003,Z$28-2003)),0))</f>
        <v>0</v>
      </c>
      <c r="AA121" s="118">
        <f>IF($C121="TD",INDEX('4. CPI-tabel'!$D$20:$Z$42,$E121-2003,AA$28-2003),
IF(AA$28&gt;=$E121,MAX(1,INDEX('4. CPI-tabel'!$D$20:$Z$42,MAX($E121,2010)-2003,AA$28-2003)),0))</f>
        <v>0</v>
      </c>
      <c r="AB121" s="118">
        <f>IF($C121="TD",INDEX('4. CPI-tabel'!$D$20:$Z$42,$E121-2003,AB$28-2003),
IF(AB$28&gt;=$E121,MAX(1,INDEX('4. CPI-tabel'!$D$20:$Z$42,MAX($E121,2010)-2003,AB$28-2003)),0))</f>
        <v>0</v>
      </c>
      <c r="AC121" s="118">
        <f>IF($C121="TD",INDEX('4. CPI-tabel'!$D$20:$Z$42,$E121-2003,AC$28-2003),
IF(AC$28&gt;=$E121,MAX(1,INDEX('4. CPI-tabel'!$D$20:$Z$42,MAX($E121,2010)-2003,AC$28-2003)),0))</f>
        <v>0</v>
      </c>
      <c r="AD121" s="118">
        <f>IF($C121="TD",INDEX('4. CPI-tabel'!$D$20:$Z$42,$E121-2003,AD$28-2003),
IF(AD$28&gt;=$E121,MAX(1,INDEX('4. CPI-tabel'!$D$20:$Z$42,MAX($E121,2010)-2003,AD$28-2003)),0))</f>
        <v>0</v>
      </c>
      <c r="AE121" s="118">
        <f>IF($C121="TD",INDEX('4. CPI-tabel'!$D$20:$Z$42,$E121-2003,AE$28-2003),
IF(AE$28&gt;=$E121,MAX(1,INDEX('4. CPI-tabel'!$D$20:$Z$42,MAX($E121,2010)-2003,AE$28-2003)),0))</f>
        <v>1</v>
      </c>
      <c r="AF121" s="118">
        <f>IF($C121="TD",INDEX('4. CPI-tabel'!$D$20:$Z$42,$E121-2003,AF$28-2003),
IF(AF$28&gt;=$E121,MAX(1,INDEX('4. CPI-tabel'!$D$20:$Z$42,MAX($E121,2010)-2003,AF$28-2003)),0))</f>
        <v>1.0209999999999999</v>
      </c>
      <c r="AG121" s="118">
        <f>IF($C121="TD",INDEX('4. CPI-tabel'!$D$20:$Z$42,$E121-2003,AG$28-2003),
IF(AG$28&gt;=$E121,MAX(1,INDEX('4. CPI-tabel'!$D$20:$Z$42,MAX($E121,2010)-2003,AG$28-2003)),0))</f>
        <v>1.049588</v>
      </c>
      <c r="AH121" s="118">
        <f>IF($C121="TD",INDEX('4. CPI-tabel'!$D$20:$Z$42,$E121-2003,AH$28-2003),
IF(AH$28&gt;=$E121,MAX(1,INDEX('4. CPI-tabel'!$D$20:$Z$42,MAX($E121,2010)-2003,AH$28-2003)),0))</f>
        <v>1.0569351159999998</v>
      </c>
      <c r="AI121" s="118">
        <f>IF($C121="TD",INDEX('4. CPI-tabel'!$D$20:$Z$42,$E121-2003,AI$28-2003),
IF(AI$28&gt;=$E121,MAX(1,INDEX('4. CPI-tabel'!$D$20:$Z$42,MAX($E121,2010)-2003,AI$28-2003)),0))</f>
        <v>1.0569351159999998</v>
      </c>
      <c r="AJ121" s="118">
        <f>IF($C121="TD",INDEX('4. CPI-tabel'!$D$20:$Z$42,$E121-2003,AJ$28-2003),
IF(AJ$28&gt;=$E121,MAX(1,INDEX('4. CPI-tabel'!$D$20:$Z$42,MAX($E121,2010)-2003,AJ$28-2003)),0))</f>
        <v>1.0569351159999998</v>
      </c>
      <c r="AK121" s="118">
        <f>IF($C121="TD",INDEX('4. CPI-tabel'!$D$20:$Z$42,$E121-2003,AK$28-2003),
IF(AK$28&gt;=$E121,MAX(1,INDEX('4. CPI-tabel'!$D$20:$Z$42,MAX($E121,2010)-2003,AK$28-2003)),0))</f>
        <v>1.0569351159999998</v>
      </c>
      <c r="AL121" s="118">
        <f>IF($C121="TD",INDEX('4. CPI-tabel'!$D$20:$Z$42,$E121-2003,AL$28-2003),
IF(AL$28&gt;=$E121,MAX(1,INDEX('4. CPI-tabel'!$D$20:$Z$42,MAX($E121,2010)-2003,AL$28-2003)),0))</f>
        <v>1.0569351159999998</v>
      </c>
      <c r="AM121" s="118">
        <f>IF($C121="TD",INDEX('4. CPI-tabel'!$D$20:$Z$42,$E121-2003,AM$28-2003),
IF(AM$28&gt;=$E121,MAX(1,INDEX('4. CPI-tabel'!$D$20:$Z$42,MAX($E121,2010)-2003,AM$28-2003)),0))</f>
        <v>1.0569351159999998</v>
      </c>
      <c r="AO121" s="87">
        <f t="shared" si="21"/>
        <v>0</v>
      </c>
      <c r="AP121" s="87">
        <f t="shared" si="22"/>
        <v>0</v>
      </c>
      <c r="AQ121" s="87">
        <f t="shared" si="23"/>
        <v>0</v>
      </c>
      <c r="AR121" s="87">
        <f t="shared" si="24"/>
        <v>0</v>
      </c>
      <c r="AS121" s="87">
        <f t="shared" si="25"/>
        <v>0</v>
      </c>
      <c r="AT121" s="87">
        <f t="shared" si="26"/>
        <v>0</v>
      </c>
      <c r="AU121" s="87">
        <f t="shared" si="27"/>
        <v>0</v>
      </c>
      <c r="AV121" s="87">
        <f t="shared" si="28"/>
        <v>1159097.1845555557</v>
      </c>
      <c r="AW121" s="87">
        <f t="shared" si="29"/>
        <v>2366876.450862444</v>
      </c>
      <c r="AX121" s="87">
        <f t="shared" si="30"/>
        <v>2433148.9914865927</v>
      </c>
      <c r="AY121" s="87">
        <f t="shared" si="31"/>
        <v>2450181.0344269983</v>
      </c>
      <c r="AZ121" s="87">
        <f t="shared" si="32"/>
        <v>2940217.2413123976</v>
      </c>
      <c r="BA121" s="87">
        <f t="shared" si="33"/>
        <v>2855198.9114431236</v>
      </c>
      <c r="BB121" s="87">
        <f t="shared" si="34"/>
        <v>2772638.9429194671</v>
      </c>
      <c r="BC121" s="87">
        <f t="shared" si="35"/>
        <v>2692466.2505940851</v>
      </c>
      <c r="BD121" s="87">
        <f t="shared" si="36"/>
        <v>2614611.8047937742</v>
      </c>
    </row>
    <row r="122" spans="1:56" s="20" customFormat="1" x14ac:dyDescent="0.2">
      <c r="A122" s="41"/>
      <c r="B122" s="86">
        <f>'3. Investeringen'!B108</f>
        <v>94</v>
      </c>
      <c r="C122" s="86" t="str">
        <f>'3. Investeringen'!F108</f>
        <v>TD</v>
      </c>
      <c r="D122" s="86" t="str">
        <f>'3. Investeringen'!G108</f>
        <v>Nieuwe investeringen TD</v>
      </c>
      <c r="E122" s="121">
        <f>'3. Investeringen'!K108</f>
        <v>2018</v>
      </c>
      <c r="G122" s="86">
        <f>'7. Nominale afschrijvingen'!R111</f>
        <v>0</v>
      </c>
      <c r="H122" s="86">
        <f>'7. Nominale afschrijvingen'!S111</f>
        <v>0</v>
      </c>
      <c r="I122" s="86">
        <f>'7. Nominale afschrijvingen'!T111</f>
        <v>0</v>
      </c>
      <c r="J122" s="86">
        <f>'7. Nominale afschrijvingen'!U111</f>
        <v>0</v>
      </c>
      <c r="K122" s="86">
        <f>'7. Nominale afschrijvingen'!V111</f>
        <v>0</v>
      </c>
      <c r="L122" s="86">
        <f>'7. Nominale afschrijvingen'!W111</f>
        <v>0</v>
      </c>
      <c r="M122" s="86">
        <f>'7. Nominale afschrijvingen'!X111</f>
        <v>0</v>
      </c>
      <c r="N122" s="86">
        <f>'7. Nominale afschrijvingen'!Y111</f>
        <v>144985.76281901667</v>
      </c>
      <c r="O122" s="86">
        <f>'7. Nominale afschrijvingen'!Z111</f>
        <v>289971.52563803334</v>
      </c>
      <c r="P122" s="86">
        <f>'7. Nominale afschrijvingen'!AA111</f>
        <v>289971.52563803334</v>
      </c>
      <c r="Q122" s="86">
        <f>'7. Nominale afschrijvingen'!AB111</f>
        <v>289971.52563803334</v>
      </c>
      <c r="R122" s="86">
        <f>'7. Nominale afschrijvingen'!AC111</f>
        <v>347965.83076563996</v>
      </c>
      <c r="S122" s="86">
        <f>'7. Nominale afschrijvingen'!AD111</f>
        <v>332208.88748568646</v>
      </c>
      <c r="T122" s="86">
        <f>'7. Nominale afschrijvingen'!AE111</f>
        <v>317165.46616557991</v>
      </c>
      <c r="U122" s="86">
        <f>'7. Nominale afschrijvingen'!AF111</f>
        <v>302803.25637694984</v>
      </c>
      <c r="V122" s="86">
        <f>'7. Nominale afschrijvingen'!AG111</f>
        <v>289091.41080516344</v>
      </c>
      <c r="W122" s="65"/>
      <c r="X122" s="118">
        <f>IF($C122="TD",INDEX('4. CPI-tabel'!$D$20:$Z$42,$E122-2003,X$28-2003),
IF(X$28&gt;=$E122,MAX(1,INDEX('4. CPI-tabel'!$D$20:$Z$42,MAX($E122,2010)-2003,X$28-2003)),0))</f>
        <v>0</v>
      </c>
      <c r="Y122" s="118">
        <f>IF($C122="TD",INDEX('4. CPI-tabel'!$D$20:$Z$42,$E122-2003,Y$28-2003),
IF(Y$28&gt;=$E122,MAX(1,INDEX('4. CPI-tabel'!$D$20:$Z$42,MAX($E122,2010)-2003,Y$28-2003)),0))</f>
        <v>0</v>
      </c>
      <c r="Z122" s="118">
        <f>IF($C122="TD",INDEX('4. CPI-tabel'!$D$20:$Z$42,$E122-2003,Z$28-2003),
IF(Z$28&gt;=$E122,MAX(1,INDEX('4. CPI-tabel'!$D$20:$Z$42,MAX($E122,2010)-2003,Z$28-2003)),0))</f>
        <v>0</v>
      </c>
      <c r="AA122" s="118">
        <f>IF($C122="TD",INDEX('4. CPI-tabel'!$D$20:$Z$42,$E122-2003,AA$28-2003),
IF(AA$28&gt;=$E122,MAX(1,INDEX('4. CPI-tabel'!$D$20:$Z$42,MAX($E122,2010)-2003,AA$28-2003)),0))</f>
        <v>0</v>
      </c>
      <c r="AB122" s="118">
        <f>IF($C122="TD",INDEX('4. CPI-tabel'!$D$20:$Z$42,$E122-2003,AB$28-2003),
IF(AB$28&gt;=$E122,MAX(1,INDEX('4. CPI-tabel'!$D$20:$Z$42,MAX($E122,2010)-2003,AB$28-2003)),0))</f>
        <v>0</v>
      </c>
      <c r="AC122" s="118">
        <f>IF($C122="TD",INDEX('4. CPI-tabel'!$D$20:$Z$42,$E122-2003,AC$28-2003),
IF(AC$28&gt;=$E122,MAX(1,INDEX('4. CPI-tabel'!$D$20:$Z$42,MAX($E122,2010)-2003,AC$28-2003)),0))</f>
        <v>0</v>
      </c>
      <c r="AD122" s="118">
        <f>IF($C122="TD",INDEX('4. CPI-tabel'!$D$20:$Z$42,$E122-2003,AD$28-2003),
IF(AD$28&gt;=$E122,MAX(1,INDEX('4. CPI-tabel'!$D$20:$Z$42,MAX($E122,2010)-2003,AD$28-2003)),0))</f>
        <v>0</v>
      </c>
      <c r="AE122" s="118">
        <f>IF($C122="TD",INDEX('4. CPI-tabel'!$D$20:$Z$42,$E122-2003,AE$28-2003),
IF(AE$28&gt;=$E122,MAX(1,INDEX('4. CPI-tabel'!$D$20:$Z$42,MAX($E122,2010)-2003,AE$28-2003)),0))</f>
        <v>1</v>
      </c>
      <c r="AF122" s="118">
        <f>IF($C122="TD",INDEX('4. CPI-tabel'!$D$20:$Z$42,$E122-2003,AF$28-2003),
IF(AF$28&gt;=$E122,MAX(1,INDEX('4. CPI-tabel'!$D$20:$Z$42,MAX($E122,2010)-2003,AF$28-2003)),0))</f>
        <v>1.0209999999999999</v>
      </c>
      <c r="AG122" s="118">
        <f>IF($C122="TD",INDEX('4. CPI-tabel'!$D$20:$Z$42,$E122-2003,AG$28-2003),
IF(AG$28&gt;=$E122,MAX(1,INDEX('4. CPI-tabel'!$D$20:$Z$42,MAX($E122,2010)-2003,AG$28-2003)),0))</f>
        <v>1.049588</v>
      </c>
      <c r="AH122" s="118">
        <f>IF($C122="TD",INDEX('4. CPI-tabel'!$D$20:$Z$42,$E122-2003,AH$28-2003),
IF(AH$28&gt;=$E122,MAX(1,INDEX('4. CPI-tabel'!$D$20:$Z$42,MAX($E122,2010)-2003,AH$28-2003)),0))</f>
        <v>1.0569351159999998</v>
      </c>
      <c r="AI122" s="118">
        <f>IF($C122="TD",INDEX('4. CPI-tabel'!$D$20:$Z$42,$E122-2003,AI$28-2003),
IF(AI$28&gt;=$E122,MAX(1,INDEX('4. CPI-tabel'!$D$20:$Z$42,MAX($E122,2010)-2003,AI$28-2003)),0))</f>
        <v>1.0569351159999998</v>
      </c>
      <c r="AJ122" s="118">
        <f>IF($C122="TD",INDEX('4. CPI-tabel'!$D$20:$Z$42,$E122-2003,AJ$28-2003),
IF(AJ$28&gt;=$E122,MAX(1,INDEX('4. CPI-tabel'!$D$20:$Z$42,MAX($E122,2010)-2003,AJ$28-2003)),0))</f>
        <v>1.0569351159999998</v>
      </c>
      <c r="AK122" s="118">
        <f>IF($C122="TD",INDEX('4. CPI-tabel'!$D$20:$Z$42,$E122-2003,AK$28-2003),
IF(AK$28&gt;=$E122,MAX(1,INDEX('4. CPI-tabel'!$D$20:$Z$42,MAX($E122,2010)-2003,AK$28-2003)),0))</f>
        <v>1.0569351159999998</v>
      </c>
      <c r="AL122" s="118">
        <f>IF($C122="TD",INDEX('4. CPI-tabel'!$D$20:$Z$42,$E122-2003,AL$28-2003),
IF(AL$28&gt;=$E122,MAX(1,INDEX('4. CPI-tabel'!$D$20:$Z$42,MAX($E122,2010)-2003,AL$28-2003)),0))</f>
        <v>1.0569351159999998</v>
      </c>
      <c r="AM122" s="118">
        <f>IF($C122="TD",INDEX('4. CPI-tabel'!$D$20:$Z$42,$E122-2003,AM$28-2003),
IF(AM$28&gt;=$E122,MAX(1,INDEX('4. CPI-tabel'!$D$20:$Z$42,MAX($E122,2010)-2003,AM$28-2003)),0))</f>
        <v>1.0569351159999998</v>
      </c>
      <c r="AO122" s="87">
        <f t="shared" si="21"/>
        <v>0</v>
      </c>
      <c r="AP122" s="87">
        <f t="shared" si="22"/>
        <v>0</v>
      </c>
      <c r="AQ122" s="87">
        <f t="shared" si="23"/>
        <v>0</v>
      </c>
      <c r="AR122" s="87">
        <f t="shared" si="24"/>
        <v>0</v>
      </c>
      <c r="AS122" s="87">
        <f t="shared" si="25"/>
        <v>0</v>
      </c>
      <c r="AT122" s="87">
        <f t="shared" si="26"/>
        <v>0</v>
      </c>
      <c r="AU122" s="87">
        <f t="shared" si="27"/>
        <v>0</v>
      </c>
      <c r="AV122" s="87">
        <f t="shared" si="28"/>
        <v>144985.76281901667</v>
      </c>
      <c r="AW122" s="87">
        <f t="shared" si="29"/>
        <v>296060.92767643201</v>
      </c>
      <c r="AX122" s="87">
        <f t="shared" si="30"/>
        <v>304350.6336513721</v>
      </c>
      <c r="AY122" s="87">
        <f t="shared" si="31"/>
        <v>306481.08808693168</v>
      </c>
      <c r="AZ122" s="87">
        <f t="shared" si="32"/>
        <v>367777.30570431799</v>
      </c>
      <c r="BA122" s="87">
        <f t="shared" si="33"/>
        <v>351123.23903091491</v>
      </c>
      <c r="BB122" s="87">
        <f t="shared" si="34"/>
        <v>335223.31877291121</v>
      </c>
      <c r="BC122" s="87">
        <f t="shared" si="35"/>
        <v>320043.39490394917</v>
      </c>
      <c r="BD122" s="87">
        <f t="shared" si="36"/>
        <v>305550.863813959</v>
      </c>
    </row>
    <row r="123" spans="1:56" s="20" customFormat="1" x14ac:dyDescent="0.2">
      <c r="A123" s="41"/>
      <c r="B123" s="86">
        <f>'3. Investeringen'!B109</f>
        <v>95</v>
      </c>
      <c r="C123" s="86" t="str">
        <f>'3. Investeringen'!F109</f>
        <v>TD</v>
      </c>
      <c r="D123" s="86" t="str">
        <f>'3. Investeringen'!G109</f>
        <v>Nieuwe investeringen TD</v>
      </c>
      <c r="E123" s="121">
        <f>'3. Investeringen'!K109</f>
        <v>2018</v>
      </c>
      <c r="G123" s="86">
        <f>'7. Nominale afschrijvingen'!R112</f>
        <v>0</v>
      </c>
      <c r="H123" s="86">
        <f>'7. Nominale afschrijvingen'!S112</f>
        <v>0</v>
      </c>
      <c r="I123" s="86">
        <f>'7. Nominale afschrijvingen'!T112</f>
        <v>0</v>
      </c>
      <c r="J123" s="86">
        <f>'7. Nominale afschrijvingen'!U112</f>
        <v>0</v>
      </c>
      <c r="K123" s="86">
        <f>'7. Nominale afschrijvingen'!V112</f>
        <v>0</v>
      </c>
      <c r="L123" s="86">
        <f>'7. Nominale afschrijvingen'!W112</f>
        <v>0</v>
      </c>
      <c r="M123" s="86">
        <f>'7. Nominale afschrijvingen'!X112</f>
        <v>0</v>
      </c>
      <c r="N123" s="86">
        <f>'7. Nominale afschrijvingen'!Y112</f>
        <v>20543.835801500001</v>
      </c>
      <c r="O123" s="86">
        <f>'7. Nominale afschrijvingen'!Z112</f>
        <v>41087.671603000003</v>
      </c>
      <c r="P123" s="86">
        <f>'7. Nominale afschrijvingen'!AA112</f>
        <v>41087.671603000003</v>
      </c>
      <c r="Q123" s="86">
        <f>'7. Nominale afschrijvingen'!AB112</f>
        <v>41087.671603000003</v>
      </c>
      <c r="R123" s="86">
        <f>'7. Nominale afschrijvingen'!AC112</f>
        <v>49305.205923600006</v>
      </c>
      <c r="S123" s="86">
        <f>'7. Nominale afschrijvingen'!AD112</f>
        <v>40202.706368473846</v>
      </c>
      <c r="T123" s="86">
        <f>'7. Nominale afschrijvingen'!AE112</f>
        <v>39458.21180609471</v>
      </c>
      <c r="U123" s="86">
        <f>'7. Nominale afschrijvingen'!AF112</f>
        <v>39458.21180609471</v>
      </c>
      <c r="V123" s="86">
        <f>'7. Nominale afschrijvingen'!AG112</f>
        <v>39458.21180609471</v>
      </c>
      <c r="W123" s="65"/>
      <c r="X123" s="118">
        <f>IF($C123="TD",INDEX('4. CPI-tabel'!$D$20:$Z$42,$E123-2003,X$28-2003),
IF(X$28&gt;=$E123,MAX(1,INDEX('4. CPI-tabel'!$D$20:$Z$42,MAX($E123,2010)-2003,X$28-2003)),0))</f>
        <v>0</v>
      </c>
      <c r="Y123" s="118">
        <f>IF($C123="TD",INDEX('4. CPI-tabel'!$D$20:$Z$42,$E123-2003,Y$28-2003),
IF(Y$28&gt;=$E123,MAX(1,INDEX('4. CPI-tabel'!$D$20:$Z$42,MAX($E123,2010)-2003,Y$28-2003)),0))</f>
        <v>0</v>
      </c>
      <c r="Z123" s="118">
        <f>IF($C123="TD",INDEX('4. CPI-tabel'!$D$20:$Z$42,$E123-2003,Z$28-2003),
IF(Z$28&gt;=$E123,MAX(1,INDEX('4. CPI-tabel'!$D$20:$Z$42,MAX($E123,2010)-2003,Z$28-2003)),0))</f>
        <v>0</v>
      </c>
      <c r="AA123" s="118">
        <f>IF($C123="TD",INDEX('4. CPI-tabel'!$D$20:$Z$42,$E123-2003,AA$28-2003),
IF(AA$28&gt;=$E123,MAX(1,INDEX('4. CPI-tabel'!$D$20:$Z$42,MAX($E123,2010)-2003,AA$28-2003)),0))</f>
        <v>0</v>
      </c>
      <c r="AB123" s="118">
        <f>IF($C123="TD",INDEX('4. CPI-tabel'!$D$20:$Z$42,$E123-2003,AB$28-2003),
IF(AB$28&gt;=$E123,MAX(1,INDEX('4. CPI-tabel'!$D$20:$Z$42,MAX($E123,2010)-2003,AB$28-2003)),0))</f>
        <v>0</v>
      </c>
      <c r="AC123" s="118">
        <f>IF($C123="TD",INDEX('4. CPI-tabel'!$D$20:$Z$42,$E123-2003,AC$28-2003),
IF(AC$28&gt;=$E123,MAX(1,INDEX('4. CPI-tabel'!$D$20:$Z$42,MAX($E123,2010)-2003,AC$28-2003)),0))</f>
        <v>0</v>
      </c>
      <c r="AD123" s="118">
        <f>IF($C123="TD",INDEX('4. CPI-tabel'!$D$20:$Z$42,$E123-2003,AD$28-2003),
IF(AD$28&gt;=$E123,MAX(1,INDEX('4. CPI-tabel'!$D$20:$Z$42,MAX($E123,2010)-2003,AD$28-2003)),0))</f>
        <v>0</v>
      </c>
      <c r="AE123" s="118">
        <f>IF($C123="TD",INDEX('4. CPI-tabel'!$D$20:$Z$42,$E123-2003,AE$28-2003),
IF(AE$28&gt;=$E123,MAX(1,INDEX('4. CPI-tabel'!$D$20:$Z$42,MAX($E123,2010)-2003,AE$28-2003)),0))</f>
        <v>1</v>
      </c>
      <c r="AF123" s="118">
        <f>IF($C123="TD",INDEX('4. CPI-tabel'!$D$20:$Z$42,$E123-2003,AF$28-2003),
IF(AF$28&gt;=$E123,MAX(1,INDEX('4. CPI-tabel'!$D$20:$Z$42,MAX($E123,2010)-2003,AF$28-2003)),0))</f>
        <v>1.0209999999999999</v>
      </c>
      <c r="AG123" s="118">
        <f>IF($C123="TD",INDEX('4. CPI-tabel'!$D$20:$Z$42,$E123-2003,AG$28-2003),
IF(AG$28&gt;=$E123,MAX(1,INDEX('4. CPI-tabel'!$D$20:$Z$42,MAX($E123,2010)-2003,AG$28-2003)),0))</f>
        <v>1.049588</v>
      </c>
      <c r="AH123" s="118">
        <f>IF($C123="TD",INDEX('4. CPI-tabel'!$D$20:$Z$42,$E123-2003,AH$28-2003),
IF(AH$28&gt;=$E123,MAX(1,INDEX('4. CPI-tabel'!$D$20:$Z$42,MAX($E123,2010)-2003,AH$28-2003)),0))</f>
        <v>1.0569351159999998</v>
      </c>
      <c r="AI123" s="118">
        <f>IF($C123="TD",INDEX('4. CPI-tabel'!$D$20:$Z$42,$E123-2003,AI$28-2003),
IF(AI$28&gt;=$E123,MAX(1,INDEX('4. CPI-tabel'!$D$20:$Z$42,MAX($E123,2010)-2003,AI$28-2003)),0))</f>
        <v>1.0569351159999998</v>
      </c>
      <c r="AJ123" s="118">
        <f>IF($C123="TD",INDEX('4. CPI-tabel'!$D$20:$Z$42,$E123-2003,AJ$28-2003),
IF(AJ$28&gt;=$E123,MAX(1,INDEX('4. CPI-tabel'!$D$20:$Z$42,MAX($E123,2010)-2003,AJ$28-2003)),0))</f>
        <v>1.0569351159999998</v>
      </c>
      <c r="AK123" s="118">
        <f>IF($C123="TD",INDEX('4. CPI-tabel'!$D$20:$Z$42,$E123-2003,AK$28-2003),
IF(AK$28&gt;=$E123,MAX(1,INDEX('4. CPI-tabel'!$D$20:$Z$42,MAX($E123,2010)-2003,AK$28-2003)),0))</f>
        <v>1.0569351159999998</v>
      </c>
      <c r="AL123" s="118">
        <f>IF($C123="TD",INDEX('4. CPI-tabel'!$D$20:$Z$42,$E123-2003,AL$28-2003),
IF(AL$28&gt;=$E123,MAX(1,INDEX('4. CPI-tabel'!$D$20:$Z$42,MAX($E123,2010)-2003,AL$28-2003)),0))</f>
        <v>1.0569351159999998</v>
      </c>
      <c r="AM123" s="118">
        <f>IF($C123="TD",INDEX('4. CPI-tabel'!$D$20:$Z$42,$E123-2003,AM$28-2003),
IF(AM$28&gt;=$E123,MAX(1,INDEX('4. CPI-tabel'!$D$20:$Z$42,MAX($E123,2010)-2003,AM$28-2003)),0))</f>
        <v>1.0569351159999998</v>
      </c>
      <c r="AO123" s="87">
        <f t="shared" si="21"/>
        <v>0</v>
      </c>
      <c r="AP123" s="87">
        <f t="shared" si="22"/>
        <v>0</v>
      </c>
      <c r="AQ123" s="87">
        <f t="shared" si="23"/>
        <v>0</v>
      </c>
      <c r="AR123" s="87">
        <f t="shared" si="24"/>
        <v>0</v>
      </c>
      <c r="AS123" s="87">
        <f t="shared" si="25"/>
        <v>0</v>
      </c>
      <c r="AT123" s="87">
        <f t="shared" si="26"/>
        <v>0</v>
      </c>
      <c r="AU123" s="87">
        <f t="shared" si="27"/>
        <v>0</v>
      </c>
      <c r="AV123" s="87">
        <f t="shared" si="28"/>
        <v>20543.835801500001</v>
      </c>
      <c r="AW123" s="87">
        <f t="shared" si="29"/>
        <v>41950.512706663001</v>
      </c>
      <c r="AX123" s="87">
        <f t="shared" si="30"/>
        <v>43125.127062449566</v>
      </c>
      <c r="AY123" s="87">
        <f t="shared" si="31"/>
        <v>43427.002951886701</v>
      </c>
      <c r="AZ123" s="87">
        <f t="shared" si="32"/>
        <v>52112.403542264052</v>
      </c>
      <c r="BA123" s="87">
        <f t="shared" si="33"/>
        <v>42491.652119076833</v>
      </c>
      <c r="BB123" s="87">
        <f t="shared" si="34"/>
        <v>41704.769672427276</v>
      </c>
      <c r="BC123" s="87">
        <f t="shared" si="35"/>
        <v>41704.769672427276</v>
      </c>
      <c r="BD123" s="87">
        <f t="shared" si="36"/>
        <v>41704.769672427276</v>
      </c>
    </row>
    <row r="124" spans="1:56" s="20" customFormat="1" x14ac:dyDescent="0.2">
      <c r="A124" s="41"/>
      <c r="B124" s="86">
        <f>'3. Investeringen'!B110</f>
        <v>96</v>
      </c>
      <c r="C124" s="86" t="str">
        <f>'3. Investeringen'!F110</f>
        <v>TD</v>
      </c>
      <c r="D124" s="86" t="str">
        <f>'3. Investeringen'!G110</f>
        <v>Nieuwe investeringen TD</v>
      </c>
      <c r="E124" s="121">
        <f>'3. Investeringen'!K110</f>
        <v>2018</v>
      </c>
      <c r="G124" s="86">
        <f>'7. Nominale afschrijvingen'!R113</f>
        <v>0</v>
      </c>
      <c r="H124" s="86">
        <f>'7. Nominale afschrijvingen'!S113</f>
        <v>0</v>
      </c>
      <c r="I124" s="86">
        <f>'7. Nominale afschrijvingen'!T113</f>
        <v>0</v>
      </c>
      <c r="J124" s="86">
        <f>'7. Nominale afschrijvingen'!U113</f>
        <v>0</v>
      </c>
      <c r="K124" s="86">
        <f>'7. Nominale afschrijvingen'!V113</f>
        <v>0</v>
      </c>
      <c r="L124" s="86">
        <f>'7. Nominale afschrijvingen'!W113</f>
        <v>0</v>
      </c>
      <c r="M124" s="86">
        <f>'7. Nominale afschrijvingen'!X113</f>
        <v>0</v>
      </c>
      <c r="N124" s="86">
        <f>'7. Nominale afschrijvingen'!Y113</f>
        <v>0</v>
      </c>
      <c r="O124" s="86">
        <f>'7. Nominale afschrijvingen'!Z113</f>
        <v>0</v>
      </c>
      <c r="P124" s="86">
        <f>'7. Nominale afschrijvingen'!AA113</f>
        <v>0</v>
      </c>
      <c r="Q124" s="86">
        <f>'7. Nominale afschrijvingen'!AB113</f>
        <v>0</v>
      </c>
      <c r="R124" s="86">
        <f>'7. Nominale afschrijvingen'!AC113</f>
        <v>0</v>
      </c>
      <c r="S124" s="86">
        <f>'7. Nominale afschrijvingen'!AD113</f>
        <v>0</v>
      </c>
      <c r="T124" s="86">
        <f>'7. Nominale afschrijvingen'!AE113</f>
        <v>0</v>
      </c>
      <c r="U124" s="86">
        <f>'7. Nominale afschrijvingen'!AF113</f>
        <v>0</v>
      </c>
      <c r="V124" s="86">
        <f>'7. Nominale afschrijvingen'!AG113</f>
        <v>0</v>
      </c>
      <c r="W124" s="65"/>
      <c r="X124" s="118">
        <f>IF($C124="TD",INDEX('4. CPI-tabel'!$D$20:$Z$42,$E124-2003,X$28-2003),
IF(X$28&gt;=$E124,MAX(1,INDEX('4. CPI-tabel'!$D$20:$Z$42,MAX($E124,2010)-2003,X$28-2003)),0))</f>
        <v>0</v>
      </c>
      <c r="Y124" s="118">
        <f>IF($C124="TD",INDEX('4. CPI-tabel'!$D$20:$Z$42,$E124-2003,Y$28-2003),
IF(Y$28&gt;=$E124,MAX(1,INDEX('4. CPI-tabel'!$D$20:$Z$42,MAX($E124,2010)-2003,Y$28-2003)),0))</f>
        <v>0</v>
      </c>
      <c r="Z124" s="118">
        <f>IF($C124="TD",INDEX('4. CPI-tabel'!$D$20:$Z$42,$E124-2003,Z$28-2003),
IF(Z$28&gt;=$E124,MAX(1,INDEX('4. CPI-tabel'!$D$20:$Z$42,MAX($E124,2010)-2003,Z$28-2003)),0))</f>
        <v>0</v>
      </c>
      <c r="AA124" s="118">
        <f>IF($C124="TD",INDEX('4. CPI-tabel'!$D$20:$Z$42,$E124-2003,AA$28-2003),
IF(AA$28&gt;=$E124,MAX(1,INDEX('4. CPI-tabel'!$D$20:$Z$42,MAX($E124,2010)-2003,AA$28-2003)),0))</f>
        <v>0</v>
      </c>
      <c r="AB124" s="118">
        <f>IF($C124="TD",INDEX('4. CPI-tabel'!$D$20:$Z$42,$E124-2003,AB$28-2003),
IF(AB$28&gt;=$E124,MAX(1,INDEX('4. CPI-tabel'!$D$20:$Z$42,MAX($E124,2010)-2003,AB$28-2003)),0))</f>
        <v>0</v>
      </c>
      <c r="AC124" s="118">
        <f>IF($C124="TD",INDEX('4. CPI-tabel'!$D$20:$Z$42,$E124-2003,AC$28-2003),
IF(AC$28&gt;=$E124,MAX(1,INDEX('4. CPI-tabel'!$D$20:$Z$42,MAX($E124,2010)-2003,AC$28-2003)),0))</f>
        <v>0</v>
      </c>
      <c r="AD124" s="118">
        <f>IF($C124="TD",INDEX('4. CPI-tabel'!$D$20:$Z$42,$E124-2003,AD$28-2003),
IF(AD$28&gt;=$E124,MAX(1,INDEX('4. CPI-tabel'!$D$20:$Z$42,MAX($E124,2010)-2003,AD$28-2003)),0))</f>
        <v>0</v>
      </c>
      <c r="AE124" s="118">
        <f>IF($C124="TD",INDEX('4. CPI-tabel'!$D$20:$Z$42,$E124-2003,AE$28-2003),
IF(AE$28&gt;=$E124,MAX(1,INDEX('4. CPI-tabel'!$D$20:$Z$42,MAX($E124,2010)-2003,AE$28-2003)),0))</f>
        <v>1</v>
      </c>
      <c r="AF124" s="118">
        <f>IF($C124="TD",INDEX('4. CPI-tabel'!$D$20:$Z$42,$E124-2003,AF$28-2003),
IF(AF$28&gt;=$E124,MAX(1,INDEX('4. CPI-tabel'!$D$20:$Z$42,MAX($E124,2010)-2003,AF$28-2003)),0))</f>
        <v>1.0209999999999999</v>
      </c>
      <c r="AG124" s="118">
        <f>IF($C124="TD",INDEX('4. CPI-tabel'!$D$20:$Z$42,$E124-2003,AG$28-2003),
IF(AG$28&gt;=$E124,MAX(1,INDEX('4. CPI-tabel'!$D$20:$Z$42,MAX($E124,2010)-2003,AG$28-2003)),0))</f>
        <v>1.049588</v>
      </c>
      <c r="AH124" s="118">
        <f>IF($C124="TD",INDEX('4. CPI-tabel'!$D$20:$Z$42,$E124-2003,AH$28-2003),
IF(AH$28&gt;=$E124,MAX(1,INDEX('4. CPI-tabel'!$D$20:$Z$42,MAX($E124,2010)-2003,AH$28-2003)),0))</f>
        <v>1.0569351159999998</v>
      </c>
      <c r="AI124" s="118">
        <f>IF($C124="TD",INDEX('4. CPI-tabel'!$D$20:$Z$42,$E124-2003,AI$28-2003),
IF(AI$28&gt;=$E124,MAX(1,INDEX('4. CPI-tabel'!$D$20:$Z$42,MAX($E124,2010)-2003,AI$28-2003)),0))</f>
        <v>1.0569351159999998</v>
      </c>
      <c r="AJ124" s="118">
        <f>IF($C124="TD",INDEX('4. CPI-tabel'!$D$20:$Z$42,$E124-2003,AJ$28-2003),
IF(AJ$28&gt;=$E124,MAX(1,INDEX('4. CPI-tabel'!$D$20:$Z$42,MAX($E124,2010)-2003,AJ$28-2003)),0))</f>
        <v>1.0569351159999998</v>
      </c>
      <c r="AK124" s="118">
        <f>IF($C124="TD",INDEX('4. CPI-tabel'!$D$20:$Z$42,$E124-2003,AK$28-2003),
IF(AK$28&gt;=$E124,MAX(1,INDEX('4. CPI-tabel'!$D$20:$Z$42,MAX($E124,2010)-2003,AK$28-2003)),0))</f>
        <v>1.0569351159999998</v>
      </c>
      <c r="AL124" s="118">
        <f>IF($C124="TD",INDEX('4. CPI-tabel'!$D$20:$Z$42,$E124-2003,AL$28-2003),
IF(AL$28&gt;=$E124,MAX(1,INDEX('4. CPI-tabel'!$D$20:$Z$42,MAX($E124,2010)-2003,AL$28-2003)),0))</f>
        <v>1.0569351159999998</v>
      </c>
      <c r="AM124" s="118">
        <f>IF($C124="TD",INDEX('4. CPI-tabel'!$D$20:$Z$42,$E124-2003,AM$28-2003),
IF(AM$28&gt;=$E124,MAX(1,INDEX('4. CPI-tabel'!$D$20:$Z$42,MAX($E124,2010)-2003,AM$28-2003)),0))</f>
        <v>1.0569351159999998</v>
      </c>
      <c r="AO124" s="87">
        <f t="shared" si="21"/>
        <v>0</v>
      </c>
      <c r="AP124" s="87">
        <f t="shared" si="22"/>
        <v>0</v>
      </c>
      <c r="AQ124" s="87">
        <f t="shared" si="23"/>
        <v>0</v>
      </c>
      <c r="AR124" s="87">
        <f t="shared" si="24"/>
        <v>0</v>
      </c>
      <c r="AS124" s="87">
        <f t="shared" si="25"/>
        <v>0</v>
      </c>
      <c r="AT124" s="87">
        <f t="shared" si="26"/>
        <v>0</v>
      </c>
      <c r="AU124" s="87">
        <f t="shared" si="27"/>
        <v>0</v>
      </c>
      <c r="AV124" s="87">
        <f t="shared" si="28"/>
        <v>0</v>
      </c>
      <c r="AW124" s="87">
        <f t="shared" si="29"/>
        <v>0</v>
      </c>
      <c r="AX124" s="87">
        <f t="shared" si="30"/>
        <v>0</v>
      </c>
      <c r="AY124" s="87">
        <f t="shared" si="31"/>
        <v>0</v>
      </c>
      <c r="AZ124" s="87">
        <f t="shared" si="32"/>
        <v>0</v>
      </c>
      <c r="BA124" s="87">
        <f t="shared" si="33"/>
        <v>0</v>
      </c>
      <c r="BB124" s="87">
        <f t="shared" si="34"/>
        <v>0</v>
      </c>
      <c r="BC124" s="87">
        <f t="shared" si="35"/>
        <v>0</v>
      </c>
      <c r="BD124" s="87">
        <f t="shared" si="36"/>
        <v>0</v>
      </c>
    </row>
    <row r="125" spans="1:56" s="20" customFormat="1" x14ac:dyDescent="0.2">
      <c r="A125" s="41"/>
      <c r="B125" s="86">
        <f>'3. Investeringen'!B111</f>
        <v>97</v>
      </c>
      <c r="C125" s="86" t="str">
        <f>'3. Investeringen'!F111</f>
        <v>TD</v>
      </c>
      <c r="D125" s="86" t="str">
        <f>'3. Investeringen'!G111</f>
        <v>Nieuwe investeringen TD</v>
      </c>
      <c r="E125" s="121">
        <f>'3. Investeringen'!K111</f>
        <v>2019</v>
      </c>
      <c r="G125" s="86">
        <f>'7. Nominale afschrijvingen'!R114</f>
        <v>0</v>
      </c>
      <c r="H125" s="86">
        <f>'7. Nominale afschrijvingen'!S114</f>
        <v>0</v>
      </c>
      <c r="I125" s="86">
        <f>'7. Nominale afschrijvingen'!T114</f>
        <v>0</v>
      </c>
      <c r="J125" s="86">
        <f>'7. Nominale afschrijvingen'!U114</f>
        <v>0</v>
      </c>
      <c r="K125" s="86">
        <f>'7. Nominale afschrijvingen'!V114</f>
        <v>0</v>
      </c>
      <c r="L125" s="86">
        <f>'7. Nominale afschrijvingen'!W114</f>
        <v>0</v>
      </c>
      <c r="M125" s="86">
        <f>'7. Nominale afschrijvingen'!X114</f>
        <v>0</v>
      </c>
      <c r="N125" s="86">
        <f>'7. Nominale afschrijvingen'!Y114</f>
        <v>0</v>
      </c>
      <c r="O125" s="86">
        <f>'7. Nominale afschrijvingen'!Z114</f>
        <v>161537.18879272725</v>
      </c>
      <c r="P125" s="86">
        <f>'7. Nominale afschrijvingen'!AA114</f>
        <v>323074.37758545449</v>
      </c>
      <c r="Q125" s="86">
        <f>'7. Nominale afschrijvingen'!AB114</f>
        <v>323074.37758545449</v>
      </c>
      <c r="R125" s="86">
        <f>'7. Nominale afschrijvingen'!AC114</f>
        <v>387689.25310254539</v>
      </c>
      <c r="S125" s="86">
        <f>'7. Nominale afschrijvingen'!AD114</f>
        <v>378827.78446020151</v>
      </c>
      <c r="T125" s="86">
        <f>'7. Nominale afschrijvingen'!AE114</f>
        <v>370168.86367253977</v>
      </c>
      <c r="U125" s="86">
        <f>'7. Nominale afschrijvingen'!AF114</f>
        <v>361707.86107431026</v>
      </c>
      <c r="V125" s="86">
        <f>'7. Nominale afschrijvingen'!AG114</f>
        <v>353440.25282118318</v>
      </c>
      <c r="W125" s="65"/>
      <c r="X125" s="118">
        <f>IF($C125="TD",INDEX('4. CPI-tabel'!$D$20:$Z$42,$E125-2003,X$28-2003),
IF(X$28&gt;=$E125,MAX(1,INDEX('4. CPI-tabel'!$D$20:$Z$42,MAX($E125,2010)-2003,X$28-2003)),0))</f>
        <v>0</v>
      </c>
      <c r="Y125" s="118">
        <f>IF($C125="TD",INDEX('4. CPI-tabel'!$D$20:$Z$42,$E125-2003,Y$28-2003),
IF(Y$28&gt;=$E125,MAX(1,INDEX('4. CPI-tabel'!$D$20:$Z$42,MAX($E125,2010)-2003,Y$28-2003)),0))</f>
        <v>0</v>
      </c>
      <c r="Z125" s="118">
        <f>IF($C125="TD",INDEX('4. CPI-tabel'!$D$20:$Z$42,$E125-2003,Z$28-2003),
IF(Z$28&gt;=$E125,MAX(1,INDEX('4. CPI-tabel'!$D$20:$Z$42,MAX($E125,2010)-2003,Z$28-2003)),0))</f>
        <v>0</v>
      </c>
      <c r="AA125" s="118">
        <f>IF($C125="TD",INDEX('4. CPI-tabel'!$D$20:$Z$42,$E125-2003,AA$28-2003),
IF(AA$28&gt;=$E125,MAX(1,INDEX('4. CPI-tabel'!$D$20:$Z$42,MAX($E125,2010)-2003,AA$28-2003)),0))</f>
        <v>0</v>
      </c>
      <c r="AB125" s="118">
        <f>IF($C125="TD",INDEX('4. CPI-tabel'!$D$20:$Z$42,$E125-2003,AB$28-2003),
IF(AB$28&gt;=$E125,MAX(1,INDEX('4. CPI-tabel'!$D$20:$Z$42,MAX($E125,2010)-2003,AB$28-2003)),0))</f>
        <v>0</v>
      </c>
      <c r="AC125" s="118">
        <f>IF($C125="TD",INDEX('4. CPI-tabel'!$D$20:$Z$42,$E125-2003,AC$28-2003),
IF(AC$28&gt;=$E125,MAX(1,INDEX('4. CPI-tabel'!$D$20:$Z$42,MAX($E125,2010)-2003,AC$28-2003)),0))</f>
        <v>0</v>
      </c>
      <c r="AD125" s="118">
        <f>IF($C125="TD",INDEX('4. CPI-tabel'!$D$20:$Z$42,$E125-2003,AD$28-2003),
IF(AD$28&gt;=$E125,MAX(1,INDEX('4. CPI-tabel'!$D$20:$Z$42,MAX($E125,2010)-2003,AD$28-2003)),0))</f>
        <v>0</v>
      </c>
      <c r="AE125" s="118">
        <f>IF($C125="TD",INDEX('4. CPI-tabel'!$D$20:$Z$42,$E125-2003,AE$28-2003),
IF(AE$28&gt;=$E125,MAX(1,INDEX('4. CPI-tabel'!$D$20:$Z$42,MAX($E125,2010)-2003,AE$28-2003)),0))</f>
        <v>0</v>
      </c>
      <c r="AF125" s="118">
        <f>IF($C125="TD",INDEX('4. CPI-tabel'!$D$20:$Z$42,$E125-2003,AF$28-2003),
IF(AF$28&gt;=$E125,MAX(1,INDEX('4. CPI-tabel'!$D$20:$Z$42,MAX($E125,2010)-2003,AF$28-2003)),0))</f>
        <v>1</v>
      </c>
      <c r="AG125" s="118">
        <f>IF($C125="TD",INDEX('4. CPI-tabel'!$D$20:$Z$42,$E125-2003,AG$28-2003),
IF(AG$28&gt;=$E125,MAX(1,INDEX('4. CPI-tabel'!$D$20:$Z$42,MAX($E125,2010)-2003,AG$28-2003)),0))</f>
        <v>1.028</v>
      </c>
      <c r="AH125" s="118">
        <f>IF($C125="TD",INDEX('4. CPI-tabel'!$D$20:$Z$42,$E125-2003,AH$28-2003),
IF(AH$28&gt;=$E125,MAX(1,INDEX('4. CPI-tabel'!$D$20:$Z$42,MAX($E125,2010)-2003,AH$28-2003)),0))</f>
        <v>1.035196</v>
      </c>
      <c r="AI125" s="118">
        <f>IF($C125="TD",INDEX('4. CPI-tabel'!$D$20:$Z$42,$E125-2003,AI$28-2003),
IF(AI$28&gt;=$E125,MAX(1,INDEX('4. CPI-tabel'!$D$20:$Z$42,MAX($E125,2010)-2003,AI$28-2003)),0))</f>
        <v>1.035196</v>
      </c>
      <c r="AJ125" s="118">
        <f>IF($C125="TD",INDEX('4. CPI-tabel'!$D$20:$Z$42,$E125-2003,AJ$28-2003),
IF(AJ$28&gt;=$E125,MAX(1,INDEX('4. CPI-tabel'!$D$20:$Z$42,MAX($E125,2010)-2003,AJ$28-2003)),0))</f>
        <v>1.035196</v>
      </c>
      <c r="AK125" s="118">
        <f>IF($C125="TD",INDEX('4. CPI-tabel'!$D$20:$Z$42,$E125-2003,AK$28-2003),
IF(AK$28&gt;=$E125,MAX(1,INDEX('4. CPI-tabel'!$D$20:$Z$42,MAX($E125,2010)-2003,AK$28-2003)),0))</f>
        <v>1.035196</v>
      </c>
      <c r="AL125" s="118">
        <f>IF($C125="TD",INDEX('4. CPI-tabel'!$D$20:$Z$42,$E125-2003,AL$28-2003),
IF(AL$28&gt;=$E125,MAX(1,INDEX('4. CPI-tabel'!$D$20:$Z$42,MAX($E125,2010)-2003,AL$28-2003)),0))</f>
        <v>1.035196</v>
      </c>
      <c r="AM125" s="118">
        <f>IF($C125="TD",INDEX('4. CPI-tabel'!$D$20:$Z$42,$E125-2003,AM$28-2003),
IF(AM$28&gt;=$E125,MAX(1,INDEX('4. CPI-tabel'!$D$20:$Z$42,MAX($E125,2010)-2003,AM$28-2003)),0))</f>
        <v>1.035196</v>
      </c>
      <c r="AO125" s="87">
        <f t="shared" si="21"/>
        <v>0</v>
      </c>
      <c r="AP125" s="87">
        <f t="shared" si="22"/>
        <v>0</v>
      </c>
      <c r="AQ125" s="87">
        <f t="shared" si="23"/>
        <v>0</v>
      </c>
      <c r="AR125" s="87">
        <f t="shared" si="24"/>
        <v>0</v>
      </c>
      <c r="AS125" s="87">
        <f t="shared" si="25"/>
        <v>0</v>
      </c>
      <c r="AT125" s="87">
        <f t="shared" si="26"/>
        <v>0</v>
      </c>
      <c r="AU125" s="87">
        <f t="shared" si="27"/>
        <v>0</v>
      </c>
      <c r="AV125" s="87">
        <f t="shared" si="28"/>
        <v>0</v>
      </c>
      <c r="AW125" s="87">
        <f t="shared" si="29"/>
        <v>161537.18879272725</v>
      </c>
      <c r="AX125" s="87">
        <f t="shared" si="30"/>
        <v>332120.46015784721</v>
      </c>
      <c r="AY125" s="87">
        <f t="shared" si="31"/>
        <v>334445.30337895214</v>
      </c>
      <c r="AZ125" s="87">
        <f t="shared" si="32"/>
        <v>401334.36405474256</v>
      </c>
      <c r="BA125" s="87">
        <f t="shared" si="33"/>
        <v>392161.00716206274</v>
      </c>
      <c r="BB125" s="87">
        <f t="shared" si="34"/>
        <v>383197.32699835848</v>
      </c>
      <c r="BC125" s="87">
        <f t="shared" si="35"/>
        <v>374438.53095268167</v>
      </c>
      <c r="BD125" s="87">
        <f t="shared" si="36"/>
        <v>365879.93595947756</v>
      </c>
    </row>
    <row r="126" spans="1:56" s="20" customFormat="1" x14ac:dyDescent="0.2">
      <c r="A126" s="41"/>
      <c r="B126" s="86">
        <f>'3. Investeringen'!B112</f>
        <v>98</v>
      </c>
      <c r="C126" s="86" t="str">
        <f>'3. Investeringen'!F112</f>
        <v>TD</v>
      </c>
      <c r="D126" s="86" t="str">
        <f>'3. Investeringen'!G112</f>
        <v>Nieuwe investeringen TD</v>
      </c>
      <c r="E126" s="121">
        <f>'3. Investeringen'!K112</f>
        <v>2019</v>
      </c>
      <c r="G126" s="86">
        <f>'7. Nominale afschrijvingen'!R115</f>
        <v>0</v>
      </c>
      <c r="H126" s="86">
        <f>'7. Nominale afschrijvingen'!S115</f>
        <v>0</v>
      </c>
      <c r="I126" s="86">
        <f>'7. Nominale afschrijvingen'!T115</f>
        <v>0</v>
      </c>
      <c r="J126" s="86">
        <f>'7. Nominale afschrijvingen'!U115</f>
        <v>0</v>
      </c>
      <c r="K126" s="86">
        <f>'7. Nominale afschrijvingen'!V115</f>
        <v>0</v>
      </c>
      <c r="L126" s="86">
        <f>'7. Nominale afschrijvingen'!W115</f>
        <v>0</v>
      </c>
      <c r="M126" s="86">
        <f>'7. Nominale afschrijvingen'!X115</f>
        <v>0</v>
      </c>
      <c r="N126" s="86">
        <f>'7. Nominale afschrijvingen'!Y115</f>
        <v>0</v>
      </c>
      <c r="O126" s="86">
        <f>'7. Nominale afschrijvingen'!Z115</f>
        <v>1225363.4049461109</v>
      </c>
      <c r="P126" s="86">
        <f>'7. Nominale afschrijvingen'!AA115</f>
        <v>2450726.8098922223</v>
      </c>
      <c r="Q126" s="86">
        <f>'7. Nominale afschrijvingen'!AB115</f>
        <v>2450726.8098922223</v>
      </c>
      <c r="R126" s="86">
        <f>'7. Nominale afschrijvingen'!AC115</f>
        <v>2940872.1718706656</v>
      </c>
      <c r="S126" s="86">
        <f>'7. Nominale afschrijvingen'!AD115</f>
        <v>2857835.7811354944</v>
      </c>
      <c r="T126" s="86">
        <f>'7. Nominale afschrijvingen'!AE115</f>
        <v>2777143.9473151979</v>
      </c>
      <c r="U126" s="86">
        <f>'7. Nominale afschrijvingen'!AF115</f>
        <v>2698730.4711557096</v>
      </c>
      <c r="V126" s="86">
        <f>'7. Nominale afschrijvingen'!AG115</f>
        <v>2622531.022558372</v>
      </c>
      <c r="W126" s="65"/>
      <c r="X126" s="118">
        <f>IF($C126="TD",INDEX('4. CPI-tabel'!$D$20:$Z$42,$E126-2003,X$28-2003),
IF(X$28&gt;=$E126,MAX(1,INDEX('4. CPI-tabel'!$D$20:$Z$42,MAX($E126,2010)-2003,X$28-2003)),0))</f>
        <v>0</v>
      </c>
      <c r="Y126" s="118">
        <f>IF($C126="TD",INDEX('4. CPI-tabel'!$D$20:$Z$42,$E126-2003,Y$28-2003),
IF(Y$28&gt;=$E126,MAX(1,INDEX('4. CPI-tabel'!$D$20:$Z$42,MAX($E126,2010)-2003,Y$28-2003)),0))</f>
        <v>0</v>
      </c>
      <c r="Z126" s="118">
        <f>IF($C126="TD",INDEX('4. CPI-tabel'!$D$20:$Z$42,$E126-2003,Z$28-2003),
IF(Z$28&gt;=$E126,MAX(1,INDEX('4. CPI-tabel'!$D$20:$Z$42,MAX($E126,2010)-2003,Z$28-2003)),0))</f>
        <v>0</v>
      </c>
      <c r="AA126" s="118">
        <f>IF($C126="TD",INDEX('4. CPI-tabel'!$D$20:$Z$42,$E126-2003,AA$28-2003),
IF(AA$28&gt;=$E126,MAX(1,INDEX('4. CPI-tabel'!$D$20:$Z$42,MAX($E126,2010)-2003,AA$28-2003)),0))</f>
        <v>0</v>
      </c>
      <c r="AB126" s="118">
        <f>IF($C126="TD",INDEX('4. CPI-tabel'!$D$20:$Z$42,$E126-2003,AB$28-2003),
IF(AB$28&gt;=$E126,MAX(1,INDEX('4. CPI-tabel'!$D$20:$Z$42,MAX($E126,2010)-2003,AB$28-2003)),0))</f>
        <v>0</v>
      </c>
      <c r="AC126" s="118">
        <f>IF($C126="TD",INDEX('4. CPI-tabel'!$D$20:$Z$42,$E126-2003,AC$28-2003),
IF(AC$28&gt;=$E126,MAX(1,INDEX('4. CPI-tabel'!$D$20:$Z$42,MAX($E126,2010)-2003,AC$28-2003)),0))</f>
        <v>0</v>
      </c>
      <c r="AD126" s="118">
        <f>IF($C126="TD",INDEX('4. CPI-tabel'!$D$20:$Z$42,$E126-2003,AD$28-2003),
IF(AD$28&gt;=$E126,MAX(1,INDEX('4. CPI-tabel'!$D$20:$Z$42,MAX($E126,2010)-2003,AD$28-2003)),0))</f>
        <v>0</v>
      </c>
      <c r="AE126" s="118">
        <f>IF($C126="TD",INDEX('4. CPI-tabel'!$D$20:$Z$42,$E126-2003,AE$28-2003),
IF(AE$28&gt;=$E126,MAX(1,INDEX('4. CPI-tabel'!$D$20:$Z$42,MAX($E126,2010)-2003,AE$28-2003)),0))</f>
        <v>0</v>
      </c>
      <c r="AF126" s="118">
        <f>IF($C126="TD",INDEX('4. CPI-tabel'!$D$20:$Z$42,$E126-2003,AF$28-2003),
IF(AF$28&gt;=$E126,MAX(1,INDEX('4. CPI-tabel'!$D$20:$Z$42,MAX($E126,2010)-2003,AF$28-2003)),0))</f>
        <v>1</v>
      </c>
      <c r="AG126" s="118">
        <f>IF($C126="TD",INDEX('4. CPI-tabel'!$D$20:$Z$42,$E126-2003,AG$28-2003),
IF(AG$28&gt;=$E126,MAX(1,INDEX('4. CPI-tabel'!$D$20:$Z$42,MAX($E126,2010)-2003,AG$28-2003)),0))</f>
        <v>1.028</v>
      </c>
      <c r="AH126" s="118">
        <f>IF($C126="TD",INDEX('4. CPI-tabel'!$D$20:$Z$42,$E126-2003,AH$28-2003),
IF(AH$28&gt;=$E126,MAX(1,INDEX('4. CPI-tabel'!$D$20:$Z$42,MAX($E126,2010)-2003,AH$28-2003)),0))</f>
        <v>1.035196</v>
      </c>
      <c r="AI126" s="118">
        <f>IF($C126="TD",INDEX('4. CPI-tabel'!$D$20:$Z$42,$E126-2003,AI$28-2003),
IF(AI$28&gt;=$E126,MAX(1,INDEX('4. CPI-tabel'!$D$20:$Z$42,MAX($E126,2010)-2003,AI$28-2003)),0))</f>
        <v>1.035196</v>
      </c>
      <c r="AJ126" s="118">
        <f>IF($C126="TD",INDEX('4. CPI-tabel'!$D$20:$Z$42,$E126-2003,AJ$28-2003),
IF(AJ$28&gt;=$E126,MAX(1,INDEX('4. CPI-tabel'!$D$20:$Z$42,MAX($E126,2010)-2003,AJ$28-2003)),0))</f>
        <v>1.035196</v>
      </c>
      <c r="AK126" s="118">
        <f>IF($C126="TD",INDEX('4. CPI-tabel'!$D$20:$Z$42,$E126-2003,AK$28-2003),
IF(AK$28&gt;=$E126,MAX(1,INDEX('4. CPI-tabel'!$D$20:$Z$42,MAX($E126,2010)-2003,AK$28-2003)),0))</f>
        <v>1.035196</v>
      </c>
      <c r="AL126" s="118">
        <f>IF($C126="TD",INDEX('4. CPI-tabel'!$D$20:$Z$42,$E126-2003,AL$28-2003),
IF(AL$28&gt;=$E126,MAX(1,INDEX('4. CPI-tabel'!$D$20:$Z$42,MAX($E126,2010)-2003,AL$28-2003)),0))</f>
        <v>1.035196</v>
      </c>
      <c r="AM126" s="118">
        <f>IF($C126="TD",INDEX('4. CPI-tabel'!$D$20:$Z$42,$E126-2003,AM$28-2003),
IF(AM$28&gt;=$E126,MAX(1,INDEX('4. CPI-tabel'!$D$20:$Z$42,MAX($E126,2010)-2003,AM$28-2003)),0))</f>
        <v>1.035196</v>
      </c>
      <c r="AO126" s="87">
        <f t="shared" si="21"/>
        <v>0</v>
      </c>
      <c r="AP126" s="87">
        <f t="shared" si="22"/>
        <v>0</v>
      </c>
      <c r="AQ126" s="87">
        <f t="shared" si="23"/>
        <v>0</v>
      </c>
      <c r="AR126" s="87">
        <f t="shared" si="24"/>
        <v>0</v>
      </c>
      <c r="AS126" s="87">
        <f t="shared" si="25"/>
        <v>0</v>
      </c>
      <c r="AT126" s="87">
        <f t="shared" si="26"/>
        <v>0</v>
      </c>
      <c r="AU126" s="87">
        <f t="shared" si="27"/>
        <v>0</v>
      </c>
      <c r="AV126" s="87">
        <f t="shared" si="28"/>
        <v>0</v>
      </c>
      <c r="AW126" s="87">
        <f t="shared" si="29"/>
        <v>1225363.4049461109</v>
      </c>
      <c r="AX126" s="87">
        <f t="shared" si="30"/>
        <v>2519347.1605692045</v>
      </c>
      <c r="AY126" s="87">
        <f t="shared" si="31"/>
        <v>2536982.5906931888</v>
      </c>
      <c r="AZ126" s="87">
        <f t="shared" si="32"/>
        <v>3044379.1088318257</v>
      </c>
      <c r="BA126" s="87">
        <f t="shared" si="33"/>
        <v>2958420.1692883391</v>
      </c>
      <c r="BB126" s="87">
        <f t="shared" si="34"/>
        <v>2874888.3056849036</v>
      </c>
      <c r="BC126" s="87">
        <f t="shared" si="35"/>
        <v>2793714.9888185058</v>
      </c>
      <c r="BD126" s="87">
        <f t="shared" si="36"/>
        <v>2714833.6244283365</v>
      </c>
    </row>
    <row r="127" spans="1:56" s="20" customFormat="1" x14ac:dyDescent="0.2">
      <c r="A127" s="41"/>
      <c r="B127" s="86">
        <f>'3. Investeringen'!B113</f>
        <v>99</v>
      </c>
      <c r="C127" s="86" t="str">
        <f>'3. Investeringen'!F113</f>
        <v>TD</v>
      </c>
      <c r="D127" s="86" t="str">
        <f>'3. Investeringen'!G113</f>
        <v>Nieuwe investeringen TD</v>
      </c>
      <c r="E127" s="121">
        <f>'3. Investeringen'!K113</f>
        <v>2019</v>
      </c>
      <c r="G127" s="86">
        <f>'7. Nominale afschrijvingen'!R116</f>
        <v>0</v>
      </c>
      <c r="H127" s="86">
        <f>'7. Nominale afschrijvingen'!S116</f>
        <v>0</v>
      </c>
      <c r="I127" s="86">
        <f>'7. Nominale afschrijvingen'!T116</f>
        <v>0</v>
      </c>
      <c r="J127" s="86">
        <f>'7. Nominale afschrijvingen'!U116</f>
        <v>0</v>
      </c>
      <c r="K127" s="86">
        <f>'7. Nominale afschrijvingen'!V116</f>
        <v>0</v>
      </c>
      <c r="L127" s="86">
        <f>'7. Nominale afschrijvingen'!W116</f>
        <v>0</v>
      </c>
      <c r="M127" s="86">
        <f>'7. Nominale afschrijvingen'!X116</f>
        <v>0</v>
      </c>
      <c r="N127" s="86">
        <f>'7. Nominale afschrijvingen'!Y116</f>
        <v>0</v>
      </c>
      <c r="O127" s="86">
        <f>'7. Nominale afschrijvingen'!Z116</f>
        <v>96492.851801109224</v>
      </c>
      <c r="P127" s="86">
        <f>'7. Nominale afschrijvingen'!AA116</f>
        <v>192985.70360221842</v>
      </c>
      <c r="Q127" s="86">
        <f>'7. Nominale afschrijvingen'!AB116</f>
        <v>192985.70360221842</v>
      </c>
      <c r="R127" s="86">
        <f>'7. Nominale afschrijvingen'!AC116</f>
        <v>231582.84432266213</v>
      </c>
      <c r="S127" s="86">
        <f>'7. Nominale afschrijvingen'!AD116</f>
        <v>221477.41111585507</v>
      </c>
      <c r="T127" s="86">
        <f>'7. Nominale afschrijvingen'!AE116</f>
        <v>211812.94226716322</v>
      </c>
      <c r="U127" s="86">
        <f>'7. Nominale afschrijvingen'!AF116</f>
        <v>202570.19569550516</v>
      </c>
      <c r="V127" s="86">
        <f>'7. Nominale afschrijvingen'!AG116</f>
        <v>193730.76897424675</v>
      </c>
      <c r="W127" s="65"/>
      <c r="X127" s="118">
        <f>IF($C127="TD",INDEX('4. CPI-tabel'!$D$20:$Z$42,$E127-2003,X$28-2003),
IF(X$28&gt;=$E127,MAX(1,INDEX('4. CPI-tabel'!$D$20:$Z$42,MAX($E127,2010)-2003,X$28-2003)),0))</f>
        <v>0</v>
      </c>
      <c r="Y127" s="118">
        <f>IF($C127="TD",INDEX('4. CPI-tabel'!$D$20:$Z$42,$E127-2003,Y$28-2003),
IF(Y$28&gt;=$E127,MAX(1,INDEX('4. CPI-tabel'!$D$20:$Z$42,MAX($E127,2010)-2003,Y$28-2003)),0))</f>
        <v>0</v>
      </c>
      <c r="Z127" s="118">
        <f>IF($C127="TD",INDEX('4. CPI-tabel'!$D$20:$Z$42,$E127-2003,Z$28-2003),
IF(Z$28&gt;=$E127,MAX(1,INDEX('4. CPI-tabel'!$D$20:$Z$42,MAX($E127,2010)-2003,Z$28-2003)),0))</f>
        <v>0</v>
      </c>
      <c r="AA127" s="118">
        <f>IF($C127="TD",INDEX('4. CPI-tabel'!$D$20:$Z$42,$E127-2003,AA$28-2003),
IF(AA$28&gt;=$E127,MAX(1,INDEX('4. CPI-tabel'!$D$20:$Z$42,MAX($E127,2010)-2003,AA$28-2003)),0))</f>
        <v>0</v>
      </c>
      <c r="AB127" s="118">
        <f>IF($C127="TD",INDEX('4. CPI-tabel'!$D$20:$Z$42,$E127-2003,AB$28-2003),
IF(AB$28&gt;=$E127,MAX(1,INDEX('4. CPI-tabel'!$D$20:$Z$42,MAX($E127,2010)-2003,AB$28-2003)),0))</f>
        <v>0</v>
      </c>
      <c r="AC127" s="118">
        <f>IF($C127="TD",INDEX('4. CPI-tabel'!$D$20:$Z$42,$E127-2003,AC$28-2003),
IF(AC$28&gt;=$E127,MAX(1,INDEX('4. CPI-tabel'!$D$20:$Z$42,MAX($E127,2010)-2003,AC$28-2003)),0))</f>
        <v>0</v>
      </c>
      <c r="AD127" s="118">
        <f>IF($C127="TD",INDEX('4. CPI-tabel'!$D$20:$Z$42,$E127-2003,AD$28-2003),
IF(AD$28&gt;=$E127,MAX(1,INDEX('4. CPI-tabel'!$D$20:$Z$42,MAX($E127,2010)-2003,AD$28-2003)),0))</f>
        <v>0</v>
      </c>
      <c r="AE127" s="118">
        <f>IF($C127="TD",INDEX('4. CPI-tabel'!$D$20:$Z$42,$E127-2003,AE$28-2003),
IF(AE$28&gt;=$E127,MAX(1,INDEX('4. CPI-tabel'!$D$20:$Z$42,MAX($E127,2010)-2003,AE$28-2003)),0))</f>
        <v>0</v>
      </c>
      <c r="AF127" s="118">
        <f>IF($C127="TD",INDEX('4. CPI-tabel'!$D$20:$Z$42,$E127-2003,AF$28-2003),
IF(AF$28&gt;=$E127,MAX(1,INDEX('4. CPI-tabel'!$D$20:$Z$42,MAX($E127,2010)-2003,AF$28-2003)),0))</f>
        <v>1</v>
      </c>
      <c r="AG127" s="118">
        <f>IF($C127="TD",INDEX('4. CPI-tabel'!$D$20:$Z$42,$E127-2003,AG$28-2003),
IF(AG$28&gt;=$E127,MAX(1,INDEX('4. CPI-tabel'!$D$20:$Z$42,MAX($E127,2010)-2003,AG$28-2003)),0))</f>
        <v>1.028</v>
      </c>
      <c r="AH127" s="118">
        <f>IF($C127="TD",INDEX('4. CPI-tabel'!$D$20:$Z$42,$E127-2003,AH$28-2003),
IF(AH$28&gt;=$E127,MAX(1,INDEX('4. CPI-tabel'!$D$20:$Z$42,MAX($E127,2010)-2003,AH$28-2003)),0))</f>
        <v>1.035196</v>
      </c>
      <c r="AI127" s="118">
        <f>IF($C127="TD",INDEX('4. CPI-tabel'!$D$20:$Z$42,$E127-2003,AI$28-2003),
IF(AI$28&gt;=$E127,MAX(1,INDEX('4. CPI-tabel'!$D$20:$Z$42,MAX($E127,2010)-2003,AI$28-2003)),0))</f>
        <v>1.035196</v>
      </c>
      <c r="AJ127" s="118">
        <f>IF($C127="TD",INDEX('4. CPI-tabel'!$D$20:$Z$42,$E127-2003,AJ$28-2003),
IF(AJ$28&gt;=$E127,MAX(1,INDEX('4. CPI-tabel'!$D$20:$Z$42,MAX($E127,2010)-2003,AJ$28-2003)),0))</f>
        <v>1.035196</v>
      </c>
      <c r="AK127" s="118">
        <f>IF($C127="TD",INDEX('4. CPI-tabel'!$D$20:$Z$42,$E127-2003,AK$28-2003),
IF(AK$28&gt;=$E127,MAX(1,INDEX('4. CPI-tabel'!$D$20:$Z$42,MAX($E127,2010)-2003,AK$28-2003)),0))</f>
        <v>1.035196</v>
      </c>
      <c r="AL127" s="118">
        <f>IF($C127="TD",INDEX('4. CPI-tabel'!$D$20:$Z$42,$E127-2003,AL$28-2003),
IF(AL$28&gt;=$E127,MAX(1,INDEX('4. CPI-tabel'!$D$20:$Z$42,MAX($E127,2010)-2003,AL$28-2003)),0))</f>
        <v>1.035196</v>
      </c>
      <c r="AM127" s="118">
        <f>IF($C127="TD",INDEX('4. CPI-tabel'!$D$20:$Z$42,$E127-2003,AM$28-2003),
IF(AM$28&gt;=$E127,MAX(1,INDEX('4. CPI-tabel'!$D$20:$Z$42,MAX($E127,2010)-2003,AM$28-2003)),0))</f>
        <v>1.035196</v>
      </c>
      <c r="AO127" s="87">
        <f t="shared" si="21"/>
        <v>0</v>
      </c>
      <c r="AP127" s="87">
        <f t="shared" si="22"/>
        <v>0</v>
      </c>
      <c r="AQ127" s="87">
        <f t="shared" si="23"/>
        <v>0</v>
      </c>
      <c r="AR127" s="87">
        <f t="shared" si="24"/>
        <v>0</v>
      </c>
      <c r="AS127" s="87">
        <f t="shared" si="25"/>
        <v>0</v>
      </c>
      <c r="AT127" s="87">
        <f t="shared" si="26"/>
        <v>0</v>
      </c>
      <c r="AU127" s="87">
        <f t="shared" si="27"/>
        <v>0</v>
      </c>
      <c r="AV127" s="87">
        <f t="shared" si="28"/>
        <v>0</v>
      </c>
      <c r="AW127" s="87">
        <f t="shared" si="29"/>
        <v>96492.851801109224</v>
      </c>
      <c r="AX127" s="87">
        <f t="shared" si="30"/>
        <v>198389.30330308055</v>
      </c>
      <c r="AY127" s="87">
        <f t="shared" si="31"/>
        <v>199778.0284262021</v>
      </c>
      <c r="AZ127" s="87">
        <f t="shared" si="32"/>
        <v>239733.63411144254</v>
      </c>
      <c r="BA127" s="87">
        <f t="shared" si="33"/>
        <v>229272.53007748871</v>
      </c>
      <c r="BB127" s="87">
        <f t="shared" si="34"/>
        <v>219267.9105831983</v>
      </c>
      <c r="BC127" s="87">
        <f t="shared" si="35"/>
        <v>209699.85630320417</v>
      </c>
      <c r="BD127" s="87">
        <f t="shared" si="36"/>
        <v>200549.31711906433</v>
      </c>
    </row>
    <row r="128" spans="1:56" s="20" customFormat="1" x14ac:dyDescent="0.2">
      <c r="A128" s="41"/>
      <c r="B128" s="86">
        <f>'3. Investeringen'!B114</f>
        <v>100</v>
      </c>
      <c r="C128" s="86" t="str">
        <f>'3. Investeringen'!F114</f>
        <v>TD</v>
      </c>
      <c r="D128" s="86" t="str">
        <f>'3. Investeringen'!G114</f>
        <v>Nieuwe investeringen TD</v>
      </c>
      <c r="E128" s="121">
        <f>'3. Investeringen'!K114</f>
        <v>2019</v>
      </c>
      <c r="G128" s="86">
        <f>'7. Nominale afschrijvingen'!R117</f>
        <v>0</v>
      </c>
      <c r="H128" s="86">
        <f>'7. Nominale afschrijvingen'!S117</f>
        <v>0</v>
      </c>
      <c r="I128" s="86">
        <f>'7. Nominale afschrijvingen'!T117</f>
        <v>0</v>
      </c>
      <c r="J128" s="86">
        <f>'7. Nominale afschrijvingen'!U117</f>
        <v>0</v>
      </c>
      <c r="K128" s="86">
        <f>'7. Nominale afschrijvingen'!V117</f>
        <v>0</v>
      </c>
      <c r="L128" s="86">
        <f>'7. Nominale afschrijvingen'!W117</f>
        <v>0</v>
      </c>
      <c r="M128" s="86">
        <f>'7. Nominale afschrijvingen'!X117</f>
        <v>0</v>
      </c>
      <c r="N128" s="86">
        <f>'7. Nominale afschrijvingen'!Y117</f>
        <v>0</v>
      </c>
      <c r="O128" s="86">
        <f>'7. Nominale afschrijvingen'!Z117</f>
        <v>28084.389561261749</v>
      </c>
      <c r="P128" s="86">
        <f>'7. Nominale afschrijvingen'!AA117</f>
        <v>56168.779122523498</v>
      </c>
      <c r="Q128" s="86">
        <f>'7. Nominale afschrijvingen'!AB117</f>
        <v>56168.779122523498</v>
      </c>
      <c r="R128" s="86">
        <f>'7. Nominale afschrijvingen'!AC117</f>
        <v>67402.534947028194</v>
      </c>
      <c r="S128" s="86">
        <f>'7. Nominale afschrijvingen'!AD117</f>
        <v>56618.129355503683</v>
      </c>
      <c r="T128" s="86">
        <f>'7. Nominale afschrijvingen'!AE117</f>
        <v>54044.578021162612</v>
      </c>
      <c r="U128" s="86">
        <f>'7. Nominale afschrijvingen'!AF117</f>
        <v>54044.578021162612</v>
      </c>
      <c r="V128" s="86">
        <f>'7. Nominale afschrijvingen'!AG117</f>
        <v>54044.578021162612</v>
      </c>
      <c r="W128" s="65"/>
      <c r="X128" s="118">
        <f>IF($C128="TD",INDEX('4. CPI-tabel'!$D$20:$Z$42,$E128-2003,X$28-2003),
IF(X$28&gt;=$E128,MAX(1,INDEX('4. CPI-tabel'!$D$20:$Z$42,MAX($E128,2010)-2003,X$28-2003)),0))</f>
        <v>0</v>
      </c>
      <c r="Y128" s="118">
        <f>IF($C128="TD",INDEX('4. CPI-tabel'!$D$20:$Z$42,$E128-2003,Y$28-2003),
IF(Y$28&gt;=$E128,MAX(1,INDEX('4. CPI-tabel'!$D$20:$Z$42,MAX($E128,2010)-2003,Y$28-2003)),0))</f>
        <v>0</v>
      </c>
      <c r="Z128" s="118">
        <f>IF($C128="TD",INDEX('4. CPI-tabel'!$D$20:$Z$42,$E128-2003,Z$28-2003),
IF(Z$28&gt;=$E128,MAX(1,INDEX('4. CPI-tabel'!$D$20:$Z$42,MAX($E128,2010)-2003,Z$28-2003)),0))</f>
        <v>0</v>
      </c>
      <c r="AA128" s="118">
        <f>IF($C128="TD",INDEX('4. CPI-tabel'!$D$20:$Z$42,$E128-2003,AA$28-2003),
IF(AA$28&gt;=$E128,MAX(1,INDEX('4. CPI-tabel'!$D$20:$Z$42,MAX($E128,2010)-2003,AA$28-2003)),0))</f>
        <v>0</v>
      </c>
      <c r="AB128" s="118">
        <f>IF($C128="TD",INDEX('4. CPI-tabel'!$D$20:$Z$42,$E128-2003,AB$28-2003),
IF(AB$28&gt;=$E128,MAX(1,INDEX('4. CPI-tabel'!$D$20:$Z$42,MAX($E128,2010)-2003,AB$28-2003)),0))</f>
        <v>0</v>
      </c>
      <c r="AC128" s="118">
        <f>IF($C128="TD",INDEX('4. CPI-tabel'!$D$20:$Z$42,$E128-2003,AC$28-2003),
IF(AC$28&gt;=$E128,MAX(1,INDEX('4. CPI-tabel'!$D$20:$Z$42,MAX($E128,2010)-2003,AC$28-2003)),0))</f>
        <v>0</v>
      </c>
      <c r="AD128" s="118">
        <f>IF($C128="TD",INDEX('4. CPI-tabel'!$D$20:$Z$42,$E128-2003,AD$28-2003),
IF(AD$28&gt;=$E128,MAX(1,INDEX('4. CPI-tabel'!$D$20:$Z$42,MAX($E128,2010)-2003,AD$28-2003)),0))</f>
        <v>0</v>
      </c>
      <c r="AE128" s="118">
        <f>IF($C128="TD",INDEX('4. CPI-tabel'!$D$20:$Z$42,$E128-2003,AE$28-2003),
IF(AE$28&gt;=$E128,MAX(1,INDEX('4. CPI-tabel'!$D$20:$Z$42,MAX($E128,2010)-2003,AE$28-2003)),0))</f>
        <v>0</v>
      </c>
      <c r="AF128" s="118">
        <f>IF($C128="TD",INDEX('4. CPI-tabel'!$D$20:$Z$42,$E128-2003,AF$28-2003),
IF(AF$28&gt;=$E128,MAX(1,INDEX('4. CPI-tabel'!$D$20:$Z$42,MAX($E128,2010)-2003,AF$28-2003)),0))</f>
        <v>1</v>
      </c>
      <c r="AG128" s="118">
        <f>IF($C128="TD",INDEX('4. CPI-tabel'!$D$20:$Z$42,$E128-2003,AG$28-2003),
IF(AG$28&gt;=$E128,MAX(1,INDEX('4. CPI-tabel'!$D$20:$Z$42,MAX($E128,2010)-2003,AG$28-2003)),0))</f>
        <v>1.028</v>
      </c>
      <c r="AH128" s="118">
        <f>IF($C128="TD",INDEX('4. CPI-tabel'!$D$20:$Z$42,$E128-2003,AH$28-2003),
IF(AH$28&gt;=$E128,MAX(1,INDEX('4. CPI-tabel'!$D$20:$Z$42,MAX($E128,2010)-2003,AH$28-2003)),0))</f>
        <v>1.035196</v>
      </c>
      <c r="AI128" s="118">
        <f>IF($C128="TD",INDEX('4. CPI-tabel'!$D$20:$Z$42,$E128-2003,AI$28-2003),
IF(AI$28&gt;=$E128,MAX(1,INDEX('4. CPI-tabel'!$D$20:$Z$42,MAX($E128,2010)-2003,AI$28-2003)),0))</f>
        <v>1.035196</v>
      </c>
      <c r="AJ128" s="118">
        <f>IF($C128="TD",INDEX('4. CPI-tabel'!$D$20:$Z$42,$E128-2003,AJ$28-2003),
IF(AJ$28&gt;=$E128,MAX(1,INDEX('4. CPI-tabel'!$D$20:$Z$42,MAX($E128,2010)-2003,AJ$28-2003)),0))</f>
        <v>1.035196</v>
      </c>
      <c r="AK128" s="118">
        <f>IF($C128="TD",INDEX('4. CPI-tabel'!$D$20:$Z$42,$E128-2003,AK$28-2003),
IF(AK$28&gt;=$E128,MAX(1,INDEX('4. CPI-tabel'!$D$20:$Z$42,MAX($E128,2010)-2003,AK$28-2003)),0))</f>
        <v>1.035196</v>
      </c>
      <c r="AL128" s="118">
        <f>IF($C128="TD",INDEX('4. CPI-tabel'!$D$20:$Z$42,$E128-2003,AL$28-2003),
IF(AL$28&gt;=$E128,MAX(1,INDEX('4. CPI-tabel'!$D$20:$Z$42,MAX($E128,2010)-2003,AL$28-2003)),0))</f>
        <v>1.035196</v>
      </c>
      <c r="AM128" s="118">
        <f>IF($C128="TD",INDEX('4. CPI-tabel'!$D$20:$Z$42,$E128-2003,AM$28-2003),
IF(AM$28&gt;=$E128,MAX(1,INDEX('4. CPI-tabel'!$D$20:$Z$42,MAX($E128,2010)-2003,AM$28-2003)),0))</f>
        <v>1.035196</v>
      </c>
      <c r="AO128" s="87">
        <f t="shared" si="21"/>
        <v>0</v>
      </c>
      <c r="AP128" s="87">
        <f t="shared" si="22"/>
        <v>0</v>
      </c>
      <c r="AQ128" s="87">
        <f t="shared" si="23"/>
        <v>0</v>
      </c>
      <c r="AR128" s="87">
        <f t="shared" si="24"/>
        <v>0</v>
      </c>
      <c r="AS128" s="87">
        <f t="shared" si="25"/>
        <v>0</v>
      </c>
      <c r="AT128" s="87">
        <f t="shared" si="26"/>
        <v>0</v>
      </c>
      <c r="AU128" s="87">
        <f t="shared" si="27"/>
        <v>0</v>
      </c>
      <c r="AV128" s="87">
        <f t="shared" si="28"/>
        <v>0</v>
      </c>
      <c r="AW128" s="87">
        <f t="shared" si="29"/>
        <v>28084.389561261749</v>
      </c>
      <c r="AX128" s="87">
        <f t="shared" si="30"/>
        <v>57741.50493795416</v>
      </c>
      <c r="AY128" s="87">
        <f t="shared" si="31"/>
        <v>58145.695472519837</v>
      </c>
      <c r="AZ128" s="87">
        <f t="shared" si="32"/>
        <v>69774.834567023805</v>
      </c>
      <c r="BA128" s="87">
        <f t="shared" si="33"/>
        <v>58610.86103629999</v>
      </c>
      <c r="BB128" s="87">
        <f t="shared" si="34"/>
        <v>55946.73098919545</v>
      </c>
      <c r="BC128" s="87">
        <f t="shared" si="35"/>
        <v>55946.73098919545</v>
      </c>
      <c r="BD128" s="87">
        <f t="shared" si="36"/>
        <v>55946.73098919545</v>
      </c>
    </row>
    <row r="129" spans="1:56" s="20" customFormat="1" x14ac:dyDescent="0.2">
      <c r="A129" s="41"/>
      <c r="B129" s="86">
        <f>'3. Investeringen'!B115</f>
        <v>101</v>
      </c>
      <c r="C129" s="86" t="str">
        <f>'3. Investeringen'!F115</f>
        <v>TD</v>
      </c>
      <c r="D129" s="86" t="str">
        <f>'3. Investeringen'!G115</f>
        <v>Nieuwe investeringen TD</v>
      </c>
      <c r="E129" s="121">
        <f>'3. Investeringen'!K115</f>
        <v>2019</v>
      </c>
      <c r="G129" s="86">
        <f>'7. Nominale afschrijvingen'!R118</f>
        <v>0</v>
      </c>
      <c r="H129" s="86">
        <f>'7. Nominale afschrijvingen'!S118</f>
        <v>0</v>
      </c>
      <c r="I129" s="86">
        <f>'7. Nominale afschrijvingen'!T118</f>
        <v>0</v>
      </c>
      <c r="J129" s="86">
        <f>'7. Nominale afschrijvingen'!U118</f>
        <v>0</v>
      </c>
      <c r="K129" s="86">
        <f>'7. Nominale afschrijvingen'!V118</f>
        <v>0</v>
      </c>
      <c r="L129" s="86">
        <f>'7. Nominale afschrijvingen'!W118</f>
        <v>0</v>
      </c>
      <c r="M129" s="86">
        <f>'7. Nominale afschrijvingen'!X118</f>
        <v>0</v>
      </c>
      <c r="N129" s="86">
        <f>'7. Nominale afschrijvingen'!Y118</f>
        <v>0</v>
      </c>
      <c r="O129" s="86">
        <f>'7. Nominale afschrijvingen'!Z118</f>
        <v>0</v>
      </c>
      <c r="P129" s="86">
        <f>'7. Nominale afschrijvingen'!AA118</f>
        <v>0</v>
      </c>
      <c r="Q129" s="86">
        <f>'7. Nominale afschrijvingen'!AB118</f>
        <v>0</v>
      </c>
      <c r="R129" s="86">
        <f>'7. Nominale afschrijvingen'!AC118</f>
        <v>0</v>
      </c>
      <c r="S129" s="86">
        <f>'7. Nominale afschrijvingen'!AD118</f>
        <v>0</v>
      </c>
      <c r="T129" s="86">
        <f>'7. Nominale afschrijvingen'!AE118</f>
        <v>0</v>
      </c>
      <c r="U129" s="86">
        <f>'7. Nominale afschrijvingen'!AF118</f>
        <v>0</v>
      </c>
      <c r="V129" s="86">
        <f>'7. Nominale afschrijvingen'!AG118</f>
        <v>0</v>
      </c>
      <c r="W129" s="65"/>
      <c r="X129" s="118">
        <f>IF($C129="TD",INDEX('4. CPI-tabel'!$D$20:$Z$42,$E129-2003,X$28-2003),
IF(X$28&gt;=$E129,MAX(1,INDEX('4. CPI-tabel'!$D$20:$Z$42,MAX($E129,2010)-2003,X$28-2003)),0))</f>
        <v>0</v>
      </c>
      <c r="Y129" s="118">
        <f>IF($C129="TD",INDEX('4. CPI-tabel'!$D$20:$Z$42,$E129-2003,Y$28-2003),
IF(Y$28&gt;=$E129,MAX(1,INDEX('4. CPI-tabel'!$D$20:$Z$42,MAX($E129,2010)-2003,Y$28-2003)),0))</f>
        <v>0</v>
      </c>
      <c r="Z129" s="118">
        <f>IF($C129="TD",INDEX('4. CPI-tabel'!$D$20:$Z$42,$E129-2003,Z$28-2003),
IF(Z$28&gt;=$E129,MAX(1,INDEX('4. CPI-tabel'!$D$20:$Z$42,MAX($E129,2010)-2003,Z$28-2003)),0))</f>
        <v>0</v>
      </c>
      <c r="AA129" s="118">
        <f>IF($C129="TD",INDEX('4. CPI-tabel'!$D$20:$Z$42,$E129-2003,AA$28-2003),
IF(AA$28&gt;=$E129,MAX(1,INDEX('4. CPI-tabel'!$D$20:$Z$42,MAX($E129,2010)-2003,AA$28-2003)),0))</f>
        <v>0</v>
      </c>
      <c r="AB129" s="118">
        <f>IF($C129="TD",INDEX('4. CPI-tabel'!$D$20:$Z$42,$E129-2003,AB$28-2003),
IF(AB$28&gt;=$E129,MAX(1,INDEX('4. CPI-tabel'!$D$20:$Z$42,MAX($E129,2010)-2003,AB$28-2003)),0))</f>
        <v>0</v>
      </c>
      <c r="AC129" s="118">
        <f>IF($C129="TD",INDEX('4. CPI-tabel'!$D$20:$Z$42,$E129-2003,AC$28-2003),
IF(AC$28&gt;=$E129,MAX(1,INDEX('4. CPI-tabel'!$D$20:$Z$42,MAX($E129,2010)-2003,AC$28-2003)),0))</f>
        <v>0</v>
      </c>
      <c r="AD129" s="118">
        <f>IF($C129="TD",INDEX('4. CPI-tabel'!$D$20:$Z$42,$E129-2003,AD$28-2003),
IF(AD$28&gt;=$E129,MAX(1,INDEX('4. CPI-tabel'!$D$20:$Z$42,MAX($E129,2010)-2003,AD$28-2003)),0))</f>
        <v>0</v>
      </c>
      <c r="AE129" s="118">
        <f>IF($C129="TD",INDEX('4. CPI-tabel'!$D$20:$Z$42,$E129-2003,AE$28-2003),
IF(AE$28&gt;=$E129,MAX(1,INDEX('4. CPI-tabel'!$D$20:$Z$42,MAX($E129,2010)-2003,AE$28-2003)),0))</f>
        <v>0</v>
      </c>
      <c r="AF129" s="118">
        <f>IF($C129="TD",INDEX('4. CPI-tabel'!$D$20:$Z$42,$E129-2003,AF$28-2003),
IF(AF$28&gt;=$E129,MAX(1,INDEX('4. CPI-tabel'!$D$20:$Z$42,MAX($E129,2010)-2003,AF$28-2003)),0))</f>
        <v>1</v>
      </c>
      <c r="AG129" s="118">
        <f>IF($C129="TD",INDEX('4. CPI-tabel'!$D$20:$Z$42,$E129-2003,AG$28-2003),
IF(AG$28&gt;=$E129,MAX(1,INDEX('4. CPI-tabel'!$D$20:$Z$42,MAX($E129,2010)-2003,AG$28-2003)),0))</f>
        <v>1.028</v>
      </c>
      <c r="AH129" s="118">
        <f>IF($C129="TD",INDEX('4. CPI-tabel'!$D$20:$Z$42,$E129-2003,AH$28-2003),
IF(AH$28&gt;=$E129,MAX(1,INDEX('4. CPI-tabel'!$D$20:$Z$42,MAX($E129,2010)-2003,AH$28-2003)),0))</f>
        <v>1.035196</v>
      </c>
      <c r="AI129" s="118">
        <f>IF($C129="TD",INDEX('4. CPI-tabel'!$D$20:$Z$42,$E129-2003,AI$28-2003),
IF(AI$28&gt;=$E129,MAX(1,INDEX('4. CPI-tabel'!$D$20:$Z$42,MAX($E129,2010)-2003,AI$28-2003)),0))</f>
        <v>1.035196</v>
      </c>
      <c r="AJ129" s="118">
        <f>IF($C129="TD",INDEX('4. CPI-tabel'!$D$20:$Z$42,$E129-2003,AJ$28-2003),
IF(AJ$28&gt;=$E129,MAX(1,INDEX('4. CPI-tabel'!$D$20:$Z$42,MAX($E129,2010)-2003,AJ$28-2003)),0))</f>
        <v>1.035196</v>
      </c>
      <c r="AK129" s="118">
        <f>IF($C129="TD",INDEX('4. CPI-tabel'!$D$20:$Z$42,$E129-2003,AK$28-2003),
IF(AK$28&gt;=$E129,MAX(1,INDEX('4. CPI-tabel'!$D$20:$Z$42,MAX($E129,2010)-2003,AK$28-2003)),0))</f>
        <v>1.035196</v>
      </c>
      <c r="AL129" s="118">
        <f>IF($C129="TD",INDEX('4. CPI-tabel'!$D$20:$Z$42,$E129-2003,AL$28-2003),
IF(AL$28&gt;=$E129,MAX(1,INDEX('4. CPI-tabel'!$D$20:$Z$42,MAX($E129,2010)-2003,AL$28-2003)),0))</f>
        <v>1.035196</v>
      </c>
      <c r="AM129" s="118">
        <f>IF($C129="TD",INDEX('4. CPI-tabel'!$D$20:$Z$42,$E129-2003,AM$28-2003),
IF(AM$28&gt;=$E129,MAX(1,INDEX('4. CPI-tabel'!$D$20:$Z$42,MAX($E129,2010)-2003,AM$28-2003)),0))</f>
        <v>1.035196</v>
      </c>
      <c r="AO129" s="87">
        <f t="shared" si="21"/>
        <v>0</v>
      </c>
      <c r="AP129" s="87">
        <f t="shared" si="22"/>
        <v>0</v>
      </c>
      <c r="AQ129" s="87">
        <f t="shared" si="23"/>
        <v>0</v>
      </c>
      <c r="AR129" s="87">
        <f t="shared" si="24"/>
        <v>0</v>
      </c>
      <c r="AS129" s="87">
        <f t="shared" si="25"/>
        <v>0</v>
      </c>
      <c r="AT129" s="87">
        <f t="shared" si="26"/>
        <v>0</v>
      </c>
      <c r="AU129" s="87">
        <f t="shared" si="27"/>
        <v>0</v>
      </c>
      <c r="AV129" s="87">
        <f t="shared" si="28"/>
        <v>0</v>
      </c>
      <c r="AW129" s="87">
        <f t="shared" si="29"/>
        <v>0</v>
      </c>
      <c r="AX129" s="87">
        <f t="shared" si="30"/>
        <v>0</v>
      </c>
      <c r="AY129" s="87">
        <f t="shared" si="31"/>
        <v>0</v>
      </c>
      <c r="AZ129" s="87">
        <f t="shared" si="32"/>
        <v>0</v>
      </c>
      <c r="BA129" s="87">
        <f t="shared" si="33"/>
        <v>0</v>
      </c>
      <c r="BB129" s="87">
        <f t="shared" si="34"/>
        <v>0</v>
      </c>
      <c r="BC129" s="87">
        <f t="shared" si="35"/>
        <v>0</v>
      </c>
      <c r="BD129" s="87">
        <f t="shared" si="36"/>
        <v>0</v>
      </c>
    </row>
    <row r="130" spans="1:56" s="20" customFormat="1" x14ac:dyDescent="0.2">
      <c r="A130" s="75"/>
      <c r="B130" s="86">
        <f>'3. Investeringen'!B116</f>
        <v>102</v>
      </c>
      <c r="C130" s="86" t="str">
        <f>'3. Investeringen'!F116</f>
        <v>AD</v>
      </c>
      <c r="D130" s="86" t="str">
        <f>'3. Investeringen'!G116</f>
        <v>Nieuwe investeringen AD</v>
      </c>
      <c r="E130" s="121">
        <f>'3. Investeringen'!K116</f>
        <v>2009</v>
      </c>
      <c r="G130" s="86">
        <f>'7. Nominale afschrijvingen'!R119</f>
        <v>435336.97573737224</v>
      </c>
      <c r="H130" s="86">
        <f>'7. Nominale afschrijvingen'!S119</f>
        <v>435336.97573737218</v>
      </c>
      <c r="I130" s="86">
        <f>'7. Nominale afschrijvingen'!T119</f>
        <v>435336.97573737218</v>
      </c>
      <c r="J130" s="86">
        <f>'7. Nominale afschrijvingen'!U119</f>
        <v>435336.97573737218</v>
      </c>
      <c r="K130" s="86">
        <f>'7. Nominale afschrijvingen'!V119</f>
        <v>435336.97573737218</v>
      </c>
      <c r="L130" s="86">
        <f>'7. Nominale afschrijvingen'!W119</f>
        <v>435336.97573737218</v>
      </c>
      <c r="M130" s="86">
        <f>'7. Nominale afschrijvingen'!X119</f>
        <v>435336.97573737218</v>
      </c>
      <c r="N130" s="86">
        <f>'7. Nominale afschrijvingen'!Y119</f>
        <v>435336.97573737218</v>
      </c>
      <c r="O130" s="86">
        <f>'7. Nominale afschrijvingen'!Z119</f>
        <v>435336.97573737218</v>
      </c>
      <c r="P130" s="86">
        <f>'7. Nominale afschrijvingen'!AA119</f>
        <v>435336.97573737218</v>
      </c>
      <c r="Q130" s="86">
        <f>'7. Nominale afschrijvingen'!AB119</f>
        <v>435336.97573737218</v>
      </c>
      <c r="R130" s="86">
        <f>'7. Nominale afschrijvingen'!AC119</f>
        <v>522404.37088484649</v>
      </c>
      <c r="S130" s="86">
        <f>'7. Nominale afschrijvingen'!AD119</f>
        <v>498748.32390138169</v>
      </c>
      <c r="T130" s="86">
        <f>'7. Nominale afschrijvingen'!AE119</f>
        <v>476163.49413980974</v>
      </c>
      <c r="U130" s="86">
        <f>'7. Nominale afschrijvingen'!AF119</f>
        <v>454601.37365045986</v>
      </c>
      <c r="V130" s="86">
        <f>'7. Nominale afschrijvingen'!AG119</f>
        <v>434015.65107006172</v>
      </c>
      <c r="W130" s="65"/>
      <c r="X130" s="118">
        <f>IF($C130="TD",INDEX('4. CPI-tabel'!$D$20:$Z$42,$E130-2003,X$28-2003),
IF(X$28&gt;=$E130,MAX(1,INDEX('4. CPI-tabel'!$D$20:$Z$42,MAX($E130,2010)-2003,X$28-2003)),0))</f>
        <v>1.0149999999999999</v>
      </c>
      <c r="Y130" s="118">
        <f>IF($C130="TD",INDEX('4. CPI-tabel'!$D$20:$Z$42,$E130-2003,Y$28-2003),
IF(Y$28&gt;=$E130,MAX(1,INDEX('4. CPI-tabel'!$D$20:$Z$42,MAX($E130,2010)-2003,Y$28-2003)),0))</f>
        <v>1.0413899999999998</v>
      </c>
      <c r="Z130" s="118">
        <f>IF($C130="TD",INDEX('4. CPI-tabel'!$D$20:$Z$42,$E130-2003,Z$28-2003),
IF(Z$28&gt;=$E130,MAX(1,INDEX('4. CPI-tabel'!$D$20:$Z$42,MAX($E130,2010)-2003,Z$28-2003)),0))</f>
        <v>1.0653419699999997</v>
      </c>
      <c r="AA130" s="118">
        <f>IF($C130="TD",INDEX('4. CPI-tabel'!$D$20:$Z$42,$E130-2003,AA$28-2003),
IF(AA$28&gt;=$E130,MAX(1,INDEX('4. CPI-tabel'!$D$20:$Z$42,MAX($E130,2010)-2003,AA$28-2003)),0))</f>
        <v>1.0951715451599997</v>
      </c>
      <c r="AB130" s="118">
        <f>IF($C130="TD",INDEX('4. CPI-tabel'!$D$20:$Z$42,$E130-2003,AB$28-2003),
IF(AB$28&gt;=$E130,MAX(1,INDEX('4. CPI-tabel'!$D$20:$Z$42,MAX($E130,2010)-2003,AB$28-2003)),0))</f>
        <v>1.1061232606115996</v>
      </c>
      <c r="AC130" s="118">
        <f>IF($C130="TD",INDEX('4. CPI-tabel'!$D$20:$Z$42,$E130-2003,AC$28-2003),
IF(AC$28&gt;=$E130,MAX(1,INDEX('4. CPI-tabel'!$D$20:$Z$42,MAX($E130,2010)-2003,AC$28-2003)),0))</f>
        <v>1.1149722466964924</v>
      </c>
      <c r="AD130" s="118">
        <f>IF($C130="TD",INDEX('4. CPI-tabel'!$D$20:$Z$42,$E130-2003,AD$28-2003),
IF(AD$28&gt;=$E130,MAX(1,INDEX('4. CPI-tabel'!$D$20:$Z$42,MAX($E130,2010)-2003,AD$28-2003)),0))</f>
        <v>1.1172021911898855</v>
      </c>
      <c r="AE130" s="118">
        <f>IF($C130="TD",INDEX('4. CPI-tabel'!$D$20:$Z$42,$E130-2003,AE$28-2003),
IF(AE$28&gt;=$E130,MAX(1,INDEX('4. CPI-tabel'!$D$20:$Z$42,MAX($E130,2010)-2003,AE$28-2003)),0))</f>
        <v>1.132843021866544</v>
      </c>
      <c r="AF130" s="118">
        <f>IF($C130="TD",INDEX('4. CPI-tabel'!$D$20:$Z$42,$E130-2003,AF$28-2003),
IF(AF$28&gt;=$E130,MAX(1,INDEX('4. CPI-tabel'!$D$20:$Z$42,MAX($E130,2010)-2003,AF$28-2003)),0))</f>
        <v>1.1566327253257414</v>
      </c>
      <c r="AG130" s="118">
        <f>IF($C130="TD",INDEX('4. CPI-tabel'!$D$20:$Z$42,$E130-2003,AG$28-2003),
IF(AG$28&gt;=$E130,MAX(1,INDEX('4. CPI-tabel'!$D$20:$Z$42,MAX($E130,2010)-2003,AG$28-2003)),0))</f>
        <v>1.1890184416348621</v>
      </c>
      <c r="AH130" s="118">
        <f>IF($C130="TD",INDEX('4. CPI-tabel'!$D$20:$Z$42,$E130-2003,AH$28-2003),
IF(AH$28&gt;=$E130,MAX(1,INDEX('4. CPI-tabel'!$D$20:$Z$42,MAX($E130,2010)-2003,AH$28-2003)),0))</f>
        <v>1.197341570726306</v>
      </c>
      <c r="AI130" s="118">
        <f>IF($C130="TD",INDEX('4. CPI-tabel'!$D$20:$Z$42,$E130-2003,AI$28-2003),
IF(AI$28&gt;=$E130,MAX(1,INDEX('4. CPI-tabel'!$D$20:$Z$42,MAX($E130,2010)-2003,AI$28-2003)),0))</f>
        <v>1.197341570726306</v>
      </c>
      <c r="AJ130" s="118">
        <f>IF($C130="TD",INDEX('4. CPI-tabel'!$D$20:$Z$42,$E130-2003,AJ$28-2003),
IF(AJ$28&gt;=$E130,MAX(1,INDEX('4. CPI-tabel'!$D$20:$Z$42,MAX($E130,2010)-2003,AJ$28-2003)),0))</f>
        <v>1.197341570726306</v>
      </c>
      <c r="AK130" s="118">
        <f>IF($C130="TD",INDEX('4. CPI-tabel'!$D$20:$Z$42,$E130-2003,AK$28-2003),
IF(AK$28&gt;=$E130,MAX(1,INDEX('4. CPI-tabel'!$D$20:$Z$42,MAX($E130,2010)-2003,AK$28-2003)),0))</f>
        <v>1.197341570726306</v>
      </c>
      <c r="AL130" s="118">
        <f>IF($C130="TD",INDEX('4. CPI-tabel'!$D$20:$Z$42,$E130-2003,AL$28-2003),
IF(AL$28&gt;=$E130,MAX(1,INDEX('4. CPI-tabel'!$D$20:$Z$42,MAX($E130,2010)-2003,AL$28-2003)),0))</f>
        <v>1.197341570726306</v>
      </c>
      <c r="AM130" s="118">
        <f>IF($C130="TD",INDEX('4. CPI-tabel'!$D$20:$Z$42,$E130-2003,AM$28-2003),
IF(AM$28&gt;=$E130,MAX(1,INDEX('4. CPI-tabel'!$D$20:$Z$42,MAX($E130,2010)-2003,AM$28-2003)),0))</f>
        <v>1.197341570726306</v>
      </c>
      <c r="AO130" s="87">
        <f t="shared" si="21"/>
        <v>441867.03037343279</v>
      </c>
      <c r="AP130" s="87">
        <f t="shared" si="22"/>
        <v>453355.57316314196</v>
      </c>
      <c r="AQ130" s="87">
        <f t="shared" si="23"/>
        <v>463782.75134589418</v>
      </c>
      <c r="AR130" s="87">
        <f t="shared" si="24"/>
        <v>476768.66838357918</v>
      </c>
      <c r="AS130" s="87">
        <f t="shared" si="25"/>
        <v>481536.35506741493</v>
      </c>
      <c r="AT130" s="87">
        <f t="shared" si="26"/>
        <v>485388.64590795425</v>
      </c>
      <c r="AU130" s="87">
        <f t="shared" si="27"/>
        <v>486359.42319977022</v>
      </c>
      <c r="AV130" s="87">
        <f t="shared" si="28"/>
        <v>493168.45512456703</v>
      </c>
      <c r="AW130" s="87">
        <f t="shared" si="29"/>
        <v>503524.99268218293</v>
      </c>
      <c r="AX130" s="87">
        <f t="shared" si="30"/>
        <v>517623.69247728406</v>
      </c>
      <c r="AY130" s="87">
        <f t="shared" si="31"/>
        <v>521247.05832462496</v>
      </c>
      <c r="AZ130" s="87">
        <f t="shared" si="32"/>
        <v>625496.46998954983</v>
      </c>
      <c r="BA130" s="87">
        <f t="shared" si="33"/>
        <v>597172.10153719282</v>
      </c>
      <c r="BB130" s="87">
        <f t="shared" si="34"/>
        <v>570130.34599588602</v>
      </c>
      <c r="BC130" s="87">
        <f t="shared" si="35"/>
        <v>544313.12278097798</v>
      </c>
      <c r="BD130" s="87">
        <f t="shared" si="36"/>
        <v>519664.98137202807</v>
      </c>
    </row>
    <row r="131" spans="1:56" s="20" customFormat="1" x14ac:dyDescent="0.2">
      <c r="A131" s="41"/>
      <c r="B131" s="86">
        <f>'3. Investeringen'!B117</f>
        <v>103</v>
      </c>
      <c r="C131" s="86" t="str">
        <f>'3. Investeringen'!F117</f>
        <v>AD</v>
      </c>
      <c r="D131" s="86" t="str">
        <f>'3. Investeringen'!G117</f>
        <v>Nieuwe investeringen AD</v>
      </c>
      <c r="E131" s="121">
        <f>'3. Investeringen'!K117</f>
        <v>2009</v>
      </c>
      <c r="G131" s="86">
        <f>'7. Nominale afschrijvingen'!R120</f>
        <v>88202.916507827918</v>
      </c>
      <c r="H131" s="86">
        <f>'7. Nominale afschrijvingen'!S120</f>
        <v>88202.916507827904</v>
      </c>
      <c r="I131" s="86">
        <f>'7. Nominale afschrijvingen'!T120</f>
        <v>88202.916507827904</v>
      </c>
      <c r="J131" s="86">
        <f>'7. Nominale afschrijvingen'!U120</f>
        <v>88202.916507827904</v>
      </c>
      <c r="K131" s="86">
        <f>'7. Nominale afschrijvingen'!V120</f>
        <v>88202.916507827904</v>
      </c>
      <c r="L131" s="86">
        <f>'7. Nominale afschrijvingen'!W120</f>
        <v>88202.916507827904</v>
      </c>
      <c r="M131" s="86">
        <f>'7. Nominale afschrijvingen'!X120</f>
        <v>88202.916507827904</v>
      </c>
      <c r="N131" s="86">
        <f>'7. Nominale afschrijvingen'!Y120</f>
        <v>88202.916507827904</v>
      </c>
      <c r="O131" s="86">
        <f>'7. Nominale afschrijvingen'!Z120</f>
        <v>88202.916507827904</v>
      </c>
      <c r="P131" s="86">
        <f>'7. Nominale afschrijvingen'!AA120</f>
        <v>88202.916507827904</v>
      </c>
      <c r="Q131" s="86">
        <f>'7. Nominale afschrijvingen'!AB120</f>
        <v>88202.916507827904</v>
      </c>
      <c r="R131" s="86">
        <f>'7. Nominale afschrijvingen'!AC120</f>
        <v>105843.49980939348</v>
      </c>
      <c r="S131" s="86">
        <f>'7. Nominale afschrijvingen'!AD120</f>
        <v>101050.58661047755</v>
      </c>
      <c r="T131" s="86">
        <f>'7. Nominale afschrijvingen'!AE120</f>
        <v>96474.710990380452</v>
      </c>
      <c r="U131" s="86">
        <f>'7. Nominale afschrijvingen'!AF120</f>
        <v>92106.044832325482</v>
      </c>
      <c r="V131" s="86">
        <f>'7. Nominale afschrijvingen'!AG120</f>
        <v>87935.205066333394</v>
      </c>
      <c r="W131" s="65"/>
      <c r="X131" s="118">
        <f>IF($C131="TD",INDEX('4. CPI-tabel'!$D$20:$Z$42,$E131-2003,X$28-2003),
IF(X$28&gt;=$E131,MAX(1,INDEX('4. CPI-tabel'!$D$20:$Z$42,MAX($E131,2010)-2003,X$28-2003)),0))</f>
        <v>1.0149999999999999</v>
      </c>
      <c r="Y131" s="118">
        <f>IF($C131="TD",INDEX('4. CPI-tabel'!$D$20:$Z$42,$E131-2003,Y$28-2003),
IF(Y$28&gt;=$E131,MAX(1,INDEX('4. CPI-tabel'!$D$20:$Z$42,MAX($E131,2010)-2003,Y$28-2003)),0))</f>
        <v>1.0413899999999998</v>
      </c>
      <c r="Z131" s="118">
        <f>IF($C131="TD",INDEX('4. CPI-tabel'!$D$20:$Z$42,$E131-2003,Z$28-2003),
IF(Z$28&gt;=$E131,MAX(1,INDEX('4. CPI-tabel'!$D$20:$Z$42,MAX($E131,2010)-2003,Z$28-2003)),0))</f>
        <v>1.0653419699999997</v>
      </c>
      <c r="AA131" s="118">
        <f>IF($C131="TD",INDEX('4. CPI-tabel'!$D$20:$Z$42,$E131-2003,AA$28-2003),
IF(AA$28&gt;=$E131,MAX(1,INDEX('4. CPI-tabel'!$D$20:$Z$42,MAX($E131,2010)-2003,AA$28-2003)),0))</f>
        <v>1.0951715451599997</v>
      </c>
      <c r="AB131" s="118">
        <f>IF($C131="TD",INDEX('4. CPI-tabel'!$D$20:$Z$42,$E131-2003,AB$28-2003),
IF(AB$28&gt;=$E131,MAX(1,INDEX('4. CPI-tabel'!$D$20:$Z$42,MAX($E131,2010)-2003,AB$28-2003)),0))</f>
        <v>1.1061232606115996</v>
      </c>
      <c r="AC131" s="118">
        <f>IF($C131="TD",INDEX('4. CPI-tabel'!$D$20:$Z$42,$E131-2003,AC$28-2003),
IF(AC$28&gt;=$E131,MAX(1,INDEX('4. CPI-tabel'!$D$20:$Z$42,MAX($E131,2010)-2003,AC$28-2003)),0))</f>
        <v>1.1149722466964924</v>
      </c>
      <c r="AD131" s="118">
        <f>IF($C131="TD",INDEX('4. CPI-tabel'!$D$20:$Z$42,$E131-2003,AD$28-2003),
IF(AD$28&gt;=$E131,MAX(1,INDEX('4. CPI-tabel'!$D$20:$Z$42,MAX($E131,2010)-2003,AD$28-2003)),0))</f>
        <v>1.1172021911898855</v>
      </c>
      <c r="AE131" s="118">
        <f>IF($C131="TD",INDEX('4. CPI-tabel'!$D$20:$Z$42,$E131-2003,AE$28-2003),
IF(AE$28&gt;=$E131,MAX(1,INDEX('4. CPI-tabel'!$D$20:$Z$42,MAX($E131,2010)-2003,AE$28-2003)),0))</f>
        <v>1.132843021866544</v>
      </c>
      <c r="AF131" s="118">
        <f>IF($C131="TD",INDEX('4. CPI-tabel'!$D$20:$Z$42,$E131-2003,AF$28-2003),
IF(AF$28&gt;=$E131,MAX(1,INDEX('4. CPI-tabel'!$D$20:$Z$42,MAX($E131,2010)-2003,AF$28-2003)),0))</f>
        <v>1.1566327253257414</v>
      </c>
      <c r="AG131" s="118">
        <f>IF($C131="TD",INDEX('4. CPI-tabel'!$D$20:$Z$42,$E131-2003,AG$28-2003),
IF(AG$28&gt;=$E131,MAX(1,INDEX('4. CPI-tabel'!$D$20:$Z$42,MAX($E131,2010)-2003,AG$28-2003)),0))</f>
        <v>1.1890184416348621</v>
      </c>
      <c r="AH131" s="118">
        <f>IF($C131="TD",INDEX('4. CPI-tabel'!$D$20:$Z$42,$E131-2003,AH$28-2003),
IF(AH$28&gt;=$E131,MAX(1,INDEX('4. CPI-tabel'!$D$20:$Z$42,MAX($E131,2010)-2003,AH$28-2003)),0))</f>
        <v>1.197341570726306</v>
      </c>
      <c r="AI131" s="118">
        <f>IF($C131="TD",INDEX('4. CPI-tabel'!$D$20:$Z$42,$E131-2003,AI$28-2003),
IF(AI$28&gt;=$E131,MAX(1,INDEX('4. CPI-tabel'!$D$20:$Z$42,MAX($E131,2010)-2003,AI$28-2003)),0))</f>
        <v>1.197341570726306</v>
      </c>
      <c r="AJ131" s="118">
        <f>IF($C131="TD",INDEX('4. CPI-tabel'!$D$20:$Z$42,$E131-2003,AJ$28-2003),
IF(AJ$28&gt;=$E131,MAX(1,INDEX('4. CPI-tabel'!$D$20:$Z$42,MAX($E131,2010)-2003,AJ$28-2003)),0))</f>
        <v>1.197341570726306</v>
      </c>
      <c r="AK131" s="118">
        <f>IF($C131="TD",INDEX('4. CPI-tabel'!$D$20:$Z$42,$E131-2003,AK$28-2003),
IF(AK$28&gt;=$E131,MAX(1,INDEX('4. CPI-tabel'!$D$20:$Z$42,MAX($E131,2010)-2003,AK$28-2003)),0))</f>
        <v>1.197341570726306</v>
      </c>
      <c r="AL131" s="118">
        <f>IF($C131="TD",INDEX('4. CPI-tabel'!$D$20:$Z$42,$E131-2003,AL$28-2003),
IF(AL$28&gt;=$E131,MAX(1,INDEX('4. CPI-tabel'!$D$20:$Z$42,MAX($E131,2010)-2003,AL$28-2003)),0))</f>
        <v>1.197341570726306</v>
      </c>
      <c r="AM131" s="118">
        <f>IF($C131="TD",INDEX('4. CPI-tabel'!$D$20:$Z$42,$E131-2003,AM$28-2003),
IF(AM$28&gt;=$E131,MAX(1,INDEX('4. CPI-tabel'!$D$20:$Z$42,MAX($E131,2010)-2003,AM$28-2003)),0))</f>
        <v>1.197341570726306</v>
      </c>
      <c r="AO131" s="87">
        <f t="shared" si="21"/>
        <v>89525.96025544533</v>
      </c>
      <c r="AP131" s="87">
        <f t="shared" si="22"/>
        <v>91853.635222086887</v>
      </c>
      <c r="AQ131" s="87">
        <f t="shared" si="23"/>
        <v>93966.268832194881</v>
      </c>
      <c r="AR131" s="87">
        <f t="shared" si="24"/>
        <v>96597.324359496328</v>
      </c>
      <c r="AS131" s="87">
        <f t="shared" si="25"/>
        <v>97563.297603091283</v>
      </c>
      <c r="AT131" s="87">
        <f t="shared" si="26"/>
        <v>98343.803983916019</v>
      </c>
      <c r="AU131" s="87">
        <f t="shared" si="27"/>
        <v>98540.491591883852</v>
      </c>
      <c r="AV131" s="87">
        <f t="shared" si="28"/>
        <v>99920.058474170233</v>
      </c>
      <c r="AW131" s="87">
        <f t="shared" si="29"/>
        <v>102018.37970212782</v>
      </c>
      <c r="AX131" s="87">
        <f t="shared" si="30"/>
        <v>104874.89433378739</v>
      </c>
      <c r="AY131" s="87">
        <f t="shared" si="31"/>
        <v>105609.01859412389</v>
      </c>
      <c r="AZ131" s="87">
        <f t="shared" si="32"/>
        <v>126730.82231294866</v>
      </c>
      <c r="BA131" s="87">
        <f t="shared" si="33"/>
        <v>120992.06809500381</v>
      </c>
      <c r="BB131" s="87">
        <f t="shared" si="34"/>
        <v>115513.18199258855</v>
      </c>
      <c r="BC131" s="87">
        <f t="shared" si="35"/>
        <v>110282.39639292416</v>
      </c>
      <c r="BD131" s="87">
        <f t="shared" si="36"/>
        <v>105288.47655626344</v>
      </c>
    </row>
    <row r="132" spans="1:56" s="20" customFormat="1" x14ac:dyDescent="0.2">
      <c r="A132" s="41"/>
      <c r="B132" s="86">
        <f>'3. Investeringen'!B118</f>
        <v>104</v>
      </c>
      <c r="C132" s="86" t="str">
        <f>'3. Investeringen'!F118</f>
        <v>AD</v>
      </c>
      <c r="D132" s="86" t="str">
        <f>'3. Investeringen'!G118</f>
        <v>Nieuwe investeringen AD</v>
      </c>
      <c r="E132" s="121">
        <f>'3. Investeringen'!K118</f>
        <v>2010</v>
      </c>
      <c r="G132" s="86">
        <f>'7. Nominale afschrijvingen'!R121</f>
        <v>610300.4786644635</v>
      </c>
      <c r="H132" s="86">
        <f>'7. Nominale afschrijvingen'!S121</f>
        <v>610300.4786644635</v>
      </c>
      <c r="I132" s="86">
        <f>'7. Nominale afschrijvingen'!T121</f>
        <v>610300.4786644635</v>
      </c>
      <c r="J132" s="86">
        <f>'7. Nominale afschrijvingen'!U121</f>
        <v>610300.4786644635</v>
      </c>
      <c r="K132" s="86">
        <f>'7. Nominale afschrijvingen'!V121</f>
        <v>610300.4786644635</v>
      </c>
      <c r="L132" s="86">
        <f>'7. Nominale afschrijvingen'!W121</f>
        <v>610300.4786644635</v>
      </c>
      <c r="M132" s="86">
        <f>'7. Nominale afschrijvingen'!X121</f>
        <v>610300.4786644635</v>
      </c>
      <c r="N132" s="86">
        <f>'7. Nominale afschrijvingen'!Y121</f>
        <v>610300.4786644635</v>
      </c>
      <c r="O132" s="86">
        <f>'7. Nominale afschrijvingen'!Z121</f>
        <v>610300.4786644635</v>
      </c>
      <c r="P132" s="86">
        <f>'7. Nominale afschrijvingen'!AA121</f>
        <v>610300.4786644635</v>
      </c>
      <c r="Q132" s="86">
        <f>'7. Nominale afschrijvingen'!AB121</f>
        <v>610300.4786644635</v>
      </c>
      <c r="R132" s="86">
        <f>'7. Nominale afschrijvingen'!AC121</f>
        <v>732360.57439735613</v>
      </c>
      <c r="S132" s="86">
        <f>'7. Nominale afschrijvingen'!AD121</f>
        <v>700403.02206001699</v>
      </c>
      <c r="T132" s="86">
        <f>'7. Nominale afschrijvingen'!AE121</f>
        <v>669839.98109739809</v>
      </c>
      <c r="U132" s="86">
        <f>'7. Nominale afschrijvingen'!AF121</f>
        <v>640610.60010405711</v>
      </c>
      <c r="V132" s="86">
        <f>'7. Nominale afschrijvingen'!AG121</f>
        <v>612656.68300860736</v>
      </c>
      <c r="W132" s="65"/>
      <c r="X132" s="118">
        <f>IF($C132="TD",INDEX('4. CPI-tabel'!$D$20:$Z$42,$E132-2003,X$28-2003),
IF(X$28&gt;=$E132,MAX(1,INDEX('4. CPI-tabel'!$D$20:$Z$42,MAX($E132,2010)-2003,X$28-2003)),0))</f>
        <v>1.0149999999999999</v>
      </c>
      <c r="Y132" s="118">
        <f>IF($C132="TD",INDEX('4. CPI-tabel'!$D$20:$Z$42,$E132-2003,Y$28-2003),
IF(Y$28&gt;=$E132,MAX(1,INDEX('4. CPI-tabel'!$D$20:$Z$42,MAX($E132,2010)-2003,Y$28-2003)),0))</f>
        <v>1.0413899999999998</v>
      </c>
      <c r="Z132" s="118">
        <f>IF($C132="TD",INDEX('4. CPI-tabel'!$D$20:$Z$42,$E132-2003,Z$28-2003),
IF(Z$28&gt;=$E132,MAX(1,INDEX('4. CPI-tabel'!$D$20:$Z$42,MAX($E132,2010)-2003,Z$28-2003)),0))</f>
        <v>1.0653419699999997</v>
      </c>
      <c r="AA132" s="118">
        <f>IF($C132="TD",INDEX('4. CPI-tabel'!$D$20:$Z$42,$E132-2003,AA$28-2003),
IF(AA$28&gt;=$E132,MAX(1,INDEX('4. CPI-tabel'!$D$20:$Z$42,MAX($E132,2010)-2003,AA$28-2003)),0))</f>
        <v>1.0951715451599997</v>
      </c>
      <c r="AB132" s="118">
        <f>IF($C132="TD",INDEX('4. CPI-tabel'!$D$20:$Z$42,$E132-2003,AB$28-2003),
IF(AB$28&gt;=$E132,MAX(1,INDEX('4. CPI-tabel'!$D$20:$Z$42,MAX($E132,2010)-2003,AB$28-2003)),0))</f>
        <v>1.1061232606115996</v>
      </c>
      <c r="AC132" s="118">
        <f>IF($C132="TD",INDEX('4. CPI-tabel'!$D$20:$Z$42,$E132-2003,AC$28-2003),
IF(AC$28&gt;=$E132,MAX(1,INDEX('4. CPI-tabel'!$D$20:$Z$42,MAX($E132,2010)-2003,AC$28-2003)),0))</f>
        <v>1.1149722466964924</v>
      </c>
      <c r="AD132" s="118">
        <f>IF($C132="TD",INDEX('4. CPI-tabel'!$D$20:$Z$42,$E132-2003,AD$28-2003),
IF(AD$28&gt;=$E132,MAX(1,INDEX('4. CPI-tabel'!$D$20:$Z$42,MAX($E132,2010)-2003,AD$28-2003)),0))</f>
        <v>1.1172021911898855</v>
      </c>
      <c r="AE132" s="118">
        <f>IF($C132="TD",INDEX('4. CPI-tabel'!$D$20:$Z$42,$E132-2003,AE$28-2003),
IF(AE$28&gt;=$E132,MAX(1,INDEX('4. CPI-tabel'!$D$20:$Z$42,MAX($E132,2010)-2003,AE$28-2003)),0))</f>
        <v>1.132843021866544</v>
      </c>
      <c r="AF132" s="118">
        <f>IF($C132="TD",INDEX('4. CPI-tabel'!$D$20:$Z$42,$E132-2003,AF$28-2003),
IF(AF$28&gt;=$E132,MAX(1,INDEX('4. CPI-tabel'!$D$20:$Z$42,MAX($E132,2010)-2003,AF$28-2003)),0))</f>
        <v>1.1566327253257414</v>
      </c>
      <c r="AG132" s="118">
        <f>IF($C132="TD",INDEX('4. CPI-tabel'!$D$20:$Z$42,$E132-2003,AG$28-2003),
IF(AG$28&gt;=$E132,MAX(1,INDEX('4. CPI-tabel'!$D$20:$Z$42,MAX($E132,2010)-2003,AG$28-2003)),0))</f>
        <v>1.1890184416348621</v>
      </c>
      <c r="AH132" s="118">
        <f>IF($C132="TD",INDEX('4. CPI-tabel'!$D$20:$Z$42,$E132-2003,AH$28-2003),
IF(AH$28&gt;=$E132,MAX(1,INDEX('4. CPI-tabel'!$D$20:$Z$42,MAX($E132,2010)-2003,AH$28-2003)),0))</f>
        <v>1.197341570726306</v>
      </c>
      <c r="AI132" s="118">
        <f>IF($C132="TD",INDEX('4. CPI-tabel'!$D$20:$Z$42,$E132-2003,AI$28-2003),
IF(AI$28&gt;=$E132,MAX(1,INDEX('4. CPI-tabel'!$D$20:$Z$42,MAX($E132,2010)-2003,AI$28-2003)),0))</f>
        <v>1.197341570726306</v>
      </c>
      <c r="AJ132" s="118">
        <f>IF($C132="TD",INDEX('4. CPI-tabel'!$D$20:$Z$42,$E132-2003,AJ$28-2003),
IF(AJ$28&gt;=$E132,MAX(1,INDEX('4. CPI-tabel'!$D$20:$Z$42,MAX($E132,2010)-2003,AJ$28-2003)),0))</f>
        <v>1.197341570726306</v>
      </c>
      <c r="AK132" s="118">
        <f>IF($C132="TD",INDEX('4. CPI-tabel'!$D$20:$Z$42,$E132-2003,AK$28-2003),
IF(AK$28&gt;=$E132,MAX(1,INDEX('4. CPI-tabel'!$D$20:$Z$42,MAX($E132,2010)-2003,AK$28-2003)),0))</f>
        <v>1.197341570726306</v>
      </c>
      <c r="AL132" s="118">
        <f>IF($C132="TD",INDEX('4. CPI-tabel'!$D$20:$Z$42,$E132-2003,AL$28-2003),
IF(AL$28&gt;=$E132,MAX(1,INDEX('4. CPI-tabel'!$D$20:$Z$42,MAX($E132,2010)-2003,AL$28-2003)),0))</f>
        <v>1.197341570726306</v>
      </c>
      <c r="AM132" s="118">
        <f>IF($C132="TD",INDEX('4. CPI-tabel'!$D$20:$Z$42,$E132-2003,AM$28-2003),
IF(AM$28&gt;=$E132,MAX(1,INDEX('4. CPI-tabel'!$D$20:$Z$42,MAX($E132,2010)-2003,AM$28-2003)),0))</f>
        <v>1.197341570726306</v>
      </c>
      <c r="AO132" s="87">
        <f t="shared" si="21"/>
        <v>619454.9858444304</v>
      </c>
      <c r="AP132" s="87">
        <f t="shared" si="22"/>
        <v>635560.81547638553</v>
      </c>
      <c r="AQ132" s="87">
        <f t="shared" si="23"/>
        <v>650178.71423234232</v>
      </c>
      <c r="AR132" s="87">
        <f t="shared" si="24"/>
        <v>668383.71823084797</v>
      </c>
      <c r="AS132" s="87">
        <f t="shared" si="25"/>
        <v>675067.5554131564</v>
      </c>
      <c r="AT132" s="87">
        <f t="shared" si="26"/>
        <v>680468.09585646156</v>
      </c>
      <c r="AU132" s="87">
        <f t="shared" si="27"/>
        <v>681829.03204817465</v>
      </c>
      <c r="AV132" s="87">
        <f t="shared" si="28"/>
        <v>691374.6384968491</v>
      </c>
      <c r="AW132" s="87">
        <f t="shared" si="29"/>
        <v>705893.50590528292</v>
      </c>
      <c r="AX132" s="87">
        <f t="shared" si="30"/>
        <v>725658.52407063078</v>
      </c>
      <c r="AY132" s="87">
        <f t="shared" si="31"/>
        <v>730738.1337391251</v>
      </c>
      <c r="AZ132" s="87">
        <f t="shared" si="32"/>
        <v>876885.76048695005</v>
      </c>
      <c r="BA132" s="87">
        <f t="shared" si="33"/>
        <v>838621.65457479225</v>
      </c>
      <c r="BB132" s="87">
        <f t="shared" si="34"/>
        <v>802027.25510243769</v>
      </c>
      <c r="BC132" s="87">
        <f t="shared" si="35"/>
        <v>767029.7021525132</v>
      </c>
      <c r="BD132" s="87">
        <f t="shared" si="36"/>
        <v>733559.31514949445</v>
      </c>
    </row>
    <row r="133" spans="1:56" s="20" customFormat="1" x14ac:dyDescent="0.2">
      <c r="A133" s="41"/>
      <c r="B133" s="86">
        <f>'3. Investeringen'!B119</f>
        <v>105</v>
      </c>
      <c r="C133" s="86" t="str">
        <f>'3. Investeringen'!F119</f>
        <v>AD</v>
      </c>
      <c r="D133" s="86" t="str">
        <f>'3. Investeringen'!G119</f>
        <v>Nieuwe investeringen AD</v>
      </c>
      <c r="E133" s="121">
        <f>'3. Investeringen'!K119</f>
        <v>2010</v>
      </c>
      <c r="G133" s="86">
        <f>'7. Nominale afschrijvingen'!R122</f>
        <v>137265.13293435518</v>
      </c>
      <c r="H133" s="86">
        <f>'7. Nominale afschrijvingen'!S122</f>
        <v>137265.13293435518</v>
      </c>
      <c r="I133" s="86">
        <f>'7. Nominale afschrijvingen'!T122</f>
        <v>137265.13293435518</v>
      </c>
      <c r="J133" s="86">
        <f>'7. Nominale afschrijvingen'!U122</f>
        <v>137265.13293435518</v>
      </c>
      <c r="K133" s="86">
        <f>'7. Nominale afschrijvingen'!V122</f>
        <v>137265.13293435518</v>
      </c>
      <c r="L133" s="86">
        <f>'7. Nominale afschrijvingen'!W122</f>
        <v>137265.13293435518</v>
      </c>
      <c r="M133" s="86">
        <f>'7. Nominale afschrijvingen'!X122</f>
        <v>137265.13293435518</v>
      </c>
      <c r="N133" s="86">
        <f>'7. Nominale afschrijvingen'!Y122</f>
        <v>137265.13293435518</v>
      </c>
      <c r="O133" s="86">
        <f>'7. Nominale afschrijvingen'!Z122</f>
        <v>137265.13293435518</v>
      </c>
      <c r="P133" s="86">
        <f>'7. Nominale afschrijvingen'!AA122</f>
        <v>137265.13293435518</v>
      </c>
      <c r="Q133" s="86">
        <f>'7. Nominale afschrijvingen'!AB122</f>
        <v>137265.13293435518</v>
      </c>
      <c r="R133" s="86">
        <f>'7. Nominale afschrijvingen'!AC122</f>
        <v>164718.15952122619</v>
      </c>
      <c r="S133" s="86">
        <f>'7. Nominale afschrijvingen'!AD122</f>
        <v>157530.45801484538</v>
      </c>
      <c r="T133" s="86">
        <f>'7. Nominale afschrijvingen'!AE122</f>
        <v>150656.40166510668</v>
      </c>
      <c r="U133" s="86">
        <f>'7. Nominale afschrijvingen'!AF122</f>
        <v>144082.30413790201</v>
      </c>
      <c r="V133" s="86">
        <f>'7. Nominale afschrijvingen'!AG122</f>
        <v>137795.07632097541</v>
      </c>
      <c r="W133" s="65"/>
      <c r="X133" s="118">
        <f>IF($C133="TD",INDEX('4. CPI-tabel'!$D$20:$Z$42,$E133-2003,X$28-2003),
IF(X$28&gt;=$E133,MAX(1,INDEX('4. CPI-tabel'!$D$20:$Z$42,MAX($E133,2010)-2003,X$28-2003)),0))</f>
        <v>1.0149999999999999</v>
      </c>
      <c r="Y133" s="118">
        <f>IF($C133="TD",INDEX('4. CPI-tabel'!$D$20:$Z$42,$E133-2003,Y$28-2003),
IF(Y$28&gt;=$E133,MAX(1,INDEX('4. CPI-tabel'!$D$20:$Z$42,MAX($E133,2010)-2003,Y$28-2003)),0))</f>
        <v>1.0413899999999998</v>
      </c>
      <c r="Z133" s="118">
        <f>IF($C133="TD",INDEX('4. CPI-tabel'!$D$20:$Z$42,$E133-2003,Z$28-2003),
IF(Z$28&gt;=$E133,MAX(1,INDEX('4. CPI-tabel'!$D$20:$Z$42,MAX($E133,2010)-2003,Z$28-2003)),0))</f>
        <v>1.0653419699999997</v>
      </c>
      <c r="AA133" s="118">
        <f>IF($C133="TD",INDEX('4. CPI-tabel'!$D$20:$Z$42,$E133-2003,AA$28-2003),
IF(AA$28&gt;=$E133,MAX(1,INDEX('4. CPI-tabel'!$D$20:$Z$42,MAX($E133,2010)-2003,AA$28-2003)),0))</f>
        <v>1.0951715451599997</v>
      </c>
      <c r="AB133" s="118">
        <f>IF($C133="TD",INDEX('4. CPI-tabel'!$D$20:$Z$42,$E133-2003,AB$28-2003),
IF(AB$28&gt;=$E133,MAX(1,INDEX('4. CPI-tabel'!$D$20:$Z$42,MAX($E133,2010)-2003,AB$28-2003)),0))</f>
        <v>1.1061232606115996</v>
      </c>
      <c r="AC133" s="118">
        <f>IF($C133="TD",INDEX('4. CPI-tabel'!$D$20:$Z$42,$E133-2003,AC$28-2003),
IF(AC$28&gt;=$E133,MAX(1,INDEX('4. CPI-tabel'!$D$20:$Z$42,MAX($E133,2010)-2003,AC$28-2003)),0))</f>
        <v>1.1149722466964924</v>
      </c>
      <c r="AD133" s="118">
        <f>IF($C133="TD",INDEX('4. CPI-tabel'!$D$20:$Z$42,$E133-2003,AD$28-2003),
IF(AD$28&gt;=$E133,MAX(1,INDEX('4. CPI-tabel'!$D$20:$Z$42,MAX($E133,2010)-2003,AD$28-2003)),0))</f>
        <v>1.1172021911898855</v>
      </c>
      <c r="AE133" s="118">
        <f>IF($C133="TD",INDEX('4. CPI-tabel'!$D$20:$Z$42,$E133-2003,AE$28-2003),
IF(AE$28&gt;=$E133,MAX(1,INDEX('4. CPI-tabel'!$D$20:$Z$42,MAX($E133,2010)-2003,AE$28-2003)),0))</f>
        <v>1.132843021866544</v>
      </c>
      <c r="AF133" s="118">
        <f>IF($C133="TD",INDEX('4. CPI-tabel'!$D$20:$Z$42,$E133-2003,AF$28-2003),
IF(AF$28&gt;=$E133,MAX(1,INDEX('4. CPI-tabel'!$D$20:$Z$42,MAX($E133,2010)-2003,AF$28-2003)),0))</f>
        <v>1.1566327253257414</v>
      </c>
      <c r="AG133" s="118">
        <f>IF($C133="TD",INDEX('4. CPI-tabel'!$D$20:$Z$42,$E133-2003,AG$28-2003),
IF(AG$28&gt;=$E133,MAX(1,INDEX('4. CPI-tabel'!$D$20:$Z$42,MAX($E133,2010)-2003,AG$28-2003)),0))</f>
        <v>1.1890184416348621</v>
      </c>
      <c r="AH133" s="118">
        <f>IF($C133="TD",INDEX('4. CPI-tabel'!$D$20:$Z$42,$E133-2003,AH$28-2003),
IF(AH$28&gt;=$E133,MAX(1,INDEX('4. CPI-tabel'!$D$20:$Z$42,MAX($E133,2010)-2003,AH$28-2003)),0))</f>
        <v>1.197341570726306</v>
      </c>
      <c r="AI133" s="118">
        <f>IF($C133="TD",INDEX('4. CPI-tabel'!$D$20:$Z$42,$E133-2003,AI$28-2003),
IF(AI$28&gt;=$E133,MAX(1,INDEX('4. CPI-tabel'!$D$20:$Z$42,MAX($E133,2010)-2003,AI$28-2003)),0))</f>
        <v>1.197341570726306</v>
      </c>
      <c r="AJ133" s="118">
        <f>IF($C133="TD",INDEX('4. CPI-tabel'!$D$20:$Z$42,$E133-2003,AJ$28-2003),
IF(AJ$28&gt;=$E133,MAX(1,INDEX('4. CPI-tabel'!$D$20:$Z$42,MAX($E133,2010)-2003,AJ$28-2003)),0))</f>
        <v>1.197341570726306</v>
      </c>
      <c r="AK133" s="118">
        <f>IF($C133="TD",INDEX('4. CPI-tabel'!$D$20:$Z$42,$E133-2003,AK$28-2003),
IF(AK$28&gt;=$E133,MAX(1,INDEX('4. CPI-tabel'!$D$20:$Z$42,MAX($E133,2010)-2003,AK$28-2003)),0))</f>
        <v>1.197341570726306</v>
      </c>
      <c r="AL133" s="118">
        <f>IF($C133="TD",INDEX('4. CPI-tabel'!$D$20:$Z$42,$E133-2003,AL$28-2003),
IF(AL$28&gt;=$E133,MAX(1,INDEX('4. CPI-tabel'!$D$20:$Z$42,MAX($E133,2010)-2003,AL$28-2003)),0))</f>
        <v>1.197341570726306</v>
      </c>
      <c r="AM133" s="118">
        <f>IF($C133="TD",INDEX('4. CPI-tabel'!$D$20:$Z$42,$E133-2003,AM$28-2003),
IF(AM$28&gt;=$E133,MAX(1,INDEX('4. CPI-tabel'!$D$20:$Z$42,MAX($E133,2010)-2003,AM$28-2003)),0))</f>
        <v>1.197341570726306</v>
      </c>
      <c r="AO133" s="87">
        <f t="shared" si="21"/>
        <v>139324.10992837048</v>
      </c>
      <c r="AP133" s="87">
        <f t="shared" si="22"/>
        <v>142946.53678650811</v>
      </c>
      <c r="AQ133" s="87">
        <f t="shared" si="23"/>
        <v>146234.30713259778</v>
      </c>
      <c r="AR133" s="87">
        <f t="shared" si="24"/>
        <v>150328.86773231052</v>
      </c>
      <c r="AS133" s="87">
        <f t="shared" si="25"/>
        <v>151832.15640963361</v>
      </c>
      <c r="AT133" s="87">
        <f t="shared" si="26"/>
        <v>153046.81366091067</v>
      </c>
      <c r="AU133" s="87">
        <f t="shared" si="27"/>
        <v>153352.90728823253</v>
      </c>
      <c r="AV133" s="87">
        <f t="shared" si="28"/>
        <v>155499.84799026779</v>
      </c>
      <c r="AW133" s="87">
        <f t="shared" si="29"/>
        <v>158765.34479806339</v>
      </c>
      <c r="AX133" s="87">
        <f t="shared" si="30"/>
        <v>163210.77445240918</v>
      </c>
      <c r="AY133" s="87">
        <f t="shared" si="31"/>
        <v>164353.24987357602</v>
      </c>
      <c r="AZ133" s="87">
        <f t="shared" si="32"/>
        <v>197223.89984829118</v>
      </c>
      <c r="BA133" s="87">
        <f t="shared" si="33"/>
        <v>188617.76603672936</v>
      </c>
      <c r="BB133" s="87">
        <f t="shared" si="34"/>
        <v>180387.1726096721</v>
      </c>
      <c r="BC133" s="87">
        <f t="shared" si="35"/>
        <v>172515.73235034093</v>
      </c>
      <c r="BD133" s="87">
        <f t="shared" si="36"/>
        <v>164987.77312050792</v>
      </c>
    </row>
    <row r="134" spans="1:56" s="20" customFormat="1" x14ac:dyDescent="0.2">
      <c r="A134" s="41"/>
      <c r="B134" s="86">
        <f>'3. Investeringen'!B120</f>
        <v>106</v>
      </c>
      <c r="C134" s="86" t="str">
        <f>'3. Investeringen'!F120</f>
        <v>AD</v>
      </c>
      <c r="D134" s="86" t="str">
        <f>'3. Investeringen'!G120</f>
        <v>Nieuwe investeringen AD</v>
      </c>
      <c r="E134" s="121">
        <f>'3. Investeringen'!K120</f>
        <v>2011</v>
      </c>
      <c r="G134" s="86">
        <f>'7. Nominale afschrijvingen'!R123</f>
        <v>334413.26987348159</v>
      </c>
      <c r="H134" s="86">
        <f>'7. Nominale afschrijvingen'!S123</f>
        <v>668826.53974696319</v>
      </c>
      <c r="I134" s="86">
        <f>'7. Nominale afschrijvingen'!T123</f>
        <v>668826.53974696319</v>
      </c>
      <c r="J134" s="86">
        <f>'7. Nominale afschrijvingen'!U123</f>
        <v>668826.53974696319</v>
      </c>
      <c r="K134" s="86">
        <f>'7. Nominale afschrijvingen'!V123</f>
        <v>668826.53974696319</v>
      </c>
      <c r="L134" s="86">
        <f>'7. Nominale afschrijvingen'!W123</f>
        <v>668826.53974696319</v>
      </c>
      <c r="M134" s="86">
        <f>'7. Nominale afschrijvingen'!X123</f>
        <v>668826.53974696319</v>
      </c>
      <c r="N134" s="86">
        <f>'7. Nominale afschrijvingen'!Y123</f>
        <v>668826.53974696319</v>
      </c>
      <c r="O134" s="86">
        <f>'7. Nominale afschrijvingen'!Z123</f>
        <v>668826.53974696319</v>
      </c>
      <c r="P134" s="86">
        <f>'7. Nominale afschrijvingen'!AA123</f>
        <v>668826.53974696319</v>
      </c>
      <c r="Q134" s="86">
        <f>'7. Nominale afschrijvingen'!AB123</f>
        <v>668826.53974696319</v>
      </c>
      <c r="R134" s="86">
        <f>'7. Nominale afschrijvingen'!AC123</f>
        <v>802591.84769635578</v>
      </c>
      <c r="S134" s="86">
        <f>'7. Nominale afschrijvingen'!AD123</f>
        <v>768798.50674071966</v>
      </c>
      <c r="T134" s="86">
        <f>'7. Nominale afschrijvingen'!AE123</f>
        <v>736428.04329900525</v>
      </c>
      <c r="U134" s="86">
        <f>'7. Nominale afschrijvingen'!AF123</f>
        <v>705420.54673904716</v>
      </c>
      <c r="V134" s="86">
        <f>'7. Nominale afschrijvingen'!AG123</f>
        <v>675718.62898161355</v>
      </c>
      <c r="W134" s="65"/>
      <c r="X134" s="118">
        <f>IF($C134="TD",INDEX('4. CPI-tabel'!$D$20:$Z$42,$E134-2003,X$28-2003),
IF(X$28&gt;=$E134,MAX(1,INDEX('4. CPI-tabel'!$D$20:$Z$42,MAX($E134,2010)-2003,X$28-2003)),0))</f>
        <v>1</v>
      </c>
      <c r="Y134" s="118">
        <f>IF($C134="TD",INDEX('4. CPI-tabel'!$D$20:$Z$42,$E134-2003,Y$28-2003),
IF(Y$28&gt;=$E134,MAX(1,INDEX('4. CPI-tabel'!$D$20:$Z$42,MAX($E134,2010)-2003,Y$28-2003)),0))</f>
        <v>1.026</v>
      </c>
      <c r="Z134" s="118">
        <f>IF($C134="TD",INDEX('4. CPI-tabel'!$D$20:$Z$42,$E134-2003,Z$28-2003),
IF(Z$28&gt;=$E134,MAX(1,INDEX('4. CPI-tabel'!$D$20:$Z$42,MAX($E134,2010)-2003,Z$28-2003)),0))</f>
        <v>1.049598</v>
      </c>
      <c r="AA134" s="118">
        <f>IF($C134="TD",INDEX('4. CPI-tabel'!$D$20:$Z$42,$E134-2003,AA$28-2003),
IF(AA$28&gt;=$E134,MAX(1,INDEX('4. CPI-tabel'!$D$20:$Z$42,MAX($E134,2010)-2003,AA$28-2003)),0))</f>
        <v>1.0789867440000001</v>
      </c>
      <c r="AB134" s="118">
        <f>IF($C134="TD",INDEX('4. CPI-tabel'!$D$20:$Z$42,$E134-2003,AB$28-2003),
IF(AB$28&gt;=$E134,MAX(1,INDEX('4. CPI-tabel'!$D$20:$Z$42,MAX($E134,2010)-2003,AB$28-2003)),0))</f>
        <v>1.08977661144</v>
      </c>
      <c r="AC134" s="118">
        <f>IF($C134="TD",INDEX('4. CPI-tabel'!$D$20:$Z$42,$E134-2003,AC$28-2003),
IF(AC$28&gt;=$E134,MAX(1,INDEX('4. CPI-tabel'!$D$20:$Z$42,MAX($E134,2010)-2003,AC$28-2003)),0))</f>
        <v>1.09849482433152</v>
      </c>
      <c r="AD134" s="118">
        <f>IF($C134="TD",INDEX('4. CPI-tabel'!$D$20:$Z$42,$E134-2003,AD$28-2003),
IF(AD$28&gt;=$E134,MAX(1,INDEX('4. CPI-tabel'!$D$20:$Z$42,MAX($E134,2010)-2003,AD$28-2003)),0))</f>
        <v>1.1006918139801831</v>
      </c>
      <c r="AE134" s="118">
        <f>IF($C134="TD",INDEX('4. CPI-tabel'!$D$20:$Z$42,$E134-2003,AE$28-2003),
IF(AE$28&gt;=$E134,MAX(1,INDEX('4. CPI-tabel'!$D$20:$Z$42,MAX($E134,2010)-2003,AE$28-2003)),0))</f>
        <v>1.1161014993759057</v>
      </c>
      <c r="AF134" s="118">
        <f>IF($C134="TD",INDEX('4. CPI-tabel'!$D$20:$Z$42,$E134-2003,AF$28-2003),
IF(AF$28&gt;=$E134,MAX(1,INDEX('4. CPI-tabel'!$D$20:$Z$42,MAX($E134,2010)-2003,AF$28-2003)),0))</f>
        <v>1.1395396308627996</v>
      </c>
      <c r="AG134" s="118">
        <f>IF($C134="TD",INDEX('4. CPI-tabel'!$D$20:$Z$42,$E134-2003,AG$28-2003),
IF(AG$28&gt;=$E134,MAX(1,INDEX('4. CPI-tabel'!$D$20:$Z$42,MAX($E134,2010)-2003,AG$28-2003)),0))</f>
        <v>1.171446740526958</v>
      </c>
      <c r="AH134" s="118">
        <f>IF($C134="TD",INDEX('4. CPI-tabel'!$D$20:$Z$42,$E134-2003,AH$28-2003),
IF(AH$28&gt;=$E134,MAX(1,INDEX('4. CPI-tabel'!$D$20:$Z$42,MAX($E134,2010)-2003,AH$28-2003)),0))</f>
        <v>1.1796468677106466</v>
      </c>
      <c r="AI134" s="118">
        <f>IF($C134="TD",INDEX('4. CPI-tabel'!$D$20:$Z$42,$E134-2003,AI$28-2003),
IF(AI$28&gt;=$E134,MAX(1,INDEX('4. CPI-tabel'!$D$20:$Z$42,MAX($E134,2010)-2003,AI$28-2003)),0))</f>
        <v>1.1796468677106466</v>
      </c>
      <c r="AJ134" s="118">
        <f>IF($C134="TD",INDEX('4. CPI-tabel'!$D$20:$Z$42,$E134-2003,AJ$28-2003),
IF(AJ$28&gt;=$E134,MAX(1,INDEX('4. CPI-tabel'!$D$20:$Z$42,MAX($E134,2010)-2003,AJ$28-2003)),0))</f>
        <v>1.1796468677106466</v>
      </c>
      <c r="AK134" s="118">
        <f>IF($C134="TD",INDEX('4. CPI-tabel'!$D$20:$Z$42,$E134-2003,AK$28-2003),
IF(AK$28&gt;=$E134,MAX(1,INDEX('4. CPI-tabel'!$D$20:$Z$42,MAX($E134,2010)-2003,AK$28-2003)),0))</f>
        <v>1.1796468677106466</v>
      </c>
      <c r="AL134" s="118">
        <f>IF($C134="TD",INDEX('4. CPI-tabel'!$D$20:$Z$42,$E134-2003,AL$28-2003),
IF(AL$28&gt;=$E134,MAX(1,INDEX('4. CPI-tabel'!$D$20:$Z$42,MAX($E134,2010)-2003,AL$28-2003)),0))</f>
        <v>1.1796468677106466</v>
      </c>
      <c r="AM134" s="118">
        <f>IF($C134="TD",INDEX('4. CPI-tabel'!$D$20:$Z$42,$E134-2003,AM$28-2003),
IF(AM$28&gt;=$E134,MAX(1,INDEX('4. CPI-tabel'!$D$20:$Z$42,MAX($E134,2010)-2003,AM$28-2003)),0))</f>
        <v>1.1796468677106466</v>
      </c>
      <c r="AO134" s="87">
        <f t="shared" si="21"/>
        <v>334413.26987348159</v>
      </c>
      <c r="AP134" s="87">
        <f t="shared" si="22"/>
        <v>686216.02978038427</v>
      </c>
      <c r="AQ134" s="87">
        <f t="shared" si="23"/>
        <v>701998.99846533313</v>
      </c>
      <c r="AR134" s="87">
        <f t="shared" si="24"/>
        <v>721654.97042236244</v>
      </c>
      <c r="AS134" s="87">
        <f t="shared" si="25"/>
        <v>728871.52012658608</v>
      </c>
      <c r="AT134" s="87">
        <f t="shared" si="26"/>
        <v>734702.49228759867</v>
      </c>
      <c r="AU134" s="87">
        <f t="shared" si="27"/>
        <v>736171.8972721739</v>
      </c>
      <c r="AV134" s="87">
        <f t="shared" si="28"/>
        <v>746478.30383398442</v>
      </c>
      <c r="AW134" s="87">
        <f t="shared" si="29"/>
        <v>762154.34821449802</v>
      </c>
      <c r="AX134" s="87">
        <f t="shared" si="30"/>
        <v>783494.66996450396</v>
      </c>
      <c r="AY134" s="87">
        <f t="shared" si="31"/>
        <v>788979.13265425537</v>
      </c>
      <c r="AZ134" s="87">
        <f t="shared" si="32"/>
        <v>946774.95918510645</v>
      </c>
      <c r="BA134" s="87">
        <f t="shared" si="33"/>
        <v>906910.75037731242</v>
      </c>
      <c r="BB134" s="87">
        <f t="shared" si="34"/>
        <v>868725.03457195195</v>
      </c>
      <c r="BC134" s="87">
        <f t="shared" si="35"/>
        <v>832147.13837944879</v>
      </c>
      <c r="BD134" s="87">
        <f t="shared" si="36"/>
        <v>797109.36413189303</v>
      </c>
    </row>
    <row r="135" spans="1:56" s="20" customFormat="1" x14ac:dyDescent="0.2">
      <c r="A135" s="41"/>
      <c r="B135" s="86">
        <f>'3. Investeringen'!B121</f>
        <v>107</v>
      </c>
      <c r="C135" s="86" t="str">
        <f>'3. Investeringen'!F121</f>
        <v>AD</v>
      </c>
      <c r="D135" s="86" t="str">
        <f>'3. Investeringen'!G121</f>
        <v>Nieuwe investeringen AD</v>
      </c>
      <c r="E135" s="121">
        <f>'3. Investeringen'!K121</f>
        <v>2011</v>
      </c>
      <c r="G135" s="86">
        <f>'7. Nominale afschrijvingen'!R124</f>
        <v>73353.591510173137</v>
      </c>
      <c r="H135" s="86">
        <f>'7. Nominale afschrijvingen'!S124</f>
        <v>146707.18302034627</v>
      </c>
      <c r="I135" s="86">
        <f>'7. Nominale afschrijvingen'!T124</f>
        <v>146707.18302034627</v>
      </c>
      <c r="J135" s="86">
        <f>'7. Nominale afschrijvingen'!U124</f>
        <v>146707.18302034627</v>
      </c>
      <c r="K135" s="86">
        <f>'7. Nominale afschrijvingen'!V124</f>
        <v>146707.18302034627</v>
      </c>
      <c r="L135" s="86">
        <f>'7. Nominale afschrijvingen'!W124</f>
        <v>146707.18302034627</v>
      </c>
      <c r="M135" s="86">
        <f>'7. Nominale afschrijvingen'!X124</f>
        <v>146707.18302034627</v>
      </c>
      <c r="N135" s="86">
        <f>'7. Nominale afschrijvingen'!Y124</f>
        <v>146707.18302034627</v>
      </c>
      <c r="O135" s="86">
        <f>'7. Nominale afschrijvingen'!Z124</f>
        <v>146707.18302034627</v>
      </c>
      <c r="P135" s="86">
        <f>'7. Nominale afschrijvingen'!AA124</f>
        <v>146707.18302034627</v>
      </c>
      <c r="Q135" s="86">
        <f>'7. Nominale afschrijvingen'!AB124</f>
        <v>146707.18302034627</v>
      </c>
      <c r="R135" s="86">
        <f>'7. Nominale afschrijvingen'!AC124</f>
        <v>176048.6196244155</v>
      </c>
      <c r="S135" s="86">
        <f>'7. Nominale afschrijvingen'!AD124</f>
        <v>168636.04616654539</v>
      </c>
      <c r="T135" s="86">
        <f>'7. Nominale afschrijvingen'!AE124</f>
        <v>161535.5810647961</v>
      </c>
      <c r="U135" s="86">
        <f>'7. Nominale afschrijvingen'!AF124</f>
        <v>154734.08291469942</v>
      </c>
      <c r="V135" s="86">
        <f>'7. Nominale afschrijvingen'!AG124</f>
        <v>148218.96363408052</v>
      </c>
      <c r="W135" s="65"/>
      <c r="X135" s="118">
        <f>IF($C135="TD",INDEX('4. CPI-tabel'!$D$20:$Z$42,$E135-2003,X$28-2003),
IF(X$28&gt;=$E135,MAX(1,INDEX('4. CPI-tabel'!$D$20:$Z$42,MAX($E135,2010)-2003,X$28-2003)),0))</f>
        <v>1</v>
      </c>
      <c r="Y135" s="118">
        <f>IF($C135="TD",INDEX('4. CPI-tabel'!$D$20:$Z$42,$E135-2003,Y$28-2003),
IF(Y$28&gt;=$E135,MAX(1,INDEX('4. CPI-tabel'!$D$20:$Z$42,MAX($E135,2010)-2003,Y$28-2003)),0))</f>
        <v>1.026</v>
      </c>
      <c r="Z135" s="118">
        <f>IF($C135="TD",INDEX('4. CPI-tabel'!$D$20:$Z$42,$E135-2003,Z$28-2003),
IF(Z$28&gt;=$E135,MAX(1,INDEX('4. CPI-tabel'!$D$20:$Z$42,MAX($E135,2010)-2003,Z$28-2003)),0))</f>
        <v>1.049598</v>
      </c>
      <c r="AA135" s="118">
        <f>IF($C135="TD",INDEX('4. CPI-tabel'!$D$20:$Z$42,$E135-2003,AA$28-2003),
IF(AA$28&gt;=$E135,MAX(1,INDEX('4. CPI-tabel'!$D$20:$Z$42,MAX($E135,2010)-2003,AA$28-2003)),0))</f>
        <v>1.0789867440000001</v>
      </c>
      <c r="AB135" s="118">
        <f>IF($C135="TD",INDEX('4. CPI-tabel'!$D$20:$Z$42,$E135-2003,AB$28-2003),
IF(AB$28&gt;=$E135,MAX(1,INDEX('4. CPI-tabel'!$D$20:$Z$42,MAX($E135,2010)-2003,AB$28-2003)),0))</f>
        <v>1.08977661144</v>
      </c>
      <c r="AC135" s="118">
        <f>IF($C135="TD",INDEX('4. CPI-tabel'!$D$20:$Z$42,$E135-2003,AC$28-2003),
IF(AC$28&gt;=$E135,MAX(1,INDEX('4. CPI-tabel'!$D$20:$Z$42,MAX($E135,2010)-2003,AC$28-2003)),0))</f>
        <v>1.09849482433152</v>
      </c>
      <c r="AD135" s="118">
        <f>IF($C135="TD",INDEX('4. CPI-tabel'!$D$20:$Z$42,$E135-2003,AD$28-2003),
IF(AD$28&gt;=$E135,MAX(1,INDEX('4. CPI-tabel'!$D$20:$Z$42,MAX($E135,2010)-2003,AD$28-2003)),0))</f>
        <v>1.1006918139801831</v>
      </c>
      <c r="AE135" s="118">
        <f>IF($C135="TD",INDEX('4. CPI-tabel'!$D$20:$Z$42,$E135-2003,AE$28-2003),
IF(AE$28&gt;=$E135,MAX(1,INDEX('4. CPI-tabel'!$D$20:$Z$42,MAX($E135,2010)-2003,AE$28-2003)),0))</f>
        <v>1.1161014993759057</v>
      </c>
      <c r="AF135" s="118">
        <f>IF($C135="TD",INDEX('4. CPI-tabel'!$D$20:$Z$42,$E135-2003,AF$28-2003),
IF(AF$28&gt;=$E135,MAX(1,INDEX('4. CPI-tabel'!$D$20:$Z$42,MAX($E135,2010)-2003,AF$28-2003)),0))</f>
        <v>1.1395396308627996</v>
      </c>
      <c r="AG135" s="118">
        <f>IF($C135="TD",INDEX('4. CPI-tabel'!$D$20:$Z$42,$E135-2003,AG$28-2003),
IF(AG$28&gt;=$E135,MAX(1,INDEX('4. CPI-tabel'!$D$20:$Z$42,MAX($E135,2010)-2003,AG$28-2003)),0))</f>
        <v>1.171446740526958</v>
      </c>
      <c r="AH135" s="118">
        <f>IF($C135="TD",INDEX('4. CPI-tabel'!$D$20:$Z$42,$E135-2003,AH$28-2003),
IF(AH$28&gt;=$E135,MAX(1,INDEX('4. CPI-tabel'!$D$20:$Z$42,MAX($E135,2010)-2003,AH$28-2003)),0))</f>
        <v>1.1796468677106466</v>
      </c>
      <c r="AI135" s="118">
        <f>IF($C135="TD",INDEX('4. CPI-tabel'!$D$20:$Z$42,$E135-2003,AI$28-2003),
IF(AI$28&gt;=$E135,MAX(1,INDEX('4. CPI-tabel'!$D$20:$Z$42,MAX($E135,2010)-2003,AI$28-2003)),0))</f>
        <v>1.1796468677106466</v>
      </c>
      <c r="AJ135" s="118">
        <f>IF($C135="TD",INDEX('4. CPI-tabel'!$D$20:$Z$42,$E135-2003,AJ$28-2003),
IF(AJ$28&gt;=$E135,MAX(1,INDEX('4. CPI-tabel'!$D$20:$Z$42,MAX($E135,2010)-2003,AJ$28-2003)),0))</f>
        <v>1.1796468677106466</v>
      </c>
      <c r="AK135" s="118">
        <f>IF($C135="TD",INDEX('4. CPI-tabel'!$D$20:$Z$42,$E135-2003,AK$28-2003),
IF(AK$28&gt;=$E135,MAX(1,INDEX('4. CPI-tabel'!$D$20:$Z$42,MAX($E135,2010)-2003,AK$28-2003)),0))</f>
        <v>1.1796468677106466</v>
      </c>
      <c r="AL135" s="118">
        <f>IF($C135="TD",INDEX('4. CPI-tabel'!$D$20:$Z$42,$E135-2003,AL$28-2003),
IF(AL$28&gt;=$E135,MAX(1,INDEX('4. CPI-tabel'!$D$20:$Z$42,MAX($E135,2010)-2003,AL$28-2003)),0))</f>
        <v>1.1796468677106466</v>
      </c>
      <c r="AM135" s="118">
        <f>IF($C135="TD",INDEX('4. CPI-tabel'!$D$20:$Z$42,$E135-2003,AM$28-2003),
IF(AM$28&gt;=$E135,MAX(1,INDEX('4. CPI-tabel'!$D$20:$Z$42,MAX($E135,2010)-2003,AM$28-2003)),0))</f>
        <v>1.1796468677106466</v>
      </c>
      <c r="AO135" s="87">
        <f t="shared" si="21"/>
        <v>73353.591510173137</v>
      </c>
      <c r="AP135" s="87">
        <f t="shared" si="22"/>
        <v>150521.56977887527</v>
      </c>
      <c r="AQ135" s="87">
        <f t="shared" si="23"/>
        <v>153983.56588378942</v>
      </c>
      <c r="AR135" s="87">
        <f t="shared" si="24"/>
        <v>158295.10572853551</v>
      </c>
      <c r="AS135" s="87">
        <f t="shared" si="25"/>
        <v>159878.05678582087</v>
      </c>
      <c r="AT135" s="87">
        <f t="shared" si="26"/>
        <v>161157.08124010742</v>
      </c>
      <c r="AU135" s="87">
        <f t="shared" si="27"/>
        <v>161479.39540258766</v>
      </c>
      <c r="AV135" s="87">
        <f t="shared" si="28"/>
        <v>163740.10693822391</v>
      </c>
      <c r="AW135" s="87">
        <f t="shared" si="29"/>
        <v>167178.64918392658</v>
      </c>
      <c r="AX135" s="87">
        <f t="shared" si="30"/>
        <v>171859.65136107651</v>
      </c>
      <c r="AY135" s="87">
        <f t="shared" si="31"/>
        <v>173062.66892060405</v>
      </c>
      <c r="AZ135" s="87">
        <f t="shared" si="32"/>
        <v>207675.20270472483</v>
      </c>
      <c r="BA135" s="87">
        <f t="shared" si="33"/>
        <v>198930.98364347327</v>
      </c>
      <c r="BB135" s="87">
        <f t="shared" si="34"/>
        <v>190554.94222690596</v>
      </c>
      <c r="BC135" s="87">
        <f t="shared" si="35"/>
        <v>182531.57623840467</v>
      </c>
      <c r="BD135" s="87">
        <f t="shared" si="36"/>
        <v>174846.03618626134</v>
      </c>
    </row>
    <row r="136" spans="1:56" s="20" customFormat="1" x14ac:dyDescent="0.2">
      <c r="A136" s="41"/>
      <c r="B136" s="86">
        <f>'3. Investeringen'!B122</f>
        <v>108</v>
      </c>
      <c r="C136" s="86" t="str">
        <f>'3. Investeringen'!F122</f>
        <v>AD</v>
      </c>
      <c r="D136" s="86" t="str">
        <f>'3. Investeringen'!G122</f>
        <v>Nieuwe investeringen AD</v>
      </c>
      <c r="E136" s="121">
        <f>'3. Investeringen'!K122</f>
        <v>2012</v>
      </c>
      <c r="G136" s="86">
        <f>'7. Nominale afschrijvingen'!R125</f>
        <v>0</v>
      </c>
      <c r="H136" s="86">
        <f>'7. Nominale afschrijvingen'!S125</f>
        <v>317917.89743589744</v>
      </c>
      <c r="I136" s="86">
        <f>'7. Nominale afschrijvingen'!T125</f>
        <v>635835.79487179487</v>
      </c>
      <c r="J136" s="86">
        <f>'7. Nominale afschrijvingen'!U125</f>
        <v>635835.79487179487</v>
      </c>
      <c r="K136" s="86">
        <f>'7. Nominale afschrijvingen'!V125</f>
        <v>635835.79487179487</v>
      </c>
      <c r="L136" s="86">
        <f>'7. Nominale afschrijvingen'!W125</f>
        <v>635835.79487179487</v>
      </c>
      <c r="M136" s="86">
        <f>'7. Nominale afschrijvingen'!X125</f>
        <v>635835.79487179487</v>
      </c>
      <c r="N136" s="86">
        <f>'7. Nominale afschrijvingen'!Y125</f>
        <v>635835.79487179487</v>
      </c>
      <c r="O136" s="86">
        <f>'7. Nominale afschrijvingen'!Z125</f>
        <v>635835.79487179487</v>
      </c>
      <c r="P136" s="86">
        <f>'7. Nominale afschrijvingen'!AA125</f>
        <v>635835.79487179487</v>
      </c>
      <c r="Q136" s="86">
        <f>'7. Nominale afschrijvingen'!AB125</f>
        <v>635835.79487179487</v>
      </c>
      <c r="R136" s="86">
        <f>'7. Nominale afschrijvingen'!AC125</f>
        <v>763002.9538461538</v>
      </c>
      <c r="S136" s="86">
        <f>'7. Nominale afschrijvingen'!AD125</f>
        <v>731965.54555410682</v>
      </c>
      <c r="T136" s="86">
        <f>'7. Nominale afschrijvingen'!AE125</f>
        <v>702190.67590444838</v>
      </c>
      <c r="U136" s="86">
        <f>'7. Nominale afschrijvingen'!AF125</f>
        <v>673626.98739308096</v>
      </c>
      <c r="V136" s="86">
        <f>'7. Nominale afschrijvingen'!AG125</f>
        <v>646225.21163471835</v>
      </c>
      <c r="W136" s="65"/>
      <c r="X136" s="118">
        <f>IF($C136="TD",INDEX('4. CPI-tabel'!$D$20:$Z$42,$E136-2003,X$28-2003),
IF(X$28&gt;=$E136,MAX(1,INDEX('4. CPI-tabel'!$D$20:$Z$42,MAX($E136,2010)-2003,X$28-2003)),0))</f>
        <v>0</v>
      </c>
      <c r="Y136" s="118">
        <f>IF($C136="TD",INDEX('4. CPI-tabel'!$D$20:$Z$42,$E136-2003,Y$28-2003),
IF(Y$28&gt;=$E136,MAX(1,INDEX('4. CPI-tabel'!$D$20:$Z$42,MAX($E136,2010)-2003,Y$28-2003)),0))</f>
        <v>1</v>
      </c>
      <c r="Z136" s="118">
        <f>IF($C136="TD",INDEX('4. CPI-tabel'!$D$20:$Z$42,$E136-2003,Z$28-2003),
IF(Z$28&gt;=$E136,MAX(1,INDEX('4. CPI-tabel'!$D$20:$Z$42,MAX($E136,2010)-2003,Z$28-2003)),0))</f>
        <v>1.0229999999999999</v>
      </c>
      <c r="AA136" s="118">
        <f>IF($C136="TD",INDEX('4. CPI-tabel'!$D$20:$Z$42,$E136-2003,AA$28-2003),
IF(AA$28&gt;=$E136,MAX(1,INDEX('4. CPI-tabel'!$D$20:$Z$42,MAX($E136,2010)-2003,AA$28-2003)),0))</f>
        <v>1.051644</v>
      </c>
      <c r="AB136" s="118">
        <f>IF($C136="TD",INDEX('4. CPI-tabel'!$D$20:$Z$42,$E136-2003,AB$28-2003),
IF(AB$28&gt;=$E136,MAX(1,INDEX('4. CPI-tabel'!$D$20:$Z$42,MAX($E136,2010)-2003,AB$28-2003)),0))</f>
        <v>1.06216044</v>
      </c>
      <c r="AC136" s="118">
        <f>IF($C136="TD",INDEX('4. CPI-tabel'!$D$20:$Z$42,$E136-2003,AC$28-2003),
IF(AC$28&gt;=$E136,MAX(1,INDEX('4. CPI-tabel'!$D$20:$Z$42,MAX($E136,2010)-2003,AC$28-2003)),0))</f>
        <v>1.0706577235199999</v>
      </c>
      <c r="AD136" s="118">
        <f>IF($C136="TD",INDEX('4. CPI-tabel'!$D$20:$Z$42,$E136-2003,AD$28-2003),
IF(AD$28&gt;=$E136,MAX(1,INDEX('4. CPI-tabel'!$D$20:$Z$42,MAX($E136,2010)-2003,AD$28-2003)),0))</f>
        <v>1.0727990389670399</v>
      </c>
      <c r="AE136" s="118">
        <f>IF($C136="TD",INDEX('4. CPI-tabel'!$D$20:$Z$42,$E136-2003,AE$28-2003),
IF(AE$28&gt;=$E136,MAX(1,INDEX('4. CPI-tabel'!$D$20:$Z$42,MAX($E136,2010)-2003,AE$28-2003)),0))</f>
        <v>1.0878182255125783</v>
      </c>
      <c r="AF136" s="118">
        <f>IF($C136="TD",INDEX('4. CPI-tabel'!$D$20:$Z$42,$E136-2003,AF$28-2003),
IF(AF$28&gt;=$E136,MAX(1,INDEX('4. CPI-tabel'!$D$20:$Z$42,MAX($E136,2010)-2003,AF$28-2003)),0))</f>
        <v>1.1106624082483423</v>
      </c>
      <c r="AG136" s="118">
        <f>IF($C136="TD",INDEX('4. CPI-tabel'!$D$20:$Z$42,$E136-2003,AG$28-2003),
IF(AG$28&gt;=$E136,MAX(1,INDEX('4. CPI-tabel'!$D$20:$Z$42,MAX($E136,2010)-2003,AG$28-2003)),0))</f>
        <v>1.1417609556792958</v>
      </c>
      <c r="AH136" s="118">
        <f>IF($C136="TD",INDEX('4. CPI-tabel'!$D$20:$Z$42,$E136-2003,AH$28-2003),
IF(AH$28&gt;=$E136,MAX(1,INDEX('4. CPI-tabel'!$D$20:$Z$42,MAX($E136,2010)-2003,AH$28-2003)),0))</f>
        <v>1.1497532823690508</v>
      </c>
      <c r="AI136" s="118">
        <f>IF($C136="TD",INDEX('4. CPI-tabel'!$D$20:$Z$42,$E136-2003,AI$28-2003),
IF(AI$28&gt;=$E136,MAX(1,INDEX('4. CPI-tabel'!$D$20:$Z$42,MAX($E136,2010)-2003,AI$28-2003)),0))</f>
        <v>1.1497532823690508</v>
      </c>
      <c r="AJ136" s="118">
        <f>IF($C136="TD",INDEX('4. CPI-tabel'!$D$20:$Z$42,$E136-2003,AJ$28-2003),
IF(AJ$28&gt;=$E136,MAX(1,INDEX('4. CPI-tabel'!$D$20:$Z$42,MAX($E136,2010)-2003,AJ$28-2003)),0))</f>
        <v>1.1497532823690508</v>
      </c>
      <c r="AK136" s="118">
        <f>IF($C136="TD",INDEX('4. CPI-tabel'!$D$20:$Z$42,$E136-2003,AK$28-2003),
IF(AK$28&gt;=$E136,MAX(1,INDEX('4. CPI-tabel'!$D$20:$Z$42,MAX($E136,2010)-2003,AK$28-2003)),0))</f>
        <v>1.1497532823690508</v>
      </c>
      <c r="AL136" s="118">
        <f>IF($C136="TD",INDEX('4. CPI-tabel'!$D$20:$Z$42,$E136-2003,AL$28-2003),
IF(AL$28&gt;=$E136,MAX(1,INDEX('4. CPI-tabel'!$D$20:$Z$42,MAX($E136,2010)-2003,AL$28-2003)),0))</f>
        <v>1.1497532823690508</v>
      </c>
      <c r="AM136" s="118">
        <f>IF($C136="TD",INDEX('4. CPI-tabel'!$D$20:$Z$42,$E136-2003,AM$28-2003),
IF(AM$28&gt;=$E136,MAX(1,INDEX('4. CPI-tabel'!$D$20:$Z$42,MAX($E136,2010)-2003,AM$28-2003)),0))</f>
        <v>1.1497532823690508</v>
      </c>
      <c r="AO136" s="87">
        <f t="shared" si="21"/>
        <v>0</v>
      </c>
      <c r="AP136" s="87">
        <f t="shared" si="22"/>
        <v>317917.89743589744</v>
      </c>
      <c r="AQ136" s="87">
        <f t="shared" si="23"/>
        <v>650460.01815384615</v>
      </c>
      <c r="AR136" s="87">
        <f t="shared" si="24"/>
        <v>668672.89866215386</v>
      </c>
      <c r="AS136" s="87">
        <f t="shared" si="25"/>
        <v>675359.62764877535</v>
      </c>
      <c r="AT136" s="87">
        <f t="shared" si="26"/>
        <v>680762.50466996548</v>
      </c>
      <c r="AU136" s="87">
        <f t="shared" si="27"/>
        <v>682124.02967930539</v>
      </c>
      <c r="AV136" s="87">
        <f t="shared" si="28"/>
        <v>691673.76609481568</v>
      </c>
      <c r="AW136" s="87">
        <f t="shared" si="29"/>
        <v>706198.91518280667</v>
      </c>
      <c r="AX136" s="87">
        <f t="shared" si="30"/>
        <v>725972.48480792518</v>
      </c>
      <c r="AY136" s="87">
        <f t="shared" si="31"/>
        <v>731054.29220158071</v>
      </c>
      <c r="AZ136" s="87">
        <f t="shared" si="32"/>
        <v>877265.15064189676</v>
      </c>
      <c r="BA136" s="87">
        <f t="shared" si="33"/>
        <v>841579.78858188738</v>
      </c>
      <c r="BB136" s="87">
        <f t="shared" si="34"/>
        <v>807346.03447008191</v>
      </c>
      <c r="BC136" s="87">
        <f t="shared" si="35"/>
        <v>774504.83984757005</v>
      </c>
      <c r="BD136" s="87">
        <f t="shared" si="36"/>
        <v>742999.55822665198</v>
      </c>
    </row>
    <row r="137" spans="1:56" s="20" customFormat="1" x14ac:dyDescent="0.2">
      <c r="A137" s="41"/>
      <c r="B137" s="86">
        <f>'3. Investeringen'!B123</f>
        <v>109</v>
      </c>
      <c r="C137" s="86" t="str">
        <f>'3. Investeringen'!F123</f>
        <v>AD</v>
      </c>
      <c r="D137" s="86" t="str">
        <f>'3. Investeringen'!G123</f>
        <v>Nieuwe investeringen AD</v>
      </c>
      <c r="E137" s="121">
        <f>'3. Investeringen'!K123</f>
        <v>2012</v>
      </c>
      <c r="G137" s="86">
        <f>'7. Nominale afschrijvingen'!R126</f>
        <v>0</v>
      </c>
      <c r="H137" s="86">
        <f>'7. Nominale afschrijvingen'!S126</f>
        <v>69821.32716766106</v>
      </c>
      <c r="I137" s="86">
        <f>'7. Nominale afschrijvingen'!T126</f>
        <v>139642.65433532212</v>
      </c>
      <c r="J137" s="86">
        <f>'7. Nominale afschrijvingen'!U126</f>
        <v>139642.65433532212</v>
      </c>
      <c r="K137" s="86">
        <f>'7. Nominale afschrijvingen'!V126</f>
        <v>139642.65433532212</v>
      </c>
      <c r="L137" s="86">
        <f>'7. Nominale afschrijvingen'!W126</f>
        <v>139642.65433532212</v>
      </c>
      <c r="M137" s="86">
        <f>'7. Nominale afschrijvingen'!X126</f>
        <v>139642.65433532212</v>
      </c>
      <c r="N137" s="86">
        <f>'7. Nominale afschrijvingen'!Y126</f>
        <v>139642.65433532212</v>
      </c>
      <c r="O137" s="86">
        <f>'7. Nominale afschrijvingen'!Z126</f>
        <v>139642.65433532212</v>
      </c>
      <c r="P137" s="86">
        <f>'7. Nominale afschrijvingen'!AA126</f>
        <v>139642.65433532212</v>
      </c>
      <c r="Q137" s="86">
        <f>'7. Nominale afschrijvingen'!AB126</f>
        <v>139642.65433532212</v>
      </c>
      <c r="R137" s="86">
        <f>'7. Nominale afschrijvingen'!AC126</f>
        <v>167571.18520238655</v>
      </c>
      <c r="S137" s="86">
        <f>'7. Nominale afschrijvingen'!AD126</f>
        <v>160754.73021110301</v>
      </c>
      <c r="T137" s="86">
        <f>'7. Nominale afschrijvingen'!AE126</f>
        <v>154215.55474488865</v>
      </c>
      <c r="U137" s="86">
        <f>'7. Nominale afschrijvingen'!AF126</f>
        <v>147942.379636622</v>
      </c>
      <c r="V137" s="86">
        <f>'7. Nominale afschrijvingen'!AG126</f>
        <v>141924.3845327594</v>
      </c>
      <c r="W137" s="65"/>
      <c r="X137" s="118">
        <f>IF($C137="TD",INDEX('4. CPI-tabel'!$D$20:$Z$42,$E137-2003,X$28-2003),
IF(X$28&gt;=$E137,MAX(1,INDEX('4. CPI-tabel'!$D$20:$Z$42,MAX($E137,2010)-2003,X$28-2003)),0))</f>
        <v>0</v>
      </c>
      <c r="Y137" s="118">
        <f>IF($C137="TD",INDEX('4. CPI-tabel'!$D$20:$Z$42,$E137-2003,Y$28-2003),
IF(Y$28&gt;=$E137,MAX(1,INDEX('4. CPI-tabel'!$D$20:$Z$42,MAX($E137,2010)-2003,Y$28-2003)),0))</f>
        <v>1</v>
      </c>
      <c r="Z137" s="118">
        <f>IF($C137="TD",INDEX('4. CPI-tabel'!$D$20:$Z$42,$E137-2003,Z$28-2003),
IF(Z$28&gt;=$E137,MAX(1,INDEX('4. CPI-tabel'!$D$20:$Z$42,MAX($E137,2010)-2003,Z$28-2003)),0))</f>
        <v>1.0229999999999999</v>
      </c>
      <c r="AA137" s="118">
        <f>IF($C137="TD",INDEX('4. CPI-tabel'!$D$20:$Z$42,$E137-2003,AA$28-2003),
IF(AA$28&gt;=$E137,MAX(1,INDEX('4. CPI-tabel'!$D$20:$Z$42,MAX($E137,2010)-2003,AA$28-2003)),0))</f>
        <v>1.051644</v>
      </c>
      <c r="AB137" s="118">
        <f>IF($C137="TD",INDEX('4. CPI-tabel'!$D$20:$Z$42,$E137-2003,AB$28-2003),
IF(AB$28&gt;=$E137,MAX(1,INDEX('4. CPI-tabel'!$D$20:$Z$42,MAX($E137,2010)-2003,AB$28-2003)),0))</f>
        <v>1.06216044</v>
      </c>
      <c r="AC137" s="118">
        <f>IF($C137="TD",INDEX('4. CPI-tabel'!$D$20:$Z$42,$E137-2003,AC$28-2003),
IF(AC$28&gt;=$E137,MAX(1,INDEX('4. CPI-tabel'!$D$20:$Z$42,MAX($E137,2010)-2003,AC$28-2003)),0))</f>
        <v>1.0706577235199999</v>
      </c>
      <c r="AD137" s="118">
        <f>IF($C137="TD",INDEX('4. CPI-tabel'!$D$20:$Z$42,$E137-2003,AD$28-2003),
IF(AD$28&gt;=$E137,MAX(1,INDEX('4. CPI-tabel'!$D$20:$Z$42,MAX($E137,2010)-2003,AD$28-2003)),0))</f>
        <v>1.0727990389670399</v>
      </c>
      <c r="AE137" s="118">
        <f>IF($C137="TD",INDEX('4. CPI-tabel'!$D$20:$Z$42,$E137-2003,AE$28-2003),
IF(AE$28&gt;=$E137,MAX(1,INDEX('4. CPI-tabel'!$D$20:$Z$42,MAX($E137,2010)-2003,AE$28-2003)),0))</f>
        <v>1.0878182255125783</v>
      </c>
      <c r="AF137" s="118">
        <f>IF($C137="TD",INDEX('4. CPI-tabel'!$D$20:$Z$42,$E137-2003,AF$28-2003),
IF(AF$28&gt;=$E137,MAX(1,INDEX('4. CPI-tabel'!$D$20:$Z$42,MAX($E137,2010)-2003,AF$28-2003)),0))</f>
        <v>1.1106624082483423</v>
      </c>
      <c r="AG137" s="118">
        <f>IF($C137="TD",INDEX('4. CPI-tabel'!$D$20:$Z$42,$E137-2003,AG$28-2003),
IF(AG$28&gt;=$E137,MAX(1,INDEX('4. CPI-tabel'!$D$20:$Z$42,MAX($E137,2010)-2003,AG$28-2003)),0))</f>
        <v>1.1417609556792958</v>
      </c>
      <c r="AH137" s="118">
        <f>IF($C137="TD",INDEX('4. CPI-tabel'!$D$20:$Z$42,$E137-2003,AH$28-2003),
IF(AH$28&gt;=$E137,MAX(1,INDEX('4. CPI-tabel'!$D$20:$Z$42,MAX($E137,2010)-2003,AH$28-2003)),0))</f>
        <v>1.1497532823690508</v>
      </c>
      <c r="AI137" s="118">
        <f>IF($C137="TD",INDEX('4. CPI-tabel'!$D$20:$Z$42,$E137-2003,AI$28-2003),
IF(AI$28&gt;=$E137,MAX(1,INDEX('4. CPI-tabel'!$D$20:$Z$42,MAX($E137,2010)-2003,AI$28-2003)),0))</f>
        <v>1.1497532823690508</v>
      </c>
      <c r="AJ137" s="118">
        <f>IF($C137="TD",INDEX('4. CPI-tabel'!$D$20:$Z$42,$E137-2003,AJ$28-2003),
IF(AJ$28&gt;=$E137,MAX(1,INDEX('4. CPI-tabel'!$D$20:$Z$42,MAX($E137,2010)-2003,AJ$28-2003)),0))</f>
        <v>1.1497532823690508</v>
      </c>
      <c r="AK137" s="118">
        <f>IF($C137="TD",INDEX('4. CPI-tabel'!$D$20:$Z$42,$E137-2003,AK$28-2003),
IF(AK$28&gt;=$E137,MAX(1,INDEX('4. CPI-tabel'!$D$20:$Z$42,MAX($E137,2010)-2003,AK$28-2003)),0))</f>
        <v>1.1497532823690508</v>
      </c>
      <c r="AL137" s="118">
        <f>IF($C137="TD",INDEX('4. CPI-tabel'!$D$20:$Z$42,$E137-2003,AL$28-2003),
IF(AL$28&gt;=$E137,MAX(1,INDEX('4. CPI-tabel'!$D$20:$Z$42,MAX($E137,2010)-2003,AL$28-2003)),0))</f>
        <v>1.1497532823690508</v>
      </c>
      <c r="AM137" s="118">
        <f>IF($C137="TD",INDEX('4. CPI-tabel'!$D$20:$Z$42,$E137-2003,AM$28-2003),
IF(AM$28&gt;=$E137,MAX(1,INDEX('4. CPI-tabel'!$D$20:$Z$42,MAX($E137,2010)-2003,AM$28-2003)),0))</f>
        <v>1.1497532823690508</v>
      </c>
      <c r="AO137" s="87">
        <f t="shared" si="21"/>
        <v>0</v>
      </c>
      <c r="AP137" s="87">
        <f t="shared" si="22"/>
        <v>69821.32716766106</v>
      </c>
      <c r="AQ137" s="87">
        <f t="shared" si="23"/>
        <v>142854.43538503451</v>
      </c>
      <c r="AR137" s="87">
        <f t="shared" si="24"/>
        <v>146854.3595758155</v>
      </c>
      <c r="AS137" s="87">
        <f t="shared" si="25"/>
        <v>148322.90317157365</v>
      </c>
      <c r="AT137" s="87">
        <f t="shared" si="26"/>
        <v>149509.48639694622</v>
      </c>
      <c r="AU137" s="87">
        <f t="shared" si="27"/>
        <v>149808.5053697401</v>
      </c>
      <c r="AV137" s="87">
        <f t="shared" si="28"/>
        <v>151905.82444491648</v>
      </c>
      <c r="AW137" s="87">
        <f t="shared" si="29"/>
        <v>155095.84675825969</v>
      </c>
      <c r="AX137" s="87">
        <f t="shared" si="30"/>
        <v>159438.53046749096</v>
      </c>
      <c r="AY137" s="87">
        <f t="shared" si="31"/>
        <v>160554.60018076337</v>
      </c>
      <c r="AZ137" s="87">
        <f t="shared" si="32"/>
        <v>192665.52021691605</v>
      </c>
      <c r="BA137" s="87">
        <f t="shared" si="33"/>
        <v>184828.27871656691</v>
      </c>
      <c r="BB137" s="87">
        <f t="shared" si="34"/>
        <v>177309.84026029977</v>
      </c>
      <c r="BC137" s="87">
        <f t="shared" si="35"/>
        <v>170097.23658869439</v>
      </c>
      <c r="BD137" s="87">
        <f t="shared" si="36"/>
        <v>163178.02696474746</v>
      </c>
    </row>
    <row r="138" spans="1:56" s="20" customFormat="1" x14ac:dyDescent="0.2">
      <c r="A138" s="41"/>
      <c r="B138" s="86">
        <f>'3. Investeringen'!B124</f>
        <v>110</v>
      </c>
      <c r="C138" s="86" t="str">
        <f>'3. Investeringen'!F124</f>
        <v>AD</v>
      </c>
      <c r="D138" s="86" t="str">
        <f>'3. Investeringen'!G124</f>
        <v>Nieuwe investeringen AD</v>
      </c>
      <c r="E138" s="121">
        <f>'3. Investeringen'!K124</f>
        <v>2013</v>
      </c>
      <c r="G138" s="86">
        <f>'7. Nominale afschrijvingen'!R127</f>
        <v>0</v>
      </c>
      <c r="H138" s="86">
        <f>'7. Nominale afschrijvingen'!S127</f>
        <v>0</v>
      </c>
      <c r="I138" s="86">
        <f>'7. Nominale afschrijvingen'!T127</f>
        <v>318505.08054249029</v>
      </c>
      <c r="J138" s="86">
        <f>'7. Nominale afschrijvingen'!U127</f>
        <v>637010.16108498059</v>
      </c>
      <c r="K138" s="86">
        <f>'7. Nominale afschrijvingen'!V127</f>
        <v>637010.16108498059</v>
      </c>
      <c r="L138" s="86">
        <f>'7. Nominale afschrijvingen'!W127</f>
        <v>637010.16108498059</v>
      </c>
      <c r="M138" s="86">
        <f>'7. Nominale afschrijvingen'!X127</f>
        <v>637010.16108498059</v>
      </c>
      <c r="N138" s="86">
        <f>'7. Nominale afschrijvingen'!Y127</f>
        <v>637010.16108498059</v>
      </c>
      <c r="O138" s="86">
        <f>'7. Nominale afschrijvingen'!Z127</f>
        <v>637010.16108498059</v>
      </c>
      <c r="P138" s="86">
        <f>'7. Nominale afschrijvingen'!AA127</f>
        <v>637010.16108498059</v>
      </c>
      <c r="Q138" s="86">
        <f>'7. Nominale afschrijvingen'!AB127</f>
        <v>637010.16108498059</v>
      </c>
      <c r="R138" s="86">
        <f>'7. Nominale afschrijvingen'!AC127</f>
        <v>764412.19330197654</v>
      </c>
      <c r="S138" s="86">
        <f>'7. Nominale afschrijvingen'!AD127</f>
        <v>734336.95946714468</v>
      </c>
      <c r="T138" s="86">
        <f>'7. Nominale afschrijvingen'!AE127</f>
        <v>705445.01352089643</v>
      </c>
      <c r="U138" s="86">
        <f>'7. Nominale afschrijvingen'!AF127</f>
        <v>677689.79987417266</v>
      </c>
      <c r="V138" s="86">
        <f>'7. Nominale afschrijvingen'!AG127</f>
        <v>651026.59463322163</v>
      </c>
      <c r="W138" s="65"/>
      <c r="X138" s="118">
        <f>IF($C138="TD",INDEX('4. CPI-tabel'!$D$20:$Z$42,$E138-2003,X$28-2003),
IF(X$28&gt;=$E138,MAX(1,INDEX('4. CPI-tabel'!$D$20:$Z$42,MAX($E138,2010)-2003,X$28-2003)),0))</f>
        <v>0</v>
      </c>
      <c r="Y138" s="118">
        <f>IF($C138="TD",INDEX('4. CPI-tabel'!$D$20:$Z$42,$E138-2003,Y$28-2003),
IF(Y$28&gt;=$E138,MAX(1,INDEX('4. CPI-tabel'!$D$20:$Z$42,MAX($E138,2010)-2003,Y$28-2003)),0))</f>
        <v>0</v>
      </c>
      <c r="Z138" s="118">
        <f>IF($C138="TD",INDEX('4. CPI-tabel'!$D$20:$Z$42,$E138-2003,Z$28-2003),
IF(Z$28&gt;=$E138,MAX(1,INDEX('4. CPI-tabel'!$D$20:$Z$42,MAX($E138,2010)-2003,Z$28-2003)),0))</f>
        <v>1</v>
      </c>
      <c r="AA138" s="118">
        <f>IF($C138="TD",INDEX('4. CPI-tabel'!$D$20:$Z$42,$E138-2003,AA$28-2003),
IF(AA$28&gt;=$E138,MAX(1,INDEX('4. CPI-tabel'!$D$20:$Z$42,MAX($E138,2010)-2003,AA$28-2003)),0))</f>
        <v>1.028</v>
      </c>
      <c r="AB138" s="118">
        <f>IF($C138="TD",INDEX('4. CPI-tabel'!$D$20:$Z$42,$E138-2003,AB$28-2003),
IF(AB$28&gt;=$E138,MAX(1,INDEX('4. CPI-tabel'!$D$20:$Z$42,MAX($E138,2010)-2003,AB$28-2003)),0))</f>
        <v>1.0382800000000001</v>
      </c>
      <c r="AC138" s="118">
        <f>IF($C138="TD",INDEX('4. CPI-tabel'!$D$20:$Z$42,$E138-2003,AC$28-2003),
IF(AC$28&gt;=$E138,MAX(1,INDEX('4. CPI-tabel'!$D$20:$Z$42,MAX($E138,2010)-2003,AC$28-2003)),0))</f>
        <v>1.0465862400000001</v>
      </c>
      <c r="AD138" s="118">
        <f>IF($C138="TD",INDEX('4. CPI-tabel'!$D$20:$Z$42,$E138-2003,AD$28-2003),
IF(AD$28&gt;=$E138,MAX(1,INDEX('4. CPI-tabel'!$D$20:$Z$42,MAX($E138,2010)-2003,AD$28-2003)),0))</f>
        <v>1.0486794124800001</v>
      </c>
      <c r="AE138" s="118">
        <f>IF($C138="TD",INDEX('4. CPI-tabel'!$D$20:$Z$42,$E138-2003,AE$28-2003),
IF(AE$28&gt;=$E138,MAX(1,INDEX('4. CPI-tabel'!$D$20:$Z$42,MAX($E138,2010)-2003,AE$28-2003)),0))</f>
        <v>1.0633609242547202</v>
      </c>
      <c r="AF138" s="118">
        <f>IF($C138="TD",INDEX('4. CPI-tabel'!$D$20:$Z$42,$E138-2003,AF$28-2003),
IF(AF$28&gt;=$E138,MAX(1,INDEX('4. CPI-tabel'!$D$20:$Z$42,MAX($E138,2010)-2003,AF$28-2003)),0))</f>
        <v>1.0856915036640693</v>
      </c>
      <c r="AG138" s="118">
        <f>IF($C138="TD",INDEX('4. CPI-tabel'!$D$20:$Z$42,$E138-2003,AG$28-2003),
IF(AG$28&gt;=$E138,MAX(1,INDEX('4. CPI-tabel'!$D$20:$Z$42,MAX($E138,2010)-2003,AG$28-2003)),0))</f>
        <v>1.1160908657666633</v>
      </c>
      <c r="AH138" s="118">
        <f>IF($C138="TD",INDEX('4. CPI-tabel'!$D$20:$Z$42,$E138-2003,AH$28-2003),
IF(AH$28&gt;=$E138,MAX(1,INDEX('4. CPI-tabel'!$D$20:$Z$42,MAX($E138,2010)-2003,AH$28-2003)),0))</f>
        <v>1.1239035018270298</v>
      </c>
      <c r="AI138" s="118">
        <f>IF($C138="TD",INDEX('4. CPI-tabel'!$D$20:$Z$42,$E138-2003,AI$28-2003),
IF(AI$28&gt;=$E138,MAX(1,INDEX('4. CPI-tabel'!$D$20:$Z$42,MAX($E138,2010)-2003,AI$28-2003)),0))</f>
        <v>1.1239035018270298</v>
      </c>
      <c r="AJ138" s="118">
        <f>IF($C138="TD",INDEX('4. CPI-tabel'!$D$20:$Z$42,$E138-2003,AJ$28-2003),
IF(AJ$28&gt;=$E138,MAX(1,INDEX('4. CPI-tabel'!$D$20:$Z$42,MAX($E138,2010)-2003,AJ$28-2003)),0))</f>
        <v>1.1239035018270298</v>
      </c>
      <c r="AK138" s="118">
        <f>IF($C138="TD",INDEX('4. CPI-tabel'!$D$20:$Z$42,$E138-2003,AK$28-2003),
IF(AK$28&gt;=$E138,MAX(1,INDEX('4. CPI-tabel'!$D$20:$Z$42,MAX($E138,2010)-2003,AK$28-2003)),0))</f>
        <v>1.1239035018270298</v>
      </c>
      <c r="AL138" s="118">
        <f>IF($C138="TD",INDEX('4. CPI-tabel'!$D$20:$Z$42,$E138-2003,AL$28-2003),
IF(AL$28&gt;=$E138,MAX(1,INDEX('4. CPI-tabel'!$D$20:$Z$42,MAX($E138,2010)-2003,AL$28-2003)),0))</f>
        <v>1.1239035018270298</v>
      </c>
      <c r="AM138" s="118">
        <f>IF($C138="TD",INDEX('4. CPI-tabel'!$D$20:$Z$42,$E138-2003,AM$28-2003),
IF(AM$28&gt;=$E138,MAX(1,INDEX('4. CPI-tabel'!$D$20:$Z$42,MAX($E138,2010)-2003,AM$28-2003)),0))</f>
        <v>1.1239035018270298</v>
      </c>
      <c r="AO138" s="87">
        <f t="shared" si="21"/>
        <v>0</v>
      </c>
      <c r="AP138" s="87">
        <f t="shared" si="22"/>
        <v>0</v>
      </c>
      <c r="AQ138" s="87">
        <f t="shared" si="23"/>
        <v>318505.08054249029</v>
      </c>
      <c r="AR138" s="87">
        <f t="shared" si="24"/>
        <v>654846.44559536001</v>
      </c>
      <c r="AS138" s="87">
        <f t="shared" si="25"/>
        <v>661394.91005131369</v>
      </c>
      <c r="AT138" s="87">
        <f t="shared" si="26"/>
        <v>666686.0693317242</v>
      </c>
      <c r="AU138" s="87">
        <f t="shared" si="27"/>
        <v>668019.44147038762</v>
      </c>
      <c r="AV138" s="87">
        <f t="shared" si="28"/>
        <v>677371.71365097316</v>
      </c>
      <c r="AW138" s="87">
        <f t="shared" si="29"/>
        <v>691596.51963764359</v>
      </c>
      <c r="AX138" s="87">
        <f t="shared" si="30"/>
        <v>710961.22218749765</v>
      </c>
      <c r="AY138" s="87">
        <f t="shared" si="31"/>
        <v>715937.95074281003</v>
      </c>
      <c r="AZ138" s="87">
        <f t="shared" si="32"/>
        <v>859125.5408913719</v>
      </c>
      <c r="BA138" s="87">
        <f t="shared" si="33"/>
        <v>825323.88026613754</v>
      </c>
      <c r="BB138" s="87">
        <f t="shared" si="34"/>
        <v>792852.12104255194</v>
      </c>
      <c r="BC138" s="87">
        <f t="shared" si="35"/>
        <v>761657.9392310417</v>
      </c>
      <c r="BD138" s="87">
        <f t="shared" si="36"/>
        <v>731691.06949080399</v>
      </c>
    </row>
    <row r="139" spans="1:56" s="20" customFormat="1" x14ac:dyDescent="0.2">
      <c r="A139" s="41"/>
      <c r="B139" s="86">
        <f>'3. Investeringen'!B125</f>
        <v>111</v>
      </c>
      <c r="C139" s="86" t="str">
        <f>'3. Investeringen'!F125</f>
        <v>AD</v>
      </c>
      <c r="D139" s="86" t="str">
        <f>'3. Investeringen'!G125</f>
        <v>Nieuwe investeringen AD</v>
      </c>
      <c r="E139" s="121">
        <f>'3. Investeringen'!K125</f>
        <v>2013</v>
      </c>
      <c r="G139" s="86">
        <f>'7. Nominale afschrijvingen'!R128</f>
        <v>0</v>
      </c>
      <c r="H139" s="86">
        <f>'7. Nominale afschrijvingen'!S128</f>
        <v>0</v>
      </c>
      <c r="I139" s="86">
        <f>'7. Nominale afschrijvingen'!T128</f>
        <v>77083.326335828911</v>
      </c>
      <c r="J139" s="86">
        <f>'7. Nominale afschrijvingen'!U128</f>
        <v>154166.65267165785</v>
      </c>
      <c r="K139" s="86">
        <f>'7. Nominale afschrijvingen'!V128</f>
        <v>154166.65267165785</v>
      </c>
      <c r="L139" s="86">
        <f>'7. Nominale afschrijvingen'!W128</f>
        <v>154166.65267165785</v>
      </c>
      <c r="M139" s="86">
        <f>'7. Nominale afschrijvingen'!X128</f>
        <v>154166.65267165785</v>
      </c>
      <c r="N139" s="86">
        <f>'7. Nominale afschrijvingen'!Y128</f>
        <v>154166.65267165785</v>
      </c>
      <c r="O139" s="86">
        <f>'7. Nominale afschrijvingen'!Z128</f>
        <v>154166.65267165785</v>
      </c>
      <c r="P139" s="86">
        <f>'7. Nominale afschrijvingen'!AA128</f>
        <v>154166.65267165785</v>
      </c>
      <c r="Q139" s="86">
        <f>'7. Nominale afschrijvingen'!AB128</f>
        <v>154166.65267165785</v>
      </c>
      <c r="R139" s="86">
        <f>'7. Nominale afschrijvingen'!AC128</f>
        <v>184999.98320598938</v>
      </c>
      <c r="S139" s="86">
        <f>'7. Nominale afschrijvingen'!AD128</f>
        <v>177721.2953421472</v>
      </c>
      <c r="T139" s="86">
        <f>'7. Nominale afschrijvingen'!AE128</f>
        <v>170728.98208278403</v>
      </c>
      <c r="U139" s="86">
        <f>'7. Nominale afschrijvingen'!AF128</f>
        <v>164011.77623034662</v>
      </c>
      <c r="V139" s="86">
        <f>'7. Nominale afschrijvingen'!AG128</f>
        <v>157558.85388685757</v>
      </c>
      <c r="W139" s="65"/>
      <c r="X139" s="118">
        <f>IF($C139="TD",INDEX('4. CPI-tabel'!$D$20:$Z$42,$E139-2003,X$28-2003),
IF(X$28&gt;=$E139,MAX(1,INDEX('4. CPI-tabel'!$D$20:$Z$42,MAX($E139,2010)-2003,X$28-2003)),0))</f>
        <v>0</v>
      </c>
      <c r="Y139" s="118">
        <f>IF($C139="TD",INDEX('4. CPI-tabel'!$D$20:$Z$42,$E139-2003,Y$28-2003),
IF(Y$28&gt;=$E139,MAX(1,INDEX('4. CPI-tabel'!$D$20:$Z$42,MAX($E139,2010)-2003,Y$28-2003)),0))</f>
        <v>0</v>
      </c>
      <c r="Z139" s="118">
        <f>IF($C139="TD",INDEX('4. CPI-tabel'!$D$20:$Z$42,$E139-2003,Z$28-2003),
IF(Z$28&gt;=$E139,MAX(1,INDEX('4. CPI-tabel'!$D$20:$Z$42,MAX($E139,2010)-2003,Z$28-2003)),0))</f>
        <v>1</v>
      </c>
      <c r="AA139" s="118">
        <f>IF($C139="TD",INDEX('4. CPI-tabel'!$D$20:$Z$42,$E139-2003,AA$28-2003),
IF(AA$28&gt;=$E139,MAX(1,INDEX('4. CPI-tabel'!$D$20:$Z$42,MAX($E139,2010)-2003,AA$28-2003)),0))</f>
        <v>1.028</v>
      </c>
      <c r="AB139" s="118">
        <f>IF($C139="TD",INDEX('4. CPI-tabel'!$D$20:$Z$42,$E139-2003,AB$28-2003),
IF(AB$28&gt;=$E139,MAX(1,INDEX('4. CPI-tabel'!$D$20:$Z$42,MAX($E139,2010)-2003,AB$28-2003)),0))</f>
        <v>1.0382800000000001</v>
      </c>
      <c r="AC139" s="118">
        <f>IF($C139="TD",INDEX('4. CPI-tabel'!$D$20:$Z$42,$E139-2003,AC$28-2003),
IF(AC$28&gt;=$E139,MAX(1,INDEX('4. CPI-tabel'!$D$20:$Z$42,MAX($E139,2010)-2003,AC$28-2003)),0))</f>
        <v>1.0465862400000001</v>
      </c>
      <c r="AD139" s="118">
        <f>IF($C139="TD",INDEX('4. CPI-tabel'!$D$20:$Z$42,$E139-2003,AD$28-2003),
IF(AD$28&gt;=$E139,MAX(1,INDEX('4. CPI-tabel'!$D$20:$Z$42,MAX($E139,2010)-2003,AD$28-2003)),0))</f>
        <v>1.0486794124800001</v>
      </c>
      <c r="AE139" s="118">
        <f>IF($C139="TD",INDEX('4. CPI-tabel'!$D$20:$Z$42,$E139-2003,AE$28-2003),
IF(AE$28&gt;=$E139,MAX(1,INDEX('4. CPI-tabel'!$D$20:$Z$42,MAX($E139,2010)-2003,AE$28-2003)),0))</f>
        <v>1.0633609242547202</v>
      </c>
      <c r="AF139" s="118">
        <f>IF($C139="TD",INDEX('4. CPI-tabel'!$D$20:$Z$42,$E139-2003,AF$28-2003),
IF(AF$28&gt;=$E139,MAX(1,INDEX('4. CPI-tabel'!$D$20:$Z$42,MAX($E139,2010)-2003,AF$28-2003)),0))</f>
        <v>1.0856915036640693</v>
      </c>
      <c r="AG139" s="118">
        <f>IF($C139="TD",INDEX('4. CPI-tabel'!$D$20:$Z$42,$E139-2003,AG$28-2003),
IF(AG$28&gt;=$E139,MAX(1,INDEX('4. CPI-tabel'!$D$20:$Z$42,MAX($E139,2010)-2003,AG$28-2003)),0))</f>
        <v>1.1160908657666633</v>
      </c>
      <c r="AH139" s="118">
        <f>IF($C139="TD",INDEX('4. CPI-tabel'!$D$20:$Z$42,$E139-2003,AH$28-2003),
IF(AH$28&gt;=$E139,MAX(1,INDEX('4. CPI-tabel'!$D$20:$Z$42,MAX($E139,2010)-2003,AH$28-2003)),0))</f>
        <v>1.1239035018270298</v>
      </c>
      <c r="AI139" s="118">
        <f>IF($C139="TD",INDEX('4. CPI-tabel'!$D$20:$Z$42,$E139-2003,AI$28-2003),
IF(AI$28&gt;=$E139,MAX(1,INDEX('4. CPI-tabel'!$D$20:$Z$42,MAX($E139,2010)-2003,AI$28-2003)),0))</f>
        <v>1.1239035018270298</v>
      </c>
      <c r="AJ139" s="118">
        <f>IF($C139="TD",INDEX('4. CPI-tabel'!$D$20:$Z$42,$E139-2003,AJ$28-2003),
IF(AJ$28&gt;=$E139,MAX(1,INDEX('4. CPI-tabel'!$D$20:$Z$42,MAX($E139,2010)-2003,AJ$28-2003)),0))</f>
        <v>1.1239035018270298</v>
      </c>
      <c r="AK139" s="118">
        <f>IF($C139="TD",INDEX('4. CPI-tabel'!$D$20:$Z$42,$E139-2003,AK$28-2003),
IF(AK$28&gt;=$E139,MAX(1,INDEX('4. CPI-tabel'!$D$20:$Z$42,MAX($E139,2010)-2003,AK$28-2003)),0))</f>
        <v>1.1239035018270298</v>
      </c>
      <c r="AL139" s="118">
        <f>IF($C139="TD",INDEX('4. CPI-tabel'!$D$20:$Z$42,$E139-2003,AL$28-2003),
IF(AL$28&gt;=$E139,MAX(1,INDEX('4. CPI-tabel'!$D$20:$Z$42,MAX($E139,2010)-2003,AL$28-2003)),0))</f>
        <v>1.1239035018270298</v>
      </c>
      <c r="AM139" s="118">
        <f>IF($C139="TD",INDEX('4. CPI-tabel'!$D$20:$Z$42,$E139-2003,AM$28-2003),
IF(AM$28&gt;=$E139,MAX(1,INDEX('4. CPI-tabel'!$D$20:$Z$42,MAX($E139,2010)-2003,AM$28-2003)),0))</f>
        <v>1.1239035018270298</v>
      </c>
      <c r="AO139" s="87">
        <f t="shared" si="21"/>
        <v>0</v>
      </c>
      <c r="AP139" s="87">
        <f t="shared" si="22"/>
        <v>0</v>
      </c>
      <c r="AQ139" s="87">
        <f t="shared" si="23"/>
        <v>77083.326335828911</v>
      </c>
      <c r="AR139" s="87">
        <f t="shared" si="24"/>
        <v>158483.31894646428</v>
      </c>
      <c r="AS139" s="87">
        <f t="shared" si="25"/>
        <v>160068.15213592892</v>
      </c>
      <c r="AT139" s="87">
        <f t="shared" si="26"/>
        <v>161348.69735301635</v>
      </c>
      <c r="AU139" s="87">
        <f t="shared" si="27"/>
        <v>161671.3947477224</v>
      </c>
      <c r="AV139" s="87">
        <f t="shared" si="28"/>
        <v>163934.79427419053</v>
      </c>
      <c r="AW139" s="87">
        <f t="shared" si="29"/>
        <v>167377.42495394853</v>
      </c>
      <c r="AX139" s="87">
        <f t="shared" si="30"/>
        <v>172063.99285265908</v>
      </c>
      <c r="AY139" s="87">
        <f t="shared" si="31"/>
        <v>173268.44080262768</v>
      </c>
      <c r="AZ139" s="87">
        <f t="shared" si="32"/>
        <v>207922.12896315317</v>
      </c>
      <c r="BA139" s="87">
        <f t="shared" si="33"/>
        <v>199741.58618427505</v>
      </c>
      <c r="BB139" s="87">
        <f t="shared" si="34"/>
        <v>191882.90082620521</v>
      </c>
      <c r="BC139" s="87">
        <f t="shared" si="35"/>
        <v>184333.40964615776</v>
      </c>
      <c r="BD139" s="87">
        <f t="shared" si="36"/>
        <v>177080.94762729254</v>
      </c>
    </row>
    <row r="140" spans="1:56" s="20" customFormat="1" x14ac:dyDescent="0.2">
      <c r="A140" s="41"/>
      <c r="B140" s="86">
        <f>'3. Investeringen'!B126</f>
        <v>112</v>
      </c>
      <c r="C140" s="86" t="str">
        <f>'3. Investeringen'!F126</f>
        <v>AD</v>
      </c>
      <c r="D140" s="86" t="str">
        <f>'3. Investeringen'!G126</f>
        <v>Nieuwe investeringen AD</v>
      </c>
      <c r="E140" s="121">
        <f>'3. Investeringen'!K126</f>
        <v>2014</v>
      </c>
      <c r="G140" s="86">
        <f>'7. Nominale afschrijvingen'!R129</f>
        <v>0</v>
      </c>
      <c r="H140" s="86">
        <f>'7. Nominale afschrijvingen'!S129</f>
        <v>0</v>
      </c>
      <c r="I140" s="86">
        <f>'7. Nominale afschrijvingen'!T129</f>
        <v>0</v>
      </c>
      <c r="J140" s="86">
        <f>'7. Nominale afschrijvingen'!U129</f>
        <v>325723.24850314338</v>
      </c>
      <c r="K140" s="86">
        <f>'7. Nominale afschrijvingen'!V129</f>
        <v>651446.49700628675</v>
      </c>
      <c r="L140" s="86">
        <f>'7. Nominale afschrijvingen'!W129</f>
        <v>651446.49700628675</v>
      </c>
      <c r="M140" s="86">
        <f>'7. Nominale afschrijvingen'!X129</f>
        <v>651446.49700628675</v>
      </c>
      <c r="N140" s="86">
        <f>'7. Nominale afschrijvingen'!Y129</f>
        <v>651446.49700628675</v>
      </c>
      <c r="O140" s="86">
        <f>'7. Nominale afschrijvingen'!Z129</f>
        <v>651446.49700628675</v>
      </c>
      <c r="P140" s="86">
        <f>'7. Nominale afschrijvingen'!AA129</f>
        <v>651446.49700628675</v>
      </c>
      <c r="Q140" s="86">
        <f>'7. Nominale afschrijvingen'!AB129</f>
        <v>651446.49700628675</v>
      </c>
      <c r="R140" s="86">
        <f>'7. Nominale afschrijvingen'!AC129</f>
        <v>781735.79640754417</v>
      </c>
      <c r="S140" s="86">
        <f>'7. Nominale afschrijvingen'!AD129</f>
        <v>751955.38511582813</v>
      </c>
      <c r="T140" s="86">
        <f>'7. Nominale afschrijvingen'!AE129</f>
        <v>723309.46568284428</v>
      </c>
      <c r="U140" s="86">
        <f>'7. Nominale afschrijvingen'!AF129</f>
        <v>695754.81937111681</v>
      </c>
      <c r="V140" s="86">
        <f>'7. Nominale afschrijvingen'!AG129</f>
        <v>669249.87387126475</v>
      </c>
      <c r="W140" s="65"/>
      <c r="X140" s="118">
        <f>IF($C140="TD",INDEX('4. CPI-tabel'!$D$20:$Z$42,$E140-2003,X$28-2003),
IF(X$28&gt;=$E140,MAX(1,INDEX('4. CPI-tabel'!$D$20:$Z$42,MAX($E140,2010)-2003,X$28-2003)),0))</f>
        <v>0</v>
      </c>
      <c r="Y140" s="118">
        <f>IF($C140="TD",INDEX('4. CPI-tabel'!$D$20:$Z$42,$E140-2003,Y$28-2003),
IF(Y$28&gt;=$E140,MAX(1,INDEX('4. CPI-tabel'!$D$20:$Z$42,MAX($E140,2010)-2003,Y$28-2003)),0))</f>
        <v>0</v>
      </c>
      <c r="Z140" s="118">
        <f>IF($C140="TD",INDEX('4. CPI-tabel'!$D$20:$Z$42,$E140-2003,Z$28-2003),
IF(Z$28&gt;=$E140,MAX(1,INDEX('4. CPI-tabel'!$D$20:$Z$42,MAX($E140,2010)-2003,Z$28-2003)),0))</f>
        <v>0</v>
      </c>
      <c r="AA140" s="118">
        <f>IF($C140="TD",INDEX('4. CPI-tabel'!$D$20:$Z$42,$E140-2003,AA$28-2003),
IF(AA$28&gt;=$E140,MAX(1,INDEX('4. CPI-tabel'!$D$20:$Z$42,MAX($E140,2010)-2003,AA$28-2003)),0))</f>
        <v>1</v>
      </c>
      <c r="AB140" s="118">
        <f>IF($C140="TD",INDEX('4. CPI-tabel'!$D$20:$Z$42,$E140-2003,AB$28-2003),
IF(AB$28&gt;=$E140,MAX(1,INDEX('4. CPI-tabel'!$D$20:$Z$42,MAX($E140,2010)-2003,AB$28-2003)),0))</f>
        <v>1.01</v>
      </c>
      <c r="AC140" s="118">
        <f>IF($C140="TD",INDEX('4. CPI-tabel'!$D$20:$Z$42,$E140-2003,AC$28-2003),
IF(AC$28&gt;=$E140,MAX(1,INDEX('4. CPI-tabel'!$D$20:$Z$42,MAX($E140,2010)-2003,AC$28-2003)),0))</f>
        <v>1.0180800000000001</v>
      </c>
      <c r="AD140" s="118">
        <f>IF($C140="TD",INDEX('4. CPI-tabel'!$D$20:$Z$42,$E140-2003,AD$28-2003),
IF(AD$28&gt;=$E140,MAX(1,INDEX('4. CPI-tabel'!$D$20:$Z$42,MAX($E140,2010)-2003,AD$28-2003)),0))</f>
        <v>1.0201161600000002</v>
      </c>
      <c r="AE140" s="118">
        <f>IF($C140="TD",INDEX('4. CPI-tabel'!$D$20:$Z$42,$E140-2003,AE$28-2003),
IF(AE$28&gt;=$E140,MAX(1,INDEX('4. CPI-tabel'!$D$20:$Z$42,MAX($E140,2010)-2003,AE$28-2003)),0))</f>
        <v>1.0343977862400002</v>
      </c>
      <c r="AF140" s="118">
        <f>IF($C140="TD",INDEX('4. CPI-tabel'!$D$20:$Z$42,$E140-2003,AF$28-2003),
IF(AF$28&gt;=$E140,MAX(1,INDEX('4. CPI-tabel'!$D$20:$Z$42,MAX($E140,2010)-2003,AF$28-2003)),0))</f>
        <v>1.0561201397510402</v>
      </c>
      <c r="AG140" s="118">
        <f>IF($C140="TD",INDEX('4. CPI-tabel'!$D$20:$Z$42,$E140-2003,AG$28-2003),
IF(AG$28&gt;=$E140,MAX(1,INDEX('4. CPI-tabel'!$D$20:$Z$42,MAX($E140,2010)-2003,AG$28-2003)),0))</f>
        <v>1.0856915036640693</v>
      </c>
      <c r="AH140" s="118">
        <f>IF($C140="TD",INDEX('4. CPI-tabel'!$D$20:$Z$42,$E140-2003,AH$28-2003),
IF(AH$28&gt;=$E140,MAX(1,INDEX('4. CPI-tabel'!$D$20:$Z$42,MAX($E140,2010)-2003,AH$28-2003)),0))</f>
        <v>1.0932913441897176</v>
      </c>
      <c r="AI140" s="118">
        <f>IF($C140="TD",INDEX('4. CPI-tabel'!$D$20:$Z$42,$E140-2003,AI$28-2003),
IF(AI$28&gt;=$E140,MAX(1,INDEX('4. CPI-tabel'!$D$20:$Z$42,MAX($E140,2010)-2003,AI$28-2003)),0))</f>
        <v>1.0932913441897176</v>
      </c>
      <c r="AJ140" s="118">
        <f>IF($C140="TD",INDEX('4. CPI-tabel'!$D$20:$Z$42,$E140-2003,AJ$28-2003),
IF(AJ$28&gt;=$E140,MAX(1,INDEX('4. CPI-tabel'!$D$20:$Z$42,MAX($E140,2010)-2003,AJ$28-2003)),0))</f>
        <v>1.0932913441897176</v>
      </c>
      <c r="AK140" s="118">
        <f>IF($C140="TD",INDEX('4. CPI-tabel'!$D$20:$Z$42,$E140-2003,AK$28-2003),
IF(AK$28&gt;=$E140,MAX(1,INDEX('4. CPI-tabel'!$D$20:$Z$42,MAX($E140,2010)-2003,AK$28-2003)),0))</f>
        <v>1.0932913441897176</v>
      </c>
      <c r="AL140" s="118">
        <f>IF($C140="TD",INDEX('4. CPI-tabel'!$D$20:$Z$42,$E140-2003,AL$28-2003),
IF(AL$28&gt;=$E140,MAX(1,INDEX('4. CPI-tabel'!$D$20:$Z$42,MAX($E140,2010)-2003,AL$28-2003)),0))</f>
        <v>1.0932913441897176</v>
      </c>
      <c r="AM140" s="118">
        <f>IF($C140="TD",INDEX('4. CPI-tabel'!$D$20:$Z$42,$E140-2003,AM$28-2003),
IF(AM$28&gt;=$E140,MAX(1,INDEX('4. CPI-tabel'!$D$20:$Z$42,MAX($E140,2010)-2003,AM$28-2003)),0))</f>
        <v>1.0932913441897176</v>
      </c>
      <c r="AO140" s="87">
        <f t="shared" si="21"/>
        <v>0</v>
      </c>
      <c r="AP140" s="87">
        <f t="shared" si="22"/>
        <v>0</v>
      </c>
      <c r="AQ140" s="87">
        <f t="shared" si="23"/>
        <v>0</v>
      </c>
      <c r="AR140" s="87">
        <f t="shared" si="24"/>
        <v>325723.24850314338</v>
      </c>
      <c r="AS140" s="87">
        <f t="shared" si="25"/>
        <v>657960.96197634959</v>
      </c>
      <c r="AT140" s="87">
        <f t="shared" si="26"/>
        <v>663224.64967216051</v>
      </c>
      <c r="AU140" s="87">
        <f t="shared" si="27"/>
        <v>664551.09897150483</v>
      </c>
      <c r="AV140" s="87">
        <f t="shared" si="28"/>
        <v>673854.81435710599</v>
      </c>
      <c r="AW140" s="87">
        <f t="shared" si="29"/>
        <v>688005.76545860514</v>
      </c>
      <c r="AX140" s="87">
        <f t="shared" si="30"/>
        <v>707269.92689144611</v>
      </c>
      <c r="AY140" s="87">
        <f t="shared" si="31"/>
        <v>712220.81637968612</v>
      </c>
      <c r="AZ140" s="87">
        <f t="shared" si="32"/>
        <v>854664.97965562344</v>
      </c>
      <c r="BA140" s="87">
        <f t="shared" si="33"/>
        <v>822106.31376398052</v>
      </c>
      <c r="BB140" s="87">
        <f t="shared" si="34"/>
        <v>790787.9780015432</v>
      </c>
      <c r="BC140" s="87">
        <f t="shared" si="35"/>
        <v>760662.72169672244</v>
      </c>
      <c r="BD140" s="87">
        <f t="shared" si="36"/>
        <v>731685.09420351405</v>
      </c>
    </row>
    <row r="141" spans="1:56" s="20" customFormat="1" x14ac:dyDescent="0.2">
      <c r="A141" s="41"/>
      <c r="B141" s="86">
        <f>'3. Investeringen'!B127</f>
        <v>113</v>
      </c>
      <c r="C141" s="86" t="str">
        <f>'3. Investeringen'!F127</f>
        <v>AD</v>
      </c>
      <c r="D141" s="86" t="str">
        <f>'3. Investeringen'!G127</f>
        <v>Nieuwe investeringen AD</v>
      </c>
      <c r="E141" s="121">
        <f>'3. Investeringen'!K127</f>
        <v>2014</v>
      </c>
      <c r="G141" s="86">
        <f>'7. Nominale afschrijvingen'!R130</f>
        <v>0</v>
      </c>
      <c r="H141" s="86">
        <f>'7. Nominale afschrijvingen'!S130</f>
        <v>0</v>
      </c>
      <c r="I141" s="86">
        <f>'7. Nominale afschrijvingen'!T130</f>
        <v>0</v>
      </c>
      <c r="J141" s="86">
        <f>'7. Nominale afschrijvingen'!U130</f>
        <v>54593.110191648622</v>
      </c>
      <c r="K141" s="86">
        <f>'7. Nominale afschrijvingen'!V130</f>
        <v>109186.22038329724</v>
      </c>
      <c r="L141" s="86">
        <f>'7. Nominale afschrijvingen'!W130</f>
        <v>109186.22038329724</v>
      </c>
      <c r="M141" s="86">
        <f>'7. Nominale afschrijvingen'!X130</f>
        <v>109186.22038329724</v>
      </c>
      <c r="N141" s="86">
        <f>'7. Nominale afschrijvingen'!Y130</f>
        <v>109186.22038329724</v>
      </c>
      <c r="O141" s="86">
        <f>'7. Nominale afschrijvingen'!Z130</f>
        <v>109186.22038329724</v>
      </c>
      <c r="P141" s="86">
        <f>'7. Nominale afschrijvingen'!AA130</f>
        <v>109186.22038329724</v>
      </c>
      <c r="Q141" s="86">
        <f>'7. Nominale afschrijvingen'!AB130</f>
        <v>109186.22038329724</v>
      </c>
      <c r="R141" s="86">
        <f>'7. Nominale afschrijvingen'!AC130</f>
        <v>131023.4644599567</v>
      </c>
      <c r="S141" s="86">
        <f>'7. Nominale afschrijvingen'!AD130</f>
        <v>126032.09438529168</v>
      </c>
      <c r="T141" s="86">
        <f>'7. Nominale afschrijvingen'!AE130</f>
        <v>121230.87174204247</v>
      </c>
      <c r="U141" s="86">
        <f>'7. Nominale afschrijvingen'!AF130</f>
        <v>116612.55281853609</v>
      </c>
      <c r="V141" s="86">
        <f>'7. Nominale afschrijvingen'!AG130</f>
        <v>112170.16985402042</v>
      </c>
      <c r="W141" s="65"/>
      <c r="X141" s="118">
        <f>IF($C141="TD",INDEX('4. CPI-tabel'!$D$20:$Z$42,$E141-2003,X$28-2003),
IF(X$28&gt;=$E141,MAX(1,INDEX('4. CPI-tabel'!$D$20:$Z$42,MAX($E141,2010)-2003,X$28-2003)),0))</f>
        <v>0</v>
      </c>
      <c r="Y141" s="118">
        <f>IF($C141="TD",INDEX('4. CPI-tabel'!$D$20:$Z$42,$E141-2003,Y$28-2003),
IF(Y$28&gt;=$E141,MAX(1,INDEX('4. CPI-tabel'!$D$20:$Z$42,MAX($E141,2010)-2003,Y$28-2003)),0))</f>
        <v>0</v>
      </c>
      <c r="Z141" s="118">
        <f>IF($C141="TD",INDEX('4. CPI-tabel'!$D$20:$Z$42,$E141-2003,Z$28-2003),
IF(Z$28&gt;=$E141,MAX(1,INDEX('4. CPI-tabel'!$D$20:$Z$42,MAX($E141,2010)-2003,Z$28-2003)),0))</f>
        <v>0</v>
      </c>
      <c r="AA141" s="118">
        <f>IF($C141="TD",INDEX('4. CPI-tabel'!$D$20:$Z$42,$E141-2003,AA$28-2003),
IF(AA$28&gt;=$E141,MAX(1,INDEX('4. CPI-tabel'!$D$20:$Z$42,MAX($E141,2010)-2003,AA$28-2003)),0))</f>
        <v>1</v>
      </c>
      <c r="AB141" s="118">
        <f>IF($C141="TD",INDEX('4. CPI-tabel'!$D$20:$Z$42,$E141-2003,AB$28-2003),
IF(AB$28&gt;=$E141,MAX(1,INDEX('4. CPI-tabel'!$D$20:$Z$42,MAX($E141,2010)-2003,AB$28-2003)),0))</f>
        <v>1.01</v>
      </c>
      <c r="AC141" s="118">
        <f>IF($C141="TD",INDEX('4. CPI-tabel'!$D$20:$Z$42,$E141-2003,AC$28-2003),
IF(AC$28&gt;=$E141,MAX(1,INDEX('4. CPI-tabel'!$D$20:$Z$42,MAX($E141,2010)-2003,AC$28-2003)),0))</f>
        <v>1.0180800000000001</v>
      </c>
      <c r="AD141" s="118">
        <f>IF($C141="TD",INDEX('4. CPI-tabel'!$D$20:$Z$42,$E141-2003,AD$28-2003),
IF(AD$28&gt;=$E141,MAX(1,INDEX('4. CPI-tabel'!$D$20:$Z$42,MAX($E141,2010)-2003,AD$28-2003)),0))</f>
        <v>1.0201161600000002</v>
      </c>
      <c r="AE141" s="118">
        <f>IF($C141="TD",INDEX('4. CPI-tabel'!$D$20:$Z$42,$E141-2003,AE$28-2003),
IF(AE$28&gt;=$E141,MAX(1,INDEX('4. CPI-tabel'!$D$20:$Z$42,MAX($E141,2010)-2003,AE$28-2003)),0))</f>
        <v>1.0343977862400002</v>
      </c>
      <c r="AF141" s="118">
        <f>IF($C141="TD",INDEX('4. CPI-tabel'!$D$20:$Z$42,$E141-2003,AF$28-2003),
IF(AF$28&gt;=$E141,MAX(1,INDEX('4. CPI-tabel'!$D$20:$Z$42,MAX($E141,2010)-2003,AF$28-2003)),0))</f>
        <v>1.0561201397510402</v>
      </c>
      <c r="AG141" s="118">
        <f>IF($C141="TD",INDEX('4. CPI-tabel'!$D$20:$Z$42,$E141-2003,AG$28-2003),
IF(AG$28&gt;=$E141,MAX(1,INDEX('4. CPI-tabel'!$D$20:$Z$42,MAX($E141,2010)-2003,AG$28-2003)),0))</f>
        <v>1.0856915036640693</v>
      </c>
      <c r="AH141" s="118">
        <f>IF($C141="TD",INDEX('4. CPI-tabel'!$D$20:$Z$42,$E141-2003,AH$28-2003),
IF(AH$28&gt;=$E141,MAX(1,INDEX('4. CPI-tabel'!$D$20:$Z$42,MAX($E141,2010)-2003,AH$28-2003)),0))</f>
        <v>1.0932913441897176</v>
      </c>
      <c r="AI141" s="118">
        <f>IF($C141="TD",INDEX('4. CPI-tabel'!$D$20:$Z$42,$E141-2003,AI$28-2003),
IF(AI$28&gt;=$E141,MAX(1,INDEX('4. CPI-tabel'!$D$20:$Z$42,MAX($E141,2010)-2003,AI$28-2003)),0))</f>
        <v>1.0932913441897176</v>
      </c>
      <c r="AJ141" s="118">
        <f>IF($C141="TD",INDEX('4. CPI-tabel'!$D$20:$Z$42,$E141-2003,AJ$28-2003),
IF(AJ$28&gt;=$E141,MAX(1,INDEX('4. CPI-tabel'!$D$20:$Z$42,MAX($E141,2010)-2003,AJ$28-2003)),0))</f>
        <v>1.0932913441897176</v>
      </c>
      <c r="AK141" s="118">
        <f>IF($C141="TD",INDEX('4. CPI-tabel'!$D$20:$Z$42,$E141-2003,AK$28-2003),
IF(AK$28&gt;=$E141,MAX(1,INDEX('4. CPI-tabel'!$D$20:$Z$42,MAX($E141,2010)-2003,AK$28-2003)),0))</f>
        <v>1.0932913441897176</v>
      </c>
      <c r="AL141" s="118">
        <f>IF($C141="TD",INDEX('4. CPI-tabel'!$D$20:$Z$42,$E141-2003,AL$28-2003),
IF(AL$28&gt;=$E141,MAX(1,INDEX('4. CPI-tabel'!$D$20:$Z$42,MAX($E141,2010)-2003,AL$28-2003)),0))</f>
        <v>1.0932913441897176</v>
      </c>
      <c r="AM141" s="118">
        <f>IF($C141="TD",INDEX('4. CPI-tabel'!$D$20:$Z$42,$E141-2003,AM$28-2003),
IF(AM$28&gt;=$E141,MAX(1,INDEX('4. CPI-tabel'!$D$20:$Z$42,MAX($E141,2010)-2003,AM$28-2003)),0))</f>
        <v>1.0932913441897176</v>
      </c>
      <c r="AO141" s="87">
        <f t="shared" si="21"/>
        <v>0</v>
      </c>
      <c r="AP141" s="87">
        <f t="shared" si="22"/>
        <v>0</v>
      </c>
      <c r="AQ141" s="87">
        <f t="shared" si="23"/>
        <v>0</v>
      </c>
      <c r="AR141" s="87">
        <f t="shared" si="24"/>
        <v>54593.110191648622</v>
      </c>
      <c r="AS141" s="87">
        <f t="shared" si="25"/>
        <v>110278.08258713022</v>
      </c>
      <c r="AT141" s="87">
        <f t="shared" si="26"/>
        <v>111160.30724782727</v>
      </c>
      <c r="AU141" s="87">
        <f t="shared" si="27"/>
        <v>111382.62786232293</v>
      </c>
      <c r="AV141" s="87">
        <f t="shared" si="28"/>
        <v>112941.98465239546</v>
      </c>
      <c r="AW141" s="87">
        <f t="shared" si="29"/>
        <v>115313.76633009576</v>
      </c>
      <c r="AX141" s="87">
        <f t="shared" si="30"/>
        <v>118542.55178733844</v>
      </c>
      <c r="AY141" s="87">
        <f t="shared" si="31"/>
        <v>119372.34964984978</v>
      </c>
      <c r="AZ141" s="87">
        <f t="shared" si="32"/>
        <v>143246.81957981974</v>
      </c>
      <c r="BA141" s="87">
        <f t="shared" si="33"/>
        <v>137789.7978815409</v>
      </c>
      <c r="BB141" s="87">
        <f t="shared" si="34"/>
        <v>132540.66272414886</v>
      </c>
      <c r="BC141" s="87">
        <f t="shared" si="35"/>
        <v>127491.49462037177</v>
      </c>
      <c r="BD141" s="87">
        <f t="shared" si="36"/>
        <v>122634.67577769094</v>
      </c>
    </row>
    <row r="142" spans="1:56" s="20" customFormat="1" x14ac:dyDescent="0.2">
      <c r="A142" s="41"/>
      <c r="B142" s="86">
        <f>'3. Investeringen'!B128</f>
        <v>114</v>
      </c>
      <c r="C142" s="86" t="str">
        <f>'3. Investeringen'!F128</f>
        <v>AD</v>
      </c>
      <c r="D142" s="86" t="str">
        <f>'3. Investeringen'!G128</f>
        <v>Nieuwe investeringen AD</v>
      </c>
      <c r="E142" s="121">
        <f>'3. Investeringen'!K128</f>
        <v>2015</v>
      </c>
      <c r="G142" s="86">
        <f>'7. Nominale afschrijvingen'!R131</f>
        <v>0</v>
      </c>
      <c r="H142" s="86">
        <f>'7. Nominale afschrijvingen'!S131</f>
        <v>0</v>
      </c>
      <c r="I142" s="86">
        <f>'7. Nominale afschrijvingen'!T131</f>
        <v>0</v>
      </c>
      <c r="J142" s="86">
        <f>'7. Nominale afschrijvingen'!U131</f>
        <v>0</v>
      </c>
      <c r="K142" s="86">
        <f>'7. Nominale afschrijvingen'!V131</f>
        <v>285091.59659143857</v>
      </c>
      <c r="L142" s="86">
        <f>'7. Nominale afschrijvingen'!W131</f>
        <v>570183.19318287715</v>
      </c>
      <c r="M142" s="86">
        <f>'7. Nominale afschrijvingen'!X131</f>
        <v>570183.19318287715</v>
      </c>
      <c r="N142" s="86">
        <f>'7. Nominale afschrijvingen'!Y131</f>
        <v>570183.19318287715</v>
      </c>
      <c r="O142" s="86">
        <f>'7. Nominale afschrijvingen'!Z131</f>
        <v>570183.19318287715</v>
      </c>
      <c r="P142" s="86">
        <f>'7. Nominale afschrijvingen'!AA131</f>
        <v>570183.19318287715</v>
      </c>
      <c r="Q142" s="86">
        <f>'7. Nominale afschrijvingen'!AB131</f>
        <v>570183.19318287715</v>
      </c>
      <c r="R142" s="86">
        <f>'7. Nominale afschrijvingen'!AC131</f>
        <v>684219.83181945258</v>
      </c>
      <c r="S142" s="86">
        <f>'7. Nominale afschrijvingen'!AD131</f>
        <v>658956.33033688809</v>
      </c>
      <c r="T142" s="86">
        <f>'7. Nominale afschrijvingen'!AE131</f>
        <v>634625.63506291073</v>
      </c>
      <c r="U142" s="86">
        <f>'7. Nominale afschrijvingen'!AF131</f>
        <v>611193.30392212642</v>
      </c>
      <c r="V142" s="86">
        <f>'7. Nominale afschrijvingen'!AG131</f>
        <v>588626.16654654022</v>
      </c>
      <c r="W142" s="65"/>
      <c r="X142" s="118">
        <f>IF($C142="TD",INDEX('4. CPI-tabel'!$D$20:$Z$42,$E142-2003,X$28-2003),
IF(X$28&gt;=$E142,MAX(1,INDEX('4. CPI-tabel'!$D$20:$Z$42,MAX($E142,2010)-2003,X$28-2003)),0))</f>
        <v>0</v>
      </c>
      <c r="Y142" s="118">
        <f>IF($C142="TD",INDEX('4. CPI-tabel'!$D$20:$Z$42,$E142-2003,Y$28-2003),
IF(Y$28&gt;=$E142,MAX(1,INDEX('4. CPI-tabel'!$D$20:$Z$42,MAX($E142,2010)-2003,Y$28-2003)),0))</f>
        <v>0</v>
      </c>
      <c r="Z142" s="118">
        <f>IF($C142="TD",INDEX('4. CPI-tabel'!$D$20:$Z$42,$E142-2003,Z$28-2003),
IF(Z$28&gt;=$E142,MAX(1,INDEX('4. CPI-tabel'!$D$20:$Z$42,MAX($E142,2010)-2003,Z$28-2003)),0))</f>
        <v>0</v>
      </c>
      <c r="AA142" s="118">
        <f>IF($C142="TD",INDEX('4. CPI-tabel'!$D$20:$Z$42,$E142-2003,AA$28-2003),
IF(AA$28&gt;=$E142,MAX(1,INDEX('4. CPI-tabel'!$D$20:$Z$42,MAX($E142,2010)-2003,AA$28-2003)),0))</f>
        <v>0</v>
      </c>
      <c r="AB142" s="118">
        <f>IF($C142="TD",INDEX('4. CPI-tabel'!$D$20:$Z$42,$E142-2003,AB$28-2003),
IF(AB$28&gt;=$E142,MAX(1,INDEX('4. CPI-tabel'!$D$20:$Z$42,MAX($E142,2010)-2003,AB$28-2003)),0))</f>
        <v>1</v>
      </c>
      <c r="AC142" s="118">
        <f>IF($C142="TD",INDEX('4. CPI-tabel'!$D$20:$Z$42,$E142-2003,AC$28-2003),
IF(AC$28&gt;=$E142,MAX(1,INDEX('4. CPI-tabel'!$D$20:$Z$42,MAX($E142,2010)-2003,AC$28-2003)),0))</f>
        <v>1.008</v>
      </c>
      <c r="AD142" s="118">
        <f>IF($C142="TD",INDEX('4. CPI-tabel'!$D$20:$Z$42,$E142-2003,AD$28-2003),
IF(AD$28&gt;=$E142,MAX(1,INDEX('4. CPI-tabel'!$D$20:$Z$42,MAX($E142,2010)-2003,AD$28-2003)),0))</f>
        <v>1.010016</v>
      </c>
      <c r="AE142" s="118">
        <f>IF($C142="TD",INDEX('4. CPI-tabel'!$D$20:$Z$42,$E142-2003,AE$28-2003),
IF(AE$28&gt;=$E142,MAX(1,INDEX('4. CPI-tabel'!$D$20:$Z$42,MAX($E142,2010)-2003,AE$28-2003)),0))</f>
        <v>1.0241562239999999</v>
      </c>
      <c r="AF142" s="118">
        <f>IF($C142="TD",INDEX('4. CPI-tabel'!$D$20:$Z$42,$E142-2003,AF$28-2003),
IF(AF$28&gt;=$E142,MAX(1,INDEX('4. CPI-tabel'!$D$20:$Z$42,MAX($E142,2010)-2003,AF$28-2003)),0))</f>
        <v>1.0456635047039999</v>
      </c>
      <c r="AG142" s="118">
        <f>IF($C142="TD",INDEX('4. CPI-tabel'!$D$20:$Z$42,$E142-2003,AG$28-2003),
IF(AG$28&gt;=$E142,MAX(1,INDEX('4. CPI-tabel'!$D$20:$Z$42,MAX($E142,2010)-2003,AG$28-2003)),0))</f>
        <v>1.0749420828357119</v>
      </c>
      <c r="AH142" s="118">
        <f>IF($C142="TD",INDEX('4. CPI-tabel'!$D$20:$Z$42,$E142-2003,AH$28-2003),
IF(AH$28&gt;=$E142,MAX(1,INDEX('4. CPI-tabel'!$D$20:$Z$42,MAX($E142,2010)-2003,AH$28-2003)),0))</f>
        <v>1.0824666774155618</v>
      </c>
      <c r="AI142" s="118">
        <f>IF($C142="TD",INDEX('4. CPI-tabel'!$D$20:$Z$42,$E142-2003,AI$28-2003),
IF(AI$28&gt;=$E142,MAX(1,INDEX('4. CPI-tabel'!$D$20:$Z$42,MAX($E142,2010)-2003,AI$28-2003)),0))</f>
        <v>1.0824666774155618</v>
      </c>
      <c r="AJ142" s="118">
        <f>IF($C142="TD",INDEX('4. CPI-tabel'!$D$20:$Z$42,$E142-2003,AJ$28-2003),
IF(AJ$28&gt;=$E142,MAX(1,INDEX('4. CPI-tabel'!$D$20:$Z$42,MAX($E142,2010)-2003,AJ$28-2003)),0))</f>
        <v>1.0824666774155618</v>
      </c>
      <c r="AK142" s="118">
        <f>IF($C142="TD",INDEX('4. CPI-tabel'!$D$20:$Z$42,$E142-2003,AK$28-2003),
IF(AK$28&gt;=$E142,MAX(1,INDEX('4. CPI-tabel'!$D$20:$Z$42,MAX($E142,2010)-2003,AK$28-2003)),0))</f>
        <v>1.0824666774155618</v>
      </c>
      <c r="AL142" s="118">
        <f>IF($C142="TD",INDEX('4. CPI-tabel'!$D$20:$Z$42,$E142-2003,AL$28-2003),
IF(AL$28&gt;=$E142,MAX(1,INDEX('4. CPI-tabel'!$D$20:$Z$42,MAX($E142,2010)-2003,AL$28-2003)),0))</f>
        <v>1.0824666774155618</v>
      </c>
      <c r="AM142" s="118">
        <f>IF($C142="TD",INDEX('4. CPI-tabel'!$D$20:$Z$42,$E142-2003,AM$28-2003),
IF(AM$28&gt;=$E142,MAX(1,INDEX('4. CPI-tabel'!$D$20:$Z$42,MAX($E142,2010)-2003,AM$28-2003)),0))</f>
        <v>1.0824666774155618</v>
      </c>
      <c r="AO142" s="87">
        <f t="shared" si="21"/>
        <v>0</v>
      </c>
      <c r="AP142" s="87">
        <f t="shared" si="22"/>
        <v>0</v>
      </c>
      <c r="AQ142" s="87">
        <f t="shared" si="23"/>
        <v>0</v>
      </c>
      <c r="AR142" s="87">
        <f t="shared" si="24"/>
        <v>0</v>
      </c>
      <c r="AS142" s="87">
        <f t="shared" si="25"/>
        <v>285091.59659143857</v>
      </c>
      <c r="AT142" s="87">
        <f t="shared" si="26"/>
        <v>574744.65872834018</v>
      </c>
      <c r="AU142" s="87">
        <f t="shared" si="27"/>
        <v>575894.1480457969</v>
      </c>
      <c r="AV142" s="87">
        <f t="shared" si="28"/>
        <v>583956.66611843801</v>
      </c>
      <c r="AW142" s="87">
        <f t="shared" si="29"/>
        <v>596219.7561069252</v>
      </c>
      <c r="AX142" s="87">
        <f t="shared" si="30"/>
        <v>612913.9092779191</v>
      </c>
      <c r="AY142" s="87">
        <f t="shared" si="31"/>
        <v>617204.30664286448</v>
      </c>
      <c r="AZ142" s="87">
        <f t="shared" si="32"/>
        <v>740645.16797143733</v>
      </c>
      <c r="BA142" s="87">
        <f t="shared" si="33"/>
        <v>713298.26946172258</v>
      </c>
      <c r="BB142" s="87">
        <f t="shared" si="34"/>
        <v>686961.10258928989</v>
      </c>
      <c r="BC142" s="87">
        <f t="shared" si="35"/>
        <v>661596.38495522388</v>
      </c>
      <c r="BD142" s="87">
        <f t="shared" si="36"/>
        <v>637168.21074149245</v>
      </c>
    </row>
    <row r="143" spans="1:56" s="20" customFormat="1" x14ac:dyDescent="0.2">
      <c r="A143" s="41"/>
      <c r="B143" s="86">
        <f>'3. Investeringen'!B129</f>
        <v>115</v>
      </c>
      <c r="C143" s="86" t="str">
        <f>'3. Investeringen'!F129</f>
        <v>AD</v>
      </c>
      <c r="D143" s="86" t="str">
        <f>'3. Investeringen'!G129</f>
        <v>Nieuwe investeringen AD</v>
      </c>
      <c r="E143" s="121">
        <f>'3. Investeringen'!K129</f>
        <v>2015</v>
      </c>
      <c r="G143" s="86">
        <f>'7. Nominale afschrijvingen'!R132</f>
        <v>0</v>
      </c>
      <c r="H143" s="86">
        <f>'7. Nominale afschrijvingen'!S132</f>
        <v>0</v>
      </c>
      <c r="I143" s="86">
        <f>'7. Nominale afschrijvingen'!T132</f>
        <v>0</v>
      </c>
      <c r="J143" s="86">
        <f>'7. Nominale afschrijvingen'!U132</f>
        <v>0</v>
      </c>
      <c r="K143" s="86">
        <f>'7. Nominale afschrijvingen'!V132</f>
        <v>56596.939812383112</v>
      </c>
      <c r="L143" s="86">
        <f>'7. Nominale afschrijvingen'!W132</f>
        <v>113193.87962476624</v>
      </c>
      <c r="M143" s="86">
        <f>'7. Nominale afschrijvingen'!X132</f>
        <v>113193.87962476624</v>
      </c>
      <c r="N143" s="86">
        <f>'7. Nominale afschrijvingen'!Y132</f>
        <v>113193.87962476624</v>
      </c>
      <c r="O143" s="86">
        <f>'7. Nominale afschrijvingen'!Z132</f>
        <v>113193.87962476624</v>
      </c>
      <c r="P143" s="86">
        <f>'7. Nominale afschrijvingen'!AA132</f>
        <v>113193.87962476624</v>
      </c>
      <c r="Q143" s="86">
        <f>'7. Nominale afschrijvingen'!AB132</f>
        <v>113193.87962476624</v>
      </c>
      <c r="R143" s="86">
        <f>'7. Nominale afschrijvingen'!AC132</f>
        <v>135832.65554971946</v>
      </c>
      <c r="S143" s="86">
        <f>'7. Nominale afschrijvingen'!AD132</f>
        <v>130817.29596019136</v>
      </c>
      <c r="T143" s="86">
        <f>'7. Nominale afschrijvingen'!AE132</f>
        <v>125987.1188785843</v>
      </c>
      <c r="U143" s="86">
        <f>'7. Nominale afschrijvingen'!AF132</f>
        <v>121335.2867969135</v>
      </c>
      <c r="V143" s="86">
        <f>'7. Nominale afschrijvingen'!AG132</f>
        <v>116855.21466902745</v>
      </c>
      <c r="W143" s="65"/>
      <c r="X143" s="118">
        <f>IF($C143="TD",INDEX('4. CPI-tabel'!$D$20:$Z$42,$E143-2003,X$28-2003),
IF(X$28&gt;=$E143,MAX(1,INDEX('4. CPI-tabel'!$D$20:$Z$42,MAX($E143,2010)-2003,X$28-2003)),0))</f>
        <v>0</v>
      </c>
      <c r="Y143" s="118">
        <f>IF($C143="TD",INDEX('4. CPI-tabel'!$D$20:$Z$42,$E143-2003,Y$28-2003),
IF(Y$28&gt;=$E143,MAX(1,INDEX('4. CPI-tabel'!$D$20:$Z$42,MAX($E143,2010)-2003,Y$28-2003)),0))</f>
        <v>0</v>
      </c>
      <c r="Z143" s="118">
        <f>IF($C143="TD",INDEX('4. CPI-tabel'!$D$20:$Z$42,$E143-2003,Z$28-2003),
IF(Z$28&gt;=$E143,MAX(1,INDEX('4. CPI-tabel'!$D$20:$Z$42,MAX($E143,2010)-2003,Z$28-2003)),0))</f>
        <v>0</v>
      </c>
      <c r="AA143" s="118">
        <f>IF($C143="TD",INDEX('4. CPI-tabel'!$D$20:$Z$42,$E143-2003,AA$28-2003),
IF(AA$28&gt;=$E143,MAX(1,INDEX('4. CPI-tabel'!$D$20:$Z$42,MAX($E143,2010)-2003,AA$28-2003)),0))</f>
        <v>0</v>
      </c>
      <c r="AB143" s="118">
        <f>IF($C143="TD",INDEX('4. CPI-tabel'!$D$20:$Z$42,$E143-2003,AB$28-2003),
IF(AB$28&gt;=$E143,MAX(1,INDEX('4. CPI-tabel'!$D$20:$Z$42,MAX($E143,2010)-2003,AB$28-2003)),0))</f>
        <v>1</v>
      </c>
      <c r="AC143" s="118">
        <f>IF($C143="TD",INDEX('4. CPI-tabel'!$D$20:$Z$42,$E143-2003,AC$28-2003),
IF(AC$28&gt;=$E143,MAX(1,INDEX('4. CPI-tabel'!$D$20:$Z$42,MAX($E143,2010)-2003,AC$28-2003)),0))</f>
        <v>1.008</v>
      </c>
      <c r="AD143" s="118">
        <f>IF($C143="TD",INDEX('4. CPI-tabel'!$D$20:$Z$42,$E143-2003,AD$28-2003),
IF(AD$28&gt;=$E143,MAX(1,INDEX('4. CPI-tabel'!$D$20:$Z$42,MAX($E143,2010)-2003,AD$28-2003)),0))</f>
        <v>1.010016</v>
      </c>
      <c r="AE143" s="118">
        <f>IF($C143="TD",INDEX('4. CPI-tabel'!$D$20:$Z$42,$E143-2003,AE$28-2003),
IF(AE$28&gt;=$E143,MAX(1,INDEX('4. CPI-tabel'!$D$20:$Z$42,MAX($E143,2010)-2003,AE$28-2003)),0))</f>
        <v>1.0241562239999999</v>
      </c>
      <c r="AF143" s="118">
        <f>IF($C143="TD",INDEX('4. CPI-tabel'!$D$20:$Z$42,$E143-2003,AF$28-2003),
IF(AF$28&gt;=$E143,MAX(1,INDEX('4. CPI-tabel'!$D$20:$Z$42,MAX($E143,2010)-2003,AF$28-2003)),0))</f>
        <v>1.0456635047039999</v>
      </c>
      <c r="AG143" s="118">
        <f>IF($C143="TD",INDEX('4. CPI-tabel'!$D$20:$Z$42,$E143-2003,AG$28-2003),
IF(AG$28&gt;=$E143,MAX(1,INDEX('4. CPI-tabel'!$D$20:$Z$42,MAX($E143,2010)-2003,AG$28-2003)),0))</f>
        <v>1.0749420828357119</v>
      </c>
      <c r="AH143" s="118">
        <f>IF($C143="TD",INDEX('4. CPI-tabel'!$D$20:$Z$42,$E143-2003,AH$28-2003),
IF(AH$28&gt;=$E143,MAX(1,INDEX('4. CPI-tabel'!$D$20:$Z$42,MAX($E143,2010)-2003,AH$28-2003)),0))</f>
        <v>1.0824666774155618</v>
      </c>
      <c r="AI143" s="118">
        <f>IF($C143="TD",INDEX('4. CPI-tabel'!$D$20:$Z$42,$E143-2003,AI$28-2003),
IF(AI$28&gt;=$E143,MAX(1,INDEX('4. CPI-tabel'!$D$20:$Z$42,MAX($E143,2010)-2003,AI$28-2003)),0))</f>
        <v>1.0824666774155618</v>
      </c>
      <c r="AJ143" s="118">
        <f>IF($C143="TD",INDEX('4. CPI-tabel'!$D$20:$Z$42,$E143-2003,AJ$28-2003),
IF(AJ$28&gt;=$E143,MAX(1,INDEX('4. CPI-tabel'!$D$20:$Z$42,MAX($E143,2010)-2003,AJ$28-2003)),0))</f>
        <v>1.0824666774155618</v>
      </c>
      <c r="AK143" s="118">
        <f>IF($C143="TD",INDEX('4. CPI-tabel'!$D$20:$Z$42,$E143-2003,AK$28-2003),
IF(AK$28&gt;=$E143,MAX(1,INDEX('4. CPI-tabel'!$D$20:$Z$42,MAX($E143,2010)-2003,AK$28-2003)),0))</f>
        <v>1.0824666774155618</v>
      </c>
      <c r="AL143" s="118">
        <f>IF($C143="TD",INDEX('4. CPI-tabel'!$D$20:$Z$42,$E143-2003,AL$28-2003),
IF(AL$28&gt;=$E143,MAX(1,INDEX('4. CPI-tabel'!$D$20:$Z$42,MAX($E143,2010)-2003,AL$28-2003)),0))</f>
        <v>1.0824666774155618</v>
      </c>
      <c r="AM143" s="118">
        <f>IF($C143="TD",INDEX('4. CPI-tabel'!$D$20:$Z$42,$E143-2003,AM$28-2003),
IF(AM$28&gt;=$E143,MAX(1,INDEX('4. CPI-tabel'!$D$20:$Z$42,MAX($E143,2010)-2003,AM$28-2003)),0))</f>
        <v>1.0824666774155618</v>
      </c>
      <c r="AO143" s="87">
        <f t="shared" si="21"/>
        <v>0</v>
      </c>
      <c r="AP143" s="87">
        <f t="shared" si="22"/>
        <v>0</v>
      </c>
      <c r="AQ143" s="87">
        <f t="shared" si="23"/>
        <v>0</v>
      </c>
      <c r="AR143" s="87">
        <f t="shared" si="24"/>
        <v>0</v>
      </c>
      <c r="AS143" s="87">
        <f t="shared" si="25"/>
        <v>56596.939812383112</v>
      </c>
      <c r="AT143" s="87">
        <f t="shared" si="26"/>
        <v>114099.43066176437</v>
      </c>
      <c r="AU143" s="87">
        <f t="shared" si="27"/>
        <v>114327.6295230879</v>
      </c>
      <c r="AV143" s="87">
        <f t="shared" si="28"/>
        <v>115928.21633641112</v>
      </c>
      <c r="AW143" s="87">
        <f t="shared" si="29"/>
        <v>118362.70887947576</v>
      </c>
      <c r="AX143" s="87">
        <f t="shared" si="30"/>
        <v>121676.86472810108</v>
      </c>
      <c r="AY143" s="87">
        <f t="shared" si="31"/>
        <v>122528.60278119777</v>
      </c>
      <c r="AZ143" s="87">
        <f t="shared" si="32"/>
        <v>147034.32333743729</v>
      </c>
      <c r="BA143" s="87">
        <f t="shared" si="33"/>
        <v>141605.36370651654</v>
      </c>
      <c r="BB143" s="87">
        <f t="shared" si="34"/>
        <v>136376.85796966054</v>
      </c>
      <c r="BC143" s="87">
        <f t="shared" si="35"/>
        <v>131341.40475231924</v>
      </c>
      <c r="BD143" s="87">
        <f t="shared" si="36"/>
        <v>126491.87596146436</v>
      </c>
    </row>
    <row r="144" spans="1:56" s="20" customFormat="1" x14ac:dyDescent="0.2">
      <c r="A144" s="41"/>
      <c r="B144" s="86">
        <f>'3. Investeringen'!B130</f>
        <v>116</v>
      </c>
      <c r="C144" s="86" t="str">
        <f>'3. Investeringen'!F130</f>
        <v>AD</v>
      </c>
      <c r="D144" s="86" t="str">
        <f>'3. Investeringen'!G130</f>
        <v>Nieuwe investeringen AD</v>
      </c>
      <c r="E144" s="121">
        <f>'3. Investeringen'!K130</f>
        <v>2016</v>
      </c>
      <c r="G144" s="86">
        <f>'7. Nominale afschrijvingen'!R133</f>
        <v>0</v>
      </c>
      <c r="H144" s="86">
        <f>'7. Nominale afschrijvingen'!S133</f>
        <v>0</v>
      </c>
      <c r="I144" s="86">
        <f>'7. Nominale afschrijvingen'!T133</f>
        <v>0</v>
      </c>
      <c r="J144" s="86">
        <f>'7. Nominale afschrijvingen'!U133</f>
        <v>0</v>
      </c>
      <c r="K144" s="86">
        <f>'7. Nominale afschrijvingen'!V133</f>
        <v>0</v>
      </c>
      <c r="L144" s="86">
        <f>'7. Nominale afschrijvingen'!W133</f>
        <v>411630.54001002206</v>
      </c>
      <c r="M144" s="86">
        <f>'7. Nominale afschrijvingen'!X133</f>
        <v>823261.080020044</v>
      </c>
      <c r="N144" s="86">
        <f>'7. Nominale afschrijvingen'!Y133</f>
        <v>823261.080020044</v>
      </c>
      <c r="O144" s="86">
        <f>'7. Nominale afschrijvingen'!Z133</f>
        <v>823261.080020044</v>
      </c>
      <c r="P144" s="86">
        <f>'7. Nominale afschrijvingen'!AA133</f>
        <v>823261.080020044</v>
      </c>
      <c r="Q144" s="86">
        <f>'7. Nominale afschrijvingen'!AB133</f>
        <v>823261.080020044</v>
      </c>
      <c r="R144" s="86">
        <f>'7. Nominale afschrijvingen'!AC133</f>
        <v>987913.29602405289</v>
      </c>
      <c r="S144" s="86">
        <f>'7. Nominale afschrijvingen'!AD133</f>
        <v>952525.35706199729</v>
      </c>
      <c r="T144" s="86">
        <f>'7. Nominale afschrijvingen'!AE133</f>
        <v>918405.04576425406</v>
      </c>
      <c r="U144" s="86">
        <f>'7. Nominale afschrijvingen'!AF133</f>
        <v>885506.9545726988</v>
      </c>
      <c r="V144" s="86">
        <f>'7. Nominale afschrijvingen'!AG133</f>
        <v>853787.30246860208</v>
      </c>
      <c r="W144" s="65"/>
      <c r="X144" s="118">
        <f>IF($C144="TD",INDEX('4. CPI-tabel'!$D$20:$Z$42,$E144-2003,X$28-2003),
IF(X$28&gt;=$E144,MAX(1,INDEX('4. CPI-tabel'!$D$20:$Z$42,MAX($E144,2010)-2003,X$28-2003)),0))</f>
        <v>0</v>
      </c>
      <c r="Y144" s="118">
        <f>IF($C144="TD",INDEX('4. CPI-tabel'!$D$20:$Z$42,$E144-2003,Y$28-2003),
IF(Y$28&gt;=$E144,MAX(1,INDEX('4. CPI-tabel'!$D$20:$Z$42,MAX($E144,2010)-2003,Y$28-2003)),0))</f>
        <v>0</v>
      </c>
      <c r="Z144" s="118">
        <f>IF($C144="TD",INDEX('4. CPI-tabel'!$D$20:$Z$42,$E144-2003,Z$28-2003),
IF(Z$28&gt;=$E144,MAX(1,INDEX('4. CPI-tabel'!$D$20:$Z$42,MAX($E144,2010)-2003,Z$28-2003)),0))</f>
        <v>0</v>
      </c>
      <c r="AA144" s="118">
        <f>IF($C144="TD",INDEX('4. CPI-tabel'!$D$20:$Z$42,$E144-2003,AA$28-2003),
IF(AA$28&gt;=$E144,MAX(1,INDEX('4. CPI-tabel'!$D$20:$Z$42,MAX($E144,2010)-2003,AA$28-2003)),0))</f>
        <v>0</v>
      </c>
      <c r="AB144" s="118">
        <f>IF($C144="TD",INDEX('4. CPI-tabel'!$D$20:$Z$42,$E144-2003,AB$28-2003),
IF(AB$28&gt;=$E144,MAX(1,INDEX('4. CPI-tabel'!$D$20:$Z$42,MAX($E144,2010)-2003,AB$28-2003)),0))</f>
        <v>0</v>
      </c>
      <c r="AC144" s="118">
        <f>IF($C144="TD",INDEX('4. CPI-tabel'!$D$20:$Z$42,$E144-2003,AC$28-2003),
IF(AC$28&gt;=$E144,MAX(1,INDEX('4. CPI-tabel'!$D$20:$Z$42,MAX($E144,2010)-2003,AC$28-2003)),0))</f>
        <v>1</v>
      </c>
      <c r="AD144" s="118">
        <f>IF($C144="TD",INDEX('4. CPI-tabel'!$D$20:$Z$42,$E144-2003,AD$28-2003),
IF(AD$28&gt;=$E144,MAX(1,INDEX('4. CPI-tabel'!$D$20:$Z$42,MAX($E144,2010)-2003,AD$28-2003)),0))</f>
        <v>1.002</v>
      </c>
      <c r="AE144" s="118">
        <f>IF($C144="TD",INDEX('4. CPI-tabel'!$D$20:$Z$42,$E144-2003,AE$28-2003),
IF(AE$28&gt;=$E144,MAX(1,INDEX('4. CPI-tabel'!$D$20:$Z$42,MAX($E144,2010)-2003,AE$28-2003)),0))</f>
        <v>1.0160279999999999</v>
      </c>
      <c r="AF144" s="118">
        <f>IF($C144="TD",INDEX('4. CPI-tabel'!$D$20:$Z$42,$E144-2003,AF$28-2003),
IF(AF$28&gt;=$E144,MAX(1,INDEX('4. CPI-tabel'!$D$20:$Z$42,MAX($E144,2010)-2003,AF$28-2003)),0))</f>
        <v>1.0373645879999998</v>
      </c>
      <c r="AG144" s="118">
        <f>IF($C144="TD",INDEX('4. CPI-tabel'!$D$20:$Z$42,$E144-2003,AG$28-2003),
IF(AG$28&gt;=$E144,MAX(1,INDEX('4. CPI-tabel'!$D$20:$Z$42,MAX($E144,2010)-2003,AG$28-2003)),0))</f>
        <v>1.0664107964639997</v>
      </c>
      <c r="AH144" s="118">
        <f>IF($C144="TD",INDEX('4. CPI-tabel'!$D$20:$Z$42,$E144-2003,AH$28-2003),
IF(AH$28&gt;=$E144,MAX(1,INDEX('4. CPI-tabel'!$D$20:$Z$42,MAX($E144,2010)-2003,AH$28-2003)),0))</f>
        <v>1.0738756720392475</v>
      </c>
      <c r="AI144" s="118">
        <f>IF($C144="TD",INDEX('4. CPI-tabel'!$D$20:$Z$42,$E144-2003,AI$28-2003),
IF(AI$28&gt;=$E144,MAX(1,INDEX('4. CPI-tabel'!$D$20:$Z$42,MAX($E144,2010)-2003,AI$28-2003)),0))</f>
        <v>1.0738756720392475</v>
      </c>
      <c r="AJ144" s="118">
        <f>IF($C144="TD",INDEX('4. CPI-tabel'!$D$20:$Z$42,$E144-2003,AJ$28-2003),
IF(AJ$28&gt;=$E144,MAX(1,INDEX('4. CPI-tabel'!$D$20:$Z$42,MAX($E144,2010)-2003,AJ$28-2003)),0))</f>
        <v>1.0738756720392475</v>
      </c>
      <c r="AK144" s="118">
        <f>IF($C144="TD",INDEX('4. CPI-tabel'!$D$20:$Z$42,$E144-2003,AK$28-2003),
IF(AK$28&gt;=$E144,MAX(1,INDEX('4. CPI-tabel'!$D$20:$Z$42,MAX($E144,2010)-2003,AK$28-2003)),0))</f>
        <v>1.0738756720392475</v>
      </c>
      <c r="AL144" s="118">
        <f>IF($C144="TD",INDEX('4. CPI-tabel'!$D$20:$Z$42,$E144-2003,AL$28-2003),
IF(AL$28&gt;=$E144,MAX(1,INDEX('4. CPI-tabel'!$D$20:$Z$42,MAX($E144,2010)-2003,AL$28-2003)),0))</f>
        <v>1.0738756720392475</v>
      </c>
      <c r="AM144" s="118">
        <f>IF($C144="TD",INDEX('4. CPI-tabel'!$D$20:$Z$42,$E144-2003,AM$28-2003),
IF(AM$28&gt;=$E144,MAX(1,INDEX('4. CPI-tabel'!$D$20:$Z$42,MAX($E144,2010)-2003,AM$28-2003)),0))</f>
        <v>1.0738756720392475</v>
      </c>
      <c r="AO144" s="87">
        <f t="shared" si="21"/>
        <v>0</v>
      </c>
      <c r="AP144" s="87">
        <f t="shared" si="22"/>
        <v>0</v>
      </c>
      <c r="AQ144" s="87">
        <f t="shared" si="23"/>
        <v>0</v>
      </c>
      <c r="AR144" s="87">
        <f t="shared" si="24"/>
        <v>0</v>
      </c>
      <c r="AS144" s="87">
        <f t="shared" si="25"/>
        <v>0</v>
      </c>
      <c r="AT144" s="87">
        <f t="shared" si="26"/>
        <v>411630.54001002206</v>
      </c>
      <c r="AU144" s="87">
        <f t="shared" si="27"/>
        <v>824907.6021800841</v>
      </c>
      <c r="AV144" s="87">
        <f t="shared" si="28"/>
        <v>836456.30861060519</v>
      </c>
      <c r="AW144" s="87">
        <f t="shared" si="29"/>
        <v>854021.89109142777</v>
      </c>
      <c r="AX144" s="87">
        <f t="shared" si="30"/>
        <v>877934.5040419877</v>
      </c>
      <c r="AY144" s="87">
        <f t="shared" si="31"/>
        <v>884080.04557028145</v>
      </c>
      <c r="AZ144" s="87">
        <f t="shared" si="32"/>
        <v>1060896.0546843379</v>
      </c>
      <c r="BA144" s="87">
        <f t="shared" si="33"/>
        <v>1022893.8079493765</v>
      </c>
      <c r="BB144" s="87">
        <f t="shared" si="34"/>
        <v>986252.83572432422</v>
      </c>
      <c r="BC144" s="87">
        <f t="shared" si="35"/>
        <v>950924.37593718432</v>
      </c>
      <c r="BD144" s="87">
        <f t="shared" si="36"/>
        <v>916861.4132170463</v>
      </c>
    </row>
    <row r="145" spans="1:56" s="20" customFormat="1" x14ac:dyDescent="0.2">
      <c r="A145" s="41"/>
      <c r="B145" s="86">
        <f>'3. Investeringen'!B131</f>
        <v>117</v>
      </c>
      <c r="C145" s="86" t="str">
        <f>'3. Investeringen'!F131</f>
        <v>AD</v>
      </c>
      <c r="D145" s="86" t="str">
        <f>'3. Investeringen'!G131</f>
        <v>Nieuwe investeringen AD</v>
      </c>
      <c r="E145" s="121">
        <f>'3. Investeringen'!K131</f>
        <v>2016</v>
      </c>
      <c r="G145" s="86">
        <f>'7. Nominale afschrijvingen'!R134</f>
        <v>0</v>
      </c>
      <c r="H145" s="86">
        <f>'7. Nominale afschrijvingen'!S134</f>
        <v>0</v>
      </c>
      <c r="I145" s="86">
        <f>'7. Nominale afschrijvingen'!T134</f>
        <v>0</v>
      </c>
      <c r="J145" s="86">
        <f>'7. Nominale afschrijvingen'!U134</f>
        <v>0</v>
      </c>
      <c r="K145" s="86">
        <f>'7. Nominale afschrijvingen'!V134</f>
        <v>0</v>
      </c>
      <c r="L145" s="86">
        <f>'7. Nominale afschrijvingen'!W134</f>
        <v>-1133.0820546374791</v>
      </c>
      <c r="M145" s="86">
        <f>'7. Nominale afschrijvingen'!X134</f>
        <v>-2266.1641092749587</v>
      </c>
      <c r="N145" s="86">
        <f>'7. Nominale afschrijvingen'!Y134</f>
        <v>-2266.1641092749587</v>
      </c>
      <c r="O145" s="86">
        <f>'7. Nominale afschrijvingen'!Z134</f>
        <v>-2266.1641092749587</v>
      </c>
      <c r="P145" s="86">
        <f>'7. Nominale afschrijvingen'!AA134</f>
        <v>-2266.1641092749587</v>
      </c>
      <c r="Q145" s="86">
        <f>'7. Nominale afschrijvingen'!AB134</f>
        <v>-2266.1641092749587</v>
      </c>
      <c r="R145" s="86">
        <f>'7. Nominale afschrijvingen'!AC134</f>
        <v>-2719.3969311299502</v>
      </c>
      <c r="S145" s="86">
        <f>'7. Nominale afschrijvingen'!AD134</f>
        <v>-2621.9856977760414</v>
      </c>
      <c r="T145" s="86">
        <f>'7. Nominale afschrijvingen'!AE134</f>
        <v>-2528.0638220348105</v>
      </c>
      <c r="U145" s="86">
        <f>'7. Nominale afschrijvingen'!AF134</f>
        <v>-2437.5063119917727</v>
      </c>
      <c r="V145" s="86">
        <f>'7. Nominale afschrijvingen'!AG134</f>
        <v>-2350.1926530547539</v>
      </c>
      <c r="W145" s="65"/>
      <c r="X145" s="118">
        <f>IF($C145="TD",INDEX('4. CPI-tabel'!$D$20:$Z$42,$E145-2003,X$28-2003),
IF(X$28&gt;=$E145,MAX(1,INDEX('4. CPI-tabel'!$D$20:$Z$42,MAX($E145,2010)-2003,X$28-2003)),0))</f>
        <v>0</v>
      </c>
      <c r="Y145" s="118">
        <f>IF($C145="TD",INDEX('4. CPI-tabel'!$D$20:$Z$42,$E145-2003,Y$28-2003),
IF(Y$28&gt;=$E145,MAX(1,INDEX('4. CPI-tabel'!$D$20:$Z$42,MAX($E145,2010)-2003,Y$28-2003)),0))</f>
        <v>0</v>
      </c>
      <c r="Z145" s="118">
        <f>IF($C145="TD",INDEX('4. CPI-tabel'!$D$20:$Z$42,$E145-2003,Z$28-2003),
IF(Z$28&gt;=$E145,MAX(1,INDEX('4. CPI-tabel'!$D$20:$Z$42,MAX($E145,2010)-2003,Z$28-2003)),0))</f>
        <v>0</v>
      </c>
      <c r="AA145" s="118">
        <f>IF($C145="TD",INDEX('4. CPI-tabel'!$D$20:$Z$42,$E145-2003,AA$28-2003),
IF(AA$28&gt;=$E145,MAX(1,INDEX('4. CPI-tabel'!$D$20:$Z$42,MAX($E145,2010)-2003,AA$28-2003)),0))</f>
        <v>0</v>
      </c>
      <c r="AB145" s="118">
        <f>IF($C145="TD",INDEX('4. CPI-tabel'!$D$20:$Z$42,$E145-2003,AB$28-2003),
IF(AB$28&gt;=$E145,MAX(1,INDEX('4. CPI-tabel'!$D$20:$Z$42,MAX($E145,2010)-2003,AB$28-2003)),0))</f>
        <v>0</v>
      </c>
      <c r="AC145" s="118">
        <f>IF($C145="TD",INDEX('4. CPI-tabel'!$D$20:$Z$42,$E145-2003,AC$28-2003),
IF(AC$28&gt;=$E145,MAX(1,INDEX('4. CPI-tabel'!$D$20:$Z$42,MAX($E145,2010)-2003,AC$28-2003)),0))</f>
        <v>1</v>
      </c>
      <c r="AD145" s="118">
        <f>IF($C145="TD",INDEX('4. CPI-tabel'!$D$20:$Z$42,$E145-2003,AD$28-2003),
IF(AD$28&gt;=$E145,MAX(1,INDEX('4. CPI-tabel'!$D$20:$Z$42,MAX($E145,2010)-2003,AD$28-2003)),0))</f>
        <v>1.002</v>
      </c>
      <c r="AE145" s="118">
        <f>IF($C145="TD",INDEX('4. CPI-tabel'!$D$20:$Z$42,$E145-2003,AE$28-2003),
IF(AE$28&gt;=$E145,MAX(1,INDEX('4. CPI-tabel'!$D$20:$Z$42,MAX($E145,2010)-2003,AE$28-2003)),0))</f>
        <v>1.0160279999999999</v>
      </c>
      <c r="AF145" s="118">
        <f>IF($C145="TD",INDEX('4. CPI-tabel'!$D$20:$Z$42,$E145-2003,AF$28-2003),
IF(AF$28&gt;=$E145,MAX(1,INDEX('4. CPI-tabel'!$D$20:$Z$42,MAX($E145,2010)-2003,AF$28-2003)),0))</f>
        <v>1.0373645879999998</v>
      </c>
      <c r="AG145" s="118">
        <f>IF($C145="TD",INDEX('4. CPI-tabel'!$D$20:$Z$42,$E145-2003,AG$28-2003),
IF(AG$28&gt;=$E145,MAX(1,INDEX('4. CPI-tabel'!$D$20:$Z$42,MAX($E145,2010)-2003,AG$28-2003)),0))</f>
        <v>1.0664107964639997</v>
      </c>
      <c r="AH145" s="118">
        <f>IF($C145="TD",INDEX('4. CPI-tabel'!$D$20:$Z$42,$E145-2003,AH$28-2003),
IF(AH$28&gt;=$E145,MAX(1,INDEX('4. CPI-tabel'!$D$20:$Z$42,MAX($E145,2010)-2003,AH$28-2003)),0))</f>
        <v>1.0738756720392475</v>
      </c>
      <c r="AI145" s="118">
        <f>IF($C145="TD",INDEX('4. CPI-tabel'!$D$20:$Z$42,$E145-2003,AI$28-2003),
IF(AI$28&gt;=$E145,MAX(1,INDEX('4. CPI-tabel'!$D$20:$Z$42,MAX($E145,2010)-2003,AI$28-2003)),0))</f>
        <v>1.0738756720392475</v>
      </c>
      <c r="AJ145" s="118">
        <f>IF($C145="TD",INDEX('4. CPI-tabel'!$D$20:$Z$42,$E145-2003,AJ$28-2003),
IF(AJ$28&gt;=$E145,MAX(1,INDEX('4. CPI-tabel'!$D$20:$Z$42,MAX($E145,2010)-2003,AJ$28-2003)),0))</f>
        <v>1.0738756720392475</v>
      </c>
      <c r="AK145" s="118">
        <f>IF($C145="TD",INDEX('4. CPI-tabel'!$D$20:$Z$42,$E145-2003,AK$28-2003),
IF(AK$28&gt;=$E145,MAX(1,INDEX('4. CPI-tabel'!$D$20:$Z$42,MAX($E145,2010)-2003,AK$28-2003)),0))</f>
        <v>1.0738756720392475</v>
      </c>
      <c r="AL145" s="118">
        <f>IF($C145="TD",INDEX('4. CPI-tabel'!$D$20:$Z$42,$E145-2003,AL$28-2003),
IF(AL$28&gt;=$E145,MAX(1,INDEX('4. CPI-tabel'!$D$20:$Z$42,MAX($E145,2010)-2003,AL$28-2003)),0))</f>
        <v>1.0738756720392475</v>
      </c>
      <c r="AM145" s="118">
        <f>IF($C145="TD",INDEX('4. CPI-tabel'!$D$20:$Z$42,$E145-2003,AM$28-2003),
IF(AM$28&gt;=$E145,MAX(1,INDEX('4. CPI-tabel'!$D$20:$Z$42,MAX($E145,2010)-2003,AM$28-2003)),0))</f>
        <v>1.0738756720392475</v>
      </c>
      <c r="AO145" s="87">
        <f t="shared" si="21"/>
        <v>0</v>
      </c>
      <c r="AP145" s="87">
        <f t="shared" si="22"/>
        <v>0</v>
      </c>
      <c r="AQ145" s="87">
        <f t="shared" si="23"/>
        <v>0</v>
      </c>
      <c r="AR145" s="87">
        <f t="shared" si="24"/>
        <v>0</v>
      </c>
      <c r="AS145" s="87">
        <f t="shared" si="25"/>
        <v>0</v>
      </c>
      <c r="AT145" s="87">
        <f t="shared" si="26"/>
        <v>-1133.0820546374791</v>
      </c>
      <c r="AU145" s="87">
        <f t="shared" si="27"/>
        <v>-2270.6964374935087</v>
      </c>
      <c r="AV145" s="87">
        <f t="shared" si="28"/>
        <v>-2302.4861876184177</v>
      </c>
      <c r="AW145" s="87">
        <f t="shared" si="29"/>
        <v>-2350.8383975584038</v>
      </c>
      <c r="AX145" s="87">
        <f t="shared" si="30"/>
        <v>-2416.6618726900392</v>
      </c>
      <c r="AY145" s="87">
        <f t="shared" si="31"/>
        <v>-2433.5785057988692</v>
      </c>
      <c r="AZ145" s="87">
        <f t="shared" si="32"/>
        <v>-2920.2942069586425</v>
      </c>
      <c r="BA145" s="87">
        <f t="shared" si="33"/>
        <v>-2815.6866532765416</v>
      </c>
      <c r="BB145" s="87">
        <f t="shared" si="34"/>
        <v>-2714.8262358457409</v>
      </c>
      <c r="BC145" s="87">
        <f t="shared" si="35"/>
        <v>-2617.5787288900724</v>
      </c>
      <c r="BD145" s="87">
        <f t="shared" si="36"/>
        <v>-2523.8147147208761</v>
      </c>
    </row>
    <row r="146" spans="1:56" s="20" customFormat="1" x14ac:dyDescent="0.2">
      <c r="A146" s="41"/>
      <c r="B146" s="86">
        <f>'3. Investeringen'!B132</f>
        <v>118</v>
      </c>
      <c r="C146" s="86" t="str">
        <f>'3. Investeringen'!F132</f>
        <v>AD</v>
      </c>
      <c r="D146" s="86" t="str">
        <f>'3. Investeringen'!G132</f>
        <v>Nieuwe investeringen AD</v>
      </c>
      <c r="E146" s="121">
        <f>'3. Investeringen'!K132</f>
        <v>2017</v>
      </c>
      <c r="G146" s="86">
        <f>'7. Nominale afschrijvingen'!R135</f>
        <v>0</v>
      </c>
      <c r="H146" s="86">
        <f>'7. Nominale afschrijvingen'!S135</f>
        <v>0</v>
      </c>
      <c r="I146" s="86">
        <f>'7. Nominale afschrijvingen'!T135</f>
        <v>0</v>
      </c>
      <c r="J146" s="86">
        <f>'7. Nominale afschrijvingen'!U135</f>
        <v>0</v>
      </c>
      <c r="K146" s="86">
        <f>'7. Nominale afschrijvingen'!V135</f>
        <v>0</v>
      </c>
      <c r="L146" s="86">
        <f>'7. Nominale afschrijvingen'!W135</f>
        <v>0</v>
      </c>
      <c r="M146" s="86">
        <f>'7. Nominale afschrijvingen'!X135</f>
        <v>428551.94900782051</v>
      </c>
      <c r="N146" s="86">
        <f>'7. Nominale afschrijvingen'!Y135</f>
        <v>857103.89801564103</v>
      </c>
      <c r="O146" s="86">
        <f>'7. Nominale afschrijvingen'!Z135</f>
        <v>857103.89801564103</v>
      </c>
      <c r="P146" s="86">
        <f>'7. Nominale afschrijvingen'!AA135</f>
        <v>857103.89801564103</v>
      </c>
      <c r="Q146" s="86">
        <f>'7. Nominale afschrijvingen'!AB135</f>
        <v>857103.89801564103</v>
      </c>
      <c r="R146" s="86">
        <f>'7. Nominale afschrijvingen'!AC135</f>
        <v>1028524.6776187692</v>
      </c>
      <c r="S146" s="86">
        <f>'7. Nominale afschrijvingen'!AD135</f>
        <v>992749.90622333379</v>
      </c>
      <c r="T146" s="86">
        <f>'7. Nominale afschrijvingen'!AE135</f>
        <v>958219.47470252216</v>
      </c>
      <c r="U146" s="86">
        <f>'7. Nominale afschrijvingen'!AF135</f>
        <v>924890.10166939092</v>
      </c>
      <c r="V146" s="86">
        <f>'7. Nominale afschrijvingen'!AG135</f>
        <v>892720.01117654261</v>
      </c>
      <c r="W146" s="65"/>
      <c r="X146" s="118">
        <f>IF($C146="TD",INDEX('4. CPI-tabel'!$D$20:$Z$42,$E146-2003,X$28-2003),
IF(X$28&gt;=$E146,MAX(1,INDEX('4. CPI-tabel'!$D$20:$Z$42,MAX($E146,2010)-2003,X$28-2003)),0))</f>
        <v>0</v>
      </c>
      <c r="Y146" s="118">
        <f>IF($C146="TD",INDEX('4. CPI-tabel'!$D$20:$Z$42,$E146-2003,Y$28-2003),
IF(Y$28&gt;=$E146,MAX(1,INDEX('4. CPI-tabel'!$D$20:$Z$42,MAX($E146,2010)-2003,Y$28-2003)),0))</f>
        <v>0</v>
      </c>
      <c r="Z146" s="118">
        <f>IF($C146="TD",INDEX('4. CPI-tabel'!$D$20:$Z$42,$E146-2003,Z$28-2003),
IF(Z$28&gt;=$E146,MAX(1,INDEX('4. CPI-tabel'!$D$20:$Z$42,MAX($E146,2010)-2003,Z$28-2003)),0))</f>
        <v>0</v>
      </c>
      <c r="AA146" s="118">
        <f>IF($C146="TD",INDEX('4. CPI-tabel'!$D$20:$Z$42,$E146-2003,AA$28-2003),
IF(AA$28&gt;=$E146,MAX(1,INDEX('4. CPI-tabel'!$D$20:$Z$42,MAX($E146,2010)-2003,AA$28-2003)),0))</f>
        <v>0</v>
      </c>
      <c r="AB146" s="118">
        <f>IF($C146="TD",INDEX('4. CPI-tabel'!$D$20:$Z$42,$E146-2003,AB$28-2003),
IF(AB$28&gt;=$E146,MAX(1,INDEX('4. CPI-tabel'!$D$20:$Z$42,MAX($E146,2010)-2003,AB$28-2003)),0))</f>
        <v>0</v>
      </c>
      <c r="AC146" s="118">
        <f>IF($C146="TD",INDEX('4. CPI-tabel'!$D$20:$Z$42,$E146-2003,AC$28-2003),
IF(AC$28&gt;=$E146,MAX(1,INDEX('4. CPI-tabel'!$D$20:$Z$42,MAX($E146,2010)-2003,AC$28-2003)),0))</f>
        <v>0</v>
      </c>
      <c r="AD146" s="118">
        <f>IF($C146="TD",INDEX('4. CPI-tabel'!$D$20:$Z$42,$E146-2003,AD$28-2003),
IF(AD$28&gt;=$E146,MAX(1,INDEX('4. CPI-tabel'!$D$20:$Z$42,MAX($E146,2010)-2003,AD$28-2003)),0))</f>
        <v>1</v>
      </c>
      <c r="AE146" s="118">
        <f>IF($C146="TD",INDEX('4. CPI-tabel'!$D$20:$Z$42,$E146-2003,AE$28-2003),
IF(AE$28&gt;=$E146,MAX(1,INDEX('4. CPI-tabel'!$D$20:$Z$42,MAX($E146,2010)-2003,AE$28-2003)),0))</f>
        <v>1.014</v>
      </c>
      <c r="AF146" s="118">
        <f>IF($C146="TD",INDEX('4. CPI-tabel'!$D$20:$Z$42,$E146-2003,AF$28-2003),
IF(AF$28&gt;=$E146,MAX(1,INDEX('4. CPI-tabel'!$D$20:$Z$42,MAX($E146,2010)-2003,AF$28-2003)),0))</f>
        <v>1.0352939999999999</v>
      </c>
      <c r="AG146" s="118">
        <f>IF($C146="TD",INDEX('4. CPI-tabel'!$D$20:$Z$42,$E146-2003,AG$28-2003),
IF(AG$28&gt;=$E146,MAX(1,INDEX('4. CPI-tabel'!$D$20:$Z$42,MAX($E146,2010)-2003,AG$28-2003)),0))</f>
        <v>1.0642822320000001</v>
      </c>
      <c r="AH146" s="118">
        <f>IF($C146="TD",INDEX('4. CPI-tabel'!$D$20:$Z$42,$E146-2003,AH$28-2003),
IF(AH$28&gt;=$E146,MAX(1,INDEX('4. CPI-tabel'!$D$20:$Z$42,MAX($E146,2010)-2003,AH$28-2003)),0))</f>
        <v>1.0717322076239999</v>
      </c>
      <c r="AI146" s="118">
        <f>IF($C146="TD",INDEX('4. CPI-tabel'!$D$20:$Z$42,$E146-2003,AI$28-2003),
IF(AI$28&gt;=$E146,MAX(1,INDEX('4. CPI-tabel'!$D$20:$Z$42,MAX($E146,2010)-2003,AI$28-2003)),0))</f>
        <v>1.0717322076239999</v>
      </c>
      <c r="AJ146" s="118">
        <f>IF($C146="TD",INDEX('4. CPI-tabel'!$D$20:$Z$42,$E146-2003,AJ$28-2003),
IF(AJ$28&gt;=$E146,MAX(1,INDEX('4. CPI-tabel'!$D$20:$Z$42,MAX($E146,2010)-2003,AJ$28-2003)),0))</f>
        <v>1.0717322076239999</v>
      </c>
      <c r="AK146" s="118">
        <f>IF($C146="TD",INDEX('4. CPI-tabel'!$D$20:$Z$42,$E146-2003,AK$28-2003),
IF(AK$28&gt;=$E146,MAX(1,INDEX('4. CPI-tabel'!$D$20:$Z$42,MAX($E146,2010)-2003,AK$28-2003)),0))</f>
        <v>1.0717322076239999</v>
      </c>
      <c r="AL146" s="118">
        <f>IF($C146="TD",INDEX('4. CPI-tabel'!$D$20:$Z$42,$E146-2003,AL$28-2003),
IF(AL$28&gt;=$E146,MAX(1,INDEX('4. CPI-tabel'!$D$20:$Z$42,MAX($E146,2010)-2003,AL$28-2003)),0))</f>
        <v>1.0717322076239999</v>
      </c>
      <c r="AM146" s="118">
        <f>IF($C146="TD",INDEX('4. CPI-tabel'!$D$20:$Z$42,$E146-2003,AM$28-2003),
IF(AM$28&gt;=$E146,MAX(1,INDEX('4. CPI-tabel'!$D$20:$Z$42,MAX($E146,2010)-2003,AM$28-2003)),0))</f>
        <v>1.0717322076239999</v>
      </c>
      <c r="AO146" s="87">
        <f t="shared" si="21"/>
        <v>0</v>
      </c>
      <c r="AP146" s="87">
        <f t="shared" si="22"/>
        <v>0</v>
      </c>
      <c r="AQ146" s="87">
        <f t="shared" si="23"/>
        <v>0</v>
      </c>
      <c r="AR146" s="87">
        <f t="shared" si="24"/>
        <v>0</v>
      </c>
      <c r="AS146" s="87">
        <f t="shared" si="25"/>
        <v>0</v>
      </c>
      <c r="AT146" s="87">
        <f t="shared" si="26"/>
        <v>0</v>
      </c>
      <c r="AU146" s="87">
        <f t="shared" si="27"/>
        <v>428551.94900782051</v>
      </c>
      <c r="AV146" s="87">
        <f t="shared" si="28"/>
        <v>869103.35258785996</v>
      </c>
      <c r="AW146" s="87">
        <f t="shared" si="29"/>
        <v>887354.52299220499</v>
      </c>
      <c r="AX146" s="87">
        <f t="shared" si="30"/>
        <v>912200.44963598682</v>
      </c>
      <c r="AY146" s="87">
        <f t="shared" si="31"/>
        <v>918585.85278343863</v>
      </c>
      <c r="AZ146" s="87">
        <f t="shared" si="32"/>
        <v>1102303.0233401263</v>
      </c>
      <c r="BA146" s="87">
        <f t="shared" si="33"/>
        <v>1063962.0486152524</v>
      </c>
      <c r="BB146" s="87">
        <f t="shared" si="34"/>
        <v>1026954.6730112436</v>
      </c>
      <c r="BC146" s="87">
        <f t="shared" si="35"/>
        <v>991234.51047172199</v>
      </c>
      <c r="BD146" s="87">
        <f t="shared" si="36"/>
        <v>956756.78836835793</v>
      </c>
    </row>
    <row r="147" spans="1:56" s="20" customFormat="1" x14ac:dyDescent="0.2">
      <c r="A147" s="41"/>
      <c r="B147" s="86">
        <f>'3. Investeringen'!B133</f>
        <v>119</v>
      </c>
      <c r="C147" s="86" t="str">
        <f>'3. Investeringen'!F133</f>
        <v>AD</v>
      </c>
      <c r="D147" s="86" t="str">
        <f>'3. Investeringen'!G133</f>
        <v>Nieuwe investeringen AD</v>
      </c>
      <c r="E147" s="121">
        <f>'3. Investeringen'!K133</f>
        <v>2017</v>
      </c>
      <c r="G147" s="86">
        <f>'7. Nominale afschrijvingen'!R136</f>
        <v>0</v>
      </c>
      <c r="H147" s="86">
        <f>'7. Nominale afschrijvingen'!S136</f>
        <v>0</v>
      </c>
      <c r="I147" s="86">
        <f>'7. Nominale afschrijvingen'!T136</f>
        <v>0</v>
      </c>
      <c r="J147" s="86">
        <f>'7. Nominale afschrijvingen'!U136</f>
        <v>0</v>
      </c>
      <c r="K147" s="86">
        <f>'7. Nominale afschrijvingen'!V136</f>
        <v>0</v>
      </c>
      <c r="L147" s="86">
        <f>'7. Nominale afschrijvingen'!W136</f>
        <v>0</v>
      </c>
      <c r="M147" s="86">
        <f>'7. Nominale afschrijvingen'!X136</f>
        <v>-1249.3792307692288</v>
      </c>
      <c r="N147" s="86">
        <f>'7. Nominale afschrijvingen'!Y136</f>
        <v>-2498.7584615384571</v>
      </c>
      <c r="O147" s="86">
        <f>'7. Nominale afschrijvingen'!Z136</f>
        <v>-2498.7584615384571</v>
      </c>
      <c r="P147" s="86">
        <f>'7. Nominale afschrijvingen'!AA136</f>
        <v>-2498.7584615384571</v>
      </c>
      <c r="Q147" s="86">
        <f>'7. Nominale afschrijvingen'!AB136</f>
        <v>-2498.7584615384571</v>
      </c>
      <c r="R147" s="86">
        <f>'7. Nominale afschrijvingen'!AC136</f>
        <v>-2998.510153846149</v>
      </c>
      <c r="S147" s="86">
        <f>'7. Nominale afschrijvingen'!AD136</f>
        <v>-2894.2141484949789</v>
      </c>
      <c r="T147" s="86">
        <f>'7. Nominale afschrijvingen'!AE136</f>
        <v>-2793.5458302864577</v>
      </c>
      <c r="U147" s="86">
        <f>'7. Nominale afschrijvingen'!AF136</f>
        <v>-2696.3790187982331</v>
      </c>
      <c r="V147" s="86">
        <f>'7. Nominale afschrijvingen'!AG136</f>
        <v>-2602.5919224922077</v>
      </c>
      <c r="W147" s="65"/>
      <c r="X147" s="118">
        <f>IF($C147="TD",INDEX('4. CPI-tabel'!$D$20:$Z$42,$E147-2003,X$28-2003),
IF(X$28&gt;=$E147,MAX(1,INDEX('4. CPI-tabel'!$D$20:$Z$42,MAX($E147,2010)-2003,X$28-2003)),0))</f>
        <v>0</v>
      </c>
      <c r="Y147" s="118">
        <f>IF($C147="TD",INDEX('4. CPI-tabel'!$D$20:$Z$42,$E147-2003,Y$28-2003),
IF(Y$28&gt;=$E147,MAX(1,INDEX('4. CPI-tabel'!$D$20:$Z$42,MAX($E147,2010)-2003,Y$28-2003)),0))</f>
        <v>0</v>
      </c>
      <c r="Z147" s="118">
        <f>IF($C147="TD",INDEX('4. CPI-tabel'!$D$20:$Z$42,$E147-2003,Z$28-2003),
IF(Z$28&gt;=$E147,MAX(1,INDEX('4. CPI-tabel'!$D$20:$Z$42,MAX($E147,2010)-2003,Z$28-2003)),0))</f>
        <v>0</v>
      </c>
      <c r="AA147" s="118">
        <f>IF($C147="TD",INDEX('4. CPI-tabel'!$D$20:$Z$42,$E147-2003,AA$28-2003),
IF(AA$28&gt;=$E147,MAX(1,INDEX('4. CPI-tabel'!$D$20:$Z$42,MAX($E147,2010)-2003,AA$28-2003)),0))</f>
        <v>0</v>
      </c>
      <c r="AB147" s="118">
        <f>IF($C147="TD",INDEX('4. CPI-tabel'!$D$20:$Z$42,$E147-2003,AB$28-2003),
IF(AB$28&gt;=$E147,MAX(1,INDEX('4. CPI-tabel'!$D$20:$Z$42,MAX($E147,2010)-2003,AB$28-2003)),0))</f>
        <v>0</v>
      </c>
      <c r="AC147" s="118">
        <f>IF($C147="TD",INDEX('4. CPI-tabel'!$D$20:$Z$42,$E147-2003,AC$28-2003),
IF(AC$28&gt;=$E147,MAX(1,INDEX('4. CPI-tabel'!$D$20:$Z$42,MAX($E147,2010)-2003,AC$28-2003)),0))</f>
        <v>0</v>
      </c>
      <c r="AD147" s="118">
        <f>IF($C147="TD",INDEX('4. CPI-tabel'!$D$20:$Z$42,$E147-2003,AD$28-2003),
IF(AD$28&gt;=$E147,MAX(1,INDEX('4. CPI-tabel'!$D$20:$Z$42,MAX($E147,2010)-2003,AD$28-2003)),0))</f>
        <v>1</v>
      </c>
      <c r="AE147" s="118">
        <f>IF($C147="TD",INDEX('4. CPI-tabel'!$D$20:$Z$42,$E147-2003,AE$28-2003),
IF(AE$28&gt;=$E147,MAX(1,INDEX('4. CPI-tabel'!$D$20:$Z$42,MAX($E147,2010)-2003,AE$28-2003)),0))</f>
        <v>1.014</v>
      </c>
      <c r="AF147" s="118">
        <f>IF($C147="TD",INDEX('4. CPI-tabel'!$D$20:$Z$42,$E147-2003,AF$28-2003),
IF(AF$28&gt;=$E147,MAX(1,INDEX('4. CPI-tabel'!$D$20:$Z$42,MAX($E147,2010)-2003,AF$28-2003)),0))</f>
        <v>1.0352939999999999</v>
      </c>
      <c r="AG147" s="118">
        <f>IF($C147="TD",INDEX('4. CPI-tabel'!$D$20:$Z$42,$E147-2003,AG$28-2003),
IF(AG$28&gt;=$E147,MAX(1,INDEX('4. CPI-tabel'!$D$20:$Z$42,MAX($E147,2010)-2003,AG$28-2003)),0))</f>
        <v>1.0642822320000001</v>
      </c>
      <c r="AH147" s="118">
        <f>IF($C147="TD",INDEX('4. CPI-tabel'!$D$20:$Z$42,$E147-2003,AH$28-2003),
IF(AH$28&gt;=$E147,MAX(1,INDEX('4. CPI-tabel'!$D$20:$Z$42,MAX($E147,2010)-2003,AH$28-2003)),0))</f>
        <v>1.0717322076239999</v>
      </c>
      <c r="AI147" s="118">
        <f>IF($C147="TD",INDEX('4. CPI-tabel'!$D$20:$Z$42,$E147-2003,AI$28-2003),
IF(AI$28&gt;=$E147,MAX(1,INDEX('4. CPI-tabel'!$D$20:$Z$42,MAX($E147,2010)-2003,AI$28-2003)),0))</f>
        <v>1.0717322076239999</v>
      </c>
      <c r="AJ147" s="118">
        <f>IF($C147="TD",INDEX('4. CPI-tabel'!$D$20:$Z$42,$E147-2003,AJ$28-2003),
IF(AJ$28&gt;=$E147,MAX(1,INDEX('4. CPI-tabel'!$D$20:$Z$42,MAX($E147,2010)-2003,AJ$28-2003)),0))</f>
        <v>1.0717322076239999</v>
      </c>
      <c r="AK147" s="118">
        <f>IF($C147="TD",INDEX('4. CPI-tabel'!$D$20:$Z$42,$E147-2003,AK$28-2003),
IF(AK$28&gt;=$E147,MAX(1,INDEX('4. CPI-tabel'!$D$20:$Z$42,MAX($E147,2010)-2003,AK$28-2003)),0))</f>
        <v>1.0717322076239999</v>
      </c>
      <c r="AL147" s="118">
        <f>IF($C147="TD",INDEX('4. CPI-tabel'!$D$20:$Z$42,$E147-2003,AL$28-2003),
IF(AL$28&gt;=$E147,MAX(1,INDEX('4. CPI-tabel'!$D$20:$Z$42,MAX($E147,2010)-2003,AL$28-2003)),0))</f>
        <v>1.0717322076239999</v>
      </c>
      <c r="AM147" s="118">
        <f>IF($C147="TD",INDEX('4. CPI-tabel'!$D$20:$Z$42,$E147-2003,AM$28-2003),
IF(AM$28&gt;=$E147,MAX(1,INDEX('4. CPI-tabel'!$D$20:$Z$42,MAX($E147,2010)-2003,AM$28-2003)),0))</f>
        <v>1.0717322076239999</v>
      </c>
      <c r="AO147" s="87">
        <f t="shared" si="21"/>
        <v>0</v>
      </c>
      <c r="AP147" s="87">
        <f t="shared" si="22"/>
        <v>0</v>
      </c>
      <c r="AQ147" s="87">
        <f t="shared" si="23"/>
        <v>0</v>
      </c>
      <c r="AR147" s="87">
        <f t="shared" si="24"/>
        <v>0</v>
      </c>
      <c r="AS147" s="87">
        <f t="shared" si="25"/>
        <v>0</v>
      </c>
      <c r="AT147" s="87">
        <f t="shared" si="26"/>
        <v>0</v>
      </c>
      <c r="AU147" s="87">
        <f t="shared" si="27"/>
        <v>-1249.3792307692288</v>
      </c>
      <c r="AV147" s="87">
        <f t="shared" si="28"/>
        <v>-2533.7410799999957</v>
      </c>
      <c r="AW147" s="87">
        <f t="shared" si="29"/>
        <v>-2586.9496426799951</v>
      </c>
      <c r="AX147" s="87">
        <f t="shared" si="30"/>
        <v>-2659.3842326750355</v>
      </c>
      <c r="AY147" s="87">
        <f t="shared" si="31"/>
        <v>-2677.9999223037603</v>
      </c>
      <c r="AZ147" s="87">
        <f t="shared" si="32"/>
        <v>-3213.599906764513</v>
      </c>
      <c r="BA147" s="87">
        <f t="shared" si="33"/>
        <v>-3101.8225187031389</v>
      </c>
      <c r="BB147" s="87">
        <f t="shared" si="34"/>
        <v>-2993.9330397917252</v>
      </c>
      <c r="BC147" s="87">
        <f t="shared" si="35"/>
        <v>-2889.796238407665</v>
      </c>
      <c r="BD147" s="87">
        <f t="shared" si="36"/>
        <v>-2789.2815866369638</v>
      </c>
    </row>
    <row r="148" spans="1:56" s="20" customFormat="1" x14ac:dyDescent="0.2">
      <c r="A148" s="41"/>
      <c r="B148" s="86">
        <f>'3. Investeringen'!B134</f>
        <v>120</v>
      </c>
      <c r="C148" s="86" t="str">
        <f>'3. Investeringen'!F134</f>
        <v>AD</v>
      </c>
      <c r="D148" s="86" t="str">
        <f>'3. Investeringen'!G134</f>
        <v>Nieuwe investeringen AD</v>
      </c>
      <c r="E148" s="121">
        <f>'3. Investeringen'!K134</f>
        <v>2018</v>
      </c>
      <c r="G148" s="86">
        <f>'7. Nominale afschrijvingen'!R137</f>
        <v>0</v>
      </c>
      <c r="H148" s="86">
        <f>'7. Nominale afschrijvingen'!S137</f>
        <v>0</v>
      </c>
      <c r="I148" s="86">
        <f>'7. Nominale afschrijvingen'!T137</f>
        <v>0</v>
      </c>
      <c r="J148" s="86">
        <f>'7. Nominale afschrijvingen'!U137</f>
        <v>0</v>
      </c>
      <c r="K148" s="86">
        <f>'7. Nominale afschrijvingen'!V137</f>
        <v>0</v>
      </c>
      <c r="L148" s="86">
        <f>'7. Nominale afschrijvingen'!W137</f>
        <v>0</v>
      </c>
      <c r="M148" s="86">
        <f>'7. Nominale afschrijvingen'!X137</f>
        <v>0</v>
      </c>
      <c r="N148" s="86">
        <f>'7. Nominale afschrijvingen'!Y137</f>
        <v>395570.97296153847</v>
      </c>
      <c r="O148" s="86">
        <f>'7. Nominale afschrijvingen'!Z137</f>
        <v>791141.94592307694</v>
      </c>
      <c r="P148" s="86">
        <f>'7. Nominale afschrijvingen'!AA137</f>
        <v>791141.94592307694</v>
      </c>
      <c r="Q148" s="86">
        <f>'7. Nominale afschrijvingen'!AB137</f>
        <v>791141.94592307694</v>
      </c>
      <c r="R148" s="86">
        <f>'7. Nominale afschrijvingen'!AC137</f>
        <v>949370.33510769217</v>
      </c>
      <c r="S148" s="86">
        <f>'7. Nominale afschrijvingen'!AD137</f>
        <v>917278.94349841808</v>
      </c>
      <c r="T148" s="86">
        <f>'7. Nominale afschrijvingen'!AE137</f>
        <v>886272.33132382366</v>
      </c>
      <c r="U148" s="86">
        <f>'7. Nominale afschrijvingen'!AF137</f>
        <v>856313.82998330006</v>
      </c>
      <c r="V148" s="86">
        <f>'7. Nominale afschrijvingen'!AG137</f>
        <v>827368.01037823071</v>
      </c>
      <c r="W148" s="65"/>
      <c r="X148" s="118">
        <f>IF($C148="TD",INDEX('4. CPI-tabel'!$D$20:$Z$42,$E148-2003,X$28-2003),
IF(X$28&gt;=$E148,MAX(1,INDEX('4. CPI-tabel'!$D$20:$Z$42,MAX($E148,2010)-2003,X$28-2003)),0))</f>
        <v>0</v>
      </c>
      <c r="Y148" s="118">
        <f>IF($C148="TD",INDEX('4. CPI-tabel'!$D$20:$Z$42,$E148-2003,Y$28-2003),
IF(Y$28&gt;=$E148,MAX(1,INDEX('4. CPI-tabel'!$D$20:$Z$42,MAX($E148,2010)-2003,Y$28-2003)),0))</f>
        <v>0</v>
      </c>
      <c r="Z148" s="118">
        <f>IF($C148="TD",INDEX('4. CPI-tabel'!$D$20:$Z$42,$E148-2003,Z$28-2003),
IF(Z$28&gt;=$E148,MAX(1,INDEX('4. CPI-tabel'!$D$20:$Z$42,MAX($E148,2010)-2003,Z$28-2003)),0))</f>
        <v>0</v>
      </c>
      <c r="AA148" s="118">
        <f>IF($C148="TD",INDEX('4. CPI-tabel'!$D$20:$Z$42,$E148-2003,AA$28-2003),
IF(AA$28&gt;=$E148,MAX(1,INDEX('4. CPI-tabel'!$D$20:$Z$42,MAX($E148,2010)-2003,AA$28-2003)),0))</f>
        <v>0</v>
      </c>
      <c r="AB148" s="118">
        <f>IF($C148="TD",INDEX('4. CPI-tabel'!$D$20:$Z$42,$E148-2003,AB$28-2003),
IF(AB$28&gt;=$E148,MAX(1,INDEX('4. CPI-tabel'!$D$20:$Z$42,MAX($E148,2010)-2003,AB$28-2003)),0))</f>
        <v>0</v>
      </c>
      <c r="AC148" s="118">
        <f>IF($C148="TD",INDEX('4. CPI-tabel'!$D$20:$Z$42,$E148-2003,AC$28-2003),
IF(AC$28&gt;=$E148,MAX(1,INDEX('4. CPI-tabel'!$D$20:$Z$42,MAX($E148,2010)-2003,AC$28-2003)),0))</f>
        <v>0</v>
      </c>
      <c r="AD148" s="118">
        <f>IF($C148="TD",INDEX('4. CPI-tabel'!$D$20:$Z$42,$E148-2003,AD$28-2003),
IF(AD$28&gt;=$E148,MAX(1,INDEX('4. CPI-tabel'!$D$20:$Z$42,MAX($E148,2010)-2003,AD$28-2003)),0))</f>
        <v>0</v>
      </c>
      <c r="AE148" s="118">
        <f>IF($C148="TD",INDEX('4. CPI-tabel'!$D$20:$Z$42,$E148-2003,AE$28-2003),
IF(AE$28&gt;=$E148,MAX(1,INDEX('4. CPI-tabel'!$D$20:$Z$42,MAX($E148,2010)-2003,AE$28-2003)),0))</f>
        <v>1</v>
      </c>
      <c r="AF148" s="118">
        <f>IF($C148="TD",INDEX('4. CPI-tabel'!$D$20:$Z$42,$E148-2003,AF$28-2003),
IF(AF$28&gt;=$E148,MAX(1,INDEX('4. CPI-tabel'!$D$20:$Z$42,MAX($E148,2010)-2003,AF$28-2003)),0))</f>
        <v>1.0209999999999999</v>
      </c>
      <c r="AG148" s="118">
        <f>IF($C148="TD",INDEX('4. CPI-tabel'!$D$20:$Z$42,$E148-2003,AG$28-2003),
IF(AG$28&gt;=$E148,MAX(1,INDEX('4. CPI-tabel'!$D$20:$Z$42,MAX($E148,2010)-2003,AG$28-2003)),0))</f>
        <v>1.049588</v>
      </c>
      <c r="AH148" s="118">
        <f>IF($C148="TD",INDEX('4. CPI-tabel'!$D$20:$Z$42,$E148-2003,AH$28-2003),
IF(AH$28&gt;=$E148,MAX(1,INDEX('4. CPI-tabel'!$D$20:$Z$42,MAX($E148,2010)-2003,AH$28-2003)),0))</f>
        <v>1.0569351159999998</v>
      </c>
      <c r="AI148" s="118">
        <f>IF($C148="TD",INDEX('4. CPI-tabel'!$D$20:$Z$42,$E148-2003,AI$28-2003),
IF(AI$28&gt;=$E148,MAX(1,INDEX('4. CPI-tabel'!$D$20:$Z$42,MAX($E148,2010)-2003,AI$28-2003)),0))</f>
        <v>1.0569351159999998</v>
      </c>
      <c r="AJ148" s="118">
        <f>IF($C148="TD",INDEX('4. CPI-tabel'!$D$20:$Z$42,$E148-2003,AJ$28-2003),
IF(AJ$28&gt;=$E148,MAX(1,INDEX('4. CPI-tabel'!$D$20:$Z$42,MAX($E148,2010)-2003,AJ$28-2003)),0))</f>
        <v>1.0569351159999998</v>
      </c>
      <c r="AK148" s="118">
        <f>IF($C148="TD",INDEX('4. CPI-tabel'!$D$20:$Z$42,$E148-2003,AK$28-2003),
IF(AK$28&gt;=$E148,MAX(1,INDEX('4. CPI-tabel'!$D$20:$Z$42,MAX($E148,2010)-2003,AK$28-2003)),0))</f>
        <v>1.0569351159999998</v>
      </c>
      <c r="AL148" s="118">
        <f>IF($C148="TD",INDEX('4. CPI-tabel'!$D$20:$Z$42,$E148-2003,AL$28-2003),
IF(AL$28&gt;=$E148,MAX(1,INDEX('4. CPI-tabel'!$D$20:$Z$42,MAX($E148,2010)-2003,AL$28-2003)),0))</f>
        <v>1.0569351159999998</v>
      </c>
      <c r="AM148" s="118">
        <f>IF($C148="TD",INDEX('4. CPI-tabel'!$D$20:$Z$42,$E148-2003,AM$28-2003),
IF(AM$28&gt;=$E148,MAX(1,INDEX('4. CPI-tabel'!$D$20:$Z$42,MAX($E148,2010)-2003,AM$28-2003)),0))</f>
        <v>1.0569351159999998</v>
      </c>
      <c r="AO148" s="87">
        <f t="shared" si="21"/>
        <v>0</v>
      </c>
      <c r="AP148" s="87">
        <f t="shared" si="22"/>
        <v>0</v>
      </c>
      <c r="AQ148" s="87">
        <f t="shared" si="23"/>
        <v>0</v>
      </c>
      <c r="AR148" s="87">
        <f t="shared" si="24"/>
        <v>0</v>
      </c>
      <c r="AS148" s="87">
        <f t="shared" si="25"/>
        <v>0</v>
      </c>
      <c r="AT148" s="87">
        <f t="shared" si="26"/>
        <v>0</v>
      </c>
      <c r="AU148" s="87">
        <f t="shared" si="27"/>
        <v>0</v>
      </c>
      <c r="AV148" s="87">
        <f t="shared" si="28"/>
        <v>395570.97296153847</v>
      </c>
      <c r="AW148" s="87">
        <f t="shared" si="29"/>
        <v>807755.9267874615</v>
      </c>
      <c r="AX148" s="87">
        <f t="shared" si="30"/>
        <v>830373.09273751045</v>
      </c>
      <c r="AY148" s="87">
        <f t="shared" si="31"/>
        <v>836185.70438667294</v>
      </c>
      <c r="AZ148" s="87">
        <f t="shared" si="32"/>
        <v>1003422.8452640073</v>
      </c>
      <c r="BA148" s="87">
        <f t="shared" si="33"/>
        <v>969504.32655085775</v>
      </c>
      <c r="BB148" s="87">
        <f t="shared" si="34"/>
        <v>936732.34931533586</v>
      </c>
      <c r="BC148" s="87">
        <f t="shared" si="35"/>
        <v>905068.15722580336</v>
      </c>
      <c r="BD148" s="87">
        <f t="shared" si="36"/>
        <v>874474.30402380426</v>
      </c>
    </row>
    <row r="149" spans="1:56" s="20" customFormat="1" x14ac:dyDescent="0.2">
      <c r="A149" s="41"/>
      <c r="B149" s="86">
        <f>'3. Investeringen'!B135</f>
        <v>121</v>
      </c>
      <c r="C149" s="86" t="str">
        <f>'3. Investeringen'!F135</f>
        <v>AD</v>
      </c>
      <c r="D149" s="86" t="str">
        <f>'3. Investeringen'!G135</f>
        <v>Nieuwe investeringen AD</v>
      </c>
      <c r="E149" s="121">
        <f>'3. Investeringen'!K135</f>
        <v>2018</v>
      </c>
      <c r="G149" s="86">
        <f>'7. Nominale afschrijvingen'!R138</f>
        <v>0</v>
      </c>
      <c r="H149" s="86">
        <f>'7. Nominale afschrijvingen'!S138</f>
        <v>0</v>
      </c>
      <c r="I149" s="86">
        <f>'7. Nominale afschrijvingen'!T138</f>
        <v>0</v>
      </c>
      <c r="J149" s="86">
        <f>'7. Nominale afschrijvingen'!U138</f>
        <v>0</v>
      </c>
      <c r="K149" s="86">
        <f>'7. Nominale afschrijvingen'!V138</f>
        <v>0</v>
      </c>
      <c r="L149" s="86">
        <f>'7. Nominale afschrijvingen'!W138</f>
        <v>0</v>
      </c>
      <c r="M149" s="86">
        <f>'7. Nominale afschrijvingen'!X138</f>
        <v>0</v>
      </c>
      <c r="N149" s="86">
        <f>'7. Nominale afschrijvingen'!Y138</f>
        <v>6260.2570512820485</v>
      </c>
      <c r="O149" s="86">
        <f>'7. Nominale afschrijvingen'!Z138</f>
        <v>12520.514102564099</v>
      </c>
      <c r="P149" s="86">
        <f>'7. Nominale afschrijvingen'!AA138</f>
        <v>12520.514102564099</v>
      </c>
      <c r="Q149" s="86">
        <f>'7. Nominale afschrijvingen'!AB138</f>
        <v>12520.514102564099</v>
      </c>
      <c r="R149" s="86">
        <f>'7. Nominale afschrijvingen'!AC138</f>
        <v>15024.616923076916</v>
      </c>
      <c r="S149" s="86">
        <f>'7. Nominale afschrijvingen'!AD138</f>
        <v>14516.742548212345</v>
      </c>
      <c r="T149" s="86">
        <f>'7. Nominale afschrijvingen'!AE138</f>
        <v>14026.035757850237</v>
      </c>
      <c r="U149" s="86">
        <f>'7. Nominale afschrijvingen'!AF138</f>
        <v>13551.916239275019</v>
      </c>
      <c r="V149" s="86">
        <f>'7. Nominale afschrijvingen'!AG138</f>
        <v>13093.823295975581</v>
      </c>
      <c r="W149" s="65"/>
      <c r="X149" s="118">
        <f>IF($C149="TD",INDEX('4. CPI-tabel'!$D$20:$Z$42,$E149-2003,X$28-2003),
IF(X$28&gt;=$E149,MAX(1,INDEX('4. CPI-tabel'!$D$20:$Z$42,MAX($E149,2010)-2003,X$28-2003)),0))</f>
        <v>0</v>
      </c>
      <c r="Y149" s="118">
        <f>IF($C149="TD",INDEX('4. CPI-tabel'!$D$20:$Z$42,$E149-2003,Y$28-2003),
IF(Y$28&gt;=$E149,MAX(1,INDEX('4. CPI-tabel'!$D$20:$Z$42,MAX($E149,2010)-2003,Y$28-2003)),0))</f>
        <v>0</v>
      </c>
      <c r="Z149" s="118">
        <f>IF($C149="TD",INDEX('4. CPI-tabel'!$D$20:$Z$42,$E149-2003,Z$28-2003),
IF(Z$28&gt;=$E149,MAX(1,INDEX('4. CPI-tabel'!$D$20:$Z$42,MAX($E149,2010)-2003,Z$28-2003)),0))</f>
        <v>0</v>
      </c>
      <c r="AA149" s="118">
        <f>IF($C149="TD",INDEX('4. CPI-tabel'!$D$20:$Z$42,$E149-2003,AA$28-2003),
IF(AA$28&gt;=$E149,MAX(1,INDEX('4. CPI-tabel'!$D$20:$Z$42,MAX($E149,2010)-2003,AA$28-2003)),0))</f>
        <v>0</v>
      </c>
      <c r="AB149" s="118">
        <f>IF($C149="TD",INDEX('4. CPI-tabel'!$D$20:$Z$42,$E149-2003,AB$28-2003),
IF(AB$28&gt;=$E149,MAX(1,INDEX('4. CPI-tabel'!$D$20:$Z$42,MAX($E149,2010)-2003,AB$28-2003)),0))</f>
        <v>0</v>
      </c>
      <c r="AC149" s="118">
        <f>IF($C149="TD",INDEX('4. CPI-tabel'!$D$20:$Z$42,$E149-2003,AC$28-2003),
IF(AC$28&gt;=$E149,MAX(1,INDEX('4. CPI-tabel'!$D$20:$Z$42,MAX($E149,2010)-2003,AC$28-2003)),0))</f>
        <v>0</v>
      </c>
      <c r="AD149" s="118">
        <f>IF($C149="TD",INDEX('4. CPI-tabel'!$D$20:$Z$42,$E149-2003,AD$28-2003),
IF(AD$28&gt;=$E149,MAX(1,INDEX('4. CPI-tabel'!$D$20:$Z$42,MAX($E149,2010)-2003,AD$28-2003)),0))</f>
        <v>0</v>
      </c>
      <c r="AE149" s="118">
        <f>IF($C149="TD",INDEX('4. CPI-tabel'!$D$20:$Z$42,$E149-2003,AE$28-2003),
IF(AE$28&gt;=$E149,MAX(1,INDEX('4. CPI-tabel'!$D$20:$Z$42,MAX($E149,2010)-2003,AE$28-2003)),0))</f>
        <v>1</v>
      </c>
      <c r="AF149" s="118">
        <f>IF($C149="TD",INDEX('4. CPI-tabel'!$D$20:$Z$42,$E149-2003,AF$28-2003),
IF(AF$28&gt;=$E149,MAX(1,INDEX('4. CPI-tabel'!$D$20:$Z$42,MAX($E149,2010)-2003,AF$28-2003)),0))</f>
        <v>1.0209999999999999</v>
      </c>
      <c r="AG149" s="118">
        <f>IF($C149="TD",INDEX('4. CPI-tabel'!$D$20:$Z$42,$E149-2003,AG$28-2003),
IF(AG$28&gt;=$E149,MAX(1,INDEX('4. CPI-tabel'!$D$20:$Z$42,MAX($E149,2010)-2003,AG$28-2003)),0))</f>
        <v>1.049588</v>
      </c>
      <c r="AH149" s="118">
        <f>IF($C149="TD",INDEX('4. CPI-tabel'!$D$20:$Z$42,$E149-2003,AH$28-2003),
IF(AH$28&gt;=$E149,MAX(1,INDEX('4. CPI-tabel'!$D$20:$Z$42,MAX($E149,2010)-2003,AH$28-2003)),0))</f>
        <v>1.0569351159999998</v>
      </c>
      <c r="AI149" s="118">
        <f>IF($C149="TD",INDEX('4. CPI-tabel'!$D$20:$Z$42,$E149-2003,AI$28-2003),
IF(AI$28&gt;=$E149,MAX(1,INDEX('4. CPI-tabel'!$D$20:$Z$42,MAX($E149,2010)-2003,AI$28-2003)),0))</f>
        <v>1.0569351159999998</v>
      </c>
      <c r="AJ149" s="118">
        <f>IF($C149="TD",INDEX('4. CPI-tabel'!$D$20:$Z$42,$E149-2003,AJ$28-2003),
IF(AJ$28&gt;=$E149,MAX(1,INDEX('4. CPI-tabel'!$D$20:$Z$42,MAX($E149,2010)-2003,AJ$28-2003)),0))</f>
        <v>1.0569351159999998</v>
      </c>
      <c r="AK149" s="118">
        <f>IF($C149="TD",INDEX('4. CPI-tabel'!$D$20:$Z$42,$E149-2003,AK$28-2003),
IF(AK$28&gt;=$E149,MAX(1,INDEX('4. CPI-tabel'!$D$20:$Z$42,MAX($E149,2010)-2003,AK$28-2003)),0))</f>
        <v>1.0569351159999998</v>
      </c>
      <c r="AL149" s="118">
        <f>IF($C149="TD",INDEX('4. CPI-tabel'!$D$20:$Z$42,$E149-2003,AL$28-2003),
IF(AL$28&gt;=$E149,MAX(1,INDEX('4. CPI-tabel'!$D$20:$Z$42,MAX($E149,2010)-2003,AL$28-2003)),0))</f>
        <v>1.0569351159999998</v>
      </c>
      <c r="AM149" s="118">
        <f>IF($C149="TD",INDEX('4. CPI-tabel'!$D$20:$Z$42,$E149-2003,AM$28-2003),
IF(AM$28&gt;=$E149,MAX(1,INDEX('4. CPI-tabel'!$D$20:$Z$42,MAX($E149,2010)-2003,AM$28-2003)),0))</f>
        <v>1.0569351159999998</v>
      </c>
      <c r="AO149" s="87">
        <f t="shared" si="21"/>
        <v>0</v>
      </c>
      <c r="AP149" s="87">
        <f t="shared" si="22"/>
        <v>0</v>
      </c>
      <c r="AQ149" s="87">
        <f t="shared" si="23"/>
        <v>0</v>
      </c>
      <c r="AR149" s="87">
        <f t="shared" si="24"/>
        <v>0</v>
      </c>
      <c r="AS149" s="87">
        <f t="shared" si="25"/>
        <v>0</v>
      </c>
      <c r="AT149" s="87">
        <f t="shared" si="26"/>
        <v>0</v>
      </c>
      <c r="AU149" s="87">
        <f t="shared" si="27"/>
        <v>0</v>
      </c>
      <c r="AV149" s="87">
        <f t="shared" si="28"/>
        <v>6260.2570512820485</v>
      </c>
      <c r="AW149" s="87">
        <f t="shared" si="29"/>
        <v>12783.444898717944</v>
      </c>
      <c r="AX149" s="87">
        <f t="shared" si="30"/>
        <v>13141.381355882048</v>
      </c>
      <c r="AY149" s="87">
        <f t="shared" si="31"/>
        <v>13233.371025373219</v>
      </c>
      <c r="AZ149" s="87">
        <f t="shared" si="32"/>
        <v>15880.04523044786</v>
      </c>
      <c r="BA149" s="87">
        <f t="shared" si="33"/>
        <v>15343.254969136948</v>
      </c>
      <c r="BB149" s="87">
        <f t="shared" si="34"/>
        <v>14824.609730743585</v>
      </c>
      <c r="BC149" s="87">
        <f t="shared" si="35"/>
        <v>14323.496162380423</v>
      </c>
      <c r="BD149" s="87">
        <f t="shared" si="36"/>
        <v>13839.32164421545</v>
      </c>
    </row>
    <row r="150" spans="1:56" s="79" customFormat="1" x14ac:dyDescent="0.2">
      <c r="B150" s="86">
        <f>'3. Investeringen'!B136</f>
        <v>122</v>
      </c>
      <c r="C150" s="86" t="str">
        <f>'3. Investeringen'!F136</f>
        <v>AD</v>
      </c>
      <c r="D150" s="86" t="str">
        <f>'3. Investeringen'!G136</f>
        <v>Nieuwe investeringen AD</v>
      </c>
      <c r="E150" s="121">
        <f>'3. Investeringen'!K136</f>
        <v>2019</v>
      </c>
      <c r="F150" s="20"/>
      <c r="G150" s="86">
        <f>'7. Nominale afschrijvingen'!R139</f>
        <v>0</v>
      </c>
      <c r="H150" s="86">
        <f>'7. Nominale afschrijvingen'!S139</f>
        <v>0</v>
      </c>
      <c r="I150" s="86">
        <f>'7. Nominale afschrijvingen'!T139</f>
        <v>0</v>
      </c>
      <c r="J150" s="86">
        <f>'7. Nominale afschrijvingen'!U139</f>
        <v>0</v>
      </c>
      <c r="K150" s="86">
        <f>'7. Nominale afschrijvingen'!V139</f>
        <v>0</v>
      </c>
      <c r="L150" s="86">
        <f>'7. Nominale afschrijvingen'!W139</f>
        <v>0</v>
      </c>
      <c r="M150" s="86">
        <f>'7. Nominale afschrijvingen'!X139</f>
        <v>0</v>
      </c>
      <c r="N150" s="86">
        <f>'7. Nominale afschrijvingen'!Y139</f>
        <v>0</v>
      </c>
      <c r="O150" s="86">
        <f>'7. Nominale afschrijvingen'!Z139</f>
        <v>562227.44361923076</v>
      </c>
      <c r="P150" s="86">
        <f>'7. Nominale afschrijvingen'!AA139</f>
        <v>1124454.8872384618</v>
      </c>
      <c r="Q150" s="86">
        <f>'7. Nominale afschrijvingen'!AB139</f>
        <v>1124454.8872384618</v>
      </c>
      <c r="R150" s="86">
        <f>'7. Nominale afschrijvingen'!AC139</f>
        <v>1349345.8646861538</v>
      </c>
      <c r="S150" s="86">
        <f>'7. Nominale afschrijvingen'!AD139</f>
        <v>1304983.8088608556</v>
      </c>
      <c r="T150" s="86">
        <f>'7. Nominale afschrijvingen'!AE139</f>
        <v>1262080.2315832386</v>
      </c>
      <c r="U150" s="86">
        <f>'7. Nominale afschrijvingen'!AF139</f>
        <v>1220587.1828736528</v>
      </c>
      <c r="V150" s="86">
        <f>'7. Nominale afschrijvingen'!AG139</f>
        <v>1180458.2891901354</v>
      </c>
      <c r="W150" s="65"/>
      <c r="X150" s="118">
        <f>IF($C150="TD",INDEX('4. CPI-tabel'!$D$20:$Z$42,$E150-2003,X$28-2003),
IF(X$28&gt;=$E150,MAX(1,INDEX('4. CPI-tabel'!$D$20:$Z$42,MAX($E150,2010)-2003,X$28-2003)),0))</f>
        <v>0</v>
      </c>
      <c r="Y150" s="118">
        <f>IF($C150="TD",INDEX('4. CPI-tabel'!$D$20:$Z$42,$E150-2003,Y$28-2003),
IF(Y$28&gt;=$E150,MAX(1,INDEX('4. CPI-tabel'!$D$20:$Z$42,MAX($E150,2010)-2003,Y$28-2003)),0))</f>
        <v>0</v>
      </c>
      <c r="Z150" s="118">
        <f>IF($C150="TD",INDEX('4. CPI-tabel'!$D$20:$Z$42,$E150-2003,Z$28-2003),
IF(Z$28&gt;=$E150,MAX(1,INDEX('4. CPI-tabel'!$D$20:$Z$42,MAX($E150,2010)-2003,Z$28-2003)),0))</f>
        <v>0</v>
      </c>
      <c r="AA150" s="118">
        <f>IF($C150="TD",INDEX('4. CPI-tabel'!$D$20:$Z$42,$E150-2003,AA$28-2003),
IF(AA$28&gt;=$E150,MAX(1,INDEX('4. CPI-tabel'!$D$20:$Z$42,MAX($E150,2010)-2003,AA$28-2003)),0))</f>
        <v>0</v>
      </c>
      <c r="AB150" s="118">
        <f>IF($C150="TD",INDEX('4. CPI-tabel'!$D$20:$Z$42,$E150-2003,AB$28-2003),
IF(AB$28&gt;=$E150,MAX(1,INDEX('4. CPI-tabel'!$D$20:$Z$42,MAX($E150,2010)-2003,AB$28-2003)),0))</f>
        <v>0</v>
      </c>
      <c r="AC150" s="118">
        <f>IF($C150="TD",INDEX('4. CPI-tabel'!$D$20:$Z$42,$E150-2003,AC$28-2003),
IF(AC$28&gt;=$E150,MAX(1,INDEX('4. CPI-tabel'!$D$20:$Z$42,MAX($E150,2010)-2003,AC$28-2003)),0))</f>
        <v>0</v>
      </c>
      <c r="AD150" s="118">
        <f>IF($C150="TD",INDEX('4. CPI-tabel'!$D$20:$Z$42,$E150-2003,AD$28-2003),
IF(AD$28&gt;=$E150,MAX(1,INDEX('4. CPI-tabel'!$D$20:$Z$42,MAX($E150,2010)-2003,AD$28-2003)),0))</f>
        <v>0</v>
      </c>
      <c r="AE150" s="118">
        <f>IF($C150="TD",INDEX('4. CPI-tabel'!$D$20:$Z$42,$E150-2003,AE$28-2003),
IF(AE$28&gt;=$E150,MAX(1,INDEX('4. CPI-tabel'!$D$20:$Z$42,MAX($E150,2010)-2003,AE$28-2003)),0))</f>
        <v>0</v>
      </c>
      <c r="AF150" s="118">
        <f>IF($C150="TD",INDEX('4. CPI-tabel'!$D$20:$Z$42,$E150-2003,AF$28-2003),
IF(AF$28&gt;=$E150,MAX(1,INDEX('4. CPI-tabel'!$D$20:$Z$42,MAX($E150,2010)-2003,AF$28-2003)),0))</f>
        <v>1</v>
      </c>
      <c r="AG150" s="118">
        <f>IF($C150="TD",INDEX('4. CPI-tabel'!$D$20:$Z$42,$E150-2003,AG$28-2003),
IF(AG$28&gt;=$E150,MAX(1,INDEX('4. CPI-tabel'!$D$20:$Z$42,MAX($E150,2010)-2003,AG$28-2003)),0))</f>
        <v>1.028</v>
      </c>
      <c r="AH150" s="118">
        <f>IF($C150="TD",INDEX('4. CPI-tabel'!$D$20:$Z$42,$E150-2003,AH$28-2003),
IF(AH$28&gt;=$E150,MAX(1,INDEX('4. CPI-tabel'!$D$20:$Z$42,MAX($E150,2010)-2003,AH$28-2003)),0))</f>
        <v>1.035196</v>
      </c>
      <c r="AI150" s="118">
        <f>IF($C150="TD",INDEX('4. CPI-tabel'!$D$20:$Z$42,$E150-2003,AI$28-2003),
IF(AI$28&gt;=$E150,MAX(1,INDEX('4. CPI-tabel'!$D$20:$Z$42,MAX($E150,2010)-2003,AI$28-2003)),0))</f>
        <v>1.035196</v>
      </c>
      <c r="AJ150" s="118">
        <f>IF($C150="TD",INDEX('4. CPI-tabel'!$D$20:$Z$42,$E150-2003,AJ$28-2003),
IF(AJ$28&gt;=$E150,MAX(1,INDEX('4. CPI-tabel'!$D$20:$Z$42,MAX($E150,2010)-2003,AJ$28-2003)),0))</f>
        <v>1.035196</v>
      </c>
      <c r="AK150" s="118">
        <f>IF($C150="TD",INDEX('4. CPI-tabel'!$D$20:$Z$42,$E150-2003,AK$28-2003),
IF(AK$28&gt;=$E150,MAX(1,INDEX('4. CPI-tabel'!$D$20:$Z$42,MAX($E150,2010)-2003,AK$28-2003)),0))</f>
        <v>1.035196</v>
      </c>
      <c r="AL150" s="118">
        <f>IF($C150="TD",INDEX('4. CPI-tabel'!$D$20:$Z$42,$E150-2003,AL$28-2003),
IF(AL$28&gt;=$E150,MAX(1,INDEX('4. CPI-tabel'!$D$20:$Z$42,MAX($E150,2010)-2003,AL$28-2003)),0))</f>
        <v>1.035196</v>
      </c>
      <c r="AM150" s="118">
        <f>IF($C150="TD",INDEX('4. CPI-tabel'!$D$20:$Z$42,$E150-2003,AM$28-2003),
IF(AM$28&gt;=$E150,MAX(1,INDEX('4. CPI-tabel'!$D$20:$Z$42,MAX($E150,2010)-2003,AM$28-2003)),0))</f>
        <v>1.035196</v>
      </c>
      <c r="AN150" s="20"/>
      <c r="AO150" s="87">
        <f t="shared" si="21"/>
        <v>0</v>
      </c>
      <c r="AP150" s="87">
        <f t="shared" si="22"/>
        <v>0</v>
      </c>
      <c r="AQ150" s="87">
        <f t="shared" si="23"/>
        <v>0</v>
      </c>
      <c r="AR150" s="87">
        <f t="shared" si="24"/>
        <v>0</v>
      </c>
      <c r="AS150" s="87">
        <f t="shared" si="25"/>
        <v>0</v>
      </c>
      <c r="AT150" s="87">
        <f t="shared" si="26"/>
        <v>0</v>
      </c>
      <c r="AU150" s="87">
        <f t="shared" si="27"/>
        <v>0</v>
      </c>
      <c r="AV150" s="87">
        <f t="shared" si="28"/>
        <v>0</v>
      </c>
      <c r="AW150" s="87">
        <f t="shared" si="29"/>
        <v>562227.44361923076</v>
      </c>
      <c r="AX150" s="87">
        <f t="shared" si="30"/>
        <v>1155939.6240811388</v>
      </c>
      <c r="AY150" s="87">
        <f t="shared" si="31"/>
        <v>1164031.2014497067</v>
      </c>
      <c r="AZ150" s="87">
        <f t="shared" si="32"/>
        <v>1396837.4417396476</v>
      </c>
      <c r="BA150" s="87">
        <f t="shared" si="33"/>
        <v>1350914.0189975223</v>
      </c>
      <c r="BB150" s="87">
        <f t="shared" si="34"/>
        <v>1306500.4074140422</v>
      </c>
      <c r="BC150" s="87">
        <f t="shared" si="35"/>
        <v>1263546.9693620738</v>
      </c>
      <c r="BD150" s="87">
        <f t="shared" si="36"/>
        <v>1222005.6991364714</v>
      </c>
    </row>
    <row r="151" spans="1:56" s="79" customFormat="1" x14ac:dyDescent="0.2">
      <c r="B151" s="86">
        <f>'3. Investeringen'!B137</f>
        <v>123</v>
      </c>
      <c r="C151" s="86" t="str">
        <f>'3. Investeringen'!F137</f>
        <v>AD</v>
      </c>
      <c r="D151" s="86" t="str">
        <f>'3. Investeringen'!G137</f>
        <v>Nieuwe investeringen AD</v>
      </c>
      <c r="E151" s="121">
        <f>'3. Investeringen'!K137</f>
        <v>2019</v>
      </c>
      <c r="F151" s="20"/>
      <c r="G151" s="86">
        <f>'7. Nominale afschrijvingen'!R140</f>
        <v>0</v>
      </c>
      <c r="H151" s="86">
        <f>'7. Nominale afschrijvingen'!S140</f>
        <v>0</v>
      </c>
      <c r="I151" s="86">
        <f>'7. Nominale afschrijvingen'!T140</f>
        <v>0</v>
      </c>
      <c r="J151" s="86">
        <f>'7. Nominale afschrijvingen'!U140</f>
        <v>0</v>
      </c>
      <c r="K151" s="86">
        <f>'7. Nominale afschrijvingen'!V140</f>
        <v>0</v>
      </c>
      <c r="L151" s="86">
        <f>'7. Nominale afschrijvingen'!W140</f>
        <v>0</v>
      </c>
      <c r="M151" s="86">
        <f>'7. Nominale afschrijvingen'!X140</f>
        <v>0</v>
      </c>
      <c r="N151" s="86">
        <f>'7. Nominale afschrijvingen'!Y140</f>
        <v>0</v>
      </c>
      <c r="O151" s="86">
        <f>'7. Nominale afschrijvingen'!Z140</f>
        <v>5953.3110256410255</v>
      </c>
      <c r="P151" s="86">
        <f>'7. Nominale afschrijvingen'!AA140</f>
        <v>11906.622051282051</v>
      </c>
      <c r="Q151" s="86">
        <f>'7. Nominale afschrijvingen'!AB140</f>
        <v>11906.622051282051</v>
      </c>
      <c r="R151" s="86">
        <f>'7. Nominale afschrijvingen'!AC140</f>
        <v>14287.94646153846</v>
      </c>
      <c r="S151" s="86">
        <f>'7. Nominale afschrijvingen'!AD140</f>
        <v>13818.205755953637</v>
      </c>
      <c r="T151" s="86">
        <f>'7. Nominale afschrijvingen'!AE140</f>
        <v>13363.908580415435</v>
      </c>
      <c r="U151" s="86">
        <f>'7. Nominale afschrijvingen'!AF140</f>
        <v>12924.547202429174</v>
      </c>
      <c r="V151" s="86">
        <f>'7. Nominale afschrijvingen'!AG140</f>
        <v>12499.63058207534</v>
      </c>
      <c r="W151" s="65"/>
      <c r="X151" s="118">
        <f>IF($C151="TD",INDEX('4. CPI-tabel'!$D$20:$Z$42,$E151-2003,X$28-2003),
IF(X$28&gt;=$E151,MAX(1,INDEX('4. CPI-tabel'!$D$20:$Z$42,MAX($E151,2010)-2003,X$28-2003)),0))</f>
        <v>0</v>
      </c>
      <c r="Y151" s="118">
        <f>IF($C151="TD",INDEX('4. CPI-tabel'!$D$20:$Z$42,$E151-2003,Y$28-2003),
IF(Y$28&gt;=$E151,MAX(1,INDEX('4. CPI-tabel'!$D$20:$Z$42,MAX($E151,2010)-2003,Y$28-2003)),0))</f>
        <v>0</v>
      </c>
      <c r="Z151" s="118">
        <f>IF($C151="TD",INDEX('4. CPI-tabel'!$D$20:$Z$42,$E151-2003,Z$28-2003),
IF(Z$28&gt;=$E151,MAX(1,INDEX('4. CPI-tabel'!$D$20:$Z$42,MAX($E151,2010)-2003,Z$28-2003)),0))</f>
        <v>0</v>
      </c>
      <c r="AA151" s="118">
        <f>IF($C151="TD",INDEX('4. CPI-tabel'!$D$20:$Z$42,$E151-2003,AA$28-2003),
IF(AA$28&gt;=$E151,MAX(1,INDEX('4. CPI-tabel'!$D$20:$Z$42,MAX($E151,2010)-2003,AA$28-2003)),0))</f>
        <v>0</v>
      </c>
      <c r="AB151" s="118">
        <f>IF($C151="TD",INDEX('4. CPI-tabel'!$D$20:$Z$42,$E151-2003,AB$28-2003),
IF(AB$28&gt;=$E151,MAX(1,INDEX('4. CPI-tabel'!$D$20:$Z$42,MAX($E151,2010)-2003,AB$28-2003)),0))</f>
        <v>0</v>
      </c>
      <c r="AC151" s="118">
        <f>IF($C151="TD",INDEX('4. CPI-tabel'!$D$20:$Z$42,$E151-2003,AC$28-2003),
IF(AC$28&gt;=$E151,MAX(1,INDEX('4. CPI-tabel'!$D$20:$Z$42,MAX($E151,2010)-2003,AC$28-2003)),0))</f>
        <v>0</v>
      </c>
      <c r="AD151" s="118">
        <f>IF($C151="TD",INDEX('4. CPI-tabel'!$D$20:$Z$42,$E151-2003,AD$28-2003),
IF(AD$28&gt;=$E151,MAX(1,INDEX('4. CPI-tabel'!$D$20:$Z$42,MAX($E151,2010)-2003,AD$28-2003)),0))</f>
        <v>0</v>
      </c>
      <c r="AE151" s="118">
        <f>IF($C151="TD",INDEX('4. CPI-tabel'!$D$20:$Z$42,$E151-2003,AE$28-2003),
IF(AE$28&gt;=$E151,MAX(1,INDEX('4. CPI-tabel'!$D$20:$Z$42,MAX($E151,2010)-2003,AE$28-2003)),0))</f>
        <v>0</v>
      </c>
      <c r="AF151" s="118">
        <f>IF($C151="TD",INDEX('4. CPI-tabel'!$D$20:$Z$42,$E151-2003,AF$28-2003),
IF(AF$28&gt;=$E151,MAX(1,INDEX('4. CPI-tabel'!$D$20:$Z$42,MAX($E151,2010)-2003,AF$28-2003)),0))</f>
        <v>1</v>
      </c>
      <c r="AG151" s="118">
        <f>IF($C151="TD",INDEX('4. CPI-tabel'!$D$20:$Z$42,$E151-2003,AG$28-2003),
IF(AG$28&gt;=$E151,MAX(1,INDEX('4. CPI-tabel'!$D$20:$Z$42,MAX($E151,2010)-2003,AG$28-2003)),0))</f>
        <v>1.028</v>
      </c>
      <c r="AH151" s="118">
        <f>IF($C151="TD",INDEX('4. CPI-tabel'!$D$20:$Z$42,$E151-2003,AH$28-2003),
IF(AH$28&gt;=$E151,MAX(1,INDEX('4. CPI-tabel'!$D$20:$Z$42,MAX($E151,2010)-2003,AH$28-2003)),0))</f>
        <v>1.035196</v>
      </c>
      <c r="AI151" s="118">
        <f>IF($C151="TD",INDEX('4. CPI-tabel'!$D$20:$Z$42,$E151-2003,AI$28-2003),
IF(AI$28&gt;=$E151,MAX(1,INDEX('4. CPI-tabel'!$D$20:$Z$42,MAX($E151,2010)-2003,AI$28-2003)),0))</f>
        <v>1.035196</v>
      </c>
      <c r="AJ151" s="118">
        <f>IF($C151="TD",INDEX('4. CPI-tabel'!$D$20:$Z$42,$E151-2003,AJ$28-2003),
IF(AJ$28&gt;=$E151,MAX(1,INDEX('4. CPI-tabel'!$D$20:$Z$42,MAX($E151,2010)-2003,AJ$28-2003)),0))</f>
        <v>1.035196</v>
      </c>
      <c r="AK151" s="118">
        <f>IF($C151="TD",INDEX('4. CPI-tabel'!$D$20:$Z$42,$E151-2003,AK$28-2003),
IF(AK$28&gt;=$E151,MAX(1,INDEX('4. CPI-tabel'!$D$20:$Z$42,MAX($E151,2010)-2003,AK$28-2003)),0))</f>
        <v>1.035196</v>
      </c>
      <c r="AL151" s="118">
        <f>IF($C151="TD",INDEX('4. CPI-tabel'!$D$20:$Z$42,$E151-2003,AL$28-2003),
IF(AL$28&gt;=$E151,MAX(1,INDEX('4. CPI-tabel'!$D$20:$Z$42,MAX($E151,2010)-2003,AL$28-2003)),0))</f>
        <v>1.035196</v>
      </c>
      <c r="AM151" s="118">
        <f>IF($C151="TD",INDEX('4. CPI-tabel'!$D$20:$Z$42,$E151-2003,AM$28-2003),
IF(AM$28&gt;=$E151,MAX(1,INDEX('4. CPI-tabel'!$D$20:$Z$42,MAX($E151,2010)-2003,AM$28-2003)),0))</f>
        <v>1.035196</v>
      </c>
      <c r="AN151" s="20"/>
      <c r="AO151" s="87">
        <f t="shared" si="21"/>
        <v>0</v>
      </c>
      <c r="AP151" s="87">
        <f t="shared" si="22"/>
        <v>0</v>
      </c>
      <c r="AQ151" s="87">
        <f t="shared" si="23"/>
        <v>0</v>
      </c>
      <c r="AR151" s="87">
        <f t="shared" si="24"/>
        <v>0</v>
      </c>
      <c r="AS151" s="87">
        <f t="shared" si="25"/>
        <v>0</v>
      </c>
      <c r="AT151" s="87">
        <f t="shared" si="26"/>
        <v>0</v>
      </c>
      <c r="AU151" s="87">
        <f t="shared" si="27"/>
        <v>0</v>
      </c>
      <c r="AV151" s="87">
        <f t="shared" si="28"/>
        <v>0</v>
      </c>
      <c r="AW151" s="87">
        <f t="shared" si="29"/>
        <v>5953.3110256410255</v>
      </c>
      <c r="AX151" s="87">
        <f t="shared" si="30"/>
        <v>12240.007468717949</v>
      </c>
      <c r="AY151" s="87">
        <f t="shared" si="31"/>
        <v>12325.687520998974</v>
      </c>
      <c r="AZ151" s="87">
        <f t="shared" si="32"/>
        <v>14790.825025198768</v>
      </c>
      <c r="BA151" s="87">
        <f t="shared" si="33"/>
        <v>14304.551325740182</v>
      </c>
      <c r="BB151" s="87">
        <f t="shared" si="34"/>
        <v>13834.264706811737</v>
      </c>
      <c r="BC151" s="87">
        <f t="shared" si="35"/>
        <v>13379.439565765872</v>
      </c>
      <c r="BD151" s="87">
        <f t="shared" si="36"/>
        <v>12939.567580042065</v>
      </c>
    </row>
    <row r="152" spans="1:56" s="79" customFormat="1" x14ac:dyDescent="0.2">
      <c r="B152" s="86">
        <f>'3. Investeringen'!B138</f>
        <v>124</v>
      </c>
      <c r="C152" s="86" t="str">
        <f>'3. Investeringen'!F138</f>
        <v>AD</v>
      </c>
      <c r="D152" s="86" t="str">
        <f>'3. Investeringen'!G138</f>
        <v>Start-GAW excl. bijzonderheden AD</v>
      </c>
      <c r="E152" s="121">
        <f>'3. Investeringen'!K138</f>
        <v>2008</v>
      </c>
      <c r="F152" s="20"/>
      <c r="G152" s="86">
        <f>'7. Nominale afschrijvingen'!R141</f>
        <v>547467.49124022305</v>
      </c>
      <c r="H152" s="86">
        <f>'7. Nominale afschrijvingen'!S141</f>
        <v>547467.49124022305</v>
      </c>
      <c r="I152" s="86">
        <f>'7. Nominale afschrijvingen'!T141</f>
        <v>547467.49124022305</v>
      </c>
      <c r="J152" s="86">
        <f>'7. Nominale afschrijvingen'!U141</f>
        <v>547467.49124022305</v>
      </c>
      <c r="K152" s="86">
        <f>'7. Nominale afschrijvingen'!V141</f>
        <v>547467.49124022305</v>
      </c>
      <c r="L152" s="86">
        <f>'7. Nominale afschrijvingen'!W141</f>
        <v>547467.49124022305</v>
      </c>
      <c r="M152" s="86">
        <f>'7. Nominale afschrijvingen'!X141</f>
        <v>547467.49124022305</v>
      </c>
      <c r="N152" s="86">
        <f>'7. Nominale afschrijvingen'!Y141</f>
        <v>547467.49124022305</v>
      </c>
      <c r="O152" s="86">
        <f>'7. Nominale afschrijvingen'!Z141</f>
        <v>547467.49124022305</v>
      </c>
      <c r="P152" s="86">
        <f>'7. Nominale afschrijvingen'!AA141</f>
        <v>547467.49124022305</v>
      </c>
      <c r="Q152" s="86">
        <f>'7. Nominale afschrijvingen'!AB141</f>
        <v>547467.49124022305</v>
      </c>
      <c r="R152" s="86">
        <f>'7. Nominale afschrijvingen'!AC141</f>
        <v>656960.98948826781</v>
      </c>
      <c r="S152" s="86">
        <f>'7. Nominale afschrijvingen'!AD141</f>
        <v>604404.11032920633</v>
      </c>
      <c r="T152" s="86">
        <f>'7. Nominale afschrijvingen'!AE141</f>
        <v>556051.7815028698</v>
      </c>
      <c r="U152" s="86">
        <f>'7. Nominale afschrijvingen'!AF141</f>
        <v>532882.95727358351</v>
      </c>
      <c r="V152" s="86">
        <f>'7. Nominale afschrijvingen'!AG141</f>
        <v>532882.95727358351</v>
      </c>
      <c r="W152" s="65"/>
      <c r="X152" s="118">
        <f>IF($C152="TD",INDEX('4. CPI-tabel'!$D$20:$Z$42,$E152-2003,X$28-2003),
IF(X$28&gt;=$E152,MAX(1,INDEX('4. CPI-tabel'!$D$20:$Z$42,MAX($E152,2010)-2003,X$28-2003)),0))</f>
        <v>1.0149999999999999</v>
      </c>
      <c r="Y152" s="118">
        <f>IF($C152="TD",INDEX('4. CPI-tabel'!$D$20:$Z$42,$E152-2003,Y$28-2003),
IF(Y$28&gt;=$E152,MAX(1,INDEX('4. CPI-tabel'!$D$20:$Z$42,MAX($E152,2010)-2003,Y$28-2003)),0))</f>
        <v>1.0413899999999998</v>
      </c>
      <c r="Z152" s="118">
        <f>IF($C152="TD",INDEX('4. CPI-tabel'!$D$20:$Z$42,$E152-2003,Z$28-2003),
IF(Z$28&gt;=$E152,MAX(1,INDEX('4. CPI-tabel'!$D$20:$Z$42,MAX($E152,2010)-2003,Z$28-2003)),0))</f>
        <v>1.0653419699999997</v>
      </c>
      <c r="AA152" s="118">
        <f>IF($C152="TD",INDEX('4. CPI-tabel'!$D$20:$Z$42,$E152-2003,AA$28-2003),
IF(AA$28&gt;=$E152,MAX(1,INDEX('4. CPI-tabel'!$D$20:$Z$42,MAX($E152,2010)-2003,AA$28-2003)),0))</f>
        <v>1.0951715451599997</v>
      </c>
      <c r="AB152" s="118">
        <f>IF($C152="TD",INDEX('4. CPI-tabel'!$D$20:$Z$42,$E152-2003,AB$28-2003),
IF(AB$28&gt;=$E152,MAX(1,INDEX('4. CPI-tabel'!$D$20:$Z$42,MAX($E152,2010)-2003,AB$28-2003)),0))</f>
        <v>1.1061232606115996</v>
      </c>
      <c r="AC152" s="118">
        <f>IF($C152="TD",INDEX('4. CPI-tabel'!$D$20:$Z$42,$E152-2003,AC$28-2003),
IF(AC$28&gt;=$E152,MAX(1,INDEX('4. CPI-tabel'!$D$20:$Z$42,MAX($E152,2010)-2003,AC$28-2003)),0))</f>
        <v>1.1149722466964924</v>
      </c>
      <c r="AD152" s="118">
        <f>IF($C152="TD",INDEX('4. CPI-tabel'!$D$20:$Z$42,$E152-2003,AD$28-2003),
IF(AD$28&gt;=$E152,MAX(1,INDEX('4. CPI-tabel'!$D$20:$Z$42,MAX($E152,2010)-2003,AD$28-2003)),0))</f>
        <v>1.1172021911898855</v>
      </c>
      <c r="AE152" s="118">
        <f>IF($C152="TD",INDEX('4. CPI-tabel'!$D$20:$Z$42,$E152-2003,AE$28-2003),
IF(AE$28&gt;=$E152,MAX(1,INDEX('4. CPI-tabel'!$D$20:$Z$42,MAX($E152,2010)-2003,AE$28-2003)),0))</f>
        <v>1.132843021866544</v>
      </c>
      <c r="AF152" s="118">
        <f>IF($C152="TD",INDEX('4. CPI-tabel'!$D$20:$Z$42,$E152-2003,AF$28-2003),
IF(AF$28&gt;=$E152,MAX(1,INDEX('4. CPI-tabel'!$D$20:$Z$42,MAX($E152,2010)-2003,AF$28-2003)),0))</f>
        <v>1.1566327253257414</v>
      </c>
      <c r="AG152" s="118">
        <f>IF($C152="TD",INDEX('4. CPI-tabel'!$D$20:$Z$42,$E152-2003,AG$28-2003),
IF(AG$28&gt;=$E152,MAX(1,INDEX('4. CPI-tabel'!$D$20:$Z$42,MAX($E152,2010)-2003,AG$28-2003)),0))</f>
        <v>1.1890184416348621</v>
      </c>
      <c r="AH152" s="118">
        <f>IF($C152="TD",INDEX('4. CPI-tabel'!$D$20:$Z$42,$E152-2003,AH$28-2003),
IF(AH$28&gt;=$E152,MAX(1,INDEX('4. CPI-tabel'!$D$20:$Z$42,MAX($E152,2010)-2003,AH$28-2003)),0))</f>
        <v>1.197341570726306</v>
      </c>
      <c r="AI152" s="118">
        <f>IF($C152="TD",INDEX('4. CPI-tabel'!$D$20:$Z$42,$E152-2003,AI$28-2003),
IF(AI$28&gt;=$E152,MAX(1,INDEX('4. CPI-tabel'!$D$20:$Z$42,MAX($E152,2010)-2003,AI$28-2003)),0))</f>
        <v>1.197341570726306</v>
      </c>
      <c r="AJ152" s="118">
        <f>IF($C152="TD",INDEX('4. CPI-tabel'!$D$20:$Z$42,$E152-2003,AJ$28-2003),
IF(AJ$28&gt;=$E152,MAX(1,INDEX('4. CPI-tabel'!$D$20:$Z$42,MAX($E152,2010)-2003,AJ$28-2003)),0))</f>
        <v>1.197341570726306</v>
      </c>
      <c r="AK152" s="118">
        <f>IF($C152="TD",INDEX('4. CPI-tabel'!$D$20:$Z$42,$E152-2003,AK$28-2003),
IF(AK$28&gt;=$E152,MAX(1,INDEX('4. CPI-tabel'!$D$20:$Z$42,MAX($E152,2010)-2003,AK$28-2003)),0))</f>
        <v>1.197341570726306</v>
      </c>
      <c r="AL152" s="118">
        <f>IF($C152="TD",INDEX('4. CPI-tabel'!$D$20:$Z$42,$E152-2003,AL$28-2003),
IF(AL$28&gt;=$E152,MAX(1,INDEX('4. CPI-tabel'!$D$20:$Z$42,MAX($E152,2010)-2003,AL$28-2003)),0))</f>
        <v>1.197341570726306</v>
      </c>
      <c r="AM152" s="118">
        <f>IF($C152="TD",INDEX('4. CPI-tabel'!$D$20:$Z$42,$E152-2003,AM$28-2003),
IF(AM$28&gt;=$E152,MAX(1,INDEX('4. CPI-tabel'!$D$20:$Z$42,MAX($E152,2010)-2003,AM$28-2003)),0))</f>
        <v>1.197341570726306</v>
      </c>
      <c r="AN152" s="20"/>
      <c r="AO152" s="87">
        <f t="shared" si="21"/>
        <v>555679.50360882632</v>
      </c>
      <c r="AP152" s="87">
        <f t="shared" si="22"/>
        <v>570127.1707026558</v>
      </c>
      <c r="AQ152" s="87">
        <f t="shared" si="23"/>
        <v>583240.09562881687</v>
      </c>
      <c r="AR152" s="87">
        <f t="shared" si="24"/>
        <v>599570.81830642372</v>
      </c>
      <c r="AS152" s="87">
        <f t="shared" si="25"/>
        <v>605566.52648948785</v>
      </c>
      <c r="AT152" s="87">
        <f t="shared" si="26"/>
        <v>610411.05870140379</v>
      </c>
      <c r="AU152" s="87">
        <f t="shared" si="27"/>
        <v>611631.88081880659</v>
      </c>
      <c r="AV152" s="87">
        <f t="shared" si="28"/>
        <v>620194.72715027002</v>
      </c>
      <c r="AW152" s="87">
        <f t="shared" si="29"/>
        <v>633218.81642042566</v>
      </c>
      <c r="AX152" s="87">
        <f t="shared" si="30"/>
        <v>650948.94328019756</v>
      </c>
      <c r="AY152" s="87">
        <f t="shared" si="31"/>
        <v>655505.58588315884</v>
      </c>
      <c r="AZ152" s="87">
        <f t="shared" si="32"/>
        <v>786606.70305979077</v>
      </c>
      <c r="BA152" s="87">
        <f t="shared" si="33"/>
        <v>723678.16681500745</v>
      </c>
      <c r="BB152" s="87">
        <f t="shared" si="34"/>
        <v>665783.91346980678</v>
      </c>
      <c r="BC152" s="87">
        <f t="shared" si="35"/>
        <v>638042.91707523144</v>
      </c>
      <c r="BD152" s="87">
        <f t="shared" si="36"/>
        <v>638042.91707523144</v>
      </c>
    </row>
    <row r="153" spans="1:56" s="79" customFormat="1" x14ac:dyDescent="0.2">
      <c r="B153" s="86">
        <f>'3. Investeringen'!B139</f>
        <v>125</v>
      </c>
      <c r="C153" s="86" t="str">
        <f>'3. Investeringen'!F139</f>
        <v>TD</v>
      </c>
      <c r="D153" s="86" t="str">
        <f>'3. Investeringen'!G139</f>
        <v>Start-GAW excl. bijzonderheden TD</v>
      </c>
      <c r="E153" s="121">
        <f>'3. Investeringen'!K139</f>
        <v>2004</v>
      </c>
      <c r="F153" s="20"/>
      <c r="G153" s="86">
        <f>'7. Nominale afschrijvingen'!R142</f>
        <v>5840452.095490708</v>
      </c>
      <c r="H153" s="86">
        <f>'7. Nominale afschrijvingen'!S142</f>
        <v>5840452.095490708</v>
      </c>
      <c r="I153" s="86">
        <f>'7. Nominale afschrijvingen'!T142</f>
        <v>5840452.095490708</v>
      </c>
      <c r="J153" s="86">
        <f>'7. Nominale afschrijvingen'!U142</f>
        <v>5840452.095490708</v>
      </c>
      <c r="K153" s="86">
        <f>'7. Nominale afschrijvingen'!V142</f>
        <v>5840452.095490708</v>
      </c>
      <c r="L153" s="86">
        <f>'7. Nominale afschrijvingen'!W142</f>
        <v>5840452.095490708</v>
      </c>
      <c r="M153" s="86">
        <f>'7. Nominale afschrijvingen'!X142</f>
        <v>5840452.095490708</v>
      </c>
      <c r="N153" s="86">
        <f>'7. Nominale afschrijvingen'!Y142</f>
        <v>5840452.095490708</v>
      </c>
      <c r="O153" s="86">
        <f>'7. Nominale afschrijvingen'!Z142</f>
        <v>5840452.095490708</v>
      </c>
      <c r="P153" s="86">
        <f>'7. Nominale afschrijvingen'!AA142</f>
        <v>5840452.095490708</v>
      </c>
      <c r="Q153" s="86">
        <f>'7. Nominale afschrijvingen'!AB142</f>
        <v>5840452.095490708</v>
      </c>
      <c r="R153" s="86">
        <f>'7. Nominale afschrijvingen'!AC142</f>
        <v>7008542.5145888487</v>
      </c>
      <c r="S153" s="86">
        <f>'7. Nominale afschrijvingen'!AD142</f>
        <v>6581626.2192839459</v>
      </c>
      <c r="T153" s="86">
        <f>'7. Nominale afschrijvingen'!AE142</f>
        <v>6180714.9775001528</v>
      </c>
      <c r="U153" s="86">
        <f>'7. Nominale afschrijvingen'!AF142</f>
        <v>5804224.7250635959</v>
      </c>
      <c r="V153" s="86">
        <f>'7. Nominale afschrijvingen'!AG142</f>
        <v>5699477.5697280513</v>
      </c>
      <c r="W153" s="65"/>
      <c r="X153" s="118">
        <f>IF($C153="TD",INDEX('4. CPI-tabel'!$D$20:$Z$42,$E153-2003,X$28-2003),
IF(X$28&gt;=$E153,MAX(1,INDEX('4. CPI-tabel'!$D$20:$Z$42,MAX($E153,2010)-2003,X$28-2003)),0))</f>
        <v>1.1084974968243537</v>
      </c>
      <c r="Y153" s="118">
        <f>IF($C153="TD",INDEX('4. CPI-tabel'!$D$20:$Z$42,$E153-2003,Y$28-2003),
IF(Y$28&gt;=$E153,MAX(1,INDEX('4. CPI-tabel'!$D$20:$Z$42,MAX($E153,2010)-2003,Y$28-2003)),0))</f>
        <v>1.137318431741787</v>
      </c>
      <c r="Z153" s="118">
        <f>IF($C153="TD",INDEX('4. CPI-tabel'!$D$20:$Z$42,$E153-2003,Z$28-2003),
IF(Z$28&gt;=$E153,MAX(1,INDEX('4. CPI-tabel'!$D$20:$Z$42,MAX($E153,2010)-2003,Z$28-2003)),0))</f>
        <v>1.1634767556718479</v>
      </c>
      <c r="AA153" s="118">
        <f>IF($C153="TD",INDEX('4. CPI-tabel'!$D$20:$Z$42,$E153-2003,AA$28-2003),
IF(AA$28&gt;=$E153,MAX(1,INDEX('4. CPI-tabel'!$D$20:$Z$42,MAX($E153,2010)-2003,AA$28-2003)),0))</f>
        <v>1.1960541048306597</v>
      </c>
      <c r="AB153" s="118">
        <f>IF($C153="TD",INDEX('4. CPI-tabel'!$D$20:$Z$42,$E153-2003,AB$28-2003),
IF(AB$28&gt;=$E153,MAX(1,INDEX('4. CPI-tabel'!$D$20:$Z$42,MAX($E153,2010)-2003,AB$28-2003)),0))</f>
        <v>1.2080146458789662</v>
      </c>
      <c r="AC153" s="118">
        <f>IF($C153="TD",INDEX('4. CPI-tabel'!$D$20:$Z$42,$E153-2003,AC$28-2003),
IF(AC$28&gt;=$E153,MAX(1,INDEX('4. CPI-tabel'!$D$20:$Z$42,MAX($E153,2010)-2003,AC$28-2003)),0))</f>
        <v>1.217678763045998</v>
      </c>
      <c r="AD153" s="118">
        <f>IF($C153="TD",INDEX('4. CPI-tabel'!$D$20:$Z$42,$E153-2003,AD$28-2003),
IF(AD$28&gt;=$E153,MAX(1,INDEX('4. CPI-tabel'!$D$20:$Z$42,MAX($E153,2010)-2003,AD$28-2003)),0))</f>
        <v>1.22011412057209</v>
      </c>
      <c r="AE153" s="118">
        <f>IF($C153="TD",INDEX('4. CPI-tabel'!$D$20:$Z$42,$E153-2003,AE$28-2003),
IF(AE$28&gt;=$E153,MAX(1,INDEX('4. CPI-tabel'!$D$20:$Z$42,MAX($E153,2010)-2003,AE$28-2003)),0))</f>
        <v>1.2371957182600992</v>
      </c>
      <c r="AF153" s="118">
        <f>IF($C153="TD",INDEX('4. CPI-tabel'!$D$20:$Z$42,$E153-2003,AF$28-2003),
IF(AF$28&gt;=$E153,MAX(1,INDEX('4. CPI-tabel'!$D$20:$Z$42,MAX($E153,2010)-2003,AF$28-2003)),0))</f>
        <v>1.2631768283435612</v>
      </c>
      <c r="AG153" s="118">
        <f>IF($C153="TD",INDEX('4. CPI-tabel'!$D$20:$Z$42,$E153-2003,AG$28-2003),
IF(AG$28&gt;=$E153,MAX(1,INDEX('4. CPI-tabel'!$D$20:$Z$42,MAX($E153,2010)-2003,AG$28-2003)),0))</f>
        <v>1.2985457795371809</v>
      </c>
      <c r="AH153" s="118">
        <f>IF($C153="TD",INDEX('4. CPI-tabel'!$D$20:$Z$42,$E153-2003,AH$28-2003),
IF(AH$28&gt;=$E153,MAX(1,INDEX('4. CPI-tabel'!$D$20:$Z$42,MAX($E153,2010)-2003,AH$28-2003)),0))</f>
        <v>1.3076355999939411</v>
      </c>
      <c r="AI153" s="118">
        <f>IF($C153="TD",INDEX('4. CPI-tabel'!$D$20:$Z$42,$E153-2003,AI$28-2003),
IF(AI$28&gt;=$E153,MAX(1,INDEX('4. CPI-tabel'!$D$20:$Z$42,MAX($E153,2010)-2003,AI$28-2003)),0))</f>
        <v>1.3076355999939411</v>
      </c>
      <c r="AJ153" s="118">
        <f>IF($C153="TD",INDEX('4. CPI-tabel'!$D$20:$Z$42,$E153-2003,AJ$28-2003),
IF(AJ$28&gt;=$E153,MAX(1,INDEX('4. CPI-tabel'!$D$20:$Z$42,MAX($E153,2010)-2003,AJ$28-2003)),0))</f>
        <v>1.3076355999939411</v>
      </c>
      <c r="AK153" s="118">
        <f>IF($C153="TD",INDEX('4. CPI-tabel'!$D$20:$Z$42,$E153-2003,AK$28-2003),
IF(AK$28&gt;=$E153,MAX(1,INDEX('4. CPI-tabel'!$D$20:$Z$42,MAX($E153,2010)-2003,AK$28-2003)),0))</f>
        <v>1.3076355999939411</v>
      </c>
      <c r="AL153" s="118">
        <f>IF($C153="TD",INDEX('4. CPI-tabel'!$D$20:$Z$42,$E153-2003,AL$28-2003),
IF(AL$28&gt;=$E153,MAX(1,INDEX('4. CPI-tabel'!$D$20:$Z$42,MAX($E153,2010)-2003,AL$28-2003)),0))</f>
        <v>1.3076355999939411</v>
      </c>
      <c r="AM153" s="118">
        <f>IF($C153="TD",INDEX('4. CPI-tabel'!$D$20:$Z$42,$E153-2003,AM$28-2003),
IF(AM$28&gt;=$E153,MAX(1,INDEX('4. CPI-tabel'!$D$20:$Z$42,MAX($E153,2010)-2003,AM$28-2003)),0))</f>
        <v>1.3076355999939411</v>
      </c>
      <c r="AN153" s="20"/>
      <c r="AO153" s="87">
        <f t="shared" si="21"/>
        <v>6474126.5281740008</v>
      </c>
      <c r="AP153" s="87">
        <f t="shared" si="22"/>
        <v>6642453.8179065259</v>
      </c>
      <c r="AQ153" s="87">
        <f t="shared" si="23"/>
        <v>6795230.2557183746</v>
      </c>
      <c r="AR153" s="87">
        <f t="shared" si="24"/>
        <v>6985496.7028784892</v>
      </c>
      <c r="AS153" s="87">
        <f t="shared" si="25"/>
        <v>7055351.6699072737</v>
      </c>
      <c r="AT153" s="87">
        <f t="shared" si="26"/>
        <v>7111794.4832665324</v>
      </c>
      <c r="AU153" s="87">
        <f t="shared" si="27"/>
        <v>7126018.072233065</v>
      </c>
      <c r="AV153" s="87">
        <f t="shared" si="28"/>
        <v>7225782.325244328</v>
      </c>
      <c r="AW153" s="87">
        <f t="shared" si="29"/>
        <v>7377523.754074458</v>
      </c>
      <c r="AX153" s="87">
        <f t="shared" si="30"/>
        <v>7584094.4191885432</v>
      </c>
      <c r="AY153" s="87">
        <f t="shared" si="31"/>
        <v>7637183.080122862</v>
      </c>
      <c r="AZ153" s="87">
        <f t="shared" si="32"/>
        <v>9164619.6961474344</v>
      </c>
      <c r="BA153" s="87">
        <f t="shared" si="33"/>
        <v>8606368.7501892168</v>
      </c>
      <c r="BB153" s="87">
        <f t="shared" si="34"/>
        <v>8082122.9379949505</v>
      </c>
      <c r="BC153" s="87">
        <f t="shared" si="35"/>
        <v>7589810.8808582034</v>
      </c>
      <c r="BD153" s="87">
        <f t="shared" si="36"/>
        <v>7452839.7715433491</v>
      </c>
    </row>
    <row r="154" spans="1:56" s="79" customFormat="1" x14ac:dyDescent="0.2">
      <c r="B154" s="86">
        <f>'3. Investeringen'!B140</f>
        <v>126</v>
      </c>
      <c r="C154" s="86" t="str">
        <f>'3. Investeringen'!F140</f>
        <v>TD</v>
      </c>
      <c r="D154" s="86" t="str">
        <f>'3. Investeringen'!G140</f>
        <v>Precario TD</v>
      </c>
      <c r="E154" s="121">
        <f>'3. Investeringen'!K140</f>
        <v>2004</v>
      </c>
      <c r="F154" s="20"/>
      <c r="G154" s="86">
        <f>'7. Nominale afschrijvingen'!R143</f>
        <v>731315.78947368416</v>
      </c>
      <c r="H154" s="86">
        <f>'7. Nominale afschrijvingen'!S143</f>
        <v>731315.78947368416</v>
      </c>
      <c r="I154" s="86">
        <f>'7. Nominale afschrijvingen'!T143</f>
        <v>731315.78947368416</v>
      </c>
      <c r="J154" s="86">
        <f>'7. Nominale afschrijvingen'!U143</f>
        <v>731315.78947368416</v>
      </c>
      <c r="K154" s="86">
        <f>'7. Nominale afschrijvingen'!V143</f>
        <v>731315.78947368416</v>
      </c>
      <c r="L154" s="86">
        <f>'7. Nominale afschrijvingen'!W143</f>
        <v>731315.78947368416</v>
      </c>
      <c r="M154" s="86">
        <f>'7. Nominale afschrijvingen'!X143</f>
        <v>731315.78947368416</v>
      </c>
      <c r="N154" s="86">
        <f>'7. Nominale afschrijvingen'!Y143</f>
        <v>731315.78947368416</v>
      </c>
      <c r="O154" s="86">
        <f>'7. Nominale afschrijvingen'!Z143</f>
        <v>731315.78947368416</v>
      </c>
      <c r="P154" s="86">
        <f>'7. Nominale afschrijvingen'!AA143</f>
        <v>731315.78947368416</v>
      </c>
      <c r="Q154" s="86">
        <f>'7. Nominale afschrijvingen'!AB143</f>
        <v>731315.78947368416</v>
      </c>
      <c r="R154" s="86">
        <f>'7. Nominale afschrijvingen'!AC143</f>
        <v>731315.78947368264</v>
      </c>
      <c r="S154" s="86">
        <f>'7. Nominale afschrijvingen'!AD143</f>
        <v>0</v>
      </c>
      <c r="T154" s="86">
        <f>'7. Nominale afschrijvingen'!AE143</f>
        <v>0</v>
      </c>
      <c r="U154" s="86">
        <f>'7. Nominale afschrijvingen'!AF143</f>
        <v>0</v>
      </c>
      <c r="V154" s="86">
        <f>'7. Nominale afschrijvingen'!AG143</f>
        <v>0</v>
      </c>
      <c r="W154" s="65"/>
      <c r="X154" s="118">
        <f>IF($C154="TD",INDEX('4. CPI-tabel'!$D$20:$Z$42,$E154-2003,X$28-2003),
IF(X$28&gt;=$E154,MAX(1,INDEX('4. CPI-tabel'!$D$20:$Z$42,MAX($E154,2010)-2003,X$28-2003)),0))</f>
        <v>1.1084974968243537</v>
      </c>
      <c r="Y154" s="118">
        <f>IF($C154="TD",INDEX('4. CPI-tabel'!$D$20:$Z$42,$E154-2003,Y$28-2003),
IF(Y$28&gt;=$E154,MAX(1,INDEX('4. CPI-tabel'!$D$20:$Z$42,MAX($E154,2010)-2003,Y$28-2003)),0))</f>
        <v>1.137318431741787</v>
      </c>
      <c r="Z154" s="118">
        <f>IF($C154="TD",INDEX('4. CPI-tabel'!$D$20:$Z$42,$E154-2003,Z$28-2003),
IF(Z$28&gt;=$E154,MAX(1,INDEX('4. CPI-tabel'!$D$20:$Z$42,MAX($E154,2010)-2003,Z$28-2003)),0))</f>
        <v>1.1634767556718479</v>
      </c>
      <c r="AA154" s="118">
        <f>IF($C154="TD",INDEX('4. CPI-tabel'!$D$20:$Z$42,$E154-2003,AA$28-2003),
IF(AA$28&gt;=$E154,MAX(1,INDEX('4. CPI-tabel'!$D$20:$Z$42,MAX($E154,2010)-2003,AA$28-2003)),0))</f>
        <v>1.1960541048306597</v>
      </c>
      <c r="AB154" s="118">
        <f>IF($C154="TD",INDEX('4. CPI-tabel'!$D$20:$Z$42,$E154-2003,AB$28-2003),
IF(AB$28&gt;=$E154,MAX(1,INDEX('4. CPI-tabel'!$D$20:$Z$42,MAX($E154,2010)-2003,AB$28-2003)),0))</f>
        <v>1.2080146458789662</v>
      </c>
      <c r="AC154" s="118">
        <f>IF($C154="TD",INDEX('4. CPI-tabel'!$D$20:$Z$42,$E154-2003,AC$28-2003),
IF(AC$28&gt;=$E154,MAX(1,INDEX('4. CPI-tabel'!$D$20:$Z$42,MAX($E154,2010)-2003,AC$28-2003)),0))</f>
        <v>1.217678763045998</v>
      </c>
      <c r="AD154" s="118">
        <f>IF($C154="TD",INDEX('4. CPI-tabel'!$D$20:$Z$42,$E154-2003,AD$28-2003),
IF(AD$28&gt;=$E154,MAX(1,INDEX('4. CPI-tabel'!$D$20:$Z$42,MAX($E154,2010)-2003,AD$28-2003)),0))</f>
        <v>1.22011412057209</v>
      </c>
      <c r="AE154" s="118">
        <f>IF($C154="TD",INDEX('4. CPI-tabel'!$D$20:$Z$42,$E154-2003,AE$28-2003),
IF(AE$28&gt;=$E154,MAX(1,INDEX('4. CPI-tabel'!$D$20:$Z$42,MAX($E154,2010)-2003,AE$28-2003)),0))</f>
        <v>1.2371957182600992</v>
      </c>
      <c r="AF154" s="118">
        <f>IF($C154="TD",INDEX('4. CPI-tabel'!$D$20:$Z$42,$E154-2003,AF$28-2003),
IF(AF$28&gt;=$E154,MAX(1,INDEX('4. CPI-tabel'!$D$20:$Z$42,MAX($E154,2010)-2003,AF$28-2003)),0))</f>
        <v>1.2631768283435612</v>
      </c>
      <c r="AG154" s="118">
        <f>IF($C154="TD",INDEX('4. CPI-tabel'!$D$20:$Z$42,$E154-2003,AG$28-2003),
IF(AG$28&gt;=$E154,MAX(1,INDEX('4. CPI-tabel'!$D$20:$Z$42,MAX($E154,2010)-2003,AG$28-2003)),0))</f>
        <v>1.2985457795371809</v>
      </c>
      <c r="AH154" s="118">
        <f>IF($C154="TD",INDEX('4. CPI-tabel'!$D$20:$Z$42,$E154-2003,AH$28-2003),
IF(AH$28&gt;=$E154,MAX(1,INDEX('4. CPI-tabel'!$D$20:$Z$42,MAX($E154,2010)-2003,AH$28-2003)),0))</f>
        <v>1.3076355999939411</v>
      </c>
      <c r="AI154" s="118">
        <f>IF($C154="TD",INDEX('4. CPI-tabel'!$D$20:$Z$42,$E154-2003,AI$28-2003),
IF(AI$28&gt;=$E154,MAX(1,INDEX('4. CPI-tabel'!$D$20:$Z$42,MAX($E154,2010)-2003,AI$28-2003)),0))</f>
        <v>1.3076355999939411</v>
      </c>
      <c r="AJ154" s="118">
        <f>IF($C154="TD",INDEX('4. CPI-tabel'!$D$20:$Z$42,$E154-2003,AJ$28-2003),
IF(AJ$28&gt;=$E154,MAX(1,INDEX('4. CPI-tabel'!$D$20:$Z$42,MAX($E154,2010)-2003,AJ$28-2003)),0))</f>
        <v>1.3076355999939411</v>
      </c>
      <c r="AK154" s="118">
        <f>IF($C154="TD",INDEX('4. CPI-tabel'!$D$20:$Z$42,$E154-2003,AK$28-2003),
IF(AK$28&gt;=$E154,MAX(1,INDEX('4. CPI-tabel'!$D$20:$Z$42,MAX($E154,2010)-2003,AK$28-2003)),0))</f>
        <v>1.3076355999939411</v>
      </c>
      <c r="AL154" s="118">
        <f>IF($C154="TD",INDEX('4. CPI-tabel'!$D$20:$Z$42,$E154-2003,AL$28-2003),
IF(AL$28&gt;=$E154,MAX(1,INDEX('4. CPI-tabel'!$D$20:$Z$42,MAX($E154,2010)-2003,AL$28-2003)),0))</f>
        <v>1.3076355999939411</v>
      </c>
      <c r="AM154" s="118">
        <f>IF($C154="TD",INDEX('4. CPI-tabel'!$D$20:$Z$42,$E154-2003,AM$28-2003),
IF(AM$28&gt;=$E154,MAX(1,INDEX('4. CPI-tabel'!$D$20:$Z$42,MAX($E154,2010)-2003,AM$28-2003)),0))</f>
        <v>1.3076355999939411</v>
      </c>
      <c r="AN154" s="20"/>
      <c r="AO154" s="87">
        <f t="shared" si="21"/>
        <v>810661.72201970499</v>
      </c>
      <c r="AP154" s="87">
        <f t="shared" si="22"/>
        <v>831738.9267922173</v>
      </c>
      <c r="AQ154" s="87">
        <f t="shared" si="23"/>
        <v>850868.92210843822</v>
      </c>
      <c r="AR154" s="87">
        <f t="shared" si="24"/>
        <v>874693.25192747451</v>
      </c>
      <c r="AS154" s="87">
        <f t="shared" si="25"/>
        <v>883440.18444674916</v>
      </c>
      <c r="AT154" s="87">
        <f t="shared" si="26"/>
        <v>890507.70592232316</v>
      </c>
      <c r="AU154" s="87">
        <f t="shared" si="27"/>
        <v>892288.72133416787</v>
      </c>
      <c r="AV154" s="87">
        <f t="shared" si="28"/>
        <v>904780.76343284617</v>
      </c>
      <c r="AW154" s="87">
        <f t="shared" si="29"/>
        <v>923781.15946493589</v>
      </c>
      <c r="AX154" s="87">
        <f t="shared" si="30"/>
        <v>949647.03192995407</v>
      </c>
      <c r="AY154" s="87">
        <f t="shared" si="31"/>
        <v>956294.56115346367</v>
      </c>
      <c r="AZ154" s="87">
        <f t="shared" si="32"/>
        <v>956294.56115346169</v>
      </c>
      <c r="BA154" s="87">
        <f t="shared" si="33"/>
        <v>0</v>
      </c>
      <c r="BB154" s="87">
        <f t="shared" si="34"/>
        <v>0</v>
      </c>
      <c r="BC154" s="87">
        <f t="shared" si="35"/>
        <v>0</v>
      </c>
      <c r="BD154" s="87">
        <f t="shared" si="36"/>
        <v>0</v>
      </c>
    </row>
    <row r="155" spans="1:56" s="79" customFormat="1" x14ac:dyDescent="0.2">
      <c r="B155" s="86">
        <f>'3. Investeringen'!B141</f>
        <v>127</v>
      </c>
      <c r="C155" s="86" t="str">
        <f>'3. Investeringen'!F141</f>
        <v>TD</v>
      </c>
      <c r="D155" s="86" t="str">
        <f>'3. Investeringen'!G141</f>
        <v>Nieuwe investeringen TD</v>
      </c>
      <c r="E155" s="121">
        <f>'3. Investeringen'!K141</f>
        <v>2004</v>
      </c>
      <c r="F155" s="20"/>
      <c r="G155" s="86">
        <f>'7. Nominale afschrijvingen'!R144</f>
        <v>4516.6992727272736</v>
      </c>
      <c r="H155" s="86">
        <f>'7. Nominale afschrijvingen'!S144</f>
        <v>4516.6992727272736</v>
      </c>
      <c r="I155" s="86">
        <f>'7. Nominale afschrijvingen'!T144</f>
        <v>4516.6992727272736</v>
      </c>
      <c r="J155" s="86">
        <f>'7. Nominale afschrijvingen'!U144</f>
        <v>4516.6992727272736</v>
      </c>
      <c r="K155" s="86">
        <f>'7. Nominale afschrijvingen'!V144</f>
        <v>4516.6992727272736</v>
      </c>
      <c r="L155" s="86">
        <f>'7. Nominale afschrijvingen'!W144</f>
        <v>4516.6992727272736</v>
      </c>
      <c r="M155" s="86">
        <f>'7. Nominale afschrijvingen'!X144</f>
        <v>4516.6992727272736</v>
      </c>
      <c r="N155" s="86">
        <f>'7. Nominale afschrijvingen'!Y144</f>
        <v>4516.6992727272736</v>
      </c>
      <c r="O155" s="86">
        <f>'7. Nominale afschrijvingen'!Z144</f>
        <v>4516.6992727272736</v>
      </c>
      <c r="P155" s="86">
        <f>'7. Nominale afschrijvingen'!AA144</f>
        <v>4516.6992727272736</v>
      </c>
      <c r="Q155" s="86">
        <f>'7. Nominale afschrijvingen'!AB144</f>
        <v>4516.6992727272736</v>
      </c>
      <c r="R155" s="86">
        <f>'7. Nominale afschrijvingen'!AC144</f>
        <v>5420.0391272727284</v>
      </c>
      <c r="S155" s="86">
        <f>'7. Nominale afschrijvingen'!AD144</f>
        <v>5246.597875200001</v>
      </c>
      <c r="T155" s="86">
        <f>'7. Nominale afschrijvingen'!AE144</f>
        <v>5078.7067431936002</v>
      </c>
      <c r="U155" s="86">
        <f>'7. Nominale afschrijvingen'!AF144</f>
        <v>4916.1881274114057</v>
      </c>
      <c r="V155" s="86">
        <f>'7. Nominale afschrijvingen'!AG144</f>
        <v>4758.8701073342409</v>
      </c>
      <c r="W155" s="65"/>
      <c r="X155" s="118">
        <f>IF($C155="TD",INDEX('4. CPI-tabel'!$D$20:$Z$42,$E155-2003,X$28-2003),
IF(X$28&gt;=$E155,MAX(1,INDEX('4. CPI-tabel'!$D$20:$Z$42,MAX($E155,2010)-2003,X$28-2003)),0))</f>
        <v>1.1084974968243537</v>
      </c>
      <c r="Y155" s="118">
        <f>IF($C155="TD",INDEX('4. CPI-tabel'!$D$20:$Z$42,$E155-2003,Y$28-2003),
IF(Y$28&gt;=$E155,MAX(1,INDEX('4. CPI-tabel'!$D$20:$Z$42,MAX($E155,2010)-2003,Y$28-2003)),0))</f>
        <v>1.137318431741787</v>
      </c>
      <c r="Z155" s="118">
        <f>IF($C155="TD",INDEX('4. CPI-tabel'!$D$20:$Z$42,$E155-2003,Z$28-2003),
IF(Z$28&gt;=$E155,MAX(1,INDEX('4. CPI-tabel'!$D$20:$Z$42,MAX($E155,2010)-2003,Z$28-2003)),0))</f>
        <v>1.1634767556718479</v>
      </c>
      <c r="AA155" s="118">
        <f>IF($C155="TD",INDEX('4. CPI-tabel'!$D$20:$Z$42,$E155-2003,AA$28-2003),
IF(AA$28&gt;=$E155,MAX(1,INDEX('4. CPI-tabel'!$D$20:$Z$42,MAX($E155,2010)-2003,AA$28-2003)),0))</f>
        <v>1.1960541048306597</v>
      </c>
      <c r="AB155" s="118">
        <f>IF($C155="TD",INDEX('4. CPI-tabel'!$D$20:$Z$42,$E155-2003,AB$28-2003),
IF(AB$28&gt;=$E155,MAX(1,INDEX('4. CPI-tabel'!$D$20:$Z$42,MAX($E155,2010)-2003,AB$28-2003)),0))</f>
        <v>1.2080146458789662</v>
      </c>
      <c r="AC155" s="118">
        <f>IF($C155="TD",INDEX('4. CPI-tabel'!$D$20:$Z$42,$E155-2003,AC$28-2003),
IF(AC$28&gt;=$E155,MAX(1,INDEX('4. CPI-tabel'!$D$20:$Z$42,MAX($E155,2010)-2003,AC$28-2003)),0))</f>
        <v>1.217678763045998</v>
      </c>
      <c r="AD155" s="118">
        <f>IF($C155="TD",INDEX('4. CPI-tabel'!$D$20:$Z$42,$E155-2003,AD$28-2003),
IF(AD$28&gt;=$E155,MAX(1,INDEX('4. CPI-tabel'!$D$20:$Z$42,MAX($E155,2010)-2003,AD$28-2003)),0))</f>
        <v>1.22011412057209</v>
      </c>
      <c r="AE155" s="118">
        <f>IF($C155="TD",INDEX('4. CPI-tabel'!$D$20:$Z$42,$E155-2003,AE$28-2003),
IF(AE$28&gt;=$E155,MAX(1,INDEX('4. CPI-tabel'!$D$20:$Z$42,MAX($E155,2010)-2003,AE$28-2003)),0))</f>
        <v>1.2371957182600992</v>
      </c>
      <c r="AF155" s="118">
        <f>IF($C155="TD",INDEX('4. CPI-tabel'!$D$20:$Z$42,$E155-2003,AF$28-2003),
IF(AF$28&gt;=$E155,MAX(1,INDEX('4. CPI-tabel'!$D$20:$Z$42,MAX($E155,2010)-2003,AF$28-2003)),0))</f>
        <v>1.2631768283435612</v>
      </c>
      <c r="AG155" s="118">
        <f>IF($C155="TD",INDEX('4. CPI-tabel'!$D$20:$Z$42,$E155-2003,AG$28-2003),
IF(AG$28&gt;=$E155,MAX(1,INDEX('4. CPI-tabel'!$D$20:$Z$42,MAX($E155,2010)-2003,AG$28-2003)),0))</f>
        <v>1.2985457795371809</v>
      </c>
      <c r="AH155" s="118">
        <f>IF($C155="TD",INDEX('4. CPI-tabel'!$D$20:$Z$42,$E155-2003,AH$28-2003),
IF(AH$28&gt;=$E155,MAX(1,INDEX('4. CPI-tabel'!$D$20:$Z$42,MAX($E155,2010)-2003,AH$28-2003)),0))</f>
        <v>1.3076355999939411</v>
      </c>
      <c r="AI155" s="118">
        <f>IF($C155="TD",INDEX('4. CPI-tabel'!$D$20:$Z$42,$E155-2003,AI$28-2003),
IF(AI$28&gt;=$E155,MAX(1,INDEX('4. CPI-tabel'!$D$20:$Z$42,MAX($E155,2010)-2003,AI$28-2003)),0))</f>
        <v>1.3076355999939411</v>
      </c>
      <c r="AJ155" s="118">
        <f>IF($C155="TD",INDEX('4. CPI-tabel'!$D$20:$Z$42,$E155-2003,AJ$28-2003),
IF(AJ$28&gt;=$E155,MAX(1,INDEX('4. CPI-tabel'!$D$20:$Z$42,MAX($E155,2010)-2003,AJ$28-2003)),0))</f>
        <v>1.3076355999939411</v>
      </c>
      <c r="AK155" s="118">
        <f>IF($C155="TD",INDEX('4. CPI-tabel'!$D$20:$Z$42,$E155-2003,AK$28-2003),
IF(AK$28&gt;=$E155,MAX(1,INDEX('4. CPI-tabel'!$D$20:$Z$42,MAX($E155,2010)-2003,AK$28-2003)),0))</f>
        <v>1.3076355999939411</v>
      </c>
      <c r="AL155" s="118">
        <f>IF($C155="TD",INDEX('4. CPI-tabel'!$D$20:$Z$42,$E155-2003,AL$28-2003),
IF(AL$28&gt;=$E155,MAX(1,INDEX('4. CPI-tabel'!$D$20:$Z$42,MAX($E155,2010)-2003,AL$28-2003)),0))</f>
        <v>1.3076355999939411</v>
      </c>
      <c r="AM155" s="118">
        <f>IF($C155="TD",INDEX('4. CPI-tabel'!$D$20:$Z$42,$E155-2003,AM$28-2003),
IF(AM$28&gt;=$E155,MAX(1,INDEX('4. CPI-tabel'!$D$20:$Z$42,MAX($E155,2010)-2003,AM$28-2003)),0))</f>
        <v>1.3076355999939411</v>
      </c>
      <c r="AN155" s="20"/>
      <c r="AO155" s="87">
        <f t="shared" si="21"/>
        <v>5006.749837726562</v>
      </c>
      <c r="AP155" s="87">
        <f t="shared" si="22"/>
        <v>5136.9253335074527</v>
      </c>
      <c r="AQ155" s="87">
        <f t="shared" si="23"/>
        <v>5255.0746161781235</v>
      </c>
      <c r="AR155" s="87">
        <f t="shared" si="24"/>
        <v>5402.2167054311112</v>
      </c>
      <c r="AS155" s="87">
        <f t="shared" si="25"/>
        <v>5456.2388724854218</v>
      </c>
      <c r="AT155" s="87">
        <f t="shared" si="26"/>
        <v>5499.8887834653051</v>
      </c>
      <c r="AU155" s="87">
        <f t="shared" si="27"/>
        <v>5510.8885610322359</v>
      </c>
      <c r="AV155" s="87">
        <f t="shared" si="28"/>
        <v>5588.0410008866875</v>
      </c>
      <c r="AW155" s="87">
        <f t="shared" si="29"/>
        <v>5705.389861905307</v>
      </c>
      <c r="AX155" s="87">
        <f t="shared" si="30"/>
        <v>5865.1407780386553</v>
      </c>
      <c r="AY155" s="87">
        <f t="shared" si="31"/>
        <v>5906.1967634849261</v>
      </c>
      <c r="AZ155" s="87">
        <f t="shared" si="32"/>
        <v>7087.4361161819106</v>
      </c>
      <c r="BA155" s="87">
        <f t="shared" si="33"/>
        <v>6860.6381604640901</v>
      </c>
      <c r="BB155" s="87">
        <f t="shared" si="34"/>
        <v>6641.0977393292378</v>
      </c>
      <c r="BC155" s="87">
        <f t="shared" si="35"/>
        <v>6428.582611670703</v>
      </c>
      <c r="BD155" s="87">
        <f t="shared" si="36"/>
        <v>6222.8679680972409</v>
      </c>
    </row>
    <row r="156" spans="1:56" s="79" customFormat="1" x14ac:dyDescent="0.2">
      <c r="B156" s="86">
        <f>'3. Investeringen'!B142</f>
        <v>128</v>
      </c>
      <c r="C156" s="86" t="str">
        <f>'3. Investeringen'!F142</f>
        <v>TD</v>
      </c>
      <c r="D156" s="86" t="str">
        <f>'3. Investeringen'!G142</f>
        <v>Nieuwe investeringen TD</v>
      </c>
      <c r="E156" s="121">
        <f>'3. Investeringen'!K142</f>
        <v>2004</v>
      </c>
      <c r="F156" s="20"/>
      <c r="G156" s="86">
        <f>'7. Nominale afschrijvingen'!R145</f>
        <v>11072.47977777778</v>
      </c>
      <c r="H156" s="86">
        <f>'7. Nominale afschrijvingen'!S145</f>
        <v>11072.479777777779</v>
      </c>
      <c r="I156" s="86">
        <f>'7. Nominale afschrijvingen'!T145</f>
        <v>11072.479777777779</v>
      </c>
      <c r="J156" s="86">
        <f>'7. Nominale afschrijvingen'!U145</f>
        <v>11072.479777777779</v>
      </c>
      <c r="K156" s="86">
        <f>'7. Nominale afschrijvingen'!V145</f>
        <v>11072.479777777779</v>
      </c>
      <c r="L156" s="86">
        <f>'7. Nominale afschrijvingen'!W145</f>
        <v>11072.479777777779</v>
      </c>
      <c r="M156" s="86">
        <f>'7. Nominale afschrijvingen'!X145</f>
        <v>11072.479777777779</v>
      </c>
      <c r="N156" s="86">
        <f>'7. Nominale afschrijvingen'!Y145</f>
        <v>11072.479777777779</v>
      </c>
      <c r="O156" s="86">
        <f>'7. Nominale afschrijvingen'!Z145</f>
        <v>11072.479777777779</v>
      </c>
      <c r="P156" s="86">
        <f>'7. Nominale afschrijvingen'!AA145</f>
        <v>11072.479777777779</v>
      </c>
      <c r="Q156" s="86">
        <f>'7. Nominale afschrijvingen'!AB145</f>
        <v>11072.479777777779</v>
      </c>
      <c r="R156" s="86">
        <f>'7. Nominale afschrijvingen'!AC145</f>
        <v>13286.975733333335</v>
      </c>
      <c r="S156" s="86">
        <f>'7. Nominale afschrijvingen'!AD145</f>
        <v>12707.180428606061</v>
      </c>
      <c r="T156" s="86">
        <f>'7. Nominale afschrijvingen'!AE145</f>
        <v>12152.685282630526</v>
      </c>
      <c r="U156" s="86">
        <f>'7. Nominale afschrijvingen'!AF145</f>
        <v>11622.386288479376</v>
      </c>
      <c r="V156" s="86">
        <f>'7. Nominale afschrijvingen'!AG145</f>
        <v>11115.227614073003</v>
      </c>
      <c r="W156" s="65"/>
      <c r="X156" s="118">
        <f>IF($C156="TD",INDEX('4. CPI-tabel'!$D$20:$Z$42,$E156-2003,X$28-2003),
IF(X$28&gt;=$E156,MAX(1,INDEX('4. CPI-tabel'!$D$20:$Z$42,MAX($E156,2010)-2003,X$28-2003)),0))</f>
        <v>1.1084974968243537</v>
      </c>
      <c r="Y156" s="118">
        <f>IF($C156="TD",INDEX('4. CPI-tabel'!$D$20:$Z$42,$E156-2003,Y$28-2003),
IF(Y$28&gt;=$E156,MAX(1,INDEX('4. CPI-tabel'!$D$20:$Z$42,MAX($E156,2010)-2003,Y$28-2003)),0))</f>
        <v>1.137318431741787</v>
      </c>
      <c r="Z156" s="118">
        <f>IF($C156="TD",INDEX('4. CPI-tabel'!$D$20:$Z$42,$E156-2003,Z$28-2003),
IF(Z$28&gt;=$E156,MAX(1,INDEX('4. CPI-tabel'!$D$20:$Z$42,MAX($E156,2010)-2003,Z$28-2003)),0))</f>
        <v>1.1634767556718479</v>
      </c>
      <c r="AA156" s="118">
        <f>IF($C156="TD",INDEX('4. CPI-tabel'!$D$20:$Z$42,$E156-2003,AA$28-2003),
IF(AA$28&gt;=$E156,MAX(1,INDEX('4. CPI-tabel'!$D$20:$Z$42,MAX($E156,2010)-2003,AA$28-2003)),0))</f>
        <v>1.1960541048306597</v>
      </c>
      <c r="AB156" s="118">
        <f>IF($C156="TD",INDEX('4. CPI-tabel'!$D$20:$Z$42,$E156-2003,AB$28-2003),
IF(AB$28&gt;=$E156,MAX(1,INDEX('4. CPI-tabel'!$D$20:$Z$42,MAX($E156,2010)-2003,AB$28-2003)),0))</f>
        <v>1.2080146458789662</v>
      </c>
      <c r="AC156" s="118">
        <f>IF($C156="TD",INDEX('4. CPI-tabel'!$D$20:$Z$42,$E156-2003,AC$28-2003),
IF(AC$28&gt;=$E156,MAX(1,INDEX('4. CPI-tabel'!$D$20:$Z$42,MAX($E156,2010)-2003,AC$28-2003)),0))</f>
        <v>1.217678763045998</v>
      </c>
      <c r="AD156" s="118">
        <f>IF($C156="TD",INDEX('4. CPI-tabel'!$D$20:$Z$42,$E156-2003,AD$28-2003),
IF(AD$28&gt;=$E156,MAX(1,INDEX('4. CPI-tabel'!$D$20:$Z$42,MAX($E156,2010)-2003,AD$28-2003)),0))</f>
        <v>1.22011412057209</v>
      </c>
      <c r="AE156" s="118">
        <f>IF($C156="TD",INDEX('4. CPI-tabel'!$D$20:$Z$42,$E156-2003,AE$28-2003),
IF(AE$28&gt;=$E156,MAX(1,INDEX('4. CPI-tabel'!$D$20:$Z$42,MAX($E156,2010)-2003,AE$28-2003)),0))</f>
        <v>1.2371957182600992</v>
      </c>
      <c r="AF156" s="118">
        <f>IF($C156="TD",INDEX('4. CPI-tabel'!$D$20:$Z$42,$E156-2003,AF$28-2003),
IF(AF$28&gt;=$E156,MAX(1,INDEX('4. CPI-tabel'!$D$20:$Z$42,MAX($E156,2010)-2003,AF$28-2003)),0))</f>
        <v>1.2631768283435612</v>
      </c>
      <c r="AG156" s="118">
        <f>IF($C156="TD",INDEX('4. CPI-tabel'!$D$20:$Z$42,$E156-2003,AG$28-2003),
IF(AG$28&gt;=$E156,MAX(1,INDEX('4. CPI-tabel'!$D$20:$Z$42,MAX($E156,2010)-2003,AG$28-2003)),0))</f>
        <v>1.2985457795371809</v>
      </c>
      <c r="AH156" s="118">
        <f>IF($C156="TD",INDEX('4. CPI-tabel'!$D$20:$Z$42,$E156-2003,AH$28-2003),
IF(AH$28&gt;=$E156,MAX(1,INDEX('4. CPI-tabel'!$D$20:$Z$42,MAX($E156,2010)-2003,AH$28-2003)),0))</f>
        <v>1.3076355999939411</v>
      </c>
      <c r="AI156" s="118">
        <f>IF($C156="TD",INDEX('4. CPI-tabel'!$D$20:$Z$42,$E156-2003,AI$28-2003),
IF(AI$28&gt;=$E156,MAX(1,INDEX('4. CPI-tabel'!$D$20:$Z$42,MAX($E156,2010)-2003,AI$28-2003)),0))</f>
        <v>1.3076355999939411</v>
      </c>
      <c r="AJ156" s="118">
        <f>IF($C156="TD",INDEX('4. CPI-tabel'!$D$20:$Z$42,$E156-2003,AJ$28-2003),
IF(AJ$28&gt;=$E156,MAX(1,INDEX('4. CPI-tabel'!$D$20:$Z$42,MAX($E156,2010)-2003,AJ$28-2003)),0))</f>
        <v>1.3076355999939411</v>
      </c>
      <c r="AK156" s="118">
        <f>IF($C156="TD",INDEX('4. CPI-tabel'!$D$20:$Z$42,$E156-2003,AK$28-2003),
IF(AK$28&gt;=$E156,MAX(1,INDEX('4. CPI-tabel'!$D$20:$Z$42,MAX($E156,2010)-2003,AK$28-2003)),0))</f>
        <v>1.3076355999939411</v>
      </c>
      <c r="AL156" s="118">
        <f>IF($C156="TD",INDEX('4. CPI-tabel'!$D$20:$Z$42,$E156-2003,AL$28-2003),
IF(AL$28&gt;=$E156,MAX(1,INDEX('4. CPI-tabel'!$D$20:$Z$42,MAX($E156,2010)-2003,AL$28-2003)),0))</f>
        <v>1.3076355999939411</v>
      </c>
      <c r="AM156" s="118">
        <f>IF($C156="TD",INDEX('4. CPI-tabel'!$D$20:$Z$42,$E156-2003,AM$28-2003),
IF(AM$28&gt;=$E156,MAX(1,INDEX('4. CPI-tabel'!$D$20:$Z$42,MAX($E156,2010)-2003,AM$28-2003)),0))</f>
        <v>1.3076355999939411</v>
      </c>
      <c r="AN156" s="20"/>
      <c r="AO156" s="87">
        <f t="shared" si="21"/>
        <v>12273.816117304947</v>
      </c>
      <c r="AP156" s="87">
        <f t="shared" si="22"/>
        <v>12592.935336354874</v>
      </c>
      <c r="AQ156" s="87">
        <f t="shared" si="23"/>
        <v>12882.572849091033</v>
      </c>
      <c r="AR156" s="87">
        <f t="shared" si="24"/>
        <v>13243.284888865583</v>
      </c>
      <c r="AS156" s="87">
        <f t="shared" si="25"/>
        <v>13375.717737754238</v>
      </c>
      <c r="AT156" s="87">
        <f t="shared" si="26"/>
        <v>13482.723479656272</v>
      </c>
      <c r="AU156" s="87">
        <f t="shared" si="27"/>
        <v>13509.688926615585</v>
      </c>
      <c r="AV156" s="87">
        <f t="shared" si="28"/>
        <v>13698.824571588202</v>
      </c>
      <c r="AW156" s="87">
        <f t="shared" si="29"/>
        <v>13986.499887591553</v>
      </c>
      <c r="AX156" s="87">
        <f t="shared" si="30"/>
        <v>14378.121884444117</v>
      </c>
      <c r="AY156" s="87">
        <f t="shared" si="31"/>
        <v>14478.768737635224</v>
      </c>
      <c r="AZ156" s="87">
        <f t="shared" si="32"/>
        <v>17374.52248516227</v>
      </c>
      <c r="BA156" s="87">
        <f t="shared" si="33"/>
        <v>16616.361503991553</v>
      </c>
      <c r="BB156" s="87">
        <f t="shared" si="34"/>
        <v>15891.283911090104</v>
      </c>
      <c r="BC156" s="87">
        <f t="shared" si="35"/>
        <v>15197.846067697083</v>
      </c>
      <c r="BD156" s="87">
        <f t="shared" si="36"/>
        <v>14534.667330197573</v>
      </c>
    </row>
    <row r="157" spans="1:56" s="79" customFormat="1" x14ac:dyDescent="0.2">
      <c r="B157" s="86">
        <f>'3. Investeringen'!B143</f>
        <v>129</v>
      </c>
      <c r="C157" s="86" t="str">
        <f>'3. Investeringen'!F143</f>
        <v>TD</v>
      </c>
      <c r="D157" s="86" t="str">
        <f>'3. Investeringen'!G143</f>
        <v>Nieuwe investeringen TD</v>
      </c>
      <c r="E157" s="121">
        <f>'3. Investeringen'!K143</f>
        <v>2004</v>
      </c>
      <c r="F157" s="20"/>
      <c r="G157" s="86">
        <f>'7. Nominale afschrijvingen'!R146</f>
        <v>3650.9963333333335</v>
      </c>
      <c r="H157" s="86">
        <f>'7. Nominale afschrijvingen'!S146</f>
        <v>3650.996333333334</v>
      </c>
      <c r="I157" s="86">
        <f>'7. Nominale afschrijvingen'!T146</f>
        <v>3650.996333333334</v>
      </c>
      <c r="J157" s="86">
        <f>'7. Nominale afschrijvingen'!U146</f>
        <v>3650.996333333334</v>
      </c>
      <c r="K157" s="86">
        <f>'7. Nominale afschrijvingen'!V146</f>
        <v>3650.996333333334</v>
      </c>
      <c r="L157" s="86">
        <f>'7. Nominale afschrijvingen'!W146</f>
        <v>3650.996333333334</v>
      </c>
      <c r="M157" s="86">
        <f>'7. Nominale afschrijvingen'!X146</f>
        <v>3650.996333333334</v>
      </c>
      <c r="N157" s="86">
        <f>'7. Nominale afschrijvingen'!Y146</f>
        <v>3650.996333333334</v>
      </c>
      <c r="O157" s="86">
        <f>'7. Nominale afschrijvingen'!Z146</f>
        <v>3650.996333333334</v>
      </c>
      <c r="P157" s="86">
        <f>'7. Nominale afschrijvingen'!AA146</f>
        <v>3650.996333333334</v>
      </c>
      <c r="Q157" s="86">
        <f>'7. Nominale afschrijvingen'!AB146</f>
        <v>3650.996333333334</v>
      </c>
      <c r="R157" s="86">
        <f>'7. Nominale afschrijvingen'!AC146</f>
        <v>4381.1956</v>
      </c>
      <c r="S157" s="86">
        <f>'7. Nominale afschrijvingen'!AD146</f>
        <v>3960.6008223999997</v>
      </c>
      <c r="T157" s="86">
        <f>'7. Nominale afschrijvingen'!AE146</f>
        <v>3580.3831434495996</v>
      </c>
      <c r="U157" s="86">
        <f>'7. Nominale afschrijvingen'!AF146</f>
        <v>3548.9762737702167</v>
      </c>
      <c r="V157" s="86">
        <f>'7. Nominale afschrijvingen'!AG146</f>
        <v>3548.9762737702167</v>
      </c>
      <c r="W157" s="65"/>
      <c r="X157" s="118">
        <f>IF($C157="TD",INDEX('4. CPI-tabel'!$D$20:$Z$42,$E157-2003,X$28-2003),
IF(X$28&gt;=$E157,MAX(1,INDEX('4. CPI-tabel'!$D$20:$Z$42,MAX($E157,2010)-2003,X$28-2003)),0))</f>
        <v>1.1084974968243537</v>
      </c>
      <c r="Y157" s="118">
        <f>IF($C157="TD",INDEX('4. CPI-tabel'!$D$20:$Z$42,$E157-2003,Y$28-2003),
IF(Y$28&gt;=$E157,MAX(1,INDEX('4. CPI-tabel'!$D$20:$Z$42,MAX($E157,2010)-2003,Y$28-2003)),0))</f>
        <v>1.137318431741787</v>
      </c>
      <c r="Z157" s="118">
        <f>IF($C157="TD",INDEX('4. CPI-tabel'!$D$20:$Z$42,$E157-2003,Z$28-2003),
IF(Z$28&gt;=$E157,MAX(1,INDEX('4. CPI-tabel'!$D$20:$Z$42,MAX($E157,2010)-2003,Z$28-2003)),0))</f>
        <v>1.1634767556718479</v>
      </c>
      <c r="AA157" s="118">
        <f>IF($C157="TD",INDEX('4. CPI-tabel'!$D$20:$Z$42,$E157-2003,AA$28-2003),
IF(AA$28&gt;=$E157,MAX(1,INDEX('4. CPI-tabel'!$D$20:$Z$42,MAX($E157,2010)-2003,AA$28-2003)),0))</f>
        <v>1.1960541048306597</v>
      </c>
      <c r="AB157" s="118">
        <f>IF($C157="TD",INDEX('4. CPI-tabel'!$D$20:$Z$42,$E157-2003,AB$28-2003),
IF(AB$28&gt;=$E157,MAX(1,INDEX('4. CPI-tabel'!$D$20:$Z$42,MAX($E157,2010)-2003,AB$28-2003)),0))</f>
        <v>1.2080146458789662</v>
      </c>
      <c r="AC157" s="118">
        <f>IF($C157="TD",INDEX('4. CPI-tabel'!$D$20:$Z$42,$E157-2003,AC$28-2003),
IF(AC$28&gt;=$E157,MAX(1,INDEX('4. CPI-tabel'!$D$20:$Z$42,MAX($E157,2010)-2003,AC$28-2003)),0))</f>
        <v>1.217678763045998</v>
      </c>
      <c r="AD157" s="118">
        <f>IF($C157="TD",INDEX('4. CPI-tabel'!$D$20:$Z$42,$E157-2003,AD$28-2003),
IF(AD$28&gt;=$E157,MAX(1,INDEX('4. CPI-tabel'!$D$20:$Z$42,MAX($E157,2010)-2003,AD$28-2003)),0))</f>
        <v>1.22011412057209</v>
      </c>
      <c r="AE157" s="118">
        <f>IF($C157="TD",INDEX('4. CPI-tabel'!$D$20:$Z$42,$E157-2003,AE$28-2003),
IF(AE$28&gt;=$E157,MAX(1,INDEX('4. CPI-tabel'!$D$20:$Z$42,MAX($E157,2010)-2003,AE$28-2003)),0))</f>
        <v>1.2371957182600992</v>
      </c>
      <c r="AF157" s="118">
        <f>IF($C157="TD",INDEX('4. CPI-tabel'!$D$20:$Z$42,$E157-2003,AF$28-2003),
IF(AF$28&gt;=$E157,MAX(1,INDEX('4. CPI-tabel'!$D$20:$Z$42,MAX($E157,2010)-2003,AF$28-2003)),0))</f>
        <v>1.2631768283435612</v>
      </c>
      <c r="AG157" s="118">
        <f>IF($C157="TD",INDEX('4. CPI-tabel'!$D$20:$Z$42,$E157-2003,AG$28-2003),
IF(AG$28&gt;=$E157,MAX(1,INDEX('4. CPI-tabel'!$D$20:$Z$42,MAX($E157,2010)-2003,AG$28-2003)),0))</f>
        <v>1.2985457795371809</v>
      </c>
      <c r="AH157" s="118">
        <f>IF($C157="TD",INDEX('4. CPI-tabel'!$D$20:$Z$42,$E157-2003,AH$28-2003),
IF(AH$28&gt;=$E157,MAX(1,INDEX('4. CPI-tabel'!$D$20:$Z$42,MAX($E157,2010)-2003,AH$28-2003)),0))</f>
        <v>1.3076355999939411</v>
      </c>
      <c r="AI157" s="118">
        <f>IF($C157="TD",INDEX('4. CPI-tabel'!$D$20:$Z$42,$E157-2003,AI$28-2003),
IF(AI$28&gt;=$E157,MAX(1,INDEX('4. CPI-tabel'!$D$20:$Z$42,MAX($E157,2010)-2003,AI$28-2003)),0))</f>
        <v>1.3076355999939411</v>
      </c>
      <c r="AJ157" s="118">
        <f>IF($C157="TD",INDEX('4. CPI-tabel'!$D$20:$Z$42,$E157-2003,AJ$28-2003),
IF(AJ$28&gt;=$E157,MAX(1,INDEX('4. CPI-tabel'!$D$20:$Z$42,MAX($E157,2010)-2003,AJ$28-2003)),0))</f>
        <v>1.3076355999939411</v>
      </c>
      <c r="AK157" s="118">
        <f>IF($C157="TD",INDEX('4. CPI-tabel'!$D$20:$Z$42,$E157-2003,AK$28-2003),
IF(AK$28&gt;=$E157,MAX(1,INDEX('4. CPI-tabel'!$D$20:$Z$42,MAX($E157,2010)-2003,AK$28-2003)),0))</f>
        <v>1.3076355999939411</v>
      </c>
      <c r="AL157" s="118">
        <f>IF($C157="TD",INDEX('4. CPI-tabel'!$D$20:$Z$42,$E157-2003,AL$28-2003),
IF(AL$28&gt;=$E157,MAX(1,INDEX('4. CPI-tabel'!$D$20:$Z$42,MAX($E157,2010)-2003,AL$28-2003)),0))</f>
        <v>1.3076355999939411</v>
      </c>
      <c r="AM157" s="118">
        <f>IF($C157="TD",INDEX('4. CPI-tabel'!$D$20:$Z$42,$E157-2003,AM$28-2003),
IF(AM$28&gt;=$E157,MAX(1,INDEX('4. CPI-tabel'!$D$20:$Z$42,MAX($E157,2010)-2003,AM$28-2003)),0))</f>
        <v>1.3076355999939411</v>
      </c>
      <c r="AN157" s="20"/>
      <c r="AO157" s="87">
        <f t="shared" ref="AO157:AO220" si="37">G157*X157</f>
        <v>4047.1202964148938</v>
      </c>
      <c r="AP157" s="87">
        <f t="shared" ref="AP157:AP220" si="38">H157*Y157</f>
        <v>4152.3454241216823</v>
      </c>
      <c r="AQ157" s="87">
        <f t="shared" ref="AQ157:AQ220" si="39">I157*Z157</f>
        <v>4247.8493688764802</v>
      </c>
      <c r="AR157" s="87">
        <f t="shared" ref="AR157:AR220" si="40">J157*AA157</f>
        <v>4366.7891512050219</v>
      </c>
      <c r="AS157" s="87">
        <f t="shared" ref="AS157:AS220" si="41">K157*AB157</f>
        <v>4410.457042717072</v>
      </c>
      <c r="AT157" s="87">
        <f t="shared" ref="AT157:AT220" si="42">L157*AC157</f>
        <v>4445.7406990588079</v>
      </c>
      <c r="AU157" s="87">
        <f t="shared" ref="AU157:AU220" si="43">M157*AD157</f>
        <v>4454.6321804569261</v>
      </c>
      <c r="AV157" s="87">
        <f t="shared" ref="AV157:AV220" si="44">N157*AE157</f>
        <v>4516.9970309833225</v>
      </c>
      <c r="AW157" s="87">
        <f t="shared" ref="AW157:AW220" si="45">O157*AF157</f>
        <v>4611.8539686339718</v>
      </c>
      <c r="AX157" s="87">
        <f t="shared" ref="AX157:AX220" si="46">P157*AG157</f>
        <v>4740.9858797557235</v>
      </c>
      <c r="AY157" s="87">
        <f t="shared" ref="AY157:AY220" si="47">Q157*AH157</f>
        <v>4774.1727809140129</v>
      </c>
      <c r="AZ157" s="87">
        <f t="shared" ref="AZ157:AZ220" si="48">R157*AI157</f>
        <v>5729.0073370968148</v>
      </c>
      <c r="BA157" s="87">
        <f t="shared" ref="BA157:BA220" si="49">S157*AJ157</f>
        <v>5179.0226327355203</v>
      </c>
      <c r="BB157" s="87">
        <f t="shared" ref="BB157:BB220" si="50">T157*AK157</f>
        <v>4681.83645999291</v>
      </c>
      <c r="BC157" s="87">
        <f t="shared" ref="BC157:BC220" si="51">U157*AL157</f>
        <v>4640.7677191157791</v>
      </c>
      <c r="BD157" s="87">
        <f t="shared" ref="BD157:BD220" si="52">V157*AM157</f>
        <v>4640.7677191157791</v>
      </c>
    </row>
    <row r="158" spans="1:56" s="79" customFormat="1" x14ac:dyDescent="0.2">
      <c r="B158" s="86">
        <f>'3. Investeringen'!B144</f>
        <v>130</v>
      </c>
      <c r="C158" s="86" t="str">
        <f>'3. Investeringen'!F144</f>
        <v>TD</v>
      </c>
      <c r="D158" s="86" t="str">
        <f>'3. Investeringen'!G144</f>
        <v>Nieuwe investeringen TD</v>
      </c>
      <c r="E158" s="121">
        <f>'3. Investeringen'!K144</f>
        <v>2005</v>
      </c>
      <c r="F158" s="20"/>
      <c r="G158" s="86">
        <f>'7. Nominale afschrijvingen'!R147</f>
        <v>439.96763636365176</v>
      </c>
      <c r="H158" s="86">
        <f>'7. Nominale afschrijvingen'!S147</f>
        <v>439.96763636365176</v>
      </c>
      <c r="I158" s="86">
        <f>'7. Nominale afschrijvingen'!T147</f>
        <v>439.96763636365176</v>
      </c>
      <c r="J158" s="86">
        <f>'7. Nominale afschrijvingen'!U147</f>
        <v>439.96763636365176</v>
      </c>
      <c r="K158" s="86">
        <f>'7. Nominale afschrijvingen'!V147</f>
        <v>439.96763636365176</v>
      </c>
      <c r="L158" s="86">
        <f>'7. Nominale afschrijvingen'!W147</f>
        <v>439.96763636365176</v>
      </c>
      <c r="M158" s="86">
        <f>'7. Nominale afschrijvingen'!X147</f>
        <v>439.96763636365176</v>
      </c>
      <c r="N158" s="86">
        <f>'7. Nominale afschrijvingen'!Y147</f>
        <v>439.96763636365176</v>
      </c>
      <c r="O158" s="86">
        <f>'7. Nominale afschrijvingen'!Z147</f>
        <v>439.96763636365176</v>
      </c>
      <c r="P158" s="86">
        <f>'7. Nominale afschrijvingen'!AA147</f>
        <v>439.96763636365176</v>
      </c>
      <c r="Q158" s="86">
        <f>'7. Nominale afschrijvingen'!AB147</f>
        <v>439.96763636365176</v>
      </c>
      <c r="R158" s="86">
        <f>'7. Nominale afschrijvingen'!AC147</f>
        <v>527.96116363638203</v>
      </c>
      <c r="S158" s="86">
        <f>'7. Nominale afschrijvingen'!AD147</f>
        <v>511.50523126330006</v>
      </c>
      <c r="T158" s="86">
        <f>'7. Nominale afschrijvingen'!AE147</f>
        <v>495.56221106808033</v>
      </c>
      <c r="U158" s="86">
        <f>'7. Nominale afschrijvingen'!AF147</f>
        <v>480.11611617764663</v>
      </c>
      <c r="V158" s="86">
        <f>'7. Nominale afschrijvingen'!AG147</f>
        <v>465.15145801107064</v>
      </c>
      <c r="W158" s="65"/>
      <c r="X158" s="118">
        <f>IF($C158="TD",INDEX('4. CPI-tabel'!$D$20:$Z$42,$E158-2003,X$28-2003),
IF(X$28&gt;=$E158,MAX(1,INDEX('4. CPI-tabel'!$D$20:$Z$42,MAX($E158,2010)-2003,X$28-2003)),0))</f>
        <v>1.0964366931991631</v>
      </c>
      <c r="Y158" s="118">
        <f>IF($C158="TD",INDEX('4. CPI-tabel'!$D$20:$Z$42,$E158-2003,Y$28-2003),
IF(Y$28&gt;=$E158,MAX(1,INDEX('4. CPI-tabel'!$D$20:$Z$42,MAX($E158,2010)-2003,Y$28-2003)),0))</f>
        <v>1.1249440472223413</v>
      </c>
      <c r="Z158" s="118">
        <f>IF($C158="TD",INDEX('4. CPI-tabel'!$D$20:$Z$42,$E158-2003,Z$28-2003),
IF(Z$28&gt;=$E158,MAX(1,INDEX('4. CPI-tabel'!$D$20:$Z$42,MAX($E158,2010)-2003,Z$28-2003)),0))</f>
        <v>1.1508177603084551</v>
      </c>
      <c r="AA158" s="118">
        <f>IF($C158="TD",INDEX('4. CPI-tabel'!$D$20:$Z$42,$E158-2003,AA$28-2003),
IF(AA$28&gt;=$E158,MAX(1,INDEX('4. CPI-tabel'!$D$20:$Z$42,MAX($E158,2010)-2003,AA$28-2003)),0))</f>
        <v>1.1830406575970918</v>
      </c>
      <c r="AB158" s="118">
        <f>IF($C158="TD",INDEX('4. CPI-tabel'!$D$20:$Z$42,$E158-2003,AB$28-2003),
IF(AB$28&gt;=$E158,MAX(1,INDEX('4. CPI-tabel'!$D$20:$Z$42,MAX($E158,2010)-2003,AB$28-2003)),0))</f>
        <v>1.1948710641730627</v>
      </c>
      <c r="AC158" s="118">
        <f>IF($C158="TD",INDEX('4. CPI-tabel'!$D$20:$Z$42,$E158-2003,AC$28-2003),
IF(AC$28&gt;=$E158,MAX(1,INDEX('4. CPI-tabel'!$D$20:$Z$42,MAX($E158,2010)-2003,AC$28-2003)),0))</f>
        <v>1.2044300326864472</v>
      </c>
      <c r="AD158" s="118">
        <f>IF($C158="TD",INDEX('4. CPI-tabel'!$D$20:$Z$42,$E158-2003,AD$28-2003),
IF(AD$28&gt;=$E158,MAX(1,INDEX('4. CPI-tabel'!$D$20:$Z$42,MAX($E158,2010)-2003,AD$28-2003)),0))</f>
        <v>1.2068388927518201</v>
      </c>
      <c r="AE158" s="118">
        <f>IF($C158="TD",INDEX('4. CPI-tabel'!$D$20:$Z$42,$E158-2003,AE$28-2003),
IF(AE$28&gt;=$E158,MAX(1,INDEX('4. CPI-tabel'!$D$20:$Z$42,MAX($E158,2010)-2003,AE$28-2003)),0))</f>
        <v>1.2237346372503457</v>
      </c>
      <c r="AF158" s="118">
        <f>IF($C158="TD",INDEX('4. CPI-tabel'!$D$20:$Z$42,$E158-2003,AF$28-2003),
IF(AF$28&gt;=$E158,MAX(1,INDEX('4. CPI-tabel'!$D$20:$Z$42,MAX($E158,2010)-2003,AF$28-2003)),0))</f>
        <v>1.2494330646326028</v>
      </c>
      <c r="AG158" s="118">
        <f>IF($C158="TD",INDEX('4. CPI-tabel'!$D$20:$Z$42,$E158-2003,AG$28-2003),
IF(AG$28&gt;=$E158,MAX(1,INDEX('4. CPI-tabel'!$D$20:$Z$42,MAX($E158,2010)-2003,AG$28-2003)),0))</f>
        <v>1.2844171904423158</v>
      </c>
      <c r="AH158" s="118">
        <f>IF($C158="TD",INDEX('4. CPI-tabel'!$D$20:$Z$42,$E158-2003,AH$28-2003),
IF(AH$28&gt;=$E158,MAX(1,INDEX('4. CPI-tabel'!$D$20:$Z$42,MAX($E158,2010)-2003,AH$28-2003)),0))</f>
        <v>1.2934081107754118</v>
      </c>
      <c r="AI158" s="118">
        <f>IF($C158="TD",INDEX('4. CPI-tabel'!$D$20:$Z$42,$E158-2003,AI$28-2003),
IF(AI$28&gt;=$E158,MAX(1,INDEX('4. CPI-tabel'!$D$20:$Z$42,MAX($E158,2010)-2003,AI$28-2003)),0))</f>
        <v>1.2934081107754118</v>
      </c>
      <c r="AJ158" s="118">
        <f>IF($C158="TD",INDEX('4. CPI-tabel'!$D$20:$Z$42,$E158-2003,AJ$28-2003),
IF(AJ$28&gt;=$E158,MAX(1,INDEX('4. CPI-tabel'!$D$20:$Z$42,MAX($E158,2010)-2003,AJ$28-2003)),0))</f>
        <v>1.2934081107754118</v>
      </c>
      <c r="AK158" s="118">
        <f>IF($C158="TD",INDEX('4. CPI-tabel'!$D$20:$Z$42,$E158-2003,AK$28-2003),
IF(AK$28&gt;=$E158,MAX(1,INDEX('4. CPI-tabel'!$D$20:$Z$42,MAX($E158,2010)-2003,AK$28-2003)),0))</f>
        <v>1.2934081107754118</v>
      </c>
      <c r="AL158" s="118">
        <f>IF($C158="TD",INDEX('4. CPI-tabel'!$D$20:$Z$42,$E158-2003,AL$28-2003),
IF(AL$28&gt;=$E158,MAX(1,INDEX('4. CPI-tabel'!$D$20:$Z$42,MAX($E158,2010)-2003,AL$28-2003)),0))</f>
        <v>1.2934081107754118</v>
      </c>
      <c r="AM158" s="118">
        <f>IF($C158="TD",INDEX('4. CPI-tabel'!$D$20:$Z$42,$E158-2003,AM$28-2003),
IF(AM$28&gt;=$E158,MAX(1,INDEX('4. CPI-tabel'!$D$20:$Z$42,MAX($E158,2010)-2003,AM$28-2003)),0))</f>
        <v>1.2934081107754118</v>
      </c>
      <c r="AN158" s="20"/>
      <c r="AO158" s="87">
        <f t="shared" si="37"/>
        <v>482.39666032921423</v>
      </c>
      <c r="AP158" s="87">
        <f t="shared" si="38"/>
        <v>494.93897349777376</v>
      </c>
      <c r="AQ158" s="87">
        <f t="shared" si="39"/>
        <v>506.32256988822252</v>
      </c>
      <c r="AR158" s="87">
        <f t="shared" si="40"/>
        <v>520.49960184509268</v>
      </c>
      <c r="AS158" s="87">
        <f t="shared" si="41"/>
        <v>525.70459786354365</v>
      </c>
      <c r="AT158" s="87">
        <f t="shared" si="42"/>
        <v>529.91023464645207</v>
      </c>
      <c r="AU158" s="87">
        <f t="shared" si="43"/>
        <v>530.97005511574491</v>
      </c>
      <c r="AV158" s="87">
        <f t="shared" si="44"/>
        <v>538.40363588736545</v>
      </c>
      <c r="AW158" s="87">
        <f t="shared" si="45"/>
        <v>549.71011224100005</v>
      </c>
      <c r="AX158" s="87">
        <f t="shared" si="46"/>
        <v>565.10199538374809</v>
      </c>
      <c r="AY158" s="87">
        <f t="shared" si="47"/>
        <v>569.05770935143426</v>
      </c>
      <c r="AZ158" s="87">
        <f t="shared" si="48"/>
        <v>682.8692512217209</v>
      </c>
      <c r="BA158" s="87">
        <f t="shared" si="49"/>
        <v>661.58501482000509</v>
      </c>
      <c r="BB158" s="87">
        <f t="shared" si="50"/>
        <v>640.96418318925168</v>
      </c>
      <c r="BC158" s="87">
        <f t="shared" si="51"/>
        <v>620.98607877815812</v>
      </c>
      <c r="BD158" s="87">
        <f t="shared" si="52"/>
        <v>601.63066853052715</v>
      </c>
    </row>
    <row r="159" spans="1:56" s="79" customFormat="1" x14ac:dyDescent="0.2">
      <c r="B159" s="86">
        <f>'3. Investeringen'!B145</f>
        <v>131</v>
      </c>
      <c r="C159" s="86" t="str">
        <f>'3. Investeringen'!F145</f>
        <v>TD</v>
      </c>
      <c r="D159" s="86" t="str">
        <f>'3. Investeringen'!G145</f>
        <v>Nieuwe investeringen TD</v>
      </c>
      <c r="E159" s="121">
        <f>'3. Investeringen'!K145</f>
        <v>2005</v>
      </c>
      <c r="F159" s="20"/>
      <c r="G159" s="86">
        <f>'7. Nominale afschrijvingen'!R148</f>
        <v>7464.2976533553392</v>
      </c>
      <c r="H159" s="86">
        <f>'7. Nominale afschrijvingen'!S148</f>
        <v>7464.2976533553392</v>
      </c>
      <c r="I159" s="86">
        <f>'7. Nominale afschrijvingen'!T148</f>
        <v>7464.2976533553392</v>
      </c>
      <c r="J159" s="86">
        <f>'7. Nominale afschrijvingen'!U148</f>
        <v>7464.2976533553392</v>
      </c>
      <c r="K159" s="86">
        <f>'7. Nominale afschrijvingen'!V148</f>
        <v>7464.2976533553392</v>
      </c>
      <c r="L159" s="86">
        <f>'7. Nominale afschrijvingen'!W148</f>
        <v>7464.2976533553392</v>
      </c>
      <c r="M159" s="86">
        <f>'7. Nominale afschrijvingen'!X148</f>
        <v>7464.2976533553392</v>
      </c>
      <c r="N159" s="86">
        <f>'7. Nominale afschrijvingen'!Y148</f>
        <v>7464.2976533553392</v>
      </c>
      <c r="O159" s="86">
        <f>'7. Nominale afschrijvingen'!Z148</f>
        <v>7464.2976533553392</v>
      </c>
      <c r="P159" s="86">
        <f>'7. Nominale afschrijvingen'!AA148</f>
        <v>7464.2976533553392</v>
      </c>
      <c r="Q159" s="86">
        <f>'7. Nominale afschrijvingen'!AB148</f>
        <v>7464.2976533553392</v>
      </c>
      <c r="R159" s="86">
        <f>'7. Nominale afschrijvingen'!AC148</f>
        <v>8957.1571840264078</v>
      </c>
      <c r="S159" s="86">
        <f>'7. Nominale afschrijvingen'!AD148</f>
        <v>8580.0137236463488</v>
      </c>
      <c r="T159" s="86">
        <f>'7. Nominale afschrijvingen'!AE148</f>
        <v>8218.7499879138704</v>
      </c>
      <c r="U159" s="86">
        <f>'7. Nominale afschrijvingen'!AF148</f>
        <v>7872.6973568438125</v>
      </c>
      <c r="V159" s="86">
        <f>'7. Nominale afschrijvingen'!AG148</f>
        <v>7541.2153628714404</v>
      </c>
      <c r="W159" s="65"/>
      <c r="X159" s="118">
        <f>IF($C159="TD",INDEX('4. CPI-tabel'!$D$20:$Z$42,$E159-2003,X$28-2003),
IF(X$28&gt;=$E159,MAX(1,INDEX('4. CPI-tabel'!$D$20:$Z$42,MAX($E159,2010)-2003,X$28-2003)),0))</f>
        <v>1.0964366931991631</v>
      </c>
      <c r="Y159" s="118">
        <f>IF($C159="TD",INDEX('4. CPI-tabel'!$D$20:$Z$42,$E159-2003,Y$28-2003),
IF(Y$28&gt;=$E159,MAX(1,INDEX('4. CPI-tabel'!$D$20:$Z$42,MAX($E159,2010)-2003,Y$28-2003)),0))</f>
        <v>1.1249440472223413</v>
      </c>
      <c r="Z159" s="118">
        <f>IF($C159="TD",INDEX('4. CPI-tabel'!$D$20:$Z$42,$E159-2003,Z$28-2003),
IF(Z$28&gt;=$E159,MAX(1,INDEX('4. CPI-tabel'!$D$20:$Z$42,MAX($E159,2010)-2003,Z$28-2003)),0))</f>
        <v>1.1508177603084551</v>
      </c>
      <c r="AA159" s="118">
        <f>IF($C159="TD",INDEX('4. CPI-tabel'!$D$20:$Z$42,$E159-2003,AA$28-2003),
IF(AA$28&gt;=$E159,MAX(1,INDEX('4. CPI-tabel'!$D$20:$Z$42,MAX($E159,2010)-2003,AA$28-2003)),0))</f>
        <v>1.1830406575970918</v>
      </c>
      <c r="AB159" s="118">
        <f>IF($C159="TD",INDEX('4. CPI-tabel'!$D$20:$Z$42,$E159-2003,AB$28-2003),
IF(AB$28&gt;=$E159,MAX(1,INDEX('4. CPI-tabel'!$D$20:$Z$42,MAX($E159,2010)-2003,AB$28-2003)),0))</f>
        <v>1.1948710641730627</v>
      </c>
      <c r="AC159" s="118">
        <f>IF($C159="TD",INDEX('4. CPI-tabel'!$D$20:$Z$42,$E159-2003,AC$28-2003),
IF(AC$28&gt;=$E159,MAX(1,INDEX('4. CPI-tabel'!$D$20:$Z$42,MAX($E159,2010)-2003,AC$28-2003)),0))</f>
        <v>1.2044300326864472</v>
      </c>
      <c r="AD159" s="118">
        <f>IF($C159="TD",INDEX('4. CPI-tabel'!$D$20:$Z$42,$E159-2003,AD$28-2003),
IF(AD$28&gt;=$E159,MAX(1,INDEX('4. CPI-tabel'!$D$20:$Z$42,MAX($E159,2010)-2003,AD$28-2003)),0))</f>
        <v>1.2068388927518201</v>
      </c>
      <c r="AE159" s="118">
        <f>IF($C159="TD",INDEX('4. CPI-tabel'!$D$20:$Z$42,$E159-2003,AE$28-2003),
IF(AE$28&gt;=$E159,MAX(1,INDEX('4. CPI-tabel'!$D$20:$Z$42,MAX($E159,2010)-2003,AE$28-2003)),0))</f>
        <v>1.2237346372503457</v>
      </c>
      <c r="AF159" s="118">
        <f>IF($C159="TD",INDEX('4. CPI-tabel'!$D$20:$Z$42,$E159-2003,AF$28-2003),
IF(AF$28&gt;=$E159,MAX(1,INDEX('4. CPI-tabel'!$D$20:$Z$42,MAX($E159,2010)-2003,AF$28-2003)),0))</f>
        <v>1.2494330646326028</v>
      </c>
      <c r="AG159" s="118">
        <f>IF($C159="TD",INDEX('4. CPI-tabel'!$D$20:$Z$42,$E159-2003,AG$28-2003),
IF(AG$28&gt;=$E159,MAX(1,INDEX('4. CPI-tabel'!$D$20:$Z$42,MAX($E159,2010)-2003,AG$28-2003)),0))</f>
        <v>1.2844171904423158</v>
      </c>
      <c r="AH159" s="118">
        <f>IF($C159="TD",INDEX('4. CPI-tabel'!$D$20:$Z$42,$E159-2003,AH$28-2003),
IF(AH$28&gt;=$E159,MAX(1,INDEX('4. CPI-tabel'!$D$20:$Z$42,MAX($E159,2010)-2003,AH$28-2003)),0))</f>
        <v>1.2934081107754118</v>
      </c>
      <c r="AI159" s="118">
        <f>IF($C159="TD",INDEX('4. CPI-tabel'!$D$20:$Z$42,$E159-2003,AI$28-2003),
IF(AI$28&gt;=$E159,MAX(1,INDEX('4. CPI-tabel'!$D$20:$Z$42,MAX($E159,2010)-2003,AI$28-2003)),0))</f>
        <v>1.2934081107754118</v>
      </c>
      <c r="AJ159" s="118">
        <f>IF($C159="TD",INDEX('4. CPI-tabel'!$D$20:$Z$42,$E159-2003,AJ$28-2003),
IF(AJ$28&gt;=$E159,MAX(1,INDEX('4. CPI-tabel'!$D$20:$Z$42,MAX($E159,2010)-2003,AJ$28-2003)),0))</f>
        <v>1.2934081107754118</v>
      </c>
      <c r="AK159" s="118">
        <f>IF($C159="TD",INDEX('4. CPI-tabel'!$D$20:$Z$42,$E159-2003,AK$28-2003),
IF(AK$28&gt;=$E159,MAX(1,INDEX('4. CPI-tabel'!$D$20:$Z$42,MAX($E159,2010)-2003,AK$28-2003)),0))</f>
        <v>1.2934081107754118</v>
      </c>
      <c r="AL159" s="118">
        <f>IF($C159="TD",INDEX('4. CPI-tabel'!$D$20:$Z$42,$E159-2003,AL$28-2003),
IF(AL$28&gt;=$E159,MAX(1,INDEX('4. CPI-tabel'!$D$20:$Z$42,MAX($E159,2010)-2003,AL$28-2003)),0))</f>
        <v>1.2934081107754118</v>
      </c>
      <c r="AM159" s="118">
        <f>IF($C159="TD",INDEX('4. CPI-tabel'!$D$20:$Z$42,$E159-2003,AM$28-2003),
IF(AM$28&gt;=$E159,MAX(1,INDEX('4. CPI-tabel'!$D$20:$Z$42,MAX($E159,2010)-2003,AM$28-2003)),0))</f>
        <v>1.2934081107754118</v>
      </c>
      <c r="AN159" s="20"/>
      <c r="AO159" s="87">
        <f t="shared" si="37"/>
        <v>8184.1298360992014</v>
      </c>
      <c r="AP159" s="87">
        <f t="shared" si="38"/>
        <v>8396.917211837781</v>
      </c>
      <c r="AQ159" s="87">
        <f t="shared" si="39"/>
        <v>8590.0463077100485</v>
      </c>
      <c r="AR159" s="87">
        <f t="shared" si="40"/>
        <v>8830.56760432593</v>
      </c>
      <c r="AS159" s="87">
        <f t="shared" si="41"/>
        <v>8918.8732803691892</v>
      </c>
      <c r="AT159" s="87">
        <f t="shared" si="42"/>
        <v>8990.2242666121419</v>
      </c>
      <c r="AU159" s="87">
        <f t="shared" si="43"/>
        <v>9008.2047151453662</v>
      </c>
      <c r="AV159" s="87">
        <f t="shared" si="44"/>
        <v>9134.3195811574024</v>
      </c>
      <c r="AW159" s="87">
        <f t="shared" si="45"/>
        <v>9326.1402923617079</v>
      </c>
      <c r="AX159" s="87">
        <f t="shared" si="46"/>
        <v>9587.2722205478367</v>
      </c>
      <c r="AY159" s="87">
        <f t="shared" si="47"/>
        <v>9654.3831260916686</v>
      </c>
      <c r="AZ159" s="87">
        <f t="shared" si="48"/>
        <v>11585.259751310005</v>
      </c>
      <c r="BA159" s="87">
        <f t="shared" si="49"/>
        <v>11097.45934072853</v>
      </c>
      <c r="BB159" s="87">
        <f t="shared" si="50"/>
        <v>10630.197894803117</v>
      </c>
      <c r="BC159" s="87">
        <f t="shared" si="51"/>
        <v>10182.610615021933</v>
      </c>
      <c r="BD159" s="87">
        <f t="shared" si="52"/>
        <v>9753.8691154420612</v>
      </c>
    </row>
    <row r="160" spans="1:56" s="79" customFormat="1" x14ac:dyDescent="0.2">
      <c r="B160" s="86">
        <f>'3. Investeringen'!B146</f>
        <v>132</v>
      </c>
      <c r="C160" s="86" t="str">
        <f>'3. Investeringen'!F146</f>
        <v>TD</v>
      </c>
      <c r="D160" s="86" t="str">
        <f>'3. Investeringen'!G146</f>
        <v>Nieuwe investeringen TD</v>
      </c>
      <c r="E160" s="121">
        <f>'3. Investeringen'!K146</f>
        <v>2005</v>
      </c>
      <c r="F160" s="20"/>
      <c r="G160" s="86">
        <f>'7. Nominale afschrijvingen'!R149</f>
        <v>2345.6756666666706</v>
      </c>
      <c r="H160" s="86">
        <f>'7. Nominale afschrijvingen'!S149</f>
        <v>2345.6756666666706</v>
      </c>
      <c r="I160" s="86">
        <f>'7. Nominale afschrijvingen'!T149</f>
        <v>2345.6756666666706</v>
      </c>
      <c r="J160" s="86">
        <f>'7. Nominale afschrijvingen'!U149</f>
        <v>2345.6756666666706</v>
      </c>
      <c r="K160" s="86">
        <f>'7. Nominale afschrijvingen'!V149</f>
        <v>2345.6756666666706</v>
      </c>
      <c r="L160" s="86">
        <f>'7. Nominale afschrijvingen'!W149</f>
        <v>2345.6756666666706</v>
      </c>
      <c r="M160" s="86">
        <f>'7. Nominale afschrijvingen'!X149</f>
        <v>2345.6756666666706</v>
      </c>
      <c r="N160" s="86">
        <f>'7. Nominale afschrijvingen'!Y149</f>
        <v>2345.6756666666706</v>
      </c>
      <c r="O160" s="86">
        <f>'7. Nominale afschrijvingen'!Z149</f>
        <v>2345.6756666666706</v>
      </c>
      <c r="P160" s="86">
        <f>'7. Nominale afschrijvingen'!AA149</f>
        <v>2345.6756666666706</v>
      </c>
      <c r="Q160" s="86">
        <f>'7. Nominale afschrijvingen'!AB149</f>
        <v>2345.6756666666706</v>
      </c>
      <c r="R160" s="86">
        <f>'7. Nominale afschrijvingen'!AC149</f>
        <v>2814.8108000000057</v>
      </c>
      <c r="S160" s="86">
        <f>'7. Nominale afschrijvingen'!AD149</f>
        <v>2564.6053955555608</v>
      </c>
      <c r="T160" s="86">
        <f>'7. Nominale afschrijvingen'!AE149</f>
        <v>2336.6404715061776</v>
      </c>
      <c r="U160" s="86">
        <f>'7. Nominale afschrijvingen'!AF149</f>
        <v>2281.0061745655539</v>
      </c>
      <c r="V160" s="86">
        <f>'7. Nominale afschrijvingen'!AG149</f>
        <v>2281.0061745655539</v>
      </c>
      <c r="W160" s="65"/>
      <c r="X160" s="118">
        <f>IF($C160="TD",INDEX('4. CPI-tabel'!$D$20:$Z$42,$E160-2003,X$28-2003),
IF(X$28&gt;=$E160,MAX(1,INDEX('4. CPI-tabel'!$D$20:$Z$42,MAX($E160,2010)-2003,X$28-2003)),0))</f>
        <v>1.0964366931991631</v>
      </c>
      <c r="Y160" s="118">
        <f>IF($C160="TD",INDEX('4. CPI-tabel'!$D$20:$Z$42,$E160-2003,Y$28-2003),
IF(Y$28&gt;=$E160,MAX(1,INDEX('4. CPI-tabel'!$D$20:$Z$42,MAX($E160,2010)-2003,Y$28-2003)),0))</f>
        <v>1.1249440472223413</v>
      </c>
      <c r="Z160" s="118">
        <f>IF($C160="TD",INDEX('4. CPI-tabel'!$D$20:$Z$42,$E160-2003,Z$28-2003),
IF(Z$28&gt;=$E160,MAX(1,INDEX('4. CPI-tabel'!$D$20:$Z$42,MAX($E160,2010)-2003,Z$28-2003)),0))</f>
        <v>1.1508177603084551</v>
      </c>
      <c r="AA160" s="118">
        <f>IF($C160="TD",INDEX('4. CPI-tabel'!$D$20:$Z$42,$E160-2003,AA$28-2003),
IF(AA$28&gt;=$E160,MAX(1,INDEX('4. CPI-tabel'!$D$20:$Z$42,MAX($E160,2010)-2003,AA$28-2003)),0))</f>
        <v>1.1830406575970918</v>
      </c>
      <c r="AB160" s="118">
        <f>IF($C160="TD",INDEX('4. CPI-tabel'!$D$20:$Z$42,$E160-2003,AB$28-2003),
IF(AB$28&gt;=$E160,MAX(1,INDEX('4. CPI-tabel'!$D$20:$Z$42,MAX($E160,2010)-2003,AB$28-2003)),0))</f>
        <v>1.1948710641730627</v>
      </c>
      <c r="AC160" s="118">
        <f>IF($C160="TD",INDEX('4. CPI-tabel'!$D$20:$Z$42,$E160-2003,AC$28-2003),
IF(AC$28&gt;=$E160,MAX(1,INDEX('4. CPI-tabel'!$D$20:$Z$42,MAX($E160,2010)-2003,AC$28-2003)),0))</f>
        <v>1.2044300326864472</v>
      </c>
      <c r="AD160" s="118">
        <f>IF($C160="TD",INDEX('4. CPI-tabel'!$D$20:$Z$42,$E160-2003,AD$28-2003),
IF(AD$28&gt;=$E160,MAX(1,INDEX('4. CPI-tabel'!$D$20:$Z$42,MAX($E160,2010)-2003,AD$28-2003)),0))</f>
        <v>1.2068388927518201</v>
      </c>
      <c r="AE160" s="118">
        <f>IF($C160="TD",INDEX('4. CPI-tabel'!$D$20:$Z$42,$E160-2003,AE$28-2003),
IF(AE$28&gt;=$E160,MAX(1,INDEX('4. CPI-tabel'!$D$20:$Z$42,MAX($E160,2010)-2003,AE$28-2003)),0))</f>
        <v>1.2237346372503457</v>
      </c>
      <c r="AF160" s="118">
        <f>IF($C160="TD",INDEX('4. CPI-tabel'!$D$20:$Z$42,$E160-2003,AF$28-2003),
IF(AF$28&gt;=$E160,MAX(1,INDEX('4. CPI-tabel'!$D$20:$Z$42,MAX($E160,2010)-2003,AF$28-2003)),0))</f>
        <v>1.2494330646326028</v>
      </c>
      <c r="AG160" s="118">
        <f>IF($C160="TD",INDEX('4. CPI-tabel'!$D$20:$Z$42,$E160-2003,AG$28-2003),
IF(AG$28&gt;=$E160,MAX(1,INDEX('4. CPI-tabel'!$D$20:$Z$42,MAX($E160,2010)-2003,AG$28-2003)),0))</f>
        <v>1.2844171904423158</v>
      </c>
      <c r="AH160" s="118">
        <f>IF($C160="TD",INDEX('4. CPI-tabel'!$D$20:$Z$42,$E160-2003,AH$28-2003),
IF(AH$28&gt;=$E160,MAX(1,INDEX('4. CPI-tabel'!$D$20:$Z$42,MAX($E160,2010)-2003,AH$28-2003)),0))</f>
        <v>1.2934081107754118</v>
      </c>
      <c r="AI160" s="118">
        <f>IF($C160="TD",INDEX('4. CPI-tabel'!$D$20:$Z$42,$E160-2003,AI$28-2003),
IF(AI$28&gt;=$E160,MAX(1,INDEX('4. CPI-tabel'!$D$20:$Z$42,MAX($E160,2010)-2003,AI$28-2003)),0))</f>
        <v>1.2934081107754118</v>
      </c>
      <c r="AJ160" s="118">
        <f>IF($C160="TD",INDEX('4. CPI-tabel'!$D$20:$Z$42,$E160-2003,AJ$28-2003),
IF(AJ$28&gt;=$E160,MAX(1,INDEX('4. CPI-tabel'!$D$20:$Z$42,MAX($E160,2010)-2003,AJ$28-2003)),0))</f>
        <v>1.2934081107754118</v>
      </c>
      <c r="AK160" s="118">
        <f>IF($C160="TD",INDEX('4. CPI-tabel'!$D$20:$Z$42,$E160-2003,AK$28-2003),
IF(AK$28&gt;=$E160,MAX(1,INDEX('4. CPI-tabel'!$D$20:$Z$42,MAX($E160,2010)-2003,AK$28-2003)),0))</f>
        <v>1.2934081107754118</v>
      </c>
      <c r="AL160" s="118">
        <f>IF($C160="TD",INDEX('4. CPI-tabel'!$D$20:$Z$42,$E160-2003,AL$28-2003),
IF(AL$28&gt;=$E160,MAX(1,INDEX('4. CPI-tabel'!$D$20:$Z$42,MAX($E160,2010)-2003,AL$28-2003)),0))</f>
        <v>1.2934081107754118</v>
      </c>
      <c r="AM160" s="118">
        <f>IF($C160="TD",INDEX('4. CPI-tabel'!$D$20:$Z$42,$E160-2003,AM$28-2003),
IF(AM$28&gt;=$E160,MAX(1,INDEX('4. CPI-tabel'!$D$20:$Z$42,MAX($E160,2010)-2003,AM$28-2003)),0))</f>
        <v>1.2934081107754118</v>
      </c>
      <c r="AN160" s="20"/>
      <c r="AO160" s="87">
        <f t="shared" si="37"/>
        <v>2571.8848712777467</v>
      </c>
      <c r="AP160" s="87">
        <f t="shared" si="38"/>
        <v>2638.753877930968</v>
      </c>
      <c r="AQ160" s="87">
        <f t="shared" si="39"/>
        <v>2699.4452171233802</v>
      </c>
      <c r="AR160" s="87">
        <f t="shared" si="40"/>
        <v>2775.0296832028348</v>
      </c>
      <c r="AS160" s="87">
        <f t="shared" si="41"/>
        <v>2802.779980034863</v>
      </c>
      <c r="AT160" s="87">
        <f t="shared" si="42"/>
        <v>2825.202219875142</v>
      </c>
      <c r="AU160" s="87">
        <f t="shared" si="43"/>
        <v>2830.8526243148922</v>
      </c>
      <c r="AV160" s="87">
        <f t="shared" si="44"/>
        <v>2870.4845610553011</v>
      </c>
      <c r="AW160" s="87">
        <f t="shared" si="45"/>
        <v>2930.7647368374619</v>
      </c>
      <c r="AX160" s="87">
        <f t="shared" si="46"/>
        <v>3012.8261494689114</v>
      </c>
      <c r="AY160" s="87">
        <f t="shared" si="47"/>
        <v>3033.9159325151932</v>
      </c>
      <c r="AZ160" s="87">
        <f t="shared" si="48"/>
        <v>3640.699119018233</v>
      </c>
      <c r="BA160" s="87">
        <f t="shared" si="49"/>
        <v>3317.0814195499456</v>
      </c>
      <c r="BB160" s="87">
        <f t="shared" si="50"/>
        <v>3022.229737812173</v>
      </c>
      <c r="BC160" s="87">
        <f t="shared" si="51"/>
        <v>2950.2718869118826</v>
      </c>
      <c r="BD160" s="87">
        <f t="shared" si="52"/>
        <v>2950.2718869118826</v>
      </c>
    </row>
    <row r="161" spans="2:56" s="79" customFormat="1" x14ac:dyDescent="0.2">
      <c r="B161" s="86">
        <f>'3. Investeringen'!B147</f>
        <v>133</v>
      </c>
      <c r="C161" s="86" t="str">
        <f>'3. Investeringen'!F147</f>
        <v>TD</v>
      </c>
      <c r="D161" s="86" t="str">
        <f>'3. Investeringen'!G147</f>
        <v>Nieuwe investeringen TD</v>
      </c>
      <c r="E161" s="121">
        <f>'3. Investeringen'!K147</f>
        <v>2005</v>
      </c>
      <c r="F161" s="20"/>
      <c r="G161" s="86">
        <f>'7. Nominale afschrijvingen'!R150</f>
        <v>0</v>
      </c>
      <c r="H161" s="86">
        <f>'7. Nominale afschrijvingen'!S150</f>
        <v>0</v>
      </c>
      <c r="I161" s="86">
        <f>'7. Nominale afschrijvingen'!T150</f>
        <v>0</v>
      </c>
      <c r="J161" s="86">
        <f>'7. Nominale afschrijvingen'!U150</f>
        <v>0</v>
      </c>
      <c r="K161" s="86">
        <f>'7. Nominale afschrijvingen'!V150</f>
        <v>0</v>
      </c>
      <c r="L161" s="86">
        <f>'7. Nominale afschrijvingen'!W150</f>
        <v>0</v>
      </c>
      <c r="M161" s="86">
        <f>'7. Nominale afschrijvingen'!X150</f>
        <v>0</v>
      </c>
      <c r="N161" s="86">
        <f>'7. Nominale afschrijvingen'!Y150</f>
        <v>0</v>
      </c>
      <c r="O161" s="86">
        <f>'7. Nominale afschrijvingen'!Z150</f>
        <v>0</v>
      </c>
      <c r="P161" s="86">
        <f>'7. Nominale afschrijvingen'!AA150</f>
        <v>0</v>
      </c>
      <c r="Q161" s="86">
        <f>'7. Nominale afschrijvingen'!AB150</f>
        <v>0</v>
      </c>
      <c r="R161" s="86">
        <f>'7. Nominale afschrijvingen'!AC150</f>
        <v>0</v>
      </c>
      <c r="S161" s="86">
        <f>'7. Nominale afschrijvingen'!AD150</f>
        <v>0</v>
      </c>
      <c r="T161" s="86">
        <f>'7. Nominale afschrijvingen'!AE150</f>
        <v>0</v>
      </c>
      <c r="U161" s="86">
        <f>'7. Nominale afschrijvingen'!AF150</f>
        <v>0</v>
      </c>
      <c r="V161" s="86">
        <f>'7. Nominale afschrijvingen'!AG150</f>
        <v>0</v>
      </c>
      <c r="W161" s="65"/>
      <c r="X161" s="118">
        <f>IF($C161="TD",INDEX('4. CPI-tabel'!$D$20:$Z$42,$E161-2003,X$28-2003),
IF(X$28&gt;=$E161,MAX(1,INDEX('4. CPI-tabel'!$D$20:$Z$42,MAX($E161,2010)-2003,X$28-2003)),0))</f>
        <v>1.0964366931991631</v>
      </c>
      <c r="Y161" s="118">
        <f>IF($C161="TD",INDEX('4. CPI-tabel'!$D$20:$Z$42,$E161-2003,Y$28-2003),
IF(Y$28&gt;=$E161,MAX(1,INDEX('4. CPI-tabel'!$D$20:$Z$42,MAX($E161,2010)-2003,Y$28-2003)),0))</f>
        <v>1.1249440472223413</v>
      </c>
      <c r="Z161" s="118">
        <f>IF($C161="TD",INDEX('4. CPI-tabel'!$D$20:$Z$42,$E161-2003,Z$28-2003),
IF(Z$28&gt;=$E161,MAX(1,INDEX('4. CPI-tabel'!$D$20:$Z$42,MAX($E161,2010)-2003,Z$28-2003)),0))</f>
        <v>1.1508177603084551</v>
      </c>
      <c r="AA161" s="118">
        <f>IF($C161="TD",INDEX('4. CPI-tabel'!$D$20:$Z$42,$E161-2003,AA$28-2003),
IF(AA$28&gt;=$E161,MAX(1,INDEX('4. CPI-tabel'!$D$20:$Z$42,MAX($E161,2010)-2003,AA$28-2003)),0))</f>
        <v>1.1830406575970918</v>
      </c>
      <c r="AB161" s="118">
        <f>IF($C161="TD",INDEX('4. CPI-tabel'!$D$20:$Z$42,$E161-2003,AB$28-2003),
IF(AB$28&gt;=$E161,MAX(1,INDEX('4. CPI-tabel'!$D$20:$Z$42,MAX($E161,2010)-2003,AB$28-2003)),0))</f>
        <v>1.1948710641730627</v>
      </c>
      <c r="AC161" s="118">
        <f>IF($C161="TD",INDEX('4. CPI-tabel'!$D$20:$Z$42,$E161-2003,AC$28-2003),
IF(AC$28&gt;=$E161,MAX(1,INDEX('4. CPI-tabel'!$D$20:$Z$42,MAX($E161,2010)-2003,AC$28-2003)),0))</f>
        <v>1.2044300326864472</v>
      </c>
      <c r="AD161" s="118">
        <f>IF($C161="TD",INDEX('4. CPI-tabel'!$D$20:$Z$42,$E161-2003,AD$28-2003),
IF(AD$28&gt;=$E161,MAX(1,INDEX('4. CPI-tabel'!$D$20:$Z$42,MAX($E161,2010)-2003,AD$28-2003)),0))</f>
        <v>1.2068388927518201</v>
      </c>
      <c r="AE161" s="118">
        <f>IF($C161="TD",INDEX('4. CPI-tabel'!$D$20:$Z$42,$E161-2003,AE$28-2003),
IF(AE$28&gt;=$E161,MAX(1,INDEX('4. CPI-tabel'!$D$20:$Z$42,MAX($E161,2010)-2003,AE$28-2003)),0))</f>
        <v>1.2237346372503457</v>
      </c>
      <c r="AF161" s="118">
        <f>IF($C161="TD",INDEX('4. CPI-tabel'!$D$20:$Z$42,$E161-2003,AF$28-2003),
IF(AF$28&gt;=$E161,MAX(1,INDEX('4. CPI-tabel'!$D$20:$Z$42,MAX($E161,2010)-2003,AF$28-2003)),0))</f>
        <v>1.2494330646326028</v>
      </c>
      <c r="AG161" s="118">
        <f>IF($C161="TD",INDEX('4. CPI-tabel'!$D$20:$Z$42,$E161-2003,AG$28-2003),
IF(AG$28&gt;=$E161,MAX(1,INDEX('4. CPI-tabel'!$D$20:$Z$42,MAX($E161,2010)-2003,AG$28-2003)),0))</f>
        <v>1.2844171904423158</v>
      </c>
      <c r="AH161" s="118">
        <f>IF($C161="TD",INDEX('4. CPI-tabel'!$D$20:$Z$42,$E161-2003,AH$28-2003),
IF(AH$28&gt;=$E161,MAX(1,INDEX('4. CPI-tabel'!$D$20:$Z$42,MAX($E161,2010)-2003,AH$28-2003)),0))</f>
        <v>1.2934081107754118</v>
      </c>
      <c r="AI161" s="118">
        <f>IF($C161="TD",INDEX('4. CPI-tabel'!$D$20:$Z$42,$E161-2003,AI$28-2003),
IF(AI$28&gt;=$E161,MAX(1,INDEX('4. CPI-tabel'!$D$20:$Z$42,MAX($E161,2010)-2003,AI$28-2003)),0))</f>
        <v>1.2934081107754118</v>
      </c>
      <c r="AJ161" s="118">
        <f>IF($C161="TD",INDEX('4. CPI-tabel'!$D$20:$Z$42,$E161-2003,AJ$28-2003),
IF(AJ$28&gt;=$E161,MAX(1,INDEX('4. CPI-tabel'!$D$20:$Z$42,MAX($E161,2010)-2003,AJ$28-2003)),0))</f>
        <v>1.2934081107754118</v>
      </c>
      <c r="AK161" s="118">
        <f>IF($C161="TD",INDEX('4. CPI-tabel'!$D$20:$Z$42,$E161-2003,AK$28-2003),
IF(AK$28&gt;=$E161,MAX(1,INDEX('4. CPI-tabel'!$D$20:$Z$42,MAX($E161,2010)-2003,AK$28-2003)),0))</f>
        <v>1.2934081107754118</v>
      </c>
      <c r="AL161" s="118">
        <f>IF($C161="TD",INDEX('4. CPI-tabel'!$D$20:$Z$42,$E161-2003,AL$28-2003),
IF(AL$28&gt;=$E161,MAX(1,INDEX('4. CPI-tabel'!$D$20:$Z$42,MAX($E161,2010)-2003,AL$28-2003)),0))</f>
        <v>1.2934081107754118</v>
      </c>
      <c r="AM161" s="118">
        <f>IF($C161="TD",INDEX('4. CPI-tabel'!$D$20:$Z$42,$E161-2003,AM$28-2003),
IF(AM$28&gt;=$E161,MAX(1,INDEX('4. CPI-tabel'!$D$20:$Z$42,MAX($E161,2010)-2003,AM$28-2003)),0))</f>
        <v>1.2934081107754118</v>
      </c>
      <c r="AN161" s="20"/>
      <c r="AO161" s="87">
        <f t="shared" si="37"/>
        <v>0</v>
      </c>
      <c r="AP161" s="87">
        <f t="shared" si="38"/>
        <v>0</v>
      </c>
      <c r="AQ161" s="87">
        <f t="shared" si="39"/>
        <v>0</v>
      </c>
      <c r="AR161" s="87">
        <f t="shared" si="40"/>
        <v>0</v>
      </c>
      <c r="AS161" s="87">
        <f t="shared" si="41"/>
        <v>0</v>
      </c>
      <c r="AT161" s="87">
        <f t="shared" si="42"/>
        <v>0</v>
      </c>
      <c r="AU161" s="87">
        <f t="shared" si="43"/>
        <v>0</v>
      </c>
      <c r="AV161" s="87">
        <f t="shared" si="44"/>
        <v>0</v>
      </c>
      <c r="AW161" s="87">
        <f t="shared" si="45"/>
        <v>0</v>
      </c>
      <c r="AX161" s="87">
        <f t="shared" si="46"/>
        <v>0</v>
      </c>
      <c r="AY161" s="87">
        <f t="shared" si="47"/>
        <v>0</v>
      </c>
      <c r="AZ161" s="87">
        <f t="shared" si="48"/>
        <v>0</v>
      </c>
      <c r="BA161" s="87">
        <f t="shared" si="49"/>
        <v>0</v>
      </c>
      <c r="BB161" s="87">
        <f t="shared" si="50"/>
        <v>0</v>
      </c>
      <c r="BC161" s="87">
        <f t="shared" si="51"/>
        <v>0</v>
      </c>
      <c r="BD161" s="87">
        <f t="shared" si="52"/>
        <v>0</v>
      </c>
    </row>
    <row r="162" spans="2:56" s="79" customFormat="1" x14ac:dyDescent="0.2">
      <c r="B162" s="86">
        <f>'3. Investeringen'!B148</f>
        <v>134</v>
      </c>
      <c r="C162" s="86" t="str">
        <f>'3. Investeringen'!F148</f>
        <v>TD</v>
      </c>
      <c r="D162" s="86" t="str">
        <f>'3. Investeringen'!G148</f>
        <v>Nieuwe investeringen TD</v>
      </c>
      <c r="E162" s="121">
        <f>'3. Investeringen'!K148</f>
        <v>2006</v>
      </c>
      <c r="F162" s="20"/>
      <c r="G162" s="86">
        <f>'7. Nominale afschrijvingen'!R151</f>
        <v>-35.097090909090845</v>
      </c>
      <c r="H162" s="86">
        <f>'7. Nominale afschrijvingen'!S151</f>
        <v>-35.097090909090845</v>
      </c>
      <c r="I162" s="86">
        <f>'7. Nominale afschrijvingen'!T151</f>
        <v>-35.097090909090845</v>
      </c>
      <c r="J162" s="86">
        <f>'7. Nominale afschrijvingen'!U151</f>
        <v>-35.097090909090845</v>
      </c>
      <c r="K162" s="86">
        <f>'7. Nominale afschrijvingen'!V151</f>
        <v>-35.097090909090845</v>
      </c>
      <c r="L162" s="86">
        <f>'7. Nominale afschrijvingen'!W151</f>
        <v>-35.097090909090845</v>
      </c>
      <c r="M162" s="86">
        <f>'7. Nominale afschrijvingen'!X151</f>
        <v>-35.097090909090845</v>
      </c>
      <c r="N162" s="86">
        <f>'7. Nominale afschrijvingen'!Y151</f>
        <v>-35.097090909090845</v>
      </c>
      <c r="O162" s="86">
        <f>'7. Nominale afschrijvingen'!Z151</f>
        <v>-35.097090909090845</v>
      </c>
      <c r="P162" s="86">
        <f>'7. Nominale afschrijvingen'!AA151</f>
        <v>-35.097090909090845</v>
      </c>
      <c r="Q162" s="86">
        <f>'7. Nominale afschrijvingen'!AB151</f>
        <v>-35.097090909090845</v>
      </c>
      <c r="R162" s="86">
        <f>'7. Nominale afschrijvingen'!AC151</f>
        <v>-42.116509090909013</v>
      </c>
      <c r="S162" s="86">
        <f>'7. Nominale afschrijvingen'!AD151</f>
        <v>-40.837020207134564</v>
      </c>
      <c r="T162" s="86">
        <f>'7. Nominale afschrijvingen'!AE151</f>
        <v>-39.596401871727942</v>
      </c>
      <c r="U162" s="86">
        <f>'7. Nominale afschrijvingen'!AF151</f>
        <v>-38.393473207270382</v>
      </c>
      <c r="V162" s="86">
        <f>'7. Nominale afschrijvingen'!AG151</f>
        <v>-37.22708921110015</v>
      </c>
      <c r="W162" s="65"/>
      <c r="X162" s="118">
        <f>IF($C162="TD",INDEX('4. CPI-tabel'!$D$20:$Z$42,$E162-2003,X$28-2003),
IF(X$28&gt;=$E162,MAX(1,INDEX('4. CPI-tabel'!$D$20:$Z$42,MAX($E162,2010)-2003,X$28-2003)),0))</f>
        <v>1.0770497968557597</v>
      </c>
      <c r="Y162" s="118">
        <f>IF($C162="TD",INDEX('4. CPI-tabel'!$D$20:$Z$42,$E162-2003,Y$28-2003),
IF(Y$28&gt;=$E162,MAX(1,INDEX('4. CPI-tabel'!$D$20:$Z$42,MAX($E162,2010)-2003,Y$28-2003)),0))</f>
        <v>1.1050530915740095</v>
      </c>
      <c r="Z162" s="118">
        <f>IF($C162="TD",INDEX('4. CPI-tabel'!$D$20:$Z$42,$E162-2003,Z$28-2003),
IF(Z$28&gt;=$E162,MAX(1,INDEX('4. CPI-tabel'!$D$20:$Z$42,MAX($E162,2010)-2003,Z$28-2003)),0))</f>
        <v>1.1304693126802117</v>
      </c>
      <c r="AA162" s="118">
        <f>IF($C162="TD",INDEX('4. CPI-tabel'!$D$20:$Z$42,$E162-2003,AA$28-2003),
IF(AA$28&gt;=$E162,MAX(1,INDEX('4. CPI-tabel'!$D$20:$Z$42,MAX($E162,2010)-2003,AA$28-2003)),0))</f>
        <v>1.1621224534352577</v>
      </c>
      <c r="AB162" s="118">
        <f>IF($C162="TD",INDEX('4. CPI-tabel'!$D$20:$Z$42,$E162-2003,AB$28-2003),
IF(AB$28&gt;=$E162,MAX(1,INDEX('4. CPI-tabel'!$D$20:$Z$42,MAX($E162,2010)-2003,AB$28-2003)),0))</f>
        <v>1.1737436779696102</v>
      </c>
      <c r="AC162" s="118">
        <f>IF($C162="TD",INDEX('4. CPI-tabel'!$D$20:$Z$42,$E162-2003,AC$28-2003),
IF(AC$28&gt;=$E162,MAX(1,INDEX('4. CPI-tabel'!$D$20:$Z$42,MAX($E162,2010)-2003,AC$28-2003)),0))</f>
        <v>1.183133627393367</v>
      </c>
      <c r="AD162" s="118">
        <f>IF($C162="TD",INDEX('4. CPI-tabel'!$D$20:$Z$42,$E162-2003,AD$28-2003),
IF(AD$28&gt;=$E162,MAX(1,INDEX('4. CPI-tabel'!$D$20:$Z$42,MAX($E162,2010)-2003,AD$28-2003)),0))</f>
        <v>1.1854998946481539</v>
      </c>
      <c r="AE162" s="118">
        <f>IF($C162="TD",INDEX('4. CPI-tabel'!$D$20:$Z$42,$E162-2003,AE$28-2003),
IF(AE$28&gt;=$E162,MAX(1,INDEX('4. CPI-tabel'!$D$20:$Z$42,MAX($E162,2010)-2003,AE$28-2003)),0))</f>
        <v>1.2020968931732281</v>
      </c>
      <c r="AF162" s="118">
        <f>IF($C162="TD",INDEX('4. CPI-tabel'!$D$20:$Z$42,$E162-2003,AF$28-2003),
IF(AF$28&gt;=$E162,MAX(1,INDEX('4. CPI-tabel'!$D$20:$Z$42,MAX($E162,2010)-2003,AF$28-2003)),0))</f>
        <v>1.2273409279298657</v>
      </c>
      <c r="AG162" s="118">
        <f>IF($C162="TD",INDEX('4. CPI-tabel'!$D$20:$Z$42,$E162-2003,AG$28-2003),
IF(AG$28&gt;=$E162,MAX(1,INDEX('4. CPI-tabel'!$D$20:$Z$42,MAX($E162,2010)-2003,AG$28-2003)),0))</f>
        <v>1.2617064739119019</v>
      </c>
      <c r="AH162" s="118">
        <f>IF($C162="TD",INDEX('4. CPI-tabel'!$D$20:$Z$42,$E162-2003,AH$28-2003),
IF(AH$28&gt;=$E162,MAX(1,INDEX('4. CPI-tabel'!$D$20:$Z$42,MAX($E162,2010)-2003,AH$28-2003)),0))</f>
        <v>1.270538419229285</v>
      </c>
      <c r="AI162" s="118">
        <f>IF($C162="TD",INDEX('4. CPI-tabel'!$D$20:$Z$42,$E162-2003,AI$28-2003),
IF(AI$28&gt;=$E162,MAX(1,INDEX('4. CPI-tabel'!$D$20:$Z$42,MAX($E162,2010)-2003,AI$28-2003)),0))</f>
        <v>1.270538419229285</v>
      </c>
      <c r="AJ162" s="118">
        <f>IF($C162="TD",INDEX('4. CPI-tabel'!$D$20:$Z$42,$E162-2003,AJ$28-2003),
IF(AJ$28&gt;=$E162,MAX(1,INDEX('4. CPI-tabel'!$D$20:$Z$42,MAX($E162,2010)-2003,AJ$28-2003)),0))</f>
        <v>1.270538419229285</v>
      </c>
      <c r="AK162" s="118">
        <f>IF($C162="TD",INDEX('4. CPI-tabel'!$D$20:$Z$42,$E162-2003,AK$28-2003),
IF(AK$28&gt;=$E162,MAX(1,INDEX('4. CPI-tabel'!$D$20:$Z$42,MAX($E162,2010)-2003,AK$28-2003)),0))</f>
        <v>1.270538419229285</v>
      </c>
      <c r="AL162" s="118">
        <f>IF($C162="TD",INDEX('4. CPI-tabel'!$D$20:$Z$42,$E162-2003,AL$28-2003),
IF(AL$28&gt;=$E162,MAX(1,INDEX('4. CPI-tabel'!$D$20:$Z$42,MAX($E162,2010)-2003,AL$28-2003)),0))</f>
        <v>1.270538419229285</v>
      </c>
      <c r="AM162" s="118">
        <f>IF($C162="TD",INDEX('4. CPI-tabel'!$D$20:$Z$42,$E162-2003,AM$28-2003),
IF(AM$28&gt;=$E162,MAX(1,INDEX('4. CPI-tabel'!$D$20:$Z$42,MAX($E162,2010)-2003,AM$28-2003)),0))</f>
        <v>1.270538419229285</v>
      </c>
      <c r="AN162" s="20"/>
      <c r="AO162" s="87">
        <f t="shared" si="37"/>
        <v>-37.801314633864429</v>
      </c>
      <c r="AP162" s="87">
        <f t="shared" si="38"/>
        <v>-38.784148814344903</v>
      </c>
      <c r="AQ162" s="87">
        <f t="shared" si="39"/>
        <v>-39.676184237074835</v>
      </c>
      <c r="AR162" s="87">
        <f t="shared" si="40"/>
        <v>-40.787117395712933</v>
      </c>
      <c r="AS162" s="87">
        <f t="shared" si="41"/>
        <v>-41.194988569670059</v>
      </c>
      <c r="AT162" s="87">
        <f t="shared" si="42"/>
        <v>-41.524548478227416</v>
      </c>
      <c r="AU162" s="87">
        <f t="shared" si="43"/>
        <v>-41.607597575183874</v>
      </c>
      <c r="AV162" s="87">
        <f t="shared" si="44"/>
        <v>-42.190103941236451</v>
      </c>
      <c r="AW162" s="87">
        <f t="shared" si="45"/>
        <v>-43.076096124002412</v>
      </c>
      <c r="AX162" s="87">
        <f t="shared" si="46"/>
        <v>-44.28222681547448</v>
      </c>
      <c r="AY162" s="87">
        <f t="shared" si="47"/>
        <v>-44.592202403182789</v>
      </c>
      <c r="AZ162" s="87">
        <f t="shared" si="48"/>
        <v>-53.510642883819351</v>
      </c>
      <c r="BA162" s="87">
        <f t="shared" si="49"/>
        <v>-51.885003100007118</v>
      </c>
      <c r="BB162" s="87">
        <f t="shared" si="50"/>
        <v>-50.308749841272721</v>
      </c>
      <c r="BC162" s="87">
        <f t="shared" si="51"/>
        <v>-48.780382757487217</v>
      </c>
      <c r="BD162" s="87">
        <f t="shared" si="52"/>
        <v>-47.298447078778757</v>
      </c>
    </row>
    <row r="163" spans="2:56" s="79" customFormat="1" x14ac:dyDescent="0.2">
      <c r="B163" s="86">
        <f>'3. Investeringen'!B149</f>
        <v>135</v>
      </c>
      <c r="C163" s="86" t="str">
        <f>'3. Investeringen'!F149</f>
        <v>TD</v>
      </c>
      <c r="D163" s="86" t="str">
        <f>'3. Investeringen'!G149</f>
        <v>Nieuwe investeringen TD</v>
      </c>
      <c r="E163" s="121">
        <f>'3. Investeringen'!K149</f>
        <v>2006</v>
      </c>
      <c r="F163" s="20"/>
      <c r="G163" s="86">
        <f>'7. Nominale afschrijvingen'!R152</f>
        <v>886.58755555555683</v>
      </c>
      <c r="H163" s="86">
        <f>'7. Nominale afschrijvingen'!S152</f>
        <v>886.58755555555695</v>
      </c>
      <c r="I163" s="86">
        <f>'7. Nominale afschrijvingen'!T152</f>
        <v>886.58755555555695</v>
      </c>
      <c r="J163" s="86">
        <f>'7. Nominale afschrijvingen'!U152</f>
        <v>886.58755555555695</v>
      </c>
      <c r="K163" s="86">
        <f>'7. Nominale afschrijvingen'!V152</f>
        <v>886.58755555555695</v>
      </c>
      <c r="L163" s="86">
        <f>'7. Nominale afschrijvingen'!W152</f>
        <v>886.58755555555695</v>
      </c>
      <c r="M163" s="86">
        <f>'7. Nominale afschrijvingen'!X152</f>
        <v>886.58755555555695</v>
      </c>
      <c r="N163" s="86">
        <f>'7. Nominale afschrijvingen'!Y152</f>
        <v>886.58755555555695</v>
      </c>
      <c r="O163" s="86">
        <f>'7. Nominale afschrijvingen'!Z152</f>
        <v>886.58755555555695</v>
      </c>
      <c r="P163" s="86">
        <f>'7. Nominale afschrijvingen'!AA152</f>
        <v>886.58755555555695</v>
      </c>
      <c r="Q163" s="86">
        <f>'7. Nominale afschrijvingen'!AB152</f>
        <v>886.58755555555695</v>
      </c>
      <c r="R163" s="86">
        <f>'7. Nominale afschrijvingen'!AC152</f>
        <v>1063.9050666666681</v>
      </c>
      <c r="S163" s="86">
        <f>'7. Nominale afschrijvingen'!AD152</f>
        <v>1020.6275724293798</v>
      </c>
      <c r="T163" s="86">
        <f>'7. Nominale afschrijvingen'!AE152</f>
        <v>979.11051863564228</v>
      </c>
      <c r="U163" s="86">
        <f>'7. Nominale afschrijvingen'!AF152</f>
        <v>939.28229414876864</v>
      </c>
      <c r="V163" s="86">
        <f>'7. Nominale afschrijvingen'!AG152</f>
        <v>901.07420082746285</v>
      </c>
      <c r="W163" s="65"/>
      <c r="X163" s="118">
        <f>IF($C163="TD",INDEX('4. CPI-tabel'!$D$20:$Z$42,$E163-2003,X$28-2003),
IF(X$28&gt;=$E163,MAX(1,INDEX('4. CPI-tabel'!$D$20:$Z$42,MAX($E163,2010)-2003,X$28-2003)),0))</f>
        <v>1.0770497968557597</v>
      </c>
      <c r="Y163" s="118">
        <f>IF($C163="TD",INDEX('4. CPI-tabel'!$D$20:$Z$42,$E163-2003,Y$28-2003),
IF(Y$28&gt;=$E163,MAX(1,INDEX('4. CPI-tabel'!$D$20:$Z$42,MAX($E163,2010)-2003,Y$28-2003)),0))</f>
        <v>1.1050530915740095</v>
      </c>
      <c r="Z163" s="118">
        <f>IF($C163="TD",INDEX('4. CPI-tabel'!$D$20:$Z$42,$E163-2003,Z$28-2003),
IF(Z$28&gt;=$E163,MAX(1,INDEX('4. CPI-tabel'!$D$20:$Z$42,MAX($E163,2010)-2003,Z$28-2003)),0))</f>
        <v>1.1304693126802117</v>
      </c>
      <c r="AA163" s="118">
        <f>IF($C163="TD",INDEX('4. CPI-tabel'!$D$20:$Z$42,$E163-2003,AA$28-2003),
IF(AA$28&gt;=$E163,MAX(1,INDEX('4. CPI-tabel'!$D$20:$Z$42,MAX($E163,2010)-2003,AA$28-2003)),0))</f>
        <v>1.1621224534352577</v>
      </c>
      <c r="AB163" s="118">
        <f>IF($C163="TD",INDEX('4. CPI-tabel'!$D$20:$Z$42,$E163-2003,AB$28-2003),
IF(AB$28&gt;=$E163,MAX(1,INDEX('4. CPI-tabel'!$D$20:$Z$42,MAX($E163,2010)-2003,AB$28-2003)),0))</f>
        <v>1.1737436779696102</v>
      </c>
      <c r="AC163" s="118">
        <f>IF($C163="TD",INDEX('4. CPI-tabel'!$D$20:$Z$42,$E163-2003,AC$28-2003),
IF(AC$28&gt;=$E163,MAX(1,INDEX('4. CPI-tabel'!$D$20:$Z$42,MAX($E163,2010)-2003,AC$28-2003)),0))</f>
        <v>1.183133627393367</v>
      </c>
      <c r="AD163" s="118">
        <f>IF($C163="TD",INDEX('4. CPI-tabel'!$D$20:$Z$42,$E163-2003,AD$28-2003),
IF(AD$28&gt;=$E163,MAX(1,INDEX('4. CPI-tabel'!$D$20:$Z$42,MAX($E163,2010)-2003,AD$28-2003)),0))</f>
        <v>1.1854998946481539</v>
      </c>
      <c r="AE163" s="118">
        <f>IF($C163="TD",INDEX('4. CPI-tabel'!$D$20:$Z$42,$E163-2003,AE$28-2003),
IF(AE$28&gt;=$E163,MAX(1,INDEX('4. CPI-tabel'!$D$20:$Z$42,MAX($E163,2010)-2003,AE$28-2003)),0))</f>
        <v>1.2020968931732281</v>
      </c>
      <c r="AF163" s="118">
        <f>IF($C163="TD",INDEX('4. CPI-tabel'!$D$20:$Z$42,$E163-2003,AF$28-2003),
IF(AF$28&gt;=$E163,MAX(1,INDEX('4. CPI-tabel'!$D$20:$Z$42,MAX($E163,2010)-2003,AF$28-2003)),0))</f>
        <v>1.2273409279298657</v>
      </c>
      <c r="AG163" s="118">
        <f>IF($C163="TD",INDEX('4. CPI-tabel'!$D$20:$Z$42,$E163-2003,AG$28-2003),
IF(AG$28&gt;=$E163,MAX(1,INDEX('4. CPI-tabel'!$D$20:$Z$42,MAX($E163,2010)-2003,AG$28-2003)),0))</f>
        <v>1.2617064739119019</v>
      </c>
      <c r="AH163" s="118">
        <f>IF($C163="TD",INDEX('4. CPI-tabel'!$D$20:$Z$42,$E163-2003,AH$28-2003),
IF(AH$28&gt;=$E163,MAX(1,INDEX('4. CPI-tabel'!$D$20:$Z$42,MAX($E163,2010)-2003,AH$28-2003)),0))</f>
        <v>1.270538419229285</v>
      </c>
      <c r="AI163" s="118">
        <f>IF($C163="TD",INDEX('4. CPI-tabel'!$D$20:$Z$42,$E163-2003,AI$28-2003),
IF(AI$28&gt;=$E163,MAX(1,INDEX('4. CPI-tabel'!$D$20:$Z$42,MAX($E163,2010)-2003,AI$28-2003)),0))</f>
        <v>1.270538419229285</v>
      </c>
      <c r="AJ163" s="118">
        <f>IF($C163="TD",INDEX('4. CPI-tabel'!$D$20:$Z$42,$E163-2003,AJ$28-2003),
IF(AJ$28&gt;=$E163,MAX(1,INDEX('4. CPI-tabel'!$D$20:$Z$42,MAX($E163,2010)-2003,AJ$28-2003)),0))</f>
        <v>1.270538419229285</v>
      </c>
      <c r="AK163" s="118">
        <f>IF($C163="TD",INDEX('4. CPI-tabel'!$D$20:$Z$42,$E163-2003,AK$28-2003),
IF(AK$28&gt;=$E163,MAX(1,INDEX('4. CPI-tabel'!$D$20:$Z$42,MAX($E163,2010)-2003,AK$28-2003)),0))</f>
        <v>1.270538419229285</v>
      </c>
      <c r="AL163" s="118">
        <f>IF($C163="TD",INDEX('4. CPI-tabel'!$D$20:$Z$42,$E163-2003,AL$28-2003),
IF(AL$28&gt;=$E163,MAX(1,INDEX('4. CPI-tabel'!$D$20:$Z$42,MAX($E163,2010)-2003,AL$28-2003)),0))</f>
        <v>1.270538419229285</v>
      </c>
      <c r="AM163" s="118">
        <f>IF($C163="TD",INDEX('4. CPI-tabel'!$D$20:$Z$42,$E163-2003,AM$28-2003),
IF(AM$28&gt;=$E163,MAX(1,INDEX('4. CPI-tabel'!$D$20:$Z$42,MAX($E163,2010)-2003,AM$28-2003)),0))</f>
        <v>1.270538419229285</v>
      </c>
      <c r="AN163" s="20"/>
      <c r="AO163" s="87">
        <f t="shared" si="37"/>
        <v>954.89894660595712</v>
      </c>
      <c r="AP163" s="87">
        <f t="shared" si="38"/>
        <v>979.7263192177121</v>
      </c>
      <c r="AQ163" s="87">
        <f t="shared" si="39"/>
        <v>1002.2600245597195</v>
      </c>
      <c r="AR163" s="87">
        <f t="shared" si="40"/>
        <v>1030.3233052473915</v>
      </c>
      <c r="AS163" s="87">
        <f t="shared" si="41"/>
        <v>1040.6265382998656</v>
      </c>
      <c r="AT163" s="87">
        <f t="shared" si="42"/>
        <v>1048.9515506062644</v>
      </c>
      <c r="AU163" s="87">
        <f t="shared" si="43"/>
        <v>1051.0494537074769</v>
      </c>
      <c r="AV163" s="87">
        <f t="shared" si="44"/>
        <v>1065.7641460593818</v>
      </c>
      <c r="AW163" s="87">
        <f t="shared" si="45"/>
        <v>1088.1451931266286</v>
      </c>
      <c r="AX163" s="87">
        <f t="shared" si="46"/>
        <v>1118.6132585341743</v>
      </c>
      <c r="AY163" s="87">
        <f t="shared" si="47"/>
        <v>1126.4435513439132</v>
      </c>
      <c r="AZ163" s="87">
        <f t="shared" si="48"/>
        <v>1351.7322616126955</v>
      </c>
      <c r="BA163" s="87">
        <f t="shared" si="49"/>
        <v>1296.7465424962468</v>
      </c>
      <c r="BB163" s="87">
        <f t="shared" si="50"/>
        <v>1243.9975305980943</v>
      </c>
      <c r="BC163" s="87">
        <f t="shared" si="51"/>
        <v>1193.3942412178328</v>
      </c>
      <c r="BD163" s="87">
        <f t="shared" si="52"/>
        <v>1144.8493907276159</v>
      </c>
    </row>
    <row r="164" spans="2:56" s="79" customFormat="1" x14ac:dyDescent="0.2">
      <c r="B164" s="86">
        <f>'3. Investeringen'!B150</f>
        <v>136</v>
      </c>
      <c r="C164" s="86" t="str">
        <f>'3. Investeringen'!F150</f>
        <v>TD</v>
      </c>
      <c r="D164" s="86" t="str">
        <f>'3. Investeringen'!G150</f>
        <v>Nieuwe investeringen TD</v>
      </c>
      <c r="E164" s="121">
        <f>'3. Investeringen'!K150</f>
        <v>2006</v>
      </c>
      <c r="F164" s="20"/>
      <c r="G164" s="86">
        <f>'7. Nominale afschrijvingen'!R153</f>
        <v>3522.4603333333334</v>
      </c>
      <c r="H164" s="86">
        <f>'7. Nominale afschrijvingen'!S153</f>
        <v>3522.4603333333334</v>
      </c>
      <c r="I164" s="86">
        <f>'7. Nominale afschrijvingen'!T153</f>
        <v>3522.4603333333334</v>
      </c>
      <c r="J164" s="86">
        <f>'7. Nominale afschrijvingen'!U153</f>
        <v>3522.4603333333334</v>
      </c>
      <c r="K164" s="86">
        <f>'7. Nominale afschrijvingen'!V153</f>
        <v>3522.4603333333334</v>
      </c>
      <c r="L164" s="86">
        <f>'7. Nominale afschrijvingen'!W153</f>
        <v>3522.4603333333334</v>
      </c>
      <c r="M164" s="86">
        <f>'7. Nominale afschrijvingen'!X153</f>
        <v>3522.4603333333334</v>
      </c>
      <c r="N164" s="86">
        <f>'7. Nominale afschrijvingen'!Y153</f>
        <v>3522.4603333333334</v>
      </c>
      <c r="O164" s="86">
        <f>'7. Nominale afschrijvingen'!Z153</f>
        <v>3522.4603333333334</v>
      </c>
      <c r="P164" s="86">
        <f>'7. Nominale afschrijvingen'!AA153</f>
        <v>3522.4603333333334</v>
      </c>
      <c r="Q164" s="86">
        <f>'7. Nominale afschrijvingen'!AB153</f>
        <v>3522.4603333333334</v>
      </c>
      <c r="R164" s="86">
        <f>'7. Nominale afschrijvingen'!AC153</f>
        <v>4226.9524000000001</v>
      </c>
      <c r="S164" s="86">
        <f>'7. Nominale afschrijvingen'!AD153</f>
        <v>3877.1356496551725</v>
      </c>
      <c r="T164" s="86">
        <f>'7. Nominale afschrijvingen'!AE153</f>
        <v>3556.2692510630204</v>
      </c>
      <c r="U164" s="86">
        <f>'7. Nominale afschrijvingen'!AF153</f>
        <v>3427.4189158795775</v>
      </c>
      <c r="V164" s="86">
        <f>'7. Nominale afschrijvingen'!AG153</f>
        <v>3427.4189158795775</v>
      </c>
      <c r="W164" s="65"/>
      <c r="X164" s="118">
        <f>IF($C164="TD",INDEX('4. CPI-tabel'!$D$20:$Z$42,$E164-2003,X$28-2003),
IF(X$28&gt;=$E164,MAX(1,INDEX('4. CPI-tabel'!$D$20:$Z$42,MAX($E164,2010)-2003,X$28-2003)),0))</f>
        <v>1.0770497968557597</v>
      </c>
      <c r="Y164" s="118">
        <f>IF($C164="TD",INDEX('4. CPI-tabel'!$D$20:$Z$42,$E164-2003,Y$28-2003),
IF(Y$28&gt;=$E164,MAX(1,INDEX('4. CPI-tabel'!$D$20:$Z$42,MAX($E164,2010)-2003,Y$28-2003)),0))</f>
        <v>1.1050530915740095</v>
      </c>
      <c r="Z164" s="118">
        <f>IF($C164="TD",INDEX('4. CPI-tabel'!$D$20:$Z$42,$E164-2003,Z$28-2003),
IF(Z$28&gt;=$E164,MAX(1,INDEX('4. CPI-tabel'!$D$20:$Z$42,MAX($E164,2010)-2003,Z$28-2003)),0))</f>
        <v>1.1304693126802117</v>
      </c>
      <c r="AA164" s="118">
        <f>IF($C164="TD",INDEX('4. CPI-tabel'!$D$20:$Z$42,$E164-2003,AA$28-2003),
IF(AA$28&gt;=$E164,MAX(1,INDEX('4. CPI-tabel'!$D$20:$Z$42,MAX($E164,2010)-2003,AA$28-2003)),0))</f>
        <v>1.1621224534352577</v>
      </c>
      <c r="AB164" s="118">
        <f>IF($C164="TD",INDEX('4. CPI-tabel'!$D$20:$Z$42,$E164-2003,AB$28-2003),
IF(AB$28&gt;=$E164,MAX(1,INDEX('4. CPI-tabel'!$D$20:$Z$42,MAX($E164,2010)-2003,AB$28-2003)),0))</f>
        <v>1.1737436779696102</v>
      </c>
      <c r="AC164" s="118">
        <f>IF($C164="TD",INDEX('4. CPI-tabel'!$D$20:$Z$42,$E164-2003,AC$28-2003),
IF(AC$28&gt;=$E164,MAX(1,INDEX('4. CPI-tabel'!$D$20:$Z$42,MAX($E164,2010)-2003,AC$28-2003)),0))</f>
        <v>1.183133627393367</v>
      </c>
      <c r="AD164" s="118">
        <f>IF($C164="TD",INDEX('4. CPI-tabel'!$D$20:$Z$42,$E164-2003,AD$28-2003),
IF(AD$28&gt;=$E164,MAX(1,INDEX('4. CPI-tabel'!$D$20:$Z$42,MAX($E164,2010)-2003,AD$28-2003)),0))</f>
        <v>1.1854998946481539</v>
      </c>
      <c r="AE164" s="118">
        <f>IF($C164="TD",INDEX('4. CPI-tabel'!$D$20:$Z$42,$E164-2003,AE$28-2003),
IF(AE$28&gt;=$E164,MAX(1,INDEX('4. CPI-tabel'!$D$20:$Z$42,MAX($E164,2010)-2003,AE$28-2003)),0))</f>
        <v>1.2020968931732281</v>
      </c>
      <c r="AF164" s="118">
        <f>IF($C164="TD",INDEX('4. CPI-tabel'!$D$20:$Z$42,$E164-2003,AF$28-2003),
IF(AF$28&gt;=$E164,MAX(1,INDEX('4. CPI-tabel'!$D$20:$Z$42,MAX($E164,2010)-2003,AF$28-2003)),0))</f>
        <v>1.2273409279298657</v>
      </c>
      <c r="AG164" s="118">
        <f>IF($C164="TD",INDEX('4. CPI-tabel'!$D$20:$Z$42,$E164-2003,AG$28-2003),
IF(AG$28&gt;=$E164,MAX(1,INDEX('4. CPI-tabel'!$D$20:$Z$42,MAX($E164,2010)-2003,AG$28-2003)),0))</f>
        <v>1.2617064739119019</v>
      </c>
      <c r="AH164" s="118">
        <f>IF($C164="TD",INDEX('4. CPI-tabel'!$D$20:$Z$42,$E164-2003,AH$28-2003),
IF(AH$28&gt;=$E164,MAX(1,INDEX('4. CPI-tabel'!$D$20:$Z$42,MAX($E164,2010)-2003,AH$28-2003)),0))</f>
        <v>1.270538419229285</v>
      </c>
      <c r="AI164" s="118">
        <f>IF($C164="TD",INDEX('4. CPI-tabel'!$D$20:$Z$42,$E164-2003,AI$28-2003),
IF(AI$28&gt;=$E164,MAX(1,INDEX('4. CPI-tabel'!$D$20:$Z$42,MAX($E164,2010)-2003,AI$28-2003)),0))</f>
        <v>1.270538419229285</v>
      </c>
      <c r="AJ164" s="118">
        <f>IF($C164="TD",INDEX('4. CPI-tabel'!$D$20:$Z$42,$E164-2003,AJ$28-2003),
IF(AJ$28&gt;=$E164,MAX(1,INDEX('4. CPI-tabel'!$D$20:$Z$42,MAX($E164,2010)-2003,AJ$28-2003)),0))</f>
        <v>1.270538419229285</v>
      </c>
      <c r="AK164" s="118">
        <f>IF($C164="TD",INDEX('4. CPI-tabel'!$D$20:$Z$42,$E164-2003,AK$28-2003),
IF(AK$28&gt;=$E164,MAX(1,INDEX('4. CPI-tabel'!$D$20:$Z$42,MAX($E164,2010)-2003,AK$28-2003)),0))</f>
        <v>1.270538419229285</v>
      </c>
      <c r="AL164" s="118">
        <f>IF($C164="TD",INDEX('4. CPI-tabel'!$D$20:$Z$42,$E164-2003,AL$28-2003),
IF(AL$28&gt;=$E164,MAX(1,INDEX('4. CPI-tabel'!$D$20:$Z$42,MAX($E164,2010)-2003,AL$28-2003)),0))</f>
        <v>1.270538419229285</v>
      </c>
      <c r="AM164" s="118">
        <f>IF($C164="TD",INDEX('4. CPI-tabel'!$D$20:$Z$42,$E164-2003,AM$28-2003),
IF(AM$28&gt;=$E164,MAX(1,INDEX('4. CPI-tabel'!$D$20:$Z$42,MAX($E164,2010)-2003,AM$28-2003)),0))</f>
        <v>1.270538419229285</v>
      </c>
      <c r="AN164" s="20"/>
      <c r="AO164" s="87">
        <f t="shared" si="37"/>
        <v>3793.8651864491385</v>
      </c>
      <c r="AP164" s="87">
        <f t="shared" si="38"/>
        <v>3892.5056812968164</v>
      </c>
      <c r="AQ164" s="87">
        <f t="shared" si="39"/>
        <v>3982.0333119666429</v>
      </c>
      <c r="AR164" s="87">
        <f t="shared" si="40"/>
        <v>4093.5302447017089</v>
      </c>
      <c r="AS164" s="87">
        <f t="shared" si="41"/>
        <v>4134.4655471487258</v>
      </c>
      <c r="AT164" s="87">
        <f t="shared" si="42"/>
        <v>4167.5412715259154</v>
      </c>
      <c r="AU164" s="87">
        <f t="shared" si="43"/>
        <v>4175.8763540689679</v>
      </c>
      <c r="AV164" s="87">
        <f t="shared" si="44"/>
        <v>4234.3386230259339</v>
      </c>
      <c r="AW164" s="87">
        <f t="shared" si="45"/>
        <v>4323.2597341094779</v>
      </c>
      <c r="AX164" s="87">
        <f t="shared" si="46"/>
        <v>4444.3110066645431</v>
      </c>
      <c r="AY164" s="87">
        <f t="shared" si="47"/>
        <v>4475.4211837111934</v>
      </c>
      <c r="AZ164" s="87">
        <f t="shared" si="48"/>
        <v>5370.5054204534326</v>
      </c>
      <c r="BA164" s="87">
        <f t="shared" si="49"/>
        <v>4926.0497994503903</v>
      </c>
      <c r="BB164" s="87">
        <f t="shared" si="50"/>
        <v>4518.3767125993236</v>
      </c>
      <c r="BC164" s="87">
        <f t="shared" si="51"/>
        <v>4354.6674114181878</v>
      </c>
      <c r="BD164" s="87">
        <f t="shared" si="52"/>
        <v>4354.6674114181878</v>
      </c>
    </row>
    <row r="165" spans="2:56" s="79" customFormat="1" x14ac:dyDescent="0.2">
      <c r="B165" s="86">
        <f>'3. Investeringen'!B151</f>
        <v>137</v>
      </c>
      <c r="C165" s="86" t="str">
        <f>'3. Investeringen'!F151</f>
        <v>TD</v>
      </c>
      <c r="D165" s="86" t="str">
        <f>'3. Investeringen'!G151</f>
        <v>Nieuwe investeringen TD</v>
      </c>
      <c r="E165" s="121">
        <f>'3. Investeringen'!K151</f>
        <v>2006</v>
      </c>
      <c r="F165" s="20"/>
      <c r="G165" s="86">
        <f>'7. Nominale afschrijvingen'!R154</f>
        <v>57</v>
      </c>
      <c r="H165" s="86">
        <f>'7. Nominale afschrijvingen'!S154</f>
        <v>57</v>
      </c>
      <c r="I165" s="86">
        <f>'7. Nominale afschrijvingen'!T154</f>
        <v>57</v>
      </c>
      <c r="J165" s="86">
        <f>'7. Nominale afschrijvingen'!U154</f>
        <v>57</v>
      </c>
      <c r="K165" s="86">
        <f>'7. Nominale afschrijvingen'!V154</f>
        <v>57</v>
      </c>
      <c r="L165" s="86">
        <f>'7. Nominale afschrijvingen'!W154</f>
        <v>28.5</v>
      </c>
      <c r="M165" s="86">
        <f>'7. Nominale afschrijvingen'!X154</f>
        <v>0</v>
      </c>
      <c r="N165" s="86">
        <f>'7. Nominale afschrijvingen'!Y154</f>
        <v>0</v>
      </c>
      <c r="O165" s="86">
        <f>'7. Nominale afschrijvingen'!Z154</f>
        <v>0</v>
      </c>
      <c r="P165" s="86">
        <f>'7. Nominale afschrijvingen'!AA154</f>
        <v>0</v>
      </c>
      <c r="Q165" s="86">
        <f>'7. Nominale afschrijvingen'!AB154</f>
        <v>0</v>
      </c>
      <c r="R165" s="86">
        <f>'7. Nominale afschrijvingen'!AC154</f>
        <v>0</v>
      </c>
      <c r="S165" s="86">
        <f>'7. Nominale afschrijvingen'!AD154</f>
        <v>0</v>
      </c>
      <c r="T165" s="86">
        <f>'7. Nominale afschrijvingen'!AE154</f>
        <v>0</v>
      </c>
      <c r="U165" s="86">
        <f>'7. Nominale afschrijvingen'!AF154</f>
        <v>0</v>
      </c>
      <c r="V165" s="86">
        <f>'7. Nominale afschrijvingen'!AG154</f>
        <v>0</v>
      </c>
      <c r="W165" s="65"/>
      <c r="X165" s="118">
        <f>IF($C165="TD",INDEX('4. CPI-tabel'!$D$20:$Z$42,$E165-2003,X$28-2003),
IF(X$28&gt;=$E165,MAX(1,INDEX('4. CPI-tabel'!$D$20:$Z$42,MAX($E165,2010)-2003,X$28-2003)),0))</f>
        <v>1.0770497968557597</v>
      </c>
      <c r="Y165" s="118">
        <f>IF($C165="TD",INDEX('4. CPI-tabel'!$D$20:$Z$42,$E165-2003,Y$28-2003),
IF(Y$28&gt;=$E165,MAX(1,INDEX('4. CPI-tabel'!$D$20:$Z$42,MAX($E165,2010)-2003,Y$28-2003)),0))</f>
        <v>1.1050530915740095</v>
      </c>
      <c r="Z165" s="118">
        <f>IF($C165="TD",INDEX('4. CPI-tabel'!$D$20:$Z$42,$E165-2003,Z$28-2003),
IF(Z$28&gt;=$E165,MAX(1,INDEX('4. CPI-tabel'!$D$20:$Z$42,MAX($E165,2010)-2003,Z$28-2003)),0))</f>
        <v>1.1304693126802117</v>
      </c>
      <c r="AA165" s="118">
        <f>IF($C165="TD",INDEX('4. CPI-tabel'!$D$20:$Z$42,$E165-2003,AA$28-2003),
IF(AA$28&gt;=$E165,MAX(1,INDEX('4. CPI-tabel'!$D$20:$Z$42,MAX($E165,2010)-2003,AA$28-2003)),0))</f>
        <v>1.1621224534352577</v>
      </c>
      <c r="AB165" s="118">
        <f>IF($C165="TD",INDEX('4. CPI-tabel'!$D$20:$Z$42,$E165-2003,AB$28-2003),
IF(AB$28&gt;=$E165,MAX(1,INDEX('4. CPI-tabel'!$D$20:$Z$42,MAX($E165,2010)-2003,AB$28-2003)),0))</f>
        <v>1.1737436779696102</v>
      </c>
      <c r="AC165" s="118">
        <f>IF($C165="TD",INDEX('4. CPI-tabel'!$D$20:$Z$42,$E165-2003,AC$28-2003),
IF(AC$28&gt;=$E165,MAX(1,INDEX('4. CPI-tabel'!$D$20:$Z$42,MAX($E165,2010)-2003,AC$28-2003)),0))</f>
        <v>1.183133627393367</v>
      </c>
      <c r="AD165" s="118">
        <f>IF($C165="TD",INDEX('4. CPI-tabel'!$D$20:$Z$42,$E165-2003,AD$28-2003),
IF(AD$28&gt;=$E165,MAX(1,INDEX('4. CPI-tabel'!$D$20:$Z$42,MAX($E165,2010)-2003,AD$28-2003)),0))</f>
        <v>1.1854998946481539</v>
      </c>
      <c r="AE165" s="118">
        <f>IF($C165="TD",INDEX('4. CPI-tabel'!$D$20:$Z$42,$E165-2003,AE$28-2003),
IF(AE$28&gt;=$E165,MAX(1,INDEX('4. CPI-tabel'!$D$20:$Z$42,MAX($E165,2010)-2003,AE$28-2003)),0))</f>
        <v>1.2020968931732281</v>
      </c>
      <c r="AF165" s="118">
        <f>IF($C165="TD",INDEX('4. CPI-tabel'!$D$20:$Z$42,$E165-2003,AF$28-2003),
IF(AF$28&gt;=$E165,MAX(1,INDEX('4. CPI-tabel'!$D$20:$Z$42,MAX($E165,2010)-2003,AF$28-2003)),0))</f>
        <v>1.2273409279298657</v>
      </c>
      <c r="AG165" s="118">
        <f>IF($C165="TD",INDEX('4. CPI-tabel'!$D$20:$Z$42,$E165-2003,AG$28-2003),
IF(AG$28&gt;=$E165,MAX(1,INDEX('4. CPI-tabel'!$D$20:$Z$42,MAX($E165,2010)-2003,AG$28-2003)),0))</f>
        <v>1.2617064739119019</v>
      </c>
      <c r="AH165" s="118">
        <f>IF($C165="TD",INDEX('4. CPI-tabel'!$D$20:$Z$42,$E165-2003,AH$28-2003),
IF(AH$28&gt;=$E165,MAX(1,INDEX('4. CPI-tabel'!$D$20:$Z$42,MAX($E165,2010)-2003,AH$28-2003)),0))</f>
        <v>1.270538419229285</v>
      </c>
      <c r="AI165" s="118">
        <f>IF($C165="TD",INDEX('4. CPI-tabel'!$D$20:$Z$42,$E165-2003,AI$28-2003),
IF(AI$28&gt;=$E165,MAX(1,INDEX('4. CPI-tabel'!$D$20:$Z$42,MAX($E165,2010)-2003,AI$28-2003)),0))</f>
        <v>1.270538419229285</v>
      </c>
      <c r="AJ165" s="118">
        <f>IF($C165="TD",INDEX('4. CPI-tabel'!$D$20:$Z$42,$E165-2003,AJ$28-2003),
IF(AJ$28&gt;=$E165,MAX(1,INDEX('4. CPI-tabel'!$D$20:$Z$42,MAX($E165,2010)-2003,AJ$28-2003)),0))</f>
        <v>1.270538419229285</v>
      </c>
      <c r="AK165" s="118">
        <f>IF($C165="TD",INDEX('4. CPI-tabel'!$D$20:$Z$42,$E165-2003,AK$28-2003),
IF(AK$28&gt;=$E165,MAX(1,INDEX('4. CPI-tabel'!$D$20:$Z$42,MAX($E165,2010)-2003,AK$28-2003)),0))</f>
        <v>1.270538419229285</v>
      </c>
      <c r="AL165" s="118">
        <f>IF($C165="TD",INDEX('4. CPI-tabel'!$D$20:$Z$42,$E165-2003,AL$28-2003),
IF(AL$28&gt;=$E165,MAX(1,INDEX('4. CPI-tabel'!$D$20:$Z$42,MAX($E165,2010)-2003,AL$28-2003)),0))</f>
        <v>1.270538419229285</v>
      </c>
      <c r="AM165" s="118">
        <f>IF($C165="TD",INDEX('4. CPI-tabel'!$D$20:$Z$42,$E165-2003,AM$28-2003),
IF(AM$28&gt;=$E165,MAX(1,INDEX('4. CPI-tabel'!$D$20:$Z$42,MAX($E165,2010)-2003,AM$28-2003)),0))</f>
        <v>1.270538419229285</v>
      </c>
      <c r="AN165" s="20"/>
      <c r="AO165" s="87">
        <f t="shared" si="37"/>
        <v>61.391838420778306</v>
      </c>
      <c r="AP165" s="87">
        <f t="shared" si="38"/>
        <v>62.988026219718542</v>
      </c>
      <c r="AQ165" s="87">
        <f t="shared" si="39"/>
        <v>64.436750822772069</v>
      </c>
      <c r="AR165" s="87">
        <f t="shared" si="40"/>
        <v>66.24097984580969</v>
      </c>
      <c r="AS165" s="87">
        <f t="shared" si="41"/>
        <v>66.903389644267776</v>
      </c>
      <c r="AT165" s="87">
        <f t="shared" si="42"/>
        <v>33.719308380710963</v>
      </c>
      <c r="AU165" s="87">
        <f t="shared" si="43"/>
        <v>0</v>
      </c>
      <c r="AV165" s="87">
        <f t="shared" si="44"/>
        <v>0</v>
      </c>
      <c r="AW165" s="87">
        <f t="shared" si="45"/>
        <v>0</v>
      </c>
      <c r="AX165" s="87">
        <f t="shared" si="46"/>
        <v>0</v>
      </c>
      <c r="AY165" s="87">
        <f t="shared" si="47"/>
        <v>0</v>
      </c>
      <c r="AZ165" s="87">
        <f t="shared" si="48"/>
        <v>0</v>
      </c>
      <c r="BA165" s="87">
        <f t="shared" si="49"/>
        <v>0</v>
      </c>
      <c r="BB165" s="87">
        <f t="shared" si="50"/>
        <v>0</v>
      </c>
      <c r="BC165" s="87">
        <f t="shared" si="51"/>
        <v>0</v>
      </c>
      <c r="BD165" s="87">
        <f t="shared" si="52"/>
        <v>0</v>
      </c>
    </row>
    <row r="166" spans="2:56" s="79" customFormat="1" x14ac:dyDescent="0.2">
      <c r="B166" s="86">
        <f>'3. Investeringen'!B152</f>
        <v>138</v>
      </c>
      <c r="C166" s="86" t="str">
        <f>'3. Investeringen'!F152</f>
        <v>TD</v>
      </c>
      <c r="D166" s="86" t="str">
        <f>'3. Investeringen'!G152</f>
        <v>Nieuwe investeringen TD</v>
      </c>
      <c r="E166" s="121">
        <f>'3. Investeringen'!K152</f>
        <v>2006</v>
      </c>
      <c r="F166" s="20"/>
      <c r="G166" s="86">
        <f>'7. Nominale afschrijvingen'!R155</f>
        <v>127060.23699999996</v>
      </c>
      <c r="H166" s="86">
        <f>'7. Nominale afschrijvingen'!S155</f>
        <v>0</v>
      </c>
      <c r="I166" s="86">
        <f>'7. Nominale afschrijvingen'!T155</f>
        <v>0</v>
      </c>
      <c r="J166" s="86">
        <f>'7. Nominale afschrijvingen'!U155</f>
        <v>0</v>
      </c>
      <c r="K166" s="86">
        <f>'7. Nominale afschrijvingen'!V155</f>
        <v>0</v>
      </c>
      <c r="L166" s="86">
        <f>'7. Nominale afschrijvingen'!W155</f>
        <v>0</v>
      </c>
      <c r="M166" s="86">
        <f>'7. Nominale afschrijvingen'!X155</f>
        <v>0</v>
      </c>
      <c r="N166" s="86">
        <f>'7. Nominale afschrijvingen'!Y155</f>
        <v>0</v>
      </c>
      <c r="O166" s="86">
        <f>'7. Nominale afschrijvingen'!Z155</f>
        <v>0</v>
      </c>
      <c r="P166" s="86">
        <f>'7. Nominale afschrijvingen'!AA155</f>
        <v>0</v>
      </c>
      <c r="Q166" s="86">
        <f>'7. Nominale afschrijvingen'!AB155</f>
        <v>0</v>
      </c>
      <c r="R166" s="86">
        <f>'7. Nominale afschrijvingen'!AC155</f>
        <v>0</v>
      </c>
      <c r="S166" s="86">
        <f>'7. Nominale afschrijvingen'!AD155</f>
        <v>0</v>
      </c>
      <c r="T166" s="86">
        <f>'7. Nominale afschrijvingen'!AE155</f>
        <v>0</v>
      </c>
      <c r="U166" s="86">
        <f>'7. Nominale afschrijvingen'!AF155</f>
        <v>0</v>
      </c>
      <c r="V166" s="86">
        <f>'7. Nominale afschrijvingen'!AG155</f>
        <v>0</v>
      </c>
      <c r="W166" s="65"/>
      <c r="X166" s="118">
        <f>IF($C166="TD",INDEX('4. CPI-tabel'!$D$20:$Z$42,$E166-2003,X$28-2003),
IF(X$28&gt;=$E166,MAX(1,INDEX('4. CPI-tabel'!$D$20:$Z$42,MAX($E166,2010)-2003,X$28-2003)),0))</f>
        <v>1.0770497968557597</v>
      </c>
      <c r="Y166" s="118">
        <f>IF($C166="TD",INDEX('4. CPI-tabel'!$D$20:$Z$42,$E166-2003,Y$28-2003),
IF(Y$28&gt;=$E166,MAX(1,INDEX('4. CPI-tabel'!$D$20:$Z$42,MAX($E166,2010)-2003,Y$28-2003)),0))</f>
        <v>1.1050530915740095</v>
      </c>
      <c r="Z166" s="118">
        <f>IF($C166="TD",INDEX('4. CPI-tabel'!$D$20:$Z$42,$E166-2003,Z$28-2003),
IF(Z$28&gt;=$E166,MAX(1,INDEX('4. CPI-tabel'!$D$20:$Z$42,MAX($E166,2010)-2003,Z$28-2003)),0))</f>
        <v>1.1304693126802117</v>
      </c>
      <c r="AA166" s="118">
        <f>IF($C166="TD",INDEX('4. CPI-tabel'!$D$20:$Z$42,$E166-2003,AA$28-2003),
IF(AA$28&gt;=$E166,MAX(1,INDEX('4. CPI-tabel'!$D$20:$Z$42,MAX($E166,2010)-2003,AA$28-2003)),0))</f>
        <v>1.1621224534352577</v>
      </c>
      <c r="AB166" s="118">
        <f>IF($C166="TD",INDEX('4. CPI-tabel'!$D$20:$Z$42,$E166-2003,AB$28-2003),
IF(AB$28&gt;=$E166,MAX(1,INDEX('4. CPI-tabel'!$D$20:$Z$42,MAX($E166,2010)-2003,AB$28-2003)),0))</f>
        <v>1.1737436779696102</v>
      </c>
      <c r="AC166" s="118">
        <f>IF($C166="TD",INDEX('4. CPI-tabel'!$D$20:$Z$42,$E166-2003,AC$28-2003),
IF(AC$28&gt;=$E166,MAX(1,INDEX('4. CPI-tabel'!$D$20:$Z$42,MAX($E166,2010)-2003,AC$28-2003)),0))</f>
        <v>1.183133627393367</v>
      </c>
      <c r="AD166" s="118">
        <f>IF($C166="TD",INDEX('4. CPI-tabel'!$D$20:$Z$42,$E166-2003,AD$28-2003),
IF(AD$28&gt;=$E166,MAX(1,INDEX('4. CPI-tabel'!$D$20:$Z$42,MAX($E166,2010)-2003,AD$28-2003)),0))</f>
        <v>1.1854998946481539</v>
      </c>
      <c r="AE166" s="118">
        <f>IF($C166="TD",INDEX('4. CPI-tabel'!$D$20:$Z$42,$E166-2003,AE$28-2003),
IF(AE$28&gt;=$E166,MAX(1,INDEX('4. CPI-tabel'!$D$20:$Z$42,MAX($E166,2010)-2003,AE$28-2003)),0))</f>
        <v>1.2020968931732281</v>
      </c>
      <c r="AF166" s="118">
        <f>IF($C166="TD",INDEX('4. CPI-tabel'!$D$20:$Z$42,$E166-2003,AF$28-2003),
IF(AF$28&gt;=$E166,MAX(1,INDEX('4. CPI-tabel'!$D$20:$Z$42,MAX($E166,2010)-2003,AF$28-2003)),0))</f>
        <v>1.2273409279298657</v>
      </c>
      <c r="AG166" s="118">
        <f>IF($C166="TD",INDEX('4. CPI-tabel'!$D$20:$Z$42,$E166-2003,AG$28-2003),
IF(AG$28&gt;=$E166,MAX(1,INDEX('4. CPI-tabel'!$D$20:$Z$42,MAX($E166,2010)-2003,AG$28-2003)),0))</f>
        <v>1.2617064739119019</v>
      </c>
      <c r="AH166" s="118">
        <f>IF($C166="TD",INDEX('4. CPI-tabel'!$D$20:$Z$42,$E166-2003,AH$28-2003),
IF(AH$28&gt;=$E166,MAX(1,INDEX('4. CPI-tabel'!$D$20:$Z$42,MAX($E166,2010)-2003,AH$28-2003)),0))</f>
        <v>1.270538419229285</v>
      </c>
      <c r="AI166" s="118">
        <f>IF($C166="TD",INDEX('4. CPI-tabel'!$D$20:$Z$42,$E166-2003,AI$28-2003),
IF(AI$28&gt;=$E166,MAX(1,INDEX('4. CPI-tabel'!$D$20:$Z$42,MAX($E166,2010)-2003,AI$28-2003)),0))</f>
        <v>1.270538419229285</v>
      </c>
      <c r="AJ166" s="118">
        <f>IF($C166="TD",INDEX('4. CPI-tabel'!$D$20:$Z$42,$E166-2003,AJ$28-2003),
IF(AJ$28&gt;=$E166,MAX(1,INDEX('4. CPI-tabel'!$D$20:$Z$42,MAX($E166,2010)-2003,AJ$28-2003)),0))</f>
        <v>1.270538419229285</v>
      </c>
      <c r="AK166" s="118">
        <f>IF($C166="TD",INDEX('4. CPI-tabel'!$D$20:$Z$42,$E166-2003,AK$28-2003),
IF(AK$28&gt;=$E166,MAX(1,INDEX('4. CPI-tabel'!$D$20:$Z$42,MAX($E166,2010)-2003,AK$28-2003)),0))</f>
        <v>1.270538419229285</v>
      </c>
      <c r="AL166" s="118">
        <f>IF($C166="TD",INDEX('4. CPI-tabel'!$D$20:$Z$42,$E166-2003,AL$28-2003),
IF(AL$28&gt;=$E166,MAX(1,INDEX('4. CPI-tabel'!$D$20:$Z$42,MAX($E166,2010)-2003,AL$28-2003)),0))</f>
        <v>1.270538419229285</v>
      </c>
      <c r="AM166" s="118">
        <f>IF($C166="TD",INDEX('4. CPI-tabel'!$D$20:$Z$42,$E166-2003,AM$28-2003),
IF(AM$28&gt;=$E166,MAX(1,INDEX('4. CPI-tabel'!$D$20:$Z$42,MAX($E166,2010)-2003,AM$28-2003)),0))</f>
        <v>1.270538419229285</v>
      </c>
      <c r="AN166" s="20"/>
      <c r="AO166" s="87">
        <f t="shared" si="37"/>
        <v>136850.20244929465</v>
      </c>
      <c r="AP166" s="87">
        <f t="shared" si="38"/>
        <v>0</v>
      </c>
      <c r="AQ166" s="87">
        <f t="shared" si="39"/>
        <v>0</v>
      </c>
      <c r="AR166" s="87">
        <f t="shared" si="40"/>
        <v>0</v>
      </c>
      <c r="AS166" s="87">
        <f t="shared" si="41"/>
        <v>0</v>
      </c>
      <c r="AT166" s="87">
        <f t="shared" si="42"/>
        <v>0</v>
      </c>
      <c r="AU166" s="87">
        <f t="shared" si="43"/>
        <v>0</v>
      </c>
      <c r="AV166" s="87">
        <f t="shared" si="44"/>
        <v>0</v>
      </c>
      <c r="AW166" s="87">
        <f t="shared" si="45"/>
        <v>0</v>
      </c>
      <c r="AX166" s="87">
        <f t="shared" si="46"/>
        <v>0</v>
      </c>
      <c r="AY166" s="87">
        <f t="shared" si="47"/>
        <v>0</v>
      </c>
      <c r="AZ166" s="87">
        <f t="shared" si="48"/>
        <v>0</v>
      </c>
      <c r="BA166" s="87">
        <f t="shared" si="49"/>
        <v>0</v>
      </c>
      <c r="BB166" s="87">
        <f t="shared" si="50"/>
        <v>0</v>
      </c>
      <c r="BC166" s="87">
        <f t="shared" si="51"/>
        <v>0</v>
      </c>
      <c r="BD166" s="87">
        <f t="shared" si="52"/>
        <v>0</v>
      </c>
    </row>
    <row r="167" spans="2:56" s="79" customFormat="1" x14ac:dyDescent="0.2">
      <c r="B167" s="86">
        <f>'3. Investeringen'!B153</f>
        <v>139</v>
      </c>
      <c r="C167" s="86" t="str">
        <f>'3. Investeringen'!F153</f>
        <v>TD</v>
      </c>
      <c r="D167" s="86" t="str">
        <f>'3. Investeringen'!G153</f>
        <v>Nieuwe investeringen TD</v>
      </c>
      <c r="E167" s="121">
        <f>'3. Investeringen'!K153</f>
        <v>2007</v>
      </c>
      <c r="F167" s="20"/>
      <c r="G167" s="86">
        <f>'7. Nominale afschrijvingen'!R156</f>
        <v>2415.9818181818187</v>
      </c>
      <c r="H167" s="86">
        <f>'7. Nominale afschrijvingen'!S156</f>
        <v>2415.9818181818187</v>
      </c>
      <c r="I167" s="86">
        <f>'7. Nominale afschrijvingen'!T156</f>
        <v>2415.9818181818187</v>
      </c>
      <c r="J167" s="86">
        <f>'7. Nominale afschrijvingen'!U156</f>
        <v>2415.9818181818187</v>
      </c>
      <c r="K167" s="86">
        <f>'7. Nominale afschrijvingen'!V156</f>
        <v>2415.9818181818187</v>
      </c>
      <c r="L167" s="86">
        <f>'7. Nominale afschrijvingen'!W156</f>
        <v>2415.9818181818187</v>
      </c>
      <c r="M167" s="86">
        <f>'7. Nominale afschrijvingen'!X156</f>
        <v>2415.9818181818187</v>
      </c>
      <c r="N167" s="86">
        <f>'7. Nominale afschrijvingen'!Y156</f>
        <v>2415.9818181818187</v>
      </c>
      <c r="O167" s="86">
        <f>'7. Nominale afschrijvingen'!Z156</f>
        <v>2415.9818181818187</v>
      </c>
      <c r="P167" s="86">
        <f>'7. Nominale afschrijvingen'!AA156</f>
        <v>2415.9818181818187</v>
      </c>
      <c r="Q167" s="86">
        <f>'7. Nominale afschrijvingen'!AB156</f>
        <v>2415.9818181818187</v>
      </c>
      <c r="R167" s="86">
        <f>'7. Nominale afschrijvingen'!AC156</f>
        <v>2899.1781818181821</v>
      </c>
      <c r="S167" s="86">
        <f>'7. Nominale afschrijvingen'!AD156</f>
        <v>2813.2766060606064</v>
      </c>
      <c r="T167" s="86">
        <f>'7. Nominale afschrijvingen'!AE156</f>
        <v>2729.9202621773293</v>
      </c>
      <c r="U167" s="86">
        <f>'7. Nominale afschrijvingen'!AF156</f>
        <v>2649.0337358905936</v>
      </c>
      <c r="V167" s="86">
        <f>'7. Nominale afschrijvingen'!AG156</f>
        <v>2570.5438474197613</v>
      </c>
      <c r="W167" s="65"/>
      <c r="X167" s="118">
        <f>IF($C167="TD",INDEX('4. CPI-tabel'!$D$20:$Z$42,$E167-2003,X$28-2003),
IF(X$28&gt;=$E167,MAX(1,INDEX('4. CPI-tabel'!$D$20:$Z$42,MAX($E167,2010)-2003,X$28-2003)),0))</f>
        <v>1.0621792868399995</v>
      </c>
      <c r="Y167" s="118">
        <f>IF($C167="TD",INDEX('4. CPI-tabel'!$D$20:$Z$42,$E167-2003,Y$28-2003),
IF(Y$28&gt;=$E167,MAX(1,INDEX('4. CPI-tabel'!$D$20:$Z$42,MAX($E167,2010)-2003,Y$28-2003)),0))</f>
        <v>1.0897959482978394</v>
      </c>
      <c r="Z167" s="118">
        <f>IF($C167="TD",INDEX('4. CPI-tabel'!$D$20:$Z$42,$E167-2003,Z$28-2003),
IF(Z$28&gt;=$E167,MAX(1,INDEX('4. CPI-tabel'!$D$20:$Z$42,MAX($E167,2010)-2003,Z$28-2003)),0))</f>
        <v>1.1148612551086896</v>
      </c>
      <c r="AA167" s="118">
        <f>IF($C167="TD",INDEX('4. CPI-tabel'!$D$20:$Z$42,$E167-2003,AA$28-2003),
IF(AA$28&gt;=$E167,MAX(1,INDEX('4. CPI-tabel'!$D$20:$Z$42,MAX($E167,2010)-2003,AA$28-2003)),0))</f>
        <v>1.1460773702517328</v>
      </c>
      <c r="AB167" s="118">
        <f>IF($C167="TD",INDEX('4. CPI-tabel'!$D$20:$Z$42,$E167-2003,AB$28-2003),
IF(AB$28&gt;=$E167,MAX(1,INDEX('4. CPI-tabel'!$D$20:$Z$42,MAX($E167,2010)-2003,AB$28-2003)),0))</f>
        <v>1.1575381439542503</v>
      </c>
      <c r="AC167" s="118">
        <f>IF($C167="TD",INDEX('4. CPI-tabel'!$D$20:$Z$42,$E167-2003,AC$28-2003),
IF(AC$28&gt;=$E167,MAX(1,INDEX('4. CPI-tabel'!$D$20:$Z$42,MAX($E167,2010)-2003,AC$28-2003)),0))</f>
        <v>1.1667984491058843</v>
      </c>
      <c r="AD167" s="118">
        <f>IF($C167="TD",INDEX('4. CPI-tabel'!$D$20:$Z$42,$E167-2003,AD$28-2003),
IF(AD$28&gt;=$E167,MAX(1,INDEX('4. CPI-tabel'!$D$20:$Z$42,MAX($E167,2010)-2003,AD$28-2003)),0))</f>
        <v>1.1691320460040959</v>
      </c>
      <c r="AE167" s="118">
        <f>IF($C167="TD",INDEX('4. CPI-tabel'!$D$20:$Z$42,$E167-2003,AE$28-2003),
IF(AE$28&gt;=$E167,MAX(1,INDEX('4. CPI-tabel'!$D$20:$Z$42,MAX($E167,2010)-2003,AE$28-2003)),0))</f>
        <v>1.1854998946481532</v>
      </c>
      <c r="AF167" s="118">
        <f>IF($C167="TD",INDEX('4. CPI-tabel'!$D$20:$Z$42,$E167-2003,AF$28-2003),
IF(AF$28&gt;=$E167,MAX(1,INDEX('4. CPI-tabel'!$D$20:$Z$42,MAX($E167,2010)-2003,AF$28-2003)),0))</f>
        <v>1.2103953924357642</v>
      </c>
      <c r="AG167" s="118">
        <f>IF($C167="TD",INDEX('4. CPI-tabel'!$D$20:$Z$42,$E167-2003,AG$28-2003),
IF(AG$28&gt;=$E167,MAX(1,INDEX('4. CPI-tabel'!$D$20:$Z$42,MAX($E167,2010)-2003,AG$28-2003)),0))</f>
        <v>1.2442864634239656</v>
      </c>
      <c r="AH167" s="118">
        <f>IF($C167="TD",INDEX('4. CPI-tabel'!$D$20:$Z$42,$E167-2003,AH$28-2003),
IF(AH$28&gt;=$E167,MAX(1,INDEX('4. CPI-tabel'!$D$20:$Z$42,MAX($E167,2010)-2003,AH$28-2003)),0))</f>
        <v>1.2529964686679333</v>
      </c>
      <c r="AI167" s="118">
        <f>IF($C167="TD",INDEX('4. CPI-tabel'!$D$20:$Z$42,$E167-2003,AI$28-2003),
IF(AI$28&gt;=$E167,MAX(1,INDEX('4. CPI-tabel'!$D$20:$Z$42,MAX($E167,2010)-2003,AI$28-2003)),0))</f>
        <v>1.2529964686679333</v>
      </c>
      <c r="AJ167" s="118">
        <f>IF($C167="TD",INDEX('4. CPI-tabel'!$D$20:$Z$42,$E167-2003,AJ$28-2003),
IF(AJ$28&gt;=$E167,MAX(1,INDEX('4. CPI-tabel'!$D$20:$Z$42,MAX($E167,2010)-2003,AJ$28-2003)),0))</f>
        <v>1.2529964686679333</v>
      </c>
      <c r="AK167" s="118">
        <f>IF($C167="TD",INDEX('4. CPI-tabel'!$D$20:$Z$42,$E167-2003,AK$28-2003),
IF(AK$28&gt;=$E167,MAX(1,INDEX('4. CPI-tabel'!$D$20:$Z$42,MAX($E167,2010)-2003,AK$28-2003)),0))</f>
        <v>1.2529964686679333</v>
      </c>
      <c r="AL167" s="118">
        <f>IF($C167="TD",INDEX('4. CPI-tabel'!$D$20:$Z$42,$E167-2003,AL$28-2003),
IF(AL$28&gt;=$E167,MAX(1,INDEX('4. CPI-tabel'!$D$20:$Z$42,MAX($E167,2010)-2003,AL$28-2003)),0))</f>
        <v>1.2529964686679333</v>
      </c>
      <c r="AM167" s="118">
        <f>IF($C167="TD",INDEX('4. CPI-tabel'!$D$20:$Z$42,$E167-2003,AM$28-2003),
IF(AM$28&gt;=$E167,MAX(1,INDEX('4. CPI-tabel'!$D$20:$Z$42,MAX($E167,2010)-2003,AM$28-2003)),0))</f>
        <v>1.2529964686679333</v>
      </c>
      <c r="AN167" s="20"/>
      <c r="AO167" s="87">
        <f t="shared" si="37"/>
        <v>2566.2058446547694</v>
      </c>
      <c r="AP167" s="87">
        <f t="shared" si="38"/>
        <v>2632.9271966157935</v>
      </c>
      <c r="AQ167" s="87">
        <f t="shared" si="39"/>
        <v>2693.4845221379564</v>
      </c>
      <c r="AR167" s="87">
        <f t="shared" si="40"/>
        <v>2768.902088757819</v>
      </c>
      <c r="AS167" s="87">
        <f t="shared" si="41"/>
        <v>2796.5911096453974</v>
      </c>
      <c r="AT167" s="87">
        <f t="shared" si="42"/>
        <v>2818.9638385225603</v>
      </c>
      <c r="AU167" s="87">
        <f t="shared" si="43"/>
        <v>2824.6017661996052</v>
      </c>
      <c r="AV167" s="87">
        <f t="shared" si="44"/>
        <v>2864.1461909263994</v>
      </c>
      <c r="AW167" s="87">
        <f t="shared" si="45"/>
        <v>2924.2932609358536</v>
      </c>
      <c r="AX167" s="87">
        <f t="shared" si="46"/>
        <v>3006.1734722420574</v>
      </c>
      <c r="AY167" s="87">
        <f t="shared" si="47"/>
        <v>3027.2166865477516</v>
      </c>
      <c r="AZ167" s="87">
        <f t="shared" si="48"/>
        <v>3632.6600238573019</v>
      </c>
      <c r="BA167" s="87">
        <f t="shared" si="49"/>
        <v>3525.0256527800484</v>
      </c>
      <c r="BB167" s="87">
        <f t="shared" si="50"/>
        <v>3420.5804482532321</v>
      </c>
      <c r="BC167" s="87">
        <f t="shared" si="51"/>
        <v>3319.2299164531364</v>
      </c>
      <c r="BD167" s="87">
        <f t="shared" si="52"/>
        <v>3220.882363373044</v>
      </c>
    </row>
    <row r="168" spans="2:56" s="79" customFormat="1" x14ac:dyDescent="0.2">
      <c r="B168" s="86">
        <f>'3. Investeringen'!B154</f>
        <v>140</v>
      </c>
      <c r="C168" s="86" t="str">
        <f>'3. Investeringen'!F154</f>
        <v>TD</v>
      </c>
      <c r="D168" s="86" t="str">
        <f>'3. Investeringen'!G154</f>
        <v>Nieuwe investeringen TD</v>
      </c>
      <c r="E168" s="121">
        <f>'3. Investeringen'!K154</f>
        <v>2007</v>
      </c>
      <c r="F168" s="20"/>
      <c r="G168" s="86">
        <f>'7. Nominale afschrijvingen'!R157</f>
        <v>9790.3111111111102</v>
      </c>
      <c r="H168" s="86">
        <f>'7. Nominale afschrijvingen'!S157</f>
        <v>9790.3111111111084</v>
      </c>
      <c r="I168" s="86">
        <f>'7. Nominale afschrijvingen'!T157</f>
        <v>9790.3111111111084</v>
      </c>
      <c r="J168" s="86">
        <f>'7. Nominale afschrijvingen'!U157</f>
        <v>9790.3111111111084</v>
      </c>
      <c r="K168" s="86">
        <f>'7. Nominale afschrijvingen'!V157</f>
        <v>9790.3111111111084</v>
      </c>
      <c r="L168" s="86">
        <f>'7. Nominale afschrijvingen'!W157</f>
        <v>9790.3111111111084</v>
      </c>
      <c r="M168" s="86">
        <f>'7. Nominale afschrijvingen'!X157</f>
        <v>9790.3111111111084</v>
      </c>
      <c r="N168" s="86">
        <f>'7. Nominale afschrijvingen'!Y157</f>
        <v>9790.3111111111084</v>
      </c>
      <c r="O168" s="86">
        <f>'7. Nominale afschrijvingen'!Z157</f>
        <v>9790.3111111111084</v>
      </c>
      <c r="P168" s="86">
        <f>'7. Nominale afschrijvingen'!AA157</f>
        <v>9790.3111111111084</v>
      </c>
      <c r="Q168" s="86">
        <f>'7. Nominale afschrijvingen'!AB157</f>
        <v>9790.3111111111084</v>
      </c>
      <c r="R168" s="86">
        <f>'7. Nominale afschrijvingen'!AC157</f>
        <v>11748.373333333331</v>
      </c>
      <c r="S168" s="86">
        <f>'7. Nominale afschrijvingen'!AD157</f>
        <v>11286.142251366116</v>
      </c>
      <c r="T168" s="86">
        <f>'7. Nominale afschrijvingen'!AE157</f>
        <v>10842.097310328762</v>
      </c>
      <c r="U168" s="86">
        <f>'7. Nominale afschrijvingen'!AF157</f>
        <v>10415.522989922385</v>
      </c>
      <c r="V168" s="86">
        <f>'7. Nominale afschrijvingen'!AG157</f>
        <v>10005.731921466422</v>
      </c>
      <c r="W168" s="65"/>
      <c r="X168" s="118">
        <f>IF($C168="TD",INDEX('4. CPI-tabel'!$D$20:$Z$42,$E168-2003,X$28-2003),
IF(X$28&gt;=$E168,MAX(1,INDEX('4. CPI-tabel'!$D$20:$Z$42,MAX($E168,2010)-2003,X$28-2003)),0))</f>
        <v>1.0621792868399995</v>
      </c>
      <c r="Y168" s="118">
        <f>IF($C168="TD",INDEX('4. CPI-tabel'!$D$20:$Z$42,$E168-2003,Y$28-2003),
IF(Y$28&gt;=$E168,MAX(1,INDEX('4. CPI-tabel'!$D$20:$Z$42,MAX($E168,2010)-2003,Y$28-2003)),0))</f>
        <v>1.0897959482978394</v>
      </c>
      <c r="Z168" s="118">
        <f>IF($C168="TD",INDEX('4. CPI-tabel'!$D$20:$Z$42,$E168-2003,Z$28-2003),
IF(Z$28&gt;=$E168,MAX(1,INDEX('4. CPI-tabel'!$D$20:$Z$42,MAX($E168,2010)-2003,Z$28-2003)),0))</f>
        <v>1.1148612551086896</v>
      </c>
      <c r="AA168" s="118">
        <f>IF($C168="TD",INDEX('4. CPI-tabel'!$D$20:$Z$42,$E168-2003,AA$28-2003),
IF(AA$28&gt;=$E168,MAX(1,INDEX('4. CPI-tabel'!$D$20:$Z$42,MAX($E168,2010)-2003,AA$28-2003)),0))</f>
        <v>1.1460773702517328</v>
      </c>
      <c r="AB168" s="118">
        <f>IF($C168="TD",INDEX('4. CPI-tabel'!$D$20:$Z$42,$E168-2003,AB$28-2003),
IF(AB$28&gt;=$E168,MAX(1,INDEX('4. CPI-tabel'!$D$20:$Z$42,MAX($E168,2010)-2003,AB$28-2003)),0))</f>
        <v>1.1575381439542503</v>
      </c>
      <c r="AC168" s="118">
        <f>IF($C168="TD",INDEX('4. CPI-tabel'!$D$20:$Z$42,$E168-2003,AC$28-2003),
IF(AC$28&gt;=$E168,MAX(1,INDEX('4. CPI-tabel'!$D$20:$Z$42,MAX($E168,2010)-2003,AC$28-2003)),0))</f>
        <v>1.1667984491058843</v>
      </c>
      <c r="AD168" s="118">
        <f>IF($C168="TD",INDEX('4. CPI-tabel'!$D$20:$Z$42,$E168-2003,AD$28-2003),
IF(AD$28&gt;=$E168,MAX(1,INDEX('4. CPI-tabel'!$D$20:$Z$42,MAX($E168,2010)-2003,AD$28-2003)),0))</f>
        <v>1.1691320460040959</v>
      </c>
      <c r="AE168" s="118">
        <f>IF($C168="TD",INDEX('4. CPI-tabel'!$D$20:$Z$42,$E168-2003,AE$28-2003),
IF(AE$28&gt;=$E168,MAX(1,INDEX('4. CPI-tabel'!$D$20:$Z$42,MAX($E168,2010)-2003,AE$28-2003)),0))</f>
        <v>1.1854998946481532</v>
      </c>
      <c r="AF168" s="118">
        <f>IF($C168="TD",INDEX('4. CPI-tabel'!$D$20:$Z$42,$E168-2003,AF$28-2003),
IF(AF$28&gt;=$E168,MAX(1,INDEX('4. CPI-tabel'!$D$20:$Z$42,MAX($E168,2010)-2003,AF$28-2003)),0))</f>
        <v>1.2103953924357642</v>
      </c>
      <c r="AG168" s="118">
        <f>IF($C168="TD",INDEX('4. CPI-tabel'!$D$20:$Z$42,$E168-2003,AG$28-2003),
IF(AG$28&gt;=$E168,MAX(1,INDEX('4. CPI-tabel'!$D$20:$Z$42,MAX($E168,2010)-2003,AG$28-2003)),0))</f>
        <v>1.2442864634239656</v>
      </c>
      <c r="AH168" s="118">
        <f>IF($C168="TD",INDEX('4. CPI-tabel'!$D$20:$Z$42,$E168-2003,AH$28-2003),
IF(AH$28&gt;=$E168,MAX(1,INDEX('4. CPI-tabel'!$D$20:$Z$42,MAX($E168,2010)-2003,AH$28-2003)),0))</f>
        <v>1.2529964686679333</v>
      </c>
      <c r="AI168" s="118">
        <f>IF($C168="TD",INDEX('4. CPI-tabel'!$D$20:$Z$42,$E168-2003,AI$28-2003),
IF(AI$28&gt;=$E168,MAX(1,INDEX('4. CPI-tabel'!$D$20:$Z$42,MAX($E168,2010)-2003,AI$28-2003)),0))</f>
        <v>1.2529964686679333</v>
      </c>
      <c r="AJ168" s="118">
        <f>IF($C168="TD",INDEX('4. CPI-tabel'!$D$20:$Z$42,$E168-2003,AJ$28-2003),
IF(AJ$28&gt;=$E168,MAX(1,INDEX('4. CPI-tabel'!$D$20:$Z$42,MAX($E168,2010)-2003,AJ$28-2003)),0))</f>
        <v>1.2529964686679333</v>
      </c>
      <c r="AK168" s="118">
        <f>IF($C168="TD",INDEX('4. CPI-tabel'!$D$20:$Z$42,$E168-2003,AK$28-2003),
IF(AK$28&gt;=$E168,MAX(1,INDEX('4. CPI-tabel'!$D$20:$Z$42,MAX($E168,2010)-2003,AK$28-2003)),0))</f>
        <v>1.2529964686679333</v>
      </c>
      <c r="AL168" s="118">
        <f>IF($C168="TD",INDEX('4. CPI-tabel'!$D$20:$Z$42,$E168-2003,AL$28-2003),
IF(AL$28&gt;=$E168,MAX(1,INDEX('4. CPI-tabel'!$D$20:$Z$42,MAX($E168,2010)-2003,AL$28-2003)),0))</f>
        <v>1.2529964686679333</v>
      </c>
      <c r="AM168" s="118">
        <f>IF($C168="TD",INDEX('4. CPI-tabel'!$D$20:$Z$42,$E168-2003,AM$28-2003),
IF(AM$28&gt;=$E168,MAX(1,INDEX('4. CPI-tabel'!$D$20:$Z$42,MAX($E168,2010)-2003,AM$28-2003)),0))</f>
        <v>1.2529964686679333</v>
      </c>
      <c r="AN168" s="20"/>
      <c r="AO168" s="87">
        <f t="shared" si="37"/>
        <v>10399.065673941723</v>
      </c>
      <c r="AP168" s="87">
        <f t="shared" si="38"/>
        <v>10669.441381464205</v>
      </c>
      <c r="AQ168" s="87">
        <f t="shared" si="39"/>
        <v>10914.83853323788</v>
      </c>
      <c r="AR168" s="87">
        <f t="shared" si="40"/>
        <v>11220.45401216854</v>
      </c>
      <c r="AS168" s="87">
        <f t="shared" si="41"/>
        <v>11332.658552290226</v>
      </c>
      <c r="AT168" s="87">
        <f t="shared" si="42"/>
        <v>11423.319820708548</v>
      </c>
      <c r="AU168" s="87">
        <f t="shared" si="43"/>
        <v>11446.166460349963</v>
      </c>
      <c r="AV168" s="87">
        <f t="shared" si="44"/>
        <v>11606.412790794862</v>
      </c>
      <c r="AW168" s="87">
        <f t="shared" si="45"/>
        <v>11850.147459401553</v>
      </c>
      <c r="AX168" s="87">
        <f t="shared" si="46"/>
        <v>12181.951588264797</v>
      </c>
      <c r="AY168" s="87">
        <f t="shared" si="47"/>
        <v>12267.225249382649</v>
      </c>
      <c r="AZ168" s="87">
        <f t="shared" si="48"/>
        <v>14720.670299259182</v>
      </c>
      <c r="BA168" s="87">
        <f t="shared" si="49"/>
        <v>14141.496385845703</v>
      </c>
      <c r="BB168" s="87">
        <f t="shared" si="50"/>
        <v>13585.109642796036</v>
      </c>
      <c r="BC168" s="87">
        <f t="shared" si="51"/>
        <v>13050.613525702423</v>
      </c>
      <c r="BD168" s="87">
        <f t="shared" si="52"/>
        <v>12537.146764035442</v>
      </c>
    </row>
    <row r="169" spans="2:56" s="79" customFormat="1" x14ac:dyDescent="0.2">
      <c r="B169" s="86">
        <f>'3. Investeringen'!B155</f>
        <v>141</v>
      </c>
      <c r="C169" s="86" t="str">
        <f>'3. Investeringen'!F155</f>
        <v>TD</v>
      </c>
      <c r="D169" s="86" t="str">
        <f>'3. Investeringen'!G155</f>
        <v>Nieuwe investeringen TD</v>
      </c>
      <c r="E169" s="121">
        <f>'3. Investeringen'!K155</f>
        <v>2007</v>
      </c>
      <c r="F169" s="20"/>
      <c r="G169" s="86">
        <f>'7. Nominale afschrijvingen'!R158</f>
        <v>3188.9333333333329</v>
      </c>
      <c r="H169" s="86">
        <f>'7. Nominale afschrijvingen'!S158</f>
        <v>3188.9333333333329</v>
      </c>
      <c r="I169" s="86">
        <f>'7. Nominale afschrijvingen'!T158</f>
        <v>3188.9333333333329</v>
      </c>
      <c r="J169" s="86">
        <f>'7. Nominale afschrijvingen'!U158</f>
        <v>3188.9333333333329</v>
      </c>
      <c r="K169" s="86">
        <f>'7. Nominale afschrijvingen'!V158</f>
        <v>3188.9333333333329</v>
      </c>
      <c r="L169" s="86">
        <f>'7. Nominale afschrijvingen'!W158</f>
        <v>3188.9333333333329</v>
      </c>
      <c r="M169" s="86">
        <f>'7. Nominale afschrijvingen'!X158</f>
        <v>3188.9333333333329</v>
      </c>
      <c r="N169" s="86">
        <f>'7. Nominale afschrijvingen'!Y158</f>
        <v>3188.9333333333329</v>
      </c>
      <c r="O169" s="86">
        <f>'7. Nominale afschrijvingen'!Z158</f>
        <v>3188.9333333333329</v>
      </c>
      <c r="P169" s="86">
        <f>'7. Nominale afschrijvingen'!AA158</f>
        <v>3188.9333333333329</v>
      </c>
      <c r="Q169" s="86">
        <f>'7. Nominale afschrijvingen'!AB158</f>
        <v>3188.9333333333329</v>
      </c>
      <c r="R169" s="86">
        <f>'7. Nominale afschrijvingen'!AC158</f>
        <v>3826.7199999999989</v>
      </c>
      <c r="S169" s="86">
        <f>'7. Nominale afschrijvingen'!AD158</f>
        <v>3530.4578064516118</v>
      </c>
      <c r="T169" s="86">
        <f>'7. Nominale afschrijvingen'!AE158</f>
        <v>3257.132040790842</v>
      </c>
      <c r="U169" s="86">
        <f>'7. Nominale afschrijvingen'!AF158</f>
        <v>3105.1325455539359</v>
      </c>
      <c r="V169" s="86">
        <f>'7. Nominale afschrijvingen'!AG158</f>
        <v>3105.1325455539359</v>
      </c>
      <c r="W169" s="65"/>
      <c r="X169" s="118">
        <f>IF($C169="TD",INDEX('4. CPI-tabel'!$D$20:$Z$42,$E169-2003,X$28-2003),
IF(X$28&gt;=$E169,MAX(1,INDEX('4. CPI-tabel'!$D$20:$Z$42,MAX($E169,2010)-2003,X$28-2003)),0))</f>
        <v>1.0621792868399995</v>
      </c>
      <c r="Y169" s="118">
        <f>IF($C169="TD",INDEX('4. CPI-tabel'!$D$20:$Z$42,$E169-2003,Y$28-2003),
IF(Y$28&gt;=$E169,MAX(1,INDEX('4. CPI-tabel'!$D$20:$Z$42,MAX($E169,2010)-2003,Y$28-2003)),0))</f>
        <v>1.0897959482978394</v>
      </c>
      <c r="Z169" s="118">
        <f>IF($C169="TD",INDEX('4. CPI-tabel'!$D$20:$Z$42,$E169-2003,Z$28-2003),
IF(Z$28&gt;=$E169,MAX(1,INDEX('4. CPI-tabel'!$D$20:$Z$42,MAX($E169,2010)-2003,Z$28-2003)),0))</f>
        <v>1.1148612551086896</v>
      </c>
      <c r="AA169" s="118">
        <f>IF($C169="TD",INDEX('4. CPI-tabel'!$D$20:$Z$42,$E169-2003,AA$28-2003),
IF(AA$28&gt;=$E169,MAX(1,INDEX('4. CPI-tabel'!$D$20:$Z$42,MAX($E169,2010)-2003,AA$28-2003)),0))</f>
        <v>1.1460773702517328</v>
      </c>
      <c r="AB169" s="118">
        <f>IF($C169="TD",INDEX('4. CPI-tabel'!$D$20:$Z$42,$E169-2003,AB$28-2003),
IF(AB$28&gt;=$E169,MAX(1,INDEX('4. CPI-tabel'!$D$20:$Z$42,MAX($E169,2010)-2003,AB$28-2003)),0))</f>
        <v>1.1575381439542503</v>
      </c>
      <c r="AC169" s="118">
        <f>IF($C169="TD",INDEX('4. CPI-tabel'!$D$20:$Z$42,$E169-2003,AC$28-2003),
IF(AC$28&gt;=$E169,MAX(1,INDEX('4. CPI-tabel'!$D$20:$Z$42,MAX($E169,2010)-2003,AC$28-2003)),0))</f>
        <v>1.1667984491058843</v>
      </c>
      <c r="AD169" s="118">
        <f>IF($C169="TD",INDEX('4. CPI-tabel'!$D$20:$Z$42,$E169-2003,AD$28-2003),
IF(AD$28&gt;=$E169,MAX(1,INDEX('4. CPI-tabel'!$D$20:$Z$42,MAX($E169,2010)-2003,AD$28-2003)),0))</f>
        <v>1.1691320460040959</v>
      </c>
      <c r="AE169" s="118">
        <f>IF($C169="TD",INDEX('4. CPI-tabel'!$D$20:$Z$42,$E169-2003,AE$28-2003),
IF(AE$28&gt;=$E169,MAX(1,INDEX('4. CPI-tabel'!$D$20:$Z$42,MAX($E169,2010)-2003,AE$28-2003)),0))</f>
        <v>1.1854998946481532</v>
      </c>
      <c r="AF169" s="118">
        <f>IF($C169="TD",INDEX('4. CPI-tabel'!$D$20:$Z$42,$E169-2003,AF$28-2003),
IF(AF$28&gt;=$E169,MAX(1,INDEX('4. CPI-tabel'!$D$20:$Z$42,MAX($E169,2010)-2003,AF$28-2003)),0))</f>
        <v>1.2103953924357642</v>
      </c>
      <c r="AG169" s="118">
        <f>IF($C169="TD",INDEX('4. CPI-tabel'!$D$20:$Z$42,$E169-2003,AG$28-2003),
IF(AG$28&gt;=$E169,MAX(1,INDEX('4. CPI-tabel'!$D$20:$Z$42,MAX($E169,2010)-2003,AG$28-2003)),0))</f>
        <v>1.2442864634239656</v>
      </c>
      <c r="AH169" s="118">
        <f>IF($C169="TD",INDEX('4. CPI-tabel'!$D$20:$Z$42,$E169-2003,AH$28-2003),
IF(AH$28&gt;=$E169,MAX(1,INDEX('4. CPI-tabel'!$D$20:$Z$42,MAX($E169,2010)-2003,AH$28-2003)),0))</f>
        <v>1.2529964686679333</v>
      </c>
      <c r="AI169" s="118">
        <f>IF($C169="TD",INDEX('4. CPI-tabel'!$D$20:$Z$42,$E169-2003,AI$28-2003),
IF(AI$28&gt;=$E169,MAX(1,INDEX('4. CPI-tabel'!$D$20:$Z$42,MAX($E169,2010)-2003,AI$28-2003)),0))</f>
        <v>1.2529964686679333</v>
      </c>
      <c r="AJ169" s="118">
        <f>IF($C169="TD",INDEX('4. CPI-tabel'!$D$20:$Z$42,$E169-2003,AJ$28-2003),
IF(AJ$28&gt;=$E169,MAX(1,INDEX('4. CPI-tabel'!$D$20:$Z$42,MAX($E169,2010)-2003,AJ$28-2003)),0))</f>
        <v>1.2529964686679333</v>
      </c>
      <c r="AK169" s="118">
        <f>IF($C169="TD",INDEX('4. CPI-tabel'!$D$20:$Z$42,$E169-2003,AK$28-2003),
IF(AK$28&gt;=$E169,MAX(1,INDEX('4. CPI-tabel'!$D$20:$Z$42,MAX($E169,2010)-2003,AK$28-2003)),0))</f>
        <v>1.2529964686679333</v>
      </c>
      <c r="AL169" s="118">
        <f>IF($C169="TD",INDEX('4. CPI-tabel'!$D$20:$Z$42,$E169-2003,AL$28-2003),
IF(AL$28&gt;=$E169,MAX(1,INDEX('4. CPI-tabel'!$D$20:$Z$42,MAX($E169,2010)-2003,AL$28-2003)),0))</f>
        <v>1.2529964686679333</v>
      </c>
      <c r="AM169" s="118">
        <f>IF($C169="TD",INDEX('4. CPI-tabel'!$D$20:$Z$42,$E169-2003,AM$28-2003),
IF(AM$28&gt;=$E169,MAX(1,INDEX('4. CPI-tabel'!$D$20:$Z$42,MAX($E169,2010)-2003,AM$28-2003)),0))</f>
        <v>1.2529964686679333</v>
      </c>
      <c r="AN169" s="20"/>
      <c r="AO169" s="87">
        <f t="shared" si="37"/>
        <v>3387.218933780302</v>
      </c>
      <c r="AP169" s="87">
        <f t="shared" si="38"/>
        <v>3475.2866260585897</v>
      </c>
      <c r="AQ169" s="87">
        <f t="shared" si="39"/>
        <v>3555.2182184579369</v>
      </c>
      <c r="AR169" s="87">
        <f t="shared" si="40"/>
        <v>3654.764328574759</v>
      </c>
      <c r="AS169" s="87">
        <f t="shared" si="41"/>
        <v>3691.3119718605067</v>
      </c>
      <c r="AT169" s="87">
        <f t="shared" si="42"/>
        <v>3720.8424676353907</v>
      </c>
      <c r="AU169" s="87">
        <f t="shared" si="43"/>
        <v>3728.2841525706613</v>
      </c>
      <c r="AV169" s="87">
        <f t="shared" si="44"/>
        <v>3780.48013070665</v>
      </c>
      <c r="AW169" s="87">
        <f t="shared" si="45"/>
        <v>3859.8702134514892</v>
      </c>
      <c r="AX169" s="87">
        <f t="shared" si="46"/>
        <v>3967.9465794281309</v>
      </c>
      <c r="AY169" s="87">
        <f t="shared" si="47"/>
        <v>3995.7222054841277</v>
      </c>
      <c r="AZ169" s="87">
        <f t="shared" si="48"/>
        <v>4794.8666465809529</v>
      </c>
      <c r="BA169" s="87">
        <f t="shared" si="49"/>
        <v>4423.6511642650075</v>
      </c>
      <c r="BB169" s="87">
        <f t="shared" si="50"/>
        <v>4081.1749450961042</v>
      </c>
      <c r="BC169" s="87">
        <f t="shared" si="51"/>
        <v>3890.7201143249522</v>
      </c>
      <c r="BD169" s="87">
        <f t="shared" si="52"/>
        <v>3890.7201143249522</v>
      </c>
    </row>
    <row r="170" spans="2:56" s="79" customFormat="1" x14ac:dyDescent="0.2">
      <c r="B170" s="86">
        <f>'3. Investeringen'!B156</f>
        <v>142</v>
      </c>
      <c r="C170" s="86" t="str">
        <f>'3. Investeringen'!F156</f>
        <v>TD</v>
      </c>
      <c r="D170" s="86" t="str">
        <f>'3. Investeringen'!G156</f>
        <v>Nieuwe investeringen TD</v>
      </c>
      <c r="E170" s="121">
        <f>'3. Investeringen'!K156</f>
        <v>2007</v>
      </c>
      <c r="F170" s="20"/>
      <c r="G170" s="86">
        <f>'7. Nominale afschrijvingen'!R159</f>
        <v>20622.200000000012</v>
      </c>
      <c r="H170" s="86">
        <f>'7. Nominale afschrijvingen'!S159</f>
        <v>10311.100000000006</v>
      </c>
      <c r="I170" s="86">
        <f>'7. Nominale afschrijvingen'!T159</f>
        <v>0</v>
      </c>
      <c r="J170" s="86">
        <f>'7. Nominale afschrijvingen'!U159</f>
        <v>0</v>
      </c>
      <c r="K170" s="86">
        <f>'7. Nominale afschrijvingen'!V159</f>
        <v>0</v>
      </c>
      <c r="L170" s="86">
        <f>'7. Nominale afschrijvingen'!W159</f>
        <v>0</v>
      </c>
      <c r="M170" s="86">
        <f>'7. Nominale afschrijvingen'!X159</f>
        <v>0</v>
      </c>
      <c r="N170" s="86">
        <f>'7. Nominale afschrijvingen'!Y159</f>
        <v>0</v>
      </c>
      <c r="O170" s="86">
        <f>'7. Nominale afschrijvingen'!Z159</f>
        <v>0</v>
      </c>
      <c r="P170" s="86">
        <f>'7. Nominale afschrijvingen'!AA159</f>
        <v>0</v>
      </c>
      <c r="Q170" s="86">
        <f>'7. Nominale afschrijvingen'!AB159</f>
        <v>0</v>
      </c>
      <c r="R170" s="86">
        <f>'7. Nominale afschrijvingen'!AC159</f>
        <v>0</v>
      </c>
      <c r="S170" s="86">
        <f>'7. Nominale afschrijvingen'!AD159</f>
        <v>0</v>
      </c>
      <c r="T170" s="86">
        <f>'7. Nominale afschrijvingen'!AE159</f>
        <v>0</v>
      </c>
      <c r="U170" s="86">
        <f>'7. Nominale afschrijvingen'!AF159</f>
        <v>0</v>
      </c>
      <c r="V170" s="86">
        <f>'7. Nominale afschrijvingen'!AG159</f>
        <v>0</v>
      </c>
      <c r="W170" s="65"/>
      <c r="X170" s="118">
        <f>IF($C170="TD",INDEX('4. CPI-tabel'!$D$20:$Z$42,$E170-2003,X$28-2003),
IF(X$28&gt;=$E170,MAX(1,INDEX('4. CPI-tabel'!$D$20:$Z$42,MAX($E170,2010)-2003,X$28-2003)),0))</f>
        <v>1.0621792868399995</v>
      </c>
      <c r="Y170" s="118">
        <f>IF($C170="TD",INDEX('4. CPI-tabel'!$D$20:$Z$42,$E170-2003,Y$28-2003),
IF(Y$28&gt;=$E170,MAX(1,INDEX('4. CPI-tabel'!$D$20:$Z$42,MAX($E170,2010)-2003,Y$28-2003)),0))</f>
        <v>1.0897959482978394</v>
      </c>
      <c r="Z170" s="118">
        <f>IF($C170="TD",INDEX('4. CPI-tabel'!$D$20:$Z$42,$E170-2003,Z$28-2003),
IF(Z$28&gt;=$E170,MAX(1,INDEX('4. CPI-tabel'!$D$20:$Z$42,MAX($E170,2010)-2003,Z$28-2003)),0))</f>
        <v>1.1148612551086896</v>
      </c>
      <c r="AA170" s="118">
        <f>IF($C170="TD",INDEX('4. CPI-tabel'!$D$20:$Z$42,$E170-2003,AA$28-2003),
IF(AA$28&gt;=$E170,MAX(1,INDEX('4. CPI-tabel'!$D$20:$Z$42,MAX($E170,2010)-2003,AA$28-2003)),0))</f>
        <v>1.1460773702517328</v>
      </c>
      <c r="AB170" s="118">
        <f>IF($C170="TD",INDEX('4. CPI-tabel'!$D$20:$Z$42,$E170-2003,AB$28-2003),
IF(AB$28&gt;=$E170,MAX(1,INDEX('4. CPI-tabel'!$D$20:$Z$42,MAX($E170,2010)-2003,AB$28-2003)),0))</f>
        <v>1.1575381439542503</v>
      </c>
      <c r="AC170" s="118">
        <f>IF($C170="TD",INDEX('4. CPI-tabel'!$D$20:$Z$42,$E170-2003,AC$28-2003),
IF(AC$28&gt;=$E170,MAX(1,INDEX('4. CPI-tabel'!$D$20:$Z$42,MAX($E170,2010)-2003,AC$28-2003)),0))</f>
        <v>1.1667984491058843</v>
      </c>
      <c r="AD170" s="118">
        <f>IF($C170="TD",INDEX('4. CPI-tabel'!$D$20:$Z$42,$E170-2003,AD$28-2003),
IF(AD$28&gt;=$E170,MAX(1,INDEX('4. CPI-tabel'!$D$20:$Z$42,MAX($E170,2010)-2003,AD$28-2003)),0))</f>
        <v>1.1691320460040959</v>
      </c>
      <c r="AE170" s="118">
        <f>IF($C170="TD",INDEX('4. CPI-tabel'!$D$20:$Z$42,$E170-2003,AE$28-2003),
IF(AE$28&gt;=$E170,MAX(1,INDEX('4. CPI-tabel'!$D$20:$Z$42,MAX($E170,2010)-2003,AE$28-2003)),0))</f>
        <v>1.1854998946481532</v>
      </c>
      <c r="AF170" s="118">
        <f>IF($C170="TD",INDEX('4. CPI-tabel'!$D$20:$Z$42,$E170-2003,AF$28-2003),
IF(AF$28&gt;=$E170,MAX(1,INDEX('4. CPI-tabel'!$D$20:$Z$42,MAX($E170,2010)-2003,AF$28-2003)),0))</f>
        <v>1.2103953924357642</v>
      </c>
      <c r="AG170" s="118">
        <f>IF($C170="TD",INDEX('4. CPI-tabel'!$D$20:$Z$42,$E170-2003,AG$28-2003),
IF(AG$28&gt;=$E170,MAX(1,INDEX('4. CPI-tabel'!$D$20:$Z$42,MAX($E170,2010)-2003,AG$28-2003)),0))</f>
        <v>1.2442864634239656</v>
      </c>
      <c r="AH170" s="118">
        <f>IF($C170="TD",INDEX('4. CPI-tabel'!$D$20:$Z$42,$E170-2003,AH$28-2003),
IF(AH$28&gt;=$E170,MAX(1,INDEX('4. CPI-tabel'!$D$20:$Z$42,MAX($E170,2010)-2003,AH$28-2003)),0))</f>
        <v>1.2529964686679333</v>
      </c>
      <c r="AI170" s="118">
        <f>IF($C170="TD",INDEX('4. CPI-tabel'!$D$20:$Z$42,$E170-2003,AI$28-2003),
IF(AI$28&gt;=$E170,MAX(1,INDEX('4. CPI-tabel'!$D$20:$Z$42,MAX($E170,2010)-2003,AI$28-2003)),0))</f>
        <v>1.2529964686679333</v>
      </c>
      <c r="AJ170" s="118">
        <f>IF($C170="TD",INDEX('4. CPI-tabel'!$D$20:$Z$42,$E170-2003,AJ$28-2003),
IF(AJ$28&gt;=$E170,MAX(1,INDEX('4. CPI-tabel'!$D$20:$Z$42,MAX($E170,2010)-2003,AJ$28-2003)),0))</f>
        <v>1.2529964686679333</v>
      </c>
      <c r="AK170" s="118">
        <f>IF($C170="TD",INDEX('4. CPI-tabel'!$D$20:$Z$42,$E170-2003,AK$28-2003),
IF(AK$28&gt;=$E170,MAX(1,INDEX('4. CPI-tabel'!$D$20:$Z$42,MAX($E170,2010)-2003,AK$28-2003)),0))</f>
        <v>1.2529964686679333</v>
      </c>
      <c r="AL170" s="118">
        <f>IF($C170="TD",INDEX('4. CPI-tabel'!$D$20:$Z$42,$E170-2003,AL$28-2003),
IF(AL$28&gt;=$E170,MAX(1,INDEX('4. CPI-tabel'!$D$20:$Z$42,MAX($E170,2010)-2003,AL$28-2003)),0))</f>
        <v>1.2529964686679333</v>
      </c>
      <c r="AM170" s="118">
        <f>IF($C170="TD",INDEX('4. CPI-tabel'!$D$20:$Z$42,$E170-2003,AM$28-2003),
IF(AM$28&gt;=$E170,MAX(1,INDEX('4. CPI-tabel'!$D$20:$Z$42,MAX($E170,2010)-2003,AM$28-2003)),0))</f>
        <v>1.2529964686679333</v>
      </c>
      <c r="AN170" s="20"/>
      <c r="AO170" s="87">
        <f t="shared" si="37"/>
        <v>21904.473689071849</v>
      </c>
      <c r="AP170" s="87">
        <f t="shared" si="38"/>
        <v>11236.995002493859</v>
      </c>
      <c r="AQ170" s="87">
        <f t="shared" si="39"/>
        <v>0</v>
      </c>
      <c r="AR170" s="87">
        <f t="shared" si="40"/>
        <v>0</v>
      </c>
      <c r="AS170" s="87">
        <f t="shared" si="41"/>
        <v>0</v>
      </c>
      <c r="AT170" s="87">
        <f t="shared" si="42"/>
        <v>0</v>
      </c>
      <c r="AU170" s="87">
        <f t="shared" si="43"/>
        <v>0</v>
      </c>
      <c r="AV170" s="87">
        <f t="shared" si="44"/>
        <v>0</v>
      </c>
      <c r="AW170" s="87">
        <f t="shared" si="45"/>
        <v>0</v>
      </c>
      <c r="AX170" s="87">
        <f t="shared" si="46"/>
        <v>0</v>
      </c>
      <c r="AY170" s="87">
        <f t="shared" si="47"/>
        <v>0</v>
      </c>
      <c r="AZ170" s="87">
        <f t="shared" si="48"/>
        <v>0</v>
      </c>
      <c r="BA170" s="87">
        <f t="shared" si="49"/>
        <v>0</v>
      </c>
      <c r="BB170" s="87">
        <f t="shared" si="50"/>
        <v>0</v>
      </c>
      <c r="BC170" s="87">
        <f t="shared" si="51"/>
        <v>0</v>
      </c>
      <c r="BD170" s="87">
        <f t="shared" si="52"/>
        <v>0</v>
      </c>
    </row>
    <row r="171" spans="2:56" s="79" customFormat="1" x14ac:dyDescent="0.2">
      <c r="B171" s="86">
        <f>'3. Investeringen'!B157</f>
        <v>143</v>
      </c>
      <c r="C171" s="86" t="str">
        <f>'3. Investeringen'!F157</f>
        <v>TD</v>
      </c>
      <c r="D171" s="86" t="str">
        <f>'3. Investeringen'!G157</f>
        <v>Nieuwe investeringen TD</v>
      </c>
      <c r="E171" s="121">
        <f>'3. Investeringen'!K157</f>
        <v>2008</v>
      </c>
      <c r="F171" s="20"/>
      <c r="G171" s="86">
        <f>'7. Nominale afschrijvingen'!R160</f>
        <v>-236.36363636363637</v>
      </c>
      <c r="H171" s="86">
        <f>'7. Nominale afschrijvingen'!S160</f>
        <v>-236.36363636363635</v>
      </c>
      <c r="I171" s="86">
        <f>'7. Nominale afschrijvingen'!T160</f>
        <v>-236.36363636363635</v>
      </c>
      <c r="J171" s="86">
        <f>'7. Nominale afschrijvingen'!U160</f>
        <v>-236.36363636363635</v>
      </c>
      <c r="K171" s="86">
        <f>'7. Nominale afschrijvingen'!V160</f>
        <v>-236.36363636363635</v>
      </c>
      <c r="L171" s="86">
        <f>'7. Nominale afschrijvingen'!W160</f>
        <v>-236.36363636363635</v>
      </c>
      <c r="M171" s="86">
        <f>'7. Nominale afschrijvingen'!X160</f>
        <v>-236.36363636363635</v>
      </c>
      <c r="N171" s="86">
        <f>'7. Nominale afschrijvingen'!Y160</f>
        <v>-236.36363636363635</v>
      </c>
      <c r="O171" s="86">
        <f>'7. Nominale afschrijvingen'!Z160</f>
        <v>-236.36363636363635</v>
      </c>
      <c r="P171" s="86">
        <f>'7. Nominale afschrijvingen'!AA160</f>
        <v>-236.36363636363635</v>
      </c>
      <c r="Q171" s="86">
        <f>'7. Nominale afschrijvingen'!AB160</f>
        <v>-236.36363636363635</v>
      </c>
      <c r="R171" s="86">
        <f>'7. Nominale afschrijvingen'!AC160</f>
        <v>-283.63636363636357</v>
      </c>
      <c r="S171" s="86">
        <f>'7. Nominale afschrijvingen'!AD160</f>
        <v>-275.4348302300109</v>
      </c>
      <c r="T171" s="86">
        <f>'7. Nominale afschrijvingen'!AE160</f>
        <v>-267.47044959685394</v>
      </c>
      <c r="U171" s="86">
        <f>'7. Nominale afschrijvingen'!AF160</f>
        <v>-259.73636430730636</v>
      </c>
      <c r="V171" s="86">
        <f>'7. Nominale afschrijvingen'!AG160</f>
        <v>-252.22591521890232</v>
      </c>
      <c r="W171" s="65"/>
      <c r="X171" s="118">
        <f>IF($C171="TD",INDEX('4. CPI-tabel'!$D$20:$Z$42,$E171-2003,X$28-2003),
IF(X$28&gt;=$E171,MAX(1,INDEX('4. CPI-tabel'!$D$20:$Z$42,MAX($E171,2010)-2003,X$28-2003)),0))</f>
        <v>1.0506224399999999</v>
      </c>
      <c r="Y171" s="118">
        <f>IF($C171="TD",INDEX('4. CPI-tabel'!$D$20:$Z$42,$E171-2003,Y$28-2003),
IF(Y$28&gt;=$E171,MAX(1,INDEX('4. CPI-tabel'!$D$20:$Z$42,MAX($E171,2010)-2003,Y$28-2003)),0))</f>
        <v>1.0779386234399999</v>
      </c>
      <c r="Z171" s="118">
        <f>IF($C171="TD",INDEX('4. CPI-tabel'!$D$20:$Z$42,$E171-2003,Z$28-2003),
IF(Z$28&gt;=$E171,MAX(1,INDEX('4. CPI-tabel'!$D$20:$Z$42,MAX($E171,2010)-2003,Z$28-2003)),0))</f>
        <v>1.1027312117791197</v>
      </c>
      <c r="AA171" s="118">
        <f>IF($C171="TD",INDEX('4. CPI-tabel'!$D$20:$Z$42,$E171-2003,AA$28-2003),
IF(AA$28&gt;=$E171,MAX(1,INDEX('4. CPI-tabel'!$D$20:$Z$42,MAX($E171,2010)-2003,AA$28-2003)),0))</f>
        <v>1.133607685708935</v>
      </c>
      <c r="AB171" s="118">
        <f>IF($C171="TD",INDEX('4. CPI-tabel'!$D$20:$Z$42,$E171-2003,AB$28-2003),
IF(AB$28&gt;=$E171,MAX(1,INDEX('4. CPI-tabel'!$D$20:$Z$42,MAX($E171,2010)-2003,AB$28-2003)),0))</f>
        <v>1.1449437625660244</v>
      </c>
      <c r="AC171" s="118">
        <f>IF($C171="TD",INDEX('4. CPI-tabel'!$D$20:$Z$42,$E171-2003,AC$28-2003),
IF(AC$28&gt;=$E171,MAX(1,INDEX('4. CPI-tabel'!$D$20:$Z$42,MAX($E171,2010)-2003,AC$28-2003)),0))</f>
        <v>1.1541033126665525</v>
      </c>
      <c r="AD171" s="118">
        <f>IF($C171="TD",INDEX('4. CPI-tabel'!$D$20:$Z$42,$E171-2003,AD$28-2003),
IF(AD$28&gt;=$E171,MAX(1,INDEX('4. CPI-tabel'!$D$20:$Z$42,MAX($E171,2010)-2003,AD$28-2003)),0))</f>
        <v>1.1564115192918856</v>
      </c>
      <c r="AE171" s="118">
        <f>IF($C171="TD",INDEX('4. CPI-tabel'!$D$20:$Z$42,$E171-2003,AE$28-2003),
IF(AE$28&gt;=$E171,MAX(1,INDEX('4. CPI-tabel'!$D$20:$Z$42,MAX($E171,2010)-2003,AE$28-2003)),0))</f>
        <v>1.1726012805619719</v>
      </c>
      <c r="AF171" s="118">
        <f>IF($C171="TD",INDEX('4. CPI-tabel'!$D$20:$Z$42,$E171-2003,AF$28-2003),
IF(AF$28&gt;=$E171,MAX(1,INDEX('4. CPI-tabel'!$D$20:$Z$42,MAX($E171,2010)-2003,AF$28-2003)),0))</f>
        <v>1.1972259074537732</v>
      </c>
      <c r="AG171" s="118">
        <f>IF($C171="TD",INDEX('4. CPI-tabel'!$D$20:$Z$42,$E171-2003,AG$28-2003),
IF(AG$28&gt;=$E171,MAX(1,INDEX('4. CPI-tabel'!$D$20:$Z$42,MAX($E171,2010)-2003,AG$28-2003)),0))</f>
        <v>1.2307482328624788</v>
      </c>
      <c r="AH171" s="118">
        <f>IF($C171="TD",INDEX('4. CPI-tabel'!$D$20:$Z$42,$E171-2003,AH$28-2003),
IF(AH$28&gt;=$E171,MAX(1,INDEX('4. CPI-tabel'!$D$20:$Z$42,MAX($E171,2010)-2003,AH$28-2003)),0))</f>
        <v>1.2393634704925161</v>
      </c>
      <c r="AI171" s="118">
        <f>IF($C171="TD",INDEX('4. CPI-tabel'!$D$20:$Z$42,$E171-2003,AI$28-2003),
IF(AI$28&gt;=$E171,MAX(1,INDEX('4. CPI-tabel'!$D$20:$Z$42,MAX($E171,2010)-2003,AI$28-2003)),0))</f>
        <v>1.2393634704925161</v>
      </c>
      <c r="AJ171" s="118">
        <f>IF($C171="TD",INDEX('4. CPI-tabel'!$D$20:$Z$42,$E171-2003,AJ$28-2003),
IF(AJ$28&gt;=$E171,MAX(1,INDEX('4. CPI-tabel'!$D$20:$Z$42,MAX($E171,2010)-2003,AJ$28-2003)),0))</f>
        <v>1.2393634704925161</v>
      </c>
      <c r="AK171" s="118">
        <f>IF($C171="TD",INDEX('4. CPI-tabel'!$D$20:$Z$42,$E171-2003,AK$28-2003),
IF(AK$28&gt;=$E171,MAX(1,INDEX('4. CPI-tabel'!$D$20:$Z$42,MAX($E171,2010)-2003,AK$28-2003)),0))</f>
        <v>1.2393634704925161</v>
      </c>
      <c r="AL171" s="118">
        <f>IF($C171="TD",INDEX('4. CPI-tabel'!$D$20:$Z$42,$E171-2003,AL$28-2003),
IF(AL$28&gt;=$E171,MAX(1,INDEX('4. CPI-tabel'!$D$20:$Z$42,MAX($E171,2010)-2003,AL$28-2003)),0))</f>
        <v>1.2393634704925161</v>
      </c>
      <c r="AM171" s="118">
        <f>IF($C171="TD",INDEX('4. CPI-tabel'!$D$20:$Z$42,$E171-2003,AM$28-2003),
IF(AM$28&gt;=$E171,MAX(1,INDEX('4. CPI-tabel'!$D$20:$Z$42,MAX($E171,2010)-2003,AM$28-2003)),0))</f>
        <v>1.2393634704925161</v>
      </c>
      <c r="AN171" s="20"/>
      <c r="AO171" s="87">
        <f t="shared" si="37"/>
        <v>-248.32894036363635</v>
      </c>
      <c r="AP171" s="87">
        <f t="shared" si="38"/>
        <v>-254.78549281309085</v>
      </c>
      <c r="AQ171" s="87">
        <f t="shared" si="39"/>
        <v>-260.64555914779191</v>
      </c>
      <c r="AR171" s="87">
        <f t="shared" si="40"/>
        <v>-267.94363480393008</v>
      </c>
      <c r="AS171" s="87">
        <f t="shared" si="41"/>
        <v>-270.62307115196938</v>
      </c>
      <c r="AT171" s="87">
        <f t="shared" si="42"/>
        <v>-272.78805572118512</v>
      </c>
      <c r="AU171" s="87">
        <f t="shared" si="43"/>
        <v>-273.33363183262747</v>
      </c>
      <c r="AV171" s="87">
        <f t="shared" si="44"/>
        <v>-277.16030267828427</v>
      </c>
      <c r="AW171" s="87">
        <f t="shared" si="45"/>
        <v>-282.9806690345282</v>
      </c>
      <c r="AX171" s="87">
        <f t="shared" si="46"/>
        <v>-290.90412776749497</v>
      </c>
      <c r="AY171" s="87">
        <f t="shared" si="47"/>
        <v>-292.94045666186742</v>
      </c>
      <c r="AZ171" s="87">
        <f t="shared" si="48"/>
        <v>-351.52854799424085</v>
      </c>
      <c r="BA171" s="87">
        <f t="shared" si="49"/>
        <v>-341.3638670883833</v>
      </c>
      <c r="BB171" s="87">
        <f t="shared" si="50"/>
        <v>-331.49310466655049</v>
      </c>
      <c r="BC171" s="87">
        <f t="shared" si="51"/>
        <v>-321.90776188101171</v>
      </c>
      <c r="BD171" s="87">
        <f t="shared" si="52"/>
        <v>-312.59958563384987</v>
      </c>
    </row>
    <row r="172" spans="2:56" s="79" customFormat="1" x14ac:dyDescent="0.2">
      <c r="B172" s="86">
        <f>'3. Investeringen'!B158</f>
        <v>144</v>
      </c>
      <c r="C172" s="86" t="str">
        <f>'3. Investeringen'!F158</f>
        <v>TD</v>
      </c>
      <c r="D172" s="86" t="str">
        <f>'3. Investeringen'!G158</f>
        <v>Nieuwe investeringen TD</v>
      </c>
      <c r="E172" s="121">
        <f>'3. Investeringen'!K158</f>
        <v>2008</v>
      </c>
      <c r="F172" s="20"/>
      <c r="G172" s="86">
        <f>'7. Nominale afschrijvingen'!R161</f>
        <v>6355.5555555555557</v>
      </c>
      <c r="H172" s="86">
        <f>'7. Nominale afschrijvingen'!S161</f>
        <v>6355.5555555555557</v>
      </c>
      <c r="I172" s="86">
        <f>'7. Nominale afschrijvingen'!T161</f>
        <v>6355.5555555555557</v>
      </c>
      <c r="J172" s="86">
        <f>'7. Nominale afschrijvingen'!U161</f>
        <v>6355.5555555555557</v>
      </c>
      <c r="K172" s="86">
        <f>'7. Nominale afschrijvingen'!V161</f>
        <v>6355.5555555555557</v>
      </c>
      <c r="L172" s="86">
        <f>'7. Nominale afschrijvingen'!W161</f>
        <v>6355.5555555555557</v>
      </c>
      <c r="M172" s="86">
        <f>'7. Nominale afschrijvingen'!X161</f>
        <v>6355.5555555555557</v>
      </c>
      <c r="N172" s="86">
        <f>'7. Nominale afschrijvingen'!Y161</f>
        <v>6355.5555555555557</v>
      </c>
      <c r="O172" s="86">
        <f>'7. Nominale afschrijvingen'!Z161</f>
        <v>6355.5555555555557</v>
      </c>
      <c r="P172" s="86">
        <f>'7. Nominale afschrijvingen'!AA161</f>
        <v>6355.5555555555557</v>
      </c>
      <c r="Q172" s="86">
        <f>'7. Nominale afschrijvingen'!AB161</f>
        <v>6355.5555555555557</v>
      </c>
      <c r="R172" s="86">
        <f>'7. Nominale afschrijvingen'!AC161</f>
        <v>7626.6666666666661</v>
      </c>
      <c r="S172" s="86">
        <f>'7. Nominale afschrijvingen'!AD161</f>
        <v>7336.1269841269841</v>
      </c>
      <c r="T172" s="86">
        <f>'7. Nominale afschrijvingen'!AE161</f>
        <v>7056.6554799697651</v>
      </c>
      <c r="U172" s="86">
        <f>'7. Nominale afschrijvingen'!AF161</f>
        <v>6787.83050930425</v>
      </c>
      <c r="V172" s="86">
        <f>'7. Nominale afschrijvingen'!AG161</f>
        <v>6529.2464899021834</v>
      </c>
      <c r="W172" s="65"/>
      <c r="X172" s="118">
        <f>IF($C172="TD",INDEX('4. CPI-tabel'!$D$20:$Z$42,$E172-2003,X$28-2003),
IF(X$28&gt;=$E172,MAX(1,INDEX('4. CPI-tabel'!$D$20:$Z$42,MAX($E172,2010)-2003,X$28-2003)),0))</f>
        <v>1.0506224399999999</v>
      </c>
      <c r="Y172" s="118">
        <f>IF($C172="TD",INDEX('4. CPI-tabel'!$D$20:$Z$42,$E172-2003,Y$28-2003),
IF(Y$28&gt;=$E172,MAX(1,INDEX('4. CPI-tabel'!$D$20:$Z$42,MAX($E172,2010)-2003,Y$28-2003)),0))</f>
        <v>1.0779386234399999</v>
      </c>
      <c r="Z172" s="118">
        <f>IF($C172="TD",INDEX('4. CPI-tabel'!$D$20:$Z$42,$E172-2003,Z$28-2003),
IF(Z$28&gt;=$E172,MAX(1,INDEX('4. CPI-tabel'!$D$20:$Z$42,MAX($E172,2010)-2003,Z$28-2003)),0))</f>
        <v>1.1027312117791197</v>
      </c>
      <c r="AA172" s="118">
        <f>IF($C172="TD",INDEX('4. CPI-tabel'!$D$20:$Z$42,$E172-2003,AA$28-2003),
IF(AA$28&gt;=$E172,MAX(1,INDEX('4. CPI-tabel'!$D$20:$Z$42,MAX($E172,2010)-2003,AA$28-2003)),0))</f>
        <v>1.133607685708935</v>
      </c>
      <c r="AB172" s="118">
        <f>IF($C172="TD",INDEX('4. CPI-tabel'!$D$20:$Z$42,$E172-2003,AB$28-2003),
IF(AB$28&gt;=$E172,MAX(1,INDEX('4. CPI-tabel'!$D$20:$Z$42,MAX($E172,2010)-2003,AB$28-2003)),0))</f>
        <v>1.1449437625660244</v>
      </c>
      <c r="AC172" s="118">
        <f>IF($C172="TD",INDEX('4. CPI-tabel'!$D$20:$Z$42,$E172-2003,AC$28-2003),
IF(AC$28&gt;=$E172,MAX(1,INDEX('4. CPI-tabel'!$D$20:$Z$42,MAX($E172,2010)-2003,AC$28-2003)),0))</f>
        <v>1.1541033126665525</v>
      </c>
      <c r="AD172" s="118">
        <f>IF($C172="TD",INDEX('4. CPI-tabel'!$D$20:$Z$42,$E172-2003,AD$28-2003),
IF(AD$28&gt;=$E172,MAX(1,INDEX('4. CPI-tabel'!$D$20:$Z$42,MAX($E172,2010)-2003,AD$28-2003)),0))</f>
        <v>1.1564115192918856</v>
      </c>
      <c r="AE172" s="118">
        <f>IF($C172="TD",INDEX('4. CPI-tabel'!$D$20:$Z$42,$E172-2003,AE$28-2003),
IF(AE$28&gt;=$E172,MAX(1,INDEX('4. CPI-tabel'!$D$20:$Z$42,MAX($E172,2010)-2003,AE$28-2003)),0))</f>
        <v>1.1726012805619719</v>
      </c>
      <c r="AF172" s="118">
        <f>IF($C172="TD",INDEX('4. CPI-tabel'!$D$20:$Z$42,$E172-2003,AF$28-2003),
IF(AF$28&gt;=$E172,MAX(1,INDEX('4. CPI-tabel'!$D$20:$Z$42,MAX($E172,2010)-2003,AF$28-2003)),0))</f>
        <v>1.1972259074537732</v>
      </c>
      <c r="AG172" s="118">
        <f>IF($C172="TD",INDEX('4. CPI-tabel'!$D$20:$Z$42,$E172-2003,AG$28-2003),
IF(AG$28&gt;=$E172,MAX(1,INDEX('4. CPI-tabel'!$D$20:$Z$42,MAX($E172,2010)-2003,AG$28-2003)),0))</f>
        <v>1.2307482328624788</v>
      </c>
      <c r="AH172" s="118">
        <f>IF($C172="TD",INDEX('4. CPI-tabel'!$D$20:$Z$42,$E172-2003,AH$28-2003),
IF(AH$28&gt;=$E172,MAX(1,INDEX('4. CPI-tabel'!$D$20:$Z$42,MAX($E172,2010)-2003,AH$28-2003)),0))</f>
        <v>1.2393634704925161</v>
      </c>
      <c r="AI172" s="118">
        <f>IF($C172="TD",INDEX('4. CPI-tabel'!$D$20:$Z$42,$E172-2003,AI$28-2003),
IF(AI$28&gt;=$E172,MAX(1,INDEX('4. CPI-tabel'!$D$20:$Z$42,MAX($E172,2010)-2003,AI$28-2003)),0))</f>
        <v>1.2393634704925161</v>
      </c>
      <c r="AJ172" s="118">
        <f>IF($C172="TD",INDEX('4. CPI-tabel'!$D$20:$Z$42,$E172-2003,AJ$28-2003),
IF(AJ$28&gt;=$E172,MAX(1,INDEX('4. CPI-tabel'!$D$20:$Z$42,MAX($E172,2010)-2003,AJ$28-2003)),0))</f>
        <v>1.2393634704925161</v>
      </c>
      <c r="AK172" s="118">
        <f>IF($C172="TD",INDEX('4. CPI-tabel'!$D$20:$Z$42,$E172-2003,AK$28-2003),
IF(AK$28&gt;=$E172,MAX(1,INDEX('4. CPI-tabel'!$D$20:$Z$42,MAX($E172,2010)-2003,AK$28-2003)),0))</f>
        <v>1.2393634704925161</v>
      </c>
      <c r="AL172" s="118">
        <f>IF($C172="TD",INDEX('4. CPI-tabel'!$D$20:$Z$42,$E172-2003,AL$28-2003),
IF(AL$28&gt;=$E172,MAX(1,INDEX('4. CPI-tabel'!$D$20:$Z$42,MAX($E172,2010)-2003,AL$28-2003)),0))</f>
        <v>1.2393634704925161</v>
      </c>
      <c r="AM172" s="118">
        <f>IF($C172="TD",INDEX('4. CPI-tabel'!$D$20:$Z$42,$E172-2003,AM$28-2003),
IF(AM$28&gt;=$E172,MAX(1,INDEX('4. CPI-tabel'!$D$20:$Z$42,MAX($E172,2010)-2003,AM$28-2003)),0))</f>
        <v>1.2393634704925161</v>
      </c>
      <c r="AN172" s="20"/>
      <c r="AO172" s="87">
        <f t="shared" si="37"/>
        <v>6677.2892853333333</v>
      </c>
      <c r="AP172" s="87">
        <f t="shared" si="38"/>
        <v>6850.8988067519995</v>
      </c>
      <c r="AQ172" s="87">
        <f t="shared" si="39"/>
        <v>7008.469479307294</v>
      </c>
      <c r="AR172" s="87">
        <f t="shared" si="40"/>
        <v>7204.7066247278981</v>
      </c>
      <c r="AS172" s="87">
        <f t="shared" si="41"/>
        <v>7276.7536909751771</v>
      </c>
      <c r="AT172" s="87">
        <f t="shared" si="42"/>
        <v>7334.9677205029784</v>
      </c>
      <c r="AU172" s="87">
        <f t="shared" si="43"/>
        <v>7349.6376559439841</v>
      </c>
      <c r="AV172" s="87">
        <f t="shared" si="44"/>
        <v>7452.5325831271994</v>
      </c>
      <c r="AW172" s="87">
        <f t="shared" si="45"/>
        <v>7609.0357673728695</v>
      </c>
      <c r="AX172" s="87">
        <f t="shared" si="46"/>
        <v>7822.0887688593102</v>
      </c>
      <c r="AY172" s="87">
        <f t="shared" si="47"/>
        <v>7876.8433902413244</v>
      </c>
      <c r="AZ172" s="87">
        <f t="shared" si="48"/>
        <v>9452.2120682895875</v>
      </c>
      <c r="BA172" s="87">
        <f t="shared" si="49"/>
        <v>9092.1277990214148</v>
      </c>
      <c r="BB172" s="87">
        <f t="shared" si="50"/>
        <v>8745.76102572536</v>
      </c>
      <c r="BC172" s="87">
        <f t="shared" si="51"/>
        <v>8412.5891771262977</v>
      </c>
      <c r="BD172" s="87">
        <f t="shared" si="52"/>
        <v>8092.1095894262489</v>
      </c>
    </row>
    <row r="173" spans="2:56" s="79" customFormat="1" x14ac:dyDescent="0.2">
      <c r="B173" s="86">
        <f>'3. Investeringen'!B159</f>
        <v>145</v>
      </c>
      <c r="C173" s="86" t="str">
        <f>'3. Investeringen'!F159</f>
        <v>TD</v>
      </c>
      <c r="D173" s="86" t="str">
        <f>'3. Investeringen'!G159</f>
        <v>Nieuwe investeringen TD</v>
      </c>
      <c r="E173" s="121">
        <f>'3. Investeringen'!K159</f>
        <v>2008</v>
      </c>
      <c r="F173" s="20"/>
      <c r="G173" s="86">
        <f>'7. Nominale afschrijvingen'!R162</f>
        <v>966.66666666666663</v>
      </c>
      <c r="H173" s="86">
        <f>'7. Nominale afschrijvingen'!S162</f>
        <v>966.66666666666663</v>
      </c>
      <c r="I173" s="86">
        <f>'7. Nominale afschrijvingen'!T162</f>
        <v>966.66666666666663</v>
      </c>
      <c r="J173" s="86">
        <f>'7. Nominale afschrijvingen'!U162</f>
        <v>966.66666666666663</v>
      </c>
      <c r="K173" s="86">
        <f>'7. Nominale afschrijvingen'!V162</f>
        <v>966.66666666666663</v>
      </c>
      <c r="L173" s="86">
        <f>'7. Nominale afschrijvingen'!W162</f>
        <v>966.66666666666663</v>
      </c>
      <c r="M173" s="86">
        <f>'7. Nominale afschrijvingen'!X162</f>
        <v>966.66666666666663</v>
      </c>
      <c r="N173" s="86">
        <f>'7. Nominale afschrijvingen'!Y162</f>
        <v>966.66666666666663</v>
      </c>
      <c r="O173" s="86">
        <f>'7. Nominale afschrijvingen'!Z162</f>
        <v>966.66666666666663</v>
      </c>
      <c r="P173" s="86">
        <f>'7. Nominale afschrijvingen'!AA162</f>
        <v>966.66666666666663</v>
      </c>
      <c r="Q173" s="86">
        <f>'7. Nominale afschrijvingen'!AB162</f>
        <v>966.66666666666663</v>
      </c>
      <c r="R173" s="86">
        <f>'7. Nominale afschrijvingen'!AC162</f>
        <v>1160</v>
      </c>
      <c r="S173" s="86">
        <f>'7. Nominale afschrijvingen'!AD162</f>
        <v>1075.6363636363635</v>
      </c>
      <c r="T173" s="86">
        <f>'7. Nominale afschrijvingen'!AE162</f>
        <v>997.40826446280983</v>
      </c>
      <c r="U173" s="86">
        <f>'7. Nominale afschrijvingen'!AF162</f>
        <v>941.9966942148759</v>
      </c>
      <c r="V173" s="86">
        <f>'7. Nominale afschrijvingen'!AG162</f>
        <v>941.9966942148759</v>
      </c>
      <c r="W173" s="65"/>
      <c r="X173" s="118">
        <f>IF($C173="TD",INDEX('4. CPI-tabel'!$D$20:$Z$42,$E173-2003,X$28-2003),
IF(X$28&gt;=$E173,MAX(1,INDEX('4. CPI-tabel'!$D$20:$Z$42,MAX($E173,2010)-2003,X$28-2003)),0))</f>
        <v>1.0506224399999999</v>
      </c>
      <c r="Y173" s="118">
        <f>IF($C173="TD",INDEX('4. CPI-tabel'!$D$20:$Z$42,$E173-2003,Y$28-2003),
IF(Y$28&gt;=$E173,MAX(1,INDEX('4. CPI-tabel'!$D$20:$Z$42,MAX($E173,2010)-2003,Y$28-2003)),0))</f>
        <v>1.0779386234399999</v>
      </c>
      <c r="Z173" s="118">
        <f>IF($C173="TD",INDEX('4. CPI-tabel'!$D$20:$Z$42,$E173-2003,Z$28-2003),
IF(Z$28&gt;=$E173,MAX(1,INDEX('4. CPI-tabel'!$D$20:$Z$42,MAX($E173,2010)-2003,Z$28-2003)),0))</f>
        <v>1.1027312117791197</v>
      </c>
      <c r="AA173" s="118">
        <f>IF($C173="TD",INDEX('4. CPI-tabel'!$D$20:$Z$42,$E173-2003,AA$28-2003),
IF(AA$28&gt;=$E173,MAX(1,INDEX('4. CPI-tabel'!$D$20:$Z$42,MAX($E173,2010)-2003,AA$28-2003)),0))</f>
        <v>1.133607685708935</v>
      </c>
      <c r="AB173" s="118">
        <f>IF($C173="TD",INDEX('4. CPI-tabel'!$D$20:$Z$42,$E173-2003,AB$28-2003),
IF(AB$28&gt;=$E173,MAX(1,INDEX('4. CPI-tabel'!$D$20:$Z$42,MAX($E173,2010)-2003,AB$28-2003)),0))</f>
        <v>1.1449437625660244</v>
      </c>
      <c r="AC173" s="118">
        <f>IF($C173="TD",INDEX('4. CPI-tabel'!$D$20:$Z$42,$E173-2003,AC$28-2003),
IF(AC$28&gt;=$E173,MAX(1,INDEX('4. CPI-tabel'!$D$20:$Z$42,MAX($E173,2010)-2003,AC$28-2003)),0))</f>
        <v>1.1541033126665525</v>
      </c>
      <c r="AD173" s="118">
        <f>IF($C173="TD",INDEX('4. CPI-tabel'!$D$20:$Z$42,$E173-2003,AD$28-2003),
IF(AD$28&gt;=$E173,MAX(1,INDEX('4. CPI-tabel'!$D$20:$Z$42,MAX($E173,2010)-2003,AD$28-2003)),0))</f>
        <v>1.1564115192918856</v>
      </c>
      <c r="AE173" s="118">
        <f>IF($C173="TD",INDEX('4. CPI-tabel'!$D$20:$Z$42,$E173-2003,AE$28-2003),
IF(AE$28&gt;=$E173,MAX(1,INDEX('4. CPI-tabel'!$D$20:$Z$42,MAX($E173,2010)-2003,AE$28-2003)),0))</f>
        <v>1.1726012805619719</v>
      </c>
      <c r="AF173" s="118">
        <f>IF($C173="TD",INDEX('4. CPI-tabel'!$D$20:$Z$42,$E173-2003,AF$28-2003),
IF(AF$28&gt;=$E173,MAX(1,INDEX('4. CPI-tabel'!$D$20:$Z$42,MAX($E173,2010)-2003,AF$28-2003)),0))</f>
        <v>1.1972259074537732</v>
      </c>
      <c r="AG173" s="118">
        <f>IF($C173="TD",INDEX('4. CPI-tabel'!$D$20:$Z$42,$E173-2003,AG$28-2003),
IF(AG$28&gt;=$E173,MAX(1,INDEX('4. CPI-tabel'!$D$20:$Z$42,MAX($E173,2010)-2003,AG$28-2003)),0))</f>
        <v>1.2307482328624788</v>
      </c>
      <c r="AH173" s="118">
        <f>IF($C173="TD",INDEX('4. CPI-tabel'!$D$20:$Z$42,$E173-2003,AH$28-2003),
IF(AH$28&gt;=$E173,MAX(1,INDEX('4. CPI-tabel'!$D$20:$Z$42,MAX($E173,2010)-2003,AH$28-2003)),0))</f>
        <v>1.2393634704925161</v>
      </c>
      <c r="AI173" s="118">
        <f>IF($C173="TD",INDEX('4. CPI-tabel'!$D$20:$Z$42,$E173-2003,AI$28-2003),
IF(AI$28&gt;=$E173,MAX(1,INDEX('4. CPI-tabel'!$D$20:$Z$42,MAX($E173,2010)-2003,AI$28-2003)),0))</f>
        <v>1.2393634704925161</v>
      </c>
      <c r="AJ173" s="118">
        <f>IF($C173="TD",INDEX('4. CPI-tabel'!$D$20:$Z$42,$E173-2003,AJ$28-2003),
IF(AJ$28&gt;=$E173,MAX(1,INDEX('4. CPI-tabel'!$D$20:$Z$42,MAX($E173,2010)-2003,AJ$28-2003)),0))</f>
        <v>1.2393634704925161</v>
      </c>
      <c r="AK173" s="118">
        <f>IF($C173="TD",INDEX('4. CPI-tabel'!$D$20:$Z$42,$E173-2003,AK$28-2003),
IF(AK$28&gt;=$E173,MAX(1,INDEX('4. CPI-tabel'!$D$20:$Z$42,MAX($E173,2010)-2003,AK$28-2003)),0))</f>
        <v>1.2393634704925161</v>
      </c>
      <c r="AL173" s="118">
        <f>IF($C173="TD",INDEX('4. CPI-tabel'!$D$20:$Z$42,$E173-2003,AL$28-2003),
IF(AL$28&gt;=$E173,MAX(1,INDEX('4. CPI-tabel'!$D$20:$Z$42,MAX($E173,2010)-2003,AL$28-2003)),0))</f>
        <v>1.2393634704925161</v>
      </c>
      <c r="AM173" s="118">
        <f>IF($C173="TD",INDEX('4. CPI-tabel'!$D$20:$Z$42,$E173-2003,AM$28-2003),
IF(AM$28&gt;=$E173,MAX(1,INDEX('4. CPI-tabel'!$D$20:$Z$42,MAX($E173,2010)-2003,AM$28-2003)),0))</f>
        <v>1.2393634704925161</v>
      </c>
      <c r="AN173" s="20"/>
      <c r="AO173" s="87">
        <f t="shared" si="37"/>
        <v>1015.6016919999998</v>
      </c>
      <c r="AP173" s="87">
        <f t="shared" si="38"/>
        <v>1042.007335992</v>
      </c>
      <c r="AQ173" s="87">
        <f t="shared" si="39"/>
        <v>1065.9735047198158</v>
      </c>
      <c r="AR173" s="87">
        <f t="shared" si="40"/>
        <v>1095.8207628519704</v>
      </c>
      <c r="AS173" s="87">
        <f t="shared" si="41"/>
        <v>1106.7789704804902</v>
      </c>
      <c r="AT173" s="87">
        <f t="shared" si="42"/>
        <v>1115.6332022443341</v>
      </c>
      <c r="AU173" s="87">
        <f t="shared" si="43"/>
        <v>1117.8644686488226</v>
      </c>
      <c r="AV173" s="87">
        <f t="shared" si="44"/>
        <v>1133.5145712099061</v>
      </c>
      <c r="AW173" s="87">
        <f t="shared" si="45"/>
        <v>1157.3183772053142</v>
      </c>
      <c r="AX173" s="87">
        <f t="shared" si="46"/>
        <v>1189.7232917670628</v>
      </c>
      <c r="AY173" s="87">
        <f t="shared" si="47"/>
        <v>1198.051354809432</v>
      </c>
      <c r="AZ173" s="87">
        <f t="shared" si="48"/>
        <v>1437.6616257713185</v>
      </c>
      <c r="BA173" s="87">
        <f t="shared" si="49"/>
        <v>1333.1044166243134</v>
      </c>
      <c r="BB173" s="87">
        <f t="shared" si="50"/>
        <v>1236.1513681425452</v>
      </c>
      <c r="BC173" s="87">
        <f t="shared" si="51"/>
        <v>1167.476292134626</v>
      </c>
      <c r="BD173" s="87">
        <f t="shared" si="52"/>
        <v>1167.476292134626</v>
      </c>
    </row>
    <row r="174" spans="2:56" s="79" customFormat="1" x14ac:dyDescent="0.2">
      <c r="B174" s="86">
        <f>'3. Investeringen'!B160</f>
        <v>146</v>
      </c>
      <c r="C174" s="86" t="str">
        <f>'3. Investeringen'!F160</f>
        <v>TD</v>
      </c>
      <c r="D174" s="86" t="str">
        <f>'3. Investeringen'!G160</f>
        <v>Nieuwe investeringen TD</v>
      </c>
      <c r="E174" s="121">
        <f>'3. Investeringen'!K160</f>
        <v>2008</v>
      </c>
      <c r="F174" s="20"/>
      <c r="G174" s="86">
        <f>'7. Nominale afschrijvingen'!R163</f>
        <v>1200</v>
      </c>
      <c r="H174" s="86">
        <f>'7. Nominale afschrijvingen'!S163</f>
        <v>1200</v>
      </c>
      <c r="I174" s="86">
        <f>'7. Nominale afschrijvingen'!T163</f>
        <v>1200</v>
      </c>
      <c r="J174" s="86">
        <f>'7. Nominale afschrijvingen'!U163</f>
        <v>1200</v>
      </c>
      <c r="K174" s="86">
        <f>'7. Nominale afschrijvingen'!V163</f>
        <v>1200</v>
      </c>
      <c r="L174" s="86">
        <f>'7. Nominale afschrijvingen'!W163</f>
        <v>1200</v>
      </c>
      <c r="M174" s="86">
        <f>'7. Nominale afschrijvingen'!X163</f>
        <v>1200</v>
      </c>
      <c r="N174" s="86">
        <f>'7. Nominale afschrijvingen'!Y163</f>
        <v>600</v>
      </c>
      <c r="O174" s="86">
        <f>'7. Nominale afschrijvingen'!Z163</f>
        <v>0</v>
      </c>
      <c r="P174" s="86">
        <f>'7. Nominale afschrijvingen'!AA163</f>
        <v>0</v>
      </c>
      <c r="Q174" s="86">
        <f>'7. Nominale afschrijvingen'!AB163</f>
        <v>0</v>
      </c>
      <c r="R174" s="86">
        <f>'7. Nominale afschrijvingen'!AC163</f>
        <v>0</v>
      </c>
      <c r="S174" s="86">
        <f>'7. Nominale afschrijvingen'!AD163</f>
        <v>0</v>
      </c>
      <c r="T174" s="86">
        <f>'7. Nominale afschrijvingen'!AE163</f>
        <v>0</v>
      </c>
      <c r="U174" s="86">
        <f>'7. Nominale afschrijvingen'!AF163</f>
        <v>0</v>
      </c>
      <c r="V174" s="86">
        <f>'7. Nominale afschrijvingen'!AG163</f>
        <v>0</v>
      </c>
      <c r="W174" s="65"/>
      <c r="X174" s="118">
        <f>IF($C174="TD",INDEX('4. CPI-tabel'!$D$20:$Z$42,$E174-2003,X$28-2003),
IF(X$28&gt;=$E174,MAX(1,INDEX('4. CPI-tabel'!$D$20:$Z$42,MAX($E174,2010)-2003,X$28-2003)),0))</f>
        <v>1.0506224399999999</v>
      </c>
      <c r="Y174" s="118">
        <f>IF($C174="TD",INDEX('4. CPI-tabel'!$D$20:$Z$42,$E174-2003,Y$28-2003),
IF(Y$28&gt;=$E174,MAX(1,INDEX('4. CPI-tabel'!$D$20:$Z$42,MAX($E174,2010)-2003,Y$28-2003)),0))</f>
        <v>1.0779386234399999</v>
      </c>
      <c r="Z174" s="118">
        <f>IF($C174="TD",INDEX('4. CPI-tabel'!$D$20:$Z$42,$E174-2003,Z$28-2003),
IF(Z$28&gt;=$E174,MAX(1,INDEX('4. CPI-tabel'!$D$20:$Z$42,MAX($E174,2010)-2003,Z$28-2003)),0))</f>
        <v>1.1027312117791197</v>
      </c>
      <c r="AA174" s="118">
        <f>IF($C174="TD",INDEX('4. CPI-tabel'!$D$20:$Z$42,$E174-2003,AA$28-2003),
IF(AA$28&gt;=$E174,MAX(1,INDEX('4. CPI-tabel'!$D$20:$Z$42,MAX($E174,2010)-2003,AA$28-2003)),0))</f>
        <v>1.133607685708935</v>
      </c>
      <c r="AB174" s="118">
        <f>IF($C174="TD",INDEX('4. CPI-tabel'!$D$20:$Z$42,$E174-2003,AB$28-2003),
IF(AB$28&gt;=$E174,MAX(1,INDEX('4. CPI-tabel'!$D$20:$Z$42,MAX($E174,2010)-2003,AB$28-2003)),0))</f>
        <v>1.1449437625660244</v>
      </c>
      <c r="AC174" s="118">
        <f>IF($C174="TD",INDEX('4. CPI-tabel'!$D$20:$Z$42,$E174-2003,AC$28-2003),
IF(AC$28&gt;=$E174,MAX(1,INDEX('4. CPI-tabel'!$D$20:$Z$42,MAX($E174,2010)-2003,AC$28-2003)),0))</f>
        <v>1.1541033126665525</v>
      </c>
      <c r="AD174" s="118">
        <f>IF($C174="TD",INDEX('4. CPI-tabel'!$D$20:$Z$42,$E174-2003,AD$28-2003),
IF(AD$28&gt;=$E174,MAX(1,INDEX('4. CPI-tabel'!$D$20:$Z$42,MAX($E174,2010)-2003,AD$28-2003)),0))</f>
        <v>1.1564115192918856</v>
      </c>
      <c r="AE174" s="118">
        <f>IF($C174="TD",INDEX('4. CPI-tabel'!$D$20:$Z$42,$E174-2003,AE$28-2003),
IF(AE$28&gt;=$E174,MAX(1,INDEX('4. CPI-tabel'!$D$20:$Z$42,MAX($E174,2010)-2003,AE$28-2003)),0))</f>
        <v>1.1726012805619719</v>
      </c>
      <c r="AF174" s="118">
        <f>IF($C174="TD",INDEX('4. CPI-tabel'!$D$20:$Z$42,$E174-2003,AF$28-2003),
IF(AF$28&gt;=$E174,MAX(1,INDEX('4. CPI-tabel'!$D$20:$Z$42,MAX($E174,2010)-2003,AF$28-2003)),0))</f>
        <v>1.1972259074537732</v>
      </c>
      <c r="AG174" s="118">
        <f>IF($C174="TD",INDEX('4. CPI-tabel'!$D$20:$Z$42,$E174-2003,AG$28-2003),
IF(AG$28&gt;=$E174,MAX(1,INDEX('4. CPI-tabel'!$D$20:$Z$42,MAX($E174,2010)-2003,AG$28-2003)),0))</f>
        <v>1.2307482328624788</v>
      </c>
      <c r="AH174" s="118">
        <f>IF($C174="TD",INDEX('4. CPI-tabel'!$D$20:$Z$42,$E174-2003,AH$28-2003),
IF(AH$28&gt;=$E174,MAX(1,INDEX('4. CPI-tabel'!$D$20:$Z$42,MAX($E174,2010)-2003,AH$28-2003)),0))</f>
        <v>1.2393634704925161</v>
      </c>
      <c r="AI174" s="118">
        <f>IF($C174="TD",INDEX('4. CPI-tabel'!$D$20:$Z$42,$E174-2003,AI$28-2003),
IF(AI$28&gt;=$E174,MAX(1,INDEX('4. CPI-tabel'!$D$20:$Z$42,MAX($E174,2010)-2003,AI$28-2003)),0))</f>
        <v>1.2393634704925161</v>
      </c>
      <c r="AJ174" s="118">
        <f>IF($C174="TD",INDEX('4. CPI-tabel'!$D$20:$Z$42,$E174-2003,AJ$28-2003),
IF(AJ$28&gt;=$E174,MAX(1,INDEX('4. CPI-tabel'!$D$20:$Z$42,MAX($E174,2010)-2003,AJ$28-2003)),0))</f>
        <v>1.2393634704925161</v>
      </c>
      <c r="AK174" s="118">
        <f>IF($C174="TD",INDEX('4. CPI-tabel'!$D$20:$Z$42,$E174-2003,AK$28-2003),
IF(AK$28&gt;=$E174,MAX(1,INDEX('4. CPI-tabel'!$D$20:$Z$42,MAX($E174,2010)-2003,AK$28-2003)),0))</f>
        <v>1.2393634704925161</v>
      </c>
      <c r="AL174" s="118">
        <f>IF($C174="TD",INDEX('4. CPI-tabel'!$D$20:$Z$42,$E174-2003,AL$28-2003),
IF(AL$28&gt;=$E174,MAX(1,INDEX('4. CPI-tabel'!$D$20:$Z$42,MAX($E174,2010)-2003,AL$28-2003)),0))</f>
        <v>1.2393634704925161</v>
      </c>
      <c r="AM174" s="118">
        <f>IF($C174="TD",INDEX('4. CPI-tabel'!$D$20:$Z$42,$E174-2003,AM$28-2003),
IF(AM$28&gt;=$E174,MAX(1,INDEX('4. CPI-tabel'!$D$20:$Z$42,MAX($E174,2010)-2003,AM$28-2003)),0))</f>
        <v>1.2393634704925161</v>
      </c>
      <c r="AN174" s="20"/>
      <c r="AO174" s="87">
        <f t="shared" si="37"/>
        <v>1260.746928</v>
      </c>
      <c r="AP174" s="87">
        <f t="shared" si="38"/>
        <v>1293.5263481279999</v>
      </c>
      <c r="AQ174" s="87">
        <f t="shared" si="39"/>
        <v>1323.2774541349436</v>
      </c>
      <c r="AR174" s="87">
        <f t="shared" si="40"/>
        <v>1360.3292228507221</v>
      </c>
      <c r="AS174" s="87">
        <f t="shared" si="41"/>
        <v>1373.9325150792292</v>
      </c>
      <c r="AT174" s="87">
        <f t="shared" si="42"/>
        <v>1384.923975199863</v>
      </c>
      <c r="AU174" s="87">
        <f t="shared" si="43"/>
        <v>1387.6938231502627</v>
      </c>
      <c r="AV174" s="87">
        <f t="shared" si="44"/>
        <v>703.56076833718316</v>
      </c>
      <c r="AW174" s="87">
        <f t="shared" si="45"/>
        <v>0</v>
      </c>
      <c r="AX174" s="87">
        <f t="shared" si="46"/>
        <v>0</v>
      </c>
      <c r="AY174" s="87">
        <f t="shared" si="47"/>
        <v>0</v>
      </c>
      <c r="AZ174" s="87">
        <f t="shared" si="48"/>
        <v>0</v>
      </c>
      <c r="BA174" s="87">
        <f t="shared" si="49"/>
        <v>0</v>
      </c>
      <c r="BB174" s="87">
        <f t="shared" si="50"/>
        <v>0</v>
      </c>
      <c r="BC174" s="87">
        <f t="shared" si="51"/>
        <v>0</v>
      </c>
      <c r="BD174" s="87">
        <f t="shared" si="52"/>
        <v>0</v>
      </c>
    </row>
    <row r="175" spans="2:56" s="79" customFormat="1" x14ac:dyDescent="0.2">
      <c r="B175" s="86">
        <f>'3. Investeringen'!B161</f>
        <v>147</v>
      </c>
      <c r="C175" s="86" t="str">
        <f>'3. Investeringen'!F161</f>
        <v>TD</v>
      </c>
      <c r="D175" s="86" t="str">
        <f>'3. Investeringen'!G161</f>
        <v>Nieuwe investeringen TD</v>
      </c>
      <c r="E175" s="121">
        <f>'3. Investeringen'!K161</f>
        <v>2008</v>
      </c>
      <c r="F175" s="20"/>
      <c r="G175" s="86">
        <f>'7. Nominale afschrijvingen'!R164</f>
        <v>22800</v>
      </c>
      <c r="H175" s="86">
        <f>'7. Nominale afschrijvingen'!S164</f>
        <v>22800</v>
      </c>
      <c r="I175" s="86">
        <f>'7. Nominale afschrijvingen'!T164</f>
        <v>11400</v>
      </c>
      <c r="J175" s="86">
        <f>'7. Nominale afschrijvingen'!U164</f>
        <v>0</v>
      </c>
      <c r="K175" s="86">
        <f>'7. Nominale afschrijvingen'!V164</f>
        <v>0</v>
      </c>
      <c r="L175" s="86">
        <f>'7. Nominale afschrijvingen'!W164</f>
        <v>0</v>
      </c>
      <c r="M175" s="86">
        <f>'7. Nominale afschrijvingen'!X164</f>
        <v>0</v>
      </c>
      <c r="N175" s="86">
        <f>'7. Nominale afschrijvingen'!Y164</f>
        <v>0</v>
      </c>
      <c r="O175" s="86">
        <f>'7. Nominale afschrijvingen'!Z164</f>
        <v>0</v>
      </c>
      <c r="P175" s="86">
        <f>'7. Nominale afschrijvingen'!AA164</f>
        <v>0</v>
      </c>
      <c r="Q175" s="86">
        <f>'7. Nominale afschrijvingen'!AB164</f>
        <v>0</v>
      </c>
      <c r="R175" s="86">
        <f>'7. Nominale afschrijvingen'!AC164</f>
        <v>0</v>
      </c>
      <c r="S175" s="86">
        <f>'7. Nominale afschrijvingen'!AD164</f>
        <v>0</v>
      </c>
      <c r="T175" s="86">
        <f>'7. Nominale afschrijvingen'!AE164</f>
        <v>0</v>
      </c>
      <c r="U175" s="86">
        <f>'7. Nominale afschrijvingen'!AF164</f>
        <v>0</v>
      </c>
      <c r="V175" s="86">
        <f>'7. Nominale afschrijvingen'!AG164</f>
        <v>0</v>
      </c>
      <c r="W175" s="65"/>
      <c r="X175" s="118">
        <f>IF($C175="TD",INDEX('4. CPI-tabel'!$D$20:$Z$42,$E175-2003,X$28-2003),
IF(X$28&gt;=$E175,MAX(1,INDEX('4. CPI-tabel'!$D$20:$Z$42,MAX($E175,2010)-2003,X$28-2003)),0))</f>
        <v>1.0506224399999999</v>
      </c>
      <c r="Y175" s="118">
        <f>IF($C175="TD",INDEX('4. CPI-tabel'!$D$20:$Z$42,$E175-2003,Y$28-2003),
IF(Y$28&gt;=$E175,MAX(1,INDEX('4. CPI-tabel'!$D$20:$Z$42,MAX($E175,2010)-2003,Y$28-2003)),0))</f>
        <v>1.0779386234399999</v>
      </c>
      <c r="Z175" s="118">
        <f>IF($C175="TD",INDEX('4. CPI-tabel'!$D$20:$Z$42,$E175-2003,Z$28-2003),
IF(Z$28&gt;=$E175,MAX(1,INDEX('4. CPI-tabel'!$D$20:$Z$42,MAX($E175,2010)-2003,Z$28-2003)),0))</f>
        <v>1.1027312117791197</v>
      </c>
      <c r="AA175" s="118">
        <f>IF($C175="TD",INDEX('4. CPI-tabel'!$D$20:$Z$42,$E175-2003,AA$28-2003),
IF(AA$28&gt;=$E175,MAX(1,INDEX('4. CPI-tabel'!$D$20:$Z$42,MAX($E175,2010)-2003,AA$28-2003)),0))</f>
        <v>1.133607685708935</v>
      </c>
      <c r="AB175" s="118">
        <f>IF($C175="TD",INDEX('4. CPI-tabel'!$D$20:$Z$42,$E175-2003,AB$28-2003),
IF(AB$28&gt;=$E175,MAX(1,INDEX('4. CPI-tabel'!$D$20:$Z$42,MAX($E175,2010)-2003,AB$28-2003)),0))</f>
        <v>1.1449437625660244</v>
      </c>
      <c r="AC175" s="118">
        <f>IF($C175="TD",INDEX('4. CPI-tabel'!$D$20:$Z$42,$E175-2003,AC$28-2003),
IF(AC$28&gt;=$E175,MAX(1,INDEX('4. CPI-tabel'!$D$20:$Z$42,MAX($E175,2010)-2003,AC$28-2003)),0))</f>
        <v>1.1541033126665525</v>
      </c>
      <c r="AD175" s="118">
        <f>IF($C175="TD",INDEX('4. CPI-tabel'!$D$20:$Z$42,$E175-2003,AD$28-2003),
IF(AD$28&gt;=$E175,MAX(1,INDEX('4. CPI-tabel'!$D$20:$Z$42,MAX($E175,2010)-2003,AD$28-2003)),0))</f>
        <v>1.1564115192918856</v>
      </c>
      <c r="AE175" s="118">
        <f>IF($C175="TD",INDEX('4. CPI-tabel'!$D$20:$Z$42,$E175-2003,AE$28-2003),
IF(AE$28&gt;=$E175,MAX(1,INDEX('4. CPI-tabel'!$D$20:$Z$42,MAX($E175,2010)-2003,AE$28-2003)),0))</f>
        <v>1.1726012805619719</v>
      </c>
      <c r="AF175" s="118">
        <f>IF($C175="TD",INDEX('4. CPI-tabel'!$D$20:$Z$42,$E175-2003,AF$28-2003),
IF(AF$28&gt;=$E175,MAX(1,INDEX('4. CPI-tabel'!$D$20:$Z$42,MAX($E175,2010)-2003,AF$28-2003)),0))</f>
        <v>1.1972259074537732</v>
      </c>
      <c r="AG175" s="118">
        <f>IF($C175="TD",INDEX('4. CPI-tabel'!$D$20:$Z$42,$E175-2003,AG$28-2003),
IF(AG$28&gt;=$E175,MAX(1,INDEX('4. CPI-tabel'!$D$20:$Z$42,MAX($E175,2010)-2003,AG$28-2003)),0))</f>
        <v>1.2307482328624788</v>
      </c>
      <c r="AH175" s="118">
        <f>IF($C175="TD",INDEX('4. CPI-tabel'!$D$20:$Z$42,$E175-2003,AH$28-2003),
IF(AH$28&gt;=$E175,MAX(1,INDEX('4. CPI-tabel'!$D$20:$Z$42,MAX($E175,2010)-2003,AH$28-2003)),0))</f>
        <v>1.2393634704925161</v>
      </c>
      <c r="AI175" s="118">
        <f>IF($C175="TD",INDEX('4. CPI-tabel'!$D$20:$Z$42,$E175-2003,AI$28-2003),
IF(AI$28&gt;=$E175,MAX(1,INDEX('4. CPI-tabel'!$D$20:$Z$42,MAX($E175,2010)-2003,AI$28-2003)),0))</f>
        <v>1.2393634704925161</v>
      </c>
      <c r="AJ175" s="118">
        <f>IF($C175="TD",INDEX('4. CPI-tabel'!$D$20:$Z$42,$E175-2003,AJ$28-2003),
IF(AJ$28&gt;=$E175,MAX(1,INDEX('4. CPI-tabel'!$D$20:$Z$42,MAX($E175,2010)-2003,AJ$28-2003)),0))</f>
        <v>1.2393634704925161</v>
      </c>
      <c r="AK175" s="118">
        <f>IF($C175="TD",INDEX('4. CPI-tabel'!$D$20:$Z$42,$E175-2003,AK$28-2003),
IF(AK$28&gt;=$E175,MAX(1,INDEX('4. CPI-tabel'!$D$20:$Z$42,MAX($E175,2010)-2003,AK$28-2003)),0))</f>
        <v>1.2393634704925161</v>
      </c>
      <c r="AL175" s="118">
        <f>IF($C175="TD",INDEX('4. CPI-tabel'!$D$20:$Z$42,$E175-2003,AL$28-2003),
IF(AL$28&gt;=$E175,MAX(1,INDEX('4. CPI-tabel'!$D$20:$Z$42,MAX($E175,2010)-2003,AL$28-2003)),0))</f>
        <v>1.2393634704925161</v>
      </c>
      <c r="AM175" s="118">
        <f>IF($C175="TD",INDEX('4. CPI-tabel'!$D$20:$Z$42,$E175-2003,AM$28-2003),
IF(AM$28&gt;=$E175,MAX(1,INDEX('4. CPI-tabel'!$D$20:$Z$42,MAX($E175,2010)-2003,AM$28-2003)),0))</f>
        <v>1.2393634704925161</v>
      </c>
      <c r="AN175" s="20"/>
      <c r="AO175" s="87">
        <f t="shared" si="37"/>
        <v>23954.191631999998</v>
      </c>
      <c r="AP175" s="87">
        <f t="shared" si="38"/>
        <v>24577.000614432</v>
      </c>
      <c r="AQ175" s="87">
        <f t="shared" si="39"/>
        <v>12571.135814281964</v>
      </c>
      <c r="AR175" s="87">
        <f t="shared" si="40"/>
        <v>0</v>
      </c>
      <c r="AS175" s="87">
        <f t="shared" si="41"/>
        <v>0</v>
      </c>
      <c r="AT175" s="87">
        <f t="shared" si="42"/>
        <v>0</v>
      </c>
      <c r="AU175" s="87">
        <f t="shared" si="43"/>
        <v>0</v>
      </c>
      <c r="AV175" s="87">
        <f t="shared" si="44"/>
        <v>0</v>
      </c>
      <c r="AW175" s="87">
        <f t="shared" si="45"/>
        <v>0</v>
      </c>
      <c r="AX175" s="87">
        <f t="shared" si="46"/>
        <v>0</v>
      </c>
      <c r="AY175" s="87">
        <f t="shared" si="47"/>
        <v>0</v>
      </c>
      <c r="AZ175" s="87">
        <f t="shared" si="48"/>
        <v>0</v>
      </c>
      <c r="BA175" s="87">
        <f t="shared" si="49"/>
        <v>0</v>
      </c>
      <c r="BB175" s="87">
        <f t="shared" si="50"/>
        <v>0</v>
      </c>
      <c r="BC175" s="87">
        <f t="shared" si="51"/>
        <v>0</v>
      </c>
      <c r="BD175" s="87">
        <f t="shared" si="52"/>
        <v>0</v>
      </c>
    </row>
    <row r="176" spans="2:56" s="79" customFormat="1" x14ac:dyDescent="0.2">
      <c r="B176" s="86">
        <f>'3. Investeringen'!B162</f>
        <v>148</v>
      </c>
      <c r="C176" s="86" t="str">
        <f>'3. Investeringen'!F162</f>
        <v>TD</v>
      </c>
      <c r="D176" s="86" t="str">
        <f>'3. Investeringen'!G162</f>
        <v>Nieuwe investeringen TD</v>
      </c>
      <c r="E176" s="121">
        <f>'3. Investeringen'!K162</f>
        <v>2009</v>
      </c>
      <c r="F176" s="20"/>
      <c r="G176" s="86">
        <f>'7. Nominale afschrijvingen'!R165</f>
        <v>3223.6265454545614</v>
      </c>
      <c r="H176" s="86">
        <f>'7. Nominale afschrijvingen'!S165</f>
        <v>3223.6265454545619</v>
      </c>
      <c r="I176" s="86">
        <f>'7. Nominale afschrijvingen'!T165</f>
        <v>3223.6265454545619</v>
      </c>
      <c r="J176" s="86">
        <f>'7. Nominale afschrijvingen'!U165</f>
        <v>3223.6265454545619</v>
      </c>
      <c r="K176" s="86">
        <f>'7. Nominale afschrijvingen'!V165</f>
        <v>3223.6265454545619</v>
      </c>
      <c r="L176" s="86">
        <f>'7. Nominale afschrijvingen'!W165</f>
        <v>3223.6265454545619</v>
      </c>
      <c r="M176" s="86">
        <f>'7. Nominale afschrijvingen'!X165</f>
        <v>3223.6265454545619</v>
      </c>
      <c r="N176" s="86">
        <f>'7. Nominale afschrijvingen'!Y165</f>
        <v>3223.6265454545619</v>
      </c>
      <c r="O176" s="86">
        <f>'7. Nominale afschrijvingen'!Z165</f>
        <v>3223.6265454545619</v>
      </c>
      <c r="P176" s="86">
        <f>'7. Nominale afschrijvingen'!AA165</f>
        <v>3223.6265454545619</v>
      </c>
      <c r="Q176" s="86">
        <f>'7. Nominale afschrijvingen'!AB165</f>
        <v>3223.6265454545619</v>
      </c>
      <c r="R176" s="86">
        <f>'7. Nominale afschrijvingen'!AC165</f>
        <v>3868.3518545454735</v>
      </c>
      <c r="S176" s="86">
        <f>'7. Nominale afschrijvingen'!AD165</f>
        <v>3759.1278021818371</v>
      </c>
      <c r="T176" s="86">
        <f>'7. Nominale afschrijvingen'!AE165</f>
        <v>3652.9877230614084</v>
      </c>
      <c r="U176" s="86">
        <f>'7. Nominale afschrijvingen'!AF165</f>
        <v>3549.8445402926159</v>
      </c>
      <c r="V176" s="86">
        <f>'7. Nominale afschrijvingen'!AG165</f>
        <v>3449.6136356255302</v>
      </c>
      <c r="W176" s="65"/>
      <c r="X176" s="118">
        <f>IF($C176="TD",INDEX('4. CPI-tabel'!$D$20:$Z$42,$E176-2003,X$28-2003),
IF(X$28&gt;=$E176,MAX(1,INDEX('4. CPI-tabel'!$D$20:$Z$42,MAX($E176,2010)-2003,X$28-2003)),0))</f>
        <v>1.0180449999999999</v>
      </c>
      <c r="Y176" s="118">
        <f>IF($C176="TD",INDEX('4. CPI-tabel'!$D$20:$Z$42,$E176-2003,Y$28-2003),
IF(Y$28&gt;=$E176,MAX(1,INDEX('4. CPI-tabel'!$D$20:$Z$42,MAX($E176,2010)-2003,Y$28-2003)),0))</f>
        <v>1.0445141699999998</v>
      </c>
      <c r="Z176" s="118">
        <f>IF($C176="TD",INDEX('4. CPI-tabel'!$D$20:$Z$42,$E176-2003,Z$28-2003),
IF(Z$28&gt;=$E176,MAX(1,INDEX('4. CPI-tabel'!$D$20:$Z$42,MAX($E176,2010)-2003,Z$28-2003)),0))</f>
        <v>1.0685379959099996</v>
      </c>
      <c r="AA176" s="118">
        <f>IF($C176="TD",INDEX('4. CPI-tabel'!$D$20:$Z$42,$E176-2003,AA$28-2003),
IF(AA$28&gt;=$E176,MAX(1,INDEX('4. CPI-tabel'!$D$20:$Z$42,MAX($E176,2010)-2003,AA$28-2003)),0))</f>
        <v>1.0984570597954797</v>
      </c>
      <c r="AB176" s="118">
        <f>IF($C176="TD",INDEX('4. CPI-tabel'!$D$20:$Z$42,$E176-2003,AB$28-2003),
IF(AB$28&gt;=$E176,MAX(1,INDEX('4. CPI-tabel'!$D$20:$Z$42,MAX($E176,2010)-2003,AB$28-2003)),0))</f>
        <v>1.1094416303934345</v>
      </c>
      <c r="AC176" s="118">
        <f>IF($C176="TD",INDEX('4. CPI-tabel'!$D$20:$Z$42,$E176-2003,AC$28-2003),
IF(AC$28&gt;=$E176,MAX(1,INDEX('4. CPI-tabel'!$D$20:$Z$42,MAX($E176,2010)-2003,AC$28-2003)),0))</f>
        <v>1.1183171634365821</v>
      </c>
      <c r="AD176" s="118">
        <f>IF($C176="TD",INDEX('4. CPI-tabel'!$D$20:$Z$42,$E176-2003,AD$28-2003),
IF(AD$28&gt;=$E176,MAX(1,INDEX('4. CPI-tabel'!$D$20:$Z$42,MAX($E176,2010)-2003,AD$28-2003)),0))</f>
        <v>1.1205537977634552</v>
      </c>
      <c r="AE176" s="118">
        <f>IF($C176="TD",INDEX('4. CPI-tabel'!$D$20:$Z$42,$E176-2003,AE$28-2003),
IF(AE$28&gt;=$E176,MAX(1,INDEX('4. CPI-tabel'!$D$20:$Z$42,MAX($E176,2010)-2003,AE$28-2003)),0))</f>
        <v>1.1362415509321435</v>
      </c>
      <c r="AF176" s="118">
        <f>IF($C176="TD",INDEX('4. CPI-tabel'!$D$20:$Z$42,$E176-2003,AF$28-2003),
IF(AF$28&gt;=$E176,MAX(1,INDEX('4. CPI-tabel'!$D$20:$Z$42,MAX($E176,2010)-2003,AF$28-2003)),0))</f>
        <v>1.1601026235017184</v>
      </c>
      <c r="AG176" s="118">
        <f>IF($C176="TD",INDEX('4. CPI-tabel'!$D$20:$Z$42,$E176-2003,AG$28-2003),
IF(AG$28&gt;=$E176,MAX(1,INDEX('4. CPI-tabel'!$D$20:$Z$42,MAX($E176,2010)-2003,AG$28-2003)),0))</f>
        <v>1.1925854969597667</v>
      </c>
      <c r="AH176" s="118">
        <f>IF($C176="TD",INDEX('4. CPI-tabel'!$D$20:$Z$42,$E176-2003,AH$28-2003),
IF(AH$28&gt;=$E176,MAX(1,INDEX('4. CPI-tabel'!$D$20:$Z$42,MAX($E176,2010)-2003,AH$28-2003)),0))</f>
        <v>1.200933595438485</v>
      </c>
      <c r="AI176" s="118">
        <f>IF($C176="TD",INDEX('4. CPI-tabel'!$D$20:$Z$42,$E176-2003,AI$28-2003),
IF(AI$28&gt;=$E176,MAX(1,INDEX('4. CPI-tabel'!$D$20:$Z$42,MAX($E176,2010)-2003,AI$28-2003)),0))</f>
        <v>1.200933595438485</v>
      </c>
      <c r="AJ176" s="118">
        <f>IF($C176="TD",INDEX('4. CPI-tabel'!$D$20:$Z$42,$E176-2003,AJ$28-2003),
IF(AJ$28&gt;=$E176,MAX(1,INDEX('4. CPI-tabel'!$D$20:$Z$42,MAX($E176,2010)-2003,AJ$28-2003)),0))</f>
        <v>1.200933595438485</v>
      </c>
      <c r="AK176" s="118">
        <f>IF($C176="TD",INDEX('4. CPI-tabel'!$D$20:$Z$42,$E176-2003,AK$28-2003),
IF(AK$28&gt;=$E176,MAX(1,INDEX('4. CPI-tabel'!$D$20:$Z$42,MAX($E176,2010)-2003,AK$28-2003)),0))</f>
        <v>1.200933595438485</v>
      </c>
      <c r="AL176" s="118">
        <f>IF($C176="TD",INDEX('4. CPI-tabel'!$D$20:$Z$42,$E176-2003,AL$28-2003),
IF(AL$28&gt;=$E176,MAX(1,INDEX('4. CPI-tabel'!$D$20:$Z$42,MAX($E176,2010)-2003,AL$28-2003)),0))</f>
        <v>1.200933595438485</v>
      </c>
      <c r="AM176" s="118">
        <f>IF($C176="TD",INDEX('4. CPI-tabel'!$D$20:$Z$42,$E176-2003,AM$28-2003),
IF(AM$28&gt;=$E176,MAX(1,INDEX('4. CPI-tabel'!$D$20:$Z$42,MAX($E176,2010)-2003,AM$28-2003)),0))</f>
        <v>1.200933595438485</v>
      </c>
      <c r="AN176" s="20"/>
      <c r="AO176" s="87">
        <f t="shared" si="37"/>
        <v>3281.7968864672885</v>
      </c>
      <c r="AP176" s="87">
        <f t="shared" si="38"/>
        <v>3367.1236055154382</v>
      </c>
      <c r="AQ176" s="87">
        <f t="shared" si="39"/>
        <v>3444.567448442293</v>
      </c>
      <c r="AR176" s="87">
        <f t="shared" si="40"/>
        <v>3541.0153369986774</v>
      </c>
      <c r="AS176" s="87">
        <f t="shared" si="41"/>
        <v>3576.4254903686642</v>
      </c>
      <c r="AT176" s="87">
        <f t="shared" si="42"/>
        <v>3605.0368942916139</v>
      </c>
      <c r="AU176" s="87">
        <f t="shared" si="43"/>
        <v>3612.2469680801969</v>
      </c>
      <c r="AV176" s="87">
        <f t="shared" si="44"/>
        <v>3662.8184256333193</v>
      </c>
      <c r="AW176" s="87">
        <f t="shared" si="45"/>
        <v>3739.7376125716187</v>
      </c>
      <c r="AX176" s="87">
        <f t="shared" si="46"/>
        <v>3844.4502657236244</v>
      </c>
      <c r="AY176" s="87">
        <f t="shared" si="47"/>
        <v>3871.3614175836897</v>
      </c>
      <c r="AZ176" s="87">
        <f t="shared" si="48"/>
        <v>4645.6337011004271</v>
      </c>
      <c r="BA176" s="87">
        <f t="shared" si="49"/>
        <v>4514.4628671870032</v>
      </c>
      <c r="BB176" s="87">
        <f t="shared" si="50"/>
        <v>4386.9956803487821</v>
      </c>
      <c r="BC176" s="87">
        <f t="shared" si="51"/>
        <v>4263.1275670212872</v>
      </c>
      <c r="BD176" s="87">
        <f t="shared" si="52"/>
        <v>4142.7569063053916</v>
      </c>
    </row>
    <row r="177" spans="2:56" s="79" customFormat="1" x14ac:dyDescent="0.2">
      <c r="B177" s="86">
        <f>'3. Investeringen'!B163</f>
        <v>149</v>
      </c>
      <c r="C177" s="86" t="str">
        <f>'3. Investeringen'!F163</f>
        <v>TD</v>
      </c>
      <c r="D177" s="86" t="str">
        <f>'3. Investeringen'!G163</f>
        <v>Nieuwe investeringen TD</v>
      </c>
      <c r="E177" s="121">
        <f>'3. Investeringen'!K163</f>
        <v>2009</v>
      </c>
      <c r="F177" s="20"/>
      <c r="G177" s="86">
        <f>'7. Nominale afschrijvingen'!R166</f>
        <v>3744.5146666670062</v>
      </c>
      <c r="H177" s="86">
        <f>'7. Nominale afschrijvingen'!S166</f>
        <v>3744.5146666670062</v>
      </c>
      <c r="I177" s="86">
        <f>'7. Nominale afschrijvingen'!T166</f>
        <v>3744.5146666670062</v>
      </c>
      <c r="J177" s="86">
        <f>'7. Nominale afschrijvingen'!U166</f>
        <v>3744.5146666670062</v>
      </c>
      <c r="K177" s="86">
        <f>'7. Nominale afschrijvingen'!V166</f>
        <v>3744.5146666670062</v>
      </c>
      <c r="L177" s="86">
        <f>'7. Nominale afschrijvingen'!W166</f>
        <v>3744.5146666670062</v>
      </c>
      <c r="M177" s="86">
        <f>'7. Nominale afschrijvingen'!X166</f>
        <v>3744.5146666670062</v>
      </c>
      <c r="N177" s="86">
        <f>'7. Nominale afschrijvingen'!Y166</f>
        <v>3744.5146666670062</v>
      </c>
      <c r="O177" s="86">
        <f>'7. Nominale afschrijvingen'!Z166</f>
        <v>3744.5146666670062</v>
      </c>
      <c r="P177" s="86">
        <f>'7. Nominale afschrijvingen'!AA166</f>
        <v>3744.5146666670062</v>
      </c>
      <c r="Q177" s="86">
        <f>'7. Nominale afschrijvingen'!AB166</f>
        <v>3744.5146666670062</v>
      </c>
      <c r="R177" s="86">
        <f>'7. Nominale afschrijvingen'!AC166</f>
        <v>4493.4176000004072</v>
      </c>
      <c r="S177" s="86">
        <f>'7. Nominale afschrijvingen'!AD166</f>
        <v>4327.5067963080846</v>
      </c>
      <c r="T177" s="86">
        <f>'7. Nominale afschrijvingen'!AE166</f>
        <v>4167.721929982863</v>
      </c>
      <c r="U177" s="86">
        <f>'7. Nominale afschrijvingen'!AF166</f>
        <v>4013.8368125681118</v>
      </c>
      <c r="V177" s="86">
        <f>'7. Nominale afschrijvingen'!AG166</f>
        <v>3865.6336071809815</v>
      </c>
      <c r="W177" s="65"/>
      <c r="X177" s="118">
        <f>IF($C177="TD",INDEX('4. CPI-tabel'!$D$20:$Z$42,$E177-2003,X$28-2003),
IF(X$28&gt;=$E177,MAX(1,INDEX('4. CPI-tabel'!$D$20:$Z$42,MAX($E177,2010)-2003,X$28-2003)),0))</f>
        <v>1.0180449999999999</v>
      </c>
      <c r="Y177" s="118">
        <f>IF($C177="TD",INDEX('4. CPI-tabel'!$D$20:$Z$42,$E177-2003,Y$28-2003),
IF(Y$28&gt;=$E177,MAX(1,INDEX('4. CPI-tabel'!$D$20:$Z$42,MAX($E177,2010)-2003,Y$28-2003)),0))</f>
        <v>1.0445141699999998</v>
      </c>
      <c r="Z177" s="118">
        <f>IF($C177="TD",INDEX('4. CPI-tabel'!$D$20:$Z$42,$E177-2003,Z$28-2003),
IF(Z$28&gt;=$E177,MAX(1,INDEX('4. CPI-tabel'!$D$20:$Z$42,MAX($E177,2010)-2003,Z$28-2003)),0))</f>
        <v>1.0685379959099996</v>
      </c>
      <c r="AA177" s="118">
        <f>IF($C177="TD",INDEX('4. CPI-tabel'!$D$20:$Z$42,$E177-2003,AA$28-2003),
IF(AA$28&gt;=$E177,MAX(1,INDEX('4. CPI-tabel'!$D$20:$Z$42,MAX($E177,2010)-2003,AA$28-2003)),0))</f>
        <v>1.0984570597954797</v>
      </c>
      <c r="AB177" s="118">
        <f>IF($C177="TD",INDEX('4. CPI-tabel'!$D$20:$Z$42,$E177-2003,AB$28-2003),
IF(AB$28&gt;=$E177,MAX(1,INDEX('4. CPI-tabel'!$D$20:$Z$42,MAX($E177,2010)-2003,AB$28-2003)),0))</f>
        <v>1.1094416303934345</v>
      </c>
      <c r="AC177" s="118">
        <f>IF($C177="TD",INDEX('4. CPI-tabel'!$D$20:$Z$42,$E177-2003,AC$28-2003),
IF(AC$28&gt;=$E177,MAX(1,INDEX('4. CPI-tabel'!$D$20:$Z$42,MAX($E177,2010)-2003,AC$28-2003)),0))</f>
        <v>1.1183171634365821</v>
      </c>
      <c r="AD177" s="118">
        <f>IF($C177="TD",INDEX('4. CPI-tabel'!$D$20:$Z$42,$E177-2003,AD$28-2003),
IF(AD$28&gt;=$E177,MAX(1,INDEX('4. CPI-tabel'!$D$20:$Z$42,MAX($E177,2010)-2003,AD$28-2003)),0))</f>
        <v>1.1205537977634552</v>
      </c>
      <c r="AE177" s="118">
        <f>IF($C177="TD",INDEX('4. CPI-tabel'!$D$20:$Z$42,$E177-2003,AE$28-2003),
IF(AE$28&gt;=$E177,MAX(1,INDEX('4. CPI-tabel'!$D$20:$Z$42,MAX($E177,2010)-2003,AE$28-2003)),0))</f>
        <v>1.1362415509321435</v>
      </c>
      <c r="AF177" s="118">
        <f>IF($C177="TD",INDEX('4. CPI-tabel'!$D$20:$Z$42,$E177-2003,AF$28-2003),
IF(AF$28&gt;=$E177,MAX(1,INDEX('4. CPI-tabel'!$D$20:$Z$42,MAX($E177,2010)-2003,AF$28-2003)),0))</f>
        <v>1.1601026235017184</v>
      </c>
      <c r="AG177" s="118">
        <f>IF($C177="TD",INDEX('4. CPI-tabel'!$D$20:$Z$42,$E177-2003,AG$28-2003),
IF(AG$28&gt;=$E177,MAX(1,INDEX('4. CPI-tabel'!$D$20:$Z$42,MAX($E177,2010)-2003,AG$28-2003)),0))</f>
        <v>1.1925854969597667</v>
      </c>
      <c r="AH177" s="118">
        <f>IF($C177="TD",INDEX('4. CPI-tabel'!$D$20:$Z$42,$E177-2003,AH$28-2003),
IF(AH$28&gt;=$E177,MAX(1,INDEX('4. CPI-tabel'!$D$20:$Z$42,MAX($E177,2010)-2003,AH$28-2003)),0))</f>
        <v>1.200933595438485</v>
      </c>
      <c r="AI177" s="118">
        <f>IF($C177="TD",INDEX('4. CPI-tabel'!$D$20:$Z$42,$E177-2003,AI$28-2003),
IF(AI$28&gt;=$E177,MAX(1,INDEX('4. CPI-tabel'!$D$20:$Z$42,MAX($E177,2010)-2003,AI$28-2003)),0))</f>
        <v>1.200933595438485</v>
      </c>
      <c r="AJ177" s="118">
        <f>IF($C177="TD",INDEX('4. CPI-tabel'!$D$20:$Z$42,$E177-2003,AJ$28-2003),
IF(AJ$28&gt;=$E177,MAX(1,INDEX('4. CPI-tabel'!$D$20:$Z$42,MAX($E177,2010)-2003,AJ$28-2003)),0))</f>
        <v>1.200933595438485</v>
      </c>
      <c r="AK177" s="118">
        <f>IF($C177="TD",INDEX('4. CPI-tabel'!$D$20:$Z$42,$E177-2003,AK$28-2003),
IF(AK$28&gt;=$E177,MAX(1,INDEX('4. CPI-tabel'!$D$20:$Z$42,MAX($E177,2010)-2003,AK$28-2003)),0))</f>
        <v>1.200933595438485</v>
      </c>
      <c r="AL177" s="118">
        <f>IF($C177="TD",INDEX('4. CPI-tabel'!$D$20:$Z$42,$E177-2003,AL$28-2003),
IF(AL$28&gt;=$E177,MAX(1,INDEX('4. CPI-tabel'!$D$20:$Z$42,MAX($E177,2010)-2003,AL$28-2003)),0))</f>
        <v>1.200933595438485</v>
      </c>
      <c r="AM177" s="118">
        <f>IF($C177="TD",INDEX('4. CPI-tabel'!$D$20:$Z$42,$E177-2003,AM$28-2003),
IF(AM$28&gt;=$E177,MAX(1,INDEX('4. CPI-tabel'!$D$20:$Z$42,MAX($E177,2010)-2003,AM$28-2003)),0))</f>
        <v>1.200933595438485</v>
      </c>
      <c r="AN177" s="20"/>
      <c r="AO177" s="87">
        <f t="shared" si="37"/>
        <v>3812.0844338270117</v>
      </c>
      <c r="AP177" s="87">
        <f t="shared" si="38"/>
        <v>3911.1986291065136</v>
      </c>
      <c r="AQ177" s="87">
        <f t="shared" si="39"/>
        <v>4001.1561975759632</v>
      </c>
      <c r="AR177" s="87">
        <f t="shared" si="40"/>
        <v>4113.1885711080904</v>
      </c>
      <c r="AS177" s="87">
        <f t="shared" si="41"/>
        <v>4154.3204568191713</v>
      </c>
      <c r="AT177" s="87">
        <f t="shared" si="42"/>
        <v>4187.5550204737247</v>
      </c>
      <c r="AU177" s="87">
        <f t="shared" si="43"/>
        <v>4195.9301305146719</v>
      </c>
      <c r="AV177" s="87">
        <f t="shared" si="44"/>
        <v>4254.6731523418775</v>
      </c>
      <c r="AW177" s="87">
        <f t="shared" si="45"/>
        <v>4344.0212885410565</v>
      </c>
      <c r="AX177" s="87">
        <f t="shared" si="46"/>
        <v>4465.6538846202066</v>
      </c>
      <c r="AY177" s="87">
        <f t="shared" si="47"/>
        <v>4496.9134618125481</v>
      </c>
      <c r="AZ177" s="87">
        <f t="shared" si="48"/>
        <v>5396.2961541750574</v>
      </c>
      <c r="BA177" s="87">
        <f t="shared" si="49"/>
        <v>5197.0482961747475</v>
      </c>
      <c r="BB177" s="87">
        <f t="shared" si="50"/>
        <v>5005.1572821621412</v>
      </c>
      <c r="BC177" s="87">
        <f t="shared" si="51"/>
        <v>4820.3514748207708</v>
      </c>
      <c r="BD177" s="87">
        <f t="shared" si="52"/>
        <v>4642.3692665196959</v>
      </c>
    </row>
    <row r="178" spans="2:56" s="79" customFormat="1" x14ac:dyDescent="0.2">
      <c r="B178" s="86">
        <f>'3. Investeringen'!B164</f>
        <v>150</v>
      </c>
      <c r="C178" s="86" t="str">
        <f>'3. Investeringen'!F164</f>
        <v>TD</v>
      </c>
      <c r="D178" s="86" t="str">
        <f>'3. Investeringen'!G164</f>
        <v>Nieuwe investeringen TD</v>
      </c>
      <c r="E178" s="121">
        <f>'3. Investeringen'!K164</f>
        <v>2009</v>
      </c>
      <c r="F178" s="20"/>
      <c r="G178" s="86">
        <f>'7. Nominale afschrijvingen'!R167</f>
        <v>23479.729666766623</v>
      </c>
      <c r="H178" s="86">
        <f>'7. Nominale afschrijvingen'!S167</f>
        <v>23479.729666766627</v>
      </c>
      <c r="I178" s="86">
        <f>'7. Nominale afschrijvingen'!T167</f>
        <v>23479.729666766627</v>
      </c>
      <c r="J178" s="86">
        <f>'7. Nominale afschrijvingen'!U167</f>
        <v>23479.729666766627</v>
      </c>
      <c r="K178" s="86">
        <f>'7. Nominale afschrijvingen'!V167</f>
        <v>23479.729666766627</v>
      </c>
      <c r="L178" s="86">
        <f>'7. Nominale afschrijvingen'!W167</f>
        <v>23479.729666766627</v>
      </c>
      <c r="M178" s="86">
        <f>'7. Nominale afschrijvingen'!X167</f>
        <v>23479.729666766627</v>
      </c>
      <c r="N178" s="86">
        <f>'7. Nominale afschrijvingen'!Y167</f>
        <v>23479.729666766627</v>
      </c>
      <c r="O178" s="86">
        <f>'7. Nominale afschrijvingen'!Z167</f>
        <v>23479.729666766627</v>
      </c>
      <c r="P178" s="86">
        <f>'7. Nominale afschrijvingen'!AA167</f>
        <v>23479.729666766627</v>
      </c>
      <c r="Q178" s="86">
        <f>'7. Nominale afschrijvingen'!AB167</f>
        <v>23479.729666766627</v>
      </c>
      <c r="R178" s="86">
        <f>'7. Nominale afschrijvingen'!AC167</f>
        <v>28175.67560011995</v>
      </c>
      <c r="S178" s="86">
        <f>'7. Nominale afschrijvingen'!AD167</f>
        <v>26243.629273254584</v>
      </c>
      <c r="T178" s="86">
        <f>'7. Nominale afschrijvingen'!AE167</f>
        <v>24444.066123088553</v>
      </c>
      <c r="U178" s="86">
        <f>'7. Nominale afschrijvingen'!AF167</f>
        <v>22898.751598065715</v>
      </c>
      <c r="V178" s="86">
        <f>'7. Nominale afschrijvingen'!AG167</f>
        <v>22898.751598065715</v>
      </c>
      <c r="W178" s="65"/>
      <c r="X178" s="118">
        <f>IF($C178="TD",INDEX('4. CPI-tabel'!$D$20:$Z$42,$E178-2003,X$28-2003),
IF(X$28&gt;=$E178,MAX(1,INDEX('4. CPI-tabel'!$D$20:$Z$42,MAX($E178,2010)-2003,X$28-2003)),0))</f>
        <v>1.0180449999999999</v>
      </c>
      <c r="Y178" s="118">
        <f>IF($C178="TD",INDEX('4. CPI-tabel'!$D$20:$Z$42,$E178-2003,Y$28-2003),
IF(Y$28&gt;=$E178,MAX(1,INDEX('4. CPI-tabel'!$D$20:$Z$42,MAX($E178,2010)-2003,Y$28-2003)),0))</f>
        <v>1.0445141699999998</v>
      </c>
      <c r="Z178" s="118">
        <f>IF($C178="TD",INDEX('4. CPI-tabel'!$D$20:$Z$42,$E178-2003,Z$28-2003),
IF(Z$28&gt;=$E178,MAX(1,INDEX('4. CPI-tabel'!$D$20:$Z$42,MAX($E178,2010)-2003,Z$28-2003)),0))</f>
        <v>1.0685379959099996</v>
      </c>
      <c r="AA178" s="118">
        <f>IF($C178="TD",INDEX('4. CPI-tabel'!$D$20:$Z$42,$E178-2003,AA$28-2003),
IF(AA$28&gt;=$E178,MAX(1,INDEX('4. CPI-tabel'!$D$20:$Z$42,MAX($E178,2010)-2003,AA$28-2003)),0))</f>
        <v>1.0984570597954797</v>
      </c>
      <c r="AB178" s="118">
        <f>IF($C178="TD",INDEX('4. CPI-tabel'!$D$20:$Z$42,$E178-2003,AB$28-2003),
IF(AB$28&gt;=$E178,MAX(1,INDEX('4. CPI-tabel'!$D$20:$Z$42,MAX($E178,2010)-2003,AB$28-2003)),0))</f>
        <v>1.1094416303934345</v>
      </c>
      <c r="AC178" s="118">
        <f>IF($C178="TD",INDEX('4. CPI-tabel'!$D$20:$Z$42,$E178-2003,AC$28-2003),
IF(AC$28&gt;=$E178,MAX(1,INDEX('4. CPI-tabel'!$D$20:$Z$42,MAX($E178,2010)-2003,AC$28-2003)),0))</f>
        <v>1.1183171634365821</v>
      </c>
      <c r="AD178" s="118">
        <f>IF($C178="TD",INDEX('4. CPI-tabel'!$D$20:$Z$42,$E178-2003,AD$28-2003),
IF(AD$28&gt;=$E178,MAX(1,INDEX('4. CPI-tabel'!$D$20:$Z$42,MAX($E178,2010)-2003,AD$28-2003)),0))</f>
        <v>1.1205537977634552</v>
      </c>
      <c r="AE178" s="118">
        <f>IF($C178="TD",INDEX('4. CPI-tabel'!$D$20:$Z$42,$E178-2003,AE$28-2003),
IF(AE$28&gt;=$E178,MAX(1,INDEX('4. CPI-tabel'!$D$20:$Z$42,MAX($E178,2010)-2003,AE$28-2003)),0))</f>
        <v>1.1362415509321435</v>
      </c>
      <c r="AF178" s="118">
        <f>IF($C178="TD",INDEX('4. CPI-tabel'!$D$20:$Z$42,$E178-2003,AF$28-2003),
IF(AF$28&gt;=$E178,MAX(1,INDEX('4. CPI-tabel'!$D$20:$Z$42,MAX($E178,2010)-2003,AF$28-2003)),0))</f>
        <v>1.1601026235017184</v>
      </c>
      <c r="AG178" s="118">
        <f>IF($C178="TD",INDEX('4. CPI-tabel'!$D$20:$Z$42,$E178-2003,AG$28-2003),
IF(AG$28&gt;=$E178,MAX(1,INDEX('4. CPI-tabel'!$D$20:$Z$42,MAX($E178,2010)-2003,AG$28-2003)),0))</f>
        <v>1.1925854969597667</v>
      </c>
      <c r="AH178" s="118">
        <f>IF($C178="TD",INDEX('4. CPI-tabel'!$D$20:$Z$42,$E178-2003,AH$28-2003),
IF(AH$28&gt;=$E178,MAX(1,INDEX('4. CPI-tabel'!$D$20:$Z$42,MAX($E178,2010)-2003,AH$28-2003)),0))</f>
        <v>1.200933595438485</v>
      </c>
      <c r="AI178" s="118">
        <f>IF($C178="TD",INDEX('4. CPI-tabel'!$D$20:$Z$42,$E178-2003,AI$28-2003),
IF(AI$28&gt;=$E178,MAX(1,INDEX('4. CPI-tabel'!$D$20:$Z$42,MAX($E178,2010)-2003,AI$28-2003)),0))</f>
        <v>1.200933595438485</v>
      </c>
      <c r="AJ178" s="118">
        <f>IF($C178="TD",INDEX('4. CPI-tabel'!$D$20:$Z$42,$E178-2003,AJ$28-2003),
IF(AJ$28&gt;=$E178,MAX(1,INDEX('4. CPI-tabel'!$D$20:$Z$42,MAX($E178,2010)-2003,AJ$28-2003)),0))</f>
        <v>1.200933595438485</v>
      </c>
      <c r="AK178" s="118">
        <f>IF($C178="TD",INDEX('4. CPI-tabel'!$D$20:$Z$42,$E178-2003,AK$28-2003),
IF(AK$28&gt;=$E178,MAX(1,INDEX('4. CPI-tabel'!$D$20:$Z$42,MAX($E178,2010)-2003,AK$28-2003)),0))</f>
        <v>1.200933595438485</v>
      </c>
      <c r="AL178" s="118">
        <f>IF($C178="TD",INDEX('4. CPI-tabel'!$D$20:$Z$42,$E178-2003,AL$28-2003),
IF(AL$28&gt;=$E178,MAX(1,INDEX('4. CPI-tabel'!$D$20:$Z$42,MAX($E178,2010)-2003,AL$28-2003)),0))</f>
        <v>1.200933595438485</v>
      </c>
      <c r="AM178" s="118">
        <f>IF($C178="TD",INDEX('4. CPI-tabel'!$D$20:$Z$42,$E178-2003,AM$28-2003),
IF(AM$28&gt;=$E178,MAX(1,INDEX('4. CPI-tabel'!$D$20:$Z$42,MAX($E178,2010)-2003,AM$28-2003)),0))</f>
        <v>1.200933595438485</v>
      </c>
      <c r="AN178" s="20"/>
      <c r="AO178" s="87">
        <f t="shared" si="37"/>
        <v>23903.421388603423</v>
      </c>
      <c r="AP178" s="87">
        <f t="shared" si="38"/>
        <v>24524.910344707114</v>
      </c>
      <c r="AQ178" s="87">
        <f t="shared" si="39"/>
        <v>25088.983282635374</v>
      </c>
      <c r="AR178" s="87">
        <f t="shared" si="40"/>
        <v>25791.474814549169</v>
      </c>
      <c r="AS178" s="87">
        <f t="shared" si="41"/>
        <v>26049.389562694658</v>
      </c>
      <c r="AT178" s="87">
        <f t="shared" si="42"/>
        <v>26257.784679196218</v>
      </c>
      <c r="AU178" s="87">
        <f t="shared" si="43"/>
        <v>26310.300248554609</v>
      </c>
      <c r="AV178" s="87">
        <f t="shared" si="44"/>
        <v>26678.644452034372</v>
      </c>
      <c r="AW178" s="87">
        <f t="shared" si="45"/>
        <v>27238.895985527095</v>
      </c>
      <c r="AX178" s="87">
        <f t="shared" si="46"/>
        <v>28001.585073121856</v>
      </c>
      <c r="AY178" s="87">
        <f t="shared" si="47"/>
        <v>28197.596168633707</v>
      </c>
      <c r="AZ178" s="87">
        <f t="shared" si="48"/>
        <v>33837.115402360447</v>
      </c>
      <c r="BA178" s="87">
        <f t="shared" si="49"/>
        <v>31516.856060484304</v>
      </c>
      <c r="BB178" s="87">
        <f t="shared" si="50"/>
        <v>29355.700216336805</v>
      </c>
      <c r="BC178" s="87">
        <f t="shared" si="51"/>
        <v>27499.880087717815</v>
      </c>
      <c r="BD178" s="87">
        <f t="shared" si="52"/>
        <v>27499.880087717815</v>
      </c>
    </row>
    <row r="179" spans="2:56" s="79" customFormat="1" x14ac:dyDescent="0.2">
      <c r="B179" s="86">
        <f>'3. Investeringen'!B165</f>
        <v>151</v>
      </c>
      <c r="C179" s="86" t="str">
        <f>'3. Investeringen'!F165</f>
        <v>TD</v>
      </c>
      <c r="D179" s="86" t="str">
        <f>'3. Investeringen'!G165</f>
        <v>Nieuwe investeringen TD</v>
      </c>
      <c r="E179" s="121">
        <f>'3. Investeringen'!K165</f>
        <v>2009</v>
      </c>
      <c r="F179" s="20"/>
      <c r="G179" s="86">
        <f>'7. Nominale afschrijvingen'!R168</f>
        <v>4.0000000000000001E-8</v>
      </c>
      <c r="H179" s="86">
        <f>'7. Nominale afschrijvingen'!S168</f>
        <v>4.0000000000000001E-8</v>
      </c>
      <c r="I179" s="86">
        <f>'7. Nominale afschrijvingen'!T168</f>
        <v>4.0000000000000001E-8</v>
      </c>
      <c r="J179" s="86">
        <f>'7. Nominale afschrijvingen'!U168</f>
        <v>4.0000000000000001E-8</v>
      </c>
      <c r="K179" s="86">
        <f>'7. Nominale afschrijvingen'!V168</f>
        <v>4.0000000000000001E-8</v>
      </c>
      <c r="L179" s="86">
        <f>'7. Nominale afschrijvingen'!W168</f>
        <v>4.0000000000000001E-8</v>
      </c>
      <c r="M179" s="86">
        <f>'7. Nominale afschrijvingen'!X168</f>
        <v>4.0000000000000001E-8</v>
      </c>
      <c r="N179" s="86">
        <f>'7. Nominale afschrijvingen'!Y168</f>
        <v>4.0000000000000001E-8</v>
      </c>
      <c r="O179" s="86">
        <f>'7. Nominale afschrijvingen'!Z168</f>
        <v>4.0000000000000001E-8</v>
      </c>
      <c r="P179" s="86">
        <f>'7. Nominale afschrijvingen'!AA168</f>
        <v>4.0000000000000001E-8</v>
      </c>
      <c r="Q179" s="86">
        <f>'7. Nominale afschrijvingen'!AB168</f>
        <v>4.0000000000000001E-8</v>
      </c>
      <c r="R179" s="86">
        <f>'7. Nominale afschrijvingen'!AC168</f>
        <v>4.8000000000000006E-8</v>
      </c>
      <c r="S179" s="86">
        <f>'7. Nominale afschrijvingen'!AD168</f>
        <v>4.3392000000000009E-8</v>
      </c>
      <c r="T179" s="86">
        <f>'7. Nominale afschrijvingen'!AE168</f>
        <v>3.9226368000000008E-8</v>
      </c>
      <c r="U179" s="86">
        <f>'7. Nominale afschrijvingen'!AF168</f>
        <v>3.8882277052631579E-8</v>
      </c>
      <c r="V179" s="86">
        <f>'7. Nominale afschrijvingen'!AG168</f>
        <v>3.8882277052631579E-8</v>
      </c>
      <c r="W179" s="65"/>
      <c r="X179" s="118">
        <f>IF($C179="TD",INDEX('4. CPI-tabel'!$D$20:$Z$42,$E179-2003,X$28-2003),
IF(X$28&gt;=$E179,MAX(1,INDEX('4. CPI-tabel'!$D$20:$Z$42,MAX($E179,2010)-2003,X$28-2003)),0))</f>
        <v>1.0180449999999999</v>
      </c>
      <c r="Y179" s="118">
        <f>IF($C179="TD",INDEX('4. CPI-tabel'!$D$20:$Z$42,$E179-2003,Y$28-2003),
IF(Y$28&gt;=$E179,MAX(1,INDEX('4. CPI-tabel'!$D$20:$Z$42,MAX($E179,2010)-2003,Y$28-2003)),0))</f>
        <v>1.0445141699999998</v>
      </c>
      <c r="Z179" s="118">
        <f>IF($C179="TD",INDEX('4. CPI-tabel'!$D$20:$Z$42,$E179-2003,Z$28-2003),
IF(Z$28&gt;=$E179,MAX(1,INDEX('4. CPI-tabel'!$D$20:$Z$42,MAX($E179,2010)-2003,Z$28-2003)),0))</f>
        <v>1.0685379959099996</v>
      </c>
      <c r="AA179" s="118">
        <f>IF($C179="TD",INDEX('4. CPI-tabel'!$D$20:$Z$42,$E179-2003,AA$28-2003),
IF(AA$28&gt;=$E179,MAX(1,INDEX('4. CPI-tabel'!$D$20:$Z$42,MAX($E179,2010)-2003,AA$28-2003)),0))</f>
        <v>1.0984570597954797</v>
      </c>
      <c r="AB179" s="118">
        <f>IF($C179="TD",INDEX('4. CPI-tabel'!$D$20:$Z$42,$E179-2003,AB$28-2003),
IF(AB$28&gt;=$E179,MAX(1,INDEX('4. CPI-tabel'!$D$20:$Z$42,MAX($E179,2010)-2003,AB$28-2003)),0))</f>
        <v>1.1094416303934345</v>
      </c>
      <c r="AC179" s="118">
        <f>IF($C179="TD",INDEX('4. CPI-tabel'!$D$20:$Z$42,$E179-2003,AC$28-2003),
IF(AC$28&gt;=$E179,MAX(1,INDEX('4. CPI-tabel'!$D$20:$Z$42,MAX($E179,2010)-2003,AC$28-2003)),0))</f>
        <v>1.1183171634365821</v>
      </c>
      <c r="AD179" s="118">
        <f>IF($C179="TD",INDEX('4. CPI-tabel'!$D$20:$Z$42,$E179-2003,AD$28-2003),
IF(AD$28&gt;=$E179,MAX(1,INDEX('4. CPI-tabel'!$D$20:$Z$42,MAX($E179,2010)-2003,AD$28-2003)),0))</f>
        <v>1.1205537977634552</v>
      </c>
      <c r="AE179" s="118">
        <f>IF($C179="TD",INDEX('4. CPI-tabel'!$D$20:$Z$42,$E179-2003,AE$28-2003),
IF(AE$28&gt;=$E179,MAX(1,INDEX('4. CPI-tabel'!$D$20:$Z$42,MAX($E179,2010)-2003,AE$28-2003)),0))</f>
        <v>1.1362415509321435</v>
      </c>
      <c r="AF179" s="118">
        <f>IF($C179="TD",INDEX('4. CPI-tabel'!$D$20:$Z$42,$E179-2003,AF$28-2003),
IF(AF$28&gt;=$E179,MAX(1,INDEX('4. CPI-tabel'!$D$20:$Z$42,MAX($E179,2010)-2003,AF$28-2003)),0))</f>
        <v>1.1601026235017184</v>
      </c>
      <c r="AG179" s="118">
        <f>IF($C179="TD",INDEX('4. CPI-tabel'!$D$20:$Z$42,$E179-2003,AG$28-2003),
IF(AG$28&gt;=$E179,MAX(1,INDEX('4. CPI-tabel'!$D$20:$Z$42,MAX($E179,2010)-2003,AG$28-2003)),0))</f>
        <v>1.1925854969597667</v>
      </c>
      <c r="AH179" s="118">
        <f>IF($C179="TD",INDEX('4. CPI-tabel'!$D$20:$Z$42,$E179-2003,AH$28-2003),
IF(AH$28&gt;=$E179,MAX(1,INDEX('4. CPI-tabel'!$D$20:$Z$42,MAX($E179,2010)-2003,AH$28-2003)),0))</f>
        <v>1.200933595438485</v>
      </c>
      <c r="AI179" s="118">
        <f>IF($C179="TD",INDEX('4. CPI-tabel'!$D$20:$Z$42,$E179-2003,AI$28-2003),
IF(AI$28&gt;=$E179,MAX(1,INDEX('4. CPI-tabel'!$D$20:$Z$42,MAX($E179,2010)-2003,AI$28-2003)),0))</f>
        <v>1.200933595438485</v>
      </c>
      <c r="AJ179" s="118">
        <f>IF($C179="TD",INDEX('4. CPI-tabel'!$D$20:$Z$42,$E179-2003,AJ$28-2003),
IF(AJ$28&gt;=$E179,MAX(1,INDEX('4. CPI-tabel'!$D$20:$Z$42,MAX($E179,2010)-2003,AJ$28-2003)),0))</f>
        <v>1.200933595438485</v>
      </c>
      <c r="AK179" s="118">
        <f>IF($C179="TD",INDEX('4. CPI-tabel'!$D$20:$Z$42,$E179-2003,AK$28-2003),
IF(AK$28&gt;=$E179,MAX(1,INDEX('4. CPI-tabel'!$D$20:$Z$42,MAX($E179,2010)-2003,AK$28-2003)),0))</f>
        <v>1.200933595438485</v>
      </c>
      <c r="AL179" s="118">
        <f>IF($C179="TD",INDEX('4. CPI-tabel'!$D$20:$Z$42,$E179-2003,AL$28-2003),
IF(AL$28&gt;=$E179,MAX(1,INDEX('4. CPI-tabel'!$D$20:$Z$42,MAX($E179,2010)-2003,AL$28-2003)),0))</f>
        <v>1.200933595438485</v>
      </c>
      <c r="AM179" s="118">
        <f>IF($C179="TD",INDEX('4. CPI-tabel'!$D$20:$Z$42,$E179-2003,AM$28-2003),
IF(AM$28&gt;=$E179,MAX(1,INDEX('4. CPI-tabel'!$D$20:$Z$42,MAX($E179,2010)-2003,AM$28-2003)),0))</f>
        <v>1.200933595438485</v>
      </c>
      <c r="AN179" s="20"/>
      <c r="AO179" s="87">
        <f t="shared" si="37"/>
        <v>4.0721799999999995E-8</v>
      </c>
      <c r="AP179" s="87">
        <f t="shared" si="38"/>
        <v>4.178056679999999E-8</v>
      </c>
      <c r="AQ179" s="87">
        <f t="shared" si="39"/>
        <v>4.2741519836399986E-8</v>
      </c>
      <c r="AR179" s="87">
        <f t="shared" si="40"/>
        <v>4.3938282391819187E-8</v>
      </c>
      <c r="AS179" s="87">
        <f t="shared" si="41"/>
        <v>4.4377665215737377E-8</v>
      </c>
      <c r="AT179" s="87">
        <f t="shared" si="42"/>
        <v>4.4732686537463283E-8</v>
      </c>
      <c r="AU179" s="87">
        <f t="shared" si="43"/>
        <v>4.4822151910538211E-8</v>
      </c>
      <c r="AV179" s="87">
        <f t="shared" si="44"/>
        <v>4.544966203728574E-8</v>
      </c>
      <c r="AW179" s="87">
        <f t="shared" si="45"/>
        <v>4.640410494006874E-8</v>
      </c>
      <c r="AX179" s="87">
        <f t="shared" si="46"/>
        <v>4.7703419878390668E-8</v>
      </c>
      <c r="AY179" s="87">
        <f t="shared" si="47"/>
        <v>4.8037343817539401E-8</v>
      </c>
      <c r="AZ179" s="87">
        <f t="shared" si="48"/>
        <v>5.7644812581047288E-8</v>
      </c>
      <c r="BA179" s="87">
        <f t="shared" si="49"/>
        <v>5.2110910573266751E-8</v>
      </c>
      <c r="BB179" s="87">
        <f t="shared" si="50"/>
        <v>4.7108263158233141E-8</v>
      </c>
      <c r="BC179" s="87">
        <f t="shared" si="51"/>
        <v>4.6695032779652144E-8</v>
      </c>
      <c r="BD179" s="87">
        <f t="shared" si="52"/>
        <v>4.6695032779652144E-8</v>
      </c>
    </row>
    <row r="180" spans="2:56" s="79" customFormat="1" x14ac:dyDescent="0.2">
      <c r="B180" s="86">
        <f>'3. Investeringen'!B166</f>
        <v>152</v>
      </c>
      <c r="C180" s="86" t="str">
        <f>'3. Investeringen'!F166</f>
        <v>TD</v>
      </c>
      <c r="D180" s="86" t="str">
        <f>'3. Investeringen'!G166</f>
        <v>Nieuwe investeringen TD</v>
      </c>
      <c r="E180" s="121">
        <f>'3. Investeringen'!K166</f>
        <v>2009</v>
      </c>
      <c r="F180" s="20"/>
      <c r="G180" s="86">
        <f>'7. Nominale afschrijvingen'!R169</f>
        <v>3624.3559999999998</v>
      </c>
      <c r="H180" s="86">
        <f>'7. Nominale afschrijvingen'!S169</f>
        <v>3624.3559999999998</v>
      </c>
      <c r="I180" s="86">
        <f>'7. Nominale afschrijvingen'!T169</f>
        <v>3624.3559999999998</v>
      </c>
      <c r="J180" s="86">
        <f>'7. Nominale afschrijvingen'!U169</f>
        <v>3624.3559999999998</v>
      </c>
      <c r="K180" s="86">
        <f>'7. Nominale afschrijvingen'!V169</f>
        <v>3624.3559999999998</v>
      </c>
      <c r="L180" s="86">
        <f>'7. Nominale afschrijvingen'!W169</f>
        <v>3624.3559999999998</v>
      </c>
      <c r="M180" s="86">
        <f>'7. Nominale afschrijvingen'!X169</f>
        <v>3624.3559999999998</v>
      </c>
      <c r="N180" s="86">
        <f>'7. Nominale afschrijvingen'!Y169</f>
        <v>3624.3559999999998</v>
      </c>
      <c r="O180" s="86">
        <f>'7. Nominale afschrijvingen'!Z169</f>
        <v>1812.1779999999999</v>
      </c>
      <c r="P180" s="86">
        <f>'7. Nominale afschrijvingen'!AA169</f>
        <v>0</v>
      </c>
      <c r="Q180" s="86">
        <f>'7. Nominale afschrijvingen'!AB169</f>
        <v>0</v>
      </c>
      <c r="R180" s="86">
        <f>'7. Nominale afschrijvingen'!AC169</f>
        <v>0</v>
      </c>
      <c r="S180" s="86">
        <f>'7. Nominale afschrijvingen'!AD169</f>
        <v>0</v>
      </c>
      <c r="T180" s="86">
        <f>'7. Nominale afschrijvingen'!AE169</f>
        <v>0</v>
      </c>
      <c r="U180" s="86">
        <f>'7. Nominale afschrijvingen'!AF169</f>
        <v>0</v>
      </c>
      <c r="V180" s="86">
        <f>'7. Nominale afschrijvingen'!AG169</f>
        <v>0</v>
      </c>
      <c r="W180" s="65"/>
      <c r="X180" s="118">
        <f>IF($C180="TD",INDEX('4. CPI-tabel'!$D$20:$Z$42,$E180-2003,X$28-2003),
IF(X$28&gt;=$E180,MAX(1,INDEX('4. CPI-tabel'!$D$20:$Z$42,MAX($E180,2010)-2003,X$28-2003)),0))</f>
        <v>1.0180449999999999</v>
      </c>
      <c r="Y180" s="118">
        <f>IF($C180="TD",INDEX('4. CPI-tabel'!$D$20:$Z$42,$E180-2003,Y$28-2003),
IF(Y$28&gt;=$E180,MAX(1,INDEX('4. CPI-tabel'!$D$20:$Z$42,MAX($E180,2010)-2003,Y$28-2003)),0))</f>
        <v>1.0445141699999998</v>
      </c>
      <c r="Z180" s="118">
        <f>IF($C180="TD",INDEX('4. CPI-tabel'!$D$20:$Z$42,$E180-2003,Z$28-2003),
IF(Z$28&gt;=$E180,MAX(1,INDEX('4. CPI-tabel'!$D$20:$Z$42,MAX($E180,2010)-2003,Z$28-2003)),0))</f>
        <v>1.0685379959099996</v>
      </c>
      <c r="AA180" s="118">
        <f>IF($C180="TD",INDEX('4. CPI-tabel'!$D$20:$Z$42,$E180-2003,AA$28-2003),
IF(AA$28&gt;=$E180,MAX(1,INDEX('4. CPI-tabel'!$D$20:$Z$42,MAX($E180,2010)-2003,AA$28-2003)),0))</f>
        <v>1.0984570597954797</v>
      </c>
      <c r="AB180" s="118">
        <f>IF($C180="TD",INDEX('4. CPI-tabel'!$D$20:$Z$42,$E180-2003,AB$28-2003),
IF(AB$28&gt;=$E180,MAX(1,INDEX('4. CPI-tabel'!$D$20:$Z$42,MAX($E180,2010)-2003,AB$28-2003)),0))</f>
        <v>1.1094416303934345</v>
      </c>
      <c r="AC180" s="118">
        <f>IF($C180="TD",INDEX('4. CPI-tabel'!$D$20:$Z$42,$E180-2003,AC$28-2003),
IF(AC$28&gt;=$E180,MAX(1,INDEX('4. CPI-tabel'!$D$20:$Z$42,MAX($E180,2010)-2003,AC$28-2003)),0))</f>
        <v>1.1183171634365821</v>
      </c>
      <c r="AD180" s="118">
        <f>IF($C180="TD",INDEX('4. CPI-tabel'!$D$20:$Z$42,$E180-2003,AD$28-2003),
IF(AD$28&gt;=$E180,MAX(1,INDEX('4. CPI-tabel'!$D$20:$Z$42,MAX($E180,2010)-2003,AD$28-2003)),0))</f>
        <v>1.1205537977634552</v>
      </c>
      <c r="AE180" s="118">
        <f>IF($C180="TD",INDEX('4. CPI-tabel'!$D$20:$Z$42,$E180-2003,AE$28-2003),
IF(AE$28&gt;=$E180,MAX(1,INDEX('4. CPI-tabel'!$D$20:$Z$42,MAX($E180,2010)-2003,AE$28-2003)),0))</f>
        <v>1.1362415509321435</v>
      </c>
      <c r="AF180" s="118">
        <f>IF($C180="TD",INDEX('4. CPI-tabel'!$D$20:$Z$42,$E180-2003,AF$28-2003),
IF(AF$28&gt;=$E180,MAX(1,INDEX('4. CPI-tabel'!$D$20:$Z$42,MAX($E180,2010)-2003,AF$28-2003)),0))</f>
        <v>1.1601026235017184</v>
      </c>
      <c r="AG180" s="118">
        <f>IF($C180="TD",INDEX('4. CPI-tabel'!$D$20:$Z$42,$E180-2003,AG$28-2003),
IF(AG$28&gt;=$E180,MAX(1,INDEX('4. CPI-tabel'!$D$20:$Z$42,MAX($E180,2010)-2003,AG$28-2003)),0))</f>
        <v>1.1925854969597667</v>
      </c>
      <c r="AH180" s="118">
        <f>IF($C180="TD",INDEX('4. CPI-tabel'!$D$20:$Z$42,$E180-2003,AH$28-2003),
IF(AH$28&gt;=$E180,MAX(1,INDEX('4. CPI-tabel'!$D$20:$Z$42,MAX($E180,2010)-2003,AH$28-2003)),0))</f>
        <v>1.200933595438485</v>
      </c>
      <c r="AI180" s="118">
        <f>IF($C180="TD",INDEX('4. CPI-tabel'!$D$20:$Z$42,$E180-2003,AI$28-2003),
IF(AI$28&gt;=$E180,MAX(1,INDEX('4. CPI-tabel'!$D$20:$Z$42,MAX($E180,2010)-2003,AI$28-2003)),0))</f>
        <v>1.200933595438485</v>
      </c>
      <c r="AJ180" s="118">
        <f>IF($C180="TD",INDEX('4. CPI-tabel'!$D$20:$Z$42,$E180-2003,AJ$28-2003),
IF(AJ$28&gt;=$E180,MAX(1,INDEX('4. CPI-tabel'!$D$20:$Z$42,MAX($E180,2010)-2003,AJ$28-2003)),0))</f>
        <v>1.200933595438485</v>
      </c>
      <c r="AK180" s="118">
        <f>IF($C180="TD",INDEX('4. CPI-tabel'!$D$20:$Z$42,$E180-2003,AK$28-2003),
IF(AK$28&gt;=$E180,MAX(1,INDEX('4. CPI-tabel'!$D$20:$Z$42,MAX($E180,2010)-2003,AK$28-2003)),0))</f>
        <v>1.200933595438485</v>
      </c>
      <c r="AL180" s="118">
        <f>IF($C180="TD",INDEX('4. CPI-tabel'!$D$20:$Z$42,$E180-2003,AL$28-2003),
IF(AL$28&gt;=$E180,MAX(1,INDEX('4. CPI-tabel'!$D$20:$Z$42,MAX($E180,2010)-2003,AL$28-2003)),0))</f>
        <v>1.200933595438485</v>
      </c>
      <c r="AM180" s="118">
        <f>IF($C180="TD",INDEX('4. CPI-tabel'!$D$20:$Z$42,$E180-2003,AM$28-2003),
IF(AM$28&gt;=$E180,MAX(1,INDEX('4. CPI-tabel'!$D$20:$Z$42,MAX($E180,2010)-2003,AM$28-2003)),0))</f>
        <v>1.200933595438485</v>
      </c>
      <c r="AN180" s="20"/>
      <c r="AO180" s="87">
        <f t="shared" si="37"/>
        <v>3689.7575040199995</v>
      </c>
      <c r="AP180" s="87">
        <f t="shared" si="38"/>
        <v>3785.6911991245192</v>
      </c>
      <c r="AQ180" s="87">
        <f t="shared" si="39"/>
        <v>3872.7620967043827</v>
      </c>
      <c r="AR180" s="87">
        <f t="shared" si="40"/>
        <v>3981.1994354121052</v>
      </c>
      <c r="AS180" s="87">
        <f t="shared" si="41"/>
        <v>4021.0114297662262</v>
      </c>
      <c r="AT180" s="87">
        <f t="shared" si="42"/>
        <v>4053.1795212043567</v>
      </c>
      <c r="AU180" s="87">
        <f t="shared" si="43"/>
        <v>4061.2858802467654</v>
      </c>
      <c r="AV180" s="87">
        <f t="shared" si="44"/>
        <v>4118.1438825702198</v>
      </c>
      <c r="AW180" s="87">
        <f t="shared" si="45"/>
        <v>2102.3124520520969</v>
      </c>
      <c r="AX180" s="87">
        <f t="shared" si="46"/>
        <v>0</v>
      </c>
      <c r="AY180" s="87">
        <f t="shared" si="47"/>
        <v>0</v>
      </c>
      <c r="AZ180" s="87">
        <f t="shared" si="48"/>
        <v>0</v>
      </c>
      <c r="BA180" s="87">
        <f t="shared" si="49"/>
        <v>0</v>
      </c>
      <c r="BB180" s="87">
        <f t="shared" si="50"/>
        <v>0</v>
      </c>
      <c r="BC180" s="87">
        <f t="shared" si="51"/>
        <v>0</v>
      </c>
      <c r="BD180" s="87">
        <f t="shared" si="52"/>
        <v>0</v>
      </c>
    </row>
    <row r="181" spans="2:56" s="79" customFormat="1" x14ac:dyDescent="0.2">
      <c r="B181" s="86">
        <f>'3. Investeringen'!B167</f>
        <v>153</v>
      </c>
      <c r="C181" s="86" t="str">
        <f>'3. Investeringen'!F167</f>
        <v>TD</v>
      </c>
      <c r="D181" s="86" t="str">
        <f>'3. Investeringen'!G167</f>
        <v>Nieuwe investeringen TD</v>
      </c>
      <c r="E181" s="121">
        <f>'3. Investeringen'!K167</f>
        <v>2009</v>
      </c>
      <c r="F181" s="20"/>
      <c r="G181" s="86">
        <f>'7. Nominale afschrijvingen'!R170</f>
        <v>136320.02199999997</v>
      </c>
      <c r="H181" s="86">
        <f>'7. Nominale afschrijvingen'!S170</f>
        <v>136320.02199999997</v>
      </c>
      <c r="I181" s="86">
        <f>'7. Nominale afschrijvingen'!T170</f>
        <v>136320.02199999997</v>
      </c>
      <c r="J181" s="86">
        <f>'7. Nominale afschrijvingen'!U170</f>
        <v>68160.010999999984</v>
      </c>
      <c r="K181" s="86">
        <f>'7. Nominale afschrijvingen'!V170</f>
        <v>0</v>
      </c>
      <c r="L181" s="86">
        <f>'7. Nominale afschrijvingen'!W170</f>
        <v>0</v>
      </c>
      <c r="M181" s="86">
        <f>'7. Nominale afschrijvingen'!X170</f>
        <v>0</v>
      </c>
      <c r="N181" s="86">
        <f>'7. Nominale afschrijvingen'!Y170</f>
        <v>0</v>
      </c>
      <c r="O181" s="86">
        <f>'7. Nominale afschrijvingen'!Z170</f>
        <v>0</v>
      </c>
      <c r="P181" s="86">
        <f>'7. Nominale afschrijvingen'!AA170</f>
        <v>0</v>
      </c>
      <c r="Q181" s="86">
        <f>'7. Nominale afschrijvingen'!AB170</f>
        <v>0</v>
      </c>
      <c r="R181" s="86">
        <f>'7. Nominale afschrijvingen'!AC170</f>
        <v>0</v>
      </c>
      <c r="S181" s="86">
        <f>'7. Nominale afschrijvingen'!AD170</f>
        <v>0</v>
      </c>
      <c r="T181" s="86">
        <f>'7. Nominale afschrijvingen'!AE170</f>
        <v>0</v>
      </c>
      <c r="U181" s="86">
        <f>'7. Nominale afschrijvingen'!AF170</f>
        <v>0</v>
      </c>
      <c r="V181" s="86">
        <f>'7. Nominale afschrijvingen'!AG170</f>
        <v>0</v>
      </c>
      <c r="W181" s="65"/>
      <c r="X181" s="118">
        <f>IF($C181="TD",INDEX('4. CPI-tabel'!$D$20:$Z$42,$E181-2003,X$28-2003),
IF(X$28&gt;=$E181,MAX(1,INDEX('4. CPI-tabel'!$D$20:$Z$42,MAX($E181,2010)-2003,X$28-2003)),0))</f>
        <v>1.0180449999999999</v>
      </c>
      <c r="Y181" s="118">
        <f>IF($C181="TD",INDEX('4. CPI-tabel'!$D$20:$Z$42,$E181-2003,Y$28-2003),
IF(Y$28&gt;=$E181,MAX(1,INDEX('4. CPI-tabel'!$D$20:$Z$42,MAX($E181,2010)-2003,Y$28-2003)),0))</f>
        <v>1.0445141699999998</v>
      </c>
      <c r="Z181" s="118">
        <f>IF($C181="TD",INDEX('4. CPI-tabel'!$D$20:$Z$42,$E181-2003,Z$28-2003),
IF(Z$28&gt;=$E181,MAX(1,INDEX('4. CPI-tabel'!$D$20:$Z$42,MAX($E181,2010)-2003,Z$28-2003)),0))</f>
        <v>1.0685379959099996</v>
      </c>
      <c r="AA181" s="118">
        <f>IF($C181="TD",INDEX('4. CPI-tabel'!$D$20:$Z$42,$E181-2003,AA$28-2003),
IF(AA$28&gt;=$E181,MAX(1,INDEX('4. CPI-tabel'!$D$20:$Z$42,MAX($E181,2010)-2003,AA$28-2003)),0))</f>
        <v>1.0984570597954797</v>
      </c>
      <c r="AB181" s="118">
        <f>IF($C181="TD",INDEX('4. CPI-tabel'!$D$20:$Z$42,$E181-2003,AB$28-2003),
IF(AB$28&gt;=$E181,MAX(1,INDEX('4. CPI-tabel'!$D$20:$Z$42,MAX($E181,2010)-2003,AB$28-2003)),0))</f>
        <v>1.1094416303934345</v>
      </c>
      <c r="AC181" s="118">
        <f>IF($C181="TD",INDEX('4. CPI-tabel'!$D$20:$Z$42,$E181-2003,AC$28-2003),
IF(AC$28&gt;=$E181,MAX(1,INDEX('4. CPI-tabel'!$D$20:$Z$42,MAX($E181,2010)-2003,AC$28-2003)),0))</f>
        <v>1.1183171634365821</v>
      </c>
      <c r="AD181" s="118">
        <f>IF($C181="TD",INDEX('4. CPI-tabel'!$D$20:$Z$42,$E181-2003,AD$28-2003),
IF(AD$28&gt;=$E181,MAX(1,INDEX('4. CPI-tabel'!$D$20:$Z$42,MAX($E181,2010)-2003,AD$28-2003)),0))</f>
        <v>1.1205537977634552</v>
      </c>
      <c r="AE181" s="118">
        <f>IF($C181="TD",INDEX('4. CPI-tabel'!$D$20:$Z$42,$E181-2003,AE$28-2003),
IF(AE$28&gt;=$E181,MAX(1,INDEX('4. CPI-tabel'!$D$20:$Z$42,MAX($E181,2010)-2003,AE$28-2003)),0))</f>
        <v>1.1362415509321435</v>
      </c>
      <c r="AF181" s="118">
        <f>IF($C181="TD",INDEX('4. CPI-tabel'!$D$20:$Z$42,$E181-2003,AF$28-2003),
IF(AF$28&gt;=$E181,MAX(1,INDEX('4. CPI-tabel'!$D$20:$Z$42,MAX($E181,2010)-2003,AF$28-2003)),0))</f>
        <v>1.1601026235017184</v>
      </c>
      <c r="AG181" s="118">
        <f>IF($C181="TD",INDEX('4. CPI-tabel'!$D$20:$Z$42,$E181-2003,AG$28-2003),
IF(AG$28&gt;=$E181,MAX(1,INDEX('4. CPI-tabel'!$D$20:$Z$42,MAX($E181,2010)-2003,AG$28-2003)),0))</f>
        <v>1.1925854969597667</v>
      </c>
      <c r="AH181" s="118">
        <f>IF($C181="TD",INDEX('4. CPI-tabel'!$D$20:$Z$42,$E181-2003,AH$28-2003),
IF(AH$28&gt;=$E181,MAX(1,INDEX('4. CPI-tabel'!$D$20:$Z$42,MAX($E181,2010)-2003,AH$28-2003)),0))</f>
        <v>1.200933595438485</v>
      </c>
      <c r="AI181" s="118">
        <f>IF($C181="TD",INDEX('4. CPI-tabel'!$D$20:$Z$42,$E181-2003,AI$28-2003),
IF(AI$28&gt;=$E181,MAX(1,INDEX('4. CPI-tabel'!$D$20:$Z$42,MAX($E181,2010)-2003,AI$28-2003)),0))</f>
        <v>1.200933595438485</v>
      </c>
      <c r="AJ181" s="118">
        <f>IF($C181="TD",INDEX('4. CPI-tabel'!$D$20:$Z$42,$E181-2003,AJ$28-2003),
IF(AJ$28&gt;=$E181,MAX(1,INDEX('4. CPI-tabel'!$D$20:$Z$42,MAX($E181,2010)-2003,AJ$28-2003)),0))</f>
        <v>1.200933595438485</v>
      </c>
      <c r="AK181" s="118">
        <f>IF($C181="TD",INDEX('4. CPI-tabel'!$D$20:$Z$42,$E181-2003,AK$28-2003),
IF(AK$28&gt;=$E181,MAX(1,INDEX('4. CPI-tabel'!$D$20:$Z$42,MAX($E181,2010)-2003,AK$28-2003)),0))</f>
        <v>1.200933595438485</v>
      </c>
      <c r="AL181" s="118">
        <f>IF($C181="TD",INDEX('4. CPI-tabel'!$D$20:$Z$42,$E181-2003,AL$28-2003),
IF(AL$28&gt;=$E181,MAX(1,INDEX('4. CPI-tabel'!$D$20:$Z$42,MAX($E181,2010)-2003,AL$28-2003)),0))</f>
        <v>1.200933595438485</v>
      </c>
      <c r="AM181" s="118">
        <f>IF($C181="TD",INDEX('4. CPI-tabel'!$D$20:$Z$42,$E181-2003,AM$28-2003),
IF(AM$28&gt;=$E181,MAX(1,INDEX('4. CPI-tabel'!$D$20:$Z$42,MAX($E181,2010)-2003,AM$28-2003)),0))</f>
        <v>1.200933595438485</v>
      </c>
      <c r="AN181" s="20"/>
      <c r="AO181" s="87">
        <f t="shared" si="37"/>
        <v>138779.91679698994</v>
      </c>
      <c r="AP181" s="87">
        <f t="shared" si="38"/>
        <v>142388.19463371168</v>
      </c>
      <c r="AQ181" s="87">
        <f t="shared" si="39"/>
        <v>145663.12311028704</v>
      </c>
      <c r="AR181" s="87">
        <f t="shared" si="40"/>
        <v>74870.845278687542</v>
      </c>
      <c r="AS181" s="87">
        <f t="shared" si="41"/>
        <v>0</v>
      </c>
      <c r="AT181" s="87">
        <f t="shared" si="42"/>
        <v>0</v>
      </c>
      <c r="AU181" s="87">
        <f t="shared" si="43"/>
        <v>0</v>
      </c>
      <c r="AV181" s="87">
        <f t="shared" si="44"/>
        <v>0</v>
      </c>
      <c r="AW181" s="87">
        <f t="shared" si="45"/>
        <v>0</v>
      </c>
      <c r="AX181" s="87">
        <f t="shared" si="46"/>
        <v>0</v>
      </c>
      <c r="AY181" s="87">
        <f t="shared" si="47"/>
        <v>0</v>
      </c>
      <c r="AZ181" s="87">
        <f t="shared" si="48"/>
        <v>0</v>
      </c>
      <c r="BA181" s="87">
        <f t="shared" si="49"/>
        <v>0</v>
      </c>
      <c r="BB181" s="87">
        <f t="shared" si="50"/>
        <v>0</v>
      </c>
      <c r="BC181" s="87">
        <f t="shared" si="51"/>
        <v>0</v>
      </c>
      <c r="BD181" s="87">
        <f t="shared" si="52"/>
        <v>0</v>
      </c>
    </row>
    <row r="182" spans="2:56" s="79" customFormat="1" x14ac:dyDescent="0.2">
      <c r="B182" s="86">
        <f>'3. Investeringen'!B168</f>
        <v>154</v>
      </c>
      <c r="C182" s="86" t="str">
        <f>'3. Investeringen'!F168</f>
        <v>TD</v>
      </c>
      <c r="D182" s="86" t="str">
        <f>'3. Investeringen'!G168</f>
        <v>Nieuwe investeringen TD</v>
      </c>
      <c r="E182" s="121">
        <f>'3. Investeringen'!K168</f>
        <v>2010</v>
      </c>
      <c r="F182" s="20"/>
      <c r="G182" s="86">
        <f>'7. Nominale afschrijvingen'!R171</f>
        <v>3195.1525454545672</v>
      </c>
      <c r="H182" s="86">
        <f>'7. Nominale afschrijvingen'!S171</f>
        <v>3195.1525454545672</v>
      </c>
      <c r="I182" s="86">
        <f>'7. Nominale afschrijvingen'!T171</f>
        <v>3195.1525454545672</v>
      </c>
      <c r="J182" s="86">
        <f>'7. Nominale afschrijvingen'!U171</f>
        <v>3195.1525454545672</v>
      </c>
      <c r="K182" s="86">
        <f>'7. Nominale afschrijvingen'!V171</f>
        <v>3195.1525454545672</v>
      </c>
      <c r="L182" s="86">
        <f>'7. Nominale afschrijvingen'!W171</f>
        <v>3195.1525454545672</v>
      </c>
      <c r="M182" s="86">
        <f>'7. Nominale afschrijvingen'!X171</f>
        <v>3195.1525454545672</v>
      </c>
      <c r="N182" s="86">
        <f>'7. Nominale afschrijvingen'!Y171</f>
        <v>3195.1525454545672</v>
      </c>
      <c r="O182" s="86">
        <f>'7. Nominale afschrijvingen'!Z171</f>
        <v>3195.1525454545672</v>
      </c>
      <c r="P182" s="86">
        <f>'7. Nominale afschrijvingen'!AA171</f>
        <v>3195.1525454545672</v>
      </c>
      <c r="Q182" s="86">
        <f>'7. Nominale afschrijvingen'!AB171</f>
        <v>3195.1525454545672</v>
      </c>
      <c r="R182" s="86">
        <f>'7. Nominale afschrijvingen'!AC171</f>
        <v>3834.18305454548</v>
      </c>
      <c r="S182" s="86">
        <f>'7. Nominale afschrijvingen'!AD171</f>
        <v>3728.4124875235357</v>
      </c>
      <c r="T182" s="86">
        <f>'7. Nominale afschrijvingen'!AE171</f>
        <v>3625.5597292470238</v>
      </c>
      <c r="U182" s="86">
        <f>'7. Nominale afschrijvingen'!AF171</f>
        <v>3525.5442884402096</v>
      </c>
      <c r="V182" s="86">
        <f>'7. Nominale afschrijvingen'!AG171</f>
        <v>3428.2878942763418</v>
      </c>
      <c r="W182" s="65"/>
      <c r="X182" s="118">
        <f>IF($C182="TD",INDEX('4. CPI-tabel'!$D$20:$Z$42,$E182-2003,X$28-2003),
IF(X$28&gt;=$E182,MAX(1,INDEX('4. CPI-tabel'!$D$20:$Z$42,MAX($E182,2010)-2003,X$28-2003)),0))</f>
        <v>1.0149999999999999</v>
      </c>
      <c r="Y182" s="118">
        <f>IF($C182="TD",INDEX('4. CPI-tabel'!$D$20:$Z$42,$E182-2003,Y$28-2003),
IF(Y$28&gt;=$E182,MAX(1,INDEX('4. CPI-tabel'!$D$20:$Z$42,MAX($E182,2010)-2003,Y$28-2003)),0))</f>
        <v>1.0413899999999998</v>
      </c>
      <c r="Z182" s="118">
        <f>IF($C182="TD",INDEX('4. CPI-tabel'!$D$20:$Z$42,$E182-2003,Z$28-2003),
IF(Z$28&gt;=$E182,MAX(1,INDEX('4. CPI-tabel'!$D$20:$Z$42,MAX($E182,2010)-2003,Z$28-2003)),0))</f>
        <v>1.0653419699999997</v>
      </c>
      <c r="AA182" s="118">
        <f>IF($C182="TD",INDEX('4. CPI-tabel'!$D$20:$Z$42,$E182-2003,AA$28-2003),
IF(AA$28&gt;=$E182,MAX(1,INDEX('4. CPI-tabel'!$D$20:$Z$42,MAX($E182,2010)-2003,AA$28-2003)),0))</f>
        <v>1.0951715451599997</v>
      </c>
      <c r="AB182" s="118">
        <f>IF($C182="TD",INDEX('4. CPI-tabel'!$D$20:$Z$42,$E182-2003,AB$28-2003),
IF(AB$28&gt;=$E182,MAX(1,INDEX('4. CPI-tabel'!$D$20:$Z$42,MAX($E182,2010)-2003,AB$28-2003)),0))</f>
        <v>1.1061232606115996</v>
      </c>
      <c r="AC182" s="118">
        <f>IF($C182="TD",INDEX('4. CPI-tabel'!$D$20:$Z$42,$E182-2003,AC$28-2003),
IF(AC$28&gt;=$E182,MAX(1,INDEX('4. CPI-tabel'!$D$20:$Z$42,MAX($E182,2010)-2003,AC$28-2003)),0))</f>
        <v>1.1149722466964924</v>
      </c>
      <c r="AD182" s="118">
        <f>IF($C182="TD",INDEX('4. CPI-tabel'!$D$20:$Z$42,$E182-2003,AD$28-2003),
IF(AD$28&gt;=$E182,MAX(1,INDEX('4. CPI-tabel'!$D$20:$Z$42,MAX($E182,2010)-2003,AD$28-2003)),0))</f>
        <v>1.1172021911898855</v>
      </c>
      <c r="AE182" s="118">
        <f>IF($C182="TD",INDEX('4. CPI-tabel'!$D$20:$Z$42,$E182-2003,AE$28-2003),
IF(AE$28&gt;=$E182,MAX(1,INDEX('4. CPI-tabel'!$D$20:$Z$42,MAX($E182,2010)-2003,AE$28-2003)),0))</f>
        <v>1.132843021866544</v>
      </c>
      <c r="AF182" s="118">
        <f>IF($C182="TD",INDEX('4. CPI-tabel'!$D$20:$Z$42,$E182-2003,AF$28-2003),
IF(AF$28&gt;=$E182,MAX(1,INDEX('4. CPI-tabel'!$D$20:$Z$42,MAX($E182,2010)-2003,AF$28-2003)),0))</f>
        <v>1.1566327253257414</v>
      </c>
      <c r="AG182" s="118">
        <f>IF($C182="TD",INDEX('4. CPI-tabel'!$D$20:$Z$42,$E182-2003,AG$28-2003),
IF(AG$28&gt;=$E182,MAX(1,INDEX('4. CPI-tabel'!$D$20:$Z$42,MAX($E182,2010)-2003,AG$28-2003)),0))</f>
        <v>1.1890184416348621</v>
      </c>
      <c r="AH182" s="118">
        <f>IF($C182="TD",INDEX('4. CPI-tabel'!$D$20:$Z$42,$E182-2003,AH$28-2003),
IF(AH$28&gt;=$E182,MAX(1,INDEX('4. CPI-tabel'!$D$20:$Z$42,MAX($E182,2010)-2003,AH$28-2003)),0))</f>
        <v>1.197341570726306</v>
      </c>
      <c r="AI182" s="118">
        <f>IF($C182="TD",INDEX('4. CPI-tabel'!$D$20:$Z$42,$E182-2003,AI$28-2003),
IF(AI$28&gt;=$E182,MAX(1,INDEX('4. CPI-tabel'!$D$20:$Z$42,MAX($E182,2010)-2003,AI$28-2003)),0))</f>
        <v>1.197341570726306</v>
      </c>
      <c r="AJ182" s="118">
        <f>IF($C182="TD",INDEX('4. CPI-tabel'!$D$20:$Z$42,$E182-2003,AJ$28-2003),
IF(AJ$28&gt;=$E182,MAX(1,INDEX('4. CPI-tabel'!$D$20:$Z$42,MAX($E182,2010)-2003,AJ$28-2003)),0))</f>
        <v>1.197341570726306</v>
      </c>
      <c r="AK182" s="118">
        <f>IF($C182="TD",INDEX('4. CPI-tabel'!$D$20:$Z$42,$E182-2003,AK$28-2003),
IF(AK$28&gt;=$E182,MAX(1,INDEX('4. CPI-tabel'!$D$20:$Z$42,MAX($E182,2010)-2003,AK$28-2003)),0))</f>
        <v>1.197341570726306</v>
      </c>
      <c r="AL182" s="118">
        <f>IF($C182="TD",INDEX('4. CPI-tabel'!$D$20:$Z$42,$E182-2003,AL$28-2003),
IF(AL$28&gt;=$E182,MAX(1,INDEX('4. CPI-tabel'!$D$20:$Z$42,MAX($E182,2010)-2003,AL$28-2003)),0))</f>
        <v>1.197341570726306</v>
      </c>
      <c r="AM182" s="118">
        <f>IF($C182="TD",INDEX('4. CPI-tabel'!$D$20:$Z$42,$E182-2003,AM$28-2003),
IF(AM$28&gt;=$E182,MAX(1,INDEX('4. CPI-tabel'!$D$20:$Z$42,MAX($E182,2010)-2003,AM$28-2003)),0))</f>
        <v>1.197341570726306</v>
      </c>
      <c r="AN182" s="20"/>
      <c r="AO182" s="87">
        <f t="shared" si="37"/>
        <v>3243.0798336363855</v>
      </c>
      <c r="AP182" s="87">
        <f t="shared" si="38"/>
        <v>3327.399909310931</v>
      </c>
      <c r="AQ182" s="87">
        <f t="shared" si="39"/>
        <v>3403.9301072250823</v>
      </c>
      <c r="AR182" s="87">
        <f t="shared" si="40"/>
        <v>3499.2401502273847</v>
      </c>
      <c r="AS182" s="87">
        <f t="shared" si="41"/>
        <v>3534.2325517296581</v>
      </c>
      <c r="AT182" s="87">
        <f t="shared" si="42"/>
        <v>3562.5064121434953</v>
      </c>
      <c r="AU182" s="87">
        <f t="shared" si="43"/>
        <v>3569.6314249677826</v>
      </c>
      <c r="AV182" s="87">
        <f t="shared" si="44"/>
        <v>3619.6062649173318</v>
      </c>
      <c r="AW182" s="87">
        <f t="shared" si="45"/>
        <v>3695.6179964805956</v>
      </c>
      <c r="AX182" s="87">
        <f t="shared" si="46"/>
        <v>3799.0953003820523</v>
      </c>
      <c r="AY182" s="87">
        <f t="shared" si="47"/>
        <v>3825.6889674847262</v>
      </c>
      <c r="AZ182" s="87">
        <f t="shared" si="48"/>
        <v>4590.8267609816703</v>
      </c>
      <c r="BA182" s="87">
        <f t="shared" si="49"/>
        <v>4464.1832641270039</v>
      </c>
      <c r="BB182" s="87">
        <f t="shared" si="50"/>
        <v>4341.0333809786725</v>
      </c>
      <c r="BC182" s="87">
        <f t="shared" si="51"/>
        <v>4221.2807359861572</v>
      </c>
      <c r="BD182" s="87">
        <f t="shared" si="52"/>
        <v>4104.8316122348151</v>
      </c>
    </row>
    <row r="183" spans="2:56" s="79" customFormat="1" x14ac:dyDescent="0.2">
      <c r="B183" s="86">
        <f>'3. Investeringen'!B169</f>
        <v>155</v>
      </c>
      <c r="C183" s="86" t="str">
        <f>'3. Investeringen'!F169</f>
        <v>TD</v>
      </c>
      <c r="D183" s="86" t="str">
        <f>'3. Investeringen'!G169</f>
        <v>Nieuwe investeringen TD</v>
      </c>
      <c r="E183" s="121">
        <f>'3. Investeringen'!K169</f>
        <v>2010</v>
      </c>
      <c r="F183" s="20"/>
      <c r="G183" s="86">
        <f>'7. Nominale afschrijvingen'!R172</f>
        <v>16601.535555555081</v>
      </c>
      <c r="H183" s="86">
        <f>'7. Nominale afschrijvingen'!S172</f>
        <v>16601.535555555081</v>
      </c>
      <c r="I183" s="86">
        <f>'7. Nominale afschrijvingen'!T172</f>
        <v>16601.535555555081</v>
      </c>
      <c r="J183" s="86">
        <f>'7. Nominale afschrijvingen'!U172</f>
        <v>16601.535555555081</v>
      </c>
      <c r="K183" s="86">
        <f>'7. Nominale afschrijvingen'!V172</f>
        <v>16601.535555555081</v>
      </c>
      <c r="L183" s="86">
        <f>'7. Nominale afschrijvingen'!W172</f>
        <v>16601.535555555081</v>
      </c>
      <c r="M183" s="86">
        <f>'7. Nominale afschrijvingen'!X172</f>
        <v>16601.535555555081</v>
      </c>
      <c r="N183" s="86">
        <f>'7. Nominale afschrijvingen'!Y172</f>
        <v>16601.535555555081</v>
      </c>
      <c r="O183" s="86">
        <f>'7. Nominale afschrijvingen'!Z172</f>
        <v>16601.535555555081</v>
      </c>
      <c r="P183" s="86">
        <f>'7. Nominale afschrijvingen'!AA172</f>
        <v>16601.535555555081</v>
      </c>
      <c r="Q183" s="86">
        <f>'7. Nominale afschrijvingen'!AB172</f>
        <v>16601.535555555081</v>
      </c>
      <c r="R183" s="86">
        <f>'7. Nominale afschrijvingen'!AC172</f>
        <v>19921.8426666661</v>
      </c>
      <c r="S183" s="86">
        <f>'7. Nominale afschrijvingen'!AD172</f>
        <v>19208.224421889998</v>
      </c>
      <c r="T183" s="86">
        <f>'7. Nominale afschrijvingen'!AE172</f>
        <v>18520.168621702895</v>
      </c>
      <c r="U183" s="86">
        <f>'7. Nominale afschrijvingen'!AF172</f>
        <v>17856.759596447868</v>
      </c>
      <c r="V183" s="86">
        <f>'7. Nominale afschrijvingen'!AG172</f>
        <v>17217.114476575109</v>
      </c>
      <c r="W183" s="65"/>
      <c r="X183" s="118">
        <f>IF($C183="TD",INDEX('4. CPI-tabel'!$D$20:$Z$42,$E183-2003,X$28-2003),
IF(X$28&gt;=$E183,MAX(1,INDEX('4. CPI-tabel'!$D$20:$Z$42,MAX($E183,2010)-2003,X$28-2003)),0))</f>
        <v>1.0149999999999999</v>
      </c>
      <c r="Y183" s="118">
        <f>IF($C183="TD",INDEX('4. CPI-tabel'!$D$20:$Z$42,$E183-2003,Y$28-2003),
IF(Y$28&gt;=$E183,MAX(1,INDEX('4. CPI-tabel'!$D$20:$Z$42,MAX($E183,2010)-2003,Y$28-2003)),0))</f>
        <v>1.0413899999999998</v>
      </c>
      <c r="Z183" s="118">
        <f>IF($C183="TD",INDEX('4. CPI-tabel'!$D$20:$Z$42,$E183-2003,Z$28-2003),
IF(Z$28&gt;=$E183,MAX(1,INDEX('4. CPI-tabel'!$D$20:$Z$42,MAX($E183,2010)-2003,Z$28-2003)),0))</f>
        <v>1.0653419699999997</v>
      </c>
      <c r="AA183" s="118">
        <f>IF($C183="TD",INDEX('4. CPI-tabel'!$D$20:$Z$42,$E183-2003,AA$28-2003),
IF(AA$28&gt;=$E183,MAX(1,INDEX('4. CPI-tabel'!$D$20:$Z$42,MAX($E183,2010)-2003,AA$28-2003)),0))</f>
        <v>1.0951715451599997</v>
      </c>
      <c r="AB183" s="118">
        <f>IF($C183="TD",INDEX('4. CPI-tabel'!$D$20:$Z$42,$E183-2003,AB$28-2003),
IF(AB$28&gt;=$E183,MAX(1,INDEX('4. CPI-tabel'!$D$20:$Z$42,MAX($E183,2010)-2003,AB$28-2003)),0))</f>
        <v>1.1061232606115996</v>
      </c>
      <c r="AC183" s="118">
        <f>IF($C183="TD",INDEX('4. CPI-tabel'!$D$20:$Z$42,$E183-2003,AC$28-2003),
IF(AC$28&gt;=$E183,MAX(1,INDEX('4. CPI-tabel'!$D$20:$Z$42,MAX($E183,2010)-2003,AC$28-2003)),0))</f>
        <v>1.1149722466964924</v>
      </c>
      <c r="AD183" s="118">
        <f>IF($C183="TD",INDEX('4. CPI-tabel'!$D$20:$Z$42,$E183-2003,AD$28-2003),
IF(AD$28&gt;=$E183,MAX(1,INDEX('4. CPI-tabel'!$D$20:$Z$42,MAX($E183,2010)-2003,AD$28-2003)),0))</f>
        <v>1.1172021911898855</v>
      </c>
      <c r="AE183" s="118">
        <f>IF($C183="TD",INDEX('4. CPI-tabel'!$D$20:$Z$42,$E183-2003,AE$28-2003),
IF(AE$28&gt;=$E183,MAX(1,INDEX('4. CPI-tabel'!$D$20:$Z$42,MAX($E183,2010)-2003,AE$28-2003)),0))</f>
        <v>1.132843021866544</v>
      </c>
      <c r="AF183" s="118">
        <f>IF($C183="TD",INDEX('4. CPI-tabel'!$D$20:$Z$42,$E183-2003,AF$28-2003),
IF(AF$28&gt;=$E183,MAX(1,INDEX('4. CPI-tabel'!$D$20:$Z$42,MAX($E183,2010)-2003,AF$28-2003)),0))</f>
        <v>1.1566327253257414</v>
      </c>
      <c r="AG183" s="118">
        <f>IF($C183="TD",INDEX('4. CPI-tabel'!$D$20:$Z$42,$E183-2003,AG$28-2003),
IF(AG$28&gt;=$E183,MAX(1,INDEX('4. CPI-tabel'!$D$20:$Z$42,MAX($E183,2010)-2003,AG$28-2003)),0))</f>
        <v>1.1890184416348621</v>
      </c>
      <c r="AH183" s="118">
        <f>IF($C183="TD",INDEX('4. CPI-tabel'!$D$20:$Z$42,$E183-2003,AH$28-2003),
IF(AH$28&gt;=$E183,MAX(1,INDEX('4. CPI-tabel'!$D$20:$Z$42,MAX($E183,2010)-2003,AH$28-2003)),0))</f>
        <v>1.197341570726306</v>
      </c>
      <c r="AI183" s="118">
        <f>IF($C183="TD",INDEX('4. CPI-tabel'!$D$20:$Z$42,$E183-2003,AI$28-2003),
IF(AI$28&gt;=$E183,MAX(1,INDEX('4. CPI-tabel'!$D$20:$Z$42,MAX($E183,2010)-2003,AI$28-2003)),0))</f>
        <v>1.197341570726306</v>
      </c>
      <c r="AJ183" s="118">
        <f>IF($C183="TD",INDEX('4. CPI-tabel'!$D$20:$Z$42,$E183-2003,AJ$28-2003),
IF(AJ$28&gt;=$E183,MAX(1,INDEX('4. CPI-tabel'!$D$20:$Z$42,MAX($E183,2010)-2003,AJ$28-2003)),0))</f>
        <v>1.197341570726306</v>
      </c>
      <c r="AK183" s="118">
        <f>IF($C183="TD",INDEX('4. CPI-tabel'!$D$20:$Z$42,$E183-2003,AK$28-2003),
IF(AK$28&gt;=$E183,MAX(1,INDEX('4. CPI-tabel'!$D$20:$Z$42,MAX($E183,2010)-2003,AK$28-2003)),0))</f>
        <v>1.197341570726306</v>
      </c>
      <c r="AL183" s="118">
        <f>IF($C183="TD",INDEX('4. CPI-tabel'!$D$20:$Z$42,$E183-2003,AL$28-2003),
IF(AL$28&gt;=$E183,MAX(1,INDEX('4. CPI-tabel'!$D$20:$Z$42,MAX($E183,2010)-2003,AL$28-2003)),0))</f>
        <v>1.197341570726306</v>
      </c>
      <c r="AM183" s="118">
        <f>IF($C183="TD",INDEX('4. CPI-tabel'!$D$20:$Z$42,$E183-2003,AM$28-2003),
IF(AM$28&gt;=$E183,MAX(1,INDEX('4. CPI-tabel'!$D$20:$Z$42,MAX($E183,2010)-2003,AM$28-2003)),0))</f>
        <v>1.197341570726306</v>
      </c>
      <c r="AN183" s="20"/>
      <c r="AO183" s="87">
        <f t="shared" si="37"/>
        <v>16850.558588888405</v>
      </c>
      <c r="AP183" s="87">
        <f t="shared" si="38"/>
        <v>17288.673112199504</v>
      </c>
      <c r="AQ183" s="87">
        <f t="shared" si="39"/>
        <v>17686.312593780091</v>
      </c>
      <c r="AR183" s="87">
        <f t="shared" si="40"/>
        <v>18181.529346405932</v>
      </c>
      <c r="AS183" s="87">
        <f t="shared" si="41"/>
        <v>18363.344639869989</v>
      </c>
      <c r="AT183" s="87">
        <f t="shared" si="42"/>
        <v>18510.251396988951</v>
      </c>
      <c r="AU183" s="87">
        <f t="shared" si="43"/>
        <v>18547.271899782929</v>
      </c>
      <c r="AV183" s="87">
        <f t="shared" si="44"/>
        <v>18806.933706379892</v>
      </c>
      <c r="AW183" s="87">
        <f t="shared" si="45"/>
        <v>19201.879314213867</v>
      </c>
      <c r="AX183" s="87">
        <f t="shared" si="46"/>
        <v>19739.531935011859</v>
      </c>
      <c r="AY183" s="87">
        <f t="shared" si="47"/>
        <v>19877.708658556938</v>
      </c>
      <c r="AZ183" s="87">
        <f t="shared" si="48"/>
        <v>23853.250390268327</v>
      </c>
      <c r="BA183" s="87">
        <f t="shared" si="49"/>
        <v>22998.805600169162</v>
      </c>
      <c r="BB183" s="87">
        <f t="shared" si="50"/>
        <v>22174.967787625788</v>
      </c>
      <c r="BC183" s="87">
        <f t="shared" si="51"/>
        <v>21380.640583292927</v>
      </c>
      <c r="BD183" s="87">
        <f t="shared" si="52"/>
        <v>20614.766890757062</v>
      </c>
    </row>
    <row r="184" spans="2:56" s="79" customFormat="1" x14ac:dyDescent="0.2">
      <c r="B184" s="86">
        <f>'3. Investeringen'!B170</f>
        <v>156</v>
      </c>
      <c r="C184" s="86" t="str">
        <f>'3. Investeringen'!F170</f>
        <v>TD</v>
      </c>
      <c r="D184" s="86" t="str">
        <f>'3. Investeringen'!G170</f>
        <v>Nieuwe investeringen TD</v>
      </c>
      <c r="E184" s="121">
        <f>'3. Investeringen'!K170</f>
        <v>2010</v>
      </c>
      <c r="F184" s="20"/>
      <c r="G184" s="86">
        <f>'7. Nominale afschrijvingen'!R173</f>
        <v>19379.994000066712</v>
      </c>
      <c r="H184" s="86">
        <f>'7. Nominale afschrijvingen'!S173</f>
        <v>19379.994000066708</v>
      </c>
      <c r="I184" s="86">
        <f>'7. Nominale afschrijvingen'!T173</f>
        <v>19379.994000066708</v>
      </c>
      <c r="J184" s="86">
        <f>'7. Nominale afschrijvingen'!U173</f>
        <v>19379.994000066708</v>
      </c>
      <c r="K184" s="86">
        <f>'7. Nominale afschrijvingen'!V173</f>
        <v>19379.994000066708</v>
      </c>
      <c r="L184" s="86">
        <f>'7. Nominale afschrijvingen'!W173</f>
        <v>19379.994000066708</v>
      </c>
      <c r="M184" s="86">
        <f>'7. Nominale afschrijvingen'!X173</f>
        <v>19379.994000066708</v>
      </c>
      <c r="N184" s="86">
        <f>'7. Nominale afschrijvingen'!Y173</f>
        <v>19379.994000066708</v>
      </c>
      <c r="O184" s="86">
        <f>'7. Nominale afschrijvingen'!Z173</f>
        <v>19379.994000066708</v>
      </c>
      <c r="P184" s="86">
        <f>'7. Nominale afschrijvingen'!AA173</f>
        <v>19379.994000066708</v>
      </c>
      <c r="Q184" s="86">
        <f>'7. Nominale afschrijvingen'!AB173</f>
        <v>19379.994000066708</v>
      </c>
      <c r="R184" s="86">
        <f>'7. Nominale afschrijvingen'!AC173</f>
        <v>23255.992800080054</v>
      </c>
      <c r="S184" s="86">
        <f>'7. Nominale afschrijvingen'!AD173</f>
        <v>21747.495969804593</v>
      </c>
      <c r="T184" s="86">
        <f>'7. Nominale afschrijvingen'!AE173</f>
        <v>20336.847582574024</v>
      </c>
      <c r="U184" s="86">
        <f>'7. Nominale afschrijvingen'!AF173</f>
        <v>19017.700712353006</v>
      </c>
      <c r="V184" s="86">
        <f>'7. Nominale afschrijvingen'!AG173</f>
        <v>18908.403581822244</v>
      </c>
      <c r="W184" s="65"/>
      <c r="X184" s="118">
        <f>IF($C184="TD",INDEX('4. CPI-tabel'!$D$20:$Z$42,$E184-2003,X$28-2003),
IF(X$28&gt;=$E184,MAX(1,INDEX('4. CPI-tabel'!$D$20:$Z$42,MAX($E184,2010)-2003,X$28-2003)),0))</f>
        <v>1.0149999999999999</v>
      </c>
      <c r="Y184" s="118">
        <f>IF($C184="TD",INDEX('4. CPI-tabel'!$D$20:$Z$42,$E184-2003,Y$28-2003),
IF(Y$28&gt;=$E184,MAX(1,INDEX('4. CPI-tabel'!$D$20:$Z$42,MAX($E184,2010)-2003,Y$28-2003)),0))</f>
        <v>1.0413899999999998</v>
      </c>
      <c r="Z184" s="118">
        <f>IF($C184="TD",INDEX('4. CPI-tabel'!$D$20:$Z$42,$E184-2003,Z$28-2003),
IF(Z$28&gt;=$E184,MAX(1,INDEX('4. CPI-tabel'!$D$20:$Z$42,MAX($E184,2010)-2003,Z$28-2003)),0))</f>
        <v>1.0653419699999997</v>
      </c>
      <c r="AA184" s="118">
        <f>IF($C184="TD",INDEX('4. CPI-tabel'!$D$20:$Z$42,$E184-2003,AA$28-2003),
IF(AA$28&gt;=$E184,MAX(1,INDEX('4. CPI-tabel'!$D$20:$Z$42,MAX($E184,2010)-2003,AA$28-2003)),0))</f>
        <v>1.0951715451599997</v>
      </c>
      <c r="AB184" s="118">
        <f>IF($C184="TD",INDEX('4. CPI-tabel'!$D$20:$Z$42,$E184-2003,AB$28-2003),
IF(AB$28&gt;=$E184,MAX(1,INDEX('4. CPI-tabel'!$D$20:$Z$42,MAX($E184,2010)-2003,AB$28-2003)),0))</f>
        <v>1.1061232606115996</v>
      </c>
      <c r="AC184" s="118">
        <f>IF($C184="TD",INDEX('4. CPI-tabel'!$D$20:$Z$42,$E184-2003,AC$28-2003),
IF(AC$28&gt;=$E184,MAX(1,INDEX('4. CPI-tabel'!$D$20:$Z$42,MAX($E184,2010)-2003,AC$28-2003)),0))</f>
        <v>1.1149722466964924</v>
      </c>
      <c r="AD184" s="118">
        <f>IF($C184="TD",INDEX('4. CPI-tabel'!$D$20:$Z$42,$E184-2003,AD$28-2003),
IF(AD$28&gt;=$E184,MAX(1,INDEX('4. CPI-tabel'!$D$20:$Z$42,MAX($E184,2010)-2003,AD$28-2003)),0))</f>
        <v>1.1172021911898855</v>
      </c>
      <c r="AE184" s="118">
        <f>IF($C184="TD",INDEX('4. CPI-tabel'!$D$20:$Z$42,$E184-2003,AE$28-2003),
IF(AE$28&gt;=$E184,MAX(1,INDEX('4. CPI-tabel'!$D$20:$Z$42,MAX($E184,2010)-2003,AE$28-2003)),0))</f>
        <v>1.132843021866544</v>
      </c>
      <c r="AF184" s="118">
        <f>IF($C184="TD",INDEX('4. CPI-tabel'!$D$20:$Z$42,$E184-2003,AF$28-2003),
IF(AF$28&gt;=$E184,MAX(1,INDEX('4. CPI-tabel'!$D$20:$Z$42,MAX($E184,2010)-2003,AF$28-2003)),0))</f>
        <v>1.1566327253257414</v>
      </c>
      <c r="AG184" s="118">
        <f>IF($C184="TD",INDEX('4. CPI-tabel'!$D$20:$Z$42,$E184-2003,AG$28-2003),
IF(AG$28&gt;=$E184,MAX(1,INDEX('4. CPI-tabel'!$D$20:$Z$42,MAX($E184,2010)-2003,AG$28-2003)),0))</f>
        <v>1.1890184416348621</v>
      </c>
      <c r="AH184" s="118">
        <f>IF($C184="TD",INDEX('4. CPI-tabel'!$D$20:$Z$42,$E184-2003,AH$28-2003),
IF(AH$28&gt;=$E184,MAX(1,INDEX('4. CPI-tabel'!$D$20:$Z$42,MAX($E184,2010)-2003,AH$28-2003)),0))</f>
        <v>1.197341570726306</v>
      </c>
      <c r="AI184" s="118">
        <f>IF($C184="TD",INDEX('4. CPI-tabel'!$D$20:$Z$42,$E184-2003,AI$28-2003),
IF(AI$28&gt;=$E184,MAX(1,INDEX('4. CPI-tabel'!$D$20:$Z$42,MAX($E184,2010)-2003,AI$28-2003)),0))</f>
        <v>1.197341570726306</v>
      </c>
      <c r="AJ184" s="118">
        <f>IF($C184="TD",INDEX('4. CPI-tabel'!$D$20:$Z$42,$E184-2003,AJ$28-2003),
IF(AJ$28&gt;=$E184,MAX(1,INDEX('4. CPI-tabel'!$D$20:$Z$42,MAX($E184,2010)-2003,AJ$28-2003)),0))</f>
        <v>1.197341570726306</v>
      </c>
      <c r="AK184" s="118">
        <f>IF($C184="TD",INDEX('4. CPI-tabel'!$D$20:$Z$42,$E184-2003,AK$28-2003),
IF(AK$28&gt;=$E184,MAX(1,INDEX('4. CPI-tabel'!$D$20:$Z$42,MAX($E184,2010)-2003,AK$28-2003)),0))</f>
        <v>1.197341570726306</v>
      </c>
      <c r="AL184" s="118">
        <f>IF($C184="TD",INDEX('4. CPI-tabel'!$D$20:$Z$42,$E184-2003,AL$28-2003),
IF(AL$28&gt;=$E184,MAX(1,INDEX('4. CPI-tabel'!$D$20:$Z$42,MAX($E184,2010)-2003,AL$28-2003)),0))</f>
        <v>1.197341570726306</v>
      </c>
      <c r="AM184" s="118">
        <f>IF($C184="TD",INDEX('4. CPI-tabel'!$D$20:$Z$42,$E184-2003,AM$28-2003),
IF(AM$28&gt;=$E184,MAX(1,INDEX('4. CPI-tabel'!$D$20:$Z$42,MAX($E184,2010)-2003,AM$28-2003)),0))</f>
        <v>1.197341570726306</v>
      </c>
      <c r="AN184" s="20"/>
      <c r="AO184" s="87">
        <f t="shared" si="37"/>
        <v>19670.693910067712</v>
      </c>
      <c r="AP184" s="87">
        <f t="shared" si="38"/>
        <v>20182.131951729465</v>
      </c>
      <c r="AQ184" s="87">
        <f t="shared" si="39"/>
        <v>20646.320986619241</v>
      </c>
      <c r="AR184" s="87">
        <f t="shared" si="40"/>
        <v>21224.417974244581</v>
      </c>
      <c r="AS184" s="87">
        <f t="shared" si="41"/>
        <v>21436.662153987025</v>
      </c>
      <c r="AT184" s="87">
        <f t="shared" si="42"/>
        <v>21608.155451218921</v>
      </c>
      <c r="AU184" s="87">
        <f t="shared" si="43"/>
        <v>21651.371762121362</v>
      </c>
      <c r="AV184" s="87">
        <f t="shared" si="44"/>
        <v>21954.490966791062</v>
      </c>
      <c r="AW184" s="87">
        <f t="shared" si="45"/>
        <v>22415.535277093673</v>
      </c>
      <c r="AX184" s="87">
        <f t="shared" si="46"/>
        <v>23043.170264852295</v>
      </c>
      <c r="AY184" s="87">
        <f t="shared" si="47"/>
        <v>23204.472456706259</v>
      </c>
      <c r="AZ184" s="87">
        <f t="shared" si="48"/>
        <v>27845.366948047515</v>
      </c>
      <c r="BA184" s="87">
        <f t="shared" si="49"/>
        <v>26039.180983849841</v>
      </c>
      <c r="BB184" s="87">
        <f t="shared" si="50"/>
        <v>24350.153028140659</v>
      </c>
      <c r="BC184" s="87">
        <f t="shared" si="51"/>
        <v>22770.683642531538</v>
      </c>
      <c r="BD184" s="87">
        <f t="shared" si="52"/>
        <v>22639.817644585957</v>
      </c>
    </row>
    <row r="185" spans="2:56" s="79" customFormat="1" x14ac:dyDescent="0.2">
      <c r="B185" s="86">
        <f>'3. Investeringen'!B171</f>
        <v>157</v>
      </c>
      <c r="C185" s="86" t="str">
        <f>'3. Investeringen'!F171</f>
        <v>TD</v>
      </c>
      <c r="D185" s="86" t="str">
        <f>'3. Investeringen'!G171</f>
        <v>Nieuwe investeringen TD</v>
      </c>
      <c r="E185" s="121">
        <f>'3. Investeringen'!K171</f>
        <v>2010</v>
      </c>
      <c r="F185" s="20"/>
      <c r="G185" s="86">
        <f>'7. Nominale afschrijvingen'!R174</f>
        <v>3.9999999999999994E-8</v>
      </c>
      <c r="H185" s="86">
        <f>'7. Nominale afschrijvingen'!S174</f>
        <v>3.9999999999999994E-8</v>
      </c>
      <c r="I185" s="86">
        <f>'7. Nominale afschrijvingen'!T174</f>
        <v>3.9999999999999994E-8</v>
      </c>
      <c r="J185" s="86">
        <f>'7. Nominale afschrijvingen'!U174</f>
        <v>3.9999999999999994E-8</v>
      </c>
      <c r="K185" s="86">
        <f>'7. Nominale afschrijvingen'!V174</f>
        <v>3.9999999999999994E-8</v>
      </c>
      <c r="L185" s="86">
        <f>'7. Nominale afschrijvingen'!W174</f>
        <v>3.9999999999999994E-8</v>
      </c>
      <c r="M185" s="86">
        <f>'7. Nominale afschrijvingen'!X174</f>
        <v>3.9999999999999994E-8</v>
      </c>
      <c r="N185" s="86">
        <f>'7. Nominale afschrijvingen'!Y174</f>
        <v>3.9999999999999994E-8</v>
      </c>
      <c r="O185" s="86">
        <f>'7. Nominale afschrijvingen'!Z174</f>
        <v>3.9999999999999994E-8</v>
      </c>
      <c r="P185" s="86">
        <f>'7. Nominale afschrijvingen'!AA174</f>
        <v>3.9999999999999994E-8</v>
      </c>
      <c r="Q185" s="86">
        <f>'7. Nominale afschrijvingen'!AB174</f>
        <v>3.9999999999999994E-8</v>
      </c>
      <c r="R185" s="86">
        <f>'7. Nominale afschrijvingen'!AC174</f>
        <v>4.8000000000000006E-8</v>
      </c>
      <c r="S185" s="86">
        <f>'7. Nominale afschrijvingen'!AD174</f>
        <v>4.3733333333333335E-8</v>
      </c>
      <c r="T185" s="86">
        <f>'7. Nominale afschrijvingen'!AE174</f>
        <v>3.9845925925925924E-8</v>
      </c>
      <c r="U185" s="86">
        <f>'7. Nominale afschrijvingen'!AF174</f>
        <v>3.8897213403880072E-8</v>
      </c>
      <c r="V185" s="86">
        <f>'7. Nominale afschrijvingen'!AG174</f>
        <v>3.8897213403880072E-8</v>
      </c>
      <c r="W185" s="65"/>
      <c r="X185" s="118">
        <f>IF($C185="TD",INDEX('4. CPI-tabel'!$D$20:$Z$42,$E185-2003,X$28-2003),
IF(X$28&gt;=$E185,MAX(1,INDEX('4. CPI-tabel'!$D$20:$Z$42,MAX($E185,2010)-2003,X$28-2003)),0))</f>
        <v>1.0149999999999999</v>
      </c>
      <c r="Y185" s="118">
        <f>IF($C185="TD",INDEX('4. CPI-tabel'!$D$20:$Z$42,$E185-2003,Y$28-2003),
IF(Y$28&gt;=$E185,MAX(1,INDEX('4. CPI-tabel'!$D$20:$Z$42,MAX($E185,2010)-2003,Y$28-2003)),0))</f>
        <v>1.0413899999999998</v>
      </c>
      <c r="Z185" s="118">
        <f>IF($C185="TD",INDEX('4. CPI-tabel'!$D$20:$Z$42,$E185-2003,Z$28-2003),
IF(Z$28&gt;=$E185,MAX(1,INDEX('4. CPI-tabel'!$D$20:$Z$42,MAX($E185,2010)-2003,Z$28-2003)),0))</f>
        <v>1.0653419699999997</v>
      </c>
      <c r="AA185" s="118">
        <f>IF($C185="TD",INDEX('4. CPI-tabel'!$D$20:$Z$42,$E185-2003,AA$28-2003),
IF(AA$28&gt;=$E185,MAX(1,INDEX('4. CPI-tabel'!$D$20:$Z$42,MAX($E185,2010)-2003,AA$28-2003)),0))</f>
        <v>1.0951715451599997</v>
      </c>
      <c r="AB185" s="118">
        <f>IF($C185="TD",INDEX('4. CPI-tabel'!$D$20:$Z$42,$E185-2003,AB$28-2003),
IF(AB$28&gt;=$E185,MAX(1,INDEX('4. CPI-tabel'!$D$20:$Z$42,MAX($E185,2010)-2003,AB$28-2003)),0))</f>
        <v>1.1061232606115996</v>
      </c>
      <c r="AC185" s="118">
        <f>IF($C185="TD",INDEX('4. CPI-tabel'!$D$20:$Z$42,$E185-2003,AC$28-2003),
IF(AC$28&gt;=$E185,MAX(1,INDEX('4. CPI-tabel'!$D$20:$Z$42,MAX($E185,2010)-2003,AC$28-2003)),0))</f>
        <v>1.1149722466964924</v>
      </c>
      <c r="AD185" s="118">
        <f>IF($C185="TD",INDEX('4. CPI-tabel'!$D$20:$Z$42,$E185-2003,AD$28-2003),
IF(AD$28&gt;=$E185,MAX(1,INDEX('4. CPI-tabel'!$D$20:$Z$42,MAX($E185,2010)-2003,AD$28-2003)),0))</f>
        <v>1.1172021911898855</v>
      </c>
      <c r="AE185" s="118">
        <f>IF($C185="TD",INDEX('4. CPI-tabel'!$D$20:$Z$42,$E185-2003,AE$28-2003),
IF(AE$28&gt;=$E185,MAX(1,INDEX('4. CPI-tabel'!$D$20:$Z$42,MAX($E185,2010)-2003,AE$28-2003)),0))</f>
        <v>1.132843021866544</v>
      </c>
      <c r="AF185" s="118">
        <f>IF($C185="TD",INDEX('4. CPI-tabel'!$D$20:$Z$42,$E185-2003,AF$28-2003),
IF(AF$28&gt;=$E185,MAX(1,INDEX('4. CPI-tabel'!$D$20:$Z$42,MAX($E185,2010)-2003,AF$28-2003)),0))</f>
        <v>1.1566327253257414</v>
      </c>
      <c r="AG185" s="118">
        <f>IF($C185="TD",INDEX('4. CPI-tabel'!$D$20:$Z$42,$E185-2003,AG$28-2003),
IF(AG$28&gt;=$E185,MAX(1,INDEX('4. CPI-tabel'!$D$20:$Z$42,MAX($E185,2010)-2003,AG$28-2003)),0))</f>
        <v>1.1890184416348621</v>
      </c>
      <c r="AH185" s="118">
        <f>IF($C185="TD",INDEX('4. CPI-tabel'!$D$20:$Z$42,$E185-2003,AH$28-2003),
IF(AH$28&gt;=$E185,MAX(1,INDEX('4. CPI-tabel'!$D$20:$Z$42,MAX($E185,2010)-2003,AH$28-2003)),0))</f>
        <v>1.197341570726306</v>
      </c>
      <c r="AI185" s="118">
        <f>IF($C185="TD",INDEX('4. CPI-tabel'!$D$20:$Z$42,$E185-2003,AI$28-2003),
IF(AI$28&gt;=$E185,MAX(1,INDEX('4. CPI-tabel'!$D$20:$Z$42,MAX($E185,2010)-2003,AI$28-2003)),0))</f>
        <v>1.197341570726306</v>
      </c>
      <c r="AJ185" s="118">
        <f>IF($C185="TD",INDEX('4. CPI-tabel'!$D$20:$Z$42,$E185-2003,AJ$28-2003),
IF(AJ$28&gt;=$E185,MAX(1,INDEX('4. CPI-tabel'!$D$20:$Z$42,MAX($E185,2010)-2003,AJ$28-2003)),0))</f>
        <v>1.197341570726306</v>
      </c>
      <c r="AK185" s="118">
        <f>IF($C185="TD",INDEX('4. CPI-tabel'!$D$20:$Z$42,$E185-2003,AK$28-2003),
IF(AK$28&gt;=$E185,MAX(1,INDEX('4. CPI-tabel'!$D$20:$Z$42,MAX($E185,2010)-2003,AK$28-2003)),0))</f>
        <v>1.197341570726306</v>
      </c>
      <c r="AL185" s="118">
        <f>IF($C185="TD",INDEX('4. CPI-tabel'!$D$20:$Z$42,$E185-2003,AL$28-2003),
IF(AL$28&gt;=$E185,MAX(1,INDEX('4. CPI-tabel'!$D$20:$Z$42,MAX($E185,2010)-2003,AL$28-2003)),0))</f>
        <v>1.197341570726306</v>
      </c>
      <c r="AM185" s="118">
        <f>IF($C185="TD",INDEX('4. CPI-tabel'!$D$20:$Z$42,$E185-2003,AM$28-2003),
IF(AM$28&gt;=$E185,MAX(1,INDEX('4. CPI-tabel'!$D$20:$Z$42,MAX($E185,2010)-2003,AM$28-2003)),0))</f>
        <v>1.197341570726306</v>
      </c>
      <c r="AN185" s="20"/>
      <c r="AO185" s="87">
        <f t="shared" si="37"/>
        <v>4.0599999999999993E-8</v>
      </c>
      <c r="AP185" s="87">
        <f t="shared" si="38"/>
        <v>4.1655599999999984E-8</v>
      </c>
      <c r="AQ185" s="87">
        <f t="shared" si="39"/>
        <v>4.2613678799999984E-8</v>
      </c>
      <c r="AR185" s="87">
        <f t="shared" si="40"/>
        <v>4.3806861806399984E-8</v>
      </c>
      <c r="AS185" s="87">
        <f t="shared" si="41"/>
        <v>4.424493042446398E-8</v>
      </c>
      <c r="AT185" s="87">
        <f t="shared" si="42"/>
        <v>4.459888986785969E-8</v>
      </c>
      <c r="AU185" s="87">
        <f t="shared" si="43"/>
        <v>4.4688087647595414E-8</v>
      </c>
      <c r="AV185" s="87">
        <f t="shared" si="44"/>
        <v>4.5313720874661754E-8</v>
      </c>
      <c r="AW185" s="87">
        <f t="shared" si="45"/>
        <v>4.626530901302965E-8</v>
      </c>
      <c r="AX185" s="87">
        <f t="shared" si="46"/>
        <v>4.7560737665394478E-8</v>
      </c>
      <c r="AY185" s="87">
        <f t="shared" si="47"/>
        <v>4.7893662829052234E-8</v>
      </c>
      <c r="AZ185" s="87">
        <f t="shared" si="48"/>
        <v>5.7472395394862696E-8</v>
      </c>
      <c r="BA185" s="87">
        <f t="shared" si="49"/>
        <v>5.2363738026430453E-8</v>
      </c>
      <c r="BB185" s="87">
        <f t="shared" si="50"/>
        <v>4.7709183535192185E-8</v>
      </c>
      <c r="BC185" s="87">
        <f t="shared" si="51"/>
        <v>4.6573250593878089E-8</v>
      </c>
      <c r="BD185" s="87">
        <f t="shared" si="52"/>
        <v>4.6573250593878089E-8</v>
      </c>
    </row>
    <row r="186" spans="2:56" s="79" customFormat="1" x14ac:dyDescent="0.2">
      <c r="B186" s="86">
        <f>'3. Investeringen'!B172</f>
        <v>158</v>
      </c>
      <c r="C186" s="86" t="str">
        <f>'3. Investeringen'!F172</f>
        <v>TD</v>
      </c>
      <c r="D186" s="86" t="str">
        <f>'3. Investeringen'!G172</f>
        <v>Nieuwe investeringen TD</v>
      </c>
      <c r="E186" s="121">
        <f>'3. Investeringen'!K172</f>
        <v>2010</v>
      </c>
      <c r="F186" s="20"/>
      <c r="G186" s="86">
        <f>'7. Nominale afschrijvingen'!R175</f>
        <v>20547.913</v>
      </c>
      <c r="H186" s="86">
        <f>'7. Nominale afschrijvingen'!S175</f>
        <v>20547.913</v>
      </c>
      <c r="I186" s="86">
        <f>'7. Nominale afschrijvingen'!T175</f>
        <v>20547.913</v>
      </c>
      <c r="J186" s="86">
        <f>'7. Nominale afschrijvingen'!U175</f>
        <v>20547.913</v>
      </c>
      <c r="K186" s="86">
        <f>'7. Nominale afschrijvingen'!V175</f>
        <v>20547.913</v>
      </c>
      <c r="L186" s="86">
        <f>'7. Nominale afschrijvingen'!W175</f>
        <v>20547.913</v>
      </c>
      <c r="M186" s="86">
        <f>'7. Nominale afschrijvingen'!X175</f>
        <v>20547.913</v>
      </c>
      <c r="N186" s="86">
        <f>'7. Nominale afschrijvingen'!Y175</f>
        <v>20547.913</v>
      </c>
      <c r="O186" s="86">
        <f>'7. Nominale afschrijvingen'!Z175</f>
        <v>20547.913</v>
      </c>
      <c r="P186" s="86">
        <f>'7. Nominale afschrijvingen'!AA175</f>
        <v>10273.9565</v>
      </c>
      <c r="Q186" s="86">
        <f>'7. Nominale afschrijvingen'!AB175</f>
        <v>0</v>
      </c>
      <c r="R186" s="86">
        <f>'7. Nominale afschrijvingen'!AC175</f>
        <v>0</v>
      </c>
      <c r="S186" s="86">
        <f>'7. Nominale afschrijvingen'!AD175</f>
        <v>0</v>
      </c>
      <c r="T186" s="86">
        <f>'7. Nominale afschrijvingen'!AE175</f>
        <v>0</v>
      </c>
      <c r="U186" s="86">
        <f>'7. Nominale afschrijvingen'!AF175</f>
        <v>0</v>
      </c>
      <c r="V186" s="86">
        <f>'7. Nominale afschrijvingen'!AG175</f>
        <v>0</v>
      </c>
      <c r="W186" s="65"/>
      <c r="X186" s="118">
        <f>IF($C186="TD",INDEX('4. CPI-tabel'!$D$20:$Z$42,$E186-2003,X$28-2003),
IF(X$28&gt;=$E186,MAX(1,INDEX('4. CPI-tabel'!$D$20:$Z$42,MAX($E186,2010)-2003,X$28-2003)),0))</f>
        <v>1.0149999999999999</v>
      </c>
      <c r="Y186" s="118">
        <f>IF($C186="TD",INDEX('4. CPI-tabel'!$D$20:$Z$42,$E186-2003,Y$28-2003),
IF(Y$28&gt;=$E186,MAX(1,INDEX('4. CPI-tabel'!$D$20:$Z$42,MAX($E186,2010)-2003,Y$28-2003)),0))</f>
        <v>1.0413899999999998</v>
      </c>
      <c r="Z186" s="118">
        <f>IF($C186="TD",INDEX('4. CPI-tabel'!$D$20:$Z$42,$E186-2003,Z$28-2003),
IF(Z$28&gt;=$E186,MAX(1,INDEX('4. CPI-tabel'!$D$20:$Z$42,MAX($E186,2010)-2003,Z$28-2003)),0))</f>
        <v>1.0653419699999997</v>
      </c>
      <c r="AA186" s="118">
        <f>IF($C186="TD",INDEX('4. CPI-tabel'!$D$20:$Z$42,$E186-2003,AA$28-2003),
IF(AA$28&gt;=$E186,MAX(1,INDEX('4. CPI-tabel'!$D$20:$Z$42,MAX($E186,2010)-2003,AA$28-2003)),0))</f>
        <v>1.0951715451599997</v>
      </c>
      <c r="AB186" s="118">
        <f>IF($C186="TD",INDEX('4. CPI-tabel'!$D$20:$Z$42,$E186-2003,AB$28-2003),
IF(AB$28&gt;=$E186,MAX(1,INDEX('4. CPI-tabel'!$D$20:$Z$42,MAX($E186,2010)-2003,AB$28-2003)),0))</f>
        <v>1.1061232606115996</v>
      </c>
      <c r="AC186" s="118">
        <f>IF($C186="TD",INDEX('4. CPI-tabel'!$D$20:$Z$42,$E186-2003,AC$28-2003),
IF(AC$28&gt;=$E186,MAX(1,INDEX('4. CPI-tabel'!$D$20:$Z$42,MAX($E186,2010)-2003,AC$28-2003)),0))</f>
        <v>1.1149722466964924</v>
      </c>
      <c r="AD186" s="118">
        <f>IF($C186="TD",INDEX('4. CPI-tabel'!$D$20:$Z$42,$E186-2003,AD$28-2003),
IF(AD$28&gt;=$E186,MAX(1,INDEX('4. CPI-tabel'!$D$20:$Z$42,MAX($E186,2010)-2003,AD$28-2003)),0))</f>
        <v>1.1172021911898855</v>
      </c>
      <c r="AE186" s="118">
        <f>IF($C186="TD",INDEX('4. CPI-tabel'!$D$20:$Z$42,$E186-2003,AE$28-2003),
IF(AE$28&gt;=$E186,MAX(1,INDEX('4. CPI-tabel'!$D$20:$Z$42,MAX($E186,2010)-2003,AE$28-2003)),0))</f>
        <v>1.132843021866544</v>
      </c>
      <c r="AF186" s="118">
        <f>IF($C186="TD",INDEX('4. CPI-tabel'!$D$20:$Z$42,$E186-2003,AF$28-2003),
IF(AF$28&gt;=$E186,MAX(1,INDEX('4. CPI-tabel'!$D$20:$Z$42,MAX($E186,2010)-2003,AF$28-2003)),0))</f>
        <v>1.1566327253257414</v>
      </c>
      <c r="AG186" s="118">
        <f>IF($C186="TD",INDEX('4. CPI-tabel'!$D$20:$Z$42,$E186-2003,AG$28-2003),
IF(AG$28&gt;=$E186,MAX(1,INDEX('4. CPI-tabel'!$D$20:$Z$42,MAX($E186,2010)-2003,AG$28-2003)),0))</f>
        <v>1.1890184416348621</v>
      </c>
      <c r="AH186" s="118">
        <f>IF($C186="TD",INDEX('4. CPI-tabel'!$D$20:$Z$42,$E186-2003,AH$28-2003),
IF(AH$28&gt;=$E186,MAX(1,INDEX('4. CPI-tabel'!$D$20:$Z$42,MAX($E186,2010)-2003,AH$28-2003)),0))</f>
        <v>1.197341570726306</v>
      </c>
      <c r="AI186" s="118">
        <f>IF($C186="TD",INDEX('4. CPI-tabel'!$D$20:$Z$42,$E186-2003,AI$28-2003),
IF(AI$28&gt;=$E186,MAX(1,INDEX('4. CPI-tabel'!$D$20:$Z$42,MAX($E186,2010)-2003,AI$28-2003)),0))</f>
        <v>1.197341570726306</v>
      </c>
      <c r="AJ186" s="118">
        <f>IF($C186="TD",INDEX('4. CPI-tabel'!$D$20:$Z$42,$E186-2003,AJ$28-2003),
IF(AJ$28&gt;=$E186,MAX(1,INDEX('4. CPI-tabel'!$D$20:$Z$42,MAX($E186,2010)-2003,AJ$28-2003)),0))</f>
        <v>1.197341570726306</v>
      </c>
      <c r="AK186" s="118">
        <f>IF($C186="TD",INDEX('4. CPI-tabel'!$D$20:$Z$42,$E186-2003,AK$28-2003),
IF(AK$28&gt;=$E186,MAX(1,INDEX('4. CPI-tabel'!$D$20:$Z$42,MAX($E186,2010)-2003,AK$28-2003)),0))</f>
        <v>1.197341570726306</v>
      </c>
      <c r="AL186" s="118">
        <f>IF($C186="TD",INDEX('4. CPI-tabel'!$D$20:$Z$42,$E186-2003,AL$28-2003),
IF(AL$28&gt;=$E186,MAX(1,INDEX('4. CPI-tabel'!$D$20:$Z$42,MAX($E186,2010)-2003,AL$28-2003)),0))</f>
        <v>1.197341570726306</v>
      </c>
      <c r="AM186" s="118">
        <f>IF($C186="TD",INDEX('4. CPI-tabel'!$D$20:$Z$42,$E186-2003,AM$28-2003),
IF(AM$28&gt;=$E186,MAX(1,INDEX('4. CPI-tabel'!$D$20:$Z$42,MAX($E186,2010)-2003,AM$28-2003)),0))</f>
        <v>1.197341570726306</v>
      </c>
      <c r="AN186" s="20"/>
      <c r="AO186" s="87">
        <f t="shared" si="37"/>
        <v>20856.131695</v>
      </c>
      <c r="AP186" s="87">
        <f t="shared" si="38"/>
        <v>21398.391119069998</v>
      </c>
      <c r="AQ186" s="87">
        <f t="shared" si="39"/>
        <v>21890.554114808605</v>
      </c>
      <c r="AR186" s="87">
        <f t="shared" si="40"/>
        <v>22503.489630023247</v>
      </c>
      <c r="AS186" s="87">
        <f t="shared" si="41"/>
        <v>22728.524526323476</v>
      </c>
      <c r="AT186" s="87">
        <f t="shared" si="42"/>
        <v>22910.352722534066</v>
      </c>
      <c r="AU186" s="87">
        <f t="shared" si="43"/>
        <v>22956.173427979134</v>
      </c>
      <c r="AV186" s="87">
        <f t="shared" si="44"/>
        <v>23277.559855970845</v>
      </c>
      <c r="AW186" s="87">
        <f t="shared" si="45"/>
        <v>23766.38861294623</v>
      </c>
      <c r="AX186" s="87">
        <f t="shared" si="46"/>
        <v>12215.923747054363</v>
      </c>
      <c r="AY186" s="87">
        <f t="shared" si="47"/>
        <v>0</v>
      </c>
      <c r="AZ186" s="87">
        <f t="shared" si="48"/>
        <v>0</v>
      </c>
      <c r="BA186" s="87">
        <f t="shared" si="49"/>
        <v>0</v>
      </c>
      <c r="BB186" s="87">
        <f t="shared" si="50"/>
        <v>0</v>
      </c>
      <c r="BC186" s="87">
        <f t="shared" si="51"/>
        <v>0</v>
      </c>
      <c r="BD186" s="87">
        <f t="shared" si="52"/>
        <v>0</v>
      </c>
    </row>
    <row r="187" spans="2:56" s="79" customFormat="1" x14ac:dyDescent="0.2">
      <c r="B187" s="86">
        <f>'3. Investeringen'!B173</f>
        <v>159</v>
      </c>
      <c r="C187" s="86" t="str">
        <f>'3. Investeringen'!F173</f>
        <v>TD</v>
      </c>
      <c r="D187" s="86" t="str">
        <f>'3. Investeringen'!G173</f>
        <v>Nieuwe investeringen TD</v>
      </c>
      <c r="E187" s="121">
        <f>'3. Investeringen'!K173</f>
        <v>2010</v>
      </c>
      <c r="F187" s="20"/>
      <c r="G187" s="86">
        <f>'7. Nominale afschrijvingen'!R176</f>
        <v>264469.76799999998</v>
      </c>
      <c r="H187" s="86">
        <f>'7. Nominale afschrijvingen'!S176</f>
        <v>264469.76800000004</v>
      </c>
      <c r="I187" s="86">
        <f>'7. Nominale afschrijvingen'!T176</f>
        <v>264469.76800000004</v>
      </c>
      <c r="J187" s="86">
        <f>'7. Nominale afschrijvingen'!U176</f>
        <v>264469.76800000004</v>
      </c>
      <c r="K187" s="86">
        <f>'7. Nominale afschrijvingen'!V176</f>
        <v>132234.88400000002</v>
      </c>
      <c r="L187" s="86">
        <f>'7. Nominale afschrijvingen'!W176</f>
        <v>0</v>
      </c>
      <c r="M187" s="86">
        <f>'7. Nominale afschrijvingen'!X176</f>
        <v>0</v>
      </c>
      <c r="N187" s="86">
        <f>'7. Nominale afschrijvingen'!Y176</f>
        <v>0</v>
      </c>
      <c r="O187" s="86">
        <f>'7. Nominale afschrijvingen'!Z176</f>
        <v>0</v>
      </c>
      <c r="P187" s="86">
        <f>'7. Nominale afschrijvingen'!AA176</f>
        <v>0</v>
      </c>
      <c r="Q187" s="86">
        <f>'7. Nominale afschrijvingen'!AB176</f>
        <v>0</v>
      </c>
      <c r="R187" s="86">
        <f>'7. Nominale afschrijvingen'!AC176</f>
        <v>0</v>
      </c>
      <c r="S187" s="86">
        <f>'7. Nominale afschrijvingen'!AD176</f>
        <v>0</v>
      </c>
      <c r="T187" s="86">
        <f>'7. Nominale afschrijvingen'!AE176</f>
        <v>0</v>
      </c>
      <c r="U187" s="86">
        <f>'7. Nominale afschrijvingen'!AF176</f>
        <v>0</v>
      </c>
      <c r="V187" s="86">
        <f>'7. Nominale afschrijvingen'!AG176</f>
        <v>0</v>
      </c>
      <c r="W187" s="65"/>
      <c r="X187" s="118">
        <f>IF($C187="TD",INDEX('4. CPI-tabel'!$D$20:$Z$42,$E187-2003,X$28-2003),
IF(X$28&gt;=$E187,MAX(1,INDEX('4. CPI-tabel'!$D$20:$Z$42,MAX($E187,2010)-2003,X$28-2003)),0))</f>
        <v>1.0149999999999999</v>
      </c>
      <c r="Y187" s="118">
        <f>IF($C187="TD",INDEX('4. CPI-tabel'!$D$20:$Z$42,$E187-2003,Y$28-2003),
IF(Y$28&gt;=$E187,MAX(1,INDEX('4. CPI-tabel'!$D$20:$Z$42,MAX($E187,2010)-2003,Y$28-2003)),0))</f>
        <v>1.0413899999999998</v>
      </c>
      <c r="Z187" s="118">
        <f>IF($C187="TD",INDEX('4. CPI-tabel'!$D$20:$Z$42,$E187-2003,Z$28-2003),
IF(Z$28&gt;=$E187,MAX(1,INDEX('4. CPI-tabel'!$D$20:$Z$42,MAX($E187,2010)-2003,Z$28-2003)),0))</f>
        <v>1.0653419699999997</v>
      </c>
      <c r="AA187" s="118">
        <f>IF($C187="TD",INDEX('4. CPI-tabel'!$D$20:$Z$42,$E187-2003,AA$28-2003),
IF(AA$28&gt;=$E187,MAX(1,INDEX('4. CPI-tabel'!$D$20:$Z$42,MAX($E187,2010)-2003,AA$28-2003)),0))</f>
        <v>1.0951715451599997</v>
      </c>
      <c r="AB187" s="118">
        <f>IF($C187="TD",INDEX('4. CPI-tabel'!$D$20:$Z$42,$E187-2003,AB$28-2003),
IF(AB$28&gt;=$E187,MAX(1,INDEX('4. CPI-tabel'!$D$20:$Z$42,MAX($E187,2010)-2003,AB$28-2003)),0))</f>
        <v>1.1061232606115996</v>
      </c>
      <c r="AC187" s="118">
        <f>IF($C187="TD",INDEX('4. CPI-tabel'!$D$20:$Z$42,$E187-2003,AC$28-2003),
IF(AC$28&gt;=$E187,MAX(1,INDEX('4. CPI-tabel'!$D$20:$Z$42,MAX($E187,2010)-2003,AC$28-2003)),0))</f>
        <v>1.1149722466964924</v>
      </c>
      <c r="AD187" s="118">
        <f>IF($C187="TD",INDEX('4. CPI-tabel'!$D$20:$Z$42,$E187-2003,AD$28-2003),
IF(AD$28&gt;=$E187,MAX(1,INDEX('4. CPI-tabel'!$D$20:$Z$42,MAX($E187,2010)-2003,AD$28-2003)),0))</f>
        <v>1.1172021911898855</v>
      </c>
      <c r="AE187" s="118">
        <f>IF($C187="TD",INDEX('4. CPI-tabel'!$D$20:$Z$42,$E187-2003,AE$28-2003),
IF(AE$28&gt;=$E187,MAX(1,INDEX('4. CPI-tabel'!$D$20:$Z$42,MAX($E187,2010)-2003,AE$28-2003)),0))</f>
        <v>1.132843021866544</v>
      </c>
      <c r="AF187" s="118">
        <f>IF($C187="TD",INDEX('4. CPI-tabel'!$D$20:$Z$42,$E187-2003,AF$28-2003),
IF(AF$28&gt;=$E187,MAX(1,INDEX('4. CPI-tabel'!$D$20:$Z$42,MAX($E187,2010)-2003,AF$28-2003)),0))</f>
        <v>1.1566327253257414</v>
      </c>
      <c r="AG187" s="118">
        <f>IF($C187="TD",INDEX('4. CPI-tabel'!$D$20:$Z$42,$E187-2003,AG$28-2003),
IF(AG$28&gt;=$E187,MAX(1,INDEX('4. CPI-tabel'!$D$20:$Z$42,MAX($E187,2010)-2003,AG$28-2003)),0))</f>
        <v>1.1890184416348621</v>
      </c>
      <c r="AH187" s="118">
        <f>IF($C187="TD",INDEX('4. CPI-tabel'!$D$20:$Z$42,$E187-2003,AH$28-2003),
IF(AH$28&gt;=$E187,MAX(1,INDEX('4. CPI-tabel'!$D$20:$Z$42,MAX($E187,2010)-2003,AH$28-2003)),0))</f>
        <v>1.197341570726306</v>
      </c>
      <c r="AI187" s="118">
        <f>IF($C187="TD",INDEX('4. CPI-tabel'!$D$20:$Z$42,$E187-2003,AI$28-2003),
IF(AI$28&gt;=$E187,MAX(1,INDEX('4. CPI-tabel'!$D$20:$Z$42,MAX($E187,2010)-2003,AI$28-2003)),0))</f>
        <v>1.197341570726306</v>
      </c>
      <c r="AJ187" s="118">
        <f>IF($C187="TD",INDEX('4. CPI-tabel'!$D$20:$Z$42,$E187-2003,AJ$28-2003),
IF(AJ$28&gt;=$E187,MAX(1,INDEX('4. CPI-tabel'!$D$20:$Z$42,MAX($E187,2010)-2003,AJ$28-2003)),0))</f>
        <v>1.197341570726306</v>
      </c>
      <c r="AK187" s="118">
        <f>IF($C187="TD",INDEX('4. CPI-tabel'!$D$20:$Z$42,$E187-2003,AK$28-2003),
IF(AK$28&gt;=$E187,MAX(1,INDEX('4. CPI-tabel'!$D$20:$Z$42,MAX($E187,2010)-2003,AK$28-2003)),0))</f>
        <v>1.197341570726306</v>
      </c>
      <c r="AL187" s="118">
        <f>IF($C187="TD",INDEX('4. CPI-tabel'!$D$20:$Z$42,$E187-2003,AL$28-2003),
IF(AL$28&gt;=$E187,MAX(1,INDEX('4. CPI-tabel'!$D$20:$Z$42,MAX($E187,2010)-2003,AL$28-2003)),0))</f>
        <v>1.197341570726306</v>
      </c>
      <c r="AM187" s="118">
        <f>IF($C187="TD",INDEX('4. CPI-tabel'!$D$20:$Z$42,$E187-2003,AM$28-2003),
IF(AM$28&gt;=$E187,MAX(1,INDEX('4. CPI-tabel'!$D$20:$Z$42,MAX($E187,2010)-2003,AM$28-2003)),0))</f>
        <v>1.197341570726306</v>
      </c>
      <c r="AN187" s="20"/>
      <c r="AO187" s="87">
        <f t="shared" si="37"/>
        <v>268436.81451999996</v>
      </c>
      <c r="AP187" s="87">
        <f t="shared" si="38"/>
        <v>275416.17169752001</v>
      </c>
      <c r="AQ187" s="87">
        <f t="shared" si="39"/>
        <v>281750.74364656291</v>
      </c>
      <c r="AR187" s="87">
        <f t="shared" si="40"/>
        <v>289639.76446866669</v>
      </c>
      <c r="AS187" s="87">
        <f t="shared" si="41"/>
        <v>146268.08105667666</v>
      </c>
      <c r="AT187" s="87">
        <f t="shared" si="42"/>
        <v>0</v>
      </c>
      <c r="AU187" s="87">
        <f t="shared" si="43"/>
        <v>0</v>
      </c>
      <c r="AV187" s="87">
        <f t="shared" si="44"/>
        <v>0</v>
      </c>
      <c r="AW187" s="87">
        <f t="shared" si="45"/>
        <v>0</v>
      </c>
      <c r="AX187" s="87">
        <f t="shared" si="46"/>
        <v>0</v>
      </c>
      <c r="AY187" s="87">
        <f t="shared" si="47"/>
        <v>0</v>
      </c>
      <c r="AZ187" s="87">
        <f t="shared" si="48"/>
        <v>0</v>
      </c>
      <c r="BA187" s="87">
        <f t="shared" si="49"/>
        <v>0</v>
      </c>
      <c r="BB187" s="87">
        <f t="shared" si="50"/>
        <v>0</v>
      </c>
      <c r="BC187" s="87">
        <f t="shared" si="51"/>
        <v>0</v>
      </c>
      <c r="BD187" s="87">
        <f t="shared" si="52"/>
        <v>0</v>
      </c>
    </row>
    <row r="188" spans="2:56" s="79" customFormat="1" x14ac:dyDescent="0.2">
      <c r="B188" s="86">
        <f>'3. Investeringen'!B174</f>
        <v>160</v>
      </c>
      <c r="C188" s="86" t="str">
        <f>'3. Investeringen'!F174</f>
        <v>TD</v>
      </c>
      <c r="D188" s="86" t="str">
        <f>'3. Investeringen'!G174</f>
        <v>Nieuwe investeringen TD</v>
      </c>
      <c r="E188" s="121">
        <f>'3. Investeringen'!K174</f>
        <v>2010</v>
      </c>
      <c r="F188" s="20"/>
      <c r="G188" s="86">
        <f>'7. Nominale afschrijvingen'!R177</f>
        <v>0</v>
      </c>
      <c r="H188" s="86">
        <f>'7. Nominale afschrijvingen'!S177</f>
        <v>0</v>
      </c>
      <c r="I188" s="86">
        <f>'7. Nominale afschrijvingen'!T177</f>
        <v>0</v>
      </c>
      <c r="J188" s="86">
        <f>'7. Nominale afschrijvingen'!U177</f>
        <v>0</v>
      </c>
      <c r="K188" s="86">
        <f>'7. Nominale afschrijvingen'!V177</f>
        <v>0</v>
      </c>
      <c r="L188" s="86">
        <f>'7. Nominale afschrijvingen'!W177</f>
        <v>0</v>
      </c>
      <c r="M188" s="86">
        <f>'7. Nominale afschrijvingen'!X177</f>
        <v>0</v>
      </c>
      <c r="N188" s="86">
        <f>'7. Nominale afschrijvingen'!Y177</f>
        <v>0</v>
      </c>
      <c r="O188" s="86">
        <f>'7. Nominale afschrijvingen'!Z177</f>
        <v>0</v>
      </c>
      <c r="P188" s="86">
        <f>'7. Nominale afschrijvingen'!AA177</f>
        <v>0</v>
      </c>
      <c r="Q188" s="86">
        <f>'7. Nominale afschrijvingen'!AB177</f>
        <v>0</v>
      </c>
      <c r="R188" s="86">
        <f>'7. Nominale afschrijvingen'!AC177</f>
        <v>0</v>
      </c>
      <c r="S188" s="86">
        <f>'7. Nominale afschrijvingen'!AD177</f>
        <v>0</v>
      </c>
      <c r="T188" s="86">
        <f>'7. Nominale afschrijvingen'!AE177</f>
        <v>0</v>
      </c>
      <c r="U188" s="86">
        <f>'7. Nominale afschrijvingen'!AF177</f>
        <v>0</v>
      </c>
      <c r="V188" s="86">
        <f>'7. Nominale afschrijvingen'!AG177</f>
        <v>0</v>
      </c>
      <c r="W188" s="65"/>
      <c r="X188" s="118">
        <f>IF($C188="TD",INDEX('4. CPI-tabel'!$D$20:$Z$42,$E188-2003,X$28-2003),
IF(X$28&gt;=$E188,MAX(1,INDEX('4. CPI-tabel'!$D$20:$Z$42,MAX($E188,2010)-2003,X$28-2003)),0))</f>
        <v>1.0149999999999999</v>
      </c>
      <c r="Y188" s="118">
        <f>IF($C188="TD",INDEX('4. CPI-tabel'!$D$20:$Z$42,$E188-2003,Y$28-2003),
IF(Y$28&gt;=$E188,MAX(1,INDEX('4. CPI-tabel'!$D$20:$Z$42,MAX($E188,2010)-2003,Y$28-2003)),0))</f>
        <v>1.0413899999999998</v>
      </c>
      <c r="Z188" s="118">
        <f>IF($C188="TD",INDEX('4. CPI-tabel'!$D$20:$Z$42,$E188-2003,Z$28-2003),
IF(Z$28&gt;=$E188,MAX(1,INDEX('4. CPI-tabel'!$D$20:$Z$42,MAX($E188,2010)-2003,Z$28-2003)),0))</f>
        <v>1.0653419699999997</v>
      </c>
      <c r="AA188" s="118">
        <f>IF($C188="TD",INDEX('4. CPI-tabel'!$D$20:$Z$42,$E188-2003,AA$28-2003),
IF(AA$28&gt;=$E188,MAX(1,INDEX('4. CPI-tabel'!$D$20:$Z$42,MAX($E188,2010)-2003,AA$28-2003)),0))</f>
        <v>1.0951715451599997</v>
      </c>
      <c r="AB188" s="118">
        <f>IF($C188="TD",INDEX('4. CPI-tabel'!$D$20:$Z$42,$E188-2003,AB$28-2003),
IF(AB$28&gt;=$E188,MAX(1,INDEX('4. CPI-tabel'!$D$20:$Z$42,MAX($E188,2010)-2003,AB$28-2003)),0))</f>
        <v>1.1061232606115996</v>
      </c>
      <c r="AC188" s="118">
        <f>IF($C188="TD",INDEX('4. CPI-tabel'!$D$20:$Z$42,$E188-2003,AC$28-2003),
IF(AC$28&gt;=$E188,MAX(1,INDEX('4. CPI-tabel'!$D$20:$Z$42,MAX($E188,2010)-2003,AC$28-2003)),0))</f>
        <v>1.1149722466964924</v>
      </c>
      <c r="AD188" s="118">
        <f>IF($C188="TD",INDEX('4. CPI-tabel'!$D$20:$Z$42,$E188-2003,AD$28-2003),
IF(AD$28&gt;=$E188,MAX(1,INDEX('4. CPI-tabel'!$D$20:$Z$42,MAX($E188,2010)-2003,AD$28-2003)),0))</f>
        <v>1.1172021911898855</v>
      </c>
      <c r="AE188" s="118">
        <f>IF($C188="TD",INDEX('4. CPI-tabel'!$D$20:$Z$42,$E188-2003,AE$28-2003),
IF(AE$28&gt;=$E188,MAX(1,INDEX('4. CPI-tabel'!$D$20:$Z$42,MAX($E188,2010)-2003,AE$28-2003)),0))</f>
        <v>1.132843021866544</v>
      </c>
      <c r="AF188" s="118">
        <f>IF($C188="TD",INDEX('4. CPI-tabel'!$D$20:$Z$42,$E188-2003,AF$28-2003),
IF(AF$28&gt;=$E188,MAX(1,INDEX('4. CPI-tabel'!$D$20:$Z$42,MAX($E188,2010)-2003,AF$28-2003)),0))</f>
        <v>1.1566327253257414</v>
      </c>
      <c r="AG188" s="118">
        <f>IF($C188="TD",INDEX('4. CPI-tabel'!$D$20:$Z$42,$E188-2003,AG$28-2003),
IF(AG$28&gt;=$E188,MAX(1,INDEX('4. CPI-tabel'!$D$20:$Z$42,MAX($E188,2010)-2003,AG$28-2003)),0))</f>
        <v>1.1890184416348621</v>
      </c>
      <c r="AH188" s="118">
        <f>IF($C188="TD",INDEX('4. CPI-tabel'!$D$20:$Z$42,$E188-2003,AH$28-2003),
IF(AH$28&gt;=$E188,MAX(1,INDEX('4. CPI-tabel'!$D$20:$Z$42,MAX($E188,2010)-2003,AH$28-2003)),0))</f>
        <v>1.197341570726306</v>
      </c>
      <c r="AI188" s="118">
        <f>IF($C188="TD",INDEX('4. CPI-tabel'!$D$20:$Z$42,$E188-2003,AI$28-2003),
IF(AI$28&gt;=$E188,MAX(1,INDEX('4. CPI-tabel'!$D$20:$Z$42,MAX($E188,2010)-2003,AI$28-2003)),0))</f>
        <v>1.197341570726306</v>
      </c>
      <c r="AJ188" s="118">
        <f>IF($C188="TD",INDEX('4. CPI-tabel'!$D$20:$Z$42,$E188-2003,AJ$28-2003),
IF(AJ$28&gt;=$E188,MAX(1,INDEX('4. CPI-tabel'!$D$20:$Z$42,MAX($E188,2010)-2003,AJ$28-2003)),0))</f>
        <v>1.197341570726306</v>
      </c>
      <c r="AK188" s="118">
        <f>IF($C188="TD",INDEX('4. CPI-tabel'!$D$20:$Z$42,$E188-2003,AK$28-2003),
IF(AK$28&gt;=$E188,MAX(1,INDEX('4. CPI-tabel'!$D$20:$Z$42,MAX($E188,2010)-2003,AK$28-2003)),0))</f>
        <v>1.197341570726306</v>
      </c>
      <c r="AL188" s="118">
        <f>IF($C188="TD",INDEX('4. CPI-tabel'!$D$20:$Z$42,$E188-2003,AL$28-2003),
IF(AL$28&gt;=$E188,MAX(1,INDEX('4. CPI-tabel'!$D$20:$Z$42,MAX($E188,2010)-2003,AL$28-2003)),0))</f>
        <v>1.197341570726306</v>
      </c>
      <c r="AM188" s="118">
        <f>IF($C188="TD",INDEX('4. CPI-tabel'!$D$20:$Z$42,$E188-2003,AM$28-2003),
IF(AM$28&gt;=$E188,MAX(1,INDEX('4. CPI-tabel'!$D$20:$Z$42,MAX($E188,2010)-2003,AM$28-2003)),0))</f>
        <v>1.197341570726306</v>
      </c>
      <c r="AN188" s="20"/>
      <c r="AO188" s="87">
        <f t="shared" si="37"/>
        <v>0</v>
      </c>
      <c r="AP188" s="87">
        <f t="shared" si="38"/>
        <v>0</v>
      </c>
      <c r="AQ188" s="87">
        <f t="shared" si="39"/>
        <v>0</v>
      </c>
      <c r="AR188" s="87">
        <f t="shared" si="40"/>
        <v>0</v>
      </c>
      <c r="AS188" s="87">
        <f t="shared" si="41"/>
        <v>0</v>
      </c>
      <c r="AT188" s="87">
        <f t="shared" si="42"/>
        <v>0</v>
      </c>
      <c r="AU188" s="87">
        <f t="shared" si="43"/>
        <v>0</v>
      </c>
      <c r="AV188" s="87">
        <f t="shared" si="44"/>
        <v>0</v>
      </c>
      <c r="AW188" s="87">
        <f t="shared" si="45"/>
        <v>0</v>
      </c>
      <c r="AX188" s="87">
        <f t="shared" si="46"/>
        <v>0</v>
      </c>
      <c r="AY188" s="87">
        <f t="shared" si="47"/>
        <v>0</v>
      </c>
      <c r="AZ188" s="87">
        <f t="shared" si="48"/>
        <v>0</v>
      </c>
      <c r="BA188" s="87">
        <f t="shared" si="49"/>
        <v>0</v>
      </c>
      <c r="BB188" s="87">
        <f t="shared" si="50"/>
        <v>0</v>
      </c>
      <c r="BC188" s="87">
        <f t="shared" si="51"/>
        <v>0</v>
      </c>
      <c r="BD188" s="87">
        <f t="shared" si="52"/>
        <v>0</v>
      </c>
    </row>
    <row r="189" spans="2:56" s="79" customFormat="1" x14ac:dyDescent="0.2">
      <c r="B189" s="86">
        <f>'3. Investeringen'!B175</f>
        <v>161</v>
      </c>
      <c r="C189" s="86" t="str">
        <f>'3. Investeringen'!F175</f>
        <v>TD</v>
      </c>
      <c r="D189" s="86" t="str">
        <f>'3. Investeringen'!G175</f>
        <v>Nieuwe investeringen TD</v>
      </c>
      <c r="E189" s="121">
        <f>'3. Investeringen'!K175</f>
        <v>2011</v>
      </c>
      <c r="F189" s="20"/>
      <c r="G189" s="86">
        <f>'7. Nominale afschrijvingen'!R178</f>
        <v>3692.6708181818194</v>
      </c>
      <c r="H189" s="86">
        <f>'7. Nominale afschrijvingen'!S178</f>
        <v>7385.3416363636388</v>
      </c>
      <c r="I189" s="86">
        <f>'7. Nominale afschrijvingen'!T178</f>
        <v>7385.3416363636388</v>
      </c>
      <c r="J189" s="86">
        <f>'7. Nominale afschrijvingen'!U178</f>
        <v>7385.3416363636388</v>
      </c>
      <c r="K189" s="86">
        <f>'7. Nominale afschrijvingen'!V178</f>
        <v>7385.3416363636388</v>
      </c>
      <c r="L189" s="86">
        <f>'7. Nominale afschrijvingen'!W178</f>
        <v>7385.3416363636388</v>
      </c>
      <c r="M189" s="86">
        <f>'7. Nominale afschrijvingen'!X178</f>
        <v>7385.3416363636388</v>
      </c>
      <c r="N189" s="86">
        <f>'7. Nominale afschrijvingen'!Y178</f>
        <v>7385.3416363636388</v>
      </c>
      <c r="O189" s="86">
        <f>'7. Nominale afschrijvingen'!Z178</f>
        <v>7385.3416363636388</v>
      </c>
      <c r="P189" s="86">
        <f>'7. Nominale afschrijvingen'!AA178</f>
        <v>7385.3416363636388</v>
      </c>
      <c r="Q189" s="86">
        <f>'7. Nominale afschrijvingen'!AB178</f>
        <v>7385.3416363636388</v>
      </c>
      <c r="R189" s="86">
        <f>'7. Nominale afschrijvingen'!AC178</f>
        <v>8862.409963636368</v>
      </c>
      <c r="S189" s="86">
        <f>'7. Nominale afschrijvingen'!AD178</f>
        <v>8623.4236275383082</v>
      </c>
      <c r="T189" s="86">
        <f>'7. Nominale afschrijvingen'!AE178</f>
        <v>8390.8818667957021</v>
      </c>
      <c r="U189" s="86">
        <f>'7. Nominale afschrijvingen'!AF178</f>
        <v>8164.610895106829</v>
      </c>
      <c r="V189" s="86">
        <f>'7. Nominale afschrijvingen'!AG178</f>
        <v>7944.4416125421512</v>
      </c>
      <c r="W189" s="65"/>
      <c r="X189" s="118">
        <f>IF($C189="TD",INDEX('4. CPI-tabel'!$D$20:$Z$42,$E189-2003,X$28-2003),
IF(X$28&gt;=$E189,MAX(1,INDEX('4. CPI-tabel'!$D$20:$Z$42,MAX($E189,2010)-2003,X$28-2003)),0))</f>
        <v>1</v>
      </c>
      <c r="Y189" s="118">
        <f>IF($C189="TD",INDEX('4. CPI-tabel'!$D$20:$Z$42,$E189-2003,Y$28-2003),
IF(Y$28&gt;=$E189,MAX(1,INDEX('4. CPI-tabel'!$D$20:$Z$42,MAX($E189,2010)-2003,Y$28-2003)),0))</f>
        <v>1.026</v>
      </c>
      <c r="Z189" s="118">
        <f>IF($C189="TD",INDEX('4. CPI-tabel'!$D$20:$Z$42,$E189-2003,Z$28-2003),
IF(Z$28&gt;=$E189,MAX(1,INDEX('4. CPI-tabel'!$D$20:$Z$42,MAX($E189,2010)-2003,Z$28-2003)),0))</f>
        <v>1.049598</v>
      </c>
      <c r="AA189" s="118">
        <f>IF($C189="TD",INDEX('4. CPI-tabel'!$D$20:$Z$42,$E189-2003,AA$28-2003),
IF(AA$28&gt;=$E189,MAX(1,INDEX('4. CPI-tabel'!$D$20:$Z$42,MAX($E189,2010)-2003,AA$28-2003)),0))</f>
        <v>1.0789867440000001</v>
      </c>
      <c r="AB189" s="118">
        <f>IF($C189="TD",INDEX('4. CPI-tabel'!$D$20:$Z$42,$E189-2003,AB$28-2003),
IF(AB$28&gt;=$E189,MAX(1,INDEX('4. CPI-tabel'!$D$20:$Z$42,MAX($E189,2010)-2003,AB$28-2003)),0))</f>
        <v>1.08977661144</v>
      </c>
      <c r="AC189" s="118">
        <f>IF($C189="TD",INDEX('4. CPI-tabel'!$D$20:$Z$42,$E189-2003,AC$28-2003),
IF(AC$28&gt;=$E189,MAX(1,INDEX('4. CPI-tabel'!$D$20:$Z$42,MAX($E189,2010)-2003,AC$28-2003)),0))</f>
        <v>1.09849482433152</v>
      </c>
      <c r="AD189" s="118">
        <f>IF($C189="TD",INDEX('4. CPI-tabel'!$D$20:$Z$42,$E189-2003,AD$28-2003),
IF(AD$28&gt;=$E189,MAX(1,INDEX('4. CPI-tabel'!$D$20:$Z$42,MAX($E189,2010)-2003,AD$28-2003)),0))</f>
        <v>1.1006918139801831</v>
      </c>
      <c r="AE189" s="118">
        <f>IF($C189="TD",INDEX('4. CPI-tabel'!$D$20:$Z$42,$E189-2003,AE$28-2003),
IF(AE$28&gt;=$E189,MAX(1,INDEX('4. CPI-tabel'!$D$20:$Z$42,MAX($E189,2010)-2003,AE$28-2003)),0))</f>
        <v>1.1161014993759057</v>
      </c>
      <c r="AF189" s="118">
        <f>IF($C189="TD",INDEX('4. CPI-tabel'!$D$20:$Z$42,$E189-2003,AF$28-2003),
IF(AF$28&gt;=$E189,MAX(1,INDEX('4. CPI-tabel'!$D$20:$Z$42,MAX($E189,2010)-2003,AF$28-2003)),0))</f>
        <v>1.1395396308627996</v>
      </c>
      <c r="AG189" s="118">
        <f>IF($C189="TD",INDEX('4. CPI-tabel'!$D$20:$Z$42,$E189-2003,AG$28-2003),
IF(AG$28&gt;=$E189,MAX(1,INDEX('4. CPI-tabel'!$D$20:$Z$42,MAX($E189,2010)-2003,AG$28-2003)),0))</f>
        <v>1.171446740526958</v>
      </c>
      <c r="AH189" s="118">
        <f>IF($C189="TD",INDEX('4. CPI-tabel'!$D$20:$Z$42,$E189-2003,AH$28-2003),
IF(AH$28&gt;=$E189,MAX(1,INDEX('4. CPI-tabel'!$D$20:$Z$42,MAX($E189,2010)-2003,AH$28-2003)),0))</f>
        <v>1.1796468677106466</v>
      </c>
      <c r="AI189" s="118">
        <f>IF($C189="TD",INDEX('4. CPI-tabel'!$D$20:$Z$42,$E189-2003,AI$28-2003),
IF(AI$28&gt;=$E189,MAX(1,INDEX('4. CPI-tabel'!$D$20:$Z$42,MAX($E189,2010)-2003,AI$28-2003)),0))</f>
        <v>1.1796468677106466</v>
      </c>
      <c r="AJ189" s="118">
        <f>IF($C189="TD",INDEX('4. CPI-tabel'!$D$20:$Z$42,$E189-2003,AJ$28-2003),
IF(AJ$28&gt;=$E189,MAX(1,INDEX('4. CPI-tabel'!$D$20:$Z$42,MAX($E189,2010)-2003,AJ$28-2003)),0))</f>
        <v>1.1796468677106466</v>
      </c>
      <c r="AK189" s="118">
        <f>IF($C189="TD",INDEX('4. CPI-tabel'!$D$20:$Z$42,$E189-2003,AK$28-2003),
IF(AK$28&gt;=$E189,MAX(1,INDEX('4. CPI-tabel'!$D$20:$Z$42,MAX($E189,2010)-2003,AK$28-2003)),0))</f>
        <v>1.1796468677106466</v>
      </c>
      <c r="AL189" s="118">
        <f>IF($C189="TD",INDEX('4. CPI-tabel'!$D$20:$Z$42,$E189-2003,AL$28-2003),
IF(AL$28&gt;=$E189,MAX(1,INDEX('4. CPI-tabel'!$D$20:$Z$42,MAX($E189,2010)-2003,AL$28-2003)),0))</f>
        <v>1.1796468677106466</v>
      </c>
      <c r="AM189" s="118">
        <f>IF($C189="TD",INDEX('4. CPI-tabel'!$D$20:$Z$42,$E189-2003,AM$28-2003),
IF(AM$28&gt;=$E189,MAX(1,INDEX('4. CPI-tabel'!$D$20:$Z$42,MAX($E189,2010)-2003,AM$28-2003)),0))</f>
        <v>1.1796468677106466</v>
      </c>
      <c r="AN189" s="20"/>
      <c r="AO189" s="87">
        <f t="shared" si="37"/>
        <v>3692.6708181818194</v>
      </c>
      <c r="AP189" s="87">
        <f t="shared" si="38"/>
        <v>7577.360518909094</v>
      </c>
      <c r="AQ189" s="87">
        <f t="shared" si="39"/>
        <v>7751.6398108440026</v>
      </c>
      <c r="AR189" s="87">
        <f t="shared" si="40"/>
        <v>7968.6857255476352</v>
      </c>
      <c r="AS189" s="87">
        <f t="shared" si="41"/>
        <v>8048.3725828031111</v>
      </c>
      <c r="AT189" s="87">
        <f t="shared" si="42"/>
        <v>8112.7595634655363</v>
      </c>
      <c r="AU189" s="87">
        <f t="shared" si="43"/>
        <v>8128.9850825924677</v>
      </c>
      <c r="AV189" s="87">
        <f t="shared" si="44"/>
        <v>8242.7908737487633</v>
      </c>
      <c r="AW189" s="87">
        <f t="shared" si="45"/>
        <v>8415.8894820974856</v>
      </c>
      <c r="AX189" s="87">
        <f t="shared" si="46"/>
        <v>8651.5343875962153</v>
      </c>
      <c r="AY189" s="87">
        <f t="shared" si="47"/>
        <v>8712.0951283093873</v>
      </c>
      <c r="AZ189" s="87">
        <f t="shared" si="48"/>
        <v>10454.514153971268</v>
      </c>
      <c r="BA189" s="87">
        <f t="shared" si="49"/>
        <v>10172.594671167548</v>
      </c>
      <c r="BB189" s="87">
        <f t="shared" si="50"/>
        <v>9898.277511495613</v>
      </c>
      <c r="BC189" s="87">
        <f t="shared" si="51"/>
        <v>9631.3576684889904</v>
      </c>
      <c r="BD189" s="87">
        <f t="shared" si="52"/>
        <v>9371.635663945468</v>
      </c>
    </row>
    <row r="190" spans="2:56" s="79" customFormat="1" x14ac:dyDescent="0.2">
      <c r="B190" s="86">
        <f>'3. Investeringen'!B176</f>
        <v>162</v>
      </c>
      <c r="C190" s="86" t="str">
        <f>'3. Investeringen'!F176</f>
        <v>TD</v>
      </c>
      <c r="D190" s="86" t="str">
        <f>'3. Investeringen'!G176</f>
        <v>Nieuwe investeringen TD</v>
      </c>
      <c r="E190" s="121">
        <f>'3. Investeringen'!K176</f>
        <v>2011</v>
      </c>
      <c r="F190" s="20"/>
      <c r="G190" s="86">
        <f>'7. Nominale afschrijvingen'!R179</f>
        <v>21662.195888888928</v>
      </c>
      <c r="H190" s="86">
        <f>'7. Nominale afschrijvingen'!S179</f>
        <v>43324.391777777848</v>
      </c>
      <c r="I190" s="86">
        <f>'7. Nominale afschrijvingen'!T179</f>
        <v>43324.391777777848</v>
      </c>
      <c r="J190" s="86">
        <f>'7. Nominale afschrijvingen'!U179</f>
        <v>43324.391777777848</v>
      </c>
      <c r="K190" s="86">
        <f>'7. Nominale afschrijvingen'!V179</f>
        <v>43324.391777777848</v>
      </c>
      <c r="L190" s="86">
        <f>'7. Nominale afschrijvingen'!W179</f>
        <v>43324.391777777848</v>
      </c>
      <c r="M190" s="86">
        <f>'7. Nominale afschrijvingen'!X179</f>
        <v>43324.391777777848</v>
      </c>
      <c r="N190" s="86">
        <f>'7. Nominale afschrijvingen'!Y179</f>
        <v>43324.391777777848</v>
      </c>
      <c r="O190" s="86">
        <f>'7. Nominale afschrijvingen'!Z179</f>
        <v>43324.391777777848</v>
      </c>
      <c r="P190" s="86">
        <f>'7. Nominale afschrijvingen'!AA179</f>
        <v>43324.391777777848</v>
      </c>
      <c r="Q190" s="86">
        <f>'7. Nominale afschrijvingen'!AB179</f>
        <v>43324.391777777848</v>
      </c>
      <c r="R190" s="86">
        <f>'7. Nominale afschrijvingen'!AC179</f>
        <v>51989.270133333426</v>
      </c>
      <c r="S190" s="86">
        <f>'7. Nominale afschrijvingen'!AD179</f>
        <v>50180.947693913135</v>
      </c>
      <c r="T190" s="86">
        <f>'7. Nominale afschrijvingen'!AE179</f>
        <v>48435.523426298758</v>
      </c>
      <c r="U190" s="86">
        <f>'7. Nominale afschrijvingen'!AF179</f>
        <v>46750.809567992714</v>
      </c>
      <c r="V190" s="86">
        <f>'7. Nominale afschrijvingen'!AG179</f>
        <v>45124.69445258427</v>
      </c>
      <c r="W190" s="65"/>
      <c r="X190" s="118">
        <f>IF($C190="TD",INDEX('4. CPI-tabel'!$D$20:$Z$42,$E190-2003,X$28-2003),
IF(X$28&gt;=$E190,MAX(1,INDEX('4. CPI-tabel'!$D$20:$Z$42,MAX($E190,2010)-2003,X$28-2003)),0))</f>
        <v>1</v>
      </c>
      <c r="Y190" s="118">
        <f>IF($C190="TD",INDEX('4. CPI-tabel'!$D$20:$Z$42,$E190-2003,Y$28-2003),
IF(Y$28&gt;=$E190,MAX(1,INDEX('4. CPI-tabel'!$D$20:$Z$42,MAX($E190,2010)-2003,Y$28-2003)),0))</f>
        <v>1.026</v>
      </c>
      <c r="Z190" s="118">
        <f>IF($C190="TD",INDEX('4. CPI-tabel'!$D$20:$Z$42,$E190-2003,Z$28-2003),
IF(Z$28&gt;=$E190,MAX(1,INDEX('4. CPI-tabel'!$D$20:$Z$42,MAX($E190,2010)-2003,Z$28-2003)),0))</f>
        <v>1.049598</v>
      </c>
      <c r="AA190" s="118">
        <f>IF($C190="TD",INDEX('4. CPI-tabel'!$D$20:$Z$42,$E190-2003,AA$28-2003),
IF(AA$28&gt;=$E190,MAX(1,INDEX('4. CPI-tabel'!$D$20:$Z$42,MAX($E190,2010)-2003,AA$28-2003)),0))</f>
        <v>1.0789867440000001</v>
      </c>
      <c r="AB190" s="118">
        <f>IF($C190="TD",INDEX('4. CPI-tabel'!$D$20:$Z$42,$E190-2003,AB$28-2003),
IF(AB$28&gt;=$E190,MAX(1,INDEX('4. CPI-tabel'!$D$20:$Z$42,MAX($E190,2010)-2003,AB$28-2003)),0))</f>
        <v>1.08977661144</v>
      </c>
      <c r="AC190" s="118">
        <f>IF($C190="TD",INDEX('4. CPI-tabel'!$D$20:$Z$42,$E190-2003,AC$28-2003),
IF(AC$28&gt;=$E190,MAX(1,INDEX('4. CPI-tabel'!$D$20:$Z$42,MAX($E190,2010)-2003,AC$28-2003)),0))</f>
        <v>1.09849482433152</v>
      </c>
      <c r="AD190" s="118">
        <f>IF($C190="TD",INDEX('4. CPI-tabel'!$D$20:$Z$42,$E190-2003,AD$28-2003),
IF(AD$28&gt;=$E190,MAX(1,INDEX('4. CPI-tabel'!$D$20:$Z$42,MAX($E190,2010)-2003,AD$28-2003)),0))</f>
        <v>1.1006918139801831</v>
      </c>
      <c r="AE190" s="118">
        <f>IF($C190="TD",INDEX('4. CPI-tabel'!$D$20:$Z$42,$E190-2003,AE$28-2003),
IF(AE$28&gt;=$E190,MAX(1,INDEX('4. CPI-tabel'!$D$20:$Z$42,MAX($E190,2010)-2003,AE$28-2003)),0))</f>
        <v>1.1161014993759057</v>
      </c>
      <c r="AF190" s="118">
        <f>IF($C190="TD",INDEX('4. CPI-tabel'!$D$20:$Z$42,$E190-2003,AF$28-2003),
IF(AF$28&gt;=$E190,MAX(1,INDEX('4. CPI-tabel'!$D$20:$Z$42,MAX($E190,2010)-2003,AF$28-2003)),0))</f>
        <v>1.1395396308627996</v>
      </c>
      <c r="AG190" s="118">
        <f>IF($C190="TD",INDEX('4. CPI-tabel'!$D$20:$Z$42,$E190-2003,AG$28-2003),
IF(AG$28&gt;=$E190,MAX(1,INDEX('4. CPI-tabel'!$D$20:$Z$42,MAX($E190,2010)-2003,AG$28-2003)),0))</f>
        <v>1.171446740526958</v>
      </c>
      <c r="AH190" s="118">
        <f>IF($C190="TD",INDEX('4. CPI-tabel'!$D$20:$Z$42,$E190-2003,AH$28-2003),
IF(AH$28&gt;=$E190,MAX(1,INDEX('4. CPI-tabel'!$D$20:$Z$42,MAX($E190,2010)-2003,AH$28-2003)),0))</f>
        <v>1.1796468677106466</v>
      </c>
      <c r="AI190" s="118">
        <f>IF($C190="TD",INDEX('4. CPI-tabel'!$D$20:$Z$42,$E190-2003,AI$28-2003),
IF(AI$28&gt;=$E190,MAX(1,INDEX('4. CPI-tabel'!$D$20:$Z$42,MAX($E190,2010)-2003,AI$28-2003)),0))</f>
        <v>1.1796468677106466</v>
      </c>
      <c r="AJ190" s="118">
        <f>IF($C190="TD",INDEX('4. CPI-tabel'!$D$20:$Z$42,$E190-2003,AJ$28-2003),
IF(AJ$28&gt;=$E190,MAX(1,INDEX('4. CPI-tabel'!$D$20:$Z$42,MAX($E190,2010)-2003,AJ$28-2003)),0))</f>
        <v>1.1796468677106466</v>
      </c>
      <c r="AK190" s="118">
        <f>IF($C190="TD",INDEX('4. CPI-tabel'!$D$20:$Z$42,$E190-2003,AK$28-2003),
IF(AK$28&gt;=$E190,MAX(1,INDEX('4. CPI-tabel'!$D$20:$Z$42,MAX($E190,2010)-2003,AK$28-2003)),0))</f>
        <v>1.1796468677106466</v>
      </c>
      <c r="AL190" s="118">
        <f>IF($C190="TD",INDEX('4. CPI-tabel'!$D$20:$Z$42,$E190-2003,AL$28-2003),
IF(AL$28&gt;=$E190,MAX(1,INDEX('4. CPI-tabel'!$D$20:$Z$42,MAX($E190,2010)-2003,AL$28-2003)),0))</f>
        <v>1.1796468677106466</v>
      </c>
      <c r="AM190" s="118">
        <f>IF($C190="TD",INDEX('4. CPI-tabel'!$D$20:$Z$42,$E190-2003,AM$28-2003),
IF(AM$28&gt;=$E190,MAX(1,INDEX('4. CPI-tabel'!$D$20:$Z$42,MAX($E190,2010)-2003,AM$28-2003)),0))</f>
        <v>1.1796468677106466</v>
      </c>
      <c r="AN190" s="20"/>
      <c r="AO190" s="87">
        <f t="shared" si="37"/>
        <v>21662.195888888928</v>
      </c>
      <c r="AP190" s="87">
        <f t="shared" si="38"/>
        <v>44450.825964000076</v>
      </c>
      <c r="AQ190" s="87">
        <f t="shared" si="39"/>
        <v>45473.194961172077</v>
      </c>
      <c r="AR190" s="87">
        <f t="shared" si="40"/>
        <v>46746.444420084896</v>
      </c>
      <c r="AS190" s="87">
        <f t="shared" si="41"/>
        <v>47213.908864285746</v>
      </c>
      <c r="AT190" s="87">
        <f t="shared" si="42"/>
        <v>47591.620135200028</v>
      </c>
      <c r="AU190" s="87">
        <f t="shared" si="43"/>
        <v>47686.80337547043</v>
      </c>
      <c r="AV190" s="87">
        <f t="shared" si="44"/>
        <v>48354.418622727018</v>
      </c>
      <c r="AW190" s="87">
        <f t="shared" si="45"/>
        <v>49369.861413804283</v>
      </c>
      <c r="AX190" s="87">
        <f t="shared" si="46"/>
        <v>50752.217533390794</v>
      </c>
      <c r="AY190" s="87">
        <f t="shared" si="47"/>
        <v>51107.483056124533</v>
      </c>
      <c r="AZ190" s="87">
        <f t="shared" si="48"/>
        <v>61328.979667349449</v>
      </c>
      <c r="BA190" s="87">
        <f t="shared" si="49"/>
        <v>59195.797765876428</v>
      </c>
      <c r="BB190" s="87">
        <f t="shared" si="50"/>
        <v>57136.813495758979</v>
      </c>
      <c r="BC190" s="87">
        <f t="shared" si="51"/>
        <v>55149.446069819533</v>
      </c>
      <c r="BD190" s="87">
        <f t="shared" si="52"/>
        <v>53231.204467391028</v>
      </c>
    </row>
    <row r="191" spans="2:56" s="79" customFormat="1" x14ac:dyDescent="0.2">
      <c r="B191" s="86">
        <f>'3. Investeringen'!B177</f>
        <v>163</v>
      </c>
      <c r="C191" s="86" t="str">
        <f>'3. Investeringen'!F177</f>
        <v>TD</v>
      </c>
      <c r="D191" s="86" t="str">
        <f>'3. Investeringen'!G177</f>
        <v>Nieuwe investeringen TD</v>
      </c>
      <c r="E191" s="121">
        <f>'3. Investeringen'!K177</f>
        <v>2011</v>
      </c>
      <c r="F191" s="20"/>
      <c r="G191" s="86">
        <f>'7. Nominale afschrijvingen'!R180</f>
        <v>20536.729500000001</v>
      </c>
      <c r="H191" s="86">
        <f>'7. Nominale afschrijvingen'!S180</f>
        <v>41073.459000000003</v>
      </c>
      <c r="I191" s="86">
        <f>'7. Nominale afschrijvingen'!T180</f>
        <v>41073.459000000003</v>
      </c>
      <c r="J191" s="86">
        <f>'7. Nominale afschrijvingen'!U180</f>
        <v>41073.459000000003</v>
      </c>
      <c r="K191" s="86">
        <f>'7. Nominale afschrijvingen'!V180</f>
        <v>41073.459000000003</v>
      </c>
      <c r="L191" s="86">
        <f>'7. Nominale afschrijvingen'!W180</f>
        <v>41073.459000000003</v>
      </c>
      <c r="M191" s="86">
        <f>'7. Nominale afschrijvingen'!X180</f>
        <v>41073.459000000003</v>
      </c>
      <c r="N191" s="86">
        <f>'7. Nominale afschrijvingen'!Y180</f>
        <v>41073.459000000003</v>
      </c>
      <c r="O191" s="86">
        <f>'7. Nominale afschrijvingen'!Z180</f>
        <v>41073.459000000003</v>
      </c>
      <c r="P191" s="86">
        <f>'7. Nominale afschrijvingen'!AA180</f>
        <v>41073.459000000003</v>
      </c>
      <c r="Q191" s="86">
        <f>'7. Nominale afschrijvingen'!AB180</f>
        <v>41073.459000000003</v>
      </c>
      <c r="R191" s="86">
        <f>'7. Nominale afschrijvingen'!AC180</f>
        <v>49288.150799999996</v>
      </c>
      <c r="S191" s="86">
        <f>'7. Nominale afschrijvingen'!AD180</f>
        <v>46255.033827692307</v>
      </c>
      <c r="T191" s="86">
        <f>'7. Nominale afschrijvingen'!AE180</f>
        <v>43408.570207526624</v>
      </c>
      <c r="U191" s="86">
        <f>'7. Nominale afschrijvingen'!AF180</f>
        <v>40737.27357937114</v>
      </c>
      <c r="V191" s="86">
        <f>'7. Nominale afschrijvingen'!AG180</f>
        <v>40080.220779703865</v>
      </c>
      <c r="W191" s="65"/>
      <c r="X191" s="118">
        <f>IF($C191="TD",INDEX('4. CPI-tabel'!$D$20:$Z$42,$E191-2003,X$28-2003),
IF(X$28&gt;=$E191,MAX(1,INDEX('4. CPI-tabel'!$D$20:$Z$42,MAX($E191,2010)-2003,X$28-2003)),0))</f>
        <v>1</v>
      </c>
      <c r="Y191" s="118">
        <f>IF($C191="TD",INDEX('4. CPI-tabel'!$D$20:$Z$42,$E191-2003,Y$28-2003),
IF(Y$28&gt;=$E191,MAX(1,INDEX('4. CPI-tabel'!$D$20:$Z$42,MAX($E191,2010)-2003,Y$28-2003)),0))</f>
        <v>1.026</v>
      </c>
      <c r="Z191" s="118">
        <f>IF($C191="TD",INDEX('4. CPI-tabel'!$D$20:$Z$42,$E191-2003,Z$28-2003),
IF(Z$28&gt;=$E191,MAX(1,INDEX('4. CPI-tabel'!$D$20:$Z$42,MAX($E191,2010)-2003,Z$28-2003)),0))</f>
        <v>1.049598</v>
      </c>
      <c r="AA191" s="118">
        <f>IF($C191="TD",INDEX('4. CPI-tabel'!$D$20:$Z$42,$E191-2003,AA$28-2003),
IF(AA$28&gt;=$E191,MAX(1,INDEX('4. CPI-tabel'!$D$20:$Z$42,MAX($E191,2010)-2003,AA$28-2003)),0))</f>
        <v>1.0789867440000001</v>
      </c>
      <c r="AB191" s="118">
        <f>IF($C191="TD",INDEX('4. CPI-tabel'!$D$20:$Z$42,$E191-2003,AB$28-2003),
IF(AB$28&gt;=$E191,MAX(1,INDEX('4. CPI-tabel'!$D$20:$Z$42,MAX($E191,2010)-2003,AB$28-2003)),0))</f>
        <v>1.08977661144</v>
      </c>
      <c r="AC191" s="118">
        <f>IF($C191="TD",INDEX('4. CPI-tabel'!$D$20:$Z$42,$E191-2003,AC$28-2003),
IF(AC$28&gt;=$E191,MAX(1,INDEX('4. CPI-tabel'!$D$20:$Z$42,MAX($E191,2010)-2003,AC$28-2003)),0))</f>
        <v>1.09849482433152</v>
      </c>
      <c r="AD191" s="118">
        <f>IF($C191="TD",INDEX('4. CPI-tabel'!$D$20:$Z$42,$E191-2003,AD$28-2003),
IF(AD$28&gt;=$E191,MAX(1,INDEX('4. CPI-tabel'!$D$20:$Z$42,MAX($E191,2010)-2003,AD$28-2003)),0))</f>
        <v>1.1006918139801831</v>
      </c>
      <c r="AE191" s="118">
        <f>IF($C191="TD",INDEX('4. CPI-tabel'!$D$20:$Z$42,$E191-2003,AE$28-2003),
IF(AE$28&gt;=$E191,MAX(1,INDEX('4. CPI-tabel'!$D$20:$Z$42,MAX($E191,2010)-2003,AE$28-2003)),0))</f>
        <v>1.1161014993759057</v>
      </c>
      <c r="AF191" s="118">
        <f>IF($C191="TD",INDEX('4. CPI-tabel'!$D$20:$Z$42,$E191-2003,AF$28-2003),
IF(AF$28&gt;=$E191,MAX(1,INDEX('4. CPI-tabel'!$D$20:$Z$42,MAX($E191,2010)-2003,AF$28-2003)),0))</f>
        <v>1.1395396308627996</v>
      </c>
      <c r="AG191" s="118">
        <f>IF($C191="TD",INDEX('4. CPI-tabel'!$D$20:$Z$42,$E191-2003,AG$28-2003),
IF(AG$28&gt;=$E191,MAX(1,INDEX('4. CPI-tabel'!$D$20:$Z$42,MAX($E191,2010)-2003,AG$28-2003)),0))</f>
        <v>1.171446740526958</v>
      </c>
      <c r="AH191" s="118">
        <f>IF($C191="TD",INDEX('4. CPI-tabel'!$D$20:$Z$42,$E191-2003,AH$28-2003),
IF(AH$28&gt;=$E191,MAX(1,INDEX('4. CPI-tabel'!$D$20:$Z$42,MAX($E191,2010)-2003,AH$28-2003)),0))</f>
        <v>1.1796468677106466</v>
      </c>
      <c r="AI191" s="118">
        <f>IF($C191="TD",INDEX('4. CPI-tabel'!$D$20:$Z$42,$E191-2003,AI$28-2003),
IF(AI$28&gt;=$E191,MAX(1,INDEX('4. CPI-tabel'!$D$20:$Z$42,MAX($E191,2010)-2003,AI$28-2003)),0))</f>
        <v>1.1796468677106466</v>
      </c>
      <c r="AJ191" s="118">
        <f>IF($C191="TD",INDEX('4. CPI-tabel'!$D$20:$Z$42,$E191-2003,AJ$28-2003),
IF(AJ$28&gt;=$E191,MAX(1,INDEX('4. CPI-tabel'!$D$20:$Z$42,MAX($E191,2010)-2003,AJ$28-2003)),0))</f>
        <v>1.1796468677106466</v>
      </c>
      <c r="AK191" s="118">
        <f>IF($C191="TD",INDEX('4. CPI-tabel'!$D$20:$Z$42,$E191-2003,AK$28-2003),
IF(AK$28&gt;=$E191,MAX(1,INDEX('4. CPI-tabel'!$D$20:$Z$42,MAX($E191,2010)-2003,AK$28-2003)),0))</f>
        <v>1.1796468677106466</v>
      </c>
      <c r="AL191" s="118">
        <f>IF($C191="TD",INDEX('4. CPI-tabel'!$D$20:$Z$42,$E191-2003,AL$28-2003),
IF(AL$28&gt;=$E191,MAX(1,INDEX('4. CPI-tabel'!$D$20:$Z$42,MAX($E191,2010)-2003,AL$28-2003)),0))</f>
        <v>1.1796468677106466</v>
      </c>
      <c r="AM191" s="118">
        <f>IF($C191="TD",INDEX('4. CPI-tabel'!$D$20:$Z$42,$E191-2003,AM$28-2003),
IF(AM$28&gt;=$E191,MAX(1,INDEX('4. CPI-tabel'!$D$20:$Z$42,MAX($E191,2010)-2003,AM$28-2003)),0))</f>
        <v>1.1796468677106466</v>
      </c>
      <c r="AN191" s="20"/>
      <c r="AO191" s="87">
        <f t="shared" si="37"/>
        <v>20536.729500000001</v>
      </c>
      <c r="AP191" s="87">
        <f t="shared" si="38"/>
        <v>42141.368934000006</v>
      </c>
      <c r="AQ191" s="87">
        <f t="shared" si="39"/>
        <v>43110.620419482002</v>
      </c>
      <c r="AR191" s="87">
        <f t="shared" si="40"/>
        <v>44317.7177912275</v>
      </c>
      <c r="AS191" s="87">
        <f t="shared" si="41"/>
        <v>44760.894969139772</v>
      </c>
      <c r="AT191" s="87">
        <f t="shared" si="42"/>
        <v>45118.982128892894</v>
      </c>
      <c r="AU191" s="87">
        <f t="shared" si="43"/>
        <v>45209.220093150681</v>
      </c>
      <c r="AV191" s="87">
        <f t="shared" si="44"/>
        <v>45842.149174454797</v>
      </c>
      <c r="AW191" s="87">
        <f t="shared" si="45"/>
        <v>46804.834307118341</v>
      </c>
      <c r="AX191" s="87">
        <f t="shared" si="46"/>
        <v>48115.369667717649</v>
      </c>
      <c r="AY191" s="87">
        <f t="shared" si="47"/>
        <v>48452.177255391674</v>
      </c>
      <c r="AZ191" s="87">
        <f t="shared" si="48"/>
        <v>58142.612706469998</v>
      </c>
      <c r="BA191" s="87">
        <f t="shared" si="49"/>
        <v>54564.605770687231</v>
      </c>
      <c r="BB191" s="87">
        <f t="shared" si="50"/>
        <v>51206.783877106478</v>
      </c>
      <c r="BC191" s="87">
        <f t="shared" si="51"/>
        <v>48055.597176976851</v>
      </c>
      <c r="BD191" s="87">
        <f t="shared" si="52"/>
        <v>47280.506899928834</v>
      </c>
    </row>
    <row r="192" spans="2:56" s="79" customFormat="1" x14ac:dyDescent="0.2">
      <c r="B192" s="86">
        <f>'3. Investeringen'!B178</f>
        <v>164</v>
      </c>
      <c r="C192" s="86" t="str">
        <f>'3. Investeringen'!F178</f>
        <v>AD</v>
      </c>
      <c r="D192" s="86" t="str">
        <f>'3. Investeringen'!G178</f>
        <v>Nieuwe investeringen AD</v>
      </c>
      <c r="E192" s="121">
        <f>'3. Investeringen'!K178</f>
        <v>2009</v>
      </c>
      <c r="F192" s="20"/>
      <c r="G192" s="86">
        <f>'7. Nominale afschrijvingen'!R181</f>
        <v>32689.001807646473</v>
      </c>
      <c r="H192" s="86">
        <f>'7. Nominale afschrijvingen'!S181</f>
        <v>32689.001807646477</v>
      </c>
      <c r="I192" s="86">
        <f>'7. Nominale afschrijvingen'!T181</f>
        <v>32689.001807646477</v>
      </c>
      <c r="J192" s="86">
        <f>'7. Nominale afschrijvingen'!U181</f>
        <v>32689.001807646477</v>
      </c>
      <c r="K192" s="86">
        <f>'7. Nominale afschrijvingen'!V181</f>
        <v>32689.001807646477</v>
      </c>
      <c r="L192" s="86">
        <f>'7. Nominale afschrijvingen'!W181</f>
        <v>32689.001807646477</v>
      </c>
      <c r="M192" s="86">
        <f>'7. Nominale afschrijvingen'!X181</f>
        <v>32689.001807646477</v>
      </c>
      <c r="N192" s="86">
        <f>'7. Nominale afschrijvingen'!Y181</f>
        <v>32689.001807646477</v>
      </c>
      <c r="O192" s="86">
        <f>'7. Nominale afschrijvingen'!Z181</f>
        <v>32689.001807646477</v>
      </c>
      <c r="P192" s="86">
        <f>'7. Nominale afschrijvingen'!AA181</f>
        <v>32689.001807646477</v>
      </c>
      <c r="Q192" s="86">
        <f>'7. Nominale afschrijvingen'!AB181</f>
        <v>32689.001807646477</v>
      </c>
      <c r="R192" s="86">
        <f>'7. Nominale afschrijvingen'!AC181</f>
        <v>39226.80216917576</v>
      </c>
      <c r="S192" s="86">
        <f>'7. Nominale afschrijvingen'!AD181</f>
        <v>37450.494146420635</v>
      </c>
      <c r="T192" s="86">
        <f>'7. Nominale afschrijvingen'!AE181</f>
        <v>35754.622713375174</v>
      </c>
      <c r="U192" s="86">
        <f>'7. Nominale afschrijvingen'!AF181</f>
        <v>34135.545458429886</v>
      </c>
      <c r="V192" s="86">
        <f>'7. Nominale afschrijvingen'!AG181</f>
        <v>32589.784909368911</v>
      </c>
      <c r="W192" s="65"/>
      <c r="X192" s="118">
        <f>IF($C192="TD",INDEX('4. CPI-tabel'!$D$20:$Z$42,$E192-2003,X$28-2003),
IF(X$28&gt;=$E192,MAX(1,INDEX('4. CPI-tabel'!$D$20:$Z$42,MAX($E192,2010)-2003,X$28-2003)),0))</f>
        <v>1.0149999999999999</v>
      </c>
      <c r="Y192" s="118">
        <f>IF($C192="TD",INDEX('4. CPI-tabel'!$D$20:$Z$42,$E192-2003,Y$28-2003),
IF(Y$28&gt;=$E192,MAX(1,INDEX('4. CPI-tabel'!$D$20:$Z$42,MAX($E192,2010)-2003,Y$28-2003)),0))</f>
        <v>1.0413899999999998</v>
      </c>
      <c r="Z192" s="118">
        <f>IF($C192="TD",INDEX('4. CPI-tabel'!$D$20:$Z$42,$E192-2003,Z$28-2003),
IF(Z$28&gt;=$E192,MAX(1,INDEX('4. CPI-tabel'!$D$20:$Z$42,MAX($E192,2010)-2003,Z$28-2003)),0))</f>
        <v>1.0653419699999997</v>
      </c>
      <c r="AA192" s="118">
        <f>IF($C192="TD",INDEX('4. CPI-tabel'!$D$20:$Z$42,$E192-2003,AA$28-2003),
IF(AA$28&gt;=$E192,MAX(1,INDEX('4. CPI-tabel'!$D$20:$Z$42,MAX($E192,2010)-2003,AA$28-2003)),0))</f>
        <v>1.0951715451599997</v>
      </c>
      <c r="AB192" s="118">
        <f>IF($C192="TD",INDEX('4. CPI-tabel'!$D$20:$Z$42,$E192-2003,AB$28-2003),
IF(AB$28&gt;=$E192,MAX(1,INDEX('4. CPI-tabel'!$D$20:$Z$42,MAX($E192,2010)-2003,AB$28-2003)),0))</f>
        <v>1.1061232606115996</v>
      </c>
      <c r="AC192" s="118">
        <f>IF($C192="TD",INDEX('4. CPI-tabel'!$D$20:$Z$42,$E192-2003,AC$28-2003),
IF(AC$28&gt;=$E192,MAX(1,INDEX('4. CPI-tabel'!$D$20:$Z$42,MAX($E192,2010)-2003,AC$28-2003)),0))</f>
        <v>1.1149722466964924</v>
      </c>
      <c r="AD192" s="118">
        <f>IF($C192="TD",INDEX('4. CPI-tabel'!$D$20:$Z$42,$E192-2003,AD$28-2003),
IF(AD$28&gt;=$E192,MAX(1,INDEX('4. CPI-tabel'!$D$20:$Z$42,MAX($E192,2010)-2003,AD$28-2003)),0))</f>
        <v>1.1172021911898855</v>
      </c>
      <c r="AE192" s="118">
        <f>IF($C192="TD",INDEX('4. CPI-tabel'!$D$20:$Z$42,$E192-2003,AE$28-2003),
IF(AE$28&gt;=$E192,MAX(1,INDEX('4. CPI-tabel'!$D$20:$Z$42,MAX($E192,2010)-2003,AE$28-2003)),0))</f>
        <v>1.132843021866544</v>
      </c>
      <c r="AF192" s="118">
        <f>IF($C192="TD",INDEX('4. CPI-tabel'!$D$20:$Z$42,$E192-2003,AF$28-2003),
IF(AF$28&gt;=$E192,MAX(1,INDEX('4. CPI-tabel'!$D$20:$Z$42,MAX($E192,2010)-2003,AF$28-2003)),0))</f>
        <v>1.1566327253257414</v>
      </c>
      <c r="AG192" s="118">
        <f>IF($C192="TD",INDEX('4. CPI-tabel'!$D$20:$Z$42,$E192-2003,AG$28-2003),
IF(AG$28&gt;=$E192,MAX(1,INDEX('4. CPI-tabel'!$D$20:$Z$42,MAX($E192,2010)-2003,AG$28-2003)),0))</f>
        <v>1.1890184416348621</v>
      </c>
      <c r="AH192" s="118">
        <f>IF($C192="TD",INDEX('4. CPI-tabel'!$D$20:$Z$42,$E192-2003,AH$28-2003),
IF(AH$28&gt;=$E192,MAX(1,INDEX('4. CPI-tabel'!$D$20:$Z$42,MAX($E192,2010)-2003,AH$28-2003)),0))</f>
        <v>1.197341570726306</v>
      </c>
      <c r="AI192" s="118">
        <f>IF($C192="TD",INDEX('4. CPI-tabel'!$D$20:$Z$42,$E192-2003,AI$28-2003),
IF(AI$28&gt;=$E192,MAX(1,INDEX('4. CPI-tabel'!$D$20:$Z$42,MAX($E192,2010)-2003,AI$28-2003)),0))</f>
        <v>1.197341570726306</v>
      </c>
      <c r="AJ192" s="118">
        <f>IF($C192="TD",INDEX('4. CPI-tabel'!$D$20:$Z$42,$E192-2003,AJ$28-2003),
IF(AJ$28&gt;=$E192,MAX(1,INDEX('4. CPI-tabel'!$D$20:$Z$42,MAX($E192,2010)-2003,AJ$28-2003)),0))</f>
        <v>1.197341570726306</v>
      </c>
      <c r="AK192" s="118">
        <f>IF($C192="TD",INDEX('4. CPI-tabel'!$D$20:$Z$42,$E192-2003,AK$28-2003),
IF(AK$28&gt;=$E192,MAX(1,INDEX('4. CPI-tabel'!$D$20:$Z$42,MAX($E192,2010)-2003,AK$28-2003)),0))</f>
        <v>1.197341570726306</v>
      </c>
      <c r="AL192" s="118">
        <f>IF($C192="TD",INDEX('4. CPI-tabel'!$D$20:$Z$42,$E192-2003,AL$28-2003),
IF(AL$28&gt;=$E192,MAX(1,INDEX('4. CPI-tabel'!$D$20:$Z$42,MAX($E192,2010)-2003,AL$28-2003)),0))</f>
        <v>1.197341570726306</v>
      </c>
      <c r="AM192" s="118">
        <f>IF($C192="TD",INDEX('4. CPI-tabel'!$D$20:$Z$42,$E192-2003,AM$28-2003),
IF(AM$28&gt;=$E192,MAX(1,INDEX('4. CPI-tabel'!$D$20:$Z$42,MAX($E192,2010)-2003,AM$28-2003)),0))</f>
        <v>1.197341570726306</v>
      </c>
      <c r="AN192" s="20"/>
      <c r="AO192" s="87">
        <f t="shared" si="37"/>
        <v>33179.336834761169</v>
      </c>
      <c r="AP192" s="87">
        <f t="shared" si="38"/>
        <v>34041.999592464956</v>
      </c>
      <c r="AQ192" s="87">
        <f t="shared" si="39"/>
        <v>34824.965583091653</v>
      </c>
      <c r="AR192" s="87">
        <f t="shared" si="40"/>
        <v>35800.064619418212</v>
      </c>
      <c r="AS192" s="87">
        <f t="shared" si="41"/>
        <v>36158.065265612393</v>
      </c>
      <c r="AT192" s="87">
        <f t="shared" si="42"/>
        <v>36447.329787737297</v>
      </c>
      <c r="AU192" s="87">
        <f t="shared" si="43"/>
        <v>36520.224447312772</v>
      </c>
      <c r="AV192" s="87">
        <f t="shared" si="44"/>
        <v>37031.507589575151</v>
      </c>
      <c r="AW192" s="87">
        <f t="shared" si="45"/>
        <v>37809.169248956227</v>
      </c>
      <c r="AX192" s="87">
        <f t="shared" si="46"/>
        <v>38867.825987927004</v>
      </c>
      <c r="AY192" s="87">
        <f t="shared" si="47"/>
        <v>39139.90076984249</v>
      </c>
      <c r="AZ192" s="87">
        <f t="shared" si="48"/>
        <v>46967.880923810968</v>
      </c>
      <c r="BA192" s="87">
        <f t="shared" si="49"/>
        <v>44841.033485751614</v>
      </c>
      <c r="BB192" s="87">
        <f t="shared" si="50"/>
        <v>42810.496120359086</v>
      </c>
      <c r="BC192" s="87">
        <f t="shared" si="51"/>
        <v>40871.907616795659</v>
      </c>
      <c r="BD192" s="87">
        <f t="shared" si="52"/>
        <v>39021.104253016238</v>
      </c>
    </row>
    <row r="193" spans="2:56" s="79" customFormat="1" x14ac:dyDescent="0.2">
      <c r="B193" s="86">
        <f>'3. Investeringen'!B179</f>
        <v>165</v>
      </c>
      <c r="C193" s="86" t="str">
        <f>'3. Investeringen'!F179</f>
        <v>AD</v>
      </c>
      <c r="D193" s="86" t="str">
        <f>'3. Investeringen'!G179</f>
        <v>Nieuwe investeringen AD</v>
      </c>
      <c r="E193" s="121">
        <f>'3. Investeringen'!K179</f>
        <v>2009</v>
      </c>
      <c r="F193" s="20"/>
      <c r="G193" s="86">
        <f>'7. Nominale afschrijvingen'!R182</f>
        <v>140.60560922356379</v>
      </c>
      <c r="H193" s="86">
        <f>'7. Nominale afschrijvingen'!S182</f>
        <v>140.60560922356379</v>
      </c>
      <c r="I193" s="86">
        <f>'7. Nominale afschrijvingen'!T182</f>
        <v>140.60560922356379</v>
      </c>
      <c r="J193" s="86">
        <f>'7. Nominale afschrijvingen'!U182</f>
        <v>140.60560922356379</v>
      </c>
      <c r="K193" s="86">
        <f>'7. Nominale afschrijvingen'!V182</f>
        <v>140.60560922356379</v>
      </c>
      <c r="L193" s="86">
        <f>'7. Nominale afschrijvingen'!W182</f>
        <v>140.60560922356379</v>
      </c>
      <c r="M193" s="86">
        <f>'7. Nominale afschrijvingen'!X182</f>
        <v>140.60560922356379</v>
      </c>
      <c r="N193" s="86">
        <f>'7. Nominale afschrijvingen'!Y182</f>
        <v>140.60560922356379</v>
      </c>
      <c r="O193" s="86">
        <f>'7. Nominale afschrijvingen'!Z182</f>
        <v>140.60560922356379</v>
      </c>
      <c r="P193" s="86">
        <f>'7. Nominale afschrijvingen'!AA182</f>
        <v>140.60560922356379</v>
      </c>
      <c r="Q193" s="86">
        <f>'7. Nominale afschrijvingen'!AB182</f>
        <v>140.60560922356379</v>
      </c>
      <c r="R193" s="86">
        <f>'7. Nominale afschrijvingen'!AC182</f>
        <v>168.72673106827654</v>
      </c>
      <c r="S193" s="86">
        <f>'7. Nominale afschrijvingen'!AD182</f>
        <v>161.08627532178855</v>
      </c>
      <c r="T193" s="86">
        <f>'7. Nominale afschrijvingen'!AE182</f>
        <v>153.79180247702831</v>
      </c>
      <c r="U193" s="86">
        <f>'7. Nominale afschrijvingen'!AF182</f>
        <v>146.82764538372891</v>
      </c>
      <c r="V193" s="86">
        <f>'7. Nominale afschrijvingen'!AG182</f>
        <v>140.17884634748458</v>
      </c>
      <c r="W193" s="65"/>
      <c r="X193" s="118">
        <f>IF($C193="TD",INDEX('4. CPI-tabel'!$D$20:$Z$42,$E193-2003,X$28-2003),
IF(X$28&gt;=$E193,MAX(1,INDEX('4. CPI-tabel'!$D$20:$Z$42,MAX($E193,2010)-2003,X$28-2003)),0))</f>
        <v>1.0149999999999999</v>
      </c>
      <c r="Y193" s="118">
        <f>IF($C193="TD",INDEX('4. CPI-tabel'!$D$20:$Z$42,$E193-2003,Y$28-2003),
IF(Y$28&gt;=$E193,MAX(1,INDEX('4. CPI-tabel'!$D$20:$Z$42,MAX($E193,2010)-2003,Y$28-2003)),0))</f>
        <v>1.0413899999999998</v>
      </c>
      <c r="Z193" s="118">
        <f>IF($C193="TD",INDEX('4. CPI-tabel'!$D$20:$Z$42,$E193-2003,Z$28-2003),
IF(Z$28&gt;=$E193,MAX(1,INDEX('4. CPI-tabel'!$D$20:$Z$42,MAX($E193,2010)-2003,Z$28-2003)),0))</f>
        <v>1.0653419699999997</v>
      </c>
      <c r="AA193" s="118">
        <f>IF($C193="TD",INDEX('4. CPI-tabel'!$D$20:$Z$42,$E193-2003,AA$28-2003),
IF(AA$28&gt;=$E193,MAX(1,INDEX('4. CPI-tabel'!$D$20:$Z$42,MAX($E193,2010)-2003,AA$28-2003)),0))</f>
        <v>1.0951715451599997</v>
      </c>
      <c r="AB193" s="118">
        <f>IF($C193="TD",INDEX('4. CPI-tabel'!$D$20:$Z$42,$E193-2003,AB$28-2003),
IF(AB$28&gt;=$E193,MAX(1,INDEX('4. CPI-tabel'!$D$20:$Z$42,MAX($E193,2010)-2003,AB$28-2003)),0))</f>
        <v>1.1061232606115996</v>
      </c>
      <c r="AC193" s="118">
        <f>IF($C193="TD",INDEX('4. CPI-tabel'!$D$20:$Z$42,$E193-2003,AC$28-2003),
IF(AC$28&gt;=$E193,MAX(1,INDEX('4. CPI-tabel'!$D$20:$Z$42,MAX($E193,2010)-2003,AC$28-2003)),0))</f>
        <v>1.1149722466964924</v>
      </c>
      <c r="AD193" s="118">
        <f>IF($C193="TD",INDEX('4. CPI-tabel'!$D$20:$Z$42,$E193-2003,AD$28-2003),
IF(AD$28&gt;=$E193,MAX(1,INDEX('4. CPI-tabel'!$D$20:$Z$42,MAX($E193,2010)-2003,AD$28-2003)),0))</f>
        <v>1.1172021911898855</v>
      </c>
      <c r="AE193" s="118">
        <f>IF($C193="TD",INDEX('4. CPI-tabel'!$D$20:$Z$42,$E193-2003,AE$28-2003),
IF(AE$28&gt;=$E193,MAX(1,INDEX('4. CPI-tabel'!$D$20:$Z$42,MAX($E193,2010)-2003,AE$28-2003)),0))</f>
        <v>1.132843021866544</v>
      </c>
      <c r="AF193" s="118">
        <f>IF($C193="TD",INDEX('4. CPI-tabel'!$D$20:$Z$42,$E193-2003,AF$28-2003),
IF(AF$28&gt;=$E193,MAX(1,INDEX('4. CPI-tabel'!$D$20:$Z$42,MAX($E193,2010)-2003,AF$28-2003)),0))</f>
        <v>1.1566327253257414</v>
      </c>
      <c r="AG193" s="118">
        <f>IF($C193="TD",INDEX('4. CPI-tabel'!$D$20:$Z$42,$E193-2003,AG$28-2003),
IF(AG$28&gt;=$E193,MAX(1,INDEX('4. CPI-tabel'!$D$20:$Z$42,MAX($E193,2010)-2003,AG$28-2003)),0))</f>
        <v>1.1890184416348621</v>
      </c>
      <c r="AH193" s="118">
        <f>IF($C193="TD",INDEX('4. CPI-tabel'!$D$20:$Z$42,$E193-2003,AH$28-2003),
IF(AH$28&gt;=$E193,MAX(1,INDEX('4. CPI-tabel'!$D$20:$Z$42,MAX($E193,2010)-2003,AH$28-2003)),0))</f>
        <v>1.197341570726306</v>
      </c>
      <c r="AI193" s="118">
        <f>IF($C193="TD",INDEX('4. CPI-tabel'!$D$20:$Z$42,$E193-2003,AI$28-2003),
IF(AI$28&gt;=$E193,MAX(1,INDEX('4. CPI-tabel'!$D$20:$Z$42,MAX($E193,2010)-2003,AI$28-2003)),0))</f>
        <v>1.197341570726306</v>
      </c>
      <c r="AJ193" s="118">
        <f>IF($C193="TD",INDEX('4. CPI-tabel'!$D$20:$Z$42,$E193-2003,AJ$28-2003),
IF(AJ$28&gt;=$E193,MAX(1,INDEX('4. CPI-tabel'!$D$20:$Z$42,MAX($E193,2010)-2003,AJ$28-2003)),0))</f>
        <v>1.197341570726306</v>
      </c>
      <c r="AK193" s="118">
        <f>IF($C193="TD",INDEX('4. CPI-tabel'!$D$20:$Z$42,$E193-2003,AK$28-2003),
IF(AK$28&gt;=$E193,MAX(1,INDEX('4. CPI-tabel'!$D$20:$Z$42,MAX($E193,2010)-2003,AK$28-2003)),0))</f>
        <v>1.197341570726306</v>
      </c>
      <c r="AL193" s="118">
        <f>IF($C193="TD",INDEX('4. CPI-tabel'!$D$20:$Z$42,$E193-2003,AL$28-2003),
IF(AL$28&gt;=$E193,MAX(1,INDEX('4. CPI-tabel'!$D$20:$Z$42,MAX($E193,2010)-2003,AL$28-2003)),0))</f>
        <v>1.197341570726306</v>
      </c>
      <c r="AM193" s="118">
        <f>IF($C193="TD",INDEX('4. CPI-tabel'!$D$20:$Z$42,$E193-2003,AM$28-2003),
IF(AM$28&gt;=$E193,MAX(1,INDEX('4. CPI-tabel'!$D$20:$Z$42,MAX($E193,2010)-2003,AM$28-2003)),0))</f>
        <v>1.197341570726306</v>
      </c>
      <c r="AN193" s="20"/>
      <c r="AO193" s="87">
        <f t="shared" si="37"/>
        <v>142.71469336191723</v>
      </c>
      <c r="AP193" s="87">
        <f t="shared" si="38"/>
        <v>146.42527538932706</v>
      </c>
      <c r="AQ193" s="87">
        <f t="shared" si="39"/>
        <v>149.79305672328158</v>
      </c>
      <c r="AR193" s="87">
        <f t="shared" si="40"/>
        <v>153.98726231153347</v>
      </c>
      <c r="AS193" s="87">
        <f t="shared" si="41"/>
        <v>155.52713493464879</v>
      </c>
      <c r="AT193" s="87">
        <f t="shared" si="42"/>
        <v>156.77135201412597</v>
      </c>
      <c r="AU193" s="87">
        <f t="shared" si="43"/>
        <v>157.08489471815423</v>
      </c>
      <c r="AV193" s="87">
        <f t="shared" si="44"/>
        <v>159.2840832442084</v>
      </c>
      <c r="AW193" s="87">
        <f t="shared" si="45"/>
        <v>162.62904899233678</v>
      </c>
      <c r="AX193" s="87">
        <f t="shared" si="46"/>
        <v>167.18266236412222</v>
      </c>
      <c r="AY193" s="87">
        <f t="shared" si="47"/>
        <v>168.35294100067105</v>
      </c>
      <c r="AZ193" s="87">
        <f t="shared" si="48"/>
        <v>202.02352920080523</v>
      </c>
      <c r="BA193" s="87">
        <f t="shared" si="49"/>
        <v>192.87529391624048</v>
      </c>
      <c r="BB193" s="87">
        <f t="shared" si="50"/>
        <v>184.14131834267488</v>
      </c>
      <c r="BC193" s="87">
        <f t="shared" si="51"/>
        <v>175.80284354979901</v>
      </c>
      <c r="BD193" s="87">
        <f t="shared" si="52"/>
        <v>167.84196006829868</v>
      </c>
    </row>
    <row r="194" spans="2:56" s="79" customFormat="1" x14ac:dyDescent="0.2">
      <c r="B194" s="86">
        <f>'3. Investeringen'!B180</f>
        <v>166</v>
      </c>
      <c r="C194" s="86" t="str">
        <f>'3. Investeringen'!F180</f>
        <v>AD</v>
      </c>
      <c r="D194" s="86" t="str">
        <f>'3. Investeringen'!G180</f>
        <v>Nieuwe investeringen AD</v>
      </c>
      <c r="E194" s="121">
        <f>'3. Investeringen'!K180</f>
        <v>2010</v>
      </c>
      <c r="F194" s="20"/>
      <c r="G194" s="86">
        <f>'7. Nominale afschrijvingen'!R183</f>
        <v>50984.597306358919</v>
      </c>
      <c r="H194" s="86">
        <f>'7. Nominale afschrijvingen'!S183</f>
        <v>50984.597306358919</v>
      </c>
      <c r="I194" s="86">
        <f>'7. Nominale afschrijvingen'!T183</f>
        <v>50984.597306358919</v>
      </c>
      <c r="J194" s="86">
        <f>'7. Nominale afschrijvingen'!U183</f>
        <v>50984.597306358919</v>
      </c>
      <c r="K194" s="86">
        <f>'7. Nominale afschrijvingen'!V183</f>
        <v>50984.597306358919</v>
      </c>
      <c r="L194" s="86">
        <f>'7. Nominale afschrijvingen'!W183</f>
        <v>50984.597306358919</v>
      </c>
      <c r="M194" s="86">
        <f>'7. Nominale afschrijvingen'!X183</f>
        <v>50984.597306358919</v>
      </c>
      <c r="N194" s="86">
        <f>'7. Nominale afschrijvingen'!Y183</f>
        <v>50984.597306358919</v>
      </c>
      <c r="O194" s="86">
        <f>'7. Nominale afschrijvingen'!Z183</f>
        <v>50984.597306358919</v>
      </c>
      <c r="P194" s="86">
        <f>'7. Nominale afschrijvingen'!AA183</f>
        <v>50984.597306358919</v>
      </c>
      <c r="Q194" s="86">
        <f>'7. Nominale afschrijvingen'!AB183</f>
        <v>50984.597306358919</v>
      </c>
      <c r="R194" s="86">
        <f>'7. Nominale afschrijvingen'!AC183</f>
        <v>61181.516767630696</v>
      </c>
      <c r="S194" s="86">
        <f>'7. Nominale afschrijvingen'!AD183</f>
        <v>58511.777854134089</v>
      </c>
      <c r="T194" s="86">
        <f>'7. Nominale afschrijvingen'!AE183</f>
        <v>55958.536638680962</v>
      </c>
      <c r="U194" s="86">
        <f>'7. Nominale afschrijvingen'!AF183</f>
        <v>53516.709585356708</v>
      </c>
      <c r="V194" s="86">
        <f>'7. Nominale afschrijvingen'!AG183</f>
        <v>51181.43498526841</v>
      </c>
      <c r="W194" s="65"/>
      <c r="X194" s="118">
        <f>IF($C194="TD",INDEX('4. CPI-tabel'!$D$20:$Z$42,$E194-2003,X$28-2003),
IF(X$28&gt;=$E194,MAX(1,INDEX('4. CPI-tabel'!$D$20:$Z$42,MAX($E194,2010)-2003,X$28-2003)),0))</f>
        <v>1.0149999999999999</v>
      </c>
      <c r="Y194" s="118">
        <f>IF($C194="TD",INDEX('4. CPI-tabel'!$D$20:$Z$42,$E194-2003,Y$28-2003),
IF(Y$28&gt;=$E194,MAX(1,INDEX('4. CPI-tabel'!$D$20:$Z$42,MAX($E194,2010)-2003,Y$28-2003)),0))</f>
        <v>1.0413899999999998</v>
      </c>
      <c r="Z194" s="118">
        <f>IF($C194="TD",INDEX('4. CPI-tabel'!$D$20:$Z$42,$E194-2003,Z$28-2003),
IF(Z$28&gt;=$E194,MAX(1,INDEX('4. CPI-tabel'!$D$20:$Z$42,MAX($E194,2010)-2003,Z$28-2003)),0))</f>
        <v>1.0653419699999997</v>
      </c>
      <c r="AA194" s="118">
        <f>IF($C194="TD",INDEX('4. CPI-tabel'!$D$20:$Z$42,$E194-2003,AA$28-2003),
IF(AA$28&gt;=$E194,MAX(1,INDEX('4. CPI-tabel'!$D$20:$Z$42,MAX($E194,2010)-2003,AA$28-2003)),0))</f>
        <v>1.0951715451599997</v>
      </c>
      <c r="AB194" s="118">
        <f>IF($C194="TD",INDEX('4. CPI-tabel'!$D$20:$Z$42,$E194-2003,AB$28-2003),
IF(AB$28&gt;=$E194,MAX(1,INDEX('4. CPI-tabel'!$D$20:$Z$42,MAX($E194,2010)-2003,AB$28-2003)),0))</f>
        <v>1.1061232606115996</v>
      </c>
      <c r="AC194" s="118">
        <f>IF($C194="TD",INDEX('4. CPI-tabel'!$D$20:$Z$42,$E194-2003,AC$28-2003),
IF(AC$28&gt;=$E194,MAX(1,INDEX('4. CPI-tabel'!$D$20:$Z$42,MAX($E194,2010)-2003,AC$28-2003)),0))</f>
        <v>1.1149722466964924</v>
      </c>
      <c r="AD194" s="118">
        <f>IF($C194="TD",INDEX('4. CPI-tabel'!$D$20:$Z$42,$E194-2003,AD$28-2003),
IF(AD$28&gt;=$E194,MAX(1,INDEX('4. CPI-tabel'!$D$20:$Z$42,MAX($E194,2010)-2003,AD$28-2003)),0))</f>
        <v>1.1172021911898855</v>
      </c>
      <c r="AE194" s="118">
        <f>IF($C194="TD",INDEX('4. CPI-tabel'!$D$20:$Z$42,$E194-2003,AE$28-2003),
IF(AE$28&gt;=$E194,MAX(1,INDEX('4. CPI-tabel'!$D$20:$Z$42,MAX($E194,2010)-2003,AE$28-2003)),0))</f>
        <v>1.132843021866544</v>
      </c>
      <c r="AF194" s="118">
        <f>IF($C194="TD",INDEX('4. CPI-tabel'!$D$20:$Z$42,$E194-2003,AF$28-2003),
IF(AF$28&gt;=$E194,MAX(1,INDEX('4. CPI-tabel'!$D$20:$Z$42,MAX($E194,2010)-2003,AF$28-2003)),0))</f>
        <v>1.1566327253257414</v>
      </c>
      <c r="AG194" s="118">
        <f>IF($C194="TD",INDEX('4. CPI-tabel'!$D$20:$Z$42,$E194-2003,AG$28-2003),
IF(AG$28&gt;=$E194,MAX(1,INDEX('4. CPI-tabel'!$D$20:$Z$42,MAX($E194,2010)-2003,AG$28-2003)),0))</f>
        <v>1.1890184416348621</v>
      </c>
      <c r="AH194" s="118">
        <f>IF($C194="TD",INDEX('4. CPI-tabel'!$D$20:$Z$42,$E194-2003,AH$28-2003),
IF(AH$28&gt;=$E194,MAX(1,INDEX('4. CPI-tabel'!$D$20:$Z$42,MAX($E194,2010)-2003,AH$28-2003)),0))</f>
        <v>1.197341570726306</v>
      </c>
      <c r="AI194" s="118">
        <f>IF($C194="TD",INDEX('4. CPI-tabel'!$D$20:$Z$42,$E194-2003,AI$28-2003),
IF(AI$28&gt;=$E194,MAX(1,INDEX('4. CPI-tabel'!$D$20:$Z$42,MAX($E194,2010)-2003,AI$28-2003)),0))</f>
        <v>1.197341570726306</v>
      </c>
      <c r="AJ194" s="118">
        <f>IF($C194="TD",INDEX('4. CPI-tabel'!$D$20:$Z$42,$E194-2003,AJ$28-2003),
IF(AJ$28&gt;=$E194,MAX(1,INDEX('4. CPI-tabel'!$D$20:$Z$42,MAX($E194,2010)-2003,AJ$28-2003)),0))</f>
        <v>1.197341570726306</v>
      </c>
      <c r="AK194" s="118">
        <f>IF($C194="TD",INDEX('4. CPI-tabel'!$D$20:$Z$42,$E194-2003,AK$28-2003),
IF(AK$28&gt;=$E194,MAX(1,INDEX('4. CPI-tabel'!$D$20:$Z$42,MAX($E194,2010)-2003,AK$28-2003)),0))</f>
        <v>1.197341570726306</v>
      </c>
      <c r="AL194" s="118">
        <f>IF($C194="TD",INDEX('4. CPI-tabel'!$D$20:$Z$42,$E194-2003,AL$28-2003),
IF(AL$28&gt;=$E194,MAX(1,INDEX('4. CPI-tabel'!$D$20:$Z$42,MAX($E194,2010)-2003,AL$28-2003)),0))</f>
        <v>1.197341570726306</v>
      </c>
      <c r="AM194" s="118">
        <f>IF($C194="TD",INDEX('4. CPI-tabel'!$D$20:$Z$42,$E194-2003,AM$28-2003),
IF(AM$28&gt;=$E194,MAX(1,INDEX('4. CPI-tabel'!$D$20:$Z$42,MAX($E194,2010)-2003,AM$28-2003)),0))</f>
        <v>1.197341570726306</v>
      </c>
      <c r="AN194" s="20"/>
      <c r="AO194" s="87">
        <f t="shared" si="37"/>
        <v>51749.366265954297</v>
      </c>
      <c r="AP194" s="87">
        <f t="shared" si="38"/>
        <v>53094.849788869105</v>
      </c>
      <c r="AQ194" s="87">
        <f t="shared" si="39"/>
        <v>54316.031334013089</v>
      </c>
      <c r="AR194" s="87">
        <f t="shared" si="40"/>
        <v>55836.880211365453</v>
      </c>
      <c r="AS194" s="87">
        <f t="shared" si="41"/>
        <v>56395.249013479108</v>
      </c>
      <c r="AT194" s="87">
        <f t="shared" si="42"/>
        <v>56846.411005586939</v>
      </c>
      <c r="AU194" s="87">
        <f t="shared" si="43"/>
        <v>56960.103827598119</v>
      </c>
      <c r="AV194" s="87">
        <f t="shared" si="44"/>
        <v>57757.545281184495</v>
      </c>
      <c r="AW194" s="87">
        <f t="shared" si="45"/>
        <v>58970.453732089365</v>
      </c>
      <c r="AX194" s="87">
        <f t="shared" si="46"/>
        <v>60621.626436587874</v>
      </c>
      <c r="AY194" s="87">
        <f t="shared" si="47"/>
        <v>61045.977821643974</v>
      </c>
      <c r="AZ194" s="87">
        <f t="shared" si="48"/>
        <v>73255.173385972768</v>
      </c>
      <c r="BA194" s="87">
        <f t="shared" si="49"/>
        <v>70058.584001857598</v>
      </c>
      <c r="BB194" s="87">
        <f t="shared" si="50"/>
        <v>67001.482154503799</v>
      </c>
      <c r="BC194" s="87">
        <f t="shared" si="51"/>
        <v>64077.781115034559</v>
      </c>
      <c r="BD194" s="87">
        <f t="shared" si="52"/>
        <v>61281.659757287591</v>
      </c>
    </row>
    <row r="195" spans="2:56" s="79" customFormat="1" x14ac:dyDescent="0.2">
      <c r="B195" s="86">
        <f>'3. Investeringen'!B181</f>
        <v>167</v>
      </c>
      <c r="C195" s="86" t="str">
        <f>'3. Investeringen'!F181</f>
        <v>AD</v>
      </c>
      <c r="D195" s="86" t="str">
        <f>'3. Investeringen'!G181</f>
        <v>Nieuwe investeringen AD</v>
      </c>
      <c r="E195" s="121">
        <f>'3. Investeringen'!K181</f>
        <v>2010</v>
      </c>
      <c r="F195" s="20"/>
      <c r="G195" s="86">
        <f>'7. Nominale afschrijvingen'!R184</f>
        <v>581.24344347144324</v>
      </c>
      <c r="H195" s="86">
        <f>'7. Nominale afschrijvingen'!S184</f>
        <v>581.24344347144324</v>
      </c>
      <c r="I195" s="86">
        <f>'7. Nominale afschrijvingen'!T184</f>
        <v>581.24344347144324</v>
      </c>
      <c r="J195" s="86">
        <f>'7. Nominale afschrijvingen'!U184</f>
        <v>581.24344347144324</v>
      </c>
      <c r="K195" s="86">
        <f>'7. Nominale afschrijvingen'!V184</f>
        <v>581.24344347144324</v>
      </c>
      <c r="L195" s="86">
        <f>'7. Nominale afschrijvingen'!W184</f>
        <v>581.24344347144324</v>
      </c>
      <c r="M195" s="86">
        <f>'7. Nominale afschrijvingen'!X184</f>
        <v>581.24344347144324</v>
      </c>
      <c r="N195" s="86">
        <f>'7. Nominale afschrijvingen'!Y184</f>
        <v>581.24344347144324</v>
      </c>
      <c r="O195" s="86">
        <f>'7. Nominale afschrijvingen'!Z184</f>
        <v>581.24344347144324</v>
      </c>
      <c r="P195" s="86">
        <f>'7. Nominale afschrijvingen'!AA184</f>
        <v>581.24344347144324</v>
      </c>
      <c r="Q195" s="86">
        <f>'7. Nominale afschrijvingen'!AB184</f>
        <v>581.24344347144324</v>
      </c>
      <c r="R195" s="86">
        <f>'7. Nominale afschrijvingen'!AC184</f>
        <v>697.49213216573173</v>
      </c>
      <c r="S195" s="86">
        <f>'7. Nominale afschrijvingen'!AD184</f>
        <v>667.05611185304531</v>
      </c>
      <c r="T195" s="86">
        <f>'7. Nominale afschrijvingen'!AE184</f>
        <v>637.94820879036695</v>
      </c>
      <c r="U195" s="86">
        <f>'7. Nominale afschrijvingen'!AF184</f>
        <v>610.11046877042361</v>
      </c>
      <c r="V195" s="86">
        <f>'7. Nominale afschrijvingen'!AG184</f>
        <v>583.48746649680515</v>
      </c>
      <c r="W195" s="65"/>
      <c r="X195" s="118">
        <f>IF($C195="TD",INDEX('4. CPI-tabel'!$D$20:$Z$42,$E195-2003,X$28-2003),
IF(X$28&gt;=$E195,MAX(1,INDEX('4. CPI-tabel'!$D$20:$Z$42,MAX($E195,2010)-2003,X$28-2003)),0))</f>
        <v>1.0149999999999999</v>
      </c>
      <c r="Y195" s="118">
        <f>IF($C195="TD",INDEX('4. CPI-tabel'!$D$20:$Z$42,$E195-2003,Y$28-2003),
IF(Y$28&gt;=$E195,MAX(1,INDEX('4. CPI-tabel'!$D$20:$Z$42,MAX($E195,2010)-2003,Y$28-2003)),0))</f>
        <v>1.0413899999999998</v>
      </c>
      <c r="Z195" s="118">
        <f>IF($C195="TD",INDEX('4. CPI-tabel'!$D$20:$Z$42,$E195-2003,Z$28-2003),
IF(Z$28&gt;=$E195,MAX(1,INDEX('4. CPI-tabel'!$D$20:$Z$42,MAX($E195,2010)-2003,Z$28-2003)),0))</f>
        <v>1.0653419699999997</v>
      </c>
      <c r="AA195" s="118">
        <f>IF($C195="TD",INDEX('4. CPI-tabel'!$D$20:$Z$42,$E195-2003,AA$28-2003),
IF(AA$28&gt;=$E195,MAX(1,INDEX('4. CPI-tabel'!$D$20:$Z$42,MAX($E195,2010)-2003,AA$28-2003)),0))</f>
        <v>1.0951715451599997</v>
      </c>
      <c r="AB195" s="118">
        <f>IF($C195="TD",INDEX('4. CPI-tabel'!$D$20:$Z$42,$E195-2003,AB$28-2003),
IF(AB$28&gt;=$E195,MAX(1,INDEX('4. CPI-tabel'!$D$20:$Z$42,MAX($E195,2010)-2003,AB$28-2003)),0))</f>
        <v>1.1061232606115996</v>
      </c>
      <c r="AC195" s="118">
        <f>IF($C195="TD",INDEX('4. CPI-tabel'!$D$20:$Z$42,$E195-2003,AC$28-2003),
IF(AC$28&gt;=$E195,MAX(1,INDEX('4. CPI-tabel'!$D$20:$Z$42,MAX($E195,2010)-2003,AC$28-2003)),0))</f>
        <v>1.1149722466964924</v>
      </c>
      <c r="AD195" s="118">
        <f>IF($C195="TD",INDEX('4. CPI-tabel'!$D$20:$Z$42,$E195-2003,AD$28-2003),
IF(AD$28&gt;=$E195,MAX(1,INDEX('4. CPI-tabel'!$D$20:$Z$42,MAX($E195,2010)-2003,AD$28-2003)),0))</f>
        <v>1.1172021911898855</v>
      </c>
      <c r="AE195" s="118">
        <f>IF($C195="TD",INDEX('4. CPI-tabel'!$D$20:$Z$42,$E195-2003,AE$28-2003),
IF(AE$28&gt;=$E195,MAX(1,INDEX('4. CPI-tabel'!$D$20:$Z$42,MAX($E195,2010)-2003,AE$28-2003)),0))</f>
        <v>1.132843021866544</v>
      </c>
      <c r="AF195" s="118">
        <f>IF($C195="TD",INDEX('4. CPI-tabel'!$D$20:$Z$42,$E195-2003,AF$28-2003),
IF(AF$28&gt;=$E195,MAX(1,INDEX('4. CPI-tabel'!$D$20:$Z$42,MAX($E195,2010)-2003,AF$28-2003)),0))</f>
        <v>1.1566327253257414</v>
      </c>
      <c r="AG195" s="118">
        <f>IF($C195="TD",INDEX('4. CPI-tabel'!$D$20:$Z$42,$E195-2003,AG$28-2003),
IF(AG$28&gt;=$E195,MAX(1,INDEX('4. CPI-tabel'!$D$20:$Z$42,MAX($E195,2010)-2003,AG$28-2003)),0))</f>
        <v>1.1890184416348621</v>
      </c>
      <c r="AH195" s="118">
        <f>IF($C195="TD",INDEX('4. CPI-tabel'!$D$20:$Z$42,$E195-2003,AH$28-2003),
IF(AH$28&gt;=$E195,MAX(1,INDEX('4. CPI-tabel'!$D$20:$Z$42,MAX($E195,2010)-2003,AH$28-2003)),0))</f>
        <v>1.197341570726306</v>
      </c>
      <c r="AI195" s="118">
        <f>IF($C195="TD",INDEX('4. CPI-tabel'!$D$20:$Z$42,$E195-2003,AI$28-2003),
IF(AI$28&gt;=$E195,MAX(1,INDEX('4. CPI-tabel'!$D$20:$Z$42,MAX($E195,2010)-2003,AI$28-2003)),0))</f>
        <v>1.197341570726306</v>
      </c>
      <c r="AJ195" s="118">
        <f>IF($C195="TD",INDEX('4. CPI-tabel'!$D$20:$Z$42,$E195-2003,AJ$28-2003),
IF(AJ$28&gt;=$E195,MAX(1,INDEX('4. CPI-tabel'!$D$20:$Z$42,MAX($E195,2010)-2003,AJ$28-2003)),0))</f>
        <v>1.197341570726306</v>
      </c>
      <c r="AK195" s="118">
        <f>IF($C195="TD",INDEX('4. CPI-tabel'!$D$20:$Z$42,$E195-2003,AK$28-2003),
IF(AK$28&gt;=$E195,MAX(1,INDEX('4. CPI-tabel'!$D$20:$Z$42,MAX($E195,2010)-2003,AK$28-2003)),0))</f>
        <v>1.197341570726306</v>
      </c>
      <c r="AL195" s="118">
        <f>IF($C195="TD",INDEX('4. CPI-tabel'!$D$20:$Z$42,$E195-2003,AL$28-2003),
IF(AL$28&gt;=$E195,MAX(1,INDEX('4. CPI-tabel'!$D$20:$Z$42,MAX($E195,2010)-2003,AL$28-2003)),0))</f>
        <v>1.197341570726306</v>
      </c>
      <c r="AM195" s="118">
        <f>IF($C195="TD",INDEX('4. CPI-tabel'!$D$20:$Z$42,$E195-2003,AM$28-2003),
IF(AM$28&gt;=$E195,MAX(1,INDEX('4. CPI-tabel'!$D$20:$Z$42,MAX($E195,2010)-2003,AM$28-2003)),0))</f>
        <v>1.197341570726306</v>
      </c>
      <c r="AN195" s="20"/>
      <c r="AO195" s="87">
        <f t="shared" si="37"/>
        <v>589.96209512351481</v>
      </c>
      <c r="AP195" s="87">
        <f t="shared" si="38"/>
        <v>605.30110959672618</v>
      </c>
      <c r="AQ195" s="87">
        <f t="shared" si="39"/>
        <v>619.22303511745088</v>
      </c>
      <c r="AR195" s="87">
        <f t="shared" si="40"/>
        <v>636.5612801007394</v>
      </c>
      <c r="AS195" s="87">
        <f t="shared" si="41"/>
        <v>642.92689290174678</v>
      </c>
      <c r="AT195" s="87">
        <f t="shared" si="42"/>
        <v>648.07030804496071</v>
      </c>
      <c r="AU195" s="87">
        <f t="shared" si="43"/>
        <v>649.36644866105075</v>
      </c>
      <c r="AV195" s="87">
        <f t="shared" si="44"/>
        <v>658.45757894230553</v>
      </c>
      <c r="AW195" s="87">
        <f t="shared" si="45"/>
        <v>672.28518810009393</v>
      </c>
      <c r="AX195" s="87">
        <f t="shared" si="46"/>
        <v>691.10917336689658</v>
      </c>
      <c r="AY195" s="87">
        <f t="shared" si="47"/>
        <v>695.94693758046469</v>
      </c>
      <c r="AZ195" s="87">
        <f t="shared" si="48"/>
        <v>835.13632509655747</v>
      </c>
      <c r="BA195" s="87">
        <f t="shared" si="49"/>
        <v>798.69401272870778</v>
      </c>
      <c r="BB195" s="87">
        <f t="shared" si="50"/>
        <v>763.84191035509139</v>
      </c>
      <c r="BC195" s="87">
        <f t="shared" si="51"/>
        <v>730.51062699414183</v>
      </c>
      <c r="BD195" s="87">
        <f t="shared" si="52"/>
        <v>698.63379963439752</v>
      </c>
    </row>
    <row r="196" spans="2:56" s="79" customFormat="1" x14ac:dyDescent="0.2">
      <c r="B196" s="86">
        <f>'3. Investeringen'!B182</f>
        <v>168</v>
      </c>
      <c r="C196" s="86" t="str">
        <f>'3. Investeringen'!F182</f>
        <v>AD</v>
      </c>
      <c r="D196" s="86" t="str">
        <f>'3. Investeringen'!G182</f>
        <v>Nieuwe investeringen AD</v>
      </c>
      <c r="E196" s="121">
        <f>'3. Investeringen'!K182</f>
        <v>2011</v>
      </c>
      <c r="F196" s="20"/>
      <c r="G196" s="86">
        <f>'7. Nominale afschrijvingen'!R185</f>
        <v>22089.876980768971</v>
      </c>
      <c r="H196" s="86">
        <f>'7. Nominale afschrijvingen'!S185</f>
        <v>44179.753961537943</v>
      </c>
      <c r="I196" s="86">
        <f>'7. Nominale afschrijvingen'!T185</f>
        <v>44179.753961537943</v>
      </c>
      <c r="J196" s="86">
        <f>'7. Nominale afschrijvingen'!U185</f>
        <v>44179.753961537943</v>
      </c>
      <c r="K196" s="86">
        <f>'7. Nominale afschrijvingen'!V185</f>
        <v>44179.753961537943</v>
      </c>
      <c r="L196" s="86">
        <f>'7. Nominale afschrijvingen'!W185</f>
        <v>44179.753961537943</v>
      </c>
      <c r="M196" s="86">
        <f>'7. Nominale afschrijvingen'!X185</f>
        <v>44179.753961537943</v>
      </c>
      <c r="N196" s="86">
        <f>'7. Nominale afschrijvingen'!Y185</f>
        <v>44179.753961537943</v>
      </c>
      <c r="O196" s="86">
        <f>'7. Nominale afschrijvingen'!Z185</f>
        <v>44179.753961537943</v>
      </c>
      <c r="P196" s="86">
        <f>'7. Nominale afschrijvingen'!AA185</f>
        <v>44179.753961537943</v>
      </c>
      <c r="Q196" s="86">
        <f>'7. Nominale afschrijvingen'!AB185</f>
        <v>44179.753961537943</v>
      </c>
      <c r="R196" s="86">
        <f>'7. Nominale afschrijvingen'!AC185</f>
        <v>53015.70475384553</v>
      </c>
      <c r="S196" s="86">
        <f>'7. Nominale afschrijvingen'!AD185</f>
        <v>50783.464553683611</v>
      </c>
      <c r="T196" s="86">
        <f>'7. Nominale afschrijvingen'!AE185</f>
        <v>48645.213414581151</v>
      </c>
      <c r="U196" s="86">
        <f>'7. Nominale afschrijvingen'!AF185</f>
        <v>46596.993902388254</v>
      </c>
      <c r="V196" s="86">
        <f>'7. Nominale afschrijvingen'!AG185</f>
        <v>44635.015211761376</v>
      </c>
      <c r="W196" s="65"/>
      <c r="X196" s="118">
        <f>IF($C196="TD",INDEX('4. CPI-tabel'!$D$20:$Z$42,$E196-2003,X$28-2003),
IF(X$28&gt;=$E196,MAX(1,INDEX('4. CPI-tabel'!$D$20:$Z$42,MAX($E196,2010)-2003,X$28-2003)),0))</f>
        <v>1</v>
      </c>
      <c r="Y196" s="118">
        <f>IF($C196="TD",INDEX('4. CPI-tabel'!$D$20:$Z$42,$E196-2003,Y$28-2003),
IF(Y$28&gt;=$E196,MAX(1,INDEX('4. CPI-tabel'!$D$20:$Z$42,MAX($E196,2010)-2003,Y$28-2003)),0))</f>
        <v>1.026</v>
      </c>
      <c r="Z196" s="118">
        <f>IF($C196="TD",INDEX('4. CPI-tabel'!$D$20:$Z$42,$E196-2003,Z$28-2003),
IF(Z$28&gt;=$E196,MAX(1,INDEX('4. CPI-tabel'!$D$20:$Z$42,MAX($E196,2010)-2003,Z$28-2003)),0))</f>
        <v>1.049598</v>
      </c>
      <c r="AA196" s="118">
        <f>IF($C196="TD",INDEX('4. CPI-tabel'!$D$20:$Z$42,$E196-2003,AA$28-2003),
IF(AA$28&gt;=$E196,MAX(1,INDEX('4. CPI-tabel'!$D$20:$Z$42,MAX($E196,2010)-2003,AA$28-2003)),0))</f>
        <v>1.0789867440000001</v>
      </c>
      <c r="AB196" s="118">
        <f>IF($C196="TD",INDEX('4. CPI-tabel'!$D$20:$Z$42,$E196-2003,AB$28-2003),
IF(AB$28&gt;=$E196,MAX(1,INDEX('4. CPI-tabel'!$D$20:$Z$42,MAX($E196,2010)-2003,AB$28-2003)),0))</f>
        <v>1.08977661144</v>
      </c>
      <c r="AC196" s="118">
        <f>IF($C196="TD",INDEX('4. CPI-tabel'!$D$20:$Z$42,$E196-2003,AC$28-2003),
IF(AC$28&gt;=$E196,MAX(1,INDEX('4. CPI-tabel'!$D$20:$Z$42,MAX($E196,2010)-2003,AC$28-2003)),0))</f>
        <v>1.09849482433152</v>
      </c>
      <c r="AD196" s="118">
        <f>IF($C196="TD",INDEX('4. CPI-tabel'!$D$20:$Z$42,$E196-2003,AD$28-2003),
IF(AD$28&gt;=$E196,MAX(1,INDEX('4. CPI-tabel'!$D$20:$Z$42,MAX($E196,2010)-2003,AD$28-2003)),0))</f>
        <v>1.1006918139801831</v>
      </c>
      <c r="AE196" s="118">
        <f>IF($C196="TD",INDEX('4. CPI-tabel'!$D$20:$Z$42,$E196-2003,AE$28-2003),
IF(AE$28&gt;=$E196,MAX(1,INDEX('4. CPI-tabel'!$D$20:$Z$42,MAX($E196,2010)-2003,AE$28-2003)),0))</f>
        <v>1.1161014993759057</v>
      </c>
      <c r="AF196" s="118">
        <f>IF($C196="TD",INDEX('4. CPI-tabel'!$D$20:$Z$42,$E196-2003,AF$28-2003),
IF(AF$28&gt;=$E196,MAX(1,INDEX('4. CPI-tabel'!$D$20:$Z$42,MAX($E196,2010)-2003,AF$28-2003)),0))</f>
        <v>1.1395396308627996</v>
      </c>
      <c r="AG196" s="118">
        <f>IF($C196="TD",INDEX('4. CPI-tabel'!$D$20:$Z$42,$E196-2003,AG$28-2003),
IF(AG$28&gt;=$E196,MAX(1,INDEX('4. CPI-tabel'!$D$20:$Z$42,MAX($E196,2010)-2003,AG$28-2003)),0))</f>
        <v>1.171446740526958</v>
      </c>
      <c r="AH196" s="118">
        <f>IF($C196="TD",INDEX('4. CPI-tabel'!$D$20:$Z$42,$E196-2003,AH$28-2003),
IF(AH$28&gt;=$E196,MAX(1,INDEX('4. CPI-tabel'!$D$20:$Z$42,MAX($E196,2010)-2003,AH$28-2003)),0))</f>
        <v>1.1796468677106466</v>
      </c>
      <c r="AI196" s="118">
        <f>IF($C196="TD",INDEX('4. CPI-tabel'!$D$20:$Z$42,$E196-2003,AI$28-2003),
IF(AI$28&gt;=$E196,MAX(1,INDEX('4. CPI-tabel'!$D$20:$Z$42,MAX($E196,2010)-2003,AI$28-2003)),0))</f>
        <v>1.1796468677106466</v>
      </c>
      <c r="AJ196" s="118">
        <f>IF($C196="TD",INDEX('4. CPI-tabel'!$D$20:$Z$42,$E196-2003,AJ$28-2003),
IF(AJ$28&gt;=$E196,MAX(1,INDEX('4. CPI-tabel'!$D$20:$Z$42,MAX($E196,2010)-2003,AJ$28-2003)),0))</f>
        <v>1.1796468677106466</v>
      </c>
      <c r="AK196" s="118">
        <f>IF($C196="TD",INDEX('4. CPI-tabel'!$D$20:$Z$42,$E196-2003,AK$28-2003),
IF(AK$28&gt;=$E196,MAX(1,INDEX('4. CPI-tabel'!$D$20:$Z$42,MAX($E196,2010)-2003,AK$28-2003)),0))</f>
        <v>1.1796468677106466</v>
      </c>
      <c r="AL196" s="118">
        <f>IF($C196="TD",INDEX('4. CPI-tabel'!$D$20:$Z$42,$E196-2003,AL$28-2003),
IF(AL$28&gt;=$E196,MAX(1,INDEX('4. CPI-tabel'!$D$20:$Z$42,MAX($E196,2010)-2003,AL$28-2003)),0))</f>
        <v>1.1796468677106466</v>
      </c>
      <c r="AM196" s="118">
        <f>IF($C196="TD",INDEX('4. CPI-tabel'!$D$20:$Z$42,$E196-2003,AM$28-2003),
IF(AM$28&gt;=$E196,MAX(1,INDEX('4. CPI-tabel'!$D$20:$Z$42,MAX($E196,2010)-2003,AM$28-2003)),0))</f>
        <v>1.1796468677106466</v>
      </c>
      <c r="AN196" s="20"/>
      <c r="AO196" s="87">
        <f t="shared" si="37"/>
        <v>22089.876980768971</v>
      </c>
      <c r="AP196" s="87">
        <f t="shared" si="38"/>
        <v>45328.427564537931</v>
      </c>
      <c r="AQ196" s="87">
        <f t="shared" si="39"/>
        <v>46370.981398522301</v>
      </c>
      <c r="AR196" s="87">
        <f t="shared" si="40"/>
        <v>47669.368877680929</v>
      </c>
      <c r="AS196" s="87">
        <f t="shared" si="41"/>
        <v>48146.062566457738</v>
      </c>
      <c r="AT196" s="87">
        <f t="shared" si="42"/>
        <v>48531.2310669894</v>
      </c>
      <c r="AU196" s="87">
        <f t="shared" si="43"/>
        <v>48628.293529123381</v>
      </c>
      <c r="AV196" s="87">
        <f t="shared" si="44"/>
        <v>49309.089638531106</v>
      </c>
      <c r="AW196" s="87">
        <f t="shared" si="45"/>
        <v>50344.580520940261</v>
      </c>
      <c r="AX196" s="87">
        <f t="shared" si="46"/>
        <v>51754.228775526579</v>
      </c>
      <c r="AY196" s="87">
        <f t="shared" si="47"/>
        <v>52116.508376955266</v>
      </c>
      <c r="AZ196" s="87">
        <f t="shared" si="48"/>
        <v>62539.810052346314</v>
      </c>
      <c r="BA196" s="87">
        <f t="shared" si="49"/>
        <v>59906.554892247521</v>
      </c>
      <c r="BB196" s="87">
        <f t="shared" si="50"/>
        <v>57384.173633626582</v>
      </c>
      <c r="BC196" s="87">
        <f t="shared" si="51"/>
        <v>54967.997901684408</v>
      </c>
      <c r="BD196" s="87">
        <f t="shared" si="52"/>
        <v>52653.555884771369</v>
      </c>
    </row>
    <row r="197" spans="2:56" s="79" customFormat="1" x14ac:dyDescent="0.2">
      <c r="B197" s="86">
        <f>'3. Investeringen'!B183</f>
        <v>169</v>
      </c>
      <c r="C197" s="86" t="str">
        <f>'3. Investeringen'!F183</f>
        <v>AD</v>
      </c>
      <c r="D197" s="86" t="str">
        <f>'3. Investeringen'!G183</f>
        <v>Nieuwe investeringen AD</v>
      </c>
      <c r="E197" s="121">
        <f>'3. Investeringen'!K183</f>
        <v>2011</v>
      </c>
      <c r="F197" s="20"/>
      <c r="G197" s="86">
        <f>'7. Nominale afschrijvingen'!R186</f>
        <v>194.86083974358974</v>
      </c>
      <c r="H197" s="86">
        <f>'7. Nominale afschrijvingen'!S186</f>
        <v>389.72167948717947</v>
      </c>
      <c r="I197" s="86">
        <f>'7. Nominale afschrijvingen'!T186</f>
        <v>389.72167948717947</v>
      </c>
      <c r="J197" s="86">
        <f>'7. Nominale afschrijvingen'!U186</f>
        <v>389.72167948717947</v>
      </c>
      <c r="K197" s="86">
        <f>'7. Nominale afschrijvingen'!V186</f>
        <v>389.72167948717947</v>
      </c>
      <c r="L197" s="86">
        <f>'7. Nominale afschrijvingen'!W186</f>
        <v>389.72167948717947</v>
      </c>
      <c r="M197" s="86">
        <f>'7. Nominale afschrijvingen'!X186</f>
        <v>389.72167948717947</v>
      </c>
      <c r="N197" s="86">
        <f>'7. Nominale afschrijvingen'!Y186</f>
        <v>389.72167948717947</v>
      </c>
      <c r="O197" s="86">
        <f>'7. Nominale afschrijvingen'!Z186</f>
        <v>389.72167948717947</v>
      </c>
      <c r="P197" s="86">
        <f>'7. Nominale afschrijvingen'!AA186</f>
        <v>389.72167948717947</v>
      </c>
      <c r="Q197" s="86">
        <f>'7. Nominale afschrijvingen'!AB186</f>
        <v>389.72167948717947</v>
      </c>
      <c r="R197" s="86">
        <f>'7. Nominale afschrijvingen'!AC186</f>
        <v>467.66601538461538</v>
      </c>
      <c r="S197" s="86">
        <f>'7. Nominale afschrijvingen'!AD186</f>
        <v>447.97481473684212</v>
      </c>
      <c r="T197" s="86">
        <f>'7. Nominale afschrijvingen'!AE186</f>
        <v>429.11271727423821</v>
      </c>
      <c r="U197" s="86">
        <f>'7. Nominale afschrijvingen'!AF186</f>
        <v>411.04481338900712</v>
      </c>
      <c r="V197" s="86">
        <f>'7. Nominale afschrijvingen'!AG186</f>
        <v>393.73766335157524</v>
      </c>
      <c r="W197" s="65"/>
      <c r="X197" s="118">
        <f>IF($C197="TD",INDEX('4. CPI-tabel'!$D$20:$Z$42,$E197-2003,X$28-2003),
IF(X$28&gt;=$E197,MAX(1,INDEX('4. CPI-tabel'!$D$20:$Z$42,MAX($E197,2010)-2003,X$28-2003)),0))</f>
        <v>1</v>
      </c>
      <c r="Y197" s="118">
        <f>IF($C197="TD",INDEX('4. CPI-tabel'!$D$20:$Z$42,$E197-2003,Y$28-2003),
IF(Y$28&gt;=$E197,MAX(1,INDEX('4. CPI-tabel'!$D$20:$Z$42,MAX($E197,2010)-2003,Y$28-2003)),0))</f>
        <v>1.026</v>
      </c>
      <c r="Z197" s="118">
        <f>IF($C197="TD",INDEX('4. CPI-tabel'!$D$20:$Z$42,$E197-2003,Z$28-2003),
IF(Z$28&gt;=$E197,MAX(1,INDEX('4. CPI-tabel'!$D$20:$Z$42,MAX($E197,2010)-2003,Z$28-2003)),0))</f>
        <v>1.049598</v>
      </c>
      <c r="AA197" s="118">
        <f>IF($C197="TD",INDEX('4. CPI-tabel'!$D$20:$Z$42,$E197-2003,AA$28-2003),
IF(AA$28&gt;=$E197,MAX(1,INDEX('4. CPI-tabel'!$D$20:$Z$42,MAX($E197,2010)-2003,AA$28-2003)),0))</f>
        <v>1.0789867440000001</v>
      </c>
      <c r="AB197" s="118">
        <f>IF($C197="TD",INDEX('4. CPI-tabel'!$D$20:$Z$42,$E197-2003,AB$28-2003),
IF(AB$28&gt;=$E197,MAX(1,INDEX('4. CPI-tabel'!$D$20:$Z$42,MAX($E197,2010)-2003,AB$28-2003)),0))</f>
        <v>1.08977661144</v>
      </c>
      <c r="AC197" s="118">
        <f>IF($C197="TD",INDEX('4. CPI-tabel'!$D$20:$Z$42,$E197-2003,AC$28-2003),
IF(AC$28&gt;=$E197,MAX(1,INDEX('4. CPI-tabel'!$D$20:$Z$42,MAX($E197,2010)-2003,AC$28-2003)),0))</f>
        <v>1.09849482433152</v>
      </c>
      <c r="AD197" s="118">
        <f>IF($C197="TD",INDEX('4. CPI-tabel'!$D$20:$Z$42,$E197-2003,AD$28-2003),
IF(AD$28&gt;=$E197,MAX(1,INDEX('4. CPI-tabel'!$D$20:$Z$42,MAX($E197,2010)-2003,AD$28-2003)),0))</f>
        <v>1.1006918139801831</v>
      </c>
      <c r="AE197" s="118">
        <f>IF($C197="TD",INDEX('4. CPI-tabel'!$D$20:$Z$42,$E197-2003,AE$28-2003),
IF(AE$28&gt;=$E197,MAX(1,INDEX('4. CPI-tabel'!$D$20:$Z$42,MAX($E197,2010)-2003,AE$28-2003)),0))</f>
        <v>1.1161014993759057</v>
      </c>
      <c r="AF197" s="118">
        <f>IF($C197="TD",INDEX('4. CPI-tabel'!$D$20:$Z$42,$E197-2003,AF$28-2003),
IF(AF$28&gt;=$E197,MAX(1,INDEX('4. CPI-tabel'!$D$20:$Z$42,MAX($E197,2010)-2003,AF$28-2003)),0))</f>
        <v>1.1395396308627996</v>
      </c>
      <c r="AG197" s="118">
        <f>IF($C197="TD",INDEX('4. CPI-tabel'!$D$20:$Z$42,$E197-2003,AG$28-2003),
IF(AG$28&gt;=$E197,MAX(1,INDEX('4. CPI-tabel'!$D$20:$Z$42,MAX($E197,2010)-2003,AG$28-2003)),0))</f>
        <v>1.171446740526958</v>
      </c>
      <c r="AH197" s="118">
        <f>IF($C197="TD",INDEX('4. CPI-tabel'!$D$20:$Z$42,$E197-2003,AH$28-2003),
IF(AH$28&gt;=$E197,MAX(1,INDEX('4. CPI-tabel'!$D$20:$Z$42,MAX($E197,2010)-2003,AH$28-2003)),0))</f>
        <v>1.1796468677106466</v>
      </c>
      <c r="AI197" s="118">
        <f>IF($C197="TD",INDEX('4. CPI-tabel'!$D$20:$Z$42,$E197-2003,AI$28-2003),
IF(AI$28&gt;=$E197,MAX(1,INDEX('4. CPI-tabel'!$D$20:$Z$42,MAX($E197,2010)-2003,AI$28-2003)),0))</f>
        <v>1.1796468677106466</v>
      </c>
      <c r="AJ197" s="118">
        <f>IF($C197="TD",INDEX('4. CPI-tabel'!$D$20:$Z$42,$E197-2003,AJ$28-2003),
IF(AJ$28&gt;=$E197,MAX(1,INDEX('4. CPI-tabel'!$D$20:$Z$42,MAX($E197,2010)-2003,AJ$28-2003)),0))</f>
        <v>1.1796468677106466</v>
      </c>
      <c r="AK197" s="118">
        <f>IF($C197="TD",INDEX('4. CPI-tabel'!$D$20:$Z$42,$E197-2003,AK$28-2003),
IF(AK$28&gt;=$E197,MAX(1,INDEX('4. CPI-tabel'!$D$20:$Z$42,MAX($E197,2010)-2003,AK$28-2003)),0))</f>
        <v>1.1796468677106466</v>
      </c>
      <c r="AL197" s="118">
        <f>IF($C197="TD",INDEX('4. CPI-tabel'!$D$20:$Z$42,$E197-2003,AL$28-2003),
IF(AL$28&gt;=$E197,MAX(1,INDEX('4. CPI-tabel'!$D$20:$Z$42,MAX($E197,2010)-2003,AL$28-2003)),0))</f>
        <v>1.1796468677106466</v>
      </c>
      <c r="AM197" s="118">
        <f>IF($C197="TD",INDEX('4. CPI-tabel'!$D$20:$Z$42,$E197-2003,AM$28-2003),
IF(AM$28&gt;=$E197,MAX(1,INDEX('4. CPI-tabel'!$D$20:$Z$42,MAX($E197,2010)-2003,AM$28-2003)),0))</f>
        <v>1.1796468677106466</v>
      </c>
      <c r="AN197" s="20"/>
      <c r="AO197" s="87">
        <f t="shared" si="37"/>
        <v>194.86083974358974</v>
      </c>
      <c r="AP197" s="87">
        <f t="shared" si="38"/>
        <v>399.85444315384615</v>
      </c>
      <c r="AQ197" s="87">
        <f t="shared" si="39"/>
        <v>409.05109534638461</v>
      </c>
      <c r="AR197" s="87">
        <f t="shared" si="40"/>
        <v>420.50452601608339</v>
      </c>
      <c r="AS197" s="87">
        <f t="shared" si="41"/>
        <v>424.70957127624422</v>
      </c>
      <c r="AT197" s="87">
        <f t="shared" si="42"/>
        <v>428.10724784645419</v>
      </c>
      <c r="AU197" s="87">
        <f t="shared" si="43"/>
        <v>428.96346234214707</v>
      </c>
      <c r="AV197" s="87">
        <f t="shared" si="44"/>
        <v>434.96895081493716</v>
      </c>
      <c r="AW197" s="87">
        <f t="shared" si="45"/>
        <v>444.10329878205079</v>
      </c>
      <c r="AX197" s="87">
        <f t="shared" si="46"/>
        <v>456.53819114794823</v>
      </c>
      <c r="AY197" s="87">
        <f t="shared" si="47"/>
        <v>459.73395848598381</v>
      </c>
      <c r="AZ197" s="87">
        <f t="shared" si="48"/>
        <v>551.68075018318063</v>
      </c>
      <c r="BA197" s="87">
        <f t="shared" si="49"/>
        <v>528.45208701757304</v>
      </c>
      <c r="BB197" s="87">
        <f t="shared" si="50"/>
        <v>506.2014728273594</v>
      </c>
      <c r="BC197" s="87">
        <f t="shared" si="51"/>
        <v>484.88772660304949</v>
      </c>
      <c r="BD197" s="87">
        <f t="shared" si="52"/>
        <v>464.47140127239481</v>
      </c>
    </row>
    <row r="198" spans="2:56" s="79" customFormat="1" x14ac:dyDescent="0.2">
      <c r="B198" s="86">
        <f>'3. Investeringen'!B184</f>
        <v>170</v>
      </c>
      <c r="C198" s="86" t="str">
        <f>'3. Investeringen'!F184</f>
        <v>AD</v>
      </c>
      <c r="D198" s="86" t="str">
        <f>'3. Investeringen'!G184</f>
        <v>Start-GAW excl. bijzonderheden AD</v>
      </c>
      <c r="E198" s="121">
        <f>'3. Investeringen'!K184</f>
        <v>2008</v>
      </c>
      <c r="F198" s="20"/>
      <c r="G198" s="86">
        <f>'7. Nominale afschrijvingen'!R187</f>
        <v>423347.73002618813</v>
      </c>
      <c r="H198" s="86">
        <f>'7. Nominale afschrijvingen'!S187</f>
        <v>423347.73002618813</v>
      </c>
      <c r="I198" s="86">
        <f>'7. Nominale afschrijvingen'!T187</f>
        <v>423347.73002618813</v>
      </c>
      <c r="J198" s="86">
        <f>'7. Nominale afschrijvingen'!U187</f>
        <v>423347.73002618813</v>
      </c>
      <c r="K198" s="86">
        <f>'7. Nominale afschrijvingen'!V187</f>
        <v>423347.73002618813</v>
      </c>
      <c r="L198" s="86">
        <f>'7. Nominale afschrijvingen'!W187</f>
        <v>423347.73002618813</v>
      </c>
      <c r="M198" s="86">
        <f>'7. Nominale afschrijvingen'!X187</f>
        <v>423347.73002618813</v>
      </c>
      <c r="N198" s="86">
        <f>'7. Nominale afschrijvingen'!Y187</f>
        <v>423347.73002618813</v>
      </c>
      <c r="O198" s="86">
        <f>'7. Nominale afschrijvingen'!Z187</f>
        <v>423347.73002618813</v>
      </c>
      <c r="P198" s="86">
        <f>'7. Nominale afschrijvingen'!AA187</f>
        <v>423347.73002618813</v>
      </c>
      <c r="Q198" s="86">
        <f>'7. Nominale afschrijvingen'!AB187</f>
        <v>423347.73002618813</v>
      </c>
      <c r="R198" s="86">
        <f>'7. Nominale afschrijvingen'!AC187</f>
        <v>508017.27603142557</v>
      </c>
      <c r="S198" s="86">
        <f>'7. Nominale afschrijvingen'!AD187</f>
        <v>440281.63922723552</v>
      </c>
      <c r="T198" s="86">
        <f>'7. Nominale afschrijvingen'!AE187</f>
        <v>408832.95071100438</v>
      </c>
      <c r="U198" s="86">
        <f>'7. Nominale afschrijvingen'!AF187</f>
        <v>408832.95071100438</v>
      </c>
      <c r="V198" s="86">
        <f>'7. Nominale afschrijvingen'!AG187</f>
        <v>408832.95071100438</v>
      </c>
      <c r="W198" s="65"/>
      <c r="X198" s="118">
        <f>IF($C198="TD",INDEX('4. CPI-tabel'!$D$20:$Z$42,$E198-2003,X$28-2003),
IF(X$28&gt;=$E198,MAX(1,INDEX('4. CPI-tabel'!$D$20:$Z$42,MAX($E198,2010)-2003,X$28-2003)),0))</f>
        <v>1.0149999999999999</v>
      </c>
      <c r="Y198" s="118">
        <f>IF($C198="TD",INDEX('4. CPI-tabel'!$D$20:$Z$42,$E198-2003,Y$28-2003),
IF(Y$28&gt;=$E198,MAX(1,INDEX('4. CPI-tabel'!$D$20:$Z$42,MAX($E198,2010)-2003,Y$28-2003)),0))</f>
        <v>1.0413899999999998</v>
      </c>
      <c r="Z198" s="118">
        <f>IF($C198="TD",INDEX('4. CPI-tabel'!$D$20:$Z$42,$E198-2003,Z$28-2003),
IF(Z$28&gt;=$E198,MAX(1,INDEX('4. CPI-tabel'!$D$20:$Z$42,MAX($E198,2010)-2003,Z$28-2003)),0))</f>
        <v>1.0653419699999997</v>
      </c>
      <c r="AA198" s="118">
        <f>IF($C198="TD",INDEX('4. CPI-tabel'!$D$20:$Z$42,$E198-2003,AA$28-2003),
IF(AA$28&gt;=$E198,MAX(1,INDEX('4. CPI-tabel'!$D$20:$Z$42,MAX($E198,2010)-2003,AA$28-2003)),0))</f>
        <v>1.0951715451599997</v>
      </c>
      <c r="AB198" s="118">
        <f>IF($C198="TD",INDEX('4. CPI-tabel'!$D$20:$Z$42,$E198-2003,AB$28-2003),
IF(AB$28&gt;=$E198,MAX(1,INDEX('4. CPI-tabel'!$D$20:$Z$42,MAX($E198,2010)-2003,AB$28-2003)),0))</f>
        <v>1.1061232606115996</v>
      </c>
      <c r="AC198" s="118">
        <f>IF($C198="TD",INDEX('4. CPI-tabel'!$D$20:$Z$42,$E198-2003,AC$28-2003),
IF(AC$28&gt;=$E198,MAX(1,INDEX('4. CPI-tabel'!$D$20:$Z$42,MAX($E198,2010)-2003,AC$28-2003)),0))</f>
        <v>1.1149722466964924</v>
      </c>
      <c r="AD198" s="118">
        <f>IF($C198="TD",INDEX('4. CPI-tabel'!$D$20:$Z$42,$E198-2003,AD$28-2003),
IF(AD$28&gt;=$E198,MAX(1,INDEX('4. CPI-tabel'!$D$20:$Z$42,MAX($E198,2010)-2003,AD$28-2003)),0))</f>
        <v>1.1172021911898855</v>
      </c>
      <c r="AE198" s="118">
        <f>IF($C198="TD",INDEX('4. CPI-tabel'!$D$20:$Z$42,$E198-2003,AE$28-2003),
IF(AE$28&gt;=$E198,MAX(1,INDEX('4. CPI-tabel'!$D$20:$Z$42,MAX($E198,2010)-2003,AE$28-2003)),0))</f>
        <v>1.132843021866544</v>
      </c>
      <c r="AF198" s="118">
        <f>IF($C198="TD",INDEX('4. CPI-tabel'!$D$20:$Z$42,$E198-2003,AF$28-2003),
IF(AF$28&gt;=$E198,MAX(1,INDEX('4. CPI-tabel'!$D$20:$Z$42,MAX($E198,2010)-2003,AF$28-2003)),0))</f>
        <v>1.1566327253257414</v>
      </c>
      <c r="AG198" s="118">
        <f>IF($C198="TD",INDEX('4. CPI-tabel'!$D$20:$Z$42,$E198-2003,AG$28-2003),
IF(AG$28&gt;=$E198,MAX(1,INDEX('4. CPI-tabel'!$D$20:$Z$42,MAX($E198,2010)-2003,AG$28-2003)),0))</f>
        <v>1.1890184416348621</v>
      </c>
      <c r="AH198" s="118">
        <f>IF($C198="TD",INDEX('4. CPI-tabel'!$D$20:$Z$42,$E198-2003,AH$28-2003),
IF(AH$28&gt;=$E198,MAX(1,INDEX('4. CPI-tabel'!$D$20:$Z$42,MAX($E198,2010)-2003,AH$28-2003)),0))</f>
        <v>1.197341570726306</v>
      </c>
      <c r="AI198" s="118">
        <f>IF($C198="TD",INDEX('4. CPI-tabel'!$D$20:$Z$42,$E198-2003,AI$28-2003),
IF(AI$28&gt;=$E198,MAX(1,INDEX('4. CPI-tabel'!$D$20:$Z$42,MAX($E198,2010)-2003,AI$28-2003)),0))</f>
        <v>1.197341570726306</v>
      </c>
      <c r="AJ198" s="118">
        <f>IF($C198="TD",INDEX('4. CPI-tabel'!$D$20:$Z$42,$E198-2003,AJ$28-2003),
IF(AJ$28&gt;=$E198,MAX(1,INDEX('4. CPI-tabel'!$D$20:$Z$42,MAX($E198,2010)-2003,AJ$28-2003)),0))</f>
        <v>1.197341570726306</v>
      </c>
      <c r="AK198" s="118">
        <f>IF($C198="TD",INDEX('4. CPI-tabel'!$D$20:$Z$42,$E198-2003,AK$28-2003),
IF(AK$28&gt;=$E198,MAX(1,INDEX('4. CPI-tabel'!$D$20:$Z$42,MAX($E198,2010)-2003,AK$28-2003)),0))</f>
        <v>1.197341570726306</v>
      </c>
      <c r="AL198" s="118">
        <f>IF($C198="TD",INDEX('4. CPI-tabel'!$D$20:$Z$42,$E198-2003,AL$28-2003),
IF(AL$28&gt;=$E198,MAX(1,INDEX('4. CPI-tabel'!$D$20:$Z$42,MAX($E198,2010)-2003,AL$28-2003)),0))</f>
        <v>1.197341570726306</v>
      </c>
      <c r="AM198" s="118">
        <f>IF($C198="TD",INDEX('4. CPI-tabel'!$D$20:$Z$42,$E198-2003,AM$28-2003),
IF(AM$28&gt;=$E198,MAX(1,INDEX('4. CPI-tabel'!$D$20:$Z$42,MAX($E198,2010)-2003,AM$28-2003)),0))</f>
        <v>1.197341570726306</v>
      </c>
      <c r="AN198" s="20"/>
      <c r="AO198" s="87">
        <f t="shared" si="37"/>
        <v>429697.9459765809</v>
      </c>
      <c r="AP198" s="87">
        <f t="shared" si="38"/>
        <v>440870.092571972</v>
      </c>
      <c r="AQ198" s="87">
        <f t="shared" si="39"/>
        <v>451010.10470112733</v>
      </c>
      <c r="AR198" s="87">
        <f t="shared" si="40"/>
        <v>463638.38763275888</v>
      </c>
      <c r="AS198" s="87">
        <f t="shared" si="41"/>
        <v>468274.77150908642</v>
      </c>
      <c r="AT198" s="87">
        <f t="shared" si="42"/>
        <v>472020.96968115913</v>
      </c>
      <c r="AU198" s="87">
        <f t="shared" si="43"/>
        <v>472965.01162052149</v>
      </c>
      <c r="AV198" s="87">
        <f t="shared" si="44"/>
        <v>479586.52178320877</v>
      </c>
      <c r="AW198" s="87">
        <f t="shared" si="45"/>
        <v>489657.83874065615</v>
      </c>
      <c r="AX198" s="87">
        <f t="shared" si="46"/>
        <v>503368.25822539453</v>
      </c>
      <c r="AY198" s="87">
        <f t="shared" si="47"/>
        <v>506891.83603297221</v>
      </c>
      <c r="AZ198" s="87">
        <f t="shared" si="48"/>
        <v>608270.20323956641</v>
      </c>
      <c r="BA198" s="87">
        <f t="shared" si="49"/>
        <v>527167.509474291</v>
      </c>
      <c r="BB198" s="87">
        <f t="shared" si="50"/>
        <v>489512.68736898439</v>
      </c>
      <c r="BC198" s="87">
        <f t="shared" si="51"/>
        <v>489512.68736898439</v>
      </c>
      <c r="BD198" s="87">
        <f t="shared" si="52"/>
        <v>489512.68736898439</v>
      </c>
    </row>
    <row r="199" spans="2:56" s="79" customFormat="1" x14ac:dyDescent="0.2">
      <c r="B199" s="86">
        <f>'3. Investeringen'!B185</f>
        <v>171</v>
      </c>
      <c r="C199" s="86" t="str">
        <f>'3. Investeringen'!F185</f>
        <v>TD</v>
      </c>
      <c r="D199" s="86" t="str">
        <f>'3. Investeringen'!G185</f>
        <v>Start-GAW excl. bijzonderheden TD</v>
      </c>
      <c r="E199" s="121">
        <f>'3. Investeringen'!K185</f>
        <v>2004</v>
      </c>
      <c r="F199" s="20"/>
      <c r="G199" s="86">
        <f>'7. Nominale afschrijvingen'!R188</f>
        <v>5381252.8955223886</v>
      </c>
      <c r="H199" s="86">
        <f>'7. Nominale afschrijvingen'!S188</f>
        <v>5381252.8955223886</v>
      </c>
      <c r="I199" s="86">
        <f>'7. Nominale afschrijvingen'!T188</f>
        <v>5381252.8955223886</v>
      </c>
      <c r="J199" s="86">
        <f>'7. Nominale afschrijvingen'!U188</f>
        <v>5381252.8955223886</v>
      </c>
      <c r="K199" s="86">
        <f>'7. Nominale afschrijvingen'!V188</f>
        <v>5381252.8955223886</v>
      </c>
      <c r="L199" s="86">
        <f>'7. Nominale afschrijvingen'!W188</f>
        <v>5381252.8955223886</v>
      </c>
      <c r="M199" s="86">
        <f>'7. Nominale afschrijvingen'!X188</f>
        <v>5381252.8955223886</v>
      </c>
      <c r="N199" s="86">
        <f>'7. Nominale afschrijvingen'!Y188</f>
        <v>5381252.8955223886</v>
      </c>
      <c r="O199" s="86">
        <f>'7. Nominale afschrijvingen'!Z188</f>
        <v>5381252.8955223886</v>
      </c>
      <c r="P199" s="86">
        <f>'7. Nominale afschrijvingen'!AA188</f>
        <v>5381252.8955223886</v>
      </c>
      <c r="Q199" s="86">
        <f>'7. Nominale afschrijvingen'!AB188</f>
        <v>5381252.8955223886</v>
      </c>
      <c r="R199" s="86">
        <f>'7. Nominale afschrijvingen'!AC188</f>
        <v>6457503.4746268671</v>
      </c>
      <c r="S199" s="86">
        <f>'7. Nominale afschrijvingen'!AD188</f>
        <v>5957567.7217525281</v>
      </c>
      <c r="T199" s="86">
        <f>'7. Nominale afschrijvingen'!AE188</f>
        <v>5496336.6723265266</v>
      </c>
      <c r="U199" s="86">
        <f>'7. Nominale afschrijvingen'!AF188</f>
        <v>5239840.9609512882</v>
      </c>
      <c r="V199" s="86">
        <f>'7. Nominale afschrijvingen'!AG188</f>
        <v>5239840.9609512882</v>
      </c>
      <c r="W199" s="65"/>
      <c r="X199" s="118">
        <f>IF($C199="TD",INDEX('4. CPI-tabel'!$D$20:$Z$42,$E199-2003,X$28-2003),
IF(X$28&gt;=$E199,MAX(1,INDEX('4. CPI-tabel'!$D$20:$Z$42,MAX($E199,2010)-2003,X$28-2003)),0))</f>
        <v>1.1084974968243537</v>
      </c>
      <c r="Y199" s="118">
        <f>IF($C199="TD",INDEX('4. CPI-tabel'!$D$20:$Z$42,$E199-2003,Y$28-2003),
IF(Y$28&gt;=$E199,MAX(1,INDEX('4. CPI-tabel'!$D$20:$Z$42,MAX($E199,2010)-2003,Y$28-2003)),0))</f>
        <v>1.137318431741787</v>
      </c>
      <c r="Z199" s="118">
        <f>IF($C199="TD",INDEX('4. CPI-tabel'!$D$20:$Z$42,$E199-2003,Z$28-2003),
IF(Z$28&gt;=$E199,MAX(1,INDEX('4. CPI-tabel'!$D$20:$Z$42,MAX($E199,2010)-2003,Z$28-2003)),0))</f>
        <v>1.1634767556718479</v>
      </c>
      <c r="AA199" s="118">
        <f>IF($C199="TD",INDEX('4. CPI-tabel'!$D$20:$Z$42,$E199-2003,AA$28-2003),
IF(AA$28&gt;=$E199,MAX(1,INDEX('4. CPI-tabel'!$D$20:$Z$42,MAX($E199,2010)-2003,AA$28-2003)),0))</f>
        <v>1.1960541048306597</v>
      </c>
      <c r="AB199" s="118">
        <f>IF($C199="TD",INDEX('4. CPI-tabel'!$D$20:$Z$42,$E199-2003,AB$28-2003),
IF(AB$28&gt;=$E199,MAX(1,INDEX('4. CPI-tabel'!$D$20:$Z$42,MAX($E199,2010)-2003,AB$28-2003)),0))</f>
        <v>1.2080146458789662</v>
      </c>
      <c r="AC199" s="118">
        <f>IF($C199="TD",INDEX('4. CPI-tabel'!$D$20:$Z$42,$E199-2003,AC$28-2003),
IF(AC$28&gt;=$E199,MAX(1,INDEX('4. CPI-tabel'!$D$20:$Z$42,MAX($E199,2010)-2003,AC$28-2003)),0))</f>
        <v>1.217678763045998</v>
      </c>
      <c r="AD199" s="118">
        <f>IF($C199="TD",INDEX('4. CPI-tabel'!$D$20:$Z$42,$E199-2003,AD$28-2003),
IF(AD$28&gt;=$E199,MAX(1,INDEX('4. CPI-tabel'!$D$20:$Z$42,MAX($E199,2010)-2003,AD$28-2003)),0))</f>
        <v>1.22011412057209</v>
      </c>
      <c r="AE199" s="118">
        <f>IF($C199="TD",INDEX('4. CPI-tabel'!$D$20:$Z$42,$E199-2003,AE$28-2003),
IF(AE$28&gt;=$E199,MAX(1,INDEX('4. CPI-tabel'!$D$20:$Z$42,MAX($E199,2010)-2003,AE$28-2003)),0))</f>
        <v>1.2371957182600992</v>
      </c>
      <c r="AF199" s="118">
        <f>IF($C199="TD",INDEX('4. CPI-tabel'!$D$20:$Z$42,$E199-2003,AF$28-2003),
IF(AF$28&gt;=$E199,MAX(1,INDEX('4. CPI-tabel'!$D$20:$Z$42,MAX($E199,2010)-2003,AF$28-2003)),0))</f>
        <v>1.2631768283435612</v>
      </c>
      <c r="AG199" s="118">
        <f>IF($C199="TD",INDEX('4. CPI-tabel'!$D$20:$Z$42,$E199-2003,AG$28-2003),
IF(AG$28&gt;=$E199,MAX(1,INDEX('4. CPI-tabel'!$D$20:$Z$42,MAX($E199,2010)-2003,AG$28-2003)),0))</f>
        <v>1.2985457795371809</v>
      </c>
      <c r="AH199" s="118">
        <f>IF($C199="TD",INDEX('4. CPI-tabel'!$D$20:$Z$42,$E199-2003,AH$28-2003),
IF(AH$28&gt;=$E199,MAX(1,INDEX('4. CPI-tabel'!$D$20:$Z$42,MAX($E199,2010)-2003,AH$28-2003)),0))</f>
        <v>1.3076355999939411</v>
      </c>
      <c r="AI199" s="118">
        <f>IF($C199="TD",INDEX('4. CPI-tabel'!$D$20:$Z$42,$E199-2003,AI$28-2003),
IF(AI$28&gt;=$E199,MAX(1,INDEX('4. CPI-tabel'!$D$20:$Z$42,MAX($E199,2010)-2003,AI$28-2003)),0))</f>
        <v>1.3076355999939411</v>
      </c>
      <c r="AJ199" s="118">
        <f>IF($C199="TD",INDEX('4. CPI-tabel'!$D$20:$Z$42,$E199-2003,AJ$28-2003),
IF(AJ$28&gt;=$E199,MAX(1,INDEX('4. CPI-tabel'!$D$20:$Z$42,MAX($E199,2010)-2003,AJ$28-2003)),0))</f>
        <v>1.3076355999939411</v>
      </c>
      <c r="AK199" s="118">
        <f>IF($C199="TD",INDEX('4. CPI-tabel'!$D$20:$Z$42,$E199-2003,AK$28-2003),
IF(AK$28&gt;=$E199,MAX(1,INDEX('4. CPI-tabel'!$D$20:$Z$42,MAX($E199,2010)-2003,AK$28-2003)),0))</f>
        <v>1.3076355999939411</v>
      </c>
      <c r="AL199" s="118">
        <f>IF($C199="TD",INDEX('4. CPI-tabel'!$D$20:$Z$42,$E199-2003,AL$28-2003),
IF(AL$28&gt;=$E199,MAX(1,INDEX('4. CPI-tabel'!$D$20:$Z$42,MAX($E199,2010)-2003,AL$28-2003)),0))</f>
        <v>1.3076355999939411</v>
      </c>
      <c r="AM199" s="118">
        <f>IF($C199="TD",INDEX('4. CPI-tabel'!$D$20:$Z$42,$E199-2003,AM$28-2003),
IF(AM$28&gt;=$E199,MAX(1,INDEX('4. CPI-tabel'!$D$20:$Z$42,MAX($E199,2010)-2003,AM$28-2003)),0))</f>
        <v>1.3076355999939411</v>
      </c>
      <c r="AN199" s="20"/>
      <c r="AO199" s="87">
        <f t="shared" si="37"/>
        <v>5965105.3644653736</v>
      </c>
      <c r="AP199" s="87">
        <f t="shared" si="38"/>
        <v>6120198.1039414732</v>
      </c>
      <c r="AQ199" s="87">
        <f t="shared" si="39"/>
        <v>6260962.6603321265</v>
      </c>
      <c r="AR199" s="87">
        <f t="shared" si="40"/>
        <v>6436269.6148214256</v>
      </c>
      <c r="AS199" s="87">
        <f t="shared" si="41"/>
        <v>6500632.3109696396</v>
      </c>
      <c r="AT199" s="87">
        <f t="shared" si="42"/>
        <v>6552637.3694573976</v>
      </c>
      <c r="AU199" s="87">
        <f t="shared" si="43"/>
        <v>6565742.6441963119</v>
      </c>
      <c r="AV199" s="87">
        <f t="shared" si="44"/>
        <v>6657663.0412150603</v>
      </c>
      <c r="AW199" s="87">
        <f t="shared" si="45"/>
        <v>6797473.965080576</v>
      </c>
      <c r="AX199" s="87">
        <f t="shared" si="46"/>
        <v>6987803.2361028315</v>
      </c>
      <c r="AY199" s="87">
        <f t="shared" si="47"/>
        <v>7036717.8587555513</v>
      </c>
      <c r="AZ199" s="87">
        <f t="shared" si="48"/>
        <v>8444061.4305066634</v>
      </c>
      <c r="BA199" s="87">
        <f t="shared" si="49"/>
        <v>7790327.6423384035</v>
      </c>
      <c r="BB199" s="87">
        <f t="shared" si="50"/>
        <v>7187205.5022863988</v>
      </c>
      <c r="BC199" s="87">
        <f t="shared" si="51"/>
        <v>6851802.5788463661</v>
      </c>
      <c r="BD199" s="87">
        <f t="shared" si="52"/>
        <v>6851802.5788463661</v>
      </c>
    </row>
    <row r="200" spans="2:56" s="79" customFormat="1" x14ac:dyDescent="0.2">
      <c r="B200" s="86">
        <f>'3. Investeringen'!B186</f>
        <v>172</v>
      </c>
      <c r="C200" s="86" t="str">
        <f>'3. Investeringen'!F186</f>
        <v>TD</v>
      </c>
      <c r="D200" s="86" t="str">
        <f>'3. Investeringen'!G186</f>
        <v>Nieuwe investeringen TD</v>
      </c>
      <c r="E200" s="121">
        <f>'3. Investeringen'!K186</f>
        <v>2004</v>
      </c>
      <c r="F200" s="20"/>
      <c r="G200" s="86">
        <f>'7. Nominale afschrijvingen'!R189</f>
        <v>1402.129090909091</v>
      </c>
      <c r="H200" s="86">
        <f>'7. Nominale afschrijvingen'!S189</f>
        <v>1402.129090909091</v>
      </c>
      <c r="I200" s="86">
        <f>'7. Nominale afschrijvingen'!T189</f>
        <v>1402.129090909091</v>
      </c>
      <c r="J200" s="86">
        <f>'7. Nominale afschrijvingen'!U189</f>
        <v>1402.129090909091</v>
      </c>
      <c r="K200" s="86">
        <f>'7. Nominale afschrijvingen'!V189</f>
        <v>1402.129090909091</v>
      </c>
      <c r="L200" s="86">
        <f>'7. Nominale afschrijvingen'!W189</f>
        <v>1402.129090909091</v>
      </c>
      <c r="M200" s="86">
        <f>'7. Nominale afschrijvingen'!X189</f>
        <v>1402.129090909091</v>
      </c>
      <c r="N200" s="86">
        <f>'7. Nominale afschrijvingen'!Y189</f>
        <v>1402.129090909091</v>
      </c>
      <c r="O200" s="86">
        <f>'7. Nominale afschrijvingen'!Z189</f>
        <v>1402.129090909091</v>
      </c>
      <c r="P200" s="86">
        <f>'7. Nominale afschrijvingen'!AA189</f>
        <v>1402.129090909091</v>
      </c>
      <c r="Q200" s="86">
        <f>'7. Nominale afschrijvingen'!AB189</f>
        <v>1402.129090909091</v>
      </c>
      <c r="R200" s="86">
        <f>'7. Nominale afschrijvingen'!AC189</f>
        <v>1682.5549090909092</v>
      </c>
      <c r="S200" s="86">
        <f>'7. Nominale afschrijvingen'!AD189</f>
        <v>1628.713152</v>
      </c>
      <c r="T200" s="86">
        <f>'7. Nominale afschrijvingen'!AE189</f>
        <v>1576.5943311360002</v>
      </c>
      <c r="U200" s="86">
        <f>'7. Nominale afschrijvingen'!AF189</f>
        <v>1526.1433125396482</v>
      </c>
      <c r="V200" s="86">
        <f>'7. Nominale afschrijvingen'!AG189</f>
        <v>1477.3067265383793</v>
      </c>
      <c r="W200" s="65"/>
      <c r="X200" s="118">
        <f>IF($C200="TD",INDEX('4. CPI-tabel'!$D$20:$Z$42,$E200-2003,X$28-2003),
IF(X$28&gt;=$E200,MAX(1,INDEX('4. CPI-tabel'!$D$20:$Z$42,MAX($E200,2010)-2003,X$28-2003)),0))</f>
        <v>1.1084974968243537</v>
      </c>
      <c r="Y200" s="118">
        <f>IF($C200="TD",INDEX('4. CPI-tabel'!$D$20:$Z$42,$E200-2003,Y$28-2003),
IF(Y$28&gt;=$E200,MAX(1,INDEX('4. CPI-tabel'!$D$20:$Z$42,MAX($E200,2010)-2003,Y$28-2003)),0))</f>
        <v>1.137318431741787</v>
      </c>
      <c r="Z200" s="118">
        <f>IF($C200="TD",INDEX('4. CPI-tabel'!$D$20:$Z$42,$E200-2003,Z$28-2003),
IF(Z$28&gt;=$E200,MAX(1,INDEX('4. CPI-tabel'!$D$20:$Z$42,MAX($E200,2010)-2003,Z$28-2003)),0))</f>
        <v>1.1634767556718479</v>
      </c>
      <c r="AA200" s="118">
        <f>IF($C200="TD",INDEX('4. CPI-tabel'!$D$20:$Z$42,$E200-2003,AA$28-2003),
IF(AA$28&gt;=$E200,MAX(1,INDEX('4. CPI-tabel'!$D$20:$Z$42,MAX($E200,2010)-2003,AA$28-2003)),0))</f>
        <v>1.1960541048306597</v>
      </c>
      <c r="AB200" s="118">
        <f>IF($C200="TD",INDEX('4. CPI-tabel'!$D$20:$Z$42,$E200-2003,AB$28-2003),
IF(AB$28&gt;=$E200,MAX(1,INDEX('4. CPI-tabel'!$D$20:$Z$42,MAX($E200,2010)-2003,AB$28-2003)),0))</f>
        <v>1.2080146458789662</v>
      </c>
      <c r="AC200" s="118">
        <f>IF($C200="TD",INDEX('4. CPI-tabel'!$D$20:$Z$42,$E200-2003,AC$28-2003),
IF(AC$28&gt;=$E200,MAX(1,INDEX('4. CPI-tabel'!$D$20:$Z$42,MAX($E200,2010)-2003,AC$28-2003)),0))</f>
        <v>1.217678763045998</v>
      </c>
      <c r="AD200" s="118">
        <f>IF($C200="TD",INDEX('4. CPI-tabel'!$D$20:$Z$42,$E200-2003,AD$28-2003),
IF(AD$28&gt;=$E200,MAX(1,INDEX('4. CPI-tabel'!$D$20:$Z$42,MAX($E200,2010)-2003,AD$28-2003)),0))</f>
        <v>1.22011412057209</v>
      </c>
      <c r="AE200" s="118">
        <f>IF($C200="TD",INDEX('4. CPI-tabel'!$D$20:$Z$42,$E200-2003,AE$28-2003),
IF(AE$28&gt;=$E200,MAX(1,INDEX('4. CPI-tabel'!$D$20:$Z$42,MAX($E200,2010)-2003,AE$28-2003)),0))</f>
        <v>1.2371957182600992</v>
      </c>
      <c r="AF200" s="118">
        <f>IF($C200="TD",INDEX('4. CPI-tabel'!$D$20:$Z$42,$E200-2003,AF$28-2003),
IF(AF$28&gt;=$E200,MAX(1,INDEX('4. CPI-tabel'!$D$20:$Z$42,MAX($E200,2010)-2003,AF$28-2003)),0))</f>
        <v>1.2631768283435612</v>
      </c>
      <c r="AG200" s="118">
        <f>IF($C200="TD",INDEX('4. CPI-tabel'!$D$20:$Z$42,$E200-2003,AG$28-2003),
IF(AG$28&gt;=$E200,MAX(1,INDEX('4. CPI-tabel'!$D$20:$Z$42,MAX($E200,2010)-2003,AG$28-2003)),0))</f>
        <v>1.2985457795371809</v>
      </c>
      <c r="AH200" s="118">
        <f>IF($C200="TD",INDEX('4. CPI-tabel'!$D$20:$Z$42,$E200-2003,AH$28-2003),
IF(AH$28&gt;=$E200,MAX(1,INDEX('4. CPI-tabel'!$D$20:$Z$42,MAX($E200,2010)-2003,AH$28-2003)),0))</f>
        <v>1.3076355999939411</v>
      </c>
      <c r="AI200" s="118">
        <f>IF($C200="TD",INDEX('4. CPI-tabel'!$D$20:$Z$42,$E200-2003,AI$28-2003),
IF(AI$28&gt;=$E200,MAX(1,INDEX('4. CPI-tabel'!$D$20:$Z$42,MAX($E200,2010)-2003,AI$28-2003)),0))</f>
        <v>1.3076355999939411</v>
      </c>
      <c r="AJ200" s="118">
        <f>IF($C200="TD",INDEX('4. CPI-tabel'!$D$20:$Z$42,$E200-2003,AJ$28-2003),
IF(AJ$28&gt;=$E200,MAX(1,INDEX('4. CPI-tabel'!$D$20:$Z$42,MAX($E200,2010)-2003,AJ$28-2003)),0))</f>
        <v>1.3076355999939411</v>
      </c>
      <c r="AK200" s="118">
        <f>IF($C200="TD",INDEX('4. CPI-tabel'!$D$20:$Z$42,$E200-2003,AK$28-2003),
IF(AK$28&gt;=$E200,MAX(1,INDEX('4. CPI-tabel'!$D$20:$Z$42,MAX($E200,2010)-2003,AK$28-2003)),0))</f>
        <v>1.3076355999939411</v>
      </c>
      <c r="AL200" s="118">
        <f>IF($C200="TD",INDEX('4. CPI-tabel'!$D$20:$Z$42,$E200-2003,AL$28-2003),
IF(AL$28&gt;=$E200,MAX(1,INDEX('4. CPI-tabel'!$D$20:$Z$42,MAX($E200,2010)-2003,AL$28-2003)),0))</f>
        <v>1.3076355999939411</v>
      </c>
      <c r="AM200" s="118">
        <f>IF($C200="TD",INDEX('4. CPI-tabel'!$D$20:$Z$42,$E200-2003,AM$28-2003),
IF(AM$28&gt;=$E200,MAX(1,INDEX('4. CPI-tabel'!$D$20:$Z$42,MAX($E200,2010)-2003,AM$28-2003)),0))</f>
        <v>1.3076355999939411</v>
      </c>
      <c r="AN200" s="20"/>
      <c r="AO200" s="87">
        <f t="shared" si="37"/>
        <v>1554.2565874973341</v>
      </c>
      <c r="AP200" s="87">
        <f t="shared" si="38"/>
        <v>1594.6672587722649</v>
      </c>
      <c r="AQ200" s="87">
        <f t="shared" si="39"/>
        <v>1631.3446057240267</v>
      </c>
      <c r="AR200" s="87">
        <f t="shared" si="40"/>
        <v>1677.0222546842995</v>
      </c>
      <c r="AS200" s="87">
        <f t="shared" si="41"/>
        <v>1693.7924772311424</v>
      </c>
      <c r="AT200" s="87">
        <f t="shared" si="42"/>
        <v>1707.3428170489915</v>
      </c>
      <c r="AU200" s="87">
        <f t="shared" si="43"/>
        <v>1710.7575026830896</v>
      </c>
      <c r="AV200" s="87">
        <f t="shared" si="44"/>
        <v>1734.7081077206528</v>
      </c>
      <c r="AW200" s="87">
        <f t="shared" si="45"/>
        <v>1771.1369779827862</v>
      </c>
      <c r="AX200" s="87">
        <f t="shared" si="46"/>
        <v>1820.7288133663044</v>
      </c>
      <c r="AY200" s="87">
        <f t="shared" si="47"/>
        <v>1833.4739150598684</v>
      </c>
      <c r="AZ200" s="87">
        <f t="shared" si="48"/>
        <v>2200.1686980718418</v>
      </c>
      <c r="BA200" s="87">
        <f t="shared" si="49"/>
        <v>2129.7632997335431</v>
      </c>
      <c r="BB200" s="87">
        <f t="shared" si="50"/>
        <v>2061.6108741420699</v>
      </c>
      <c r="BC200" s="87">
        <f t="shared" si="51"/>
        <v>1995.6393261695237</v>
      </c>
      <c r="BD200" s="87">
        <f t="shared" si="52"/>
        <v>1931.7788677320987</v>
      </c>
    </row>
    <row r="201" spans="2:56" s="79" customFormat="1" x14ac:dyDescent="0.2">
      <c r="B201" s="86">
        <f>'3. Investeringen'!B187</f>
        <v>173</v>
      </c>
      <c r="C201" s="86" t="str">
        <f>'3. Investeringen'!F187</f>
        <v>TD</v>
      </c>
      <c r="D201" s="86" t="str">
        <f>'3. Investeringen'!G187</f>
        <v>Nieuwe investeringen TD</v>
      </c>
      <c r="E201" s="121">
        <f>'3. Investeringen'!K187</f>
        <v>2004</v>
      </c>
      <c r="F201" s="20"/>
      <c r="G201" s="86">
        <f>'7. Nominale afschrijvingen'!R190</f>
        <v>6069.481777777778</v>
      </c>
      <c r="H201" s="86">
        <f>'7. Nominale afschrijvingen'!S190</f>
        <v>6069.4817777777771</v>
      </c>
      <c r="I201" s="86">
        <f>'7. Nominale afschrijvingen'!T190</f>
        <v>6069.4817777777771</v>
      </c>
      <c r="J201" s="86">
        <f>'7. Nominale afschrijvingen'!U190</f>
        <v>6069.4817777777771</v>
      </c>
      <c r="K201" s="86">
        <f>'7. Nominale afschrijvingen'!V190</f>
        <v>6069.4817777777771</v>
      </c>
      <c r="L201" s="86">
        <f>'7. Nominale afschrijvingen'!W190</f>
        <v>6069.4817777777771</v>
      </c>
      <c r="M201" s="86">
        <f>'7. Nominale afschrijvingen'!X190</f>
        <v>6069.4817777777771</v>
      </c>
      <c r="N201" s="86">
        <f>'7. Nominale afschrijvingen'!Y190</f>
        <v>6069.4817777777771</v>
      </c>
      <c r="O201" s="86">
        <f>'7. Nominale afschrijvingen'!Z190</f>
        <v>6069.4817777777771</v>
      </c>
      <c r="P201" s="86">
        <f>'7. Nominale afschrijvingen'!AA190</f>
        <v>6069.4817777777771</v>
      </c>
      <c r="Q201" s="86">
        <f>'7. Nominale afschrijvingen'!AB190</f>
        <v>6069.4817777777771</v>
      </c>
      <c r="R201" s="86">
        <f>'7. Nominale afschrijvingen'!AC190</f>
        <v>7283.3781333333318</v>
      </c>
      <c r="S201" s="86">
        <f>'7. Nominale afschrijvingen'!AD190</f>
        <v>6965.5579966060586</v>
      </c>
      <c r="T201" s="86">
        <f>'7. Nominale afschrijvingen'!AE190</f>
        <v>6661.6063749359764</v>
      </c>
      <c r="U201" s="86">
        <f>'7. Nominale afschrijvingen'!AF190</f>
        <v>6370.9180967569519</v>
      </c>
      <c r="V201" s="86">
        <f>'7. Nominale afschrijvingen'!AG190</f>
        <v>6092.9143979893761</v>
      </c>
      <c r="W201" s="65"/>
      <c r="X201" s="118">
        <f>IF($C201="TD",INDEX('4. CPI-tabel'!$D$20:$Z$42,$E201-2003,X$28-2003),
IF(X$28&gt;=$E201,MAX(1,INDEX('4. CPI-tabel'!$D$20:$Z$42,MAX($E201,2010)-2003,X$28-2003)),0))</f>
        <v>1.1084974968243537</v>
      </c>
      <c r="Y201" s="118">
        <f>IF($C201="TD",INDEX('4. CPI-tabel'!$D$20:$Z$42,$E201-2003,Y$28-2003),
IF(Y$28&gt;=$E201,MAX(1,INDEX('4. CPI-tabel'!$D$20:$Z$42,MAX($E201,2010)-2003,Y$28-2003)),0))</f>
        <v>1.137318431741787</v>
      </c>
      <c r="Z201" s="118">
        <f>IF($C201="TD",INDEX('4. CPI-tabel'!$D$20:$Z$42,$E201-2003,Z$28-2003),
IF(Z$28&gt;=$E201,MAX(1,INDEX('4. CPI-tabel'!$D$20:$Z$42,MAX($E201,2010)-2003,Z$28-2003)),0))</f>
        <v>1.1634767556718479</v>
      </c>
      <c r="AA201" s="118">
        <f>IF($C201="TD",INDEX('4. CPI-tabel'!$D$20:$Z$42,$E201-2003,AA$28-2003),
IF(AA$28&gt;=$E201,MAX(1,INDEX('4. CPI-tabel'!$D$20:$Z$42,MAX($E201,2010)-2003,AA$28-2003)),0))</f>
        <v>1.1960541048306597</v>
      </c>
      <c r="AB201" s="118">
        <f>IF($C201="TD",INDEX('4. CPI-tabel'!$D$20:$Z$42,$E201-2003,AB$28-2003),
IF(AB$28&gt;=$E201,MAX(1,INDEX('4. CPI-tabel'!$D$20:$Z$42,MAX($E201,2010)-2003,AB$28-2003)),0))</f>
        <v>1.2080146458789662</v>
      </c>
      <c r="AC201" s="118">
        <f>IF($C201="TD",INDEX('4. CPI-tabel'!$D$20:$Z$42,$E201-2003,AC$28-2003),
IF(AC$28&gt;=$E201,MAX(1,INDEX('4. CPI-tabel'!$D$20:$Z$42,MAX($E201,2010)-2003,AC$28-2003)),0))</f>
        <v>1.217678763045998</v>
      </c>
      <c r="AD201" s="118">
        <f>IF($C201="TD",INDEX('4. CPI-tabel'!$D$20:$Z$42,$E201-2003,AD$28-2003),
IF(AD$28&gt;=$E201,MAX(1,INDEX('4. CPI-tabel'!$D$20:$Z$42,MAX($E201,2010)-2003,AD$28-2003)),0))</f>
        <v>1.22011412057209</v>
      </c>
      <c r="AE201" s="118">
        <f>IF($C201="TD",INDEX('4. CPI-tabel'!$D$20:$Z$42,$E201-2003,AE$28-2003),
IF(AE$28&gt;=$E201,MAX(1,INDEX('4. CPI-tabel'!$D$20:$Z$42,MAX($E201,2010)-2003,AE$28-2003)),0))</f>
        <v>1.2371957182600992</v>
      </c>
      <c r="AF201" s="118">
        <f>IF($C201="TD",INDEX('4. CPI-tabel'!$D$20:$Z$42,$E201-2003,AF$28-2003),
IF(AF$28&gt;=$E201,MAX(1,INDEX('4. CPI-tabel'!$D$20:$Z$42,MAX($E201,2010)-2003,AF$28-2003)),0))</f>
        <v>1.2631768283435612</v>
      </c>
      <c r="AG201" s="118">
        <f>IF($C201="TD",INDEX('4. CPI-tabel'!$D$20:$Z$42,$E201-2003,AG$28-2003),
IF(AG$28&gt;=$E201,MAX(1,INDEX('4. CPI-tabel'!$D$20:$Z$42,MAX($E201,2010)-2003,AG$28-2003)),0))</f>
        <v>1.2985457795371809</v>
      </c>
      <c r="AH201" s="118">
        <f>IF($C201="TD",INDEX('4. CPI-tabel'!$D$20:$Z$42,$E201-2003,AH$28-2003),
IF(AH$28&gt;=$E201,MAX(1,INDEX('4. CPI-tabel'!$D$20:$Z$42,MAX($E201,2010)-2003,AH$28-2003)),0))</f>
        <v>1.3076355999939411</v>
      </c>
      <c r="AI201" s="118">
        <f>IF($C201="TD",INDEX('4. CPI-tabel'!$D$20:$Z$42,$E201-2003,AI$28-2003),
IF(AI$28&gt;=$E201,MAX(1,INDEX('4. CPI-tabel'!$D$20:$Z$42,MAX($E201,2010)-2003,AI$28-2003)),0))</f>
        <v>1.3076355999939411</v>
      </c>
      <c r="AJ201" s="118">
        <f>IF($C201="TD",INDEX('4. CPI-tabel'!$D$20:$Z$42,$E201-2003,AJ$28-2003),
IF(AJ$28&gt;=$E201,MAX(1,INDEX('4. CPI-tabel'!$D$20:$Z$42,MAX($E201,2010)-2003,AJ$28-2003)),0))</f>
        <v>1.3076355999939411</v>
      </c>
      <c r="AK201" s="118">
        <f>IF($C201="TD",INDEX('4. CPI-tabel'!$D$20:$Z$42,$E201-2003,AK$28-2003),
IF(AK$28&gt;=$E201,MAX(1,INDEX('4. CPI-tabel'!$D$20:$Z$42,MAX($E201,2010)-2003,AK$28-2003)),0))</f>
        <v>1.3076355999939411</v>
      </c>
      <c r="AL201" s="118">
        <f>IF($C201="TD",INDEX('4. CPI-tabel'!$D$20:$Z$42,$E201-2003,AL$28-2003),
IF(AL$28&gt;=$E201,MAX(1,INDEX('4. CPI-tabel'!$D$20:$Z$42,MAX($E201,2010)-2003,AL$28-2003)),0))</f>
        <v>1.3076355999939411</v>
      </c>
      <c r="AM201" s="118">
        <f>IF($C201="TD",INDEX('4. CPI-tabel'!$D$20:$Z$42,$E201-2003,AM$28-2003),
IF(AM$28&gt;=$E201,MAX(1,INDEX('4. CPI-tabel'!$D$20:$Z$42,MAX($E201,2010)-2003,AM$28-2003)),0))</f>
        <v>1.3076355999939411</v>
      </c>
      <c r="AN201" s="20"/>
      <c r="AO201" s="87">
        <f t="shared" si="37"/>
        <v>6728.0053576876953</v>
      </c>
      <c r="AP201" s="87">
        <f t="shared" si="38"/>
        <v>6902.9334969875754</v>
      </c>
      <c r="AQ201" s="87">
        <f t="shared" si="39"/>
        <v>7061.7009674182882</v>
      </c>
      <c r="AR201" s="87">
        <f t="shared" si="40"/>
        <v>7259.4285945060001</v>
      </c>
      <c r="AS201" s="87">
        <f t="shared" si="41"/>
        <v>7332.0228804510598</v>
      </c>
      <c r="AT201" s="87">
        <f t="shared" si="42"/>
        <v>7390.6790634946683</v>
      </c>
      <c r="AU201" s="87">
        <f t="shared" si="43"/>
        <v>7405.4604216216576</v>
      </c>
      <c r="AV201" s="87">
        <f t="shared" si="44"/>
        <v>7509.1368675243612</v>
      </c>
      <c r="AW201" s="87">
        <f t="shared" si="45"/>
        <v>7666.8287417423717</v>
      </c>
      <c r="AX201" s="87">
        <f t="shared" si="46"/>
        <v>7881.4999465111578</v>
      </c>
      <c r="AY201" s="87">
        <f t="shared" si="47"/>
        <v>7936.6704461367353</v>
      </c>
      <c r="AZ201" s="87">
        <f t="shared" si="48"/>
        <v>9524.0045353640817</v>
      </c>
      <c r="BA201" s="87">
        <f t="shared" si="49"/>
        <v>9108.4116101845575</v>
      </c>
      <c r="BB201" s="87">
        <f t="shared" si="50"/>
        <v>8710.9536490128685</v>
      </c>
      <c r="BC201" s="87">
        <f t="shared" si="51"/>
        <v>8330.8393079650341</v>
      </c>
      <c r="BD201" s="87">
        <f t="shared" si="52"/>
        <v>7967.3117745265599</v>
      </c>
    </row>
    <row r="202" spans="2:56" s="79" customFormat="1" x14ac:dyDescent="0.2">
      <c r="B202" s="86">
        <f>'3. Investeringen'!B188</f>
        <v>174</v>
      </c>
      <c r="C202" s="86" t="str">
        <f>'3. Investeringen'!F188</f>
        <v>TD</v>
      </c>
      <c r="D202" s="86" t="str">
        <f>'3. Investeringen'!G188</f>
        <v>Nieuwe investeringen TD</v>
      </c>
      <c r="E202" s="121">
        <f>'3. Investeringen'!K188</f>
        <v>2004</v>
      </c>
      <c r="F202" s="20"/>
      <c r="G202" s="86">
        <f>'7. Nominale afschrijvingen'!R191</f>
        <v>9006.3793333333342</v>
      </c>
      <c r="H202" s="86">
        <f>'7. Nominale afschrijvingen'!S191</f>
        <v>9006.3793333333342</v>
      </c>
      <c r="I202" s="86">
        <f>'7. Nominale afschrijvingen'!T191</f>
        <v>9006.3793333333342</v>
      </c>
      <c r="J202" s="86">
        <f>'7. Nominale afschrijvingen'!U191</f>
        <v>9006.3793333333342</v>
      </c>
      <c r="K202" s="86">
        <f>'7. Nominale afschrijvingen'!V191</f>
        <v>9006.3793333333342</v>
      </c>
      <c r="L202" s="86">
        <f>'7. Nominale afschrijvingen'!W191</f>
        <v>9006.3793333333342</v>
      </c>
      <c r="M202" s="86">
        <f>'7. Nominale afschrijvingen'!X191</f>
        <v>9006.3793333333342</v>
      </c>
      <c r="N202" s="86">
        <f>'7. Nominale afschrijvingen'!Y191</f>
        <v>9006.3793333333342</v>
      </c>
      <c r="O202" s="86">
        <f>'7. Nominale afschrijvingen'!Z191</f>
        <v>9006.3793333333342</v>
      </c>
      <c r="P202" s="86">
        <f>'7. Nominale afschrijvingen'!AA191</f>
        <v>9006.3793333333342</v>
      </c>
      <c r="Q202" s="86">
        <f>'7. Nominale afschrijvingen'!AB191</f>
        <v>9006.3793333333342</v>
      </c>
      <c r="R202" s="86">
        <f>'7. Nominale afschrijvingen'!AC191</f>
        <v>10807.655200000003</v>
      </c>
      <c r="S202" s="86">
        <f>'7. Nominale afschrijvingen'!AD191</f>
        <v>9770.120300800003</v>
      </c>
      <c r="T202" s="86">
        <f>'7. Nominale afschrijvingen'!AE191</f>
        <v>8832.1887519232023</v>
      </c>
      <c r="U202" s="86">
        <f>'7. Nominale afschrijvingen'!AF191</f>
        <v>8754.7134119940511</v>
      </c>
      <c r="V202" s="86">
        <f>'7. Nominale afschrijvingen'!AG191</f>
        <v>8754.7134119940511</v>
      </c>
      <c r="W202" s="65"/>
      <c r="X202" s="118">
        <f>IF($C202="TD",INDEX('4. CPI-tabel'!$D$20:$Z$42,$E202-2003,X$28-2003),
IF(X$28&gt;=$E202,MAX(1,INDEX('4. CPI-tabel'!$D$20:$Z$42,MAX($E202,2010)-2003,X$28-2003)),0))</f>
        <v>1.1084974968243537</v>
      </c>
      <c r="Y202" s="118">
        <f>IF($C202="TD",INDEX('4. CPI-tabel'!$D$20:$Z$42,$E202-2003,Y$28-2003),
IF(Y$28&gt;=$E202,MAX(1,INDEX('4. CPI-tabel'!$D$20:$Z$42,MAX($E202,2010)-2003,Y$28-2003)),0))</f>
        <v>1.137318431741787</v>
      </c>
      <c r="Z202" s="118">
        <f>IF($C202="TD",INDEX('4. CPI-tabel'!$D$20:$Z$42,$E202-2003,Z$28-2003),
IF(Z$28&gt;=$E202,MAX(1,INDEX('4. CPI-tabel'!$D$20:$Z$42,MAX($E202,2010)-2003,Z$28-2003)),0))</f>
        <v>1.1634767556718479</v>
      </c>
      <c r="AA202" s="118">
        <f>IF($C202="TD",INDEX('4. CPI-tabel'!$D$20:$Z$42,$E202-2003,AA$28-2003),
IF(AA$28&gt;=$E202,MAX(1,INDEX('4. CPI-tabel'!$D$20:$Z$42,MAX($E202,2010)-2003,AA$28-2003)),0))</f>
        <v>1.1960541048306597</v>
      </c>
      <c r="AB202" s="118">
        <f>IF($C202="TD",INDEX('4. CPI-tabel'!$D$20:$Z$42,$E202-2003,AB$28-2003),
IF(AB$28&gt;=$E202,MAX(1,INDEX('4. CPI-tabel'!$D$20:$Z$42,MAX($E202,2010)-2003,AB$28-2003)),0))</f>
        <v>1.2080146458789662</v>
      </c>
      <c r="AC202" s="118">
        <f>IF($C202="TD",INDEX('4. CPI-tabel'!$D$20:$Z$42,$E202-2003,AC$28-2003),
IF(AC$28&gt;=$E202,MAX(1,INDEX('4. CPI-tabel'!$D$20:$Z$42,MAX($E202,2010)-2003,AC$28-2003)),0))</f>
        <v>1.217678763045998</v>
      </c>
      <c r="AD202" s="118">
        <f>IF($C202="TD",INDEX('4. CPI-tabel'!$D$20:$Z$42,$E202-2003,AD$28-2003),
IF(AD$28&gt;=$E202,MAX(1,INDEX('4. CPI-tabel'!$D$20:$Z$42,MAX($E202,2010)-2003,AD$28-2003)),0))</f>
        <v>1.22011412057209</v>
      </c>
      <c r="AE202" s="118">
        <f>IF($C202="TD",INDEX('4. CPI-tabel'!$D$20:$Z$42,$E202-2003,AE$28-2003),
IF(AE$28&gt;=$E202,MAX(1,INDEX('4. CPI-tabel'!$D$20:$Z$42,MAX($E202,2010)-2003,AE$28-2003)),0))</f>
        <v>1.2371957182600992</v>
      </c>
      <c r="AF202" s="118">
        <f>IF($C202="TD",INDEX('4. CPI-tabel'!$D$20:$Z$42,$E202-2003,AF$28-2003),
IF(AF$28&gt;=$E202,MAX(1,INDEX('4. CPI-tabel'!$D$20:$Z$42,MAX($E202,2010)-2003,AF$28-2003)),0))</f>
        <v>1.2631768283435612</v>
      </c>
      <c r="AG202" s="118">
        <f>IF($C202="TD",INDEX('4. CPI-tabel'!$D$20:$Z$42,$E202-2003,AG$28-2003),
IF(AG$28&gt;=$E202,MAX(1,INDEX('4. CPI-tabel'!$D$20:$Z$42,MAX($E202,2010)-2003,AG$28-2003)),0))</f>
        <v>1.2985457795371809</v>
      </c>
      <c r="AH202" s="118">
        <f>IF($C202="TD",INDEX('4. CPI-tabel'!$D$20:$Z$42,$E202-2003,AH$28-2003),
IF(AH$28&gt;=$E202,MAX(1,INDEX('4. CPI-tabel'!$D$20:$Z$42,MAX($E202,2010)-2003,AH$28-2003)),0))</f>
        <v>1.3076355999939411</v>
      </c>
      <c r="AI202" s="118">
        <f>IF($C202="TD",INDEX('4. CPI-tabel'!$D$20:$Z$42,$E202-2003,AI$28-2003),
IF(AI$28&gt;=$E202,MAX(1,INDEX('4. CPI-tabel'!$D$20:$Z$42,MAX($E202,2010)-2003,AI$28-2003)),0))</f>
        <v>1.3076355999939411</v>
      </c>
      <c r="AJ202" s="118">
        <f>IF($C202="TD",INDEX('4. CPI-tabel'!$D$20:$Z$42,$E202-2003,AJ$28-2003),
IF(AJ$28&gt;=$E202,MAX(1,INDEX('4. CPI-tabel'!$D$20:$Z$42,MAX($E202,2010)-2003,AJ$28-2003)),0))</f>
        <v>1.3076355999939411</v>
      </c>
      <c r="AK202" s="118">
        <f>IF($C202="TD",INDEX('4. CPI-tabel'!$D$20:$Z$42,$E202-2003,AK$28-2003),
IF(AK$28&gt;=$E202,MAX(1,INDEX('4. CPI-tabel'!$D$20:$Z$42,MAX($E202,2010)-2003,AK$28-2003)),0))</f>
        <v>1.3076355999939411</v>
      </c>
      <c r="AL202" s="118">
        <f>IF($C202="TD",INDEX('4. CPI-tabel'!$D$20:$Z$42,$E202-2003,AL$28-2003),
IF(AL$28&gt;=$E202,MAX(1,INDEX('4. CPI-tabel'!$D$20:$Z$42,MAX($E202,2010)-2003,AL$28-2003)),0))</f>
        <v>1.3076355999939411</v>
      </c>
      <c r="AM202" s="118">
        <f>IF($C202="TD",INDEX('4. CPI-tabel'!$D$20:$Z$42,$E202-2003,AM$28-2003),
IF(AM$28&gt;=$E202,MAX(1,INDEX('4. CPI-tabel'!$D$20:$Z$42,MAX($E202,2010)-2003,AM$28-2003)),0))</f>
        <v>1.3076355999939411</v>
      </c>
      <c r="AN202" s="20"/>
      <c r="AO202" s="87">
        <f t="shared" si="37"/>
        <v>9983.5489464505918</v>
      </c>
      <c r="AP202" s="87">
        <f t="shared" si="38"/>
        <v>10243.121219058308</v>
      </c>
      <c r="AQ202" s="87">
        <f t="shared" si="39"/>
        <v>10478.713007096649</v>
      </c>
      <c r="AR202" s="87">
        <f t="shared" si="40"/>
        <v>10772.116971295354</v>
      </c>
      <c r="AS202" s="87">
        <f t="shared" si="41"/>
        <v>10879.838141008308</v>
      </c>
      <c r="AT202" s="87">
        <f t="shared" si="42"/>
        <v>10966.876846136374</v>
      </c>
      <c r="AU202" s="87">
        <f t="shared" si="43"/>
        <v>10988.810599828648</v>
      </c>
      <c r="AV202" s="87">
        <f t="shared" si="44"/>
        <v>11142.653948226249</v>
      </c>
      <c r="AW202" s="87">
        <f t="shared" si="45"/>
        <v>11376.649681138997</v>
      </c>
      <c r="AX202" s="87">
        <f t="shared" si="46"/>
        <v>11695.19587221089</v>
      </c>
      <c r="AY202" s="87">
        <f t="shared" si="47"/>
        <v>11777.062243316366</v>
      </c>
      <c r="AZ202" s="87">
        <f t="shared" si="48"/>
        <v>14132.474691979642</v>
      </c>
      <c r="BA202" s="87">
        <f t="shared" si="49"/>
        <v>12775.757121549595</v>
      </c>
      <c r="BB202" s="87">
        <f t="shared" si="50"/>
        <v>11549.284437880835</v>
      </c>
      <c r="BC202" s="87">
        <f t="shared" si="51"/>
        <v>11447.974925267845</v>
      </c>
      <c r="BD202" s="87">
        <f t="shared" si="52"/>
        <v>11447.974925267845</v>
      </c>
    </row>
    <row r="203" spans="2:56" s="79" customFormat="1" x14ac:dyDescent="0.2">
      <c r="B203" s="86">
        <f>'3. Investeringen'!B189</f>
        <v>175</v>
      </c>
      <c r="C203" s="86" t="str">
        <f>'3. Investeringen'!F189</f>
        <v>TD</v>
      </c>
      <c r="D203" s="86" t="str">
        <f>'3. Investeringen'!G189</f>
        <v>Nieuwe investeringen TD</v>
      </c>
      <c r="E203" s="121">
        <f>'3. Investeringen'!K189</f>
        <v>2005</v>
      </c>
      <c r="F203" s="20"/>
      <c r="G203" s="86">
        <f>'7. Nominale afschrijvingen'!R192</f>
        <v>16106.869555555555</v>
      </c>
      <c r="H203" s="86">
        <f>'7. Nominale afschrijvingen'!S192</f>
        <v>16106.869555555557</v>
      </c>
      <c r="I203" s="86">
        <f>'7. Nominale afschrijvingen'!T192</f>
        <v>16106.869555555557</v>
      </c>
      <c r="J203" s="86">
        <f>'7. Nominale afschrijvingen'!U192</f>
        <v>16106.869555555557</v>
      </c>
      <c r="K203" s="86">
        <f>'7. Nominale afschrijvingen'!V192</f>
        <v>16106.869555555557</v>
      </c>
      <c r="L203" s="86">
        <f>'7. Nominale afschrijvingen'!W192</f>
        <v>16106.869555555557</v>
      </c>
      <c r="M203" s="86">
        <f>'7. Nominale afschrijvingen'!X192</f>
        <v>16106.869555555557</v>
      </c>
      <c r="N203" s="86">
        <f>'7. Nominale afschrijvingen'!Y192</f>
        <v>16106.869555555557</v>
      </c>
      <c r="O203" s="86">
        <f>'7. Nominale afschrijvingen'!Z192</f>
        <v>16106.869555555557</v>
      </c>
      <c r="P203" s="86">
        <f>'7. Nominale afschrijvingen'!AA192</f>
        <v>16106.869555555557</v>
      </c>
      <c r="Q203" s="86">
        <f>'7. Nominale afschrijvingen'!AB192</f>
        <v>16106.869555555557</v>
      </c>
      <c r="R203" s="86">
        <f>'7. Nominale afschrijvingen'!AC192</f>
        <v>19328.243466666663</v>
      </c>
      <c r="S203" s="86">
        <f>'7. Nominale afschrijvingen'!AD192</f>
        <v>18514.422689122803</v>
      </c>
      <c r="T203" s="86">
        <f>'7. Nominale afschrijvingen'!AE192</f>
        <v>17734.868049580793</v>
      </c>
      <c r="U203" s="86">
        <f>'7. Nominale afschrijvingen'!AF192</f>
        <v>16988.136763282655</v>
      </c>
      <c r="V203" s="86">
        <f>'7. Nominale afschrijvingen'!AG192</f>
        <v>16272.846794302332</v>
      </c>
      <c r="W203" s="65"/>
      <c r="X203" s="118">
        <f>IF($C203="TD",INDEX('4. CPI-tabel'!$D$20:$Z$42,$E203-2003,X$28-2003),
IF(X$28&gt;=$E203,MAX(1,INDEX('4. CPI-tabel'!$D$20:$Z$42,MAX($E203,2010)-2003,X$28-2003)),0))</f>
        <v>1.0964366931991631</v>
      </c>
      <c r="Y203" s="118">
        <f>IF($C203="TD",INDEX('4. CPI-tabel'!$D$20:$Z$42,$E203-2003,Y$28-2003),
IF(Y$28&gt;=$E203,MAX(1,INDEX('4. CPI-tabel'!$D$20:$Z$42,MAX($E203,2010)-2003,Y$28-2003)),0))</f>
        <v>1.1249440472223413</v>
      </c>
      <c r="Z203" s="118">
        <f>IF($C203="TD",INDEX('4. CPI-tabel'!$D$20:$Z$42,$E203-2003,Z$28-2003),
IF(Z$28&gt;=$E203,MAX(1,INDEX('4. CPI-tabel'!$D$20:$Z$42,MAX($E203,2010)-2003,Z$28-2003)),0))</f>
        <v>1.1508177603084551</v>
      </c>
      <c r="AA203" s="118">
        <f>IF($C203="TD",INDEX('4. CPI-tabel'!$D$20:$Z$42,$E203-2003,AA$28-2003),
IF(AA$28&gt;=$E203,MAX(1,INDEX('4. CPI-tabel'!$D$20:$Z$42,MAX($E203,2010)-2003,AA$28-2003)),0))</f>
        <v>1.1830406575970918</v>
      </c>
      <c r="AB203" s="118">
        <f>IF($C203="TD",INDEX('4. CPI-tabel'!$D$20:$Z$42,$E203-2003,AB$28-2003),
IF(AB$28&gt;=$E203,MAX(1,INDEX('4. CPI-tabel'!$D$20:$Z$42,MAX($E203,2010)-2003,AB$28-2003)),0))</f>
        <v>1.1948710641730627</v>
      </c>
      <c r="AC203" s="118">
        <f>IF($C203="TD",INDEX('4. CPI-tabel'!$D$20:$Z$42,$E203-2003,AC$28-2003),
IF(AC$28&gt;=$E203,MAX(1,INDEX('4. CPI-tabel'!$D$20:$Z$42,MAX($E203,2010)-2003,AC$28-2003)),0))</f>
        <v>1.2044300326864472</v>
      </c>
      <c r="AD203" s="118">
        <f>IF($C203="TD",INDEX('4. CPI-tabel'!$D$20:$Z$42,$E203-2003,AD$28-2003),
IF(AD$28&gt;=$E203,MAX(1,INDEX('4. CPI-tabel'!$D$20:$Z$42,MAX($E203,2010)-2003,AD$28-2003)),0))</f>
        <v>1.2068388927518201</v>
      </c>
      <c r="AE203" s="118">
        <f>IF($C203="TD",INDEX('4. CPI-tabel'!$D$20:$Z$42,$E203-2003,AE$28-2003),
IF(AE$28&gt;=$E203,MAX(1,INDEX('4. CPI-tabel'!$D$20:$Z$42,MAX($E203,2010)-2003,AE$28-2003)),0))</f>
        <v>1.2237346372503457</v>
      </c>
      <c r="AF203" s="118">
        <f>IF($C203="TD",INDEX('4. CPI-tabel'!$D$20:$Z$42,$E203-2003,AF$28-2003),
IF(AF$28&gt;=$E203,MAX(1,INDEX('4. CPI-tabel'!$D$20:$Z$42,MAX($E203,2010)-2003,AF$28-2003)),0))</f>
        <v>1.2494330646326028</v>
      </c>
      <c r="AG203" s="118">
        <f>IF($C203="TD",INDEX('4. CPI-tabel'!$D$20:$Z$42,$E203-2003,AG$28-2003),
IF(AG$28&gt;=$E203,MAX(1,INDEX('4. CPI-tabel'!$D$20:$Z$42,MAX($E203,2010)-2003,AG$28-2003)),0))</f>
        <v>1.2844171904423158</v>
      </c>
      <c r="AH203" s="118">
        <f>IF($C203="TD",INDEX('4. CPI-tabel'!$D$20:$Z$42,$E203-2003,AH$28-2003),
IF(AH$28&gt;=$E203,MAX(1,INDEX('4. CPI-tabel'!$D$20:$Z$42,MAX($E203,2010)-2003,AH$28-2003)),0))</f>
        <v>1.2934081107754118</v>
      </c>
      <c r="AI203" s="118">
        <f>IF($C203="TD",INDEX('4. CPI-tabel'!$D$20:$Z$42,$E203-2003,AI$28-2003),
IF(AI$28&gt;=$E203,MAX(1,INDEX('4. CPI-tabel'!$D$20:$Z$42,MAX($E203,2010)-2003,AI$28-2003)),0))</f>
        <v>1.2934081107754118</v>
      </c>
      <c r="AJ203" s="118">
        <f>IF($C203="TD",INDEX('4. CPI-tabel'!$D$20:$Z$42,$E203-2003,AJ$28-2003),
IF(AJ$28&gt;=$E203,MAX(1,INDEX('4. CPI-tabel'!$D$20:$Z$42,MAX($E203,2010)-2003,AJ$28-2003)),0))</f>
        <v>1.2934081107754118</v>
      </c>
      <c r="AK203" s="118">
        <f>IF($C203="TD",INDEX('4. CPI-tabel'!$D$20:$Z$42,$E203-2003,AK$28-2003),
IF(AK$28&gt;=$E203,MAX(1,INDEX('4. CPI-tabel'!$D$20:$Z$42,MAX($E203,2010)-2003,AK$28-2003)),0))</f>
        <v>1.2934081107754118</v>
      </c>
      <c r="AL203" s="118">
        <f>IF($C203="TD",INDEX('4. CPI-tabel'!$D$20:$Z$42,$E203-2003,AL$28-2003),
IF(AL$28&gt;=$E203,MAX(1,INDEX('4. CPI-tabel'!$D$20:$Z$42,MAX($E203,2010)-2003,AL$28-2003)),0))</f>
        <v>1.2934081107754118</v>
      </c>
      <c r="AM203" s="118">
        <f>IF($C203="TD",INDEX('4. CPI-tabel'!$D$20:$Z$42,$E203-2003,AM$28-2003),
IF(AM$28&gt;=$E203,MAX(1,INDEX('4. CPI-tabel'!$D$20:$Z$42,MAX($E203,2010)-2003,AM$28-2003)),0))</f>
        <v>1.2934081107754118</v>
      </c>
      <c r="AN203" s="20"/>
      <c r="AO203" s="87">
        <f t="shared" si="37"/>
        <v>17660.162793283609</v>
      </c>
      <c r="AP203" s="87">
        <f t="shared" si="38"/>
        <v>18119.32702590898</v>
      </c>
      <c r="AQ203" s="87">
        <f t="shared" si="39"/>
        <v>18536.071547504886</v>
      </c>
      <c r="AR203" s="87">
        <f t="shared" si="40"/>
        <v>19055.081550835024</v>
      </c>
      <c r="AS203" s="87">
        <f t="shared" si="41"/>
        <v>19245.632366343372</v>
      </c>
      <c r="AT203" s="87">
        <f t="shared" si="42"/>
        <v>19399.597425274122</v>
      </c>
      <c r="AU203" s="87">
        <f t="shared" si="43"/>
        <v>19438.396620124669</v>
      </c>
      <c r="AV203" s="87">
        <f t="shared" si="44"/>
        <v>19710.534172806416</v>
      </c>
      <c r="AW203" s="87">
        <f t="shared" si="45"/>
        <v>20124.455390435349</v>
      </c>
      <c r="AX203" s="87">
        <f t="shared" si="46"/>
        <v>20687.94014136754</v>
      </c>
      <c r="AY203" s="87">
        <f t="shared" si="47"/>
        <v>20832.755722357109</v>
      </c>
      <c r="AZ203" s="87">
        <f t="shared" si="48"/>
        <v>24999.306866828527</v>
      </c>
      <c r="BA203" s="87">
        <f t="shared" si="49"/>
        <v>23946.704472435744</v>
      </c>
      <c r="BB203" s="87">
        <f t="shared" si="50"/>
        <v>22938.422178859506</v>
      </c>
      <c r="BC203" s="87">
        <f t="shared" si="51"/>
        <v>21972.593876591738</v>
      </c>
      <c r="BD203" s="87">
        <f t="shared" si="52"/>
        <v>21047.432029156294</v>
      </c>
    </row>
    <row r="204" spans="2:56" s="79" customFormat="1" x14ac:dyDescent="0.2">
      <c r="B204" s="86">
        <f>'3. Investeringen'!B190</f>
        <v>176</v>
      </c>
      <c r="C204" s="86" t="str">
        <f>'3. Investeringen'!F190</f>
        <v>TD</v>
      </c>
      <c r="D204" s="86" t="str">
        <f>'3. Investeringen'!G190</f>
        <v>Nieuwe investeringen TD</v>
      </c>
      <c r="E204" s="121">
        <f>'3. Investeringen'!K190</f>
        <v>2005</v>
      </c>
      <c r="F204" s="20"/>
      <c r="G204" s="86">
        <f>'7. Nominale afschrijvingen'!R193</f>
        <v>2346.724666666667</v>
      </c>
      <c r="H204" s="86">
        <f>'7. Nominale afschrijvingen'!S193</f>
        <v>2346.724666666667</v>
      </c>
      <c r="I204" s="86">
        <f>'7. Nominale afschrijvingen'!T193</f>
        <v>2346.724666666667</v>
      </c>
      <c r="J204" s="86">
        <f>'7. Nominale afschrijvingen'!U193</f>
        <v>2346.724666666667</v>
      </c>
      <c r="K204" s="86">
        <f>'7. Nominale afschrijvingen'!V193</f>
        <v>2346.724666666667</v>
      </c>
      <c r="L204" s="86">
        <f>'7. Nominale afschrijvingen'!W193</f>
        <v>2346.724666666667</v>
      </c>
      <c r="M204" s="86">
        <f>'7. Nominale afschrijvingen'!X193</f>
        <v>2346.724666666667</v>
      </c>
      <c r="N204" s="86">
        <f>'7. Nominale afschrijvingen'!Y193</f>
        <v>2346.724666666667</v>
      </c>
      <c r="O204" s="86">
        <f>'7. Nominale afschrijvingen'!Z193</f>
        <v>2346.724666666667</v>
      </c>
      <c r="P204" s="86">
        <f>'7. Nominale afschrijvingen'!AA193</f>
        <v>2346.724666666667</v>
      </c>
      <c r="Q204" s="86">
        <f>'7. Nominale afschrijvingen'!AB193</f>
        <v>2346.724666666667</v>
      </c>
      <c r="R204" s="86">
        <f>'7. Nominale afschrijvingen'!AC193</f>
        <v>2816.0695999999998</v>
      </c>
      <c r="S204" s="86">
        <f>'7. Nominale afschrijvingen'!AD193</f>
        <v>2565.7523022222222</v>
      </c>
      <c r="T204" s="86">
        <f>'7. Nominale afschrijvingen'!AE193</f>
        <v>2337.6854309135801</v>
      </c>
      <c r="U204" s="86">
        <f>'7. Nominale afschrijvingen'!AF193</f>
        <v>2282.026253987066</v>
      </c>
      <c r="V204" s="86">
        <f>'7. Nominale afschrijvingen'!AG193</f>
        <v>2282.026253987066</v>
      </c>
      <c r="W204" s="65"/>
      <c r="X204" s="118">
        <f>IF($C204="TD",INDEX('4. CPI-tabel'!$D$20:$Z$42,$E204-2003,X$28-2003),
IF(X$28&gt;=$E204,MAX(1,INDEX('4. CPI-tabel'!$D$20:$Z$42,MAX($E204,2010)-2003,X$28-2003)),0))</f>
        <v>1.0964366931991631</v>
      </c>
      <c r="Y204" s="118">
        <f>IF($C204="TD",INDEX('4. CPI-tabel'!$D$20:$Z$42,$E204-2003,Y$28-2003),
IF(Y$28&gt;=$E204,MAX(1,INDEX('4. CPI-tabel'!$D$20:$Z$42,MAX($E204,2010)-2003,Y$28-2003)),0))</f>
        <v>1.1249440472223413</v>
      </c>
      <c r="Z204" s="118">
        <f>IF($C204="TD",INDEX('4. CPI-tabel'!$D$20:$Z$42,$E204-2003,Z$28-2003),
IF(Z$28&gt;=$E204,MAX(1,INDEX('4. CPI-tabel'!$D$20:$Z$42,MAX($E204,2010)-2003,Z$28-2003)),0))</f>
        <v>1.1508177603084551</v>
      </c>
      <c r="AA204" s="118">
        <f>IF($C204="TD",INDEX('4. CPI-tabel'!$D$20:$Z$42,$E204-2003,AA$28-2003),
IF(AA$28&gt;=$E204,MAX(1,INDEX('4. CPI-tabel'!$D$20:$Z$42,MAX($E204,2010)-2003,AA$28-2003)),0))</f>
        <v>1.1830406575970918</v>
      </c>
      <c r="AB204" s="118">
        <f>IF($C204="TD",INDEX('4. CPI-tabel'!$D$20:$Z$42,$E204-2003,AB$28-2003),
IF(AB$28&gt;=$E204,MAX(1,INDEX('4. CPI-tabel'!$D$20:$Z$42,MAX($E204,2010)-2003,AB$28-2003)),0))</f>
        <v>1.1948710641730627</v>
      </c>
      <c r="AC204" s="118">
        <f>IF($C204="TD",INDEX('4. CPI-tabel'!$D$20:$Z$42,$E204-2003,AC$28-2003),
IF(AC$28&gt;=$E204,MAX(1,INDEX('4. CPI-tabel'!$D$20:$Z$42,MAX($E204,2010)-2003,AC$28-2003)),0))</f>
        <v>1.2044300326864472</v>
      </c>
      <c r="AD204" s="118">
        <f>IF($C204="TD",INDEX('4. CPI-tabel'!$D$20:$Z$42,$E204-2003,AD$28-2003),
IF(AD$28&gt;=$E204,MAX(1,INDEX('4. CPI-tabel'!$D$20:$Z$42,MAX($E204,2010)-2003,AD$28-2003)),0))</f>
        <v>1.2068388927518201</v>
      </c>
      <c r="AE204" s="118">
        <f>IF($C204="TD",INDEX('4. CPI-tabel'!$D$20:$Z$42,$E204-2003,AE$28-2003),
IF(AE$28&gt;=$E204,MAX(1,INDEX('4. CPI-tabel'!$D$20:$Z$42,MAX($E204,2010)-2003,AE$28-2003)),0))</f>
        <v>1.2237346372503457</v>
      </c>
      <c r="AF204" s="118">
        <f>IF($C204="TD",INDEX('4. CPI-tabel'!$D$20:$Z$42,$E204-2003,AF$28-2003),
IF(AF$28&gt;=$E204,MAX(1,INDEX('4. CPI-tabel'!$D$20:$Z$42,MAX($E204,2010)-2003,AF$28-2003)),0))</f>
        <v>1.2494330646326028</v>
      </c>
      <c r="AG204" s="118">
        <f>IF($C204="TD",INDEX('4. CPI-tabel'!$D$20:$Z$42,$E204-2003,AG$28-2003),
IF(AG$28&gt;=$E204,MAX(1,INDEX('4. CPI-tabel'!$D$20:$Z$42,MAX($E204,2010)-2003,AG$28-2003)),0))</f>
        <v>1.2844171904423158</v>
      </c>
      <c r="AH204" s="118">
        <f>IF($C204="TD",INDEX('4. CPI-tabel'!$D$20:$Z$42,$E204-2003,AH$28-2003),
IF(AH$28&gt;=$E204,MAX(1,INDEX('4. CPI-tabel'!$D$20:$Z$42,MAX($E204,2010)-2003,AH$28-2003)),0))</f>
        <v>1.2934081107754118</v>
      </c>
      <c r="AI204" s="118">
        <f>IF($C204="TD",INDEX('4. CPI-tabel'!$D$20:$Z$42,$E204-2003,AI$28-2003),
IF(AI$28&gt;=$E204,MAX(1,INDEX('4. CPI-tabel'!$D$20:$Z$42,MAX($E204,2010)-2003,AI$28-2003)),0))</f>
        <v>1.2934081107754118</v>
      </c>
      <c r="AJ204" s="118">
        <f>IF($C204="TD",INDEX('4. CPI-tabel'!$D$20:$Z$42,$E204-2003,AJ$28-2003),
IF(AJ$28&gt;=$E204,MAX(1,INDEX('4. CPI-tabel'!$D$20:$Z$42,MAX($E204,2010)-2003,AJ$28-2003)),0))</f>
        <v>1.2934081107754118</v>
      </c>
      <c r="AK204" s="118">
        <f>IF($C204="TD",INDEX('4. CPI-tabel'!$D$20:$Z$42,$E204-2003,AK$28-2003),
IF(AK$28&gt;=$E204,MAX(1,INDEX('4. CPI-tabel'!$D$20:$Z$42,MAX($E204,2010)-2003,AK$28-2003)),0))</f>
        <v>1.2934081107754118</v>
      </c>
      <c r="AL204" s="118">
        <f>IF($C204="TD",INDEX('4. CPI-tabel'!$D$20:$Z$42,$E204-2003,AL$28-2003),
IF(AL$28&gt;=$E204,MAX(1,INDEX('4. CPI-tabel'!$D$20:$Z$42,MAX($E204,2010)-2003,AL$28-2003)),0))</f>
        <v>1.2934081107754118</v>
      </c>
      <c r="AM204" s="118">
        <f>IF($C204="TD",INDEX('4. CPI-tabel'!$D$20:$Z$42,$E204-2003,AM$28-2003),
IF(AM$28&gt;=$E204,MAX(1,INDEX('4. CPI-tabel'!$D$20:$Z$42,MAX($E204,2010)-2003,AM$28-2003)),0))</f>
        <v>1.2934081107754118</v>
      </c>
      <c r="AN204" s="20"/>
      <c r="AO204" s="87">
        <f t="shared" si="37"/>
        <v>2573.0350333689089</v>
      </c>
      <c r="AP204" s="87">
        <f t="shared" si="38"/>
        <v>2639.9339442365003</v>
      </c>
      <c r="AQ204" s="87">
        <f t="shared" si="39"/>
        <v>2700.6524249539393</v>
      </c>
      <c r="AR204" s="87">
        <f t="shared" si="40"/>
        <v>2776.2706928526495</v>
      </c>
      <c r="AS204" s="87">
        <f t="shared" si="41"/>
        <v>2804.0333997811763</v>
      </c>
      <c r="AT204" s="87">
        <f t="shared" si="42"/>
        <v>2826.4656669794258</v>
      </c>
      <c r="AU204" s="87">
        <f t="shared" si="43"/>
        <v>2832.1185983133846</v>
      </c>
      <c r="AV204" s="87">
        <f t="shared" si="44"/>
        <v>2871.7682586897722</v>
      </c>
      <c r="AW204" s="87">
        <f t="shared" si="45"/>
        <v>2932.0753921222572</v>
      </c>
      <c r="AX204" s="87">
        <f t="shared" si="46"/>
        <v>3014.1735031016806</v>
      </c>
      <c r="AY204" s="87">
        <f t="shared" si="47"/>
        <v>3035.2727176233916</v>
      </c>
      <c r="AZ204" s="87">
        <f t="shared" si="48"/>
        <v>3642.3272611480693</v>
      </c>
      <c r="BA204" s="87">
        <f t="shared" si="49"/>
        <v>3318.5648379349077</v>
      </c>
      <c r="BB204" s="87">
        <f t="shared" si="50"/>
        <v>3023.5812967851384</v>
      </c>
      <c r="BC204" s="87">
        <f t="shared" si="51"/>
        <v>2951.591265909301</v>
      </c>
      <c r="BD204" s="87">
        <f t="shared" si="52"/>
        <v>2951.591265909301</v>
      </c>
    </row>
    <row r="205" spans="2:56" s="79" customFormat="1" x14ac:dyDescent="0.2">
      <c r="B205" s="86">
        <f>'3. Investeringen'!B191</f>
        <v>177</v>
      </c>
      <c r="C205" s="86" t="str">
        <f>'3. Investeringen'!F191</f>
        <v>TD</v>
      </c>
      <c r="D205" s="86" t="str">
        <f>'3. Investeringen'!G191</f>
        <v>Nieuwe investeringen TD</v>
      </c>
      <c r="E205" s="121">
        <f>'3. Investeringen'!K191</f>
        <v>2006</v>
      </c>
      <c r="F205" s="20"/>
      <c r="G205" s="86">
        <f>'7. Nominale afschrijvingen'!R194</f>
        <v>19163.107777777779</v>
      </c>
      <c r="H205" s="86">
        <f>'7. Nominale afschrijvingen'!S194</f>
        <v>19163.107777777779</v>
      </c>
      <c r="I205" s="86">
        <f>'7. Nominale afschrijvingen'!T194</f>
        <v>19163.107777777779</v>
      </c>
      <c r="J205" s="86">
        <f>'7. Nominale afschrijvingen'!U194</f>
        <v>19163.107777777779</v>
      </c>
      <c r="K205" s="86">
        <f>'7. Nominale afschrijvingen'!V194</f>
        <v>19163.107777777779</v>
      </c>
      <c r="L205" s="86">
        <f>'7. Nominale afschrijvingen'!W194</f>
        <v>19163.107777777779</v>
      </c>
      <c r="M205" s="86">
        <f>'7. Nominale afschrijvingen'!X194</f>
        <v>19163.107777777779</v>
      </c>
      <c r="N205" s="86">
        <f>'7. Nominale afschrijvingen'!Y194</f>
        <v>19163.107777777779</v>
      </c>
      <c r="O205" s="86">
        <f>'7. Nominale afschrijvingen'!Z194</f>
        <v>19163.107777777779</v>
      </c>
      <c r="P205" s="86">
        <f>'7. Nominale afschrijvingen'!AA194</f>
        <v>19163.107777777779</v>
      </c>
      <c r="Q205" s="86">
        <f>'7. Nominale afschrijvingen'!AB194</f>
        <v>19163.107777777779</v>
      </c>
      <c r="R205" s="86">
        <f>'7. Nominale afschrijvingen'!AC194</f>
        <v>22995.729333333333</v>
      </c>
      <c r="S205" s="86">
        <f>'7. Nominale afschrijvingen'!AD194</f>
        <v>22060.309835028249</v>
      </c>
      <c r="T205" s="86">
        <f>'7. Nominale afschrijvingen'!AE194</f>
        <v>21162.941299366084</v>
      </c>
      <c r="U205" s="86">
        <f>'7. Nominale afschrijvingen'!AF194</f>
        <v>20302.075890578311</v>
      </c>
      <c r="V205" s="86">
        <f>'7. Nominale afschrijvingen'!AG194</f>
        <v>19476.228735707329</v>
      </c>
      <c r="W205" s="65"/>
      <c r="X205" s="118">
        <f>IF($C205="TD",INDEX('4. CPI-tabel'!$D$20:$Z$42,$E205-2003,X$28-2003),
IF(X$28&gt;=$E205,MAX(1,INDEX('4. CPI-tabel'!$D$20:$Z$42,MAX($E205,2010)-2003,X$28-2003)),0))</f>
        <v>1.0770497968557597</v>
      </c>
      <c r="Y205" s="118">
        <f>IF($C205="TD",INDEX('4. CPI-tabel'!$D$20:$Z$42,$E205-2003,Y$28-2003),
IF(Y$28&gt;=$E205,MAX(1,INDEX('4. CPI-tabel'!$D$20:$Z$42,MAX($E205,2010)-2003,Y$28-2003)),0))</f>
        <v>1.1050530915740095</v>
      </c>
      <c r="Z205" s="118">
        <f>IF($C205="TD",INDEX('4. CPI-tabel'!$D$20:$Z$42,$E205-2003,Z$28-2003),
IF(Z$28&gt;=$E205,MAX(1,INDEX('4. CPI-tabel'!$D$20:$Z$42,MAX($E205,2010)-2003,Z$28-2003)),0))</f>
        <v>1.1304693126802117</v>
      </c>
      <c r="AA205" s="118">
        <f>IF($C205="TD",INDEX('4. CPI-tabel'!$D$20:$Z$42,$E205-2003,AA$28-2003),
IF(AA$28&gt;=$E205,MAX(1,INDEX('4. CPI-tabel'!$D$20:$Z$42,MAX($E205,2010)-2003,AA$28-2003)),0))</f>
        <v>1.1621224534352577</v>
      </c>
      <c r="AB205" s="118">
        <f>IF($C205="TD",INDEX('4. CPI-tabel'!$D$20:$Z$42,$E205-2003,AB$28-2003),
IF(AB$28&gt;=$E205,MAX(1,INDEX('4. CPI-tabel'!$D$20:$Z$42,MAX($E205,2010)-2003,AB$28-2003)),0))</f>
        <v>1.1737436779696102</v>
      </c>
      <c r="AC205" s="118">
        <f>IF($C205="TD",INDEX('4. CPI-tabel'!$D$20:$Z$42,$E205-2003,AC$28-2003),
IF(AC$28&gt;=$E205,MAX(1,INDEX('4. CPI-tabel'!$D$20:$Z$42,MAX($E205,2010)-2003,AC$28-2003)),0))</f>
        <v>1.183133627393367</v>
      </c>
      <c r="AD205" s="118">
        <f>IF($C205="TD",INDEX('4. CPI-tabel'!$D$20:$Z$42,$E205-2003,AD$28-2003),
IF(AD$28&gt;=$E205,MAX(1,INDEX('4. CPI-tabel'!$D$20:$Z$42,MAX($E205,2010)-2003,AD$28-2003)),0))</f>
        <v>1.1854998946481539</v>
      </c>
      <c r="AE205" s="118">
        <f>IF($C205="TD",INDEX('4. CPI-tabel'!$D$20:$Z$42,$E205-2003,AE$28-2003),
IF(AE$28&gt;=$E205,MAX(1,INDEX('4. CPI-tabel'!$D$20:$Z$42,MAX($E205,2010)-2003,AE$28-2003)),0))</f>
        <v>1.2020968931732281</v>
      </c>
      <c r="AF205" s="118">
        <f>IF($C205="TD",INDEX('4. CPI-tabel'!$D$20:$Z$42,$E205-2003,AF$28-2003),
IF(AF$28&gt;=$E205,MAX(1,INDEX('4. CPI-tabel'!$D$20:$Z$42,MAX($E205,2010)-2003,AF$28-2003)),0))</f>
        <v>1.2273409279298657</v>
      </c>
      <c r="AG205" s="118">
        <f>IF($C205="TD",INDEX('4. CPI-tabel'!$D$20:$Z$42,$E205-2003,AG$28-2003),
IF(AG$28&gt;=$E205,MAX(1,INDEX('4. CPI-tabel'!$D$20:$Z$42,MAX($E205,2010)-2003,AG$28-2003)),0))</f>
        <v>1.2617064739119019</v>
      </c>
      <c r="AH205" s="118">
        <f>IF($C205="TD",INDEX('4. CPI-tabel'!$D$20:$Z$42,$E205-2003,AH$28-2003),
IF(AH$28&gt;=$E205,MAX(1,INDEX('4. CPI-tabel'!$D$20:$Z$42,MAX($E205,2010)-2003,AH$28-2003)),0))</f>
        <v>1.270538419229285</v>
      </c>
      <c r="AI205" s="118">
        <f>IF($C205="TD",INDEX('4. CPI-tabel'!$D$20:$Z$42,$E205-2003,AI$28-2003),
IF(AI$28&gt;=$E205,MAX(1,INDEX('4. CPI-tabel'!$D$20:$Z$42,MAX($E205,2010)-2003,AI$28-2003)),0))</f>
        <v>1.270538419229285</v>
      </c>
      <c r="AJ205" s="118">
        <f>IF($C205="TD",INDEX('4. CPI-tabel'!$D$20:$Z$42,$E205-2003,AJ$28-2003),
IF(AJ$28&gt;=$E205,MAX(1,INDEX('4. CPI-tabel'!$D$20:$Z$42,MAX($E205,2010)-2003,AJ$28-2003)),0))</f>
        <v>1.270538419229285</v>
      </c>
      <c r="AK205" s="118">
        <f>IF($C205="TD",INDEX('4. CPI-tabel'!$D$20:$Z$42,$E205-2003,AK$28-2003),
IF(AK$28&gt;=$E205,MAX(1,INDEX('4. CPI-tabel'!$D$20:$Z$42,MAX($E205,2010)-2003,AK$28-2003)),0))</f>
        <v>1.270538419229285</v>
      </c>
      <c r="AL205" s="118">
        <f>IF($C205="TD",INDEX('4. CPI-tabel'!$D$20:$Z$42,$E205-2003,AL$28-2003),
IF(AL$28&gt;=$E205,MAX(1,INDEX('4. CPI-tabel'!$D$20:$Z$42,MAX($E205,2010)-2003,AL$28-2003)),0))</f>
        <v>1.270538419229285</v>
      </c>
      <c r="AM205" s="118">
        <f>IF($C205="TD",INDEX('4. CPI-tabel'!$D$20:$Z$42,$E205-2003,AM$28-2003),
IF(AM$28&gt;=$E205,MAX(1,INDEX('4. CPI-tabel'!$D$20:$Z$42,MAX($E205,2010)-2003,AM$28-2003)),0))</f>
        <v>1.270538419229285</v>
      </c>
      <c r="AN205" s="20"/>
      <c r="AO205" s="87">
        <f t="shared" si="37"/>
        <v>20639.621339180587</v>
      </c>
      <c r="AP205" s="87">
        <f t="shared" si="38"/>
        <v>21176.251493999283</v>
      </c>
      <c r="AQ205" s="87">
        <f t="shared" si="39"/>
        <v>21663.305278361266</v>
      </c>
      <c r="AR205" s="87">
        <f t="shared" si="40"/>
        <v>22269.877826155382</v>
      </c>
      <c r="AS205" s="87">
        <f t="shared" si="41"/>
        <v>22492.576604416936</v>
      </c>
      <c r="AT205" s="87">
        <f t="shared" si="42"/>
        <v>22672.517217252269</v>
      </c>
      <c r="AU205" s="87">
        <f t="shared" si="43"/>
        <v>22717.862251686776</v>
      </c>
      <c r="AV205" s="87">
        <f t="shared" si="44"/>
        <v>23035.912323210392</v>
      </c>
      <c r="AW205" s="87">
        <f t="shared" si="45"/>
        <v>23519.666481997807</v>
      </c>
      <c r="AX205" s="87">
        <f t="shared" si="46"/>
        <v>24178.217143493745</v>
      </c>
      <c r="AY205" s="87">
        <f t="shared" si="47"/>
        <v>24347.464663498195</v>
      </c>
      <c r="AZ205" s="87">
        <f t="shared" si="48"/>
        <v>29216.957596197833</v>
      </c>
      <c r="BA205" s="87">
        <f t="shared" si="49"/>
        <v>28028.471185505041</v>
      </c>
      <c r="BB205" s="87">
        <f t="shared" si="50"/>
        <v>26888.329984738735</v>
      </c>
      <c r="BC205" s="87">
        <f t="shared" si="51"/>
        <v>25794.567409088348</v>
      </c>
      <c r="BD205" s="87">
        <f t="shared" si="52"/>
        <v>24745.296870413567</v>
      </c>
    </row>
    <row r="206" spans="2:56" s="79" customFormat="1" x14ac:dyDescent="0.2">
      <c r="B206" s="86">
        <f>'3. Investeringen'!B192</f>
        <v>178</v>
      </c>
      <c r="C206" s="86" t="str">
        <f>'3. Investeringen'!F192</f>
        <v>TD</v>
      </c>
      <c r="D206" s="86" t="str">
        <f>'3. Investeringen'!G192</f>
        <v>Nieuwe investeringen TD</v>
      </c>
      <c r="E206" s="121">
        <f>'3. Investeringen'!K192</f>
        <v>2006</v>
      </c>
      <c r="F206" s="20"/>
      <c r="G206" s="86">
        <f>'7. Nominale afschrijvingen'!R195</f>
        <v>2641.2333333333331</v>
      </c>
      <c r="H206" s="86">
        <f>'7. Nominale afschrijvingen'!S195</f>
        <v>2641.2333333333336</v>
      </c>
      <c r="I206" s="86">
        <f>'7. Nominale afschrijvingen'!T195</f>
        <v>2641.2333333333336</v>
      </c>
      <c r="J206" s="86">
        <f>'7. Nominale afschrijvingen'!U195</f>
        <v>2641.2333333333336</v>
      </c>
      <c r="K206" s="86">
        <f>'7. Nominale afschrijvingen'!V195</f>
        <v>2641.2333333333336</v>
      </c>
      <c r="L206" s="86">
        <f>'7. Nominale afschrijvingen'!W195</f>
        <v>2641.2333333333336</v>
      </c>
      <c r="M206" s="86">
        <f>'7. Nominale afschrijvingen'!X195</f>
        <v>2641.2333333333336</v>
      </c>
      <c r="N206" s="86">
        <f>'7. Nominale afschrijvingen'!Y195</f>
        <v>2641.2333333333336</v>
      </c>
      <c r="O206" s="86">
        <f>'7. Nominale afschrijvingen'!Z195</f>
        <v>2641.2333333333336</v>
      </c>
      <c r="P206" s="86">
        <f>'7. Nominale afschrijvingen'!AA195</f>
        <v>2641.2333333333336</v>
      </c>
      <c r="Q206" s="86">
        <f>'7. Nominale afschrijvingen'!AB195</f>
        <v>2641.2333333333336</v>
      </c>
      <c r="R206" s="86">
        <f>'7. Nominale afschrijvingen'!AC195</f>
        <v>3169.48</v>
      </c>
      <c r="S206" s="86">
        <f>'7. Nominale afschrijvingen'!AD195</f>
        <v>2907.1782068965513</v>
      </c>
      <c r="T206" s="86">
        <f>'7. Nominale afschrijvingen'!AE195</f>
        <v>2666.5841483947679</v>
      </c>
      <c r="U206" s="86">
        <f>'7. Nominale afschrijvingen'!AF195</f>
        <v>2569.9687806993052</v>
      </c>
      <c r="V206" s="86">
        <f>'7. Nominale afschrijvingen'!AG195</f>
        <v>2569.9687806993052</v>
      </c>
      <c r="W206" s="65"/>
      <c r="X206" s="118">
        <f>IF($C206="TD",INDEX('4. CPI-tabel'!$D$20:$Z$42,$E206-2003,X$28-2003),
IF(X$28&gt;=$E206,MAX(1,INDEX('4. CPI-tabel'!$D$20:$Z$42,MAX($E206,2010)-2003,X$28-2003)),0))</f>
        <v>1.0770497968557597</v>
      </c>
      <c r="Y206" s="118">
        <f>IF($C206="TD",INDEX('4. CPI-tabel'!$D$20:$Z$42,$E206-2003,Y$28-2003),
IF(Y$28&gt;=$E206,MAX(1,INDEX('4. CPI-tabel'!$D$20:$Z$42,MAX($E206,2010)-2003,Y$28-2003)),0))</f>
        <v>1.1050530915740095</v>
      </c>
      <c r="Z206" s="118">
        <f>IF($C206="TD",INDEX('4. CPI-tabel'!$D$20:$Z$42,$E206-2003,Z$28-2003),
IF(Z$28&gt;=$E206,MAX(1,INDEX('4. CPI-tabel'!$D$20:$Z$42,MAX($E206,2010)-2003,Z$28-2003)),0))</f>
        <v>1.1304693126802117</v>
      </c>
      <c r="AA206" s="118">
        <f>IF($C206="TD",INDEX('4. CPI-tabel'!$D$20:$Z$42,$E206-2003,AA$28-2003),
IF(AA$28&gt;=$E206,MAX(1,INDEX('4. CPI-tabel'!$D$20:$Z$42,MAX($E206,2010)-2003,AA$28-2003)),0))</f>
        <v>1.1621224534352577</v>
      </c>
      <c r="AB206" s="118">
        <f>IF($C206="TD",INDEX('4. CPI-tabel'!$D$20:$Z$42,$E206-2003,AB$28-2003),
IF(AB$28&gt;=$E206,MAX(1,INDEX('4. CPI-tabel'!$D$20:$Z$42,MAX($E206,2010)-2003,AB$28-2003)),0))</f>
        <v>1.1737436779696102</v>
      </c>
      <c r="AC206" s="118">
        <f>IF($C206="TD",INDEX('4. CPI-tabel'!$D$20:$Z$42,$E206-2003,AC$28-2003),
IF(AC$28&gt;=$E206,MAX(1,INDEX('4. CPI-tabel'!$D$20:$Z$42,MAX($E206,2010)-2003,AC$28-2003)),0))</f>
        <v>1.183133627393367</v>
      </c>
      <c r="AD206" s="118">
        <f>IF($C206="TD",INDEX('4. CPI-tabel'!$D$20:$Z$42,$E206-2003,AD$28-2003),
IF(AD$28&gt;=$E206,MAX(1,INDEX('4. CPI-tabel'!$D$20:$Z$42,MAX($E206,2010)-2003,AD$28-2003)),0))</f>
        <v>1.1854998946481539</v>
      </c>
      <c r="AE206" s="118">
        <f>IF($C206="TD",INDEX('4. CPI-tabel'!$D$20:$Z$42,$E206-2003,AE$28-2003),
IF(AE$28&gt;=$E206,MAX(1,INDEX('4. CPI-tabel'!$D$20:$Z$42,MAX($E206,2010)-2003,AE$28-2003)),0))</f>
        <v>1.2020968931732281</v>
      </c>
      <c r="AF206" s="118">
        <f>IF($C206="TD",INDEX('4. CPI-tabel'!$D$20:$Z$42,$E206-2003,AF$28-2003),
IF(AF$28&gt;=$E206,MAX(1,INDEX('4. CPI-tabel'!$D$20:$Z$42,MAX($E206,2010)-2003,AF$28-2003)),0))</f>
        <v>1.2273409279298657</v>
      </c>
      <c r="AG206" s="118">
        <f>IF($C206="TD",INDEX('4. CPI-tabel'!$D$20:$Z$42,$E206-2003,AG$28-2003),
IF(AG$28&gt;=$E206,MAX(1,INDEX('4. CPI-tabel'!$D$20:$Z$42,MAX($E206,2010)-2003,AG$28-2003)),0))</f>
        <v>1.2617064739119019</v>
      </c>
      <c r="AH206" s="118">
        <f>IF($C206="TD",INDEX('4. CPI-tabel'!$D$20:$Z$42,$E206-2003,AH$28-2003),
IF(AH$28&gt;=$E206,MAX(1,INDEX('4. CPI-tabel'!$D$20:$Z$42,MAX($E206,2010)-2003,AH$28-2003)),0))</f>
        <v>1.270538419229285</v>
      </c>
      <c r="AI206" s="118">
        <f>IF($C206="TD",INDEX('4. CPI-tabel'!$D$20:$Z$42,$E206-2003,AI$28-2003),
IF(AI$28&gt;=$E206,MAX(1,INDEX('4. CPI-tabel'!$D$20:$Z$42,MAX($E206,2010)-2003,AI$28-2003)),0))</f>
        <v>1.270538419229285</v>
      </c>
      <c r="AJ206" s="118">
        <f>IF($C206="TD",INDEX('4. CPI-tabel'!$D$20:$Z$42,$E206-2003,AJ$28-2003),
IF(AJ$28&gt;=$E206,MAX(1,INDEX('4. CPI-tabel'!$D$20:$Z$42,MAX($E206,2010)-2003,AJ$28-2003)),0))</f>
        <v>1.270538419229285</v>
      </c>
      <c r="AK206" s="118">
        <f>IF($C206="TD",INDEX('4. CPI-tabel'!$D$20:$Z$42,$E206-2003,AK$28-2003),
IF(AK$28&gt;=$E206,MAX(1,INDEX('4. CPI-tabel'!$D$20:$Z$42,MAX($E206,2010)-2003,AK$28-2003)),0))</f>
        <v>1.270538419229285</v>
      </c>
      <c r="AL206" s="118">
        <f>IF($C206="TD",INDEX('4. CPI-tabel'!$D$20:$Z$42,$E206-2003,AL$28-2003),
IF(AL$28&gt;=$E206,MAX(1,INDEX('4. CPI-tabel'!$D$20:$Z$42,MAX($E206,2010)-2003,AL$28-2003)),0))</f>
        <v>1.270538419229285</v>
      </c>
      <c r="AM206" s="118">
        <f>IF($C206="TD",INDEX('4. CPI-tabel'!$D$20:$Z$42,$E206-2003,AM$28-2003),
IF(AM$28&gt;=$E206,MAX(1,INDEX('4. CPI-tabel'!$D$20:$Z$42,MAX($E206,2010)-2003,AM$28-2003)),0))</f>
        <v>1.270538419229285</v>
      </c>
      <c r="AN206" s="20"/>
      <c r="AO206" s="87">
        <f t="shared" si="37"/>
        <v>2844.7398251153277</v>
      </c>
      <c r="AP206" s="87">
        <f t="shared" si="38"/>
        <v>2918.7030605683267</v>
      </c>
      <c r="AQ206" s="87">
        <f t="shared" si="39"/>
        <v>2985.8332309613979</v>
      </c>
      <c r="AR206" s="87">
        <f t="shared" si="40"/>
        <v>3069.4365614283174</v>
      </c>
      <c r="AS206" s="87">
        <f t="shared" si="41"/>
        <v>3100.1309270426004</v>
      </c>
      <c r="AT206" s="87">
        <f t="shared" si="42"/>
        <v>3124.9319744589411</v>
      </c>
      <c r="AU206" s="87">
        <f t="shared" si="43"/>
        <v>3131.1818384078592</v>
      </c>
      <c r="AV206" s="87">
        <f t="shared" si="44"/>
        <v>3175.0183841455696</v>
      </c>
      <c r="AW206" s="87">
        <f t="shared" si="45"/>
        <v>3241.6937702126261</v>
      </c>
      <c r="AX206" s="87">
        <f t="shared" si="46"/>
        <v>3332.4611957785796</v>
      </c>
      <c r="AY206" s="87">
        <f t="shared" si="47"/>
        <v>3355.7884241490287</v>
      </c>
      <c r="AZ206" s="87">
        <f t="shared" si="48"/>
        <v>4026.9461089788342</v>
      </c>
      <c r="BA206" s="87">
        <f t="shared" si="49"/>
        <v>3693.6816034081717</v>
      </c>
      <c r="BB206" s="87">
        <f t="shared" si="50"/>
        <v>3387.9976086433576</v>
      </c>
      <c r="BC206" s="87">
        <f t="shared" si="51"/>
        <v>3265.2440720983082</v>
      </c>
      <c r="BD206" s="87">
        <f t="shared" si="52"/>
        <v>3265.2440720983082</v>
      </c>
    </row>
    <row r="207" spans="2:56" s="79" customFormat="1" x14ac:dyDescent="0.2">
      <c r="B207" s="86">
        <f>'3. Investeringen'!B193</f>
        <v>179</v>
      </c>
      <c r="C207" s="86" t="str">
        <f>'3. Investeringen'!F193</f>
        <v>TD</v>
      </c>
      <c r="D207" s="86" t="str">
        <f>'3. Investeringen'!G193</f>
        <v>Nieuwe investeringen TD</v>
      </c>
      <c r="E207" s="121">
        <f>'3. Investeringen'!K193</f>
        <v>2007</v>
      </c>
      <c r="F207" s="20"/>
      <c r="G207" s="86">
        <f>'7. Nominale afschrijvingen'!R196</f>
        <v>3326.1205454545452</v>
      </c>
      <c r="H207" s="86">
        <f>'7. Nominale afschrijvingen'!S196</f>
        <v>3326.1205454545452</v>
      </c>
      <c r="I207" s="86">
        <f>'7. Nominale afschrijvingen'!T196</f>
        <v>3326.1205454545452</v>
      </c>
      <c r="J207" s="86">
        <f>'7. Nominale afschrijvingen'!U196</f>
        <v>3326.1205454545452</v>
      </c>
      <c r="K207" s="86">
        <f>'7. Nominale afschrijvingen'!V196</f>
        <v>3326.1205454545452</v>
      </c>
      <c r="L207" s="86">
        <f>'7. Nominale afschrijvingen'!W196</f>
        <v>3326.1205454545452</v>
      </c>
      <c r="M207" s="86">
        <f>'7. Nominale afschrijvingen'!X196</f>
        <v>3326.1205454545452</v>
      </c>
      <c r="N207" s="86">
        <f>'7. Nominale afschrijvingen'!Y196</f>
        <v>3326.1205454545452</v>
      </c>
      <c r="O207" s="86">
        <f>'7. Nominale afschrijvingen'!Z196</f>
        <v>3326.1205454545452</v>
      </c>
      <c r="P207" s="86">
        <f>'7. Nominale afschrijvingen'!AA196</f>
        <v>3326.1205454545452</v>
      </c>
      <c r="Q207" s="86">
        <f>'7. Nominale afschrijvingen'!AB196</f>
        <v>3326.1205454545452</v>
      </c>
      <c r="R207" s="86">
        <f>'7. Nominale afschrijvingen'!AC196</f>
        <v>3991.344654545454</v>
      </c>
      <c r="S207" s="86">
        <f>'7. Nominale afschrijvingen'!AD196</f>
        <v>3873.0825907070703</v>
      </c>
      <c r="T207" s="86">
        <f>'7. Nominale afschrijvingen'!AE196</f>
        <v>3758.3245880194536</v>
      </c>
      <c r="U207" s="86">
        <f>'7. Nominale afschrijvingen'!AF196</f>
        <v>3646.9668224485067</v>
      </c>
      <c r="V207" s="86">
        <f>'7. Nominale afschrijvingen'!AG196</f>
        <v>3538.9085462278103</v>
      </c>
      <c r="W207" s="65"/>
      <c r="X207" s="118">
        <f>IF($C207="TD",INDEX('4. CPI-tabel'!$D$20:$Z$42,$E207-2003,X$28-2003),
IF(X$28&gt;=$E207,MAX(1,INDEX('4. CPI-tabel'!$D$20:$Z$42,MAX($E207,2010)-2003,X$28-2003)),0))</f>
        <v>1.0621792868399995</v>
      </c>
      <c r="Y207" s="118">
        <f>IF($C207="TD",INDEX('4. CPI-tabel'!$D$20:$Z$42,$E207-2003,Y$28-2003),
IF(Y$28&gt;=$E207,MAX(1,INDEX('4. CPI-tabel'!$D$20:$Z$42,MAX($E207,2010)-2003,Y$28-2003)),0))</f>
        <v>1.0897959482978394</v>
      </c>
      <c r="Z207" s="118">
        <f>IF($C207="TD",INDEX('4. CPI-tabel'!$D$20:$Z$42,$E207-2003,Z$28-2003),
IF(Z$28&gt;=$E207,MAX(1,INDEX('4. CPI-tabel'!$D$20:$Z$42,MAX($E207,2010)-2003,Z$28-2003)),0))</f>
        <v>1.1148612551086896</v>
      </c>
      <c r="AA207" s="118">
        <f>IF($C207="TD",INDEX('4. CPI-tabel'!$D$20:$Z$42,$E207-2003,AA$28-2003),
IF(AA$28&gt;=$E207,MAX(1,INDEX('4. CPI-tabel'!$D$20:$Z$42,MAX($E207,2010)-2003,AA$28-2003)),0))</f>
        <v>1.1460773702517328</v>
      </c>
      <c r="AB207" s="118">
        <f>IF($C207="TD",INDEX('4. CPI-tabel'!$D$20:$Z$42,$E207-2003,AB$28-2003),
IF(AB$28&gt;=$E207,MAX(1,INDEX('4. CPI-tabel'!$D$20:$Z$42,MAX($E207,2010)-2003,AB$28-2003)),0))</f>
        <v>1.1575381439542503</v>
      </c>
      <c r="AC207" s="118">
        <f>IF($C207="TD",INDEX('4. CPI-tabel'!$D$20:$Z$42,$E207-2003,AC$28-2003),
IF(AC$28&gt;=$E207,MAX(1,INDEX('4. CPI-tabel'!$D$20:$Z$42,MAX($E207,2010)-2003,AC$28-2003)),0))</f>
        <v>1.1667984491058843</v>
      </c>
      <c r="AD207" s="118">
        <f>IF($C207="TD",INDEX('4. CPI-tabel'!$D$20:$Z$42,$E207-2003,AD$28-2003),
IF(AD$28&gt;=$E207,MAX(1,INDEX('4. CPI-tabel'!$D$20:$Z$42,MAX($E207,2010)-2003,AD$28-2003)),0))</f>
        <v>1.1691320460040959</v>
      </c>
      <c r="AE207" s="118">
        <f>IF($C207="TD",INDEX('4. CPI-tabel'!$D$20:$Z$42,$E207-2003,AE$28-2003),
IF(AE$28&gt;=$E207,MAX(1,INDEX('4. CPI-tabel'!$D$20:$Z$42,MAX($E207,2010)-2003,AE$28-2003)),0))</f>
        <v>1.1854998946481532</v>
      </c>
      <c r="AF207" s="118">
        <f>IF($C207="TD",INDEX('4. CPI-tabel'!$D$20:$Z$42,$E207-2003,AF$28-2003),
IF(AF$28&gt;=$E207,MAX(1,INDEX('4. CPI-tabel'!$D$20:$Z$42,MAX($E207,2010)-2003,AF$28-2003)),0))</f>
        <v>1.2103953924357642</v>
      </c>
      <c r="AG207" s="118">
        <f>IF($C207="TD",INDEX('4. CPI-tabel'!$D$20:$Z$42,$E207-2003,AG$28-2003),
IF(AG$28&gt;=$E207,MAX(1,INDEX('4. CPI-tabel'!$D$20:$Z$42,MAX($E207,2010)-2003,AG$28-2003)),0))</f>
        <v>1.2442864634239656</v>
      </c>
      <c r="AH207" s="118">
        <f>IF($C207="TD",INDEX('4. CPI-tabel'!$D$20:$Z$42,$E207-2003,AH$28-2003),
IF(AH$28&gt;=$E207,MAX(1,INDEX('4. CPI-tabel'!$D$20:$Z$42,MAX($E207,2010)-2003,AH$28-2003)),0))</f>
        <v>1.2529964686679333</v>
      </c>
      <c r="AI207" s="118">
        <f>IF($C207="TD",INDEX('4. CPI-tabel'!$D$20:$Z$42,$E207-2003,AI$28-2003),
IF(AI$28&gt;=$E207,MAX(1,INDEX('4. CPI-tabel'!$D$20:$Z$42,MAX($E207,2010)-2003,AI$28-2003)),0))</f>
        <v>1.2529964686679333</v>
      </c>
      <c r="AJ207" s="118">
        <f>IF($C207="TD",INDEX('4. CPI-tabel'!$D$20:$Z$42,$E207-2003,AJ$28-2003),
IF(AJ$28&gt;=$E207,MAX(1,INDEX('4. CPI-tabel'!$D$20:$Z$42,MAX($E207,2010)-2003,AJ$28-2003)),0))</f>
        <v>1.2529964686679333</v>
      </c>
      <c r="AK207" s="118">
        <f>IF($C207="TD",INDEX('4. CPI-tabel'!$D$20:$Z$42,$E207-2003,AK$28-2003),
IF(AK$28&gt;=$E207,MAX(1,INDEX('4. CPI-tabel'!$D$20:$Z$42,MAX($E207,2010)-2003,AK$28-2003)),0))</f>
        <v>1.2529964686679333</v>
      </c>
      <c r="AL207" s="118">
        <f>IF($C207="TD",INDEX('4. CPI-tabel'!$D$20:$Z$42,$E207-2003,AL$28-2003),
IF(AL$28&gt;=$E207,MAX(1,INDEX('4. CPI-tabel'!$D$20:$Z$42,MAX($E207,2010)-2003,AL$28-2003)),0))</f>
        <v>1.2529964686679333</v>
      </c>
      <c r="AM207" s="118">
        <f>IF($C207="TD",INDEX('4. CPI-tabel'!$D$20:$Z$42,$E207-2003,AM$28-2003),
IF(AM$28&gt;=$E207,MAX(1,INDEX('4. CPI-tabel'!$D$20:$Z$42,MAX($E207,2010)-2003,AM$28-2003)),0))</f>
        <v>1.2529964686679333</v>
      </c>
      <c r="AN207" s="20"/>
      <c r="AO207" s="87">
        <f t="shared" si="37"/>
        <v>3532.936348914779</v>
      </c>
      <c r="AP207" s="87">
        <f t="shared" si="38"/>
        <v>3624.7926939865629</v>
      </c>
      <c r="AQ207" s="87">
        <f t="shared" si="39"/>
        <v>3708.1629259482534</v>
      </c>
      <c r="AR207" s="87">
        <f t="shared" si="40"/>
        <v>3811.9914878748045</v>
      </c>
      <c r="AS207" s="87">
        <f t="shared" si="41"/>
        <v>3850.1114027535527</v>
      </c>
      <c r="AT207" s="87">
        <f t="shared" si="42"/>
        <v>3880.9122939755812</v>
      </c>
      <c r="AU207" s="87">
        <f t="shared" si="43"/>
        <v>3888.6741185635319</v>
      </c>
      <c r="AV207" s="87">
        <f t="shared" si="44"/>
        <v>3943.1155562234212</v>
      </c>
      <c r="AW207" s="87">
        <f t="shared" si="45"/>
        <v>4025.9209829041124</v>
      </c>
      <c r="AX207" s="87">
        <f t="shared" si="46"/>
        <v>4138.6467704254273</v>
      </c>
      <c r="AY207" s="87">
        <f t="shared" si="47"/>
        <v>4167.6172978184059</v>
      </c>
      <c r="AZ207" s="87">
        <f t="shared" si="48"/>
        <v>5001.1407573820861</v>
      </c>
      <c r="BA207" s="87">
        <f t="shared" si="49"/>
        <v>4852.9588090152101</v>
      </c>
      <c r="BB207" s="87">
        <f t="shared" si="50"/>
        <v>4709.1674368962404</v>
      </c>
      <c r="BC207" s="87">
        <f t="shared" si="51"/>
        <v>4569.6365498770929</v>
      </c>
      <c r="BD207" s="87">
        <f t="shared" si="52"/>
        <v>4434.2399113622159</v>
      </c>
    </row>
    <row r="208" spans="2:56" s="79" customFormat="1" x14ac:dyDescent="0.2">
      <c r="B208" s="86">
        <f>'3. Investeringen'!B194</f>
        <v>180</v>
      </c>
      <c r="C208" s="86" t="str">
        <f>'3. Investeringen'!F194</f>
        <v>TD</v>
      </c>
      <c r="D208" s="86" t="str">
        <f>'3. Investeringen'!G194</f>
        <v>Nieuwe investeringen TD</v>
      </c>
      <c r="E208" s="121">
        <f>'3. Investeringen'!K194</f>
        <v>2007</v>
      </c>
      <c r="F208" s="20"/>
      <c r="G208" s="86">
        <f>'7. Nominale afschrijvingen'!R197</f>
        <v>11236.579999999998</v>
      </c>
      <c r="H208" s="86">
        <f>'7. Nominale afschrijvingen'!S197</f>
        <v>11236.579999999996</v>
      </c>
      <c r="I208" s="86">
        <f>'7. Nominale afschrijvingen'!T197</f>
        <v>11236.579999999996</v>
      </c>
      <c r="J208" s="86">
        <f>'7. Nominale afschrijvingen'!U197</f>
        <v>11236.579999999996</v>
      </c>
      <c r="K208" s="86">
        <f>'7. Nominale afschrijvingen'!V197</f>
        <v>11236.579999999996</v>
      </c>
      <c r="L208" s="86">
        <f>'7. Nominale afschrijvingen'!W197</f>
        <v>11236.579999999996</v>
      </c>
      <c r="M208" s="86">
        <f>'7. Nominale afschrijvingen'!X197</f>
        <v>11236.579999999996</v>
      </c>
      <c r="N208" s="86">
        <f>'7. Nominale afschrijvingen'!Y197</f>
        <v>11236.579999999996</v>
      </c>
      <c r="O208" s="86">
        <f>'7. Nominale afschrijvingen'!Z197</f>
        <v>11236.579999999996</v>
      </c>
      <c r="P208" s="86">
        <f>'7. Nominale afschrijvingen'!AA197</f>
        <v>11236.579999999996</v>
      </c>
      <c r="Q208" s="86">
        <f>'7. Nominale afschrijvingen'!AB197</f>
        <v>11236.579999999996</v>
      </c>
      <c r="R208" s="86">
        <f>'7. Nominale afschrijvingen'!AC197</f>
        <v>13483.895999999995</v>
      </c>
      <c r="S208" s="86">
        <f>'7. Nominale afschrijvingen'!AD197</f>
        <v>12953.382059016387</v>
      </c>
      <c r="T208" s="86">
        <f>'7. Nominale afschrijvingen'!AE197</f>
        <v>12443.740797678038</v>
      </c>
      <c r="U208" s="86">
        <f>'7. Nominale afschrijvingen'!AF197</f>
        <v>11954.150995802182</v>
      </c>
      <c r="V208" s="86">
        <f>'7. Nominale afschrijvingen'!AG197</f>
        <v>11483.823743508325</v>
      </c>
      <c r="W208" s="65"/>
      <c r="X208" s="118">
        <f>IF($C208="TD",INDEX('4. CPI-tabel'!$D$20:$Z$42,$E208-2003,X$28-2003),
IF(X$28&gt;=$E208,MAX(1,INDEX('4. CPI-tabel'!$D$20:$Z$42,MAX($E208,2010)-2003,X$28-2003)),0))</f>
        <v>1.0621792868399995</v>
      </c>
      <c r="Y208" s="118">
        <f>IF($C208="TD",INDEX('4. CPI-tabel'!$D$20:$Z$42,$E208-2003,Y$28-2003),
IF(Y$28&gt;=$E208,MAX(1,INDEX('4. CPI-tabel'!$D$20:$Z$42,MAX($E208,2010)-2003,Y$28-2003)),0))</f>
        <v>1.0897959482978394</v>
      </c>
      <c r="Z208" s="118">
        <f>IF($C208="TD",INDEX('4. CPI-tabel'!$D$20:$Z$42,$E208-2003,Z$28-2003),
IF(Z$28&gt;=$E208,MAX(1,INDEX('4. CPI-tabel'!$D$20:$Z$42,MAX($E208,2010)-2003,Z$28-2003)),0))</f>
        <v>1.1148612551086896</v>
      </c>
      <c r="AA208" s="118">
        <f>IF($C208="TD",INDEX('4. CPI-tabel'!$D$20:$Z$42,$E208-2003,AA$28-2003),
IF(AA$28&gt;=$E208,MAX(1,INDEX('4. CPI-tabel'!$D$20:$Z$42,MAX($E208,2010)-2003,AA$28-2003)),0))</f>
        <v>1.1460773702517328</v>
      </c>
      <c r="AB208" s="118">
        <f>IF($C208="TD",INDEX('4. CPI-tabel'!$D$20:$Z$42,$E208-2003,AB$28-2003),
IF(AB$28&gt;=$E208,MAX(1,INDEX('4. CPI-tabel'!$D$20:$Z$42,MAX($E208,2010)-2003,AB$28-2003)),0))</f>
        <v>1.1575381439542503</v>
      </c>
      <c r="AC208" s="118">
        <f>IF($C208="TD",INDEX('4. CPI-tabel'!$D$20:$Z$42,$E208-2003,AC$28-2003),
IF(AC$28&gt;=$E208,MAX(1,INDEX('4. CPI-tabel'!$D$20:$Z$42,MAX($E208,2010)-2003,AC$28-2003)),0))</f>
        <v>1.1667984491058843</v>
      </c>
      <c r="AD208" s="118">
        <f>IF($C208="TD",INDEX('4. CPI-tabel'!$D$20:$Z$42,$E208-2003,AD$28-2003),
IF(AD$28&gt;=$E208,MAX(1,INDEX('4. CPI-tabel'!$D$20:$Z$42,MAX($E208,2010)-2003,AD$28-2003)),0))</f>
        <v>1.1691320460040959</v>
      </c>
      <c r="AE208" s="118">
        <f>IF($C208="TD",INDEX('4. CPI-tabel'!$D$20:$Z$42,$E208-2003,AE$28-2003),
IF(AE$28&gt;=$E208,MAX(1,INDEX('4. CPI-tabel'!$D$20:$Z$42,MAX($E208,2010)-2003,AE$28-2003)),0))</f>
        <v>1.1854998946481532</v>
      </c>
      <c r="AF208" s="118">
        <f>IF($C208="TD",INDEX('4. CPI-tabel'!$D$20:$Z$42,$E208-2003,AF$28-2003),
IF(AF$28&gt;=$E208,MAX(1,INDEX('4. CPI-tabel'!$D$20:$Z$42,MAX($E208,2010)-2003,AF$28-2003)),0))</f>
        <v>1.2103953924357642</v>
      </c>
      <c r="AG208" s="118">
        <f>IF($C208="TD",INDEX('4. CPI-tabel'!$D$20:$Z$42,$E208-2003,AG$28-2003),
IF(AG$28&gt;=$E208,MAX(1,INDEX('4. CPI-tabel'!$D$20:$Z$42,MAX($E208,2010)-2003,AG$28-2003)),0))</f>
        <v>1.2442864634239656</v>
      </c>
      <c r="AH208" s="118">
        <f>IF($C208="TD",INDEX('4. CPI-tabel'!$D$20:$Z$42,$E208-2003,AH$28-2003),
IF(AH$28&gt;=$E208,MAX(1,INDEX('4. CPI-tabel'!$D$20:$Z$42,MAX($E208,2010)-2003,AH$28-2003)),0))</f>
        <v>1.2529964686679333</v>
      </c>
      <c r="AI208" s="118">
        <f>IF($C208="TD",INDEX('4. CPI-tabel'!$D$20:$Z$42,$E208-2003,AI$28-2003),
IF(AI$28&gt;=$E208,MAX(1,INDEX('4. CPI-tabel'!$D$20:$Z$42,MAX($E208,2010)-2003,AI$28-2003)),0))</f>
        <v>1.2529964686679333</v>
      </c>
      <c r="AJ208" s="118">
        <f>IF($C208="TD",INDEX('4. CPI-tabel'!$D$20:$Z$42,$E208-2003,AJ$28-2003),
IF(AJ$28&gt;=$E208,MAX(1,INDEX('4. CPI-tabel'!$D$20:$Z$42,MAX($E208,2010)-2003,AJ$28-2003)),0))</f>
        <v>1.2529964686679333</v>
      </c>
      <c r="AK208" s="118">
        <f>IF($C208="TD",INDEX('4. CPI-tabel'!$D$20:$Z$42,$E208-2003,AK$28-2003),
IF(AK$28&gt;=$E208,MAX(1,INDEX('4. CPI-tabel'!$D$20:$Z$42,MAX($E208,2010)-2003,AK$28-2003)),0))</f>
        <v>1.2529964686679333</v>
      </c>
      <c r="AL208" s="118">
        <f>IF($C208="TD",INDEX('4. CPI-tabel'!$D$20:$Z$42,$E208-2003,AL$28-2003),
IF(AL$28&gt;=$E208,MAX(1,INDEX('4. CPI-tabel'!$D$20:$Z$42,MAX($E208,2010)-2003,AL$28-2003)),0))</f>
        <v>1.2529964686679333</v>
      </c>
      <c r="AM208" s="118">
        <f>IF($C208="TD",INDEX('4. CPI-tabel'!$D$20:$Z$42,$E208-2003,AM$28-2003),
IF(AM$28&gt;=$E208,MAX(1,INDEX('4. CPI-tabel'!$D$20:$Z$42,MAX($E208,2010)-2003,AM$28-2003)),0))</f>
        <v>1.2529964686679333</v>
      </c>
      <c r="AN208" s="20"/>
      <c r="AO208" s="87">
        <f t="shared" si="37"/>
        <v>11935.2625309206</v>
      </c>
      <c r="AP208" s="87">
        <f t="shared" si="38"/>
        <v>12245.579356724533</v>
      </c>
      <c r="AQ208" s="87">
        <f t="shared" si="39"/>
        <v>12527.227681929195</v>
      </c>
      <c r="AR208" s="87">
        <f t="shared" si="40"/>
        <v>12877.990057023211</v>
      </c>
      <c r="AS208" s="87">
        <f t="shared" si="41"/>
        <v>13006.769957593446</v>
      </c>
      <c r="AT208" s="87">
        <f t="shared" si="42"/>
        <v>13110.824117254193</v>
      </c>
      <c r="AU208" s="87">
        <f t="shared" si="43"/>
        <v>13137.0457654887</v>
      </c>
      <c r="AV208" s="87">
        <f t="shared" si="44"/>
        <v>13320.964406205541</v>
      </c>
      <c r="AW208" s="87">
        <f t="shared" si="45"/>
        <v>13600.704658735855</v>
      </c>
      <c r="AX208" s="87">
        <f t="shared" si="46"/>
        <v>13981.524389180458</v>
      </c>
      <c r="AY208" s="87">
        <f t="shared" si="47"/>
        <v>14079.395059904722</v>
      </c>
      <c r="AZ208" s="87">
        <f t="shared" si="48"/>
        <v>16895.274071885666</v>
      </c>
      <c r="BA208" s="87">
        <f t="shared" si="49"/>
        <v>16230.541977254095</v>
      </c>
      <c r="BB208" s="87">
        <f t="shared" si="50"/>
        <v>15591.963276509674</v>
      </c>
      <c r="BC208" s="87">
        <f t="shared" si="51"/>
        <v>14978.508983663392</v>
      </c>
      <c r="BD208" s="87">
        <f t="shared" si="52"/>
        <v>14389.190597420898</v>
      </c>
    </row>
    <row r="209" spans="2:56" s="79" customFormat="1" x14ac:dyDescent="0.2">
      <c r="B209" s="86">
        <f>'3. Investeringen'!B195</f>
        <v>181</v>
      </c>
      <c r="C209" s="86" t="str">
        <f>'3. Investeringen'!F195</f>
        <v>TD</v>
      </c>
      <c r="D209" s="86" t="str">
        <f>'3. Investeringen'!G195</f>
        <v>Nieuwe investeringen TD</v>
      </c>
      <c r="E209" s="121">
        <f>'3. Investeringen'!K195</f>
        <v>2007</v>
      </c>
      <c r="F209" s="20"/>
      <c r="G209" s="86">
        <f>'7. Nominale afschrijvingen'!R198</f>
        <v>3999.7280000000001</v>
      </c>
      <c r="H209" s="86">
        <f>'7. Nominale afschrijvingen'!S198</f>
        <v>3999.7280000000001</v>
      </c>
      <c r="I209" s="86">
        <f>'7. Nominale afschrijvingen'!T198</f>
        <v>3999.7280000000001</v>
      </c>
      <c r="J209" s="86">
        <f>'7. Nominale afschrijvingen'!U198</f>
        <v>3999.7280000000001</v>
      </c>
      <c r="K209" s="86">
        <f>'7. Nominale afschrijvingen'!V198</f>
        <v>3999.7280000000001</v>
      </c>
      <c r="L209" s="86">
        <f>'7. Nominale afschrijvingen'!W198</f>
        <v>3999.7280000000001</v>
      </c>
      <c r="M209" s="86">
        <f>'7. Nominale afschrijvingen'!X198</f>
        <v>3999.7280000000001</v>
      </c>
      <c r="N209" s="86">
        <f>'7. Nominale afschrijvingen'!Y198</f>
        <v>3999.7280000000001</v>
      </c>
      <c r="O209" s="86">
        <f>'7. Nominale afschrijvingen'!Z198</f>
        <v>3999.7280000000001</v>
      </c>
      <c r="P209" s="86">
        <f>'7. Nominale afschrijvingen'!AA198</f>
        <v>3999.7280000000001</v>
      </c>
      <c r="Q209" s="86">
        <f>'7. Nominale afschrijvingen'!AB198</f>
        <v>3999.7280000000001</v>
      </c>
      <c r="R209" s="86">
        <f>'7. Nominale afschrijvingen'!AC198</f>
        <v>4799.6736000000001</v>
      </c>
      <c r="S209" s="86">
        <f>'7. Nominale afschrijvingen'!AD198</f>
        <v>4428.0859664516129</v>
      </c>
      <c r="T209" s="86">
        <f>'7. Nominale afschrijvingen'!AE198</f>
        <v>4085.266407758585</v>
      </c>
      <c r="U209" s="86">
        <f>'7. Nominale afschrijvingen'!AF198</f>
        <v>3894.6206420631843</v>
      </c>
      <c r="V209" s="86">
        <f>'7. Nominale afschrijvingen'!AG198</f>
        <v>3894.6206420631843</v>
      </c>
      <c r="W209" s="65"/>
      <c r="X209" s="118">
        <f>IF($C209="TD",INDEX('4. CPI-tabel'!$D$20:$Z$42,$E209-2003,X$28-2003),
IF(X$28&gt;=$E209,MAX(1,INDEX('4. CPI-tabel'!$D$20:$Z$42,MAX($E209,2010)-2003,X$28-2003)),0))</f>
        <v>1.0621792868399995</v>
      </c>
      <c r="Y209" s="118">
        <f>IF($C209="TD",INDEX('4. CPI-tabel'!$D$20:$Z$42,$E209-2003,Y$28-2003),
IF(Y$28&gt;=$E209,MAX(1,INDEX('4. CPI-tabel'!$D$20:$Z$42,MAX($E209,2010)-2003,Y$28-2003)),0))</f>
        <v>1.0897959482978394</v>
      </c>
      <c r="Z209" s="118">
        <f>IF($C209="TD",INDEX('4. CPI-tabel'!$D$20:$Z$42,$E209-2003,Z$28-2003),
IF(Z$28&gt;=$E209,MAX(1,INDEX('4. CPI-tabel'!$D$20:$Z$42,MAX($E209,2010)-2003,Z$28-2003)),0))</f>
        <v>1.1148612551086896</v>
      </c>
      <c r="AA209" s="118">
        <f>IF($C209="TD",INDEX('4. CPI-tabel'!$D$20:$Z$42,$E209-2003,AA$28-2003),
IF(AA$28&gt;=$E209,MAX(1,INDEX('4. CPI-tabel'!$D$20:$Z$42,MAX($E209,2010)-2003,AA$28-2003)),0))</f>
        <v>1.1460773702517328</v>
      </c>
      <c r="AB209" s="118">
        <f>IF($C209="TD",INDEX('4. CPI-tabel'!$D$20:$Z$42,$E209-2003,AB$28-2003),
IF(AB$28&gt;=$E209,MAX(1,INDEX('4. CPI-tabel'!$D$20:$Z$42,MAX($E209,2010)-2003,AB$28-2003)),0))</f>
        <v>1.1575381439542503</v>
      </c>
      <c r="AC209" s="118">
        <f>IF($C209="TD",INDEX('4. CPI-tabel'!$D$20:$Z$42,$E209-2003,AC$28-2003),
IF(AC$28&gt;=$E209,MAX(1,INDEX('4. CPI-tabel'!$D$20:$Z$42,MAX($E209,2010)-2003,AC$28-2003)),0))</f>
        <v>1.1667984491058843</v>
      </c>
      <c r="AD209" s="118">
        <f>IF($C209="TD",INDEX('4. CPI-tabel'!$D$20:$Z$42,$E209-2003,AD$28-2003),
IF(AD$28&gt;=$E209,MAX(1,INDEX('4. CPI-tabel'!$D$20:$Z$42,MAX($E209,2010)-2003,AD$28-2003)),0))</f>
        <v>1.1691320460040959</v>
      </c>
      <c r="AE209" s="118">
        <f>IF($C209="TD",INDEX('4. CPI-tabel'!$D$20:$Z$42,$E209-2003,AE$28-2003),
IF(AE$28&gt;=$E209,MAX(1,INDEX('4. CPI-tabel'!$D$20:$Z$42,MAX($E209,2010)-2003,AE$28-2003)),0))</f>
        <v>1.1854998946481532</v>
      </c>
      <c r="AF209" s="118">
        <f>IF($C209="TD",INDEX('4. CPI-tabel'!$D$20:$Z$42,$E209-2003,AF$28-2003),
IF(AF$28&gt;=$E209,MAX(1,INDEX('4. CPI-tabel'!$D$20:$Z$42,MAX($E209,2010)-2003,AF$28-2003)),0))</f>
        <v>1.2103953924357642</v>
      </c>
      <c r="AG209" s="118">
        <f>IF($C209="TD",INDEX('4. CPI-tabel'!$D$20:$Z$42,$E209-2003,AG$28-2003),
IF(AG$28&gt;=$E209,MAX(1,INDEX('4. CPI-tabel'!$D$20:$Z$42,MAX($E209,2010)-2003,AG$28-2003)),0))</f>
        <v>1.2442864634239656</v>
      </c>
      <c r="AH209" s="118">
        <f>IF($C209="TD",INDEX('4. CPI-tabel'!$D$20:$Z$42,$E209-2003,AH$28-2003),
IF(AH$28&gt;=$E209,MAX(1,INDEX('4. CPI-tabel'!$D$20:$Z$42,MAX($E209,2010)-2003,AH$28-2003)),0))</f>
        <v>1.2529964686679333</v>
      </c>
      <c r="AI209" s="118">
        <f>IF($C209="TD",INDEX('4. CPI-tabel'!$D$20:$Z$42,$E209-2003,AI$28-2003),
IF(AI$28&gt;=$E209,MAX(1,INDEX('4. CPI-tabel'!$D$20:$Z$42,MAX($E209,2010)-2003,AI$28-2003)),0))</f>
        <v>1.2529964686679333</v>
      </c>
      <c r="AJ209" s="118">
        <f>IF($C209="TD",INDEX('4. CPI-tabel'!$D$20:$Z$42,$E209-2003,AJ$28-2003),
IF(AJ$28&gt;=$E209,MAX(1,INDEX('4. CPI-tabel'!$D$20:$Z$42,MAX($E209,2010)-2003,AJ$28-2003)),0))</f>
        <v>1.2529964686679333</v>
      </c>
      <c r="AK209" s="118">
        <f>IF($C209="TD",INDEX('4. CPI-tabel'!$D$20:$Z$42,$E209-2003,AK$28-2003),
IF(AK$28&gt;=$E209,MAX(1,INDEX('4. CPI-tabel'!$D$20:$Z$42,MAX($E209,2010)-2003,AK$28-2003)),0))</f>
        <v>1.2529964686679333</v>
      </c>
      <c r="AL209" s="118">
        <f>IF($C209="TD",INDEX('4. CPI-tabel'!$D$20:$Z$42,$E209-2003,AL$28-2003),
IF(AL$28&gt;=$E209,MAX(1,INDEX('4. CPI-tabel'!$D$20:$Z$42,MAX($E209,2010)-2003,AL$28-2003)),0))</f>
        <v>1.2529964686679333</v>
      </c>
      <c r="AM209" s="118">
        <f>IF($C209="TD",INDEX('4. CPI-tabel'!$D$20:$Z$42,$E209-2003,AM$28-2003),
IF(AM$28&gt;=$E209,MAX(1,INDEX('4. CPI-tabel'!$D$20:$Z$42,MAX($E209,2010)-2003,AM$28-2003)),0))</f>
        <v>1.2529964686679333</v>
      </c>
      <c r="AN209" s="20"/>
      <c r="AO209" s="87">
        <f t="shared" si="37"/>
        <v>4248.4282345939773</v>
      </c>
      <c r="AP209" s="87">
        <f t="shared" si="38"/>
        <v>4358.8873686934212</v>
      </c>
      <c r="AQ209" s="87">
        <f t="shared" si="39"/>
        <v>4459.1417781733689</v>
      </c>
      <c r="AR209" s="87">
        <f t="shared" si="40"/>
        <v>4583.997747962223</v>
      </c>
      <c r="AS209" s="87">
        <f t="shared" si="41"/>
        <v>4629.8377254418456</v>
      </c>
      <c r="AT209" s="87">
        <f t="shared" si="42"/>
        <v>4666.87642724538</v>
      </c>
      <c r="AU209" s="87">
        <f t="shared" si="43"/>
        <v>4676.2101800998707</v>
      </c>
      <c r="AV209" s="87">
        <f t="shared" si="44"/>
        <v>4741.6771226212686</v>
      </c>
      <c r="AW209" s="87">
        <f t="shared" si="45"/>
        <v>4841.2523421963142</v>
      </c>
      <c r="AX209" s="87">
        <f t="shared" si="46"/>
        <v>4976.807407777811</v>
      </c>
      <c r="AY209" s="87">
        <f t="shared" si="47"/>
        <v>5011.6450596322557</v>
      </c>
      <c r="AZ209" s="87">
        <f t="shared" si="48"/>
        <v>6013.9740715587068</v>
      </c>
      <c r="BA209" s="87">
        <f t="shared" si="49"/>
        <v>5548.3760789219041</v>
      </c>
      <c r="BB209" s="87">
        <f t="shared" si="50"/>
        <v>5118.8243824892406</v>
      </c>
      <c r="BC209" s="87">
        <f t="shared" si="51"/>
        <v>4879.9459113064095</v>
      </c>
      <c r="BD209" s="87">
        <f t="shared" si="52"/>
        <v>4879.9459113064095</v>
      </c>
    </row>
    <row r="210" spans="2:56" s="79" customFormat="1" x14ac:dyDescent="0.2">
      <c r="B210" s="86">
        <f>'3. Investeringen'!B196</f>
        <v>182</v>
      </c>
      <c r="C210" s="86" t="str">
        <f>'3. Investeringen'!F196</f>
        <v>TD</v>
      </c>
      <c r="D210" s="86" t="str">
        <f>'3. Investeringen'!G196</f>
        <v>Nieuwe investeringen TD</v>
      </c>
      <c r="E210" s="121">
        <f>'3. Investeringen'!K196</f>
        <v>2007</v>
      </c>
      <c r="F210" s="20"/>
      <c r="G210" s="86">
        <f>'7. Nominale afschrijvingen'!R199</f>
        <v>445893.34</v>
      </c>
      <c r="H210" s="86">
        <f>'7. Nominale afschrijvingen'!S199</f>
        <v>222946.67</v>
      </c>
      <c r="I210" s="86">
        <f>'7. Nominale afschrijvingen'!T199</f>
        <v>0</v>
      </c>
      <c r="J210" s="86">
        <f>'7. Nominale afschrijvingen'!U199</f>
        <v>0</v>
      </c>
      <c r="K210" s="86">
        <f>'7. Nominale afschrijvingen'!V199</f>
        <v>0</v>
      </c>
      <c r="L210" s="86">
        <f>'7. Nominale afschrijvingen'!W199</f>
        <v>0</v>
      </c>
      <c r="M210" s="86">
        <f>'7. Nominale afschrijvingen'!X199</f>
        <v>0</v>
      </c>
      <c r="N210" s="86">
        <f>'7. Nominale afschrijvingen'!Y199</f>
        <v>0</v>
      </c>
      <c r="O210" s="86">
        <f>'7. Nominale afschrijvingen'!Z199</f>
        <v>0</v>
      </c>
      <c r="P210" s="86">
        <f>'7. Nominale afschrijvingen'!AA199</f>
        <v>0</v>
      </c>
      <c r="Q210" s="86">
        <f>'7. Nominale afschrijvingen'!AB199</f>
        <v>0</v>
      </c>
      <c r="R210" s="86">
        <f>'7. Nominale afschrijvingen'!AC199</f>
        <v>0</v>
      </c>
      <c r="S210" s="86">
        <f>'7. Nominale afschrijvingen'!AD199</f>
        <v>0</v>
      </c>
      <c r="T210" s="86">
        <f>'7. Nominale afschrijvingen'!AE199</f>
        <v>0</v>
      </c>
      <c r="U210" s="86">
        <f>'7. Nominale afschrijvingen'!AF199</f>
        <v>0</v>
      </c>
      <c r="V210" s="86">
        <f>'7. Nominale afschrijvingen'!AG199</f>
        <v>0</v>
      </c>
      <c r="W210" s="65"/>
      <c r="X210" s="118">
        <f>IF($C210="TD",INDEX('4. CPI-tabel'!$D$20:$Z$42,$E210-2003,X$28-2003),
IF(X$28&gt;=$E210,MAX(1,INDEX('4. CPI-tabel'!$D$20:$Z$42,MAX($E210,2010)-2003,X$28-2003)),0))</f>
        <v>1.0621792868399995</v>
      </c>
      <c r="Y210" s="118">
        <f>IF($C210="TD",INDEX('4. CPI-tabel'!$D$20:$Z$42,$E210-2003,Y$28-2003),
IF(Y$28&gt;=$E210,MAX(1,INDEX('4. CPI-tabel'!$D$20:$Z$42,MAX($E210,2010)-2003,Y$28-2003)),0))</f>
        <v>1.0897959482978394</v>
      </c>
      <c r="Z210" s="118">
        <f>IF($C210="TD",INDEX('4. CPI-tabel'!$D$20:$Z$42,$E210-2003,Z$28-2003),
IF(Z$28&gt;=$E210,MAX(1,INDEX('4. CPI-tabel'!$D$20:$Z$42,MAX($E210,2010)-2003,Z$28-2003)),0))</f>
        <v>1.1148612551086896</v>
      </c>
      <c r="AA210" s="118">
        <f>IF($C210="TD",INDEX('4. CPI-tabel'!$D$20:$Z$42,$E210-2003,AA$28-2003),
IF(AA$28&gt;=$E210,MAX(1,INDEX('4. CPI-tabel'!$D$20:$Z$42,MAX($E210,2010)-2003,AA$28-2003)),0))</f>
        <v>1.1460773702517328</v>
      </c>
      <c r="AB210" s="118">
        <f>IF($C210="TD",INDEX('4. CPI-tabel'!$D$20:$Z$42,$E210-2003,AB$28-2003),
IF(AB$28&gt;=$E210,MAX(1,INDEX('4. CPI-tabel'!$D$20:$Z$42,MAX($E210,2010)-2003,AB$28-2003)),0))</f>
        <v>1.1575381439542503</v>
      </c>
      <c r="AC210" s="118">
        <f>IF($C210="TD",INDEX('4. CPI-tabel'!$D$20:$Z$42,$E210-2003,AC$28-2003),
IF(AC$28&gt;=$E210,MAX(1,INDEX('4. CPI-tabel'!$D$20:$Z$42,MAX($E210,2010)-2003,AC$28-2003)),0))</f>
        <v>1.1667984491058843</v>
      </c>
      <c r="AD210" s="118">
        <f>IF($C210="TD",INDEX('4. CPI-tabel'!$D$20:$Z$42,$E210-2003,AD$28-2003),
IF(AD$28&gt;=$E210,MAX(1,INDEX('4. CPI-tabel'!$D$20:$Z$42,MAX($E210,2010)-2003,AD$28-2003)),0))</f>
        <v>1.1691320460040959</v>
      </c>
      <c r="AE210" s="118">
        <f>IF($C210="TD",INDEX('4. CPI-tabel'!$D$20:$Z$42,$E210-2003,AE$28-2003),
IF(AE$28&gt;=$E210,MAX(1,INDEX('4. CPI-tabel'!$D$20:$Z$42,MAX($E210,2010)-2003,AE$28-2003)),0))</f>
        <v>1.1854998946481532</v>
      </c>
      <c r="AF210" s="118">
        <f>IF($C210="TD",INDEX('4. CPI-tabel'!$D$20:$Z$42,$E210-2003,AF$28-2003),
IF(AF$28&gt;=$E210,MAX(1,INDEX('4. CPI-tabel'!$D$20:$Z$42,MAX($E210,2010)-2003,AF$28-2003)),0))</f>
        <v>1.2103953924357642</v>
      </c>
      <c r="AG210" s="118">
        <f>IF($C210="TD",INDEX('4. CPI-tabel'!$D$20:$Z$42,$E210-2003,AG$28-2003),
IF(AG$28&gt;=$E210,MAX(1,INDEX('4. CPI-tabel'!$D$20:$Z$42,MAX($E210,2010)-2003,AG$28-2003)),0))</f>
        <v>1.2442864634239656</v>
      </c>
      <c r="AH210" s="118">
        <f>IF($C210="TD",INDEX('4. CPI-tabel'!$D$20:$Z$42,$E210-2003,AH$28-2003),
IF(AH$28&gt;=$E210,MAX(1,INDEX('4. CPI-tabel'!$D$20:$Z$42,MAX($E210,2010)-2003,AH$28-2003)),0))</f>
        <v>1.2529964686679333</v>
      </c>
      <c r="AI210" s="118">
        <f>IF($C210="TD",INDEX('4. CPI-tabel'!$D$20:$Z$42,$E210-2003,AI$28-2003),
IF(AI$28&gt;=$E210,MAX(1,INDEX('4. CPI-tabel'!$D$20:$Z$42,MAX($E210,2010)-2003,AI$28-2003)),0))</f>
        <v>1.2529964686679333</v>
      </c>
      <c r="AJ210" s="118">
        <f>IF($C210="TD",INDEX('4. CPI-tabel'!$D$20:$Z$42,$E210-2003,AJ$28-2003),
IF(AJ$28&gt;=$E210,MAX(1,INDEX('4. CPI-tabel'!$D$20:$Z$42,MAX($E210,2010)-2003,AJ$28-2003)),0))</f>
        <v>1.2529964686679333</v>
      </c>
      <c r="AK210" s="118">
        <f>IF($C210="TD",INDEX('4. CPI-tabel'!$D$20:$Z$42,$E210-2003,AK$28-2003),
IF(AK$28&gt;=$E210,MAX(1,INDEX('4. CPI-tabel'!$D$20:$Z$42,MAX($E210,2010)-2003,AK$28-2003)),0))</f>
        <v>1.2529964686679333</v>
      </c>
      <c r="AL210" s="118">
        <f>IF($C210="TD",INDEX('4. CPI-tabel'!$D$20:$Z$42,$E210-2003,AL$28-2003),
IF(AL$28&gt;=$E210,MAX(1,INDEX('4. CPI-tabel'!$D$20:$Z$42,MAX($E210,2010)-2003,AL$28-2003)),0))</f>
        <v>1.2529964686679333</v>
      </c>
      <c r="AM210" s="118">
        <f>IF($C210="TD",INDEX('4. CPI-tabel'!$D$20:$Z$42,$E210-2003,AM$28-2003),
IF(AM$28&gt;=$E210,MAX(1,INDEX('4. CPI-tabel'!$D$20:$Z$42,MAX($E210,2010)-2003,AM$28-2003)),0))</f>
        <v>1.2529964686679333</v>
      </c>
      <c r="AN210" s="20"/>
      <c r="AO210" s="87">
        <f t="shared" si="37"/>
        <v>473618.66988790547</v>
      </c>
      <c r="AP210" s="87">
        <f t="shared" si="38"/>
        <v>242966.37765249549</v>
      </c>
      <c r="AQ210" s="87">
        <f t="shared" si="39"/>
        <v>0</v>
      </c>
      <c r="AR210" s="87">
        <f t="shared" si="40"/>
        <v>0</v>
      </c>
      <c r="AS210" s="87">
        <f t="shared" si="41"/>
        <v>0</v>
      </c>
      <c r="AT210" s="87">
        <f t="shared" si="42"/>
        <v>0</v>
      </c>
      <c r="AU210" s="87">
        <f t="shared" si="43"/>
        <v>0</v>
      </c>
      <c r="AV210" s="87">
        <f t="shared" si="44"/>
        <v>0</v>
      </c>
      <c r="AW210" s="87">
        <f t="shared" si="45"/>
        <v>0</v>
      </c>
      <c r="AX210" s="87">
        <f t="shared" si="46"/>
        <v>0</v>
      </c>
      <c r="AY210" s="87">
        <f t="shared" si="47"/>
        <v>0</v>
      </c>
      <c r="AZ210" s="87">
        <f t="shared" si="48"/>
        <v>0</v>
      </c>
      <c r="BA210" s="87">
        <f t="shared" si="49"/>
        <v>0</v>
      </c>
      <c r="BB210" s="87">
        <f t="shared" si="50"/>
        <v>0</v>
      </c>
      <c r="BC210" s="87">
        <f t="shared" si="51"/>
        <v>0</v>
      </c>
      <c r="BD210" s="87">
        <f t="shared" si="52"/>
        <v>0</v>
      </c>
    </row>
    <row r="211" spans="2:56" s="79" customFormat="1" x14ac:dyDescent="0.2">
      <c r="B211" s="86">
        <f>'3. Investeringen'!B197</f>
        <v>183</v>
      </c>
      <c r="C211" s="86" t="str">
        <f>'3. Investeringen'!F197</f>
        <v>TD</v>
      </c>
      <c r="D211" s="86" t="str">
        <f>'3. Investeringen'!G197</f>
        <v>Nieuwe investeringen TD</v>
      </c>
      <c r="E211" s="121">
        <f>'3. Investeringen'!K197</f>
        <v>2008</v>
      </c>
      <c r="F211" s="20"/>
      <c r="G211" s="86">
        <f>'7. Nominale afschrijvingen'!R200</f>
        <v>945.01654545454551</v>
      </c>
      <c r="H211" s="86">
        <f>'7. Nominale afschrijvingen'!S200</f>
        <v>945.01654545454551</v>
      </c>
      <c r="I211" s="86">
        <f>'7. Nominale afschrijvingen'!T200</f>
        <v>945.01654545454551</v>
      </c>
      <c r="J211" s="86">
        <f>'7. Nominale afschrijvingen'!U200</f>
        <v>945.01654545454551</v>
      </c>
      <c r="K211" s="86">
        <f>'7. Nominale afschrijvingen'!V200</f>
        <v>945.01654545454551</v>
      </c>
      <c r="L211" s="86">
        <f>'7. Nominale afschrijvingen'!W200</f>
        <v>945.01654545454551</v>
      </c>
      <c r="M211" s="86">
        <f>'7. Nominale afschrijvingen'!X200</f>
        <v>945.01654545454551</v>
      </c>
      <c r="N211" s="86">
        <f>'7. Nominale afschrijvingen'!Y200</f>
        <v>945.01654545454551</v>
      </c>
      <c r="O211" s="86">
        <f>'7. Nominale afschrijvingen'!Z200</f>
        <v>945.01654545454551</v>
      </c>
      <c r="P211" s="86">
        <f>'7. Nominale afschrijvingen'!AA200</f>
        <v>945.01654545454551</v>
      </c>
      <c r="Q211" s="86">
        <f>'7. Nominale afschrijvingen'!AB200</f>
        <v>945.01654545454551</v>
      </c>
      <c r="R211" s="86">
        <f>'7. Nominale afschrijvingen'!AC200</f>
        <v>1134.0198545454543</v>
      </c>
      <c r="S211" s="86">
        <f>'7. Nominale afschrijvingen'!AD200</f>
        <v>1101.2289189923329</v>
      </c>
      <c r="T211" s="86">
        <f>'7. Nominale afschrijvingen'!AE200</f>
        <v>1069.3861550696631</v>
      </c>
      <c r="U211" s="86">
        <f>'7. Nominale afschrijvingen'!AF200</f>
        <v>1038.4641457664438</v>
      </c>
      <c r="V211" s="86">
        <f>'7. Nominale afschrijvingen'!AG200</f>
        <v>1008.4362668527153</v>
      </c>
      <c r="W211" s="65"/>
      <c r="X211" s="118">
        <f>IF($C211="TD",INDEX('4. CPI-tabel'!$D$20:$Z$42,$E211-2003,X$28-2003),
IF(X$28&gt;=$E211,MAX(1,INDEX('4. CPI-tabel'!$D$20:$Z$42,MAX($E211,2010)-2003,X$28-2003)),0))</f>
        <v>1.0506224399999999</v>
      </c>
      <c r="Y211" s="118">
        <f>IF($C211="TD",INDEX('4. CPI-tabel'!$D$20:$Z$42,$E211-2003,Y$28-2003),
IF(Y$28&gt;=$E211,MAX(1,INDEX('4. CPI-tabel'!$D$20:$Z$42,MAX($E211,2010)-2003,Y$28-2003)),0))</f>
        <v>1.0779386234399999</v>
      </c>
      <c r="Z211" s="118">
        <f>IF($C211="TD",INDEX('4. CPI-tabel'!$D$20:$Z$42,$E211-2003,Z$28-2003),
IF(Z$28&gt;=$E211,MAX(1,INDEX('4. CPI-tabel'!$D$20:$Z$42,MAX($E211,2010)-2003,Z$28-2003)),0))</f>
        <v>1.1027312117791197</v>
      </c>
      <c r="AA211" s="118">
        <f>IF($C211="TD",INDEX('4. CPI-tabel'!$D$20:$Z$42,$E211-2003,AA$28-2003),
IF(AA$28&gt;=$E211,MAX(1,INDEX('4. CPI-tabel'!$D$20:$Z$42,MAX($E211,2010)-2003,AA$28-2003)),0))</f>
        <v>1.133607685708935</v>
      </c>
      <c r="AB211" s="118">
        <f>IF($C211="TD",INDEX('4. CPI-tabel'!$D$20:$Z$42,$E211-2003,AB$28-2003),
IF(AB$28&gt;=$E211,MAX(1,INDEX('4. CPI-tabel'!$D$20:$Z$42,MAX($E211,2010)-2003,AB$28-2003)),0))</f>
        <v>1.1449437625660244</v>
      </c>
      <c r="AC211" s="118">
        <f>IF($C211="TD",INDEX('4. CPI-tabel'!$D$20:$Z$42,$E211-2003,AC$28-2003),
IF(AC$28&gt;=$E211,MAX(1,INDEX('4. CPI-tabel'!$D$20:$Z$42,MAX($E211,2010)-2003,AC$28-2003)),0))</f>
        <v>1.1541033126665525</v>
      </c>
      <c r="AD211" s="118">
        <f>IF($C211="TD",INDEX('4. CPI-tabel'!$D$20:$Z$42,$E211-2003,AD$28-2003),
IF(AD$28&gt;=$E211,MAX(1,INDEX('4. CPI-tabel'!$D$20:$Z$42,MAX($E211,2010)-2003,AD$28-2003)),0))</f>
        <v>1.1564115192918856</v>
      </c>
      <c r="AE211" s="118">
        <f>IF($C211="TD",INDEX('4. CPI-tabel'!$D$20:$Z$42,$E211-2003,AE$28-2003),
IF(AE$28&gt;=$E211,MAX(1,INDEX('4. CPI-tabel'!$D$20:$Z$42,MAX($E211,2010)-2003,AE$28-2003)),0))</f>
        <v>1.1726012805619719</v>
      </c>
      <c r="AF211" s="118">
        <f>IF($C211="TD",INDEX('4. CPI-tabel'!$D$20:$Z$42,$E211-2003,AF$28-2003),
IF(AF$28&gt;=$E211,MAX(1,INDEX('4. CPI-tabel'!$D$20:$Z$42,MAX($E211,2010)-2003,AF$28-2003)),0))</f>
        <v>1.1972259074537732</v>
      </c>
      <c r="AG211" s="118">
        <f>IF($C211="TD",INDEX('4. CPI-tabel'!$D$20:$Z$42,$E211-2003,AG$28-2003),
IF(AG$28&gt;=$E211,MAX(1,INDEX('4. CPI-tabel'!$D$20:$Z$42,MAX($E211,2010)-2003,AG$28-2003)),0))</f>
        <v>1.2307482328624788</v>
      </c>
      <c r="AH211" s="118">
        <f>IF($C211="TD",INDEX('4. CPI-tabel'!$D$20:$Z$42,$E211-2003,AH$28-2003),
IF(AH$28&gt;=$E211,MAX(1,INDEX('4. CPI-tabel'!$D$20:$Z$42,MAX($E211,2010)-2003,AH$28-2003)),0))</f>
        <v>1.2393634704925161</v>
      </c>
      <c r="AI211" s="118">
        <f>IF($C211="TD",INDEX('4. CPI-tabel'!$D$20:$Z$42,$E211-2003,AI$28-2003),
IF(AI$28&gt;=$E211,MAX(1,INDEX('4. CPI-tabel'!$D$20:$Z$42,MAX($E211,2010)-2003,AI$28-2003)),0))</f>
        <v>1.2393634704925161</v>
      </c>
      <c r="AJ211" s="118">
        <f>IF($C211="TD",INDEX('4. CPI-tabel'!$D$20:$Z$42,$E211-2003,AJ$28-2003),
IF(AJ$28&gt;=$E211,MAX(1,INDEX('4. CPI-tabel'!$D$20:$Z$42,MAX($E211,2010)-2003,AJ$28-2003)),0))</f>
        <v>1.2393634704925161</v>
      </c>
      <c r="AK211" s="118">
        <f>IF($C211="TD",INDEX('4. CPI-tabel'!$D$20:$Z$42,$E211-2003,AK$28-2003),
IF(AK$28&gt;=$E211,MAX(1,INDEX('4. CPI-tabel'!$D$20:$Z$42,MAX($E211,2010)-2003,AK$28-2003)),0))</f>
        <v>1.2393634704925161</v>
      </c>
      <c r="AL211" s="118">
        <f>IF($C211="TD",INDEX('4. CPI-tabel'!$D$20:$Z$42,$E211-2003,AL$28-2003),
IF(AL$28&gt;=$E211,MAX(1,INDEX('4. CPI-tabel'!$D$20:$Z$42,MAX($E211,2010)-2003,AL$28-2003)),0))</f>
        <v>1.2393634704925161</v>
      </c>
      <c r="AM211" s="118">
        <f>IF($C211="TD",INDEX('4. CPI-tabel'!$D$20:$Z$42,$E211-2003,AM$28-2003),
IF(AM$28&gt;=$E211,MAX(1,INDEX('4. CPI-tabel'!$D$20:$Z$42,MAX($E211,2010)-2003,AM$28-2003)),0))</f>
        <v>1.2393634704925161</v>
      </c>
      <c r="AN211" s="20"/>
      <c r="AO211" s="87">
        <f t="shared" si="37"/>
        <v>992.85558882582541</v>
      </c>
      <c r="AP211" s="87">
        <f t="shared" si="38"/>
        <v>1018.6698341352969</v>
      </c>
      <c r="AQ211" s="87">
        <f t="shared" si="39"/>
        <v>1042.0992403204086</v>
      </c>
      <c r="AR211" s="87">
        <f t="shared" si="40"/>
        <v>1071.27801904938</v>
      </c>
      <c r="AS211" s="87">
        <f t="shared" si="41"/>
        <v>1081.9907992398737</v>
      </c>
      <c r="AT211" s="87">
        <f t="shared" si="42"/>
        <v>1090.6467256337926</v>
      </c>
      <c r="AU211" s="87">
        <f t="shared" si="43"/>
        <v>1092.8280190850603</v>
      </c>
      <c r="AV211" s="87">
        <f t="shared" si="44"/>
        <v>1108.1276113522511</v>
      </c>
      <c r="AW211" s="87">
        <f t="shared" si="45"/>
        <v>1131.3982911906483</v>
      </c>
      <c r="AX211" s="87">
        <f t="shared" si="46"/>
        <v>1163.0774433439863</v>
      </c>
      <c r="AY211" s="87">
        <f t="shared" si="47"/>
        <v>1171.2189854473941</v>
      </c>
      <c r="AZ211" s="87">
        <f t="shared" si="48"/>
        <v>1405.4627825368725</v>
      </c>
      <c r="BA211" s="87">
        <f t="shared" si="49"/>
        <v>1364.8228948490596</v>
      </c>
      <c r="BB211" s="87">
        <f t="shared" si="50"/>
        <v>1325.3581364437857</v>
      </c>
      <c r="BC211" s="87">
        <f t="shared" si="51"/>
        <v>1287.0345276791459</v>
      </c>
      <c r="BD211" s="87">
        <f t="shared" si="52"/>
        <v>1249.8190714570983</v>
      </c>
    </row>
    <row r="212" spans="2:56" s="79" customFormat="1" x14ac:dyDescent="0.2">
      <c r="B212" s="86">
        <f>'3. Investeringen'!B198</f>
        <v>184</v>
      </c>
      <c r="C212" s="86" t="str">
        <f>'3. Investeringen'!F198</f>
        <v>TD</v>
      </c>
      <c r="D212" s="86" t="str">
        <f>'3. Investeringen'!G198</f>
        <v>Nieuwe investeringen TD</v>
      </c>
      <c r="E212" s="121">
        <f>'3. Investeringen'!K198</f>
        <v>2008</v>
      </c>
      <c r="F212" s="20"/>
      <c r="G212" s="86">
        <f>'7. Nominale afschrijvingen'!R201</f>
        <v>18903.957777777778</v>
      </c>
      <c r="H212" s="86">
        <f>'7. Nominale afschrijvingen'!S201</f>
        <v>18903.957777777778</v>
      </c>
      <c r="I212" s="86">
        <f>'7. Nominale afschrijvingen'!T201</f>
        <v>18903.957777777778</v>
      </c>
      <c r="J212" s="86">
        <f>'7. Nominale afschrijvingen'!U201</f>
        <v>18903.957777777778</v>
      </c>
      <c r="K212" s="86">
        <f>'7. Nominale afschrijvingen'!V201</f>
        <v>18903.957777777778</v>
      </c>
      <c r="L212" s="86">
        <f>'7. Nominale afschrijvingen'!W201</f>
        <v>18903.957777777778</v>
      </c>
      <c r="M212" s="86">
        <f>'7. Nominale afschrijvingen'!X201</f>
        <v>18903.957777777778</v>
      </c>
      <c r="N212" s="86">
        <f>'7. Nominale afschrijvingen'!Y201</f>
        <v>18903.957777777778</v>
      </c>
      <c r="O212" s="86">
        <f>'7. Nominale afschrijvingen'!Z201</f>
        <v>18903.957777777778</v>
      </c>
      <c r="P212" s="86">
        <f>'7. Nominale afschrijvingen'!AA201</f>
        <v>18903.957777777778</v>
      </c>
      <c r="Q212" s="86">
        <f>'7. Nominale afschrijvingen'!AB201</f>
        <v>18903.957777777778</v>
      </c>
      <c r="R212" s="86">
        <f>'7. Nominale afschrijvingen'!AC201</f>
        <v>22684.74933333333</v>
      </c>
      <c r="S212" s="86">
        <f>'7. Nominale afschrijvingen'!AD201</f>
        <v>21820.568406349201</v>
      </c>
      <c r="T212" s="86">
        <f>'7. Nominale afschrijvingen'!AE201</f>
        <v>20989.308657535901</v>
      </c>
      <c r="U212" s="86">
        <f>'7. Nominale afschrijvingen'!AF201</f>
        <v>20189.715946772627</v>
      </c>
      <c r="V212" s="86">
        <f>'7. Nominale afschrijvingen'!AG201</f>
        <v>19420.5839107051</v>
      </c>
      <c r="W212" s="65"/>
      <c r="X212" s="118">
        <f>IF($C212="TD",INDEX('4. CPI-tabel'!$D$20:$Z$42,$E212-2003,X$28-2003),
IF(X$28&gt;=$E212,MAX(1,INDEX('4. CPI-tabel'!$D$20:$Z$42,MAX($E212,2010)-2003,X$28-2003)),0))</f>
        <v>1.0506224399999999</v>
      </c>
      <c r="Y212" s="118">
        <f>IF($C212="TD",INDEX('4. CPI-tabel'!$D$20:$Z$42,$E212-2003,Y$28-2003),
IF(Y$28&gt;=$E212,MAX(1,INDEX('4. CPI-tabel'!$D$20:$Z$42,MAX($E212,2010)-2003,Y$28-2003)),0))</f>
        <v>1.0779386234399999</v>
      </c>
      <c r="Z212" s="118">
        <f>IF($C212="TD",INDEX('4. CPI-tabel'!$D$20:$Z$42,$E212-2003,Z$28-2003),
IF(Z$28&gt;=$E212,MAX(1,INDEX('4. CPI-tabel'!$D$20:$Z$42,MAX($E212,2010)-2003,Z$28-2003)),0))</f>
        <v>1.1027312117791197</v>
      </c>
      <c r="AA212" s="118">
        <f>IF($C212="TD",INDEX('4. CPI-tabel'!$D$20:$Z$42,$E212-2003,AA$28-2003),
IF(AA$28&gt;=$E212,MAX(1,INDEX('4. CPI-tabel'!$D$20:$Z$42,MAX($E212,2010)-2003,AA$28-2003)),0))</f>
        <v>1.133607685708935</v>
      </c>
      <c r="AB212" s="118">
        <f>IF($C212="TD",INDEX('4. CPI-tabel'!$D$20:$Z$42,$E212-2003,AB$28-2003),
IF(AB$28&gt;=$E212,MAX(1,INDEX('4. CPI-tabel'!$D$20:$Z$42,MAX($E212,2010)-2003,AB$28-2003)),0))</f>
        <v>1.1449437625660244</v>
      </c>
      <c r="AC212" s="118">
        <f>IF($C212="TD",INDEX('4. CPI-tabel'!$D$20:$Z$42,$E212-2003,AC$28-2003),
IF(AC$28&gt;=$E212,MAX(1,INDEX('4. CPI-tabel'!$D$20:$Z$42,MAX($E212,2010)-2003,AC$28-2003)),0))</f>
        <v>1.1541033126665525</v>
      </c>
      <c r="AD212" s="118">
        <f>IF($C212="TD",INDEX('4. CPI-tabel'!$D$20:$Z$42,$E212-2003,AD$28-2003),
IF(AD$28&gt;=$E212,MAX(1,INDEX('4. CPI-tabel'!$D$20:$Z$42,MAX($E212,2010)-2003,AD$28-2003)),0))</f>
        <v>1.1564115192918856</v>
      </c>
      <c r="AE212" s="118">
        <f>IF($C212="TD",INDEX('4. CPI-tabel'!$D$20:$Z$42,$E212-2003,AE$28-2003),
IF(AE$28&gt;=$E212,MAX(1,INDEX('4. CPI-tabel'!$D$20:$Z$42,MAX($E212,2010)-2003,AE$28-2003)),0))</f>
        <v>1.1726012805619719</v>
      </c>
      <c r="AF212" s="118">
        <f>IF($C212="TD",INDEX('4. CPI-tabel'!$D$20:$Z$42,$E212-2003,AF$28-2003),
IF(AF$28&gt;=$E212,MAX(1,INDEX('4. CPI-tabel'!$D$20:$Z$42,MAX($E212,2010)-2003,AF$28-2003)),0))</f>
        <v>1.1972259074537732</v>
      </c>
      <c r="AG212" s="118">
        <f>IF($C212="TD",INDEX('4. CPI-tabel'!$D$20:$Z$42,$E212-2003,AG$28-2003),
IF(AG$28&gt;=$E212,MAX(1,INDEX('4. CPI-tabel'!$D$20:$Z$42,MAX($E212,2010)-2003,AG$28-2003)),0))</f>
        <v>1.2307482328624788</v>
      </c>
      <c r="AH212" s="118">
        <f>IF($C212="TD",INDEX('4. CPI-tabel'!$D$20:$Z$42,$E212-2003,AH$28-2003),
IF(AH$28&gt;=$E212,MAX(1,INDEX('4. CPI-tabel'!$D$20:$Z$42,MAX($E212,2010)-2003,AH$28-2003)),0))</f>
        <v>1.2393634704925161</v>
      </c>
      <c r="AI212" s="118">
        <f>IF($C212="TD",INDEX('4. CPI-tabel'!$D$20:$Z$42,$E212-2003,AI$28-2003),
IF(AI$28&gt;=$E212,MAX(1,INDEX('4. CPI-tabel'!$D$20:$Z$42,MAX($E212,2010)-2003,AI$28-2003)),0))</f>
        <v>1.2393634704925161</v>
      </c>
      <c r="AJ212" s="118">
        <f>IF($C212="TD",INDEX('4. CPI-tabel'!$D$20:$Z$42,$E212-2003,AJ$28-2003),
IF(AJ$28&gt;=$E212,MAX(1,INDEX('4. CPI-tabel'!$D$20:$Z$42,MAX($E212,2010)-2003,AJ$28-2003)),0))</f>
        <v>1.2393634704925161</v>
      </c>
      <c r="AK212" s="118">
        <f>IF($C212="TD",INDEX('4. CPI-tabel'!$D$20:$Z$42,$E212-2003,AK$28-2003),
IF(AK$28&gt;=$E212,MAX(1,INDEX('4. CPI-tabel'!$D$20:$Z$42,MAX($E212,2010)-2003,AK$28-2003)),0))</f>
        <v>1.2393634704925161</v>
      </c>
      <c r="AL212" s="118">
        <f>IF($C212="TD",INDEX('4. CPI-tabel'!$D$20:$Z$42,$E212-2003,AL$28-2003),
IF(AL$28&gt;=$E212,MAX(1,INDEX('4. CPI-tabel'!$D$20:$Z$42,MAX($E212,2010)-2003,AL$28-2003)),0))</f>
        <v>1.2393634704925161</v>
      </c>
      <c r="AM212" s="118">
        <f>IF($C212="TD",INDEX('4. CPI-tabel'!$D$20:$Z$42,$E212-2003,AM$28-2003),
IF(AM$28&gt;=$E212,MAX(1,INDEX('4. CPI-tabel'!$D$20:$Z$42,MAX($E212,2010)-2003,AM$28-2003)),0))</f>
        <v>1.2393634704925161</v>
      </c>
      <c r="AN212" s="20"/>
      <c r="AO212" s="87">
        <f t="shared" si="37"/>
        <v>19860.922246145867</v>
      </c>
      <c r="AP212" s="87">
        <f t="shared" si="38"/>
        <v>20377.306224545657</v>
      </c>
      <c r="AQ212" s="87">
        <f t="shared" si="39"/>
        <v>20845.984267710202</v>
      </c>
      <c r="AR212" s="87">
        <f t="shared" si="40"/>
        <v>21429.67182720609</v>
      </c>
      <c r="AS212" s="87">
        <f t="shared" si="41"/>
        <v>21643.96854547815</v>
      </c>
      <c r="AT212" s="87">
        <f t="shared" si="42"/>
        <v>21817.120293841974</v>
      </c>
      <c r="AU212" s="87">
        <f t="shared" si="43"/>
        <v>21860.754534429656</v>
      </c>
      <c r="AV212" s="87">
        <f t="shared" si="44"/>
        <v>22166.805097911671</v>
      </c>
      <c r="AW212" s="87">
        <f t="shared" si="45"/>
        <v>22632.308004967814</v>
      </c>
      <c r="AX212" s="87">
        <f t="shared" si="46"/>
        <v>23266.01262910691</v>
      </c>
      <c r="AY212" s="87">
        <f t="shared" si="47"/>
        <v>23428.874717510658</v>
      </c>
      <c r="AZ212" s="87">
        <f t="shared" si="48"/>
        <v>28114.649661012783</v>
      </c>
      <c r="BA212" s="87">
        <f t="shared" si="49"/>
        <v>27043.615388212296</v>
      </c>
      <c r="BB212" s="87">
        <f t="shared" si="50"/>
        <v>26013.382421042308</v>
      </c>
      <c r="BC212" s="87">
        <f t="shared" si="51"/>
        <v>25022.396424050217</v>
      </c>
      <c r="BD212" s="87">
        <f t="shared" si="52"/>
        <v>24069.16227456259</v>
      </c>
    </row>
    <row r="213" spans="2:56" s="79" customFormat="1" x14ac:dyDescent="0.2">
      <c r="B213" s="86">
        <f>'3. Investeringen'!B199</f>
        <v>185</v>
      </c>
      <c r="C213" s="86" t="str">
        <f>'3. Investeringen'!F199</f>
        <v>TD</v>
      </c>
      <c r="D213" s="86" t="str">
        <f>'3. Investeringen'!G199</f>
        <v>Nieuwe investeringen TD</v>
      </c>
      <c r="E213" s="121">
        <f>'3. Investeringen'!K199</f>
        <v>2008</v>
      </c>
      <c r="F213" s="20"/>
      <c r="G213" s="86">
        <f>'7. Nominale afschrijvingen'!R202</f>
        <v>732.63566666666668</v>
      </c>
      <c r="H213" s="86">
        <f>'7. Nominale afschrijvingen'!S202</f>
        <v>732.63566666666679</v>
      </c>
      <c r="I213" s="86">
        <f>'7. Nominale afschrijvingen'!T202</f>
        <v>732.63566666666679</v>
      </c>
      <c r="J213" s="86">
        <f>'7. Nominale afschrijvingen'!U202</f>
        <v>732.63566666666679</v>
      </c>
      <c r="K213" s="86">
        <f>'7. Nominale afschrijvingen'!V202</f>
        <v>732.63566666666679</v>
      </c>
      <c r="L213" s="86">
        <f>'7. Nominale afschrijvingen'!W202</f>
        <v>732.63566666666679</v>
      </c>
      <c r="M213" s="86">
        <f>'7. Nominale afschrijvingen'!X202</f>
        <v>732.63566666666679</v>
      </c>
      <c r="N213" s="86">
        <f>'7. Nominale afschrijvingen'!Y202</f>
        <v>732.63566666666679</v>
      </c>
      <c r="O213" s="86">
        <f>'7. Nominale afschrijvingen'!Z202</f>
        <v>732.63566666666679</v>
      </c>
      <c r="P213" s="86">
        <f>'7. Nominale afschrijvingen'!AA202</f>
        <v>732.63566666666679</v>
      </c>
      <c r="Q213" s="86">
        <f>'7. Nominale afschrijvingen'!AB202</f>
        <v>732.63566666666679</v>
      </c>
      <c r="R213" s="86">
        <f>'7. Nominale afschrijvingen'!AC202</f>
        <v>879.16279999999995</v>
      </c>
      <c r="S213" s="86">
        <f>'7. Nominale afschrijvingen'!AD202</f>
        <v>815.22368727272715</v>
      </c>
      <c r="T213" s="86">
        <f>'7. Nominale afschrijvingen'!AE202</f>
        <v>755.93469183471063</v>
      </c>
      <c r="U213" s="86">
        <f>'7. Nominale afschrijvingen'!AF202</f>
        <v>713.93832006611558</v>
      </c>
      <c r="V213" s="86">
        <f>'7. Nominale afschrijvingen'!AG202</f>
        <v>713.93832006611558</v>
      </c>
      <c r="W213" s="65"/>
      <c r="X213" s="118">
        <f>IF($C213="TD",INDEX('4. CPI-tabel'!$D$20:$Z$42,$E213-2003,X$28-2003),
IF(X$28&gt;=$E213,MAX(1,INDEX('4. CPI-tabel'!$D$20:$Z$42,MAX($E213,2010)-2003,X$28-2003)),0))</f>
        <v>1.0506224399999999</v>
      </c>
      <c r="Y213" s="118">
        <f>IF($C213="TD",INDEX('4. CPI-tabel'!$D$20:$Z$42,$E213-2003,Y$28-2003),
IF(Y$28&gt;=$E213,MAX(1,INDEX('4. CPI-tabel'!$D$20:$Z$42,MAX($E213,2010)-2003,Y$28-2003)),0))</f>
        <v>1.0779386234399999</v>
      </c>
      <c r="Z213" s="118">
        <f>IF($C213="TD",INDEX('4. CPI-tabel'!$D$20:$Z$42,$E213-2003,Z$28-2003),
IF(Z$28&gt;=$E213,MAX(1,INDEX('4. CPI-tabel'!$D$20:$Z$42,MAX($E213,2010)-2003,Z$28-2003)),0))</f>
        <v>1.1027312117791197</v>
      </c>
      <c r="AA213" s="118">
        <f>IF($C213="TD",INDEX('4. CPI-tabel'!$D$20:$Z$42,$E213-2003,AA$28-2003),
IF(AA$28&gt;=$E213,MAX(1,INDEX('4. CPI-tabel'!$D$20:$Z$42,MAX($E213,2010)-2003,AA$28-2003)),0))</f>
        <v>1.133607685708935</v>
      </c>
      <c r="AB213" s="118">
        <f>IF($C213="TD",INDEX('4. CPI-tabel'!$D$20:$Z$42,$E213-2003,AB$28-2003),
IF(AB$28&gt;=$E213,MAX(1,INDEX('4. CPI-tabel'!$D$20:$Z$42,MAX($E213,2010)-2003,AB$28-2003)),0))</f>
        <v>1.1449437625660244</v>
      </c>
      <c r="AC213" s="118">
        <f>IF($C213="TD",INDEX('4. CPI-tabel'!$D$20:$Z$42,$E213-2003,AC$28-2003),
IF(AC$28&gt;=$E213,MAX(1,INDEX('4. CPI-tabel'!$D$20:$Z$42,MAX($E213,2010)-2003,AC$28-2003)),0))</f>
        <v>1.1541033126665525</v>
      </c>
      <c r="AD213" s="118">
        <f>IF($C213="TD",INDEX('4. CPI-tabel'!$D$20:$Z$42,$E213-2003,AD$28-2003),
IF(AD$28&gt;=$E213,MAX(1,INDEX('4. CPI-tabel'!$D$20:$Z$42,MAX($E213,2010)-2003,AD$28-2003)),0))</f>
        <v>1.1564115192918856</v>
      </c>
      <c r="AE213" s="118">
        <f>IF($C213="TD",INDEX('4. CPI-tabel'!$D$20:$Z$42,$E213-2003,AE$28-2003),
IF(AE$28&gt;=$E213,MAX(1,INDEX('4. CPI-tabel'!$D$20:$Z$42,MAX($E213,2010)-2003,AE$28-2003)),0))</f>
        <v>1.1726012805619719</v>
      </c>
      <c r="AF213" s="118">
        <f>IF($C213="TD",INDEX('4. CPI-tabel'!$D$20:$Z$42,$E213-2003,AF$28-2003),
IF(AF$28&gt;=$E213,MAX(1,INDEX('4. CPI-tabel'!$D$20:$Z$42,MAX($E213,2010)-2003,AF$28-2003)),0))</f>
        <v>1.1972259074537732</v>
      </c>
      <c r="AG213" s="118">
        <f>IF($C213="TD",INDEX('4. CPI-tabel'!$D$20:$Z$42,$E213-2003,AG$28-2003),
IF(AG$28&gt;=$E213,MAX(1,INDEX('4. CPI-tabel'!$D$20:$Z$42,MAX($E213,2010)-2003,AG$28-2003)),0))</f>
        <v>1.2307482328624788</v>
      </c>
      <c r="AH213" s="118">
        <f>IF($C213="TD",INDEX('4. CPI-tabel'!$D$20:$Z$42,$E213-2003,AH$28-2003),
IF(AH$28&gt;=$E213,MAX(1,INDEX('4. CPI-tabel'!$D$20:$Z$42,MAX($E213,2010)-2003,AH$28-2003)),0))</f>
        <v>1.2393634704925161</v>
      </c>
      <c r="AI213" s="118">
        <f>IF($C213="TD",INDEX('4. CPI-tabel'!$D$20:$Z$42,$E213-2003,AI$28-2003),
IF(AI$28&gt;=$E213,MAX(1,INDEX('4. CPI-tabel'!$D$20:$Z$42,MAX($E213,2010)-2003,AI$28-2003)),0))</f>
        <v>1.2393634704925161</v>
      </c>
      <c r="AJ213" s="118">
        <f>IF($C213="TD",INDEX('4. CPI-tabel'!$D$20:$Z$42,$E213-2003,AJ$28-2003),
IF(AJ$28&gt;=$E213,MAX(1,INDEX('4. CPI-tabel'!$D$20:$Z$42,MAX($E213,2010)-2003,AJ$28-2003)),0))</f>
        <v>1.2393634704925161</v>
      </c>
      <c r="AK213" s="118">
        <f>IF($C213="TD",INDEX('4. CPI-tabel'!$D$20:$Z$42,$E213-2003,AK$28-2003),
IF(AK$28&gt;=$E213,MAX(1,INDEX('4. CPI-tabel'!$D$20:$Z$42,MAX($E213,2010)-2003,AK$28-2003)),0))</f>
        <v>1.2393634704925161</v>
      </c>
      <c r="AL213" s="118">
        <f>IF($C213="TD",INDEX('4. CPI-tabel'!$D$20:$Z$42,$E213-2003,AL$28-2003),
IF(AL$28&gt;=$E213,MAX(1,INDEX('4. CPI-tabel'!$D$20:$Z$42,MAX($E213,2010)-2003,AL$28-2003)),0))</f>
        <v>1.2393634704925161</v>
      </c>
      <c r="AM213" s="118">
        <f>IF($C213="TD",INDEX('4. CPI-tabel'!$D$20:$Z$42,$E213-2003,AM$28-2003),
IF(AM$28&gt;=$E213,MAX(1,INDEX('4. CPI-tabel'!$D$20:$Z$42,MAX($E213,2010)-2003,AM$28-2003)),0))</f>
        <v>1.2393634704925161</v>
      </c>
      <c r="AN213" s="20"/>
      <c r="AO213" s="87">
        <f t="shared" si="37"/>
        <v>769.72347174435993</v>
      </c>
      <c r="AP213" s="87">
        <f t="shared" si="38"/>
        <v>789.73628200971348</v>
      </c>
      <c r="AQ213" s="87">
        <f t="shared" si="39"/>
        <v>807.90021649593666</v>
      </c>
      <c r="AR213" s="87">
        <f t="shared" si="40"/>
        <v>830.52142255782292</v>
      </c>
      <c r="AS213" s="87">
        <f t="shared" si="41"/>
        <v>838.82663678340111</v>
      </c>
      <c r="AT213" s="87">
        <f t="shared" si="42"/>
        <v>845.53724987766827</v>
      </c>
      <c r="AU213" s="87">
        <f t="shared" si="43"/>
        <v>847.22832437742363</v>
      </c>
      <c r="AV213" s="87">
        <f t="shared" si="44"/>
        <v>859.08952091870742</v>
      </c>
      <c r="AW213" s="87">
        <f t="shared" si="45"/>
        <v>877.13040085800026</v>
      </c>
      <c r="AX213" s="87">
        <f t="shared" si="46"/>
        <v>901.69005208202418</v>
      </c>
      <c r="AY213" s="87">
        <f t="shared" si="47"/>
        <v>908.0018824465983</v>
      </c>
      <c r="AZ213" s="87">
        <f t="shared" si="48"/>
        <v>1089.6022589359177</v>
      </c>
      <c r="BA213" s="87">
        <f t="shared" si="49"/>
        <v>1010.3584582860327</v>
      </c>
      <c r="BB213" s="87">
        <f t="shared" si="50"/>
        <v>936.8778431379576</v>
      </c>
      <c r="BC213" s="87">
        <f t="shared" si="51"/>
        <v>884.82907407473772</v>
      </c>
      <c r="BD213" s="87">
        <f t="shared" si="52"/>
        <v>884.82907407473772</v>
      </c>
    </row>
    <row r="214" spans="2:56" s="79" customFormat="1" x14ac:dyDescent="0.2">
      <c r="B214" s="86">
        <f>'3. Investeringen'!B200</f>
        <v>186</v>
      </c>
      <c r="C214" s="86" t="str">
        <f>'3. Investeringen'!F200</f>
        <v>TD</v>
      </c>
      <c r="D214" s="86" t="str">
        <f>'3. Investeringen'!G200</f>
        <v>Nieuwe investeringen TD</v>
      </c>
      <c r="E214" s="121">
        <f>'3. Investeringen'!K200</f>
        <v>2008</v>
      </c>
      <c r="F214" s="20"/>
      <c r="G214" s="86">
        <f>'7. Nominale afschrijvingen'!R203</f>
        <v>221742.42400000003</v>
      </c>
      <c r="H214" s="86">
        <f>'7. Nominale afschrijvingen'!S203</f>
        <v>221742.42400000003</v>
      </c>
      <c r="I214" s="86">
        <f>'7. Nominale afschrijvingen'!T203</f>
        <v>110871.21200000001</v>
      </c>
      <c r="J214" s="86">
        <f>'7. Nominale afschrijvingen'!U203</f>
        <v>0</v>
      </c>
      <c r="K214" s="86">
        <f>'7. Nominale afschrijvingen'!V203</f>
        <v>0</v>
      </c>
      <c r="L214" s="86">
        <f>'7. Nominale afschrijvingen'!W203</f>
        <v>0</v>
      </c>
      <c r="M214" s="86">
        <f>'7. Nominale afschrijvingen'!X203</f>
        <v>0</v>
      </c>
      <c r="N214" s="86">
        <f>'7. Nominale afschrijvingen'!Y203</f>
        <v>0</v>
      </c>
      <c r="O214" s="86">
        <f>'7. Nominale afschrijvingen'!Z203</f>
        <v>0</v>
      </c>
      <c r="P214" s="86">
        <f>'7. Nominale afschrijvingen'!AA203</f>
        <v>0</v>
      </c>
      <c r="Q214" s="86">
        <f>'7. Nominale afschrijvingen'!AB203</f>
        <v>0</v>
      </c>
      <c r="R214" s="86">
        <f>'7. Nominale afschrijvingen'!AC203</f>
        <v>0</v>
      </c>
      <c r="S214" s="86">
        <f>'7. Nominale afschrijvingen'!AD203</f>
        <v>0</v>
      </c>
      <c r="T214" s="86">
        <f>'7. Nominale afschrijvingen'!AE203</f>
        <v>0</v>
      </c>
      <c r="U214" s="86">
        <f>'7. Nominale afschrijvingen'!AF203</f>
        <v>0</v>
      </c>
      <c r="V214" s="86">
        <f>'7. Nominale afschrijvingen'!AG203</f>
        <v>0</v>
      </c>
      <c r="W214" s="65"/>
      <c r="X214" s="118">
        <f>IF($C214="TD",INDEX('4. CPI-tabel'!$D$20:$Z$42,$E214-2003,X$28-2003),
IF(X$28&gt;=$E214,MAX(1,INDEX('4. CPI-tabel'!$D$20:$Z$42,MAX($E214,2010)-2003,X$28-2003)),0))</f>
        <v>1.0506224399999999</v>
      </c>
      <c r="Y214" s="118">
        <f>IF($C214="TD",INDEX('4. CPI-tabel'!$D$20:$Z$42,$E214-2003,Y$28-2003),
IF(Y$28&gt;=$E214,MAX(1,INDEX('4. CPI-tabel'!$D$20:$Z$42,MAX($E214,2010)-2003,Y$28-2003)),0))</f>
        <v>1.0779386234399999</v>
      </c>
      <c r="Z214" s="118">
        <f>IF($C214="TD",INDEX('4. CPI-tabel'!$D$20:$Z$42,$E214-2003,Z$28-2003),
IF(Z$28&gt;=$E214,MAX(1,INDEX('4. CPI-tabel'!$D$20:$Z$42,MAX($E214,2010)-2003,Z$28-2003)),0))</f>
        <v>1.1027312117791197</v>
      </c>
      <c r="AA214" s="118">
        <f>IF($C214="TD",INDEX('4. CPI-tabel'!$D$20:$Z$42,$E214-2003,AA$28-2003),
IF(AA$28&gt;=$E214,MAX(1,INDEX('4. CPI-tabel'!$D$20:$Z$42,MAX($E214,2010)-2003,AA$28-2003)),0))</f>
        <v>1.133607685708935</v>
      </c>
      <c r="AB214" s="118">
        <f>IF($C214="TD",INDEX('4. CPI-tabel'!$D$20:$Z$42,$E214-2003,AB$28-2003),
IF(AB$28&gt;=$E214,MAX(1,INDEX('4. CPI-tabel'!$D$20:$Z$42,MAX($E214,2010)-2003,AB$28-2003)),0))</f>
        <v>1.1449437625660244</v>
      </c>
      <c r="AC214" s="118">
        <f>IF($C214="TD",INDEX('4. CPI-tabel'!$D$20:$Z$42,$E214-2003,AC$28-2003),
IF(AC$28&gt;=$E214,MAX(1,INDEX('4. CPI-tabel'!$D$20:$Z$42,MAX($E214,2010)-2003,AC$28-2003)),0))</f>
        <v>1.1541033126665525</v>
      </c>
      <c r="AD214" s="118">
        <f>IF($C214="TD",INDEX('4. CPI-tabel'!$D$20:$Z$42,$E214-2003,AD$28-2003),
IF(AD$28&gt;=$E214,MAX(1,INDEX('4. CPI-tabel'!$D$20:$Z$42,MAX($E214,2010)-2003,AD$28-2003)),0))</f>
        <v>1.1564115192918856</v>
      </c>
      <c r="AE214" s="118">
        <f>IF($C214="TD",INDEX('4. CPI-tabel'!$D$20:$Z$42,$E214-2003,AE$28-2003),
IF(AE$28&gt;=$E214,MAX(1,INDEX('4. CPI-tabel'!$D$20:$Z$42,MAX($E214,2010)-2003,AE$28-2003)),0))</f>
        <v>1.1726012805619719</v>
      </c>
      <c r="AF214" s="118">
        <f>IF($C214="TD",INDEX('4. CPI-tabel'!$D$20:$Z$42,$E214-2003,AF$28-2003),
IF(AF$28&gt;=$E214,MAX(1,INDEX('4. CPI-tabel'!$D$20:$Z$42,MAX($E214,2010)-2003,AF$28-2003)),0))</f>
        <v>1.1972259074537732</v>
      </c>
      <c r="AG214" s="118">
        <f>IF($C214="TD",INDEX('4. CPI-tabel'!$D$20:$Z$42,$E214-2003,AG$28-2003),
IF(AG$28&gt;=$E214,MAX(1,INDEX('4. CPI-tabel'!$D$20:$Z$42,MAX($E214,2010)-2003,AG$28-2003)),0))</f>
        <v>1.2307482328624788</v>
      </c>
      <c r="AH214" s="118">
        <f>IF($C214="TD",INDEX('4. CPI-tabel'!$D$20:$Z$42,$E214-2003,AH$28-2003),
IF(AH$28&gt;=$E214,MAX(1,INDEX('4. CPI-tabel'!$D$20:$Z$42,MAX($E214,2010)-2003,AH$28-2003)),0))</f>
        <v>1.2393634704925161</v>
      </c>
      <c r="AI214" s="118">
        <f>IF($C214="TD",INDEX('4. CPI-tabel'!$D$20:$Z$42,$E214-2003,AI$28-2003),
IF(AI$28&gt;=$E214,MAX(1,INDEX('4. CPI-tabel'!$D$20:$Z$42,MAX($E214,2010)-2003,AI$28-2003)),0))</f>
        <v>1.2393634704925161</v>
      </c>
      <c r="AJ214" s="118">
        <f>IF($C214="TD",INDEX('4. CPI-tabel'!$D$20:$Z$42,$E214-2003,AJ$28-2003),
IF(AJ$28&gt;=$E214,MAX(1,INDEX('4. CPI-tabel'!$D$20:$Z$42,MAX($E214,2010)-2003,AJ$28-2003)),0))</f>
        <v>1.2393634704925161</v>
      </c>
      <c r="AK214" s="118">
        <f>IF($C214="TD",INDEX('4. CPI-tabel'!$D$20:$Z$42,$E214-2003,AK$28-2003),
IF(AK$28&gt;=$E214,MAX(1,INDEX('4. CPI-tabel'!$D$20:$Z$42,MAX($E214,2010)-2003,AK$28-2003)),0))</f>
        <v>1.2393634704925161</v>
      </c>
      <c r="AL214" s="118">
        <f>IF($C214="TD",INDEX('4. CPI-tabel'!$D$20:$Z$42,$E214-2003,AL$28-2003),
IF(AL$28&gt;=$E214,MAX(1,INDEX('4. CPI-tabel'!$D$20:$Z$42,MAX($E214,2010)-2003,AL$28-2003)),0))</f>
        <v>1.2393634704925161</v>
      </c>
      <c r="AM214" s="118">
        <f>IF($C214="TD",INDEX('4. CPI-tabel'!$D$20:$Z$42,$E214-2003,AM$28-2003),
IF(AM$28&gt;=$E214,MAX(1,INDEX('4. CPI-tabel'!$D$20:$Z$42,MAX($E214,2010)-2003,AM$28-2003)),0))</f>
        <v>1.2393634704925161</v>
      </c>
      <c r="AN214" s="20"/>
      <c r="AO214" s="87">
        <f t="shared" si="37"/>
        <v>232967.56655439458</v>
      </c>
      <c r="AP214" s="87">
        <f t="shared" si="38"/>
        <v>239024.72328480883</v>
      </c>
      <c r="AQ214" s="87">
        <f t="shared" si="39"/>
        <v>122261.1459601797</v>
      </c>
      <c r="AR214" s="87">
        <f t="shared" si="40"/>
        <v>0</v>
      </c>
      <c r="AS214" s="87">
        <f t="shared" si="41"/>
        <v>0</v>
      </c>
      <c r="AT214" s="87">
        <f t="shared" si="42"/>
        <v>0</v>
      </c>
      <c r="AU214" s="87">
        <f t="shared" si="43"/>
        <v>0</v>
      </c>
      <c r="AV214" s="87">
        <f t="shared" si="44"/>
        <v>0</v>
      </c>
      <c r="AW214" s="87">
        <f t="shared" si="45"/>
        <v>0</v>
      </c>
      <c r="AX214" s="87">
        <f t="shared" si="46"/>
        <v>0</v>
      </c>
      <c r="AY214" s="87">
        <f t="shared" si="47"/>
        <v>0</v>
      </c>
      <c r="AZ214" s="87">
        <f t="shared" si="48"/>
        <v>0</v>
      </c>
      <c r="BA214" s="87">
        <f t="shared" si="49"/>
        <v>0</v>
      </c>
      <c r="BB214" s="87">
        <f t="shared" si="50"/>
        <v>0</v>
      </c>
      <c r="BC214" s="87">
        <f t="shared" si="51"/>
        <v>0</v>
      </c>
      <c r="BD214" s="87">
        <f t="shared" si="52"/>
        <v>0</v>
      </c>
    </row>
    <row r="215" spans="2:56" s="79" customFormat="1" x14ac:dyDescent="0.2">
      <c r="B215" s="86">
        <f>'3. Investeringen'!B201</f>
        <v>187</v>
      </c>
      <c r="C215" s="86" t="str">
        <f>'3. Investeringen'!F201</f>
        <v>TD</v>
      </c>
      <c r="D215" s="86" t="str">
        <f>'3. Investeringen'!G201</f>
        <v>Nieuwe investeringen TD</v>
      </c>
      <c r="E215" s="121">
        <f>'3. Investeringen'!K201</f>
        <v>2009</v>
      </c>
      <c r="F215" s="20"/>
      <c r="G215" s="86">
        <f>'7. Nominale afschrijvingen'!R204</f>
        <v>-2600.269090909092</v>
      </c>
      <c r="H215" s="86">
        <f>'7. Nominale afschrijvingen'!S204</f>
        <v>-2600.269090909092</v>
      </c>
      <c r="I215" s="86">
        <f>'7. Nominale afschrijvingen'!T204</f>
        <v>-2600.269090909092</v>
      </c>
      <c r="J215" s="86">
        <f>'7. Nominale afschrijvingen'!U204</f>
        <v>-2600.269090909092</v>
      </c>
      <c r="K215" s="86">
        <f>'7. Nominale afschrijvingen'!V204</f>
        <v>-2600.269090909092</v>
      </c>
      <c r="L215" s="86">
        <f>'7. Nominale afschrijvingen'!W204</f>
        <v>-2600.269090909092</v>
      </c>
      <c r="M215" s="86">
        <f>'7. Nominale afschrijvingen'!X204</f>
        <v>-2600.269090909092</v>
      </c>
      <c r="N215" s="86">
        <f>'7. Nominale afschrijvingen'!Y204</f>
        <v>-2600.269090909092</v>
      </c>
      <c r="O215" s="86">
        <f>'7. Nominale afschrijvingen'!Z204</f>
        <v>-2600.269090909092</v>
      </c>
      <c r="P215" s="86">
        <f>'7. Nominale afschrijvingen'!AA204</f>
        <v>-2600.269090909092</v>
      </c>
      <c r="Q215" s="86">
        <f>'7. Nominale afschrijvingen'!AB204</f>
        <v>-2600.269090909092</v>
      </c>
      <c r="R215" s="86">
        <f>'7. Nominale afschrijvingen'!AC204</f>
        <v>-3120.3229090909099</v>
      </c>
      <c r="S215" s="86">
        <f>'7. Nominale afschrijvingen'!AD204</f>
        <v>-3032.2196740106956</v>
      </c>
      <c r="T215" s="86">
        <f>'7. Nominale afschrijvingen'!AE204</f>
        <v>-2946.6040596856883</v>
      </c>
      <c r="U215" s="86">
        <f>'7. Nominale afschrijvingen'!AF204</f>
        <v>-2863.4058274122099</v>
      </c>
      <c r="V215" s="86">
        <f>'7. Nominale afschrijvingen'!AG204</f>
        <v>-2782.5567216970417</v>
      </c>
      <c r="W215" s="65"/>
      <c r="X215" s="118">
        <f>IF($C215="TD",INDEX('4. CPI-tabel'!$D$20:$Z$42,$E215-2003,X$28-2003),
IF(X$28&gt;=$E215,MAX(1,INDEX('4. CPI-tabel'!$D$20:$Z$42,MAX($E215,2010)-2003,X$28-2003)),0))</f>
        <v>1.0180449999999999</v>
      </c>
      <c r="Y215" s="118">
        <f>IF($C215="TD",INDEX('4. CPI-tabel'!$D$20:$Z$42,$E215-2003,Y$28-2003),
IF(Y$28&gt;=$E215,MAX(1,INDEX('4. CPI-tabel'!$D$20:$Z$42,MAX($E215,2010)-2003,Y$28-2003)),0))</f>
        <v>1.0445141699999998</v>
      </c>
      <c r="Z215" s="118">
        <f>IF($C215="TD",INDEX('4. CPI-tabel'!$D$20:$Z$42,$E215-2003,Z$28-2003),
IF(Z$28&gt;=$E215,MAX(1,INDEX('4. CPI-tabel'!$D$20:$Z$42,MAX($E215,2010)-2003,Z$28-2003)),0))</f>
        <v>1.0685379959099996</v>
      </c>
      <c r="AA215" s="118">
        <f>IF($C215="TD",INDEX('4. CPI-tabel'!$D$20:$Z$42,$E215-2003,AA$28-2003),
IF(AA$28&gt;=$E215,MAX(1,INDEX('4. CPI-tabel'!$D$20:$Z$42,MAX($E215,2010)-2003,AA$28-2003)),0))</f>
        <v>1.0984570597954797</v>
      </c>
      <c r="AB215" s="118">
        <f>IF($C215="TD",INDEX('4. CPI-tabel'!$D$20:$Z$42,$E215-2003,AB$28-2003),
IF(AB$28&gt;=$E215,MAX(1,INDEX('4. CPI-tabel'!$D$20:$Z$42,MAX($E215,2010)-2003,AB$28-2003)),0))</f>
        <v>1.1094416303934345</v>
      </c>
      <c r="AC215" s="118">
        <f>IF($C215="TD",INDEX('4. CPI-tabel'!$D$20:$Z$42,$E215-2003,AC$28-2003),
IF(AC$28&gt;=$E215,MAX(1,INDEX('4. CPI-tabel'!$D$20:$Z$42,MAX($E215,2010)-2003,AC$28-2003)),0))</f>
        <v>1.1183171634365821</v>
      </c>
      <c r="AD215" s="118">
        <f>IF($C215="TD",INDEX('4. CPI-tabel'!$D$20:$Z$42,$E215-2003,AD$28-2003),
IF(AD$28&gt;=$E215,MAX(1,INDEX('4. CPI-tabel'!$D$20:$Z$42,MAX($E215,2010)-2003,AD$28-2003)),0))</f>
        <v>1.1205537977634552</v>
      </c>
      <c r="AE215" s="118">
        <f>IF($C215="TD",INDEX('4. CPI-tabel'!$D$20:$Z$42,$E215-2003,AE$28-2003),
IF(AE$28&gt;=$E215,MAX(1,INDEX('4. CPI-tabel'!$D$20:$Z$42,MAX($E215,2010)-2003,AE$28-2003)),0))</f>
        <v>1.1362415509321435</v>
      </c>
      <c r="AF215" s="118">
        <f>IF($C215="TD",INDEX('4. CPI-tabel'!$D$20:$Z$42,$E215-2003,AF$28-2003),
IF(AF$28&gt;=$E215,MAX(1,INDEX('4. CPI-tabel'!$D$20:$Z$42,MAX($E215,2010)-2003,AF$28-2003)),0))</f>
        <v>1.1601026235017184</v>
      </c>
      <c r="AG215" s="118">
        <f>IF($C215="TD",INDEX('4. CPI-tabel'!$D$20:$Z$42,$E215-2003,AG$28-2003),
IF(AG$28&gt;=$E215,MAX(1,INDEX('4. CPI-tabel'!$D$20:$Z$42,MAX($E215,2010)-2003,AG$28-2003)),0))</f>
        <v>1.1925854969597667</v>
      </c>
      <c r="AH215" s="118">
        <f>IF($C215="TD",INDEX('4. CPI-tabel'!$D$20:$Z$42,$E215-2003,AH$28-2003),
IF(AH$28&gt;=$E215,MAX(1,INDEX('4. CPI-tabel'!$D$20:$Z$42,MAX($E215,2010)-2003,AH$28-2003)),0))</f>
        <v>1.200933595438485</v>
      </c>
      <c r="AI215" s="118">
        <f>IF($C215="TD",INDEX('4. CPI-tabel'!$D$20:$Z$42,$E215-2003,AI$28-2003),
IF(AI$28&gt;=$E215,MAX(1,INDEX('4. CPI-tabel'!$D$20:$Z$42,MAX($E215,2010)-2003,AI$28-2003)),0))</f>
        <v>1.200933595438485</v>
      </c>
      <c r="AJ215" s="118">
        <f>IF($C215="TD",INDEX('4. CPI-tabel'!$D$20:$Z$42,$E215-2003,AJ$28-2003),
IF(AJ$28&gt;=$E215,MAX(1,INDEX('4. CPI-tabel'!$D$20:$Z$42,MAX($E215,2010)-2003,AJ$28-2003)),0))</f>
        <v>1.200933595438485</v>
      </c>
      <c r="AK215" s="118">
        <f>IF($C215="TD",INDEX('4. CPI-tabel'!$D$20:$Z$42,$E215-2003,AK$28-2003),
IF(AK$28&gt;=$E215,MAX(1,INDEX('4. CPI-tabel'!$D$20:$Z$42,MAX($E215,2010)-2003,AK$28-2003)),0))</f>
        <v>1.200933595438485</v>
      </c>
      <c r="AL215" s="118">
        <f>IF($C215="TD",INDEX('4. CPI-tabel'!$D$20:$Z$42,$E215-2003,AL$28-2003),
IF(AL$28&gt;=$E215,MAX(1,INDEX('4. CPI-tabel'!$D$20:$Z$42,MAX($E215,2010)-2003,AL$28-2003)),0))</f>
        <v>1.200933595438485</v>
      </c>
      <c r="AM215" s="118">
        <f>IF($C215="TD",INDEX('4. CPI-tabel'!$D$20:$Z$42,$E215-2003,AM$28-2003),
IF(AM$28&gt;=$E215,MAX(1,INDEX('4. CPI-tabel'!$D$20:$Z$42,MAX($E215,2010)-2003,AM$28-2003)),0))</f>
        <v>1.200933595438485</v>
      </c>
      <c r="AN215" s="20"/>
      <c r="AO215" s="87">
        <f t="shared" si="37"/>
        <v>-2647.1909466545462</v>
      </c>
      <c r="AP215" s="87">
        <f t="shared" si="38"/>
        <v>-2716.0179112675642</v>
      </c>
      <c r="AQ215" s="87">
        <f t="shared" si="39"/>
        <v>-2778.486323226718</v>
      </c>
      <c r="AR215" s="87">
        <f t="shared" si="40"/>
        <v>-2856.283940277066</v>
      </c>
      <c r="AS215" s="87">
        <f t="shared" si="41"/>
        <v>-2884.8467796798368</v>
      </c>
      <c r="AT215" s="87">
        <f t="shared" si="42"/>
        <v>-2907.9255539172759</v>
      </c>
      <c r="AU215" s="87">
        <f t="shared" si="43"/>
        <v>-2913.7414050251105</v>
      </c>
      <c r="AV215" s="87">
        <f t="shared" si="44"/>
        <v>-2954.5337846954617</v>
      </c>
      <c r="AW215" s="87">
        <f t="shared" si="45"/>
        <v>-3016.5789941740659</v>
      </c>
      <c r="AX215" s="87">
        <f t="shared" si="46"/>
        <v>-3101.0432060109401</v>
      </c>
      <c r="AY215" s="87">
        <f t="shared" si="47"/>
        <v>-3122.7505084530167</v>
      </c>
      <c r="AZ215" s="87">
        <f t="shared" si="48"/>
        <v>-3747.3006101436195</v>
      </c>
      <c r="BA215" s="87">
        <f t="shared" si="49"/>
        <v>-3641.4944752689757</v>
      </c>
      <c r="BB215" s="87">
        <f t="shared" si="50"/>
        <v>-3538.6758077319701</v>
      </c>
      <c r="BC215" s="87">
        <f t="shared" si="51"/>
        <v>-3438.760255513655</v>
      </c>
      <c r="BD215" s="87">
        <f t="shared" si="52"/>
        <v>-3341.665848299152</v>
      </c>
    </row>
    <row r="216" spans="2:56" s="79" customFormat="1" x14ac:dyDescent="0.2">
      <c r="B216" s="86">
        <f>'3. Investeringen'!B202</f>
        <v>188</v>
      </c>
      <c r="C216" s="86" t="str">
        <f>'3. Investeringen'!F202</f>
        <v>TD</v>
      </c>
      <c r="D216" s="86" t="str">
        <f>'3. Investeringen'!G202</f>
        <v>Nieuwe investeringen TD</v>
      </c>
      <c r="E216" s="121">
        <f>'3. Investeringen'!K202</f>
        <v>2009</v>
      </c>
      <c r="F216" s="20"/>
      <c r="G216" s="86">
        <f>'7. Nominale afschrijvingen'!R205</f>
        <v>34555.696222222206</v>
      </c>
      <c r="H216" s="86">
        <f>'7. Nominale afschrijvingen'!S205</f>
        <v>34555.696222222206</v>
      </c>
      <c r="I216" s="86">
        <f>'7. Nominale afschrijvingen'!T205</f>
        <v>34555.696222222206</v>
      </c>
      <c r="J216" s="86">
        <f>'7. Nominale afschrijvingen'!U205</f>
        <v>34555.696222222206</v>
      </c>
      <c r="K216" s="86">
        <f>'7. Nominale afschrijvingen'!V205</f>
        <v>34555.696222222206</v>
      </c>
      <c r="L216" s="86">
        <f>'7. Nominale afschrijvingen'!W205</f>
        <v>34555.696222222206</v>
      </c>
      <c r="M216" s="86">
        <f>'7. Nominale afschrijvingen'!X205</f>
        <v>34555.696222222206</v>
      </c>
      <c r="N216" s="86">
        <f>'7. Nominale afschrijvingen'!Y205</f>
        <v>34555.696222222206</v>
      </c>
      <c r="O216" s="86">
        <f>'7. Nominale afschrijvingen'!Z205</f>
        <v>34555.696222222206</v>
      </c>
      <c r="P216" s="86">
        <f>'7. Nominale afschrijvingen'!AA205</f>
        <v>34555.696222222206</v>
      </c>
      <c r="Q216" s="86">
        <f>'7. Nominale afschrijvingen'!AB205</f>
        <v>34555.696222222206</v>
      </c>
      <c r="R216" s="86">
        <f>'7. Nominale afschrijvingen'!AC205</f>
        <v>41466.835466666649</v>
      </c>
      <c r="S216" s="86">
        <f>'7. Nominale afschrijvingen'!AD205</f>
        <v>39935.752310974342</v>
      </c>
      <c r="T216" s="86">
        <f>'7. Nominale afschrijvingen'!AE205</f>
        <v>38461.201456415292</v>
      </c>
      <c r="U216" s="86">
        <f>'7. Nominale afschrijvingen'!AF205</f>
        <v>37041.095556486114</v>
      </c>
      <c r="V216" s="86">
        <f>'7. Nominale afschrijvingen'!AG205</f>
        <v>35673.424335938929</v>
      </c>
      <c r="W216" s="65"/>
      <c r="X216" s="118">
        <f>IF($C216="TD",INDEX('4. CPI-tabel'!$D$20:$Z$42,$E216-2003,X$28-2003),
IF(X$28&gt;=$E216,MAX(1,INDEX('4. CPI-tabel'!$D$20:$Z$42,MAX($E216,2010)-2003,X$28-2003)),0))</f>
        <v>1.0180449999999999</v>
      </c>
      <c r="Y216" s="118">
        <f>IF($C216="TD",INDEX('4. CPI-tabel'!$D$20:$Z$42,$E216-2003,Y$28-2003),
IF(Y$28&gt;=$E216,MAX(1,INDEX('4. CPI-tabel'!$D$20:$Z$42,MAX($E216,2010)-2003,Y$28-2003)),0))</f>
        <v>1.0445141699999998</v>
      </c>
      <c r="Z216" s="118">
        <f>IF($C216="TD",INDEX('4. CPI-tabel'!$D$20:$Z$42,$E216-2003,Z$28-2003),
IF(Z$28&gt;=$E216,MAX(1,INDEX('4. CPI-tabel'!$D$20:$Z$42,MAX($E216,2010)-2003,Z$28-2003)),0))</f>
        <v>1.0685379959099996</v>
      </c>
      <c r="AA216" s="118">
        <f>IF($C216="TD",INDEX('4. CPI-tabel'!$D$20:$Z$42,$E216-2003,AA$28-2003),
IF(AA$28&gt;=$E216,MAX(1,INDEX('4. CPI-tabel'!$D$20:$Z$42,MAX($E216,2010)-2003,AA$28-2003)),0))</f>
        <v>1.0984570597954797</v>
      </c>
      <c r="AB216" s="118">
        <f>IF($C216="TD",INDEX('4. CPI-tabel'!$D$20:$Z$42,$E216-2003,AB$28-2003),
IF(AB$28&gt;=$E216,MAX(1,INDEX('4. CPI-tabel'!$D$20:$Z$42,MAX($E216,2010)-2003,AB$28-2003)),0))</f>
        <v>1.1094416303934345</v>
      </c>
      <c r="AC216" s="118">
        <f>IF($C216="TD",INDEX('4. CPI-tabel'!$D$20:$Z$42,$E216-2003,AC$28-2003),
IF(AC$28&gt;=$E216,MAX(1,INDEX('4. CPI-tabel'!$D$20:$Z$42,MAX($E216,2010)-2003,AC$28-2003)),0))</f>
        <v>1.1183171634365821</v>
      </c>
      <c r="AD216" s="118">
        <f>IF($C216="TD",INDEX('4. CPI-tabel'!$D$20:$Z$42,$E216-2003,AD$28-2003),
IF(AD$28&gt;=$E216,MAX(1,INDEX('4. CPI-tabel'!$D$20:$Z$42,MAX($E216,2010)-2003,AD$28-2003)),0))</f>
        <v>1.1205537977634552</v>
      </c>
      <c r="AE216" s="118">
        <f>IF($C216="TD",INDEX('4. CPI-tabel'!$D$20:$Z$42,$E216-2003,AE$28-2003),
IF(AE$28&gt;=$E216,MAX(1,INDEX('4. CPI-tabel'!$D$20:$Z$42,MAX($E216,2010)-2003,AE$28-2003)),0))</f>
        <v>1.1362415509321435</v>
      </c>
      <c r="AF216" s="118">
        <f>IF($C216="TD",INDEX('4. CPI-tabel'!$D$20:$Z$42,$E216-2003,AF$28-2003),
IF(AF$28&gt;=$E216,MAX(1,INDEX('4. CPI-tabel'!$D$20:$Z$42,MAX($E216,2010)-2003,AF$28-2003)),0))</f>
        <v>1.1601026235017184</v>
      </c>
      <c r="AG216" s="118">
        <f>IF($C216="TD",INDEX('4. CPI-tabel'!$D$20:$Z$42,$E216-2003,AG$28-2003),
IF(AG$28&gt;=$E216,MAX(1,INDEX('4. CPI-tabel'!$D$20:$Z$42,MAX($E216,2010)-2003,AG$28-2003)),0))</f>
        <v>1.1925854969597667</v>
      </c>
      <c r="AH216" s="118">
        <f>IF($C216="TD",INDEX('4. CPI-tabel'!$D$20:$Z$42,$E216-2003,AH$28-2003),
IF(AH$28&gt;=$E216,MAX(1,INDEX('4. CPI-tabel'!$D$20:$Z$42,MAX($E216,2010)-2003,AH$28-2003)),0))</f>
        <v>1.200933595438485</v>
      </c>
      <c r="AI216" s="118">
        <f>IF($C216="TD",INDEX('4. CPI-tabel'!$D$20:$Z$42,$E216-2003,AI$28-2003),
IF(AI$28&gt;=$E216,MAX(1,INDEX('4. CPI-tabel'!$D$20:$Z$42,MAX($E216,2010)-2003,AI$28-2003)),0))</f>
        <v>1.200933595438485</v>
      </c>
      <c r="AJ216" s="118">
        <f>IF($C216="TD",INDEX('4. CPI-tabel'!$D$20:$Z$42,$E216-2003,AJ$28-2003),
IF(AJ$28&gt;=$E216,MAX(1,INDEX('4. CPI-tabel'!$D$20:$Z$42,MAX($E216,2010)-2003,AJ$28-2003)),0))</f>
        <v>1.200933595438485</v>
      </c>
      <c r="AK216" s="118">
        <f>IF($C216="TD",INDEX('4. CPI-tabel'!$D$20:$Z$42,$E216-2003,AK$28-2003),
IF(AK$28&gt;=$E216,MAX(1,INDEX('4. CPI-tabel'!$D$20:$Z$42,MAX($E216,2010)-2003,AK$28-2003)),0))</f>
        <v>1.200933595438485</v>
      </c>
      <c r="AL216" s="118">
        <f>IF($C216="TD",INDEX('4. CPI-tabel'!$D$20:$Z$42,$E216-2003,AL$28-2003),
IF(AL$28&gt;=$E216,MAX(1,INDEX('4. CPI-tabel'!$D$20:$Z$42,MAX($E216,2010)-2003,AL$28-2003)),0))</f>
        <v>1.200933595438485</v>
      </c>
      <c r="AM216" s="118">
        <f>IF($C216="TD",INDEX('4. CPI-tabel'!$D$20:$Z$42,$E216-2003,AM$28-2003),
IF(AM$28&gt;=$E216,MAX(1,INDEX('4. CPI-tabel'!$D$20:$Z$42,MAX($E216,2010)-2003,AM$28-2003)),0))</f>
        <v>1.200933595438485</v>
      </c>
      <c r="AN216" s="20"/>
      <c r="AO216" s="87">
        <f t="shared" si="37"/>
        <v>35179.253760552201</v>
      </c>
      <c r="AP216" s="87">
        <f t="shared" si="38"/>
        <v>36093.914358326554</v>
      </c>
      <c r="AQ216" s="87">
        <f t="shared" si="39"/>
        <v>36924.074388568064</v>
      </c>
      <c r="AR216" s="87">
        <f t="shared" si="40"/>
        <v>37957.948471447969</v>
      </c>
      <c r="AS216" s="87">
        <f t="shared" si="41"/>
        <v>38337.527956162448</v>
      </c>
      <c r="AT216" s="87">
        <f t="shared" si="42"/>
        <v>38644.228179811755</v>
      </c>
      <c r="AU216" s="87">
        <f t="shared" si="43"/>
        <v>38721.516636171378</v>
      </c>
      <c r="AV216" s="87">
        <f t="shared" si="44"/>
        <v>39263.617869077774</v>
      </c>
      <c r="AW216" s="87">
        <f t="shared" si="45"/>
        <v>40088.153844328401</v>
      </c>
      <c r="AX216" s="87">
        <f t="shared" si="46"/>
        <v>41210.622151969605</v>
      </c>
      <c r="AY216" s="87">
        <f t="shared" si="47"/>
        <v>41499.096507033384</v>
      </c>
      <c r="AZ216" s="87">
        <f t="shared" si="48"/>
        <v>49798.91580844007</v>
      </c>
      <c r="BA216" s="87">
        <f t="shared" si="49"/>
        <v>47960.186609359203</v>
      </c>
      <c r="BB216" s="87">
        <f t="shared" si="50"/>
        <v>46189.348949936713</v>
      </c>
      <c r="BC216" s="87">
        <f t="shared" si="51"/>
        <v>44483.896065631357</v>
      </c>
      <c r="BD216" s="87">
        <f t="shared" si="52"/>
        <v>42841.413749361884</v>
      </c>
    </row>
    <row r="217" spans="2:56" s="79" customFormat="1" x14ac:dyDescent="0.2">
      <c r="B217" s="86">
        <f>'3. Investeringen'!B203</f>
        <v>189</v>
      </c>
      <c r="C217" s="86" t="str">
        <f>'3. Investeringen'!F203</f>
        <v>TD</v>
      </c>
      <c r="D217" s="86" t="str">
        <f>'3. Investeringen'!G203</f>
        <v>Nieuwe investeringen TD</v>
      </c>
      <c r="E217" s="121">
        <f>'3. Investeringen'!K203</f>
        <v>2009</v>
      </c>
      <c r="F217" s="20"/>
      <c r="G217" s="86">
        <f>'7. Nominale afschrijvingen'!R206</f>
        <v>-429.11900000000003</v>
      </c>
      <c r="H217" s="86">
        <f>'7. Nominale afschrijvingen'!S206</f>
        <v>-429.11900000000003</v>
      </c>
      <c r="I217" s="86">
        <f>'7. Nominale afschrijvingen'!T206</f>
        <v>-429.11900000000003</v>
      </c>
      <c r="J217" s="86">
        <f>'7. Nominale afschrijvingen'!U206</f>
        <v>-429.11900000000003</v>
      </c>
      <c r="K217" s="86">
        <f>'7. Nominale afschrijvingen'!V206</f>
        <v>-429.11900000000003</v>
      </c>
      <c r="L217" s="86">
        <f>'7. Nominale afschrijvingen'!W206</f>
        <v>-429.11900000000003</v>
      </c>
      <c r="M217" s="86">
        <f>'7. Nominale afschrijvingen'!X206</f>
        <v>-429.11900000000003</v>
      </c>
      <c r="N217" s="86">
        <f>'7. Nominale afschrijvingen'!Y206</f>
        <v>-429.11900000000003</v>
      </c>
      <c r="O217" s="86">
        <f>'7. Nominale afschrijvingen'!Z206</f>
        <v>-429.11900000000003</v>
      </c>
      <c r="P217" s="86">
        <f>'7. Nominale afschrijvingen'!AA206</f>
        <v>-429.11900000000003</v>
      </c>
      <c r="Q217" s="86">
        <f>'7. Nominale afschrijvingen'!AB206</f>
        <v>-429.11900000000003</v>
      </c>
      <c r="R217" s="86">
        <f>'7. Nominale afschrijvingen'!AC206</f>
        <v>-514.94280000000015</v>
      </c>
      <c r="S217" s="86">
        <f>'7. Nominale afschrijvingen'!AD206</f>
        <v>-479.63243657142868</v>
      </c>
      <c r="T217" s="86">
        <f>'7. Nominale afschrijvingen'!AE206</f>
        <v>-446.74335520653074</v>
      </c>
      <c r="U217" s="86">
        <f>'7. Nominale afschrijvingen'!AF206</f>
        <v>-418.50095918772706</v>
      </c>
      <c r="V217" s="86">
        <f>'7. Nominale afschrijvingen'!AG206</f>
        <v>-418.50095918772706</v>
      </c>
      <c r="W217" s="65"/>
      <c r="X217" s="118">
        <f>IF($C217="TD",INDEX('4. CPI-tabel'!$D$20:$Z$42,$E217-2003,X$28-2003),
IF(X$28&gt;=$E217,MAX(1,INDEX('4. CPI-tabel'!$D$20:$Z$42,MAX($E217,2010)-2003,X$28-2003)),0))</f>
        <v>1.0180449999999999</v>
      </c>
      <c r="Y217" s="118">
        <f>IF($C217="TD",INDEX('4. CPI-tabel'!$D$20:$Z$42,$E217-2003,Y$28-2003),
IF(Y$28&gt;=$E217,MAX(1,INDEX('4. CPI-tabel'!$D$20:$Z$42,MAX($E217,2010)-2003,Y$28-2003)),0))</f>
        <v>1.0445141699999998</v>
      </c>
      <c r="Z217" s="118">
        <f>IF($C217="TD",INDEX('4. CPI-tabel'!$D$20:$Z$42,$E217-2003,Z$28-2003),
IF(Z$28&gt;=$E217,MAX(1,INDEX('4. CPI-tabel'!$D$20:$Z$42,MAX($E217,2010)-2003,Z$28-2003)),0))</f>
        <v>1.0685379959099996</v>
      </c>
      <c r="AA217" s="118">
        <f>IF($C217="TD",INDEX('4. CPI-tabel'!$D$20:$Z$42,$E217-2003,AA$28-2003),
IF(AA$28&gt;=$E217,MAX(1,INDEX('4. CPI-tabel'!$D$20:$Z$42,MAX($E217,2010)-2003,AA$28-2003)),0))</f>
        <v>1.0984570597954797</v>
      </c>
      <c r="AB217" s="118">
        <f>IF($C217="TD",INDEX('4. CPI-tabel'!$D$20:$Z$42,$E217-2003,AB$28-2003),
IF(AB$28&gt;=$E217,MAX(1,INDEX('4. CPI-tabel'!$D$20:$Z$42,MAX($E217,2010)-2003,AB$28-2003)),0))</f>
        <v>1.1094416303934345</v>
      </c>
      <c r="AC217" s="118">
        <f>IF($C217="TD",INDEX('4. CPI-tabel'!$D$20:$Z$42,$E217-2003,AC$28-2003),
IF(AC$28&gt;=$E217,MAX(1,INDEX('4. CPI-tabel'!$D$20:$Z$42,MAX($E217,2010)-2003,AC$28-2003)),0))</f>
        <v>1.1183171634365821</v>
      </c>
      <c r="AD217" s="118">
        <f>IF($C217="TD",INDEX('4. CPI-tabel'!$D$20:$Z$42,$E217-2003,AD$28-2003),
IF(AD$28&gt;=$E217,MAX(1,INDEX('4. CPI-tabel'!$D$20:$Z$42,MAX($E217,2010)-2003,AD$28-2003)),0))</f>
        <v>1.1205537977634552</v>
      </c>
      <c r="AE217" s="118">
        <f>IF($C217="TD",INDEX('4. CPI-tabel'!$D$20:$Z$42,$E217-2003,AE$28-2003),
IF(AE$28&gt;=$E217,MAX(1,INDEX('4. CPI-tabel'!$D$20:$Z$42,MAX($E217,2010)-2003,AE$28-2003)),0))</f>
        <v>1.1362415509321435</v>
      </c>
      <c r="AF217" s="118">
        <f>IF($C217="TD",INDEX('4. CPI-tabel'!$D$20:$Z$42,$E217-2003,AF$28-2003),
IF(AF$28&gt;=$E217,MAX(1,INDEX('4. CPI-tabel'!$D$20:$Z$42,MAX($E217,2010)-2003,AF$28-2003)),0))</f>
        <v>1.1601026235017184</v>
      </c>
      <c r="AG217" s="118">
        <f>IF($C217="TD",INDEX('4. CPI-tabel'!$D$20:$Z$42,$E217-2003,AG$28-2003),
IF(AG$28&gt;=$E217,MAX(1,INDEX('4. CPI-tabel'!$D$20:$Z$42,MAX($E217,2010)-2003,AG$28-2003)),0))</f>
        <v>1.1925854969597667</v>
      </c>
      <c r="AH217" s="118">
        <f>IF($C217="TD",INDEX('4. CPI-tabel'!$D$20:$Z$42,$E217-2003,AH$28-2003),
IF(AH$28&gt;=$E217,MAX(1,INDEX('4. CPI-tabel'!$D$20:$Z$42,MAX($E217,2010)-2003,AH$28-2003)),0))</f>
        <v>1.200933595438485</v>
      </c>
      <c r="AI217" s="118">
        <f>IF($C217="TD",INDEX('4. CPI-tabel'!$D$20:$Z$42,$E217-2003,AI$28-2003),
IF(AI$28&gt;=$E217,MAX(1,INDEX('4. CPI-tabel'!$D$20:$Z$42,MAX($E217,2010)-2003,AI$28-2003)),0))</f>
        <v>1.200933595438485</v>
      </c>
      <c r="AJ217" s="118">
        <f>IF($C217="TD",INDEX('4. CPI-tabel'!$D$20:$Z$42,$E217-2003,AJ$28-2003),
IF(AJ$28&gt;=$E217,MAX(1,INDEX('4. CPI-tabel'!$D$20:$Z$42,MAX($E217,2010)-2003,AJ$28-2003)),0))</f>
        <v>1.200933595438485</v>
      </c>
      <c r="AK217" s="118">
        <f>IF($C217="TD",INDEX('4. CPI-tabel'!$D$20:$Z$42,$E217-2003,AK$28-2003),
IF(AK$28&gt;=$E217,MAX(1,INDEX('4. CPI-tabel'!$D$20:$Z$42,MAX($E217,2010)-2003,AK$28-2003)),0))</f>
        <v>1.200933595438485</v>
      </c>
      <c r="AL217" s="118">
        <f>IF($C217="TD",INDEX('4. CPI-tabel'!$D$20:$Z$42,$E217-2003,AL$28-2003),
IF(AL$28&gt;=$E217,MAX(1,INDEX('4. CPI-tabel'!$D$20:$Z$42,MAX($E217,2010)-2003,AL$28-2003)),0))</f>
        <v>1.200933595438485</v>
      </c>
      <c r="AM217" s="118">
        <f>IF($C217="TD",INDEX('4. CPI-tabel'!$D$20:$Z$42,$E217-2003,AM$28-2003),
IF(AM$28&gt;=$E217,MAX(1,INDEX('4. CPI-tabel'!$D$20:$Z$42,MAX($E217,2010)-2003,AM$28-2003)),0))</f>
        <v>1.200933595438485</v>
      </c>
      <c r="AN217" s="20"/>
      <c r="AO217" s="87">
        <f t="shared" si="37"/>
        <v>-436.86245235499996</v>
      </c>
      <c r="AP217" s="87">
        <f t="shared" si="38"/>
        <v>-448.22087611622993</v>
      </c>
      <c r="AQ217" s="87">
        <f t="shared" si="39"/>
        <v>-458.52995626690318</v>
      </c>
      <c r="AR217" s="87">
        <f t="shared" si="40"/>
        <v>-471.36879504237646</v>
      </c>
      <c r="AS217" s="87">
        <f t="shared" si="41"/>
        <v>-476.08248299280024</v>
      </c>
      <c r="AT217" s="87">
        <f t="shared" si="42"/>
        <v>-479.8911428567427</v>
      </c>
      <c r="AU217" s="87">
        <f t="shared" si="43"/>
        <v>-480.85092514245616</v>
      </c>
      <c r="AV217" s="87">
        <f t="shared" si="44"/>
        <v>-487.58283809445055</v>
      </c>
      <c r="AW217" s="87">
        <f t="shared" si="45"/>
        <v>-497.82207769443397</v>
      </c>
      <c r="AX217" s="87">
        <f t="shared" si="46"/>
        <v>-511.76109586987815</v>
      </c>
      <c r="AY217" s="87">
        <f t="shared" si="47"/>
        <v>-515.34342354096725</v>
      </c>
      <c r="AZ217" s="87">
        <f t="shared" si="48"/>
        <v>-618.41210824916084</v>
      </c>
      <c r="BA217" s="87">
        <f t="shared" si="49"/>
        <v>-576.00670654064697</v>
      </c>
      <c r="BB217" s="87">
        <f t="shared" si="50"/>
        <v>-536.5091038064312</v>
      </c>
      <c r="BC217" s="87">
        <f t="shared" si="51"/>
        <v>-502.59186161177172</v>
      </c>
      <c r="BD217" s="87">
        <f t="shared" si="52"/>
        <v>-502.59186161177172</v>
      </c>
    </row>
    <row r="218" spans="2:56" s="79" customFormat="1" x14ac:dyDescent="0.2">
      <c r="B218" s="86">
        <f>'3. Investeringen'!B204</f>
        <v>190</v>
      </c>
      <c r="C218" s="86" t="str">
        <f>'3. Investeringen'!F204</f>
        <v>TD</v>
      </c>
      <c r="D218" s="86" t="str">
        <f>'3. Investeringen'!G204</f>
        <v>Nieuwe investeringen TD</v>
      </c>
      <c r="E218" s="121">
        <f>'3. Investeringen'!K204</f>
        <v>2009</v>
      </c>
      <c r="F218" s="20"/>
      <c r="G218" s="86">
        <f>'7. Nominale afschrijvingen'!R207</f>
        <v>16847.583999999999</v>
      </c>
      <c r="H218" s="86">
        <f>'7. Nominale afschrijvingen'!S207</f>
        <v>16847.584000000003</v>
      </c>
      <c r="I218" s="86">
        <f>'7. Nominale afschrijvingen'!T207</f>
        <v>16847.584000000003</v>
      </c>
      <c r="J218" s="86">
        <f>'7. Nominale afschrijvingen'!U207</f>
        <v>8423.7920000000013</v>
      </c>
      <c r="K218" s="86">
        <f>'7. Nominale afschrijvingen'!V207</f>
        <v>0</v>
      </c>
      <c r="L218" s="86">
        <f>'7. Nominale afschrijvingen'!W207</f>
        <v>0</v>
      </c>
      <c r="M218" s="86">
        <f>'7. Nominale afschrijvingen'!X207</f>
        <v>0</v>
      </c>
      <c r="N218" s="86">
        <f>'7. Nominale afschrijvingen'!Y207</f>
        <v>0</v>
      </c>
      <c r="O218" s="86">
        <f>'7. Nominale afschrijvingen'!Z207</f>
        <v>0</v>
      </c>
      <c r="P218" s="86">
        <f>'7. Nominale afschrijvingen'!AA207</f>
        <v>0</v>
      </c>
      <c r="Q218" s="86">
        <f>'7. Nominale afschrijvingen'!AB207</f>
        <v>0</v>
      </c>
      <c r="R218" s="86">
        <f>'7. Nominale afschrijvingen'!AC207</f>
        <v>0</v>
      </c>
      <c r="S218" s="86">
        <f>'7. Nominale afschrijvingen'!AD207</f>
        <v>0</v>
      </c>
      <c r="T218" s="86">
        <f>'7. Nominale afschrijvingen'!AE207</f>
        <v>0</v>
      </c>
      <c r="U218" s="86">
        <f>'7. Nominale afschrijvingen'!AF207</f>
        <v>0</v>
      </c>
      <c r="V218" s="86">
        <f>'7. Nominale afschrijvingen'!AG207</f>
        <v>0</v>
      </c>
      <c r="W218" s="65"/>
      <c r="X218" s="118">
        <f>IF($C218="TD",INDEX('4. CPI-tabel'!$D$20:$Z$42,$E218-2003,X$28-2003),
IF(X$28&gt;=$E218,MAX(1,INDEX('4. CPI-tabel'!$D$20:$Z$42,MAX($E218,2010)-2003,X$28-2003)),0))</f>
        <v>1.0180449999999999</v>
      </c>
      <c r="Y218" s="118">
        <f>IF($C218="TD",INDEX('4. CPI-tabel'!$D$20:$Z$42,$E218-2003,Y$28-2003),
IF(Y$28&gt;=$E218,MAX(1,INDEX('4. CPI-tabel'!$D$20:$Z$42,MAX($E218,2010)-2003,Y$28-2003)),0))</f>
        <v>1.0445141699999998</v>
      </c>
      <c r="Z218" s="118">
        <f>IF($C218="TD",INDEX('4. CPI-tabel'!$D$20:$Z$42,$E218-2003,Z$28-2003),
IF(Z$28&gt;=$E218,MAX(1,INDEX('4. CPI-tabel'!$D$20:$Z$42,MAX($E218,2010)-2003,Z$28-2003)),0))</f>
        <v>1.0685379959099996</v>
      </c>
      <c r="AA218" s="118">
        <f>IF($C218="TD",INDEX('4. CPI-tabel'!$D$20:$Z$42,$E218-2003,AA$28-2003),
IF(AA$28&gt;=$E218,MAX(1,INDEX('4. CPI-tabel'!$D$20:$Z$42,MAX($E218,2010)-2003,AA$28-2003)),0))</f>
        <v>1.0984570597954797</v>
      </c>
      <c r="AB218" s="118">
        <f>IF($C218="TD",INDEX('4. CPI-tabel'!$D$20:$Z$42,$E218-2003,AB$28-2003),
IF(AB$28&gt;=$E218,MAX(1,INDEX('4. CPI-tabel'!$D$20:$Z$42,MAX($E218,2010)-2003,AB$28-2003)),0))</f>
        <v>1.1094416303934345</v>
      </c>
      <c r="AC218" s="118">
        <f>IF($C218="TD",INDEX('4. CPI-tabel'!$D$20:$Z$42,$E218-2003,AC$28-2003),
IF(AC$28&gt;=$E218,MAX(1,INDEX('4. CPI-tabel'!$D$20:$Z$42,MAX($E218,2010)-2003,AC$28-2003)),0))</f>
        <v>1.1183171634365821</v>
      </c>
      <c r="AD218" s="118">
        <f>IF($C218="TD",INDEX('4. CPI-tabel'!$D$20:$Z$42,$E218-2003,AD$28-2003),
IF(AD$28&gt;=$E218,MAX(1,INDEX('4. CPI-tabel'!$D$20:$Z$42,MAX($E218,2010)-2003,AD$28-2003)),0))</f>
        <v>1.1205537977634552</v>
      </c>
      <c r="AE218" s="118">
        <f>IF($C218="TD",INDEX('4. CPI-tabel'!$D$20:$Z$42,$E218-2003,AE$28-2003),
IF(AE$28&gt;=$E218,MAX(1,INDEX('4. CPI-tabel'!$D$20:$Z$42,MAX($E218,2010)-2003,AE$28-2003)),0))</f>
        <v>1.1362415509321435</v>
      </c>
      <c r="AF218" s="118">
        <f>IF($C218="TD",INDEX('4. CPI-tabel'!$D$20:$Z$42,$E218-2003,AF$28-2003),
IF(AF$28&gt;=$E218,MAX(1,INDEX('4. CPI-tabel'!$D$20:$Z$42,MAX($E218,2010)-2003,AF$28-2003)),0))</f>
        <v>1.1601026235017184</v>
      </c>
      <c r="AG218" s="118">
        <f>IF($C218="TD",INDEX('4. CPI-tabel'!$D$20:$Z$42,$E218-2003,AG$28-2003),
IF(AG$28&gt;=$E218,MAX(1,INDEX('4. CPI-tabel'!$D$20:$Z$42,MAX($E218,2010)-2003,AG$28-2003)),0))</f>
        <v>1.1925854969597667</v>
      </c>
      <c r="AH218" s="118">
        <f>IF($C218="TD",INDEX('4. CPI-tabel'!$D$20:$Z$42,$E218-2003,AH$28-2003),
IF(AH$28&gt;=$E218,MAX(1,INDEX('4. CPI-tabel'!$D$20:$Z$42,MAX($E218,2010)-2003,AH$28-2003)),0))</f>
        <v>1.200933595438485</v>
      </c>
      <c r="AI218" s="118">
        <f>IF($C218="TD",INDEX('4. CPI-tabel'!$D$20:$Z$42,$E218-2003,AI$28-2003),
IF(AI$28&gt;=$E218,MAX(1,INDEX('4. CPI-tabel'!$D$20:$Z$42,MAX($E218,2010)-2003,AI$28-2003)),0))</f>
        <v>1.200933595438485</v>
      </c>
      <c r="AJ218" s="118">
        <f>IF($C218="TD",INDEX('4. CPI-tabel'!$D$20:$Z$42,$E218-2003,AJ$28-2003),
IF(AJ$28&gt;=$E218,MAX(1,INDEX('4. CPI-tabel'!$D$20:$Z$42,MAX($E218,2010)-2003,AJ$28-2003)),0))</f>
        <v>1.200933595438485</v>
      </c>
      <c r="AK218" s="118">
        <f>IF($C218="TD",INDEX('4. CPI-tabel'!$D$20:$Z$42,$E218-2003,AK$28-2003),
IF(AK$28&gt;=$E218,MAX(1,INDEX('4. CPI-tabel'!$D$20:$Z$42,MAX($E218,2010)-2003,AK$28-2003)),0))</f>
        <v>1.200933595438485</v>
      </c>
      <c r="AL218" s="118">
        <f>IF($C218="TD",INDEX('4. CPI-tabel'!$D$20:$Z$42,$E218-2003,AL$28-2003),
IF(AL$28&gt;=$E218,MAX(1,INDEX('4. CPI-tabel'!$D$20:$Z$42,MAX($E218,2010)-2003,AL$28-2003)),0))</f>
        <v>1.200933595438485</v>
      </c>
      <c r="AM218" s="118">
        <f>IF($C218="TD",INDEX('4. CPI-tabel'!$D$20:$Z$42,$E218-2003,AM$28-2003),
IF(AM$28&gt;=$E218,MAX(1,INDEX('4. CPI-tabel'!$D$20:$Z$42,MAX($E218,2010)-2003,AM$28-2003)),0))</f>
        <v>1.200933595438485</v>
      </c>
      <c r="AN218" s="20"/>
      <c r="AO218" s="87">
        <f t="shared" si="37"/>
        <v>17151.598653279998</v>
      </c>
      <c r="AP218" s="87">
        <f t="shared" si="38"/>
        <v>17597.54021826528</v>
      </c>
      <c r="AQ218" s="87">
        <f t="shared" si="39"/>
        <v>18002.283643285376</v>
      </c>
      <c r="AR218" s="87">
        <f t="shared" si="40"/>
        <v>9253.1737926486858</v>
      </c>
      <c r="AS218" s="87">
        <f t="shared" si="41"/>
        <v>0</v>
      </c>
      <c r="AT218" s="87">
        <f t="shared" si="42"/>
        <v>0</v>
      </c>
      <c r="AU218" s="87">
        <f t="shared" si="43"/>
        <v>0</v>
      </c>
      <c r="AV218" s="87">
        <f t="shared" si="44"/>
        <v>0</v>
      </c>
      <c r="AW218" s="87">
        <f t="shared" si="45"/>
        <v>0</v>
      </c>
      <c r="AX218" s="87">
        <f t="shared" si="46"/>
        <v>0</v>
      </c>
      <c r="AY218" s="87">
        <f t="shared" si="47"/>
        <v>0</v>
      </c>
      <c r="AZ218" s="87">
        <f t="shared" si="48"/>
        <v>0</v>
      </c>
      <c r="BA218" s="87">
        <f t="shared" si="49"/>
        <v>0</v>
      </c>
      <c r="BB218" s="87">
        <f t="shared" si="50"/>
        <v>0</v>
      </c>
      <c r="BC218" s="87">
        <f t="shared" si="51"/>
        <v>0</v>
      </c>
      <c r="BD218" s="87">
        <f t="shared" si="52"/>
        <v>0</v>
      </c>
    </row>
    <row r="219" spans="2:56" s="79" customFormat="1" x14ac:dyDescent="0.2">
      <c r="B219" s="86">
        <f>'3. Investeringen'!B205</f>
        <v>191</v>
      </c>
      <c r="C219" s="86" t="str">
        <f>'3. Investeringen'!F205</f>
        <v>TD</v>
      </c>
      <c r="D219" s="86" t="str">
        <f>'3. Investeringen'!G205</f>
        <v>Nieuwe investeringen TD</v>
      </c>
      <c r="E219" s="121">
        <f>'3. Investeringen'!K205</f>
        <v>2010</v>
      </c>
      <c r="F219" s="20"/>
      <c r="G219" s="86">
        <f>'7. Nominale afschrijvingen'!R208</f>
        <v>1815.0594700909091</v>
      </c>
      <c r="H219" s="86">
        <f>'7. Nominale afschrijvingen'!S208</f>
        <v>1815.0594700909089</v>
      </c>
      <c r="I219" s="86">
        <f>'7. Nominale afschrijvingen'!T208</f>
        <v>1815.0594700909089</v>
      </c>
      <c r="J219" s="86">
        <f>'7. Nominale afschrijvingen'!U208</f>
        <v>1815.0594700909089</v>
      </c>
      <c r="K219" s="86">
        <f>'7. Nominale afschrijvingen'!V208</f>
        <v>1815.0594700909089</v>
      </c>
      <c r="L219" s="86">
        <f>'7. Nominale afschrijvingen'!W208</f>
        <v>1815.0594700909089</v>
      </c>
      <c r="M219" s="86">
        <f>'7. Nominale afschrijvingen'!X208</f>
        <v>1815.0594700909089</v>
      </c>
      <c r="N219" s="86">
        <f>'7. Nominale afschrijvingen'!Y208</f>
        <v>1815.0594700909089</v>
      </c>
      <c r="O219" s="86">
        <f>'7. Nominale afschrijvingen'!Z208</f>
        <v>1815.0594700909089</v>
      </c>
      <c r="P219" s="86">
        <f>'7. Nominale afschrijvingen'!AA208</f>
        <v>1815.0594700909089</v>
      </c>
      <c r="Q219" s="86">
        <f>'7. Nominale afschrijvingen'!AB208</f>
        <v>1815.0594700909089</v>
      </c>
      <c r="R219" s="86">
        <f>'7. Nominale afschrijvingen'!AC208</f>
        <v>2178.0713641090906</v>
      </c>
      <c r="S219" s="86">
        <f>'7. Nominale afschrijvingen'!AD208</f>
        <v>2117.9866368233229</v>
      </c>
      <c r="T219" s="86">
        <f>'7. Nominale afschrijvingen'!AE208</f>
        <v>2059.5594192557833</v>
      </c>
      <c r="U219" s="86">
        <f>'7. Nominale afschrijvingen'!AF208</f>
        <v>2002.7439870004514</v>
      </c>
      <c r="V219" s="86">
        <f>'7. Nominale afschrijvingen'!AG208</f>
        <v>1947.4958770142323</v>
      </c>
      <c r="W219" s="65"/>
      <c r="X219" s="118">
        <f>IF($C219="TD",INDEX('4. CPI-tabel'!$D$20:$Z$42,$E219-2003,X$28-2003),
IF(X$28&gt;=$E219,MAX(1,INDEX('4. CPI-tabel'!$D$20:$Z$42,MAX($E219,2010)-2003,X$28-2003)),0))</f>
        <v>1.0149999999999999</v>
      </c>
      <c r="Y219" s="118">
        <f>IF($C219="TD",INDEX('4. CPI-tabel'!$D$20:$Z$42,$E219-2003,Y$28-2003),
IF(Y$28&gt;=$E219,MAX(1,INDEX('4. CPI-tabel'!$D$20:$Z$42,MAX($E219,2010)-2003,Y$28-2003)),0))</f>
        <v>1.0413899999999998</v>
      </c>
      <c r="Z219" s="118">
        <f>IF($C219="TD",INDEX('4. CPI-tabel'!$D$20:$Z$42,$E219-2003,Z$28-2003),
IF(Z$28&gt;=$E219,MAX(1,INDEX('4. CPI-tabel'!$D$20:$Z$42,MAX($E219,2010)-2003,Z$28-2003)),0))</f>
        <v>1.0653419699999997</v>
      </c>
      <c r="AA219" s="118">
        <f>IF($C219="TD",INDEX('4. CPI-tabel'!$D$20:$Z$42,$E219-2003,AA$28-2003),
IF(AA$28&gt;=$E219,MAX(1,INDEX('4. CPI-tabel'!$D$20:$Z$42,MAX($E219,2010)-2003,AA$28-2003)),0))</f>
        <v>1.0951715451599997</v>
      </c>
      <c r="AB219" s="118">
        <f>IF($C219="TD",INDEX('4. CPI-tabel'!$D$20:$Z$42,$E219-2003,AB$28-2003),
IF(AB$28&gt;=$E219,MAX(1,INDEX('4. CPI-tabel'!$D$20:$Z$42,MAX($E219,2010)-2003,AB$28-2003)),0))</f>
        <v>1.1061232606115996</v>
      </c>
      <c r="AC219" s="118">
        <f>IF($C219="TD",INDEX('4. CPI-tabel'!$D$20:$Z$42,$E219-2003,AC$28-2003),
IF(AC$28&gt;=$E219,MAX(1,INDEX('4. CPI-tabel'!$D$20:$Z$42,MAX($E219,2010)-2003,AC$28-2003)),0))</f>
        <v>1.1149722466964924</v>
      </c>
      <c r="AD219" s="118">
        <f>IF($C219="TD",INDEX('4. CPI-tabel'!$D$20:$Z$42,$E219-2003,AD$28-2003),
IF(AD$28&gt;=$E219,MAX(1,INDEX('4. CPI-tabel'!$D$20:$Z$42,MAX($E219,2010)-2003,AD$28-2003)),0))</f>
        <v>1.1172021911898855</v>
      </c>
      <c r="AE219" s="118">
        <f>IF($C219="TD",INDEX('4. CPI-tabel'!$D$20:$Z$42,$E219-2003,AE$28-2003),
IF(AE$28&gt;=$E219,MAX(1,INDEX('4. CPI-tabel'!$D$20:$Z$42,MAX($E219,2010)-2003,AE$28-2003)),0))</f>
        <v>1.132843021866544</v>
      </c>
      <c r="AF219" s="118">
        <f>IF($C219="TD",INDEX('4. CPI-tabel'!$D$20:$Z$42,$E219-2003,AF$28-2003),
IF(AF$28&gt;=$E219,MAX(1,INDEX('4. CPI-tabel'!$D$20:$Z$42,MAX($E219,2010)-2003,AF$28-2003)),0))</f>
        <v>1.1566327253257414</v>
      </c>
      <c r="AG219" s="118">
        <f>IF($C219="TD",INDEX('4. CPI-tabel'!$D$20:$Z$42,$E219-2003,AG$28-2003),
IF(AG$28&gt;=$E219,MAX(1,INDEX('4. CPI-tabel'!$D$20:$Z$42,MAX($E219,2010)-2003,AG$28-2003)),0))</f>
        <v>1.1890184416348621</v>
      </c>
      <c r="AH219" s="118">
        <f>IF($C219="TD",INDEX('4. CPI-tabel'!$D$20:$Z$42,$E219-2003,AH$28-2003),
IF(AH$28&gt;=$E219,MAX(1,INDEX('4. CPI-tabel'!$D$20:$Z$42,MAX($E219,2010)-2003,AH$28-2003)),0))</f>
        <v>1.197341570726306</v>
      </c>
      <c r="AI219" s="118">
        <f>IF($C219="TD",INDEX('4. CPI-tabel'!$D$20:$Z$42,$E219-2003,AI$28-2003),
IF(AI$28&gt;=$E219,MAX(1,INDEX('4. CPI-tabel'!$D$20:$Z$42,MAX($E219,2010)-2003,AI$28-2003)),0))</f>
        <v>1.197341570726306</v>
      </c>
      <c r="AJ219" s="118">
        <f>IF($C219="TD",INDEX('4. CPI-tabel'!$D$20:$Z$42,$E219-2003,AJ$28-2003),
IF(AJ$28&gt;=$E219,MAX(1,INDEX('4. CPI-tabel'!$D$20:$Z$42,MAX($E219,2010)-2003,AJ$28-2003)),0))</f>
        <v>1.197341570726306</v>
      </c>
      <c r="AK219" s="118">
        <f>IF($C219="TD",INDEX('4. CPI-tabel'!$D$20:$Z$42,$E219-2003,AK$28-2003),
IF(AK$28&gt;=$E219,MAX(1,INDEX('4. CPI-tabel'!$D$20:$Z$42,MAX($E219,2010)-2003,AK$28-2003)),0))</f>
        <v>1.197341570726306</v>
      </c>
      <c r="AL219" s="118">
        <f>IF($C219="TD",INDEX('4. CPI-tabel'!$D$20:$Z$42,$E219-2003,AL$28-2003),
IF(AL$28&gt;=$E219,MAX(1,INDEX('4. CPI-tabel'!$D$20:$Z$42,MAX($E219,2010)-2003,AL$28-2003)),0))</f>
        <v>1.197341570726306</v>
      </c>
      <c r="AM219" s="118">
        <f>IF($C219="TD",INDEX('4. CPI-tabel'!$D$20:$Z$42,$E219-2003,AM$28-2003),
IF(AM$28&gt;=$E219,MAX(1,INDEX('4. CPI-tabel'!$D$20:$Z$42,MAX($E219,2010)-2003,AM$28-2003)),0))</f>
        <v>1.197341570726306</v>
      </c>
      <c r="AN219" s="20"/>
      <c r="AO219" s="87">
        <f t="shared" si="37"/>
        <v>1842.2853621422726</v>
      </c>
      <c r="AP219" s="87">
        <f t="shared" si="38"/>
        <v>1890.1847815579713</v>
      </c>
      <c r="AQ219" s="87">
        <f t="shared" si="39"/>
        <v>1933.6590315338046</v>
      </c>
      <c r="AR219" s="87">
        <f t="shared" si="40"/>
        <v>1987.801484416751</v>
      </c>
      <c r="AS219" s="87">
        <f t="shared" si="41"/>
        <v>2007.6794992609184</v>
      </c>
      <c r="AT219" s="87">
        <f t="shared" si="42"/>
        <v>2023.7409352550058</v>
      </c>
      <c r="AU219" s="87">
        <f t="shared" si="43"/>
        <v>2027.7884171255159</v>
      </c>
      <c r="AV219" s="87">
        <f t="shared" si="44"/>
        <v>2056.1774549652732</v>
      </c>
      <c r="AW219" s="87">
        <f t="shared" si="45"/>
        <v>2099.3571815195437</v>
      </c>
      <c r="AX219" s="87">
        <f t="shared" si="46"/>
        <v>2158.1391826020913</v>
      </c>
      <c r="AY219" s="87">
        <f t="shared" si="47"/>
        <v>2173.2461568803055</v>
      </c>
      <c r="AZ219" s="87">
        <f t="shared" si="48"/>
        <v>2607.8953882563665</v>
      </c>
      <c r="BA219" s="87">
        <f t="shared" si="49"/>
        <v>2535.9534465113638</v>
      </c>
      <c r="BB219" s="87">
        <f t="shared" si="50"/>
        <v>2465.996110055878</v>
      </c>
      <c r="BC219" s="87">
        <f t="shared" si="51"/>
        <v>2397.9686311577848</v>
      </c>
      <c r="BD219" s="87">
        <f t="shared" si="52"/>
        <v>2331.8177723672256</v>
      </c>
    </row>
    <row r="220" spans="2:56" s="79" customFormat="1" x14ac:dyDescent="0.2">
      <c r="B220" s="86">
        <f>'3. Investeringen'!B206</f>
        <v>192</v>
      </c>
      <c r="C220" s="86" t="str">
        <f>'3. Investeringen'!F206</f>
        <v>TD</v>
      </c>
      <c r="D220" s="86" t="str">
        <f>'3. Investeringen'!G206</f>
        <v>Nieuwe investeringen TD</v>
      </c>
      <c r="E220" s="121">
        <f>'3. Investeringen'!K206</f>
        <v>2010</v>
      </c>
      <c r="F220" s="20"/>
      <c r="G220" s="86">
        <f>'7. Nominale afschrijvingen'!R209</f>
        <v>13184.19321788888</v>
      </c>
      <c r="H220" s="86">
        <f>'7. Nominale afschrijvingen'!S209</f>
        <v>13184.193217888882</v>
      </c>
      <c r="I220" s="86">
        <f>'7. Nominale afschrijvingen'!T209</f>
        <v>13184.193217888882</v>
      </c>
      <c r="J220" s="86">
        <f>'7. Nominale afschrijvingen'!U209</f>
        <v>13184.193217888882</v>
      </c>
      <c r="K220" s="86">
        <f>'7. Nominale afschrijvingen'!V209</f>
        <v>13184.193217888882</v>
      </c>
      <c r="L220" s="86">
        <f>'7. Nominale afschrijvingen'!W209</f>
        <v>13184.193217888882</v>
      </c>
      <c r="M220" s="86">
        <f>'7. Nominale afschrijvingen'!X209</f>
        <v>13184.193217888882</v>
      </c>
      <c r="N220" s="86">
        <f>'7. Nominale afschrijvingen'!Y209</f>
        <v>13184.193217888882</v>
      </c>
      <c r="O220" s="86">
        <f>'7. Nominale afschrijvingen'!Z209</f>
        <v>13184.193217888882</v>
      </c>
      <c r="P220" s="86">
        <f>'7. Nominale afschrijvingen'!AA209</f>
        <v>13184.193217888882</v>
      </c>
      <c r="Q220" s="86">
        <f>'7. Nominale afschrijvingen'!AB209</f>
        <v>13184.193217888882</v>
      </c>
      <c r="R220" s="86">
        <f>'7. Nominale afschrijvingen'!AC209</f>
        <v>15821.031861466656</v>
      </c>
      <c r="S220" s="86">
        <f>'7. Nominale afschrijvingen'!AD209</f>
        <v>15254.308332100687</v>
      </c>
      <c r="T220" s="86">
        <f>'7. Nominale afschrijvingen'!AE209</f>
        <v>14707.885347070214</v>
      </c>
      <c r="U220" s="86">
        <f>'7. Nominale afschrijvingen'!AF209</f>
        <v>14181.035722697548</v>
      </c>
      <c r="V220" s="86">
        <f>'7. Nominale afschrijvingen'!AG209</f>
        <v>13673.058323675546</v>
      </c>
      <c r="W220" s="65"/>
      <c r="X220" s="118">
        <f>IF($C220="TD",INDEX('4. CPI-tabel'!$D$20:$Z$42,$E220-2003,X$28-2003),
IF(X$28&gt;=$E220,MAX(1,INDEX('4. CPI-tabel'!$D$20:$Z$42,MAX($E220,2010)-2003,X$28-2003)),0))</f>
        <v>1.0149999999999999</v>
      </c>
      <c r="Y220" s="118">
        <f>IF($C220="TD",INDEX('4. CPI-tabel'!$D$20:$Z$42,$E220-2003,Y$28-2003),
IF(Y$28&gt;=$E220,MAX(1,INDEX('4. CPI-tabel'!$D$20:$Z$42,MAX($E220,2010)-2003,Y$28-2003)),0))</f>
        <v>1.0413899999999998</v>
      </c>
      <c r="Z220" s="118">
        <f>IF($C220="TD",INDEX('4. CPI-tabel'!$D$20:$Z$42,$E220-2003,Z$28-2003),
IF(Z$28&gt;=$E220,MAX(1,INDEX('4. CPI-tabel'!$D$20:$Z$42,MAX($E220,2010)-2003,Z$28-2003)),0))</f>
        <v>1.0653419699999997</v>
      </c>
      <c r="AA220" s="118">
        <f>IF($C220="TD",INDEX('4. CPI-tabel'!$D$20:$Z$42,$E220-2003,AA$28-2003),
IF(AA$28&gt;=$E220,MAX(1,INDEX('4. CPI-tabel'!$D$20:$Z$42,MAX($E220,2010)-2003,AA$28-2003)),0))</f>
        <v>1.0951715451599997</v>
      </c>
      <c r="AB220" s="118">
        <f>IF($C220="TD",INDEX('4. CPI-tabel'!$D$20:$Z$42,$E220-2003,AB$28-2003),
IF(AB$28&gt;=$E220,MAX(1,INDEX('4. CPI-tabel'!$D$20:$Z$42,MAX($E220,2010)-2003,AB$28-2003)),0))</f>
        <v>1.1061232606115996</v>
      </c>
      <c r="AC220" s="118">
        <f>IF($C220="TD",INDEX('4. CPI-tabel'!$D$20:$Z$42,$E220-2003,AC$28-2003),
IF(AC$28&gt;=$E220,MAX(1,INDEX('4. CPI-tabel'!$D$20:$Z$42,MAX($E220,2010)-2003,AC$28-2003)),0))</f>
        <v>1.1149722466964924</v>
      </c>
      <c r="AD220" s="118">
        <f>IF($C220="TD",INDEX('4. CPI-tabel'!$D$20:$Z$42,$E220-2003,AD$28-2003),
IF(AD$28&gt;=$E220,MAX(1,INDEX('4. CPI-tabel'!$D$20:$Z$42,MAX($E220,2010)-2003,AD$28-2003)),0))</f>
        <v>1.1172021911898855</v>
      </c>
      <c r="AE220" s="118">
        <f>IF($C220="TD",INDEX('4. CPI-tabel'!$D$20:$Z$42,$E220-2003,AE$28-2003),
IF(AE$28&gt;=$E220,MAX(1,INDEX('4. CPI-tabel'!$D$20:$Z$42,MAX($E220,2010)-2003,AE$28-2003)),0))</f>
        <v>1.132843021866544</v>
      </c>
      <c r="AF220" s="118">
        <f>IF($C220="TD",INDEX('4. CPI-tabel'!$D$20:$Z$42,$E220-2003,AF$28-2003),
IF(AF$28&gt;=$E220,MAX(1,INDEX('4. CPI-tabel'!$D$20:$Z$42,MAX($E220,2010)-2003,AF$28-2003)),0))</f>
        <v>1.1566327253257414</v>
      </c>
      <c r="AG220" s="118">
        <f>IF($C220="TD",INDEX('4. CPI-tabel'!$D$20:$Z$42,$E220-2003,AG$28-2003),
IF(AG$28&gt;=$E220,MAX(1,INDEX('4. CPI-tabel'!$D$20:$Z$42,MAX($E220,2010)-2003,AG$28-2003)),0))</f>
        <v>1.1890184416348621</v>
      </c>
      <c r="AH220" s="118">
        <f>IF($C220="TD",INDEX('4. CPI-tabel'!$D$20:$Z$42,$E220-2003,AH$28-2003),
IF(AH$28&gt;=$E220,MAX(1,INDEX('4. CPI-tabel'!$D$20:$Z$42,MAX($E220,2010)-2003,AH$28-2003)),0))</f>
        <v>1.197341570726306</v>
      </c>
      <c r="AI220" s="118">
        <f>IF($C220="TD",INDEX('4. CPI-tabel'!$D$20:$Z$42,$E220-2003,AI$28-2003),
IF(AI$28&gt;=$E220,MAX(1,INDEX('4. CPI-tabel'!$D$20:$Z$42,MAX($E220,2010)-2003,AI$28-2003)),0))</f>
        <v>1.197341570726306</v>
      </c>
      <c r="AJ220" s="118">
        <f>IF($C220="TD",INDEX('4. CPI-tabel'!$D$20:$Z$42,$E220-2003,AJ$28-2003),
IF(AJ$28&gt;=$E220,MAX(1,INDEX('4. CPI-tabel'!$D$20:$Z$42,MAX($E220,2010)-2003,AJ$28-2003)),0))</f>
        <v>1.197341570726306</v>
      </c>
      <c r="AK220" s="118">
        <f>IF($C220="TD",INDEX('4. CPI-tabel'!$D$20:$Z$42,$E220-2003,AK$28-2003),
IF(AK$28&gt;=$E220,MAX(1,INDEX('4. CPI-tabel'!$D$20:$Z$42,MAX($E220,2010)-2003,AK$28-2003)),0))</f>
        <v>1.197341570726306</v>
      </c>
      <c r="AL220" s="118">
        <f>IF($C220="TD",INDEX('4. CPI-tabel'!$D$20:$Z$42,$E220-2003,AL$28-2003),
IF(AL$28&gt;=$E220,MAX(1,INDEX('4. CPI-tabel'!$D$20:$Z$42,MAX($E220,2010)-2003,AL$28-2003)),0))</f>
        <v>1.197341570726306</v>
      </c>
      <c r="AM220" s="118">
        <f>IF($C220="TD",INDEX('4. CPI-tabel'!$D$20:$Z$42,$E220-2003,AM$28-2003),
IF(AM$28&gt;=$E220,MAX(1,INDEX('4. CPI-tabel'!$D$20:$Z$42,MAX($E220,2010)-2003,AM$28-2003)),0))</f>
        <v>1.197341570726306</v>
      </c>
      <c r="AN220" s="20"/>
      <c r="AO220" s="87">
        <f t="shared" si="37"/>
        <v>13381.956116157213</v>
      </c>
      <c r="AP220" s="87">
        <f t="shared" si="38"/>
        <v>13729.8869751773</v>
      </c>
      <c r="AQ220" s="87">
        <f t="shared" si="39"/>
        <v>14045.674375606377</v>
      </c>
      <c r="AR220" s="87">
        <f t="shared" si="40"/>
        <v>14438.953258123356</v>
      </c>
      <c r="AS220" s="87">
        <f t="shared" si="41"/>
        <v>14583.342790704588</v>
      </c>
      <c r="AT220" s="87">
        <f t="shared" si="42"/>
        <v>14700.009533030225</v>
      </c>
      <c r="AU220" s="87">
        <f t="shared" si="43"/>
        <v>14729.409552096287</v>
      </c>
      <c r="AV220" s="87">
        <f t="shared" si="44"/>
        <v>14935.621285825635</v>
      </c>
      <c r="AW220" s="87">
        <f t="shared" si="45"/>
        <v>15249.269332827973</v>
      </c>
      <c r="AX220" s="87">
        <f t="shared" si="46"/>
        <v>15676.248874147157</v>
      </c>
      <c r="AY220" s="87">
        <f t="shared" si="47"/>
        <v>15785.982616266185</v>
      </c>
      <c r="AZ220" s="87">
        <f t="shared" si="48"/>
        <v>18943.17913951942</v>
      </c>
      <c r="BA220" s="87">
        <f t="shared" si="49"/>
        <v>18264.617498700813</v>
      </c>
      <c r="BB220" s="87">
        <f t="shared" si="50"/>
        <v>17610.362543523472</v>
      </c>
      <c r="BC220" s="87">
        <f t="shared" si="51"/>
        <v>16979.543586740539</v>
      </c>
      <c r="BD220" s="87">
        <f t="shared" si="52"/>
        <v>16371.321129902071</v>
      </c>
    </row>
    <row r="221" spans="2:56" s="79" customFormat="1" x14ac:dyDescent="0.2">
      <c r="B221" s="86">
        <f>'3. Investeringen'!B207</f>
        <v>193</v>
      </c>
      <c r="C221" s="86" t="str">
        <f>'3. Investeringen'!F207</f>
        <v>TD</v>
      </c>
      <c r="D221" s="86" t="str">
        <f>'3. Investeringen'!G207</f>
        <v>Nieuwe investeringen TD</v>
      </c>
      <c r="E221" s="121">
        <f>'3. Investeringen'!K207</f>
        <v>2010</v>
      </c>
      <c r="F221" s="20"/>
      <c r="G221" s="86">
        <f>'7. Nominale afschrijvingen'!R210</f>
        <v>-1888.7381308333336</v>
      </c>
      <c r="H221" s="86">
        <f>'7. Nominale afschrijvingen'!S210</f>
        <v>-1888.7381308333336</v>
      </c>
      <c r="I221" s="86">
        <f>'7. Nominale afschrijvingen'!T210</f>
        <v>-1888.7381308333336</v>
      </c>
      <c r="J221" s="86">
        <f>'7. Nominale afschrijvingen'!U210</f>
        <v>-1888.7381308333336</v>
      </c>
      <c r="K221" s="86">
        <f>'7. Nominale afschrijvingen'!V210</f>
        <v>-1888.7381308333336</v>
      </c>
      <c r="L221" s="86">
        <f>'7. Nominale afschrijvingen'!W210</f>
        <v>-1888.7381308333336</v>
      </c>
      <c r="M221" s="86">
        <f>'7. Nominale afschrijvingen'!X210</f>
        <v>-1888.7381308333336</v>
      </c>
      <c r="N221" s="86">
        <f>'7. Nominale afschrijvingen'!Y210</f>
        <v>-1888.7381308333336</v>
      </c>
      <c r="O221" s="86">
        <f>'7. Nominale afschrijvingen'!Z210</f>
        <v>-1888.7381308333336</v>
      </c>
      <c r="P221" s="86">
        <f>'7. Nominale afschrijvingen'!AA210</f>
        <v>-1888.7381308333336</v>
      </c>
      <c r="Q221" s="86">
        <f>'7. Nominale afschrijvingen'!AB210</f>
        <v>-1888.7381308333336</v>
      </c>
      <c r="R221" s="86">
        <f>'7. Nominale afschrijvingen'!AC210</f>
        <v>-2266.4857570000004</v>
      </c>
      <c r="S221" s="86">
        <f>'7. Nominale afschrijvingen'!AD210</f>
        <v>-2119.470464654054</v>
      </c>
      <c r="T221" s="86">
        <f>'7. Nominale afschrijvingen'!AE210</f>
        <v>-1981.9912993791963</v>
      </c>
      <c r="U221" s="86">
        <f>'7. Nominale afschrijvingen'!AF210</f>
        <v>-1853.4297015816271</v>
      </c>
      <c r="V221" s="86">
        <f>'7. Nominale afschrijvingen'!AG210</f>
        <v>-1842.777806744951</v>
      </c>
      <c r="W221" s="65"/>
      <c r="X221" s="118">
        <f>IF($C221="TD",INDEX('4. CPI-tabel'!$D$20:$Z$42,$E221-2003,X$28-2003),
IF(X$28&gt;=$E221,MAX(1,INDEX('4. CPI-tabel'!$D$20:$Z$42,MAX($E221,2010)-2003,X$28-2003)),0))</f>
        <v>1.0149999999999999</v>
      </c>
      <c r="Y221" s="118">
        <f>IF($C221="TD",INDEX('4. CPI-tabel'!$D$20:$Z$42,$E221-2003,Y$28-2003),
IF(Y$28&gt;=$E221,MAX(1,INDEX('4. CPI-tabel'!$D$20:$Z$42,MAX($E221,2010)-2003,Y$28-2003)),0))</f>
        <v>1.0413899999999998</v>
      </c>
      <c r="Z221" s="118">
        <f>IF($C221="TD",INDEX('4. CPI-tabel'!$D$20:$Z$42,$E221-2003,Z$28-2003),
IF(Z$28&gt;=$E221,MAX(1,INDEX('4. CPI-tabel'!$D$20:$Z$42,MAX($E221,2010)-2003,Z$28-2003)),0))</f>
        <v>1.0653419699999997</v>
      </c>
      <c r="AA221" s="118">
        <f>IF($C221="TD",INDEX('4. CPI-tabel'!$D$20:$Z$42,$E221-2003,AA$28-2003),
IF(AA$28&gt;=$E221,MAX(1,INDEX('4. CPI-tabel'!$D$20:$Z$42,MAX($E221,2010)-2003,AA$28-2003)),0))</f>
        <v>1.0951715451599997</v>
      </c>
      <c r="AB221" s="118">
        <f>IF($C221="TD",INDEX('4. CPI-tabel'!$D$20:$Z$42,$E221-2003,AB$28-2003),
IF(AB$28&gt;=$E221,MAX(1,INDEX('4. CPI-tabel'!$D$20:$Z$42,MAX($E221,2010)-2003,AB$28-2003)),0))</f>
        <v>1.1061232606115996</v>
      </c>
      <c r="AC221" s="118">
        <f>IF($C221="TD",INDEX('4. CPI-tabel'!$D$20:$Z$42,$E221-2003,AC$28-2003),
IF(AC$28&gt;=$E221,MAX(1,INDEX('4. CPI-tabel'!$D$20:$Z$42,MAX($E221,2010)-2003,AC$28-2003)),0))</f>
        <v>1.1149722466964924</v>
      </c>
      <c r="AD221" s="118">
        <f>IF($C221="TD",INDEX('4. CPI-tabel'!$D$20:$Z$42,$E221-2003,AD$28-2003),
IF(AD$28&gt;=$E221,MAX(1,INDEX('4. CPI-tabel'!$D$20:$Z$42,MAX($E221,2010)-2003,AD$28-2003)),0))</f>
        <v>1.1172021911898855</v>
      </c>
      <c r="AE221" s="118">
        <f>IF($C221="TD",INDEX('4. CPI-tabel'!$D$20:$Z$42,$E221-2003,AE$28-2003),
IF(AE$28&gt;=$E221,MAX(1,INDEX('4. CPI-tabel'!$D$20:$Z$42,MAX($E221,2010)-2003,AE$28-2003)),0))</f>
        <v>1.132843021866544</v>
      </c>
      <c r="AF221" s="118">
        <f>IF($C221="TD",INDEX('4. CPI-tabel'!$D$20:$Z$42,$E221-2003,AF$28-2003),
IF(AF$28&gt;=$E221,MAX(1,INDEX('4. CPI-tabel'!$D$20:$Z$42,MAX($E221,2010)-2003,AF$28-2003)),0))</f>
        <v>1.1566327253257414</v>
      </c>
      <c r="AG221" s="118">
        <f>IF($C221="TD",INDEX('4. CPI-tabel'!$D$20:$Z$42,$E221-2003,AG$28-2003),
IF(AG$28&gt;=$E221,MAX(1,INDEX('4. CPI-tabel'!$D$20:$Z$42,MAX($E221,2010)-2003,AG$28-2003)),0))</f>
        <v>1.1890184416348621</v>
      </c>
      <c r="AH221" s="118">
        <f>IF($C221="TD",INDEX('4. CPI-tabel'!$D$20:$Z$42,$E221-2003,AH$28-2003),
IF(AH$28&gt;=$E221,MAX(1,INDEX('4. CPI-tabel'!$D$20:$Z$42,MAX($E221,2010)-2003,AH$28-2003)),0))</f>
        <v>1.197341570726306</v>
      </c>
      <c r="AI221" s="118">
        <f>IF($C221="TD",INDEX('4. CPI-tabel'!$D$20:$Z$42,$E221-2003,AI$28-2003),
IF(AI$28&gt;=$E221,MAX(1,INDEX('4. CPI-tabel'!$D$20:$Z$42,MAX($E221,2010)-2003,AI$28-2003)),0))</f>
        <v>1.197341570726306</v>
      </c>
      <c r="AJ221" s="118">
        <f>IF($C221="TD",INDEX('4. CPI-tabel'!$D$20:$Z$42,$E221-2003,AJ$28-2003),
IF(AJ$28&gt;=$E221,MAX(1,INDEX('4. CPI-tabel'!$D$20:$Z$42,MAX($E221,2010)-2003,AJ$28-2003)),0))</f>
        <v>1.197341570726306</v>
      </c>
      <c r="AK221" s="118">
        <f>IF($C221="TD",INDEX('4. CPI-tabel'!$D$20:$Z$42,$E221-2003,AK$28-2003),
IF(AK$28&gt;=$E221,MAX(1,INDEX('4. CPI-tabel'!$D$20:$Z$42,MAX($E221,2010)-2003,AK$28-2003)),0))</f>
        <v>1.197341570726306</v>
      </c>
      <c r="AL221" s="118">
        <f>IF($C221="TD",INDEX('4. CPI-tabel'!$D$20:$Z$42,$E221-2003,AL$28-2003),
IF(AL$28&gt;=$E221,MAX(1,INDEX('4. CPI-tabel'!$D$20:$Z$42,MAX($E221,2010)-2003,AL$28-2003)),0))</f>
        <v>1.197341570726306</v>
      </c>
      <c r="AM221" s="118">
        <f>IF($C221="TD",INDEX('4. CPI-tabel'!$D$20:$Z$42,$E221-2003,AM$28-2003),
IF(AM$28&gt;=$E221,MAX(1,INDEX('4. CPI-tabel'!$D$20:$Z$42,MAX($E221,2010)-2003,AM$28-2003)),0))</f>
        <v>1.197341570726306</v>
      </c>
      <c r="AN221" s="20"/>
      <c r="AO221" s="87">
        <f t="shared" ref="AO221:AO284" si="53">G221*X221</f>
        <v>-1917.0692027958335</v>
      </c>
      <c r="AP221" s="87">
        <f t="shared" ref="AP221:AP284" si="54">H221*Y221</f>
        <v>-1966.913002068525</v>
      </c>
      <c r="AQ221" s="87">
        <f t="shared" ref="AQ221:AQ284" si="55">I221*Z221</f>
        <v>-2012.1520011161008</v>
      </c>
      <c r="AR221" s="87">
        <f t="shared" ref="AR221:AR284" si="56">J221*AA221</f>
        <v>-2068.4922571473517</v>
      </c>
      <c r="AS221" s="87">
        <f t="shared" ref="AS221:AS284" si="57">K221*AB221</f>
        <v>-2089.1771797188248</v>
      </c>
      <c r="AT221" s="87">
        <f t="shared" ref="AT221:AT284" si="58">L221*AC221</f>
        <v>-2105.8905971565755</v>
      </c>
      <c r="AU221" s="87">
        <f t="shared" ref="AU221:AU284" si="59">M221*AD221</f>
        <v>-2110.102378350889</v>
      </c>
      <c r="AV221" s="87">
        <f t="shared" ref="AV221:AV284" si="60">N221*AE221</f>
        <v>-2139.6438116478016</v>
      </c>
      <c r="AW221" s="87">
        <f t="shared" ref="AW221:AW284" si="61">O221*AF221</f>
        <v>-2184.5763316924053</v>
      </c>
      <c r="AX221" s="87">
        <f t="shared" ref="AX221:AX284" si="62">P221*AG221</f>
        <v>-2245.7444689797926</v>
      </c>
      <c r="AY221" s="87">
        <f t="shared" ref="AY221:AY284" si="63">Q221*AH221</f>
        <v>-2261.4646802626507</v>
      </c>
      <c r="AZ221" s="87">
        <f t="shared" ref="AZ221:AZ284" si="64">R221*AI221</f>
        <v>-2713.7576163151812</v>
      </c>
      <c r="BA221" s="87">
        <f t="shared" ref="BA221:BA284" si="65">S221*AJ221</f>
        <v>-2537.7300952568985</v>
      </c>
      <c r="BB221" s="87">
        <f t="shared" ref="BB221:BB284" si="66">T221*AK221</f>
        <v>-2373.1205755645592</v>
      </c>
      <c r="BC221" s="87">
        <f t="shared" ref="BC221:BC284" si="67">U221*AL221</f>
        <v>-2219.1884301225341</v>
      </c>
      <c r="BD221" s="87">
        <f t="shared" ref="BD221:BD284" si="68">V221*AM221</f>
        <v>-2206.4344736275766</v>
      </c>
    </row>
    <row r="222" spans="2:56" s="79" customFormat="1" x14ac:dyDescent="0.2">
      <c r="B222" s="86">
        <f>'3. Investeringen'!B208</f>
        <v>194</v>
      </c>
      <c r="C222" s="86" t="str">
        <f>'3. Investeringen'!F208</f>
        <v>TD</v>
      </c>
      <c r="D222" s="86" t="str">
        <f>'3. Investeringen'!G208</f>
        <v>Nieuwe investeringen TD</v>
      </c>
      <c r="E222" s="121">
        <f>'3. Investeringen'!K208</f>
        <v>2010</v>
      </c>
      <c r="F222" s="20"/>
      <c r="G222" s="86">
        <f>'7. Nominale afschrijvingen'!R211</f>
        <v>6.9600000000000009</v>
      </c>
      <c r="H222" s="86">
        <f>'7. Nominale afschrijvingen'!S211</f>
        <v>6.9600000000000009</v>
      </c>
      <c r="I222" s="86">
        <f>'7. Nominale afschrijvingen'!T211</f>
        <v>6.9600000000000009</v>
      </c>
      <c r="J222" s="86">
        <f>'7. Nominale afschrijvingen'!U211</f>
        <v>6.9600000000000009</v>
      </c>
      <c r="K222" s="86">
        <f>'7. Nominale afschrijvingen'!V211</f>
        <v>6.9600000000000009</v>
      </c>
      <c r="L222" s="86">
        <f>'7. Nominale afschrijvingen'!W211</f>
        <v>6.9600000000000009</v>
      </c>
      <c r="M222" s="86">
        <f>'7. Nominale afschrijvingen'!X211</f>
        <v>6.9600000000000009</v>
      </c>
      <c r="N222" s="86">
        <f>'7. Nominale afschrijvingen'!Y211</f>
        <v>6.9600000000000009</v>
      </c>
      <c r="O222" s="86">
        <f>'7. Nominale afschrijvingen'!Z211</f>
        <v>6.9600000000000009</v>
      </c>
      <c r="P222" s="86">
        <f>'7. Nominale afschrijvingen'!AA211</f>
        <v>6.9600000000000009</v>
      </c>
      <c r="Q222" s="86">
        <f>'7. Nominale afschrijvingen'!AB211</f>
        <v>6.9600000000000009</v>
      </c>
      <c r="R222" s="86">
        <f>'7. Nominale afschrijvingen'!AC211</f>
        <v>8.3520000000000003</v>
      </c>
      <c r="S222" s="86">
        <f>'7. Nominale afschrijvingen'!AD211</f>
        <v>7.6096000000000004</v>
      </c>
      <c r="T222" s="86">
        <f>'7. Nominale afschrijvingen'!AE211</f>
        <v>6.9331911111111113</v>
      </c>
      <c r="U222" s="86">
        <f>'7. Nominale afschrijvingen'!AF211</f>
        <v>6.7681151322751321</v>
      </c>
      <c r="V222" s="86">
        <f>'7. Nominale afschrijvingen'!AG211</f>
        <v>6.7681151322751321</v>
      </c>
      <c r="W222" s="65"/>
      <c r="X222" s="118">
        <f>IF($C222="TD",INDEX('4. CPI-tabel'!$D$20:$Z$42,$E222-2003,X$28-2003),
IF(X$28&gt;=$E222,MAX(1,INDEX('4. CPI-tabel'!$D$20:$Z$42,MAX($E222,2010)-2003,X$28-2003)),0))</f>
        <v>1.0149999999999999</v>
      </c>
      <c r="Y222" s="118">
        <f>IF($C222="TD",INDEX('4. CPI-tabel'!$D$20:$Z$42,$E222-2003,Y$28-2003),
IF(Y$28&gt;=$E222,MAX(1,INDEX('4. CPI-tabel'!$D$20:$Z$42,MAX($E222,2010)-2003,Y$28-2003)),0))</f>
        <v>1.0413899999999998</v>
      </c>
      <c r="Z222" s="118">
        <f>IF($C222="TD",INDEX('4. CPI-tabel'!$D$20:$Z$42,$E222-2003,Z$28-2003),
IF(Z$28&gt;=$E222,MAX(1,INDEX('4. CPI-tabel'!$D$20:$Z$42,MAX($E222,2010)-2003,Z$28-2003)),0))</f>
        <v>1.0653419699999997</v>
      </c>
      <c r="AA222" s="118">
        <f>IF($C222="TD",INDEX('4. CPI-tabel'!$D$20:$Z$42,$E222-2003,AA$28-2003),
IF(AA$28&gt;=$E222,MAX(1,INDEX('4. CPI-tabel'!$D$20:$Z$42,MAX($E222,2010)-2003,AA$28-2003)),0))</f>
        <v>1.0951715451599997</v>
      </c>
      <c r="AB222" s="118">
        <f>IF($C222="TD",INDEX('4. CPI-tabel'!$D$20:$Z$42,$E222-2003,AB$28-2003),
IF(AB$28&gt;=$E222,MAX(1,INDEX('4. CPI-tabel'!$D$20:$Z$42,MAX($E222,2010)-2003,AB$28-2003)),0))</f>
        <v>1.1061232606115996</v>
      </c>
      <c r="AC222" s="118">
        <f>IF($C222="TD",INDEX('4. CPI-tabel'!$D$20:$Z$42,$E222-2003,AC$28-2003),
IF(AC$28&gt;=$E222,MAX(1,INDEX('4. CPI-tabel'!$D$20:$Z$42,MAX($E222,2010)-2003,AC$28-2003)),0))</f>
        <v>1.1149722466964924</v>
      </c>
      <c r="AD222" s="118">
        <f>IF($C222="TD",INDEX('4. CPI-tabel'!$D$20:$Z$42,$E222-2003,AD$28-2003),
IF(AD$28&gt;=$E222,MAX(1,INDEX('4. CPI-tabel'!$D$20:$Z$42,MAX($E222,2010)-2003,AD$28-2003)),0))</f>
        <v>1.1172021911898855</v>
      </c>
      <c r="AE222" s="118">
        <f>IF($C222="TD",INDEX('4. CPI-tabel'!$D$20:$Z$42,$E222-2003,AE$28-2003),
IF(AE$28&gt;=$E222,MAX(1,INDEX('4. CPI-tabel'!$D$20:$Z$42,MAX($E222,2010)-2003,AE$28-2003)),0))</f>
        <v>1.132843021866544</v>
      </c>
      <c r="AF222" s="118">
        <f>IF($C222="TD",INDEX('4. CPI-tabel'!$D$20:$Z$42,$E222-2003,AF$28-2003),
IF(AF$28&gt;=$E222,MAX(1,INDEX('4. CPI-tabel'!$D$20:$Z$42,MAX($E222,2010)-2003,AF$28-2003)),0))</f>
        <v>1.1566327253257414</v>
      </c>
      <c r="AG222" s="118">
        <f>IF($C222="TD",INDEX('4. CPI-tabel'!$D$20:$Z$42,$E222-2003,AG$28-2003),
IF(AG$28&gt;=$E222,MAX(1,INDEX('4. CPI-tabel'!$D$20:$Z$42,MAX($E222,2010)-2003,AG$28-2003)),0))</f>
        <v>1.1890184416348621</v>
      </c>
      <c r="AH222" s="118">
        <f>IF($C222="TD",INDEX('4. CPI-tabel'!$D$20:$Z$42,$E222-2003,AH$28-2003),
IF(AH$28&gt;=$E222,MAX(1,INDEX('4. CPI-tabel'!$D$20:$Z$42,MAX($E222,2010)-2003,AH$28-2003)),0))</f>
        <v>1.197341570726306</v>
      </c>
      <c r="AI222" s="118">
        <f>IF($C222="TD",INDEX('4. CPI-tabel'!$D$20:$Z$42,$E222-2003,AI$28-2003),
IF(AI$28&gt;=$E222,MAX(1,INDEX('4. CPI-tabel'!$D$20:$Z$42,MAX($E222,2010)-2003,AI$28-2003)),0))</f>
        <v>1.197341570726306</v>
      </c>
      <c r="AJ222" s="118">
        <f>IF($C222="TD",INDEX('4. CPI-tabel'!$D$20:$Z$42,$E222-2003,AJ$28-2003),
IF(AJ$28&gt;=$E222,MAX(1,INDEX('4. CPI-tabel'!$D$20:$Z$42,MAX($E222,2010)-2003,AJ$28-2003)),0))</f>
        <v>1.197341570726306</v>
      </c>
      <c r="AK222" s="118">
        <f>IF($C222="TD",INDEX('4. CPI-tabel'!$D$20:$Z$42,$E222-2003,AK$28-2003),
IF(AK$28&gt;=$E222,MAX(1,INDEX('4. CPI-tabel'!$D$20:$Z$42,MAX($E222,2010)-2003,AK$28-2003)),0))</f>
        <v>1.197341570726306</v>
      </c>
      <c r="AL222" s="118">
        <f>IF($C222="TD",INDEX('4. CPI-tabel'!$D$20:$Z$42,$E222-2003,AL$28-2003),
IF(AL$28&gt;=$E222,MAX(1,INDEX('4. CPI-tabel'!$D$20:$Z$42,MAX($E222,2010)-2003,AL$28-2003)),0))</f>
        <v>1.197341570726306</v>
      </c>
      <c r="AM222" s="118">
        <f>IF($C222="TD",INDEX('4. CPI-tabel'!$D$20:$Z$42,$E222-2003,AM$28-2003),
IF(AM$28&gt;=$E222,MAX(1,INDEX('4. CPI-tabel'!$D$20:$Z$42,MAX($E222,2010)-2003,AM$28-2003)),0))</f>
        <v>1.197341570726306</v>
      </c>
      <c r="AN222" s="20"/>
      <c r="AO222" s="87">
        <f t="shared" si="53"/>
        <v>7.0644</v>
      </c>
      <c r="AP222" s="87">
        <f t="shared" si="54"/>
        <v>7.2480743999999993</v>
      </c>
      <c r="AQ222" s="87">
        <f t="shared" si="55"/>
        <v>7.4147801111999989</v>
      </c>
      <c r="AR222" s="87">
        <f t="shared" si="56"/>
        <v>7.6223939543135986</v>
      </c>
      <c r="AS222" s="87">
        <f t="shared" si="57"/>
        <v>7.698617893856734</v>
      </c>
      <c r="AT222" s="87">
        <f t="shared" si="58"/>
        <v>7.7602068370075878</v>
      </c>
      <c r="AU222" s="87">
        <f t="shared" si="59"/>
        <v>7.7757272506816042</v>
      </c>
      <c r="AV222" s="87">
        <f t="shared" si="60"/>
        <v>7.8845874321911467</v>
      </c>
      <c r="AW222" s="87">
        <f t="shared" si="61"/>
        <v>8.0501637682671614</v>
      </c>
      <c r="AX222" s="87">
        <f t="shared" si="62"/>
        <v>8.2755683537786418</v>
      </c>
      <c r="AY222" s="87">
        <f t="shared" si="63"/>
        <v>8.3334973322550905</v>
      </c>
      <c r="AZ222" s="87">
        <f t="shared" si="64"/>
        <v>10.000196798706108</v>
      </c>
      <c r="BA222" s="87">
        <f t="shared" si="65"/>
        <v>9.1112904165988979</v>
      </c>
      <c r="BB222" s="87">
        <f t="shared" si="66"/>
        <v>8.3013979351234415</v>
      </c>
      <c r="BC222" s="87">
        <f t="shared" si="67"/>
        <v>8.1037456033347866</v>
      </c>
      <c r="BD222" s="87">
        <f t="shared" si="68"/>
        <v>8.1037456033347866</v>
      </c>
    </row>
    <row r="223" spans="2:56" s="79" customFormat="1" x14ac:dyDescent="0.2">
      <c r="B223" s="86">
        <f>'3. Investeringen'!B209</f>
        <v>195</v>
      </c>
      <c r="C223" s="86" t="str">
        <f>'3. Investeringen'!F209</f>
        <v>AD</v>
      </c>
      <c r="D223" s="86" t="str">
        <f>'3. Investeringen'!G209</f>
        <v>Nieuwe investeringen AD</v>
      </c>
      <c r="E223" s="121">
        <f>'3. Investeringen'!K209</f>
        <v>2009</v>
      </c>
      <c r="F223" s="20"/>
      <c r="G223" s="86">
        <f>'7. Nominale afschrijvingen'!R212</f>
        <v>-259.61855446590147</v>
      </c>
      <c r="H223" s="86">
        <f>'7. Nominale afschrijvingen'!S212</f>
        <v>-259.61855446590141</v>
      </c>
      <c r="I223" s="86">
        <f>'7. Nominale afschrijvingen'!T212</f>
        <v>-259.61855446590141</v>
      </c>
      <c r="J223" s="86">
        <f>'7. Nominale afschrijvingen'!U212</f>
        <v>-259.61855446590141</v>
      </c>
      <c r="K223" s="86">
        <f>'7. Nominale afschrijvingen'!V212</f>
        <v>-259.61855446590141</v>
      </c>
      <c r="L223" s="86">
        <f>'7. Nominale afschrijvingen'!W212</f>
        <v>-259.61855446590141</v>
      </c>
      <c r="M223" s="86">
        <f>'7. Nominale afschrijvingen'!X212</f>
        <v>-259.61855446590141</v>
      </c>
      <c r="N223" s="86">
        <f>'7. Nominale afschrijvingen'!Y212</f>
        <v>-259.61855446590141</v>
      </c>
      <c r="O223" s="86">
        <f>'7. Nominale afschrijvingen'!Z212</f>
        <v>-259.61855446590141</v>
      </c>
      <c r="P223" s="86">
        <f>'7. Nominale afschrijvingen'!AA212</f>
        <v>-259.61855446590141</v>
      </c>
      <c r="Q223" s="86">
        <f>'7. Nominale afschrijvingen'!AB212</f>
        <v>-259.61855446590141</v>
      </c>
      <c r="R223" s="86">
        <f>'7. Nominale afschrijvingen'!AC212</f>
        <v>-311.54226535908168</v>
      </c>
      <c r="S223" s="86">
        <f>'7. Nominale afschrijvingen'!AD212</f>
        <v>-297.43469107867048</v>
      </c>
      <c r="T223" s="86">
        <f>'7. Nominale afschrijvingen'!AE212</f>
        <v>-283.9659503505797</v>
      </c>
      <c r="U223" s="86">
        <f>'7. Nominale afschrijvingen'!AF212</f>
        <v>-271.1071148630063</v>
      </c>
      <c r="V223" s="86">
        <f>'7. Nominale afschrijvingen'!AG212</f>
        <v>-258.83056626543618</v>
      </c>
      <c r="W223" s="65"/>
      <c r="X223" s="118">
        <f>IF($C223="TD",INDEX('4. CPI-tabel'!$D$20:$Z$42,$E223-2003,X$28-2003),
IF(X$28&gt;=$E223,MAX(1,INDEX('4. CPI-tabel'!$D$20:$Z$42,MAX($E223,2010)-2003,X$28-2003)),0))</f>
        <v>1.0149999999999999</v>
      </c>
      <c r="Y223" s="118">
        <f>IF($C223="TD",INDEX('4. CPI-tabel'!$D$20:$Z$42,$E223-2003,Y$28-2003),
IF(Y$28&gt;=$E223,MAX(1,INDEX('4. CPI-tabel'!$D$20:$Z$42,MAX($E223,2010)-2003,Y$28-2003)),0))</f>
        <v>1.0413899999999998</v>
      </c>
      <c r="Z223" s="118">
        <f>IF($C223="TD",INDEX('4. CPI-tabel'!$D$20:$Z$42,$E223-2003,Z$28-2003),
IF(Z$28&gt;=$E223,MAX(1,INDEX('4. CPI-tabel'!$D$20:$Z$42,MAX($E223,2010)-2003,Z$28-2003)),0))</f>
        <v>1.0653419699999997</v>
      </c>
      <c r="AA223" s="118">
        <f>IF($C223="TD",INDEX('4. CPI-tabel'!$D$20:$Z$42,$E223-2003,AA$28-2003),
IF(AA$28&gt;=$E223,MAX(1,INDEX('4. CPI-tabel'!$D$20:$Z$42,MAX($E223,2010)-2003,AA$28-2003)),0))</f>
        <v>1.0951715451599997</v>
      </c>
      <c r="AB223" s="118">
        <f>IF($C223="TD",INDEX('4. CPI-tabel'!$D$20:$Z$42,$E223-2003,AB$28-2003),
IF(AB$28&gt;=$E223,MAX(1,INDEX('4. CPI-tabel'!$D$20:$Z$42,MAX($E223,2010)-2003,AB$28-2003)),0))</f>
        <v>1.1061232606115996</v>
      </c>
      <c r="AC223" s="118">
        <f>IF($C223="TD",INDEX('4. CPI-tabel'!$D$20:$Z$42,$E223-2003,AC$28-2003),
IF(AC$28&gt;=$E223,MAX(1,INDEX('4. CPI-tabel'!$D$20:$Z$42,MAX($E223,2010)-2003,AC$28-2003)),0))</f>
        <v>1.1149722466964924</v>
      </c>
      <c r="AD223" s="118">
        <f>IF($C223="TD",INDEX('4. CPI-tabel'!$D$20:$Z$42,$E223-2003,AD$28-2003),
IF(AD$28&gt;=$E223,MAX(1,INDEX('4. CPI-tabel'!$D$20:$Z$42,MAX($E223,2010)-2003,AD$28-2003)),0))</f>
        <v>1.1172021911898855</v>
      </c>
      <c r="AE223" s="118">
        <f>IF($C223="TD",INDEX('4. CPI-tabel'!$D$20:$Z$42,$E223-2003,AE$28-2003),
IF(AE$28&gt;=$E223,MAX(1,INDEX('4. CPI-tabel'!$D$20:$Z$42,MAX($E223,2010)-2003,AE$28-2003)),0))</f>
        <v>1.132843021866544</v>
      </c>
      <c r="AF223" s="118">
        <f>IF($C223="TD",INDEX('4. CPI-tabel'!$D$20:$Z$42,$E223-2003,AF$28-2003),
IF(AF$28&gt;=$E223,MAX(1,INDEX('4. CPI-tabel'!$D$20:$Z$42,MAX($E223,2010)-2003,AF$28-2003)),0))</f>
        <v>1.1566327253257414</v>
      </c>
      <c r="AG223" s="118">
        <f>IF($C223="TD",INDEX('4. CPI-tabel'!$D$20:$Z$42,$E223-2003,AG$28-2003),
IF(AG$28&gt;=$E223,MAX(1,INDEX('4. CPI-tabel'!$D$20:$Z$42,MAX($E223,2010)-2003,AG$28-2003)),0))</f>
        <v>1.1890184416348621</v>
      </c>
      <c r="AH223" s="118">
        <f>IF($C223="TD",INDEX('4. CPI-tabel'!$D$20:$Z$42,$E223-2003,AH$28-2003),
IF(AH$28&gt;=$E223,MAX(1,INDEX('4. CPI-tabel'!$D$20:$Z$42,MAX($E223,2010)-2003,AH$28-2003)),0))</f>
        <v>1.197341570726306</v>
      </c>
      <c r="AI223" s="118">
        <f>IF($C223="TD",INDEX('4. CPI-tabel'!$D$20:$Z$42,$E223-2003,AI$28-2003),
IF(AI$28&gt;=$E223,MAX(1,INDEX('4. CPI-tabel'!$D$20:$Z$42,MAX($E223,2010)-2003,AI$28-2003)),0))</f>
        <v>1.197341570726306</v>
      </c>
      <c r="AJ223" s="118">
        <f>IF($C223="TD",INDEX('4. CPI-tabel'!$D$20:$Z$42,$E223-2003,AJ$28-2003),
IF(AJ$28&gt;=$E223,MAX(1,INDEX('4. CPI-tabel'!$D$20:$Z$42,MAX($E223,2010)-2003,AJ$28-2003)),0))</f>
        <v>1.197341570726306</v>
      </c>
      <c r="AK223" s="118">
        <f>IF($C223="TD",INDEX('4. CPI-tabel'!$D$20:$Z$42,$E223-2003,AK$28-2003),
IF(AK$28&gt;=$E223,MAX(1,INDEX('4. CPI-tabel'!$D$20:$Z$42,MAX($E223,2010)-2003,AK$28-2003)),0))</f>
        <v>1.197341570726306</v>
      </c>
      <c r="AL223" s="118">
        <f>IF($C223="TD",INDEX('4. CPI-tabel'!$D$20:$Z$42,$E223-2003,AL$28-2003),
IF(AL$28&gt;=$E223,MAX(1,INDEX('4. CPI-tabel'!$D$20:$Z$42,MAX($E223,2010)-2003,AL$28-2003)),0))</f>
        <v>1.197341570726306</v>
      </c>
      <c r="AM223" s="118">
        <f>IF($C223="TD",INDEX('4. CPI-tabel'!$D$20:$Z$42,$E223-2003,AM$28-2003),
IF(AM$28&gt;=$E223,MAX(1,INDEX('4. CPI-tabel'!$D$20:$Z$42,MAX($E223,2010)-2003,AM$28-2003)),0))</f>
        <v>1.197341570726306</v>
      </c>
      <c r="AN223" s="20"/>
      <c r="AO223" s="87">
        <f t="shared" si="53"/>
        <v>-263.51283278288997</v>
      </c>
      <c r="AP223" s="87">
        <f t="shared" si="54"/>
        <v>-270.36416643524501</v>
      </c>
      <c r="AQ223" s="87">
        <f t="shared" si="55"/>
        <v>-276.58254226325562</v>
      </c>
      <c r="AR223" s="87">
        <f t="shared" si="56"/>
        <v>-284.32685344662679</v>
      </c>
      <c r="AS223" s="87">
        <f t="shared" si="57"/>
        <v>-287.17012198109302</v>
      </c>
      <c r="AT223" s="87">
        <f t="shared" si="58"/>
        <v>-289.46748295694181</v>
      </c>
      <c r="AU223" s="87">
        <f t="shared" si="59"/>
        <v>-290.04641792285571</v>
      </c>
      <c r="AV223" s="87">
        <f t="shared" si="60"/>
        <v>-294.10706777377567</v>
      </c>
      <c r="AW223" s="87">
        <f t="shared" si="61"/>
        <v>-300.28331619702499</v>
      </c>
      <c r="AX223" s="87">
        <f t="shared" si="62"/>
        <v>-308.69124905054167</v>
      </c>
      <c r="AY223" s="87">
        <f t="shared" si="63"/>
        <v>-310.85208779389541</v>
      </c>
      <c r="AZ223" s="87">
        <f t="shared" si="64"/>
        <v>-373.0225053526745</v>
      </c>
      <c r="BA223" s="87">
        <f t="shared" si="65"/>
        <v>-356.13092020462892</v>
      </c>
      <c r="BB223" s="87">
        <f t="shared" si="66"/>
        <v>-340.00423702555133</v>
      </c>
      <c r="BC223" s="87">
        <f t="shared" si="67"/>
        <v>-324.60781874514902</v>
      </c>
      <c r="BD223" s="87">
        <f t="shared" si="68"/>
        <v>-309.90859676423656</v>
      </c>
    </row>
    <row r="224" spans="2:56" s="79" customFormat="1" x14ac:dyDescent="0.2">
      <c r="B224" s="86">
        <f>'3. Investeringen'!B210</f>
        <v>196</v>
      </c>
      <c r="C224" s="86" t="str">
        <f>'3. Investeringen'!F210</f>
        <v>AD</v>
      </c>
      <c r="D224" s="86" t="str">
        <f>'3. Investeringen'!G210</f>
        <v>Nieuwe investeringen AD</v>
      </c>
      <c r="E224" s="121">
        <f>'3. Investeringen'!K210</f>
        <v>2009</v>
      </c>
      <c r="F224" s="20"/>
      <c r="G224" s="86">
        <f>'7. Nominale afschrijvingen'!R213</f>
        <v>-1595.868456352734</v>
      </c>
      <c r="H224" s="86">
        <f>'7. Nominale afschrijvingen'!S213</f>
        <v>-1595.868456352734</v>
      </c>
      <c r="I224" s="86">
        <f>'7. Nominale afschrijvingen'!T213</f>
        <v>-1595.868456352734</v>
      </c>
      <c r="J224" s="86">
        <f>'7. Nominale afschrijvingen'!U213</f>
        <v>-1595.868456352734</v>
      </c>
      <c r="K224" s="86">
        <f>'7. Nominale afschrijvingen'!V213</f>
        <v>-1595.868456352734</v>
      </c>
      <c r="L224" s="86">
        <f>'7. Nominale afschrijvingen'!W213</f>
        <v>-1595.868456352734</v>
      </c>
      <c r="M224" s="86">
        <f>'7. Nominale afschrijvingen'!X213</f>
        <v>-1595.868456352734</v>
      </c>
      <c r="N224" s="86">
        <f>'7. Nominale afschrijvingen'!Y213</f>
        <v>-1595.868456352734</v>
      </c>
      <c r="O224" s="86">
        <f>'7. Nominale afschrijvingen'!Z213</f>
        <v>-1595.868456352734</v>
      </c>
      <c r="P224" s="86">
        <f>'7. Nominale afschrijvingen'!AA213</f>
        <v>-1595.868456352734</v>
      </c>
      <c r="Q224" s="86">
        <f>'7. Nominale afschrijvingen'!AB213</f>
        <v>-1595.868456352734</v>
      </c>
      <c r="R224" s="86">
        <f>'7. Nominale afschrijvingen'!AC213</f>
        <v>-1915.0421476232805</v>
      </c>
      <c r="S224" s="86">
        <f>'7. Nominale afschrijvingen'!AD213</f>
        <v>-1828.3232579195849</v>
      </c>
      <c r="T224" s="86">
        <f>'7. Nominale afschrijvingen'!AE213</f>
        <v>-1745.531261334547</v>
      </c>
      <c r="U224" s="86">
        <f>'7. Nominale afschrijvingen'!AF213</f>
        <v>-1666.4883362929827</v>
      </c>
      <c r="V224" s="86">
        <f>'7. Nominale afschrijvingen'!AG213</f>
        <v>-1591.0247135174513</v>
      </c>
      <c r="W224" s="65"/>
      <c r="X224" s="118">
        <f>IF($C224="TD",INDEX('4. CPI-tabel'!$D$20:$Z$42,$E224-2003,X$28-2003),
IF(X$28&gt;=$E224,MAX(1,INDEX('4. CPI-tabel'!$D$20:$Z$42,MAX($E224,2010)-2003,X$28-2003)),0))</f>
        <v>1.0149999999999999</v>
      </c>
      <c r="Y224" s="118">
        <f>IF($C224="TD",INDEX('4. CPI-tabel'!$D$20:$Z$42,$E224-2003,Y$28-2003),
IF(Y$28&gt;=$E224,MAX(1,INDEX('4. CPI-tabel'!$D$20:$Z$42,MAX($E224,2010)-2003,Y$28-2003)),0))</f>
        <v>1.0413899999999998</v>
      </c>
      <c r="Z224" s="118">
        <f>IF($C224="TD",INDEX('4. CPI-tabel'!$D$20:$Z$42,$E224-2003,Z$28-2003),
IF(Z$28&gt;=$E224,MAX(1,INDEX('4. CPI-tabel'!$D$20:$Z$42,MAX($E224,2010)-2003,Z$28-2003)),0))</f>
        <v>1.0653419699999997</v>
      </c>
      <c r="AA224" s="118">
        <f>IF($C224="TD",INDEX('4. CPI-tabel'!$D$20:$Z$42,$E224-2003,AA$28-2003),
IF(AA$28&gt;=$E224,MAX(1,INDEX('4. CPI-tabel'!$D$20:$Z$42,MAX($E224,2010)-2003,AA$28-2003)),0))</f>
        <v>1.0951715451599997</v>
      </c>
      <c r="AB224" s="118">
        <f>IF($C224="TD",INDEX('4. CPI-tabel'!$D$20:$Z$42,$E224-2003,AB$28-2003),
IF(AB$28&gt;=$E224,MAX(1,INDEX('4. CPI-tabel'!$D$20:$Z$42,MAX($E224,2010)-2003,AB$28-2003)),0))</f>
        <v>1.1061232606115996</v>
      </c>
      <c r="AC224" s="118">
        <f>IF($C224="TD",INDEX('4. CPI-tabel'!$D$20:$Z$42,$E224-2003,AC$28-2003),
IF(AC$28&gt;=$E224,MAX(1,INDEX('4. CPI-tabel'!$D$20:$Z$42,MAX($E224,2010)-2003,AC$28-2003)),0))</f>
        <v>1.1149722466964924</v>
      </c>
      <c r="AD224" s="118">
        <f>IF($C224="TD",INDEX('4. CPI-tabel'!$D$20:$Z$42,$E224-2003,AD$28-2003),
IF(AD$28&gt;=$E224,MAX(1,INDEX('4. CPI-tabel'!$D$20:$Z$42,MAX($E224,2010)-2003,AD$28-2003)),0))</f>
        <v>1.1172021911898855</v>
      </c>
      <c r="AE224" s="118">
        <f>IF($C224="TD",INDEX('4. CPI-tabel'!$D$20:$Z$42,$E224-2003,AE$28-2003),
IF(AE$28&gt;=$E224,MAX(1,INDEX('4. CPI-tabel'!$D$20:$Z$42,MAX($E224,2010)-2003,AE$28-2003)),0))</f>
        <v>1.132843021866544</v>
      </c>
      <c r="AF224" s="118">
        <f>IF($C224="TD",INDEX('4. CPI-tabel'!$D$20:$Z$42,$E224-2003,AF$28-2003),
IF(AF$28&gt;=$E224,MAX(1,INDEX('4. CPI-tabel'!$D$20:$Z$42,MAX($E224,2010)-2003,AF$28-2003)),0))</f>
        <v>1.1566327253257414</v>
      </c>
      <c r="AG224" s="118">
        <f>IF($C224="TD",INDEX('4. CPI-tabel'!$D$20:$Z$42,$E224-2003,AG$28-2003),
IF(AG$28&gt;=$E224,MAX(1,INDEX('4. CPI-tabel'!$D$20:$Z$42,MAX($E224,2010)-2003,AG$28-2003)),0))</f>
        <v>1.1890184416348621</v>
      </c>
      <c r="AH224" s="118">
        <f>IF($C224="TD",INDEX('4. CPI-tabel'!$D$20:$Z$42,$E224-2003,AH$28-2003),
IF(AH$28&gt;=$E224,MAX(1,INDEX('4. CPI-tabel'!$D$20:$Z$42,MAX($E224,2010)-2003,AH$28-2003)),0))</f>
        <v>1.197341570726306</v>
      </c>
      <c r="AI224" s="118">
        <f>IF($C224="TD",INDEX('4. CPI-tabel'!$D$20:$Z$42,$E224-2003,AI$28-2003),
IF(AI$28&gt;=$E224,MAX(1,INDEX('4. CPI-tabel'!$D$20:$Z$42,MAX($E224,2010)-2003,AI$28-2003)),0))</f>
        <v>1.197341570726306</v>
      </c>
      <c r="AJ224" s="118">
        <f>IF($C224="TD",INDEX('4. CPI-tabel'!$D$20:$Z$42,$E224-2003,AJ$28-2003),
IF(AJ$28&gt;=$E224,MAX(1,INDEX('4. CPI-tabel'!$D$20:$Z$42,MAX($E224,2010)-2003,AJ$28-2003)),0))</f>
        <v>1.197341570726306</v>
      </c>
      <c r="AK224" s="118">
        <f>IF($C224="TD",INDEX('4. CPI-tabel'!$D$20:$Z$42,$E224-2003,AK$28-2003),
IF(AK$28&gt;=$E224,MAX(1,INDEX('4. CPI-tabel'!$D$20:$Z$42,MAX($E224,2010)-2003,AK$28-2003)),0))</f>
        <v>1.197341570726306</v>
      </c>
      <c r="AL224" s="118">
        <f>IF($C224="TD",INDEX('4. CPI-tabel'!$D$20:$Z$42,$E224-2003,AL$28-2003),
IF(AL$28&gt;=$E224,MAX(1,INDEX('4. CPI-tabel'!$D$20:$Z$42,MAX($E224,2010)-2003,AL$28-2003)),0))</f>
        <v>1.197341570726306</v>
      </c>
      <c r="AM224" s="118">
        <f>IF($C224="TD",INDEX('4. CPI-tabel'!$D$20:$Z$42,$E224-2003,AM$28-2003),
IF(AM$28&gt;=$E224,MAX(1,INDEX('4. CPI-tabel'!$D$20:$Z$42,MAX($E224,2010)-2003,AM$28-2003)),0))</f>
        <v>1.197341570726306</v>
      </c>
      <c r="AN224" s="20"/>
      <c r="AO224" s="87">
        <f t="shared" si="53"/>
        <v>-1619.8064831980248</v>
      </c>
      <c r="AP224" s="87">
        <f t="shared" si="54"/>
        <v>-1661.9214517611733</v>
      </c>
      <c r="AQ224" s="87">
        <f t="shared" si="55"/>
        <v>-1700.1456451516804</v>
      </c>
      <c r="AR224" s="87">
        <f t="shared" si="56"/>
        <v>-1747.7497232159274</v>
      </c>
      <c r="AS224" s="87">
        <f t="shared" si="57"/>
        <v>-1765.2272204480864</v>
      </c>
      <c r="AT224" s="87">
        <f t="shared" si="58"/>
        <v>-1779.3490382116711</v>
      </c>
      <c r="AU224" s="87">
        <f t="shared" si="59"/>
        <v>-1782.9077362880946</v>
      </c>
      <c r="AV224" s="87">
        <f t="shared" si="60"/>
        <v>-1807.868444596128</v>
      </c>
      <c r="AW224" s="87">
        <f t="shared" si="61"/>
        <v>-1845.8336819326466</v>
      </c>
      <c r="AX224" s="87">
        <f t="shared" si="62"/>
        <v>-1897.5170250267608</v>
      </c>
      <c r="AY224" s="87">
        <f t="shared" si="63"/>
        <v>-1910.7996442019478</v>
      </c>
      <c r="AZ224" s="87">
        <f t="shared" si="64"/>
        <v>-2292.9595730423371</v>
      </c>
      <c r="BA224" s="87">
        <f t="shared" si="65"/>
        <v>-2189.1274414328727</v>
      </c>
      <c r="BB224" s="87">
        <f t="shared" si="66"/>
        <v>-2089.9971421981768</v>
      </c>
      <c r="BC224" s="87">
        <f t="shared" si="67"/>
        <v>-1995.3557621741083</v>
      </c>
      <c r="BD224" s="87">
        <f t="shared" si="68"/>
        <v>-1905.0000295473562</v>
      </c>
    </row>
    <row r="225" spans="2:56" s="79" customFormat="1" x14ac:dyDescent="0.2">
      <c r="B225" s="86">
        <f>'3. Investeringen'!B211</f>
        <v>197</v>
      </c>
      <c r="C225" s="86" t="str">
        <f>'3. Investeringen'!F211</f>
        <v>AD</v>
      </c>
      <c r="D225" s="86" t="str">
        <f>'3. Investeringen'!G211</f>
        <v>Nieuwe investeringen AD</v>
      </c>
      <c r="E225" s="121">
        <f>'3. Investeringen'!K211</f>
        <v>2010</v>
      </c>
      <c r="F225" s="20"/>
      <c r="G225" s="86">
        <f>'7. Nominale afschrijvingen'!R214</f>
        <v>4387.5110652965868</v>
      </c>
      <c r="H225" s="86">
        <f>'7. Nominale afschrijvingen'!S214</f>
        <v>4387.5110652965859</v>
      </c>
      <c r="I225" s="86">
        <f>'7. Nominale afschrijvingen'!T214</f>
        <v>4387.5110652965859</v>
      </c>
      <c r="J225" s="86">
        <f>'7. Nominale afschrijvingen'!U214</f>
        <v>4387.5110652965859</v>
      </c>
      <c r="K225" s="86">
        <f>'7. Nominale afschrijvingen'!V214</f>
        <v>4387.5110652965859</v>
      </c>
      <c r="L225" s="86">
        <f>'7. Nominale afschrijvingen'!W214</f>
        <v>4387.5110652965859</v>
      </c>
      <c r="M225" s="86">
        <f>'7. Nominale afschrijvingen'!X214</f>
        <v>4387.5110652965859</v>
      </c>
      <c r="N225" s="86">
        <f>'7. Nominale afschrijvingen'!Y214</f>
        <v>4387.5110652965859</v>
      </c>
      <c r="O225" s="86">
        <f>'7. Nominale afschrijvingen'!Z214</f>
        <v>4387.5110652965859</v>
      </c>
      <c r="P225" s="86">
        <f>'7. Nominale afschrijvingen'!AA214</f>
        <v>4387.5110652965859</v>
      </c>
      <c r="Q225" s="86">
        <f>'7. Nominale afschrijvingen'!AB214</f>
        <v>4387.5110652965859</v>
      </c>
      <c r="R225" s="86">
        <f>'7. Nominale afschrijvingen'!AC214</f>
        <v>5265.0132783559029</v>
      </c>
      <c r="S225" s="86">
        <f>'7. Nominale afschrijvingen'!AD214</f>
        <v>5035.2672443912816</v>
      </c>
      <c r="T225" s="86">
        <f>'7. Nominale afschrijvingen'!AE214</f>
        <v>4815.5464919087526</v>
      </c>
      <c r="U225" s="86">
        <f>'7. Nominale afschrijvingen'!AF214</f>
        <v>4605.4135540800071</v>
      </c>
      <c r="V225" s="86">
        <f>'7. Nominale afschrijvingen'!AG214</f>
        <v>4404.450053538334</v>
      </c>
      <c r="W225" s="65"/>
      <c r="X225" s="118">
        <f>IF($C225="TD",INDEX('4. CPI-tabel'!$D$20:$Z$42,$E225-2003,X$28-2003),
IF(X$28&gt;=$E225,MAX(1,INDEX('4. CPI-tabel'!$D$20:$Z$42,MAX($E225,2010)-2003,X$28-2003)),0))</f>
        <v>1.0149999999999999</v>
      </c>
      <c r="Y225" s="118">
        <f>IF($C225="TD",INDEX('4. CPI-tabel'!$D$20:$Z$42,$E225-2003,Y$28-2003),
IF(Y$28&gt;=$E225,MAX(1,INDEX('4. CPI-tabel'!$D$20:$Z$42,MAX($E225,2010)-2003,Y$28-2003)),0))</f>
        <v>1.0413899999999998</v>
      </c>
      <c r="Z225" s="118">
        <f>IF($C225="TD",INDEX('4. CPI-tabel'!$D$20:$Z$42,$E225-2003,Z$28-2003),
IF(Z$28&gt;=$E225,MAX(1,INDEX('4. CPI-tabel'!$D$20:$Z$42,MAX($E225,2010)-2003,Z$28-2003)),0))</f>
        <v>1.0653419699999997</v>
      </c>
      <c r="AA225" s="118">
        <f>IF($C225="TD",INDEX('4. CPI-tabel'!$D$20:$Z$42,$E225-2003,AA$28-2003),
IF(AA$28&gt;=$E225,MAX(1,INDEX('4. CPI-tabel'!$D$20:$Z$42,MAX($E225,2010)-2003,AA$28-2003)),0))</f>
        <v>1.0951715451599997</v>
      </c>
      <c r="AB225" s="118">
        <f>IF($C225="TD",INDEX('4. CPI-tabel'!$D$20:$Z$42,$E225-2003,AB$28-2003),
IF(AB$28&gt;=$E225,MAX(1,INDEX('4. CPI-tabel'!$D$20:$Z$42,MAX($E225,2010)-2003,AB$28-2003)),0))</f>
        <v>1.1061232606115996</v>
      </c>
      <c r="AC225" s="118">
        <f>IF($C225="TD",INDEX('4. CPI-tabel'!$D$20:$Z$42,$E225-2003,AC$28-2003),
IF(AC$28&gt;=$E225,MAX(1,INDEX('4. CPI-tabel'!$D$20:$Z$42,MAX($E225,2010)-2003,AC$28-2003)),0))</f>
        <v>1.1149722466964924</v>
      </c>
      <c r="AD225" s="118">
        <f>IF($C225="TD",INDEX('4. CPI-tabel'!$D$20:$Z$42,$E225-2003,AD$28-2003),
IF(AD$28&gt;=$E225,MAX(1,INDEX('4. CPI-tabel'!$D$20:$Z$42,MAX($E225,2010)-2003,AD$28-2003)),0))</f>
        <v>1.1172021911898855</v>
      </c>
      <c r="AE225" s="118">
        <f>IF($C225="TD",INDEX('4. CPI-tabel'!$D$20:$Z$42,$E225-2003,AE$28-2003),
IF(AE$28&gt;=$E225,MAX(1,INDEX('4. CPI-tabel'!$D$20:$Z$42,MAX($E225,2010)-2003,AE$28-2003)),0))</f>
        <v>1.132843021866544</v>
      </c>
      <c r="AF225" s="118">
        <f>IF($C225="TD",INDEX('4. CPI-tabel'!$D$20:$Z$42,$E225-2003,AF$28-2003),
IF(AF$28&gt;=$E225,MAX(1,INDEX('4. CPI-tabel'!$D$20:$Z$42,MAX($E225,2010)-2003,AF$28-2003)),0))</f>
        <v>1.1566327253257414</v>
      </c>
      <c r="AG225" s="118">
        <f>IF($C225="TD",INDEX('4. CPI-tabel'!$D$20:$Z$42,$E225-2003,AG$28-2003),
IF(AG$28&gt;=$E225,MAX(1,INDEX('4. CPI-tabel'!$D$20:$Z$42,MAX($E225,2010)-2003,AG$28-2003)),0))</f>
        <v>1.1890184416348621</v>
      </c>
      <c r="AH225" s="118">
        <f>IF($C225="TD",INDEX('4. CPI-tabel'!$D$20:$Z$42,$E225-2003,AH$28-2003),
IF(AH$28&gt;=$E225,MAX(1,INDEX('4. CPI-tabel'!$D$20:$Z$42,MAX($E225,2010)-2003,AH$28-2003)),0))</f>
        <v>1.197341570726306</v>
      </c>
      <c r="AI225" s="118">
        <f>IF($C225="TD",INDEX('4. CPI-tabel'!$D$20:$Z$42,$E225-2003,AI$28-2003),
IF(AI$28&gt;=$E225,MAX(1,INDEX('4. CPI-tabel'!$D$20:$Z$42,MAX($E225,2010)-2003,AI$28-2003)),0))</f>
        <v>1.197341570726306</v>
      </c>
      <c r="AJ225" s="118">
        <f>IF($C225="TD",INDEX('4. CPI-tabel'!$D$20:$Z$42,$E225-2003,AJ$28-2003),
IF(AJ$28&gt;=$E225,MAX(1,INDEX('4. CPI-tabel'!$D$20:$Z$42,MAX($E225,2010)-2003,AJ$28-2003)),0))</f>
        <v>1.197341570726306</v>
      </c>
      <c r="AK225" s="118">
        <f>IF($C225="TD",INDEX('4. CPI-tabel'!$D$20:$Z$42,$E225-2003,AK$28-2003),
IF(AK$28&gt;=$E225,MAX(1,INDEX('4. CPI-tabel'!$D$20:$Z$42,MAX($E225,2010)-2003,AK$28-2003)),0))</f>
        <v>1.197341570726306</v>
      </c>
      <c r="AL225" s="118">
        <f>IF($C225="TD",INDEX('4. CPI-tabel'!$D$20:$Z$42,$E225-2003,AL$28-2003),
IF(AL$28&gt;=$E225,MAX(1,INDEX('4. CPI-tabel'!$D$20:$Z$42,MAX($E225,2010)-2003,AL$28-2003)),0))</f>
        <v>1.197341570726306</v>
      </c>
      <c r="AM225" s="118">
        <f>IF($C225="TD",INDEX('4. CPI-tabel'!$D$20:$Z$42,$E225-2003,AM$28-2003),
IF(AM$28&gt;=$E225,MAX(1,INDEX('4. CPI-tabel'!$D$20:$Z$42,MAX($E225,2010)-2003,AM$28-2003)),0))</f>
        <v>1.197341570726306</v>
      </c>
      <c r="AN225" s="20"/>
      <c r="AO225" s="87">
        <f t="shared" si="53"/>
        <v>4453.3237312760348</v>
      </c>
      <c r="AP225" s="87">
        <f t="shared" si="54"/>
        <v>4569.1101482892109</v>
      </c>
      <c r="AQ225" s="87">
        <f t="shared" si="55"/>
        <v>4674.1996816998626</v>
      </c>
      <c r="AR225" s="87">
        <f t="shared" si="56"/>
        <v>4805.0772727874582</v>
      </c>
      <c r="AS225" s="87">
        <f t="shared" si="57"/>
        <v>4853.1280455153328</v>
      </c>
      <c r="AT225" s="87">
        <f t="shared" si="58"/>
        <v>4891.9530698794551</v>
      </c>
      <c r="AU225" s="87">
        <f t="shared" si="59"/>
        <v>4901.736976019215</v>
      </c>
      <c r="AV225" s="87">
        <f t="shared" si="60"/>
        <v>4970.3612936834834</v>
      </c>
      <c r="AW225" s="87">
        <f t="shared" si="61"/>
        <v>5074.7388808508367</v>
      </c>
      <c r="AX225" s="87">
        <f t="shared" si="62"/>
        <v>5216.8315695146603</v>
      </c>
      <c r="AY225" s="87">
        <f t="shared" si="63"/>
        <v>5253.349390501262</v>
      </c>
      <c r="AZ225" s="87">
        <f t="shared" si="64"/>
        <v>6304.0192686015143</v>
      </c>
      <c r="BA225" s="87">
        <f t="shared" si="65"/>
        <v>6028.9347914261753</v>
      </c>
      <c r="BB225" s="87">
        <f t="shared" si="66"/>
        <v>5765.8540005275781</v>
      </c>
      <c r="BC225" s="87">
        <f t="shared" si="67"/>
        <v>5514.2530986863749</v>
      </c>
      <c r="BD225" s="87">
        <f t="shared" si="68"/>
        <v>5273.6311452891514</v>
      </c>
    </row>
    <row r="226" spans="2:56" s="79" customFormat="1" x14ac:dyDescent="0.2">
      <c r="B226" s="86">
        <f>'3. Investeringen'!B212</f>
        <v>198</v>
      </c>
      <c r="C226" s="86" t="str">
        <f>'3. Investeringen'!F212</f>
        <v>AD</v>
      </c>
      <c r="D226" s="86" t="str">
        <f>'3. Investeringen'!G212</f>
        <v>Nieuwe investeringen AD</v>
      </c>
      <c r="E226" s="121">
        <f>'3. Investeringen'!K212</f>
        <v>2010</v>
      </c>
      <c r="F226" s="20"/>
      <c r="G226" s="86">
        <f>'7. Nominale afschrijvingen'!R215</f>
        <v>-679.07622657864147</v>
      </c>
      <c r="H226" s="86">
        <f>'7. Nominale afschrijvingen'!S215</f>
        <v>-679.07622657864147</v>
      </c>
      <c r="I226" s="86">
        <f>'7. Nominale afschrijvingen'!T215</f>
        <v>-679.07622657864147</v>
      </c>
      <c r="J226" s="86">
        <f>'7. Nominale afschrijvingen'!U215</f>
        <v>-679.07622657864147</v>
      </c>
      <c r="K226" s="86">
        <f>'7. Nominale afschrijvingen'!V215</f>
        <v>-679.07622657864147</v>
      </c>
      <c r="L226" s="86">
        <f>'7. Nominale afschrijvingen'!W215</f>
        <v>-679.07622657864147</v>
      </c>
      <c r="M226" s="86">
        <f>'7. Nominale afschrijvingen'!X215</f>
        <v>-679.07622657864147</v>
      </c>
      <c r="N226" s="86">
        <f>'7. Nominale afschrijvingen'!Y215</f>
        <v>-679.07622657864147</v>
      </c>
      <c r="O226" s="86">
        <f>'7. Nominale afschrijvingen'!Z215</f>
        <v>-679.07622657864147</v>
      </c>
      <c r="P226" s="86">
        <f>'7. Nominale afschrijvingen'!AA215</f>
        <v>-679.07622657864147</v>
      </c>
      <c r="Q226" s="86">
        <f>'7. Nominale afschrijvingen'!AB215</f>
        <v>-679.07622657864147</v>
      </c>
      <c r="R226" s="86">
        <f>'7. Nominale afschrijvingen'!AC215</f>
        <v>-814.8914718943696</v>
      </c>
      <c r="S226" s="86">
        <f>'7. Nominale afschrijvingen'!AD215</f>
        <v>-779.33257130261518</v>
      </c>
      <c r="T226" s="86">
        <f>'7. Nominale afschrijvingen'!AE215</f>
        <v>-745.32533182759187</v>
      </c>
      <c r="U226" s="86">
        <f>'7. Nominale afschrijvingen'!AF215</f>
        <v>-712.80204462056975</v>
      </c>
      <c r="V226" s="86">
        <f>'7. Nominale afschrijvingen'!AG215</f>
        <v>-681.69795540076302</v>
      </c>
      <c r="W226" s="65"/>
      <c r="X226" s="118">
        <f>IF($C226="TD",INDEX('4. CPI-tabel'!$D$20:$Z$42,$E226-2003,X$28-2003),
IF(X$28&gt;=$E226,MAX(1,INDEX('4. CPI-tabel'!$D$20:$Z$42,MAX($E226,2010)-2003,X$28-2003)),0))</f>
        <v>1.0149999999999999</v>
      </c>
      <c r="Y226" s="118">
        <f>IF($C226="TD",INDEX('4. CPI-tabel'!$D$20:$Z$42,$E226-2003,Y$28-2003),
IF(Y$28&gt;=$E226,MAX(1,INDEX('4. CPI-tabel'!$D$20:$Z$42,MAX($E226,2010)-2003,Y$28-2003)),0))</f>
        <v>1.0413899999999998</v>
      </c>
      <c r="Z226" s="118">
        <f>IF($C226="TD",INDEX('4. CPI-tabel'!$D$20:$Z$42,$E226-2003,Z$28-2003),
IF(Z$28&gt;=$E226,MAX(1,INDEX('4. CPI-tabel'!$D$20:$Z$42,MAX($E226,2010)-2003,Z$28-2003)),0))</f>
        <v>1.0653419699999997</v>
      </c>
      <c r="AA226" s="118">
        <f>IF($C226="TD",INDEX('4. CPI-tabel'!$D$20:$Z$42,$E226-2003,AA$28-2003),
IF(AA$28&gt;=$E226,MAX(1,INDEX('4. CPI-tabel'!$D$20:$Z$42,MAX($E226,2010)-2003,AA$28-2003)),0))</f>
        <v>1.0951715451599997</v>
      </c>
      <c r="AB226" s="118">
        <f>IF($C226="TD",INDEX('4. CPI-tabel'!$D$20:$Z$42,$E226-2003,AB$28-2003),
IF(AB$28&gt;=$E226,MAX(1,INDEX('4. CPI-tabel'!$D$20:$Z$42,MAX($E226,2010)-2003,AB$28-2003)),0))</f>
        <v>1.1061232606115996</v>
      </c>
      <c r="AC226" s="118">
        <f>IF($C226="TD",INDEX('4. CPI-tabel'!$D$20:$Z$42,$E226-2003,AC$28-2003),
IF(AC$28&gt;=$E226,MAX(1,INDEX('4. CPI-tabel'!$D$20:$Z$42,MAX($E226,2010)-2003,AC$28-2003)),0))</f>
        <v>1.1149722466964924</v>
      </c>
      <c r="AD226" s="118">
        <f>IF($C226="TD",INDEX('4. CPI-tabel'!$D$20:$Z$42,$E226-2003,AD$28-2003),
IF(AD$28&gt;=$E226,MAX(1,INDEX('4. CPI-tabel'!$D$20:$Z$42,MAX($E226,2010)-2003,AD$28-2003)),0))</f>
        <v>1.1172021911898855</v>
      </c>
      <c r="AE226" s="118">
        <f>IF($C226="TD",INDEX('4. CPI-tabel'!$D$20:$Z$42,$E226-2003,AE$28-2003),
IF(AE$28&gt;=$E226,MAX(1,INDEX('4. CPI-tabel'!$D$20:$Z$42,MAX($E226,2010)-2003,AE$28-2003)),0))</f>
        <v>1.132843021866544</v>
      </c>
      <c r="AF226" s="118">
        <f>IF($C226="TD",INDEX('4. CPI-tabel'!$D$20:$Z$42,$E226-2003,AF$28-2003),
IF(AF$28&gt;=$E226,MAX(1,INDEX('4. CPI-tabel'!$D$20:$Z$42,MAX($E226,2010)-2003,AF$28-2003)),0))</f>
        <v>1.1566327253257414</v>
      </c>
      <c r="AG226" s="118">
        <f>IF($C226="TD",INDEX('4. CPI-tabel'!$D$20:$Z$42,$E226-2003,AG$28-2003),
IF(AG$28&gt;=$E226,MAX(1,INDEX('4. CPI-tabel'!$D$20:$Z$42,MAX($E226,2010)-2003,AG$28-2003)),0))</f>
        <v>1.1890184416348621</v>
      </c>
      <c r="AH226" s="118">
        <f>IF($C226="TD",INDEX('4. CPI-tabel'!$D$20:$Z$42,$E226-2003,AH$28-2003),
IF(AH$28&gt;=$E226,MAX(1,INDEX('4. CPI-tabel'!$D$20:$Z$42,MAX($E226,2010)-2003,AH$28-2003)),0))</f>
        <v>1.197341570726306</v>
      </c>
      <c r="AI226" s="118">
        <f>IF($C226="TD",INDEX('4. CPI-tabel'!$D$20:$Z$42,$E226-2003,AI$28-2003),
IF(AI$28&gt;=$E226,MAX(1,INDEX('4. CPI-tabel'!$D$20:$Z$42,MAX($E226,2010)-2003,AI$28-2003)),0))</f>
        <v>1.197341570726306</v>
      </c>
      <c r="AJ226" s="118">
        <f>IF($C226="TD",INDEX('4. CPI-tabel'!$D$20:$Z$42,$E226-2003,AJ$28-2003),
IF(AJ$28&gt;=$E226,MAX(1,INDEX('4. CPI-tabel'!$D$20:$Z$42,MAX($E226,2010)-2003,AJ$28-2003)),0))</f>
        <v>1.197341570726306</v>
      </c>
      <c r="AK226" s="118">
        <f>IF($C226="TD",INDEX('4. CPI-tabel'!$D$20:$Z$42,$E226-2003,AK$28-2003),
IF(AK$28&gt;=$E226,MAX(1,INDEX('4. CPI-tabel'!$D$20:$Z$42,MAX($E226,2010)-2003,AK$28-2003)),0))</f>
        <v>1.197341570726306</v>
      </c>
      <c r="AL226" s="118">
        <f>IF($C226="TD",INDEX('4. CPI-tabel'!$D$20:$Z$42,$E226-2003,AL$28-2003),
IF(AL$28&gt;=$E226,MAX(1,INDEX('4. CPI-tabel'!$D$20:$Z$42,MAX($E226,2010)-2003,AL$28-2003)),0))</f>
        <v>1.197341570726306</v>
      </c>
      <c r="AM226" s="118">
        <f>IF($C226="TD",INDEX('4. CPI-tabel'!$D$20:$Z$42,$E226-2003,AM$28-2003),
IF(AM$28&gt;=$E226,MAX(1,INDEX('4. CPI-tabel'!$D$20:$Z$42,MAX($E226,2010)-2003,AM$28-2003)),0))</f>
        <v>1.197341570726306</v>
      </c>
      <c r="AN226" s="20"/>
      <c r="AO226" s="87">
        <f t="shared" si="53"/>
        <v>-689.26236997732099</v>
      </c>
      <c r="AP226" s="87">
        <f t="shared" si="54"/>
        <v>-707.18319159673126</v>
      </c>
      <c r="AQ226" s="87">
        <f t="shared" si="55"/>
        <v>-723.44840500345606</v>
      </c>
      <c r="AR226" s="87">
        <f t="shared" si="56"/>
        <v>-743.70496034355278</v>
      </c>
      <c r="AS226" s="87">
        <f t="shared" si="57"/>
        <v>-751.14200994698831</v>
      </c>
      <c r="AT226" s="87">
        <f t="shared" si="58"/>
        <v>-757.15114602656422</v>
      </c>
      <c r="AU226" s="87">
        <f t="shared" si="59"/>
        <v>-758.66544831861745</v>
      </c>
      <c r="AV226" s="87">
        <f t="shared" si="60"/>
        <v>-769.28676459507813</v>
      </c>
      <c r="AW226" s="87">
        <f t="shared" si="61"/>
        <v>-785.44178665157472</v>
      </c>
      <c r="AX226" s="87">
        <f t="shared" si="62"/>
        <v>-807.43415667781881</v>
      </c>
      <c r="AY226" s="87">
        <f t="shared" si="63"/>
        <v>-813.08619577456341</v>
      </c>
      <c r="AZ226" s="87">
        <f t="shared" si="64"/>
        <v>-975.70343492947597</v>
      </c>
      <c r="BA226" s="87">
        <f t="shared" si="65"/>
        <v>-933.12728504164409</v>
      </c>
      <c r="BB226" s="87">
        <f t="shared" si="66"/>
        <v>-892.40900351255402</v>
      </c>
      <c r="BC226" s="87">
        <f t="shared" si="67"/>
        <v>-853.46751972291543</v>
      </c>
      <c r="BD226" s="87">
        <f t="shared" si="68"/>
        <v>-816.22530068046092</v>
      </c>
    </row>
    <row r="227" spans="2:56" s="79" customFormat="1" x14ac:dyDescent="0.2">
      <c r="B227" s="86">
        <f>'3. Investeringen'!B213</f>
        <v>199</v>
      </c>
      <c r="C227" s="86" t="str">
        <f>'3. Investeringen'!F213</f>
        <v>AD</v>
      </c>
      <c r="D227" s="86" t="str">
        <f>'3. Investeringen'!G213</f>
        <v>Start-GAW excl. bijzonderheden AD</v>
      </c>
      <c r="E227" s="121">
        <f>'3. Investeringen'!K213</f>
        <v>2008</v>
      </c>
      <c r="F227" s="20"/>
      <c r="G227" s="86">
        <f>'7. Nominale afschrijvingen'!R216</f>
        <v>455285.21699896723</v>
      </c>
      <c r="H227" s="86">
        <f>'7. Nominale afschrijvingen'!S216</f>
        <v>455285.21699896723</v>
      </c>
      <c r="I227" s="86">
        <f>'7. Nominale afschrijvingen'!T216</f>
        <v>455285.21699896723</v>
      </c>
      <c r="J227" s="86">
        <f>'7. Nominale afschrijvingen'!U216</f>
        <v>455285.21699896723</v>
      </c>
      <c r="K227" s="86">
        <f>'7. Nominale afschrijvingen'!V216</f>
        <v>455285.21699896723</v>
      </c>
      <c r="L227" s="86">
        <f>'7. Nominale afschrijvingen'!W216</f>
        <v>455285.21699896723</v>
      </c>
      <c r="M227" s="86">
        <f>'7. Nominale afschrijvingen'!X216</f>
        <v>455285.21699896723</v>
      </c>
      <c r="N227" s="86">
        <f>'7. Nominale afschrijvingen'!Y216</f>
        <v>455285.21699896723</v>
      </c>
      <c r="O227" s="86">
        <f>'7. Nominale afschrijvingen'!Z216</f>
        <v>455285.21699896723</v>
      </c>
      <c r="P227" s="86">
        <f>'7. Nominale afschrijvingen'!AA216</f>
        <v>455285.21699896723</v>
      </c>
      <c r="Q227" s="86">
        <f>'7. Nominale afschrijvingen'!AB216</f>
        <v>455285.21699896723</v>
      </c>
      <c r="R227" s="86">
        <f>'7. Nominale afschrijvingen'!AC216</f>
        <v>546342.26039876055</v>
      </c>
      <c r="S227" s="86">
        <f>'7. Nominale afschrijvingen'!AD216</f>
        <v>480781.18915090931</v>
      </c>
      <c r="T227" s="86">
        <f>'7. Nominale afschrijvingen'!AE216</f>
        <v>440716.09005500021</v>
      </c>
      <c r="U227" s="86">
        <f>'7. Nominale afschrijvingen'!AF216</f>
        <v>440716.09005500021</v>
      </c>
      <c r="V227" s="86">
        <f>'7. Nominale afschrijvingen'!AG216</f>
        <v>440716.09005500021</v>
      </c>
      <c r="W227" s="65"/>
      <c r="X227" s="118">
        <f>IF($C227="TD",INDEX('4. CPI-tabel'!$D$20:$Z$42,$E227-2003,X$28-2003),
IF(X$28&gt;=$E227,MAX(1,INDEX('4. CPI-tabel'!$D$20:$Z$42,MAX($E227,2010)-2003,X$28-2003)),0))</f>
        <v>1.0149999999999999</v>
      </c>
      <c r="Y227" s="118">
        <f>IF($C227="TD",INDEX('4. CPI-tabel'!$D$20:$Z$42,$E227-2003,Y$28-2003),
IF(Y$28&gt;=$E227,MAX(1,INDEX('4. CPI-tabel'!$D$20:$Z$42,MAX($E227,2010)-2003,Y$28-2003)),0))</f>
        <v>1.0413899999999998</v>
      </c>
      <c r="Z227" s="118">
        <f>IF($C227="TD",INDEX('4. CPI-tabel'!$D$20:$Z$42,$E227-2003,Z$28-2003),
IF(Z$28&gt;=$E227,MAX(1,INDEX('4. CPI-tabel'!$D$20:$Z$42,MAX($E227,2010)-2003,Z$28-2003)),0))</f>
        <v>1.0653419699999997</v>
      </c>
      <c r="AA227" s="118">
        <f>IF($C227="TD",INDEX('4. CPI-tabel'!$D$20:$Z$42,$E227-2003,AA$28-2003),
IF(AA$28&gt;=$E227,MAX(1,INDEX('4. CPI-tabel'!$D$20:$Z$42,MAX($E227,2010)-2003,AA$28-2003)),0))</f>
        <v>1.0951715451599997</v>
      </c>
      <c r="AB227" s="118">
        <f>IF($C227="TD",INDEX('4. CPI-tabel'!$D$20:$Z$42,$E227-2003,AB$28-2003),
IF(AB$28&gt;=$E227,MAX(1,INDEX('4. CPI-tabel'!$D$20:$Z$42,MAX($E227,2010)-2003,AB$28-2003)),0))</f>
        <v>1.1061232606115996</v>
      </c>
      <c r="AC227" s="118">
        <f>IF($C227="TD",INDEX('4. CPI-tabel'!$D$20:$Z$42,$E227-2003,AC$28-2003),
IF(AC$28&gt;=$E227,MAX(1,INDEX('4. CPI-tabel'!$D$20:$Z$42,MAX($E227,2010)-2003,AC$28-2003)),0))</f>
        <v>1.1149722466964924</v>
      </c>
      <c r="AD227" s="118">
        <f>IF($C227="TD",INDEX('4. CPI-tabel'!$D$20:$Z$42,$E227-2003,AD$28-2003),
IF(AD$28&gt;=$E227,MAX(1,INDEX('4. CPI-tabel'!$D$20:$Z$42,MAX($E227,2010)-2003,AD$28-2003)),0))</f>
        <v>1.1172021911898855</v>
      </c>
      <c r="AE227" s="118">
        <f>IF($C227="TD",INDEX('4. CPI-tabel'!$D$20:$Z$42,$E227-2003,AE$28-2003),
IF(AE$28&gt;=$E227,MAX(1,INDEX('4. CPI-tabel'!$D$20:$Z$42,MAX($E227,2010)-2003,AE$28-2003)),0))</f>
        <v>1.132843021866544</v>
      </c>
      <c r="AF227" s="118">
        <f>IF($C227="TD",INDEX('4. CPI-tabel'!$D$20:$Z$42,$E227-2003,AF$28-2003),
IF(AF$28&gt;=$E227,MAX(1,INDEX('4. CPI-tabel'!$D$20:$Z$42,MAX($E227,2010)-2003,AF$28-2003)),0))</f>
        <v>1.1566327253257414</v>
      </c>
      <c r="AG227" s="118">
        <f>IF($C227="TD",INDEX('4. CPI-tabel'!$D$20:$Z$42,$E227-2003,AG$28-2003),
IF(AG$28&gt;=$E227,MAX(1,INDEX('4. CPI-tabel'!$D$20:$Z$42,MAX($E227,2010)-2003,AG$28-2003)),0))</f>
        <v>1.1890184416348621</v>
      </c>
      <c r="AH227" s="118">
        <f>IF($C227="TD",INDEX('4. CPI-tabel'!$D$20:$Z$42,$E227-2003,AH$28-2003),
IF(AH$28&gt;=$E227,MAX(1,INDEX('4. CPI-tabel'!$D$20:$Z$42,MAX($E227,2010)-2003,AH$28-2003)),0))</f>
        <v>1.197341570726306</v>
      </c>
      <c r="AI227" s="118">
        <f>IF($C227="TD",INDEX('4. CPI-tabel'!$D$20:$Z$42,$E227-2003,AI$28-2003),
IF(AI$28&gt;=$E227,MAX(1,INDEX('4. CPI-tabel'!$D$20:$Z$42,MAX($E227,2010)-2003,AI$28-2003)),0))</f>
        <v>1.197341570726306</v>
      </c>
      <c r="AJ227" s="118">
        <f>IF($C227="TD",INDEX('4. CPI-tabel'!$D$20:$Z$42,$E227-2003,AJ$28-2003),
IF(AJ$28&gt;=$E227,MAX(1,INDEX('4. CPI-tabel'!$D$20:$Z$42,MAX($E227,2010)-2003,AJ$28-2003)),0))</f>
        <v>1.197341570726306</v>
      </c>
      <c r="AK227" s="118">
        <f>IF($C227="TD",INDEX('4. CPI-tabel'!$D$20:$Z$42,$E227-2003,AK$28-2003),
IF(AK$28&gt;=$E227,MAX(1,INDEX('4. CPI-tabel'!$D$20:$Z$42,MAX($E227,2010)-2003,AK$28-2003)),0))</f>
        <v>1.197341570726306</v>
      </c>
      <c r="AL227" s="118">
        <f>IF($C227="TD",INDEX('4. CPI-tabel'!$D$20:$Z$42,$E227-2003,AL$28-2003),
IF(AL$28&gt;=$E227,MAX(1,INDEX('4. CPI-tabel'!$D$20:$Z$42,MAX($E227,2010)-2003,AL$28-2003)),0))</f>
        <v>1.197341570726306</v>
      </c>
      <c r="AM227" s="118">
        <f>IF($C227="TD",INDEX('4. CPI-tabel'!$D$20:$Z$42,$E227-2003,AM$28-2003),
IF(AM$28&gt;=$E227,MAX(1,INDEX('4. CPI-tabel'!$D$20:$Z$42,MAX($E227,2010)-2003,AM$28-2003)),0))</f>
        <v>1.197341570726306</v>
      </c>
      <c r="AN227" s="20"/>
      <c r="AO227" s="87">
        <f t="shared" si="53"/>
        <v>462114.4952539517</v>
      </c>
      <c r="AP227" s="87">
        <f t="shared" si="54"/>
        <v>474129.47213055438</v>
      </c>
      <c r="AQ227" s="87">
        <f t="shared" si="55"/>
        <v>485034.44998955709</v>
      </c>
      <c r="AR227" s="87">
        <f t="shared" si="56"/>
        <v>498615.41458926472</v>
      </c>
      <c r="AS227" s="87">
        <f t="shared" si="57"/>
        <v>503601.56873515731</v>
      </c>
      <c r="AT227" s="87">
        <f t="shared" si="58"/>
        <v>507630.38128503854</v>
      </c>
      <c r="AU227" s="87">
        <f t="shared" si="59"/>
        <v>508645.64204760868</v>
      </c>
      <c r="AV227" s="87">
        <f t="shared" si="60"/>
        <v>515766.68103627523</v>
      </c>
      <c r="AW227" s="87">
        <f t="shared" si="61"/>
        <v>526597.78133803699</v>
      </c>
      <c r="AX227" s="87">
        <f t="shared" si="62"/>
        <v>541342.51921550208</v>
      </c>
      <c r="AY227" s="87">
        <f t="shared" si="63"/>
        <v>545131.91685001052</v>
      </c>
      <c r="AZ227" s="87">
        <f t="shared" si="64"/>
        <v>654158.30022001243</v>
      </c>
      <c r="BA227" s="87">
        <f t="shared" si="65"/>
        <v>575659.30419361102</v>
      </c>
      <c r="BB227" s="87">
        <f t="shared" si="66"/>
        <v>527687.69551081012</v>
      </c>
      <c r="BC227" s="87">
        <f t="shared" si="67"/>
        <v>527687.69551081012</v>
      </c>
      <c r="BD227" s="87">
        <f t="shared" si="68"/>
        <v>527687.69551081012</v>
      </c>
    </row>
    <row r="228" spans="2:56" s="79" customFormat="1" x14ac:dyDescent="0.2">
      <c r="B228" s="86">
        <f>'3. Investeringen'!B214</f>
        <v>200</v>
      </c>
      <c r="C228" s="86" t="str">
        <f>'3. Investeringen'!F214</f>
        <v>TD</v>
      </c>
      <c r="D228" s="86" t="str">
        <f>'3. Investeringen'!G214</f>
        <v>Start-GAW excl. bijzonderheden TD</v>
      </c>
      <c r="E228" s="121">
        <f>'3. Investeringen'!K214</f>
        <v>2004</v>
      </c>
      <c r="F228" s="20"/>
      <c r="G228" s="86">
        <f>'7. Nominale afschrijvingen'!R217</f>
        <v>5665190.9171597725</v>
      </c>
      <c r="H228" s="86">
        <f>'7. Nominale afschrijvingen'!S217</f>
        <v>5665190.9171597725</v>
      </c>
      <c r="I228" s="86">
        <f>'7. Nominale afschrijvingen'!T217</f>
        <v>5665190.9171597725</v>
      </c>
      <c r="J228" s="86">
        <f>'7. Nominale afschrijvingen'!U217</f>
        <v>5665190.9171597725</v>
      </c>
      <c r="K228" s="86">
        <f>'7. Nominale afschrijvingen'!V217</f>
        <v>5665190.9171597725</v>
      </c>
      <c r="L228" s="86">
        <f>'7. Nominale afschrijvingen'!W217</f>
        <v>5665190.9171597725</v>
      </c>
      <c r="M228" s="86">
        <f>'7. Nominale afschrijvingen'!X217</f>
        <v>5665190.9171597725</v>
      </c>
      <c r="N228" s="86">
        <f>'7. Nominale afschrijvingen'!Y217</f>
        <v>5665190.9171597725</v>
      </c>
      <c r="O228" s="86">
        <f>'7. Nominale afschrijvingen'!Z217</f>
        <v>5665190.9171597725</v>
      </c>
      <c r="P228" s="86">
        <f>'7. Nominale afschrijvingen'!AA217</f>
        <v>5665190.9171597725</v>
      </c>
      <c r="Q228" s="86">
        <f>'7. Nominale afschrijvingen'!AB217</f>
        <v>5665190.9171597725</v>
      </c>
      <c r="R228" s="86">
        <f>'7. Nominale afschrijvingen'!AC217</f>
        <v>6798229.1005917257</v>
      </c>
      <c r="S228" s="86">
        <f>'7. Nominale afschrijvingen'!AD217</f>
        <v>6281907.9030784294</v>
      </c>
      <c r="T228" s="86">
        <f>'7. Nominale afschrijvingen'!AE217</f>
        <v>5804800.9737306992</v>
      </c>
      <c r="U228" s="86">
        <f>'7. Nominale afschrijvingen'!AF217</f>
        <v>5517584.2588846525</v>
      </c>
      <c r="V228" s="86">
        <f>'7. Nominale afschrijvingen'!AG217</f>
        <v>5517584.2588846525</v>
      </c>
      <c r="W228" s="65"/>
      <c r="X228" s="118">
        <f>IF($C228="TD",INDEX('4. CPI-tabel'!$D$20:$Z$42,$E228-2003,X$28-2003),
IF(X$28&gt;=$E228,MAX(1,INDEX('4. CPI-tabel'!$D$20:$Z$42,MAX($E228,2010)-2003,X$28-2003)),0))</f>
        <v>1.1084974968243537</v>
      </c>
      <c r="Y228" s="118">
        <f>IF($C228="TD",INDEX('4. CPI-tabel'!$D$20:$Z$42,$E228-2003,Y$28-2003),
IF(Y$28&gt;=$E228,MAX(1,INDEX('4. CPI-tabel'!$D$20:$Z$42,MAX($E228,2010)-2003,Y$28-2003)),0))</f>
        <v>1.137318431741787</v>
      </c>
      <c r="Z228" s="118">
        <f>IF($C228="TD",INDEX('4. CPI-tabel'!$D$20:$Z$42,$E228-2003,Z$28-2003),
IF(Z$28&gt;=$E228,MAX(1,INDEX('4. CPI-tabel'!$D$20:$Z$42,MAX($E228,2010)-2003,Z$28-2003)),0))</f>
        <v>1.1634767556718479</v>
      </c>
      <c r="AA228" s="118">
        <f>IF($C228="TD",INDEX('4. CPI-tabel'!$D$20:$Z$42,$E228-2003,AA$28-2003),
IF(AA$28&gt;=$E228,MAX(1,INDEX('4. CPI-tabel'!$D$20:$Z$42,MAX($E228,2010)-2003,AA$28-2003)),0))</f>
        <v>1.1960541048306597</v>
      </c>
      <c r="AB228" s="118">
        <f>IF($C228="TD",INDEX('4. CPI-tabel'!$D$20:$Z$42,$E228-2003,AB$28-2003),
IF(AB$28&gt;=$E228,MAX(1,INDEX('4. CPI-tabel'!$D$20:$Z$42,MAX($E228,2010)-2003,AB$28-2003)),0))</f>
        <v>1.2080146458789662</v>
      </c>
      <c r="AC228" s="118">
        <f>IF($C228="TD",INDEX('4. CPI-tabel'!$D$20:$Z$42,$E228-2003,AC$28-2003),
IF(AC$28&gt;=$E228,MAX(1,INDEX('4. CPI-tabel'!$D$20:$Z$42,MAX($E228,2010)-2003,AC$28-2003)),0))</f>
        <v>1.217678763045998</v>
      </c>
      <c r="AD228" s="118">
        <f>IF($C228="TD",INDEX('4. CPI-tabel'!$D$20:$Z$42,$E228-2003,AD$28-2003),
IF(AD$28&gt;=$E228,MAX(1,INDEX('4. CPI-tabel'!$D$20:$Z$42,MAX($E228,2010)-2003,AD$28-2003)),0))</f>
        <v>1.22011412057209</v>
      </c>
      <c r="AE228" s="118">
        <f>IF($C228="TD",INDEX('4. CPI-tabel'!$D$20:$Z$42,$E228-2003,AE$28-2003),
IF(AE$28&gt;=$E228,MAX(1,INDEX('4. CPI-tabel'!$D$20:$Z$42,MAX($E228,2010)-2003,AE$28-2003)),0))</f>
        <v>1.2371957182600992</v>
      </c>
      <c r="AF228" s="118">
        <f>IF($C228="TD",INDEX('4. CPI-tabel'!$D$20:$Z$42,$E228-2003,AF$28-2003),
IF(AF$28&gt;=$E228,MAX(1,INDEX('4. CPI-tabel'!$D$20:$Z$42,MAX($E228,2010)-2003,AF$28-2003)),0))</f>
        <v>1.2631768283435612</v>
      </c>
      <c r="AG228" s="118">
        <f>IF($C228="TD",INDEX('4. CPI-tabel'!$D$20:$Z$42,$E228-2003,AG$28-2003),
IF(AG$28&gt;=$E228,MAX(1,INDEX('4. CPI-tabel'!$D$20:$Z$42,MAX($E228,2010)-2003,AG$28-2003)),0))</f>
        <v>1.2985457795371809</v>
      </c>
      <c r="AH228" s="118">
        <f>IF($C228="TD",INDEX('4. CPI-tabel'!$D$20:$Z$42,$E228-2003,AH$28-2003),
IF(AH$28&gt;=$E228,MAX(1,INDEX('4. CPI-tabel'!$D$20:$Z$42,MAX($E228,2010)-2003,AH$28-2003)),0))</f>
        <v>1.3076355999939411</v>
      </c>
      <c r="AI228" s="118">
        <f>IF($C228="TD",INDEX('4. CPI-tabel'!$D$20:$Z$42,$E228-2003,AI$28-2003),
IF(AI$28&gt;=$E228,MAX(1,INDEX('4. CPI-tabel'!$D$20:$Z$42,MAX($E228,2010)-2003,AI$28-2003)),0))</f>
        <v>1.3076355999939411</v>
      </c>
      <c r="AJ228" s="118">
        <f>IF($C228="TD",INDEX('4. CPI-tabel'!$D$20:$Z$42,$E228-2003,AJ$28-2003),
IF(AJ$28&gt;=$E228,MAX(1,INDEX('4. CPI-tabel'!$D$20:$Z$42,MAX($E228,2010)-2003,AJ$28-2003)),0))</f>
        <v>1.3076355999939411</v>
      </c>
      <c r="AK228" s="118">
        <f>IF($C228="TD",INDEX('4. CPI-tabel'!$D$20:$Z$42,$E228-2003,AK$28-2003),
IF(AK$28&gt;=$E228,MAX(1,INDEX('4. CPI-tabel'!$D$20:$Z$42,MAX($E228,2010)-2003,AK$28-2003)),0))</f>
        <v>1.3076355999939411</v>
      </c>
      <c r="AL228" s="118">
        <f>IF($C228="TD",INDEX('4. CPI-tabel'!$D$20:$Z$42,$E228-2003,AL$28-2003),
IF(AL$28&gt;=$E228,MAX(1,INDEX('4. CPI-tabel'!$D$20:$Z$42,MAX($E228,2010)-2003,AL$28-2003)),0))</f>
        <v>1.3076355999939411</v>
      </c>
      <c r="AM228" s="118">
        <f>IF($C228="TD",INDEX('4. CPI-tabel'!$D$20:$Z$42,$E228-2003,AM$28-2003),
IF(AM$28&gt;=$E228,MAX(1,INDEX('4. CPI-tabel'!$D$20:$Z$42,MAX($E228,2010)-2003,AM$28-2003)),0))</f>
        <v>1.3076355999939411</v>
      </c>
      <c r="AN228" s="20"/>
      <c r="AO228" s="87">
        <f t="shared" si="53"/>
        <v>6279849.9507036721</v>
      </c>
      <c r="AP228" s="87">
        <f t="shared" si="54"/>
        <v>6443126.0494219689</v>
      </c>
      <c r="AQ228" s="87">
        <f t="shared" si="55"/>
        <v>6591317.9485586723</v>
      </c>
      <c r="AR228" s="87">
        <f t="shared" si="56"/>
        <v>6775874.851118315</v>
      </c>
      <c r="AS228" s="87">
        <f t="shared" si="57"/>
        <v>6843633.5996294981</v>
      </c>
      <c r="AT228" s="87">
        <f t="shared" si="58"/>
        <v>6898382.6684265342</v>
      </c>
      <c r="AU228" s="87">
        <f t="shared" si="59"/>
        <v>6912179.4337633876</v>
      </c>
      <c r="AV228" s="87">
        <f t="shared" si="60"/>
        <v>7008949.9458360747</v>
      </c>
      <c r="AW228" s="87">
        <f t="shared" si="61"/>
        <v>7156137.8946986319</v>
      </c>
      <c r="AX228" s="87">
        <f t="shared" si="62"/>
        <v>7356509.7557501933</v>
      </c>
      <c r="AY228" s="87">
        <f t="shared" si="63"/>
        <v>7408005.3240404446</v>
      </c>
      <c r="AZ228" s="87">
        <f t="shared" si="64"/>
        <v>8889606.388848532</v>
      </c>
      <c r="BA228" s="87">
        <f t="shared" si="65"/>
        <v>8214446.4099486424</v>
      </c>
      <c r="BB228" s="87">
        <f t="shared" si="66"/>
        <v>7590564.4041297566</v>
      </c>
      <c r="BC228" s="87">
        <f t="shared" si="67"/>
        <v>7214989.6028837571</v>
      </c>
      <c r="BD228" s="87">
        <f t="shared" si="68"/>
        <v>7214989.6028837571</v>
      </c>
    </row>
    <row r="229" spans="2:56" s="79" customFormat="1" x14ac:dyDescent="0.2">
      <c r="B229" s="86">
        <f>'3. Investeringen'!B215</f>
        <v>201</v>
      </c>
      <c r="C229" s="86" t="str">
        <f>'3. Investeringen'!F215</f>
        <v>TD</v>
      </c>
      <c r="D229" s="86" t="str">
        <f>'3. Investeringen'!G215</f>
        <v>Nieuwe investeringen TD</v>
      </c>
      <c r="E229" s="121">
        <f>'3. Investeringen'!K215</f>
        <v>2004</v>
      </c>
      <c r="F229" s="20"/>
      <c r="G229" s="86">
        <f>'7. Nominale afschrijvingen'!R218</f>
        <v>10162.192727272726</v>
      </c>
      <c r="H229" s="86">
        <f>'7. Nominale afschrijvingen'!S218</f>
        <v>10162.192727272726</v>
      </c>
      <c r="I229" s="86">
        <f>'7. Nominale afschrijvingen'!T218</f>
        <v>10162.192727272726</v>
      </c>
      <c r="J229" s="86">
        <f>'7. Nominale afschrijvingen'!U218</f>
        <v>10162.192727272726</v>
      </c>
      <c r="K229" s="86">
        <f>'7. Nominale afschrijvingen'!V218</f>
        <v>10162.192727272726</v>
      </c>
      <c r="L229" s="86">
        <f>'7. Nominale afschrijvingen'!W218</f>
        <v>10162.192727272726</v>
      </c>
      <c r="M229" s="86">
        <f>'7. Nominale afschrijvingen'!X218</f>
        <v>10162.192727272726</v>
      </c>
      <c r="N229" s="86">
        <f>'7. Nominale afschrijvingen'!Y218</f>
        <v>10162.192727272726</v>
      </c>
      <c r="O229" s="86">
        <f>'7. Nominale afschrijvingen'!Z218</f>
        <v>10162.192727272726</v>
      </c>
      <c r="P229" s="86">
        <f>'7. Nominale afschrijvingen'!AA218</f>
        <v>10162.192727272726</v>
      </c>
      <c r="Q229" s="86">
        <f>'7. Nominale afschrijvingen'!AB218</f>
        <v>10162.192727272726</v>
      </c>
      <c r="R229" s="86">
        <f>'7. Nominale afschrijvingen'!AC218</f>
        <v>12194.631272727274</v>
      </c>
      <c r="S229" s="86">
        <f>'7. Nominale afschrijvingen'!AD218</f>
        <v>11804.403072000001</v>
      </c>
      <c r="T229" s="86">
        <f>'7. Nominale afschrijvingen'!AE218</f>
        <v>11426.662173696001</v>
      </c>
      <c r="U229" s="86">
        <f>'7. Nominale afschrijvingen'!AF218</f>
        <v>11061.008984137728</v>
      </c>
      <c r="V229" s="86">
        <f>'7. Nominale afschrijvingen'!AG218</f>
        <v>10707.056696645321</v>
      </c>
      <c r="W229" s="65"/>
      <c r="X229" s="118">
        <f>IF($C229="TD",INDEX('4. CPI-tabel'!$D$20:$Z$42,$E229-2003,X$28-2003),
IF(X$28&gt;=$E229,MAX(1,INDEX('4. CPI-tabel'!$D$20:$Z$42,MAX($E229,2010)-2003,X$28-2003)),0))</f>
        <v>1.1084974968243537</v>
      </c>
      <c r="Y229" s="118">
        <f>IF($C229="TD",INDEX('4. CPI-tabel'!$D$20:$Z$42,$E229-2003,Y$28-2003),
IF(Y$28&gt;=$E229,MAX(1,INDEX('4. CPI-tabel'!$D$20:$Z$42,MAX($E229,2010)-2003,Y$28-2003)),0))</f>
        <v>1.137318431741787</v>
      </c>
      <c r="Z229" s="118">
        <f>IF($C229="TD",INDEX('4. CPI-tabel'!$D$20:$Z$42,$E229-2003,Z$28-2003),
IF(Z$28&gt;=$E229,MAX(1,INDEX('4. CPI-tabel'!$D$20:$Z$42,MAX($E229,2010)-2003,Z$28-2003)),0))</f>
        <v>1.1634767556718479</v>
      </c>
      <c r="AA229" s="118">
        <f>IF($C229="TD",INDEX('4. CPI-tabel'!$D$20:$Z$42,$E229-2003,AA$28-2003),
IF(AA$28&gt;=$E229,MAX(1,INDEX('4. CPI-tabel'!$D$20:$Z$42,MAX($E229,2010)-2003,AA$28-2003)),0))</f>
        <v>1.1960541048306597</v>
      </c>
      <c r="AB229" s="118">
        <f>IF($C229="TD",INDEX('4. CPI-tabel'!$D$20:$Z$42,$E229-2003,AB$28-2003),
IF(AB$28&gt;=$E229,MAX(1,INDEX('4. CPI-tabel'!$D$20:$Z$42,MAX($E229,2010)-2003,AB$28-2003)),0))</f>
        <v>1.2080146458789662</v>
      </c>
      <c r="AC229" s="118">
        <f>IF($C229="TD",INDEX('4. CPI-tabel'!$D$20:$Z$42,$E229-2003,AC$28-2003),
IF(AC$28&gt;=$E229,MAX(1,INDEX('4. CPI-tabel'!$D$20:$Z$42,MAX($E229,2010)-2003,AC$28-2003)),0))</f>
        <v>1.217678763045998</v>
      </c>
      <c r="AD229" s="118">
        <f>IF($C229="TD",INDEX('4. CPI-tabel'!$D$20:$Z$42,$E229-2003,AD$28-2003),
IF(AD$28&gt;=$E229,MAX(1,INDEX('4. CPI-tabel'!$D$20:$Z$42,MAX($E229,2010)-2003,AD$28-2003)),0))</f>
        <v>1.22011412057209</v>
      </c>
      <c r="AE229" s="118">
        <f>IF($C229="TD",INDEX('4. CPI-tabel'!$D$20:$Z$42,$E229-2003,AE$28-2003),
IF(AE$28&gt;=$E229,MAX(1,INDEX('4. CPI-tabel'!$D$20:$Z$42,MAX($E229,2010)-2003,AE$28-2003)),0))</f>
        <v>1.2371957182600992</v>
      </c>
      <c r="AF229" s="118">
        <f>IF($C229="TD",INDEX('4. CPI-tabel'!$D$20:$Z$42,$E229-2003,AF$28-2003),
IF(AF$28&gt;=$E229,MAX(1,INDEX('4. CPI-tabel'!$D$20:$Z$42,MAX($E229,2010)-2003,AF$28-2003)),0))</f>
        <v>1.2631768283435612</v>
      </c>
      <c r="AG229" s="118">
        <f>IF($C229="TD",INDEX('4. CPI-tabel'!$D$20:$Z$42,$E229-2003,AG$28-2003),
IF(AG$28&gt;=$E229,MAX(1,INDEX('4. CPI-tabel'!$D$20:$Z$42,MAX($E229,2010)-2003,AG$28-2003)),0))</f>
        <v>1.2985457795371809</v>
      </c>
      <c r="AH229" s="118">
        <f>IF($C229="TD",INDEX('4. CPI-tabel'!$D$20:$Z$42,$E229-2003,AH$28-2003),
IF(AH$28&gt;=$E229,MAX(1,INDEX('4. CPI-tabel'!$D$20:$Z$42,MAX($E229,2010)-2003,AH$28-2003)),0))</f>
        <v>1.3076355999939411</v>
      </c>
      <c r="AI229" s="118">
        <f>IF($C229="TD",INDEX('4. CPI-tabel'!$D$20:$Z$42,$E229-2003,AI$28-2003),
IF(AI$28&gt;=$E229,MAX(1,INDEX('4. CPI-tabel'!$D$20:$Z$42,MAX($E229,2010)-2003,AI$28-2003)),0))</f>
        <v>1.3076355999939411</v>
      </c>
      <c r="AJ229" s="118">
        <f>IF($C229="TD",INDEX('4. CPI-tabel'!$D$20:$Z$42,$E229-2003,AJ$28-2003),
IF(AJ$28&gt;=$E229,MAX(1,INDEX('4. CPI-tabel'!$D$20:$Z$42,MAX($E229,2010)-2003,AJ$28-2003)),0))</f>
        <v>1.3076355999939411</v>
      </c>
      <c r="AK229" s="118">
        <f>IF($C229="TD",INDEX('4. CPI-tabel'!$D$20:$Z$42,$E229-2003,AK$28-2003),
IF(AK$28&gt;=$E229,MAX(1,INDEX('4. CPI-tabel'!$D$20:$Z$42,MAX($E229,2010)-2003,AK$28-2003)),0))</f>
        <v>1.3076355999939411</v>
      </c>
      <c r="AL229" s="118">
        <f>IF($C229="TD",INDEX('4. CPI-tabel'!$D$20:$Z$42,$E229-2003,AL$28-2003),
IF(AL$28&gt;=$E229,MAX(1,INDEX('4. CPI-tabel'!$D$20:$Z$42,MAX($E229,2010)-2003,AL$28-2003)),0))</f>
        <v>1.3076355999939411</v>
      </c>
      <c r="AM229" s="118">
        <f>IF($C229="TD",INDEX('4. CPI-tabel'!$D$20:$Z$42,$E229-2003,AM$28-2003),
IF(AM$28&gt;=$E229,MAX(1,INDEX('4. CPI-tabel'!$D$20:$Z$42,MAX($E229,2010)-2003,AM$28-2003)),0))</f>
        <v>1.3076355999939411</v>
      </c>
      <c r="AN229" s="20"/>
      <c r="AO229" s="87">
        <f t="shared" si="53"/>
        <v>11264.76520042847</v>
      </c>
      <c r="AP229" s="87">
        <f t="shared" si="54"/>
        <v>11557.64909563961</v>
      </c>
      <c r="AQ229" s="87">
        <f t="shared" si="55"/>
        <v>11823.475024839319</v>
      </c>
      <c r="AR229" s="87">
        <f t="shared" si="56"/>
        <v>12154.532325534821</v>
      </c>
      <c r="AS229" s="87">
        <f t="shared" si="57"/>
        <v>12276.077648790168</v>
      </c>
      <c r="AT229" s="87">
        <f t="shared" si="58"/>
        <v>12374.28626998049</v>
      </c>
      <c r="AU229" s="87">
        <f t="shared" si="59"/>
        <v>12399.034842520452</v>
      </c>
      <c r="AV229" s="87">
        <f t="shared" si="60"/>
        <v>12572.621330315736</v>
      </c>
      <c r="AW229" s="87">
        <f t="shared" si="61"/>
        <v>12836.646378252366</v>
      </c>
      <c r="AX229" s="87">
        <f t="shared" si="62"/>
        <v>13196.072476843432</v>
      </c>
      <c r="AY229" s="87">
        <f t="shared" si="63"/>
        <v>13288.444984181337</v>
      </c>
      <c r="AZ229" s="87">
        <f t="shared" si="64"/>
        <v>15946.133981017607</v>
      </c>
      <c r="BA229" s="87">
        <f t="shared" si="65"/>
        <v>15435.857693625043</v>
      </c>
      <c r="BB229" s="87">
        <f t="shared" si="66"/>
        <v>14941.910247429041</v>
      </c>
      <c r="BC229" s="87">
        <f t="shared" si="67"/>
        <v>14463.769119511311</v>
      </c>
      <c r="BD229" s="87">
        <f t="shared" si="68"/>
        <v>14000.928507686949</v>
      </c>
    </row>
    <row r="230" spans="2:56" s="79" customFormat="1" x14ac:dyDescent="0.2">
      <c r="B230" s="86">
        <f>'3. Investeringen'!B216</f>
        <v>202</v>
      </c>
      <c r="C230" s="86" t="str">
        <f>'3. Investeringen'!F216</f>
        <v>TD</v>
      </c>
      <c r="D230" s="86" t="str">
        <f>'3. Investeringen'!G216</f>
        <v>Nieuwe investeringen TD</v>
      </c>
      <c r="E230" s="121">
        <f>'3. Investeringen'!K216</f>
        <v>2004</v>
      </c>
      <c r="F230" s="20"/>
      <c r="G230" s="86">
        <f>'7. Nominale afschrijvingen'!R219</f>
        <v>14146.661111111112</v>
      </c>
      <c r="H230" s="86">
        <f>'7. Nominale afschrijvingen'!S219</f>
        <v>14146.661111111112</v>
      </c>
      <c r="I230" s="86">
        <f>'7. Nominale afschrijvingen'!T219</f>
        <v>14146.661111111112</v>
      </c>
      <c r="J230" s="86">
        <f>'7. Nominale afschrijvingen'!U219</f>
        <v>14146.661111111112</v>
      </c>
      <c r="K230" s="86">
        <f>'7. Nominale afschrijvingen'!V219</f>
        <v>14146.661111111112</v>
      </c>
      <c r="L230" s="86">
        <f>'7. Nominale afschrijvingen'!W219</f>
        <v>14146.661111111112</v>
      </c>
      <c r="M230" s="86">
        <f>'7. Nominale afschrijvingen'!X219</f>
        <v>14146.661111111112</v>
      </c>
      <c r="N230" s="86">
        <f>'7. Nominale afschrijvingen'!Y219</f>
        <v>14146.661111111112</v>
      </c>
      <c r="O230" s="86">
        <f>'7. Nominale afschrijvingen'!Z219</f>
        <v>14146.661111111112</v>
      </c>
      <c r="P230" s="86">
        <f>'7. Nominale afschrijvingen'!AA219</f>
        <v>14146.661111111112</v>
      </c>
      <c r="Q230" s="86">
        <f>'7. Nominale afschrijvingen'!AB219</f>
        <v>14146.661111111112</v>
      </c>
      <c r="R230" s="86">
        <f>'7. Nominale afschrijvingen'!AC219</f>
        <v>16975.993333333332</v>
      </c>
      <c r="S230" s="86">
        <f>'7. Nominale afschrijvingen'!AD219</f>
        <v>16235.222715151514</v>
      </c>
      <c r="T230" s="86">
        <f>'7. Nominale afschrijvingen'!AE219</f>
        <v>15526.776633035812</v>
      </c>
      <c r="U230" s="86">
        <f>'7. Nominale afschrijvingen'!AF219</f>
        <v>14849.244561776068</v>
      </c>
      <c r="V230" s="86">
        <f>'7. Nominale afschrijvingen'!AG219</f>
        <v>14201.277526353113</v>
      </c>
      <c r="W230" s="65"/>
      <c r="X230" s="118">
        <f>IF($C230="TD",INDEX('4. CPI-tabel'!$D$20:$Z$42,$E230-2003,X$28-2003),
IF(X$28&gt;=$E230,MAX(1,INDEX('4. CPI-tabel'!$D$20:$Z$42,MAX($E230,2010)-2003,X$28-2003)),0))</f>
        <v>1.1084974968243537</v>
      </c>
      <c r="Y230" s="118">
        <f>IF($C230="TD",INDEX('4. CPI-tabel'!$D$20:$Z$42,$E230-2003,Y$28-2003),
IF(Y$28&gt;=$E230,MAX(1,INDEX('4. CPI-tabel'!$D$20:$Z$42,MAX($E230,2010)-2003,Y$28-2003)),0))</f>
        <v>1.137318431741787</v>
      </c>
      <c r="Z230" s="118">
        <f>IF($C230="TD",INDEX('4. CPI-tabel'!$D$20:$Z$42,$E230-2003,Z$28-2003),
IF(Z$28&gt;=$E230,MAX(1,INDEX('4. CPI-tabel'!$D$20:$Z$42,MAX($E230,2010)-2003,Z$28-2003)),0))</f>
        <v>1.1634767556718479</v>
      </c>
      <c r="AA230" s="118">
        <f>IF($C230="TD",INDEX('4. CPI-tabel'!$D$20:$Z$42,$E230-2003,AA$28-2003),
IF(AA$28&gt;=$E230,MAX(1,INDEX('4. CPI-tabel'!$D$20:$Z$42,MAX($E230,2010)-2003,AA$28-2003)),0))</f>
        <v>1.1960541048306597</v>
      </c>
      <c r="AB230" s="118">
        <f>IF($C230="TD",INDEX('4. CPI-tabel'!$D$20:$Z$42,$E230-2003,AB$28-2003),
IF(AB$28&gt;=$E230,MAX(1,INDEX('4. CPI-tabel'!$D$20:$Z$42,MAX($E230,2010)-2003,AB$28-2003)),0))</f>
        <v>1.2080146458789662</v>
      </c>
      <c r="AC230" s="118">
        <f>IF($C230="TD",INDEX('4. CPI-tabel'!$D$20:$Z$42,$E230-2003,AC$28-2003),
IF(AC$28&gt;=$E230,MAX(1,INDEX('4. CPI-tabel'!$D$20:$Z$42,MAX($E230,2010)-2003,AC$28-2003)),0))</f>
        <v>1.217678763045998</v>
      </c>
      <c r="AD230" s="118">
        <f>IF($C230="TD",INDEX('4. CPI-tabel'!$D$20:$Z$42,$E230-2003,AD$28-2003),
IF(AD$28&gt;=$E230,MAX(1,INDEX('4. CPI-tabel'!$D$20:$Z$42,MAX($E230,2010)-2003,AD$28-2003)),0))</f>
        <v>1.22011412057209</v>
      </c>
      <c r="AE230" s="118">
        <f>IF($C230="TD",INDEX('4. CPI-tabel'!$D$20:$Z$42,$E230-2003,AE$28-2003),
IF(AE$28&gt;=$E230,MAX(1,INDEX('4. CPI-tabel'!$D$20:$Z$42,MAX($E230,2010)-2003,AE$28-2003)),0))</f>
        <v>1.2371957182600992</v>
      </c>
      <c r="AF230" s="118">
        <f>IF($C230="TD",INDEX('4. CPI-tabel'!$D$20:$Z$42,$E230-2003,AF$28-2003),
IF(AF$28&gt;=$E230,MAX(1,INDEX('4. CPI-tabel'!$D$20:$Z$42,MAX($E230,2010)-2003,AF$28-2003)),0))</f>
        <v>1.2631768283435612</v>
      </c>
      <c r="AG230" s="118">
        <f>IF($C230="TD",INDEX('4. CPI-tabel'!$D$20:$Z$42,$E230-2003,AG$28-2003),
IF(AG$28&gt;=$E230,MAX(1,INDEX('4. CPI-tabel'!$D$20:$Z$42,MAX($E230,2010)-2003,AG$28-2003)),0))</f>
        <v>1.2985457795371809</v>
      </c>
      <c r="AH230" s="118">
        <f>IF($C230="TD",INDEX('4. CPI-tabel'!$D$20:$Z$42,$E230-2003,AH$28-2003),
IF(AH$28&gt;=$E230,MAX(1,INDEX('4. CPI-tabel'!$D$20:$Z$42,MAX($E230,2010)-2003,AH$28-2003)),0))</f>
        <v>1.3076355999939411</v>
      </c>
      <c r="AI230" s="118">
        <f>IF($C230="TD",INDEX('4. CPI-tabel'!$D$20:$Z$42,$E230-2003,AI$28-2003),
IF(AI$28&gt;=$E230,MAX(1,INDEX('4. CPI-tabel'!$D$20:$Z$42,MAX($E230,2010)-2003,AI$28-2003)),0))</f>
        <v>1.3076355999939411</v>
      </c>
      <c r="AJ230" s="118">
        <f>IF($C230="TD",INDEX('4. CPI-tabel'!$D$20:$Z$42,$E230-2003,AJ$28-2003),
IF(AJ$28&gt;=$E230,MAX(1,INDEX('4. CPI-tabel'!$D$20:$Z$42,MAX($E230,2010)-2003,AJ$28-2003)),0))</f>
        <v>1.3076355999939411</v>
      </c>
      <c r="AK230" s="118">
        <f>IF($C230="TD",INDEX('4. CPI-tabel'!$D$20:$Z$42,$E230-2003,AK$28-2003),
IF(AK$28&gt;=$E230,MAX(1,INDEX('4. CPI-tabel'!$D$20:$Z$42,MAX($E230,2010)-2003,AK$28-2003)),0))</f>
        <v>1.3076355999939411</v>
      </c>
      <c r="AL230" s="118">
        <f>IF($C230="TD",INDEX('4. CPI-tabel'!$D$20:$Z$42,$E230-2003,AL$28-2003),
IF(AL$28&gt;=$E230,MAX(1,INDEX('4. CPI-tabel'!$D$20:$Z$42,MAX($E230,2010)-2003,AL$28-2003)),0))</f>
        <v>1.3076355999939411</v>
      </c>
      <c r="AM230" s="118">
        <f>IF($C230="TD",INDEX('4. CPI-tabel'!$D$20:$Z$42,$E230-2003,AM$28-2003),
IF(AM$28&gt;=$E230,MAX(1,INDEX('4. CPI-tabel'!$D$20:$Z$42,MAX($E230,2010)-2003,AM$28-2003)),0))</f>
        <v>1.3076355999939411</v>
      </c>
      <c r="AN230" s="20"/>
      <c r="AO230" s="87">
        <f t="shared" si="53"/>
        <v>15681.538430089098</v>
      </c>
      <c r="AP230" s="87">
        <f t="shared" si="54"/>
        <v>16089.258429271416</v>
      </c>
      <c r="AQ230" s="87">
        <f t="shared" si="55"/>
        <v>16459.311373144657</v>
      </c>
      <c r="AR230" s="87">
        <f t="shared" si="56"/>
        <v>16920.172091592707</v>
      </c>
      <c r="AS230" s="87">
        <f t="shared" si="57"/>
        <v>17089.373812508635</v>
      </c>
      <c r="AT230" s="87">
        <f t="shared" si="58"/>
        <v>17226.088803008704</v>
      </c>
      <c r="AU230" s="87">
        <f t="shared" si="59"/>
        <v>17260.540980614722</v>
      </c>
      <c r="AV230" s="87">
        <f t="shared" si="60"/>
        <v>17502.188554343327</v>
      </c>
      <c r="AW230" s="87">
        <f t="shared" si="61"/>
        <v>17869.734513984535</v>
      </c>
      <c r="AX230" s="87">
        <f t="shared" si="62"/>
        <v>18370.087080376099</v>
      </c>
      <c r="AY230" s="87">
        <f t="shared" si="63"/>
        <v>18498.677689938733</v>
      </c>
      <c r="AZ230" s="87">
        <f t="shared" si="64"/>
        <v>22198.413227926474</v>
      </c>
      <c r="BA230" s="87">
        <f t="shared" si="65"/>
        <v>21229.755196162412</v>
      </c>
      <c r="BB230" s="87">
        <f t="shared" si="66"/>
        <v>20303.36587851169</v>
      </c>
      <c r="BC230" s="87">
        <f t="shared" si="67"/>
        <v>19417.400821994815</v>
      </c>
      <c r="BD230" s="87">
        <f t="shared" si="68"/>
        <v>18570.096058853225</v>
      </c>
    </row>
    <row r="231" spans="2:56" s="79" customFormat="1" x14ac:dyDescent="0.2">
      <c r="B231" s="86">
        <f>'3. Investeringen'!B217</f>
        <v>203</v>
      </c>
      <c r="C231" s="86" t="str">
        <f>'3. Investeringen'!F217</f>
        <v>TD</v>
      </c>
      <c r="D231" s="86" t="str">
        <f>'3. Investeringen'!G217</f>
        <v>Nieuwe investeringen TD</v>
      </c>
      <c r="E231" s="121">
        <f>'3. Investeringen'!K217</f>
        <v>2004</v>
      </c>
      <c r="F231" s="20"/>
      <c r="G231" s="86">
        <f>'7. Nominale afschrijvingen'!R220</f>
        <v>4273.1026363636365</v>
      </c>
      <c r="H231" s="86">
        <f>'7. Nominale afschrijvingen'!S220</f>
        <v>4273.1026363636365</v>
      </c>
      <c r="I231" s="86">
        <f>'7. Nominale afschrijvingen'!T220</f>
        <v>4273.1026363636365</v>
      </c>
      <c r="J231" s="86">
        <f>'7. Nominale afschrijvingen'!U220</f>
        <v>4273.1026363636365</v>
      </c>
      <c r="K231" s="86">
        <f>'7. Nominale afschrijvingen'!V220</f>
        <v>4273.1026363636365</v>
      </c>
      <c r="L231" s="86">
        <f>'7. Nominale afschrijvingen'!W220</f>
        <v>4273.1026363636365</v>
      </c>
      <c r="M231" s="86">
        <f>'7. Nominale afschrijvingen'!X220</f>
        <v>4273.1026363636365</v>
      </c>
      <c r="N231" s="86">
        <f>'7. Nominale afschrijvingen'!Y220</f>
        <v>4273.1026363636365</v>
      </c>
      <c r="O231" s="86">
        <f>'7. Nominale afschrijvingen'!Z220</f>
        <v>4273.1026363636365</v>
      </c>
      <c r="P231" s="86">
        <f>'7. Nominale afschrijvingen'!AA220</f>
        <v>4273.1026363636365</v>
      </c>
      <c r="Q231" s="86">
        <f>'7. Nominale afschrijvingen'!AB220</f>
        <v>4273.1026363636365</v>
      </c>
      <c r="R231" s="86">
        <f>'7. Nominale afschrijvingen'!AC220</f>
        <v>5127.7231636363649</v>
      </c>
      <c r="S231" s="86">
        <f>'7. Nominale afschrijvingen'!AD220</f>
        <v>4635.4617399272738</v>
      </c>
      <c r="T231" s="86">
        <f>'7. Nominale afschrijvingen'!AE220</f>
        <v>4190.457412894255</v>
      </c>
      <c r="U231" s="86">
        <f>'7. Nominale afschrijvingen'!AF220</f>
        <v>4153.6990145355339</v>
      </c>
      <c r="V231" s="86">
        <f>'7. Nominale afschrijvingen'!AG220</f>
        <v>4153.6990145355339</v>
      </c>
      <c r="W231" s="65"/>
      <c r="X231" s="118">
        <f>IF($C231="TD",INDEX('4. CPI-tabel'!$D$20:$Z$42,$E231-2003,X$28-2003),
IF(X$28&gt;=$E231,MAX(1,INDEX('4. CPI-tabel'!$D$20:$Z$42,MAX($E231,2010)-2003,X$28-2003)),0))</f>
        <v>1.1084974968243537</v>
      </c>
      <c r="Y231" s="118">
        <f>IF($C231="TD",INDEX('4. CPI-tabel'!$D$20:$Z$42,$E231-2003,Y$28-2003),
IF(Y$28&gt;=$E231,MAX(1,INDEX('4. CPI-tabel'!$D$20:$Z$42,MAX($E231,2010)-2003,Y$28-2003)),0))</f>
        <v>1.137318431741787</v>
      </c>
      <c r="Z231" s="118">
        <f>IF($C231="TD",INDEX('4. CPI-tabel'!$D$20:$Z$42,$E231-2003,Z$28-2003),
IF(Z$28&gt;=$E231,MAX(1,INDEX('4. CPI-tabel'!$D$20:$Z$42,MAX($E231,2010)-2003,Z$28-2003)),0))</f>
        <v>1.1634767556718479</v>
      </c>
      <c r="AA231" s="118">
        <f>IF($C231="TD",INDEX('4. CPI-tabel'!$D$20:$Z$42,$E231-2003,AA$28-2003),
IF(AA$28&gt;=$E231,MAX(1,INDEX('4. CPI-tabel'!$D$20:$Z$42,MAX($E231,2010)-2003,AA$28-2003)),0))</f>
        <v>1.1960541048306597</v>
      </c>
      <c r="AB231" s="118">
        <f>IF($C231="TD",INDEX('4. CPI-tabel'!$D$20:$Z$42,$E231-2003,AB$28-2003),
IF(AB$28&gt;=$E231,MAX(1,INDEX('4. CPI-tabel'!$D$20:$Z$42,MAX($E231,2010)-2003,AB$28-2003)),0))</f>
        <v>1.2080146458789662</v>
      </c>
      <c r="AC231" s="118">
        <f>IF($C231="TD",INDEX('4. CPI-tabel'!$D$20:$Z$42,$E231-2003,AC$28-2003),
IF(AC$28&gt;=$E231,MAX(1,INDEX('4. CPI-tabel'!$D$20:$Z$42,MAX($E231,2010)-2003,AC$28-2003)),0))</f>
        <v>1.217678763045998</v>
      </c>
      <c r="AD231" s="118">
        <f>IF($C231="TD",INDEX('4. CPI-tabel'!$D$20:$Z$42,$E231-2003,AD$28-2003),
IF(AD$28&gt;=$E231,MAX(1,INDEX('4. CPI-tabel'!$D$20:$Z$42,MAX($E231,2010)-2003,AD$28-2003)),0))</f>
        <v>1.22011412057209</v>
      </c>
      <c r="AE231" s="118">
        <f>IF($C231="TD",INDEX('4. CPI-tabel'!$D$20:$Z$42,$E231-2003,AE$28-2003),
IF(AE$28&gt;=$E231,MAX(1,INDEX('4. CPI-tabel'!$D$20:$Z$42,MAX($E231,2010)-2003,AE$28-2003)),0))</f>
        <v>1.2371957182600992</v>
      </c>
      <c r="AF231" s="118">
        <f>IF($C231="TD",INDEX('4. CPI-tabel'!$D$20:$Z$42,$E231-2003,AF$28-2003),
IF(AF$28&gt;=$E231,MAX(1,INDEX('4. CPI-tabel'!$D$20:$Z$42,MAX($E231,2010)-2003,AF$28-2003)),0))</f>
        <v>1.2631768283435612</v>
      </c>
      <c r="AG231" s="118">
        <f>IF($C231="TD",INDEX('4. CPI-tabel'!$D$20:$Z$42,$E231-2003,AG$28-2003),
IF(AG$28&gt;=$E231,MAX(1,INDEX('4. CPI-tabel'!$D$20:$Z$42,MAX($E231,2010)-2003,AG$28-2003)),0))</f>
        <v>1.2985457795371809</v>
      </c>
      <c r="AH231" s="118">
        <f>IF($C231="TD",INDEX('4. CPI-tabel'!$D$20:$Z$42,$E231-2003,AH$28-2003),
IF(AH$28&gt;=$E231,MAX(1,INDEX('4. CPI-tabel'!$D$20:$Z$42,MAX($E231,2010)-2003,AH$28-2003)),0))</f>
        <v>1.3076355999939411</v>
      </c>
      <c r="AI231" s="118">
        <f>IF($C231="TD",INDEX('4. CPI-tabel'!$D$20:$Z$42,$E231-2003,AI$28-2003),
IF(AI$28&gt;=$E231,MAX(1,INDEX('4. CPI-tabel'!$D$20:$Z$42,MAX($E231,2010)-2003,AI$28-2003)),0))</f>
        <v>1.3076355999939411</v>
      </c>
      <c r="AJ231" s="118">
        <f>IF($C231="TD",INDEX('4. CPI-tabel'!$D$20:$Z$42,$E231-2003,AJ$28-2003),
IF(AJ$28&gt;=$E231,MAX(1,INDEX('4. CPI-tabel'!$D$20:$Z$42,MAX($E231,2010)-2003,AJ$28-2003)),0))</f>
        <v>1.3076355999939411</v>
      </c>
      <c r="AK231" s="118">
        <f>IF($C231="TD",INDEX('4. CPI-tabel'!$D$20:$Z$42,$E231-2003,AK$28-2003),
IF(AK$28&gt;=$E231,MAX(1,INDEX('4. CPI-tabel'!$D$20:$Z$42,MAX($E231,2010)-2003,AK$28-2003)),0))</f>
        <v>1.3076355999939411</v>
      </c>
      <c r="AL231" s="118">
        <f>IF($C231="TD",INDEX('4. CPI-tabel'!$D$20:$Z$42,$E231-2003,AL$28-2003),
IF(AL$28&gt;=$E231,MAX(1,INDEX('4. CPI-tabel'!$D$20:$Z$42,MAX($E231,2010)-2003,AL$28-2003)),0))</f>
        <v>1.3076355999939411</v>
      </c>
      <c r="AM231" s="118">
        <f>IF($C231="TD",INDEX('4. CPI-tabel'!$D$20:$Z$42,$E231-2003,AM$28-2003),
IF(AM$28&gt;=$E231,MAX(1,INDEX('4. CPI-tabel'!$D$20:$Z$42,MAX($E231,2010)-2003,AM$28-2003)),0))</f>
        <v>1.3076355999939411</v>
      </c>
      <c r="AN231" s="20"/>
      <c r="AO231" s="87">
        <f t="shared" si="53"/>
        <v>4736.7235760826379</v>
      </c>
      <c r="AP231" s="87">
        <f t="shared" si="54"/>
        <v>4859.8783890607865</v>
      </c>
      <c r="AQ231" s="87">
        <f t="shared" si="55"/>
        <v>4971.6555920091841</v>
      </c>
      <c r="AR231" s="87">
        <f t="shared" si="56"/>
        <v>5110.8619485854415</v>
      </c>
      <c r="AS231" s="87">
        <f t="shared" si="57"/>
        <v>5161.970568071295</v>
      </c>
      <c r="AT231" s="87">
        <f t="shared" si="58"/>
        <v>5203.2663326158654</v>
      </c>
      <c r="AU231" s="87">
        <f t="shared" si="59"/>
        <v>5213.672865281098</v>
      </c>
      <c r="AV231" s="87">
        <f t="shared" si="60"/>
        <v>5286.6642853950325</v>
      </c>
      <c r="AW231" s="87">
        <f t="shared" si="61"/>
        <v>5397.6842353883276</v>
      </c>
      <c r="AX231" s="87">
        <f t="shared" si="62"/>
        <v>5548.8193939792009</v>
      </c>
      <c r="AY231" s="87">
        <f t="shared" si="63"/>
        <v>5587.6611297370555</v>
      </c>
      <c r="AZ231" s="87">
        <f t="shared" si="64"/>
        <v>6705.1933556844679</v>
      </c>
      <c r="BA231" s="87">
        <f t="shared" si="65"/>
        <v>6061.494793538759</v>
      </c>
      <c r="BB231" s="87">
        <f t="shared" si="66"/>
        <v>5479.5912933590371</v>
      </c>
      <c r="BC231" s="87">
        <f t="shared" si="67"/>
        <v>5431.524703066415</v>
      </c>
      <c r="BD231" s="87">
        <f t="shared" si="68"/>
        <v>5431.524703066415</v>
      </c>
    </row>
    <row r="232" spans="2:56" s="79" customFormat="1" x14ac:dyDescent="0.2">
      <c r="B232" s="86">
        <f>'3. Investeringen'!B218</f>
        <v>204</v>
      </c>
      <c r="C232" s="86" t="str">
        <f>'3. Investeringen'!F218</f>
        <v>TD</v>
      </c>
      <c r="D232" s="86" t="str">
        <f>'3. Investeringen'!G218</f>
        <v>Nieuwe investeringen TD</v>
      </c>
      <c r="E232" s="121">
        <f>'3. Investeringen'!K218</f>
        <v>2004</v>
      </c>
      <c r="F232" s="20"/>
      <c r="G232" s="86">
        <f>'7. Nominale afschrijvingen'!R221</f>
        <v>172.57509037037036</v>
      </c>
      <c r="H232" s="86">
        <f>'7. Nominale afschrijvingen'!S221</f>
        <v>172.57509037037036</v>
      </c>
      <c r="I232" s="86">
        <f>'7. Nominale afschrijvingen'!T221</f>
        <v>172.57509037037036</v>
      </c>
      <c r="J232" s="86">
        <f>'7. Nominale afschrijvingen'!U221</f>
        <v>172.57509037037036</v>
      </c>
      <c r="K232" s="86">
        <f>'7. Nominale afschrijvingen'!V221</f>
        <v>172.57509037037036</v>
      </c>
      <c r="L232" s="86">
        <f>'7. Nominale afschrijvingen'!W221</f>
        <v>172.57509037037036</v>
      </c>
      <c r="M232" s="86">
        <f>'7. Nominale afschrijvingen'!X221</f>
        <v>172.57509037037036</v>
      </c>
      <c r="N232" s="86">
        <f>'7. Nominale afschrijvingen'!Y221</f>
        <v>172.57509037037036</v>
      </c>
      <c r="O232" s="86">
        <f>'7. Nominale afschrijvingen'!Z221</f>
        <v>172.57509037037036</v>
      </c>
      <c r="P232" s="86">
        <f>'7. Nominale afschrijvingen'!AA221</f>
        <v>172.57509037037036</v>
      </c>
      <c r="Q232" s="86">
        <f>'7. Nominale afschrijvingen'!AB221</f>
        <v>172.57509037037036</v>
      </c>
      <c r="R232" s="86">
        <f>'7. Nominale afschrijvingen'!AC221</f>
        <v>207.09010844444441</v>
      </c>
      <c r="S232" s="86">
        <f>'7. Nominale afschrijvingen'!AD221</f>
        <v>173.95569109333331</v>
      </c>
      <c r="T232" s="86">
        <f>'7. Nominale afschrijvingen'!AE221</f>
        <v>166.04861422545449</v>
      </c>
      <c r="U232" s="86">
        <f>'7. Nominale afschrijvingen'!AF221</f>
        <v>166.04861422545449</v>
      </c>
      <c r="V232" s="86">
        <f>'7. Nominale afschrijvingen'!AG221</f>
        <v>166.04861422545449</v>
      </c>
      <c r="W232" s="65"/>
      <c r="X232" s="118">
        <f>IF($C232="TD",INDEX('4. CPI-tabel'!$D$20:$Z$42,$E232-2003,X$28-2003),
IF(X$28&gt;=$E232,MAX(1,INDEX('4. CPI-tabel'!$D$20:$Z$42,MAX($E232,2010)-2003,X$28-2003)),0))</f>
        <v>1.1084974968243537</v>
      </c>
      <c r="Y232" s="118">
        <f>IF($C232="TD",INDEX('4. CPI-tabel'!$D$20:$Z$42,$E232-2003,Y$28-2003),
IF(Y$28&gt;=$E232,MAX(1,INDEX('4. CPI-tabel'!$D$20:$Z$42,MAX($E232,2010)-2003,Y$28-2003)),0))</f>
        <v>1.137318431741787</v>
      </c>
      <c r="Z232" s="118">
        <f>IF($C232="TD",INDEX('4. CPI-tabel'!$D$20:$Z$42,$E232-2003,Z$28-2003),
IF(Z$28&gt;=$E232,MAX(1,INDEX('4. CPI-tabel'!$D$20:$Z$42,MAX($E232,2010)-2003,Z$28-2003)),0))</f>
        <v>1.1634767556718479</v>
      </c>
      <c r="AA232" s="118">
        <f>IF($C232="TD",INDEX('4. CPI-tabel'!$D$20:$Z$42,$E232-2003,AA$28-2003),
IF(AA$28&gt;=$E232,MAX(1,INDEX('4. CPI-tabel'!$D$20:$Z$42,MAX($E232,2010)-2003,AA$28-2003)),0))</f>
        <v>1.1960541048306597</v>
      </c>
      <c r="AB232" s="118">
        <f>IF($C232="TD",INDEX('4. CPI-tabel'!$D$20:$Z$42,$E232-2003,AB$28-2003),
IF(AB$28&gt;=$E232,MAX(1,INDEX('4. CPI-tabel'!$D$20:$Z$42,MAX($E232,2010)-2003,AB$28-2003)),0))</f>
        <v>1.2080146458789662</v>
      </c>
      <c r="AC232" s="118">
        <f>IF($C232="TD",INDEX('4. CPI-tabel'!$D$20:$Z$42,$E232-2003,AC$28-2003),
IF(AC$28&gt;=$E232,MAX(1,INDEX('4. CPI-tabel'!$D$20:$Z$42,MAX($E232,2010)-2003,AC$28-2003)),0))</f>
        <v>1.217678763045998</v>
      </c>
      <c r="AD232" s="118">
        <f>IF($C232="TD",INDEX('4. CPI-tabel'!$D$20:$Z$42,$E232-2003,AD$28-2003),
IF(AD$28&gt;=$E232,MAX(1,INDEX('4. CPI-tabel'!$D$20:$Z$42,MAX($E232,2010)-2003,AD$28-2003)),0))</f>
        <v>1.22011412057209</v>
      </c>
      <c r="AE232" s="118">
        <f>IF($C232="TD",INDEX('4. CPI-tabel'!$D$20:$Z$42,$E232-2003,AE$28-2003),
IF(AE$28&gt;=$E232,MAX(1,INDEX('4. CPI-tabel'!$D$20:$Z$42,MAX($E232,2010)-2003,AE$28-2003)),0))</f>
        <v>1.2371957182600992</v>
      </c>
      <c r="AF232" s="118">
        <f>IF($C232="TD",INDEX('4. CPI-tabel'!$D$20:$Z$42,$E232-2003,AF$28-2003),
IF(AF$28&gt;=$E232,MAX(1,INDEX('4. CPI-tabel'!$D$20:$Z$42,MAX($E232,2010)-2003,AF$28-2003)),0))</f>
        <v>1.2631768283435612</v>
      </c>
      <c r="AG232" s="118">
        <f>IF($C232="TD",INDEX('4. CPI-tabel'!$D$20:$Z$42,$E232-2003,AG$28-2003),
IF(AG$28&gt;=$E232,MAX(1,INDEX('4. CPI-tabel'!$D$20:$Z$42,MAX($E232,2010)-2003,AG$28-2003)),0))</f>
        <v>1.2985457795371809</v>
      </c>
      <c r="AH232" s="118">
        <f>IF($C232="TD",INDEX('4. CPI-tabel'!$D$20:$Z$42,$E232-2003,AH$28-2003),
IF(AH$28&gt;=$E232,MAX(1,INDEX('4. CPI-tabel'!$D$20:$Z$42,MAX($E232,2010)-2003,AH$28-2003)),0))</f>
        <v>1.3076355999939411</v>
      </c>
      <c r="AI232" s="118">
        <f>IF($C232="TD",INDEX('4. CPI-tabel'!$D$20:$Z$42,$E232-2003,AI$28-2003),
IF(AI$28&gt;=$E232,MAX(1,INDEX('4. CPI-tabel'!$D$20:$Z$42,MAX($E232,2010)-2003,AI$28-2003)),0))</f>
        <v>1.3076355999939411</v>
      </c>
      <c r="AJ232" s="118">
        <f>IF($C232="TD",INDEX('4. CPI-tabel'!$D$20:$Z$42,$E232-2003,AJ$28-2003),
IF(AJ$28&gt;=$E232,MAX(1,INDEX('4. CPI-tabel'!$D$20:$Z$42,MAX($E232,2010)-2003,AJ$28-2003)),0))</f>
        <v>1.3076355999939411</v>
      </c>
      <c r="AK232" s="118">
        <f>IF($C232="TD",INDEX('4. CPI-tabel'!$D$20:$Z$42,$E232-2003,AK$28-2003),
IF(AK$28&gt;=$E232,MAX(1,INDEX('4. CPI-tabel'!$D$20:$Z$42,MAX($E232,2010)-2003,AK$28-2003)),0))</f>
        <v>1.3076355999939411</v>
      </c>
      <c r="AL232" s="118">
        <f>IF($C232="TD",INDEX('4. CPI-tabel'!$D$20:$Z$42,$E232-2003,AL$28-2003),
IF(AL$28&gt;=$E232,MAX(1,INDEX('4. CPI-tabel'!$D$20:$Z$42,MAX($E232,2010)-2003,AL$28-2003)),0))</f>
        <v>1.3076355999939411</v>
      </c>
      <c r="AM232" s="118">
        <f>IF($C232="TD",INDEX('4. CPI-tabel'!$D$20:$Z$42,$E232-2003,AM$28-2003),
IF(AM$28&gt;=$E232,MAX(1,INDEX('4. CPI-tabel'!$D$20:$Z$42,MAX($E232,2010)-2003,AM$28-2003)),0))</f>
        <v>1.3076355999939411</v>
      </c>
      <c r="AN232" s="20"/>
      <c r="AO232" s="87">
        <f t="shared" si="53"/>
        <v>191.29905568979217</v>
      </c>
      <c r="AP232" s="87">
        <f t="shared" si="54"/>
        <v>196.2728311377268</v>
      </c>
      <c r="AQ232" s="87">
        <f t="shared" si="55"/>
        <v>200.78710625389448</v>
      </c>
      <c r="AR232" s="87">
        <f t="shared" si="56"/>
        <v>206.40914522900351</v>
      </c>
      <c r="AS232" s="87">
        <f t="shared" si="57"/>
        <v>208.47323668129354</v>
      </c>
      <c r="AT232" s="87">
        <f t="shared" si="58"/>
        <v>210.14102257474389</v>
      </c>
      <c r="AU232" s="87">
        <f t="shared" si="59"/>
        <v>210.56130461989341</v>
      </c>
      <c r="AV232" s="87">
        <f t="shared" si="60"/>
        <v>213.50916288457188</v>
      </c>
      <c r="AW232" s="87">
        <f t="shared" si="61"/>
        <v>217.99285530514788</v>
      </c>
      <c r="AX232" s="87">
        <f t="shared" si="62"/>
        <v>224.09665525369201</v>
      </c>
      <c r="AY232" s="87">
        <f t="shared" si="63"/>
        <v>225.66533184046784</v>
      </c>
      <c r="AZ232" s="87">
        <f t="shared" si="64"/>
        <v>270.79839820856137</v>
      </c>
      <c r="BA232" s="87">
        <f t="shared" si="65"/>
        <v>227.47065449519158</v>
      </c>
      <c r="BB232" s="87">
        <f t="shared" si="66"/>
        <v>217.13107929086465</v>
      </c>
      <c r="BC232" s="87">
        <f t="shared" si="67"/>
        <v>217.13107929086465</v>
      </c>
      <c r="BD232" s="87">
        <f t="shared" si="68"/>
        <v>217.13107929086465</v>
      </c>
    </row>
    <row r="233" spans="2:56" s="79" customFormat="1" x14ac:dyDescent="0.2">
      <c r="B233" s="86">
        <f>'3. Investeringen'!B219</f>
        <v>205</v>
      </c>
      <c r="C233" s="86" t="str">
        <f>'3. Investeringen'!F219</f>
        <v>TD</v>
      </c>
      <c r="D233" s="86" t="str">
        <f>'3. Investeringen'!G219</f>
        <v>Nieuwe investeringen TD</v>
      </c>
      <c r="E233" s="121">
        <f>'3. Investeringen'!K219</f>
        <v>2005</v>
      </c>
      <c r="F233" s="20"/>
      <c r="G233" s="86">
        <f>'7. Nominale afschrijvingen'!R222</f>
        <v>14269.340181818181</v>
      </c>
      <c r="H233" s="86">
        <f>'7. Nominale afschrijvingen'!S222</f>
        <v>14269.340181818179</v>
      </c>
      <c r="I233" s="86">
        <f>'7. Nominale afschrijvingen'!T222</f>
        <v>14269.340181818179</v>
      </c>
      <c r="J233" s="86">
        <f>'7. Nominale afschrijvingen'!U222</f>
        <v>14269.340181818179</v>
      </c>
      <c r="K233" s="86">
        <f>'7. Nominale afschrijvingen'!V222</f>
        <v>14269.340181818179</v>
      </c>
      <c r="L233" s="86">
        <f>'7. Nominale afschrijvingen'!W222</f>
        <v>14269.340181818179</v>
      </c>
      <c r="M233" s="86">
        <f>'7. Nominale afschrijvingen'!X222</f>
        <v>14269.340181818179</v>
      </c>
      <c r="N233" s="86">
        <f>'7. Nominale afschrijvingen'!Y222</f>
        <v>14269.340181818179</v>
      </c>
      <c r="O233" s="86">
        <f>'7. Nominale afschrijvingen'!Z222</f>
        <v>14269.340181818179</v>
      </c>
      <c r="P233" s="86">
        <f>'7. Nominale afschrijvingen'!AA222</f>
        <v>14269.340181818179</v>
      </c>
      <c r="Q233" s="86">
        <f>'7. Nominale afschrijvingen'!AB222</f>
        <v>14269.340181818179</v>
      </c>
      <c r="R233" s="86">
        <f>'7. Nominale afschrijvingen'!AC222</f>
        <v>17123.208218181815</v>
      </c>
      <c r="S233" s="86">
        <f>'7. Nominale afschrijvingen'!AD222</f>
        <v>16589.497832160563</v>
      </c>
      <c r="T233" s="86">
        <f>'7. Nominale afschrijvingen'!AE222</f>
        <v>16072.422575054261</v>
      </c>
      <c r="U233" s="86">
        <f>'7. Nominale afschrijvingen'!AF222</f>
        <v>15571.463949338284</v>
      </c>
      <c r="V233" s="86">
        <f>'7. Nominale afschrijvingen'!AG222</f>
        <v>15086.119618449817</v>
      </c>
      <c r="W233" s="65"/>
      <c r="X233" s="118">
        <f>IF($C233="TD",INDEX('4. CPI-tabel'!$D$20:$Z$42,$E233-2003,X$28-2003),
IF(X$28&gt;=$E233,MAX(1,INDEX('4. CPI-tabel'!$D$20:$Z$42,MAX($E233,2010)-2003,X$28-2003)),0))</f>
        <v>1.0964366931991631</v>
      </c>
      <c r="Y233" s="118">
        <f>IF($C233="TD",INDEX('4. CPI-tabel'!$D$20:$Z$42,$E233-2003,Y$28-2003),
IF(Y$28&gt;=$E233,MAX(1,INDEX('4. CPI-tabel'!$D$20:$Z$42,MAX($E233,2010)-2003,Y$28-2003)),0))</f>
        <v>1.1249440472223413</v>
      </c>
      <c r="Z233" s="118">
        <f>IF($C233="TD",INDEX('4. CPI-tabel'!$D$20:$Z$42,$E233-2003,Z$28-2003),
IF(Z$28&gt;=$E233,MAX(1,INDEX('4. CPI-tabel'!$D$20:$Z$42,MAX($E233,2010)-2003,Z$28-2003)),0))</f>
        <v>1.1508177603084551</v>
      </c>
      <c r="AA233" s="118">
        <f>IF($C233="TD",INDEX('4. CPI-tabel'!$D$20:$Z$42,$E233-2003,AA$28-2003),
IF(AA$28&gt;=$E233,MAX(1,INDEX('4. CPI-tabel'!$D$20:$Z$42,MAX($E233,2010)-2003,AA$28-2003)),0))</f>
        <v>1.1830406575970918</v>
      </c>
      <c r="AB233" s="118">
        <f>IF($C233="TD",INDEX('4. CPI-tabel'!$D$20:$Z$42,$E233-2003,AB$28-2003),
IF(AB$28&gt;=$E233,MAX(1,INDEX('4. CPI-tabel'!$D$20:$Z$42,MAX($E233,2010)-2003,AB$28-2003)),0))</f>
        <v>1.1948710641730627</v>
      </c>
      <c r="AC233" s="118">
        <f>IF($C233="TD",INDEX('4. CPI-tabel'!$D$20:$Z$42,$E233-2003,AC$28-2003),
IF(AC$28&gt;=$E233,MAX(1,INDEX('4. CPI-tabel'!$D$20:$Z$42,MAX($E233,2010)-2003,AC$28-2003)),0))</f>
        <v>1.2044300326864472</v>
      </c>
      <c r="AD233" s="118">
        <f>IF($C233="TD",INDEX('4. CPI-tabel'!$D$20:$Z$42,$E233-2003,AD$28-2003),
IF(AD$28&gt;=$E233,MAX(1,INDEX('4. CPI-tabel'!$D$20:$Z$42,MAX($E233,2010)-2003,AD$28-2003)),0))</f>
        <v>1.2068388927518201</v>
      </c>
      <c r="AE233" s="118">
        <f>IF($C233="TD",INDEX('4. CPI-tabel'!$D$20:$Z$42,$E233-2003,AE$28-2003),
IF(AE$28&gt;=$E233,MAX(1,INDEX('4. CPI-tabel'!$D$20:$Z$42,MAX($E233,2010)-2003,AE$28-2003)),0))</f>
        <v>1.2237346372503457</v>
      </c>
      <c r="AF233" s="118">
        <f>IF($C233="TD",INDEX('4. CPI-tabel'!$D$20:$Z$42,$E233-2003,AF$28-2003),
IF(AF$28&gt;=$E233,MAX(1,INDEX('4. CPI-tabel'!$D$20:$Z$42,MAX($E233,2010)-2003,AF$28-2003)),0))</f>
        <v>1.2494330646326028</v>
      </c>
      <c r="AG233" s="118">
        <f>IF($C233="TD",INDEX('4. CPI-tabel'!$D$20:$Z$42,$E233-2003,AG$28-2003),
IF(AG$28&gt;=$E233,MAX(1,INDEX('4. CPI-tabel'!$D$20:$Z$42,MAX($E233,2010)-2003,AG$28-2003)),0))</f>
        <v>1.2844171904423158</v>
      </c>
      <c r="AH233" s="118">
        <f>IF($C233="TD",INDEX('4. CPI-tabel'!$D$20:$Z$42,$E233-2003,AH$28-2003),
IF(AH$28&gt;=$E233,MAX(1,INDEX('4. CPI-tabel'!$D$20:$Z$42,MAX($E233,2010)-2003,AH$28-2003)),0))</f>
        <v>1.2934081107754118</v>
      </c>
      <c r="AI233" s="118">
        <f>IF($C233="TD",INDEX('4. CPI-tabel'!$D$20:$Z$42,$E233-2003,AI$28-2003),
IF(AI$28&gt;=$E233,MAX(1,INDEX('4. CPI-tabel'!$D$20:$Z$42,MAX($E233,2010)-2003,AI$28-2003)),0))</f>
        <v>1.2934081107754118</v>
      </c>
      <c r="AJ233" s="118">
        <f>IF($C233="TD",INDEX('4. CPI-tabel'!$D$20:$Z$42,$E233-2003,AJ$28-2003),
IF(AJ$28&gt;=$E233,MAX(1,INDEX('4. CPI-tabel'!$D$20:$Z$42,MAX($E233,2010)-2003,AJ$28-2003)),0))</f>
        <v>1.2934081107754118</v>
      </c>
      <c r="AK233" s="118">
        <f>IF($C233="TD",INDEX('4. CPI-tabel'!$D$20:$Z$42,$E233-2003,AK$28-2003),
IF(AK$28&gt;=$E233,MAX(1,INDEX('4. CPI-tabel'!$D$20:$Z$42,MAX($E233,2010)-2003,AK$28-2003)),0))</f>
        <v>1.2934081107754118</v>
      </c>
      <c r="AL233" s="118">
        <f>IF($C233="TD",INDEX('4. CPI-tabel'!$D$20:$Z$42,$E233-2003,AL$28-2003),
IF(AL$28&gt;=$E233,MAX(1,INDEX('4. CPI-tabel'!$D$20:$Z$42,MAX($E233,2010)-2003,AL$28-2003)),0))</f>
        <v>1.2934081107754118</v>
      </c>
      <c r="AM233" s="118">
        <f>IF($C233="TD",INDEX('4. CPI-tabel'!$D$20:$Z$42,$E233-2003,AM$28-2003),
IF(AM$28&gt;=$E233,MAX(1,INDEX('4. CPI-tabel'!$D$20:$Z$42,MAX($E233,2010)-2003,AM$28-2003)),0))</f>
        <v>1.2934081107754118</v>
      </c>
      <c r="AN233" s="20"/>
      <c r="AO233" s="87">
        <f t="shared" si="53"/>
        <v>15645.428163086672</v>
      </c>
      <c r="AP233" s="87">
        <f t="shared" si="54"/>
        <v>16052.209295326922</v>
      </c>
      <c r="AQ233" s="87">
        <f t="shared" si="55"/>
        <v>16421.410109119439</v>
      </c>
      <c r="AR233" s="87">
        <f t="shared" si="56"/>
        <v>16881.209592174782</v>
      </c>
      <c r="AS233" s="87">
        <f t="shared" si="57"/>
        <v>17050.021688096531</v>
      </c>
      <c r="AT233" s="87">
        <f t="shared" si="58"/>
        <v>17186.421861601306</v>
      </c>
      <c r="AU233" s="87">
        <f t="shared" si="59"/>
        <v>17220.794705324508</v>
      </c>
      <c r="AV233" s="87">
        <f t="shared" si="60"/>
        <v>17461.885831199052</v>
      </c>
      <c r="AW233" s="87">
        <f t="shared" si="61"/>
        <v>17828.585433654229</v>
      </c>
      <c r="AX233" s="87">
        <f t="shared" si="62"/>
        <v>18327.785825796549</v>
      </c>
      <c r="AY233" s="87">
        <f t="shared" si="63"/>
        <v>18456.080326577125</v>
      </c>
      <c r="AZ233" s="87">
        <f t="shared" si="64"/>
        <v>22147.296391892549</v>
      </c>
      <c r="BA233" s="87">
        <f t="shared" si="65"/>
        <v>21456.991049807584</v>
      </c>
      <c r="BB233" s="87">
        <f t="shared" si="66"/>
        <v>20788.201718385011</v>
      </c>
      <c r="BC233" s="87">
        <f t="shared" si="67"/>
        <v>20140.257768721061</v>
      </c>
      <c r="BD233" s="87">
        <f t="shared" si="68"/>
        <v>19512.509474631053</v>
      </c>
    </row>
    <row r="234" spans="2:56" s="79" customFormat="1" x14ac:dyDescent="0.2">
      <c r="B234" s="86">
        <f>'3. Investeringen'!B220</f>
        <v>206</v>
      </c>
      <c r="C234" s="86" t="str">
        <f>'3. Investeringen'!F220</f>
        <v>TD</v>
      </c>
      <c r="D234" s="86" t="str">
        <f>'3. Investeringen'!G220</f>
        <v>Nieuwe investeringen TD</v>
      </c>
      <c r="E234" s="121">
        <f>'3. Investeringen'!K220</f>
        <v>2005</v>
      </c>
      <c r="F234" s="20"/>
      <c r="G234" s="86">
        <f>'7. Nominale afschrijvingen'!R223</f>
        <v>16298.94222222222</v>
      </c>
      <c r="H234" s="86">
        <f>'7. Nominale afschrijvingen'!S223</f>
        <v>16298.94222222222</v>
      </c>
      <c r="I234" s="86">
        <f>'7. Nominale afschrijvingen'!T223</f>
        <v>16298.94222222222</v>
      </c>
      <c r="J234" s="86">
        <f>'7. Nominale afschrijvingen'!U223</f>
        <v>16298.94222222222</v>
      </c>
      <c r="K234" s="86">
        <f>'7. Nominale afschrijvingen'!V223</f>
        <v>16298.94222222222</v>
      </c>
      <c r="L234" s="86">
        <f>'7. Nominale afschrijvingen'!W223</f>
        <v>16298.94222222222</v>
      </c>
      <c r="M234" s="86">
        <f>'7. Nominale afschrijvingen'!X223</f>
        <v>16298.94222222222</v>
      </c>
      <c r="N234" s="86">
        <f>'7. Nominale afschrijvingen'!Y223</f>
        <v>16298.94222222222</v>
      </c>
      <c r="O234" s="86">
        <f>'7. Nominale afschrijvingen'!Z223</f>
        <v>16298.94222222222</v>
      </c>
      <c r="P234" s="86">
        <f>'7. Nominale afschrijvingen'!AA223</f>
        <v>16298.94222222222</v>
      </c>
      <c r="Q234" s="86">
        <f>'7. Nominale afschrijvingen'!AB223</f>
        <v>16298.94222222222</v>
      </c>
      <c r="R234" s="86">
        <f>'7. Nominale afschrijvingen'!AC223</f>
        <v>19558.730666666663</v>
      </c>
      <c r="S234" s="86">
        <f>'7. Nominale afschrijvingen'!AD223</f>
        <v>18735.20516491228</v>
      </c>
      <c r="T234" s="86">
        <f>'7. Nominale afschrijvingen'!AE223</f>
        <v>17946.3544211265</v>
      </c>
      <c r="U234" s="86">
        <f>'7. Nominale afschrijvingen'!AF223</f>
        <v>17190.718445500122</v>
      </c>
      <c r="V234" s="86">
        <f>'7. Nominale afschrijvingen'!AG223</f>
        <v>16466.898721479061</v>
      </c>
      <c r="W234" s="65"/>
      <c r="X234" s="118">
        <f>IF($C234="TD",INDEX('4. CPI-tabel'!$D$20:$Z$42,$E234-2003,X$28-2003),
IF(X$28&gt;=$E234,MAX(1,INDEX('4. CPI-tabel'!$D$20:$Z$42,MAX($E234,2010)-2003,X$28-2003)),0))</f>
        <v>1.0964366931991631</v>
      </c>
      <c r="Y234" s="118">
        <f>IF($C234="TD",INDEX('4. CPI-tabel'!$D$20:$Z$42,$E234-2003,Y$28-2003),
IF(Y$28&gt;=$E234,MAX(1,INDEX('4. CPI-tabel'!$D$20:$Z$42,MAX($E234,2010)-2003,Y$28-2003)),0))</f>
        <v>1.1249440472223413</v>
      </c>
      <c r="Z234" s="118">
        <f>IF($C234="TD",INDEX('4. CPI-tabel'!$D$20:$Z$42,$E234-2003,Z$28-2003),
IF(Z$28&gt;=$E234,MAX(1,INDEX('4. CPI-tabel'!$D$20:$Z$42,MAX($E234,2010)-2003,Z$28-2003)),0))</f>
        <v>1.1508177603084551</v>
      </c>
      <c r="AA234" s="118">
        <f>IF($C234="TD",INDEX('4. CPI-tabel'!$D$20:$Z$42,$E234-2003,AA$28-2003),
IF(AA$28&gt;=$E234,MAX(1,INDEX('4. CPI-tabel'!$D$20:$Z$42,MAX($E234,2010)-2003,AA$28-2003)),0))</f>
        <v>1.1830406575970918</v>
      </c>
      <c r="AB234" s="118">
        <f>IF($C234="TD",INDEX('4. CPI-tabel'!$D$20:$Z$42,$E234-2003,AB$28-2003),
IF(AB$28&gt;=$E234,MAX(1,INDEX('4. CPI-tabel'!$D$20:$Z$42,MAX($E234,2010)-2003,AB$28-2003)),0))</f>
        <v>1.1948710641730627</v>
      </c>
      <c r="AC234" s="118">
        <f>IF($C234="TD",INDEX('4. CPI-tabel'!$D$20:$Z$42,$E234-2003,AC$28-2003),
IF(AC$28&gt;=$E234,MAX(1,INDEX('4. CPI-tabel'!$D$20:$Z$42,MAX($E234,2010)-2003,AC$28-2003)),0))</f>
        <v>1.2044300326864472</v>
      </c>
      <c r="AD234" s="118">
        <f>IF($C234="TD",INDEX('4. CPI-tabel'!$D$20:$Z$42,$E234-2003,AD$28-2003),
IF(AD$28&gt;=$E234,MAX(1,INDEX('4. CPI-tabel'!$D$20:$Z$42,MAX($E234,2010)-2003,AD$28-2003)),0))</f>
        <v>1.2068388927518201</v>
      </c>
      <c r="AE234" s="118">
        <f>IF($C234="TD",INDEX('4. CPI-tabel'!$D$20:$Z$42,$E234-2003,AE$28-2003),
IF(AE$28&gt;=$E234,MAX(1,INDEX('4. CPI-tabel'!$D$20:$Z$42,MAX($E234,2010)-2003,AE$28-2003)),0))</f>
        <v>1.2237346372503457</v>
      </c>
      <c r="AF234" s="118">
        <f>IF($C234="TD",INDEX('4. CPI-tabel'!$D$20:$Z$42,$E234-2003,AF$28-2003),
IF(AF$28&gt;=$E234,MAX(1,INDEX('4. CPI-tabel'!$D$20:$Z$42,MAX($E234,2010)-2003,AF$28-2003)),0))</f>
        <v>1.2494330646326028</v>
      </c>
      <c r="AG234" s="118">
        <f>IF($C234="TD",INDEX('4. CPI-tabel'!$D$20:$Z$42,$E234-2003,AG$28-2003),
IF(AG$28&gt;=$E234,MAX(1,INDEX('4. CPI-tabel'!$D$20:$Z$42,MAX($E234,2010)-2003,AG$28-2003)),0))</f>
        <v>1.2844171904423158</v>
      </c>
      <c r="AH234" s="118">
        <f>IF($C234="TD",INDEX('4. CPI-tabel'!$D$20:$Z$42,$E234-2003,AH$28-2003),
IF(AH$28&gt;=$E234,MAX(1,INDEX('4. CPI-tabel'!$D$20:$Z$42,MAX($E234,2010)-2003,AH$28-2003)),0))</f>
        <v>1.2934081107754118</v>
      </c>
      <c r="AI234" s="118">
        <f>IF($C234="TD",INDEX('4. CPI-tabel'!$D$20:$Z$42,$E234-2003,AI$28-2003),
IF(AI$28&gt;=$E234,MAX(1,INDEX('4. CPI-tabel'!$D$20:$Z$42,MAX($E234,2010)-2003,AI$28-2003)),0))</f>
        <v>1.2934081107754118</v>
      </c>
      <c r="AJ234" s="118">
        <f>IF($C234="TD",INDEX('4. CPI-tabel'!$D$20:$Z$42,$E234-2003,AJ$28-2003),
IF(AJ$28&gt;=$E234,MAX(1,INDEX('4. CPI-tabel'!$D$20:$Z$42,MAX($E234,2010)-2003,AJ$28-2003)),0))</f>
        <v>1.2934081107754118</v>
      </c>
      <c r="AK234" s="118">
        <f>IF($C234="TD",INDEX('4. CPI-tabel'!$D$20:$Z$42,$E234-2003,AK$28-2003),
IF(AK$28&gt;=$E234,MAX(1,INDEX('4. CPI-tabel'!$D$20:$Z$42,MAX($E234,2010)-2003,AK$28-2003)),0))</f>
        <v>1.2934081107754118</v>
      </c>
      <c r="AL234" s="118">
        <f>IF($C234="TD",INDEX('4. CPI-tabel'!$D$20:$Z$42,$E234-2003,AL$28-2003),
IF(AL$28&gt;=$E234,MAX(1,INDEX('4. CPI-tabel'!$D$20:$Z$42,MAX($E234,2010)-2003,AL$28-2003)),0))</f>
        <v>1.2934081107754118</v>
      </c>
      <c r="AM234" s="118">
        <f>IF($C234="TD",INDEX('4. CPI-tabel'!$D$20:$Z$42,$E234-2003,AM$28-2003),
IF(AM$28&gt;=$E234,MAX(1,INDEX('4. CPI-tabel'!$D$20:$Z$42,MAX($E234,2010)-2003,AM$28-2003)),0))</f>
        <v>1.2934081107754118</v>
      </c>
      <c r="AN234" s="20"/>
      <c r="AO234" s="87">
        <f t="shared" si="53"/>
        <v>17870.758312777551</v>
      </c>
      <c r="AP234" s="87">
        <f t="shared" si="54"/>
        <v>18335.398028909767</v>
      </c>
      <c r="AQ234" s="87">
        <f t="shared" si="55"/>
        <v>18757.112183574689</v>
      </c>
      <c r="AR234" s="87">
        <f t="shared" si="56"/>
        <v>19282.311324714781</v>
      </c>
      <c r="AS234" s="87">
        <f t="shared" si="57"/>
        <v>19475.134437961926</v>
      </c>
      <c r="AT234" s="87">
        <f t="shared" si="58"/>
        <v>19630.935513465622</v>
      </c>
      <c r="AU234" s="87">
        <f t="shared" si="59"/>
        <v>19670.197384492556</v>
      </c>
      <c r="AV234" s="87">
        <f t="shared" si="60"/>
        <v>19945.580147875451</v>
      </c>
      <c r="AW234" s="87">
        <f t="shared" si="61"/>
        <v>20364.437330980836</v>
      </c>
      <c r="AX234" s="87">
        <f t="shared" si="62"/>
        <v>20934.641576248301</v>
      </c>
      <c r="AY234" s="87">
        <f t="shared" si="63"/>
        <v>21081.184067282036</v>
      </c>
      <c r="AZ234" s="87">
        <f t="shared" si="64"/>
        <v>25297.420880738438</v>
      </c>
      <c r="BA234" s="87">
        <f t="shared" si="65"/>
        <v>24232.26631733893</v>
      </c>
      <c r="BB234" s="87">
        <f t="shared" si="66"/>
        <v>23211.960367135187</v>
      </c>
      <c r="BC234" s="87">
        <f t="shared" si="67"/>
        <v>22234.61466746634</v>
      </c>
      <c r="BD234" s="87">
        <f t="shared" si="68"/>
        <v>21298.420365678277</v>
      </c>
    </row>
    <row r="235" spans="2:56" s="79" customFormat="1" x14ac:dyDescent="0.2">
      <c r="B235" s="86">
        <f>'3. Investeringen'!B221</f>
        <v>207</v>
      </c>
      <c r="C235" s="86" t="str">
        <f>'3. Investeringen'!F221</f>
        <v>TD</v>
      </c>
      <c r="D235" s="86" t="str">
        <f>'3. Investeringen'!G221</f>
        <v>Nieuwe investeringen TD</v>
      </c>
      <c r="E235" s="121">
        <f>'3. Investeringen'!K221</f>
        <v>2005</v>
      </c>
      <c r="F235" s="20"/>
      <c r="G235" s="86">
        <f>'7. Nominale afschrijvingen'!R224</f>
        <v>3508.4029999999993</v>
      </c>
      <c r="H235" s="86">
        <f>'7. Nominale afschrijvingen'!S224</f>
        <v>3508.4029999999993</v>
      </c>
      <c r="I235" s="86">
        <f>'7. Nominale afschrijvingen'!T224</f>
        <v>3508.4029999999993</v>
      </c>
      <c r="J235" s="86">
        <f>'7. Nominale afschrijvingen'!U224</f>
        <v>3508.4029999999993</v>
      </c>
      <c r="K235" s="86">
        <f>'7. Nominale afschrijvingen'!V224</f>
        <v>3508.4029999999993</v>
      </c>
      <c r="L235" s="86">
        <f>'7. Nominale afschrijvingen'!W224</f>
        <v>3508.4029999999993</v>
      </c>
      <c r="M235" s="86">
        <f>'7. Nominale afschrijvingen'!X224</f>
        <v>3508.4029999999993</v>
      </c>
      <c r="N235" s="86">
        <f>'7. Nominale afschrijvingen'!Y224</f>
        <v>3508.4029999999993</v>
      </c>
      <c r="O235" s="86">
        <f>'7. Nominale afschrijvingen'!Z224</f>
        <v>3508.4029999999993</v>
      </c>
      <c r="P235" s="86">
        <f>'7. Nominale afschrijvingen'!AA224</f>
        <v>3508.4029999999993</v>
      </c>
      <c r="Q235" s="86">
        <f>'7. Nominale afschrijvingen'!AB224</f>
        <v>3508.4029999999993</v>
      </c>
      <c r="R235" s="86">
        <f>'7. Nominale afschrijvingen'!AC224</f>
        <v>4210.0835999999999</v>
      </c>
      <c r="S235" s="86">
        <f>'7. Nominale afschrijvingen'!AD224</f>
        <v>3835.8539466666666</v>
      </c>
      <c r="T235" s="86">
        <f>'7. Nominale afschrijvingen'!AE224</f>
        <v>3494.8891514074071</v>
      </c>
      <c r="U235" s="86">
        <f>'7. Nominale afschrijvingen'!AF224</f>
        <v>3411.6775049453258</v>
      </c>
      <c r="V235" s="86">
        <f>'7. Nominale afschrijvingen'!AG224</f>
        <v>3411.6775049453258</v>
      </c>
      <c r="W235" s="65"/>
      <c r="X235" s="118">
        <f>IF($C235="TD",INDEX('4. CPI-tabel'!$D$20:$Z$42,$E235-2003,X$28-2003),
IF(X$28&gt;=$E235,MAX(1,INDEX('4. CPI-tabel'!$D$20:$Z$42,MAX($E235,2010)-2003,X$28-2003)),0))</f>
        <v>1.0964366931991631</v>
      </c>
      <c r="Y235" s="118">
        <f>IF($C235="TD",INDEX('4. CPI-tabel'!$D$20:$Z$42,$E235-2003,Y$28-2003),
IF(Y$28&gt;=$E235,MAX(1,INDEX('4. CPI-tabel'!$D$20:$Z$42,MAX($E235,2010)-2003,Y$28-2003)),0))</f>
        <v>1.1249440472223413</v>
      </c>
      <c r="Z235" s="118">
        <f>IF($C235="TD",INDEX('4. CPI-tabel'!$D$20:$Z$42,$E235-2003,Z$28-2003),
IF(Z$28&gt;=$E235,MAX(1,INDEX('4. CPI-tabel'!$D$20:$Z$42,MAX($E235,2010)-2003,Z$28-2003)),0))</f>
        <v>1.1508177603084551</v>
      </c>
      <c r="AA235" s="118">
        <f>IF($C235="TD",INDEX('4. CPI-tabel'!$D$20:$Z$42,$E235-2003,AA$28-2003),
IF(AA$28&gt;=$E235,MAX(1,INDEX('4. CPI-tabel'!$D$20:$Z$42,MAX($E235,2010)-2003,AA$28-2003)),0))</f>
        <v>1.1830406575970918</v>
      </c>
      <c r="AB235" s="118">
        <f>IF($C235="TD",INDEX('4. CPI-tabel'!$D$20:$Z$42,$E235-2003,AB$28-2003),
IF(AB$28&gt;=$E235,MAX(1,INDEX('4. CPI-tabel'!$D$20:$Z$42,MAX($E235,2010)-2003,AB$28-2003)),0))</f>
        <v>1.1948710641730627</v>
      </c>
      <c r="AC235" s="118">
        <f>IF($C235="TD",INDEX('4. CPI-tabel'!$D$20:$Z$42,$E235-2003,AC$28-2003),
IF(AC$28&gt;=$E235,MAX(1,INDEX('4. CPI-tabel'!$D$20:$Z$42,MAX($E235,2010)-2003,AC$28-2003)),0))</f>
        <v>1.2044300326864472</v>
      </c>
      <c r="AD235" s="118">
        <f>IF($C235="TD",INDEX('4. CPI-tabel'!$D$20:$Z$42,$E235-2003,AD$28-2003),
IF(AD$28&gt;=$E235,MAX(1,INDEX('4. CPI-tabel'!$D$20:$Z$42,MAX($E235,2010)-2003,AD$28-2003)),0))</f>
        <v>1.2068388927518201</v>
      </c>
      <c r="AE235" s="118">
        <f>IF($C235="TD",INDEX('4. CPI-tabel'!$D$20:$Z$42,$E235-2003,AE$28-2003),
IF(AE$28&gt;=$E235,MAX(1,INDEX('4. CPI-tabel'!$D$20:$Z$42,MAX($E235,2010)-2003,AE$28-2003)),0))</f>
        <v>1.2237346372503457</v>
      </c>
      <c r="AF235" s="118">
        <f>IF($C235="TD",INDEX('4. CPI-tabel'!$D$20:$Z$42,$E235-2003,AF$28-2003),
IF(AF$28&gt;=$E235,MAX(1,INDEX('4. CPI-tabel'!$D$20:$Z$42,MAX($E235,2010)-2003,AF$28-2003)),0))</f>
        <v>1.2494330646326028</v>
      </c>
      <c r="AG235" s="118">
        <f>IF($C235="TD",INDEX('4. CPI-tabel'!$D$20:$Z$42,$E235-2003,AG$28-2003),
IF(AG$28&gt;=$E235,MAX(1,INDEX('4. CPI-tabel'!$D$20:$Z$42,MAX($E235,2010)-2003,AG$28-2003)),0))</f>
        <v>1.2844171904423158</v>
      </c>
      <c r="AH235" s="118">
        <f>IF($C235="TD",INDEX('4. CPI-tabel'!$D$20:$Z$42,$E235-2003,AH$28-2003),
IF(AH$28&gt;=$E235,MAX(1,INDEX('4. CPI-tabel'!$D$20:$Z$42,MAX($E235,2010)-2003,AH$28-2003)),0))</f>
        <v>1.2934081107754118</v>
      </c>
      <c r="AI235" s="118">
        <f>IF($C235="TD",INDEX('4. CPI-tabel'!$D$20:$Z$42,$E235-2003,AI$28-2003),
IF(AI$28&gt;=$E235,MAX(1,INDEX('4. CPI-tabel'!$D$20:$Z$42,MAX($E235,2010)-2003,AI$28-2003)),0))</f>
        <v>1.2934081107754118</v>
      </c>
      <c r="AJ235" s="118">
        <f>IF($C235="TD",INDEX('4. CPI-tabel'!$D$20:$Z$42,$E235-2003,AJ$28-2003),
IF(AJ$28&gt;=$E235,MAX(1,INDEX('4. CPI-tabel'!$D$20:$Z$42,MAX($E235,2010)-2003,AJ$28-2003)),0))</f>
        <v>1.2934081107754118</v>
      </c>
      <c r="AK235" s="118">
        <f>IF($C235="TD",INDEX('4. CPI-tabel'!$D$20:$Z$42,$E235-2003,AK$28-2003),
IF(AK$28&gt;=$E235,MAX(1,INDEX('4. CPI-tabel'!$D$20:$Z$42,MAX($E235,2010)-2003,AK$28-2003)),0))</f>
        <v>1.2934081107754118</v>
      </c>
      <c r="AL235" s="118">
        <f>IF($C235="TD",INDEX('4. CPI-tabel'!$D$20:$Z$42,$E235-2003,AL$28-2003),
IF(AL$28&gt;=$E235,MAX(1,INDEX('4. CPI-tabel'!$D$20:$Z$42,MAX($E235,2010)-2003,AL$28-2003)),0))</f>
        <v>1.2934081107754118</v>
      </c>
      <c r="AM235" s="118">
        <f>IF($C235="TD",INDEX('4. CPI-tabel'!$D$20:$Z$42,$E235-2003,AM$28-2003),
IF(AM$28&gt;=$E235,MAX(1,INDEX('4. CPI-tabel'!$D$20:$Z$42,MAX($E235,2010)-2003,AM$28-2003)),0))</f>
        <v>1.2934081107754118</v>
      </c>
      <c r="AN235" s="20"/>
      <c r="AO235" s="87">
        <f t="shared" si="53"/>
        <v>3846.7417837300227</v>
      </c>
      <c r="AP235" s="87">
        <f t="shared" si="54"/>
        <v>3946.7570701070031</v>
      </c>
      <c r="AQ235" s="87">
        <f t="shared" si="55"/>
        <v>4037.532482719464</v>
      </c>
      <c r="AR235" s="87">
        <f t="shared" si="56"/>
        <v>4150.5833922356087</v>
      </c>
      <c r="AS235" s="87">
        <f t="shared" si="57"/>
        <v>4192.0892261579647</v>
      </c>
      <c r="AT235" s="87">
        <f t="shared" si="58"/>
        <v>4225.625939967229</v>
      </c>
      <c r="AU235" s="87">
        <f t="shared" si="59"/>
        <v>4234.0771918471628</v>
      </c>
      <c r="AV235" s="87">
        <f t="shared" si="60"/>
        <v>4293.3542725330235</v>
      </c>
      <c r="AW235" s="87">
        <f t="shared" si="61"/>
        <v>4383.5147122562166</v>
      </c>
      <c r="AX235" s="87">
        <f t="shared" si="62"/>
        <v>4506.2531241993911</v>
      </c>
      <c r="AY235" s="87">
        <f t="shared" si="63"/>
        <v>4537.7968960687867</v>
      </c>
      <c r="AZ235" s="87">
        <f t="shared" si="64"/>
        <v>5445.3562752825446</v>
      </c>
      <c r="BA235" s="87">
        <f t="shared" si="65"/>
        <v>4961.324606368541</v>
      </c>
      <c r="BB235" s="87">
        <f t="shared" si="66"/>
        <v>4520.3179746913365</v>
      </c>
      <c r="BC235" s="87">
        <f t="shared" si="67"/>
        <v>4412.6913562463051</v>
      </c>
      <c r="BD235" s="87">
        <f t="shared" si="68"/>
        <v>4412.6913562463051</v>
      </c>
    </row>
    <row r="236" spans="2:56" s="79" customFormat="1" x14ac:dyDescent="0.2">
      <c r="B236" s="86">
        <f>'3. Investeringen'!B222</f>
        <v>208</v>
      </c>
      <c r="C236" s="86" t="str">
        <f>'3. Investeringen'!F222</f>
        <v>TD</v>
      </c>
      <c r="D236" s="86" t="str">
        <f>'3. Investeringen'!G222</f>
        <v>Nieuwe investeringen TD</v>
      </c>
      <c r="E236" s="121">
        <f>'3. Investeringen'!K222</f>
        <v>2005</v>
      </c>
      <c r="F236" s="20"/>
      <c r="G236" s="86">
        <f>'7. Nominale afschrijvingen'!R225</f>
        <v>2316.5297999999998</v>
      </c>
      <c r="H236" s="86">
        <f>'7. Nominale afschrijvingen'!S225</f>
        <v>2316.5297999999998</v>
      </c>
      <c r="I236" s="86">
        <f>'7. Nominale afschrijvingen'!T225</f>
        <v>2316.5297999999998</v>
      </c>
      <c r="J236" s="86">
        <f>'7. Nominale afschrijvingen'!U225</f>
        <v>2316.5297999999998</v>
      </c>
      <c r="K236" s="86">
        <f>'7. Nominale afschrijvingen'!V225</f>
        <v>2316.5297999999998</v>
      </c>
      <c r="L236" s="86">
        <f>'7. Nominale afschrijvingen'!W225</f>
        <v>2316.5297999999998</v>
      </c>
      <c r="M236" s="86">
        <f>'7. Nominale afschrijvingen'!X225</f>
        <v>2316.5297999999998</v>
      </c>
      <c r="N236" s="86">
        <f>'7. Nominale afschrijvingen'!Y225</f>
        <v>2316.5297999999998</v>
      </c>
      <c r="O236" s="86">
        <f>'7. Nominale afschrijvingen'!Z225</f>
        <v>2316.5297999999998</v>
      </c>
      <c r="P236" s="86">
        <f>'7. Nominale afschrijvingen'!AA225</f>
        <v>2316.5297999999998</v>
      </c>
      <c r="Q236" s="86">
        <f>'7. Nominale afschrijvingen'!AB225</f>
        <v>2316.5297999999998</v>
      </c>
      <c r="R236" s="86">
        <f>'7. Nominale afschrijvingen'!AC225</f>
        <v>2779.8357599999995</v>
      </c>
      <c r="S236" s="86">
        <f>'7. Nominale afschrijvingen'!AD225</f>
        <v>2387.388358588235</v>
      </c>
      <c r="T236" s="86">
        <f>'7. Nominale afschrijvingen'!AE225</f>
        <v>2234.3506432941172</v>
      </c>
      <c r="U236" s="86">
        <f>'7. Nominale afschrijvingen'!AF225</f>
        <v>2234.3506432941172</v>
      </c>
      <c r="V236" s="86">
        <f>'7. Nominale afschrijvingen'!AG225</f>
        <v>2234.3506432941172</v>
      </c>
      <c r="W236" s="65"/>
      <c r="X236" s="118">
        <f>IF($C236="TD",INDEX('4. CPI-tabel'!$D$20:$Z$42,$E236-2003,X$28-2003),
IF(X$28&gt;=$E236,MAX(1,INDEX('4. CPI-tabel'!$D$20:$Z$42,MAX($E236,2010)-2003,X$28-2003)),0))</f>
        <v>1.0964366931991631</v>
      </c>
      <c r="Y236" s="118">
        <f>IF($C236="TD",INDEX('4. CPI-tabel'!$D$20:$Z$42,$E236-2003,Y$28-2003),
IF(Y$28&gt;=$E236,MAX(1,INDEX('4. CPI-tabel'!$D$20:$Z$42,MAX($E236,2010)-2003,Y$28-2003)),0))</f>
        <v>1.1249440472223413</v>
      </c>
      <c r="Z236" s="118">
        <f>IF($C236="TD",INDEX('4. CPI-tabel'!$D$20:$Z$42,$E236-2003,Z$28-2003),
IF(Z$28&gt;=$E236,MAX(1,INDEX('4. CPI-tabel'!$D$20:$Z$42,MAX($E236,2010)-2003,Z$28-2003)),0))</f>
        <v>1.1508177603084551</v>
      </c>
      <c r="AA236" s="118">
        <f>IF($C236="TD",INDEX('4. CPI-tabel'!$D$20:$Z$42,$E236-2003,AA$28-2003),
IF(AA$28&gt;=$E236,MAX(1,INDEX('4. CPI-tabel'!$D$20:$Z$42,MAX($E236,2010)-2003,AA$28-2003)),0))</f>
        <v>1.1830406575970918</v>
      </c>
      <c r="AB236" s="118">
        <f>IF($C236="TD",INDEX('4. CPI-tabel'!$D$20:$Z$42,$E236-2003,AB$28-2003),
IF(AB$28&gt;=$E236,MAX(1,INDEX('4. CPI-tabel'!$D$20:$Z$42,MAX($E236,2010)-2003,AB$28-2003)),0))</f>
        <v>1.1948710641730627</v>
      </c>
      <c r="AC236" s="118">
        <f>IF($C236="TD",INDEX('4. CPI-tabel'!$D$20:$Z$42,$E236-2003,AC$28-2003),
IF(AC$28&gt;=$E236,MAX(1,INDEX('4. CPI-tabel'!$D$20:$Z$42,MAX($E236,2010)-2003,AC$28-2003)),0))</f>
        <v>1.2044300326864472</v>
      </c>
      <c r="AD236" s="118">
        <f>IF($C236="TD",INDEX('4. CPI-tabel'!$D$20:$Z$42,$E236-2003,AD$28-2003),
IF(AD$28&gt;=$E236,MAX(1,INDEX('4. CPI-tabel'!$D$20:$Z$42,MAX($E236,2010)-2003,AD$28-2003)),0))</f>
        <v>1.2068388927518201</v>
      </c>
      <c r="AE236" s="118">
        <f>IF($C236="TD",INDEX('4. CPI-tabel'!$D$20:$Z$42,$E236-2003,AE$28-2003),
IF(AE$28&gt;=$E236,MAX(1,INDEX('4. CPI-tabel'!$D$20:$Z$42,MAX($E236,2010)-2003,AE$28-2003)),0))</f>
        <v>1.2237346372503457</v>
      </c>
      <c r="AF236" s="118">
        <f>IF($C236="TD",INDEX('4. CPI-tabel'!$D$20:$Z$42,$E236-2003,AF$28-2003),
IF(AF$28&gt;=$E236,MAX(1,INDEX('4. CPI-tabel'!$D$20:$Z$42,MAX($E236,2010)-2003,AF$28-2003)),0))</f>
        <v>1.2494330646326028</v>
      </c>
      <c r="AG236" s="118">
        <f>IF($C236="TD",INDEX('4. CPI-tabel'!$D$20:$Z$42,$E236-2003,AG$28-2003),
IF(AG$28&gt;=$E236,MAX(1,INDEX('4. CPI-tabel'!$D$20:$Z$42,MAX($E236,2010)-2003,AG$28-2003)),0))</f>
        <v>1.2844171904423158</v>
      </c>
      <c r="AH236" s="118">
        <f>IF($C236="TD",INDEX('4. CPI-tabel'!$D$20:$Z$42,$E236-2003,AH$28-2003),
IF(AH$28&gt;=$E236,MAX(1,INDEX('4. CPI-tabel'!$D$20:$Z$42,MAX($E236,2010)-2003,AH$28-2003)),0))</f>
        <v>1.2934081107754118</v>
      </c>
      <c r="AI236" s="118">
        <f>IF($C236="TD",INDEX('4. CPI-tabel'!$D$20:$Z$42,$E236-2003,AI$28-2003),
IF(AI$28&gt;=$E236,MAX(1,INDEX('4. CPI-tabel'!$D$20:$Z$42,MAX($E236,2010)-2003,AI$28-2003)),0))</f>
        <v>1.2934081107754118</v>
      </c>
      <c r="AJ236" s="118">
        <f>IF($C236="TD",INDEX('4. CPI-tabel'!$D$20:$Z$42,$E236-2003,AJ$28-2003),
IF(AJ$28&gt;=$E236,MAX(1,INDEX('4. CPI-tabel'!$D$20:$Z$42,MAX($E236,2010)-2003,AJ$28-2003)),0))</f>
        <v>1.2934081107754118</v>
      </c>
      <c r="AK236" s="118">
        <f>IF($C236="TD",INDEX('4. CPI-tabel'!$D$20:$Z$42,$E236-2003,AK$28-2003),
IF(AK$28&gt;=$E236,MAX(1,INDEX('4. CPI-tabel'!$D$20:$Z$42,MAX($E236,2010)-2003,AK$28-2003)),0))</f>
        <v>1.2934081107754118</v>
      </c>
      <c r="AL236" s="118">
        <f>IF($C236="TD",INDEX('4. CPI-tabel'!$D$20:$Z$42,$E236-2003,AL$28-2003),
IF(AL$28&gt;=$E236,MAX(1,INDEX('4. CPI-tabel'!$D$20:$Z$42,MAX($E236,2010)-2003,AL$28-2003)),0))</f>
        <v>1.2934081107754118</v>
      </c>
      <c r="AM236" s="118">
        <f>IF($C236="TD",INDEX('4. CPI-tabel'!$D$20:$Z$42,$E236-2003,AM$28-2003),
IF(AM$28&gt;=$E236,MAX(1,INDEX('4. CPI-tabel'!$D$20:$Z$42,MAX($E236,2010)-2003,AM$28-2003)),0))</f>
        <v>1.2934081107754118</v>
      </c>
      <c r="AN236" s="20"/>
      <c r="AO236" s="87">
        <f t="shared" si="53"/>
        <v>2539.9282736093187</v>
      </c>
      <c r="AP236" s="87">
        <f t="shared" si="54"/>
        <v>2605.9664087231608</v>
      </c>
      <c r="AQ236" s="87">
        <f t="shared" si="55"/>
        <v>2665.9036361237931</v>
      </c>
      <c r="AR236" s="87">
        <f t="shared" si="56"/>
        <v>2740.5489379352593</v>
      </c>
      <c r="AS236" s="87">
        <f t="shared" si="57"/>
        <v>2767.9544273146116</v>
      </c>
      <c r="AT236" s="87">
        <f t="shared" si="58"/>
        <v>2790.0980627331287</v>
      </c>
      <c r="AU236" s="87">
        <f t="shared" si="59"/>
        <v>2795.6782588585952</v>
      </c>
      <c r="AV236" s="87">
        <f t="shared" si="60"/>
        <v>2834.8177544826158</v>
      </c>
      <c r="AW236" s="87">
        <f t="shared" si="61"/>
        <v>2894.3489273267501</v>
      </c>
      <c r="AX236" s="87">
        <f t="shared" si="62"/>
        <v>2975.3906972918994</v>
      </c>
      <c r="AY236" s="87">
        <f t="shared" si="63"/>
        <v>2996.2184321729424</v>
      </c>
      <c r="AZ236" s="87">
        <f t="shared" si="64"/>
        <v>3595.4621186075306</v>
      </c>
      <c r="BA236" s="87">
        <f t="shared" si="65"/>
        <v>3087.8674665688204</v>
      </c>
      <c r="BB236" s="87">
        <f t="shared" si="66"/>
        <v>2889.9272443528703</v>
      </c>
      <c r="BC236" s="87">
        <f t="shared" si="67"/>
        <v>2889.9272443528703</v>
      </c>
      <c r="BD236" s="87">
        <f t="shared" si="68"/>
        <v>2889.9272443528703</v>
      </c>
    </row>
    <row r="237" spans="2:56" s="79" customFormat="1" x14ac:dyDescent="0.2">
      <c r="B237" s="86">
        <f>'3. Investeringen'!B223</f>
        <v>209</v>
      </c>
      <c r="C237" s="86" t="str">
        <f>'3. Investeringen'!F223</f>
        <v>TD</v>
      </c>
      <c r="D237" s="86" t="str">
        <f>'3. Investeringen'!G223</f>
        <v>Nieuwe investeringen TD</v>
      </c>
      <c r="E237" s="121">
        <f>'3. Investeringen'!K223</f>
        <v>2005</v>
      </c>
      <c r="F237" s="20"/>
      <c r="G237" s="86">
        <f>'7. Nominale afschrijvingen'!R226</f>
        <v>3652.6424999999999</v>
      </c>
      <c r="H237" s="86">
        <f>'7. Nominale afschrijvingen'!S226</f>
        <v>3652.6425000000004</v>
      </c>
      <c r="I237" s="86">
        <f>'7. Nominale afschrijvingen'!T226</f>
        <v>3652.6425000000004</v>
      </c>
      <c r="J237" s="86">
        <f>'7. Nominale afschrijvingen'!U226</f>
        <v>3652.6425000000004</v>
      </c>
      <c r="K237" s="86">
        <f>'7. Nominale afschrijvingen'!V226</f>
        <v>1826.3212500000002</v>
      </c>
      <c r="L237" s="86">
        <f>'7. Nominale afschrijvingen'!W226</f>
        <v>0</v>
      </c>
      <c r="M237" s="86">
        <f>'7. Nominale afschrijvingen'!X226</f>
        <v>0</v>
      </c>
      <c r="N237" s="86">
        <f>'7. Nominale afschrijvingen'!Y226</f>
        <v>0</v>
      </c>
      <c r="O237" s="86">
        <f>'7. Nominale afschrijvingen'!Z226</f>
        <v>0</v>
      </c>
      <c r="P237" s="86">
        <f>'7. Nominale afschrijvingen'!AA226</f>
        <v>0</v>
      </c>
      <c r="Q237" s="86">
        <f>'7. Nominale afschrijvingen'!AB226</f>
        <v>0</v>
      </c>
      <c r="R237" s="86">
        <f>'7. Nominale afschrijvingen'!AC226</f>
        <v>0</v>
      </c>
      <c r="S237" s="86">
        <f>'7. Nominale afschrijvingen'!AD226</f>
        <v>0</v>
      </c>
      <c r="T237" s="86">
        <f>'7. Nominale afschrijvingen'!AE226</f>
        <v>0</v>
      </c>
      <c r="U237" s="86">
        <f>'7. Nominale afschrijvingen'!AF226</f>
        <v>0</v>
      </c>
      <c r="V237" s="86">
        <f>'7. Nominale afschrijvingen'!AG226</f>
        <v>0</v>
      </c>
      <c r="W237" s="65"/>
      <c r="X237" s="118">
        <f>IF($C237="TD",INDEX('4. CPI-tabel'!$D$20:$Z$42,$E237-2003,X$28-2003),
IF(X$28&gt;=$E237,MAX(1,INDEX('4. CPI-tabel'!$D$20:$Z$42,MAX($E237,2010)-2003,X$28-2003)),0))</f>
        <v>1.0964366931991631</v>
      </c>
      <c r="Y237" s="118">
        <f>IF($C237="TD",INDEX('4. CPI-tabel'!$D$20:$Z$42,$E237-2003,Y$28-2003),
IF(Y$28&gt;=$E237,MAX(1,INDEX('4. CPI-tabel'!$D$20:$Z$42,MAX($E237,2010)-2003,Y$28-2003)),0))</f>
        <v>1.1249440472223413</v>
      </c>
      <c r="Z237" s="118">
        <f>IF($C237="TD",INDEX('4. CPI-tabel'!$D$20:$Z$42,$E237-2003,Z$28-2003),
IF(Z$28&gt;=$E237,MAX(1,INDEX('4. CPI-tabel'!$D$20:$Z$42,MAX($E237,2010)-2003,Z$28-2003)),0))</f>
        <v>1.1508177603084551</v>
      </c>
      <c r="AA237" s="118">
        <f>IF($C237="TD",INDEX('4. CPI-tabel'!$D$20:$Z$42,$E237-2003,AA$28-2003),
IF(AA$28&gt;=$E237,MAX(1,INDEX('4. CPI-tabel'!$D$20:$Z$42,MAX($E237,2010)-2003,AA$28-2003)),0))</f>
        <v>1.1830406575970918</v>
      </c>
      <c r="AB237" s="118">
        <f>IF($C237="TD",INDEX('4. CPI-tabel'!$D$20:$Z$42,$E237-2003,AB$28-2003),
IF(AB$28&gt;=$E237,MAX(1,INDEX('4. CPI-tabel'!$D$20:$Z$42,MAX($E237,2010)-2003,AB$28-2003)),0))</f>
        <v>1.1948710641730627</v>
      </c>
      <c r="AC237" s="118">
        <f>IF($C237="TD",INDEX('4. CPI-tabel'!$D$20:$Z$42,$E237-2003,AC$28-2003),
IF(AC$28&gt;=$E237,MAX(1,INDEX('4. CPI-tabel'!$D$20:$Z$42,MAX($E237,2010)-2003,AC$28-2003)),0))</f>
        <v>1.2044300326864472</v>
      </c>
      <c r="AD237" s="118">
        <f>IF($C237="TD",INDEX('4. CPI-tabel'!$D$20:$Z$42,$E237-2003,AD$28-2003),
IF(AD$28&gt;=$E237,MAX(1,INDEX('4. CPI-tabel'!$D$20:$Z$42,MAX($E237,2010)-2003,AD$28-2003)),0))</f>
        <v>1.2068388927518201</v>
      </c>
      <c r="AE237" s="118">
        <f>IF($C237="TD",INDEX('4. CPI-tabel'!$D$20:$Z$42,$E237-2003,AE$28-2003),
IF(AE$28&gt;=$E237,MAX(1,INDEX('4. CPI-tabel'!$D$20:$Z$42,MAX($E237,2010)-2003,AE$28-2003)),0))</f>
        <v>1.2237346372503457</v>
      </c>
      <c r="AF237" s="118">
        <f>IF($C237="TD",INDEX('4. CPI-tabel'!$D$20:$Z$42,$E237-2003,AF$28-2003),
IF(AF$28&gt;=$E237,MAX(1,INDEX('4. CPI-tabel'!$D$20:$Z$42,MAX($E237,2010)-2003,AF$28-2003)),0))</f>
        <v>1.2494330646326028</v>
      </c>
      <c r="AG237" s="118">
        <f>IF($C237="TD",INDEX('4. CPI-tabel'!$D$20:$Z$42,$E237-2003,AG$28-2003),
IF(AG$28&gt;=$E237,MAX(1,INDEX('4. CPI-tabel'!$D$20:$Z$42,MAX($E237,2010)-2003,AG$28-2003)),0))</f>
        <v>1.2844171904423158</v>
      </c>
      <c r="AH237" s="118">
        <f>IF($C237="TD",INDEX('4. CPI-tabel'!$D$20:$Z$42,$E237-2003,AH$28-2003),
IF(AH$28&gt;=$E237,MAX(1,INDEX('4. CPI-tabel'!$D$20:$Z$42,MAX($E237,2010)-2003,AH$28-2003)),0))</f>
        <v>1.2934081107754118</v>
      </c>
      <c r="AI237" s="118">
        <f>IF($C237="TD",INDEX('4. CPI-tabel'!$D$20:$Z$42,$E237-2003,AI$28-2003),
IF(AI$28&gt;=$E237,MAX(1,INDEX('4. CPI-tabel'!$D$20:$Z$42,MAX($E237,2010)-2003,AI$28-2003)),0))</f>
        <v>1.2934081107754118</v>
      </c>
      <c r="AJ237" s="118">
        <f>IF($C237="TD",INDEX('4. CPI-tabel'!$D$20:$Z$42,$E237-2003,AJ$28-2003),
IF(AJ$28&gt;=$E237,MAX(1,INDEX('4. CPI-tabel'!$D$20:$Z$42,MAX($E237,2010)-2003,AJ$28-2003)),0))</f>
        <v>1.2934081107754118</v>
      </c>
      <c r="AK237" s="118">
        <f>IF($C237="TD",INDEX('4. CPI-tabel'!$D$20:$Z$42,$E237-2003,AK$28-2003),
IF(AK$28&gt;=$E237,MAX(1,INDEX('4. CPI-tabel'!$D$20:$Z$42,MAX($E237,2010)-2003,AK$28-2003)),0))</f>
        <v>1.2934081107754118</v>
      </c>
      <c r="AL237" s="118">
        <f>IF($C237="TD",INDEX('4. CPI-tabel'!$D$20:$Z$42,$E237-2003,AL$28-2003),
IF(AL$28&gt;=$E237,MAX(1,INDEX('4. CPI-tabel'!$D$20:$Z$42,MAX($E237,2010)-2003,AL$28-2003)),0))</f>
        <v>1.2934081107754118</v>
      </c>
      <c r="AM237" s="118">
        <f>IF($C237="TD",INDEX('4. CPI-tabel'!$D$20:$Z$42,$E237-2003,AM$28-2003),
IF(AM$28&gt;=$E237,MAX(1,INDEX('4. CPI-tabel'!$D$20:$Z$42,MAX($E237,2010)-2003,AM$28-2003)),0))</f>
        <v>1.2934081107754118</v>
      </c>
      <c r="AN237" s="20"/>
      <c r="AO237" s="87">
        <f t="shared" si="53"/>
        <v>4004.8912641387242</v>
      </c>
      <c r="AP237" s="87">
        <f t="shared" si="54"/>
        <v>4109.0184370063316</v>
      </c>
      <c r="AQ237" s="87">
        <f t="shared" si="55"/>
        <v>4203.5258610574765</v>
      </c>
      <c r="AR237" s="87">
        <f t="shared" si="56"/>
        <v>4321.2245851670859</v>
      </c>
      <c r="AS237" s="87">
        <f t="shared" si="57"/>
        <v>2182.2184155093782</v>
      </c>
      <c r="AT237" s="87">
        <f t="shared" si="58"/>
        <v>0</v>
      </c>
      <c r="AU237" s="87">
        <f t="shared" si="59"/>
        <v>0</v>
      </c>
      <c r="AV237" s="87">
        <f t="shared" si="60"/>
        <v>0</v>
      </c>
      <c r="AW237" s="87">
        <f t="shared" si="61"/>
        <v>0</v>
      </c>
      <c r="AX237" s="87">
        <f t="shared" si="62"/>
        <v>0</v>
      </c>
      <c r="AY237" s="87">
        <f t="shared" si="63"/>
        <v>0</v>
      </c>
      <c r="AZ237" s="87">
        <f t="shared" si="64"/>
        <v>0</v>
      </c>
      <c r="BA237" s="87">
        <f t="shared" si="65"/>
        <v>0</v>
      </c>
      <c r="BB237" s="87">
        <f t="shared" si="66"/>
        <v>0</v>
      </c>
      <c r="BC237" s="87">
        <f t="shared" si="67"/>
        <v>0</v>
      </c>
      <c r="BD237" s="87">
        <f t="shared" si="68"/>
        <v>0</v>
      </c>
    </row>
    <row r="238" spans="2:56" s="79" customFormat="1" x14ac:dyDescent="0.2">
      <c r="B238" s="86">
        <f>'3. Investeringen'!B224</f>
        <v>210</v>
      </c>
      <c r="C238" s="86" t="str">
        <f>'3. Investeringen'!F224</f>
        <v>TD</v>
      </c>
      <c r="D238" s="86" t="str">
        <f>'3. Investeringen'!G224</f>
        <v>Nieuwe investeringen TD</v>
      </c>
      <c r="E238" s="121">
        <f>'3. Investeringen'!K224</f>
        <v>2005</v>
      </c>
      <c r="F238" s="20"/>
      <c r="G238" s="86">
        <f>'7. Nominale afschrijvingen'!R227</f>
        <v>0</v>
      </c>
      <c r="H238" s="86">
        <f>'7. Nominale afschrijvingen'!S227</f>
        <v>0</v>
      </c>
      <c r="I238" s="86">
        <f>'7. Nominale afschrijvingen'!T227</f>
        <v>0</v>
      </c>
      <c r="J238" s="86">
        <f>'7. Nominale afschrijvingen'!U227</f>
        <v>0</v>
      </c>
      <c r="K238" s="86">
        <f>'7. Nominale afschrijvingen'!V227</f>
        <v>0</v>
      </c>
      <c r="L238" s="86">
        <f>'7. Nominale afschrijvingen'!W227</f>
        <v>0</v>
      </c>
      <c r="M238" s="86">
        <f>'7. Nominale afschrijvingen'!X227</f>
        <v>0</v>
      </c>
      <c r="N238" s="86">
        <f>'7. Nominale afschrijvingen'!Y227</f>
        <v>0</v>
      </c>
      <c r="O238" s="86">
        <f>'7. Nominale afschrijvingen'!Z227</f>
        <v>0</v>
      </c>
      <c r="P238" s="86">
        <f>'7. Nominale afschrijvingen'!AA227</f>
        <v>0</v>
      </c>
      <c r="Q238" s="86">
        <f>'7. Nominale afschrijvingen'!AB227</f>
        <v>0</v>
      </c>
      <c r="R238" s="86">
        <f>'7. Nominale afschrijvingen'!AC227</f>
        <v>0</v>
      </c>
      <c r="S238" s="86">
        <f>'7. Nominale afschrijvingen'!AD227</f>
        <v>0</v>
      </c>
      <c r="T238" s="86">
        <f>'7. Nominale afschrijvingen'!AE227</f>
        <v>0</v>
      </c>
      <c r="U238" s="86">
        <f>'7. Nominale afschrijvingen'!AF227</f>
        <v>0</v>
      </c>
      <c r="V238" s="86">
        <f>'7. Nominale afschrijvingen'!AG227</f>
        <v>0</v>
      </c>
      <c r="W238" s="65"/>
      <c r="X238" s="118">
        <f>IF($C238="TD",INDEX('4. CPI-tabel'!$D$20:$Z$42,$E238-2003,X$28-2003),
IF(X$28&gt;=$E238,MAX(1,INDEX('4. CPI-tabel'!$D$20:$Z$42,MAX($E238,2010)-2003,X$28-2003)),0))</f>
        <v>1.0964366931991631</v>
      </c>
      <c r="Y238" s="118">
        <f>IF($C238="TD",INDEX('4. CPI-tabel'!$D$20:$Z$42,$E238-2003,Y$28-2003),
IF(Y$28&gt;=$E238,MAX(1,INDEX('4. CPI-tabel'!$D$20:$Z$42,MAX($E238,2010)-2003,Y$28-2003)),0))</f>
        <v>1.1249440472223413</v>
      </c>
      <c r="Z238" s="118">
        <f>IF($C238="TD",INDEX('4. CPI-tabel'!$D$20:$Z$42,$E238-2003,Z$28-2003),
IF(Z$28&gt;=$E238,MAX(1,INDEX('4. CPI-tabel'!$D$20:$Z$42,MAX($E238,2010)-2003,Z$28-2003)),0))</f>
        <v>1.1508177603084551</v>
      </c>
      <c r="AA238" s="118">
        <f>IF($C238="TD",INDEX('4. CPI-tabel'!$D$20:$Z$42,$E238-2003,AA$28-2003),
IF(AA$28&gt;=$E238,MAX(1,INDEX('4. CPI-tabel'!$D$20:$Z$42,MAX($E238,2010)-2003,AA$28-2003)),0))</f>
        <v>1.1830406575970918</v>
      </c>
      <c r="AB238" s="118">
        <f>IF($C238="TD",INDEX('4. CPI-tabel'!$D$20:$Z$42,$E238-2003,AB$28-2003),
IF(AB$28&gt;=$E238,MAX(1,INDEX('4. CPI-tabel'!$D$20:$Z$42,MAX($E238,2010)-2003,AB$28-2003)),0))</f>
        <v>1.1948710641730627</v>
      </c>
      <c r="AC238" s="118">
        <f>IF($C238="TD",INDEX('4. CPI-tabel'!$D$20:$Z$42,$E238-2003,AC$28-2003),
IF(AC$28&gt;=$E238,MAX(1,INDEX('4. CPI-tabel'!$D$20:$Z$42,MAX($E238,2010)-2003,AC$28-2003)),0))</f>
        <v>1.2044300326864472</v>
      </c>
      <c r="AD238" s="118">
        <f>IF($C238="TD",INDEX('4. CPI-tabel'!$D$20:$Z$42,$E238-2003,AD$28-2003),
IF(AD$28&gt;=$E238,MAX(1,INDEX('4. CPI-tabel'!$D$20:$Z$42,MAX($E238,2010)-2003,AD$28-2003)),0))</f>
        <v>1.2068388927518201</v>
      </c>
      <c r="AE238" s="118">
        <f>IF($C238="TD",INDEX('4. CPI-tabel'!$D$20:$Z$42,$E238-2003,AE$28-2003),
IF(AE$28&gt;=$E238,MAX(1,INDEX('4. CPI-tabel'!$D$20:$Z$42,MAX($E238,2010)-2003,AE$28-2003)),0))</f>
        <v>1.2237346372503457</v>
      </c>
      <c r="AF238" s="118">
        <f>IF($C238="TD",INDEX('4. CPI-tabel'!$D$20:$Z$42,$E238-2003,AF$28-2003),
IF(AF$28&gt;=$E238,MAX(1,INDEX('4. CPI-tabel'!$D$20:$Z$42,MAX($E238,2010)-2003,AF$28-2003)),0))</f>
        <v>1.2494330646326028</v>
      </c>
      <c r="AG238" s="118">
        <f>IF($C238="TD",INDEX('4. CPI-tabel'!$D$20:$Z$42,$E238-2003,AG$28-2003),
IF(AG$28&gt;=$E238,MAX(1,INDEX('4. CPI-tabel'!$D$20:$Z$42,MAX($E238,2010)-2003,AG$28-2003)),0))</f>
        <v>1.2844171904423158</v>
      </c>
      <c r="AH238" s="118">
        <f>IF($C238="TD",INDEX('4. CPI-tabel'!$D$20:$Z$42,$E238-2003,AH$28-2003),
IF(AH$28&gt;=$E238,MAX(1,INDEX('4. CPI-tabel'!$D$20:$Z$42,MAX($E238,2010)-2003,AH$28-2003)),0))</f>
        <v>1.2934081107754118</v>
      </c>
      <c r="AI238" s="118">
        <f>IF($C238="TD",INDEX('4. CPI-tabel'!$D$20:$Z$42,$E238-2003,AI$28-2003),
IF(AI$28&gt;=$E238,MAX(1,INDEX('4. CPI-tabel'!$D$20:$Z$42,MAX($E238,2010)-2003,AI$28-2003)),0))</f>
        <v>1.2934081107754118</v>
      </c>
      <c r="AJ238" s="118">
        <f>IF($C238="TD",INDEX('4. CPI-tabel'!$D$20:$Z$42,$E238-2003,AJ$28-2003),
IF(AJ$28&gt;=$E238,MAX(1,INDEX('4. CPI-tabel'!$D$20:$Z$42,MAX($E238,2010)-2003,AJ$28-2003)),0))</f>
        <v>1.2934081107754118</v>
      </c>
      <c r="AK238" s="118">
        <f>IF($C238="TD",INDEX('4. CPI-tabel'!$D$20:$Z$42,$E238-2003,AK$28-2003),
IF(AK$28&gt;=$E238,MAX(1,INDEX('4. CPI-tabel'!$D$20:$Z$42,MAX($E238,2010)-2003,AK$28-2003)),0))</f>
        <v>1.2934081107754118</v>
      </c>
      <c r="AL238" s="118">
        <f>IF($C238="TD",INDEX('4. CPI-tabel'!$D$20:$Z$42,$E238-2003,AL$28-2003),
IF(AL$28&gt;=$E238,MAX(1,INDEX('4. CPI-tabel'!$D$20:$Z$42,MAX($E238,2010)-2003,AL$28-2003)),0))</f>
        <v>1.2934081107754118</v>
      </c>
      <c r="AM238" s="118">
        <f>IF($C238="TD",INDEX('4. CPI-tabel'!$D$20:$Z$42,$E238-2003,AM$28-2003),
IF(AM$28&gt;=$E238,MAX(1,INDEX('4. CPI-tabel'!$D$20:$Z$42,MAX($E238,2010)-2003,AM$28-2003)),0))</f>
        <v>1.2934081107754118</v>
      </c>
      <c r="AN238" s="20"/>
      <c r="AO238" s="87">
        <f t="shared" si="53"/>
        <v>0</v>
      </c>
      <c r="AP238" s="87">
        <f t="shared" si="54"/>
        <v>0</v>
      </c>
      <c r="AQ238" s="87">
        <f t="shared" si="55"/>
        <v>0</v>
      </c>
      <c r="AR238" s="87">
        <f t="shared" si="56"/>
        <v>0</v>
      </c>
      <c r="AS238" s="87">
        <f t="shared" si="57"/>
        <v>0</v>
      </c>
      <c r="AT238" s="87">
        <f t="shared" si="58"/>
        <v>0</v>
      </c>
      <c r="AU238" s="87">
        <f t="shared" si="59"/>
        <v>0</v>
      </c>
      <c r="AV238" s="87">
        <f t="shared" si="60"/>
        <v>0</v>
      </c>
      <c r="AW238" s="87">
        <f t="shared" si="61"/>
        <v>0</v>
      </c>
      <c r="AX238" s="87">
        <f t="shared" si="62"/>
        <v>0</v>
      </c>
      <c r="AY238" s="87">
        <f t="shared" si="63"/>
        <v>0</v>
      </c>
      <c r="AZ238" s="87">
        <f t="shared" si="64"/>
        <v>0</v>
      </c>
      <c r="BA238" s="87">
        <f t="shared" si="65"/>
        <v>0</v>
      </c>
      <c r="BB238" s="87">
        <f t="shared" si="66"/>
        <v>0</v>
      </c>
      <c r="BC238" s="87">
        <f t="shared" si="67"/>
        <v>0</v>
      </c>
      <c r="BD238" s="87">
        <f t="shared" si="68"/>
        <v>0</v>
      </c>
    </row>
    <row r="239" spans="2:56" s="79" customFormat="1" x14ac:dyDescent="0.2">
      <c r="B239" s="86">
        <f>'3. Investeringen'!B225</f>
        <v>211</v>
      </c>
      <c r="C239" s="86" t="str">
        <f>'3. Investeringen'!F225</f>
        <v>TD</v>
      </c>
      <c r="D239" s="86" t="str">
        <f>'3. Investeringen'!G225</f>
        <v>Nieuwe investeringen TD</v>
      </c>
      <c r="E239" s="121">
        <f>'3. Investeringen'!K225</f>
        <v>2006</v>
      </c>
      <c r="F239" s="20"/>
      <c r="G239" s="86">
        <f>'7. Nominale afschrijvingen'!R228</f>
        <v>11074.611272727274</v>
      </c>
      <c r="H239" s="86">
        <f>'7. Nominale afschrijvingen'!S228</f>
        <v>11074.611272727274</v>
      </c>
      <c r="I239" s="86">
        <f>'7. Nominale afschrijvingen'!T228</f>
        <v>11074.611272727274</v>
      </c>
      <c r="J239" s="86">
        <f>'7. Nominale afschrijvingen'!U228</f>
        <v>11074.611272727274</v>
      </c>
      <c r="K239" s="86">
        <f>'7. Nominale afschrijvingen'!V228</f>
        <v>11074.611272727274</v>
      </c>
      <c r="L239" s="86">
        <f>'7. Nominale afschrijvingen'!W228</f>
        <v>11074.611272727274</v>
      </c>
      <c r="M239" s="86">
        <f>'7. Nominale afschrijvingen'!X228</f>
        <v>11074.611272727274</v>
      </c>
      <c r="N239" s="86">
        <f>'7. Nominale afschrijvingen'!Y228</f>
        <v>11074.611272727274</v>
      </c>
      <c r="O239" s="86">
        <f>'7. Nominale afschrijvingen'!Z228</f>
        <v>11074.611272727274</v>
      </c>
      <c r="P239" s="86">
        <f>'7. Nominale afschrijvingen'!AA228</f>
        <v>11074.611272727274</v>
      </c>
      <c r="Q239" s="86">
        <f>'7. Nominale afschrijvingen'!AB228</f>
        <v>11074.611272727274</v>
      </c>
      <c r="R239" s="86">
        <f>'7. Nominale afschrijvingen'!AC228</f>
        <v>13289.533527272728</v>
      </c>
      <c r="S239" s="86">
        <f>'7. Nominale afschrijvingen'!AD228</f>
        <v>12885.800863153048</v>
      </c>
      <c r="T239" s="86">
        <f>'7. Nominale afschrijvingen'!AE228</f>
        <v>12494.333495158526</v>
      </c>
      <c r="U239" s="86">
        <f>'7. Nominale afschrijvingen'!AF228</f>
        <v>12114.758806698013</v>
      </c>
      <c r="V239" s="86">
        <f>'7. Nominale afschrijvingen'!AG228</f>
        <v>11746.715501178072</v>
      </c>
      <c r="W239" s="65"/>
      <c r="X239" s="118">
        <f>IF($C239="TD",INDEX('4. CPI-tabel'!$D$20:$Z$42,$E239-2003,X$28-2003),
IF(X$28&gt;=$E239,MAX(1,INDEX('4. CPI-tabel'!$D$20:$Z$42,MAX($E239,2010)-2003,X$28-2003)),0))</f>
        <v>1.0770497968557597</v>
      </c>
      <c r="Y239" s="118">
        <f>IF($C239="TD",INDEX('4. CPI-tabel'!$D$20:$Z$42,$E239-2003,Y$28-2003),
IF(Y$28&gt;=$E239,MAX(1,INDEX('4. CPI-tabel'!$D$20:$Z$42,MAX($E239,2010)-2003,Y$28-2003)),0))</f>
        <v>1.1050530915740095</v>
      </c>
      <c r="Z239" s="118">
        <f>IF($C239="TD",INDEX('4. CPI-tabel'!$D$20:$Z$42,$E239-2003,Z$28-2003),
IF(Z$28&gt;=$E239,MAX(1,INDEX('4. CPI-tabel'!$D$20:$Z$42,MAX($E239,2010)-2003,Z$28-2003)),0))</f>
        <v>1.1304693126802117</v>
      </c>
      <c r="AA239" s="118">
        <f>IF($C239="TD",INDEX('4. CPI-tabel'!$D$20:$Z$42,$E239-2003,AA$28-2003),
IF(AA$28&gt;=$E239,MAX(1,INDEX('4. CPI-tabel'!$D$20:$Z$42,MAX($E239,2010)-2003,AA$28-2003)),0))</f>
        <v>1.1621224534352577</v>
      </c>
      <c r="AB239" s="118">
        <f>IF($C239="TD",INDEX('4. CPI-tabel'!$D$20:$Z$42,$E239-2003,AB$28-2003),
IF(AB$28&gt;=$E239,MAX(1,INDEX('4. CPI-tabel'!$D$20:$Z$42,MAX($E239,2010)-2003,AB$28-2003)),0))</f>
        <v>1.1737436779696102</v>
      </c>
      <c r="AC239" s="118">
        <f>IF($C239="TD",INDEX('4. CPI-tabel'!$D$20:$Z$42,$E239-2003,AC$28-2003),
IF(AC$28&gt;=$E239,MAX(1,INDEX('4. CPI-tabel'!$D$20:$Z$42,MAX($E239,2010)-2003,AC$28-2003)),0))</f>
        <v>1.183133627393367</v>
      </c>
      <c r="AD239" s="118">
        <f>IF($C239="TD",INDEX('4. CPI-tabel'!$D$20:$Z$42,$E239-2003,AD$28-2003),
IF(AD$28&gt;=$E239,MAX(1,INDEX('4. CPI-tabel'!$D$20:$Z$42,MAX($E239,2010)-2003,AD$28-2003)),0))</f>
        <v>1.1854998946481539</v>
      </c>
      <c r="AE239" s="118">
        <f>IF($C239="TD",INDEX('4. CPI-tabel'!$D$20:$Z$42,$E239-2003,AE$28-2003),
IF(AE$28&gt;=$E239,MAX(1,INDEX('4. CPI-tabel'!$D$20:$Z$42,MAX($E239,2010)-2003,AE$28-2003)),0))</f>
        <v>1.2020968931732281</v>
      </c>
      <c r="AF239" s="118">
        <f>IF($C239="TD",INDEX('4. CPI-tabel'!$D$20:$Z$42,$E239-2003,AF$28-2003),
IF(AF$28&gt;=$E239,MAX(1,INDEX('4. CPI-tabel'!$D$20:$Z$42,MAX($E239,2010)-2003,AF$28-2003)),0))</f>
        <v>1.2273409279298657</v>
      </c>
      <c r="AG239" s="118">
        <f>IF($C239="TD",INDEX('4. CPI-tabel'!$D$20:$Z$42,$E239-2003,AG$28-2003),
IF(AG$28&gt;=$E239,MAX(1,INDEX('4. CPI-tabel'!$D$20:$Z$42,MAX($E239,2010)-2003,AG$28-2003)),0))</f>
        <v>1.2617064739119019</v>
      </c>
      <c r="AH239" s="118">
        <f>IF($C239="TD",INDEX('4. CPI-tabel'!$D$20:$Z$42,$E239-2003,AH$28-2003),
IF(AH$28&gt;=$E239,MAX(1,INDEX('4. CPI-tabel'!$D$20:$Z$42,MAX($E239,2010)-2003,AH$28-2003)),0))</f>
        <v>1.270538419229285</v>
      </c>
      <c r="AI239" s="118">
        <f>IF($C239="TD",INDEX('4. CPI-tabel'!$D$20:$Z$42,$E239-2003,AI$28-2003),
IF(AI$28&gt;=$E239,MAX(1,INDEX('4. CPI-tabel'!$D$20:$Z$42,MAX($E239,2010)-2003,AI$28-2003)),0))</f>
        <v>1.270538419229285</v>
      </c>
      <c r="AJ239" s="118">
        <f>IF($C239="TD",INDEX('4. CPI-tabel'!$D$20:$Z$42,$E239-2003,AJ$28-2003),
IF(AJ$28&gt;=$E239,MAX(1,INDEX('4. CPI-tabel'!$D$20:$Z$42,MAX($E239,2010)-2003,AJ$28-2003)),0))</f>
        <v>1.270538419229285</v>
      </c>
      <c r="AK239" s="118">
        <f>IF($C239="TD",INDEX('4. CPI-tabel'!$D$20:$Z$42,$E239-2003,AK$28-2003),
IF(AK$28&gt;=$E239,MAX(1,INDEX('4. CPI-tabel'!$D$20:$Z$42,MAX($E239,2010)-2003,AK$28-2003)),0))</f>
        <v>1.270538419229285</v>
      </c>
      <c r="AL239" s="118">
        <f>IF($C239="TD",INDEX('4. CPI-tabel'!$D$20:$Z$42,$E239-2003,AL$28-2003),
IF(AL$28&gt;=$E239,MAX(1,INDEX('4. CPI-tabel'!$D$20:$Z$42,MAX($E239,2010)-2003,AL$28-2003)),0))</f>
        <v>1.270538419229285</v>
      </c>
      <c r="AM239" s="118">
        <f>IF($C239="TD",INDEX('4. CPI-tabel'!$D$20:$Z$42,$E239-2003,AM$28-2003),
IF(AM$28&gt;=$E239,MAX(1,INDEX('4. CPI-tabel'!$D$20:$Z$42,MAX($E239,2010)-2003,AM$28-2003)),0))</f>
        <v>1.270538419229285</v>
      </c>
      <c r="AN239" s="20"/>
      <c r="AO239" s="87">
        <f t="shared" si="53"/>
        <v>11927.907821547416</v>
      </c>
      <c r="AP239" s="87">
        <f t="shared" si="54"/>
        <v>12238.033424907651</v>
      </c>
      <c r="AQ239" s="87">
        <f t="shared" si="55"/>
        <v>12519.508193680525</v>
      </c>
      <c r="AR239" s="87">
        <f t="shared" si="56"/>
        <v>12870.05442310358</v>
      </c>
      <c r="AS239" s="87">
        <f t="shared" si="57"/>
        <v>12998.754967334617</v>
      </c>
      <c r="AT239" s="87">
        <f t="shared" si="58"/>
        <v>13102.745007073292</v>
      </c>
      <c r="AU239" s="87">
        <f t="shared" si="59"/>
        <v>13128.95049708744</v>
      </c>
      <c r="AV239" s="87">
        <f t="shared" si="60"/>
        <v>13312.755804046665</v>
      </c>
      <c r="AW239" s="87">
        <f t="shared" si="61"/>
        <v>13592.323675931644</v>
      </c>
      <c r="AX239" s="87">
        <f t="shared" si="62"/>
        <v>13972.90873885773</v>
      </c>
      <c r="AY239" s="87">
        <f t="shared" si="63"/>
        <v>14070.719100029732</v>
      </c>
      <c r="AZ239" s="87">
        <f t="shared" si="64"/>
        <v>16884.862920035677</v>
      </c>
      <c r="BA239" s="87">
        <f t="shared" si="65"/>
        <v>16371.905059173831</v>
      </c>
      <c r="BB239" s="87">
        <f t="shared" si="66"/>
        <v>15874.530728262222</v>
      </c>
      <c r="BC239" s="87">
        <f t="shared" si="67"/>
        <v>15392.266503606153</v>
      </c>
      <c r="BD239" s="87">
        <f t="shared" si="68"/>
        <v>14924.653344002927</v>
      </c>
    </row>
    <row r="240" spans="2:56" s="79" customFormat="1" x14ac:dyDescent="0.2">
      <c r="B240" s="86">
        <f>'3. Investeringen'!B226</f>
        <v>212</v>
      </c>
      <c r="C240" s="86" t="str">
        <f>'3. Investeringen'!F226</f>
        <v>TD</v>
      </c>
      <c r="D240" s="86" t="str">
        <f>'3. Investeringen'!G226</f>
        <v>Nieuwe investeringen TD</v>
      </c>
      <c r="E240" s="121">
        <f>'3. Investeringen'!K226</f>
        <v>2006</v>
      </c>
      <c r="F240" s="20"/>
      <c r="G240" s="86">
        <f>'7. Nominale afschrijvingen'!R229</f>
        <v>14723.038</v>
      </c>
      <c r="H240" s="86">
        <f>'7. Nominale afschrijvingen'!S229</f>
        <v>14723.038</v>
      </c>
      <c r="I240" s="86">
        <f>'7. Nominale afschrijvingen'!T229</f>
        <v>14723.038</v>
      </c>
      <c r="J240" s="86">
        <f>'7. Nominale afschrijvingen'!U229</f>
        <v>14723.038</v>
      </c>
      <c r="K240" s="86">
        <f>'7. Nominale afschrijvingen'!V229</f>
        <v>14723.038</v>
      </c>
      <c r="L240" s="86">
        <f>'7. Nominale afschrijvingen'!W229</f>
        <v>14723.038</v>
      </c>
      <c r="M240" s="86">
        <f>'7. Nominale afschrijvingen'!X229</f>
        <v>14723.038</v>
      </c>
      <c r="N240" s="86">
        <f>'7. Nominale afschrijvingen'!Y229</f>
        <v>14723.038</v>
      </c>
      <c r="O240" s="86">
        <f>'7. Nominale afschrijvingen'!Z229</f>
        <v>14723.038</v>
      </c>
      <c r="P240" s="86">
        <f>'7. Nominale afschrijvingen'!AA229</f>
        <v>14723.038</v>
      </c>
      <c r="Q240" s="86">
        <f>'7. Nominale afschrijvingen'!AB229</f>
        <v>14723.038</v>
      </c>
      <c r="R240" s="86">
        <f>'7. Nominale afschrijvingen'!AC229</f>
        <v>17667.6456</v>
      </c>
      <c r="S240" s="86">
        <f>'7. Nominale afschrijvingen'!AD229</f>
        <v>16948.961711186439</v>
      </c>
      <c r="T240" s="86">
        <f>'7. Nominale afschrijvingen'!AE229</f>
        <v>16259.512421239871</v>
      </c>
      <c r="U240" s="86">
        <f>'7. Nominale afschrijvingen'!AF229</f>
        <v>15598.108526138589</v>
      </c>
      <c r="V240" s="86">
        <f>'7. Nominale afschrijvingen'!AG229</f>
        <v>14963.609196261765</v>
      </c>
      <c r="W240" s="65"/>
      <c r="X240" s="118">
        <f>IF($C240="TD",INDEX('4. CPI-tabel'!$D$20:$Z$42,$E240-2003,X$28-2003),
IF(X$28&gt;=$E240,MAX(1,INDEX('4. CPI-tabel'!$D$20:$Z$42,MAX($E240,2010)-2003,X$28-2003)),0))</f>
        <v>1.0770497968557597</v>
      </c>
      <c r="Y240" s="118">
        <f>IF($C240="TD",INDEX('4. CPI-tabel'!$D$20:$Z$42,$E240-2003,Y$28-2003),
IF(Y$28&gt;=$E240,MAX(1,INDEX('4. CPI-tabel'!$D$20:$Z$42,MAX($E240,2010)-2003,Y$28-2003)),0))</f>
        <v>1.1050530915740095</v>
      </c>
      <c r="Z240" s="118">
        <f>IF($C240="TD",INDEX('4. CPI-tabel'!$D$20:$Z$42,$E240-2003,Z$28-2003),
IF(Z$28&gt;=$E240,MAX(1,INDEX('4. CPI-tabel'!$D$20:$Z$42,MAX($E240,2010)-2003,Z$28-2003)),0))</f>
        <v>1.1304693126802117</v>
      </c>
      <c r="AA240" s="118">
        <f>IF($C240="TD",INDEX('4. CPI-tabel'!$D$20:$Z$42,$E240-2003,AA$28-2003),
IF(AA$28&gt;=$E240,MAX(1,INDEX('4. CPI-tabel'!$D$20:$Z$42,MAX($E240,2010)-2003,AA$28-2003)),0))</f>
        <v>1.1621224534352577</v>
      </c>
      <c r="AB240" s="118">
        <f>IF($C240="TD",INDEX('4. CPI-tabel'!$D$20:$Z$42,$E240-2003,AB$28-2003),
IF(AB$28&gt;=$E240,MAX(1,INDEX('4. CPI-tabel'!$D$20:$Z$42,MAX($E240,2010)-2003,AB$28-2003)),0))</f>
        <v>1.1737436779696102</v>
      </c>
      <c r="AC240" s="118">
        <f>IF($C240="TD",INDEX('4. CPI-tabel'!$D$20:$Z$42,$E240-2003,AC$28-2003),
IF(AC$28&gt;=$E240,MAX(1,INDEX('4. CPI-tabel'!$D$20:$Z$42,MAX($E240,2010)-2003,AC$28-2003)),0))</f>
        <v>1.183133627393367</v>
      </c>
      <c r="AD240" s="118">
        <f>IF($C240="TD",INDEX('4. CPI-tabel'!$D$20:$Z$42,$E240-2003,AD$28-2003),
IF(AD$28&gt;=$E240,MAX(1,INDEX('4. CPI-tabel'!$D$20:$Z$42,MAX($E240,2010)-2003,AD$28-2003)),0))</f>
        <v>1.1854998946481539</v>
      </c>
      <c r="AE240" s="118">
        <f>IF($C240="TD",INDEX('4. CPI-tabel'!$D$20:$Z$42,$E240-2003,AE$28-2003),
IF(AE$28&gt;=$E240,MAX(1,INDEX('4. CPI-tabel'!$D$20:$Z$42,MAX($E240,2010)-2003,AE$28-2003)),0))</f>
        <v>1.2020968931732281</v>
      </c>
      <c r="AF240" s="118">
        <f>IF($C240="TD",INDEX('4. CPI-tabel'!$D$20:$Z$42,$E240-2003,AF$28-2003),
IF(AF$28&gt;=$E240,MAX(1,INDEX('4. CPI-tabel'!$D$20:$Z$42,MAX($E240,2010)-2003,AF$28-2003)),0))</f>
        <v>1.2273409279298657</v>
      </c>
      <c r="AG240" s="118">
        <f>IF($C240="TD",INDEX('4. CPI-tabel'!$D$20:$Z$42,$E240-2003,AG$28-2003),
IF(AG$28&gt;=$E240,MAX(1,INDEX('4. CPI-tabel'!$D$20:$Z$42,MAX($E240,2010)-2003,AG$28-2003)),0))</f>
        <v>1.2617064739119019</v>
      </c>
      <c r="AH240" s="118">
        <f>IF($C240="TD",INDEX('4. CPI-tabel'!$D$20:$Z$42,$E240-2003,AH$28-2003),
IF(AH$28&gt;=$E240,MAX(1,INDEX('4. CPI-tabel'!$D$20:$Z$42,MAX($E240,2010)-2003,AH$28-2003)),0))</f>
        <v>1.270538419229285</v>
      </c>
      <c r="AI240" s="118">
        <f>IF($C240="TD",INDEX('4. CPI-tabel'!$D$20:$Z$42,$E240-2003,AI$28-2003),
IF(AI$28&gt;=$E240,MAX(1,INDEX('4. CPI-tabel'!$D$20:$Z$42,MAX($E240,2010)-2003,AI$28-2003)),0))</f>
        <v>1.270538419229285</v>
      </c>
      <c r="AJ240" s="118">
        <f>IF($C240="TD",INDEX('4. CPI-tabel'!$D$20:$Z$42,$E240-2003,AJ$28-2003),
IF(AJ$28&gt;=$E240,MAX(1,INDEX('4. CPI-tabel'!$D$20:$Z$42,MAX($E240,2010)-2003,AJ$28-2003)),0))</f>
        <v>1.270538419229285</v>
      </c>
      <c r="AK240" s="118">
        <f>IF($C240="TD",INDEX('4. CPI-tabel'!$D$20:$Z$42,$E240-2003,AK$28-2003),
IF(AK$28&gt;=$E240,MAX(1,INDEX('4. CPI-tabel'!$D$20:$Z$42,MAX($E240,2010)-2003,AK$28-2003)),0))</f>
        <v>1.270538419229285</v>
      </c>
      <c r="AL240" s="118">
        <f>IF($C240="TD",INDEX('4. CPI-tabel'!$D$20:$Z$42,$E240-2003,AL$28-2003),
IF(AL$28&gt;=$E240,MAX(1,INDEX('4. CPI-tabel'!$D$20:$Z$42,MAX($E240,2010)-2003,AL$28-2003)),0))</f>
        <v>1.270538419229285</v>
      </c>
      <c r="AM240" s="118">
        <f>IF($C240="TD",INDEX('4. CPI-tabel'!$D$20:$Z$42,$E240-2003,AM$28-2003),
IF(AM$28&gt;=$E240,MAX(1,INDEX('4. CPI-tabel'!$D$20:$Z$42,MAX($E240,2010)-2003,AM$28-2003)),0))</f>
        <v>1.270538419229285</v>
      </c>
      <c r="AN240" s="20"/>
      <c r="AO240" s="87">
        <f t="shared" si="53"/>
        <v>15857.445086999633</v>
      </c>
      <c r="AP240" s="87">
        <f t="shared" si="54"/>
        <v>16269.738659261622</v>
      </c>
      <c r="AQ240" s="87">
        <f t="shared" si="55"/>
        <v>16643.94264842464</v>
      </c>
      <c r="AR240" s="87">
        <f t="shared" si="56"/>
        <v>17109.973042580528</v>
      </c>
      <c r="AS240" s="87">
        <f t="shared" si="57"/>
        <v>17281.072773006334</v>
      </c>
      <c r="AT240" s="87">
        <f t="shared" si="58"/>
        <v>17419.321355190383</v>
      </c>
      <c r="AU240" s="87">
        <f t="shared" si="59"/>
        <v>17454.159997900766</v>
      </c>
      <c r="AV240" s="87">
        <f t="shared" si="60"/>
        <v>17698.51823787138</v>
      </c>
      <c r="AW240" s="87">
        <f t="shared" si="61"/>
        <v>18070.187120866674</v>
      </c>
      <c r="AX240" s="87">
        <f t="shared" si="62"/>
        <v>18576.152360250941</v>
      </c>
      <c r="AY240" s="87">
        <f t="shared" si="63"/>
        <v>18706.185426772696</v>
      </c>
      <c r="AZ240" s="87">
        <f t="shared" si="64"/>
        <v>22447.422512127232</v>
      </c>
      <c r="BA240" s="87">
        <f t="shared" si="65"/>
        <v>21534.307020108496</v>
      </c>
      <c r="BB240" s="87">
        <f t="shared" si="66"/>
        <v>20658.335209121029</v>
      </c>
      <c r="BC240" s="87">
        <f t="shared" si="67"/>
        <v>19817.996149766954</v>
      </c>
      <c r="BD240" s="87">
        <f t="shared" si="68"/>
        <v>19011.840374183215</v>
      </c>
    </row>
    <row r="241" spans="2:56" s="79" customFormat="1" x14ac:dyDescent="0.2">
      <c r="B241" s="86">
        <f>'3. Investeringen'!B227</f>
        <v>213</v>
      </c>
      <c r="C241" s="86" t="str">
        <f>'3. Investeringen'!F227</f>
        <v>TD</v>
      </c>
      <c r="D241" s="86" t="str">
        <f>'3. Investeringen'!G227</f>
        <v>Nieuwe investeringen TD</v>
      </c>
      <c r="E241" s="121">
        <f>'3. Investeringen'!K227</f>
        <v>2006</v>
      </c>
      <c r="F241" s="20"/>
      <c r="G241" s="86">
        <f>'7. Nominale afschrijvingen'!R230</f>
        <v>3254.8716666666664</v>
      </c>
      <c r="H241" s="86">
        <f>'7. Nominale afschrijvingen'!S230</f>
        <v>3254.871666666666</v>
      </c>
      <c r="I241" s="86">
        <f>'7. Nominale afschrijvingen'!T230</f>
        <v>3254.871666666666</v>
      </c>
      <c r="J241" s="86">
        <f>'7. Nominale afschrijvingen'!U230</f>
        <v>3254.871666666666</v>
      </c>
      <c r="K241" s="86">
        <f>'7. Nominale afschrijvingen'!V230</f>
        <v>3254.871666666666</v>
      </c>
      <c r="L241" s="86">
        <f>'7. Nominale afschrijvingen'!W230</f>
        <v>3254.871666666666</v>
      </c>
      <c r="M241" s="86">
        <f>'7. Nominale afschrijvingen'!X230</f>
        <v>3254.871666666666</v>
      </c>
      <c r="N241" s="86">
        <f>'7. Nominale afschrijvingen'!Y230</f>
        <v>3254.871666666666</v>
      </c>
      <c r="O241" s="86">
        <f>'7. Nominale afschrijvingen'!Z230</f>
        <v>3254.871666666666</v>
      </c>
      <c r="P241" s="86">
        <f>'7. Nominale afschrijvingen'!AA230</f>
        <v>3254.871666666666</v>
      </c>
      <c r="Q241" s="86">
        <f>'7. Nominale afschrijvingen'!AB230</f>
        <v>3254.871666666666</v>
      </c>
      <c r="R241" s="86">
        <f>'7. Nominale afschrijvingen'!AC230</f>
        <v>3905.846</v>
      </c>
      <c r="S241" s="86">
        <f>'7. Nominale afschrijvingen'!AD230</f>
        <v>3582.6035724137932</v>
      </c>
      <c r="T241" s="86">
        <f>'7. Nominale afschrijvingen'!AE230</f>
        <v>3286.1122422829967</v>
      </c>
      <c r="U241" s="86">
        <f>'7. Nominale afschrijvingen'!AF230</f>
        <v>3167.0502045191206</v>
      </c>
      <c r="V241" s="86">
        <f>'7. Nominale afschrijvingen'!AG230</f>
        <v>3167.0502045191206</v>
      </c>
      <c r="W241" s="65"/>
      <c r="X241" s="118">
        <f>IF($C241="TD",INDEX('4. CPI-tabel'!$D$20:$Z$42,$E241-2003,X$28-2003),
IF(X$28&gt;=$E241,MAX(1,INDEX('4. CPI-tabel'!$D$20:$Z$42,MAX($E241,2010)-2003,X$28-2003)),0))</f>
        <v>1.0770497968557597</v>
      </c>
      <c r="Y241" s="118">
        <f>IF($C241="TD",INDEX('4. CPI-tabel'!$D$20:$Z$42,$E241-2003,Y$28-2003),
IF(Y$28&gt;=$E241,MAX(1,INDEX('4. CPI-tabel'!$D$20:$Z$42,MAX($E241,2010)-2003,Y$28-2003)),0))</f>
        <v>1.1050530915740095</v>
      </c>
      <c r="Z241" s="118">
        <f>IF($C241="TD",INDEX('4. CPI-tabel'!$D$20:$Z$42,$E241-2003,Z$28-2003),
IF(Z$28&gt;=$E241,MAX(1,INDEX('4. CPI-tabel'!$D$20:$Z$42,MAX($E241,2010)-2003,Z$28-2003)),0))</f>
        <v>1.1304693126802117</v>
      </c>
      <c r="AA241" s="118">
        <f>IF($C241="TD",INDEX('4. CPI-tabel'!$D$20:$Z$42,$E241-2003,AA$28-2003),
IF(AA$28&gt;=$E241,MAX(1,INDEX('4. CPI-tabel'!$D$20:$Z$42,MAX($E241,2010)-2003,AA$28-2003)),0))</f>
        <v>1.1621224534352577</v>
      </c>
      <c r="AB241" s="118">
        <f>IF($C241="TD",INDEX('4. CPI-tabel'!$D$20:$Z$42,$E241-2003,AB$28-2003),
IF(AB$28&gt;=$E241,MAX(1,INDEX('4. CPI-tabel'!$D$20:$Z$42,MAX($E241,2010)-2003,AB$28-2003)),0))</f>
        <v>1.1737436779696102</v>
      </c>
      <c r="AC241" s="118">
        <f>IF($C241="TD",INDEX('4. CPI-tabel'!$D$20:$Z$42,$E241-2003,AC$28-2003),
IF(AC$28&gt;=$E241,MAX(1,INDEX('4. CPI-tabel'!$D$20:$Z$42,MAX($E241,2010)-2003,AC$28-2003)),0))</f>
        <v>1.183133627393367</v>
      </c>
      <c r="AD241" s="118">
        <f>IF($C241="TD",INDEX('4. CPI-tabel'!$D$20:$Z$42,$E241-2003,AD$28-2003),
IF(AD$28&gt;=$E241,MAX(1,INDEX('4. CPI-tabel'!$D$20:$Z$42,MAX($E241,2010)-2003,AD$28-2003)),0))</f>
        <v>1.1854998946481539</v>
      </c>
      <c r="AE241" s="118">
        <f>IF($C241="TD",INDEX('4. CPI-tabel'!$D$20:$Z$42,$E241-2003,AE$28-2003),
IF(AE$28&gt;=$E241,MAX(1,INDEX('4. CPI-tabel'!$D$20:$Z$42,MAX($E241,2010)-2003,AE$28-2003)),0))</f>
        <v>1.2020968931732281</v>
      </c>
      <c r="AF241" s="118">
        <f>IF($C241="TD",INDEX('4. CPI-tabel'!$D$20:$Z$42,$E241-2003,AF$28-2003),
IF(AF$28&gt;=$E241,MAX(1,INDEX('4. CPI-tabel'!$D$20:$Z$42,MAX($E241,2010)-2003,AF$28-2003)),0))</f>
        <v>1.2273409279298657</v>
      </c>
      <c r="AG241" s="118">
        <f>IF($C241="TD",INDEX('4. CPI-tabel'!$D$20:$Z$42,$E241-2003,AG$28-2003),
IF(AG$28&gt;=$E241,MAX(1,INDEX('4. CPI-tabel'!$D$20:$Z$42,MAX($E241,2010)-2003,AG$28-2003)),0))</f>
        <v>1.2617064739119019</v>
      </c>
      <c r="AH241" s="118">
        <f>IF($C241="TD",INDEX('4. CPI-tabel'!$D$20:$Z$42,$E241-2003,AH$28-2003),
IF(AH$28&gt;=$E241,MAX(1,INDEX('4. CPI-tabel'!$D$20:$Z$42,MAX($E241,2010)-2003,AH$28-2003)),0))</f>
        <v>1.270538419229285</v>
      </c>
      <c r="AI241" s="118">
        <f>IF($C241="TD",INDEX('4. CPI-tabel'!$D$20:$Z$42,$E241-2003,AI$28-2003),
IF(AI$28&gt;=$E241,MAX(1,INDEX('4. CPI-tabel'!$D$20:$Z$42,MAX($E241,2010)-2003,AI$28-2003)),0))</f>
        <v>1.270538419229285</v>
      </c>
      <c r="AJ241" s="118">
        <f>IF($C241="TD",INDEX('4. CPI-tabel'!$D$20:$Z$42,$E241-2003,AJ$28-2003),
IF(AJ$28&gt;=$E241,MAX(1,INDEX('4. CPI-tabel'!$D$20:$Z$42,MAX($E241,2010)-2003,AJ$28-2003)),0))</f>
        <v>1.270538419229285</v>
      </c>
      <c r="AK241" s="118">
        <f>IF($C241="TD",INDEX('4. CPI-tabel'!$D$20:$Z$42,$E241-2003,AK$28-2003),
IF(AK$28&gt;=$E241,MAX(1,INDEX('4. CPI-tabel'!$D$20:$Z$42,MAX($E241,2010)-2003,AK$28-2003)),0))</f>
        <v>1.270538419229285</v>
      </c>
      <c r="AL241" s="118">
        <f>IF($C241="TD",INDEX('4. CPI-tabel'!$D$20:$Z$42,$E241-2003,AL$28-2003),
IF(AL$28&gt;=$E241,MAX(1,INDEX('4. CPI-tabel'!$D$20:$Z$42,MAX($E241,2010)-2003,AL$28-2003)),0))</f>
        <v>1.270538419229285</v>
      </c>
      <c r="AM241" s="118">
        <f>IF($C241="TD",INDEX('4. CPI-tabel'!$D$20:$Z$42,$E241-2003,AM$28-2003),
IF(AM$28&gt;=$E241,MAX(1,INDEX('4. CPI-tabel'!$D$20:$Z$42,MAX($E241,2010)-2003,AM$28-2003)),0))</f>
        <v>1.270538419229285</v>
      </c>
      <c r="AN241" s="20"/>
      <c r="AO241" s="87">
        <f t="shared" si="53"/>
        <v>3505.6588673749011</v>
      </c>
      <c r="AP241" s="87">
        <f t="shared" si="54"/>
        <v>3596.8059979266482</v>
      </c>
      <c r="AQ241" s="87">
        <f t="shared" si="55"/>
        <v>3679.532535878961</v>
      </c>
      <c r="AR241" s="87">
        <f t="shared" si="56"/>
        <v>3782.559446883572</v>
      </c>
      <c r="AS241" s="87">
        <f t="shared" si="57"/>
        <v>3820.3850413524078</v>
      </c>
      <c r="AT241" s="87">
        <f t="shared" si="58"/>
        <v>3850.9481216832269</v>
      </c>
      <c r="AU241" s="87">
        <f t="shared" si="59"/>
        <v>3858.6500179265936</v>
      </c>
      <c r="AV241" s="87">
        <f t="shared" si="60"/>
        <v>3912.6711181775659</v>
      </c>
      <c r="AW241" s="87">
        <f t="shared" si="61"/>
        <v>3994.8372116592946</v>
      </c>
      <c r="AX241" s="87">
        <f t="shared" si="62"/>
        <v>4106.6926535857547</v>
      </c>
      <c r="AY241" s="87">
        <f t="shared" si="63"/>
        <v>4135.4395021608543</v>
      </c>
      <c r="AZ241" s="87">
        <f t="shared" si="64"/>
        <v>4962.5274025930257</v>
      </c>
      <c r="BA241" s="87">
        <f t="shared" si="65"/>
        <v>4551.83547961981</v>
      </c>
      <c r="BB241" s="87">
        <f t="shared" si="66"/>
        <v>4175.1318537202396</v>
      </c>
      <c r="BC241" s="87">
        <f t="shared" si="67"/>
        <v>4023.8589604695071</v>
      </c>
      <c r="BD241" s="87">
        <f t="shared" si="68"/>
        <v>4023.8589604695071</v>
      </c>
    </row>
    <row r="242" spans="2:56" s="79" customFormat="1" x14ac:dyDescent="0.2">
      <c r="B242" s="86">
        <f>'3. Investeringen'!B228</f>
        <v>214</v>
      </c>
      <c r="C242" s="86" t="str">
        <f>'3. Investeringen'!F228</f>
        <v>TD</v>
      </c>
      <c r="D242" s="86" t="str">
        <f>'3. Investeringen'!G228</f>
        <v>Nieuwe investeringen TD</v>
      </c>
      <c r="E242" s="121">
        <f>'3. Investeringen'!K228</f>
        <v>2006</v>
      </c>
      <c r="F242" s="20"/>
      <c r="G242" s="86">
        <f>'7. Nominale afschrijvingen'!R231</f>
        <v>3134.3884000000007</v>
      </c>
      <c r="H242" s="86">
        <f>'7. Nominale afschrijvingen'!S231</f>
        <v>3134.3884000000003</v>
      </c>
      <c r="I242" s="86">
        <f>'7. Nominale afschrijvingen'!T231</f>
        <v>3134.3884000000003</v>
      </c>
      <c r="J242" s="86">
        <f>'7. Nominale afschrijvingen'!U231</f>
        <v>3134.3884000000003</v>
      </c>
      <c r="K242" s="86">
        <f>'7. Nominale afschrijvingen'!V231</f>
        <v>3134.3884000000003</v>
      </c>
      <c r="L242" s="86">
        <f>'7. Nominale afschrijvingen'!W231</f>
        <v>3134.3884000000003</v>
      </c>
      <c r="M242" s="86">
        <f>'7. Nominale afschrijvingen'!X231</f>
        <v>3134.3884000000003</v>
      </c>
      <c r="N242" s="86">
        <f>'7. Nominale afschrijvingen'!Y231</f>
        <v>3134.3884000000003</v>
      </c>
      <c r="O242" s="86">
        <f>'7. Nominale afschrijvingen'!Z231</f>
        <v>3134.3884000000003</v>
      </c>
      <c r="P242" s="86">
        <f>'7. Nominale afschrijvingen'!AA231</f>
        <v>3134.3884000000003</v>
      </c>
      <c r="Q242" s="86">
        <f>'7. Nominale afschrijvingen'!AB231</f>
        <v>3134.3884000000003</v>
      </c>
      <c r="R242" s="86">
        <f>'7. Nominale afschrijvingen'!AC231</f>
        <v>3761.2660800000012</v>
      </c>
      <c r="S242" s="86">
        <f>'7. Nominale afschrijvingen'!AD231</f>
        <v>3286.1587856842116</v>
      </c>
      <c r="T242" s="86">
        <f>'7. Nominale afschrijvingen'!AE231</f>
        <v>3030.5686579087724</v>
      </c>
      <c r="U242" s="86">
        <f>'7. Nominale afschrijvingen'!AF231</f>
        <v>3030.5686579087724</v>
      </c>
      <c r="V242" s="86">
        <f>'7. Nominale afschrijvingen'!AG231</f>
        <v>3030.5686579087724</v>
      </c>
      <c r="W242" s="65"/>
      <c r="X242" s="118">
        <f>IF($C242="TD",INDEX('4. CPI-tabel'!$D$20:$Z$42,$E242-2003,X$28-2003),
IF(X$28&gt;=$E242,MAX(1,INDEX('4. CPI-tabel'!$D$20:$Z$42,MAX($E242,2010)-2003,X$28-2003)),0))</f>
        <v>1.0770497968557597</v>
      </c>
      <c r="Y242" s="118">
        <f>IF($C242="TD",INDEX('4. CPI-tabel'!$D$20:$Z$42,$E242-2003,Y$28-2003),
IF(Y$28&gt;=$E242,MAX(1,INDEX('4. CPI-tabel'!$D$20:$Z$42,MAX($E242,2010)-2003,Y$28-2003)),0))</f>
        <v>1.1050530915740095</v>
      </c>
      <c r="Z242" s="118">
        <f>IF($C242="TD",INDEX('4. CPI-tabel'!$D$20:$Z$42,$E242-2003,Z$28-2003),
IF(Z$28&gt;=$E242,MAX(1,INDEX('4. CPI-tabel'!$D$20:$Z$42,MAX($E242,2010)-2003,Z$28-2003)),0))</f>
        <v>1.1304693126802117</v>
      </c>
      <c r="AA242" s="118">
        <f>IF($C242="TD",INDEX('4. CPI-tabel'!$D$20:$Z$42,$E242-2003,AA$28-2003),
IF(AA$28&gt;=$E242,MAX(1,INDEX('4. CPI-tabel'!$D$20:$Z$42,MAX($E242,2010)-2003,AA$28-2003)),0))</f>
        <v>1.1621224534352577</v>
      </c>
      <c r="AB242" s="118">
        <f>IF($C242="TD",INDEX('4. CPI-tabel'!$D$20:$Z$42,$E242-2003,AB$28-2003),
IF(AB$28&gt;=$E242,MAX(1,INDEX('4. CPI-tabel'!$D$20:$Z$42,MAX($E242,2010)-2003,AB$28-2003)),0))</f>
        <v>1.1737436779696102</v>
      </c>
      <c r="AC242" s="118">
        <f>IF($C242="TD",INDEX('4. CPI-tabel'!$D$20:$Z$42,$E242-2003,AC$28-2003),
IF(AC$28&gt;=$E242,MAX(1,INDEX('4. CPI-tabel'!$D$20:$Z$42,MAX($E242,2010)-2003,AC$28-2003)),0))</f>
        <v>1.183133627393367</v>
      </c>
      <c r="AD242" s="118">
        <f>IF($C242="TD",INDEX('4. CPI-tabel'!$D$20:$Z$42,$E242-2003,AD$28-2003),
IF(AD$28&gt;=$E242,MAX(1,INDEX('4. CPI-tabel'!$D$20:$Z$42,MAX($E242,2010)-2003,AD$28-2003)),0))</f>
        <v>1.1854998946481539</v>
      </c>
      <c r="AE242" s="118">
        <f>IF($C242="TD",INDEX('4. CPI-tabel'!$D$20:$Z$42,$E242-2003,AE$28-2003),
IF(AE$28&gt;=$E242,MAX(1,INDEX('4. CPI-tabel'!$D$20:$Z$42,MAX($E242,2010)-2003,AE$28-2003)),0))</f>
        <v>1.2020968931732281</v>
      </c>
      <c r="AF242" s="118">
        <f>IF($C242="TD",INDEX('4. CPI-tabel'!$D$20:$Z$42,$E242-2003,AF$28-2003),
IF(AF$28&gt;=$E242,MAX(1,INDEX('4. CPI-tabel'!$D$20:$Z$42,MAX($E242,2010)-2003,AF$28-2003)),0))</f>
        <v>1.2273409279298657</v>
      </c>
      <c r="AG242" s="118">
        <f>IF($C242="TD",INDEX('4. CPI-tabel'!$D$20:$Z$42,$E242-2003,AG$28-2003),
IF(AG$28&gt;=$E242,MAX(1,INDEX('4. CPI-tabel'!$D$20:$Z$42,MAX($E242,2010)-2003,AG$28-2003)),0))</f>
        <v>1.2617064739119019</v>
      </c>
      <c r="AH242" s="118">
        <f>IF($C242="TD",INDEX('4. CPI-tabel'!$D$20:$Z$42,$E242-2003,AH$28-2003),
IF(AH$28&gt;=$E242,MAX(1,INDEX('4. CPI-tabel'!$D$20:$Z$42,MAX($E242,2010)-2003,AH$28-2003)),0))</f>
        <v>1.270538419229285</v>
      </c>
      <c r="AI242" s="118">
        <f>IF($C242="TD",INDEX('4. CPI-tabel'!$D$20:$Z$42,$E242-2003,AI$28-2003),
IF(AI$28&gt;=$E242,MAX(1,INDEX('4. CPI-tabel'!$D$20:$Z$42,MAX($E242,2010)-2003,AI$28-2003)),0))</f>
        <v>1.270538419229285</v>
      </c>
      <c r="AJ242" s="118">
        <f>IF($C242="TD",INDEX('4. CPI-tabel'!$D$20:$Z$42,$E242-2003,AJ$28-2003),
IF(AJ$28&gt;=$E242,MAX(1,INDEX('4. CPI-tabel'!$D$20:$Z$42,MAX($E242,2010)-2003,AJ$28-2003)),0))</f>
        <v>1.270538419229285</v>
      </c>
      <c r="AK242" s="118">
        <f>IF($C242="TD",INDEX('4. CPI-tabel'!$D$20:$Z$42,$E242-2003,AK$28-2003),
IF(AK$28&gt;=$E242,MAX(1,INDEX('4. CPI-tabel'!$D$20:$Z$42,MAX($E242,2010)-2003,AK$28-2003)),0))</f>
        <v>1.270538419229285</v>
      </c>
      <c r="AL242" s="118">
        <f>IF($C242="TD",INDEX('4. CPI-tabel'!$D$20:$Z$42,$E242-2003,AL$28-2003),
IF(AL$28&gt;=$E242,MAX(1,INDEX('4. CPI-tabel'!$D$20:$Z$42,MAX($E242,2010)-2003,AL$28-2003)),0))</f>
        <v>1.270538419229285</v>
      </c>
      <c r="AM242" s="118">
        <f>IF($C242="TD",INDEX('4. CPI-tabel'!$D$20:$Z$42,$E242-2003,AM$28-2003),
IF(AM$28&gt;=$E242,MAX(1,INDEX('4. CPI-tabel'!$D$20:$Z$42,MAX($E242,2010)-2003,AM$28-2003)),0))</f>
        <v>1.270538419229285</v>
      </c>
      <c r="AN242" s="20"/>
      <c r="AO242" s="87">
        <f t="shared" si="53"/>
        <v>3375.8923894870504</v>
      </c>
      <c r="AP242" s="87">
        <f t="shared" si="54"/>
        <v>3463.6655916137138</v>
      </c>
      <c r="AQ242" s="87">
        <f t="shared" si="55"/>
        <v>3543.3299002208287</v>
      </c>
      <c r="AR242" s="87">
        <f t="shared" si="56"/>
        <v>3642.543137427012</v>
      </c>
      <c r="AS242" s="87">
        <f t="shared" si="57"/>
        <v>3678.9685688012823</v>
      </c>
      <c r="AT242" s="87">
        <f t="shared" si="58"/>
        <v>3708.4003173516921</v>
      </c>
      <c r="AU242" s="87">
        <f t="shared" si="59"/>
        <v>3715.8171179863957</v>
      </c>
      <c r="AV242" s="87">
        <f t="shared" si="60"/>
        <v>3767.8385576382057</v>
      </c>
      <c r="AW242" s="87">
        <f t="shared" si="61"/>
        <v>3846.9631673486074</v>
      </c>
      <c r="AX242" s="87">
        <f t="shared" si="62"/>
        <v>3954.6781360343684</v>
      </c>
      <c r="AY242" s="87">
        <f t="shared" si="63"/>
        <v>3982.3608829866084</v>
      </c>
      <c r="AZ242" s="87">
        <f t="shared" si="64"/>
        <v>4778.8330595839307</v>
      </c>
      <c r="BA242" s="87">
        <f t="shared" si="65"/>
        <v>4175.1909888996452</v>
      </c>
      <c r="BB242" s="87">
        <f t="shared" si="66"/>
        <v>3850.4539119852275</v>
      </c>
      <c r="BC242" s="87">
        <f t="shared" si="67"/>
        <v>3850.4539119852275</v>
      </c>
      <c r="BD242" s="87">
        <f t="shared" si="68"/>
        <v>3850.4539119852275</v>
      </c>
    </row>
    <row r="243" spans="2:56" s="79" customFormat="1" x14ac:dyDescent="0.2">
      <c r="B243" s="86">
        <f>'3. Investeringen'!B229</f>
        <v>215</v>
      </c>
      <c r="C243" s="86" t="str">
        <f>'3. Investeringen'!F229</f>
        <v>TD</v>
      </c>
      <c r="D243" s="86" t="str">
        <f>'3. Investeringen'!G229</f>
        <v>Nieuwe investeringen TD</v>
      </c>
      <c r="E243" s="121">
        <f>'3. Investeringen'!K229</f>
        <v>2006</v>
      </c>
      <c r="F243" s="20"/>
      <c r="G243" s="86">
        <f>'7. Nominale afschrijvingen'!R232</f>
        <v>2549.75</v>
      </c>
      <c r="H243" s="86">
        <f>'7. Nominale afschrijvingen'!S232</f>
        <v>0</v>
      </c>
      <c r="I243" s="86">
        <f>'7. Nominale afschrijvingen'!T232</f>
        <v>0</v>
      </c>
      <c r="J243" s="86">
        <f>'7. Nominale afschrijvingen'!U232</f>
        <v>0</v>
      </c>
      <c r="K243" s="86">
        <f>'7. Nominale afschrijvingen'!V232</f>
        <v>0</v>
      </c>
      <c r="L243" s="86">
        <f>'7. Nominale afschrijvingen'!W232</f>
        <v>0</v>
      </c>
      <c r="M243" s="86">
        <f>'7. Nominale afschrijvingen'!X232</f>
        <v>0</v>
      </c>
      <c r="N243" s="86">
        <f>'7. Nominale afschrijvingen'!Y232</f>
        <v>0</v>
      </c>
      <c r="O243" s="86">
        <f>'7. Nominale afschrijvingen'!Z232</f>
        <v>0</v>
      </c>
      <c r="P243" s="86">
        <f>'7. Nominale afschrijvingen'!AA232</f>
        <v>0</v>
      </c>
      <c r="Q243" s="86">
        <f>'7. Nominale afschrijvingen'!AB232</f>
        <v>0</v>
      </c>
      <c r="R243" s="86">
        <f>'7. Nominale afschrijvingen'!AC232</f>
        <v>0</v>
      </c>
      <c r="S243" s="86">
        <f>'7. Nominale afschrijvingen'!AD232</f>
        <v>0</v>
      </c>
      <c r="T243" s="86">
        <f>'7. Nominale afschrijvingen'!AE232</f>
        <v>0</v>
      </c>
      <c r="U243" s="86">
        <f>'7. Nominale afschrijvingen'!AF232</f>
        <v>0</v>
      </c>
      <c r="V243" s="86">
        <f>'7. Nominale afschrijvingen'!AG232</f>
        <v>0</v>
      </c>
      <c r="W243" s="65"/>
      <c r="X243" s="118">
        <f>IF($C243="TD",INDEX('4. CPI-tabel'!$D$20:$Z$42,$E243-2003,X$28-2003),
IF(X$28&gt;=$E243,MAX(1,INDEX('4. CPI-tabel'!$D$20:$Z$42,MAX($E243,2010)-2003,X$28-2003)),0))</f>
        <v>1.0770497968557597</v>
      </c>
      <c r="Y243" s="118">
        <f>IF($C243="TD",INDEX('4. CPI-tabel'!$D$20:$Z$42,$E243-2003,Y$28-2003),
IF(Y$28&gt;=$E243,MAX(1,INDEX('4. CPI-tabel'!$D$20:$Z$42,MAX($E243,2010)-2003,Y$28-2003)),0))</f>
        <v>1.1050530915740095</v>
      </c>
      <c r="Z243" s="118">
        <f>IF($C243="TD",INDEX('4. CPI-tabel'!$D$20:$Z$42,$E243-2003,Z$28-2003),
IF(Z$28&gt;=$E243,MAX(1,INDEX('4. CPI-tabel'!$D$20:$Z$42,MAX($E243,2010)-2003,Z$28-2003)),0))</f>
        <v>1.1304693126802117</v>
      </c>
      <c r="AA243" s="118">
        <f>IF($C243="TD",INDEX('4. CPI-tabel'!$D$20:$Z$42,$E243-2003,AA$28-2003),
IF(AA$28&gt;=$E243,MAX(1,INDEX('4. CPI-tabel'!$D$20:$Z$42,MAX($E243,2010)-2003,AA$28-2003)),0))</f>
        <v>1.1621224534352577</v>
      </c>
      <c r="AB243" s="118">
        <f>IF($C243="TD",INDEX('4. CPI-tabel'!$D$20:$Z$42,$E243-2003,AB$28-2003),
IF(AB$28&gt;=$E243,MAX(1,INDEX('4. CPI-tabel'!$D$20:$Z$42,MAX($E243,2010)-2003,AB$28-2003)),0))</f>
        <v>1.1737436779696102</v>
      </c>
      <c r="AC243" s="118">
        <f>IF($C243="TD",INDEX('4. CPI-tabel'!$D$20:$Z$42,$E243-2003,AC$28-2003),
IF(AC$28&gt;=$E243,MAX(1,INDEX('4. CPI-tabel'!$D$20:$Z$42,MAX($E243,2010)-2003,AC$28-2003)),0))</f>
        <v>1.183133627393367</v>
      </c>
      <c r="AD243" s="118">
        <f>IF($C243="TD",INDEX('4. CPI-tabel'!$D$20:$Z$42,$E243-2003,AD$28-2003),
IF(AD$28&gt;=$E243,MAX(1,INDEX('4. CPI-tabel'!$D$20:$Z$42,MAX($E243,2010)-2003,AD$28-2003)),0))</f>
        <v>1.1854998946481539</v>
      </c>
      <c r="AE243" s="118">
        <f>IF($C243="TD",INDEX('4. CPI-tabel'!$D$20:$Z$42,$E243-2003,AE$28-2003),
IF(AE$28&gt;=$E243,MAX(1,INDEX('4. CPI-tabel'!$D$20:$Z$42,MAX($E243,2010)-2003,AE$28-2003)),0))</f>
        <v>1.2020968931732281</v>
      </c>
      <c r="AF243" s="118">
        <f>IF($C243="TD",INDEX('4. CPI-tabel'!$D$20:$Z$42,$E243-2003,AF$28-2003),
IF(AF$28&gt;=$E243,MAX(1,INDEX('4. CPI-tabel'!$D$20:$Z$42,MAX($E243,2010)-2003,AF$28-2003)),0))</f>
        <v>1.2273409279298657</v>
      </c>
      <c r="AG243" s="118">
        <f>IF($C243="TD",INDEX('4. CPI-tabel'!$D$20:$Z$42,$E243-2003,AG$28-2003),
IF(AG$28&gt;=$E243,MAX(1,INDEX('4. CPI-tabel'!$D$20:$Z$42,MAX($E243,2010)-2003,AG$28-2003)),0))</f>
        <v>1.2617064739119019</v>
      </c>
      <c r="AH243" s="118">
        <f>IF($C243="TD",INDEX('4. CPI-tabel'!$D$20:$Z$42,$E243-2003,AH$28-2003),
IF(AH$28&gt;=$E243,MAX(1,INDEX('4. CPI-tabel'!$D$20:$Z$42,MAX($E243,2010)-2003,AH$28-2003)),0))</f>
        <v>1.270538419229285</v>
      </c>
      <c r="AI243" s="118">
        <f>IF($C243="TD",INDEX('4. CPI-tabel'!$D$20:$Z$42,$E243-2003,AI$28-2003),
IF(AI$28&gt;=$E243,MAX(1,INDEX('4. CPI-tabel'!$D$20:$Z$42,MAX($E243,2010)-2003,AI$28-2003)),0))</f>
        <v>1.270538419229285</v>
      </c>
      <c r="AJ243" s="118">
        <f>IF($C243="TD",INDEX('4. CPI-tabel'!$D$20:$Z$42,$E243-2003,AJ$28-2003),
IF(AJ$28&gt;=$E243,MAX(1,INDEX('4. CPI-tabel'!$D$20:$Z$42,MAX($E243,2010)-2003,AJ$28-2003)),0))</f>
        <v>1.270538419229285</v>
      </c>
      <c r="AK243" s="118">
        <f>IF($C243="TD",INDEX('4. CPI-tabel'!$D$20:$Z$42,$E243-2003,AK$28-2003),
IF(AK$28&gt;=$E243,MAX(1,INDEX('4. CPI-tabel'!$D$20:$Z$42,MAX($E243,2010)-2003,AK$28-2003)),0))</f>
        <v>1.270538419229285</v>
      </c>
      <c r="AL243" s="118">
        <f>IF($C243="TD",INDEX('4. CPI-tabel'!$D$20:$Z$42,$E243-2003,AL$28-2003),
IF(AL$28&gt;=$E243,MAX(1,INDEX('4. CPI-tabel'!$D$20:$Z$42,MAX($E243,2010)-2003,AL$28-2003)),0))</f>
        <v>1.270538419229285</v>
      </c>
      <c r="AM243" s="118">
        <f>IF($C243="TD",INDEX('4. CPI-tabel'!$D$20:$Z$42,$E243-2003,AM$28-2003),
IF(AM$28&gt;=$E243,MAX(1,INDEX('4. CPI-tabel'!$D$20:$Z$42,MAX($E243,2010)-2003,AM$28-2003)),0))</f>
        <v>1.270538419229285</v>
      </c>
      <c r="AN243" s="20"/>
      <c r="AO243" s="87">
        <f t="shared" si="53"/>
        <v>2746.2077195329734</v>
      </c>
      <c r="AP243" s="87">
        <f t="shared" si="54"/>
        <v>0</v>
      </c>
      <c r="AQ243" s="87">
        <f t="shared" si="55"/>
        <v>0</v>
      </c>
      <c r="AR243" s="87">
        <f t="shared" si="56"/>
        <v>0</v>
      </c>
      <c r="AS243" s="87">
        <f t="shared" si="57"/>
        <v>0</v>
      </c>
      <c r="AT243" s="87">
        <f t="shared" si="58"/>
        <v>0</v>
      </c>
      <c r="AU243" s="87">
        <f t="shared" si="59"/>
        <v>0</v>
      </c>
      <c r="AV243" s="87">
        <f t="shared" si="60"/>
        <v>0</v>
      </c>
      <c r="AW243" s="87">
        <f t="shared" si="61"/>
        <v>0</v>
      </c>
      <c r="AX243" s="87">
        <f t="shared" si="62"/>
        <v>0</v>
      </c>
      <c r="AY243" s="87">
        <f t="shared" si="63"/>
        <v>0</v>
      </c>
      <c r="AZ243" s="87">
        <f t="shared" si="64"/>
        <v>0</v>
      </c>
      <c r="BA243" s="87">
        <f t="shared" si="65"/>
        <v>0</v>
      </c>
      <c r="BB243" s="87">
        <f t="shared" si="66"/>
        <v>0</v>
      </c>
      <c r="BC243" s="87">
        <f t="shared" si="67"/>
        <v>0</v>
      </c>
      <c r="BD243" s="87">
        <f t="shared" si="68"/>
        <v>0</v>
      </c>
    </row>
    <row r="244" spans="2:56" s="79" customFormat="1" x14ac:dyDescent="0.2">
      <c r="B244" s="86">
        <f>'3. Investeringen'!B230</f>
        <v>216</v>
      </c>
      <c r="C244" s="86" t="str">
        <f>'3. Investeringen'!F230</f>
        <v>TD</v>
      </c>
      <c r="D244" s="86" t="str">
        <f>'3. Investeringen'!G230</f>
        <v>Nieuwe investeringen TD</v>
      </c>
      <c r="E244" s="121">
        <f>'3. Investeringen'!K230</f>
        <v>2007</v>
      </c>
      <c r="F244" s="20"/>
      <c r="G244" s="86">
        <f>'7. Nominale afschrijvingen'!R233</f>
        <v>6813.2710909090893</v>
      </c>
      <c r="H244" s="86">
        <f>'7. Nominale afschrijvingen'!S233</f>
        <v>6813.2710909090893</v>
      </c>
      <c r="I244" s="86">
        <f>'7. Nominale afschrijvingen'!T233</f>
        <v>6813.2710909090893</v>
      </c>
      <c r="J244" s="86">
        <f>'7. Nominale afschrijvingen'!U233</f>
        <v>6813.2710909090893</v>
      </c>
      <c r="K244" s="86">
        <f>'7. Nominale afschrijvingen'!V233</f>
        <v>6813.2710909090893</v>
      </c>
      <c r="L244" s="86">
        <f>'7. Nominale afschrijvingen'!W233</f>
        <v>6813.2710909090893</v>
      </c>
      <c r="M244" s="86">
        <f>'7. Nominale afschrijvingen'!X233</f>
        <v>6813.2710909090893</v>
      </c>
      <c r="N244" s="86">
        <f>'7. Nominale afschrijvingen'!Y233</f>
        <v>6813.2710909090893</v>
      </c>
      <c r="O244" s="86">
        <f>'7. Nominale afschrijvingen'!Z233</f>
        <v>6813.2710909090893</v>
      </c>
      <c r="P244" s="86">
        <f>'7. Nominale afschrijvingen'!AA233</f>
        <v>6813.2710909090893</v>
      </c>
      <c r="Q244" s="86">
        <f>'7. Nominale afschrijvingen'!AB233</f>
        <v>6813.2710909090893</v>
      </c>
      <c r="R244" s="86">
        <f>'7. Nominale afschrijvingen'!AC233</f>
        <v>8175.9253090909051</v>
      </c>
      <c r="S244" s="86">
        <f>'7. Nominale afschrijvingen'!AD233</f>
        <v>7933.675670303026</v>
      </c>
      <c r="T244" s="86">
        <f>'7. Nominale afschrijvingen'!AE233</f>
        <v>7698.603798590344</v>
      </c>
      <c r="U244" s="86">
        <f>'7. Nominale afschrijvingen'!AF233</f>
        <v>7470.4970193728523</v>
      </c>
      <c r="V244" s="86">
        <f>'7. Nominale afschrijvingen'!AG233</f>
        <v>7249.1489595395824</v>
      </c>
      <c r="W244" s="65"/>
      <c r="X244" s="118">
        <f>IF($C244="TD",INDEX('4. CPI-tabel'!$D$20:$Z$42,$E244-2003,X$28-2003),
IF(X$28&gt;=$E244,MAX(1,INDEX('4. CPI-tabel'!$D$20:$Z$42,MAX($E244,2010)-2003,X$28-2003)),0))</f>
        <v>1.0621792868399995</v>
      </c>
      <c r="Y244" s="118">
        <f>IF($C244="TD",INDEX('4. CPI-tabel'!$D$20:$Z$42,$E244-2003,Y$28-2003),
IF(Y$28&gt;=$E244,MAX(1,INDEX('4. CPI-tabel'!$D$20:$Z$42,MAX($E244,2010)-2003,Y$28-2003)),0))</f>
        <v>1.0897959482978394</v>
      </c>
      <c r="Z244" s="118">
        <f>IF($C244="TD",INDEX('4. CPI-tabel'!$D$20:$Z$42,$E244-2003,Z$28-2003),
IF(Z$28&gt;=$E244,MAX(1,INDEX('4. CPI-tabel'!$D$20:$Z$42,MAX($E244,2010)-2003,Z$28-2003)),0))</f>
        <v>1.1148612551086896</v>
      </c>
      <c r="AA244" s="118">
        <f>IF($C244="TD",INDEX('4. CPI-tabel'!$D$20:$Z$42,$E244-2003,AA$28-2003),
IF(AA$28&gt;=$E244,MAX(1,INDEX('4. CPI-tabel'!$D$20:$Z$42,MAX($E244,2010)-2003,AA$28-2003)),0))</f>
        <v>1.1460773702517328</v>
      </c>
      <c r="AB244" s="118">
        <f>IF($C244="TD",INDEX('4. CPI-tabel'!$D$20:$Z$42,$E244-2003,AB$28-2003),
IF(AB$28&gt;=$E244,MAX(1,INDEX('4. CPI-tabel'!$D$20:$Z$42,MAX($E244,2010)-2003,AB$28-2003)),0))</f>
        <v>1.1575381439542503</v>
      </c>
      <c r="AC244" s="118">
        <f>IF($C244="TD",INDEX('4. CPI-tabel'!$D$20:$Z$42,$E244-2003,AC$28-2003),
IF(AC$28&gt;=$E244,MAX(1,INDEX('4. CPI-tabel'!$D$20:$Z$42,MAX($E244,2010)-2003,AC$28-2003)),0))</f>
        <v>1.1667984491058843</v>
      </c>
      <c r="AD244" s="118">
        <f>IF($C244="TD",INDEX('4. CPI-tabel'!$D$20:$Z$42,$E244-2003,AD$28-2003),
IF(AD$28&gt;=$E244,MAX(1,INDEX('4. CPI-tabel'!$D$20:$Z$42,MAX($E244,2010)-2003,AD$28-2003)),0))</f>
        <v>1.1691320460040959</v>
      </c>
      <c r="AE244" s="118">
        <f>IF($C244="TD",INDEX('4. CPI-tabel'!$D$20:$Z$42,$E244-2003,AE$28-2003),
IF(AE$28&gt;=$E244,MAX(1,INDEX('4. CPI-tabel'!$D$20:$Z$42,MAX($E244,2010)-2003,AE$28-2003)),0))</f>
        <v>1.1854998946481532</v>
      </c>
      <c r="AF244" s="118">
        <f>IF($C244="TD",INDEX('4. CPI-tabel'!$D$20:$Z$42,$E244-2003,AF$28-2003),
IF(AF$28&gt;=$E244,MAX(1,INDEX('4. CPI-tabel'!$D$20:$Z$42,MAX($E244,2010)-2003,AF$28-2003)),0))</f>
        <v>1.2103953924357642</v>
      </c>
      <c r="AG244" s="118">
        <f>IF($C244="TD",INDEX('4. CPI-tabel'!$D$20:$Z$42,$E244-2003,AG$28-2003),
IF(AG$28&gt;=$E244,MAX(1,INDEX('4. CPI-tabel'!$D$20:$Z$42,MAX($E244,2010)-2003,AG$28-2003)),0))</f>
        <v>1.2442864634239656</v>
      </c>
      <c r="AH244" s="118">
        <f>IF($C244="TD",INDEX('4. CPI-tabel'!$D$20:$Z$42,$E244-2003,AH$28-2003),
IF(AH$28&gt;=$E244,MAX(1,INDEX('4. CPI-tabel'!$D$20:$Z$42,MAX($E244,2010)-2003,AH$28-2003)),0))</f>
        <v>1.2529964686679333</v>
      </c>
      <c r="AI244" s="118">
        <f>IF($C244="TD",INDEX('4. CPI-tabel'!$D$20:$Z$42,$E244-2003,AI$28-2003),
IF(AI$28&gt;=$E244,MAX(1,INDEX('4. CPI-tabel'!$D$20:$Z$42,MAX($E244,2010)-2003,AI$28-2003)),0))</f>
        <v>1.2529964686679333</v>
      </c>
      <c r="AJ244" s="118">
        <f>IF($C244="TD",INDEX('4. CPI-tabel'!$D$20:$Z$42,$E244-2003,AJ$28-2003),
IF(AJ$28&gt;=$E244,MAX(1,INDEX('4. CPI-tabel'!$D$20:$Z$42,MAX($E244,2010)-2003,AJ$28-2003)),0))</f>
        <v>1.2529964686679333</v>
      </c>
      <c r="AK244" s="118">
        <f>IF($C244="TD",INDEX('4. CPI-tabel'!$D$20:$Z$42,$E244-2003,AK$28-2003),
IF(AK$28&gt;=$E244,MAX(1,INDEX('4. CPI-tabel'!$D$20:$Z$42,MAX($E244,2010)-2003,AK$28-2003)),0))</f>
        <v>1.2529964686679333</v>
      </c>
      <c r="AL244" s="118">
        <f>IF($C244="TD",INDEX('4. CPI-tabel'!$D$20:$Z$42,$E244-2003,AL$28-2003),
IF(AL$28&gt;=$E244,MAX(1,INDEX('4. CPI-tabel'!$D$20:$Z$42,MAX($E244,2010)-2003,AL$28-2003)),0))</f>
        <v>1.2529964686679333</v>
      </c>
      <c r="AM244" s="118">
        <f>IF($C244="TD",INDEX('4. CPI-tabel'!$D$20:$Z$42,$E244-2003,AM$28-2003),
IF(AM$28&gt;=$E244,MAX(1,INDEX('4. CPI-tabel'!$D$20:$Z$42,MAX($E244,2010)-2003,AM$28-2003)),0))</f>
        <v>1.2529964686679333</v>
      </c>
      <c r="AN244" s="20"/>
      <c r="AO244" s="87">
        <f t="shared" si="53"/>
        <v>7236.9154283894022</v>
      </c>
      <c r="AP244" s="87">
        <f t="shared" si="54"/>
        <v>7425.0752295275261</v>
      </c>
      <c r="AQ244" s="87">
        <f t="shared" si="55"/>
        <v>7595.8519598066578</v>
      </c>
      <c r="AR244" s="87">
        <f t="shared" si="56"/>
        <v>7808.5358146812441</v>
      </c>
      <c r="AS244" s="87">
        <f t="shared" si="57"/>
        <v>7886.6211728280568</v>
      </c>
      <c r="AT244" s="87">
        <f t="shared" si="58"/>
        <v>7949.7141422106815</v>
      </c>
      <c r="AU244" s="87">
        <f t="shared" si="59"/>
        <v>7965.6135704951021</v>
      </c>
      <c r="AV244" s="87">
        <f t="shared" si="60"/>
        <v>8077.1321604820332</v>
      </c>
      <c r="AW244" s="87">
        <f t="shared" si="61"/>
        <v>8246.7519358521549</v>
      </c>
      <c r="AX244" s="87">
        <f t="shared" si="62"/>
        <v>8477.6609900560143</v>
      </c>
      <c r="AY244" s="87">
        <f t="shared" si="63"/>
        <v>8537.0046169864072</v>
      </c>
      <c r="AZ244" s="87">
        <f t="shared" si="64"/>
        <v>10244.405540383686</v>
      </c>
      <c r="BA244" s="87">
        <f t="shared" si="65"/>
        <v>9940.8675984463898</v>
      </c>
      <c r="BB244" s="87">
        <f t="shared" si="66"/>
        <v>9646.3233733072393</v>
      </c>
      <c r="BC244" s="87">
        <f t="shared" si="67"/>
        <v>9360.5063844685064</v>
      </c>
      <c r="BD244" s="87">
        <f t="shared" si="68"/>
        <v>9083.1580471509205</v>
      </c>
    </row>
    <row r="245" spans="2:56" s="79" customFormat="1" x14ac:dyDescent="0.2">
      <c r="B245" s="86">
        <f>'3. Investeringen'!B231</f>
        <v>217</v>
      </c>
      <c r="C245" s="86" t="str">
        <f>'3. Investeringen'!F231</f>
        <v>TD</v>
      </c>
      <c r="D245" s="86" t="str">
        <f>'3. Investeringen'!G231</f>
        <v>Nieuwe investeringen TD</v>
      </c>
      <c r="E245" s="121">
        <f>'3. Investeringen'!K231</f>
        <v>2007</v>
      </c>
      <c r="F245" s="20"/>
      <c r="G245" s="86">
        <f>'7. Nominale afschrijvingen'!R234</f>
        <v>28519.904000000002</v>
      </c>
      <c r="H245" s="86">
        <f>'7. Nominale afschrijvingen'!S234</f>
        <v>28519.903999999999</v>
      </c>
      <c r="I245" s="86">
        <f>'7. Nominale afschrijvingen'!T234</f>
        <v>28519.903999999999</v>
      </c>
      <c r="J245" s="86">
        <f>'7. Nominale afschrijvingen'!U234</f>
        <v>28519.903999999999</v>
      </c>
      <c r="K245" s="86">
        <f>'7. Nominale afschrijvingen'!V234</f>
        <v>28519.903999999999</v>
      </c>
      <c r="L245" s="86">
        <f>'7. Nominale afschrijvingen'!W234</f>
        <v>28519.903999999999</v>
      </c>
      <c r="M245" s="86">
        <f>'7. Nominale afschrijvingen'!X234</f>
        <v>28519.903999999999</v>
      </c>
      <c r="N245" s="86">
        <f>'7. Nominale afschrijvingen'!Y234</f>
        <v>28519.903999999999</v>
      </c>
      <c r="O245" s="86">
        <f>'7. Nominale afschrijvingen'!Z234</f>
        <v>28519.903999999999</v>
      </c>
      <c r="P245" s="86">
        <f>'7. Nominale afschrijvingen'!AA234</f>
        <v>28519.903999999999</v>
      </c>
      <c r="Q245" s="86">
        <f>'7. Nominale afschrijvingen'!AB234</f>
        <v>28519.903999999999</v>
      </c>
      <c r="R245" s="86">
        <f>'7. Nominale afschrijvingen'!AC234</f>
        <v>34223.8848</v>
      </c>
      <c r="S245" s="86">
        <f>'7. Nominale afschrijvingen'!AD234</f>
        <v>32877.37129967213</v>
      </c>
      <c r="T245" s="86">
        <f>'7. Nominale afschrijvingen'!AE234</f>
        <v>31583.835379685028</v>
      </c>
      <c r="U245" s="86">
        <f>'7. Nominale afschrijvingen'!AF234</f>
        <v>30341.19267622201</v>
      </c>
      <c r="V245" s="86">
        <f>'7. Nominale afschrijvingen'!AG234</f>
        <v>29147.440833223114</v>
      </c>
      <c r="W245" s="65"/>
      <c r="X245" s="118">
        <f>IF($C245="TD",INDEX('4. CPI-tabel'!$D$20:$Z$42,$E245-2003,X$28-2003),
IF(X$28&gt;=$E245,MAX(1,INDEX('4. CPI-tabel'!$D$20:$Z$42,MAX($E245,2010)-2003,X$28-2003)),0))</f>
        <v>1.0621792868399995</v>
      </c>
      <c r="Y245" s="118">
        <f>IF($C245="TD",INDEX('4. CPI-tabel'!$D$20:$Z$42,$E245-2003,Y$28-2003),
IF(Y$28&gt;=$E245,MAX(1,INDEX('4. CPI-tabel'!$D$20:$Z$42,MAX($E245,2010)-2003,Y$28-2003)),0))</f>
        <v>1.0897959482978394</v>
      </c>
      <c r="Z245" s="118">
        <f>IF($C245="TD",INDEX('4. CPI-tabel'!$D$20:$Z$42,$E245-2003,Z$28-2003),
IF(Z$28&gt;=$E245,MAX(1,INDEX('4. CPI-tabel'!$D$20:$Z$42,MAX($E245,2010)-2003,Z$28-2003)),0))</f>
        <v>1.1148612551086896</v>
      </c>
      <c r="AA245" s="118">
        <f>IF($C245="TD",INDEX('4. CPI-tabel'!$D$20:$Z$42,$E245-2003,AA$28-2003),
IF(AA$28&gt;=$E245,MAX(1,INDEX('4. CPI-tabel'!$D$20:$Z$42,MAX($E245,2010)-2003,AA$28-2003)),0))</f>
        <v>1.1460773702517328</v>
      </c>
      <c r="AB245" s="118">
        <f>IF($C245="TD",INDEX('4. CPI-tabel'!$D$20:$Z$42,$E245-2003,AB$28-2003),
IF(AB$28&gt;=$E245,MAX(1,INDEX('4. CPI-tabel'!$D$20:$Z$42,MAX($E245,2010)-2003,AB$28-2003)),0))</f>
        <v>1.1575381439542503</v>
      </c>
      <c r="AC245" s="118">
        <f>IF($C245="TD",INDEX('4. CPI-tabel'!$D$20:$Z$42,$E245-2003,AC$28-2003),
IF(AC$28&gt;=$E245,MAX(1,INDEX('4. CPI-tabel'!$D$20:$Z$42,MAX($E245,2010)-2003,AC$28-2003)),0))</f>
        <v>1.1667984491058843</v>
      </c>
      <c r="AD245" s="118">
        <f>IF($C245="TD",INDEX('4. CPI-tabel'!$D$20:$Z$42,$E245-2003,AD$28-2003),
IF(AD$28&gt;=$E245,MAX(1,INDEX('4. CPI-tabel'!$D$20:$Z$42,MAX($E245,2010)-2003,AD$28-2003)),0))</f>
        <v>1.1691320460040959</v>
      </c>
      <c r="AE245" s="118">
        <f>IF($C245="TD",INDEX('4. CPI-tabel'!$D$20:$Z$42,$E245-2003,AE$28-2003),
IF(AE$28&gt;=$E245,MAX(1,INDEX('4. CPI-tabel'!$D$20:$Z$42,MAX($E245,2010)-2003,AE$28-2003)),0))</f>
        <v>1.1854998946481532</v>
      </c>
      <c r="AF245" s="118">
        <f>IF($C245="TD",INDEX('4. CPI-tabel'!$D$20:$Z$42,$E245-2003,AF$28-2003),
IF(AF$28&gt;=$E245,MAX(1,INDEX('4. CPI-tabel'!$D$20:$Z$42,MAX($E245,2010)-2003,AF$28-2003)),0))</f>
        <v>1.2103953924357642</v>
      </c>
      <c r="AG245" s="118">
        <f>IF($C245="TD",INDEX('4. CPI-tabel'!$D$20:$Z$42,$E245-2003,AG$28-2003),
IF(AG$28&gt;=$E245,MAX(1,INDEX('4. CPI-tabel'!$D$20:$Z$42,MAX($E245,2010)-2003,AG$28-2003)),0))</f>
        <v>1.2442864634239656</v>
      </c>
      <c r="AH245" s="118">
        <f>IF($C245="TD",INDEX('4. CPI-tabel'!$D$20:$Z$42,$E245-2003,AH$28-2003),
IF(AH$28&gt;=$E245,MAX(1,INDEX('4. CPI-tabel'!$D$20:$Z$42,MAX($E245,2010)-2003,AH$28-2003)),0))</f>
        <v>1.2529964686679333</v>
      </c>
      <c r="AI245" s="118">
        <f>IF($C245="TD",INDEX('4. CPI-tabel'!$D$20:$Z$42,$E245-2003,AI$28-2003),
IF(AI$28&gt;=$E245,MAX(1,INDEX('4. CPI-tabel'!$D$20:$Z$42,MAX($E245,2010)-2003,AI$28-2003)),0))</f>
        <v>1.2529964686679333</v>
      </c>
      <c r="AJ245" s="118">
        <f>IF($C245="TD",INDEX('4. CPI-tabel'!$D$20:$Z$42,$E245-2003,AJ$28-2003),
IF(AJ$28&gt;=$E245,MAX(1,INDEX('4. CPI-tabel'!$D$20:$Z$42,MAX($E245,2010)-2003,AJ$28-2003)),0))</f>
        <v>1.2529964686679333</v>
      </c>
      <c r="AK245" s="118">
        <f>IF($C245="TD",INDEX('4. CPI-tabel'!$D$20:$Z$42,$E245-2003,AK$28-2003),
IF(AK$28&gt;=$E245,MAX(1,INDEX('4. CPI-tabel'!$D$20:$Z$42,MAX($E245,2010)-2003,AK$28-2003)),0))</f>
        <v>1.2529964686679333</v>
      </c>
      <c r="AL245" s="118">
        <f>IF($C245="TD",INDEX('4. CPI-tabel'!$D$20:$Z$42,$E245-2003,AL$28-2003),
IF(AL$28&gt;=$E245,MAX(1,INDEX('4. CPI-tabel'!$D$20:$Z$42,MAX($E245,2010)-2003,AL$28-2003)),0))</f>
        <v>1.2529964686679333</v>
      </c>
      <c r="AM245" s="118">
        <f>IF($C245="TD",INDEX('4. CPI-tabel'!$D$20:$Z$42,$E245-2003,AM$28-2003),
IF(AM$28&gt;=$E245,MAX(1,INDEX('4. CPI-tabel'!$D$20:$Z$42,MAX($E245,2010)-2003,AM$28-2003)),0))</f>
        <v>1.2529964686679333</v>
      </c>
      <c r="AN245" s="20"/>
      <c r="AO245" s="87">
        <f t="shared" si="53"/>
        <v>30293.251291465251</v>
      </c>
      <c r="AP245" s="87">
        <f t="shared" si="54"/>
        <v>31080.875825043342</v>
      </c>
      <c r="AQ245" s="87">
        <f t="shared" si="55"/>
        <v>31795.735969019337</v>
      </c>
      <c r="AR245" s="87">
        <f t="shared" si="56"/>
        <v>32686.016576151877</v>
      </c>
      <c r="AS245" s="87">
        <f t="shared" si="57"/>
        <v>33012.876741913395</v>
      </c>
      <c r="AT245" s="87">
        <f t="shared" si="58"/>
        <v>33276.979755848704</v>
      </c>
      <c r="AU245" s="87">
        <f t="shared" si="59"/>
        <v>33343.533715360398</v>
      </c>
      <c r="AV245" s="87">
        <f t="shared" si="60"/>
        <v>33810.343187375438</v>
      </c>
      <c r="AW245" s="87">
        <f t="shared" si="61"/>
        <v>34520.360394310323</v>
      </c>
      <c r="AX245" s="87">
        <f t="shared" si="62"/>
        <v>35486.930485351011</v>
      </c>
      <c r="AY245" s="87">
        <f t="shared" si="63"/>
        <v>35735.338998748462</v>
      </c>
      <c r="AZ245" s="87">
        <f t="shared" si="64"/>
        <v>42882.406798498159</v>
      </c>
      <c r="BA245" s="87">
        <f t="shared" si="65"/>
        <v>41195.230137573642</v>
      </c>
      <c r="BB245" s="87">
        <f t="shared" si="66"/>
        <v>39574.434197734678</v>
      </c>
      <c r="BC245" s="87">
        <f t="shared" si="67"/>
        <v>38017.407278479543</v>
      </c>
      <c r="BD245" s="87">
        <f t="shared" si="68"/>
        <v>36521.640434736088</v>
      </c>
    </row>
    <row r="246" spans="2:56" s="79" customFormat="1" x14ac:dyDescent="0.2">
      <c r="B246" s="86">
        <f>'3. Investeringen'!B232</f>
        <v>218</v>
      </c>
      <c r="C246" s="86" t="str">
        <f>'3. Investeringen'!F232</f>
        <v>TD</v>
      </c>
      <c r="D246" s="86" t="str">
        <f>'3. Investeringen'!G232</f>
        <v>Nieuwe investeringen TD</v>
      </c>
      <c r="E246" s="121">
        <f>'3. Investeringen'!K232</f>
        <v>2007</v>
      </c>
      <c r="F246" s="20"/>
      <c r="G246" s="86">
        <f>'7. Nominale afschrijvingen'!R235</f>
        <v>5642.6139999999996</v>
      </c>
      <c r="H246" s="86">
        <f>'7. Nominale afschrijvingen'!S235</f>
        <v>5642.6139999999996</v>
      </c>
      <c r="I246" s="86">
        <f>'7. Nominale afschrijvingen'!T235</f>
        <v>5642.6139999999996</v>
      </c>
      <c r="J246" s="86">
        <f>'7. Nominale afschrijvingen'!U235</f>
        <v>5642.6139999999996</v>
      </c>
      <c r="K246" s="86">
        <f>'7. Nominale afschrijvingen'!V235</f>
        <v>5642.6139999999996</v>
      </c>
      <c r="L246" s="86">
        <f>'7. Nominale afschrijvingen'!W235</f>
        <v>5642.6139999999996</v>
      </c>
      <c r="M246" s="86">
        <f>'7. Nominale afschrijvingen'!X235</f>
        <v>5642.6139999999996</v>
      </c>
      <c r="N246" s="86">
        <f>'7. Nominale afschrijvingen'!Y235</f>
        <v>5642.6139999999996</v>
      </c>
      <c r="O246" s="86">
        <f>'7. Nominale afschrijvingen'!Z235</f>
        <v>5642.6139999999996</v>
      </c>
      <c r="P246" s="86">
        <f>'7. Nominale afschrijvingen'!AA235</f>
        <v>5642.6139999999996</v>
      </c>
      <c r="Q246" s="86">
        <f>'7. Nominale afschrijvingen'!AB235</f>
        <v>5642.6139999999996</v>
      </c>
      <c r="R246" s="86">
        <f>'7. Nominale afschrijvingen'!AC235</f>
        <v>6771.1367999999975</v>
      </c>
      <c r="S246" s="86">
        <f>'7. Nominale afschrijvingen'!AD235</f>
        <v>6246.9197574193531</v>
      </c>
      <c r="T246" s="86">
        <f>'7. Nominale afschrijvingen'!AE235</f>
        <v>5763.2872600707578</v>
      </c>
      <c r="U246" s="86">
        <f>'7. Nominale afschrijvingen'!AF235</f>
        <v>5494.3338546007881</v>
      </c>
      <c r="V246" s="86">
        <f>'7. Nominale afschrijvingen'!AG235</f>
        <v>5494.3338546007881</v>
      </c>
      <c r="W246" s="65"/>
      <c r="X246" s="118">
        <f>IF($C246="TD",INDEX('4. CPI-tabel'!$D$20:$Z$42,$E246-2003,X$28-2003),
IF(X$28&gt;=$E246,MAX(1,INDEX('4. CPI-tabel'!$D$20:$Z$42,MAX($E246,2010)-2003,X$28-2003)),0))</f>
        <v>1.0621792868399995</v>
      </c>
      <c r="Y246" s="118">
        <f>IF($C246="TD",INDEX('4. CPI-tabel'!$D$20:$Z$42,$E246-2003,Y$28-2003),
IF(Y$28&gt;=$E246,MAX(1,INDEX('4. CPI-tabel'!$D$20:$Z$42,MAX($E246,2010)-2003,Y$28-2003)),0))</f>
        <v>1.0897959482978394</v>
      </c>
      <c r="Z246" s="118">
        <f>IF($C246="TD",INDEX('4. CPI-tabel'!$D$20:$Z$42,$E246-2003,Z$28-2003),
IF(Z$28&gt;=$E246,MAX(1,INDEX('4. CPI-tabel'!$D$20:$Z$42,MAX($E246,2010)-2003,Z$28-2003)),0))</f>
        <v>1.1148612551086896</v>
      </c>
      <c r="AA246" s="118">
        <f>IF($C246="TD",INDEX('4. CPI-tabel'!$D$20:$Z$42,$E246-2003,AA$28-2003),
IF(AA$28&gt;=$E246,MAX(1,INDEX('4. CPI-tabel'!$D$20:$Z$42,MAX($E246,2010)-2003,AA$28-2003)),0))</f>
        <v>1.1460773702517328</v>
      </c>
      <c r="AB246" s="118">
        <f>IF($C246="TD",INDEX('4. CPI-tabel'!$D$20:$Z$42,$E246-2003,AB$28-2003),
IF(AB$28&gt;=$E246,MAX(1,INDEX('4. CPI-tabel'!$D$20:$Z$42,MAX($E246,2010)-2003,AB$28-2003)),0))</f>
        <v>1.1575381439542503</v>
      </c>
      <c r="AC246" s="118">
        <f>IF($C246="TD",INDEX('4. CPI-tabel'!$D$20:$Z$42,$E246-2003,AC$28-2003),
IF(AC$28&gt;=$E246,MAX(1,INDEX('4. CPI-tabel'!$D$20:$Z$42,MAX($E246,2010)-2003,AC$28-2003)),0))</f>
        <v>1.1667984491058843</v>
      </c>
      <c r="AD246" s="118">
        <f>IF($C246="TD",INDEX('4. CPI-tabel'!$D$20:$Z$42,$E246-2003,AD$28-2003),
IF(AD$28&gt;=$E246,MAX(1,INDEX('4. CPI-tabel'!$D$20:$Z$42,MAX($E246,2010)-2003,AD$28-2003)),0))</f>
        <v>1.1691320460040959</v>
      </c>
      <c r="AE246" s="118">
        <f>IF($C246="TD",INDEX('4. CPI-tabel'!$D$20:$Z$42,$E246-2003,AE$28-2003),
IF(AE$28&gt;=$E246,MAX(1,INDEX('4. CPI-tabel'!$D$20:$Z$42,MAX($E246,2010)-2003,AE$28-2003)),0))</f>
        <v>1.1854998946481532</v>
      </c>
      <c r="AF246" s="118">
        <f>IF($C246="TD",INDEX('4. CPI-tabel'!$D$20:$Z$42,$E246-2003,AF$28-2003),
IF(AF$28&gt;=$E246,MAX(1,INDEX('4. CPI-tabel'!$D$20:$Z$42,MAX($E246,2010)-2003,AF$28-2003)),0))</f>
        <v>1.2103953924357642</v>
      </c>
      <c r="AG246" s="118">
        <f>IF($C246="TD",INDEX('4. CPI-tabel'!$D$20:$Z$42,$E246-2003,AG$28-2003),
IF(AG$28&gt;=$E246,MAX(1,INDEX('4. CPI-tabel'!$D$20:$Z$42,MAX($E246,2010)-2003,AG$28-2003)),0))</f>
        <v>1.2442864634239656</v>
      </c>
      <c r="AH246" s="118">
        <f>IF($C246="TD",INDEX('4. CPI-tabel'!$D$20:$Z$42,$E246-2003,AH$28-2003),
IF(AH$28&gt;=$E246,MAX(1,INDEX('4. CPI-tabel'!$D$20:$Z$42,MAX($E246,2010)-2003,AH$28-2003)),0))</f>
        <v>1.2529964686679333</v>
      </c>
      <c r="AI246" s="118">
        <f>IF($C246="TD",INDEX('4. CPI-tabel'!$D$20:$Z$42,$E246-2003,AI$28-2003),
IF(AI$28&gt;=$E246,MAX(1,INDEX('4. CPI-tabel'!$D$20:$Z$42,MAX($E246,2010)-2003,AI$28-2003)),0))</f>
        <v>1.2529964686679333</v>
      </c>
      <c r="AJ246" s="118">
        <f>IF($C246="TD",INDEX('4. CPI-tabel'!$D$20:$Z$42,$E246-2003,AJ$28-2003),
IF(AJ$28&gt;=$E246,MAX(1,INDEX('4. CPI-tabel'!$D$20:$Z$42,MAX($E246,2010)-2003,AJ$28-2003)),0))</f>
        <v>1.2529964686679333</v>
      </c>
      <c r="AK246" s="118">
        <f>IF($C246="TD",INDEX('4. CPI-tabel'!$D$20:$Z$42,$E246-2003,AK$28-2003),
IF(AK$28&gt;=$E246,MAX(1,INDEX('4. CPI-tabel'!$D$20:$Z$42,MAX($E246,2010)-2003,AK$28-2003)),0))</f>
        <v>1.2529964686679333</v>
      </c>
      <c r="AL246" s="118">
        <f>IF($C246="TD",INDEX('4. CPI-tabel'!$D$20:$Z$42,$E246-2003,AL$28-2003),
IF(AL$28&gt;=$E246,MAX(1,INDEX('4. CPI-tabel'!$D$20:$Z$42,MAX($E246,2010)-2003,AL$28-2003)),0))</f>
        <v>1.2529964686679333</v>
      </c>
      <c r="AM246" s="118">
        <f>IF($C246="TD",INDEX('4. CPI-tabel'!$D$20:$Z$42,$E246-2003,AM$28-2003),
IF(AM$28&gt;=$E246,MAX(1,INDEX('4. CPI-tabel'!$D$20:$Z$42,MAX($E246,2010)-2003,AM$28-2003)),0))</f>
        <v>1.2529964686679333</v>
      </c>
      <c r="AN246" s="20"/>
      <c r="AO246" s="87">
        <f t="shared" si="53"/>
        <v>5993.4677144333964</v>
      </c>
      <c r="AP246" s="87">
        <f t="shared" si="54"/>
        <v>6149.2978750086641</v>
      </c>
      <c r="AQ246" s="87">
        <f t="shared" si="55"/>
        <v>6290.731726133863</v>
      </c>
      <c r="AR246" s="87">
        <f t="shared" si="56"/>
        <v>6466.8722144656103</v>
      </c>
      <c r="AS246" s="87">
        <f t="shared" si="57"/>
        <v>6531.5409366102676</v>
      </c>
      <c r="AT246" s="87">
        <f t="shared" si="58"/>
        <v>6583.7932641031493</v>
      </c>
      <c r="AU246" s="87">
        <f t="shared" si="59"/>
        <v>6596.9608506313552</v>
      </c>
      <c r="AV246" s="87">
        <f t="shared" si="60"/>
        <v>6689.3183025401941</v>
      </c>
      <c r="AW246" s="87">
        <f t="shared" si="61"/>
        <v>6829.7939868935364</v>
      </c>
      <c r="AX246" s="87">
        <f t="shared" si="62"/>
        <v>7021.028218526556</v>
      </c>
      <c r="AY246" s="87">
        <f t="shared" si="63"/>
        <v>7070.1754160562414</v>
      </c>
      <c r="AZ246" s="87">
        <f t="shared" si="64"/>
        <v>8484.2104992674867</v>
      </c>
      <c r="BA246" s="87">
        <f t="shared" si="65"/>
        <v>7827.3683960983926</v>
      </c>
      <c r="BB246" s="87">
        <f t="shared" si="66"/>
        <v>7221.3785847875488</v>
      </c>
      <c r="BC246" s="87">
        <f t="shared" si="67"/>
        <v>6884.3809174974622</v>
      </c>
      <c r="BD246" s="87">
        <f t="shared" si="68"/>
        <v>6884.3809174974622</v>
      </c>
    </row>
    <row r="247" spans="2:56" s="79" customFormat="1" x14ac:dyDescent="0.2">
      <c r="B247" s="86">
        <f>'3. Investeringen'!B233</f>
        <v>219</v>
      </c>
      <c r="C247" s="86" t="str">
        <f>'3. Investeringen'!F233</f>
        <v>TD</v>
      </c>
      <c r="D247" s="86" t="str">
        <f>'3. Investeringen'!G233</f>
        <v>Nieuwe investeringen TD</v>
      </c>
      <c r="E247" s="121">
        <f>'3. Investeringen'!K233</f>
        <v>2007</v>
      </c>
      <c r="F247" s="20"/>
      <c r="G247" s="86">
        <f>'7. Nominale afschrijvingen'!R236</f>
        <v>3065.0496000000003</v>
      </c>
      <c r="H247" s="86">
        <f>'7. Nominale afschrijvingen'!S236</f>
        <v>3065.0496000000007</v>
      </c>
      <c r="I247" s="86">
        <f>'7. Nominale afschrijvingen'!T236</f>
        <v>3065.0496000000007</v>
      </c>
      <c r="J247" s="86">
        <f>'7. Nominale afschrijvingen'!U236</f>
        <v>3065.0496000000007</v>
      </c>
      <c r="K247" s="86">
        <f>'7. Nominale afschrijvingen'!V236</f>
        <v>3065.0496000000007</v>
      </c>
      <c r="L247" s="86">
        <f>'7. Nominale afschrijvingen'!W236</f>
        <v>3065.0496000000007</v>
      </c>
      <c r="M247" s="86">
        <f>'7. Nominale afschrijvingen'!X236</f>
        <v>3065.0496000000007</v>
      </c>
      <c r="N247" s="86">
        <f>'7. Nominale afschrijvingen'!Y236</f>
        <v>3065.0496000000007</v>
      </c>
      <c r="O247" s="86">
        <f>'7. Nominale afschrijvingen'!Z236</f>
        <v>3065.0496000000007</v>
      </c>
      <c r="P247" s="86">
        <f>'7. Nominale afschrijvingen'!AA236</f>
        <v>3065.0496000000007</v>
      </c>
      <c r="Q247" s="86">
        <f>'7. Nominale afschrijvingen'!AB236</f>
        <v>3065.0496000000007</v>
      </c>
      <c r="R247" s="86">
        <f>'7. Nominale afschrijvingen'!AC236</f>
        <v>3678.0595199999998</v>
      </c>
      <c r="S247" s="86">
        <f>'7. Nominale afschrijvingen'!AD236</f>
        <v>3257.7098605714286</v>
      </c>
      <c r="T247" s="86">
        <f>'7. Nominale afschrijvingen'!AE236</f>
        <v>2970.2648728739496</v>
      </c>
      <c r="U247" s="86">
        <f>'7. Nominale afschrijvingen'!AF236</f>
        <v>2970.2648728739496</v>
      </c>
      <c r="V247" s="86">
        <f>'7. Nominale afschrijvingen'!AG236</f>
        <v>2970.2648728739496</v>
      </c>
      <c r="W247" s="65"/>
      <c r="X247" s="118">
        <f>IF($C247="TD",INDEX('4. CPI-tabel'!$D$20:$Z$42,$E247-2003,X$28-2003),
IF(X$28&gt;=$E247,MAX(1,INDEX('4. CPI-tabel'!$D$20:$Z$42,MAX($E247,2010)-2003,X$28-2003)),0))</f>
        <v>1.0621792868399995</v>
      </c>
      <c r="Y247" s="118">
        <f>IF($C247="TD",INDEX('4. CPI-tabel'!$D$20:$Z$42,$E247-2003,Y$28-2003),
IF(Y$28&gt;=$E247,MAX(1,INDEX('4. CPI-tabel'!$D$20:$Z$42,MAX($E247,2010)-2003,Y$28-2003)),0))</f>
        <v>1.0897959482978394</v>
      </c>
      <c r="Z247" s="118">
        <f>IF($C247="TD",INDEX('4. CPI-tabel'!$D$20:$Z$42,$E247-2003,Z$28-2003),
IF(Z$28&gt;=$E247,MAX(1,INDEX('4. CPI-tabel'!$D$20:$Z$42,MAX($E247,2010)-2003,Z$28-2003)),0))</f>
        <v>1.1148612551086896</v>
      </c>
      <c r="AA247" s="118">
        <f>IF($C247="TD",INDEX('4. CPI-tabel'!$D$20:$Z$42,$E247-2003,AA$28-2003),
IF(AA$28&gt;=$E247,MAX(1,INDEX('4. CPI-tabel'!$D$20:$Z$42,MAX($E247,2010)-2003,AA$28-2003)),0))</f>
        <v>1.1460773702517328</v>
      </c>
      <c r="AB247" s="118">
        <f>IF($C247="TD",INDEX('4. CPI-tabel'!$D$20:$Z$42,$E247-2003,AB$28-2003),
IF(AB$28&gt;=$E247,MAX(1,INDEX('4. CPI-tabel'!$D$20:$Z$42,MAX($E247,2010)-2003,AB$28-2003)),0))</f>
        <v>1.1575381439542503</v>
      </c>
      <c r="AC247" s="118">
        <f>IF($C247="TD",INDEX('4. CPI-tabel'!$D$20:$Z$42,$E247-2003,AC$28-2003),
IF(AC$28&gt;=$E247,MAX(1,INDEX('4. CPI-tabel'!$D$20:$Z$42,MAX($E247,2010)-2003,AC$28-2003)),0))</f>
        <v>1.1667984491058843</v>
      </c>
      <c r="AD247" s="118">
        <f>IF($C247="TD",INDEX('4. CPI-tabel'!$D$20:$Z$42,$E247-2003,AD$28-2003),
IF(AD$28&gt;=$E247,MAX(1,INDEX('4. CPI-tabel'!$D$20:$Z$42,MAX($E247,2010)-2003,AD$28-2003)),0))</f>
        <v>1.1691320460040959</v>
      </c>
      <c r="AE247" s="118">
        <f>IF($C247="TD",INDEX('4. CPI-tabel'!$D$20:$Z$42,$E247-2003,AE$28-2003),
IF(AE$28&gt;=$E247,MAX(1,INDEX('4. CPI-tabel'!$D$20:$Z$42,MAX($E247,2010)-2003,AE$28-2003)),0))</f>
        <v>1.1854998946481532</v>
      </c>
      <c r="AF247" s="118">
        <f>IF($C247="TD",INDEX('4. CPI-tabel'!$D$20:$Z$42,$E247-2003,AF$28-2003),
IF(AF$28&gt;=$E247,MAX(1,INDEX('4. CPI-tabel'!$D$20:$Z$42,MAX($E247,2010)-2003,AF$28-2003)),0))</f>
        <v>1.2103953924357642</v>
      </c>
      <c r="AG247" s="118">
        <f>IF($C247="TD",INDEX('4. CPI-tabel'!$D$20:$Z$42,$E247-2003,AG$28-2003),
IF(AG$28&gt;=$E247,MAX(1,INDEX('4. CPI-tabel'!$D$20:$Z$42,MAX($E247,2010)-2003,AG$28-2003)),0))</f>
        <v>1.2442864634239656</v>
      </c>
      <c r="AH247" s="118">
        <f>IF($C247="TD",INDEX('4. CPI-tabel'!$D$20:$Z$42,$E247-2003,AH$28-2003),
IF(AH$28&gt;=$E247,MAX(1,INDEX('4. CPI-tabel'!$D$20:$Z$42,MAX($E247,2010)-2003,AH$28-2003)),0))</f>
        <v>1.2529964686679333</v>
      </c>
      <c r="AI247" s="118">
        <f>IF($C247="TD",INDEX('4. CPI-tabel'!$D$20:$Z$42,$E247-2003,AI$28-2003),
IF(AI$28&gt;=$E247,MAX(1,INDEX('4. CPI-tabel'!$D$20:$Z$42,MAX($E247,2010)-2003,AI$28-2003)),0))</f>
        <v>1.2529964686679333</v>
      </c>
      <c r="AJ247" s="118">
        <f>IF($C247="TD",INDEX('4. CPI-tabel'!$D$20:$Z$42,$E247-2003,AJ$28-2003),
IF(AJ$28&gt;=$E247,MAX(1,INDEX('4. CPI-tabel'!$D$20:$Z$42,MAX($E247,2010)-2003,AJ$28-2003)),0))</f>
        <v>1.2529964686679333</v>
      </c>
      <c r="AK247" s="118">
        <f>IF($C247="TD",INDEX('4. CPI-tabel'!$D$20:$Z$42,$E247-2003,AK$28-2003),
IF(AK$28&gt;=$E247,MAX(1,INDEX('4. CPI-tabel'!$D$20:$Z$42,MAX($E247,2010)-2003,AK$28-2003)),0))</f>
        <v>1.2529964686679333</v>
      </c>
      <c r="AL247" s="118">
        <f>IF($C247="TD",INDEX('4. CPI-tabel'!$D$20:$Z$42,$E247-2003,AL$28-2003),
IF(AL$28&gt;=$E247,MAX(1,INDEX('4. CPI-tabel'!$D$20:$Z$42,MAX($E247,2010)-2003,AL$28-2003)),0))</f>
        <v>1.2529964686679333</v>
      </c>
      <c r="AM247" s="118">
        <f>IF($C247="TD",INDEX('4. CPI-tabel'!$D$20:$Z$42,$E247-2003,AM$28-2003),
IF(AM$28&gt;=$E247,MAX(1,INDEX('4. CPI-tabel'!$D$20:$Z$42,MAX($E247,2010)-2003,AM$28-2003)),0))</f>
        <v>1.2529964686679333</v>
      </c>
      <c r="AN247" s="20"/>
      <c r="AO247" s="87">
        <f t="shared" si="53"/>
        <v>3255.6321982572263</v>
      </c>
      <c r="AP247" s="87">
        <f t="shared" si="54"/>
        <v>3340.2786354119144</v>
      </c>
      <c r="AQ247" s="87">
        <f t="shared" si="55"/>
        <v>3417.105044026388</v>
      </c>
      <c r="AR247" s="87">
        <f t="shared" si="56"/>
        <v>3512.7839852591264</v>
      </c>
      <c r="AS247" s="87">
        <f t="shared" si="57"/>
        <v>3547.9118251117179</v>
      </c>
      <c r="AT247" s="87">
        <f t="shared" si="58"/>
        <v>3576.2951197126117</v>
      </c>
      <c r="AU247" s="87">
        <f t="shared" si="59"/>
        <v>3583.4477099520368</v>
      </c>
      <c r="AV247" s="87">
        <f t="shared" si="60"/>
        <v>3633.6159778913648</v>
      </c>
      <c r="AW247" s="87">
        <f t="shared" si="61"/>
        <v>3709.9219134270829</v>
      </c>
      <c r="AX247" s="87">
        <f t="shared" si="62"/>
        <v>3813.7997270030414</v>
      </c>
      <c r="AY247" s="87">
        <f t="shared" si="63"/>
        <v>3840.4963250920628</v>
      </c>
      <c r="AZ247" s="87">
        <f t="shared" si="64"/>
        <v>4608.5955901104735</v>
      </c>
      <c r="BA247" s="87">
        <f t="shared" si="65"/>
        <v>4081.8989512407056</v>
      </c>
      <c r="BB247" s="87">
        <f t="shared" si="66"/>
        <v>3721.7313967194668</v>
      </c>
      <c r="BC247" s="87">
        <f t="shared" si="67"/>
        <v>3721.7313967194668</v>
      </c>
      <c r="BD247" s="87">
        <f t="shared" si="68"/>
        <v>3721.7313967194668</v>
      </c>
    </row>
    <row r="248" spans="2:56" s="79" customFormat="1" x14ac:dyDescent="0.2">
      <c r="B248" s="86">
        <f>'3. Investeringen'!B234</f>
        <v>220</v>
      </c>
      <c r="C248" s="86" t="str">
        <f>'3. Investeringen'!F234</f>
        <v>TD</v>
      </c>
      <c r="D248" s="86" t="str">
        <f>'3. Investeringen'!G234</f>
        <v>Nieuwe investeringen TD</v>
      </c>
      <c r="E248" s="121">
        <f>'3. Investeringen'!K234</f>
        <v>2007</v>
      </c>
      <c r="F248" s="20"/>
      <c r="G248" s="86">
        <f>'7. Nominale afschrijvingen'!R237</f>
        <v>11231.649999999994</v>
      </c>
      <c r="H248" s="86">
        <f>'7. Nominale afschrijvingen'!S237</f>
        <v>5615.8249999999971</v>
      </c>
      <c r="I248" s="86">
        <f>'7. Nominale afschrijvingen'!T237</f>
        <v>0</v>
      </c>
      <c r="J248" s="86">
        <f>'7. Nominale afschrijvingen'!U237</f>
        <v>0</v>
      </c>
      <c r="K248" s="86">
        <f>'7. Nominale afschrijvingen'!V237</f>
        <v>0</v>
      </c>
      <c r="L248" s="86">
        <f>'7. Nominale afschrijvingen'!W237</f>
        <v>0</v>
      </c>
      <c r="M248" s="86">
        <f>'7. Nominale afschrijvingen'!X237</f>
        <v>0</v>
      </c>
      <c r="N248" s="86">
        <f>'7. Nominale afschrijvingen'!Y237</f>
        <v>0</v>
      </c>
      <c r="O248" s="86">
        <f>'7. Nominale afschrijvingen'!Z237</f>
        <v>0</v>
      </c>
      <c r="P248" s="86">
        <f>'7. Nominale afschrijvingen'!AA237</f>
        <v>0</v>
      </c>
      <c r="Q248" s="86">
        <f>'7. Nominale afschrijvingen'!AB237</f>
        <v>0</v>
      </c>
      <c r="R248" s="86">
        <f>'7. Nominale afschrijvingen'!AC237</f>
        <v>0</v>
      </c>
      <c r="S248" s="86">
        <f>'7. Nominale afschrijvingen'!AD237</f>
        <v>0</v>
      </c>
      <c r="T248" s="86">
        <f>'7. Nominale afschrijvingen'!AE237</f>
        <v>0</v>
      </c>
      <c r="U248" s="86">
        <f>'7. Nominale afschrijvingen'!AF237</f>
        <v>0</v>
      </c>
      <c r="V248" s="86">
        <f>'7. Nominale afschrijvingen'!AG237</f>
        <v>0</v>
      </c>
      <c r="W248" s="65"/>
      <c r="X248" s="118">
        <f>IF($C248="TD",INDEX('4. CPI-tabel'!$D$20:$Z$42,$E248-2003,X$28-2003),
IF(X$28&gt;=$E248,MAX(1,INDEX('4. CPI-tabel'!$D$20:$Z$42,MAX($E248,2010)-2003,X$28-2003)),0))</f>
        <v>1.0621792868399995</v>
      </c>
      <c r="Y248" s="118">
        <f>IF($C248="TD",INDEX('4. CPI-tabel'!$D$20:$Z$42,$E248-2003,Y$28-2003),
IF(Y$28&gt;=$E248,MAX(1,INDEX('4. CPI-tabel'!$D$20:$Z$42,MAX($E248,2010)-2003,Y$28-2003)),0))</f>
        <v>1.0897959482978394</v>
      </c>
      <c r="Z248" s="118">
        <f>IF($C248="TD",INDEX('4. CPI-tabel'!$D$20:$Z$42,$E248-2003,Z$28-2003),
IF(Z$28&gt;=$E248,MAX(1,INDEX('4. CPI-tabel'!$D$20:$Z$42,MAX($E248,2010)-2003,Z$28-2003)),0))</f>
        <v>1.1148612551086896</v>
      </c>
      <c r="AA248" s="118">
        <f>IF($C248="TD",INDEX('4. CPI-tabel'!$D$20:$Z$42,$E248-2003,AA$28-2003),
IF(AA$28&gt;=$E248,MAX(1,INDEX('4. CPI-tabel'!$D$20:$Z$42,MAX($E248,2010)-2003,AA$28-2003)),0))</f>
        <v>1.1460773702517328</v>
      </c>
      <c r="AB248" s="118">
        <f>IF($C248="TD",INDEX('4. CPI-tabel'!$D$20:$Z$42,$E248-2003,AB$28-2003),
IF(AB$28&gt;=$E248,MAX(1,INDEX('4. CPI-tabel'!$D$20:$Z$42,MAX($E248,2010)-2003,AB$28-2003)),0))</f>
        <v>1.1575381439542503</v>
      </c>
      <c r="AC248" s="118">
        <f>IF($C248="TD",INDEX('4. CPI-tabel'!$D$20:$Z$42,$E248-2003,AC$28-2003),
IF(AC$28&gt;=$E248,MAX(1,INDEX('4. CPI-tabel'!$D$20:$Z$42,MAX($E248,2010)-2003,AC$28-2003)),0))</f>
        <v>1.1667984491058843</v>
      </c>
      <c r="AD248" s="118">
        <f>IF($C248="TD",INDEX('4. CPI-tabel'!$D$20:$Z$42,$E248-2003,AD$28-2003),
IF(AD$28&gt;=$E248,MAX(1,INDEX('4. CPI-tabel'!$D$20:$Z$42,MAX($E248,2010)-2003,AD$28-2003)),0))</f>
        <v>1.1691320460040959</v>
      </c>
      <c r="AE248" s="118">
        <f>IF($C248="TD",INDEX('4. CPI-tabel'!$D$20:$Z$42,$E248-2003,AE$28-2003),
IF(AE$28&gt;=$E248,MAX(1,INDEX('4. CPI-tabel'!$D$20:$Z$42,MAX($E248,2010)-2003,AE$28-2003)),0))</f>
        <v>1.1854998946481532</v>
      </c>
      <c r="AF248" s="118">
        <f>IF($C248="TD",INDEX('4. CPI-tabel'!$D$20:$Z$42,$E248-2003,AF$28-2003),
IF(AF$28&gt;=$E248,MAX(1,INDEX('4. CPI-tabel'!$D$20:$Z$42,MAX($E248,2010)-2003,AF$28-2003)),0))</f>
        <v>1.2103953924357642</v>
      </c>
      <c r="AG248" s="118">
        <f>IF($C248="TD",INDEX('4. CPI-tabel'!$D$20:$Z$42,$E248-2003,AG$28-2003),
IF(AG$28&gt;=$E248,MAX(1,INDEX('4. CPI-tabel'!$D$20:$Z$42,MAX($E248,2010)-2003,AG$28-2003)),0))</f>
        <v>1.2442864634239656</v>
      </c>
      <c r="AH248" s="118">
        <f>IF($C248="TD",INDEX('4. CPI-tabel'!$D$20:$Z$42,$E248-2003,AH$28-2003),
IF(AH$28&gt;=$E248,MAX(1,INDEX('4. CPI-tabel'!$D$20:$Z$42,MAX($E248,2010)-2003,AH$28-2003)),0))</f>
        <v>1.2529964686679333</v>
      </c>
      <c r="AI248" s="118">
        <f>IF($C248="TD",INDEX('4. CPI-tabel'!$D$20:$Z$42,$E248-2003,AI$28-2003),
IF(AI$28&gt;=$E248,MAX(1,INDEX('4. CPI-tabel'!$D$20:$Z$42,MAX($E248,2010)-2003,AI$28-2003)),0))</f>
        <v>1.2529964686679333</v>
      </c>
      <c r="AJ248" s="118">
        <f>IF($C248="TD",INDEX('4. CPI-tabel'!$D$20:$Z$42,$E248-2003,AJ$28-2003),
IF(AJ$28&gt;=$E248,MAX(1,INDEX('4. CPI-tabel'!$D$20:$Z$42,MAX($E248,2010)-2003,AJ$28-2003)),0))</f>
        <v>1.2529964686679333</v>
      </c>
      <c r="AK248" s="118">
        <f>IF($C248="TD",INDEX('4. CPI-tabel'!$D$20:$Z$42,$E248-2003,AK$28-2003),
IF(AK$28&gt;=$E248,MAX(1,INDEX('4. CPI-tabel'!$D$20:$Z$42,MAX($E248,2010)-2003,AK$28-2003)),0))</f>
        <v>1.2529964686679333</v>
      </c>
      <c r="AL248" s="118">
        <f>IF($C248="TD",INDEX('4. CPI-tabel'!$D$20:$Z$42,$E248-2003,AL$28-2003),
IF(AL$28&gt;=$E248,MAX(1,INDEX('4. CPI-tabel'!$D$20:$Z$42,MAX($E248,2010)-2003,AL$28-2003)),0))</f>
        <v>1.2529964686679333</v>
      </c>
      <c r="AM248" s="118">
        <f>IF($C248="TD",INDEX('4. CPI-tabel'!$D$20:$Z$42,$E248-2003,AM$28-2003),
IF(AM$28&gt;=$E248,MAX(1,INDEX('4. CPI-tabel'!$D$20:$Z$42,MAX($E248,2010)-2003,AM$28-2003)),0))</f>
        <v>1.2529964686679333</v>
      </c>
      <c r="AN248" s="20"/>
      <c r="AO248" s="87">
        <f t="shared" si="53"/>
        <v>11930.025987036475</v>
      </c>
      <c r="AP248" s="87">
        <f t="shared" si="54"/>
        <v>6120.103331349711</v>
      </c>
      <c r="AQ248" s="87">
        <f t="shared" si="55"/>
        <v>0</v>
      </c>
      <c r="AR248" s="87">
        <f t="shared" si="56"/>
        <v>0</v>
      </c>
      <c r="AS248" s="87">
        <f t="shared" si="57"/>
        <v>0</v>
      </c>
      <c r="AT248" s="87">
        <f t="shared" si="58"/>
        <v>0</v>
      </c>
      <c r="AU248" s="87">
        <f t="shared" si="59"/>
        <v>0</v>
      </c>
      <c r="AV248" s="87">
        <f t="shared" si="60"/>
        <v>0</v>
      </c>
      <c r="AW248" s="87">
        <f t="shared" si="61"/>
        <v>0</v>
      </c>
      <c r="AX248" s="87">
        <f t="shared" si="62"/>
        <v>0</v>
      </c>
      <c r="AY248" s="87">
        <f t="shared" si="63"/>
        <v>0</v>
      </c>
      <c r="AZ248" s="87">
        <f t="shared" si="64"/>
        <v>0</v>
      </c>
      <c r="BA248" s="87">
        <f t="shared" si="65"/>
        <v>0</v>
      </c>
      <c r="BB248" s="87">
        <f t="shared" si="66"/>
        <v>0</v>
      </c>
      <c r="BC248" s="87">
        <f t="shared" si="67"/>
        <v>0</v>
      </c>
      <c r="BD248" s="87">
        <f t="shared" si="68"/>
        <v>0</v>
      </c>
    </row>
    <row r="249" spans="2:56" s="79" customFormat="1" x14ac:dyDescent="0.2">
      <c r="B249" s="86">
        <f>'3. Investeringen'!B235</f>
        <v>221</v>
      </c>
      <c r="C249" s="86" t="str">
        <f>'3. Investeringen'!F235</f>
        <v>TD</v>
      </c>
      <c r="D249" s="86" t="str">
        <f>'3. Investeringen'!G235</f>
        <v>Nieuwe investeringen TD</v>
      </c>
      <c r="E249" s="121">
        <f>'3. Investeringen'!K235</f>
        <v>2008</v>
      </c>
      <c r="F249" s="20"/>
      <c r="G249" s="86">
        <f>'7. Nominale afschrijvingen'!R238</f>
        <v>9754.8058181818215</v>
      </c>
      <c r="H249" s="86">
        <f>'7. Nominale afschrijvingen'!S238</f>
        <v>9754.8058181818196</v>
      </c>
      <c r="I249" s="86">
        <f>'7. Nominale afschrijvingen'!T238</f>
        <v>9754.8058181818196</v>
      </c>
      <c r="J249" s="86">
        <f>'7. Nominale afschrijvingen'!U238</f>
        <v>9754.8058181818196</v>
      </c>
      <c r="K249" s="86">
        <f>'7. Nominale afschrijvingen'!V238</f>
        <v>9754.8058181818196</v>
      </c>
      <c r="L249" s="86">
        <f>'7. Nominale afschrijvingen'!W238</f>
        <v>9754.8058181818196</v>
      </c>
      <c r="M249" s="86">
        <f>'7. Nominale afschrijvingen'!X238</f>
        <v>9754.8058181818196</v>
      </c>
      <c r="N249" s="86">
        <f>'7. Nominale afschrijvingen'!Y238</f>
        <v>9754.8058181818196</v>
      </c>
      <c r="O249" s="86">
        <f>'7. Nominale afschrijvingen'!Z238</f>
        <v>9754.8058181818196</v>
      </c>
      <c r="P249" s="86">
        <f>'7. Nominale afschrijvingen'!AA238</f>
        <v>9754.8058181818196</v>
      </c>
      <c r="Q249" s="86">
        <f>'7. Nominale afschrijvingen'!AB238</f>
        <v>9754.8058181818196</v>
      </c>
      <c r="R249" s="86">
        <f>'7. Nominale afschrijvingen'!AC238</f>
        <v>11705.766981818184</v>
      </c>
      <c r="S249" s="86">
        <f>'7. Nominale afschrijvingen'!AD238</f>
        <v>11367.286972705368</v>
      </c>
      <c r="T249" s="86">
        <f>'7. Nominale afschrijvingen'!AE238</f>
        <v>11038.594337350032</v>
      </c>
      <c r="U249" s="86">
        <f>'7. Nominale afschrijvingen'!AF238</f>
        <v>10719.406067354368</v>
      </c>
      <c r="V249" s="86">
        <f>'7. Nominale afschrijvingen'!AG238</f>
        <v>10409.447337695929</v>
      </c>
      <c r="W249" s="65"/>
      <c r="X249" s="118">
        <f>IF($C249="TD",INDEX('4. CPI-tabel'!$D$20:$Z$42,$E249-2003,X$28-2003),
IF(X$28&gt;=$E249,MAX(1,INDEX('4. CPI-tabel'!$D$20:$Z$42,MAX($E249,2010)-2003,X$28-2003)),0))</f>
        <v>1.0506224399999999</v>
      </c>
      <c r="Y249" s="118">
        <f>IF($C249="TD",INDEX('4. CPI-tabel'!$D$20:$Z$42,$E249-2003,Y$28-2003),
IF(Y$28&gt;=$E249,MAX(1,INDEX('4. CPI-tabel'!$D$20:$Z$42,MAX($E249,2010)-2003,Y$28-2003)),0))</f>
        <v>1.0779386234399999</v>
      </c>
      <c r="Z249" s="118">
        <f>IF($C249="TD",INDEX('4. CPI-tabel'!$D$20:$Z$42,$E249-2003,Z$28-2003),
IF(Z$28&gt;=$E249,MAX(1,INDEX('4. CPI-tabel'!$D$20:$Z$42,MAX($E249,2010)-2003,Z$28-2003)),0))</f>
        <v>1.1027312117791197</v>
      </c>
      <c r="AA249" s="118">
        <f>IF($C249="TD",INDEX('4. CPI-tabel'!$D$20:$Z$42,$E249-2003,AA$28-2003),
IF(AA$28&gt;=$E249,MAX(1,INDEX('4. CPI-tabel'!$D$20:$Z$42,MAX($E249,2010)-2003,AA$28-2003)),0))</f>
        <v>1.133607685708935</v>
      </c>
      <c r="AB249" s="118">
        <f>IF($C249="TD",INDEX('4. CPI-tabel'!$D$20:$Z$42,$E249-2003,AB$28-2003),
IF(AB$28&gt;=$E249,MAX(1,INDEX('4. CPI-tabel'!$D$20:$Z$42,MAX($E249,2010)-2003,AB$28-2003)),0))</f>
        <v>1.1449437625660244</v>
      </c>
      <c r="AC249" s="118">
        <f>IF($C249="TD",INDEX('4. CPI-tabel'!$D$20:$Z$42,$E249-2003,AC$28-2003),
IF(AC$28&gt;=$E249,MAX(1,INDEX('4. CPI-tabel'!$D$20:$Z$42,MAX($E249,2010)-2003,AC$28-2003)),0))</f>
        <v>1.1541033126665525</v>
      </c>
      <c r="AD249" s="118">
        <f>IF($C249="TD",INDEX('4. CPI-tabel'!$D$20:$Z$42,$E249-2003,AD$28-2003),
IF(AD$28&gt;=$E249,MAX(1,INDEX('4. CPI-tabel'!$D$20:$Z$42,MAX($E249,2010)-2003,AD$28-2003)),0))</f>
        <v>1.1564115192918856</v>
      </c>
      <c r="AE249" s="118">
        <f>IF($C249="TD",INDEX('4. CPI-tabel'!$D$20:$Z$42,$E249-2003,AE$28-2003),
IF(AE$28&gt;=$E249,MAX(1,INDEX('4. CPI-tabel'!$D$20:$Z$42,MAX($E249,2010)-2003,AE$28-2003)),0))</f>
        <v>1.1726012805619719</v>
      </c>
      <c r="AF249" s="118">
        <f>IF($C249="TD",INDEX('4. CPI-tabel'!$D$20:$Z$42,$E249-2003,AF$28-2003),
IF(AF$28&gt;=$E249,MAX(1,INDEX('4. CPI-tabel'!$D$20:$Z$42,MAX($E249,2010)-2003,AF$28-2003)),0))</f>
        <v>1.1972259074537732</v>
      </c>
      <c r="AG249" s="118">
        <f>IF($C249="TD",INDEX('4. CPI-tabel'!$D$20:$Z$42,$E249-2003,AG$28-2003),
IF(AG$28&gt;=$E249,MAX(1,INDEX('4. CPI-tabel'!$D$20:$Z$42,MAX($E249,2010)-2003,AG$28-2003)),0))</f>
        <v>1.2307482328624788</v>
      </c>
      <c r="AH249" s="118">
        <f>IF($C249="TD",INDEX('4. CPI-tabel'!$D$20:$Z$42,$E249-2003,AH$28-2003),
IF(AH$28&gt;=$E249,MAX(1,INDEX('4. CPI-tabel'!$D$20:$Z$42,MAX($E249,2010)-2003,AH$28-2003)),0))</f>
        <v>1.2393634704925161</v>
      </c>
      <c r="AI249" s="118">
        <f>IF($C249="TD",INDEX('4. CPI-tabel'!$D$20:$Z$42,$E249-2003,AI$28-2003),
IF(AI$28&gt;=$E249,MAX(1,INDEX('4. CPI-tabel'!$D$20:$Z$42,MAX($E249,2010)-2003,AI$28-2003)),0))</f>
        <v>1.2393634704925161</v>
      </c>
      <c r="AJ249" s="118">
        <f>IF($C249="TD",INDEX('4. CPI-tabel'!$D$20:$Z$42,$E249-2003,AJ$28-2003),
IF(AJ$28&gt;=$E249,MAX(1,INDEX('4. CPI-tabel'!$D$20:$Z$42,MAX($E249,2010)-2003,AJ$28-2003)),0))</f>
        <v>1.2393634704925161</v>
      </c>
      <c r="AK249" s="118">
        <f>IF($C249="TD",INDEX('4. CPI-tabel'!$D$20:$Z$42,$E249-2003,AK$28-2003),
IF(AK$28&gt;=$E249,MAX(1,INDEX('4. CPI-tabel'!$D$20:$Z$42,MAX($E249,2010)-2003,AK$28-2003)),0))</f>
        <v>1.2393634704925161</v>
      </c>
      <c r="AL249" s="118">
        <f>IF($C249="TD",INDEX('4. CPI-tabel'!$D$20:$Z$42,$E249-2003,AL$28-2003),
IF(AL$28&gt;=$E249,MAX(1,INDEX('4. CPI-tabel'!$D$20:$Z$42,MAX($E249,2010)-2003,AL$28-2003)),0))</f>
        <v>1.2393634704925161</v>
      </c>
      <c r="AM249" s="118">
        <f>IF($C249="TD",INDEX('4. CPI-tabel'!$D$20:$Z$42,$E249-2003,AM$28-2003),
IF(AM$28&gt;=$E249,MAX(1,INDEX('4. CPI-tabel'!$D$20:$Z$42,MAX($E249,2010)-2003,AM$28-2003)),0))</f>
        <v>1.2393634704925161</v>
      </c>
      <c r="AN249" s="20"/>
      <c r="AO249" s="87">
        <f t="shared" si="53"/>
        <v>10248.617890424381</v>
      </c>
      <c r="AP249" s="87">
        <f t="shared" si="54"/>
        <v>10515.081955575413</v>
      </c>
      <c r="AQ249" s="87">
        <f t="shared" si="55"/>
        <v>10756.928840553644</v>
      </c>
      <c r="AR249" s="87">
        <f t="shared" si="56"/>
        <v>11058.122848089146</v>
      </c>
      <c r="AS249" s="87">
        <f t="shared" si="57"/>
        <v>11168.704076570039</v>
      </c>
      <c r="AT249" s="87">
        <f t="shared" si="58"/>
        <v>11258.053709182599</v>
      </c>
      <c r="AU249" s="87">
        <f t="shared" si="59"/>
        <v>11280.569816600962</v>
      </c>
      <c r="AV249" s="87">
        <f t="shared" si="60"/>
        <v>11438.497794033376</v>
      </c>
      <c r="AW249" s="87">
        <f t="shared" si="61"/>
        <v>11678.706247708076</v>
      </c>
      <c r="AX249" s="87">
        <f t="shared" si="62"/>
        <v>12005.710022643902</v>
      </c>
      <c r="AY249" s="87">
        <f t="shared" si="63"/>
        <v>12089.749992802408</v>
      </c>
      <c r="AZ249" s="87">
        <f t="shared" si="64"/>
        <v>14507.69999136289</v>
      </c>
      <c r="BA249" s="87">
        <f t="shared" si="65"/>
        <v>14088.200232576492</v>
      </c>
      <c r="BB249" s="87">
        <f t="shared" si="66"/>
        <v>13680.830587297172</v>
      </c>
      <c r="BC249" s="87">
        <f t="shared" si="67"/>
        <v>13285.240305254843</v>
      </c>
      <c r="BD249" s="87">
        <f t="shared" si="68"/>
        <v>12901.088778355908</v>
      </c>
    </row>
    <row r="250" spans="2:56" s="79" customFormat="1" x14ac:dyDescent="0.2">
      <c r="B250" s="86">
        <f>'3. Investeringen'!B236</f>
        <v>222</v>
      </c>
      <c r="C250" s="86" t="str">
        <f>'3. Investeringen'!F236</f>
        <v>TD</v>
      </c>
      <c r="D250" s="86" t="str">
        <f>'3. Investeringen'!G236</f>
        <v>Nieuwe investeringen TD</v>
      </c>
      <c r="E250" s="121">
        <f>'3. Investeringen'!K236</f>
        <v>2008</v>
      </c>
      <c r="F250" s="20"/>
      <c r="G250" s="86">
        <f>'7. Nominale afschrijvingen'!R239</f>
        <v>27855.061333333335</v>
      </c>
      <c r="H250" s="86">
        <f>'7. Nominale afschrijvingen'!S239</f>
        <v>27855.061333333331</v>
      </c>
      <c r="I250" s="86">
        <f>'7. Nominale afschrijvingen'!T239</f>
        <v>27855.061333333331</v>
      </c>
      <c r="J250" s="86">
        <f>'7. Nominale afschrijvingen'!U239</f>
        <v>27855.061333333331</v>
      </c>
      <c r="K250" s="86">
        <f>'7. Nominale afschrijvingen'!V239</f>
        <v>27855.061333333331</v>
      </c>
      <c r="L250" s="86">
        <f>'7. Nominale afschrijvingen'!W239</f>
        <v>27855.061333333331</v>
      </c>
      <c r="M250" s="86">
        <f>'7. Nominale afschrijvingen'!X239</f>
        <v>27855.061333333331</v>
      </c>
      <c r="N250" s="86">
        <f>'7. Nominale afschrijvingen'!Y239</f>
        <v>27855.061333333331</v>
      </c>
      <c r="O250" s="86">
        <f>'7. Nominale afschrijvingen'!Z239</f>
        <v>27855.061333333331</v>
      </c>
      <c r="P250" s="86">
        <f>'7. Nominale afschrijvingen'!AA239</f>
        <v>27855.061333333331</v>
      </c>
      <c r="Q250" s="86">
        <f>'7. Nominale afschrijvingen'!AB239</f>
        <v>27855.061333333331</v>
      </c>
      <c r="R250" s="86">
        <f>'7. Nominale afschrijvingen'!AC239</f>
        <v>33426.073600000003</v>
      </c>
      <c r="S250" s="86">
        <f>'7. Nominale afschrijvingen'!AD239</f>
        <v>32152.69936761905</v>
      </c>
      <c r="T250" s="86">
        <f>'7. Nominale afschrijvingen'!AE239</f>
        <v>30927.834629804995</v>
      </c>
      <c r="U250" s="86">
        <f>'7. Nominale afschrijvingen'!AF239</f>
        <v>29749.631405812423</v>
      </c>
      <c r="V250" s="86">
        <f>'7. Nominale afschrijvingen'!AG239</f>
        <v>28616.312114162425</v>
      </c>
      <c r="W250" s="65"/>
      <c r="X250" s="118">
        <f>IF($C250="TD",INDEX('4. CPI-tabel'!$D$20:$Z$42,$E250-2003,X$28-2003),
IF(X$28&gt;=$E250,MAX(1,INDEX('4. CPI-tabel'!$D$20:$Z$42,MAX($E250,2010)-2003,X$28-2003)),0))</f>
        <v>1.0506224399999999</v>
      </c>
      <c r="Y250" s="118">
        <f>IF($C250="TD",INDEX('4. CPI-tabel'!$D$20:$Z$42,$E250-2003,Y$28-2003),
IF(Y$28&gt;=$E250,MAX(1,INDEX('4. CPI-tabel'!$D$20:$Z$42,MAX($E250,2010)-2003,Y$28-2003)),0))</f>
        <v>1.0779386234399999</v>
      </c>
      <c r="Z250" s="118">
        <f>IF($C250="TD",INDEX('4. CPI-tabel'!$D$20:$Z$42,$E250-2003,Z$28-2003),
IF(Z$28&gt;=$E250,MAX(1,INDEX('4. CPI-tabel'!$D$20:$Z$42,MAX($E250,2010)-2003,Z$28-2003)),0))</f>
        <v>1.1027312117791197</v>
      </c>
      <c r="AA250" s="118">
        <f>IF($C250="TD",INDEX('4. CPI-tabel'!$D$20:$Z$42,$E250-2003,AA$28-2003),
IF(AA$28&gt;=$E250,MAX(1,INDEX('4. CPI-tabel'!$D$20:$Z$42,MAX($E250,2010)-2003,AA$28-2003)),0))</f>
        <v>1.133607685708935</v>
      </c>
      <c r="AB250" s="118">
        <f>IF($C250="TD",INDEX('4. CPI-tabel'!$D$20:$Z$42,$E250-2003,AB$28-2003),
IF(AB$28&gt;=$E250,MAX(1,INDEX('4. CPI-tabel'!$D$20:$Z$42,MAX($E250,2010)-2003,AB$28-2003)),0))</f>
        <v>1.1449437625660244</v>
      </c>
      <c r="AC250" s="118">
        <f>IF($C250="TD",INDEX('4. CPI-tabel'!$D$20:$Z$42,$E250-2003,AC$28-2003),
IF(AC$28&gt;=$E250,MAX(1,INDEX('4. CPI-tabel'!$D$20:$Z$42,MAX($E250,2010)-2003,AC$28-2003)),0))</f>
        <v>1.1541033126665525</v>
      </c>
      <c r="AD250" s="118">
        <f>IF($C250="TD",INDEX('4. CPI-tabel'!$D$20:$Z$42,$E250-2003,AD$28-2003),
IF(AD$28&gt;=$E250,MAX(1,INDEX('4. CPI-tabel'!$D$20:$Z$42,MAX($E250,2010)-2003,AD$28-2003)),0))</f>
        <v>1.1564115192918856</v>
      </c>
      <c r="AE250" s="118">
        <f>IF($C250="TD",INDEX('4. CPI-tabel'!$D$20:$Z$42,$E250-2003,AE$28-2003),
IF(AE$28&gt;=$E250,MAX(1,INDEX('4. CPI-tabel'!$D$20:$Z$42,MAX($E250,2010)-2003,AE$28-2003)),0))</f>
        <v>1.1726012805619719</v>
      </c>
      <c r="AF250" s="118">
        <f>IF($C250="TD",INDEX('4. CPI-tabel'!$D$20:$Z$42,$E250-2003,AF$28-2003),
IF(AF$28&gt;=$E250,MAX(1,INDEX('4. CPI-tabel'!$D$20:$Z$42,MAX($E250,2010)-2003,AF$28-2003)),0))</f>
        <v>1.1972259074537732</v>
      </c>
      <c r="AG250" s="118">
        <f>IF($C250="TD",INDEX('4. CPI-tabel'!$D$20:$Z$42,$E250-2003,AG$28-2003),
IF(AG$28&gt;=$E250,MAX(1,INDEX('4. CPI-tabel'!$D$20:$Z$42,MAX($E250,2010)-2003,AG$28-2003)),0))</f>
        <v>1.2307482328624788</v>
      </c>
      <c r="AH250" s="118">
        <f>IF($C250="TD",INDEX('4. CPI-tabel'!$D$20:$Z$42,$E250-2003,AH$28-2003),
IF(AH$28&gt;=$E250,MAX(1,INDEX('4. CPI-tabel'!$D$20:$Z$42,MAX($E250,2010)-2003,AH$28-2003)),0))</f>
        <v>1.2393634704925161</v>
      </c>
      <c r="AI250" s="118">
        <f>IF($C250="TD",INDEX('4. CPI-tabel'!$D$20:$Z$42,$E250-2003,AI$28-2003),
IF(AI$28&gt;=$E250,MAX(1,INDEX('4. CPI-tabel'!$D$20:$Z$42,MAX($E250,2010)-2003,AI$28-2003)),0))</f>
        <v>1.2393634704925161</v>
      </c>
      <c r="AJ250" s="118">
        <f>IF($C250="TD",INDEX('4. CPI-tabel'!$D$20:$Z$42,$E250-2003,AJ$28-2003),
IF(AJ$28&gt;=$E250,MAX(1,INDEX('4. CPI-tabel'!$D$20:$Z$42,MAX($E250,2010)-2003,AJ$28-2003)),0))</f>
        <v>1.2393634704925161</v>
      </c>
      <c r="AK250" s="118">
        <f>IF($C250="TD",INDEX('4. CPI-tabel'!$D$20:$Z$42,$E250-2003,AK$28-2003),
IF(AK$28&gt;=$E250,MAX(1,INDEX('4. CPI-tabel'!$D$20:$Z$42,MAX($E250,2010)-2003,AK$28-2003)),0))</f>
        <v>1.2393634704925161</v>
      </c>
      <c r="AL250" s="118">
        <f>IF($C250="TD",INDEX('4. CPI-tabel'!$D$20:$Z$42,$E250-2003,AL$28-2003),
IF(AL$28&gt;=$E250,MAX(1,INDEX('4. CPI-tabel'!$D$20:$Z$42,MAX($E250,2010)-2003,AL$28-2003)),0))</f>
        <v>1.2393634704925161</v>
      </c>
      <c r="AM250" s="118">
        <f>IF($C250="TD",INDEX('4. CPI-tabel'!$D$20:$Z$42,$E250-2003,AM$28-2003),
IF(AM$28&gt;=$E250,MAX(1,INDEX('4. CPI-tabel'!$D$20:$Z$42,MAX($E250,2010)-2003,AM$28-2003)),0))</f>
        <v>1.2393634704925161</v>
      </c>
      <c r="AN250" s="20"/>
      <c r="AO250" s="87">
        <f t="shared" si="53"/>
        <v>29265.152504376321</v>
      </c>
      <c r="AP250" s="87">
        <f t="shared" si="54"/>
        <v>30026.046469490098</v>
      </c>
      <c r="AQ250" s="87">
        <f t="shared" si="55"/>
        <v>30716.645538288365</v>
      </c>
      <c r="AR250" s="87">
        <f t="shared" si="56"/>
        <v>31576.71161336044</v>
      </c>
      <c r="AS250" s="87">
        <f t="shared" si="57"/>
        <v>31892.478729494043</v>
      </c>
      <c r="AT250" s="87">
        <f t="shared" si="58"/>
        <v>32147.618559329996</v>
      </c>
      <c r="AU250" s="87">
        <f t="shared" si="59"/>
        <v>32211.913796448654</v>
      </c>
      <c r="AV250" s="87">
        <f t="shared" si="60"/>
        <v>32662.880589598932</v>
      </c>
      <c r="AW250" s="87">
        <f t="shared" si="61"/>
        <v>33348.801081980506</v>
      </c>
      <c r="AX250" s="87">
        <f t="shared" si="62"/>
        <v>34282.567512275957</v>
      </c>
      <c r="AY250" s="87">
        <f t="shared" si="63"/>
        <v>34522.54548486189</v>
      </c>
      <c r="AZ250" s="87">
        <f t="shared" si="64"/>
        <v>41427.054581834273</v>
      </c>
      <c r="BA250" s="87">
        <f t="shared" si="65"/>
        <v>39848.881073954872</v>
      </c>
      <c r="BB250" s="87">
        <f t="shared" si="66"/>
        <v>38330.828461613739</v>
      </c>
      <c r="BC250" s="87">
        <f t="shared" si="67"/>
        <v>36870.606424980833</v>
      </c>
      <c r="BD250" s="87">
        <f t="shared" si="68"/>
        <v>35466.011894505369</v>
      </c>
    </row>
    <row r="251" spans="2:56" s="79" customFormat="1" x14ac:dyDescent="0.2">
      <c r="B251" s="86">
        <f>'3. Investeringen'!B237</f>
        <v>223</v>
      </c>
      <c r="C251" s="86" t="str">
        <f>'3. Investeringen'!F237</f>
        <v>TD</v>
      </c>
      <c r="D251" s="86" t="str">
        <f>'3. Investeringen'!G237</f>
        <v>Nieuwe investeringen TD</v>
      </c>
      <c r="E251" s="121">
        <f>'3. Investeringen'!K237</f>
        <v>2008</v>
      </c>
      <c r="F251" s="20"/>
      <c r="G251" s="86">
        <f>'7. Nominale afschrijvingen'!R240</f>
        <v>3253.7449999999999</v>
      </c>
      <c r="H251" s="86">
        <f>'7. Nominale afschrijvingen'!S240</f>
        <v>3253.7450000000003</v>
      </c>
      <c r="I251" s="86">
        <f>'7. Nominale afschrijvingen'!T240</f>
        <v>3253.7450000000003</v>
      </c>
      <c r="J251" s="86">
        <f>'7. Nominale afschrijvingen'!U240</f>
        <v>3253.7450000000003</v>
      </c>
      <c r="K251" s="86">
        <f>'7. Nominale afschrijvingen'!V240</f>
        <v>3253.7450000000003</v>
      </c>
      <c r="L251" s="86">
        <f>'7. Nominale afschrijvingen'!W240</f>
        <v>3253.7450000000003</v>
      </c>
      <c r="M251" s="86">
        <f>'7. Nominale afschrijvingen'!X240</f>
        <v>3253.7450000000003</v>
      </c>
      <c r="N251" s="86">
        <f>'7. Nominale afschrijvingen'!Y240</f>
        <v>3253.7450000000003</v>
      </c>
      <c r="O251" s="86">
        <f>'7. Nominale afschrijvingen'!Z240</f>
        <v>3253.7450000000003</v>
      </c>
      <c r="P251" s="86">
        <f>'7. Nominale afschrijvingen'!AA240</f>
        <v>3253.7450000000003</v>
      </c>
      <c r="Q251" s="86">
        <f>'7. Nominale afschrijvingen'!AB240</f>
        <v>3253.7450000000003</v>
      </c>
      <c r="R251" s="86">
        <f>'7. Nominale afschrijvingen'!AC240</f>
        <v>3904.4940000000001</v>
      </c>
      <c r="S251" s="86">
        <f>'7. Nominale afschrijvingen'!AD240</f>
        <v>3620.5308</v>
      </c>
      <c r="T251" s="86">
        <f>'7. Nominale afschrijvingen'!AE240</f>
        <v>3357.2194690909091</v>
      </c>
      <c r="U251" s="86">
        <f>'7. Nominale afschrijvingen'!AF240</f>
        <v>3170.7072763636365</v>
      </c>
      <c r="V251" s="86">
        <f>'7. Nominale afschrijvingen'!AG240</f>
        <v>3170.7072763636365</v>
      </c>
      <c r="W251" s="65"/>
      <c r="X251" s="118">
        <f>IF($C251="TD",INDEX('4. CPI-tabel'!$D$20:$Z$42,$E251-2003,X$28-2003),
IF(X$28&gt;=$E251,MAX(1,INDEX('4. CPI-tabel'!$D$20:$Z$42,MAX($E251,2010)-2003,X$28-2003)),0))</f>
        <v>1.0506224399999999</v>
      </c>
      <c r="Y251" s="118">
        <f>IF($C251="TD",INDEX('4. CPI-tabel'!$D$20:$Z$42,$E251-2003,Y$28-2003),
IF(Y$28&gt;=$E251,MAX(1,INDEX('4. CPI-tabel'!$D$20:$Z$42,MAX($E251,2010)-2003,Y$28-2003)),0))</f>
        <v>1.0779386234399999</v>
      </c>
      <c r="Z251" s="118">
        <f>IF($C251="TD",INDEX('4. CPI-tabel'!$D$20:$Z$42,$E251-2003,Z$28-2003),
IF(Z$28&gt;=$E251,MAX(1,INDEX('4. CPI-tabel'!$D$20:$Z$42,MAX($E251,2010)-2003,Z$28-2003)),0))</f>
        <v>1.1027312117791197</v>
      </c>
      <c r="AA251" s="118">
        <f>IF($C251="TD",INDEX('4. CPI-tabel'!$D$20:$Z$42,$E251-2003,AA$28-2003),
IF(AA$28&gt;=$E251,MAX(1,INDEX('4. CPI-tabel'!$D$20:$Z$42,MAX($E251,2010)-2003,AA$28-2003)),0))</f>
        <v>1.133607685708935</v>
      </c>
      <c r="AB251" s="118">
        <f>IF($C251="TD",INDEX('4. CPI-tabel'!$D$20:$Z$42,$E251-2003,AB$28-2003),
IF(AB$28&gt;=$E251,MAX(1,INDEX('4. CPI-tabel'!$D$20:$Z$42,MAX($E251,2010)-2003,AB$28-2003)),0))</f>
        <v>1.1449437625660244</v>
      </c>
      <c r="AC251" s="118">
        <f>IF($C251="TD",INDEX('4. CPI-tabel'!$D$20:$Z$42,$E251-2003,AC$28-2003),
IF(AC$28&gt;=$E251,MAX(1,INDEX('4. CPI-tabel'!$D$20:$Z$42,MAX($E251,2010)-2003,AC$28-2003)),0))</f>
        <v>1.1541033126665525</v>
      </c>
      <c r="AD251" s="118">
        <f>IF($C251="TD",INDEX('4. CPI-tabel'!$D$20:$Z$42,$E251-2003,AD$28-2003),
IF(AD$28&gt;=$E251,MAX(1,INDEX('4. CPI-tabel'!$D$20:$Z$42,MAX($E251,2010)-2003,AD$28-2003)),0))</f>
        <v>1.1564115192918856</v>
      </c>
      <c r="AE251" s="118">
        <f>IF($C251="TD",INDEX('4. CPI-tabel'!$D$20:$Z$42,$E251-2003,AE$28-2003),
IF(AE$28&gt;=$E251,MAX(1,INDEX('4. CPI-tabel'!$D$20:$Z$42,MAX($E251,2010)-2003,AE$28-2003)),0))</f>
        <v>1.1726012805619719</v>
      </c>
      <c r="AF251" s="118">
        <f>IF($C251="TD",INDEX('4. CPI-tabel'!$D$20:$Z$42,$E251-2003,AF$28-2003),
IF(AF$28&gt;=$E251,MAX(1,INDEX('4. CPI-tabel'!$D$20:$Z$42,MAX($E251,2010)-2003,AF$28-2003)),0))</f>
        <v>1.1972259074537732</v>
      </c>
      <c r="AG251" s="118">
        <f>IF($C251="TD",INDEX('4. CPI-tabel'!$D$20:$Z$42,$E251-2003,AG$28-2003),
IF(AG$28&gt;=$E251,MAX(1,INDEX('4. CPI-tabel'!$D$20:$Z$42,MAX($E251,2010)-2003,AG$28-2003)),0))</f>
        <v>1.2307482328624788</v>
      </c>
      <c r="AH251" s="118">
        <f>IF($C251="TD",INDEX('4. CPI-tabel'!$D$20:$Z$42,$E251-2003,AH$28-2003),
IF(AH$28&gt;=$E251,MAX(1,INDEX('4. CPI-tabel'!$D$20:$Z$42,MAX($E251,2010)-2003,AH$28-2003)),0))</f>
        <v>1.2393634704925161</v>
      </c>
      <c r="AI251" s="118">
        <f>IF($C251="TD",INDEX('4. CPI-tabel'!$D$20:$Z$42,$E251-2003,AI$28-2003),
IF(AI$28&gt;=$E251,MAX(1,INDEX('4. CPI-tabel'!$D$20:$Z$42,MAX($E251,2010)-2003,AI$28-2003)),0))</f>
        <v>1.2393634704925161</v>
      </c>
      <c r="AJ251" s="118">
        <f>IF($C251="TD",INDEX('4. CPI-tabel'!$D$20:$Z$42,$E251-2003,AJ$28-2003),
IF(AJ$28&gt;=$E251,MAX(1,INDEX('4. CPI-tabel'!$D$20:$Z$42,MAX($E251,2010)-2003,AJ$28-2003)),0))</f>
        <v>1.2393634704925161</v>
      </c>
      <c r="AK251" s="118">
        <f>IF($C251="TD",INDEX('4. CPI-tabel'!$D$20:$Z$42,$E251-2003,AK$28-2003),
IF(AK$28&gt;=$E251,MAX(1,INDEX('4. CPI-tabel'!$D$20:$Z$42,MAX($E251,2010)-2003,AK$28-2003)),0))</f>
        <v>1.2393634704925161</v>
      </c>
      <c r="AL251" s="118">
        <f>IF($C251="TD",INDEX('4. CPI-tabel'!$D$20:$Z$42,$E251-2003,AL$28-2003),
IF(AL$28&gt;=$E251,MAX(1,INDEX('4. CPI-tabel'!$D$20:$Z$42,MAX($E251,2010)-2003,AL$28-2003)),0))</f>
        <v>1.2393634704925161</v>
      </c>
      <c r="AM251" s="118">
        <f>IF($C251="TD",INDEX('4. CPI-tabel'!$D$20:$Z$42,$E251-2003,AM$28-2003),
IF(AM$28&gt;=$E251,MAX(1,INDEX('4. CPI-tabel'!$D$20:$Z$42,MAX($E251,2010)-2003,AM$28-2003)),0))</f>
        <v>1.2393634704925161</v>
      </c>
      <c r="AN251" s="20"/>
      <c r="AO251" s="87">
        <f t="shared" si="53"/>
        <v>3418.4575110377996</v>
      </c>
      <c r="AP251" s="87">
        <f t="shared" si="54"/>
        <v>3507.3374063247829</v>
      </c>
      <c r="AQ251" s="87">
        <f t="shared" si="55"/>
        <v>3588.0061666702522</v>
      </c>
      <c r="AR251" s="87">
        <f t="shared" si="56"/>
        <v>3688.4703393370191</v>
      </c>
      <c r="AS251" s="87">
        <f t="shared" si="57"/>
        <v>3725.3550427303894</v>
      </c>
      <c r="AT251" s="87">
        <f t="shared" si="58"/>
        <v>3755.1578830722324</v>
      </c>
      <c r="AU251" s="87">
        <f t="shared" si="59"/>
        <v>3762.6681988383766</v>
      </c>
      <c r="AV251" s="87">
        <f t="shared" si="60"/>
        <v>3815.3455536221136</v>
      </c>
      <c r="AW251" s="87">
        <f t="shared" si="61"/>
        <v>3895.4678102481776</v>
      </c>
      <c r="AX251" s="87">
        <f t="shared" si="62"/>
        <v>4004.5409089351265</v>
      </c>
      <c r="AY251" s="87">
        <f t="shared" si="63"/>
        <v>4032.572695297672</v>
      </c>
      <c r="AZ251" s="87">
        <f t="shared" si="64"/>
        <v>4839.0872343572064</v>
      </c>
      <c r="BA251" s="87">
        <f t="shared" si="65"/>
        <v>4487.1536173130453</v>
      </c>
      <c r="BB251" s="87">
        <f t="shared" si="66"/>
        <v>4160.8151724175514</v>
      </c>
      <c r="BC251" s="87">
        <f t="shared" si="67"/>
        <v>3929.6587739499096</v>
      </c>
      <c r="BD251" s="87">
        <f t="shared" si="68"/>
        <v>3929.6587739499096</v>
      </c>
    </row>
    <row r="252" spans="2:56" s="79" customFormat="1" x14ac:dyDescent="0.2">
      <c r="B252" s="86">
        <f>'3. Investeringen'!B238</f>
        <v>224</v>
      </c>
      <c r="C252" s="86" t="str">
        <f>'3. Investeringen'!F238</f>
        <v>TD</v>
      </c>
      <c r="D252" s="86" t="str">
        <f>'3. Investeringen'!G238</f>
        <v>Nieuwe investeringen TD</v>
      </c>
      <c r="E252" s="121">
        <f>'3. Investeringen'!K238</f>
        <v>2008</v>
      </c>
      <c r="F252" s="20"/>
      <c r="G252" s="86">
        <f>'7. Nominale afschrijvingen'!R241</f>
        <v>6821.8480000000009</v>
      </c>
      <c r="H252" s="86">
        <f>'7. Nominale afschrijvingen'!S241</f>
        <v>6821.8480000000009</v>
      </c>
      <c r="I252" s="86">
        <f>'7. Nominale afschrijvingen'!T241</f>
        <v>6821.8480000000009</v>
      </c>
      <c r="J252" s="86">
        <f>'7. Nominale afschrijvingen'!U241</f>
        <v>6821.8480000000009</v>
      </c>
      <c r="K252" s="86">
        <f>'7. Nominale afschrijvingen'!V241</f>
        <v>6821.8480000000009</v>
      </c>
      <c r="L252" s="86">
        <f>'7. Nominale afschrijvingen'!W241</f>
        <v>6821.8480000000009</v>
      </c>
      <c r="M252" s="86">
        <f>'7. Nominale afschrijvingen'!X241</f>
        <v>6821.8480000000009</v>
      </c>
      <c r="N252" s="86">
        <f>'7. Nominale afschrijvingen'!Y241</f>
        <v>6821.8480000000009</v>
      </c>
      <c r="O252" s="86">
        <f>'7. Nominale afschrijvingen'!Z241</f>
        <v>6821.8480000000009</v>
      </c>
      <c r="P252" s="86">
        <f>'7. Nominale afschrijvingen'!AA241</f>
        <v>6821.8480000000009</v>
      </c>
      <c r="Q252" s="86">
        <f>'7. Nominale afschrijvingen'!AB241</f>
        <v>6821.8480000000009</v>
      </c>
      <c r="R252" s="86">
        <f>'7. Nominale afschrijvingen'!AC241</f>
        <v>8186.2176000000018</v>
      </c>
      <c r="S252" s="86">
        <f>'7. Nominale afschrijvingen'!AD241</f>
        <v>7332.003589565219</v>
      </c>
      <c r="T252" s="86">
        <f>'7. Nominale afschrijvingen'!AE241</f>
        <v>6624.5295589931366</v>
      </c>
      <c r="U252" s="86">
        <f>'7. Nominale afschrijvingen'!AF241</f>
        <v>6624.5295589931366</v>
      </c>
      <c r="V252" s="86">
        <f>'7. Nominale afschrijvingen'!AG241</f>
        <v>6624.5295589931366</v>
      </c>
      <c r="W252" s="65"/>
      <c r="X252" s="118">
        <f>IF($C252="TD",INDEX('4. CPI-tabel'!$D$20:$Z$42,$E252-2003,X$28-2003),
IF(X$28&gt;=$E252,MAX(1,INDEX('4. CPI-tabel'!$D$20:$Z$42,MAX($E252,2010)-2003,X$28-2003)),0))</f>
        <v>1.0506224399999999</v>
      </c>
      <c r="Y252" s="118">
        <f>IF($C252="TD",INDEX('4. CPI-tabel'!$D$20:$Z$42,$E252-2003,Y$28-2003),
IF(Y$28&gt;=$E252,MAX(1,INDEX('4. CPI-tabel'!$D$20:$Z$42,MAX($E252,2010)-2003,Y$28-2003)),0))</f>
        <v>1.0779386234399999</v>
      </c>
      <c r="Z252" s="118">
        <f>IF($C252="TD",INDEX('4. CPI-tabel'!$D$20:$Z$42,$E252-2003,Z$28-2003),
IF(Z$28&gt;=$E252,MAX(1,INDEX('4. CPI-tabel'!$D$20:$Z$42,MAX($E252,2010)-2003,Z$28-2003)),0))</f>
        <v>1.1027312117791197</v>
      </c>
      <c r="AA252" s="118">
        <f>IF($C252="TD",INDEX('4. CPI-tabel'!$D$20:$Z$42,$E252-2003,AA$28-2003),
IF(AA$28&gt;=$E252,MAX(1,INDEX('4. CPI-tabel'!$D$20:$Z$42,MAX($E252,2010)-2003,AA$28-2003)),0))</f>
        <v>1.133607685708935</v>
      </c>
      <c r="AB252" s="118">
        <f>IF($C252="TD",INDEX('4. CPI-tabel'!$D$20:$Z$42,$E252-2003,AB$28-2003),
IF(AB$28&gt;=$E252,MAX(1,INDEX('4. CPI-tabel'!$D$20:$Z$42,MAX($E252,2010)-2003,AB$28-2003)),0))</f>
        <v>1.1449437625660244</v>
      </c>
      <c r="AC252" s="118">
        <f>IF($C252="TD",INDEX('4. CPI-tabel'!$D$20:$Z$42,$E252-2003,AC$28-2003),
IF(AC$28&gt;=$E252,MAX(1,INDEX('4. CPI-tabel'!$D$20:$Z$42,MAX($E252,2010)-2003,AC$28-2003)),0))</f>
        <v>1.1541033126665525</v>
      </c>
      <c r="AD252" s="118">
        <f>IF($C252="TD",INDEX('4. CPI-tabel'!$D$20:$Z$42,$E252-2003,AD$28-2003),
IF(AD$28&gt;=$E252,MAX(1,INDEX('4. CPI-tabel'!$D$20:$Z$42,MAX($E252,2010)-2003,AD$28-2003)),0))</f>
        <v>1.1564115192918856</v>
      </c>
      <c r="AE252" s="118">
        <f>IF($C252="TD",INDEX('4. CPI-tabel'!$D$20:$Z$42,$E252-2003,AE$28-2003),
IF(AE$28&gt;=$E252,MAX(1,INDEX('4. CPI-tabel'!$D$20:$Z$42,MAX($E252,2010)-2003,AE$28-2003)),0))</f>
        <v>1.1726012805619719</v>
      </c>
      <c r="AF252" s="118">
        <f>IF($C252="TD",INDEX('4. CPI-tabel'!$D$20:$Z$42,$E252-2003,AF$28-2003),
IF(AF$28&gt;=$E252,MAX(1,INDEX('4. CPI-tabel'!$D$20:$Z$42,MAX($E252,2010)-2003,AF$28-2003)),0))</f>
        <v>1.1972259074537732</v>
      </c>
      <c r="AG252" s="118">
        <f>IF($C252="TD",INDEX('4. CPI-tabel'!$D$20:$Z$42,$E252-2003,AG$28-2003),
IF(AG$28&gt;=$E252,MAX(1,INDEX('4. CPI-tabel'!$D$20:$Z$42,MAX($E252,2010)-2003,AG$28-2003)),0))</f>
        <v>1.2307482328624788</v>
      </c>
      <c r="AH252" s="118">
        <f>IF($C252="TD",INDEX('4. CPI-tabel'!$D$20:$Z$42,$E252-2003,AH$28-2003),
IF(AH$28&gt;=$E252,MAX(1,INDEX('4. CPI-tabel'!$D$20:$Z$42,MAX($E252,2010)-2003,AH$28-2003)),0))</f>
        <v>1.2393634704925161</v>
      </c>
      <c r="AI252" s="118">
        <f>IF($C252="TD",INDEX('4. CPI-tabel'!$D$20:$Z$42,$E252-2003,AI$28-2003),
IF(AI$28&gt;=$E252,MAX(1,INDEX('4. CPI-tabel'!$D$20:$Z$42,MAX($E252,2010)-2003,AI$28-2003)),0))</f>
        <v>1.2393634704925161</v>
      </c>
      <c r="AJ252" s="118">
        <f>IF($C252="TD",INDEX('4. CPI-tabel'!$D$20:$Z$42,$E252-2003,AJ$28-2003),
IF(AJ$28&gt;=$E252,MAX(1,INDEX('4. CPI-tabel'!$D$20:$Z$42,MAX($E252,2010)-2003,AJ$28-2003)),0))</f>
        <v>1.2393634704925161</v>
      </c>
      <c r="AK252" s="118">
        <f>IF($C252="TD",INDEX('4. CPI-tabel'!$D$20:$Z$42,$E252-2003,AK$28-2003),
IF(AK$28&gt;=$E252,MAX(1,INDEX('4. CPI-tabel'!$D$20:$Z$42,MAX($E252,2010)-2003,AK$28-2003)),0))</f>
        <v>1.2393634704925161</v>
      </c>
      <c r="AL252" s="118">
        <f>IF($C252="TD",INDEX('4. CPI-tabel'!$D$20:$Z$42,$E252-2003,AL$28-2003),
IF(AL$28&gt;=$E252,MAX(1,INDEX('4. CPI-tabel'!$D$20:$Z$42,MAX($E252,2010)-2003,AL$28-2003)),0))</f>
        <v>1.2393634704925161</v>
      </c>
      <c r="AM252" s="118">
        <f>IF($C252="TD",INDEX('4. CPI-tabel'!$D$20:$Z$42,$E252-2003,AM$28-2003),
IF(AM$28&gt;=$E252,MAX(1,INDEX('4. CPI-tabel'!$D$20:$Z$42,MAX($E252,2010)-2003,AM$28-2003)),0))</f>
        <v>1.2393634704925161</v>
      </c>
      <c r="AN252" s="20"/>
      <c r="AO252" s="87">
        <f t="shared" si="53"/>
        <v>7167.1865910691204</v>
      </c>
      <c r="AP252" s="87">
        <f t="shared" si="54"/>
        <v>7353.5334424369175</v>
      </c>
      <c r="AQ252" s="87">
        <f t="shared" si="55"/>
        <v>7522.6647116129652</v>
      </c>
      <c r="AR252" s="87">
        <f t="shared" si="56"/>
        <v>7733.2993235381282</v>
      </c>
      <c r="AS252" s="87">
        <f t="shared" si="57"/>
        <v>7810.632316773509</v>
      </c>
      <c r="AT252" s="87">
        <f t="shared" si="58"/>
        <v>7873.1173753076973</v>
      </c>
      <c r="AU252" s="87">
        <f t="shared" si="59"/>
        <v>7888.8636100583117</v>
      </c>
      <c r="AV252" s="87">
        <f t="shared" si="60"/>
        <v>7999.3077005991281</v>
      </c>
      <c r="AW252" s="87">
        <f t="shared" si="61"/>
        <v>8167.2931623117092</v>
      </c>
      <c r="AX252" s="87">
        <f t="shared" si="62"/>
        <v>8395.9773708564371</v>
      </c>
      <c r="AY252" s="87">
        <f t="shared" si="63"/>
        <v>8454.7492124524306</v>
      </c>
      <c r="AZ252" s="87">
        <f t="shared" si="64"/>
        <v>10145.699054942917</v>
      </c>
      <c r="BA252" s="87">
        <f t="shared" si="65"/>
        <v>9087.017414427135</v>
      </c>
      <c r="BB252" s="87">
        <f t="shared" si="66"/>
        <v>8210.1999446139907</v>
      </c>
      <c r="BC252" s="87">
        <f t="shared" si="67"/>
        <v>8210.1999446139907</v>
      </c>
      <c r="BD252" s="87">
        <f t="shared" si="68"/>
        <v>8210.1999446139907</v>
      </c>
    </row>
    <row r="253" spans="2:56" s="79" customFormat="1" x14ac:dyDescent="0.2">
      <c r="B253" s="86">
        <f>'3. Investeringen'!B239</f>
        <v>225</v>
      </c>
      <c r="C253" s="86" t="str">
        <f>'3. Investeringen'!F239</f>
        <v>TD</v>
      </c>
      <c r="D253" s="86" t="str">
        <f>'3. Investeringen'!G239</f>
        <v>Nieuwe investeringen TD</v>
      </c>
      <c r="E253" s="121">
        <f>'3. Investeringen'!K239</f>
        <v>2008</v>
      </c>
      <c r="F253" s="20"/>
      <c r="G253" s="86">
        <f>'7. Nominale afschrijvingen'!R242</f>
        <v>69604.853000000003</v>
      </c>
      <c r="H253" s="86">
        <f>'7. Nominale afschrijvingen'!S242</f>
        <v>69604.853000000003</v>
      </c>
      <c r="I253" s="86">
        <f>'7. Nominale afschrijvingen'!T242</f>
        <v>34802.426500000001</v>
      </c>
      <c r="J253" s="86">
        <f>'7. Nominale afschrijvingen'!U242</f>
        <v>0</v>
      </c>
      <c r="K253" s="86">
        <f>'7. Nominale afschrijvingen'!V242</f>
        <v>0</v>
      </c>
      <c r="L253" s="86">
        <f>'7. Nominale afschrijvingen'!W242</f>
        <v>0</v>
      </c>
      <c r="M253" s="86">
        <f>'7. Nominale afschrijvingen'!X242</f>
        <v>0</v>
      </c>
      <c r="N253" s="86">
        <f>'7. Nominale afschrijvingen'!Y242</f>
        <v>0</v>
      </c>
      <c r="O253" s="86">
        <f>'7. Nominale afschrijvingen'!Z242</f>
        <v>0</v>
      </c>
      <c r="P253" s="86">
        <f>'7. Nominale afschrijvingen'!AA242</f>
        <v>0</v>
      </c>
      <c r="Q253" s="86">
        <f>'7. Nominale afschrijvingen'!AB242</f>
        <v>0</v>
      </c>
      <c r="R253" s="86">
        <f>'7. Nominale afschrijvingen'!AC242</f>
        <v>0</v>
      </c>
      <c r="S253" s="86">
        <f>'7. Nominale afschrijvingen'!AD242</f>
        <v>0</v>
      </c>
      <c r="T253" s="86">
        <f>'7. Nominale afschrijvingen'!AE242</f>
        <v>0</v>
      </c>
      <c r="U253" s="86">
        <f>'7. Nominale afschrijvingen'!AF242</f>
        <v>0</v>
      </c>
      <c r="V253" s="86">
        <f>'7. Nominale afschrijvingen'!AG242</f>
        <v>0</v>
      </c>
      <c r="W253" s="65"/>
      <c r="X253" s="118">
        <f>IF($C253="TD",INDEX('4. CPI-tabel'!$D$20:$Z$42,$E253-2003,X$28-2003),
IF(X$28&gt;=$E253,MAX(1,INDEX('4. CPI-tabel'!$D$20:$Z$42,MAX($E253,2010)-2003,X$28-2003)),0))</f>
        <v>1.0506224399999999</v>
      </c>
      <c r="Y253" s="118">
        <f>IF($C253="TD",INDEX('4. CPI-tabel'!$D$20:$Z$42,$E253-2003,Y$28-2003),
IF(Y$28&gt;=$E253,MAX(1,INDEX('4. CPI-tabel'!$D$20:$Z$42,MAX($E253,2010)-2003,Y$28-2003)),0))</f>
        <v>1.0779386234399999</v>
      </c>
      <c r="Z253" s="118">
        <f>IF($C253="TD",INDEX('4. CPI-tabel'!$D$20:$Z$42,$E253-2003,Z$28-2003),
IF(Z$28&gt;=$E253,MAX(1,INDEX('4. CPI-tabel'!$D$20:$Z$42,MAX($E253,2010)-2003,Z$28-2003)),0))</f>
        <v>1.1027312117791197</v>
      </c>
      <c r="AA253" s="118">
        <f>IF($C253="TD",INDEX('4. CPI-tabel'!$D$20:$Z$42,$E253-2003,AA$28-2003),
IF(AA$28&gt;=$E253,MAX(1,INDEX('4. CPI-tabel'!$D$20:$Z$42,MAX($E253,2010)-2003,AA$28-2003)),0))</f>
        <v>1.133607685708935</v>
      </c>
      <c r="AB253" s="118">
        <f>IF($C253="TD",INDEX('4. CPI-tabel'!$D$20:$Z$42,$E253-2003,AB$28-2003),
IF(AB$28&gt;=$E253,MAX(1,INDEX('4. CPI-tabel'!$D$20:$Z$42,MAX($E253,2010)-2003,AB$28-2003)),0))</f>
        <v>1.1449437625660244</v>
      </c>
      <c r="AC253" s="118">
        <f>IF($C253="TD",INDEX('4. CPI-tabel'!$D$20:$Z$42,$E253-2003,AC$28-2003),
IF(AC$28&gt;=$E253,MAX(1,INDEX('4. CPI-tabel'!$D$20:$Z$42,MAX($E253,2010)-2003,AC$28-2003)),0))</f>
        <v>1.1541033126665525</v>
      </c>
      <c r="AD253" s="118">
        <f>IF($C253="TD",INDEX('4. CPI-tabel'!$D$20:$Z$42,$E253-2003,AD$28-2003),
IF(AD$28&gt;=$E253,MAX(1,INDEX('4. CPI-tabel'!$D$20:$Z$42,MAX($E253,2010)-2003,AD$28-2003)),0))</f>
        <v>1.1564115192918856</v>
      </c>
      <c r="AE253" s="118">
        <f>IF($C253="TD",INDEX('4. CPI-tabel'!$D$20:$Z$42,$E253-2003,AE$28-2003),
IF(AE$28&gt;=$E253,MAX(1,INDEX('4. CPI-tabel'!$D$20:$Z$42,MAX($E253,2010)-2003,AE$28-2003)),0))</f>
        <v>1.1726012805619719</v>
      </c>
      <c r="AF253" s="118">
        <f>IF($C253="TD",INDEX('4. CPI-tabel'!$D$20:$Z$42,$E253-2003,AF$28-2003),
IF(AF$28&gt;=$E253,MAX(1,INDEX('4. CPI-tabel'!$D$20:$Z$42,MAX($E253,2010)-2003,AF$28-2003)),0))</f>
        <v>1.1972259074537732</v>
      </c>
      <c r="AG253" s="118">
        <f>IF($C253="TD",INDEX('4. CPI-tabel'!$D$20:$Z$42,$E253-2003,AG$28-2003),
IF(AG$28&gt;=$E253,MAX(1,INDEX('4. CPI-tabel'!$D$20:$Z$42,MAX($E253,2010)-2003,AG$28-2003)),0))</f>
        <v>1.2307482328624788</v>
      </c>
      <c r="AH253" s="118">
        <f>IF($C253="TD",INDEX('4. CPI-tabel'!$D$20:$Z$42,$E253-2003,AH$28-2003),
IF(AH$28&gt;=$E253,MAX(1,INDEX('4. CPI-tabel'!$D$20:$Z$42,MAX($E253,2010)-2003,AH$28-2003)),0))</f>
        <v>1.2393634704925161</v>
      </c>
      <c r="AI253" s="118">
        <f>IF($C253="TD",INDEX('4. CPI-tabel'!$D$20:$Z$42,$E253-2003,AI$28-2003),
IF(AI$28&gt;=$E253,MAX(1,INDEX('4. CPI-tabel'!$D$20:$Z$42,MAX($E253,2010)-2003,AI$28-2003)),0))</f>
        <v>1.2393634704925161</v>
      </c>
      <c r="AJ253" s="118">
        <f>IF($C253="TD",INDEX('4. CPI-tabel'!$D$20:$Z$42,$E253-2003,AJ$28-2003),
IF(AJ$28&gt;=$E253,MAX(1,INDEX('4. CPI-tabel'!$D$20:$Z$42,MAX($E253,2010)-2003,AJ$28-2003)),0))</f>
        <v>1.2393634704925161</v>
      </c>
      <c r="AK253" s="118">
        <f>IF($C253="TD",INDEX('4. CPI-tabel'!$D$20:$Z$42,$E253-2003,AK$28-2003),
IF(AK$28&gt;=$E253,MAX(1,INDEX('4. CPI-tabel'!$D$20:$Z$42,MAX($E253,2010)-2003,AK$28-2003)),0))</f>
        <v>1.2393634704925161</v>
      </c>
      <c r="AL253" s="118">
        <f>IF($C253="TD",INDEX('4. CPI-tabel'!$D$20:$Z$42,$E253-2003,AL$28-2003),
IF(AL$28&gt;=$E253,MAX(1,INDEX('4. CPI-tabel'!$D$20:$Z$42,MAX($E253,2010)-2003,AL$28-2003)),0))</f>
        <v>1.2393634704925161</v>
      </c>
      <c r="AM253" s="118">
        <f>IF($C253="TD",INDEX('4. CPI-tabel'!$D$20:$Z$42,$E253-2003,AM$28-2003),
IF(AM$28&gt;=$E253,MAX(1,INDEX('4. CPI-tabel'!$D$20:$Z$42,MAX($E253,2010)-2003,AM$28-2003)),0))</f>
        <v>1.2393634704925161</v>
      </c>
      <c r="AN253" s="20"/>
      <c r="AO253" s="87">
        <f t="shared" si="53"/>
        <v>73128.42049470132</v>
      </c>
      <c r="AP253" s="87">
        <f t="shared" si="54"/>
        <v>75029.759427563549</v>
      </c>
      <c r="AQ253" s="87">
        <f t="shared" si="55"/>
        <v>38377.721947198748</v>
      </c>
      <c r="AR253" s="87">
        <f t="shared" si="56"/>
        <v>0</v>
      </c>
      <c r="AS253" s="87">
        <f t="shared" si="57"/>
        <v>0</v>
      </c>
      <c r="AT253" s="87">
        <f t="shared" si="58"/>
        <v>0</v>
      </c>
      <c r="AU253" s="87">
        <f t="shared" si="59"/>
        <v>0</v>
      </c>
      <c r="AV253" s="87">
        <f t="shared" si="60"/>
        <v>0</v>
      </c>
      <c r="AW253" s="87">
        <f t="shared" si="61"/>
        <v>0</v>
      </c>
      <c r="AX253" s="87">
        <f t="shared" si="62"/>
        <v>0</v>
      </c>
      <c r="AY253" s="87">
        <f t="shared" si="63"/>
        <v>0</v>
      </c>
      <c r="AZ253" s="87">
        <f t="shared" si="64"/>
        <v>0</v>
      </c>
      <c r="BA253" s="87">
        <f t="shared" si="65"/>
        <v>0</v>
      </c>
      <c r="BB253" s="87">
        <f t="shared" si="66"/>
        <v>0</v>
      </c>
      <c r="BC253" s="87">
        <f t="shared" si="67"/>
        <v>0</v>
      </c>
      <c r="BD253" s="87">
        <f t="shared" si="68"/>
        <v>0</v>
      </c>
    </row>
    <row r="254" spans="2:56" s="79" customFormat="1" x14ac:dyDescent="0.2">
      <c r="B254" s="86">
        <f>'3. Investeringen'!B240</f>
        <v>226</v>
      </c>
      <c r="C254" s="86" t="str">
        <f>'3. Investeringen'!F240</f>
        <v>TD</v>
      </c>
      <c r="D254" s="86" t="str">
        <f>'3. Investeringen'!G240</f>
        <v>Nieuwe investeringen TD</v>
      </c>
      <c r="E254" s="121">
        <f>'3. Investeringen'!K240</f>
        <v>2009</v>
      </c>
      <c r="F254" s="20"/>
      <c r="G254" s="86">
        <f>'7. Nominale afschrijvingen'!R243</f>
        <v>-124.1407272727277</v>
      </c>
      <c r="H254" s="86">
        <f>'7. Nominale afschrijvingen'!S243</f>
        <v>-124.1407272727277</v>
      </c>
      <c r="I254" s="86">
        <f>'7. Nominale afschrijvingen'!T243</f>
        <v>-124.1407272727277</v>
      </c>
      <c r="J254" s="86">
        <f>'7. Nominale afschrijvingen'!U243</f>
        <v>-124.1407272727277</v>
      </c>
      <c r="K254" s="86">
        <f>'7. Nominale afschrijvingen'!V243</f>
        <v>-124.1407272727277</v>
      </c>
      <c r="L254" s="86">
        <f>'7. Nominale afschrijvingen'!W243</f>
        <v>-124.1407272727277</v>
      </c>
      <c r="M254" s="86">
        <f>'7. Nominale afschrijvingen'!X243</f>
        <v>-124.1407272727277</v>
      </c>
      <c r="N254" s="86">
        <f>'7. Nominale afschrijvingen'!Y243</f>
        <v>-124.1407272727277</v>
      </c>
      <c r="O254" s="86">
        <f>'7. Nominale afschrijvingen'!Z243</f>
        <v>-124.1407272727277</v>
      </c>
      <c r="P254" s="86">
        <f>'7. Nominale afschrijvingen'!AA243</f>
        <v>-124.1407272727277</v>
      </c>
      <c r="Q254" s="86">
        <f>'7. Nominale afschrijvingen'!AB243</f>
        <v>-124.1407272727277</v>
      </c>
      <c r="R254" s="86">
        <f>'7. Nominale afschrijvingen'!AC243</f>
        <v>-148.96887272727324</v>
      </c>
      <c r="S254" s="86">
        <f>'7. Nominale afschrijvingen'!AD243</f>
        <v>-144.76269279144435</v>
      </c>
      <c r="T254" s="86">
        <f>'7. Nominale afschrijvingen'!AE243</f>
        <v>-140.67527558321532</v>
      </c>
      <c r="U254" s="86">
        <f>'7. Nominale afschrijvingen'!AF243</f>
        <v>-136.70326780204221</v>
      </c>
      <c r="V254" s="86">
        <f>'7. Nominale afschrijvingen'!AG243</f>
        <v>-132.84341082880806</v>
      </c>
      <c r="W254" s="65"/>
      <c r="X254" s="118">
        <f>IF($C254="TD",INDEX('4. CPI-tabel'!$D$20:$Z$42,$E254-2003,X$28-2003),
IF(X$28&gt;=$E254,MAX(1,INDEX('4. CPI-tabel'!$D$20:$Z$42,MAX($E254,2010)-2003,X$28-2003)),0))</f>
        <v>1.0180449999999999</v>
      </c>
      <c r="Y254" s="118">
        <f>IF($C254="TD",INDEX('4. CPI-tabel'!$D$20:$Z$42,$E254-2003,Y$28-2003),
IF(Y$28&gt;=$E254,MAX(1,INDEX('4. CPI-tabel'!$D$20:$Z$42,MAX($E254,2010)-2003,Y$28-2003)),0))</f>
        <v>1.0445141699999998</v>
      </c>
      <c r="Z254" s="118">
        <f>IF($C254="TD",INDEX('4. CPI-tabel'!$D$20:$Z$42,$E254-2003,Z$28-2003),
IF(Z$28&gt;=$E254,MAX(1,INDEX('4. CPI-tabel'!$D$20:$Z$42,MAX($E254,2010)-2003,Z$28-2003)),0))</f>
        <v>1.0685379959099996</v>
      </c>
      <c r="AA254" s="118">
        <f>IF($C254="TD",INDEX('4. CPI-tabel'!$D$20:$Z$42,$E254-2003,AA$28-2003),
IF(AA$28&gt;=$E254,MAX(1,INDEX('4. CPI-tabel'!$D$20:$Z$42,MAX($E254,2010)-2003,AA$28-2003)),0))</f>
        <v>1.0984570597954797</v>
      </c>
      <c r="AB254" s="118">
        <f>IF($C254="TD",INDEX('4. CPI-tabel'!$D$20:$Z$42,$E254-2003,AB$28-2003),
IF(AB$28&gt;=$E254,MAX(1,INDEX('4. CPI-tabel'!$D$20:$Z$42,MAX($E254,2010)-2003,AB$28-2003)),0))</f>
        <v>1.1094416303934345</v>
      </c>
      <c r="AC254" s="118">
        <f>IF($C254="TD",INDEX('4. CPI-tabel'!$D$20:$Z$42,$E254-2003,AC$28-2003),
IF(AC$28&gt;=$E254,MAX(1,INDEX('4. CPI-tabel'!$D$20:$Z$42,MAX($E254,2010)-2003,AC$28-2003)),0))</f>
        <v>1.1183171634365821</v>
      </c>
      <c r="AD254" s="118">
        <f>IF($C254="TD",INDEX('4. CPI-tabel'!$D$20:$Z$42,$E254-2003,AD$28-2003),
IF(AD$28&gt;=$E254,MAX(1,INDEX('4. CPI-tabel'!$D$20:$Z$42,MAX($E254,2010)-2003,AD$28-2003)),0))</f>
        <v>1.1205537977634552</v>
      </c>
      <c r="AE254" s="118">
        <f>IF($C254="TD",INDEX('4. CPI-tabel'!$D$20:$Z$42,$E254-2003,AE$28-2003),
IF(AE$28&gt;=$E254,MAX(1,INDEX('4. CPI-tabel'!$D$20:$Z$42,MAX($E254,2010)-2003,AE$28-2003)),0))</f>
        <v>1.1362415509321435</v>
      </c>
      <c r="AF254" s="118">
        <f>IF($C254="TD",INDEX('4. CPI-tabel'!$D$20:$Z$42,$E254-2003,AF$28-2003),
IF(AF$28&gt;=$E254,MAX(1,INDEX('4. CPI-tabel'!$D$20:$Z$42,MAX($E254,2010)-2003,AF$28-2003)),0))</f>
        <v>1.1601026235017184</v>
      </c>
      <c r="AG254" s="118">
        <f>IF($C254="TD",INDEX('4. CPI-tabel'!$D$20:$Z$42,$E254-2003,AG$28-2003),
IF(AG$28&gt;=$E254,MAX(1,INDEX('4. CPI-tabel'!$D$20:$Z$42,MAX($E254,2010)-2003,AG$28-2003)),0))</f>
        <v>1.1925854969597667</v>
      </c>
      <c r="AH254" s="118">
        <f>IF($C254="TD",INDEX('4. CPI-tabel'!$D$20:$Z$42,$E254-2003,AH$28-2003),
IF(AH$28&gt;=$E254,MAX(1,INDEX('4. CPI-tabel'!$D$20:$Z$42,MAX($E254,2010)-2003,AH$28-2003)),0))</f>
        <v>1.200933595438485</v>
      </c>
      <c r="AI254" s="118">
        <f>IF($C254="TD",INDEX('4. CPI-tabel'!$D$20:$Z$42,$E254-2003,AI$28-2003),
IF(AI$28&gt;=$E254,MAX(1,INDEX('4. CPI-tabel'!$D$20:$Z$42,MAX($E254,2010)-2003,AI$28-2003)),0))</f>
        <v>1.200933595438485</v>
      </c>
      <c r="AJ254" s="118">
        <f>IF($C254="TD",INDEX('4. CPI-tabel'!$D$20:$Z$42,$E254-2003,AJ$28-2003),
IF(AJ$28&gt;=$E254,MAX(1,INDEX('4. CPI-tabel'!$D$20:$Z$42,MAX($E254,2010)-2003,AJ$28-2003)),0))</f>
        <v>1.200933595438485</v>
      </c>
      <c r="AK254" s="118">
        <f>IF($C254="TD",INDEX('4. CPI-tabel'!$D$20:$Z$42,$E254-2003,AK$28-2003),
IF(AK$28&gt;=$E254,MAX(1,INDEX('4. CPI-tabel'!$D$20:$Z$42,MAX($E254,2010)-2003,AK$28-2003)),0))</f>
        <v>1.200933595438485</v>
      </c>
      <c r="AL254" s="118">
        <f>IF($C254="TD",INDEX('4. CPI-tabel'!$D$20:$Z$42,$E254-2003,AL$28-2003),
IF(AL$28&gt;=$E254,MAX(1,INDEX('4. CPI-tabel'!$D$20:$Z$42,MAX($E254,2010)-2003,AL$28-2003)),0))</f>
        <v>1.200933595438485</v>
      </c>
      <c r="AM254" s="118">
        <f>IF($C254="TD",INDEX('4. CPI-tabel'!$D$20:$Z$42,$E254-2003,AM$28-2003),
IF(AM$28&gt;=$E254,MAX(1,INDEX('4. CPI-tabel'!$D$20:$Z$42,MAX($E254,2010)-2003,AM$28-2003)),0))</f>
        <v>1.200933595438485</v>
      </c>
      <c r="AN254" s="20"/>
      <c r="AO254" s="87">
        <f t="shared" si="53"/>
        <v>-126.38084669636406</v>
      </c>
      <c r="AP254" s="87">
        <f t="shared" si="54"/>
        <v>-129.66674871046951</v>
      </c>
      <c r="AQ254" s="87">
        <f t="shared" si="55"/>
        <v>-132.64908393081029</v>
      </c>
      <c r="AR254" s="87">
        <f t="shared" si="56"/>
        <v>-136.363258280873</v>
      </c>
      <c r="AS254" s="87">
        <f t="shared" si="57"/>
        <v>-137.72689086368172</v>
      </c>
      <c r="AT254" s="87">
        <f t="shared" si="58"/>
        <v>-138.82870599059117</v>
      </c>
      <c r="AU254" s="87">
        <f t="shared" si="59"/>
        <v>-139.10636340257236</v>
      </c>
      <c r="AV254" s="87">
        <f t="shared" si="60"/>
        <v>-141.05385249020839</v>
      </c>
      <c r="AW254" s="87">
        <f t="shared" si="61"/>
        <v>-144.01598339250273</v>
      </c>
      <c r="AX254" s="87">
        <f t="shared" si="62"/>
        <v>-148.04843092749283</v>
      </c>
      <c r="AY254" s="87">
        <f t="shared" si="63"/>
        <v>-149.08476994398526</v>
      </c>
      <c r="AZ254" s="87">
        <f t="shared" si="64"/>
        <v>-178.90172393278232</v>
      </c>
      <c r="BA254" s="87">
        <f t="shared" si="65"/>
        <v>-173.85038113938612</v>
      </c>
      <c r="BB254" s="87">
        <f t="shared" si="66"/>
        <v>-168.94166449545051</v>
      </c>
      <c r="BC254" s="87">
        <f t="shared" si="67"/>
        <v>-164.17154690969662</v>
      </c>
      <c r="BD254" s="87">
        <f t="shared" si="68"/>
        <v>-159.53611499695225</v>
      </c>
    </row>
    <row r="255" spans="2:56" s="79" customFormat="1" x14ac:dyDescent="0.2">
      <c r="B255" s="86">
        <f>'3. Investeringen'!B241</f>
        <v>227</v>
      </c>
      <c r="C255" s="86" t="str">
        <f>'3. Investeringen'!F241</f>
        <v>TD</v>
      </c>
      <c r="D255" s="86" t="str">
        <f>'3. Investeringen'!G241</f>
        <v>Nieuwe investeringen TD</v>
      </c>
      <c r="E255" s="121">
        <f>'3. Investeringen'!K241</f>
        <v>2009</v>
      </c>
      <c r="F255" s="20"/>
      <c r="G255" s="86">
        <f>'7. Nominale afschrijvingen'!R244</f>
        <v>21036.510222222223</v>
      </c>
      <c r="H255" s="86">
        <f>'7. Nominale afschrijvingen'!S244</f>
        <v>21036.510222222223</v>
      </c>
      <c r="I255" s="86">
        <f>'7. Nominale afschrijvingen'!T244</f>
        <v>21036.510222222223</v>
      </c>
      <c r="J255" s="86">
        <f>'7. Nominale afschrijvingen'!U244</f>
        <v>21036.510222222223</v>
      </c>
      <c r="K255" s="86">
        <f>'7. Nominale afschrijvingen'!V244</f>
        <v>21036.510222222223</v>
      </c>
      <c r="L255" s="86">
        <f>'7. Nominale afschrijvingen'!W244</f>
        <v>21036.510222222223</v>
      </c>
      <c r="M255" s="86">
        <f>'7. Nominale afschrijvingen'!X244</f>
        <v>21036.510222222223</v>
      </c>
      <c r="N255" s="86">
        <f>'7. Nominale afschrijvingen'!Y244</f>
        <v>21036.510222222223</v>
      </c>
      <c r="O255" s="86">
        <f>'7. Nominale afschrijvingen'!Z244</f>
        <v>21036.510222222223</v>
      </c>
      <c r="P255" s="86">
        <f>'7. Nominale afschrijvingen'!AA244</f>
        <v>21036.510222222223</v>
      </c>
      <c r="Q255" s="86">
        <f>'7. Nominale afschrijvingen'!AB244</f>
        <v>21036.510222222223</v>
      </c>
      <c r="R255" s="86">
        <f>'7. Nominale afschrijvingen'!AC244</f>
        <v>25243.812266666664</v>
      </c>
      <c r="S255" s="86">
        <f>'7. Nominale afschrijvingen'!AD244</f>
        <v>24311.733044512817</v>
      </c>
      <c r="T255" s="86">
        <f>'7. Nominale afschrijvingen'!AE244</f>
        <v>23414.069055176962</v>
      </c>
      <c r="U255" s="86">
        <f>'7. Nominale afschrijvingen'!AF244</f>
        <v>22549.54958237043</v>
      </c>
      <c r="V255" s="86">
        <f>'7. Nominale afschrijvingen'!AG244</f>
        <v>21716.950828559828</v>
      </c>
      <c r="W255" s="65"/>
      <c r="X255" s="118">
        <f>IF($C255="TD",INDEX('4. CPI-tabel'!$D$20:$Z$42,$E255-2003,X$28-2003),
IF(X$28&gt;=$E255,MAX(1,INDEX('4. CPI-tabel'!$D$20:$Z$42,MAX($E255,2010)-2003,X$28-2003)),0))</f>
        <v>1.0180449999999999</v>
      </c>
      <c r="Y255" s="118">
        <f>IF($C255="TD",INDEX('4. CPI-tabel'!$D$20:$Z$42,$E255-2003,Y$28-2003),
IF(Y$28&gt;=$E255,MAX(1,INDEX('4. CPI-tabel'!$D$20:$Z$42,MAX($E255,2010)-2003,Y$28-2003)),0))</f>
        <v>1.0445141699999998</v>
      </c>
      <c r="Z255" s="118">
        <f>IF($C255="TD",INDEX('4. CPI-tabel'!$D$20:$Z$42,$E255-2003,Z$28-2003),
IF(Z$28&gt;=$E255,MAX(1,INDEX('4. CPI-tabel'!$D$20:$Z$42,MAX($E255,2010)-2003,Z$28-2003)),0))</f>
        <v>1.0685379959099996</v>
      </c>
      <c r="AA255" s="118">
        <f>IF($C255="TD",INDEX('4. CPI-tabel'!$D$20:$Z$42,$E255-2003,AA$28-2003),
IF(AA$28&gt;=$E255,MAX(1,INDEX('4. CPI-tabel'!$D$20:$Z$42,MAX($E255,2010)-2003,AA$28-2003)),0))</f>
        <v>1.0984570597954797</v>
      </c>
      <c r="AB255" s="118">
        <f>IF($C255="TD",INDEX('4. CPI-tabel'!$D$20:$Z$42,$E255-2003,AB$28-2003),
IF(AB$28&gt;=$E255,MAX(1,INDEX('4. CPI-tabel'!$D$20:$Z$42,MAX($E255,2010)-2003,AB$28-2003)),0))</f>
        <v>1.1094416303934345</v>
      </c>
      <c r="AC255" s="118">
        <f>IF($C255="TD",INDEX('4. CPI-tabel'!$D$20:$Z$42,$E255-2003,AC$28-2003),
IF(AC$28&gt;=$E255,MAX(1,INDEX('4. CPI-tabel'!$D$20:$Z$42,MAX($E255,2010)-2003,AC$28-2003)),0))</f>
        <v>1.1183171634365821</v>
      </c>
      <c r="AD255" s="118">
        <f>IF($C255="TD",INDEX('4. CPI-tabel'!$D$20:$Z$42,$E255-2003,AD$28-2003),
IF(AD$28&gt;=$E255,MAX(1,INDEX('4. CPI-tabel'!$D$20:$Z$42,MAX($E255,2010)-2003,AD$28-2003)),0))</f>
        <v>1.1205537977634552</v>
      </c>
      <c r="AE255" s="118">
        <f>IF($C255="TD",INDEX('4. CPI-tabel'!$D$20:$Z$42,$E255-2003,AE$28-2003),
IF(AE$28&gt;=$E255,MAX(1,INDEX('4. CPI-tabel'!$D$20:$Z$42,MAX($E255,2010)-2003,AE$28-2003)),0))</f>
        <v>1.1362415509321435</v>
      </c>
      <c r="AF255" s="118">
        <f>IF($C255="TD",INDEX('4. CPI-tabel'!$D$20:$Z$42,$E255-2003,AF$28-2003),
IF(AF$28&gt;=$E255,MAX(1,INDEX('4. CPI-tabel'!$D$20:$Z$42,MAX($E255,2010)-2003,AF$28-2003)),0))</f>
        <v>1.1601026235017184</v>
      </c>
      <c r="AG255" s="118">
        <f>IF($C255="TD",INDEX('4. CPI-tabel'!$D$20:$Z$42,$E255-2003,AG$28-2003),
IF(AG$28&gt;=$E255,MAX(1,INDEX('4. CPI-tabel'!$D$20:$Z$42,MAX($E255,2010)-2003,AG$28-2003)),0))</f>
        <v>1.1925854969597667</v>
      </c>
      <c r="AH255" s="118">
        <f>IF($C255="TD",INDEX('4. CPI-tabel'!$D$20:$Z$42,$E255-2003,AH$28-2003),
IF(AH$28&gt;=$E255,MAX(1,INDEX('4. CPI-tabel'!$D$20:$Z$42,MAX($E255,2010)-2003,AH$28-2003)),0))</f>
        <v>1.200933595438485</v>
      </c>
      <c r="AI255" s="118">
        <f>IF($C255="TD",INDEX('4. CPI-tabel'!$D$20:$Z$42,$E255-2003,AI$28-2003),
IF(AI$28&gt;=$E255,MAX(1,INDEX('4. CPI-tabel'!$D$20:$Z$42,MAX($E255,2010)-2003,AI$28-2003)),0))</f>
        <v>1.200933595438485</v>
      </c>
      <c r="AJ255" s="118">
        <f>IF($C255="TD",INDEX('4. CPI-tabel'!$D$20:$Z$42,$E255-2003,AJ$28-2003),
IF(AJ$28&gt;=$E255,MAX(1,INDEX('4. CPI-tabel'!$D$20:$Z$42,MAX($E255,2010)-2003,AJ$28-2003)),0))</f>
        <v>1.200933595438485</v>
      </c>
      <c r="AK255" s="118">
        <f>IF($C255="TD",INDEX('4. CPI-tabel'!$D$20:$Z$42,$E255-2003,AK$28-2003),
IF(AK$28&gt;=$E255,MAX(1,INDEX('4. CPI-tabel'!$D$20:$Z$42,MAX($E255,2010)-2003,AK$28-2003)),0))</f>
        <v>1.200933595438485</v>
      </c>
      <c r="AL255" s="118">
        <f>IF($C255="TD",INDEX('4. CPI-tabel'!$D$20:$Z$42,$E255-2003,AL$28-2003),
IF(AL$28&gt;=$E255,MAX(1,INDEX('4. CPI-tabel'!$D$20:$Z$42,MAX($E255,2010)-2003,AL$28-2003)),0))</f>
        <v>1.200933595438485</v>
      </c>
      <c r="AM255" s="118">
        <f>IF($C255="TD",INDEX('4. CPI-tabel'!$D$20:$Z$42,$E255-2003,AM$28-2003),
IF(AM$28&gt;=$E255,MAX(1,INDEX('4. CPI-tabel'!$D$20:$Z$42,MAX($E255,2010)-2003,AM$28-2003)),0))</f>
        <v>1.200933595438485</v>
      </c>
      <c r="AN255" s="20"/>
      <c r="AO255" s="87">
        <f t="shared" si="53"/>
        <v>21416.114049182219</v>
      </c>
      <c r="AP255" s="87">
        <f t="shared" si="54"/>
        <v>21972.933014460956</v>
      </c>
      <c r="AQ255" s="87">
        <f t="shared" si="55"/>
        <v>22478.310473793557</v>
      </c>
      <c r="AR255" s="87">
        <f t="shared" si="56"/>
        <v>23107.703167059775</v>
      </c>
      <c r="AS255" s="87">
        <f t="shared" si="57"/>
        <v>23338.780198730372</v>
      </c>
      <c r="AT255" s="87">
        <f t="shared" si="58"/>
        <v>23525.49044032022</v>
      </c>
      <c r="AU255" s="87">
        <f t="shared" si="59"/>
        <v>23572.541421200858</v>
      </c>
      <c r="AV255" s="87">
        <f t="shared" si="60"/>
        <v>23902.55700109767</v>
      </c>
      <c r="AW255" s="87">
        <f t="shared" si="61"/>
        <v>24404.510698120717</v>
      </c>
      <c r="AX255" s="87">
        <f t="shared" si="62"/>
        <v>25087.836997668102</v>
      </c>
      <c r="AY255" s="87">
        <f t="shared" si="63"/>
        <v>25263.451856651776</v>
      </c>
      <c r="AZ255" s="87">
        <f t="shared" si="64"/>
        <v>30316.142227982127</v>
      </c>
      <c r="BA255" s="87">
        <f t="shared" si="65"/>
        <v>29196.776976487403</v>
      </c>
      <c r="BB255" s="87">
        <f t="shared" si="66"/>
        <v>28118.74213427864</v>
      </c>
      <c r="BC255" s="87">
        <f t="shared" si="67"/>
        <v>27080.511655474507</v>
      </c>
      <c r="BD255" s="87">
        <f t="shared" si="68"/>
        <v>26080.615840503138</v>
      </c>
    </row>
    <row r="256" spans="2:56" s="79" customFormat="1" x14ac:dyDescent="0.2">
      <c r="B256" s="86">
        <f>'3. Investeringen'!B242</f>
        <v>228</v>
      </c>
      <c r="C256" s="86" t="str">
        <f>'3. Investeringen'!F242</f>
        <v>TD</v>
      </c>
      <c r="D256" s="86" t="str">
        <f>'3. Investeringen'!G242</f>
        <v>Nieuwe investeringen TD</v>
      </c>
      <c r="E256" s="121">
        <f>'3. Investeringen'!K242</f>
        <v>2009</v>
      </c>
      <c r="F256" s="20"/>
      <c r="G256" s="86">
        <f>'7. Nominale afschrijvingen'!R245</f>
        <v>2519.1043333333332</v>
      </c>
      <c r="H256" s="86">
        <f>'7. Nominale afschrijvingen'!S245</f>
        <v>2519.1043333333332</v>
      </c>
      <c r="I256" s="86">
        <f>'7. Nominale afschrijvingen'!T245</f>
        <v>2519.1043333333332</v>
      </c>
      <c r="J256" s="86">
        <f>'7. Nominale afschrijvingen'!U245</f>
        <v>2519.1043333333332</v>
      </c>
      <c r="K256" s="86">
        <f>'7. Nominale afschrijvingen'!V245</f>
        <v>2519.1043333333332</v>
      </c>
      <c r="L256" s="86">
        <f>'7. Nominale afschrijvingen'!W245</f>
        <v>2519.1043333333332</v>
      </c>
      <c r="M256" s="86">
        <f>'7. Nominale afschrijvingen'!X245</f>
        <v>2519.1043333333332</v>
      </c>
      <c r="N256" s="86">
        <f>'7. Nominale afschrijvingen'!Y245</f>
        <v>2519.1043333333332</v>
      </c>
      <c r="O256" s="86">
        <f>'7. Nominale afschrijvingen'!Z245</f>
        <v>2519.1043333333332</v>
      </c>
      <c r="P256" s="86">
        <f>'7. Nominale afschrijvingen'!AA245</f>
        <v>2519.1043333333332</v>
      </c>
      <c r="Q256" s="86">
        <f>'7. Nominale afschrijvingen'!AB245</f>
        <v>2519.1043333333332</v>
      </c>
      <c r="R256" s="86">
        <f>'7. Nominale afschrijvingen'!AC245</f>
        <v>3022.9251999999997</v>
      </c>
      <c r="S256" s="86">
        <f>'7. Nominale afschrijvingen'!AD245</f>
        <v>2815.6389005714286</v>
      </c>
      <c r="T256" s="86">
        <f>'7. Nominale afschrijvingen'!AE245</f>
        <v>2622.5665188179591</v>
      </c>
      <c r="U256" s="86">
        <f>'7. Nominale afschrijvingen'!AF245</f>
        <v>2456.7720837202714</v>
      </c>
      <c r="V256" s="86">
        <f>'7. Nominale afschrijvingen'!AG245</f>
        <v>2456.7720837202714</v>
      </c>
      <c r="W256" s="65"/>
      <c r="X256" s="118">
        <f>IF($C256="TD",INDEX('4. CPI-tabel'!$D$20:$Z$42,$E256-2003,X$28-2003),
IF(X$28&gt;=$E256,MAX(1,INDEX('4. CPI-tabel'!$D$20:$Z$42,MAX($E256,2010)-2003,X$28-2003)),0))</f>
        <v>1.0180449999999999</v>
      </c>
      <c r="Y256" s="118">
        <f>IF($C256="TD",INDEX('4. CPI-tabel'!$D$20:$Z$42,$E256-2003,Y$28-2003),
IF(Y$28&gt;=$E256,MAX(1,INDEX('4. CPI-tabel'!$D$20:$Z$42,MAX($E256,2010)-2003,Y$28-2003)),0))</f>
        <v>1.0445141699999998</v>
      </c>
      <c r="Z256" s="118">
        <f>IF($C256="TD",INDEX('4. CPI-tabel'!$D$20:$Z$42,$E256-2003,Z$28-2003),
IF(Z$28&gt;=$E256,MAX(1,INDEX('4. CPI-tabel'!$D$20:$Z$42,MAX($E256,2010)-2003,Z$28-2003)),0))</f>
        <v>1.0685379959099996</v>
      </c>
      <c r="AA256" s="118">
        <f>IF($C256="TD",INDEX('4. CPI-tabel'!$D$20:$Z$42,$E256-2003,AA$28-2003),
IF(AA$28&gt;=$E256,MAX(1,INDEX('4. CPI-tabel'!$D$20:$Z$42,MAX($E256,2010)-2003,AA$28-2003)),0))</f>
        <v>1.0984570597954797</v>
      </c>
      <c r="AB256" s="118">
        <f>IF($C256="TD",INDEX('4. CPI-tabel'!$D$20:$Z$42,$E256-2003,AB$28-2003),
IF(AB$28&gt;=$E256,MAX(1,INDEX('4. CPI-tabel'!$D$20:$Z$42,MAX($E256,2010)-2003,AB$28-2003)),0))</f>
        <v>1.1094416303934345</v>
      </c>
      <c r="AC256" s="118">
        <f>IF($C256="TD",INDEX('4. CPI-tabel'!$D$20:$Z$42,$E256-2003,AC$28-2003),
IF(AC$28&gt;=$E256,MAX(1,INDEX('4. CPI-tabel'!$D$20:$Z$42,MAX($E256,2010)-2003,AC$28-2003)),0))</f>
        <v>1.1183171634365821</v>
      </c>
      <c r="AD256" s="118">
        <f>IF($C256="TD",INDEX('4. CPI-tabel'!$D$20:$Z$42,$E256-2003,AD$28-2003),
IF(AD$28&gt;=$E256,MAX(1,INDEX('4. CPI-tabel'!$D$20:$Z$42,MAX($E256,2010)-2003,AD$28-2003)),0))</f>
        <v>1.1205537977634552</v>
      </c>
      <c r="AE256" s="118">
        <f>IF($C256="TD",INDEX('4. CPI-tabel'!$D$20:$Z$42,$E256-2003,AE$28-2003),
IF(AE$28&gt;=$E256,MAX(1,INDEX('4. CPI-tabel'!$D$20:$Z$42,MAX($E256,2010)-2003,AE$28-2003)),0))</f>
        <v>1.1362415509321435</v>
      </c>
      <c r="AF256" s="118">
        <f>IF($C256="TD",INDEX('4. CPI-tabel'!$D$20:$Z$42,$E256-2003,AF$28-2003),
IF(AF$28&gt;=$E256,MAX(1,INDEX('4. CPI-tabel'!$D$20:$Z$42,MAX($E256,2010)-2003,AF$28-2003)),0))</f>
        <v>1.1601026235017184</v>
      </c>
      <c r="AG256" s="118">
        <f>IF($C256="TD",INDEX('4. CPI-tabel'!$D$20:$Z$42,$E256-2003,AG$28-2003),
IF(AG$28&gt;=$E256,MAX(1,INDEX('4. CPI-tabel'!$D$20:$Z$42,MAX($E256,2010)-2003,AG$28-2003)),0))</f>
        <v>1.1925854969597667</v>
      </c>
      <c r="AH256" s="118">
        <f>IF($C256="TD",INDEX('4. CPI-tabel'!$D$20:$Z$42,$E256-2003,AH$28-2003),
IF(AH$28&gt;=$E256,MAX(1,INDEX('4. CPI-tabel'!$D$20:$Z$42,MAX($E256,2010)-2003,AH$28-2003)),0))</f>
        <v>1.200933595438485</v>
      </c>
      <c r="AI256" s="118">
        <f>IF($C256="TD",INDEX('4. CPI-tabel'!$D$20:$Z$42,$E256-2003,AI$28-2003),
IF(AI$28&gt;=$E256,MAX(1,INDEX('4. CPI-tabel'!$D$20:$Z$42,MAX($E256,2010)-2003,AI$28-2003)),0))</f>
        <v>1.200933595438485</v>
      </c>
      <c r="AJ256" s="118">
        <f>IF($C256="TD",INDEX('4. CPI-tabel'!$D$20:$Z$42,$E256-2003,AJ$28-2003),
IF(AJ$28&gt;=$E256,MAX(1,INDEX('4. CPI-tabel'!$D$20:$Z$42,MAX($E256,2010)-2003,AJ$28-2003)),0))</f>
        <v>1.200933595438485</v>
      </c>
      <c r="AK256" s="118">
        <f>IF($C256="TD",INDEX('4. CPI-tabel'!$D$20:$Z$42,$E256-2003,AK$28-2003),
IF(AK$28&gt;=$E256,MAX(1,INDEX('4. CPI-tabel'!$D$20:$Z$42,MAX($E256,2010)-2003,AK$28-2003)),0))</f>
        <v>1.200933595438485</v>
      </c>
      <c r="AL256" s="118">
        <f>IF($C256="TD",INDEX('4. CPI-tabel'!$D$20:$Z$42,$E256-2003,AL$28-2003),
IF(AL$28&gt;=$E256,MAX(1,INDEX('4. CPI-tabel'!$D$20:$Z$42,MAX($E256,2010)-2003,AL$28-2003)),0))</f>
        <v>1.200933595438485</v>
      </c>
      <c r="AM256" s="118">
        <f>IF($C256="TD",INDEX('4. CPI-tabel'!$D$20:$Z$42,$E256-2003,AM$28-2003),
IF(AM$28&gt;=$E256,MAX(1,INDEX('4. CPI-tabel'!$D$20:$Z$42,MAX($E256,2010)-2003,AM$28-2003)),0))</f>
        <v>1.200933595438485</v>
      </c>
      <c r="AN256" s="20"/>
      <c r="AO256" s="87">
        <f t="shared" si="53"/>
        <v>2564.5615710283328</v>
      </c>
      <c r="AP256" s="87">
        <f t="shared" si="54"/>
        <v>2631.2401718750693</v>
      </c>
      <c r="AQ256" s="87">
        <f t="shared" si="55"/>
        <v>2691.7586958281954</v>
      </c>
      <c r="AR256" s="87">
        <f t="shared" si="56"/>
        <v>2767.127939311385</v>
      </c>
      <c r="AS256" s="87">
        <f t="shared" si="57"/>
        <v>2794.7992187044988</v>
      </c>
      <c r="AT256" s="87">
        <f t="shared" si="58"/>
        <v>2817.1576124541352</v>
      </c>
      <c r="AU256" s="87">
        <f t="shared" si="59"/>
        <v>2822.7919276790435</v>
      </c>
      <c r="AV256" s="87">
        <f t="shared" si="60"/>
        <v>2862.3110146665499</v>
      </c>
      <c r="AW256" s="87">
        <f t="shared" si="61"/>
        <v>2922.4195459745474</v>
      </c>
      <c r="AX256" s="87">
        <f t="shared" si="62"/>
        <v>3004.2472932618348</v>
      </c>
      <c r="AY256" s="87">
        <f t="shared" si="63"/>
        <v>3025.2770243146674</v>
      </c>
      <c r="AZ256" s="87">
        <f t="shared" si="64"/>
        <v>3630.3324291776007</v>
      </c>
      <c r="BA256" s="87">
        <f t="shared" si="65"/>
        <v>3381.3953483197088</v>
      </c>
      <c r="BB256" s="87">
        <f t="shared" si="66"/>
        <v>3149.528238720643</v>
      </c>
      <c r="BC256" s="87">
        <f t="shared" si="67"/>
        <v>2950.4201316750841</v>
      </c>
      <c r="BD256" s="87">
        <f t="shared" si="68"/>
        <v>2950.4201316750841</v>
      </c>
    </row>
    <row r="257" spans="2:56" s="79" customFormat="1" x14ac:dyDescent="0.2">
      <c r="B257" s="86">
        <f>'3. Investeringen'!B243</f>
        <v>229</v>
      </c>
      <c r="C257" s="86" t="str">
        <f>'3. Investeringen'!F243</f>
        <v>TD</v>
      </c>
      <c r="D257" s="86" t="str">
        <f>'3. Investeringen'!G243</f>
        <v>Nieuwe investeringen TD</v>
      </c>
      <c r="E257" s="121">
        <f>'3. Investeringen'!K243</f>
        <v>2009</v>
      </c>
      <c r="F257" s="20"/>
      <c r="G257" s="86">
        <f>'7. Nominale afschrijvingen'!R246</f>
        <v>290.4744</v>
      </c>
      <c r="H257" s="86">
        <f>'7. Nominale afschrijvingen'!S246</f>
        <v>290.4744</v>
      </c>
      <c r="I257" s="86">
        <f>'7. Nominale afschrijvingen'!T246</f>
        <v>290.4744</v>
      </c>
      <c r="J257" s="86">
        <f>'7. Nominale afschrijvingen'!U246</f>
        <v>290.4744</v>
      </c>
      <c r="K257" s="86">
        <f>'7. Nominale afschrijvingen'!V246</f>
        <v>290.4744</v>
      </c>
      <c r="L257" s="86">
        <f>'7. Nominale afschrijvingen'!W246</f>
        <v>290.4744</v>
      </c>
      <c r="M257" s="86">
        <f>'7. Nominale afschrijvingen'!X246</f>
        <v>290.4744</v>
      </c>
      <c r="N257" s="86">
        <f>'7. Nominale afschrijvingen'!Y246</f>
        <v>290.4744</v>
      </c>
      <c r="O257" s="86">
        <f>'7. Nominale afschrijvingen'!Z246</f>
        <v>290.4744</v>
      </c>
      <c r="P257" s="86">
        <f>'7. Nominale afschrijvingen'!AA246</f>
        <v>290.4744</v>
      </c>
      <c r="Q257" s="86">
        <f>'7. Nominale afschrijvingen'!AB246</f>
        <v>290.4744</v>
      </c>
      <c r="R257" s="86">
        <f>'7. Nominale afschrijvingen'!AC246</f>
        <v>348.56927999999999</v>
      </c>
      <c r="S257" s="86">
        <f>'7. Nominale afschrijvingen'!AD246</f>
        <v>315.10662911999998</v>
      </c>
      <c r="T257" s="86">
        <f>'7. Nominale afschrijvingen'!AE246</f>
        <v>284.85639272447997</v>
      </c>
      <c r="U257" s="86">
        <f>'7. Nominale afschrijvingen'!AF246</f>
        <v>282.35765243742316</v>
      </c>
      <c r="V257" s="86">
        <f>'7. Nominale afschrijvingen'!AG246</f>
        <v>282.35765243742316</v>
      </c>
      <c r="W257" s="65"/>
      <c r="X257" s="118">
        <f>IF($C257="TD",INDEX('4. CPI-tabel'!$D$20:$Z$42,$E257-2003,X$28-2003),
IF(X$28&gt;=$E257,MAX(1,INDEX('4. CPI-tabel'!$D$20:$Z$42,MAX($E257,2010)-2003,X$28-2003)),0))</f>
        <v>1.0180449999999999</v>
      </c>
      <c r="Y257" s="118">
        <f>IF($C257="TD",INDEX('4. CPI-tabel'!$D$20:$Z$42,$E257-2003,Y$28-2003),
IF(Y$28&gt;=$E257,MAX(1,INDEX('4. CPI-tabel'!$D$20:$Z$42,MAX($E257,2010)-2003,Y$28-2003)),0))</f>
        <v>1.0445141699999998</v>
      </c>
      <c r="Z257" s="118">
        <f>IF($C257="TD",INDEX('4. CPI-tabel'!$D$20:$Z$42,$E257-2003,Z$28-2003),
IF(Z$28&gt;=$E257,MAX(1,INDEX('4. CPI-tabel'!$D$20:$Z$42,MAX($E257,2010)-2003,Z$28-2003)),0))</f>
        <v>1.0685379959099996</v>
      </c>
      <c r="AA257" s="118">
        <f>IF($C257="TD",INDEX('4. CPI-tabel'!$D$20:$Z$42,$E257-2003,AA$28-2003),
IF(AA$28&gt;=$E257,MAX(1,INDEX('4. CPI-tabel'!$D$20:$Z$42,MAX($E257,2010)-2003,AA$28-2003)),0))</f>
        <v>1.0984570597954797</v>
      </c>
      <c r="AB257" s="118">
        <f>IF($C257="TD",INDEX('4. CPI-tabel'!$D$20:$Z$42,$E257-2003,AB$28-2003),
IF(AB$28&gt;=$E257,MAX(1,INDEX('4. CPI-tabel'!$D$20:$Z$42,MAX($E257,2010)-2003,AB$28-2003)),0))</f>
        <v>1.1094416303934345</v>
      </c>
      <c r="AC257" s="118">
        <f>IF($C257="TD",INDEX('4. CPI-tabel'!$D$20:$Z$42,$E257-2003,AC$28-2003),
IF(AC$28&gt;=$E257,MAX(1,INDEX('4. CPI-tabel'!$D$20:$Z$42,MAX($E257,2010)-2003,AC$28-2003)),0))</f>
        <v>1.1183171634365821</v>
      </c>
      <c r="AD257" s="118">
        <f>IF($C257="TD",INDEX('4. CPI-tabel'!$D$20:$Z$42,$E257-2003,AD$28-2003),
IF(AD$28&gt;=$E257,MAX(1,INDEX('4. CPI-tabel'!$D$20:$Z$42,MAX($E257,2010)-2003,AD$28-2003)),0))</f>
        <v>1.1205537977634552</v>
      </c>
      <c r="AE257" s="118">
        <f>IF($C257="TD",INDEX('4. CPI-tabel'!$D$20:$Z$42,$E257-2003,AE$28-2003),
IF(AE$28&gt;=$E257,MAX(1,INDEX('4. CPI-tabel'!$D$20:$Z$42,MAX($E257,2010)-2003,AE$28-2003)),0))</f>
        <v>1.1362415509321435</v>
      </c>
      <c r="AF257" s="118">
        <f>IF($C257="TD",INDEX('4. CPI-tabel'!$D$20:$Z$42,$E257-2003,AF$28-2003),
IF(AF$28&gt;=$E257,MAX(1,INDEX('4. CPI-tabel'!$D$20:$Z$42,MAX($E257,2010)-2003,AF$28-2003)),0))</f>
        <v>1.1601026235017184</v>
      </c>
      <c r="AG257" s="118">
        <f>IF($C257="TD",INDEX('4. CPI-tabel'!$D$20:$Z$42,$E257-2003,AG$28-2003),
IF(AG$28&gt;=$E257,MAX(1,INDEX('4. CPI-tabel'!$D$20:$Z$42,MAX($E257,2010)-2003,AG$28-2003)),0))</f>
        <v>1.1925854969597667</v>
      </c>
      <c r="AH257" s="118">
        <f>IF($C257="TD",INDEX('4. CPI-tabel'!$D$20:$Z$42,$E257-2003,AH$28-2003),
IF(AH$28&gt;=$E257,MAX(1,INDEX('4. CPI-tabel'!$D$20:$Z$42,MAX($E257,2010)-2003,AH$28-2003)),0))</f>
        <v>1.200933595438485</v>
      </c>
      <c r="AI257" s="118">
        <f>IF($C257="TD",INDEX('4. CPI-tabel'!$D$20:$Z$42,$E257-2003,AI$28-2003),
IF(AI$28&gt;=$E257,MAX(1,INDEX('4. CPI-tabel'!$D$20:$Z$42,MAX($E257,2010)-2003,AI$28-2003)),0))</f>
        <v>1.200933595438485</v>
      </c>
      <c r="AJ257" s="118">
        <f>IF($C257="TD",INDEX('4. CPI-tabel'!$D$20:$Z$42,$E257-2003,AJ$28-2003),
IF(AJ$28&gt;=$E257,MAX(1,INDEX('4. CPI-tabel'!$D$20:$Z$42,MAX($E257,2010)-2003,AJ$28-2003)),0))</f>
        <v>1.200933595438485</v>
      </c>
      <c r="AK257" s="118">
        <f>IF($C257="TD",INDEX('4. CPI-tabel'!$D$20:$Z$42,$E257-2003,AK$28-2003),
IF(AK$28&gt;=$E257,MAX(1,INDEX('4. CPI-tabel'!$D$20:$Z$42,MAX($E257,2010)-2003,AK$28-2003)),0))</f>
        <v>1.200933595438485</v>
      </c>
      <c r="AL257" s="118">
        <f>IF($C257="TD",INDEX('4. CPI-tabel'!$D$20:$Z$42,$E257-2003,AL$28-2003),
IF(AL$28&gt;=$E257,MAX(1,INDEX('4. CPI-tabel'!$D$20:$Z$42,MAX($E257,2010)-2003,AL$28-2003)),0))</f>
        <v>1.200933595438485</v>
      </c>
      <c r="AM257" s="118">
        <f>IF($C257="TD",INDEX('4. CPI-tabel'!$D$20:$Z$42,$E257-2003,AM$28-2003),
IF(AM$28&gt;=$E257,MAX(1,INDEX('4. CPI-tabel'!$D$20:$Z$42,MAX($E257,2010)-2003,AM$28-2003)),0))</f>
        <v>1.200933595438485</v>
      </c>
      <c r="AN257" s="20"/>
      <c r="AO257" s="87">
        <f t="shared" si="53"/>
        <v>295.71601054799999</v>
      </c>
      <c r="AP257" s="87">
        <f t="shared" si="54"/>
        <v>303.40462682224796</v>
      </c>
      <c r="AQ257" s="87">
        <f t="shared" si="55"/>
        <v>310.38293323915963</v>
      </c>
      <c r="AR257" s="87">
        <f t="shared" si="56"/>
        <v>319.07365536985611</v>
      </c>
      <c r="AS257" s="87">
        <f t="shared" si="57"/>
        <v>322.26439192355463</v>
      </c>
      <c r="AT257" s="87">
        <f t="shared" si="58"/>
        <v>324.84250705894311</v>
      </c>
      <c r="AU257" s="87">
        <f t="shared" si="59"/>
        <v>325.49219207306101</v>
      </c>
      <c r="AV257" s="87">
        <f t="shared" si="60"/>
        <v>330.04908276208386</v>
      </c>
      <c r="AW257" s="87">
        <f t="shared" si="61"/>
        <v>336.98011350008755</v>
      </c>
      <c r="AX257" s="87">
        <f t="shared" si="62"/>
        <v>346.41555667809007</v>
      </c>
      <c r="AY257" s="87">
        <f t="shared" si="63"/>
        <v>348.84046557483668</v>
      </c>
      <c r="AZ257" s="87">
        <f t="shared" si="64"/>
        <v>418.608558689804</v>
      </c>
      <c r="BA257" s="87">
        <f t="shared" si="65"/>
        <v>378.42213705558277</v>
      </c>
      <c r="BB257" s="87">
        <f t="shared" si="66"/>
        <v>342.09361189824682</v>
      </c>
      <c r="BC257" s="87">
        <f t="shared" si="67"/>
        <v>339.0927907412447</v>
      </c>
      <c r="BD257" s="87">
        <f t="shared" si="68"/>
        <v>339.0927907412447</v>
      </c>
    </row>
    <row r="258" spans="2:56" s="79" customFormat="1" x14ac:dyDescent="0.2">
      <c r="B258" s="86">
        <f>'3. Investeringen'!B244</f>
        <v>230</v>
      </c>
      <c r="C258" s="86" t="str">
        <f>'3. Investeringen'!F244</f>
        <v>TD</v>
      </c>
      <c r="D258" s="86" t="str">
        <f>'3. Investeringen'!G244</f>
        <v>Nieuwe investeringen TD</v>
      </c>
      <c r="E258" s="121">
        <f>'3. Investeringen'!K244</f>
        <v>2009</v>
      </c>
      <c r="F258" s="20"/>
      <c r="G258" s="86">
        <f>'7. Nominale afschrijvingen'!R247</f>
        <v>95158.597999999998</v>
      </c>
      <c r="H258" s="86">
        <f>'7. Nominale afschrijvingen'!S247</f>
        <v>95158.597999999998</v>
      </c>
      <c r="I258" s="86">
        <f>'7. Nominale afschrijvingen'!T247</f>
        <v>95158.597999999998</v>
      </c>
      <c r="J258" s="86">
        <f>'7. Nominale afschrijvingen'!U247</f>
        <v>47579.298999999999</v>
      </c>
      <c r="K258" s="86">
        <f>'7. Nominale afschrijvingen'!V247</f>
        <v>0</v>
      </c>
      <c r="L258" s="86">
        <f>'7. Nominale afschrijvingen'!W247</f>
        <v>0</v>
      </c>
      <c r="M258" s="86">
        <f>'7. Nominale afschrijvingen'!X247</f>
        <v>0</v>
      </c>
      <c r="N258" s="86">
        <f>'7. Nominale afschrijvingen'!Y247</f>
        <v>0</v>
      </c>
      <c r="O258" s="86">
        <f>'7. Nominale afschrijvingen'!Z247</f>
        <v>0</v>
      </c>
      <c r="P258" s="86">
        <f>'7. Nominale afschrijvingen'!AA247</f>
        <v>0</v>
      </c>
      <c r="Q258" s="86">
        <f>'7. Nominale afschrijvingen'!AB247</f>
        <v>0</v>
      </c>
      <c r="R258" s="86">
        <f>'7. Nominale afschrijvingen'!AC247</f>
        <v>0</v>
      </c>
      <c r="S258" s="86">
        <f>'7. Nominale afschrijvingen'!AD247</f>
        <v>0</v>
      </c>
      <c r="T258" s="86">
        <f>'7. Nominale afschrijvingen'!AE247</f>
        <v>0</v>
      </c>
      <c r="U258" s="86">
        <f>'7. Nominale afschrijvingen'!AF247</f>
        <v>0</v>
      </c>
      <c r="V258" s="86">
        <f>'7. Nominale afschrijvingen'!AG247</f>
        <v>0</v>
      </c>
      <c r="W258" s="65"/>
      <c r="X258" s="118">
        <f>IF($C258="TD",INDEX('4. CPI-tabel'!$D$20:$Z$42,$E258-2003,X$28-2003),
IF(X$28&gt;=$E258,MAX(1,INDEX('4. CPI-tabel'!$D$20:$Z$42,MAX($E258,2010)-2003,X$28-2003)),0))</f>
        <v>1.0180449999999999</v>
      </c>
      <c r="Y258" s="118">
        <f>IF($C258="TD",INDEX('4. CPI-tabel'!$D$20:$Z$42,$E258-2003,Y$28-2003),
IF(Y$28&gt;=$E258,MAX(1,INDEX('4. CPI-tabel'!$D$20:$Z$42,MAX($E258,2010)-2003,Y$28-2003)),0))</f>
        <v>1.0445141699999998</v>
      </c>
      <c r="Z258" s="118">
        <f>IF($C258="TD",INDEX('4. CPI-tabel'!$D$20:$Z$42,$E258-2003,Z$28-2003),
IF(Z$28&gt;=$E258,MAX(1,INDEX('4. CPI-tabel'!$D$20:$Z$42,MAX($E258,2010)-2003,Z$28-2003)),0))</f>
        <v>1.0685379959099996</v>
      </c>
      <c r="AA258" s="118">
        <f>IF($C258="TD",INDEX('4. CPI-tabel'!$D$20:$Z$42,$E258-2003,AA$28-2003),
IF(AA$28&gt;=$E258,MAX(1,INDEX('4. CPI-tabel'!$D$20:$Z$42,MAX($E258,2010)-2003,AA$28-2003)),0))</f>
        <v>1.0984570597954797</v>
      </c>
      <c r="AB258" s="118">
        <f>IF($C258="TD",INDEX('4. CPI-tabel'!$D$20:$Z$42,$E258-2003,AB$28-2003),
IF(AB$28&gt;=$E258,MAX(1,INDEX('4. CPI-tabel'!$D$20:$Z$42,MAX($E258,2010)-2003,AB$28-2003)),0))</f>
        <v>1.1094416303934345</v>
      </c>
      <c r="AC258" s="118">
        <f>IF($C258="TD",INDEX('4. CPI-tabel'!$D$20:$Z$42,$E258-2003,AC$28-2003),
IF(AC$28&gt;=$E258,MAX(1,INDEX('4. CPI-tabel'!$D$20:$Z$42,MAX($E258,2010)-2003,AC$28-2003)),0))</f>
        <v>1.1183171634365821</v>
      </c>
      <c r="AD258" s="118">
        <f>IF($C258="TD",INDEX('4. CPI-tabel'!$D$20:$Z$42,$E258-2003,AD$28-2003),
IF(AD$28&gt;=$E258,MAX(1,INDEX('4. CPI-tabel'!$D$20:$Z$42,MAX($E258,2010)-2003,AD$28-2003)),0))</f>
        <v>1.1205537977634552</v>
      </c>
      <c r="AE258" s="118">
        <f>IF($C258="TD",INDEX('4. CPI-tabel'!$D$20:$Z$42,$E258-2003,AE$28-2003),
IF(AE$28&gt;=$E258,MAX(1,INDEX('4. CPI-tabel'!$D$20:$Z$42,MAX($E258,2010)-2003,AE$28-2003)),0))</f>
        <v>1.1362415509321435</v>
      </c>
      <c r="AF258" s="118">
        <f>IF($C258="TD",INDEX('4. CPI-tabel'!$D$20:$Z$42,$E258-2003,AF$28-2003),
IF(AF$28&gt;=$E258,MAX(1,INDEX('4. CPI-tabel'!$D$20:$Z$42,MAX($E258,2010)-2003,AF$28-2003)),0))</f>
        <v>1.1601026235017184</v>
      </c>
      <c r="AG258" s="118">
        <f>IF($C258="TD",INDEX('4. CPI-tabel'!$D$20:$Z$42,$E258-2003,AG$28-2003),
IF(AG$28&gt;=$E258,MAX(1,INDEX('4. CPI-tabel'!$D$20:$Z$42,MAX($E258,2010)-2003,AG$28-2003)),0))</f>
        <v>1.1925854969597667</v>
      </c>
      <c r="AH258" s="118">
        <f>IF($C258="TD",INDEX('4. CPI-tabel'!$D$20:$Z$42,$E258-2003,AH$28-2003),
IF(AH$28&gt;=$E258,MAX(1,INDEX('4. CPI-tabel'!$D$20:$Z$42,MAX($E258,2010)-2003,AH$28-2003)),0))</f>
        <v>1.200933595438485</v>
      </c>
      <c r="AI258" s="118">
        <f>IF($C258="TD",INDEX('4. CPI-tabel'!$D$20:$Z$42,$E258-2003,AI$28-2003),
IF(AI$28&gt;=$E258,MAX(1,INDEX('4. CPI-tabel'!$D$20:$Z$42,MAX($E258,2010)-2003,AI$28-2003)),0))</f>
        <v>1.200933595438485</v>
      </c>
      <c r="AJ258" s="118">
        <f>IF($C258="TD",INDEX('4. CPI-tabel'!$D$20:$Z$42,$E258-2003,AJ$28-2003),
IF(AJ$28&gt;=$E258,MAX(1,INDEX('4. CPI-tabel'!$D$20:$Z$42,MAX($E258,2010)-2003,AJ$28-2003)),0))</f>
        <v>1.200933595438485</v>
      </c>
      <c r="AK258" s="118">
        <f>IF($C258="TD",INDEX('4. CPI-tabel'!$D$20:$Z$42,$E258-2003,AK$28-2003),
IF(AK$28&gt;=$E258,MAX(1,INDEX('4. CPI-tabel'!$D$20:$Z$42,MAX($E258,2010)-2003,AK$28-2003)),0))</f>
        <v>1.200933595438485</v>
      </c>
      <c r="AL258" s="118">
        <f>IF($C258="TD",INDEX('4. CPI-tabel'!$D$20:$Z$42,$E258-2003,AL$28-2003),
IF(AL$28&gt;=$E258,MAX(1,INDEX('4. CPI-tabel'!$D$20:$Z$42,MAX($E258,2010)-2003,AL$28-2003)),0))</f>
        <v>1.200933595438485</v>
      </c>
      <c r="AM258" s="118">
        <f>IF($C258="TD",INDEX('4. CPI-tabel'!$D$20:$Z$42,$E258-2003,AM$28-2003),
IF(AM$28&gt;=$E258,MAX(1,INDEX('4. CPI-tabel'!$D$20:$Z$42,MAX($E258,2010)-2003,AM$28-2003)),0))</f>
        <v>1.200933595438485</v>
      </c>
      <c r="AN258" s="20"/>
      <c r="AO258" s="87">
        <f t="shared" si="53"/>
        <v>96875.734900909985</v>
      </c>
      <c r="AP258" s="87">
        <f t="shared" si="54"/>
        <v>99394.504008333635</v>
      </c>
      <c r="AQ258" s="87">
        <f t="shared" si="55"/>
        <v>101680.5776005253</v>
      </c>
      <c r="AR258" s="87">
        <f t="shared" si="56"/>
        <v>52263.816886670007</v>
      </c>
      <c r="AS258" s="87">
        <f t="shared" si="57"/>
        <v>0</v>
      </c>
      <c r="AT258" s="87">
        <f t="shared" si="58"/>
        <v>0</v>
      </c>
      <c r="AU258" s="87">
        <f t="shared" si="59"/>
        <v>0</v>
      </c>
      <c r="AV258" s="87">
        <f t="shared" si="60"/>
        <v>0</v>
      </c>
      <c r="AW258" s="87">
        <f t="shared" si="61"/>
        <v>0</v>
      </c>
      <c r="AX258" s="87">
        <f t="shared" si="62"/>
        <v>0</v>
      </c>
      <c r="AY258" s="87">
        <f t="shared" si="63"/>
        <v>0</v>
      </c>
      <c r="AZ258" s="87">
        <f t="shared" si="64"/>
        <v>0</v>
      </c>
      <c r="BA258" s="87">
        <f t="shared" si="65"/>
        <v>0</v>
      </c>
      <c r="BB258" s="87">
        <f t="shared" si="66"/>
        <v>0</v>
      </c>
      <c r="BC258" s="87">
        <f t="shared" si="67"/>
        <v>0</v>
      </c>
      <c r="BD258" s="87">
        <f t="shared" si="68"/>
        <v>0</v>
      </c>
    </row>
    <row r="259" spans="2:56" s="79" customFormat="1" x14ac:dyDescent="0.2">
      <c r="B259" s="86">
        <f>'3. Investeringen'!B245</f>
        <v>231</v>
      </c>
      <c r="C259" s="86" t="str">
        <f>'3. Investeringen'!F245</f>
        <v>TD</v>
      </c>
      <c r="D259" s="86" t="str">
        <f>'3. Investeringen'!G245</f>
        <v>Nieuwe investeringen TD</v>
      </c>
      <c r="E259" s="121">
        <f>'3. Investeringen'!K245</f>
        <v>2010</v>
      </c>
      <c r="F259" s="20"/>
      <c r="G259" s="86">
        <f>'7. Nominale afschrijvingen'!R248</f>
        <v>-3144.146709909091</v>
      </c>
      <c r="H259" s="86">
        <f>'7. Nominale afschrijvingen'!S248</f>
        <v>-3144.146709909091</v>
      </c>
      <c r="I259" s="86">
        <f>'7. Nominale afschrijvingen'!T248</f>
        <v>-3144.146709909091</v>
      </c>
      <c r="J259" s="86">
        <f>'7. Nominale afschrijvingen'!U248</f>
        <v>-3144.146709909091</v>
      </c>
      <c r="K259" s="86">
        <f>'7. Nominale afschrijvingen'!V248</f>
        <v>-3144.146709909091</v>
      </c>
      <c r="L259" s="86">
        <f>'7. Nominale afschrijvingen'!W248</f>
        <v>-3144.146709909091</v>
      </c>
      <c r="M259" s="86">
        <f>'7. Nominale afschrijvingen'!X248</f>
        <v>-3144.146709909091</v>
      </c>
      <c r="N259" s="86">
        <f>'7. Nominale afschrijvingen'!Y248</f>
        <v>-3144.146709909091</v>
      </c>
      <c r="O259" s="86">
        <f>'7. Nominale afschrijvingen'!Z248</f>
        <v>-3144.146709909091</v>
      </c>
      <c r="P259" s="86">
        <f>'7. Nominale afschrijvingen'!AA248</f>
        <v>-3144.146709909091</v>
      </c>
      <c r="Q259" s="86">
        <f>'7. Nominale afschrijvingen'!AB248</f>
        <v>-3144.146709909091</v>
      </c>
      <c r="R259" s="86">
        <f>'7. Nominale afschrijvingen'!AC248</f>
        <v>-3772.9760518909088</v>
      </c>
      <c r="S259" s="86">
        <f>'7. Nominale afschrijvingen'!AD248</f>
        <v>-3668.8939539077114</v>
      </c>
      <c r="T259" s="86">
        <f>'7. Nominale afschrijvingen'!AE248</f>
        <v>-3567.6830862137053</v>
      </c>
      <c r="U259" s="86">
        <f>'7. Nominale afschrijvingen'!AF248</f>
        <v>-3469.2642424560863</v>
      </c>
      <c r="V259" s="86">
        <f>'7. Nominale afschrijvingen'!AG248</f>
        <v>-3373.5604012848835</v>
      </c>
      <c r="W259" s="65"/>
      <c r="X259" s="118">
        <f>IF($C259="TD",INDEX('4. CPI-tabel'!$D$20:$Z$42,$E259-2003,X$28-2003),
IF(X$28&gt;=$E259,MAX(1,INDEX('4. CPI-tabel'!$D$20:$Z$42,MAX($E259,2010)-2003,X$28-2003)),0))</f>
        <v>1.0149999999999999</v>
      </c>
      <c r="Y259" s="118">
        <f>IF($C259="TD",INDEX('4. CPI-tabel'!$D$20:$Z$42,$E259-2003,Y$28-2003),
IF(Y$28&gt;=$E259,MAX(1,INDEX('4. CPI-tabel'!$D$20:$Z$42,MAX($E259,2010)-2003,Y$28-2003)),0))</f>
        <v>1.0413899999999998</v>
      </c>
      <c r="Z259" s="118">
        <f>IF($C259="TD",INDEX('4. CPI-tabel'!$D$20:$Z$42,$E259-2003,Z$28-2003),
IF(Z$28&gt;=$E259,MAX(1,INDEX('4. CPI-tabel'!$D$20:$Z$42,MAX($E259,2010)-2003,Z$28-2003)),0))</f>
        <v>1.0653419699999997</v>
      </c>
      <c r="AA259" s="118">
        <f>IF($C259="TD",INDEX('4. CPI-tabel'!$D$20:$Z$42,$E259-2003,AA$28-2003),
IF(AA$28&gt;=$E259,MAX(1,INDEX('4. CPI-tabel'!$D$20:$Z$42,MAX($E259,2010)-2003,AA$28-2003)),0))</f>
        <v>1.0951715451599997</v>
      </c>
      <c r="AB259" s="118">
        <f>IF($C259="TD",INDEX('4. CPI-tabel'!$D$20:$Z$42,$E259-2003,AB$28-2003),
IF(AB$28&gt;=$E259,MAX(1,INDEX('4. CPI-tabel'!$D$20:$Z$42,MAX($E259,2010)-2003,AB$28-2003)),0))</f>
        <v>1.1061232606115996</v>
      </c>
      <c r="AC259" s="118">
        <f>IF($C259="TD",INDEX('4. CPI-tabel'!$D$20:$Z$42,$E259-2003,AC$28-2003),
IF(AC$28&gt;=$E259,MAX(1,INDEX('4. CPI-tabel'!$D$20:$Z$42,MAX($E259,2010)-2003,AC$28-2003)),0))</f>
        <v>1.1149722466964924</v>
      </c>
      <c r="AD259" s="118">
        <f>IF($C259="TD",INDEX('4. CPI-tabel'!$D$20:$Z$42,$E259-2003,AD$28-2003),
IF(AD$28&gt;=$E259,MAX(1,INDEX('4. CPI-tabel'!$D$20:$Z$42,MAX($E259,2010)-2003,AD$28-2003)),0))</f>
        <v>1.1172021911898855</v>
      </c>
      <c r="AE259" s="118">
        <f>IF($C259="TD",INDEX('4. CPI-tabel'!$D$20:$Z$42,$E259-2003,AE$28-2003),
IF(AE$28&gt;=$E259,MAX(1,INDEX('4. CPI-tabel'!$D$20:$Z$42,MAX($E259,2010)-2003,AE$28-2003)),0))</f>
        <v>1.132843021866544</v>
      </c>
      <c r="AF259" s="118">
        <f>IF($C259="TD",INDEX('4. CPI-tabel'!$D$20:$Z$42,$E259-2003,AF$28-2003),
IF(AF$28&gt;=$E259,MAX(1,INDEX('4. CPI-tabel'!$D$20:$Z$42,MAX($E259,2010)-2003,AF$28-2003)),0))</f>
        <v>1.1566327253257414</v>
      </c>
      <c r="AG259" s="118">
        <f>IF($C259="TD",INDEX('4. CPI-tabel'!$D$20:$Z$42,$E259-2003,AG$28-2003),
IF(AG$28&gt;=$E259,MAX(1,INDEX('4. CPI-tabel'!$D$20:$Z$42,MAX($E259,2010)-2003,AG$28-2003)),0))</f>
        <v>1.1890184416348621</v>
      </c>
      <c r="AH259" s="118">
        <f>IF($C259="TD",INDEX('4. CPI-tabel'!$D$20:$Z$42,$E259-2003,AH$28-2003),
IF(AH$28&gt;=$E259,MAX(1,INDEX('4. CPI-tabel'!$D$20:$Z$42,MAX($E259,2010)-2003,AH$28-2003)),0))</f>
        <v>1.197341570726306</v>
      </c>
      <c r="AI259" s="118">
        <f>IF($C259="TD",INDEX('4. CPI-tabel'!$D$20:$Z$42,$E259-2003,AI$28-2003),
IF(AI$28&gt;=$E259,MAX(1,INDEX('4. CPI-tabel'!$D$20:$Z$42,MAX($E259,2010)-2003,AI$28-2003)),0))</f>
        <v>1.197341570726306</v>
      </c>
      <c r="AJ259" s="118">
        <f>IF($C259="TD",INDEX('4. CPI-tabel'!$D$20:$Z$42,$E259-2003,AJ$28-2003),
IF(AJ$28&gt;=$E259,MAX(1,INDEX('4. CPI-tabel'!$D$20:$Z$42,MAX($E259,2010)-2003,AJ$28-2003)),0))</f>
        <v>1.197341570726306</v>
      </c>
      <c r="AK259" s="118">
        <f>IF($C259="TD",INDEX('4. CPI-tabel'!$D$20:$Z$42,$E259-2003,AK$28-2003),
IF(AK$28&gt;=$E259,MAX(1,INDEX('4. CPI-tabel'!$D$20:$Z$42,MAX($E259,2010)-2003,AK$28-2003)),0))</f>
        <v>1.197341570726306</v>
      </c>
      <c r="AL259" s="118">
        <f>IF($C259="TD",INDEX('4. CPI-tabel'!$D$20:$Z$42,$E259-2003,AL$28-2003),
IF(AL$28&gt;=$E259,MAX(1,INDEX('4. CPI-tabel'!$D$20:$Z$42,MAX($E259,2010)-2003,AL$28-2003)),0))</f>
        <v>1.197341570726306</v>
      </c>
      <c r="AM259" s="118">
        <f>IF($C259="TD",INDEX('4. CPI-tabel'!$D$20:$Z$42,$E259-2003,AM$28-2003),
IF(AM$28&gt;=$E259,MAX(1,INDEX('4. CPI-tabel'!$D$20:$Z$42,MAX($E259,2010)-2003,AM$28-2003)),0))</f>
        <v>1.197341570726306</v>
      </c>
      <c r="AN259" s="20"/>
      <c r="AO259" s="87">
        <f t="shared" si="53"/>
        <v>-3191.3089105577269</v>
      </c>
      <c r="AP259" s="87">
        <f t="shared" si="54"/>
        <v>-3274.2829422322275</v>
      </c>
      <c r="AQ259" s="87">
        <f t="shared" si="55"/>
        <v>-3349.5914499035689</v>
      </c>
      <c r="AR259" s="87">
        <f t="shared" si="56"/>
        <v>-3443.3800105008686</v>
      </c>
      <c r="AS259" s="87">
        <f t="shared" si="57"/>
        <v>-3477.8138106058768</v>
      </c>
      <c r="AT259" s="87">
        <f t="shared" si="58"/>
        <v>-3505.6363210907239</v>
      </c>
      <c r="AU259" s="87">
        <f t="shared" si="59"/>
        <v>-3512.6475937329055</v>
      </c>
      <c r="AV259" s="87">
        <f t="shared" si="60"/>
        <v>-3561.8246600451666</v>
      </c>
      <c r="AW259" s="87">
        <f t="shared" si="61"/>
        <v>-3636.622977906115</v>
      </c>
      <c r="AX259" s="87">
        <f t="shared" si="62"/>
        <v>-3738.4484212874863</v>
      </c>
      <c r="AY259" s="87">
        <f t="shared" si="63"/>
        <v>-3764.6175602364983</v>
      </c>
      <c r="AZ259" s="87">
        <f t="shared" si="64"/>
        <v>-4517.5410722837969</v>
      </c>
      <c r="BA259" s="87">
        <f t="shared" si="65"/>
        <v>-4392.919249600106</v>
      </c>
      <c r="BB259" s="87">
        <f t="shared" si="66"/>
        <v>-4271.7352703007928</v>
      </c>
      <c r="BC259" s="87">
        <f t="shared" si="67"/>
        <v>-4153.8942973269786</v>
      </c>
      <c r="BD259" s="87">
        <f t="shared" si="68"/>
        <v>-4039.3041098145095</v>
      </c>
    </row>
    <row r="260" spans="2:56" s="79" customFormat="1" x14ac:dyDescent="0.2">
      <c r="B260" s="86">
        <f>'3. Investeringen'!B246</f>
        <v>232</v>
      </c>
      <c r="C260" s="86" t="str">
        <f>'3. Investeringen'!F246</f>
        <v>TD</v>
      </c>
      <c r="D260" s="86" t="str">
        <f>'3. Investeringen'!G246</f>
        <v>Nieuwe investeringen TD</v>
      </c>
      <c r="E260" s="121">
        <f>'3. Investeringen'!K246</f>
        <v>2010</v>
      </c>
      <c r="F260" s="20"/>
      <c r="G260" s="86">
        <f>'7. Nominale afschrijvingen'!R249</f>
        <v>11563.462895777777</v>
      </c>
      <c r="H260" s="86">
        <f>'7. Nominale afschrijvingen'!S249</f>
        <v>11563.462895777777</v>
      </c>
      <c r="I260" s="86">
        <f>'7. Nominale afschrijvingen'!T249</f>
        <v>11563.462895777777</v>
      </c>
      <c r="J260" s="86">
        <f>'7. Nominale afschrijvingen'!U249</f>
        <v>11563.462895777777</v>
      </c>
      <c r="K260" s="86">
        <f>'7. Nominale afschrijvingen'!V249</f>
        <v>11563.462895777777</v>
      </c>
      <c r="L260" s="86">
        <f>'7. Nominale afschrijvingen'!W249</f>
        <v>11563.462895777777</v>
      </c>
      <c r="M260" s="86">
        <f>'7. Nominale afschrijvingen'!X249</f>
        <v>11563.462895777777</v>
      </c>
      <c r="N260" s="86">
        <f>'7. Nominale afschrijvingen'!Y249</f>
        <v>11563.462895777777</v>
      </c>
      <c r="O260" s="86">
        <f>'7. Nominale afschrijvingen'!Z249</f>
        <v>11563.462895777777</v>
      </c>
      <c r="P260" s="86">
        <f>'7. Nominale afschrijvingen'!AA249</f>
        <v>11563.462895777777</v>
      </c>
      <c r="Q260" s="86">
        <f>'7. Nominale afschrijvingen'!AB249</f>
        <v>11563.462895777777</v>
      </c>
      <c r="R260" s="86">
        <f>'7. Nominale afschrijvingen'!AC249</f>
        <v>13876.155474933335</v>
      </c>
      <c r="S260" s="86">
        <f>'7. Nominale afschrijvingen'!AD249</f>
        <v>13379.099159413336</v>
      </c>
      <c r="T260" s="86">
        <f>'7. Nominale afschrijvingen'!AE249</f>
        <v>12899.847846240322</v>
      </c>
      <c r="U260" s="86">
        <f>'7. Nominale afschrijvingen'!AF249</f>
        <v>12437.763744285443</v>
      </c>
      <c r="V260" s="86">
        <f>'7. Nominale afschrijvingen'!AG249</f>
        <v>11992.231908669248</v>
      </c>
      <c r="W260" s="65"/>
      <c r="X260" s="118">
        <f>IF($C260="TD",INDEX('4. CPI-tabel'!$D$20:$Z$42,$E260-2003,X$28-2003),
IF(X$28&gt;=$E260,MAX(1,INDEX('4. CPI-tabel'!$D$20:$Z$42,MAX($E260,2010)-2003,X$28-2003)),0))</f>
        <v>1.0149999999999999</v>
      </c>
      <c r="Y260" s="118">
        <f>IF($C260="TD",INDEX('4. CPI-tabel'!$D$20:$Z$42,$E260-2003,Y$28-2003),
IF(Y$28&gt;=$E260,MAX(1,INDEX('4. CPI-tabel'!$D$20:$Z$42,MAX($E260,2010)-2003,Y$28-2003)),0))</f>
        <v>1.0413899999999998</v>
      </c>
      <c r="Z260" s="118">
        <f>IF($C260="TD",INDEX('4. CPI-tabel'!$D$20:$Z$42,$E260-2003,Z$28-2003),
IF(Z$28&gt;=$E260,MAX(1,INDEX('4. CPI-tabel'!$D$20:$Z$42,MAX($E260,2010)-2003,Z$28-2003)),0))</f>
        <v>1.0653419699999997</v>
      </c>
      <c r="AA260" s="118">
        <f>IF($C260="TD",INDEX('4. CPI-tabel'!$D$20:$Z$42,$E260-2003,AA$28-2003),
IF(AA$28&gt;=$E260,MAX(1,INDEX('4. CPI-tabel'!$D$20:$Z$42,MAX($E260,2010)-2003,AA$28-2003)),0))</f>
        <v>1.0951715451599997</v>
      </c>
      <c r="AB260" s="118">
        <f>IF($C260="TD",INDEX('4. CPI-tabel'!$D$20:$Z$42,$E260-2003,AB$28-2003),
IF(AB$28&gt;=$E260,MAX(1,INDEX('4. CPI-tabel'!$D$20:$Z$42,MAX($E260,2010)-2003,AB$28-2003)),0))</f>
        <v>1.1061232606115996</v>
      </c>
      <c r="AC260" s="118">
        <f>IF($C260="TD",INDEX('4. CPI-tabel'!$D$20:$Z$42,$E260-2003,AC$28-2003),
IF(AC$28&gt;=$E260,MAX(1,INDEX('4. CPI-tabel'!$D$20:$Z$42,MAX($E260,2010)-2003,AC$28-2003)),0))</f>
        <v>1.1149722466964924</v>
      </c>
      <c r="AD260" s="118">
        <f>IF($C260="TD",INDEX('4. CPI-tabel'!$D$20:$Z$42,$E260-2003,AD$28-2003),
IF(AD$28&gt;=$E260,MAX(1,INDEX('4. CPI-tabel'!$D$20:$Z$42,MAX($E260,2010)-2003,AD$28-2003)),0))</f>
        <v>1.1172021911898855</v>
      </c>
      <c r="AE260" s="118">
        <f>IF($C260="TD",INDEX('4. CPI-tabel'!$D$20:$Z$42,$E260-2003,AE$28-2003),
IF(AE$28&gt;=$E260,MAX(1,INDEX('4. CPI-tabel'!$D$20:$Z$42,MAX($E260,2010)-2003,AE$28-2003)),0))</f>
        <v>1.132843021866544</v>
      </c>
      <c r="AF260" s="118">
        <f>IF($C260="TD",INDEX('4. CPI-tabel'!$D$20:$Z$42,$E260-2003,AF$28-2003),
IF(AF$28&gt;=$E260,MAX(1,INDEX('4. CPI-tabel'!$D$20:$Z$42,MAX($E260,2010)-2003,AF$28-2003)),0))</f>
        <v>1.1566327253257414</v>
      </c>
      <c r="AG260" s="118">
        <f>IF($C260="TD",INDEX('4. CPI-tabel'!$D$20:$Z$42,$E260-2003,AG$28-2003),
IF(AG$28&gt;=$E260,MAX(1,INDEX('4. CPI-tabel'!$D$20:$Z$42,MAX($E260,2010)-2003,AG$28-2003)),0))</f>
        <v>1.1890184416348621</v>
      </c>
      <c r="AH260" s="118">
        <f>IF($C260="TD",INDEX('4. CPI-tabel'!$D$20:$Z$42,$E260-2003,AH$28-2003),
IF(AH$28&gt;=$E260,MAX(1,INDEX('4. CPI-tabel'!$D$20:$Z$42,MAX($E260,2010)-2003,AH$28-2003)),0))</f>
        <v>1.197341570726306</v>
      </c>
      <c r="AI260" s="118">
        <f>IF($C260="TD",INDEX('4. CPI-tabel'!$D$20:$Z$42,$E260-2003,AI$28-2003),
IF(AI$28&gt;=$E260,MAX(1,INDEX('4. CPI-tabel'!$D$20:$Z$42,MAX($E260,2010)-2003,AI$28-2003)),0))</f>
        <v>1.197341570726306</v>
      </c>
      <c r="AJ260" s="118">
        <f>IF($C260="TD",INDEX('4. CPI-tabel'!$D$20:$Z$42,$E260-2003,AJ$28-2003),
IF(AJ$28&gt;=$E260,MAX(1,INDEX('4. CPI-tabel'!$D$20:$Z$42,MAX($E260,2010)-2003,AJ$28-2003)),0))</f>
        <v>1.197341570726306</v>
      </c>
      <c r="AK260" s="118">
        <f>IF($C260="TD",INDEX('4. CPI-tabel'!$D$20:$Z$42,$E260-2003,AK$28-2003),
IF(AK$28&gt;=$E260,MAX(1,INDEX('4. CPI-tabel'!$D$20:$Z$42,MAX($E260,2010)-2003,AK$28-2003)),0))</f>
        <v>1.197341570726306</v>
      </c>
      <c r="AL260" s="118">
        <f>IF($C260="TD",INDEX('4. CPI-tabel'!$D$20:$Z$42,$E260-2003,AL$28-2003),
IF(AL$28&gt;=$E260,MAX(1,INDEX('4. CPI-tabel'!$D$20:$Z$42,MAX($E260,2010)-2003,AL$28-2003)),0))</f>
        <v>1.197341570726306</v>
      </c>
      <c r="AM260" s="118">
        <f>IF($C260="TD",INDEX('4. CPI-tabel'!$D$20:$Z$42,$E260-2003,AM$28-2003),
IF(AM$28&gt;=$E260,MAX(1,INDEX('4. CPI-tabel'!$D$20:$Z$42,MAX($E260,2010)-2003,AM$28-2003)),0))</f>
        <v>1.197341570726306</v>
      </c>
      <c r="AN260" s="20"/>
      <c r="AO260" s="87">
        <f t="shared" si="53"/>
        <v>11736.914839214442</v>
      </c>
      <c r="AP260" s="87">
        <f t="shared" si="54"/>
        <v>12042.074625034016</v>
      </c>
      <c r="AQ260" s="87">
        <f t="shared" si="55"/>
        <v>12319.042341409799</v>
      </c>
      <c r="AR260" s="87">
        <f t="shared" si="56"/>
        <v>12663.975526969272</v>
      </c>
      <c r="AS260" s="87">
        <f t="shared" si="57"/>
        <v>12790.615282238963</v>
      </c>
      <c r="AT260" s="87">
        <f t="shared" si="58"/>
        <v>12892.940204496876</v>
      </c>
      <c r="AU260" s="87">
        <f t="shared" si="59"/>
        <v>12918.726084905871</v>
      </c>
      <c r="AV260" s="87">
        <f t="shared" si="60"/>
        <v>13099.588250094554</v>
      </c>
      <c r="AW260" s="87">
        <f t="shared" si="61"/>
        <v>13374.67960334654</v>
      </c>
      <c r="AX260" s="87">
        <f t="shared" si="62"/>
        <v>13749.170632240242</v>
      </c>
      <c r="AY260" s="87">
        <f t="shared" si="63"/>
        <v>13845.414826665921</v>
      </c>
      <c r="AZ260" s="87">
        <f t="shared" si="64"/>
        <v>16614.497791999111</v>
      </c>
      <c r="BA260" s="87">
        <f t="shared" si="65"/>
        <v>16019.351602434963</v>
      </c>
      <c r="BB260" s="87">
        <f t="shared" si="66"/>
        <v>15445.524082347742</v>
      </c>
      <c r="BC260" s="87">
        <f t="shared" si="67"/>
        <v>14892.251577905434</v>
      </c>
      <c r="BD260" s="87">
        <f t="shared" si="68"/>
        <v>14358.797790040164</v>
      </c>
    </row>
    <row r="261" spans="2:56" s="79" customFormat="1" x14ac:dyDescent="0.2">
      <c r="B261" s="86">
        <f>'3. Investeringen'!B247</f>
        <v>233</v>
      </c>
      <c r="C261" s="86" t="str">
        <f>'3. Investeringen'!F247</f>
        <v>TD</v>
      </c>
      <c r="D261" s="86" t="str">
        <f>'3. Investeringen'!G247</f>
        <v>Nieuwe investeringen TD</v>
      </c>
      <c r="E261" s="121">
        <f>'3. Investeringen'!K247</f>
        <v>2010</v>
      </c>
      <c r="F261" s="20"/>
      <c r="G261" s="86">
        <f>'7. Nominale afschrijvingen'!R250</f>
        <v>2598.4838440000003</v>
      </c>
      <c r="H261" s="86">
        <f>'7. Nominale afschrijvingen'!S250</f>
        <v>2598.4838440000003</v>
      </c>
      <c r="I261" s="86">
        <f>'7. Nominale afschrijvingen'!T250</f>
        <v>2598.4838440000003</v>
      </c>
      <c r="J261" s="86">
        <f>'7. Nominale afschrijvingen'!U250</f>
        <v>2598.4838440000003</v>
      </c>
      <c r="K261" s="86">
        <f>'7. Nominale afschrijvingen'!V250</f>
        <v>2598.4838440000003</v>
      </c>
      <c r="L261" s="86">
        <f>'7. Nominale afschrijvingen'!W250</f>
        <v>2598.4838440000003</v>
      </c>
      <c r="M261" s="86">
        <f>'7. Nominale afschrijvingen'!X250</f>
        <v>2598.4838440000003</v>
      </c>
      <c r="N261" s="86">
        <f>'7. Nominale afschrijvingen'!Y250</f>
        <v>2598.4838440000003</v>
      </c>
      <c r="O261" s="86">
        <f>'7. Nominale afschrijvingen'!Z250</f>
        <v>2598.4838440000003</v>
      </c>
      <c r="P261" s="86">
        <f>'7. Nominale afschrijvingen'!AA250</f>
        <v>2598.4838440000003</v>
      </c>
      <c r="Q261" s="86">
        <f>'7. Nominale afschrijvingen'!AB250</f>
        <v>2598.4838440000003</v>
      </c>
      <c r="R261" s="86">
        <f>'7. Nominale afschrijvingen'!AC250</f>
        <v>3118.1806127999998</v>
      </c>
      <c r="S261" s="86">
        <f>'7. Nominale afschrijvingen'!AD250</f>
        <v>2915.9202487264861</v>
      </c>
      <c r="T261" s="86">
        <f>'7. Nominale afschrijvingen'!AE250</f>
        <v>2726.7794758361197</v>
      </c>
      <c r="U261" s="86">
        <f>'7. Nominale afschrijvingen'!AF250</f>
        <v>2549.9072936197226</v>
      </c>
      <c r="V261" s="86">
        <f>'7. Nominale afschrijvingen'!AG250</f>
        <v>2535.2526540012182</v>
      </c>
      <c r="W261" s="65"/>
      <c r="X261" s="118">
        <f>IF($C261="TD",INDEX('4. CPI-tabel'!$D$20:$Z$42,$E261-2003,X$28-2003),
IF(X$28&gt;=$E261,MAX(1,INDEX('4. CPI-tabel'!$D$20:$Z$42,MAX($E261,2010)-2003,X$28-2003)),0))</f>
        <v>1.0149999999999999</v>
      </c>
      <c r="Y261" s="118">
        <f>IF($C261="TD",INDEX('4. CPI-tabel'!$D$20:$Z$42,$E261-2003,Y$28-2003),
IF(Y$28&gt;=$E261,MAX(1,INDEX('4. CPI-tabel'!$D$20:$Z$42,MAX($E261,2010)-2003,Y$28-2003)),0))</f>
        <v>1.0413899999999998</v>
      </c>
      <c r="Z261" s="118">
        <f>IF($C261="TD",INDEX('4. CPI-tabel'!$D$20:$Z$42,$E261-2003,Z$28-2003),
IF(Z$28&gt;=$E261,MAX(1,INDEX('4. CPI-tabel'!$D$20:$Z$42,MAX($E261,2010)-2003,Z$28-2003)),0))</f>
        <v>1.0653419699999997</v>
      </c>
      <c r="AA261" s="118">
        <f>IF($C261="TD",INDEX('4. CPI-tabel'!$D$20:$Z$42,$E261-2003,AA$28-2003),
IF(AA$28&gt;=$E261,MAX(1,INDEX('4. CPI-tabel'!$D$20:$Z$42,MAX($E261,2010)-2003,AA$28-2003)),0))</f>
        <v>1.0951715451599997</v>
      </c>
      <c r="AB261" s="118">
        <f>IF($C261="TD",INDEX('4. CPI-tabel'!$D$20:$Z$42,$E261-2003,AB$28-2003),
IF(AB$28&gt;=$E261,MAX(1,INDEX('4. CPI-tabel'!$D$20:$Z$42,MAX($E261,2010)-2003,AB$28-2003)),0))</f>
        <v>1.1061232606115996</v>
      </c>
      <c r="AC261" s="118">
        <f>IF($C261="TD",INDEX('4. CPI-tabel'!$D$20:$Z$42,$E261-2003,AC$28-2003),
IF(AC$28&gt;=$E261,MAX(1,INDEX('4. CPI-tabel'!$D$20:$Z$42,MAX($E261,2010)-2003,AC$28-2003)),0))</f>
        <v>1.1149722466964924</v>
      </c>
      <c r="AD261" s="118">
        <f>IF($C261="TD",INDEX('4. CPI-tabel'!$D$20:$Z$42,$E261-2003,AD$28-2003),
IF(AD$28&gt;=$E261,MAX(1,INDEX('4. CPI-tabel'!$D$20:$Z$42,MAX($E261,2010)-2003,AD$28-2003)),0))</f>
        <v>1.1172021911898855</v>
      </c>
      <c r="AE261" s="118">
        <f>IF($C261="TD",INDEX('4. CPI-tabel'!$D$20:$Z$42,$E261-2003,AE$28-2003),
IF(AE$28&gt;=$E261,MAX(1,INDEX('4. CPI-tabel'!$D$20:$Z$42,MAX($E261,2010)-2003,AE$28-2003)),0))</f>
        <v>1.132843021866544</v>
      </c>
      <c r="AF261" s="118">
        <f>IF($C261="TD",INDEX('4. CPI-tabel'!$D$20:$Z$42,$E261-2003,AF$28-2003),
IF(AF$28&gt;=$E261,MAX(1,INDEX('4. CPI-tabel'!$D$20:$Z$42,MAX($E261,2010)-2003,AF$28-2003)),0))</f>
        <v>1.1566327253257414</v>
      </c>
      <c r="AG261" s="118">
        <f>IF($C261="TD",INDEX('4. CPI-tabel'!$D$20:$Z$42,$E261-2003,AG$28-2003),
IF(AG$28&gt;=$E261,MAX(1,INDEX('4. CPI-tabel'!$D$20:$Z$42,MAX($E261,2010)-2003,AG$28-2003)),0))</f>
        <v>1.1890184416348621</v>
      </c>
      <c r="AH261" s="118">
        <f>IF($C261="TD",INDEX('4. CPI-tabel'!$D$20:$Z$42,$E261-2003,AH$28-2003),
IF(AH$28&gt;=$E261,MAX(1,INDEX('4. CPI-tabel'!$D$20:$Z$42,MAX($E261,2010)-2003,AH$28-2003)),0))</f>
        <v>1.197341570726306</v>
      </c>
      <c r="AI261" s="118">
        <f>IF($C261="TD",INDEX('4. CPI-tabel'!$D$20:$Z$42,$E261-2003,AI$28-2003),
IF(AI$28&gt;=$E261,MAX(1,INDEX('4. CPI-tabel'!$D$20:$Z$42,MAX($E261,2010)-2003,AI$28-2003)),0))</f>
        <v>1.197341570726306</v>
      </c>
      <c r="AJ261" s="118">
        <f>IF($C261="TD",INDEX('4. CPI-tabel'!$D$20:$Z$42,$E261-2003,AJ$28-2003),
IF(AJ$28&gt;=$E261,MAX(1,INDEX('4. CPI-tabel'!$D$20:$Z$42,MAX($E261,2010)-2003,AJ$28-2003)),0))</f>
        <v>1.197341570726306</v>
      </c>
      <c r="AK261" s="118">
        <f>IF($C261="TD",INDEX('4. CPI-tabel'!$D$20:$Z$42,$E261-2003,AK$28-2003),
IF(AK$28&gt;=$E261,MAX(1,INDEX('4. CPI-tabel'!$D$20:$Z$42,MAX($E261,2010)-2003,AK$28-2003)),0))</f>
        <v>1.197341570726306</v>
      </c>
      <c r="AL261" s="118">
        <f>IF($C261="TD",INDEX('4. CPI-tabel'!$D$20:$Z$42,$E261-2003,AL$28-2003),
IF(AL$28&gt;=$E261,MAX(1,INDEX('4. CPI-tabel'!$D$20:$Z$42,MAX($E261,2010)-2003,AL$28-2003)),0))</f>
        <v>1.197341570726306</v>
      </c>
      <c r="AM261" s="118">
        <f>IF($C261="TD",INDEX('4. CPI-tabel'!$D$20:$Z$42,$E261-2003,AM$28-2003),
IF(AM$28&gt;=$E261,MAX(1,INDEX('4. CPI-tabel'!$D$20:$Z$42,MAX($E261,2010)-2003,AM$28-2003)),0))</f>
        <v>1.197341570726306</v>
      </c>
      <c r="AN261" s="20"/>
      <c r="AO261" s="87">
        <f t="shared" si="53"/>
        <v>2637.4611016600002</v>
      </c>
      <c r="AP261" s="87">
        <f t="shared" si="54"/>
        <v>2706.0350903031599</v>
      </c>
      <c r="AQ261" s="87">
        <f t="shared" si="55"/>
        <v>2768.2738973801324</v>
      </c>
      <c r="AR261" s="87">
        <f t="shared" si="56"/>
        <v>2845.7855665067759</v>
      </c>
      <c r="AS261" s="87">
        <f t="shared" si="57"/>
        <v>2874.2434221718436</v>
      </c>
      <c r="AT261" s="87">
        <f t="shared" si="58"/>
        <v>2897.2373695492183</v>
      </c>
      <c r="AU261" s="87">
        <f t="shared" si="59"/>
        <v>2903.0318442883172</v>
      </c>
      <c r="AV261" s="87">
        <f t="shared" si="60"/>
        <v>2943.6742901083535</v>
      </c>
      <c r="AW261" s="87">
        <f t="shared" si="61"/>
        <v>3005.4914502006291</v>
      </c>
      <c r="AX261" s="87">
        <f t="shared" si="62"/>
        <v>3089.6452108062467</v>
      </c>
      <c r="AY261" s="87">
        <f t="shared" si="63"/>
        <v>3111.2727272818897</v>
      </c>
      <c r="AZ261" s="87">
        <f t="shared" si="64"/>
        <v>3733.5272727382671</v>
      </c>
      <c r="BA261" s="87">
        <f t="shared" si="65"/>
        <v>3491.3525307228115</v>
      </c>
      <c r="BB261" s="87">
        <f t="shared" si="66"/>
        <v>3264.8864206218727</v>
      </c>
      <c r="BC261" s="87">
        <f t="shared" si="67"/>
        <v>3053.1100041491027</v>
      </c>
      <c r="BD261" s="87">
        <f t="shared" si="68"/>
        <v>3035.5633949298544</v>
      </c>
    </row>
    <row r="262" spans="2:56" s="79" customFormat="1" x14ac:dyDescent="0.2">
      <c r="B262" s="86">
        <f>'3. Investeringen'!B248</f>
        <v>234</v>
      </c>
      <c r="C262" s="86" t="str">
        <f>'3. Investeringen'!F248</f>
        <v>TD</v>
      </c>
      <c r="D262" s="86" t="str">
        <f>'3. Investeringen'!G248</f>
        <v>Nieuwe investeringen TD</v>
      </c>
      <c r="E262" s="121">
        <f>'3. Investeringen'!K248</f>
        <v>2010</v>
      </c>
      <c r="F262" s="20"/>
      <c r="G262" s="86">
        <f>'7. Nominale afschrijvingen'!R251</f>
        <v>10.44</v>
      </c>
      <c r="H262" s="86">
        <f>'7. Nominale afschrijvingen'!S251</f>
        <v>10.44</v>
      </c>
      <c r="I262" s="86">
        <f>'7. Nominale afschrijvingen'!T251</f>
        <v>10.44</v>
      </c>
      <c r="J262" s="86">
        <f>'7. Nominale afschrijvingen'!U251</f>
        <v>10.44</v>
      </c>
      <c r="K262" s="86">
        <f>'7. Nominale afschrijvingen'!V251</f>
        <v>10.44</v>
      </c>
      <c r="L262" s="86">
        <f>'7. Nominale afschrijvingen'!W251</f>
        <v>10.44</v>
      </c>
      <c r="M262" s="86">
        <f>'7. Nominale afschrijvingen'!X251</f>
        <v>10.44</v>
      </c>
      <c r="N262" s="86">
        <f>'7. Nominale afschrijvingen'!Y251</f>
        <v>10.44</v>
      </c>
      <c r="O262" s="86">
        <f>'7. Nominale afschrijvingen'!Z251</f>
        <v>10.44</v>
      </c>
      <c r="P262" s="86">
        <f>'7. Nominale afschrijvingen'!AA251</f>
        <v>10.44</v>
      </c>
      <c r="Q262" s="86">
        <f>'7. Nominale afschrijvingen'!AB251</f>
        <v>10.44</v>
      </c>
      <c r="R262" s="86">
        <f>'7. Nominale afschrijvingen'!AC251</f>
        <v>12.528</v>
      </c>
      <c r="S262" s="86">
        <f>'7. Nominale afschrijvingen'!AD251</f>
        <v>11.414400000000001</v>
      </c>
      <c r="T262" s="86">
        <f>'7. Nominale afschrijvingen'!AE251</f>
        <v>10.399786666666667</v>
      </c>
      <c r="U262" s="86">
        <f>'7. Nominale afschrijvingen'!AF251</f>
        <v>10.152172698412699</v>
      </c>
      <c r="V262" s="86">
        <f>'7. Nominale afschrijvingen'!AG251</f>
        <v>10.152172698412699</v>
      </c>
      <c r="W262" s="65"/>
      <c r="X262" s="118">
        <f>IF($C262="TD",INDEX('4. CPI-tabel'!$D$20:$Z$42,$E262-2003,X$28-2003),
IF(X$28&gt;=$E262,MAX(1,INDEX('4. CPI-tabel'!$D$20:$Z$42,MAX($E262,2010)-2003,X$28-2003)),0))</f>
        <v>1.0149999999999999</v>
      </c>
      <c r="Y262" s="118">
        <f>IF($C262="TD",INDEX('4. CPI-tabel'!$D$20:$Z$42,$E262-2003,Y$28-2003),
IF(Y$28&gt;=$E262,MAX(1,INDEX('4. CPI-tabel'!$D$20:$Z$42,MAX($E262,2010)-2003,Y$28-2003)),0))</f>
        <v>1.0413899999999998</v>
      </c>
      <c r="Z262" s="118">
        <f>IF($C262="TD",INDEX('4. CPI-tabel'!$D$20:$Z$42,$E262-2003,Z$28-2003),
IF(Z$28&gt;=$E262,MAX(1,INDEX('4. CPI-tabel'!$D$20:$Z$42,MAX($E262,2010)-2003,Z$28-2003)),0))</f>
        <v>1.0653419699999997</v>
      </c>
      <c r="AA262" s="118">
        <f>IF($C262="TD",INDEX('4. CPI-tabel'!$D$20:$Z$42,$E262-2003,AA$28-2003),
IF(AA$28&gt;=$E262,MAX(1,INDEX('4. CPI-tabel'!$D$20:$Z$42,MAX($E262,2010)-2003,AA$28-2003)),0))</f>
        <v>1.0951715451599997</v>
      </c>
      <c r="AB262" s="118">
        <f>IF($C262="TD",INDEX('4. CPI-tabel'!$D$20:$Z$42,$E262-2003,AB$28-2003),
IF(AB$28&gt;=$E262,MAX(1,INDEX('4. CPI-tabel'!$D$20:$Z$42,MAX($E262,2010)-2003,AB$28-2003)),0))</f>
        <v>1.1061232606115996</v>
      </c>
      <c r="AC262" s="118">
        <f>IF($C262="TD",INDEX('4. CPI-tabel'!$D$20:$Z$42,$E262-2003,AC$28-2003),
IF(AC$28&gt;=$E262,MAX(1,INDEX('4. CPI-tabel'!$D$20:$Z$42,MAX($E262,2010)-2003,AC$28-2003)),0))</f>
        <v>1.1149722466964924</v>
      </c>
      <c r="AD262" s="118">
        <f>IF($C262="TD",INDEX('4. CPI-tabel'!$D$20:$Z$42,$E262-2003,AD$28-2003),
IF(AD$28&gt;=$E262,MAX(1,INDEX('4. CPI-tabel'!$D$20:$Z$42,MAX($E262,2010)-2003,AD$28-2003)),0))</f>
        <v>1.1172021911898855</v>
      </c>
      <c r="AE262" s="118">
        <f>IF($C262="TD",INDEX('4. CPI-tabel'!$D$20:$Z$42,$E262-2003,AE$28-2003),
IF(AE$28&gt;=$E262,MAX(1,INDEX('4. CPI-tabel'!$D$20:$Z$42,MAX($E262,2010)-2003,AE$28-2003)),0))</f>
        <v>1.132843021866544</v>
      </c>
      <c r="AF262" s="118">
        <f>IF($C262="TD",INDEX('4. CPI-tabel'!$D$20:$Z$42,$E262-2003,AF$28-2003),
IF(AF$28&gt;=$E262,MAX(1,INDEX('4. CPI-tabel'!$D$20:$Z$42,MAX($E262,2010)-2003,AF$28-2003)),0))</f>
        <v>1.1566327253257414</v>
      </c>
      <c r="AG262" s="118">
        <f>IF($C262="TD",INDEX('4. CPI-tabel'!$D$20:$Z$42,$E262-2003,AG$28-2003),
IF(AG$28&gt;=$E262,MAX(1,INDEX('4. CPI-tabel'!$D$20:$Z$42,MAX($E262,2010)-2003,AG$28-2003)),0))</f>
        <v>1.1890184416348621</v>
      </c>
      <c r="AH262" s="118">
        <f>IF($C262="TD",INDEX('4. CPI-tabel'!$D$20:$Z$42,$E262-2003,AH$28-2003),
IF(AH$28&gt;=$E262,MAX(1,INDEX('4. CPI-tabel'!$D$20:$Z$42,MAX($E262,2010)-2003,AH$28-2003)),0))</f>
        <v>1.197341570726306</v>
      </c>
      <c r="AI262" s="118">
        <f>IF($C262="TD",INDEX('4. CPI-tabel'!$D$20:$Z$42,$E262-2003,AI$28-2003),
IF(AI$28&gt;=$E262,MAX(1,INDEX('4. CPI-tabel'!$D$20:$Z$42,MAX($E262,2010)-2003,AI$28-2003)),0))</f>
        <v>1.197341570726306</v>
      </c>
      <c r="AJ262" s="118">
        <f>IF($C262="TD",INDEX('4. CPI-tabel'!$D$20:$Z$42,$E262-2003,AJ$28-2003),
IF(AJ$28&gt;=$E262,MAX(1,INDEX('4. CPI-tabel'!$D$20:$Z$42,MAX($E262,2010)-2003,AJ$28-2003)),0))</f>
        <v>1.197341570726306</v>
      </c>
      <c r="AK262" s="118">
        <f>IF($C262="TD",INDEX('4. CPI-tabel'!$D$20:$Z$42,$E262-2003,AK$28-2003),
IF(AK$28&gt;=$E262,MAX(1,INDEX('4. CPI-tabel'!$D$20:$Z$42,MAX($E262,2010)-2003,AK$28-2003)),0))</f>
        <v>1.197341570726306</v>
      </c>
      <c r="AL262" s="118">
        <f>IF($C262="TD",INDEX('4. CPI-tabel'!$D$20:$Z$42,$E262-2003,AL$28-2003),
IF(AL$28&gt;=$E262,MAX(1,INDEX('4. CPI-tabel'!$D$20:$Z$42,MAX($E262,2010)-2003,AL$28-2003)),0))</f>
        <v>1.197341570726306</v>
      </c>
      <c r="AM262" s="118">
        <f>IF($C262="TD",INDEX('4. CPI-tabel'!$D$20:$Z$42,$E262-2003,AM$28-2003),
IF(AM$28&gt;=$E262,MAX(1,INDEX('4. CPI-tabel'!$D$20:$Z$42,MAX($E262,2010)-2003,AM$28-2003)),0))</f>
        <v>1.197341570726306</v>
      </c>
      <c r="AN262" s="20"/>
      <c r="AO262" s="87">
        <f t="shared" si="53"/>
        <v>10.596599999999999</v>
      </c>
      <c r="AP262" s="87">
        <f t="shared" si="54"/>
        <v>10.872111599999998</v>
      </c>
      <c r="AQ262" s="87">
        <f t="shared" si="55"/>
        <v>11.122170166799997</v>
      </c>
      <c r="AR262" s="87">
        <f t="shared" si="56"/>
        <v>11.433590931470397</v>
      </c>
      <c r="AS262" s="87">
        <f t="shared" si="57"/>
        <v>11.547926840785099</v>
      </c>
      <c r="AT262" s="87">
        <f t="shared" si="58"/>
        <v>11.64031025551138</v>
      </c>
      <c r="AU262" s="87">
        <f t="shared" si="59"/>
        <v>11.663590876022404</v>
      </c>
      <c r="AV262" s="87">
        <f t="shared" si="60"/>
        <v>11.826881148286718</v>
      </c>
      <c r="AW262" s="87">
        <f t="shared" si="61"/>
        <v>12.075245652400739</v>
      </c>
      <c r="AX262" s="87">
        <f t="shared" si="62"/>
        <v>12.413352530667961</v>
      </c>
      <c r="AY262" s="87">
        <f t="shared" si="63"/>
        <v>12.500245998382633</v>
      </c>
      <c r="AZ262" s="87">
        <f t="shared" si="64"/>
        <v>15.000295198059161</v>
      </c>
      <c r="BA262" s="87">
        <f t="shared" si="65"/>
        <v>13.666935624898347</v>
      </c>
      <c r="BB262" s="87">
        <f t="shared" si="66"/>
        <v>12.452096902685161</v>
      </c>
      <c r="BC262" s="87">
        <f t="shared" si="67"/>
        <v>12.155618405002182</v>
      </c>
      <c r="BD262" s="87">
        <f t="shared" si="68"/>
        <v>12.155618405002182</v>
      </c>
    </row>
    <row r="263" spans="2:56" s="79" customFormat="1" x14ac:dyDescent="0.2">
      <c r="B263" s="86">
        <f>'3. Investeringen'!B249</f>
        <v>235</v>
      </c>
      <c r="C263" s="86" t="str">
        <f>'3. Investeringen'!F249</f>
        <v>TD</v>
      </c>
      <c r="D263" s="86" t="str">
        <f>'3. Investeringen'!G249</f>
        <v>Nieuwe investeringen TD</v>
      </c>
      <c r="E263" s="121">
        <f>'3. Investeringen'!K249</f>
        <v>2010</v>
      </c>
      <c r="F263" s="20"/>
      <c r="G263" s="86">
        <f>'7. Nominale afschrijvingen'!R252</f>
        <v>20969.171825000001</v>
      </c>
      <c r="H263" s="86">
        <f>'7. Nominale afschrijvingen'!S252</f>
        <v>20969.171825000001</v>
      </c>
      <c r="I263" s="86">
        <f>'7. Nominale afschrijvingen'!T252</f>
        <v>20969.171825000001</v>
      </c>
      <c r="J263" s="86">
        <f>'7. Nominale afschrijvingen'!U252</f>
        <v>20969.171825000001</v>
      </c>
      <c r="K263" s="86">
        <f>'7. Nominale afschrijvingen'!V252</f>
        <v>10484.585912500001</v>
      </c>
      <c r="L263" s="86">
        <f>'7. Nominale afschrijvingen'!W252</f>
        <v>0</v>
      </c>
      <c r="M263" s="86">
        <f>'7. Nominale afschrijvingen'!X252</f>
        <v>0</v>
      </c>
      <c r="N263" s="86">
        <f>'7. Nominale afschrijvingen'!Y252</f>
        <v>0</v>
      </c>
      <c r="O263" s="86">
        <f>'7. Nominale afschrijvingen'!Z252</f>
        <v>0</v>
      </c>
      <c r="P263" s="86">
        <f>'7. Nominale afschrijvingen'!AA252</f>
        <v>0</v>
      </c>
      <c r="Q263" s="86">
        <f>'7. Nominale afschrijvingen'!AB252</f>
        <v>0</v>
      </c>
      <c r="R263" s="86">
        <f>'7. Nominale afschrijvingen'!AC252</f>
        <v>0</v>
      </c>
      <c r="S263" s="86">
        <f>'7. Nominale afschrijvingen'!AD252</f>
        <v>0</v>
      </c>
      <c r="T263" s="86">
        <f>'7. Nominale afschrijvingen'!AE252</f>
        <v>0</v>
      </c>
      <c r="U263" s="86">
        <f>'7. Nominale afschrijvingen'!AF252</f>
        <v>0</v>
      </c>
      <c r="V263" s="86">
        <f>'7. Nominale afschrijvingen'!AG252</f>
        <v>0</v>
      </c>
      <c r="W263" s="65"/>
      <c r="X263" s="118">
        <f>IF($C263="TD",INDEX('4. CPI-tabel'!$D$20:$Z$42,$E263-2003,X$28-2003),
IF(X$28&gt;=$E263,MAX(1,INDEX('4. CPI-tabel'!$D$20:$Z$42,MAX($E263,2010)-2003,X$28-2003)),0))</f>
        <v>1.0149999999999999</v>
      </c>
      <c r="Y263" s="118">
        <f>IF($C263="TD",INDEX('4. CPI-tabel'!$D$20:$Z$42,$E263-2003,Y$28-2003),
IF(Y$28&gt;=$E263,MAX(1,INDEX('4. CPI-tabel'!$D$20:$Z$42,MAX($E263,2010)-2003,Y$28-2003)),0))</f>
        <v>1.0413899999999998</v>
      </c>
      <c r="Z263" s="118">
        <f>IF($C263="TD",INDEX('4. CPI-tabel'!$D$20:$Z$42,$E263-2003,Z$28-2003),
IF(Z$28&gt;=$E263,MAX(1,INDEX('4. CPI-tabel'!$D$20:$Z$42,MAX($E263,2010)-2003,Z$28-2003)),0))</f>
        <v>1.0653419699999997</v>
      </c>
      <c r="AA263" s="118">
        <f>IF($C263="TD",INDEX('4. CPI-tabel'!$D$20:$Z$42,$E263-2003,AA$28-2003),
IF(AA$28&gt;=$E263,MAX(1,INDEX('4. CPI-tabel'!$D$20:$Z$42,MAX($E263,2010)-2003,AA$28-2003)),0))</f>
        <v>1.0951715451599997</v>
      </c>
      <c r="AB263" s="118">
        <f>IF($C263="TD",INDEX('4. CPI-tabel'!$D$20:$Z$42,$E263-2003,AB$28-2003),
IF(AB$28&gt;=$E263,MAX(1,INDEX('4. CPI-tabel'!$D$20:$Z$42,MAX($E263,2010)-2003,AB$28-2003)),0))</f>
        <v>1.1061232606115996</v>
      </c>
      <c r="AC263" s="118">
        <f>IF($C263="TD",INDEX('4. CPI-tabel'!$D$20:$Z$42,$E263-2003,AC$28-2003),
IF(AC$28&gt;=$E263,MAX(1,INDEX('4. CPI-tabel'!$D$20:$Z$42,MAX($E263,2010)-2003,AC$28-2003)),0))</f>
        <v>1.1149722466964924</v>
      </c>
      <c r="AD263" s="118">
        <f>IF($C263="TD",INDEX('4. CPI-tabel'!$D$20:$Z$42,$E263-2003,AD$28-2003),
IF(AD$28&gt;=$E263,MAX(1,INDEX('4. CPI-tabel'!$D$20:$Z$42,MAX($E263,2010)-2003,AD$28-2003)),0))</f>
        <v>1.1172021911898855</v>
      </c>
      <c r="AE263" s="118">
        <f>IF($C263="TD",INDEX('4. CPI-tabel'!$D$20:$Z$42,$E263-2003,AE$28-2003),
IF(AE$28&gt;=$E263,MAX(1,INDEX('4. CPI-tabel'!$D$20:$Z$42,MAX($E263,2010)-2003,AE$28-2003)),0))</f>
        <v>1.132843021866544</v>
      </c>
      <c r="AF263" s="118">
        <f>IF($C263="TD",INDEX('4. CPI-tabel'!$D$20:$Z$42,$E263-2003,AF$28-2003),
IF(AF$28&gt;=$E263,MAX(1,INDEX('4. CPI-tabel'!$D$20:$Z$42,MAX($E263,2010)-2003,AF$28-2003)),0))</f>
        <v>1.1566327253257414</v>
      </c>
      <c r="AG263" s="118">
        <f>IF($C263="TD",INDEX('4. CPI-tabel'!$D$20:$Z$42,$E263-2003,AG$28-2003),
IF(AG$28&gt;=$E263,MAX(1,INDEX('4. CPI-tabel'!$D$20:$Z$42,MAX($E263,2010)-2003,AG$28-2003)),0))</f>
        <v>1.1890184416348621</v>
      </c>
      <c r="AH263" s="118">
        <f>IF($C263="TD",INDEX('4. CPI-tabel'!$D$20:$Z$42,$E263-2003,AH$28-2003),
IF(AH$28&gt;=$E263,MAX(1,INDEX('4. CPI-tabel'!$D$20:$Z$42,MAX($E263,2010)-2003,AH$28-2003)),0))</f>
        <v>1.197341570726306</v>
      </c>
      <c r="AI263" s="118">
        <f>IF($C263="TD",INDEX('4. CPI-tabel'!$D$20:$Z$42,$E263-2003,AI$28-2003),
IF(AI$28&gt;=$E263,MAX(1,INDEX('4. CPI-tabel'!$D$20:$Z$42,MAX($E263,2010)-2003,AI$28-2003)),0))</f>
        <v>1.197341570726306</v>
      </c>
      <c r="AJ263" s="118">
        <f>IF($C263="TD",INDEX('4. CPI-tabel'!$D$20:$Z$42,$E263-2003,AJ$28-2003),
IF(AJ$28&gt;=$E263,MAX(1,INDEX('4. CPI-tabel'!$D$20:$Z$42,MAX($E263,2010)-2003,AJ$28-2003)),0))</f>
        <v>1.197341570726306</v>
      </c>
      <c r="AK263" s="118">
        <f>IF($C263="TD",INDEX('4. CPI-tabel'!$D$20:$Z$42,$E263-2003,AK$28-2003),
IF(AK$28&gt;=$E263,MAX(1,INDEX('4. CPI-tabel'!$D$20:$Z$42,MAX($E263,2010)-2003,AK$28-2003)),0))</f>
        <v>1.197341570726306</v>
      </c>
      <c r="AL263" s="118">
        <f>IF($C263="TD",INDEX('4. CPI-tabel'!$D$20:$Z$42,$E263-2003,AL$28-2003),
IF(AL$28&gt;=$E263,MAX(1,INDEX('4. CPI-tabel'!$D$20:$Z$42,MAX($E263,2010)-2003,AL$28-2003)),0))</f>
        <v>1.197341570726306</v>
      </c>
      <c r="AM263" s="118">
        <f>IF($C263="TD",INDEX('4. CPI-tabel'!$D$20:$Z$42,$E263-2003,AM$28-2003),
IF(AM$28&gt;=$E263,MAX(1,INDEX('4. CPI-tabel'!$D$20:$Z$42,MAX($E263,2010)-2003,AM$28-2003)),0))</f>
        <v>1.197341570726306</v>
      </c>
      <c r="AN263" s="20"/>
      <c r="AO263" s="87">
        <f t="shared" si="53"/>
        <v>21283.709402375</v>
      </c>
      <c r="AP263" s="87">
        <f t="shared" si="54"/>
        <v>21837.085846836748</v>
      </c>
      <c r="AQ263" s="87">
        <f t="shared" si="55"/>
        <v>22339.338821313992</v>
      </c>
      <c r="AR263" s="87">
        <f t="shared" si="56"/>
        <v>22964.840308310781</v>
      </c>
      <c r="AS263" s="87">
        <f t="shared" si="57"/>
        <v>11597.244355696945</v>
      </c>
      <c r="AT263" s="87">
        <f t="shared" si="58"/>
        <v>0</v>
      </c>
      <c r="AU263" s="87">
        <f t="shared" si="59"/>
        <v>0</v>
      </c>
      <c r="AV263" s="87">
        <f t="shared" si="60"/>
        <v>0</v>
      </c>
      <c r="AW263" s="87">
        <f t="shared" si="61"/>
        <v>0</v>
      </c>
      <c r="AX263" s="87">
        <f t="shared" si="62"/>
        <v>0</v>
      </c>
      <c r="AY263" s="87">
        <f t="shared" si="63"/>
        <v>0</v>
      </c>
      <c r="AZ263" s="87">
        <f t="shared" si="64"/>
        <v>0</v>
      </c>
      <c r="BA263" s="87">
        <f t="shared" si="65"/>
        <v>0</v>
      </c>
      <c r="BB263" s="87">
        <f t="shared" si="66"/>
        <v>0</v>
      </c>
      <c r="BC263" s="87">
        <f t="shared" si="67"/>
        <v>0</v>
      </c>
      <c r="BD263" s="87">
        <f t="shared" si="68"/>
        <v>0</v>
      </c>
    </row>
    <row r="264" spans="2:56" s="79" customFormat="1" x14ac:dyDescent="0.2">
      <c r="B264" s="86">
        <f>'3. Investeringen'!B250</f>
        <v>236</v>
      </c>
      <c r="C264" s="86" t="str">
        <f>'3. Investeringen'!F250</f>
        <v>TD</v>
      </c>
      <c r="D264" s="86" t="str">
        <f>'3. Investeringen'!G250</f>
        <v>Nieuwe investeringen TD</v>
      </c>
      <c r="E264" s="121">
        <f>'3. Investeringen'!K250</f>
        <v>2011</v>
      </c>
      <c r="F264" s="20"/>
      <c r="G264" s="86">
        <f>'7. Nominale afschrijvingen'!R253</f>
        <v>7827.792331522729</v>
      </c>
      <c r="H264" s="86">
        <f>'7. Nominale afschrijvingen'!S253</f>
        <v>15655.584663045458</v>
      </c>
      <c r="I264" s="86">
        <f>'7. Nominale afschrijvingen'!T253</f>
        <v>15655.584663045458</v>
      </c>
      <c r="J264" s="86">
        <f>'7. Nominale afschrijvingen'!U253</f>
        <v>15655.584663045458</v>
      </c>
      <c r="K264" s="86">
        <f>'7. Nominale afschrijvingen'!V253</f>
        <v>15655.584663045458</v>
      </c>
      <c r="L264" s="86">
        <f>'7. Nominale afschrijvingen'!W253</f>
        <v>15655.584663045458</v>
      </c>
      <c r="M264" s="86">
        <f>'7. Nominale afschrijvingen'!X253</f>
        <v>15655.584663045458</v>
      </c>
      <c r="N264" s="86">
        <f>'7. Nominale afschrijvingen'!Y253</f>
        <v>15655.584663045458</v>
      </c>
      <c r="O264" s="86">
        <f>'7. Nominale afschrijvingen'!Z253</f>
        <v>15655.584663045458</v>
      </c>
      <c r="P264" s="86">
        <f>'7. Nominale afschrijvingen'!AA253</f>
        <v>15655.584663045458</v>
      </c>
      <c r="Q264" s="86">
        <f>'7. Nominale afschrijvingen'!AB253</f>
        <v>15655.584663045458</v>
      </c>
      <c r="R264" s="86">
        <f>'7. Nominale afschrijvingen'!AC253</f>
        <v>18786.701595654547</v>
      </c>
      <c r="S264" s="86">
        <f>'7. Nominale afschrijvingen'!AD253</f>
        <v>18280.093912176224</v>
      </c>
      <c r="T264" s="86">
        <f>'7. Nominale afschrijvingen'!AE253</f>
        <v>17787.147559488323</v>
      </c>
      <c r="U264" s="86">
        <f>'7. Nominale afschrijvingen'!AF253</f>
        <v>17307.49414215381</v>
      </c>
      <c r="V264" s="86">
        <f>'7. Nominale afschrijvingen'!AG253</f>
        <v>16840.775198994605</v>
      </c>
      <c r="W264" s="65"/>
      <c r="X264" s="118">
        <f>IF($C264="TD",INDEX('4. CPI-tabel'!$D$20:$Z$42,$E264-2003,X$28-2003),
IF(X$28&gt;=$E264,MAX(1,INDEX('4. CPI-tabel'!$D$20:$Z$42,MAX($E264,2010)-2003,X$28-2003)),0))</f>
        <v>1</v>
      </c>
      <c r="Y264" s="118">
        <f>IF($C264="TD",INDEX('4. CPI-tabel'!$D$20:$Z$42,$E264-2003,Y$28-2003),
IF(Y$28&gt;=$E264,MAX(1,INDEX('4. CPI-tabel'!$D$20:$Z$42,MAX($E264,2010)-2003,Y$28-2003)),0))</f>
        <v>1.026</v>
      </c>
      <c r="Z264" s="118">
        <f>IF($C264="TD",INDEX('4. CPI-tabel'!$D$20:$Z$42,$E264-2003,Z$28-2003),
IF(Z$28&gt;=$E264,MAX(1,INDEX('4. CPI-tabel'!$D$20:$Z$42,MAX($E264,2010)-2003,Z$28-2003)),0))</f>
        <v>1.049598</v>
      </c>
      <c r="AA264" s="118">
        <f>IF($C264="TD",INDEX('4. CPI-tabel'!$D$20:$Z$42,$E264-2003,AA$28-2003),
IF(AA$28&gt;=$E264,MAX(1,INDEX('4. CPI-tabel'!$D$20:$Z$42,MAX($E264,2010)-2003,AA$28-2003)),0))</f>
        <v>1.0789867440000001</v>
      </c>
      <c r="AB264" s="118">
        <f>IF($C264="TD",INDEX('4. CPI-tabel'!$D$20:$Z$42,$E264-2003,AB$28-2003),
IF(AB$28&gt;=$E264,MAX(1,INDEX('4. CPI-tabel'!$D$20:$Z$42,MAX($E264,2010)-2003,AB$28-2003)),0))</f>
        <v>1.08977661144</v>
      </c>
      <c r="AC264" s="118">
        <f>IF($C264="TD",INDEX('4. CPI-tabel'!$D$20:$Z$42,$E264-2003,AC$28-2003),
IF(AC$28&gt;=$E264,MAX(1,INDEX('4. CPI-tabel'!$D$20:$Z$42,MAX($E264,2010)-2003,AC$28-2003)),0))</f>
        <v>1.09849482433152</v>
      </c>
      <c r="AD264" s="118">
        <f>IF($C264="TD",INDEX('4. CPI-tabel'!$D$20:$Z$42,$E264-2003,AD$28-2003),
IF(AD$28&gt;=$E264,MAX(1,INDEX('4. CPI-tabel'!$D$20:$Z$42,MAX($E264,2010)-2003,AD$28-2003)),0))</f>
        <v>1.1006918139801831</v>
      </c>
      <c r="AE264" s="118">
        <f>IF($C264="TD",INDEX('4. CPI-tabel'!$D$20:$Z$42,$E264-2003,AE$28-2003),
IF(AE$28&gt;=$E264,MAX(1,INDEX('4. CPI-tabel'!$D$20:$Z$42,MAX($E264,2010)-2003,AE$28-2003)),0))</f>
        <v>1.1161014993759057</v>
      </c>
      <c r="AF264" s="118">
        <f>IF($C264="TD",INDEX('4. CPI-tabel'!$D$20:$Z$42,$E264-2003,AF$28-2003),
IF(AF$28&gt;=$E264,MAX(1,INDEX('4. CPI-tabel'!$D$20:$Z$42,MAX($E264,2010)-2003,AF$28-2003)),0))</f>
        <v>1.1395396308627996</v>
      </c>
      <c r="AG264" s="118">
        <f>IF($C264="TD",INDEX('4. CPI-tabel'!$D$20:$Z$42,$E264-2003,AG$28-2003),
IF(AG$28&gt;=$E264,MAX(1,INDEX('4. CPI-tabel'!$D$20:$Z$42,MAX($E264,2010)-2003,AG$28-2003)),0))</f>
        <v>1.171446740526958</v>
      </c>
      <c r="AH264" s="118">
        <f>IF($C264="TD",INDEX('4. CPI-tabel'!$D$20:$Z$42,$E264-2003,AH$28-2003),
IF(AH$28&gt;=$E264,MAX(1,INDEX('4. CPI-tabel'!$D$20:$Z$42,MAX($E264,2010)-2003,AH$28-2003)),0))</f>
        <v>1.1796468677106466</v>
      </c>
      <c r="AI264" s="118">
        <f>IF($C264="TD",INDEX('4. CPI-tabel'!$D$20:$Z$42,$E264-2003,AI$28-2003),
IF(AI$28&gt;=$E264,MAX(1,INDEX('4. CPI-tabel'!$D$20:$Z$42,MAX($E264,2010)-2003,AI$28-2003)),0))</f>
        <v>1.1796468677106466</v>
      </c>
      <c r="AJ264" s="118">
        <f>IF($C264="TD",INDEX('4. CPI-tabel'!$D$20:$Z$42,$E264-2003,AJ$28-2003),
IF(AJ$28&gt;=$E264,MAX(1,INDEX('4. CPI-tabel'!$D$20:$Z$42,MAX($E264,2010)-2003,AJ$28-2003)),0))</f>
        <v>1.1796468677106466</v>
      </c>
      <c r="AK264" s="118">
        <f>IF($C264="TD",INDEX('4. CPI-tabel'!$D$20:$Z$42,$E264-2003,AK$28-2003),
IF(AK$28&gt;=$E264,MAX(1,INDEX('4. CPI-tabel'!$D$20:$Z$42,MAX($E264,2010)-2003,AK$28-2003)),0))</f>
        <v>1.1796468677106466</v>
      </c>
      <c r="AL264" s="118">
        <f>IF($C264="TD",INDEX('4. CPI-tabel'!$D$20:$Z$42,$E264-2003,AL$28-2003),
IF(AL$28&gt;=$E264,MAX(1,INDEX('4. CPI-tabel'!$D$20:$Z$42,MAX($E264,2010)-2003,AL$28-2003)),0))</f>
        <v>1.1796468677106466</v>
      </c>
      <c r="AM264" s="118">
        <f>IF($C264="TD",INDEX('4. CPI-tabel'!$D$20:$Z$42,$E264-2003,AM$28-2003),
IF(AM$28&gt;=$E264,MAX(1,INDEX('4. CPI-tabel'!$D$20:$Z$42,MAX($E264,2010)-2003,AM$28-2003)),0))</f>
        <v>1.1796468677106466</v>
      </c>
      <c r="AN264" s="20"/>
      <c r="AO264" s="87">
        <f t="shared" si="53"/>
        <v>7827.792331522729</v>
      </c>
      <c r="AP264" s="87">
        <f t="shared" si="54"/>
        <v>16062.62986428464</v>
      </c>
      <c r="AQ264" s="87">
        <f t="shared" si="55"/>
        <v>16432.070351163187</v>
      </c>
      <c r="AR264" s="87">
        <f t="shared" si="56"/>
        <v>16892.168320995755</v>
      </c>
      <c r="AS264" s="87">
        <f t="shared" si="57"/>
        <v>17061.090004205715</v>
      </c>
      <c r="AT264" s="87">
        <f t="shared" si="58"/>
        <v>17197.57872423936</v>
      </c>
      <c r="AU264" s="87">
        <f t="shared" si="59"/>
        <v>17231.973881687838</v>
      </c>
      <c r="AV264" s="87">
        <f t="shared" si="60"/>
        <v>17473.22151603147</v>
      </c>
      <c r="AW264" s="87">
        <f t="shared" si="61"/>
        <v>17840.159167868129</v>
      </c>
      <c r="AX264" s="87">
        <f t="shared" si="62"/>
        <v>18339.683624568435</v>
      </c>
      <c r="AY264" s="87">
        <f t="shared" si="63"/>
        <v>18468.061409940416</v>
      </c>
      <c r="AZ264" s="87">
        <f t="shared" si="64"/>
        <v>22161.673691928496</v>
      </c>
      <c r="BA264" s="87">
        <f t="shared" si="65"/>
        <v>21564.055524955143</v>
      </c>
      <c r="BB264" s="87">
        <f t="shared" si="66"/>
        <v>20982.552904057473</v>
      </c>
      <c r="BC264" s="87">
        <f t="shared" si="67"/>
        <v>20416.731252712107</v>
      </c>
      <c r="BD264" s="87">
        <f t="shared" si="68"/>
        <v>19866.167713313127</v>
      </c>
    </row>
    <row r="265" spans="2:56" s="79" customFormat="1" x14ac:dyDescent="0.2">
      <c r="B265" s="86">
        <f>'3. Investeringen'!B251</f>
        <v>237</v>
      </c>
      <c r="C265" s="86" t="str">
        <f>'3. Investeringen'!F251</f>
        <v>TD</v>
      </c>
      <c r="D265" s="86" t="str">
        <f>'3. Investeringen'!G251</f>
        <v>Nieuwe investeringen TD</v>
      </c>
      <c r="E265" s="121">
        <f>'3. Investeringen'!K251</f>
        <v>2011</v>
      </c>
      <c r="F265" s="20"/>
      <c r="G265" s="86">
        <f>'7. Nominale afschrijvingen'!R254</f>
        <v>15525.892534200721</v>
      </c>
      <c r="H265" s="86">
        <f>'7. Nominale afschrijvingen'!S254</f>
        <v>31051.785068401437</v>
      </c>
      <c r="I265" s="86">
        <f>'7. Nominale afschrijvingen'!T254</f>
        <v>31051.785068401437</v>
      </c>
      <c r="J265" s="86">
        <f>'7. Nominale afschrijvingen'!U254</f>
        <v>31051.785068401437</v>
      </c>
      <c r="K265" s="86">
        <f>'7. Nominale afschrijvingen'!V254</f>
        <v>31051.785068401437</v>
      </c>
      <c r="L265" s="86">
        <f>'7. Nominale afschrijvingen'!W254</f>
        <v>31051.785068401437</v>
      </c>
      <c r="M265" s="86">
        <f>'7. Nominale afschrijvingen'!X254</f>
        <v>31051.785068401437</v>
      </c>
      <c r="N265" s="86">
        <f>'7. Nominale afschrijvingen'!Y254</f>
        <v>31051.785068401437</v>
      </c>
      <c r="O265" s="86">
        <f>'7. Nominale afschrijvingen'!Z254</f>
        <v>31051.785068401437</v>
      </c>
      <c r="P265" s="86">
        <f>'7. Nominale afschrijvingen'!AA254</f>
        <v>31051.785068401437</v>
      </c>
      <c r="Q265" s="86">
        <f>'7. Nominale afschrijvingen'!AB254</f>
        <v>31051.785068401437</v>
      </c>
      <c r="R265" s="86">
        <f>'7. Nominale afschrijvingen'!AC254</f>
        <v>37262.142082081737</v>
      </c>
      <c r="S265" s="86">
        <f>'7. Nominale afschrijvingen'!AD254</f>
        <v>35966.067574878893</v>
      </c>
      <c r="T265" s="86">
        <f>'7. Nominale afschrijvingen'!AE254</f>
        <v>34715.073920100498</v>
      </c>
      <c r="U265" s="86">
        <f>'7. Nominale afschrijvingen'!AF254</f>
        <v>33507.593088096997</v>
      </c>
      <c r="V265" s="86">
        <f>'7. Nominale afschrijvingen'!AG254</f>
        <v>32342.11158938058</v>
      </c>
      <c r="W265" s="65"/>
      <c r="X265" s="118">
        <f>IF($C265="TD",INDEX('4. CPI-tabel'!$D$20:$Z$42,$E265-2003,X$28-2003),
IF(X$28&gt;=$E265,MAX(1,INDEX('4. CPI-tabel'!$D$20:$Z$42,MAX($E265,2010)-2003,X$28-2003)),0))</f>
        <v>1</v>
      </c>
      <c r="Y265" s="118">
        <f>IF($C265="TD",INDEX('4. CPI-tabel'!$D$20:$Z$42,$E265-2003,Y$28-2003),
IF(Y$28&gt;=$E265,MAX(1,INDEX('4. CPI-tabel'!$D$20:$Z$42,MAX($E265,2010)-2003,Y$28-2003)),0))</f>
        <v>1.026</v>
      </c>
      <c r="Z265" s="118">
        <f>IF($C265="TD",INDEX('4. CPI-tabel'!$D$20:$Z$42,$E265-2003,Z$28-2003),
IF(Z$28&gt;=$E265,MAX(1,INDEX('4. CPI-tabel'!$D$20:$Z$42,MAX($E265,2010)-2003,Z$28-2003)),0))</f>
        <v>1.049598</v>
      </c>
      <c r="AA265" s="118">
        <f>IF($C265="TD",INDEX('4. CPI-tabel'!$D$20:$Z$42,$E265-2003,AA$28-2003),
IF(AA$28&gt;=$E265,MAX(1,INDEX('4. CPI-tabel'!$D$20:$Z$42,MAX($E265,2010)-2003,AA$28-2003)),0))</f>
        <v>1.0789867440000001</v>
      </c>
      <c r="AB265" s="118">
        <f>IF($C265="TD",INDEX('4. CPI-tabel'!$D$20:$Z$42,$E265-2003,AB$28-2003),
IF(AB$28&gt;=$E265,MAX(1,INDEX('4. CPI-tabel'!$D$20:$Z$42,MAX($E265,2010)-2003,AB$28-2003)),0))</f>
        <v>1.08977661144</v>
      </c>
      <c r="AC265" s="118">
        <f>IF($C265="TD",INDEX('4. CPI-tabel'!$D$20:$Z$42,$E265-2003,AC$28-2003),
IF(AC$28&gt;=$E265,MAX(1,INDEX('4. CPI-tabel'!$D$20:$Z$42,MAX($E265,2010)-2003,AC$28-2003)),0))</f>
        <v>1.09849482433152</v>
      </c>
      <c r="AD265" s="118">
        <f>IF($C265="TD",INDEX('4. CPI-tabel'!$D$20:$Z$42,$E265-2003,AD$28-2003),
IF(AD$28&gt;=$E265,MAX(1,INDEX('4. CPI-tabel'!$D$20:$Z$42,MAX($E265,2010)-2003,AD$28-2003)),0))</f>
        <v>1.1006918139801831</v>
      </c>
      <c r="AE265" s="118">
        <f>IF($C265="TD",INDEX('4. CPI-tabel'!$D$20:$Z$42,$E265-2003,AE$28-2003),
IF(AE$28&gt;=$E265,MAX(1,INDEX('4. CPI-tabel'!$D$20:$Z$42,MAX($E265,2010)-2003,AE$28-2003)),0))</f>
        <v>1.1161014993759057</v>
      </c>
      <c r="AF265" s="118">
        <f>IF($C265="TD",INDEX('4. CPI-tabel'!$D$20:$Z$42,$E265-2003,AF$28-2003),
IF(AF$28&gt;=$E265,MAX(1,INDEX('4. CPI-tabel'!$D$20:$Z$42,MAX($E265,2010)-2003,AF$28-2003)),0))</f>
        <v>1.1395396308627996</v>
      </c>
      <c r="AG265" s="118">
        <f>IF($C265="TD",INDEX('4. CPI-tabel'!$D$20:$Z$42,$E265-2003,AG$28-2003),
IF(AG$28&gt;=$E265,MAX(1,INDEX('4. CPI-tabel'!$D$20:$Z$42,MAX($E265,2010)-2003,AG$28-2003)),0))</f>
        <v>1.171446740526958</v>
      </c>
      <c r="AH265" s="118">
        <f>IF($C265="TD",INDEX('4. CPI-tabel'!$D$20:$Z$42,$E265-2003,AH$28-2003),
IF(AH$28&gt;=$E265,MAX(1,INDEX('4. CPI-tabel'!$D$20:$Z$42,MAX($E265,2010)-2003,AH$28-2003)),0))</f>
        <v>1.1796468677106466</v>
      </c>
      <c r="AI265" s="118">
        <f>IF($C265="TD",INDEX('4. CPI-tabel'!$D$20:$Z$42,$E265-2003,AI$28-2003),
IF(AI$28&gt;=$E265,MAX(1,INDEX('4. CPI-tabel'!$D$20:$Z$42,MAX($E265,2010)-2003,AI$28-2003)),0))</f>
        <v>1.1796468677106466</v>
      </c>
      <c r="AJ265" s="118">
        <f>IF($C265="TD",INDEX('4. CPI-tabel'!$D$20:$Z$42,$E265-2003,AJ$28-2003),
IF(AJ$28&gt;=$E265,MAX(1,INDEX('4. CPI-tabel'!$D$20:$Z$42,MAX($E265,2010)-2003,AJ$28-2003)),0))</f>
        <v>1.1796468677106466</v>
      </c>
      <c r="AK265" s="118">
        <f>IF($C265="TD",INDEX('4. CPI-tabel'!$D$20:$Z$42,$E265-2003,AK$28-2003),
IF(AK$28&gt;=$E265,MAX(1,INDEX('4. CPI-tabel'!$D$20:$Z$42,MAX($E265,2010)-2003,AK$28-2003)),0))</f>
        <v>1.1796468677106466</v>
      </c>
      <c r="AL265" s="118">
        <f>IF($C265="TD",INDEX('4. CPI-tabel'!$D$20:$Z$42,$E265-2003,AL$28-2003),
IF(AL$28&gt;=$E265,MAX(1,INDEX('4. CPI-tabel'!$D$20:$Z$42,MAX($E265,2010)-2003,AL$28-2003)),0))</f>
        <v>1.1796468677106466</v>
      </c>
      <c r="AM265" s="118">
        <f>IF($C265="TD",INDEX('4. CPI-tabel'!$D$20:$Z$42,$E265-2003,AM$28-2003),
IF(AM$28&gt;=$E265,MAX(1,INDEX('4. CPI-tabel'!$D$20:$Z$42,MAX($E265,2010)-2003,AM$28-2003)),0))</f>
        <v>1.1796468677106466</v>
      </c>
      <c r="AN265" s="20"/>
      <c r="AO265" s="87">
        <f t="shared" si="53"/>
        <v>15525.892534200721</v>
      </c>
      <c r="AP265" s="87">
        <f t="shared" si="54"/>
        <v>31859.131480179876</v>
      </c>
      <c r="AQ265" s="87">
        <f t="shared" si="55"/>
        <v>32591.891504224011</v>
      </c>
      <c r="AR265" s="87">
        <f t="shared" si="56"/>
        <v>33504.464466342288</v>
      </c>
      <c r="AS265" s="87">
        <f t="shared" si="57"/>
        <v>33839.509111005711</v>
      </c>
      <c r="AT265" s="87">
        <f t="shared" si="58"/>
        <v>34110.225183893752</v>
      </c>
      <c r="AU265" s="87">
        <f t="shared" si="59"/>
        <v>34178.445634261545</v>
      </c>
      <c r="AV265" s="87">
        <f t="shared" si="60"/>
        <v>34656.943873141208</v>
      </c>
      <c r="AW265" s="87">
        <f t="shared" si="61"/>
        <v>35384.739694477168</v>
      </c>
      <c r="AX265" s="87">
        <f t="shared" si="62"/>
        <v>36375.512405922527</v>
      </c>
      <c r="AY265" s="87">
        <f t="shared" si="63"/>
        <v>36630.140992763983</v>
      </c>
      <c r="AZ265" s="87">
        <f t="shared" si="64"/>
        <v>43956.169191316796</v>
      </c>
      <c r="BA265" s="87">
        <f t="shared" si="65"/>
        <v>42427.258958575338</v>
      </c>
      <c r="BB265" s="87">
        <f t="shared" si="66"/>
        <v>40951.528212190111</v>
      </c>
      <c r="BC265" s="87">
        <f t="shared" si="67"/>
        <v>39527.127230896534</v>
      </c>
      <c r="BD265" s="87">
        <f t="shared" si="68"/>
        <v>38152.270631561005</v>
      </c>
    </row>
    <row r="266" spans="2:56" s="79" customFormat="1" x14ac:dyDescent="0.2">
      <c r="B266" s="86">
        <f>'3. Investeringen'!B252</f>
        <v>238</v>
      </c>
      <c r="C266" s="86" t="str">
        <f>'3. Investeringen'!F252</f>
        <v>TD</v>
      </c>
      <c r="D266" s="86" t="str">
        <f>'3. Investeringen'!G252</f>
        <v>Nieuwe investeringen TD</v>
      </c>
      <c r="E266" s="121">
        <f>'3. Investeringen'!K252</f>
        <v>2011</v>
      </c>
      <c r="F266" s="20"/>
      <c r="G266" s="86">
        <f>'7. Nominale afschrijvingen'!R255</f>
        <v>1187.8767405416668</v>
      </c>
      <c r="H266" s="86">
        <f>'7. Nominale afschrijvingen'!S255</f>
        <v>2375.7534810833336</v>
      </c>
      <c r="I266" s="86">
        <f>'7. Nominale afschrijvingen'!T255</f>
        <v>2375.7534810833336</v>
      </c>
      <c r="J266" s="86">
        <f>'7. Nominale afschrijvingen'!U255</f>
        <v>2375.7534810833336</v>
      </c>
      <c r="K266" s="86">
        <f>'7. Nominale afschrijvingen'!V255</f>
        <v>2375.7534810833336</v>
      </c>
      <c r="L266" s="86">
        <f>'7. Nominale afschrijvingen'!W255</f>
        <v>2375.7534810833336</v>
      </c>
      <c r="M266" s="86">
        <f>'7. Nominale afschrijvingen'!X255</f>
        <v>2375.7534810833336</v>
      </c>
      <c r="N266" s="86">
        <f>'7. Nominale afschrijvingen'!Y255</f>
        <v>2375.7534810833336</v>
      </c>
      <c r="O266" s="86">
        <f>'7. Nominale afschrijvingen'!Z255</f>
        <v>2375.7534810833336</v>
      </c>
      <c r="P266" s="86">
        <f>'7. Nominale afschrijvingen'!AA255</f>
        <v>2375.7534810833336</v>
      </c>
      <c r="Q266" s="86">
        <f>'7. Nominale afschrijvingen'!AB255</f>
        <v>2375.7534810833336</v>
      </c>
      <c r="R266" s="86">
        <f>'7. Nominale afschrijvingen'!AC255</f>
        <v>2850.9041773000004</v>
      </c>
      <c r="S266" s="86">
        <f>'7. Nominale afschrijvingen'!AD255</f>
        <v>2675.4639202353851</v>
      </c>
      <c r="T266" s="86">
        <f>'7. Nominale afschrijvingen'!AE255</f>
        <v>2510.8199866824384</v>
      </c>
      <c r="U266" s="86">
        <f>'7. Nominale afschrijvingen'!AF255</f>
        <v>2356.3079875019807</v>
      </c>
      <c r="V266" s="86">
        <f>'7. Nominale afschrijvingen'!AG255</f>
        <v>2318.3030199616264</v>
      </c>
      <c r="W266" s="65"/>
      <c r="X266" s="118">
        <f>IF($C266="TD",INDEX('4. CPI-tabel'!$D$20:$Z$42,$E266-2003,X$28-2003),
IF(X$28&gt;=$E266,MAX(1,INDEX('4. CPI-tabel'!$D$20:$Z$42,MAX($E266,2010)-2003,X$28-2003)),0))</f>
        <v>1</v>
      </c>
      <c r="Y266" s="118">
        <f>IF($C266="TD",INDEX('4. CPI-tabel'!$D$20:$Z$42,$E266-2003,Y$28-2003),
IF(Y$28&gt;=$E266,MAX(1,INDEX('4. CPI-tabel'!$D$20:$Z$42,MAX($E266,2010)-2003,Y$28-2003)),0))</f>
        <v>1.026</v>
      </c>
      <c r="Z266" s="118">
        <f>IF($C266="TD",INDEX('4. CPI-tabel'!$D$20:$Z$42,$E266-2003,Z$28-2003),
IF(Z$28&gt;=$E266,MAX(1,INDEX('4. CPI-tabel'!$D$20:$Z$42,MAX($E266,2010)-2003,Z$28-2003)),0))</f>
        <v>1.049598</v>
      </c>
      <c r="AA266" s="118">
        <f>IF($C266="TD",INDEX('4. CPI-tabel'!$D$20:$Z$42,$E266-2003,AA$28-2003),
IF(AA$28&gt;=$E266,MAX(1,INDEX('4. CPI-tabel'!$D$20:$Z$42,MAX($E266,2010)-2003,AA$28-2003)),0))</f>
        <v>1.0789867440000001</v>
      </c>
      <c r="AB266" s="118">
        <f>IF($C266="TD",INDEX('4. CPI-tabel'!$D$20:$Z$42,$E266-2003,AB$28-2003),
IF(AB$28&gt;=$E266,MAX(1,INDEX('4. CPI-tabel'!$D$20:$Z$42,MAX($E266,2010)-2003,AB$28-2003)),0))</f>
        <v>1.08977661144</v>
      </c>
      <c r="AC266" s="118">
        <f>IF($C266="TD",INDEX('4. CPI-tabel'!$D$20:$Z$42,$E266-2003,AC$28-2003),
IF(AC$28&gt;=$E266,MAX(1,INDEX('4. CPI-tabel'!$D$20:$Z$42,MAX($E266,2010)-2003,AC$28-2003)),0))</f>
        <v>1.09849482433152</v>
      </c>
      <c r="AD266" s="118">
        <f>IF($C266="TD",INDEX('4. CPI-tabel'!$D$20:$Z$42,$E266-2003,AD$28-2003),
IF(AD$28&gt;=$E266,MAX(1,INDEX('4. CPI-tabel'!$D$20:$Z$42,MAX($E266,2010)-2003,AD$28-2003)),0))</f>
        <v>1.1006918139801831</v>
      </c>
      <c r="AE266" s="118">
        <f>IF($C266="TD",INDEX('4. CPI-tabel'!$D$20:$Z$42,$E266-2003,AE$28-2003),
IF(AE$28&gt;=$E266,MAX(1,INDEX('4. CPI-tabel'!$D$20:$Z$42,MAX($E266,2010)-2003,AE$28-2003)),0))</f>
        <v>1.1161014993759057</v>
      </c>
      <c r="AF266" s="118">
        <f>IF($C266="TD",INDEX('4. CPI-tabel'!$D$20:$Z$42,$E266-2003,AF$28-2003),
IF(AF$28&gt;=$E266,MAX(1,INDEX('4. CPI-tabel'!$D$20:$Z$42,MAX($E266,2010)-2003,AF$28-2003)),0))</f>
        <v>1.1395396308627996</v>
      </c>
      <c r="AG266" s="118">
        <f>IF($C266="TD",INDEX('4. CPI-tabel'!$D$20:$Z$42,$E266-2003,AG$28-2003),
IF(AG$28&gt;=$E266,MAX(1,INDEX('4. CPI-tabel'!$D$20:$Z$42,MAX($E266,2010)-2003,AG$28-2003)),0))</f>
        <v>1.171446740526958</v>
      </c>
      <c r="AH266" s="118">
        <f>IF($C266="TD",INDEX('4. CPI-tabel'!$D$20:$Z$42,$E266-2003,AH$28-2003),
IF(AH$28&gt;=$E266,MAX(1,INDEX('4. CPI-tabel'!$D$20:$Z$42,MAX($E266,2010)-2003,AH$28-2003)),0))</f>
        <v>1.1796468677106466</v>
      </c>
      <c r="AI266" s="118">
        <f>IF($C266="TD",INDEX('4. CPI-tabel'!$D$20:$Z$42,$E266-2003,AI$28-2003),
IF(AI$28&gt;=$E266,MAX(1,INDEX('4. CPI-tabel'!$D$20:$Z$42,MAX($E266,2010)-2003,AI$28-2003)),0))</f>
        <v>1.1796468677106466</v>
      </c>
      <c r="AJ266" s="118">
        <f>IF($C266="TD",INDEX('4. CPI-tabel'!$D$20:$Z$42,$E266-2003,AJ$28-2003),
IF(AJ$28&gt;=$E266,MAX(1,INDEX('4. CPI-tabel'!$D$20:$Z$42,MAX($E266,2010)-2003,AJ$28-2003)),0))</f>
        <v>1.1796468677106466</v>
      </c>
      <c r="AK266" s="118">
        <f>IF($C266="TD",INDEX('4. CPI-tabel'!$D$20:$Z$42,$E266-2003,AK$28-2003),
IF(AK$28&gt;=$E266,MAX(1,INDEX('4. CPI-tabel'!$D$20:$Z$42,MAX($E266,2010)-2003,AK$28-2003)),0))</f>
        <v>1.1796468677106466</v>
      </c>
      <c r="AL266" s="118">
        <f>IF($C266="TD",INDEX('4. CPI-tabel'!$D$20:$Z$42,$E266-2003,AL$28-2003),
IF(AL$28&gt;=$E266,MAX(1,INDEX('4. CPI-tabel'!$D$20:$Z$42,MAX($E266,2010)-2003,AL$28-2003)),0))</f>
        <v>1.1796468677106466</v>
      </c>
      <c r="AM266" s="118">
        <f>IF($C266="TD",INDEX('4. CPI-tabel'!$D$20:$Z$42,$E266-2003,AM$28-2003),
IF(AM$28&gt;=$E266,MAX(1,INDEX('4. CPI-tabel'!$D$20:$Z$42,MAX($E266,2010)-2003,AM$28-2003)),0))</f>
        <v>1.1796468677106466</v>
      </c>
      <c r="AN266" s="20"/>
      <c r="AO266" s="87">
        <f t="shared" si="53"/>
        <v>1187.8767405416668</v>
      </c>
      <c r="AP266" s="87">
        <f t="shared" si="54"/>
        <v>2437.5230715915004</v>
      </c>
      <c r="AQ266" s="87">
        <f t="shared" si="55"/>
        <v>2493.586102238105</v>
      </c>
      <c r="AR266" s="87">
        <f t="shared" si="56"/>
        <v>2563.4065131007719</v>
      </c>
      <c r="AS266" s="87">
        <f t="shared" si="57"/>
        <v>2589.0405782317794</v>
      </c>
      <c r="AT266" s="87">
        <f t="shared" si="58"/>
        <v>2609.7529028576337</v>
      </c>
      <c r="AU266" s="87">
        <f t="shared" si="59"/>
        <v>2614.9724086633491</v>
      </c>
      <c r="AV266" s="87">
        <f t="shared" si="60"/>
        <v>2651.5820223846363</v>
      </c>
      <c r="AW266" s="87">
        <f t="shared" si="61"/>
        <v>2707.2652448547133</v>
      </c>
      <c r="AX266" s="87">
        <f t="shared" si="62"/>
        <v>2783.068671710645</v>
      </c>
      <c r="AY266" s="87">
        <f t="shared" si="63"/>
        <v>2802.5501524126194</v>
      </c>
      <c r="AZ266" s="87">
        <f t="shared" si="64"/>
        <v>3363.0601828951435</v>
      </c>
      <c r="BA266" s="87">
        <f t="shared" si="65"/>
        <v>3156.1026331785192</v>
      </c>
      <c r="BB266" s="87">
        <f t="shared" si="66"/>
        <v>2961.8809326752262</v>
      </c>
      <c r="BC266" s="87">
        <f t="shared" si="67"/>
        <v>2779.6113368182891</v>
      </c>
      <c r="BD266" s="87">
        <f t="shared" si="68"/>
        <v>2734.7788959018653</v>
      </c>
    </row>
    <row r="267" spans="2:56" s="79" customFormat="1" x14ac:dyDescent="0.2">
      <c r="B267" s="86">
        <f>'3. Investeringen'!B253</f>
        <v>239</v>
      </c>
      <c r="C267" s="86" t="str">
        <f>'3. Investeringen'!F253</f>
        <v>TD</v>
      </c>
      <c r="D267" s="86" t="str">
        <f>'3. Investeringen'!G253</f>
        <v>Nieuwe investeringen TD</v>
      </c>
      <c r="E267" s="121">
        <f>'3. Investeringen'!K253</f>
        <v>2011</v>
      </c>
      <c r="F267" s="20"/>
      <c r="G267" s="86">
        <f>'7. Nominale afschrijvingen'!R256</f>
        <v>4.4677882499999999</v>
      </c>
      <c r="H267" s="86">
        <f>'7. Nominale afschrijvingen'!S256</f>
        <v>8.9355764999999998</v>
      </c>
      <c r="I267" s="86">
        <f>'7. Nominale afschrijvingen'!T256</f>
        <v>8.9355764999999998</v>
      </c>
      <c r="J267" s="86">
        <f>'7. Nominale afschrijvingen'!U256</f>
        <v>8.9355764999999998</v>
      </c>
      <c r="K267" s="86">
        <f>'7. Nominale afschrijvingen'!V256</f>
        <v>8.9355764999999998</v>
      </c>
      <c r="L267" s="86">
        <f>'7. Nominale afschrijvingen'!W256</f>
        <v>8.9355764999999998</v>
      </c>
      <c r="M267" s="86">
        <f>'7. Nominale afschrijvingen'!X256</f>
        <v>8.9355764999999998</v>
      </c>
      <c r="N267" s="86">
        <f>'7. Nominale afschrijvingen'!Y256</f>
        <v>8.9355764999999998</v>
      </c>
      <c r="O267" s="86">
        <f>'7. Nominale afschrijvingen'!Z256</f>
        <v>8.9355764999999998</v>
      </c>
      <c r="P267" s="86">
        <f>'7. Nominale afschrijvingen'!AA256</f>
        <v>8.9355764999999998</v>
      </c>
      <c r="Q267" s="86">
        <f>'7. Nominale afschrijvingen'!AB256</f>
        <v>8.9355764999999998</v>
      </c>
      <c r="R267" s="86">
        <f>'7. Nominale afschrijvingen'!AC256</f>
        <v>10.722691800000002</v>
      </c>
      <c r="S267" s="86">
        <f>'7. Nominale afschrijvingen'!AD256</f>
        <v>9.8352966165517248</v>
      </c>
      <c r="T267" s="86">
        <f>'7. Nominale afschrijvingen'!AE256</f>
        <v>9.0213410344922718</v>
      </c>
      <c r="U267" s="86">
        <f>'7. Nominale afschrijvingen'!AF256</f>
        <v>8.6944808520831316</v>
      </c>
      <c r="V267" s="86">
        <f>'7. Nominale afschrijvingen'!AG256</f>
        <v>8.6944808520831316</v>
      </c>
      <c r="W267" s="65"/>
      <c r="X267" s="118">
        <f>IF($C267="TD",INDEX('4. CPI-tabel'!$D$20:$Z$42,$E267-2003,X$28-2003),
IF(X$28&gt;=$E267,MAX(1,INDEX('4. CPI-tabel'!$D$20:$Z$42,MAX($E267,2010)-2003,X$28-2003)),0))</f>
        <v>1</v>
      </c>
      <c r="Y267" s="118">
        <f>IF($C267="TD",INDEX('4. CPI-tabel'!$D$20:$Z$42,$E267-2003,Y$28-2003),
IF(Y$28&gt;=$E267,MAX(1,INDEX('4. CPI-tabel'!$D$20:$Z$42,MAX($E267,2010)-2003,Y$28-2003)),0))</f>
        <v>1.026</v>
      </c>
      <c r="Z267" s="118">
        <f>IF($C267="TD",INDEX('4. CPI-tabel'!$D$20:$Z$42,$E267-2003,Z$28-2003),
IF(Z$28&gt;=$E267,MAX(1,INDEX('4. CPI-tabel'!$D$20:$Z$42,MAX($E267,2010)-2003,Z$28-2003)),0))</f>
        <v>1.049598</v>
      </c>
      <c r="AA267" s="118">
        <f>IF($C267="TD",INDEX('4. CPI-tabel'!$D$20:$Z$42,$E267-2003,AA$28-2003),
IF(AA$28&gt;=$E267,MAX(1,INDEX('4. CPI-tabel'!$D$20:$Z$42,MAX($E267,2010)-2003,AA$28-2003)),0))</f>
        <v>1.0789867440000001</v>
      </c>
      <c r="AB267" s="118">
        <f>IF($C267="TD",INDEX('4. CPI-tabel'!$D$20:$Z$42,$E267-2003,AB$28-2003),
IF(AB$28&gt;=$E267,MAX(1,INDEX('4. CPI-tabel'!$D$20:$Z$42,MAX($E267,2010)-2003,AB$28-2003)),0))</f>
        <v>1.08977661144</v>
      </c>
      <c r="AC267" s="118">
        <f>IF($C267="TD",INDEX('4. CPI-tabel'!$D$20:$Z$42,$E267-2003,AC$28-2003),
IF(AC$28&gt;=$E267,MAX(1,INDEX('4. CPI-tabel'!$D$20:$Z$42,MAX($E267,2010)-2003,AC$28-2003)),0))</f>
        <v>1.09849482433152</v>
      </c>
      <c r="AD267" s="118">
        <f>IF($C267="TD",INDEX('4. CPI-tabel'!$D$20:$Z$42,$E267-2003,AD$28-2003),
IF(AD$28&gt;=$E267,MAX(1,INDEX('4. CPI-tabel'!$D$20:$Z$42,MAX($E267,2010)-2003,AD$28-2003)),0))</f>
        <v>1.1006918139801831</v>
      </c>
      <c r="AE267" s="118">
        <f>IF($C267="TD",INDEX('4. CPI-tabel'!$D$20:$Z$42,$E267-2003,AE$28-2003),
IF(AE$28&gt;=$E267,MAX(1,INDEX('4. CPI-tabel'!$D$20:$Z$42,MAX($E267,2010)-2003,AE$28-2003)),0))</f>
        <v>1.1161014993759057</v>
      </c>
      <c r="AF267" s="118">
        <f>IF($C267="TD",INDEX('4. CPI-tabel'!$D$20:$Z$42,$E267-2003,AF$28-2003),
IF(AF$28&gt;=$E267,MAX(1,INDEX('4. CPI-tabel'!$D$20:$Z$42,MAX($E267,2010)-2003,AF$28-2003)),0))</f>
        <v>1.1395396308627996</v>
      </c>
      <c r="AG267" s="118">
        <f>IF($C267="TD",INDEX('4. CPI-tabel'!$D$20:$Z$42,$E267-2003,AG$28-2003),
IF(AG$28&gt;=$E267,MAX(1,INDEX('4. CPI-tabel'!$D$20:$Z$42,MAX($E267,2010)-2003,AG$28-2003)),0))</f>
        <v>1.171446740526958</v>
      </c>
      <c r="AH267" s="118">
        <f>IF($C267="TD",INDEX('4. CPI-tabel'!$D$20:$Z$42,$E267-2003,AH$28-2003),
IF(AH$28&gt;=$E267,MAX(1,INDEX('4. CPI-tabel'!$D$20:$Z$42,MAX($E267,2010)-2003,AH$28-2003)),0))</f>
        <v>1.1796468677106466</v>
      </c>
      <c r="AI267" s="118">
        <f>IF($C267="TD",INDEX('4. CPI-tabel'!$D$20:$Z$42,$E267-2003,AI$28-2003),
IF(AI$28&gt;=$E267,MAX(1,INDEX('4. CPI-tabel'!$D$20:$Z$42,MAX($E267,2010)-2003,AI$28-2003)),0))</f>
        <v>1.1796468677106466</v>
      </c>
      <c r="AJ267" s="118">
        <f>IF($C267="TD",INDEX('4. CPI-tabel'!$D$20:$Z$42,$E267-2003,AJ$28-2003),
IF(AJ$28&gt;=$E267,MAX(1,INDEX('4. CPI-tabel'!$D$20:$Z$42,MAX($E267,2010)-2003,AJ$28-2003)),0))</f>
        <v>1.1796468677106466</v>
      </c>
      <c r="AK267" s="118">
        <f>IF($C267="TD",INDEX('4. CPI-tabel'!$D$20:$Z$42,$E267-2003,AK$28-2003),
IF(AK$28&gt;=$E267,MAX(1,INDEX('4. CPI-tabel'!$D$20:$Z$42,MAX($E267,2010)-2003,AK$28-2003)),0))</f>
        <v>1.1796468677106466</v>
      </c>
      <c r="AL267" s="118">
        <f>IF($C267="TD",INDEX('4. CPI-tabel'!$D$20:$Z$42,$E267-2003,AL$28-2003),
IF(AL$28&gt;=$E267,MAX(1,INDEX('4. CPI-tabel'!$D$20:$Z$42,MAX($E267,2010)-2003,AL$28-2003)),0))</f>
        <v>1.1796468677106466</v>
      </c>
      <c r="AM267" s="118">
        <f>IF($C267="TD",INDEX('4. CPI-tabel'!$D$20:$Z$42,$E267-2003,AM$28-2003),
IF(AM$28&gt;=$E267,MAX(1,INDEX('4. CPI-tabel'!$D$20:$Z$42,MAX($E267,2010)-2003,AM$28-2003)),0))</f>
        <v>1.1796468677106466</v>
      </c>
      <c r="AN267" s="20"/>
      <c r="AO267" s="87">
        <f t="shared" si="53"/>
        <v>4.4677882499999999</v>
      </c>
      <c r="AP267" s="87">
        <f t="shared" si="54"/>
        <v>9.1679014890000001</v>
      </c>
      <c r="AQ267" s="87">
        <f t="shared" si="55"/>
        <v>9.3787632232470006</v>
      </c>
      <c r="AR267" s="87">
        <f t="shared" si="56"/>
        <v>9.6413685934979156</v>
      </c>
      <c r="AS267" s="87">
        <f t="shared" si="57"/>
        <v>9.7377822794328956</v>
      </c>
      <c r="AT267" s="87">
        <f t="shared" si="58"/>
        <v>9.8156845376683588</v>
      </c>
      <c r="AU267" s="87">
        <f t="shared" si="59"/>
        <v>9.8353159067436948</v>
      </c>
      <c r="AV267" s="87">
        <f t="shared" si="60"/>
        <v>9.9730103294381074</v>
      </c>
      <c r="AW267" s="87">
        <f t="shared" si="61"/>
        <v>10.182443546356307</v>
      </c>
      <c r="AX267" s="87">
        <f t="shared" si="62"/>
        <v>10.467551965654282</v>
      </c>
      <c r="AY267" s="87">
        <f t="shared" si="63"/>
        <v>10.540824829413863</v>
      </c>
      <c r="AZ267" s="87">
        <f t="shared" si="64"/>
        <v>12.648989795296638</v>
      </c>
      <c r="BA267" s="87">
        <f t="shared" si="65"/>
        <v>11.602176846720363</v>
      </c>
      <c r="BB267" s="87">
        <f t="shared" si="66"/>
        <v>10.641996693888332</v>
      </c>
      <c r="BC267" s="87">
        <f t="shared" si="67"/>
        <v>10.25641710353006</v>
      </c>
      <c r="BD267" s="87">
        <f t="shared" si="68"/>
        <v>10.25641710353006</v>
      </c>
    </row>
    <row r="268" spans="2:56" s="79" customFormat="1" x14ac:dyDescent="0.2">
      <c r="B268" s="86">
        <f>'3. Investeringen'!B254</f>
        <v>240</v>
      </c>
      <c r="C268" s="86" t="str">
        <f>'3. Investeringen'!F254</f>
        <v>TD</v>
      </c>
      <c r="D268" s="86" t="str">
        <f>'3. Investeringen'!G254</f>
        <v>Nieuwe investeringen TD</v>
      </c>
      <c r="E268" s="121">
        <f>'3. Investeringen'!K254</f>
        <v>2011</v>
      </c>
      <c r="F268" s="20"/>
      <c r="G268" s="86">
        <f>'7. Nominale afschrijvingen'!R257</f>
        <v>6669.5665278750012</v>
      </c>
      <c r="H268" s="86">
        <f>'7. Nominale afschrijvingen'!S257</f>
        <v>13339.13305575</v>
      </c>
      <c r="I268" s="86">
        <f>'7. Nominale afschrijvingen'!T257</f>
        <v>13339.13305575</v>
      </c>
      <c r="J268" s="86">
        <f>'7. Nominale afschrijvingen'!U257</f>
        <v>13339.13305575</v>
      </c>
      <c r="K268" s="86">
        <f>'7. Nominale afschrijvingen'!V257</f>
        <v>13339.13305575</v>
      </c>
      <c r="L268" s="86">
        <f>'7. Nominale afschrijvingen'!W257</f>
        <v>6669.5665278750002</v>
      </c>
      <c r="M268" s="86">
        <f>'7. Nominale afschrijvingen'!X257</f>
        <v>0</v>
      </c>
      <c r="N268" s="86">
        <f>'7. Nominale afschrijvingen'!Y257</f>
        <v>0</v>
      </c>
      <c r="O268" s="86">
        <f>'7. Nominale afschrijvingen'!Z257</f>
        <v>0</v>
      </c>
      <c r="P268" s="86">
        <f>'7. Nominale afschrijvingen'!AA257</f>
        <v>0</v>
      </c>
      <c r="Q268" s="86">
        <f>'7. Nominale afschrijvingen'!AB257</f>
        <v>0</v>
      </c>
      <c r="R268" s="86">
        <f>'7. Nominale afschrijvingen'!AC257</f>
        <v>0</v>
      </c>
      <c r="S268" s="86">
        <f>'7. Nominale afschrijvingen'!AD257</f>
        <v>0</v>
      </c>
      <c r="T268" s="86">
        <f>'7. Nominale afschrijvingen'!AE257</f>
        <v>0</v>
      </c>
      <c r="U268" s="86">
        <f>'7. Nominale afschrijvingen'!AF257</f>
        <v>0</v>
      </c>
      <c r="V268" s="86">
        <f>'7. Nominale afschrijvingen'!AG257</f>
        <v>0</v>
      </c>
      <c r="W268" s="65"/>
      <c r="X268" s="118">
        <f>IF($C268="TD",INDEX('4. CPI-tabel'!$D$20:$Z$42,$E268-2003,X$28-2003),
IF(X$28&gt;=$E268,MAX(1,INDEX('4. CPI-tabel'!$D$20:$Z$42,MAX($E268,2010)-2003,X$28-2003)),0))</f>
        <v>1</v>
      </c>
      <c r="Y268" s="118">
        <f>IF($C268="TD",INDEX('4. CPI-tabel'!$D$20:$Z$42,$E268-2003,Y$28-2003),
IF(Y$28&gt;=$E268,MAX(1,INDEX('4. CPI-tabel'!$D$20:$Z$42,MAX($E268,2010)-2003,Y$28-2003)),0))</f>
        <v>1.026</v>
      </c>
      <c r="Z268" s="118">
        <f>IF($C268="TD",INDEX('4. CPI-tabel'!$D$20:$Z$42,$E268-2003,Z$28-2003),
IF(Z$28&gt;=$E268,MAX(1,INDEX('4. CPI-tabel'!$D$20:$Z$42,MAX($E268,2010)-2003,Z$28-2003)),0))</f>
        <v>1.049598</v>
      </c>
      <c r="AA268" s="118">
        <f>IF($C268="TD",INDEX('4. CPI-tabel'!$D$20:$Z$42,$E268-2003,AA$28-2003),
IF(AA$28&gt;=$E268,MAX(1,INDEX('4. CPI-tabel'!$D$20:$Z$42,MAX($E268,2010)-2003,AA$28-2003)),0))</f>
        <v>1.0789867440000001</v>
      </c>
      <c r="AB268" s="118">
        <f>IF($C268="TD",INDEX('4. CPI-tabel'!$D$20:$Z$42,$E268-2003,AB$28-2003),
IF(AB$28&gt;=$E268,MAX(1,INDEX('4. CPI-tabel'!$D$20:$Z$42,MAX($E268,2010)-2003,AB$28-2003)),0))</f>
        <v>1.08977661144</v>
      </c>
      <c r="AC268" s="118">
        <f>IF($C268="TD",INDEX('4. CPI-tabel'!$D$20:$Z$42,$E268-2003,AC$28-2003),
IF(AC$28&gt;=$E268,MAX(1,INDEX('4. CPI-tabel'!$D$20:$Z$42,MAX($E268,2010)-2003,AC$28-2003)),0))</f>
        <v>1.09849482433152</v>
      </c>
      <c r="AD268" s="118">
        <f>IF($C268="TD",INDEX('4. CPI-tabel'!$D$20:$Z$42,$E268-2003,AD$28-2003),
IF(AD$28&gt;=$E268,MAX(1,INDEX('4. CPI-tabel'!$D$20:$Z$42,MAX($E268,2010)-2003,AD$28-2003)),0))</f>
        <v>1.1006918139801831</v>
      </c>
      <c r="AE268" s="118">
        <f>IF($C268="TD",INDEX('4. CPI-tabel'!$D$20:$Z$42,$E268-2003,AE$28-2003),
IF(AE$28&gt;=$E268,MAX(1,INDEX('4. CPI-tabel'!$D$20:$Z$42,MAX($E268,2010)-2003,AE$28-2003)),0))</f>
        <v>1.1161014993759057</v>
      </c>
      <c r="AF268" s="118">
        <f>IF($C268="TD",INDEX('4. CPI-tabel'!$D$20:$Z$42,$E268-2003,AF$28-2003),
IF(AF$28&gt;=$E268,MAX(1,INDEX('4. CPI-tabel'!$D$20:$Z$42,MAX($E268,2010)-2003,AF$28-2003)),0))</f>
        <v>1.1395396308627996</v>
      </c>
      <c r="AG268" s="118">
        <f>IF($C268="TD",INDEX('4. CPI-tabel'!$D$20:$Z$42,$E268-2003,AG$28-2003),
IF(AG$28&gt;=$E268,MAX(1,INDEX('4. CPI-tabel'!$D$20:$Z$42,MAX($E268,2010)-2003,AG$28-2003)),0))</f>
        <v>1.171446740526958</v>
      </c>
      <c r="AH268" s="118">
        <f>IF($C268="TD",INDEX('4. CPI-tabel'!$D$20:$Z$42,$E268-2003,AH$28-2003),
IF(AH$28&gt;=$E268,MAX(1,INDEX('4. CPI-tabel'!$D$20:$Z$42,MAX($E268,2010)-2003,AH$28-2003)),0))</f>
        <v>1.1796468677106466</v>
      </c>
      <c r="AI268" s="118">
        <f>IF($C268="TD",INDEX('4. CPI-tabel'!$D$20:$Z$42,$E268-2003,AI$28-2003),
IF(AI$28&gt;=$E268,MAX(1,INDEX('4. CPI-tabel'!$D$20:$Z$42,MAX($E268,2010)-2003,AI$28-2003)),0))</f>
        <v>1.1796468677106466</v>
      </c>
      <c r="AJ268" s="118">
        <f>IF($C268="TD",INDEX('4. CPI-tabel'!$D$20:$Z$42,$E268-2003,AJ$28-2003),
IF(AJ$28&gt;=$E268,MAX(1,INDEX('4. CPI-tabel'!$D$20:$Z$42,MAX($E268,2010)-2003,AJ$28-2003)),0))</f>
        <v>1.1796468677106466</v>
      </c>
      <c r="AK268" s="118">
        <f>IF($C268="TD",INDEX('4. CPI-tabel'!$D$20:$Z$42,$E268-2003,AK$28-2003),
IF(AK$28&gt;=$E268,MAX(1,INDEX('4. CPI-tabel'!$D$20:$Z$42,MAX($E268,2010)-2003,AK$28-2003)),0))</f>
        <v>1.1796468677106466</v>
      </c>
      <c r="AL268" s="118">
        <f>IF($C268="TD",INDEX('4. CPI-tabel'!$D$20:$Z$42,$E268-2003,AL$28-2003),
IF(AL$28&gt;=$E268,MAX(1,INDEX('4. CPI-tabel'!$D$20:$Z$42,MAX($E268,2010)-2003,AL$28-2003)),0))</f>
        <v>1.1796468677106466</v>
      </c>
      <c r="AM268" s="118">
        <f>IF($C268="TD",INDEX('4. CPI-tabel'!$D$20:$Z$42,$E268-2003,AM$28-2003),
IF(AM$28&gt;=$E268,MAX(1,INDEX('4. CPI-tabel'!$D$20:$Z$42,MAX($E268,2010)-2003,AM$28-2003)),0))</f>
        <v>1.1796468677106466</v>
      </c>
      <c r="AN268" s="20"/>
      <c r="AO268" s="87">
        <f t="shared" si="53"/>
        <v>6669.5665278750012</v>
      </c>
      <c r="AP268" s="87">
        <f t="shared" si="54"/>
        <v>13685.9505151995</v>
      </c>
      <c r="AQ268" s="87">
        <f t="shared" si="55"/>
        <v>14000.72737704909</v>
      </c>
      <c r="AR268" s="87">
        <f t="shared" si="56"/>
        <v>14392.747743606464</v>
      </c>
      <c r="AS268" s="87">
        <f t="shared" si="57"/>
        <v>14536.675221042529</v>
      </c>
      <c r="AT268" s="87">
        <f t="shared" si="58"/>
        <v>7326.4843114054347</v>
      </c>
      <c r="AU268" s="87">
        <f t="shared" si="59"/>
        <v>0</v>
      </c>
      <c r="AV268" s="87">
        <f t="shared" si="60"/>
        <v>0</v>
      </c>
      <c r="AW268" s="87">
        <f t="shared" si="61"/>
        <v>0</v>
      </c>
      <c r="AX268" s="87">
        <f t="shared" si="62"/>
        <v>0</v>
      </c>
      <c r="AY268" s="87">
        <f t="shared" si="63"/>
        <v>0</v>
      </c>
      <c r="AZ268" s="87">
        <f t="shared" si="64"/>
        <v>0</v>
      </c>
      <c r="BA268" s="87">
        <f t="shared" si="65"/>
        <v>0</v>
      </c>
      <c r="BB268" s="87">
        <f t="shared" si="66"/>
        <v>0</v>
      </c>
      <c r="BC268" s="87">
        <f t="shared" si="67"/>
        <v>0</v>
      </c>
      <c r="BD268" s="87">
        <f t="shared" si="68"/>
        <v>0</v>
      </c>
    </row>
    <row r="269" spans="2:56" s="79" customFormat="1" x14ac:dyDescent="0.2">
      <c r="B269" s="86">
        <f>'3. Investeringen'!B255</f>
        <v>241</v>
      </c>
      <c r="C269" s="86" t="str">
        <f>'3. Investeringen'!F255</f>
        <v>TD</v>
      </c>
      <c r="D269" s="86" t="str">
        <f>'3. Investeringen'!G255</f>
        <v>Nieuwe investeringen TD</v>
      </c>
      <c r="E269" s="121">
        <f>'3. Investeringen'!K255</f>
        <v>2012</v>
      </c>
      <c r="F269" s="20"/>
      <c r="G269" s="86">
        <f>'7. Nominale afschrijvingen'!R258</f>
        <v>0</v>
      </c>
      <c r="H269" s="86">
        <f>'7. Nominale afschrijvingen'!S258</f>
        <v>4813.5181818181818</v>
      </c>
      <c r="I269" s="86">
        <f>'7. Nominale afschrijvingen'!T258</f>
        <v>9627.0363636363636</v>
      </c>
      <c r="J269" s="86">
        <f>'7. Nominale afschrijvingen'!U258</f>
        <v>9627.0363636363636</v>
      </c>
      <c r="K269" s="86">
        <f>'7. Nominale afschrijvingen'!V258</f>
        <v>9627.0363636363636</v>
      </c>
      <c r="L269" s="86">
        <f>'7. Nominale afschrijvingen'!W258</f>
        <v>9627.0363636363636</v>
      </c>
      <c r="M269" s="86">
        <f>'7. Nominale afschrijvingen'!X258</f>
        <v>9627.0363636363636</v>
      </c>
      <c r="N269" s="86">
        <f>'7. Nominale afschrijvingen'!Y258</f>
        <v>9627.0363636363636</v>
      </c>
      <c r="O269" s="86">
        <f>'7. Nominale afschrijvingen'!Z258</f>
        <v>9627.0363636363636</v>
      </c>
      <c r="P269" s="86">
        <f>'7. Nominale afschrijvingen'!AA258</f>
        <v>9627.0363636363636</v>
      </c>
      <c r="Q269" s="86">
        <f>'7. Nominale afschrijvingen'!AB258</f>
        <v>9627.0363636363636</v>
      </c>
      <c r="R269" s="86">
        <f>'7. Nominale afschrijvingen'!AC258</f>
        <v>11552.443636363636</v>
      </c>
      <c r="S269" s="86">
        <f>'7. Nominale afschrijvingen'!AD258</f>
        <v>11247.763804195803</v>
      </c>
      <c r="T269" s="86">
        <f>'7. Nominale afschrijvingen'!AE258</f>
        <v>10951.119484085146</v>
      </c>
      <c r="U269" s="86">
        <f>'7. Nominale afschrijvingen'!AF258</f>
        <v>10662.298750438944</v>
      </c>
      <c r="V269" s="86">
        <f>'7. Nominale afschrijvingen'!AG258</f>
        <v>10381.095266910883</v>
      </c>
      <c r="W269" s="65"/>
      <c r="X269" s="118">
        <f>IF($C269="TD",INDEX('4. CPI-tabel'!$D$20:$Z$42,$E269-2003,X$28-2003),
IF(X$28&gt;=$E269,MAX(1,INDEX('4. CPI-tabel'!$D$20:$Z$42,MAX($E269,2010)-2003,X$28-2003)),0))</f>
        <v>0</v>
      </c>
      <c r="Y269" s="118">
        <f>IF($C269="TD",INDEX('4. CPI-tabel'!$D$20:$Z$42,$E269-2003,Y$28-2003),
IF(Y$28&gt;=$E269,MAX(1,INDEX('4. CPI-tabel'!$D$20:$Z$42,MAX($E269,2010)-2003,Y$28-2003)),0))</f>
        <v>1</v>
      </c>
      <c r="Z269" s="118">
        <f>IF($C269="TD",INDEX('4. CPI-tabel'!$D$20:$Z$42,$E269-2003,Z$28-2003),
IF(Z$28&gt;=$E269,MAX(1,INDEX('4. CPI-tabel'!$D$20:$Z$42,MAX($E269,2010)-2003,Z$28-2003)),0))</f>
        <v>1.0229999999999999</v>
      </c>
      <c r="AA269" s="118">
        <f>IF($C269="TD",INDEX('4. CPI-tabel'!$D$20:$Z$42,$E269-2003,AA$28-2003),
IF(AA$28&gt;=$E269,MAX(1,INDEX('4. CPI-tabel'!$D$20:$Z$42,MAX($E269,2010)-2003,AA$28-2003)),0))</f>
        <v>1.051644</v>
      </c>
      <c r="AB269" s="118">
        <f>IF($C269="TD",INDEX('4. CPI-tabel'!$D$20:$Z$42,$E269-2003,AB$28-2003),
IF(AB$28&gt;=$E269,MAX(1,INDEX('4. CPI-tabel'!$D$20:$Z$42,MAX($E269,2010)-2003,AB$28-2003)),0))</f>
        <v>1.06216044</v>
      </c>
      <c r="AC269" s="118">
        <f>IF($C269="TD",INDEX('4. CPI-tabel'!$D$20:$Z$42,$E269-2003,AC$28-2003),
IF(AC$28&gt;=$E269,MAX(1,INDEX('4. CPI-tabel'!$D$20:$Z$42,MAX($E269,2010)-2003,AC$28-2003)),0))</f>
        <v>1.0706577235199999</v>
      </c>
      <c r="AD269" s="118">
        <f>IF($C269="TD",INDEX('4. CPI-tabel'!$D$20:$Z$42,$E269-2003,AD$28-2003),
IF(AD$28&gt;=$E269,MAX(1,INDEX('4. CPI-tabel'!$D$20:$Z$42,MAX($E269,2010)-2003,AD$28-2003)),0))</f>
        <v>1.0727990389670399</v>
      </c>
      <c r="AE269" s="118">
        <f>IF($C269="TD",INDEX('4. CPI-tabel'!$D$20:$Z$42,$E269-2003,AE$28-2003),
IF(AE$28&gt;=$E269,MAX(1,INDEX('4. CPI-tabel'!$D$20:$Z$42,MAX($E269,2010)-2003,AE$28-2003)),0))</f>
        <v>1.0878182255125783</v>
      </c>
      <c r="AF269" s="118">
        <f>IF($C269="TD",INDEX('4. CPI-tabel'!$D$20:$Z$42,$E269-2003,AF$28-2003),
IF(AF$28&gt;=$E269,MAX(1,INDEX('4. CPI-tabel'!$D$20:$Z$42,MAX($E269,2010)-2003,AF$28-2003)),0))</f>
        <v>1.1106624082483423</v>
      </c>
      <c r="AG269" s="118">
        <f>IF($C269="TD",INDEX('4. CPI-tabel'!$D$20:$Z$42,$E269-2003,AG$28-2003),
IF(AG$28&gt;=$E269,MAX(1,INDEX('4. CPI-tabel'!$D$20:$Z$42,MAX($E269,2010)-2003,AG$28-2003)),0))</f>
        <v>1.1417609556792958</v>
      </c>
      <c r="AH269" s="118">
        <f>IF($C269="TD",INDEX('4. CPI-tabel'!$D$20:$Z$42,$E269-2003,AH$28-2003),
IF(AH$28&gt;=$E269,MAX(1,INDEX('4. CPI-tabel'!$D$20:$Z$42,MAX($E269,2010)-2003,AH$28-2003)),0))</f>
        <v>1.1497532823690508</v>
      </c>
      <c r="AI269" s="118">
        <f>IF($C269="TD",INDEX('4. CPI-tabel'!$D$20:$Z$42,$E269-2003,AI$28-2003),
IF(AI$28&gt;=$E269,MAX(1,INDEX('4. CPI-tabel'!$D$20:$Z$42,MAX($E269,2010)-2003,AI$28-2003)),0))</f>
        <v>1.1497532823690508</v>
      </c>
      <c r="AJ269" s="118">
        <f>IF($C269="TD",INDEX('4. CPI-tabel'!$D$20:$Z$42,$E269-2003,AJ$28-2003),
IF(AJ$28&gt;=$E269,MAX(1,INDEX('4. CPI-tabel'!$D$20:$Z$42,MAX($E269,2010)-2003,AJ$28-2003)),0))</f>
        <v>1.1497532823690508</v>
      </c>
      <c r="AK269" s="118">
        <f>IF($C269="TD",INDEX('4. CPI-tabel'!$D$20:$Z$42,$E269-2003,AK$28-2003),
IF(AK$28&gt;=$E269,MAX(1,INDEX('4. CPI-tabel'!$D$20:$Z$42,MAX($E269,2010)-2003,AK$28-2003)),0))</f>
        <v>1.1497532823690508</v>
      </c>
      <c r="AL269" s="118">
        <f>IF($C269="TD",INDEX('4. CPI-tabel'!$D$20:$Z$42,$E269-2003,AL$28-2003),
IF(AL$28&gt;=$E269,MAX(1,INDEX('4. CPI-tabel'!$D$20:$Z$42,MAX($E269,2010)-2003,AL$28-2003)),0))</f>
        <v>1.1497532823690508</v>
      </c>
      <c r="AM269" s="118">
        <f>IF($C269="TD",INDEX('4. CPI-tabel'!$D$20:$Z$42,$E269-2003,AM$28-2003),
IF(AM$28&gt;=$E269,MAX(1,INDEX('4. CPI-tabel'!$D$20:$Z$42,MAX($E269,2010)-2003,AM$28-2003)),0))</f>
        <v>1.1497532823690508</v>
      </c>
      <c r="AN269" s="20"/>
      <c r="AO269" s="87">
        <f t="shared" si="53"/>
        <v>0</v>
      </c>
      <c r="AP269" s="87">
        <f t="shared" si="54"/>
        <v>4813.5181818181818</v>
      </c>
      <c r="AQ269" s="87">
        <f t="shared" si="55"/>
        <v>9848.4581999999991</v>
      </c>
      <c r="AR269" s="87">
        <f t="shared" si="56"/>
        <v>10124.2150296</v>
      </c>
      <c r="AS269" s="87">
        <f t="shared" si="57"/>
        <v>10225.457179896001</v>
      </c>
      <c r="AT269" s="87">
        <f t="shared" si="58"/>
        <v>10307.260837335167</v>
      </c>
      <c r="AU269" s="87">
        <f t="shared" si="59"/>
        <v>10327.875359009837</v>
      </c>
      <c r="AV269" s="87">
        <f t="shared" si="60"/>
        <v>10472.465614035975</v>
      </c>
      <c r="AW269" s="87">
        <f t="shared" si="61"/>
        <v>10692.387391930728</v>
      </c>
      <c r="AX269" s="87">
        <f t="shared" si="62"/>
        <v>10991.774238904787</v>
      </c>
      <c r="AY269" s="87">
        <f t="shared" si="63"/>
        <v>11068.716658577121</v>
      </c>
      <c r="AZ269" s="87">
        <f t="shared" si="64"/>
        <v>13282.459990292544</v>
      </c>
      <c r="BA269" s="87">
        <f t="shared" si="65"/>
        <v>12932.153353185928</v>
      </c>
      <c r="BB269" s="87">
        <f t="shared" si="66"/>
        <v>12591.085572442564</v>
      </c>
      <c r="BC269" s="87">
        <f t="shared" si="67"/>
        <v>12259.012985916605</v>
      </c>
      <c r="BD269" s="87">
        <f t="shared" si="68"/>
        <v>11935.698357716605</v>
      </c>
    </row>
    <row r="270" spans="2:56" s="79" customFormat="1" x14ac:dyDescent="0.2">
      <c r="B270" s="86">
        <f>'3. Investeringen'!B256</f>
        <v>242</v>
      </c>
      <c r="C270" s="86" t="str">
        <f>'3. Investeringen'!F256</f>
        <v>TD</v>
      </c>
      <c r="D270" s="86" t="str">
        <f>'3. Investeringen'!G256</f>
        <v>Nieuwe investeringen TD</v>
      </c>
      <c r="E270" s="121">
        <f>'3. Investeringen'!K256</f>
        <v>2012</v>
      </c>
      <c r="F270" s="20"/>
      <c r="G270" s="86">
        <f>'7. Nominale afschrijvingen'!R259</f>
        <v>0</v>
      </c>
      <c r="H270" s="86">
        <f>'7. Nominale afschrijvingen'!S259</f>
        <v>22499.022222222222</v>
      </c>
      <c r="I270" s="86">
        <f>'7. Nominale afschrijvingen'!T259</f>
        <v>44998.044444444444</v>
      </c>
      <c r="J270" s="86">
        <f>'7. Nominale afschrijvingen'!U259</f>
        <v>44998.044444444444</v>
      </c>
      <c r="K270" s="86">
        <f>'7. Nominale afschrijvingen'!V259</f>
        <v>44998.044444444444</v>
      </c>
      <c r="L270" s="86">
        <f>'7. Nominale afschrijvingen'!W259</f>
        <v>44998.044444444444</v>
      </c>
      <c r="M270" s="86">
        <f>'7. Nominale afschrijvingen'!X259</f>
        <v>44998.044444444444</v>
      </c>
      <c r="N270" s="86">
        <f>'7. Nominale afschrijvingen'!Y259</f>
        <v>44998.044444444444</v>
      </c>
      <c r="O270" s="86">
        <f>'7. Nominale afschrijvingen'!Z259</f>
        <v>44998.044444444444</v>
      </c>
      <c r="P270" s="86">
        <f>'7. Nominale afschrijvingen'!AA259</f>
        <v>44998.044444444444</v>
      </c>
      <c r="Q270" s="86">
        <f>'7. Nominale afschrijvingen'!AB259</f>
        <v>44998.044444444444</v>
      </c>
      <c r="R270" s="86">
        <f>'7. Nominale afschrijvingen'!AC259</f>
        <v>53997.653333333328</v>
      </c>
      <c r="S270" s="86">
        <f>'7. Nominale afschrijvingen'!AD259</f>
        <v>52172.380544600936</v>
      </c>
      <c r="T270" s="86">
        <f>'7. Nominale afschrijvingen'!AE259</f>
        <v>50408.807117741184</v>
      </c>
      <c r="U270" s="86">
        <f>'7. Nominale afschrijvingen'!AF259</f>
        <v>48704.847440521764</v>
      </c>
      <c r="V270" s="86">
        <f>'7. Nominale afschrijvingen'!AG259</f>
        <v>47058.48640027878</v>
      </c>
      <c r="W270" s="65"/>
      <c r="X270" s="118">
        <f>IF($C270="TD",INDEX('4. CPI-tabel'!$D$20:$Z$42,$E270-2003,X$28-2003),
IF(X$28&gt;=$E270,MAX(1,INDEX('4. CPI-tabel'!$D$20:$Z$42,MAX($E270,2010)-2003,X$28-2003)),0))</f>
        <v>0</v>
      </c>
      <c r="Y270" s="118">
        <f>IF($C270="TD",INDEX('4. CPI-tabel'!$D$20:$Z$42,$E270-2003,Y$28-2003),
IF(Y$28&gt;=$E270,MAX(1,INDEX('4. CPI-tabel'!$D$20:$Z$42,MAX($E270,2010)-2003,Y$28-2003)),0))</f>
        <v>1</v>
      </c>
      <c r="Z270" s="118">
        <f>IF($C270="TD",INDEX('4. CPI-tabel'!$D$20:$Z$42,$E270-2003,Z$28-2003),
IF(Z$28&gt;=$E270,MAX(1,INDEX('4. CPI-tabel'!$D$20:$Z$42,MAX($E270,2010)-2003,Z$28-2003)),0))</f>
        <v>1.0229999999999999</v>
      </c>
      <c r="AA270" s="118">
        <f>IF($C270="TD",INDEX('4. CPI-tabel'!$D$20:$Z$42,$E270-2003,AA$28-2003),
IF(AA$28&gt;=$E270,MAX(1,INDEX('4. CPI-tabel'!$D$20:$Z$42,MAX($E270,2010)-2003,AA$28-2003)),0))</f>
        <v>1.051644</v>
      </c>
      <c r="AB270" s="118">
        <f>IF($C270="TD",INDEX('4. CPI-tabel'!$D$20:$Z$42,$E270-2003,AB$28-2003),
IF(AB$28&gt;=$E270,MAX(1,INDEX('4. CPI-tabel'!$D$20:$Z$42,MAX($E270,2010)-2003,AB$28-2003)),0))</f>
        <v>1.06216044</v>
      </c>
      <c r="AC270" s="118">
        <f>IF($C270="TD",INDEX('4. CPI-tabel'!$D$20:$Z$42,$E270-2003,AC$28-2003),
IF(AC$28&gt;=$E270,MAX(1,INDEX('4. CPI-tabel'!$D$20:$Z$42,MAX($E270,2010)-2003,AC$28-2003)),0))</f>
        <v>1.0706577235199999</v>
      </c>
      <c r="AD270" s="118">
        <f>IF($C270="TD",INDEX('4. CPI-tabel'!$D$20:$Z$42,$E270-2003,AD$28-2003),
IF(AD$28&gt;=$E270,MAX(1,INDEX('4. CPI-tabel'!$D$20:$Z$42,MAX($E270,2010)-2003,AD$28-2003)),0))</f>
        <v>1.0727990389670399</v>
      </c>
      <c r="AE270" s="118">
        <f>IF($C270="TD",INDEX('4. CPI-tabel'!$D$20:$Z$42,$E270-2003,AE$28-2003),
IF(AE$28&gt;=$E270,MAX(1,INDEX('4. CPI-tabel'!$D$20:$Z$42,MAX($E270,2010)-2003,AE$28-2003)),0))</f>
        <v>1.0878182255125783</v>
      </c>
      <c r="AF270" s="118">
        <f>IF($C270="TD",INDEX('4. CPI-tabel'!$D$20:$Z$42,$E270-2003,AF$28-2003),
IF(AF$28&gt;=$E270,MAX(1,INDEX('4. CPI-tabel'!$D$20:$Z$42,MAX($E270,2010)-2003,AF$28-2003)),0))</f>
        <v>1.1106624082483423</v>
      </c>
      <c r="AG270" s="118">
        <f>IF($C270="TD",INDEX('4. CPI-tabel'!$D$20:$Z$42,$E270-2003,AG$28-2003),
IF(AG$28&gt;=$E270,MAX(1,INDEX('4. CPI-tabel'!$D$20:$Z$42,MAX($E270,2010)-2003,AG$28-2003)),0))</f>
        <v>1.1417609556792958</v>
      </c>
      <c r="AH270" s="118">
        <f>IF($C270="TD",INDEX('4. CPI-tabel'!$D$20:$Z$42,$E270-2003,AH$28-2003),
IF(AH$28&gt;=$E270,MAX(1,INDEX('4. CPI-tabel'!$D$20:$Z$42,MAX($E270,2010)-2003,AH$28-2003)),0))</f>
        <v>1.1497532823690508</v>
      </c>
      <c r="AI270" s="118">
        <f>IF($C270="TD",INDEX('4. CPI-tabel'!$D$20:$Z$42,$E270-2003,AI$28-2003),
IF(AI$28&gt;=$E270,MAX(1,INDEX('4. CPI-tabel'!$D$20:$Z$42,MAX($E270,2010)-2003,AI$28-2003)),0))</f>
        <v>1.1497532823690508</v>
      </c>
      <c r="AJ270" s="118">
        <f>IF($C270="TD",INDEX('4. CPI-tabel'!$D$20:$Z$42,$E270-2003,AJ$28-2003),
IF(AJ$28&gt;=$E270,MAX(1,INDEX('4. CPI-tabel'!$D$20:$Z$42,MAX($E270,2010)-2003,AJ$28-2003)),0))</f>
        <v>1.1497532823690508</v>
      </c>
      <c r="AK270" s="118">
        <f>IF($C270="TD",INDEX('4. CPI-tabel'!$D$20:$Z$42,$E270-2003,AK$28-2003),
IF(AK$28&gt;=$E270,MAX(1,INDEX('4. CPI-tabel'!$D$20:$Z$42,MAX($E270,2010)-2003,AK$28-2003)),0))</f>
        <v>1.1497532823690508</v>
      </c>
      <c r="AL270" s="118">
        <f>IF($C270="TD",INDEX('4. CPI-tabel'!$D$20:$Z$42,$E270-2003,AL$28-2003),
IF(AL$28&gt;=$E270,MAX(1,INDEX('4. CPI-tabel'!$D$20:$Z$42,MAX($E270,2010)-2003,AL$28-2003)),0))</f>
        <v>1.1497532823690508</v>
      </c>
      <c r="AM270" s="118">
        <f>IF($C270="TD",INDEX('4. CPI-tabel'!$D$20:$Z$42,$E270-2003,AM$28-2003),
IF(AM$28&gt;=$E270,MAX(1,INDEX('4. CPI-tabel'!$D$20:$Z$42,MAX($E270,2010)-2003,AM$28-2003)),0))</f>
        <v>1.1497532823690508</v>
      </c>
      <c r="AN270" s="20"/>
      <c r="AO270" s="87">
        <f t="shared" si="53"/>
        <v>0</v>
      </c>
      <c r="AP270" s="87">
        <f t="shared" si="54"/>
        <v>22499.022222222222</v>
      </c>
      <c r="AQ270" s="87">
        <f t="shared" si="55"/>
        <v>46032.999466666661</v>
      </c>
      <c r="AR270" s="87">
        <f t="shared" si="56"/>
        <v>47321.923451733332</v>
      </c>
      <c r="AS270" s="87">
        <f t="shared" si="57"/>
        <v>47795.142686250663</v>
      </c>
      <c r="AT270" s="87">
        <f t="shared" si="58"/>
        <v>48177.503827740664</v>
      </c>
      <c r="AU270" s="87">
        <f t="shared" si="59"/>
        <v>48273.858835396146</v>
      </c>
      <c r="AV270" s="87">
        <f t="shared" si="60"/>
        <v>48949.692859091687</v>
      </c>
      <c r="AW270" s="87">
        <f t="shared" si="61"/>
        <v>49977.636409132603</v>
      </c>
      <c r="AX270" s="87">
        <f t="shared" si="62"/>
        <v>51377.010228588319</v>
      </c>
      <c r="AY270" s="87">
        <f t="shared" si="63"/>
        <v>51736.64930018843</v>
      </c>
      <c r="AZ270" s="87">
        <f t="shared" si="64"/>
        <v>62083.97916022611</v>
      </c>
      <c r="BA270" s="87">
        <f t="shared" si="65"/>
        <v>59985.36578016213</v>
      </c>
      <c r="BB270" s="87">
        <f t="shared" si="66"/>
        <v>57957.691443931297</v>
      </c>
      <c r="BC270" s="87">
        <f t="shared" si="67"/>
        <v>55998.55821202376</v>
      </c>
      <c r="BD270" s="87">
        <f t="shared" si="68"/>
        <v>54105.649202039865</v>
      </c>
    </row>
    <row r="271" spans="2:56" s="79" customFormat="1" x14ac:dyDescent="0.2">
      <c r="B271" s="86">
        <f>'3. Investeringen'!B257</f>
        <v>243</v>
      </c>
      <c r="C271" s="86" t="str">
        <f>'3. Investeringen'!F257</f>
        <v>TD</v>
      </c>
      <c r="D271" s="86" t="str">
        <f>'3. Investeringen'!G257</f>
        <v>Nieuwe investeringen TD</v>
      </c>
      <c r="E271" s="121">
        <f>'3. Investeringen'!K257</f>
        <v>2012</v>
      </c>
      <c r="F271" s="20"/>
      <c r="G271" s="86">
        <f>'7. Nominale afschrijvingen'!R260</f>
        <v>0</v>
      </c>
      <c r="H271" s="86">
        <f>'7. Nominale afschrijvingen'!S260</f>
        <v>3427.2</v>
      </c>
      <c r="I271" s="86">
        <f>'7. Nominale afschrijvingen'!T260</f>
        <v>6854.4</v>
      </c>
      <c r="J271" s="86">
        <f>'7. Nominale afschrijvingen'!U260</f>
        <v>6854.4</v>
      </c>
      <c r="K271" s="86">
        <f>'7. Nominale afschrijvingen'!V260</f>
        <v>6854.4</v>
      </c>
      <c r="L271" s="86">
        <f>'7. Nominale afschrijvingen'!W260</f>
        <v>6854.4</v>
      </c>
      <c r="M271" s="86">
        <f>'7. Nominale afschrijvingen'!X260</f>
        <v>6854.4</v>
      </c>
      <c r="N271" s="86">
        <f>'7. Nominale afschrijvingen'!Y260</f>
        <v>6854.4</v>
      </c>
      <c r="O271" s="86">
        <f>'7. Nominale afschrijvingen'!Z260</f>
        <v>6854.4</v>
      </c>
      <c r="P271" s="86">
        <f>'7. Nominale afschrijvingen'!AA260</f>
        <v>6854.4</v>
      </c>
      <c r="Q271" s="86">
        <f>'7. Nominale afschrijvingen'!AB260</f>
        <v>6854.4</v>
      </c>
      <c r="R271" s="86">
        <f>'7. Nominale afschrijvingen'!AC260</f>
        <v>8225.2799999999988</v>
      </c>
      <c r="S271" s="86">
        <f>'7. Nominale afschrijvingen'!AD260</f>
        <v>7743.8001951219494</v>
      </c>
      <c r="T271" s="86">
        <f>'7. Nominale afschrijvingen'!AE260</f>
        <v>7290.5045739440793</v>
      </c>
      <c r="U271" s="86">
        <f>'7. Nominale afschrijvingen'!AF260</f>
        <v>6863.7433305912555</v>
      </c>
      <c r="V271" s="86">
        <f>'7. Nominale afschrijvingen'!AG260</f>
        <v>6690.4164788086482</v>
      </c>
      <c r="W271" s="65"/>
      <c r="X271" s="118">
        <f>IF($C271="TD",INDEX('4. CPI-tabel'!$D$20:$Z$42,$E271-2003,X$28-2003),
IF(X$28&gt;=$E271,MAX(1,INDEX('4. CPI-tabel'!$D$20:$Z$42,MAX($E271,2010)-2003,X$28-2003)),0))</f>
        <v>0</v>
      </c>
      <c r="Y271" s="118">
        <f>IF($C271="TD",INDEX('4. CPI-tabel'!$D$20:$Z$42,$E271-2003,Y$28-2003),
IF(Y$28&gt;=$E271,MAX(1,INDEX('4. CPI-tabel'!$D$20:$Z$42,MAX($E271,2010)-2003,Y$28-2003)),0))</f>
        <v>1</v>
      </c>
      <c r="Z271" s="118">
        <f>IF($C271="TD",INDEX('4. CPI-tabel'!$D$20:$Z$42,$E271-2003,Z$28-2003),
IF(Z$28&gt;=$E271,MAX(1,INDEX('4. CPI-tabel'!$D$20:$Z$42,MAX($E271,2010)-2003,Z$28-2003)),0))</f>
        <v>1.0229999999999999</v>
      </c>
      <c r="AA271" s="118">
        <f>IF($C271="TD",INDEX('4. CPI-tabel'!$D$20:$Z$42,$E271-2003,AA$28-2003),
IF(AA$28&gt;=$E271,MAX(1,INDEX('4. CPI-tabel'!$D$20:$Z$42,MAX($E271,2010)-2003,AA$28-2003)),0))</f>
        <v>1.051644</v>
      </c>
      <c r="AB271" s="118">
        <f>IF($C271="TD",INDEX('4. CPI-tabel'!$D$20:$Z$42,$E271-2003,AB$28-2003),
IF(AB$28&gt;=$E271,MAX(1,INDEX('4. CPI-tabel'!$D$20:$Z$42,MAX($E271,2010)-2003,AB$28-2003)),0))</f>
        <v>1.06216044</v>
      </c>
      <c r="AC271" s="118">
        <f>IF($C271="TD",INDEX('4. CPI-tabel'!$D$20:$Z$42,$E271-2003,AC$28-2003),
IF(AC$28&gt;=$E271,MAX(1,INDEX('4. CPI-tabel'!$D$20:$Z$42,MAX($E271,2010)-2003,AC$28-2003)),0))</f>
        <v>1.0706577235199999</v>
      </c>
      <c r="AD271" s="118">
        <f>IF($C271="TD",INDEX('4. CPI-tabel'!$D$20:$Z$42,$E271-2003,AD$28-2003),
IF(AD$28&gt;=$E271,MAX(1,INDEX('4. CPI-tabel'!$D$20:$Z$42,MAX($E271,2010)-2003,AD$28-2003)),0))</f>
        <v>1.0727990389670399</v>
      </c>
      <c r="AE271" s="118">
        <f>IF($C271="TD",INDEX('4. CPI-tabel'!$D$20:$Z$42,$E271-2003,AE$28-2003),
IF(AE$28&gt;=$E271,MAX(1,INDEX('4. CPI-tabel'!$D$20:$Z$42,MAX($E271,2010)-2003,AE$28-2003)),0))</f>
        <v>1.0878182255125783</v>
      </c>
      <c r="AF271" s="118">
        <f>IF($C271="TD",INDEX('4. CPI-tabel'!$D$20:$Z$42,$E271-2003,AF$28-2003),
IF(AF$28&gt;=$E271,MAX(1,INDEX('4. CPI-tabel'!$D$20:$Z$42,MAX($E271,2010)-2003,AF$28-2003)),0))</f>
        <v>1.1106624082483423</v>
      </c>
      <c r="AG271" s="118">
        <f>IF($C271="TD",INDEX('4. CPI-tabel'!$D$20:$Z$42,$E271-2003,AG$28-2003),
IF(AG$28&gt;=$E271,MAX(1,INDEX('4. CPI-tabel'!$D$20:$Z$42,MAX($E271,2010)-2003,AG$28-2003)),0))</f>
        <v>1.1417609556792958</v>
      </c>
      <c r="AH271" s="118">
        <f>IF($C271="TD",INDEX('4. CPI-tabel'!$D$20:$Z$42,$E271-2003,AH$28-2003),
IF(AH$28&gt;=$E271,MAX(1,INDEX('4. CPI-tabel'!$D$20:$Z$42,MAX($E271,2010)-2003,AH$28-2003)),0))</f>
        <v>1.1497532823690508</v>
      </c>
      <c r="AI271" s="118">
        <f>IF($C271="TD",INDEX('4. CPI-tabel'!$D$20:$Z$42,$E271-2003,AI$28-2003),
IF(AI$28&gt;=$E271,MAX(1,INDEX('4. CPI-tabel'!$D$20:$Z$42,MAX($E271,2010)-2003,AI$28-2003)),0))</f>
        <v>1.1497532823690508</v>
      </c>
      <c r="AJ271" s="118">
        <f>IF($C271="TD",INDEX('4. CPI-tabel'!$D$20:$Z$42,$E271-2003,AJ$28-2003),
IF(AJ$28&gt;=$E271,MAX(1,INDEX('4. CPI-tabel'!$D$20:$Z$42,MAX($E271,2010)-2003,AJ$28-2003)),0))</f>
        <v>1.1497532823690508</v>
      </c>
      <c r="AK271" s="118">
        <f>IF($C271="TD",INDEX('4. CPI-tabel'!$D$20:$Z$42,$E271-2003,AK$28-2003),
IF(AK$28&gt;=$E271,MAX(1,INDEX('4. CPI-tabel'!$D$20:$Z$42,MAX($E271,2010)-2003,AK$28-2003)),0))</f>
        <v>1.1497532823690508</v>
      </c>
      <c r="AL271" s="118">
        <f>IF($C271="TD",INDEX('4. CPI-tabel'!$D$20:$Z$42,$E271-2003,AL$28-2003),
IF(AL$28&gt;=$E271,MAX(1,INDEX('4. CPI-tabel'!$D$20:$Z$42,MAX($E271,2010)-2003,AL$28-2003)),0))</f>
        <v>1.1497532823690508</v>
      </c>
      <c r="AM271" s="118">
        <f>IF($C271="TD",INDEX('4. CPI-tabel'!$D$20:$Z$42,$E271-2003,AM$28-2003),
IF(AM$28&gt;=$E271,MAX(1,INDEX('4. CPI-tabel'!$D$20:$Z$42,MAX($E271,2010)-2003,AM$28-2003)),0))</f>
        <v>1.1497532823690508</v>
      </c>
      <c r="AN271" s="20"/>
      <c r="AO271" s="87">
        <f t="shared" si="53"/>
        <v>0</v>
      </c>
      <c r="AP271" s="87">
        <f t="shared" si="54"/>
        <v>3427.2</v>
      </c>
      <c r="AQ271" s="87">
        <f t="shared" si="55"/>
        <v>7012.051199999999</v>
      </c>
      <c r="AR271" s="87">
        <f t="shared" si="56"/>
        <v>7208.3886335999996</v>
      </c>
      <c r="AS271" s="87">
        <f t="shared" si="57"/>
        <v>7280.4725199359991</v>
      </c>
      <c r="AT271" s="87">
        <f t="shared" si="58"/>
        <v>7338.716300095487</v>
      </c>
      <c r="AU271" s="87">
        <f t="shared" si="59"/>
        <v>7353.3937326956775</v>
      </c>
      <c r="AV271" s="87">
        <f t="shared" si="60"/>
        <v>7456.3412449534162</v>
      </c>
      <c r="AW271" s="87">
        <f t="shared" si="61"/>
        <v>7612.9244110974369</v>
      </c>
      <c r="AX271" s="87">
        <f t="shared" si="62"/>
        <v>7826.0862946081652</v>
      </c>
      <c r="AY271" s="87">
        <f t="shared" si="63"/>
        <v>7880.8688986704219</v>
      </c>
      <c r="AZ271" s="87">
        <f t="shared" si="64"/>
        <v>9457.0426784045048</v>
      </c>
      <c r="BA271" s="87">
        <f t="shared" si="65"/>
        <v>8903.4596923515583</v>
      </c>
      <c r="BB271" s="87">
        <f t="shared" si="66"/>
        <v>8382.2815640187837</v>
      </c>
      <c r="BC271" s="87">
        <f t="shared" si="67"/>
        <v>7891.6114236859776</v>
      </c>
      <c r="BD271" s="87">
        <f t="shared" si="68"/>
        <v>7692.3283069262307</v>
      </c>
    </row>
    <row r="272" spans="2:56" s="79" customFormat="1" x14ac:dyDescent="0.2">
      <c r="B272" s="86">
        <f>'3. Investeringen'!B258</f>
        <v>244</v>
      </c>
      <c r="C272" s="86" t="str">
        <f>'3. Investeringen'!F258</f>
        <v>TD</v>
      </c>
      <c r="D272" s="86" t="str">
        <f>'3. Investeringen'!G258</f>
        <v>Nieuwe investeringen TD</v>
      </c>
      <c r="E272" s="121">
        <f>'3. Investeringen'!K258</f>
        <v>2012</v>
      </c>
      <c r="F272" s="20"/>
      <c r="G272" s="86">
        <f>'7. Nominale afschrijvingen'!R261</f>
        <v>0</v>
      </c>
      <c r="H272" s="86">
        <f>'7. Nominale afschrijvingen'!S261</f>
        <v>113.28</v>
      </c>
      <c r="I272" s="86">
        <f>'7. Nominale afschrijvingen'!T261</f>
        <v>226.56</v>
      </c>
      <c r="J272" s="86">
        <f>'7. Nominale afschrijvingen'!U261</f>
        <v>226.56</v>
      </c>
      <c r="K272" s="86">
        <f>'7. Nominale afschrijvingen'!V261</f>
        <v>226.56</v>
      </c>
      <c r="L272" s="86">
        <f>'7. Nominale afschrijvingen'!W261</f>
        <v>226.56</v>
      </c>
      <c r="M272" s="86">
        <f>'7. Nominale afschrijvingen'!X261</f>
        <v>226.56</v>
      </c>
      <c r="N272" s="86">
        <f>'7. Nominale afschrijvingen'!Y261</f>
        <v>226.56</v>
      </c>
      <c r="O272" s="86">
        <f>'7. Nominale afschrijvingen'!Z261</f>
        <v>226.56</v>
      </c>
      <c r="P272" s="86">
        <f>'7. Nominale afschrijvingen'!AA261</f>
        <v>226.56</v>
      </c>
      <c r="Q272" s="86">
        <f>'7. Nominale afschrijvingen'!AB261</f>
        <v>226.56</v>
      </c>
      <c r="R272" s="86">
        <f>'7. Nominale afschrijvingen'!AC261</f>
        <v>271.87200000000001</v>
      </c>
      <c r="S272" s="86">
        <f>'7. Nominale afschrijvingen'!AD261</f>
        <v>250.82384516129036</v>
      </c>
      <c r="T272" s="86">
        <f>'7. Nominale afschrijvingen'!AE261</f>
        <v>231.40522489073888</v>
      </c>
      <c r="U272" s="86">
        <f>'7. Nominale afschrijvingen'!AF261</f>
        <v>220.60631439583773</v>
      </c>
      <c r="V272" s="86">
        <f>'7. Nominale afschrijvingen'!AG261</f>
        <v>220.60631439583773</v>
      </c>
      <c r="W272" s="65"/>
      <c r="X272" s="118">
        <f>IF($C272="TD",INDEX('4. CPI-tabel'!$D$20:$Z$42,$E272-2003,X$28-2003),
IF(X$28&gt;=$E272,MAX(1,INDEX('4. CPI-tabel'!$D$20:$Z$42,MAX($E272,2010)-2003,X$28-2003)),0))</f>
        <v>0</v>
      </c>
      <c r="Y272" s="118">
        <f>IF($C272="TD",INDEX('4. CPI-tabel'!$D$20:$Z$42,$E272-2003,Y$28-2003),
IF(Y$28&gt;=$E272,MAX(1,INDEX('4. CPI-tabel'!$D$20:$Z$42,MAX($E272,2010)-2003,Y$28-2003)),0))</f>
        <v>1</v>
      </c>
      <c r="Z272" s="118">
        <f>IF($C272="TD",INDEX('4. CPI-tabel'!$D$20:$Z$42,$E272-2003,Z$28-2003),
IF(Z$28&gt;=$E272,MAX(1,INDEX('4. CPI-tabel'!$D$20:$Z$42,MAX($E272,2010)-2003,Z$28-2003)),0))</f>
        <v>1.0229999999999999</v>
      </c>
      <c r="AA272" s="118">
        <f>IF($C272="TD",INDEX('4. CPI-tabel'!$D$20:$Z$42,$E272-2003,AA$28-2003),
IF(AA$28&gt;=$E272,MAX(1,INDEX('4. CPI-tabel'!$D$20:$Z$42,MAX($E272,2010)-2003,AA$28-2003)),0))</f>
        <v>1.051644</v>
      </c>
      <c r="AB272" s="118">
        <f>IF($C272="TD",INDEX('4. CPI-tabel'!$D$20:$Z$42,$E272-2003,AB$28-2003),
IF(AB$28&gt;=$E272,MAX(1,INDEX('4. CPI-tabel'!$D$20:$Z$42,MAX($E272,2010)-2003,AB$28-2003)),0))</f>
        <v>1.06216044</v>
      </c>
      <c r="AC272" s="118">
        <f>IF($C272="TD",INDEX('4. CPI-tabel'!$D$20:$Z$42,$E272-2003,AC$28-2003),
IF(AC$28&gt;=$E272,MAX(1,INDEX('4. CPI-tabel'!$D$20:$Z$42,MAX($E272,2010)-2003,AC$28-2003)),0))</f>
        <v>1.0706577235199999</v>
      </c>
      <c r="AD272" s="118">
        <f>IF($C272="TD",INDEX('4. CPI-tabel'!$D$20:$Z$42,$E272-2003,AD$28-2003),
IF(AD$28&gt;=$E272,MAX(1,INDEX('4. CPI-tabel'!$D$20:$Z$42,MAX($E272,2010)-2003,AD$28-2003)),0))</f>
        <v>1.0727990389670399</v>
      </c>
      <c r="AE272" s="118">
        <f>IF($C272="TD",INDEX('4. CPI-tabel'!$D$20:$Z$42,$E272-2003,AE$28-2003),
IF(AE$28&gt;=$E272,MAX(1,INDEX('4. CPI-tabel'!$D$20:$Z$42,MAX($E272,2010)-2003,AE$28-2003)),0))</f>
        <v>1.0878182255125783</v>
      </c>
      <c r="AF272" s="118">
        <f>IF($C272="TD",INDEX('4. CPI-tabel'!$D$20:$Z$42,$E272-2003,AF$28-2003),
IF(AF$28&gt;=$E272,MAX(1,INDEX('4. CPI-tabel'!$D$20:$Z$42,MAX($E272,2010)-2003,AF$28-2003)),0))</f>
        <v>1.1106624082483423</v>
      </c>
      <c r="AG272" s="118">
        <f>IF($C272="TD",INDEX('4. CPI-tabel'!$D$20:$Z$42,$E272-2003,AG$28-2003),
IF(AG$28&gt;=$E272,MAX(1,INDEX('4. CPI-tabel'!$D$20:$Z$42,MAX($E272,2010)-2003,AG$28-2003)),0))</f>
        <v>1.1417609556792958</v>
      </c>
      <c r="AH272" s="118">
        <f>IF($C272="TD",INDEX('4. CPI-tabel'!$D$20:$Z$42,$E272-2003,AH$28-2003),
IF(AH$28&gt;=$E272,MAX(1,INDEX('4. CPI-tabel'!$D$20:$Z$42,MAX($E272,2010)-2003,AH$28-2003)),0))</f>
        <v>1.1497532823690508</v>
      </c>
      <c r="AI272" s="118">
        <f>IF($C272="TD",INDEX('4. CPI-tabel'!$D$20:$Z$42,$E272-2003,AI$28-2003),
IF(AI$28&gt;=$E272,MAX(1,INDEX('4. CPI-tabel'!$D$20:$Z$42,MAX($E272,2010)-2003,AI$28-2003)),0))</f>
        <v>1.1497532823690508</v>
      </c>
      <c r="AJ272" s="118">
        <f>IF($C272="TD",INDEX('4. CPI-tabel'!$D$20:$Z$42,$E272-2003,AJ$28-2003),
IF(AJ$28&gt;=$E272,MAX(1,INDEX('4. CPI-tabel'!$D$20:$Z$42,MAX($E272,2010)-2003,AJ$28-2003)),0))</f>
        <v>1.1497532823690508</v>
      </c>
      <c r="AK272" s="118">
        <f>IF($C272="TD",INDEX('4. CPI-tabel'!$D$20:$Z$42,$E272-2003,AK$28-2003),
IF(AK$28&gt;=$E272,MAX(1,INDEX('4. CPI-tabel'!$D$20:$Z$42,MAX($E272,2010)-2003,AK$28-2003)),0))</f>
        <v>1.1497532823690508</v>
      </c>
      <c r="AL272" s="118">
        <f>IF($C272="TD",INDEX('4. CPI-tabel'!$D$20:$Z$42,$E272-2003,AL$28-2003),
IF(AL$28&gt;=$E272,MAX(1,INDEX('4. CPI-tabel'!$D$20:$Z$42,MAX($E272,2010)-2003,AL$28-2003)),0))</f>
        <v>1.1497532823690508</v>
      </c>
      <c r="AM272" s="118">
        <f>IF($C272="TD",INDEX('4. CPI-tabel'!$D$20:$Z$42,$E272-2003,AM$28-2003),
IF(AM$28&gt;=$E272,MAX(1,INDEX('4. CPI-tabel'!$D$20:$Z$42,MAX($E272,2010)-2003,AM$28-2003)),0))</f>
        <v>1.1497532823690508</v>
      </c>
      <c r="AN272" s="20"/>
      <c r="AO272" s="87">
        <f t="shared" si="53"/>
        <v>0</v>
      </c>
      <c r="AP272" s="87">
        <f t="shared" si="54"/>
        <v>113.28</v>
      </c>
      <c r="AQ272" s="87">
        <f t="shared" si="55"/>
        <v>231.77087999999998</v>
      </c>
      <c r="AR272" s="87">
        <f t="shared" si="56"/>
        <v>238.26046464000001</v>
      </c>
      <c r="AS272" s="87">
        <f t="shared" si="57"/>
        <v>240.64306928639999</v>
      </c>
      <c r="AT272" s="87">
        <f t="shared" si="58"/>
        <v>242.56821384069119</v>
      </c>
      <c r="AU272" s="87">
        <f t="shared" si="59"/>
        <v>243.05335026837255</v>
      </c>
      <c r="AV272" s="87">
        <f t="shared" si="60"/>
        <v>246.45609717212974</v>
      </c>
      <c r="AW272" s="87">
        <f t="shared" si="61"/>
        <v>251.63167521274443</v>
      </c>
      <c r="AX272" s="87">
        <f t="shared" si="62"/>
        <v>258.67736211870124</v>
      </c>
      <c r="AY272" s="87">
        <f t="shared" si="63"/>
        <v>260.48810365353216</v>
      </c>
      <c r="AZ272" s="87">
        <f t="shared" si="64"/>
        <v>312.58572438423863</v>
      </c>
      <c r="BA272" s="87">
        <f t="shared" si="65"/>
        <v>288.38553927062014</v>
      </c>
      <c r="BB272" s="87">
        <f t="shared" si="66"/>
        <v>266.0589168754754</v>
      </c>
      <c r="BC272" s="87">
        <f t="shared" si="67"/>
        <v>253.64283408795322</v>
      </c>
      <c r="BD272" s="87">
        <f t="shared" si="68"/>
        <v>253.64283408795322</v>
      </c>
    </row>
    <row r="273" spans="2:56" s="79" customFormat="1" x14ac:dyDescent="0.2">
      <c r="B273" s="86">
        <f>'3. Investeringen'!B259</f>
        <v>245</v>
      </c>
      <c r="C273" s="86" t="str">
        <f>'3. Investeringen'!F259</f>
        <v>TD</v>
      </c>
      <c r="D273" s="86" t="str">
        <f>'3. Investeringen'!G259</f>
        <v>Nieuwe investeringen TD</v>
      </c>
      <c r="E273" s="121">
        <f>'3. Investeringen'!K259</f>
        <v>2012</v>
      </c>
      <c r="F273" s="20"/>
      <c r="G273" s="86">
        <f>'7. Nominale afschrijvingen'!R262</f>
        <v>0</v>
      </c>
      <c r="H273" s="86">
        <f>'7. Nominale afschrijvingen'!S262</f>
        <v>8225.75</v>
      </c>
      <c r="I273" s="86">
        <f>'7. Nominale afschrijvingen'!T262</f>
        <v>16451.5</v>
      </c>
      <c r="J273" s="86">
        <f>'7. Nominale afschrijvingen'!U262</f>
        <v>16451.5</v>
      </c>
      <c r="K273" s="86">
        <f>'7. Nominale afschrijvingen'!V262</f>
        <v>16451.5</v>
      </c>
      <c r="L273" s="86">
        <f>'7. Nominale afschrijvingen'!W262</f>
        <v>16451.5</v>
      </c>
      <c r="M273" s="86">
        <f>'7. Nominale afschrijvingen'!X262</f>
        <v>16451.5</v>
      </c>
      <c r="N273" s="86">
        <f>'7. Nominale afschrijvingen'!Y262</f>
        <v>16451.5</v>
      </c>
      <c r="O273" s="86">
        <f>'7. Nominale afschrijvingen'!Z262</f>
        <v>16451.5</v>
      </c>
      <c r="P273" s="86">
        <f>'7. Nominale afschrijvingen'!AA262</f>
        <v>16451.5</v>
      </c>
      <c r="Q273" s="86">
        <f>'7. Nominale afschrijvingen'!AB262</f>
        <v>16451.5</v>
      </c>
      <c r="R273" s="86">
        <f>'7. Nominale afschrijvingen'!AC262</f>
        <v>8225.75</v>
      </c>
      <c r="S273" s="86">
        <f>'7. Nominale afschrijvingen'!AD262</f>
        <v>0</v>
      </c>
      <c r="T273" s="86">
        <f>'7. Nominale afschrijvingen'!AE262</f>
        <v>0</v>
      </c>
      <c r="U273" s="86">
        <f>'7. Nominale afschrijvingen'!AF262</f>
        <v>0</v>
      </c>
      <c r="V273" s="86">
        <f>'7. Nominale afschrijvingen'!AG262</f>
        <v>0</v>
      </c>
      <c r="W273" s="65"/>
      <c r="X273" s="118">
        <f>IF($C273="TD",INDEX('4. CPI-tabel'!$D$20:$Z$42,$E273-2003,X$28-2003),
IF(X$28&gt;=$E273,MAX(1,INDEX('4. CPI-tabel'!$D$20:$Z$42,MAX($E273,2010)-2003,X$28-2003)),0))</f>
        <v>0</v>
      </c>
      <c r="Y273" s="118">
        <f>IF($C273="TD",INDEX('4. CPI-tabel'!$D$20:$Z$42,$E273-2003,Y$28-2003),
IF(Y$28&gt;=$E273,MAX(1,INDEX('4. CPI-tabel'!$D$20:$Z$42,MAX($E273,2010)-2003,Y$28-2003)),0))</f>
        <v>1</v>
      </c>
      <c r="Z273" s="118">
        <f>IF($C273="TD",INDEX('4. CPI-tabel'!$D$20:$Z$42,$E273-2003,Z$28-2003),
IF(Z$28&gt;=$E273,MAX(1,INDEX('4. CPI-tabel'!$D$20:$Z$42,MAX($E273,2010)-2003,Z$28-2003)),0))</f>
        <v>1.0229999999999999</v>
      </c>
      <c r="AA273" s="118">
        <f>IF($C273="TD",INDEX('4. CPI-tabel'!$D$20:$Z$42,$E273-2003,AA$28-2003),
IF(AA$28&gt;=$E273,MAX(1,INDEX('4. CPI-tabel'!$D$20:$Z$42,MAX($E273,2010)-2003,AA$28-2003)),0))</f>
        <v>1.051644</v>
      </c>
      <c r="AB273" s="118">
        <f>IF($C273="TD",INDEX('4. CPI-tabel'!$D$20:$Z$42,$E273-2003,AB$28-2003),
IF(AB$28&gt;=$E273,MAX(1,INDEX('4. CPI-tabel'!$D$20:$Z$42,MAX($E273,2010)-2003,AB$28-2003)),0))</f>
        <v>1.06216044</v>
      </c>
      <c r="AC273" s="118">
        <f>IF($C273="TD",INDEX('4. CPI-tabel'!$D$20:$Z$42,$E273-2003,AC$28-2003),
IF(AC$28&gt;=$E273,MAX(1,INDEX('4. CPI-tabel'!$D$20:$Z$42,MAX($E273,2010)-2003,AC$28-2003)),0))</f>
        <v>1.0706577235199999</v>
      </c>
      <c r="AD273" s="118">
        <f>IF($C273="TD",INDEX('4. CPI-tabel'!$D$20:$Z$42,$E273-2003,AD$28-2003),
IF(AD$28&gt;=$E273,MAX(1,INDEX('4. CPI-tabel'!$D$20:$Z$42,MAX($E273,2010)-2003,AD$28-2003)),0))</f>
        <v>1.0727990389670399</v>
      </c>
      <c r="AE273" s="118">
        <f>IF($C273="TD",INDEX('4. CPI-tabel'!$D$20:$Z$42,$E273-2003,AE$28-2003),
IF(AE$28&gt;=$E273,MAX(1,INDEX('4. CPI-tabel'!$D$20:$Z$42,MAX($E273,2010)-2003,AE$28-2003)),0))</f>
        <v>1.0878182255125783</v>
      </c>
      <c r="AF273" s="118">
        <f>IF($C273="TD",INDEX('4. CPI-tabel'!$D$20:$Z$42,$E273-2003,AF$28-2003),
IF(AF$28&gt;=$E273,MAX(1,INDEX('4. CPI-tabel'!$D$20:$Z$42,MAX($E273,2010)-2003,AF$28-2003)),0))</f>
        <v>1.1106624082483423</v>
      </c>
      <c r="AG273" s="118">
        <f>IF($C273="TD",INDEX('4. CPI-tabel'!$D$20:$Z$42,$E273-2003,AG$28-2003),
IF(AG$28&gt;=$E273,MAX(1,INDEX('4. CPI-tabel'!$D$20:$Z$42,MAX($E273,2010)-2003,AG$28-2003)),0))</f>
        <v>1.1417609556792958</v>
      </c>
      <c r="AH273" s="118">
        <f>IF($C273="TD",INDEX('4. CPI-tabel'!$D$20:$Z$42,$E273-2003,AH$28-2003),
IF(AH$28&gt;=$E273,MAX(1,INDEX('4. CPI-tabel'!$D$20:$Z$42,MAX($E273,2010)-2003,AH$28-2003)),0))</f>
        <v>1.1497532823690508</v>
      </c>
      <c r="AI273" s="118">
        <f>IF($C273="TD",INDEX('4. CPI-tabel'!$D$20:$Z$42,$E273-2003,AI$28-2003),
IF(AI$28&gt;=$E273,MAX(1,INDEX('4. CPI-tabel'!$D$20:$Z$42,MAX($E273,2010)-2003,AI$28-2003)),0))</f>
        <v>1.1497532823690508</v>
      </c>
      <c r="AJ273" s="118">
        <f>IF($C273="TD",INDEX('4. CPI-tabel'!$D$20:$Z$42,$E273-2003,AJ$28-2003),
IF(AJ$28&gt;=$E273,MAX(1,INDEX('4. CPI-tabel'!$D$20:$Z$42,MAX($E273,2010)-2003,AJ$28-2003)),0))</f>
        <v>1.1497532823690508</v>
      </c>
      <c r="AK273" s="118">
        <f>IF($C273="TD",INDEX('4. CPI-tabel'!$D$20:$Z$42,$E273-2003,AK$28-2003),
IF(AK$28&gt;=$E273,MAX(1,INDEX('4. CPI-tabel'!$D$20:$Z$42,MAX($E273,2010)-2003,AK$28-2003)),0))</f>
        <v>1.1497532823690508</v>
      </c>
      <c r="AL273" s="118">
        <f>IF($C273="TD",INDEX('4. CPI-tabel'!$D$20:$Z$42,$E273-2003,AL$28-2003),
IF(AL$28&gt;=$E273,MAX(1,INDEX('4. CPI-tabel'!$D$20:$Z$42,MAX($E273,2010)-2003,AL$28-2003)),0))</f>
        <v>1.1497532823690508</v>
      </c>
      <c r="AM273" s="118">
        <f>IF($C273="TD",INDEX('4. CPI-tabel'!$D$20:$Z$42,$E273-2003,AM$28-2003),
IF(AM$28&gt;=$E273,MAX(1,INDEX('4. CPI-tabel'!$D$20:$Z$42,MAX($E273,2010)-2003,AM$28-2003)),0))</f>
        <v>1.1497532823690508</v>
      </c>
      <c r="AN273" s="20"/>
      <c r="AO273" s="87">
        <f t="shared" si="53"/>
        <v>0</v>
      </c>
      <c r="AP273" s="87">
        <f t="shared" si="54"/>
        <v>8225.75</v>
      </c>
      <c r="AQ273" s="87">
        <f t="shared" si="55"/>
        <v>16829.8845</v>
      </c>
      <c r="AR273" s="87">
        <f t="shared" si="56"/>
        <v>17301.121266000002</v>
      </c>
      <c r="AS273" s="87">
        <f t="shared" si="57"/>
        <v>17474.132478659998</v>
      </c>
      <c r="AT273" s="87">
        <f t="shared" si="58"/>
        <v>17613.925538489279</v>
      </c>
      <c r="AU273" s="87">
        <f t="shared" si="59"/>
        <v>17649.153389566258</v>
      </c>
      <c r="AV273" s="87">
        <f t="shared" si="60"/>
        <v>17896.241537020182</v>
      </c>
      <c r="AW273" s="87">
        <f t="shared" si="61"/>
        <v>18272.062609297602</v>
      </c>
      <c r="AX273" s="87">
        <f t="shared" si="62"/>
        <v>18783.680362357936</v>
      </c>
      <c r="AY273" s="87">
        <f t="shared" si="63"/>
        <v>18915.16612489444</v>
      </c>
      <c r="AZ273" s="87">
        <f t="shared" si="64"/>
        <v>9457.5830624472201</v>
      </c>
      <c r="BA273" s="87">
        <f t="shared" si="65"/>
        <v>0</v>
      </c>
      <c r="BB273" s="87">
        <f t="shared" si="66"/>
        <v>0</v>
      </c>
      <c r="BC273" s="87">
        <f t="shared" si="67"/>
        <v>0</v>
      </c>
      <c r="BD273" s="87">
        <f t="shared" si="68"/>
        <v>0</v>
      </c>
    </row>
    <row r="274" spans="2:56" s="79" customFormat="1" x14ac:dyDescent="0.2">
      <c r="B274" s="86">
        <f>'3. Investeringen'!B260</f>
        <v>246</v>
      </c>
      <c r="C274" s="86" t="str">
        <f>'3. Investeringen'!F260</f>
        <v>TD</v>
      </c>
      <c r="D274" s="86" t="str">
        <f>'3. Investeringen'!G260</f>
        <v>Nieuwe investeringen TD</v>
      </c>
      <c r="E274" s="121">
        <f>'3. Investeringen'!K260</f>
        <v>2012</v>
      </c>
      <c r="F274" s="20"/>
      <c r="G274" s="86">
        <f>'7. Nominale afschrijvingen'!R263</f>
        <v>0</v>
      </c>
      <c r="H274" s="86">
        <f>'7. Nominale afschrijvingen'!S263</f>
        <v>330420.52732950007</v>
      </c>
      <c r="I274" s="86">
        <f>'7. Nominale afschrijvingen'!T263</f>
        <v>660841.05465900013</v>
      </c>
      <c r="J274" s="86">
        <f>'7. Nominale afschrijvingen'!U263</f>
        <v>660841.05465900013</v>
      </c>
      <c r="K274" s="86">
        <f>'7. Nominale afschrijvingen'!V263</f>
        <v>660841.05465900013</v>
      </c>
      <c r="L274" s="86">
        <f>'7. Nominale afschrijvingen'!W263</f>
        <v>660841.05465900013</v>
      </c>
      <c r="M274" s="86">
        <f>'7. Nominale afschrijvingen'!X263</f>
        <v>330420.52732950007</v>
      </c>
      <c r="N274" s="86">
        <f>'7. Nominale afschrijvingen'!Y263</f>
        <v>0</v>
      </c>
      <c r="O274" s="86">
        <f>'7. Nominale afschrijvingen'!Z263</f>
        <v>0</v>
      </c>
      <c r="P274" s="86">
        <f>'7. Nominale afschrijvingen'!AA263</f>
        <v>0</v>
      </c>
      <c r="Q274" s="86">
        <f>'7. Nominale afschrijvingen'!AB263</f>
        <v>0</v>
      </c>
      <c r="R274" s="86">
        <f>'7. Nominale afschrijvingen'!AC263</f>
        <v>0</v>
      </c>
      <c r="S274" s="86">
        <f>'7. Nominale afschrijvingen'!AD263</f>
        <v>0</v>
      </c>
      <c r="T274" s="86">
        <f>'7. Nominale afschrijvingen'!AE263</f>
        <v>0</v>
      </c>
      <c r="U274" s="86">
        <f>'7. Nominale afschrijvingen'!AF263</f>
        <v>0</v>
      </c>
      <c r="V274" s="86">
        <f>'7. Nominale afschrijvingen'!AG263</f>
        <v>0</v>
      </c>
      <c r="W274" s="65"/>
      <c r="X274" s="118">
        <f>IF($C274="TD",INDEX('4. CPI-tabel'!$D$20:$Z$42,$E274-2003,X$28-2003),
IF(X$28&gt;=$E274,MAX(1,INDEX('4. CPI-tabel'!$D$20:$Z$42,MAX($E274,2010)-2003,X$28-2003)),0))</f>
        <v>0</v>
      </c>
      <c r="Y274" s="118">
        <f>IF($C274="TD",INDEX('4. CPI-tabel'!$D$20:$Z$42,$E274-2003,Y$28-2003),
IF(Y$28&gt;=$E274,MAX(1,INDEX('4. CPI-tabel'!$D$20:$Z$42,MAX($E274,2010)-2003,Y$28-2003)),0))</f>
        <v>1</v>
      </c>
      <c r="Z274" s="118">
        <f>IF($C274="TD",INDEX('4. CPI-tabel'!$D$20:$Z$42,$E274-2003,Z$28-2003),
IF(Z$28&gt;=$E274,MAX(1,INDEX('4. CPI-tabel'!$D$20:$Z$42,MAX($E274,2010)-2003,Z$28-2003)),0))</f>
        <v>1.0229999999999999</v>
      </c>
      <c r="AA274" s="118">
        <f>IF($C274="TD",INDEX('4. CPI-tabel'!$D$20:$Z$42,$E274-2003,AA$28-2003),
IF(AA$28&gt;=$E274,MAX(1,INDEX('4. CPI-tabel'!$D$20:$Z$42,MAX($E274,2010)-2003,AA$28-2003)),0))</f>
        <v>1.051644</v>
      </c>
      <c r="AB274" s="118">
        <f>IF($C274="TD",INDEX('4. CPI-tabel'!$D$20:$Z$42,$E274-2003,AB$28-2003),
IF(AB$28&gt;=$E274,MAX(1,INDEX('4. CPI-tabel'!$D$20:$Z$42,MAX($E274,2010)-2003,AB$28-2003)),0))</f>
        <v>1.06216044</v>
      </c>
      <c r="AC274" s="118">
        <f>IF($C274="TD",INDEX('4. CPI-tabel'!$D$20:$Z$42,$E274-2003,AC$28-2003),
IF(AC$28&gt;=$E274,MAX(1,INDEX('4. CPI-tabel'!$D$20:$Z$42,MAX($E274,2010)-2003,AC$28-2003)),0))</f>
        <v>1.0706577235199999</v>
      </c>
      <c r="AD274" s="118">
        <f>IF($C274="TD",INDEX('4. CPI-tabel'!$D$20:$Z$42,$E274-2003,AD$28-2003),
IF(AD$28&gt;=$E274,MAX(1,INDEX('4. CPI-tabel'!$D$20:$Z$42,MAX($E274,2010)-2003,AD$28-2003)),0))</f>
        <v>1.0727990389670399</v>
      </c>
      <c r="AE274" s="118">
        <f>IF($C274="TD",INDEX('4. CPI-tabel'!$D$20:$Z$42,$E274-2003,AE$28-2003),
IF(AE$28&gt;=$E274,MAX(1,INDEX('4. CPI-tabel'!$D$20:$Z$42,MAX($E274,2010)-2003,AE$28-2003)),0))</f>
        <v>1.0878182255125783</v>
      </c>
      <c r="AF274" s="118">
        <f>IF($C274="TD",INDEX('4. CPI-tabel'!$D$20:$Z$42,$E274-2003,AF$28-2003),
IF(AF$28&gt;=$E274,MAX(1,INDEX('4. CPI-tabel'!$D$20:$Z$42,MAX($E274,2010)-2003,AF$28-2003)),0))</f>
        <v>1.1106624082483423</v>
      </c>
      <c r="AG274" s="118">
        <f>IF($C274="TD",INDEX('4. CPI-tabel'!$D$20:$Z$42,$E274-2003,AG$28-2003),
IF(AG$28&gt;=$E274,MAX(1,INDEX('4. CPI-tabel'!$D$20:$Z$42,MAX($E274,2010)-2003,AG$28-2003)),0))</f>
        <v>1.1417609556792958</v>
      </c>
      <c r="AH274" s="118">
        <f>IF($C274="TD",INDEX('4. CPI-tabel'!$D$20:$Z$42,$E274-2003,AH$28-2003),
IF(AH$28&gt;=$E274,MAX(1,INDEX('4. CPI-tabel'!$D$20:$Z$42,MAX($E274,2010)-2003,AH$28-2003)),0))</f>
        <v>1.1497532823690508</v>
      </c>
      <c r="AI274" s="118">
        <f>IF($C274="TD",INDEX('4. CPI-tabel'!$D$20:$Z$42,$E274-2003,AI$28-2003),
IF(AI$28&gt;=$E274,MAX(1,INDEX('4. CPI-tabel'!$D$20:$Z$42,MAX($E274,2010)-2003,AI$28-2003)),0))</f>
        <v>1.1497532823690508</v>
      </c>
      <c r="AJ274" s="118">
        <f>IF($C274="TD",INDEX('4. CPI-tabel'!$D$20:$Z$42,$E274-2003,AJ$28-2003),
IF(AJ$28&gt;=$E274,MAX(1,INDEX('4. CPI-tabel'!$D$20:$Z$42,MAX($E274,2010)-2003,AJ$28-2003)),0))</f>
        <v>1.1497532823690508</v>
      </c>
      <c r="AK274" s="118">
        <f>IF($C274="TD",INDEX('4. CPI-tabel'!$D$20:$Z$42,$E274-2003,AK$28-2003),
IF(AK$28&gt;=$E274,MAX(1,INDEX('4. CPI-tabel'!$D$20:$Z$42,MAX($E274,2010)-2003,AK$28-2003)),0))</f>
        <v>1.1497532823690508</v>
      </c>
      <c r="AL274" s="118">
        <f>IF($C274="TD",INDEX('4. CPI-tabel'!$D$20:$Z$42,$E274-2003,AL$28-2003),
IF(AL$28&gt;=$E274,MAX(1,INDEX('4. CPI-tabel'!$D$20:$Z$42,MAX($E274,2010)-2003,AL$28-2003)),0))</f>
        <v>1.1497532823690508</v>
      </c>
      <c r="AM274" s="118">
        <f>IF($C274="TD",INDEX('4. CPI-tabel'!$D$20:$Z$42,$E274-2003,AM$28-2003),
IF(AM$28&gt;=$E274,MAX(1,INDEX('4. CPI-tabel'!$D$20:$Z$42,MAX($E274,2010)-2003,AM$28-2003)),0))</f>
        <v>1.1497532823690508</v>
      </c>
      <c r="AN274" s="20"/>
      <c r="AO274" s="87">
        <f t="shared" si="53"/>
        <v>0</v>
      </c>
      <c r="AP274" s="87">
        <f t="shared" si="54"/>
        <v>330420.52732950007</v>
      </c>
      <c r="AQ274" s="87">
        <f t="shared" si="55"/>
        <v>676040.39891615708</v>
      </c>
      <c r="AR274" s="87">
        <f t="shared" si="56"/>
        <v>694969.53008580953</v>
      </c>
      <c r="AS274" s="87">
        <f t="shared" si="57"/>
        <v>701919.22538666765</v>
      </c>
      <c r="AT274" s="87">
        <f t="shared" si="58"/>
        <v>707534.57918976084</v>
      </c>
      <c r="AU274" s="87">
        <f t="shared" si="59"/>
        <v>354474.82417407021</v>
      </c>
      <c r="AV274" s="87">
        <f t="shared" si="60"/>
        <v>0</v>
      </c>
      <c r="AW274" s="87">
        <f t="shared" si="61"/>
        <v>0</v>
      </c>
      <c r="AX274" s="87">
        <f t="shared" si="62"/>
        <v>0</v>
      </c>
      <c r="AY274" s="87">
        <f t="shared" si="63"/>
        <v>0</v>
      </c>
      <c r="AZ274" s="87">
        <f t="shared" si="64"/>
        <v>0</v>
      </c>
      <c r="BA274" s="87">
        <f t="shared" si="65"/>
        <v>0</v>
      </c>
      <c r="BB274" s="87">
        <f t="shared" si="66"/>
        <v>0</v>
      </c>
      <c r="BC274" s="87">
        <f t="shared" si="67"/>
        <v>0</v>
      </c>
      <c r="BD274" s="87">
        <f t="shared" si="68"/>
        <v>0</v>
      </c>
    </row>
    <row r="275" spans="2:56" s="79" customFormat="1" x14ac:dyDescent="0.2">
      <c r="B275" s="86">
        <f>'3. Investeringen'!B261</f>
        <v>247</v>
      </c>
      <c r="C275" s="86" t="str">
        <f>'3. Investeringen'!F261</f>
        <v>TD</v>
      </c>
      <c r="D275" s="86" t="str">
        <f>'3. Investeringen'!G261</f>
        <v>Nieuwe investeringen TD</v>
      </c>
      <c r="E275" s="121">
        <f>'3. Investeringen'!K261</f>
        <v>2013</v>
      </c>
      <c r="F275" s="20"/>
      <c r="G275" s="86">
        <f>'7. Nominale afschrijvingen'!R264</f>
        <v>0</v>
      </c>
      <c r="H275" s="86">
        <f>'7. Nominale afschrijvingen'!S264</f>
        <v>0</v>
      </c>
      <c r="I275" s="86">
        <f>'7. Nominale afschrijvingen'!T264</f>
        <v>13880.058025227274</v>
      </c>
      <c r="J275" s="86">
        <f>'7. Nominale afschrijvingen'!U264</f>
        <v>27760.116050454548</v>
      </c>
      <c r="K275" s="86">
        <f>'7. Nominale afschrijvingen'!V264</f>
        <v>27760.116050454548</v>
      </c>
      <c r="L275" s="86">
        <f>'7. Nominale afschrijvingen'!W264</f>
        <v>27760.116050454548</v>
      </c>
      <c r="M275" s="86">
        <f>'7. Nominale afschrijvingen'!X264</f>
        <v>27760.116050454548</v>
      </c>
      <c r="N275" s="86">
        <f>'7. Nominale afschrijvingen'!Y264</f>
        <v>27760.116050454548</v>
      </c>
      <c r="O275" s="86">
        <f>'7. Nominale afschrijvingen'!Z264</f>
        <v>27760.116050454548</v>
      </c>
      <c r="P275" s="86">
        <f>'7. Nominale afschrijvingen'!AA264</f>
        <v>27760.116050454548</v>
      </c>
      <c r="Q275" s="86">
        <f>'7. Nominale afschrijvingen'!AB264</f>
        <v>27760.116050454548</v>
      </c>
      <c r="R275" s="86">
        <f>'7. Nominale afschrijvingen'!AC264</f>
        <v>33312.13926054546</v>
      </c>
      <c r="S275" s="86">
        <f>'7. Nominale afschrijvingen'!AD264</f>
        <v>32452.471150595899</v>
      </c>
      <c r="T275" s="86">
        <f>'7. Nominale afschrijvingen'!AE264</f>
        <v>31614.988024128907</v>
      </c>
      <c r="U275" s="86">
        <f>'7. Nominale afschrijvingen'!AF264</f>
        <v>30799.117365441711</v>
      </c>
      <c r="V275" s="86">
        <f>'7. Nominale afschrijvingen'!AG264</f>
        <v>30004.301433430312</v>
      </c>
      <c r="W275" s="65"/>
      <c r="X275" s="118">
        <f>IF($C275="TD",INDEX('4. CPI-tabel'!$D$20:$Z$42,$E275-2003,X$28-2003),
IF(X$28&gt;=$E275,MAX(1,INDEX('4. CPI-tabel'!$D$20:$Z$42,MAX($E275,2010)-2003,X$28-2003)),0))</f>
        <v>0</v>
      </c>
      <c r="Y275" s="118">
        <f>IF($C275="TD",INDEX('4. CPI-tabel'!$D$20:$Z$42,$E275-2003,Y$28-2003),
IF(Y$28&gt;=$E275,MAX(1,INDEX('4. CPI-tabel'!$D$20:$Z$42,MAX($E275,2010)-2003,Y$28-2003)),0))</f>
        <v>0</v>
      </c>
      <c r="Z275" s="118">
        <f>IF($C275="TD",INDEX('4. CPI-tabel'!$D$20:$Z$42,$E275-2003,Z$28-2003),
IF(Z$28&gt;=$E275,MAX(1,INDEX('4. CPI-tabel'!$D$20:$Z$42,MAX($E275,2010)-2003,Z$28-2003)),0))</f>
        <v>1</v>
      </c>
      <c r="AA275" s="118">
        <f>IF($C275="TD",INDEX('4. CPI-tabel'!$D$20:$Z$42,$E275-2003,AA$28-2003),
IF(AA$28&gt;=$E275,MAX(1,INDEX('4. CPI-tabel'!$D$20:$Z$42,MAX($E275,2010)-2003,AA$28-2003)),0))</f>
        <v>1.028</v>
      </c>
      <c r="AB275" s="118">
        <f>IF($C275="TD",INDEX('4. CPI-tabel'!$D$20:$Z$42,$E275-2003,AB$28-2003),
IF(AB$28&gt;=$E275,MAX(1,INDEX('4. CPI-tabel'!$D$20:$Z$42,MAX($E275,2010)-2003,AB$28-2003)),0))</f>
        <v>1.0382800000000001</v>
      </c>
      <c r="AC275" s="118">
        <f>IF($C275="TD",INDEX('4. CPI-tabel'!$D$20:$Z$42,$E275-2003,AC$28-2003),
IF(AC$28&gt;=$E275,MAX(1,INDEX('4. CPI-tabel'!$D$20:$Z$42,MAX($E275,2010)-2003,AC$28-2003)),0))</f>
        <v>1.0465862400000001</v>
      </c>
      <c r="AD275" s="118">
        <f>IF($C275="TD",INDEX('4. CPI-tabel'!$D$20:$Z$42,$E275-2003,AD$28-2003),
IF(AD$28&gt;=$E275,MAX(1,INDEX('4. CPI-tabel'!$D$20:$Z$42,MAX($E275,2010)-2003,AD$28-2003)),0))</f>
        <v>1.0486794124800001</v>
      </c>
      <c r="AE275" s="118">
        <f>IF($C275="TD",INDEX('4. CPI-tabel'!$D$20:$Z$42,$E275-2003,AE$28-2003),
IF(AE$28&gt;=$E275,MAX(1,INDEX('4. CPI-tabel'!$D$20:$Z$42,MAX($E275,2010)-2003,AE$28-2003)),0))</f>
        <v>1.0633609242547202</v>
      </c>
      <c r="AF275" s="118">
        <f>IF($C275="TD",INDEX('4. CPI-tabel'!$D$20:$Z$42,$E275-2003,AF$28-2003),
IF(AF$28&gt;=$E275,MAX(1,INDEX('4. CPI-tabel'!$D$20:$Z$42,MAX($E275,2010)-2003,AF$28-2003)),0))</f>
        <v>1.0856915036640693</v>
      </c>
      <c r="AG275" s="118">
        <f>IF($C275="TD",INDEX('4. CPI-tabel'!$D$20:$Z$42,$E275-2003,AG$28-2003),
IF(AG$28&gt;=$E275,MAX(1,INDEX('4. CPI-tabel'!$D$20:$Z$42,MAX($E275,2010)-2003,AG$28-2003)),0))</f>
        <v>1.1160908657666633</v>
      </c>
      <c r="AH275" s="118">
        <f>IF($C275="TD",INDEX('4. CPI-tabel'!$D$20:$Z$42,$E275-2003,AH$28-2003),
IF(AH$28&gt;=$E275,MAX(1,INDEX('4. CPI-tabel'!$D$20:$Z$42,MAX($E275,2010)-2003,AH$28-2003)),0))</f>
        <v>1.1239035018270298</v>
      </c>
      <c r="AI275" s="118">
        <f>IF($C275="TD",INDEX('4. CPI-tabel'!$D$20:$Z$42,$E275-2003,AI$28-2003),
IF(AI$28&gt;=$E275,MAX(1,INDEX('4. CPI-tabel'!$D$20:$Z$42,MAX($E275,2010)-2003,AI$28-2003)),0))</f>
        <v>1.1239035018270298</v>
      </c>
      <c r="AJ275" s="118">
        <f>IF($C275="TD",INDEX('4. CPI-tabel'!$D$20:$Z$42,$E275-2003,AJ$28-2003),
IF(AJ$28&gt;=$E275,MAX(1,INDEX('4. CPI-tabel'!$D$20:$Z$42,MAX($E275,2010)-2003,AJ$28-2003)),0))</f>
        <v>1.1239035018270298</v>
      </c>
      <c r="AK275" s="118">
        <f>IF($C275="TD",INDEX('4. CPI-tabel'!$D$20:$Z$42,$E275-2003,AK$28-2003),
IF(AK$28&gt;=$E275,MAX(1,INDEX('4. CPI-tabel'!$D$20:$Z$42,MAX($E275,2010)-2003,AK$28-2003)),0))</f>
        <v>1.1239035018270298</v>
      </c>
      <c r="AL275" s="118">
        <f>IF($C275="TD",INDEX('4. CPI-tabel'!$D$20:$Z$42,$E275-2003,AL$28-2003),
IF(AL$28&gt;=$E275,MAX(1,INDEX('4. CPI-tabel'!$D$20:$Z$42,MAX($E275,2010)-2003,AL$28-2003)),0))</f>
        <v>1.1239035018270298</v>
      </c>
      <c r="AM275" s="118">
        <f>IF($C275="TD",INDEX('4. CPI-tabel'!$D$20:$Z$42,$E275-2003,AM$28-2003),
IF(AM$28&gt;=$E275,MAX(1,INDEX('4. CPI-tabel'!$D$20:$Z$42,MAX($E275,2010)-2003,AM$28-2003)),0))</f>
        <v>1.1239035018270298</v>
      </c>
      <c r="AN275" s="20"/>
      <c r="AO275" s="87">
        <f t="shared" si="53"/>
        <v>0</v>
      </c>
      <c r="AP275" s="87">
        <f t="shared" si="54"/>
        <v>0</v>
      </c>
      <c r="AQ275" s="87">
        <f t="shared" si="55"/>
        <v>13880.058025227274</v>
      </c>
      <c r="AR275" s="87">
        <f t="shared" si="56"/>
        <v>28537.399299867277</v>
      </c>
      <c r="AS275" s="87">
        <f t="shared" si="57"/>
        <v>28822.77329286595</v>
      </c>
      <c r="AT275" s="87">
        <f t="shared" si="58"/>
        <v>29053.35547920888</v>
      </c>
      <c r="AU275" s="87">
        <f t="shared" si="59"/>
        <v>29111.462190167294</v>
      </c>
      <c r="AV275" s="87">
        <f t="shared" si="60"/>
        <v>29519.02266082964</v>
      </c>
      <c r="AW275" s="87">
        <f t="shared" si="61"/>
        <v>30138.922136707064</v>
      </c>
      <c r="AX275" s="87">
        <f t="shared" si="62"/>
        <v>30982.811956534861</v>
      </c>
      <c r="AY275" s="87">
        <f t="shared" si="63"/>
        <v>31199.691640230601</v>
      </c>
      <c r="AZ275" s="87">
        <f t="shared" si="64"/>
        <v>37439.629968276728</v>
      </c>
      <c r="BA275" s="87">
        <f t="shared" si="65"/>
        <v>36473.445969095388</v>
      </c>
      <c r="BB275" s="87">
        <f t="shared" si="66"/>
        <v>35532.195750538085</v>
      </c>
      <c r="BC275" s="87">
        <f t="shared" si="67"/>
        <v>34615.235860201625</v>
      </c>
      <c r="BD275" s="87">
        <f t="shared" si="68"/>
        <v>33721.939450906095</v>
      </c>
    </row>
    <row r="276" spans="2:56" s="79" customFormat="1" x14ac:dyDescent="0.2">
      <c r="B276" s="86">
        <f>'3. Investeringen'!B262</f>
        <v>248</v>
      </c>
      <c r="C276" s="86" t="str">
        <f>'3. Investeringen'!F262</f>
        <v>TD</v>
      </c>
      <c r="D276" s="86" t="str">
        <f>'3. Investeringen'!G262</f>
        <v>Nieuwe investeringen TD</v>
      </c>
      <c r="E276" s="121">
        <f>'3. Investeringen'!K262</f>
        <v>2013</v>
      </c>
      <c r="F276" s="20"/>
      <c r="G276" s="86">
        <f>'7. Nominale afschrijvingen'!R265</f>
        <v>0</v>
      </c>
      <c r="H276" s="86">
        <f>'7. Nominale afschrijvingen'!S265</f>
        <v>0</v>
      </c>
      <c r="I276" s="86">
        <f>'7. Nominale afschrijvingen'!T265</f>
        <v>63306.92326236111</v>
      </c>
      <c r="J276" s="86">
        <f>'7. Nominale afschrijvingen'!U265</f>
        <v>126613.8465247222</v>
      </c>
      <c r="K276" s="86">
        <f>'7. Nominale afschrijvingen'!V265</f>
        <v>126613.8465247222</v>
      </c>
      <c r="L276" s="86">
        <f>'7. Nominale afschrijvingen'!W265</f>
        <v>126613.8465247222</v>
      </c>
      <c r="M276" s="86">
        <f>'7. Nominale afschrijvingen'!X265</f>
        <v>126613.8465247222</v>
      </c>
      <c r="N276" s="86">
        <f>'7. Nominale afschrijvingen'!Y265</f>
        <v>126613.8465247222</v>
      </c>
      <c r="O276" s="86">
        <f>'7. Nominale afschrijvingen'!Z265</f>
        <v>126613.8465247222</v>
      </c>
      <c r="P276" s="86">
        <f>'7. Nominale afschrijvingen'!AA265</f>
        <v>126613.8465247222</v>
      </c>
      <c r="Q276" s="86">
        <f>'7. Nominale afschrijvingen'!AB265</f>
        <v>126613.8465247222</v>
      </c>
      <c r="R276" s="86">
        <f>'7. Nominale afschrijvingen'!AC265</f>
        <v>151936.61582966664</v>
      </c>
      <c r="S276" s="86">
        <f>'7. Nominale afschrijvingen'!AD265</f>
        <v>146941.43941882826</v>
      </c>
      <c r="T276" s="86">
        <f>'7. Nominale afschrijvingen'!AE265</f>
        <v>142110.48798588049</v>
      </c>
      <c r="U276" s="86">
        <f>'7. Nominale afschrijvingen'!AF265</f>
        <v>137438.36235346799</v>
      </c>
      <c r="V276" s="86">
        <f>'7. Nominale afschrijvingen'!AG265</f>
        <v>132919.84085143617</v>
      </c>
      <c r="W276" s="65"/>
      <c r="X276" s="118">
        <f>IF($C276="TD",INDEX('4. CPI-tabel'!$D$20:$Z$42,$E276-2003,X$28-2003),
IF(X$28&gt;=$E276,MAX(1,INDEX('4. CPI-tabel'!$D$20:$Z$42,MAX($E276,2010)-2003,X$28-2003)),0))</f>
        <v>0</v>
      </c>
      <c r="Y276" s="118">
        <f>IF($C276="TD",INDEX('4. CPI-tabel'!$D$20:$Z$42,$E276-2003,Y$28-2003),
IF(Y$28&gt;=$E276,MAX(1,INDEX('4. CPI-tabel'!$D$20:$Z$42,MAX($E276,2010)-2003,Y$28-2003)),0))</f>
        <v>0</v>
      </c>
      <c r="Z276" s="118">
        <f>IF($C276="TD",INDEX('4. CPI-tabel'!$D$20:$Z$42,$E276-2003,Z$28-2003),
IF(Z$28&gt;=$E276,MAX(1,INDEX('4. CPI-tabel'!$D$20:$Z$42,MAX($E276,2010)-2003,Z$28-2003)),0))</f>
        <v>1</v>
      </c>
      <c r="AA276" s="118">
        <f>IF($C276="TD",INDEX('4. CPI-tabel'!$D$20:$Z$42,$E276-2003,AA$28-2003),
IF(AA$28&gt;=$E276,MAX(1,INDEX('4. CPI-tabel'!$D$20:$Z$42,MAX($E276,2010)-2003,AA$28-2003)),0))</f>
        <v>1.028</v>
      </c>
      <c r="AB276" s="118">
        <f>IF($C276="TD",INDEX('4. CPI-tabel'!$D$20:$Z$42,$E276-2003,AB$28-2003),
IF(AB$28&gt;=$E276,MAX(1,INDEX('4. CPI-tabel'!$D$20:$Z$42,MAX($E276,2010)-2003,AB$28-2003)),0))</f>
        <v>1.0382800000000001</v>
      </c>
      <c r="AC276" s="118">
        <f>IF($C276="TD",INDEX('4. CPI-tabel'!$D$20:$Z$42,$E276-2003,AC$28-2003),
IF(AC$28&gt;=$E276,MAX(1,INDEX('4. CPI-tabel'!$D$20:$Z$42,MAX($E276,2010)-2003,AC$28-2003)),0))</f>
        <v>1.0465862400000001</v>
      </c>
      <c r="AD276" s="118">
        <f>IF($C276="TD",INDEX('4. CPI-tabel'!$D$20:$Z$42,$E276-2003,AD$28-2003),
IF(AD$28&gt;=$E276,MAX(1,INDEX('4. CPI-tabel'!$D$20:$Z$42,MAX($E276,2010)-2003,AD$28-2003)),0))</f>
        <v>1.0486794124800001</v>
      </c>
      <c r="AE276" s="118">
        <f>IF($C276="TD",INDEX('4. CPI-tabel'!$D$20:$Z$42,$E276-2003,AE$28-2003),
IF(AE$28&gt;=$E276,MAX(1,INDEX('4. CPI-tabel'!$D$20:$Z$42,MAX($E276,2010)-2003,AE$28-2003)),0))</f>
        <v>1.0633609242547202</v>
      </c>
      <c r="AF276" s="118">
        <f>IF($C276="TD",INDEX('4. CPI-tabel'!$D$20:$Z$42,$E276-2003,AF$28-2003),
IF(AF$28&gt;=$E276,MAX(1,INDEX('4. CPI-tabel'!$D$20:$Z$42,MAX($E276,2010)-2003,AF$28-2003)),0))</f>
        <v>1.0856915036640693</v>
      </c>
      <c r="AG276" s="118">
        <f>IF($C276="TD",INDEX('4. CPI-tabel'!$D$20:$Z$42,$E276-2003,AG$28-2003),
IF(AG$28&gt;=$E276,MAX(1,INDEX('4. CPI-tabel'!$D$20:$Z$42,MAX($E276,2010)-2003,AG$28-2003)),0))</f>
        <v>1.1160908657666633</v>
      </c>
      <c r="AH276" s="118">
        <f>IF($C276="TD",INDEX('4. CPI-tabel'!$D$20:$Z$42,$E276-2003,AH$28-2003),
IF(AH$28&gt;=$E276,MAX(1,INDEX('4. CPI-tabel'!$D$20:$Z$42,MAX($E276,2010)-2003,AH$28-2003)),0))</f>
        <v>1.1239035018270298</v>
      </c>
      <c r="AI276" s="118">
        <f>IF($C276="TD",INDEX('4. CPI-tabel'!$D$20:$Z$42,$E276-2003,AI$28-2003),
IF(AI$28&gt;=$E276,MAX(1,INDEX('4. CPI-tabel'!$D$20:$Z$42,MAX($E276,2010)-2003,AI$28-2003)),0))</f>
        <v>1.1239035018270298</v>
      </c>
      <c r="AJ276" s="118">
        <f>IF($C276="TD",INDEX('4. CPI-tabel'!$D$20:$Z$42,$E276-2003,AJ$28-2003),
IF(AJ$28&gt;=$E276,MAX(1,INDEX('4. CPI-tabel'!$D$20:$Z$42,MAX($E276,2010)-2003,AJ$28-2003)),0))</f>
        <v>1.1239035018270298</v>
      </c>
      <c r="AK276" s="118">
        <f>IF($C276="TD",INDEX('4. CPI-tabel'!$D$20:$Z$42,$E276-2003,AK$28-2003),
IF(AK$28&gt;=$E276,MAX(1,INDEX('4. CPI-tabel'!$D$20:$Z$42,MAX($E276,2010)-2003,AK$28-2003)),0))</f>
        <v>1.1239035018270298</v>
      </c>
      <c r="AL276" s="118">
        <f>IF($C276="TD",INDEX('4. CPI-tabel'!$D$20:$Z$42,$E276-2003,AL$28-2003),
IF(AL$28&gt;=$E276,MAX(1,INDEX('4. CPI-tabel'!$D$20:$Z$42,MAX($E276,2010)-2003,AL$28-2003)),0))</f>
        <v>1.1239035018270298</v>
      </c>
      <c r="AM276" s="118">
        <f>IF($C276="TD",INDEX('4. CPI-tabel'!$D$20:$Z$42,$E276-2003,AM$28-2003),
IF(AM$28&gt;=$E276,MAX(1,INDEX('4. CPI-tabel'!$D$20:$Z$42,MAX($E276,2010)-2003,AM$28-2003)),0))</f>
        <v>1.1239035018270298</v>
      </c>
      <c r="AN276" s="20"/>
      <c r="AO276" s="87">
        <f t="shared" si="53"/>
        <v>0</v>
      </c>
      <c r="AP276" s="87">
        <f t="shared" si="54"/>
        <v>0</v>
      </c>
      <c r="AQ276" s="87">
        <f t="shared" si="55"/>
        <v>63306.92326236111</v>
      </c>
      <c r="AR276" s="87">
        <f t="shared" si="56"/>
        <v>130159.03422741444</v>
      </c>
      <c r="AS276" s="87">
        <f t="shared" si="57"/>
        <v>131460.62456968857</v>
      </c>
      <c r="AT276" s="87">
        <f t="shared" si="58"/>
        <v>132512.30956624608</v>
      </c>
      <c r="AU276" s="87">
        <f t="shared" si="59"/>
        <v>132777.33418537857</v>
      </c>
      <c r="AV276" s="87">
        <f t="shared" si="60"/>
        <v>134636.21686397388</v>
      </c>
      <c r="AW276" s="87">
        <f t="shared" si="61"/>
        <v>137463.57741811735</v>
      </c>
      <c r="AX276" s="87">
        <f t="shared" si="62"/>
        <v>141312.55758582463</v>
      </c>
      <c r="AY276" s="87">
        <f t="shared" si="63"/>
        <v>142301.7454889254</v>
      </c>
      <c r="AZ276" s="87">
        <f t="shared" si="64"/>
        <v>170762.09458671047</v>
      </c>
      <c r="BA276" s="87">
        <f t="shared" si="65"/>
        <v>165147.99832632544</v>
      </c>
      <c r="BB276" s="87">
        <f t="shared" si="66"/>
        <v>159718.47509367912</v>
      </c>
      <c r="BC276" s="87">
        <f t="shared" si="67"/>
        <v>154467.45673443491</v>
      </c>
      <c r="BD276" s="87">
        <f t="shared" si="68"/>
        <v>149389.07459522059</v>
      </c>
    </row>
    <row r="277" spans="2:56" s="79" customFormat="1" x14ac:dyDescent="0.2">
      <c r="B277" s="86">
        <f>'3. Investeringen'!B263</f>
        <v>249</v>
      </c>
      <c r="C277" s="86" t="str">
        <f>'3. Investeringen'!F263</f>
        <v>TD</v>
      </c>
      <c r="D277" s="86" t="str">
        <f>'3. Investeringen'!G263</f>
        <v>Nieuwe investeringen TD</v>
      </c>
      <c r="E277" s="121">
        <f>'3. Investeringen'!K263</f>
        <v>2013</v>
      </c>
      <c r="F277" s="20"/>
      <c r="G277" s="86">
        <f>'7. Nominale afschrijvingen'!R266</f>
        <v>0</v>
      </c>
      <c r="H277" s="86">
        <f>'7. Nominale afschrijvingen'!S266</f>
        <v>0</v>
      </c>
      <c r="I277" s="86">
        <f>'7. Nominale afschrijvingen'!T266</f>
        <v>3361.6105075416667</v>
      </c>
      <c r="J277" s="86">
        <f>'7. Nominale afschrijvingen'!U266</f>
        <v>6723.2210150833344</v>
      </c>
      <c r="K277" s="86">
        <f>'7. Nominale afschrijvingen'!V266</f>
        <v>6723.2210150833344</v>
      </c>
      <c r="L277" s="86">
        <f>'7. Nominale afschrijvingen'!W266</f>
        <v>6723.2210150833344</v>
      </c>
      <c r="M277" s="86">
        <f>'7. Nominale afschrijvingen'!X266</f>
        <v>6723.2210150833344</v>
      </c>
      <c r="N277" s="86">
        <f>'7. Nominale afschrijvingen'!Y266</f>
        <v>6723.2210150833344</v>
      </c>
      <c r="O277" s="86">
        <f>'7. Nominale afschrijvingen'!Z266</f>
        <v>6723.2210150833344</v>
      </c>
      <c r="P277" s="86">
        <f>'7. Nominale afschrijvingen'!AA266</f>
        <v>6723.2210150833344</v>
      </c>
      <c r="Q277" s="86">
        <f>'7. Nominale afschrijvingen'!AB266</f>
        <v>6723.2210150833344</v>
      </c>
      <c r="R277" s="86">
        <f>'7. Nominale afschrijvingen'!AC266</f>
        <v>8067.8652181000007</v>
      </c>
      <c r="S277" s="86">
        <f>'7. Nominale afschrijvingen'!AD266</f>
        <v>7617.5657640665131</v>
      </c>
      <c r="T277" s="86">
        <f>'7. Nominale afschrijvingen'!AE266</f>
        <v>7192.3993028162886</v>
      </c>
      <c r="U277" s="86">
        <f>'7. Nominale afschrijvingen'!AF266</f>
        <v>6790.9630626591006</v>
      </c>
      <c r="V277" s="86">
        <f>'7. Nominale afschrijvingen'!AG266</f>
        <v>6564.5976272371308</v>
      </c>
      <c r="W277" s="65"/>
      <c r="X277" s="118">
        <f>IF($C277="TD",INDEX('4. CPI-tabel'!$D$20:$Z$42,$E277-2003,X$28-2003),
IF(X$28&gt;=$E277,MAX(1,INDEX('4. CPI-tabel'!$D$20:$Z$42,MAX($E277,2010)-2003,X$28-2003)),0))</f>
        <v>0</v>
      </c>
      <c r="Y277" s="118">
        <f>IF($C277="TD",INDEX('4. CPI-tabel'!$D$20:$Z$42,$E277-2003,Y$28-2003),
IF(Y$28&gt;=$E277,MAX(1,INDEX('4. CPI-tabel'!$D$20:$Z$42,MAX($E277,2010)-2003,Y$28-2003)),0))</f>
        <v>0</v>
      </c>
      <c r="Z277" s="118">
        <f>IF($C277="TD",INDEX('4. CPI-tabel'!$D$20:$Z$42,$E277-2003,Z$28-2003),
IF(Z$28&gt;=$E277,MAX(1,INDEX('4. CPI-tabel'!$D$20:$Z$42,MAX($E277,2010)-2003,Z$28-2003)),0))</f>
        <v>1</v>
      </c>
      <c r="AA277" s="118">
        <f>IF($C277="TD",INDEX('4. CPI-tabel'!$D$20:$Z$42,$E277-2003,AA$28-2003),
IF(AA$28&gt;=$E277,MAX(1,INDEX('4. CPI-tabel'!$D$20:$Z$42,MAX($E277,2010)-2003,AA$28-2003)),0))</f>
        <v>1.028</v>
      </c>
      <c r="AB277" s="118">
        <f>IF($C277="TD",INDEX('4. CPI-tabel'!$D$20:$Z$42,$E277-2003,AB$28-2003),
IF(AB$28&gt;=$E277,MAX(1,INDEX('4. CPI-tabel'!$D$20:$Z$42,MAX($E277,2010)-2003,AB$28-2003)),0))</f>
        <v>1.0382800000000001</v>
      </c>
      <c r="AC277" s="118">
        <f>IF($C277="TD",INDEX('4. CPI-tabel'!$D$20:$Z$42,$E277-2003,AC$28-2003),
IF(AC$28&gt;=$E277,MAX(1,INDEX('4. CPI-tabel'!$D$20:$Z$42,MAX($E277,2010)-2003,AC$28-2003)),0))</f>
        <v>1.0465862400000001</v>
      </c>
      <c r="AD277" s="118">
        <f>IF($C277="TD",INDEX('4. CPI-tabel'!$D$20:$Z$42,$E277-2003,AD$28-2003),
IF(AD$28&gt;=$E277,MAX(1,INDEX('4. CPI-tabel'!$D$20:$Z$42,MAX($E277,2010)-2003,AD$28-2003)),0))</f>
        <v>1.0486794124800001</v>
      </c>
      <c r="AE277" s="118">
        <f>IF($C277="TD",INDEX('4. CPI-tabel'!$D$20:$Z$42,$E277-2003,AE$28-2003),
IF(AE$28&gt;=$E277,MAX(1,INDEX('4. CPI-tabel'!$D$20:$Z$42,MAX($E277,2010)-2003,AE$28-2003)),0))</f>
        <v>1.0633609242547202</v>
      </c>
      <c r="AF277" s="118">
        <f>IF($C277="TD",INDEX('4. CPI-tabel'!$D$20:$Z$42,$E277-2003,AF$28-2003),
IF(AF$28&gt;=$E277,MAX(1,INDEX('4. CPI-tabel'!$D$20:$Z$42,MAX($E277,2010)-2003,AF$28-2003)),0))</f>
        <v>1.0856915036640693</v>
      </c>
      <c r="AG277" s="118">
        <f>IF($C277="TD",INDEX('4. CPI-tabel'!$D$20:$Z$42,$E277-2003,AG$28-2003),
IF(AG$28&gt;=$E277,MAX(1,INDEX('4. CPI-tabel'!$D$20:$Z$42,MAX($E277,2010)-2003,AG$28-2003)),0))</f>
        <v>1.1160908657666633</v>
      </c>
      <c r="AH277" s="118">
        <f>IF($C277="TD",INDEX('4. CPI-tabel'!$D$20:$Z$42,$E277-2003,AH$28-2003),
IF(AH$28&gt;=$E277,MAX(1,INDEX('4. CPI-tabel'!$D$20:$Z$42,MAX($E277,2010)-2003,AH$28-2003)),0))</f>
        <v>1.1239035018270298</v>
      </c>
      <c r="AI277" s="118">
        <f>IF($C277="TD",INDEX('4. CPI-tabel'!$D$20:$Z$42,$E277-2003,AI$28-2003),
IF(AI$28&gt;=$E277,MAX(1,INDEX('4. CPI-tabel'!$D$20:$Z$42,MAX($E277,2010)-2003,AI$28-2003)),0))</f>
        <v>1.1239035018270298</v>
      </c>
      <c r="AJ277" s="118">
        <f>IF($C277="TD",INDEX('4. CPI-tabel'!$D$20:$Z$42,$E277-2003,AJ$28-2003),
IF(AJ$28&gt;=$E277,MAX(1,INDEX('4. CPI-tabel'!$D$20:$Z$42,MAX($E277,2010)-2003,AJ$28-2003)),0))</f>
        <v>1.1239035018270298</v>
      </c>
      <c r="AK277" s="118">
        <f>IF($C277="TD",INDEX('4. CPI-tabel'!$D$20:$Z$42,$E277-2003,AK$28-2003),
IF(AK$28&gt;=$E277,MAX(1,INDEX('4. CPI-tabel'!$D$20:$Z$42,MAX($E277,2010)-2003,AK$28-2003)),0))</f>
        <v>1.1239035018270298</v>
      </c>
      <c r="AL277" s="118">
        <f>IF($C277="TD",INDEX('4. CPI-tabel'!$D$20:$Z$42,$E277-2003,AL$28-2003),
IF(AL$28&gt;=$E277,MAX(1,INDEX('4. CPI-tabel'!$D$20:$Z$42,MAX($E277,2010)-2003,AL$28-2003)),0))</f>
        <v>1.1239035018270298</v>
      </c>
      <c r="AM277" s="118">
        <f>IF($C277="TD",INDEX('4. CPI-tabel'!$D$20:$Z$42,$E277-2003,AM$28-2003),
IF(AM$28&gt;=$E277,MAX(1,INDEX('4. CPI-tabel'!$D$20:$Z$42,MAX($E277,2010)-2003,AM$28-2003)),0))</f>
        <v>1.1239035018270298</v>
      </c>
      <c r="AN277" s="20"/>
      <c r="AO277" s="87">
        <f t="shared" si="53"/>
        <v>0</v>
      </c>
      <c r="AP277" s="87">
        <f t="shared" si="54"/>
        <v>0</v>
      </c>
      <c r="AQ277" s="87">
        <f t="shared" si="55"/>
        <v>3361.6105075416667</v>
      </c>
      <c r="AR277" s="87">
        <f t="shared" si="56"/>
        <v>6911.4712035056682</v>
      </c>
      <c r="AS277" s="87">
        <f t="shared" si="57"/>
        <v>6980.5859155407252</v>
      </c>
      <c r="AT277" s="87">
        <f t="shared" si="58"/>
        <v>7036.4306028650508</v>
      </c>
      <c r="AU277" s="87">
        <f t="shared" si="59"/>
        <v>7050.5034640707809</v>
      </c>
      <c r="AV277" s="87">
        <f t="shared" si="60"/>
        <v>7149.2105125677726</v>
      </c>
      <c r="AW277" s="87">
        <f t="shared" si="61"/>
        <v>7299.3439333316956</v>
      </c>
      <c r="AX277" s="87">
        <f t="shared" si="62"/>
        <v>7503.7255634649837</v>
      </c>
      <c r="AY277" s="87">
        <f t="shared" si="63"/>
        <v>7556.2516424092373</v>
      </c>
      <c r="AZ277" s="87">
        <f t="shared" si="64"/>
        <v>9067.5019708910841</v>
      </c>
      <c r="BA277" s="87">
        <f t="shared" si="65"/>
        <v>8561.4088376320487</v>
      </c>
      <c r="BB277" s="87">
        <f t="shared" si="66"/>
        <v>8083.5627629735145</v>
      </c>
      <c r="BC277" s="87">
        <f t="shared" si="67"/>
        <v>7632.3871669005748</v>
      </c>
      <c r="BD277" s="87">
        <f t="shared" si="68"/>
        <v>7377.9742613372218</v>
      </c>
    </row>
    <row r="278" spans="2:56" s="79" customFormat="1" x14ac:dyDescent="0.2">
      <c r="B278" s="86">
        <f>'3. Investeringen'!B264</f>
        <v>250</v>
      </c>
      <c r="C278" s="86" t="str">
        <f>'3. Investeringen'!F264</f>
        <v>TD</v>
      </c>
      <c r="D278" s="86" t="str">
        <f>'3. Investeringen'!G264</f>
        <v>Nieuwe investeringen TD</v>
      </c>
      <c r="E278" s="121">
        <f>'3. Investeringen'!K264</f>
        <v>2013</v>
      </c>
      <c r="F278" s="20"/>
      <c r="G278" s="86">
        <f>'7. Nominale afschrijvingen'!R267</f>
        <v>0</v>
      </c>
      <c r="H278" s="86">
        <f>'7. Nominale afschrijvingen'!S267</f>
        <v>0</v>
      </c>
      <c r="I278" s="86">
        <f>'7. Nominale afschrijvingen'!T267</f>
        <v>26.224885</v>
      </c>
      <c r="J278" s="86">
        <f>'7. Nominale afschrijvingen'!U267</f>
        <v>52.449769999999994</v>
      </c>
      <c r="K278" s="86">
        <f>'7. Nominale afschrijvingen'!V267</f>
        <v>52.449769999999994</v>
      </c>
      <c r="L278" s="86">
        <f>'7. Nominale afschrijvingen'!W267</f>
        <v>52.449769999999994</v>
      </c>
      <c r="M278" s="86">
        <f>'7. Nominale afschrijvingen'!X267</f>
        <v>52.449769999999994</v>
      </c>
      <c r="N278" s="86">
        <f>'7. Nominale afschrijvingen'!Y267</f>
        <v>52.449769999999994</v>
      </c>
      <c r="O278" s="86">
        <f>'7. Nominale afschrijvingen'!Z267</f>
        <v>52.449769999999994</v>
      </c>
      <c r="P278" s="86">
        <f>'7. Nominale afschrijvingen'!AA267</f>
        <v>52.449769999999994</v>
      </c>
      <c r="Q278" s="86">
        <f>'7. Nominale afschrijvingen'!AB267</f>
        <v>52.449769999999994</v>
      </c>
      <c r="R278" s="86">
        <f>'7. Nominale afschrijvingen'!AC267</f>
        <v>62.939723999999998</v>
      </c>
      <c r="S278" s="86">
        <f>'7. Nominale afschrijvingen'!AD267</f>
        <v>58.362289527272729</v>
      </c>
      <c r="T278" s="86">
        <f>'7. Nominale afschrijvingen'!AE267</f>
        <v>54.117759379834709</v>
      </c>
      <c r="U278" s="86">
        <f>'7. Nominale afschrijvingen'!AF267</f>
        <v>51.111217192066114</v>
      </c>
      <c r="V278" s="86">
        <f>'7. Nominale afschrijvingen'!AG267</f>
        <v>51.111217192066114</v>
      </c>
      <c r="W278" s="65"/>
      <c r="X278" s="118">
        <f>IF($C278="TD",INDEX('4. CPI-tabel'!$D$20:$Z$42,$E278-2003,X$28-2003),
IF(X$28&gt;=$E278,MAX(1,INDEX('4. CPI-tabel'!$D$20:$Z$42,MAX($E278,2010)-2003,X$28-2003)),0))</f>
        <v>0</v>
      </c>
      <c r="Y278" s="118">
        <f>IF($C278="TD",INDEX('4. CPI-tabel'!$D$20:$Z$42,$E278-2003,Y$28-2003),
IF(Y$28&gt;=$E278,MAX(1,INDEX('4. CPI-tabel'!$D$20:$Z$42,MAX($E278,2010)-2003,Y$28-2003)),0))</f>
        <v>0</v>
      </c>
      <c r="Z278" s="118">
        <f>IF($C278="TD",INDEX('4. CPI-tabel'!$D$20:$Z$42,$E278-2003,Z$28-2003),
IF(Z$28&gt;=$E278,MAX(1,INDEX('4. CPI-tabel'!$D$20:$Z$42,MAX($E278,2010)-2003,Z$28-2003)),0))</f>
        <v>1</v>
      </c>
      <c r="AA278" s="118">
        <f>IF($C278="TD",INDEX('4. CPI-tabel'!$D$20:$Z$42,$E278-2003,AA$28-2003),
IF(AA$28&gt;=$E278,MAX(1,INDEX('4. CPI-tabel'!$D$20:$Z$42,MAX($E278,2010)-2003,AA$28-2003)),0))</f>
        <v>1.028</v>
      </c>
      <c r="AB278" s="118">
        <f>IF($C278="TD",INDEX('4. CPI-tabel'!$D$20:$Z$42,$E278-2003,AB$28-2003),
IF(AB$28&gt;=$E278,MAX(1,INDEX('4. CPI-tabel'!$D$20:$Z$42,MAX($E278,2010)-2003,AB$28-2003)),0))</f>
        <v>1.0382800000000001</v>
      </c>
      <c r="AC278" s="118">
        <f>IF($C278="TD",INDEX('4. CPI-tabel'!$D$20:$Z$42,$E278-2003,AC$28-2003),
IF(AC$28&gt;=$E278,MAX(1,INDEX('4. CPI-tabel'!$D$20:$Z$42,MAX($E278,2010)-2003,AC$28-2003)),0))</f>
        <v>1.0465862400000001</v>
      </c>
      <c r="AD278" s="118">
        <f>IF($C278="TD",INDEX('4. CPI-tabel'!$D$20:$Z$42,$E278-2003,AD$28-2003),
IF(AD$28&gt;=$E278,MAX(1,INDEX('4. CPI-tabel'!$D$20:$Z$42,MAX($E278,2010)-2003,AD$28-2003)),0))</f>
        <v>1.0486794124800001</v>
      </c>
      <c r="AE278" s="118">
        <f>IF($C278="TD",INDEX('4. CPI-tabel'!$D$20:$Z$42,$E278-2003,AE$28-2003),
IF(AE$28&gt;=$E278,MAX(1,INDEX('4. CPI-tabel'!$D$20:$Z$42,MAX($E278,2010)-2003,AE$28-2003)),0))</f>
        <v>1.0633609242547202</v>
      </c>
      <c r="AF278" s="118">
        <f>IF($C278="TD",INDEX('4. CPI-tabel'!$D$20:$Z$42,$E278-2003,AF$28-2003),
IF(AF$28&gt;=$E278,MAX(1,INDEX('4. CPI-tabel'!$D$20:$Z$42,MAX($E278,2010)-2003,AF$28-2003)),0))</f>
        <v>1.0856915036640693</v>
      </c>
      <c r="AG278" s="118">
        <f>IF($C278="TD",INDEX('4. CPI-tabel'!$D$20:$Z$42,$E278-2003,AG$28-2003),
IF(AG$28&gt;=$E278,MAX(1,INDEX('4. CPI-tabel'!$D$20:$Z$42,MAX($E278,2010)-2003,AG$28-2003)),0))</f>
        <v>1.1160908657666633</v>
      </c>
      <c r="AH278" s="118">
        <f>IF($C278="TD",INDEX('4. CPI-tabel'!$D$20:$Z$42,$E278-2003,AH$28-2003),
IF(AH$28&gt;=$E278,MAX(1,INDEX('4. CPI-tabel'!$D$20:$Z$42,MAX($E278,2010)-2003,AH$28-2003)),0))</f>
        <v>1.1239035018270298</v>
      </c>
      <c r="AI278" s="118">
        <f>IF($C278="TD",INDEX('4. CPI-tabel'!$D$20:$Z$42,$E278-2003,AI$28-2003),
IF(AI$28&gt;=$E278,MAX(1,INDEX('4. CPI-tabel'!$D$20:$Z$42,MAX($E278,2010)-2003,AI$28-2003)),0))</f>
        <v>1.1239035018270298</v>
      </c>
      <c r="AJ278" s="118">
        <f>IF($C278="TD",INDEX('4. CPI-tabel'!$D$20:$Z$42,$E278-2003,AJ$28-2003),
IF(AJ$28&gt;=$E278,MAX(1,INDEX('4. CPI-tabel'!$D$20:$Z$42,MAX($E278,2010)-2003,AJ$28-2003)),0))</f>
        <v>1.1239035018270298</v>
      </c>
      <c r="AK278" s="118">
        <f>IF($C278="TD",INDEX('4. CPI-tabel'!$D$20:$Z$42,$E278-2003,AK$28-2003),
IF(AK$28&gt;=$E278,MAX(1,INDEX('4. CPI-tabel'!$D$20:$Z$42,MAX($E278,2010)-2003,AK$28-2003)),0))</f>
        <v>1.1239035018270298</v>
      </c>
      <c r="AL278" s="118">
        <f>IF($C278="TD",INDEX('4. CPI-tabel'!$D$20:$Z$42,$E278-2003,AL$28-2003),
IF(AL$28&gt;=$E278,MAX(1,INDEX('4. CPI-tabel'!$D$20:$Z$42,MAX($E278,2010)-2003,AL$28-2003)),0))</f>
        <v>1.1239035018270298</v>
      </c>
      <c r="AM278" s="118">
        <f>IF($C278="TD",INDEX('4. CPI-tabel'!$D$20:$Z$42,$E278-2003,AM$28-2003),
IF(AM$28&gt;=$E278,MAX(1,INDEX('4. CPI-tabel'!$D$20:$Z$42,MAX($E278,2010)-2003,AM$28-2003)),0))</f>
        <v>1.1239035018270298</v>
      </c>
      <c r="AN278" s="20"/>
      <c r="AO278" s="87">
        <f t="shared" si="53"/>
        <v>0</v>
      </c>
      <c r="AP278" s="87">
        <f t="shared" si="54"/>
        <v>0</v>
      </c>
      <c r="AQ278" s="87">
        <f t="shared" si="55"/>
        <v>26.224885</v>
      </c>
      <c r="AR278" s="87">
        <f t="shared" si="56"/>
        <v>53.918363559999996</v>
      </c>
      <c r="AS278" s="87">
        <f t="shared" si="57"/>
        <v>54.4575471956</v>
      </c>
      <c r="AT278" s="87">
        <f t="shared" si="58"/>
        <v>54.893207573164801</v>
      </c>
      <c r="AU278" s="87">
        <f t="shared" si="59"/>
        <v>55.002993988311125</v>
      </c>
      <c r="AV278" s="87">
        <f t="shared" si="60"/>
        <v>55.773035904147491</v>
      </c>
      <c r="AW278" s="87">
        <f t="shared" si="61"/>
        <v>56.944269658134587</v>
      </c>
      <c r="AX278" s="87">
        <f t="shared" si="62"/>
        <v>58.538709208562352</v>
      </c>
      <c r="AY278" s="87">
        <f t="shared" si="63"/>
        <v>58.948480173022283</v>
      </c>
      <c r="AZ278" s="87">
        <f t="shared" si="64"/>
        <v>70.738176207626751</v>
      </c>
      <c r="BA278" s="87">
        <f t="shared" si="65"/>
        <v>65.59358157434481</v>
      </c>
      <c r="BB278" s="87">
        <f t="shared" si="66"/>
        <v>60.823139278028819</v>
      </c>
      <c r="BC278" s="87">
        <f t="shared" si="67"/>
        <v>57.444075984804996</v>
      </c>
      <c r="BD278" s="87">
        <f t="shared" si="68"/>
        <v>57.444075984804996</v>
      </c>
    </row>
    <row r="279" spans="2:56" s="79" customFormat="1" x14ac:dyDescent="0.2">
      <c r="B279" s="86">
        <f>'3. Investeringen'!B265</f>
        <v>251</v>
      </c>
      <c r="C279" s="86" t="str">
        <f>'3. Investeringen'!F265</f>
        <v>TD</v>
      </c>
      <c r="D279" s="86" t="str">
        <f>'3. Investeringen'!G265</f>
        <v>Nieuwe investeringen TD</v>
      </c>
      <c r="E279" s="121">
        <f>'3. Investeringen'!K265</f>
        <v>2013</v>
      </c>
      <c r="F279" s="20"/>
      <c r="G279" s="86">
        <f>'7. Nominale afschrijvingen'!R268</f>
        <v>0</v>
      </c>
      <c r="H279" s="86">
        <f>'7. Nominale afschrijvingen'!S268</f>
        <v>0</v>
      </c>
      <c r="I279" s="86">
        <f>'7. Nominale afschrijvingen'!T268</f>
        <v>2116.607</v>
      </c>
      <c r="J279" s="86">
        <f>'7. Nominale afschrijvingen'!U268</f>
        <v>4233.2139999999999</v>
      </c>
      <c r="K279" s="86">
        <f>'7. Nominale afschrijvingen'!V268</f>
        <v>4233.2139999999999</v>
      </c>
      <c r="L279" s="86">
        <f>'7. Nominale afschrijvingen'!W268</f>
        <v>4233.2139999999999</v>
      </c>
      <c r="M279" s="86">
        <f>'7. Nominale afschrijvingen'!X268</f>
        <v>4233.2139999999999</v>
      </c>
      <c r="N279" s="86">
        <f>'7. Nominale afschrijvingen'!Y268</f>
        <v>4233.2139999999999</v>
      </c>
      <c r="O279" s="86">
        <f>'7. Nominale afschrijvingen'!Z268</f>
        <v>4233.2139999999999</v>
      </c>
      <c r="P279" s="86">
        <f>'7. Nominale afschrijvingen'!AA268</f>
        <v>4233.2139999999999</v>
      </c>
      <c r="Q279" s="86">
        <f>'7. Nominale afschrijvingen'!AB268</f>
        <v>4233.2139999999999</v>
      </c>
      <c r="R279" s="86">
        <f>'7. Nominale afschrijvingen'!AC268</f>
        <v>5079.8567999999968</v>
      </c>
      <c r="S279" s="86">
        <f>'7. Nominale afschrijvingen'!AD268</f>
        <v>1269.9641999999994</v>
      </c>
      <c r="T279" s="86">
        <f>'7. Nominale afschrijvingen'!AE268</f>
        <v>0</v>
      </c>
      <c r="U279" s="86">
        <f>'7. Nominale afschrijvingen'!AF268</f>
        <v>0</v>
      </c>
      <c r="V279" s="86">
        <f>'7. Nominale afschrijvingen'!AG268</f>
        <v>0</v>
      </c>
      <c r="W279" s="65"/>
      <c r="X279" s="118">
        <f>IF($C279="TD",INDEX('4. CPI-tabel'!$D$20:$Z$42,$E279-2003,X$28-2003),
IF(X$28&gt;=$E279,MAX(1,INDEX('4. CPI-tabel'!$D$20:$Z$42,MAX($E279,2010)-2003,X$28-2003)),0))</f>
        <v>0</v>
      </c>
      <c r="Y279" s="118">
        <f>IF($C279="TD",INDEX('4. CPI-tabel'!$D$20:$Z$42,$E279-2003,Y$28-2003),
IF(Y$28&gt;=$E279,MAX(1,INDEX('4. CPI-tabel'!$D$20:$Z$42,MAX($E279,2010)-2003,Y$28-2003)),0))</f>
        <v>0</v>
      </c>
      <c r="Z279" s="118">
        <f>IF($C279="TD",INDEX('4. CPI-tabel'!$D$20:$Z$42,$E279-2003,Z$28-2003),
IF(Z$28&gt;=$E279,MAX(1,INDEX('4. CPI-tabel'!$D$20:$Z$42,MAX($E279,2010)-2003,Z$28-2003)),0))</f>
        <v>1</v>
      </c>
      <c r="AA279" s="118">
        <f>IF($C279="TD",INDEX('4. CPI-tabel'!$D$20:$Z$42,$E279-2003,AA$28-2003),
IF(AA$28&gt;=$E279,MAX(1,INDEX('4. CPI-tabel'!$D$20:$Z$42,MAX($E279,2010)-2003,AA$28-2003)),0))</f>
        <v>1.028</v>
      </c>
      <c r="AB279" s="118">
        <f>IF($C279="TD",INDEX('4. CPI-tabel'!$D$20:$Z$42,$E279-2003,AB$28-2003),
IF(AB$28&gt;=$E279,MAX(1,INDEX('4. CPI-tabel'!$D$20:$Z$42,MAX($E279,2010)-2003,AB$28-2003)),0))</f>
        <v>1.0382800000000001</v>
      </c>
      <c r="AC279" s="118">
        <f>IF($C279="TD",INDEX('4. CPI-tabel'!$D$20:$Z$42,$E279-2003,AC$28-2003),
IF(AC$28&gt;=$E279,MAX(1,INDEX('4. CPI-tabel'!$D$20:$Z$42,MAX($E279,2010)-2003,AC$28-2003)),0))</f>
        <v>1.0465862400000001</v>
      </c>
      <c r="AD279" s="118">
        <f>IF($C279="TD",INDEX('4. CPI-tabel'!$D$20:$Z$42,$E279-2003,AD$28-2003),
IF(AD$28&gt;=$E279,MAX(1,INDEX('4. CPI-tabel'!$D$20:$Z$42,MAX($E279,2010)-2003,AD$28-2003)),0))</f>
        <v>1.0486794124800001</v>
      </c>
      <c r="AE279" s="118">
        <f>IF($C279="TD",INDEX('4. CPI-tabel'!$D$20:$Z$42,$E279-2003,AE$28-2003),
IF(AE$28&gt;=$E279,MAX(1,INDEX('4. CPI-tabel'!$D$20:$Z$42,MAX($E279,2010)-2003,AE$28-2003)),0))</f>
        <v>1.0633609242547202</v>
      </c>
      <c r="AF279" s="118">
        <f>IF($C279="TD",INDEX('4. CPI-tabel'!$D$20:$Z$42,$E279-2003,AF$28-2003),
IF(AF$28&gt;=$E279,MAX(1,INDEX('4. CPI-tabel'!$D$20:$Z$42,MAX($E279,2010)-2003,AF$28-2003)),0))</f>
        <v>1.0856915036640693</v>
      </c>
      <c r="AG279" s="118">
        <f>IF($C279="TD",INDEX('4. CPI-tabel'!$D$20:$Z$42,$E279-2003,AG$28-2003),
IF(AG$28&gt;=$E279,MAX(1,INDEX('4. CPI-tabel'!$D$20:$Z$42,MAX($E279,2010)-2003,AG$28-2003)),0))</f>
        <v>1.1160908657666633</v>
      </c>
      <c r="AH279" s="118">
        <f>IF($C279="TD",INDEX('4. CPI-tabel'!$D$20:$Z$42,$E279-2003,AH$28-2003),
IF(AH$28&gt;=$E279,MAX(1,INDEX('4. CPI-tabel'!$D$20:$Z$42,MAX($E279,2010)-2003,AH$28-2003)),0))</f>
        <v>1.1239035018270298</v>
      </c>
      <c r="AI279" s="118">
        <f>IF($C279="TD",INDEX('4. CPI-tabel'!$D$20:$Z$42,$E279-2003,AI$28-2003),
IF(AI$28&gt;=$E279,MAX(1,INDEX('4. CPI-tabel'!$D$20:$Z$42,MAX($E279,2010)-2003,AI$28-2003)),0))</f>
        <v>1.1239035018270298</v>
      </c>
      <c r="AJ279" s="118">
        <f>IF($C279="TD",INDEX('4. CPI-tabel'!$D$20:$Z$42,$E279-2003,AJ$28-2003),
IF(AJ$28&gt;=$E279,MAX(1,INDEX('4. CPI-tabel'!$D$20:$Z$42,MAX($E279,2010)-2003,AJ$28-2003)),0))</f>
        <v>1.1239035018270298</v>
      </c>
      <c r="AK279" s="118">
        <f>IF($C279="TD",INDEX('4. CPI-tabel'!$D$20:$Z$42,$E279-2003,AK$28-2003),
IF(AK$28&gt;=$E279,MAX(1,INDEX('4. CPI-tabel'!$D$20:$Z$42,MAX($E279,2010)-2003,AK$28-2003)),0))</f>
        <v>1.1239035018270298</v>
      </c>
      <c r="AL279" s="118">
        <f>IF($C279="TD",INDEX('4. CPI-tabel'!$D$20:$Z$42,$E279-2003,AL$28-2003),
IF(AL$28&gt;=$E279,MAX(1,INDEX('4. CPI-tabel'!$D$20:$Z$42,MAX($E279,2010)-2003,AL$28-2003)),0))</f>
        <v>1.1239035018270298</v>
      </c>
      <c r="AM279" s="118">
        <f>IF($C279="TD",INDEX('4. CPI-tabel'!$D$20:$Z$42,$E279-2003,AM$28-2003),
IF(AM$28&gt;=$E279,MAX(1,INDEX('4. CPI-tabel'!$D$20:$Z$42,MAX($E279,2010)-2003,AM$28-2003)),0))</f>
        <v>1.1239035018270298</v>
      </c>
      <c r="AN279" s="20"/>
      <c r="AO279" s="87">
        <f t="shared" si="53"/>
        <v>0</v>
      </c>
      <c r="AP279" s="87">
        <f t="shared" si="54"/>
        <v>0</v>
      </c>
      <c r="AQ279" s="87">
        <f t="shared" si="55"/>
        <v>2116.607</v>
      </c>
      <c r="AR279" s="87">
        <f t="shared" si="56"/>
        <v>4351.7439919999997</v>
      </c>
      <c r="AS279" s="87">
        <f t="shared" si="57"/>
        <v>4395.2614319200002</v>
      </c>
      <c r="AT279" s="87">
        <f t="shared" si="58"/>
        <v>4430.4235233753607</v>
      </c>
      <c r="AU279" s="87">
        <f t="shared" si="59"/>
        <v>4439.2843704221114</v>
      </c>
      <c r="AV279" s="87">
        <f t="shared" si="60"/>
        <v>4501.4343516080207</v>
      </c>
      <c r="AW279" s="87">
        <f t="shared" si="61"/>
        <v>4595.9644729917891</v>
      </c>
      <c r="AX279" s="87">
        <f t="shared" si="62"/>
        <v>4724.6514782355598</v>
      </c>
      <c r="AY279" s="87">
        <f t="shared" si="63"/>
        <v>4757.7240385832083</v>
      </c>
      <c r="AZ279" s="87">
        <f t="shared" si="64"/>
        <v>5709.2688462998458</v>
      </c>
      <c r="BA279" s="87">
        <f t="shared" si="65"/>
        <v>1427.3172115749619</v>
      </c>
      <c r="BB279" s="87">
        <f t="shared" si="66"/>
        <v>0</v>
      </c>
      <c r="BC279" s="87">
        <f t="shared" si="67"/>
        <v>0</v>
      </c>
      <c r="BD279" s="87">
        <f t="shared" si="68"/>
        <v>0</v>
      </c>
    </row>
    <row r="280" spans="2:56" s="79" customFormat="1" x14ac:dyDescent="0.2">
      <c r="B280" s="86">
        <f>'3. Investeringen'!B266</f>
        <v>252</v>
      </c>
      <c r="C280" s="86" t="str">
        <f>'3. Investeringen'!F266</f>
        <v>TD</v>
      </c>
      <c r="D280" s="86" t="str">
        <f>'3. Investeringen'!G266</f>
        <v>Nieuwe investeringen TD</v>
      </c>
      <c r="E280" s="121">
        <f>'3. Investeringen'!K266</f>
        <v>2013</v>
      </c>
      <c r="F280" s="20"/>
      <c r="G280" s="86">
        <f>'7. Nominale afschrijvingen'!R269</f>
        <v>0</v>
      </c>
      <c r="H280" s="86">
        <f>'7. Nominale afschrijvingen'!S269</f>
        <v>0</v>
      </c>
      <c r="I280" s="86">
        <f>'7. Nominale afschrijvingen'!T269</f>
        <v>386493.30164979736</v>
      </c>
      <c r="J280" s="86">
        <f>'7. Nominale afschrijvingen'!U269</f>
        <v>772986.60329959472</v>
      </c>
      <c r="K280" s="86">
        <f>'7. Nominale afschrijvingen'!V269</f>
        <v>772986.60329959472</v>
      </c>
      <c r="L280" s="86">
        <f>'7. Nominale afschrijvingen'!W269</f>
        <v>772986.60329959472</v>
      </c>
      <c r="M280" s="86">
        <f>'7. Nominale afschrijvingen'!X269</f>
        <v>772986.60329959472</v>
      </c>
      <c r="N280" s="86">
        <f>'7. Nominale afschrijvingen'!Y269</f>
        <v>386493.30164979736</v>
      </c>
      <c r="O280" s="86">
        <f>'7. Nominale afschrijvingen'!Z269</f>
        <v>0</v>
      </c>
      <c r="P280" s="86">
        <f>'7. Nominale afschrijvingen'!AA269</f>
        <v>0</v>
      </c>
      <c r="Q280" s="86">
        <f>'7. Nominale afschrijvingen'!AB269</f>
        <v>0</v>
      </c>
      <c r="R280" s="86">
        <f>'7. Nominale afschrijvingen'!AC269</f>
        <v>0</v>
      </c>
      <c r="S280" s="86">
        <f>'7. Nominale afschrijvingen'!AD269</f>
        <v>0</v>
      </c>
      <c r="T280" s="86">
        <f>'7. Nominale afschrijvingen'!AE269</f>
        <v>0</v>
      </c>
      <c r="U280" s="86">
        <f>'7. Nominale afschrijvingen'!AF269</f>
        <v>0</v>
      </c>
      <c r="V280" s="86">
        <f>'7. Nominale afschrijvingen'!AG269</f>
        <v>0</v>
      </c>
      <c r="W280" s="65"/>
      <c r="X280" s="118">
        <f>IF($C280="TD",INDEX('4. CPI-tabel'!$D$20:$Z$42,$E280-2003,X$28-2003),
IF(X$28&gt;=$E280,MAX(1,INDEX('4. CPI-tabel'!$D$20:$Z$42,MAX($E280,2010)-2003,X$28-2003)),0))</f>
        <v>0</v>
      </c>
      <c r="Y280" s="118">
        <f>IF($C280="TD",INDEX('4. CPI-tabel'!$D$20:$Z$42,$E280-2003,Y$28-2003),
IF(Y$28&gt;=$E280,MAX(1,INDEX('4. CPI-tabel'!$D$20:$Z$42,MAX($E280,2010)-2003,Y$28-2003)),0))</f>
        <v>0</v>
      </c>
      <c r="Z280" s="118">
        <f>IF($C280="TD",INDEX('4. CPI-tabel'!$D$20:$Z$42,$E280-2003,Z$28-2003),
IF(Z$28&gt;=$E280,MAX(1,INDEX('4. CPI-tabel'!$D$20:$Z$42,MAX($E280,2010)-2003,Z$28-2003)),0))</f>
        <v>1</v>
      </c>
      <c r="AA280" s="118">
        <f>IF($C280="TD",INDEX('4. CPI-tabel'!$D$20:$Z$42,$E280-2003,AA$28-2003),
IF(AA$28&gt;=$E280,MAX(1,INDEX('4. CPI-tabel'!$D$20:$Z$42,MAX($E280,2010)-2003,AA$28-2003)),0))</f>
        <v>1.028</v>
      </c>
      <c r="AB280" s="118">
        <f>IF($C280="TD",INDEX('4. CPI-tabel'!$D$20:$Z$42,$E280-2003,AB$28-2003),
IF(AB$28&gt;=$E280,MAX(1,INDEX('4. CPI-tabel'!$D$20:$Z$42,MAX($E280,2010)-2003,AB$28-2003)),0))</f>
        <v>1.0382800000000001</v>
      </c>
      <c r="AC280" s="118">
        <f>IF($C280="TD",INDEX('4. CPI-tabel'!$D$20:$Z$42,$E280-2003,AC$28-2003),
IF(AC$28&gt;=$E280,MAX(1,INDEX('4. CPI-tabel'!$D$20:$Z$42,MAX($E280,2010)-2003,AC$28-2003)),0))</f>
        <v>1.0465862400000001</v>
      </c>
      <c r="AD280" s="118">
        <f>IF($C280="TD",INDEX('4. CPI-tabel'!$D$20:$Z$42,$E280-2003,AD$28-2003),
IF(AD$28&gt;=$E280,MAX(1,INDEX('4. CPI-tabel'!$D$20:$Z$42,MAX($E280,2010)-2003,AD$28-2003)),0))</f>
        <v>1.0486794124800001</v>
      </c>
      <c r="AE280" s="118">
        <f>IF($C280="TD",INDEX('4. CPI-tabel'!$D$20:$Z$42,$E280-2003,AE$28-2003),
IF(AE$28&gt;=$E280,MAX(1,INDEX('4. CPI-tabel'!$D$20:$Z$42,MAX($E280,2010)-2003,AE$28-2003)),0))</f>
        <v>1.0633609242547202</v>
      </c>
      <c r="AF280" s="118">
        <f>IF($C280="TD",INDEX('4. CPI-tabel'!$D$20:$Z$42,$E280-2003,AF$28-2003),
IF(AF$28&gt;=$E280,MAX(1,INDEX('4. CPI-tabel'!$D$20:$Z$42,MAX($E280,2010)-2003,AF$28-2003)),0))</f>
        <v>1.0856915036640693</v>
      </c>
      <c r="AG280" s="118">
        <f>IF($C280="TD",INDEX('4. CPI-tabel'!$D$20:$Z$42,$E280-2003,AG$28-2003),
IF(AG$28&gt;=$E280,MAX(1,INDEX('4. CPI-tabel'!$D$20:$Z$42,MAX($E280,2010)-2003,AG$28-2003)),0))</f>
        <v>1.1160908657666633</v>
      </c>
      <c r="AH280" s="118">
        <f>IF($C280="TD",INDEX('4. CPI-tabel'!$D$20:$Z$42,$E280-2003,AH$28-2003),
IF(AH$28&gt;=$E280,MAX(1,INDEX('4. CPI-tabel'!$D$20:$Z$42,MAX($E280,2010)-2003,AH$28-2003)),0))</f>
        <v>1.1239035018270298</v>
      </c>
      <c r="AI280" s="118">
        <f>IF($C280="TD",INDEX('4. CPI-tabel'!$D$20:$Z$42,$E280-2003,AI$28-2003),
IF(AI$28&gt;=$E280,MAX(1,INDEX('4. CPI-tabel'!$D$20:$Z$42,MAX($E280,2010)-2003,AI$28-2003)),0))</f>
        <v>1.1239035018270298</v>
      </c>
      <c r="AJ280" s="118">
        <f>IF($C280="TD",INDEX('4. CPI-tabel'!$D$20:$Z$42,$E280-2003,AJ$28-2003),
IF(AJ$28&gt;=$E280,MAX(1,INDEX('4. CPI-tabel'!$D$20:$Z$42,MAX($E280,2010)-2003,AJ$28-2003)),0))</f>
        <v>1.1239035018270298</v>
      </c>
      <c r="AK280" s="118">
        <f>IF($C280="TD",INDEX('4. CPI-tabel'!$D$20:$Z$42,$E280-2003,AK$28-2003),
IF(AK$28&gt;=$E280,MAX(1,INDEX('4. CPI-tabel'!$D$20:$Z$42,MAX($E280,2010)-2003,AK$28-2003)),0))</f>
        <v>1.1239035018270298</v>
      </c>
      <c r="AL280" s="118">
        <f>IF($C280="TD",INDEX('4. CPI-tabel'!$D$20:$Z$42,$E280-2003,AL$28-2003),
IF(AL$28&gt;=$E280,MAX(1,INDEX('4. CPI-tabel'!$D$20:$Z$42,MAX($E280,2010)-2003,AL$28-2003)),0))</f>
        <v>1.1239035018270298</v>
      </c>
      <c r="AM280" s="118">
        <f>IF($C280="TD",INDEX('4. CPI-tabel'!$D$20:$Z$42,$E280-2003,AM$28-2003),
IF(AM$28&gt;=$E280,MAX(1,INDEX('4. CPI-tabel'!$D$20:$Z$42,MAX($E280,2010)-2003,AM$28-2003)),0))</f>
        <v>1.1239035018270298</v>
      </c>
      <c r="AN280" s="20"/>
      <c r="AO280" s="87">
        <f t="shared" si="53"/>
        <v>0</v>
      </c>
      <c r="AP280" s="87">
        <f t="shared" si="54"/>
        <v>0</v>
      </c>
      <c r="AQ280" s="87">
        <f t="shared" si="55"/>
        <v>386493.30164979736</v>
      </c>
      <c r="AR280" s="87">
        <f t="shared" si="56"/>
        <v>794630.22819198342</v>
      </c>
      <c r="AS280" s="87">
        <f t="shared" si="57"/>
        <v>802576.53047390329</v>
      </c>
      <c r="AT280" s="87">
        <f t="shared" si="58"/>
        <v>808997.14271769451</v>
      </c>
      <c r="AU280" s="87">
        <f t="shared" si="59"/>
        <v>810615.13700312993</v>
      </c>
      <c r="AV280" s="87">
        <f t="shared" si="60"/>
        <v>410981.87446058687</v>
      </c>
      <c r="AW280" s="87">
        <f t="shared" si="61"/>
        <v>0</v>
      </c>
      <c r="AX280" s="87">
        <f t="shared" si="62"/>
        <v>0</v>
      </c>
      <c r="AY280" s="87">
        <f t="shared" si="63"/>
        <v>0</v>
      </c>
      <c r="AZ280" s="87">
        <f t="shared" si="64"/>
        <v>0</v>
      </c>
      <c r="BA280" s="87">
        <f t="shared" si="65"/>
        <v>0</v>
      </c>
      <c r="BB280" s="87">
        <f t="shared" si="66"/>
        <v>0</v>
      </c>
      <c r="BC280" s="87">
        <f t="shared" si="67"/>
        <v>0</v>
      </c>
      <c r="BD280" s="87">
        <f t="shared" si="68"/>
        <v>0</v>
      </c>
    </row>
    <row r="281" spans="2:56" s="79" customFormat="1" x14ac:dyDescent="0.2">
      <c r="B281" s="86">
        <f>'3. Investeringen'!B267</f>
        <v>253</v>
      </c>
      <c r="C281" s="86" t="str">
        <f>'3. Investeringen'!F267</f>
        <v>TD</v>
      </c>
      <c r="D281" s="86" t="str">
        <f>'3. Investeringen'!G267</f>
        <v>Nieuwe investeringen TD</v>
      </c>
      <c r="E281" s="121">
        <f>'3. Investeringen'!K267</f>
        <v>2014</v>
      </c>
      <c r="F281" s="20"/>
      <c r="G281" s="86">
        <f>'7. Nominale afschrijvingen'!R270</f>
        <v>0</v>
      </c>
      <c r="H281" s="86">
        <f>'7. Nominale afschrijvingen'!S270</f>
        <v>0</v>
      </c>
      <c r="I281" s="86">
        <f>'7. Nominale afschrijvingen'!T270</f>
        <v>0</v>
      </c>
      <c r="J281" s="86">
        <f>'7. Nominale afschrijvingen'!U270</f>
        <v>14839.881952045456</v>
      </c>
      <c r="K281" s="86">
        <f>'7. Nominale afschrijvingen'!V270</f>
        <v>29679.763904090913</v>
      </c>
      <c r="L281" s="86">
        <f>'7. Nominale afschrijvingen'!W270</f>
        <v>29679.763904090913</v>
      </c>
      <c r="M281" s="86">
        <f>'7. Nominale afschrijvingen'!X270</f>
        <v>29679.763904090913</v>
      </c>
      <c r="N281" s="86">
        <f>'7. Nominale afschrijvingen'!Y270</f>
        <v>29679.763904090913</v>
      </c>
      <c r="O281" s="86">
        <f>'7. Nominale afschrijvingen'!Z270</f>
        <v>29679.763904090913</v>
      </c>
      <c r="P281" s="86">
        <f>'7. Nominale afschrijvingen'!AA270</f>
        <v>29679.763904090913</v>
      </c>
      <c r="Q281" s="86">
        <f>'7. Nominale afschrijvingen'!AB270</f>
        <v>29679.763904090913</v>
      </c>
      <c r="R281" s="86">
        <f>'7. Nominale afschrijvingen'!AC270</f>
        <v>35615.716684909094</v>
      </c>
      <c r="S281" s="86">
        <f>'7. Nominale afschrijvingen'!AD270</f>
        <v>34715.951210764026</v>
      </c>
      <c r="T281" s="86">
        <f>'7. Nominale afschrijvingen'!AE270</f>
        <v>33838.916653860513</v>
      </c>
      <c r="U281" s="86">
        <f>'7. Nominale afschrijvingen'!AF270</f>
        <v>32984.03875944719</v>
      </c>
      <c r="V281" s="86">
        <f>'7. Nominale afschrijvingen'!AG270</f>
        <v>32150.757780261156</v>
      </c>
      <c r="W281" s="65"/>
      <c r="X281" s="118">
        <f>IF($C281="TD",INDEX('4. CPI-tabel'!$D$20:$Z$42,$E281-2003,X$28-2003),
IF(X$28&gt;=$E281,MAX(1,INDEX('4. CPI-tabel'!$D$20:$Z$42,MAX($E281,2010)-2003,X$28-2003)),0))</f>
        <v>0</v>
      </c>
      <c r="Y281" s="118">
        <f>IF($C281="TD",INDEX('4. CPI-tabel'!$D$20:$Z$42,$E281-2003,Y$28-2003),
IF(Y$28&gt;=$E281,MAX(1,INDEX('4. CPI-tabel'!$D$20:$Z$42,MAX($E281,2010)-2003,Y$28-2003)),0))</f>
        <v>0</v>
      </c>
      <c r="Z281" s="118">
        <f>IF($C281="TD",INDEX('4. CPI-tabel'!$D$20:$Z$42,$E281-2003,Z$28-2003),
IF(Z$28&gt;=$E281,MAX(1,INDEX('4. CPI-tabel'!$D$20:$Z$42,MAX($E281,2010)-2003,Z$28-2003)),0))</f>
        <v>0</v>
      </c>
      <c r="AA281" s="118">
        <f>IF($C281="TD",INDEX('4. CPI-tabel'!$D$20:$Z$42,$E281-2003,AA$28-2003),
IF(AA$28&gt;=$E281,MAX(1,INDEX('4. CPI-tabel'!$D$20:$Z$42,MAX($E281,2010)-2003,AA$28-2003)),0))</f>
        <v>1</v>
      </c>
      <c r="AB281" s="118">
        <f>IF($C281="TD",INDEX('4. CPI-tabel'!$D$20:$Z$42,$E281-2003,AB$28-2003),
IF(AB$28&gt;=$E281,MAX(1,INDEX('4. CPI-tabel'!$D$20:$Z$42,MAX($E281,2010)-2003,AB$28-2003)),0))</f>
        <v>1.01</v>
      </c>
      <c r="AC281" s="118">
        <f>IF($C281="TD",INDEX('4. CPI-tabel'!$D$20:$Z$42,$E281-2003,AC$28-2003),
IF(AC$28&gt;=$E281,MAX(1,INDEX('4. CPI-tabel'!$D$20:$Z$42,MAX($E281,2010)-2003,AC$28-2003)),0))</f>
        <v>1.0180800000000001</v>
      </c>
      <c r="AD281" s="118">
        <f>IF($C281="TD",INDEX('4. CPI-tabel'!$D$20:$Z$42,$E281-2003,AD$28-2003),
IF(AD$28&gt;=$E281,MAX(1,INDEX('4. CPI-tabel'!$D$20:$Z$42,MAX($E281,2010)-2003,AD$28-2003)),0))</f>
        <v>1.0201161600000002</v>
      </c>
      <c r="AE281" s="118">
        <f>IF($C281="TD",INDEX('4. CPI-tabel'!$D$20:$Z$42,$E281-2003,AE$28-2003),
IF(AE$28&gt;=$E281,MAX(1,INDEX('4. CPI-tabel'!$D$20:$Z$42,MAX($E281,2010)-2003,AE$28-2003)),0))</f>
        <v>1.0343977862400002</v>
      </c>
      <c r="AF281" s="118">
        <f>IF($C281="TD",INDEX('4. CPI-tabel'!$D$20:$Z$42,$E281-2003,AF$28-2003),
IF(AF$28&gt;=$E281,MAX(1,INDEX('4. CPI-tabel'!$D$20:$Z$42,MAX($E281,2010)-2003,AF$28-2003)),0))</f>
        <v>1.0561201397510402</v>
      </c>
      <c r="AG281" s="118">
        <f>IF($C281="TD",INDEX('4. CPI-tabel'!$D$20:$Z$42,$E281-2003,AG$28-2003),
IF(AG$28&gt;=$E281,MAX(1,INDEX('4. CPI-tabel'!$D$20:$Z$42,MAX($E281,2010)-2003,AG$28-2003)),0))</f>
        <v>1.0856915036640693</v>
      </c>
      <c r="AH281" s="118">
        <f>IF($C281="TD",INDEX('4. CPI-tabel'!$D$20:$Z$42,$E281-2003,AH$28-2003),
IF(AH$28&gt;=$E281,MAX(1,INDEX('4. CPI-tabel'!$D$20:$Z$42,MAX($E281,2010)-2003,AH$28-2003)),0))</f>
        <v>1.0932913441897176</v>
      </c>
      <c r="AI281" s="118">
        <f>IF($C281="TD",INDEX('4. CPI-tabel'!$D$20:$Z$42,$E281-2003,AI$28-2003),
IF(AI$28&gt;=$E281,MAX(1,INDEX('4. CPI-tabel'!$D$20:$Z$42,MAX($E281,2010)-2003,AI$28-2003)),0))</f>
        <v>1.0932913441897176</v>
      </c>
      <c r="AJ281" s="118">
        <f>IF($C281="TD",INDEX('4. CPI-tabel'!$D$20:$Z$42,$E281-2003,AJ$28-2003),
IF(AJ$28&gt;=$E281,MAX(1,INDEX('4. CPI-tabel'!$D$20:$Z$42,MAX($E281,2010)-2003,AJ$28-2003)),0))</f>
        <v>1.0932913441897176</v>
      </c>
      <c r="AK281" s="118">
        <f>IF($C281="TD",INDEX('4. CPI-tabel'!$D$20:$Z$42,$E281-2003,AK$28-2003),
IF(AK$28&gt;=$E281,MAX(1,INDEX('4. CPI-tabel'!$D$20:$Z$42,MAX($E281,2010)-2003,AK$28-2003)),0))</f>
        <v>1.0932913441897176</v>
      </c>
      <c r="AL281" s="118">
        <f>IF($C281="TD",INDEX('4. CPI-tabel'!$D$20:$Z$42,$E281-2003,AL$28-2003),
IF(AL$28&gt;=$E281,MAX(1,INDEX('4. CPI-tabel'!$D$20:$Z$42,MAX($E281,2010)-2003,AL$28-2003)),0))</f>
        <v>1.0932913441897176</v>
      </c>
      <c r="AM281" s="118">
        <f>IF($C281="TD",INDEX('4. CPI-tabel'!$D$20:$Z$42,$E281-2003,AM$28-2003),
IF(AM$28&gt;=$E281,MAX(1,INDEX('4. CPI-tabel'!$D$20:$Z$42,MAX($E281,2010)-2003,AM$28-2003)),0))</f>
        <v>1.0932913441897176</v>
      </c>
      <c r="AN281" s="20"/>
      <c r="AO281" s="87">
        <f t="shared" si="53"/>
        <v>0</v>
      </c>
      <c r="AP281" s="87">
        <f t="shared" si="54"/>
        <v>0</v>
      </c>
      <c r="AQ281" s="87">
        <f t="shared" si="55"/>
        <v>0</v>
      </c>
      <c r="AR281" s="87">
        <f t="shared" si="56"/>
        <v>14839.881952045456</v>
      </c>
      <c r="AS281" s="87">
        <f t="shared" si="57"/>
        <v>29976.561543131822</v>
      </c>
      <c r="AT281" s="87">
        <f t="shared" si="58"/>
        <v>30216.374035476878</v>
      </c>
      <c r="AU281" s="87">
        <f t="shared" si="59"/>
        <v>30276.806783547836</v>
      </c>
      <c r="AV281" s="87">
        <f t="shared" si="60"/>
        <v>30700.682078517508</v>
      </c>
      <c r="AW281" s="87">
        <f t="shared" si="61"/>
        <v>31345.396402166374</v>
      </c>
      <c r="AX281" s="87">
        <f t="shared" si="62"/>
        <v>32223.067501427031</v>
      </c>
      <c r="AY281" s="87">
        <f t="shared" si="63"/>
        <v>32448.628973937015</v>
      </c>
      <c r="AZ281" s="87">
        <f t="shared" si="64"/>
        <v>38938.354768724414</v>
      </c>
      <c r="BA281" s="87">
        <f t="shared" si="65"/>
        <v>37954.648964040854</v>
      </c>
      <c r="BB281" s="87">
        <f t="shared" si="66"/>
        <v>36995.794674422985</v>
      </c>
      <c r="BC281" s="87">
        <f t="shared" si="67"/>
        <v>36061.164072121763</v>
      </c>
      <c r="BD281" s="87">
        <f t="shared" si="68"/>
        <v>35150.145190299743</v>
      </c>
    </row>
    <row r="282" spans="2:56" s="79" customFormat="1" x14ac:dyDescent="0.2">
      <c r="B282" s="86">
        <f>'3. Investeringen'!B268</f>
        <v>254</v>
      </c>
      <c r="C282" s="86" t="str">
        <f>'3. Investeringen'!F268</f>
        <v>TD</v>
      </c>
      <c r="D282" s="86" t="str">
        <f>'3. Investeringen'!G268</f>
        <v>Nieuwe investeringen TD</v>
      </c>
      <c r="E282" s="121">
        <f>'3. Investeringen'!K268</f>
        <v>2014</v>
      </c>
      <c r="F282" s="20"/>
      <c r="G282" s="86">
        <f>'7. Nominale afschrijvingen'!R271</f>
        <v>0</v>
      </c>
      <c r="H282" s="86">
        <f>'7. Nominale afschrijvingen'!S271</f>
        <v>0</v>
      </c>
      <c r="I282" s="86">
        <f>'7. Nominale afschrijvingen'!T271</f>
        <v>0</v>
      </c>
      <c r="J282" s="86">
        <f>'7. Nominale afschrijvingen'!U271</f>
        <v>63349.411679722223</v>
      </c>
      <c r="K282" s="86">
        <f>'7. Nominale afschrijvingen'!V271</f>
        <v>126698.82335944445</v>
      </c>
      <c r="L282" s="86">
        <f>'7. Nominale afschrijvingen'!W271</f>
        <v>126698.82335944445</v>
      </c>
      <c r="M282" s="86">
        <f>'7. Nominale afschrijvingen'!X271</f>
        <v>126698.82335944445</v>
      </c>
      <c r="N282" s="86">
        <f>'7. Nominale afschrijvingen'!Y271</f>
        <v>126698.82335944445</v>
      </c>
      <c r="O282" s="86">
        <f>'7. Nominale afschrijvingen'!Z271</f>
        <v>126698.82335944445</v>
      </c>
      <c r="P282" s="86">
        <f>'7. Nominale afschrijvingen'!AA271</f>
        <v>126698.82335944445</v>
      </c>
      <c r="Q282" s="86">
        <f>'7. Nominale afschrijvingen'!AB271</f>
        <v>126698.82335944445</v>
      </c>
      <c r="R282" s="86">
        <f>'7. Nominale afschrijvingen'!AC271</f>
        <v>152038.58803133332</v>
      </c>
      <c r="S282" s="86">
        <f>'7. Nominale afschrijvingen'!AD271</f>
        <v>147173.35321433068</v>
      </c>
      <c r="T282" s="86">
        <f>'7. Nominale afschrijvingen'!AE271</f>
        <v>142463.8059114721</v>
      </c>
      <c r="U282" s="86">
        <f>'7. Nominale afschrijvingen'!AF271</f>
        <v>137904.96412230498</v>
      </c>
      <c r="V282" s="86">
        <f>'7. Nominale afschrijvingen'!AG271</f>
        <v>133492.00527039121</v>
      </c>
      <c r="W282" s="65"/>
      <c r="X282" s="118">
        <f>IF($C282="TD",INDEX('4. CPI-tabel'!$D$20:$Z$42,$E282-2003,X$28-2003),
IF(X$28&gt;=$E282,MAX(1,INDEX('4. CPI-tabel'!$D$20:$Z$42,MAX($E282,2010)-2003,X$28-2003)),0))</f>
        <v>0</v>
      </c>
      <c r="Y282" s="118">
        <f>IF($C282="TD",INDEX('4. CPI-tabel'!$D$20:$Z$42,$E282-2003,Y$28-2003),
IF(Y$28&gt;=$E282,MAX(1,INDEX('4. CPI-tabel'!$D$20:$Z$42,MAX($E282,2010)-2003,Y$28-2003)),0))</f>
        <v>0</v>
      </c>
      <c r="Z282" s="118">
        <f>IF($C282="TD",INDEX('4. CPI-tabel'!$D$20:$Z$42,$E282-2003,Z$28-2003),
IF(Z$28&gt;=$E282,MAX(1,INDEX('4. CPI-tabel'!$D$20:$Z$42,MAX($E282,2010)-2003,Z$28-2003)),0))</f>
        <v>0</v>
      </c>
      <c r="AA282" s="118">
        <f>IF($C282="TD",INDEX('4. CPI-tabel'!$D$20:$Z$42,$E282-2003,AA$28-2003),
IF(AA$28&gt;=$E282,MAX(1,INDEX('4. CPI-tabel'!$D$20:$Z$42,MAX($E282,2010)-2003,AA$28-2003)),0))</f>
        <v>1</v>
      </c>
      <c r="AB282" s="118">
        <f>IF($C282="TD",INDEX('4. CPI-tabel'!$D$20:$Z$42,$E282-2003,AB$28-2003),
IF(AB$28&gt;=$E282,MAX(1,INDEX('4. CPI-tabel'!$D$20:$Z$42,MAX($E282,2010)-2003,AB$28-2003)),0))</f>
        <v>1.01</v>
      </c>
      <c r="AC282" s="118">
        <f>IF($C282="TD",INDEX('4. CPI-tabel'!$D$20:$Z$42,$E282-2003,AC$28-2003),
IF(AC$28&gt;=$E282,MAX(1,INDEX('4. CPI-tabel'!$D$20:$Z$42,MAX($E282,2010)-2003,AC$28-2003)),0))</f>
        <v>1.0180800000000001</v>
      </c>
      <c r="AD282" s="118">
        <f>IF($C282="TD",INDEX('4. CPI-tabel'!$D$20:$Z$42,$E282-2003,AD$28-2003),
IF(AD$28&gt;=$E282,MAX(1,INDEX('4. CPI-tabel'!$D$20:$Z$42,MAX($E282,2010)-2003,AD$28-2003)),0))</f>
        <v>1.0201161600000002</v>
      </c>
      <c r="AE282" s="118">
        <f>IF($C282="TD",INDEX('4. CPI-tabel'!$D$20:$Z$42,$E282-2003,AE$28-2003),
IF(AE$28&gt;=$E282,MAX(1,INDEX('4. CPI-tabel'!$D$20:$Z$42,MAX($E282,2010)-2003,AE$28-2003)),0))</f>
        <v>1.0343977862400002</v>
      </c>
      <c r="AF282" s="118">
        <f>IF($C282="TD",INDEX('4. CPI-tabel'!$D$20:$Z$42,$E282-2003,AF$28-2003),
IF(AF$28&gt;=$E282,MAX(1,INDEX('4. CPI-tabel'!$D$20:$Z$42,MAX($E282,2010)-2003,AF$28-2003)),0))</f>
        <v>1.0561201397510402</v>
      </c>
      <c r="AG282" s="118">
        <f>IF($C282="TD",INDEX('4. CPI-tabel'!$D$20:$Z$42,$E282-2003,AG$28-2003),
IF(AG$28&gt;=$E282,MAX(1,INDEX('4. CPI-tabel'!$D$20:$Z$42,MAX($E282,2010)-2003,AG$28-2003)),0))</f>
        <v>1.0856915036640693</v>
      </c>
      <c r="AH282" s="118">
        <f>IF($C282="TD",INDEX('4. CPI-tabel'!$D$20:$Z$42,$E282-2003,AH$28-2003),
IF(AH$28&gt;=$E282,MAX(1,INDEX('4. CPI-tabel'!$D$20:$Z$42,MAX($E282,2010)-2003,AH$28-2003)),0))</f>
        <v>1.0932913441897176</v>
      </c>
      <c r="AI282" s="118">
        <f>IF($C282="TD",INDEX('4. CPI-tabel'!$D$20:$Z$42,$E282-2003,AI$28-2003),
IF(AI$28&gt;=$E282,MAX(1,INDEX('4. CPI-tabel'!$D$20:$Z$42,MAX($E282,2010)-2003,AI$28-2003)),0))</f>
        <v>1.0932913441897176</v>
      </c>
      <c r="AJ282" s="118">
        <f>IF($C282="TD",INDEX('4. CPI-tabel'!$D$20:$Z$42,$E282-2003,AJ$28-2003),
IF(AJ$28&gt;=$E282,MAX(1,INDEX('4. CPI-tabel'!$D$20:$Z$42,MAX($E282,2010)-2003,AJ$28-2003)),0))</f>
        <v>1.0932913441897176</v>
      </c>
      <c r="AK282" s="118">
        <f>IF($C282="TD",INDEX('4. CPI-tabel'!$D$20:$Z$42,$E282-2003,AK$28-2003),
IF(AK$28&gt;=$E282,MAX(1,INDEX('4. CPI-tabel'!$D$20:$Z$42,MAX($E282,2010)-2003,AK$28-2003)),0))</f>
        <v>1.0932913441897176</v>
      </c>
      <c r="AL282" s="118">
        <f>IF($C282="TD",INDEX('4. CPI-tabel'!$D$20:$Z$42,$E282-2003,AL$28-2003),
IF(AL$28&gt;=$E282,MAX(1,INDEX('4. CPI-tabel'!$D$20:$Z$42,MAX($E282,2010)-2003,AL$28-2003)),0))</f>
        <v>1.0932913441897176</v>
      </c>
      <c r="AM282" s="118">
        <f>IF($C282="TD",INDEX('4. CPI-tabel'!$D$20:$Z$42,$E282-2003,AM$28-2003),
IF(AM$28&gt;=$E282,MAX(1,INDEX('4. CPI-tabel'!$D$20:$Z$42,MAX($E282,2010)-2003,AM$28-2003)),0))</f>
        <v>1.0932913441897176</v>
      </c>
      <c r="AN282" s="20"/>
      <c r="AO282" s="87">
        <f t="shared" si="53"/>
        <v>0</v>
      </c>
      <c r="AP282" s="87">
        <f t="shared" si="54"/>
        <v>0</v>
      </c>
      <c r="AQ282" s="87">
        <f t="shared" si="55"/>
        <v>0</v>
      </c>
      <c r="AR282" s="87">
        <f t="shared" si="56"/>
        <v>63349.411679722223</v>
      </c>
      <c r="AS282" s="87">
        <f t="shared" si="57"/>
        <v>127965.81159303889</v>
      </c>
      <c r="AT282" s="87">
        <f t="shared" si="58"/>
        <v>128989.53808578322</v>
      </c>
      <c r="AU282" s="87">
        <f t="shared" si="59"/>
        <v>129247.51716195479</v>
      </c>
      <c r="AV282" s="87">
        <f t="shared" si="60"/>
        <v>131056.98240222216</v>
      </c>
      <c r="AW282" s="87">
        <f t="shared" si="61"/>
        <v>133809.17903266882</v>
      </c>
      <c r="AX282" s="87">
        <f t="shared" si="62"/>
        <v>137555.83604558354</v>
      </c>
      <c r="AY282" s="87">
        <f t="shared" si="63"/>
        <v>138518.72689790261</v>
      </c>
      <c r="AZ282" s="87">
        <f t="shared" si="64"/>
        <v>166222.47227748312</v>
      </c>
      <c r="BA282" s="87">
        <f t="shared" si="65"/>
        <v>160903.3531646037</v>
      </c>
      <c r="BB282" s="87">
        <f t="shared" si="66"/>
        <v>155754.44586333638</v>
      </c>
      <c r="BC282" s="87">
        <f t="shared" si="67"/>
        <v>150770.30359570959</v>
      </c>
      <c r="BD282" s="87">
        <f t="shared" si="68"/>
        <v>145945.65388064686</v>
      </c>
    </row>
    <row r="283" spans="2:56" s="79" customFormat="1" x14ac:dyDescent="0.2">
      <c r="B283" s="86">
        <f>'3. Investeringen'!B269</f>
        <v>255</v>
      </c>
      <c r="C283" s="86" t="str">
        <f>'3. Investeringen'!F269</f>
        <v>TD</v>
      </c>
      <c r="D283" s="86" t="str">
        <f>'3. Investeringen'!G269</f>
        <v>Nieuwe investeringen TD</v>
      </c>
      <c r="E283" s="121">
        <f>'3. Investeringen'!K269</f>
        <v>2014</v>
      </c>
      <c r="F283" s="20"/>
      <c r="G283" s="86">
        <f>'7. Nominale afschrijvingen'!R272</f>
        <v>0</v>
      </c>
      <c r="H283" s="86">
        <f>'7. Nominale afschrijvingen'!S272</f>
        <v>0</v>
      </c>
      <c r="I283" s="86">
        <f>'7. Nominale afschrijvingen'!T272</f>
        <v>0</v>
      </c>
      <c r="J283" s="86">
        <f>'7. Nominale afschrijvingen'!U272</f>
        <v>16482.598391666666</v>
      </c>
      <c r="K283" s="86">
        <f>'7. Nominale afschrijvingen'!V272</f>
        <v>32965.196783333333</v>
      </c>
      <c r="L283" s="86">
        <f>'7. Nominale afschrijvingen'!W272</f>
        <v>32965.196783333333</v>
      </c>
      <c r="M283" s="86">
        <f>'7. Nominale afschrijvingen'!X272</f>
        <v>32965.196783333333</v>
      </c>
      <c r="N283" s="86">
        <f>'7. Nominale afschrijvingen'!Y272</f>
        <v>32965.196783333333</v>
      </c>
      <c r="O283" s="86">
        <f>'7. Nominale afschrijvingen'!Z272</f>
        <v>32965.196783333333</v>
      </c>
      <c r="P283" s="86">
        <f>'7. Nominale afschrijvingen'!AA272</f>
        <v>32965.196783333333</v>
      </c>
      <c r="Q283" s="86">
        <f>'7. Nominale afschrijvingen'!AB272</f>
        <v>32965.196783333333</v>
      </c>
      <c r="R283" s="86">
        <f>'7. Nominale afschrijvingen'!AC272</f>
        <v>39558.236140000001</v>
      </c>
      <c r="S283" s="86">
        <f>'7. Nominale afschrijvingen'!AD272</f>
        <v>37448.46354586666</v>
      </c>
      <c r="T283" s="86">
        <f>'7. Nominale afschrijvingen'!AE272</f>
        <v>35451.212156753776</v>
      </c>
      <c r="U283" s="86">
        <f>'7. Nominale afschrijvingen'!AF272</f>
        <v>33560.480841726909</v>
      </c>
      <c r="V283" s="86">
        <f>'7. Nominale afschrijvingen'!AG272</f>
        <v>32199.920807602848</v>
      </c>
      <c r="W283" s="65"/>
      <c r="X283" s="118">
        <f>IF($C283="TD",INDEX('4. CPI-tabel'!$D$20:$Z$42,$E283-2003,X$28-2003),
IF(X$28&gt;=$E283,MAX(1,INDEX('4. CPI-tabel'!$D$20:$Z$42,MAX($E283,2010)-2003,X$28-2003)),0))</f>
        <v>0</v>
      </c>
      <c r="Y283" s="118">
        <f>IF($C283="TD",INDEX('4. CPI-tabel'!$D$20:$Z$42,$E283-2003,Y$28-2003),
IF(Y$28&gt;=$E283,MAX(1,INDEX('4. CPI-tabel'!$D$20:$Z$42,MAX($E283,2010)-2003,Y$28-2003)),0))</f>
        <v>0</v>
      </c>
      <c r="Z283" s="118">
        <f>IF($C283="TD",INDEX('4. CPI-tabel'!$D$20:$Z$42,$E283-2003,Z$28-2003),
IF(Z$28&gt;=$E283,MAX(1,INDEX('4. CPI-tabel'!$D$20:$Z$42,MAX($E283,2010)-2003,Z$28-2003)),0))</f>
        <v>0</v>
      </c>
      <c r="AA283" s="118">
        <f>IF($C283="TD",INDEX('4. CPI-tabel'!$D$20:$Z$42,$E283-2003,AA$28-2003),
IF(AA$28&gt;=$E283,MAX(1,INDEX('4. CPI-tabel'!$D$20:$Z$42,MAX($E283,2010)-2003,AA$28-2003)),0))</f>
        <v>1</v>
      </c>
      <c r="AB283" s="118">
        <f>IF($C283="TD",INDEX('4. CPI-tabel'!$D$20:$Z$42,$E283-2003,AB$28-2003),
IF(AB$28&gt;=$E283,MAX(1,INDEX('4. CPI-tabel'!$D$20:$Z$42,MAX($E283,2010)-2003,AB$28-2003)),0))</f>
        <v>1.01</v>
      </c>
      <c r="AC283" s="118">
        <f>IF($C283="TD",INDEX('4. CPI-tabel'!$D$20:$Z$42,$E283-2003,AC$28-2003),
IF(AC$28&gt;=$E283,MAX(1,INDEX('4. CPI-tabel'!$D$20:$Z$42,MAX($E283,2010)-2003,AC$28-2003)),0))</f>
        <v>1.0180800000000001</v>
      </c>
      <c r="AD283" s="118">
        <f>IF($C283="TD",INDEX('4. CPI-tabel'!$D$20:$Z$42,$E283-2003,AD$28-2003),
IF(AD$28&gt;=$E283,MAX(1,INDEX('4. CPI-tabel'!$D$20:$Z$42,MAX($E283,2010)-2003,AD$28-2003)),0))</f>
        <v>1.0201161600000002</v>
      </c>
      <c r="AE283" s="118">
        <f>IF($C283="TD",INDEX('4. CPI-tabel'!$D$20:$Z$42,$E283-2003,AE$28-2003),
IF(AE$28&gt;=$E283,MAX(1,INDEX('4. CPI-tabel'!$D$20:$Z$42,MAX($E283,2010)-2003,AE$28-2003)),0))</f>
        <v>1.0343977862400002</v>
      </c>
      <c r="AF283" s="118">
        <f>IF($C283="TD",INDEX('4. CPI-tabel'!$D$20:$Z$42,$E283-2003,AF$28-2003),
IF(AF$28&gt;=$E283,MAX(1,INDEX('4. CPI-tabel'!$D$20:$Z$42,MAX($E283,2010)-2003,AF$28-2003)),0))</f>
        <v>1.0561201397510402</v>
      </c>
      <c r="AG283" s="118">
        <f>IF($C283="TD",INDEX('4. CPI-tabel'!$D$20:$Z$42,$E283-2003,AG$28-2003),
IF(AG$28&gt;=$E283,MAX(1,INDEX('4. CPI-tabel'!$D$20:$Z$42,MAX($E283,2010)-2003,AG$28-2003)),0))</f>
        <v>1.0856915036640693</v>
      </c>
      <c r="AH283" s="118">
        <f>IF($C283="TD",INDEX('4. CPI-tabel'!$D$20:$Z$42,$E283-2003,AH$28-2003),
IF(AH$28&gt;=$E283,MAX(1,INDEX('4. CPI-tabel'!$D$20:$Z$42,MAX($E283,2010)-2003,AH$28-2003)),0))</f>
        <v>1.0932913441897176</v>
      </c>
      <c r="AI283" s="118">
        <f>IF($C283="TD",INDEX('4. CPI-tabel'!$D$20:$Z$42,$E283-2003,AI$28-2003),
IF(AI$28&gt;=$E283,MAX(1,INDEX('4. CPI-tabel'!$D$20:$Z$42,MAX($E283,2010)-2003,AI$28-2003)),0))</f>
        <v>1.0932913441897176</v>
      </c>
      <c r="AJ283" s="118">
        <f>IF($C283="TD",INDEX('4. CPI-tabel'!$D$20:$Z$42,$E283-2003,AJ$28-2003),
IF(AJ$28&gt;=$E283,MAX(1,INDEX('4. CPI-tabel'!$D$20:$Z$42,MAX($E283,2010)-2003,AJ$28-2003)),0))</f>
        <v>1.0932913441897176</v>
      </c>
      <c r="AK283" s="118">
        <f>IF($C283="TD",INDEX('4. CPI-tabel'!$D$20:$Z$42,$E283-2003,AK$28-2003),
IF(AK$28&gt;=$E283,MAX(1,INDEX('4. CPI-tabel'!$D$20:$Z$42,MAX($E283,2010)-2003,AK$28-2003)),0))</f>
        <v>1.0932913441897176</v>
      </c>
      <c r="AL283" s="118">
        <f>IF($C283="TD",INDEX('4. CPI-tabel'!$D$20:$Z$42,$E283-2003,AL$28-2003),
IF(AL$28&gt;=$E283,MAX(1,INDEX('4. CPI-tabel'!$D$20:$Z$42,MAX($E283,2010)-2003,AL$28-2003)),0))</f>
        <v>1.0932913441897176</v>
      </c>
      <c r="AM283" s="118">
        <f>IF($C283="TD",INDEX('4. CPI-tabel'!$D$20:$Z$42,$E283-2003,AM$28-2003),
IF(AM$28&gt;=$E283,MAX(1,INDEX('4. CPI-tabel'!$D$20:$Z$42,MAX($E283,2010)-2003,AM$28-2003)),0))</f>
        <v>1.0932913441897176</v>
      </c>
      <c r="AN283" s="20"/>
      <c r="AO283" s="87">
        <f t="shared" si="53"/>
        <v>0</v>
      </c>
      <c r="AP283" s="87">
        <f t="shared" si="54"/>
        <v>0</v>
      </c>
      <c r="AQ283" s="87">
        <f t="shared" si="55"/>
        <v>0</v>
      </c>
      <c r="AR283" s="87">
        <f t="shared" si="56"/>
        <v>16482.598391666666</v>
      </c>
      <c r="AS283" s="87">
        <f t="shared" si="57"/>
        <v>33294.848751166668</v>
      </c>
      <c r="AT283" s="87">
        <f t="shared" si="58"/>
        <v>33561.207541176002</v>
      </c>
      <c r="AU283" s="87">
        <f t="shared" si="59"/>
        <v>33628.329956258356</v>
      </c>
      <c r="AV283" s="87">
        <f t="shared" si="60"/>
        <v>34099.126575645976</v>
      </c>
      <c r="AW283" s="87">
        <f t="shared" si="61"/>
        <v>34815.208233734542</v>
      </c>
      <c r="AX283" s="87">
        <f t="shared" si="62"/>
        <v>35790.034064279105</v>
      </c>
      <c r="AY283" s="87">
        <f t="shared" si="63"/>
        <v>36040.564302729057</v>
      </c>
      <c r="AZ283" s="87">
        <f t="shared" si="64"/>
        <v>43248.677163274871</v>
      </c>
      <c r="BA283" s="87">
        <f t="shared" si="65"/>
        <v>40942.081047900203</v>
      </c>
      <c r="BB283" s="87">
        <f t="shared" si="66"/>
        <v>38758.503392012193</v>
      </c>
      <c r="BC283" s="87">
        <f t="shared" si="67"/>
        <v>36691.383211104876</v>
      </c>
      <c r="BD283" s="87">
        <f t="shared" si="68"/>
        <v>35203.894702546575</v>
      </c>
    </row>
    <row r="284" spans="2:56" s="79" customFormat="1" x14ac:dyDescent="0.2">
      <c r="B284" s="86">
        <f>'3. Investeringen'!B270</f>
        <v>256</v>
      </c>
      <c r="C284" s="86" t="str">
        <f>'3. Investeringen'!F270</f>
        <v>TD</v>
      </c>
      <c r="D284" s="86" t="str">
        <f>'3. Investeringen'!G270</f>
        <v>Nieuwe investeringen TD</v>
      </c>
      <c r="E284" s="121">
        <f>'3. Investeringen'!K270</f>
        <v>2014</v>
      </c>
      <c r="F284" s="20"/>
      <c r="G284" s="86">
        <f>'7. Nominale afschrijvingen'!R273</f>
        <v>0</v>
      </c>
      <c r="H284" s="86">
        <f>'7. Nominale afschrijvingen'!S273</f>
        <v>0</v>
      </c>
      <c r="I284" s="86">
        <f>'7. Nominale afschrijvingen'!T273</f>
        <v>0</v>
      </c>
      <c r="J284" s="86">
        <f>'7. Nominale afschrijvingen'!U273</f>
        <v>1650.4364999999998</v>
      </c>
      <c r="K284" s="86">
        <f>'7. Nominale afschrijvingen'!V273</f>
        <v>3300.8729999999996</v>
      </c>
      <c r="L284" s="86">
        <f>'7. Nominale afschrijvingen'!W273</f>
        <v>3300.8729999999996</v>
      </c>
      <c r="M284" s="86">
        <f>'7. Nominale afschrijvingen'!X273</f>
        <v>3300.8729999999996</v>
      </c>
      <c r="N284" s="86">
        <f>'7. Nominale afschrijvingen'!Y273</f>
        <v>3300.8729999999996</v>
      </c>
      <c r="O284" s="86">
        <f>'7. Nominale afschrijvingen'!Z273</f>
        <v>3300.8729999999996</v>
      </c>
      <c r="P284" s="86">
        <f>'7. Nominale afschrijvingen'!AA273</f>
        <v>3300.8729999999996</v>
      </c>
      <c r="Q284" s="86">
        <f>'7. Nominale afschrijvingen'!AB273</f>
        <v>3300.8729999999996</v>
      </c>
      <c r="R284" s="86">
        <f>'7. Nominale afschrijvingen'!AC273</f>
        <v>3961.0475999999994</v>
      </c>
      <c r="S284" s="86">
        <f>'7. Nominale afschrijvingen'!AD273</f>
        <v>2860.7565999999993</v>
      </c>
      <c r="T284" s="86">
        <f>'7. Nominale afschrijvingen'!AE273</f>
        <v>1430.3782999999996</v>
      </c>
      <c r="U284" s="86">
        <f>'7. Nominale afschrijvingen'!AF273</f>
        <v>0</v>
      </c>
      <c r="V284" s="86">
        <f>'7. Nominale afschrijvingen'!AG273</f>
        <v>0</v>
      </c>
      <c r="W284" s="65"/>
      <c r="X284" s="118">
        <f>IF($C284="TD",INDEX('4. CPI-tabel'!$D$20:$Z$42,$E284-2003,X$28-2003),
IF(X$28&gt;=$E284,MAX(1,INDEX('4. CPI-tabel'!$D$20:$Z$42,MAX($E284,2010)-2003,X$28-2003)),0))</f>
        <v>0</v>
      </c>
      <c r="Y284" s="118">
        <f>IF($C284="TD",INDEX('4. CPI-tabel'!$D$20:$Z$42,$E284-2003,Y$28-2003),
IF(Y$28&gt;=$E284,MAX(1,INDEX('4. CPI-tabel'!$D$20:$Z$42,MAX($E284,2010)-2003,Y$28-2003)),0))</f>
        <v>0</v>
      </c>
      <c r="Z284" s="118">
        <f>IF($C284="TD",INDEX('4. CPI-tabel'!$D$20:$Z$42,$E284-2003,Z$28-2003),
IF(Z$28&gt;=$E284,MAX(1,INDEX('4. CPI-tabel'!$D$20:$Z$42,MAX($E284,2010)-2003,Z$28-2003)),0))</f>
        <v>0</v>
      </c>
      <c r="AA284" s="118">
        <f>IF($C284="TD",INDEX('4. CPI-tabel'!$D$20:$Z$42,$E284-2003,AA$28-2003),
IF(AA$28&gt;=$E284,MAX(1,INDEX('4. CPI-tabel'!$D$20:$Z$42,MAX($E284,2010)-2003,AA$28-2003)),0))</f>
        <v>1</v>
      </c>
      <c r="AB284" s="118">
        <f>IF($C284="TD",INDEX('4. CPI-tabel'!$D$20:$Z$42,$E284-2003,AB$28-2003),
IF(AB$28&gt;=$E284,MAX(1,INDEX('4. CPI-tabel'!$D$20:$Z$42,MAX($E284,2010)-2003,AB$28-2003)),0))</f>
        <v>1.01</v>
      </c>
      <c r="AC284" s="118">
        <f>IF($C284="TD",INDEX('4. CPI-tabel'!$D$20:$Z$42,$E284-2003,AC$28-2003),
IF(AC$28&gt;=$E284,MAX(1,INDEX('4. CPI-tabel'!$D$20:$Z$42,MAX($E284,2010)-2003,AC$28-2003)),0))</f>
        <v>1.0180800000000001</v>
      </c>
      <c r="AD284" s="118">
        <f>IF($C284="TD",INDEX('4. CPI-tabel'!$D$20:$Z$42,$E284-2003,AD$28-2003),
IF(AD$28&gt;=$E284,MAX(1,INDEX('4. CPI-tabel'!$D$20:$Z$42,MAX($E284,2010)-2003,AD$28-2003)),0))</f>
        <v>1.0201161600000002</v>
      </c>
      <c r="AE284" s="118">
        <f>IF($C284="TD",INDEX('4. CPI-tabel'!$D$20:$Z$42,$E284-2003,AE$28-2003),
IF(AE$28&gt;=$E284,MAX(1,INDEX('4. CPI-tabel'!$D$20:$Z$42,MAX($E284,2010)-2003,AE$28-2003)),0))</f>
        <v>1.0343977862400002</v>
      </c>
      <c r="AF284" s="118">
        <f>IF($C284="TD",INDEX('4. CPI-tabel'!$D$20:$Z$42,$E284-2003,AF$28-2003),
IF(AF$28&gt;=$E284,MAX(1,INDEX('4. CPI-tabel'!$D$20:$Z$42,MAX($E284,2010)-2003,AF$28-2003)),0))</f>
        <v>1.0561201397510402</v>
      </c>
      <c r="AG284" s="118">
        <f>IF($C284="TD",INDEX('4. CPI-tabel'!$D$20:$Z$42,$E284-2003,AG$28-2003),
IF(AG$28&gt;=$E284,MAX(1,INDEX('4. CPI-tabel'!$D$20:$Z$42,MAX($E284,2010)-2003,AG$28-2003)),0))</f>
        <v>1.0856915036640693</v>
      </c>
      <c r="AH284" s="118">
        <f>IF($C284="TD",INDEX('4. CPI-tabel'!$D$20:$Z$42,$E284-2003,AH$28-2003),
IF(AH$28&gt;=$E284,MAX(1,INDEX('4. CPI-tabel'!$D$20:$Z$42,MAX($E284,2010)-2003,AH$28-2003)),0))</f>
        <v>1.0932913441897176</v>
      </c>
      <c r="AI284" s="118">
        <f>IF($C284="TD",INDEX('4. CPI-tabel'!$D$20:$Z$42,$E284-2003,AI$28-2003),
IF(AI$28&gt;=$E284,MAX(1,INDEX('4. CPI-tabel'!$D$20:$Z$42,MAX($E284,2010)-2003,AI$28-2003)),0))</f>
        <v>1.0932913441897176</v>
      </c>
      <c r="AJ284" s="118">
        <f>IF($C284="TD",INDEX('4. CPI-tabel'!$D$20:$Z$42,$E284-2003,AJ$28-2003),
IF(AJ$28&gt;=$E284,MAX(1,INDEX('4. CPI-tabel'!$D$20:$Z$42,MAX($E284,2010)-2003,AJ$28-2003)),0))</f>
        <v>1.0932913441897176</v>
      </c>
      <c r="AK284" s="118">
        <f>IF($C284="TD",INDEX('4. CPI-tabel'!$D$20:$Z$42,$E284-2003,AK$28-2003),
IF(AK$28&gt;=$E284,MAX(1,INDEX('4. CPI-tabel'!$D$20:$Z$42,MAX($E284,2010)-2003,AK$28-2003)),0))</f>
        <v>1.0932913441897176</v>
      </c>
      <c r="AL284" s="118">
        <f>IF($C284="TD",INDEX('4. CPI-tabel'!$D$20:$Z$42,$E284-2003,AL$28-2003),
IF(AL$28&gt;=$E284,MAX(1,INDEX('4. CPI-tabel'!$D$20:$Z$42,MAX($E284,2010)-2003,AL$28-2003)),0))</f>
        <v>1.0932913441897176</v>
      </c>
      <c r="AM284" s="118">
        <f>IF($C284="TD",INDEX('4. CPI-tabel'!$D$20:$Z$42,$E284-2003,AM$28-2003),
IF(AM$28&gt;=$E284,MAX(1,INDEX('4. CPI-tabel'!$D$20:$Z$42,MAX($E284,2010)-2003,AM$28-2003)),0))</f>
        <v>1.0932913441897176</v>
      </c>
      <c r="AN284" s="20"/>
      <c r="AO284" s="87">
        <f t="shared" si="53"/>
        <v>0</v>
      </c>
      <c r="AP284" s="87">
        <f t="shared" si="54"/>
        <v>0</v>
      </c>
      <c r="AQ284" s="87">
        <f t="shared" si="55"/>
        <v>0</v>
      </c>
      <c r="AR284" s="87">
        <f t="shared" si="56"/>
        <v>1650.4364999999998</v>
      </c>
      <c r="AS284" s="87">
        <f t="shared" si="57"/>
        <v>3333.8817299999996</v>
      </c>
      <c r="AT284" s="87">
        <f t="shared" si="58"/>
        <v>3360.5527838399998</v>
      </c>
      <c r="AU284" s="87">
        <f t="shared" si="59"/>
        <v>3367.2738894076801</v>
      </c>
      <c r="AV284" s="87">
        <f t="shared" si="60"/>
        <v>3414.415723859388</v>
      </c>
      <c r="AW284" s="87">
        <f t="shared" si="61"/>
        <v>3486.1184540604349</v>
      </c>
      <c r="AX284" s="87">
        <f t="shared" si="62"/>
        <v>3583.7297707741268</v>
      </c>
      <c r="AY284" s="87">
        <f t="shared" si="63"/>
        <v>3608.8158791695455</v>
      </c>
      <c r="AZ284" s="87">
        <f t="shared" si="64"/>
        <v>4330.5790550034544</v>
      </c>
      <c r="BA284" s="87">
        <f t="shared" si="65"/>
        <v>3127.6404286136058</v>
      </c>
      <c r="BB284" s="87">
        <f t="shared" si="66"/>
        <v>1563.8202143068029</v>
      </c>
      <c r="BC284" s="87">
        <f t="shared" si="67"/>
        <v>0</v>
      </c>
      <c r="BD284" s="87">
        <f t="shared" si="68"/>
        <v>0</v>
      </c>
    </row>
    <row r="285" spans="2:56" s="79" customFormat="1" x14ac:dyDescent="0.2">
      <c r="B285" s="86">
        <f>'3. Investeringen'!B271</f>
        <v>257</v>
      </c>
      <c r="C285" s="86" t="str">
        <f>'3. Investeringen'!F271</f>
        <v>TD</v>
      </c>
      <c r="D285" s="86" t="str">
        <f>'3. Investeringen'!G271</f>
        <v>Nieuwe investeringen TD</v>
      </c>
      <c r="E285" s="121">
        <f>'3. Investeringen'!K271</f>
        <v>2014</v>
      </c>
      <c r="F285" s="20"/>
      <c r="G285" s="86">
        <f>'7. Nominale afschrijvingen'!R274</f>
        <v>0</v>
      </c>
      <c r="H285" s="86">
        <f>'7. Nominale afschrijvingen'!S274</f>
        <v>0</v>
      </c>
      <c r="I285" s="86">
        <f>'7. Nominale afschrijvingen'!T274</f>
        <v>0</v>
      </c>
      <c r="J285" s="86">
        <f>'7. Nominale afschrijvingen'!U274</f>
        <v>65333.44195</v>
      </c>
      <c r="K285" s="86">
        <f>'7. Nominale afschrijvingen'!V274</f>
        <v>130666.88389999999</v>
      </c>
      <c r="L285" s="86">
        <f>'7. Nominale afschrijvingen'!W274</f>
        <v>130666.88389999999</v>
      </c>
      <c r="M285" s="86">
        <f>'7. Nominale afschrijvingen'!X274</f>
        <v>130666.88389999999</v>
      </c>
      <c r="N285" s="86">
        <f>'7. Nominale afschrijvingen'!Y274</f>
        <v>130666.88389999999</v>
      </c>
      <c r="O285" s="86">
        <f>'7. Nominale afschrijvingen'!Z274</f>
        <v>65333.441949999993</v>
      </c>
      <c r="P285" s="86">
        <f>'7. Nominale afschrijvingen'!AA274</f>
        <v>0</v>
      </c>
      <c r="Q285" s="86">
        <f>'7. Nominale afschrijvingen'!AB274</f>
        <v>0</v>
      </c>
      <c r="R285" s="86">
        <f>'7. Nominale afschrijvingen'!AC274</f>
        <v>0</v>
      </c>
      <c r="S285" s="86">
        <f>'7. Nominale afschrijvingen'!AD274</f>
        <v>0</v>
      </c>
      <c r="T285" s="86">
        <f>'7. Nominale afschrijvingen'!AE274</f>
        <v>0</v>
      </c>
      <c r="U285" s="86">
        <f>'7. Nominale afschrijvingen'!AF274</f>
        <v>0</v>
      </c>
      <c r="V285" s="86">
        <f>'7. Nominale afschrijvingen'!AG274</f>
        <v>0</v>
      </c>
      <c r="W285" s="65"/>
      <c r="X285" s="118">
        <f>IF($C285="TD",INDEX('4. CPI-tabel'!$D$20:$Z$42,$E285-2003,X$28-2003),
IF(X$28&gt;=$E285,MAX(1,INDEX('4. CPI-tabel'!$D$20:$Z$42,MAX($E285,2010)-2003,X$28-2003)),0))</f>
        <v>0</v>
      </c>
      <c r="Y285" s="118">
        <f>IF($C285="TD",INDEX('4. CPI-tabel'!$D$20:$Z$42,$E285-2003,Y$28-2003),
IF(Y$28&gt;=$E285,MAX(1,INDEX('4. CPI-tabel'!$D$20:$Z$42,MAX($E285,2010)-2003,Y$28-2003)),0))</f>
        <v>0</v>
      </c>
      <c r="Z285" s="118">
        <f>IF($C285="TD",INDEX('4. CPI-tabel'!$D$20:$Z$42,$E285-2003,Z$28-2003),
IF(Z$28&gt;=$E285,MAX(1,INDEX('4. CPI-tabel'!$D$20:$Z$42,MAX($E285,2010)-2003,Z$28-2003)),0))</f>
        <v>0</v>
      </c>
      <c r="AA285" s="118">
        <f>IF($C285="TD",INDEX('4. CPI-tabel'!$D$20:$Z$42,$E285-2003,AA$28-2003),
IF(AA$28&gt;=$E285,MAX(1,INDEX('4. CPI-tabel'!$D$20:$Z$42,MAX($E285,2010)-2003,AA$28-2003)),0))</f>
        <v>1</v>
      </c>
      <c r="AB285" s="118">
        <f>IF($C285="TD",INDEX('4. CPI-tabel'!$D$20:$Z$42,$E285-2003,AB$28-2003),
IF(AB$28&gt;=$E285,MAX(1,INDEX('4. CPI-tabel'!$D$20:$Z$42,MAX($E285,2010)-2003,AB$28-2003)),0))</f>
        <v>1.01</v>
      </c>
      <c r="AC285" s="118">
        <f>IF($C285="TD",INDEX('4. CPI-tabel'!$D$20:$Z$42,$E285-2003,AC$28-2003),
IF(AC$28&gt;=$E285,MAX(1,INDEX('4. CPI-tabel'!$D$20:$Z$42,MAX($E285,2010)-2003,AC$28-2003)),0))</f>
        <v>1.0180800000000001</v>
      </c>
      <c r="AD285" s="118">
        <f>IF($C285="TD",INDEX('4. CPI-tabel'!$D$20:$Z$42,$E285-2003,AD$28-2003),
IF(AD$28&gt;=$E285,MAX(1,INDEX('4. CPI-tabel'!$D$20:$Z$42,MAX($E285,2010)-2003,AD$28-2003)),0))</f>
        <v>1.0201161600000002</v>
      </c>
      <c r="AE285" s="118">
        <f>IF($C285="TD",INDEX('4. CPI-tabel'!$D$20:$Z$42,$E285-2003,AE$28-2003),
IF(AE$28&gt;=$E285,MAX(1,INDEX('4. CPI-tabel'!$D$20:$Z$42,MAX($E285,2010)-2003,AE$28-2003)),0))</f>
        <v>1.0343977862400002</v>
      </c>
      <c r="AF285" s="118">
        <f>IF($C285="TD",INDEX('4. CPI-tabel'!$D$20:$Z$42,$E285-2003,AF$28-2003),
IF(AF$28&gt;=$E285,MAX(1,INDEX('4. CPI-tabel'!$D$20:$Z$42,MAX($E285,2010)-2003,AF$28-2003)),0))</f>
        <v>1.0561201397510402</v>
      </c>
      <c r="AG285" s="118">
        <f>IF($C285="TD",INDEX('4. CPI-tabel'!$D$20:$Z$42,$E285-2003,AG$28-2003),
IF(AG$28&gt;=$E285,MAX(1,INDEX('4. CPI-tabel'!$D$20:$Z$42,MAX($E285,2010)-2003,AG$28-2003)),0))</f>
        <v>1.0856915036640693</v>
      </c>
      <c r="AH285" s="118">
        <f>IF($C285="TD",INDEX('4. CPI-tabel'!$D$20:$Z$42,$E285-2003,AH$28-2003),
IF(AH$28&gt;=$E285,MAX(1,INDEX('4. CPI-tabel'!$D$20:$Z$42,MAX($E285,2010)-2003,AH$28-2003)),0))</f>
        <v>1.0932913441897176</v>
      </c>
      <c r="AI285" s="118">
        <f>IF($C285="TD",INDEX('4. CPI-tabel'!$D$20:$Z$42,$E285-2003,AI$28-2003),
IF(AI$28&gt;=$E285,MAX(1,INDEX('4. CPI-tabel'!$D$20:$Z$42,MAX($E285,2010)-2003,AI$28-2003)),0))</f>
        <v>1.0932913441897176</v>
      </c>
      <c r="AJ285" s="118">
        <f>IF($C285="TD",INDEX('4. CPI-tabel'!$D$20:$Z$42,$E285-2003,AJ$28-2003),
IF(AJ$28&gt;=$E285,MAX(1,INDEX('4. CPI-tabel'!$D$20:$Z$42,MAX($E285,2010)-2003,AJ$28-2003)),0))</f>
        <v>1.0932913441897176</v>
      </c>
      <c r="AK285" s="118">
        <f>IF($C285="TD",INDEX('4. CPI-tabel'!$D$20:$Z$42,$E285-2003,AK$28-2003),
IF(AK$28&gt;=$E285,MAX(1,INDEX('4. CPI-tabel'!$D$20:$Z$42,MAX($E285,2010)-2003,AK$28-2003)),0))</f>
        <v>1.0932913441897176</v>
      </c>
      <c r="AL285" s="118">
        <f>IF($C285="TD",INDEX('4. CPI-tabel'!$D$20:$Z$42,$E285-2003,AL$28-2003),
IF(AL$28&gt;=$E285,MAX(1,INDEX('4. CPI-tabel'!$D$20:$Z$42,MAX($E285,2010)-2003,AL$28-2003)),0))</f>
        <v>1.0932913441897176</v>
      </c>
      <c r="AM285" s="118">
        <f>IF($C285="TD",INDEX('4. CPI-tabel'!$D$20:$Z$42,$E285-2003,AM$28-2003),
IF(AM$28&gt;=$E285,MAX(1,INDEX('4. CPI-tabel'!$D$20:$Z$42,MAX($E285,2010)-2003,AM$28-2003)),0))</f>
        <v>1.0932913441897176</v>
      </c>
      <c r="AN285" s="20"/>
      <c r="AO285" s="87">
        <f t="shared" ref="AO285:AO348" si="69">G285*X285</f>
        <v>0</v>
      </c>
      <c r="AP285" s="87">
        <f t="shared" ref="AP285:AP348" si="70">H285*Y285</f>
        <v>0</v>
      </c>
      <c r="AQ285" s="87">
        <f t="shared" ref="AQ285:AQ348" si="71">I285*Z285</f>
        <v>0</v>
      </c>
      <c r="AR285" s="87">
        <f t="shared" ref="AR285:AR348" si="72">J285*AA285</f>
        <v>65333.44195</v>
      </c>
      <c r="AS285" s="87">
        <f t="shared" ref="AS285:AS348" si="73">K285*AB285</f>
        <v>131973.55273899998</v>
      </c>
      <c r="AT285" s="87">
        <f t="shared" ref="AT285:AT348" si="74">L285*AC285</f>
        <v>133029.34116091201</v>
      </c>
      <c r="AU285" s="87">
        <f t="shared" ref="AU285:AU348" si="75">M285*AD285</f>
        <v>133295.39984323384</v>
      </c>
      <c r="AV285" s="87">
        <f t="shared" ref="AV285:AV348" si="76">N285*AE285</f>
        <v>135161.5354410391</v>
      </c>
      <c r="AW285" s="87">
        <f t="shared" ref="AW285:AW348" si="77">O285*AF285</f>
        <v>68999.963842650468</v>
      </c>
      <c r="AX285" s="87">
        <f t="shared" ref="AX285:AX348" si="78">P285*AG285</f>
        <v>0</v>
      </c>
      <c r="AY285" s="87">
        <f t="shared" ref="AY285:AY348" si="79">Q285*AH285</f>
        <v>0</v>
      </c>
      <c r="AZ285" s="87">
        <f t="shared" ref="AZ285:AZ348" si="80">R285*AI285</f>
        <v>0</v>
      </c>
      <c r="BA285" s="87">
        <f t="shared" ref="BA285:BA348" si="81">S285*AJ285</f>
        <v>0</v>
      </c>
      <c r="BB285" s="87">
        <f t="shared" ref="BB285:BB348" si="82">T285*AK285</f>
        <v>0</v>
      </c>
      <c r="BC285" s="87">
        <f t="shared" ref="BC285:BC348" si="83">U285*AL285</f>
        <v>0</v>
      </c>
      <c r="BD285" s="87">
        <f t="shared" ref="BD285:BD348" si="84">V285*AM285</f>
        <v>0</v>
      </c>
    </row>
    <row r="286" spans="2:56" s="79" customFormat="1" x14ac:dyDescent="0.2">
      <c r="B286" s="86">
        <f>'3. Investeringen'!B272</f>
        <v>258</v>
      </c>
      <c r="C286" s="86" t="str">
        <f>'3. Investeringen'!F272</f>
        <v>TD</v>
      </c>
      <c r="D286" s="86" t="str">
        <f>'3. Investeringen'!G272</f>
        <v>Nieuwe investeringen TD</v>
      </c>
      <c r="E286" s="121">
        <f>'3. Investeringen'!K272</f>
        <v>2015</v>
      </c>
      <c r="F286" s="20"/>
      <c r="G286" s="86">
        <f>'7. Nominale afschrijvingen'!R275</f>
        <v>0</v>
      </c>
      <c r="H286" s="86">
        <f>'7. Nominale afschrijvingen'!S275</f>
        <v>0</v>
      </c>
      <c r="I286" s="86">
        <f>'7. Nominale afschrijvingen'!T275</f>
        <v>0</v>
      </c>
      <c r="J286" s="86">
        <f>'7. Nominale afschrijvingen'!U275</f>
        <v>0</v>
      </c>
      <c r="K286" s="86">
        <f>'7. Nominale afschrijvingen'!V275</f>
        <v>12831.905405363637</v>
      </c>
      <c r="L286" s="86">
        <f>'7. Nominale afschrijvingen'!W275</f>
        <v>25663.810810727278</v>
      </c>
      <c r="M286" s="86">
        <f>'7. Nominale afschrijvingen'!X275</f>
        <v>25663.810810727278</v>
      </c>
      <c r="N286" s="86">
        <f>'7. Nominale afschrijvingen'!Y275</f>
        <v>25663.810810727278</v>
      </c>
      <c r="O286" s="86">
        <f>'7. Nominale afschrijvingen'!Z275</f>
        <v>25663.810810727278</v>
      </c>
      <c r="P286" s="86">
        <f>'7. Nominale afschrijvingen'!AA275</f>
        <v>25663.810810727278</v>
      </c>
      <c r="Q286" s="86">
        <f>'7. Nominale afschrijvingen'!AB275</f>
        <v>25663.810810727278</v>
      </c>
      <c r="R286" s="86">
        <f>'7. Nominale afschrijvingen'!AC275</f>
        <v>30796.572972872727</v>
      </c>
      <c r="S286" s="86">
        <f>'7. Nominale afschrijvingen'!AD275</f>
        <v>30034.59590962639</v>
      </c>
      <c r="T286" s="86">
        <f>'7. Nominale afschrijvingen'!AE275</f>
        <v>29291.471887120169</v>
      </c>
      <c r="U286" s="86">
        <f>'7. Nominale afschrijvingen'!AF275</f>
        <v>28566.734438366679</v>
      </c>
      <c r="V286" s="86">
        <f>'7. Nominale afschrijvingen'!AG275</f>
        <v>27859.928637829769</v>
      </c>
      <c r="W286" s="65"/>
      <c r="X286" s="118">
        <f>IF($C286="TD",INDEX('4. CPI-tabel'!$D$20:$Z$42,$E286-2003,X$28-2003),
IF(X$28&gt;=$E286,MAX(1,INDEX('4. CPI-tabel'!$D$20:$Z$42,MAX($E286,2010)-2003,X$28-2003)),0))</f>
        <v>0</v>
      </c>
      <c r="Y286" s="118">
        <f>IF($C286="TD",INDEX('4. CPI-tabel'!$D$20:$Z$42,$E286-2003,Y$28-2003),
IF(Y$28&gt;=$E286,MAX(1,INDEX('4. CPI-tabel'!$D$20:$Z$42,MAX($E286,2010)-2003,Y$28-2003)),0))</f>
        <v>0</v>
      </c>
      <c r="Z286" s="118">
        <f>IF($C286="TD",INDEX('4. CPI-tabel'!$D$20:$Z$42,$E286-2003,Z$28-2003),
IF(Z$28&gt;=$E286,MAX(1,INDEX('4. CPI-tabel'!$D$20:$Z$42,MAX($E286,2010)-2003,Z$28-2003)),0))</f>
        <v>0</v>
      </c>
      <c r="AA286" s="118">
        <f>IF($C286="TD",INDEX('4. CPI-tabel'!$D$20:$Z$42,$E286-2003,AA$28-2003),
IF(AA$28&gt;=$E286,MAX(1,INDEX('4. CPI-tabel'!$D$20:$Z$42,MAX($E286,2010)-2003,AA$28-2003)),0))</f>
        <v>0</v>
      </c>
      <c r="AB286" s="118">
        <f>IF($C286="TD",INDEX('4. CPI-tabel'!$D$20:$Z$42,$E286-2003,AB$28-2003),
IF(AB$28&gt;=$E286,MAX(1,INDEX('4. CPI-tabel'!$D$20:$Z$42,MAX($E286,2010)-2003,AB$28-2003)),0))</f>
        <v>1</v>
      </c>
      <c r="AC286" s="118">
        <f>IF($C286="TD",INDEX('4. CPI-tabel'!$D$20:$Z$42,$E286-2003,AC$28-2003),
IF(AC$28&gt;=$E286,MAX(1,INDEX('4. CPI-tabel'!$D$20:$Z$42,MAX($E286,2010)-2003,AC$28-2003)),0))</f>
        <v>1.008</v>
      </c>
      <c r="AD286" s="118">
        <f>IF($C286="TD",INDEX('4. CPI-tabel'!$D$20:$Z$42,$E286-2003,AD$28-2003),
IF(AD$28&gt;=$E286,MAX(1,INDEX('4. CPI-tabel'!$D$20:$Z$42,MAX($E286,2010)-2003,AD$28-2003)),0))</f>
        <v>1.010016</v>
      </c>
      <c r="AE286" s="118">
        <f>IF($C286="TD",INDEX('4. CPI-tabel'!$D$20:$Z$42,$E286-2003,AE$28-2003),
IF(AE$28&gt;=$E286,MAX(1,INDEX('4. CPI-tabel'!$D$20:$Z$42,MAX($E286,2010)-2003,AE$28-2003)),0))</f>
        <v>1.0241562239999999</v>
      </c>
      <c r="AF286" s="118">
        <f>IF($C286="TD",INDEX('4. CPI-tabel'!$D$20:$Z$42,$E286-2003,AF$28-2003),
IF(AF$28&gt;=$E286,MAX(1,INDEX('4. CPI-tabel'!$D$20:$Z$42,MAX($E286,2010)-2003,AF$28-2003)),0))</f>
        <v>1.0456635047039999</v>
      </c>
      <c r="AG286" s="118">
        <f>IF($C286="TD",INDEX('4. CPI-tabel'!$D$20:$Z$42,$E286-2003,AG$28-2003),
IF(AG$28&gt;=$E286,MAX(1,INDEX('4. CPI-tabel'!$D$20:$Z$42,MAX($E286,2010)-2003,AG$28-2003)),0))</f>
        <v>1.0749420828357119</v>
      </c>
      <c r="AH286" s="118">
        <f>IF($C286="TD",INDEX('4. CPI-tabel'!$D$20:$Z$42,$E286-2003,AH$28-2003),
IF(AH$28&gt;=$E286,MAX(1,INDEX('4. CPI-tabel'!$D$20:$Z$42,MAX($E286,2010)-2003,AH$28-2003)),0))</f>
        <v>1.0824666774155618</v>
      </c>
      <c r="AI286" s="118">
        <f>IF($C286="TD",INDEX('4. CPI-tabel'!$D$20:$Z$42,$E286-2003,AI$28-2003),
IF(AI$28&gt;=$E286,MAX(1,INDEX('4. CPI-tabel'!$D$20:$Z$42,MAX($E286,2010)-2003,AI$28-2003)),0))</f>
        <v>1.0824666774155618</v>
      </c>
      <c r="AJ286" s="118">
        <f>IF($C286="TD",INDEX('4. CPI-tabel'!$D$20:$Z$42,$E286-2003,AJ$28-2003),
IF(AJ$28&gt;=$E286,MAX(1,INDEX('4. CPI-tabel'!$D$20:$Z$42,MAX($E286,2010)-2003,AJ$28-2003)),0))</f>
        <v>1.0824666774155618</v>
      </c>
      <c r="AK286" s="118">
        <f>IF($C286="TD",INDEX('4. CPI-tabel'!$D$20:$Z$42,$E286-2003,AK$28-2003),
IF(AK$28&gt;=$E286,MAX(1,INDEX('4. CPI-tabel'!$D$20:$Z$42,MAX($E286,2010)-2003,AK$28-2003)),0))</f>
        <v>1.0824666774155618</v>
      </c>
      <c r="AL286" s="118">
        <f>IF($C286="TD",INDEX('4. CPI-tabel'!$D$20:$Z$42,$E286-2003,AL$28-2003),
IF(AL$28&gt;=$E286,MAX(1,INDEX('4. CPI-tabel'!$D$20:$Z$42,MAX($E286,2010)-2003,AL$28-2003)),0))</f>
        <v>1.0824666774155618</v>
      </c>
      <c r="AM286" s="118">
        <f>IF($C286="TD",INDEX('4. CPI-tabel'!$D$20:$Z$42,$E286-2003,AM$28-2003),
IF(AM$28&gt;=$E286,MAX(1,INDEX('4. CPI-tabel'!$D$20:$Z$42,MAX($E286,2010)-2003,AM$28-2003)),0))</f>
        <v>1.0824666774155618</v>
      </c>
      <c r="AN286" s="20"/>
      <c r="AO286" s="87">
        <f t="shared" si="69"/>
        <v>0</v>
      </c>
      <c r="AP286" s="87">
        <f t="shared" si="70"/>
        <v>0</v>
      </c>
      <c r="AQ286" s="87">
        <f t="shared" si="71"/>
        <v>0</v>
      </c>
      <c r="AR286" s="87">
        <f t="shared" si="72"/>
        <v>0</v>
      </c>
      <c r="AS286" s="87">
        <f t="shared" si="73"/>
        <v>12831.905405363637</v>
      </c>
      <c r="AT286" s="87">
        <f t="shared" si="74"/>
        <v>25869.121297213096</v>
      </c>
      <c r="AU286" s="87">
        <f t="shared" si="75"/>
        <v>25920.859539807523</v>
      </c>
      <c r="AV286" s="87">
        <f t="shared" si="76"/>
        <v>26283.751573364825</v>
      </c>
      <c r="AW286" s="87">
        <f t="shared" si="77"/>
        <v>26835.710356405489</v>
      </c>
      <c r="AX286" s="87">
        <f t="shared" si="78"/>
        <v>27587.11024638484</v>
      </c>
      <c r="AY286" s="87">
        <f t="shared" si="79"/>
        <v>27780.220018109532</v>
      </c>
      <c r="AZ286" s="87">
        <f t="shared" si="80"/>
        <v>33336.264021731433</v>
      </c>
      <c r="BA286" s="87">
        <f t="shared" si="81"/>
        <v>32511.449241812301</v>
      </c>
      <c r="BB286" s="87">
        <f t="shared" si="82"/>
        <v>31707.042250262304</v>
      </c>
      <c r="BC286" s="87">
        <f t="shared" si="83"/>
        <v>30922.538112111484</v>
      </c>
      <c r="BD286" s="87">
        <f t="shared" si="84"/>
        <v>30157.444385626248</v>
      </c>
    </row>
    <row r="287" spans="2:56" s="79" customFormat="1" x14ac:dyDescent="0.2">
      <c r="B287" s="86">
        <f>'3. Investeringen'!B273</f>
        <v>259</v>
      </c>
      <c r="C287" s="86" t="str">
        <f>'3. Investeringen'!F273</f>
        <v>TD</v>
      </c>
      <c r="D287" s="86" t="str">
        <f>'3. Investeringen'!G273</f>
        <v>Nieuwe investeringen TD</v>
      </c>
      <c r="E287" s="121">
        <f>'3. Investeringen'!K273</f>
        <v>2015</v>
      </c>
      <c r="F287" s="20"/>
      <c r="G287" s="86">
        <f>'7. Nominale afschrijvingen'!R276</f>
        <v>0</v>
      </c>
      <c r="H287" s="86">
        <f>'7. Nominale afschrijvingen'!S276</f>
        <v>0</v>
      </c>
      <c r="I287" s="86">
        <f>'7. Nominale afschrijvingen'!T276</f>
        <v>0</v>
      </c>
      <c r="J287" s="86">
        <f>'7. Nominale afschrijvingen'!U276</f>
        <v>0</v>
      </c>
      <c r="K287" s="86">
        <f>'7. Nominale afschrijvingen'!V276</f>
        <v>66910.330185111117</v>
      </c>
      <c r="L287" s="86">
        <f>'7. Nominale afschrijvingen'!W276</f>
        <v>133820.66037022223</v>
      </c>
      <c r="M287" s="86">
        <f>'7. Nominale afschrijvingen'!X276</f>
        <v>133820.66037022223</v>
      </c>
      <c r="N287" s="86">
        <f>'7. Nominale afschrijvingen'!Y276</f>
        <v>133820.66037022223</v>
      </c>
      <c r="O287" s="86">
        <f>'7. Nominale afschrijvingen'!Z276</f>
        <v>133820.66037022223</v>
      </c>
      <c r="P287" s="86">
        <f>'7. Nominale afschrijvingen'!AA276</f>
        <v>133820.66037022223</v>
      </c>
      <c r="Q287" s="86">
        <f>'7. Nominale afschrijvingen'!AB276</f>
        <v>133820.66037022223</v>
      </c>
      <c r="R287" s="86">
        <f>'7. Nominale afschrijvingen'!AC276</f>
        <v>160584.79244426667</v>
      </c>
      <c r="S287" s="86">
        <f>'7. Nominale afschrijvingen'!AD276</f>
        <v>155579.55216028955</v>
      </c>
      <c r="T287" s="86">
        <f>'7. Nominale afschrijvingen'!AE276</f>
        <v>150730.31936568313</v>
      </c>
      <c r="U287" s="86">
        <f>'7. Nominale afschrijvingen'!AF276</f>
        <v>146032.23148935015</v>
      </c>
      <c r="V287" s="86">
        <f>'7. Nominale afschrijvingen'!AG276</f>
        <v>141480.57752085093</v>
      </c>
      <c r="W287" s="65"/>
      <c r="X287" s="118">
        <f>IF($C287="TD",INDEX('4. CPI-tabel'!$D$20:$Z$42,$E287-2003,X$28-2003),
IF(X$28&gt;=$E287,MAX(1,INDEX('4. CPI-tabel'!$D$20:$Z$42,MAX($E287,2010)-2003,X$28-2003)),0))</f>
        <v>0</v>
      </c>
      <c r="Y287" s="118">
        <f>IF($C287="TD",INDEX('4. CPI-tabel'!$D$20:$Z$42,$E287-2003,Y$28-2003),
IF(Y$28&gt;=$E287,MAX(1,INDEX('4. CPI-tabel'!$D$20:$Z$42,MAX($E287,2010)-2003,Y$28-2003)),0))</f>
        <v>0</v>
      </c>
      <c r="Z287" s="118">
        <f>IF($C287="TD",INDEX('4. CPI-tabel'!$D$20:$Z$42,$E287-2003,Z$28-2003),
IF(Z$28&gt;=$E287,MAX(1,INDEX('4. CPI-tabel'!$D$20:$Z$42,MAX($E287,2010)-2003,Z$28-2003)),0))</f>
        <v>0</v>
      </c>
      <c r="AA287" s="118">
        <f>IF($C287="TD",INDEX('4. CPI-tabel'!$D$20:$Z$42,$E287-2003,AA$28-2003),
IF(AA$28&gt;=$E287,MAX(1,INDEX('4. CPI-tabel'!$D$20:$Z$42,MAX($E287,2010)-2003,AA$28-2003)),0))</f>
        <v>0</v>
      </c>
      <c r="AB287" s="118">
        <f>IF($C287="TD",INDEX('4. CPI-tabel'!$D$20:$Z$42,$E287-2003,AB$28-2003),
IF(AB$28&gt;=$E287,MAX(1,INDEX('4. CPI-tabel'!$D$20:$Z$42,MAX($E287,2010)-2003,AB$28-2003)),0))</f>
        <v>1</v>
      </c>
      <c r="AC287" s="118">
        <f>IF($C287="TD",INDEX('4. CPI-tabel'!$D$20:$Z$42,$E287-2003,AC$28-2003),
IF(AC$28&gt;=$E287,MAX(1,INDEX('4. CPI-tabel'!$D$20:$Z$42,MAX($E287,2010)-2003,AC$28-2003)),0))</f>
        <v>1.008</v>
      </c>
      <c r="AD287" s="118">
        <f>IF($C287="TD",INDEX('4. CPI-tabel'!$D$20:$Z$42,$E287-2003,AD$28-2003),
IF(AD$28&gt;=$E287,MAX(1,INDEX('4. CPI-tabel'!$D$20:$Z$42,MAX($E287,2010)-2003,AD$28-2003)),0))</f>
        <v>1.010016</v>
      </c>
      <c r="AE287" s="118">
        <f>IF($C287="TD",INDEX('4. CPI-tabel'!$D$20:$Z$42,$E287-2003,AE$28-2003),
IF(AE$28&gt;=$E287,MAX(1,INDEX('4. CPI-tabel'!$D$20:$Z$42,MAX($E287,2010)-2003,AE$28-2003)),0))</f>
        <v>1.0241562239999999</v>
      </c>
      <c r="AF287" s="118">
        <f>IF($C287="TD",INDEX('4. CPI-tabel'!$D$20:$Z$42,$E287-2003,AF$28-2003),
IF(AF$28&gt;=$E287,MAX(1,INDEX('4. CPI-tabel'!$D$20:$Z$42,MAX($E287,2010)-2003,AF$28-2003)),0))</f>
        <v>1.0456635047039999</v>
      </c>
      <c r="AG287" s="118">
        <f>IF($C287="TD",INDEX('4. CPI-tabel'!$D$20:$Z$42,$E287-2003,AG$28-2003),
IF(AG$28&gt;=$E287,MAX(1,INDEX('4. CPI-tabel'!$D$20:$Z$42,MAX($E287,2010)-2003,AG$28-2003)),0))</f>
        <v>1.0749420828357119</v>
      </c>
      <c r="AH287" s="118">
        <f>IF($C287="TD",INDEX('4. CPI-tabel'!$D$20:$Z$42,$E287-2003,AH$28-2003),
IF(AH$28&gt;=$E287,MAX(1,INDEX('4. CPI-tabel'!$D$20:$Z$42,MAX($E287,2010)-2003,AH$28-2003)),0))</f>
        <v>1.0824666774155618</v>
      </c>
      <c r="AI287" s="118">
        <f>IF($C287="TD",INDEX('4. CPI-tabel'!$D$20:$Z$42,$E287-2003,AI$28-2003),
IF(AI$28&gt;=$E287,MAX(1,INDEX('4. CPI-tabel'!$D$20:$Z$42,MAX($E287,2010)-2003,AI$28-2003)),0))</f>
        <v>1.0824666774155618</v>
      </c>
      <c r="AJ287" s="118">
        <f>IF($C287="TD",INDEX('4. CPI-tabel'!$D$20:$Z$42,$E287-2003,AJ$28-2003),
IF(AJ$28&gt;=$E287,MAX(1,INDEX('4. CPI-tabel'!$D$20:$Z$42,MAX($E287,2010)-2003,AJ$28-2003)),0))</f>
        <v>1.0824666774155618</v>
      </c>
      <c r="AK287" s="118">
        <f>IF($C287="TD",INDEX('4. CPI-tabel'!$D$20:$Z$42,$E287-2003,AK$28-2003),
IF(AK$28&gt;=$E287,MAX(1,INDEX('4. CPI-tabel'!$D$20:$Z$42,MAX($E287,2010)-2003,AK$28-2003)),0))</f>
        <v>1.0824666774155618</v>
      </c>
      <c r="AL287" s="118">
        <f>IF($C287="TD",INDEX('4. CPI-tabel'!$D$20:$Z$42,$E287-2003,AL$28-2003),
IF(AL$28&gt;=$E287,MAX(1,INDEX('4. CPI-tabel'!$D$20:$Z$42,MAX($E287,2010)-2003,AL$28-2003)),0))</f>
        <v>1.0824666774155618</v>
      </c>
      <c r="AM287" s="118">
        <f>IF($C287="TD",INDEX('4. CPI-tabel'!$D$20:$Z$42,$E287-2003,AM$28-2003),
IF(AM$28&gt;=$E287,MAX(1,INDEX('4. CPI-tabel'!$D$20:$Z$42,MAX($E287,2010)-2003,AM$28-2003)),0))</f>
        <v>1.0824666774155618</v>
      </c>
      <c r="AN287" s="20"/>
      <c r="AO287" s="87">
        <f t="shared" si="69"/>
        <v>0</v>
      </c>
      <c r="AP287" s="87">
        <f t="shared" si="70"/>
        <v>0</v>
      </c>
      <c r="AQ287" s="87">
        <f t="shared" si="71"/>
        <v>0</v>
      </c>
      <c r="AR287" s="87">
        <f t="shared" si="72"/>
        <v>0</v>
      </c>
      <c r="AS287" s="87">
        <f t="shared" si="73"/>
        <v>66910.330185111117</v>
      </c>
      <c r="AT287" s="87">
        <f t="shared" si="74"/>
        <v>134891.22565318402</v>
      </c>
      <c r="AU287" s="87">
        <f t="shared" si="75"/>
        <v>135161.00810449038</v>
      </c>
      <c r="AV287" s="87">
        <f t="shared" si="76"/>
        <v>137053.26221795325</v>
      </c>
      <c r="AW287" s="87">
        <f t="shared" si="77"/>
        <v>139931.38072453026</v>
      </c>
      <c r="AX287" s="87">
        <f t="shared" si="78"/>
        <v>143849.45938481711</v>
      </c>
      <c r="AY287" s="87">
        <f t="shared" si="79"/>
        <v>144856.4056005108</v>
      </c>
      <c r="AZ287" s="87">
        <f t="shared" si="80"/>
        <v>173827.68672061295</v>
      </c>
      <c r="BA287" s="87">
        <f t="shared" si="81"/>
        <v>168409.68090074972</v>
      </c>
      <c r="BB287" s="87">
        <f t="shared" si="82"/>
        <v>163160.54798955753</v>
      </c>
      <c r="BC287" s="87">
        <f t="shared" si="83"/>
        <v>158075.02441585704</v>
      </c>
      <c r="BD287" s="87">
        <f t="shared" si="84"/>
        <v>153148.01066783033</v>
      </c>
    </row>
    <row r="288" spans="2:56" s="79" customFormat="1" x14ac:dyDescent="0.2">
      <c r="B288" s="86">
        <f>'3. Investeringen'!B274</f>
        <v>260</v>
      </c>
      <c r="C288" s="86" t="str">
        <f>'3. Investeringen'!F274</f>
        <v>TD</v>
      </c>
      <c r="D288" s="86" t="str">
        <f>'3. Investeringen'!G274</f>
        <v>Nieuwe investeringen TD</v>
      </c>
      <c r="E288" s="121">
        <f>'3. Investeringen'!K274</f>
        <v>2015</v>
      </c>
      <c r="F288" s="20"/>
      <c r="G288" s="86">
        <f>'7. Nominale afschrijvingen'!R277</f>
        <v>0</v>
      </c>
      <c r="H288" s="86">
        <f>'7. Nominale afschrijvingen'!S277</f>
        <v>0</v>
      </c>
      <c r="I288" s="86">
        <f>'7. Nominale afschrijvingen'!T277</f>
        <v>0</v>
      </c>
      <c r="J288" s="86">
        <f>'7. Nominale afschrijvingen'!U277</f>
        <v>0</v>
      </c>
      <c r="K288" s="86">
        <f>'7. Nominale afschrijvingen'!V277</f>
        <v>21686.427202833336</v>
      </c>
      <c r="L288" s="86">
        <f>'7. Nominale afschrijvingen'!W277</f>
        <v>43372.854405666672</v>
      </c>
      <c r="M288" s="86">
        <f>'7. Nominale afschrijvingen'!X277</f>
        <v>43372.854405666672</v>
      </c>
      <c r="N288" s="86">
        <f>'7. Nominale afschrijvingen'!Y277</f>
        <v>43372.854405666672</v>
      </c>
      <c r="O288" s="86">
        <f>'7. Nominale afschrijvingen'!Z277</f>
        <v>43372.854405666672</v>
      </c>
      <c r="P288" s="86">
        <f>'7. Nominale afschrijvingen'!AA277</f>
        <v>43372.854405666672</v>
      </c>
      <c r="Q288" s="86">
        <f>'7. Nominale afschrijvingen'!AB277</f>
        <v>43372.854405666672</v>
      </c>
      <c r="R288" s="86">
        <f>'7. Nominale afschrijvingen'!AC277</f>
        <v>52047.425286800004</v>
      </c>
      <c r="S288" s="86">
        <f>'7. Nominale afschrijvingen'!AD277</f>
        <v>49389.684421091064</v>
      </c>
      <c r="T288" s="86">
        <f>'7. Nominale afschrijvingen'!AE277</f>
        <v>46867.657982567267</v>
      </c>
      <c r="U288" s="86">
        <f>'7. Nominale afschrijvingen'!AF277</f>
        <v>44474.415872819154</v>
      </c>
      <c r="V288" s="86">
        <f>'7. Nominale afschrijvingen'!AG277</f>
        <v>42383.738203584064</v>
      </c>
      <c r="W288" s="65"/>
      <c r="X288" s="118">
        <f>IF($C288="TD",INDEX('4. CPI-tabel'!$D$20:$Z$42,$E288-2003,X$28-2003),
IF(X$28&gt;=$E288,MAX(1,INDEX('4. CPI-tabel'!$D$20:$Z$42,MAX($E288,2010)-2003,X$28-2003)),0))</f>
        <v>0</v>
      </c>
      <c r="Y288" s="118">
        <f>IF($C288="TD",INDEX('4. CPI-tabel'!$D$20:$Z$42,$E288-2003,Y$28-2003),
IF(Y$28&gt;=$E288,MAX(1,INDEX('4. CPI-tabel'!$D$20:$Z$42,MAX($E288,2010)-2003,Y$28-2003)),0))</f>
        <v>0</v>
      </c>
      <c r="Z288" s="118">
        <f>IF($C288="TD",INDEX('4. CPI-tabel'!$D$20:$Z$42,$E288-2003,Z$28-2003),
IF(Z$28&gt;=$E288,MAX(1,INDEX('4. CPI-tabel'!$D$20:$Z$42,MAX($E288,2010)-2003,Z$28-2003)),0))</f>
        <v>0</v>
      </c>
      <c r="AA288" s="118">
        <f>IF($C288="TD",INDEX('4. CPI-tabel'!$D$20:$Z$42,$E288-2003,AA$28-2003),
IF(AA$28&gt;=$E288,MAX(1,INDEX('4. CPI-tabel'!$D$20:$Z$42,MAX($E288,2010)-2003,AA$28-2003)),0))</f>
        <v>0</v>
      </c>
      <c r="AB288" s="118">
        <f>IF($C288="TD",INDEX('4. CPI-tabel'!$D$20:$Z$42,$E288-2003,AB$28-2003),
IF(AB$28&gt;=$E288,MAX(1,INDEX('4. CPI-tabel'!$D$20:$Z$42,MAX($E288,2010)-2003,AB$28-2003)),0))</f>
        <v>1</v>
      </c>
      <c r="AC288" s="118">
        <f>IF($C288="TD",INDEX('4. CPI-tabel'!$D$20:$Z$42,$E288-2003,AC$28-2003),
IF(AC$28&gt;=$E288,MAX(1,INDEX('4. CPI-tabel'!$D$20:$Z$42,MAX($E288,2010)-2003,AC$28-2003)),0))</f>
        <v>1.008</v>
      </c>
      <c r="AD288" s="118">
        <f>IF($C288="TD",INDEX('4. CPI-tabel'!$D$20:$Z$42,$E288-2003,AD$28-2003),
IF(AD$28&gt;=$E288,MAX(1,INDEX('4. CPI-tabel'!$D$20:$Z$42,MAX($E288,2010)-2003,AD$28-2003)),0))</f>
        <v>1.010016</v>
      </c>
      <c r="AE288" s="118">
        <f>IF($C288="TD",INDEX('4. CPI-tabel'!$D$20:$Z$42,$E288-2003,AE$28-2003),
IF(AE$28&gt;=$E288,MAX(1,INDEX('4. CPI-tabel'!$D$20:$Z$42,MAX($E288,2010)-2003,AE$28-2003)),0))</f>
        <v>1.0241562239999999</v>
      </c>
      <c r="AF288" s="118">
        <f>IF($C288="TD",INDEX('4. CPI-tabel'!$D$20:$Z$42,$E288-2003,AF$28-2003),
IF(AF$28&gt;=$E288,MAX(1,INDEX('4. CPI-tabel'!$D$20:$Z$42,MAX($E288,2010)-2003,AF$28-2003)),0))</f>
        <v>1.0456635047039999</v>
      </c>
      <c r="AG288" s="118">
        <f>IF($C288="TD",INDEX('4. CPI-tabel'!$D$20:$Z$42,$E288-2003,AG$28-2003),
IF(AG$28&gt;=$E288,MAX(1,INDEX('4. CPI-tabel'!$D$20:$Z$42,MAX($E288,2010)-2003,AG$28-2003)),0))</f>
        <v>1.0749420828357119</v>
      </c>
      <c r="AH288" s="118">
        <f>IF($C288="TD",INDEX('4. CPI-tabel'!$D$20:$Z$42,$E288-2003,AH$28-2003),
IF(AH$28&gt;=$E288,MAX(1,INDEX('4. CPI-tabel'!$D$20:$Z$42,MAX($E288,2010)-2003,AH$28-2003)),0))</f>
        <v>1.0824666774155618</v>
      </c>
      <c r="AI288" s="118">
        <f>IF($C288="TD",INDEX('4. CPI-tabel'!$D$20:$Z$42,$E288-2003,AI$28-2003),
IF(AI$28&gt;=$E288,MAX(1,INDEX('4. CPI-tabel'!$D$20:$Z$42,MAX($E288,2010)-2003,AI$28-2003)),0))</f>
        <v>1.0824666774155618</v>
      </c>
      <c r="AJ288" s="118">
        <f>IF($C288="TD",INDEX('4. CPI-tabel'!$D$20:$Z$42,$E288-2003,AJ$28-2003),
IF(AJ$28&gt;=$E288,MAX(1,INDEX('4. CPI-tabel'!$D$20:$Z$42,MAX($E288,2010)-2003,AJ$28-2003)),0))</f>
        <v>1.0824666774155618</v>
      </c>
      <c r="AK288" s="118">
        <f>IF($C288="TD",INDEX('4. CPI-tabel'!$D$20:$Z$42,$E288-2003,AK$28-2003),
IF(AK$28&gt;=$E288,MAX(1,INDEX('4. CPI-tabel'!$D$20:$Z$42,MAX($E288,2010)-2003,AK$28-2003)),0))</f>
        <v>1.0824666774155618</v>
      </c>
      <c r="AL288" s="118">
        <f>IF($C288="TD",INDEX('4. CPI-tabel'!$D$20:$Z$42,$E288-2003,AL$28-2003),
IF(AL$28&gt;=$E288,MAX(1,INDEX('4. CPI-tabel'!$D$20:$Z$42,MAX($E288,2010)-2003,AL$28-2003)),0))</f>
        <v>1.0824666774155618</v>
      </c>
      <c r="AM288" s="118">
        <f>IF($C288="TD",INDEX('4. CPI-tabel'!$D$20:$Z$42,$E288-2003,AM$28-2003),
IF(AM$28&gt;=$E288,MAX(1,INDEX('4. CPI-tabel'!$D$20:$Z$42,MAX($E288,2010)-2003,AM$28-2003)),0))</f>
        <v>1.0824666774155618</v>
      </c>
      <c r="AN288" s="20"/>
      <c r="AO288" s="87">
        <f t="shared" si="69"/>
        <v>0</v>
      </c>
      <c r="AP288" s="87">
        <f t="shared" si="70"/>
        <v>0</v>
      </c>
      <c r="AQ288" s="87">
        <f t="shared" si="71"/>
        <v>0</v>
      </c>
      <c r="AR288" s="87">
        <f t="shared" si="72"/>
        <v>0</v>
      </c>
      <c r="AS288" s="87">
        <f t="shared" si="73"/>
        <v>21686.427202833336</v>
      </c>
      <c r="AT288" s="87">
        <f t="shared" si="74"/>
        <v>43719.837240912006</v>
      </c>
      <c r="AU288" s="87">
        <f t="shared" si="75"/>
        <v>43807.276915393828</v>
      </c>
      <c r="AV288" s="87">
        <f t="shared" si="76"/>
        <v>44420.578792209344</v>
      </c>
      <c r="AW288" s="87">
        <f t="shared" si="77"/>
        <v>45353.410946845739</v>
      </c>
      <c r="AX288" s="87">
        <f t="shared" si="78"/>
        <v>46623.306453357414</v>
      </c>
      <c r="AY288" s="87">
        <f t="shared" si="79"/>
        <v>46949.669598530912</v>
      </c>
      <c r="AZ288" s="87">
        <f t="shared" si="80"/>
        <v>56339.603518237091</v>
      </c>
      <c r="BA288" s="87">
        <f t="shared" si="81"/>
        <v>53462.687593901581</v>
      </c>
      <c r="BB288" s="87">
        <f t="shared" si="82"/>
        <v>50732.678014638521</v>
      </c>
      <c r="BC288" s="87">
        <f t="shared" si="83"/>
        <v>48142.07317984847</v>
      </c>
      <c r="BD288" s="87">
        <f t="shared" si="84"/>
        <v>45878.984269684654</v>
      </c>
    </row>
    <row r="289" spans="2:56" s="79" customFormat="1" x14ac:dyDescent="0.2">
      <c r="B289" s="86">
        <f>'3. Investeringen'!B275</f>
        <v>261</v>
      </c>
      <c r="C289" s="86" t="str">
        <f>'3. Investeringen'!F275</f>
        <v>TD</v>
      </c>
      <c r="D289" s="86" t="str">
        <f>'3. Investeringen'!G275</f>
        <v>Nieuwe investeringen TD</v>
      </c>
      <c r="E289" s="121">
        <f>'3. Investeringen'!K275</f>
        <v>2015</v>
      </c>
      <c r="F289" s="20"/>
      <c r="G289" s="86">
        <f>'7. Nominale afschrijvingen'!R278</f>
        <v>0</v>
      </c>
      <c r="H289" s="86">
        <f>'7. Nominale afschrijvingen'!S278</f>
        <v>0</v>
      </c>
      <c r="I289" s="86">
        <f>'7. Nominale afschrijvingen'!T278</f>
        <v>0</v>
      </c>
      <c r="J289" s="86">
        <f>'7. Nominale afschrijvingen'!U278</f>
        <v>0</v>
      </c>
      <c r="K289" s="86">
        <f>'7. Nominale afschrijvingen'!V278</f>
        <v>2929.6570000000002</v>
      </c>
      <c r="L289" s="86">
        <f>'7. Nominale afschrijvingen'!W278</f>
        <v>5859.3140000000003</v>
      </c>
      <c r="M289" s="86">
        <f>'7. Nominale afschrijvingen'!X278</f>
        <v>5859.3140000000003</v>
      </c>
      <c r="N289" s="86">
        <f>'7. Nominale afschrijvingen'!Y278</f>
        <v>5859.3140000000003</v>
      </c>
      <c r="O289" s="86">
        <f>'7. Nominale afschrijvingen'!Z278</f>
        <v>5859.3140000000003</v>
      </c>
      <c r="P289" s="86">
        <f>'7. Nominale afschrijvingen'!AA278</f>
        <v>5859.3140000000003</v>
      </c>
      <c r="Q289" s="86">
        <f>'7. Nominale afschrijvingen'!AB278</f>
        <v>5859.3140000000003</v>
      </c>
      <c r="R289" s="86">
        <f>'7. Nominale afschrijvingen'!AC278</f>
        <v>7031.1768000000011</v>
      </c>
      <c r="S289" s="86">
        <f>'7. Nominale afschrijvingen'!AD278</f>
        <v>5390.5688800000007</v>
      </c>
      <c r="T289" s="86">
        <f>'7. Nominale afschrijvingen'!AE278</f>
        <v>5390.5688800000007</v>
      </c>
      <c r="U289" s="86">
        <f>'7. Nominale afschrijvingen'!AF278</f>
        <v>2695.2844400000004</v>
      </c>
      <c r="V289" s="86">
        <f>'7. Nominale afschrijvingen'!AG278</f>
        <v>0</v>
      </c>
      <c r="W289" s="65"/>
      <c r="X289" s="118">
        <f>IF($C289="TD",INDEX('4. CPI-tabel'!$D$20:$Z$42,$E289-2003,X$28-2003),
IF(X$28&gt;=$E289,MAX(1,INDEX('4. CPI-tabel'!$D$20:$Z$42,MAX($E289,2010)-2003,X$28-2003)),0))</f>
        <v>0</v>
      </c>
      <c r="Y289" s="118">
        <f>IF($C289="TD",INDEX('4. CPI-tabel'!$D$20:$Z$42,$E289-2003,Y$28-2003),
IF(Y$28&gt;=$E289,MAX(1,INDEX('4. CPI-tabel'!$D$20:$Z$42,MAX($E289,2010)-2003,Y$28-2003)),0))</f>
        <v>0</v>
      </c>
      <c r="Z289" s="118">
        <f>IF($C289="TD",INDEX('4. CPI-tabel'!$D$20:$Z$42,$E289-2003,Z$28-2003),
IF(Z$28&gt;=$E289,MAX(1,INDEX('4. CPI-tabel'!$D$20:$Z$42,MAX($E289,2010)-2003,Z$28-2003)),0))</f>
        <v>0</v>
      </c>
      <c r="AA289" s="118">
        <f>IF($C289="TD",INDEX('4. CPI-tabel'!$D$20:$Z$42,$E289-2003,AA$28-2003),
IF(AA$28&gt;=$E289,MAX(1,INDEX('4. CPI-tabel'!$D$20:$Z$42,MAX($E289,2010)-2003,AA$28-2003)),0))</f>
        <v>0</v>
      </c>
      <c r="AB289" s="118">
        <f>IF($C289="TD",INDEX('4. CPI-tabel'!$D$20:$Z$42,$E289-2003,AB$28-2003),
IF(AB$28&gt;=$E289,MAX(1,INDEX('4. CPI-tabel'!$D$20:$Z$42,MAX($E289,2010)-2003,AB$28-2003)),0))</f>
        <v>1</v>
      </c>
      <c r="AC289" s="118">
        <f>IF($C289="TD",INDEX('4. CPI-tabel'!$D$20:$Z$42,$E289-2003,AC$28-2003),
IF(AC$28&gt;=$E289,MAX(1,INDEX('4. CPI-tabel'!$D$20:$Z$42,MAX($E289,2010)-2003,AC$28-2003)),0))</f>
        <v>1.008</v>
      </c>
      <c r="AD289" s="118">
        <f>IF($C289="TD",INDEX('4. CPI-tabel'!$D$20:$Z$42,$E289-2003,AD$28-2003),
IF(AD$28&gt;=$E289,MAX(1,INDEX('4. CPI-tabel'!$D$20:$Z$42,MAX($E289,2010)-2003,AD$28-2003)),0))</f>
        <v>1.010016</v>
      </c>
      <c r="AE289" s="118">
        <f>IF($C289="TD",INDEX('4. CPI-tabel'!$D$20:$Z$42,$E289-2003,AE$28-2003),
IF(AE$28&gt;=$E289,MAX(1,INDEX('4. CPI-tabel'!$D$20:$Z$42,MAX($E289,2010)-2003,AE$28-2003)),0))</f>
        <v>1.0241562239999999</v>
      </c>
      <c r="AF289" s="118">
        <f>IF($C289="TD",INDEX('4. CPI-tabel'!$D$20:$Z$42,$E289-2003,AF$28-2003),
IF(AF$28&gt;=$E289,MAX(1,INDEX('4. CPI-tabel'!$D$20:$Z$42,MAX($E289,2010)-2003,AF$28-2003)),0))</f>
        <v>1.0456635047039999</v>
      </c>
      <c r="AG289" s="118">
        <f>IF($C289="TD",INDEX('4. CPI-tabel'!$D$20:$Z$42,$E289-2003,AG$28-2003),
IF(AG$28&gt;=$E289,MAX(1,INDEX('4. CPI-tabel'!$D$20:$Z$42,MAX($E289,2010)-2003,AG$28-2003)),0))</f>
        <v>1.0749420828357119</v>
      </c>
      <c r="AH289" s="118">
        <f>IF($C289="TD",INDEX('4. CPI-tabel'!$D$20:$Z$42,$E289-2003,AH$28-2003),
IF(AH$28&gt;=$E289,MAX(1,INDEX('4. CPI-tabel'!$D$20:$Z$42,MAX($E289,2010)-2003,AH$28-2003)),0))</f>
        <v>1.0824666774155618</v>
      </c>
      <c r="AI289" s="118">
        <f>IF($C289="TD",INDEX('4. CPI-tabel'!$D$20:$Z$42,$E289-2003,AI$28-2003),
IF(AI$28&gt;=$E289,MAX(1,INDEX('4. CPI-tabel'!$D$20:$Z$42,MAX($E289,2010)-2003,AI$28-2003)),0))</f>
        <v>1.0824666774155618</v>
      </c>
      <c r="AJ289" s="118">
        <f>IF($C289="TD",INDEX('4. CPI-tabel'!$D$20:$Z$42,$E289-2003,AJ$28-2003),
IF(AJ$28&gt;=$E289,MAX(1,INDEX('4. CPI-tabel'!$D$20:$Z$42,MAX($E289,2010)-2003,AJ$28-2003)),0))</f>
        <v>1.0824666774155618</v>
      </c>
      <c r="AK289" s="118">
        <f>IF($C289="TD",INDEX('4. CPI-tabel'!$D$20:$Z$42,$E289-2003,AK$28-2003),
IF(AK$28&gt;=$E289,MAX(1,INDEX('4. CPI-tabel'!$D$20:$Z$42,MAX($E289,2010)-2003,AK$28-2003)),0))</f>
        <v>1.0824666774155618</v>
      </c>
      <c r="AL289" s="118">
        <f>IF($C289="TD",INDEX('4. CPI-tabel'!$D$20:$Z$42,$E289-2003,AL$28-2003),
IF(AL$28&gt;=$E289,MAX(1,INDEX('4. CPI-tabel'!$D$20:$Z$42,MAX($E289,2010)-2003,AL$28-2003)),0))</f>
        <v>1.0824666774155618</v>
      </c>
      <c r="AM289" s="118">
        <f>IF($C289="TD",INDEX('4. CPI-tabel'!$D$20:$Z$42,$E289-2003,AM$28-2003),
IF(AM$28&gt;=$E289,MAX(1,INDEX('4. CPI-tabel'!$D$20:$Z$42,MAX($E289,2010)-2003,AM$28-2003)),0))</f>
        <v>1.0824666774155618</v>
      </c>
      <c r="AN289" s="20"/>
      <c r="AO289" s="87">
        <f t="shared" si="69"/>
        <v>0</v>
      </c>
      <c r="AP289" s="87">
        <f t="shared" si="70"/>
        <v>0</v>
      </c>
      <c r="AQ289" s="87">
        <f t="shared" si="71"/>
        <v>0</v>
      </c>
      <c r="AR289" s="87">
        <f t="shared" si="72"/>
        <v>0</v>
      </c>
      <c r="AS289" s="87">
        <f t="shared" si="73"/>
        <v>2929.6570000000002</v>
      </c>
      <c r="AT289" s="87">
        <f t="shared" si="74"/>
        <v>5906.1885120000006</v>
      </c>
      <c r="AU289" s="87">
        <f t="shared" si="75"/>
        <v>5918.0008890240006</v>
      </c>
      <c r="AV289" s="87">
        <f t="shared" si="76"/>
        <v>6000.8529014703363</v>
      </c>
      <c r="AW289" s="87">
        <f t="shared" si="77"/>
        <v>6126.8708124012128</v>
      </c>
      <c r="AX289" s="87">
        <f t="shared" si="78"/>
        <v>6298.4231951484471</v>
      </c>
      <c r="AY289" s="87">
        <f t="shared" si="79"/>
        <v>6342.5121575144858</v>
      </c>
      <c r="AZ289" s="87">
        <f t="shared" si="80"/>
        <v>7611.0145890173835</v>
      </c>
      <c r="BA289" s="87">
        <f t="shared" si="81"/>
        <v>5835.1111849133267</v>
      </c>
      <c r="BB289" s="87">
        <f t="shared" si="82"/>
        <v>5835.1111849133267</v>
      </c>
      <c r="BC289" s="87">
        <f t="shared" si="83"/>
        <v>2917.5555924566634</v>
      </c>
      <c r="BD289" s="87">
        <f t="shared" si="84"/>
        <v>0</v>
      </c>
    </row>
    <row r="290" spans="2:56" s="79" customFormat="1" x14ac:dyDescent="0.2">
      <c r="B290" s="86">
        <f>'3. Investeringen'!B276</f>
        <v>262</v>
      </c>
      <c r="C290" s="86" t="str">
        <f>'3. Investeringen'!F276</f>
        <v>TD</v>
      </c>
      <c r="D290" s="86" t="str">
        <f>'3. Investeringen'!G276</f>
        <v>Nieuwe investeringen TD</v>
      </c>
      <c r="E290" s="121">
        <f>'3. Investeringen'!K276</f>
        <v>2015</v>
      </c>
      <c r="F290" s="20"/>
      <c r="G290" s="86">
        <f>'7. Nominale afschrijvingen'!R279</f>
        <v>0</v>
      </c>
      <c r="H290" s="86">
        <f>'7. Nominale afschrijvingen'!S279</f>
        <v>0</v>
      </c>
      <c r="I290" s="86">
        <f>'7. Nominale afschrijvingen'!T279</f>
        <v>0</v>
      </c>
      <c r="J290" s="86">
        <f>'7. Nominale afschrijvingen'!U279</f>
        <v>0</v>
      </c>
      <c r="K290" s="86">
        <f>'7. Nominale afschrijvingen'!V279</f>
        <v>36807.86118</v>
      </c>
      <c r="L290" s="86">
        <f>'7. Nominale afschrijvingen'!W279</f>
        <v>73615.72236</v>
      </c>
      <c r="M290" s="86">
        <f>'7. Nominale afschrijvingen'!X279</f>
        <v>73615.72236</v>
      </c>
      <c r="N290" s="86">
        <f>'7. Nominale afschrijvingen'!Y279</f>
        <v>73615.72236</v>
      </c>
      <c r="O290" s="86">
        <f>'7. Nominale afschrijvingen'!Z279</f>
        <v>73615.72236</v>
      </c>
      <c r="P290" s="86">
        <f>'7. Nominale afschrijvingen'!AA279</f>
        <v>36807.86118</v>
      </c>
      <c r="Q290" s="86">
        <f>'7. Nominale afschrijvingen'!AB279</f>
        <v>0</v>
      </c>
      <c r="R290" s="86">
        <f>'7. Nominale afschrijvingen'!AC279</f>
        <v>0</v>
      </c>
      <c r="S290" s="86">
        <f>'7. Nominale afschrijvingen'!AD279</f>
        <v>0</v>
      </c>
      <c r="T290" s="86">
        <f>'7. Nominale afschrijvingen'!AE279</f>
        <v>0</v>
      </c>
      <c r="U290" s="86">
        <f>'7. Nominale afschrijvingen'!AF279</f>
        <v>0</v>
      </c>
      <c r="V290" s="86">
        <f>'7. Nominale afschrijvingen'!AG279</f>
        <v>0</v>
      </c>
      <c r="W290" s="65"/>
      <c r="X290" s="118">
        <f>IF($C290="TD",INDEX('4. CPI-tabel'!$D$20:$Z$42,$E290-2003,X$28-2003),
IF(X$28&gt;=$E290,MAX(1,INDEX('4. CPI-tabel'!$D$20:$Z$42,MAX($E290,2010)-2003,X$28-2003)),0))</f>
        <v>0</v>
      </c>
      <c r="Y290" s="118">
        <f>IF($C290="TD",INDEX('4. CPI-tabel'!$D$20:$Z$42,$E290-2003,Y$28-2003),
IF(Y$28&gt;=$E290,MAX(1,INDEX('4. CPI-tabel'!$D$20:$Z$42,MAX($E290,2010)-2003,Y$28-2003)),0))</f>
        <v>0</v>
      </c>
      <c r="Z290" s="118">
        <f>IF($C290="TD",INDEX('4. CPI-tabel'!$D$20:$Z$42,$E290-2003,Z$28-2003),
IF(Z$28&gt;=$E290,MAX(1,INDEX('4. CPI-tabel'!$D$20:$Z$42,MAX($E290,2010)-2003,Z$28-2003)),0))</f>
        <v>0</v>
      </c>
      <c r="AA290" s="118">
        <f>IF($C290="TD",INDEX('4. CPI-tabel'!$D$20:$Z$42,$E290-2003,AA$28-2003),
IF(AA$28&gt;=$E290,MAX(1,INDEX('4. CPI-tabel'!$D$20:$Z$42,MAX($E290,2010)-2003,AA$28-2003)),0))</f>
        <v>0</v>
      </c>
      <c r="AB290" s="118">
        <f>IF($C290="TD",INDEX('4. CPI-tabel'!$D$20:$Z$42,$E290-2003,AB$28-2003),
IF(AB$28&gt;=$E290,MAX(1,INDEX('4. CPI-tabel'!$D$20:$Z$42,MAX($E290,2010)-2003,AB$28-2003)),0))</f>
        <v>1</v>
      </c>
      <c r="AC290" s="118">
        <f>IF($C290="TD",INDEX('4. CPI-tabel'!$D$20:$Z$42,$E290-2003,AC$28-2003),
IF(AC$28&gt;=$E290,MAX(1,INDEX('4. CPI-tabel'!$D$20:$Z$42,MAX($E290,2010)-2003,AC$28-2003)),0))</f>
        <v>1.008</v>
      </c>
      <c r="AD290" s="118">
        <f>IF($C290="TD",INDEX('4. CPI-tabel'!$D$20:$Z$42,$E290-2003,AD$28-2003),
IF(AD$28&gt;=$E290,MAX(1,INDEX('4. CPI-tabel'!$D$20:$Z$42,MAX($E290,2010)-2003,AD$28-2003)),0))</f>
        <v>1.010016</v>
      </c>
      <c r="AE290" s="118">
        <f>IF($C290="TD",INDEX('4. CPI-tabel'!$D$20:$Z$42,$E290-2003,AE$28-2003),
IF(AE$28&gt;=$E290,MAX(1,INDEX('4. CPI-tabel'!$D$20:$Z$42,MAX($E290,2010)-2003,AE$28-2003)),0))</f>
        <v>1.0241562239999999</v>
      </c>
      <c r="AF290" s="118">
        <f>IF($C290="TD",INDEX('4. CPI-tabel'!$D$20:$Z$42,$E290-2003,AF$28-2003),
IF(AF$28&gt;=$E290,MAX(1,INDEX('4. CPI-tabel'!$D$20:$Z$42,MAX($E290,2010)-2003,AF$28-2003)),0))</f>
        <v>1.0456635047039999</v>
      </c>
      <c r="AG290" s="118">
        <f>IF($C290="TD",INDEX('4. CPI-tabel'!$D$20:$Z$42,$E290-2003,AG$28-2003),
IF(AG$28&gt;=$E290,MAX(1,INDEX('4. CPI-tabel'!$D$20:$Z$42,MAX($E290,2010)-2003,AG$28-2003)),0))</f>
        <v>1.0749420828357119</v>
      </c>
      <c r="AH290" s="118">
        <f>IF($C290="TD",INDEX('4. CPI-tabel'!$D$20:$Z$42,$E290-2003,AH$28-2003),
IF(AH$28&gt;=$E290,MAX(1,INDEX('4. CPI-tabel'!$D$20:$Z$42,MAX($E290,2010)-2003,AH$28-2003)),0))</f>
        <v>1.0824666774155618</v>
      </c>
      <c r="AI290" s="118">
        <f>IF($C290="TD",INDEX('4. CPI-tabel'!$D$20:$Z$42,$E290-2003,AI$28-2003),
IF(AI$28&gt;=$E290,MAX(1,INDEX('4. CPI-tabel'!$D$20:$Z$42,MAX($E290,2010)-2003,AI$28-2003)),0))</f>
        <v>1.0824666774155618</v>
      </c>
      <c r="AJ290" s="118">
        <f>IF($C290="TD",INDEX('4. CPI-tabel'!$D$20:$Z$42,$E290-2003,AJ$28-2003),
IF(AJ$28&gt;=$E290,MAX(1,INDEX('4. CPI-tabel'!$D$20:$Z$42,MAX($E290,2010)-2003,AJ$28-2003)),0))</f>
        <v>1.0824666774155618</v>
      </c>
      <c r="AK290" s="118">
        <f>IF($C290="TD",INDEX('4. CPI-tabel'!$D$20:$Z$42,$E290-2003,AK$28-2003),
IF(AK$28&gt;=$E290,MAX(1,INDEX('4. CPI-tabel'!$D$20:$Z$42,MAX($E290,2010)-2003,AK$28-2003)),0))</f>
        <v>1.0824666774155618</v>
      </c>
      <c r="AL290" s="118">
        <f>IF($C290="TD",INDEX('4. CPI-tabel'!$D$20:$Z$42,$E290-2003,AL$28-2003),
IF(AL$28&gt;=$E290,MAX(1,INDEX('4. CPI-tabel'!$D$20:$Z$42,MAX($E290,2010)-2003,AL$28-2003)),0))</f>
        <v>1.0824666774155618</v>
      </c>
      <c r="AM290" s="118">
        <f>IF($C290="TD",INDEX('4. CPI-tabel'!$D$20:$Z$42,$E290-2003,AM$28-2003),
IF(AM$28&gt;=$E290,MAX(1,INDEX('4. CPI-tabel'!$D$20:$Z$42,MAX($E290,2010)-2003,AM$28-2003)),0))</f>
        <v>1.0824666774155618</v>
      </c>
      <c r="AN290" s="20"/>
      <c r="AO290" s="87">
        <f t="shared" si="69"/>
        <v>0</v>
      </c>
      <c r="AP290" s="87">
        <f t="shared" si="70"/>
        <v>0</v>
      </c>
      <c r="AQ290" s="87">
        <f t="shared" si="71"/>
        <v>0</v>
      </c>
      <c r="AR290" s="87">
        <f t="shared" si="72"/>
        <v>0</v>
      </c>
      <c r="AS290" s="87">
        <f t="shared" si="73"/>
        <v>36807.86118</v>
      </c>
      <c r="AT290" s="87">
        <f t="shared" si="74"/>
        <v>74204.648138880002</v>
      </c>
      <c r="AU290" s="87">
        <f t="shared" si="75"/>
        <v>74353.057435157767</v>
      </c>
      <c r="AV290" s="87">
        <f t="shared" si="76"/>
        <v>75394.000239249959</v>
      </c>
      <c r="AW290" s="87">
        <f t="shared" si="77"/>
        <v>76977.274244274216</v>
      </c>
      <c r="AX290" s="87">
        <f t="shared" si="78"/>
        <v>39566.318961556943</v>
      </c>
      <c r="AY290" s="87">
        <f t="shared" si="79"/>
        <v>0</v>
      </c>
      <c r="AZ290" s="87">
        <f t="shared" si="80"/>
        <v>0</v>
      </c>
      <c r="BA290" s="87">
        <f t="shared" si="81"/>
        <v>0</v>
      </c>
      <c r="BB290" s="87">
        <f t="shared" si="82"/>
        <v>0</v>
      </c>
      <c r="BC290" s="87">
        <f t="shared" si="83"/>
        <v>0</v>
      </c>
      <c r="BD290" s="87">
        <f t="shared" si="84"/>
        <v>0</v>
      </c>
    </row>
    <row r="291" spans="2:56" s="79" customFormat="1" x14ac:dyDescent="0.2">
      <c r="B291" s="86">
        <f>'3. Investeringen'!B277</f>
        <v>263</v>
      </c>
      <c r="C291" s="86" t="str">
        <f>'3. Investeringen'!F277</f>
        <v>AD</v>
      </c>
      <c r="D291" s="86" t="str">
        <f>'3. Investeringen'!G277</f>
        <v>Nieuwe investeringen AD</v>
      </c>
      <c r="E291" s="121">
        <f>'3. Investeringen'!K277</f>
        <v>2009</v>
      </c>
      <c r="F291" s="20"/>
      <c r="G291" s="86">
        <f>'7. Nominale afschrijvingen'!R280</f>
        <v>-697.53580597820576</v>
      </c>
      <c r="H291" s="86">
        <f>'7. Nominale afschrijvingen'!S280</f>
        <v>-697.53580597820564</v>
      </c>
      <c r="I291" s="86">
        <f>'7. Nominale afschrijvingen'!T280</f>
        <v>-697.53580597820564</v>
      </c>
      <c r="J291" s="86">
        <f>'7. Nominale afschrijvingen'!U280</f>
        <v>-697.53580597820564</v>
      </c>
      <c r="K291" s="86">
        <f>'7. Nominale afschrijvingen'!V280</f>
        <v>-697.53580597820564</v>
      </c>
      <c r="L291" s="86">
        <f>'7. Nominale afschrijvingen'!W280</f>
        <v>-697.53580597820564</v>
      </c>
      <c r="M291" s="86">
        <f>'7. Nominale afschrijvingen'!X280</f>
        <v>-697.53580597820564</v>
      </c>
      <c r="N291" s="86">
        <f>'7. Nominale afschrijvingen'!Y280</f>
        <v>-697.53580597820564</v>
      </c>
      <c r="O291" s="86">
        <f>'7. Nominale afschrijvingen'!Z280</f>
        <v>-697.53580597820564</v>
      </c>
      <c r="P291" s="86">
        <f>'7. Nominale afschrijvingen'!AA280</f>
        <v>-697.53580597820564</v>
      </c>
      <c r="Q291" s="86">
        <f>'7. Nominale afschrijvingen'!AB280</f>
        <v>-697.53580597820564</v>
      </c>
      <c r="R291" s="86">
        <f>'7. Nominale afschrijvingen'!AC280</f>
        <v>-837.04296717384671</v>
      </c>
      <c r="S291" s="86">
        <f>'7. Nominale afschrijvingen'!AD280</f>
        <v>-799.13913469804993</v>
      </c>
      <c r="T291" s="86">
        <f>'7. Nominale afschrijvingen'!AE280</f>
        <v>-762.95170218342128</v>
      </c>
      <c r="U291" s="86">
        <f>'7. Nominale afschrijvingen'!AF280</f>
        <v>-728.40294585813422</v>
      </c>
      <c r="V291" s="86">
        <f>'7. Nominale afschrijvingen'!AG280</f>
        <v>-695.41866151738861</v>
      </c>
      <c r="W291" s="65"/>
      <c r="X291" s="118">
        <f>IF($C291="TD",INDEX('4. CPI-tabel'!$D$20:$Z$42,$E291-2003,X$28-2003),
IF(X$28&gt;=$E291,MAX(1,INDEX('4. CPI-tabel'!$D$20:$Z$42,MAX($E291,2010)-2003,X$28-2003)),0))</f>
        <v>1.0149999999999999</v>
      </c>
      <c r="Y291" s="118">
        <f>IF($C291="TD",INDEX('4. CPI-tabel'!$D$20:$Z$42,$E291-2003,Y$28-2003),
IF(Y$28&gt;=$E291,MAX(1,INDEX('4. CPI-tabel'!$D$20:$Z$42,MAX($E291,2010)-2003,Y$28-2003)),0))</f>
        <v>1.0413899999999998</v>
      </c>
      <c r="Z291" s="118">
        <f>IF($C291="TD",INDEX('4. CPI-tabel'!$D$20:$Z$42,$E291-2003,Z$28-2003),
IF(Z$28&gt;=$E291,MAX(1,INDEX('4. CPI-tabel'!$D$20:$Z$42,MAX($E291,2010)-2003,Z$28-2003)),0))</f>
        <v>1.0653419699999997</v>
      </c>
      <c r="AA291" s="118">
        <f>IF($C291="TD",INDEX('4. CPI-tabel'!$D$20:$Z$42,$E291-2003,AA$28-2003),
IF(AA$28&gt;=$E291,MAX(1,INDEX('4. CPI-tabel'!$D$20:$Z$42,MAX($E291,2010)-2003,AA$28-2003)),0))</f>
        <v>1.0951715451599997</v>
      </c>
      <c r="AB291" s="118">
        <f>IF($C291="TD",INDEX('4. CPI-tabel'!$D$20:$Z$42,$E291-2003,AB$28-2003),
IF(AB$28&gt;=$E291,MAX(1,INDEX('4. CPI-tabel'!$D$20:$Z$42,MAX($E291,2010)-2003,AB$28-2003)),0))</f>
        <v>1.1061232606115996</v>
      </c>
      <c r="AC291" s="118">
        <f>IF($C291="TD",INDEX('4. CPI-tabel'!$D$20:$Z$42,$E291-2003,AC$28-2003),
IF(AC$28&gt;=$E291,MAX(1,INDEX('4. CPI-tabel'!$D$20:$Z$42,MAX($E291,2010)-2003,AC$28-2003)),0))</f>
        <v>1.1149722466964924</v>
      </c>
      <c r="AD291" s="118">
        <f>IF($C291="TD",INDEX('4. CPI-tabel'!$D$20:$Z$42,$E291-2003,AD$28-2003),
IF(AD$28&gt;=$E291,MAX(1,INDEX('4. CPI-tabel'!$D$20:$Z$42,MAX($E291,2010)-2003,AD$28-2003)),0))</f>
        <v>1.1172021911898855</v>
      </c>
      <c r="AE291" s="118">
        <f>IF($C291="TD",INDEX('4. CPI-tabel'!$D$20:$Z$42,$E291-2003,AE$28-2003),
IF(AE$28&gt;=$E291,MAX(1,INDEX('4. CPI-tabel'!$D$20:$Z$42,MAX($E291,2010)-2003,AE$28-2003)),0))</f>
        <v>1.132843021866544</v>
      </c>
      <c r="AF291" s="118">
        <f>IF($C291="TD",INDEX('4. CPI-tabel'!$D$20:$Z$42,$E291-2003,AF$28-2003),
IF(AF$28&gt;=$E291,MAX(1,INDEX('4. CPI-tabel'!$D$20:$Z$42,MAX($E291,2010)-2003,AF$28-2003)),0))</f>
        <v>1.1566327253257414</v>
      </c>
      <c r="AG291" s="118">
        <f>IF($C291="TD",INDEX('4. CPI-tabel'!$D$20:$Z$42,$E291-2003,AG$28-2003),
IF(AG$28&gt;=$E291,MAX(1,INDEX('4. CPI-tabel'!$D$20:$Z$42,MAX($E291,2010)-2003,AG$28-2003)),0))</f>
        <v>1.1890184416348621</v>
      </c>
      <c r="AH291" s="118">
        <f>IF($C291="TD",INDEX('4. CPI-tabel'!$D$20:$Z$42,$E291-2003,AH$28-2003),
IF(AH$28&gt;=$E291,MAX(1,INDEX('4. CPI-tabel'!$D$20:$Z$42,MAX($E291,2010)-2003,AH$28-2003)),0))</f>
        <v>1.197341570726306</v>
      </c>
      <c r="AI291" s="118">
        <f>IF($C291="TD",INDEX('4. CPI-tabel'!$D$20:$Z$42,$E291-2003,AI$28-2003),
IF(AI$28&gt;=$E291,MAX(1,INDEX('4. CPI-tabel'!$D$20:$Z$42,MAX($E291,2010)-2003,AI$28-2003)),0))</f>
        <v>1.197341570726306</v>
      </c>
      <c r="AJ291" s="118">
        <f>IF($C291="TD",INDEX('4. CPI-tabel'!$D$20:$Z$42,$E291-2003,AJ$28-2003),
IF(AJ$28&gt;=$E291,MAX(1,INDEX('4. CPI-tabel'!$D$20:$Z$42,MAX($E291,2010)-2003,AJ$28-2003)),0))</f>
        <v>1.197341570726306</v>
      </c>
      <c r="AK291" s="118">
        <f>IF($C291="TD",INDEX('4. CPI-tabel'!$D$20:$Z$42,$E291-2003,AK$28-2003),
IF(AK$28&gt;=$E291,MAX(1,INDEX('4. CPI-tabel'!$D$20:$Z$42,MAX($E291,2010)-2003,AK$28-2003)),0))</f>
        <v>1.197341570726306</v>
      </c>
      <c r="AL291" s="118">
        <f>IF($C291="TD",INDEX('4. CPI-tabel'!$D$20:$Z$42,$E291-2003,AL$28-2003),
IF(AL$28&gt;=$E291,MAX(1,INDEX('4. CPI-tabel'!$D$20:$Z$42,MAX($E291,2010)-2003,AL$28-2003)),0))</f>
        <v>1.197341570726306</v>
      </c>
      <c r="AM291" s="118">
        <f>IF($C291="TD",INDEX('4. CPI-tabel'!$D$20:$Z$42,$E291-2003,AM$28-2003),
IF(AM$28&gt;=$E291,MAX(1,INDEX('4. CPI-tabel'!$D$20:$Z$42,MAX($E291,2010)-2003,AM$28-2003)),0))</f>
        <v>1.197341570726306</v>
      </c>
      <c r="AN291" s="20"/>
      <c r="AO291" s="87">
        <f t="shared" si="69"/>
        <v>-707.99884306787874</v>
      </c>
      <c r="AP291" s="87">
        <f t="shared" si="70"/>
        <v>-726.40681298764343</v>
      </c>
      <c r="AQ291" s="87">
        <f t="shared" si="71"/>
        <v>-743.11416968635922</v>
      </c>
      <c r="AR291" s="87">
        <f t="shared" si="72"/>
        <v>-763.92136643757726</v>
      </c>
      <c r="AS291" s="87">
        <f t="shared" si="73"/>
        <v>-771.56058010195295</v>
      </c>
      <c r="AT291" s="87">
        <f t="shared" si="74"/>
        <v>-777.73306474276853</v>
      </c>
      <c r="AU291" s="87">
        <f t="shared" si="75"/>
        <v>-779.28853087225423</v>
      </c>
      <c r="AV291" s="87">
        <f t="shared" si="76"/>
        <v>-790.19857030446576</v>
      </c>
      <c r="AW291" s="87">
        <f t="shared" si="77"/>
        <v>-806.79274028085956</v>
      </c>
      <c r="AX291" s="87">
        <f t="shared" si="78"/>
        <v>-829.38293700872362</v>
      </c>
      <c r="AY291" s="87">
        <f t="shared" si="79"/>
        <v>-835.1886175677846</v>
      </c>
      <c r="AZ291" s="87">
        <f t="shared" si="80"/>
        <v>-1002.2263410813414</v>
      </c>
      <c r="BA291" s="87">
        <f t="shared" si="81"/>
        <v>-956.8425067682241</v>
      </c>
      <c r="BB291" s="87">
        <f t="shared" si="82"/>
        <v>-913.51378948060642</v>
      </c>
      <c r="BC291" s="87">
        <f t="shared" si="83"/>
        <v>-872.14712731544682</v>
      </c>
      <c r="BD291" s="87">
        <f t="shared" si="84"/>
        <v>-832.65367249361543</v>
      </c>
    </row>
    <row r="292" spans="2:56" s="79" customFormat="1" x14ac:dyDescent="0.2">
      <c r="B292" s="86">
        <f>'3. Investeringen'!B278</f>
        <v>264</v>
      </c>
      <c r="C292" s="86" t="str">
        <f>'3. Investeringen'!F278</f>
        <v>AD</v>
      </c>
      <c r="D292" s="86" t="str">
        <f>'3. Investeringen'!G278</f>
        <v>Nieuwe investeringen AD</v>
      </c>
      <c r="E292" s="121">
        <f>'3. Investeringen'!K278</f>
        <v>2009</v>
      </c>
      <c r="F292" s="20"/>
      <c r="G292" s="86">
        <f>'7. Nominale afschrijvingen'!R281</f>
        <v>-1020.2965017140928</v>
      </c>
      <c r="H292" s="86">
        <f>'7. Nominale afschrijvingen'!S281</f>
        <v>-1020.2965017140925</v>
      </c>
      <c r="I292" s="86">
        <f>'7. Nominale afschrijvingen'!T281</f>
        <v>-1020.2965017140925</v>
      </c>
      <c r="J292" s="86">
        <f>'7. Nominale afschrijvingen'!U281</f>
        <v>-1020.2965017140925</v>
      </c>
      <c r="K292" s="86">
        <f>'7. Nominale afschrijvingen'!V281</f>
        <v>-1020.2965017140925</v>
      </c>
      <c r="L292" s="86">
        <f>'7. Nominale afschrijvingen'!W281</f>
        <v>-1020.2965017140925</v>
      </c>
      <c r="M292" s="86">
        <f>'7. Nominale afschrijvingen'!X281</f>
        <v>-1020.2965017140925</v>
      </c>
      <c r="N292" s="86">
        <f>'7. Nominale afschrijvingen'!Y281</f>
        <v>-1020.2965017140925</v>
      </c>
      <c r="O292" s="86">
        <f>'7. Nominale afschrijvingen'!Z281</f>
        <v>-1020.2965017140925</v>
      </c>
      <c r="P292" s="86">
        <f>'7. Nominale afschrijvingen'!AA281</f>
        <v>-1020.2965017140925</v>
      </c>
      <c r="Q292" s="86">
        <f>'7. Nominale afschrijvingen'!AB281</f>
        <v>-1020.2965017140925</v>
      </c>
      <c r="R292" s="86">
        <f>'7. Nominale afschrijvingen'!AC281</f>
        <v>-1224.355802056911</v>
      </c>
      <c r="S292" s="86">
        <f>'7. Nominale afschrijvingen'!AD281</f>
        <v>-1168.913275171315</v>
      </c>
      <c r="T292" s="86">
        <f>'7. Nominale afschrijvingen'!AE281</f>
        <v>-1115.981353276765</v>
      </c>
      <c r="U292" s="86">
        <f>'7. Nominale afschrijvingen'!AF281</f>
        <v>-1065.4463486000814</v>
      </c>
      <c r="V292" s="86">
        <f>'7. Nominale afschrijvingen'!AG281</f>
        <v>-1017.1997214936624</v>
      </c>
      <c r="W292" s="65"/>
      <c r="X292" s="118">
        <f>IF($C292="TD",INDEX('4. CPI-tabel'!$D$20:$Z$42,$E292-2003,X$28-2003),
IF(X$28&gt;=$E292,MAX(1,INDEX('4. CPI-tabel'!$D$20:$Z$42,MAX($E292,2010)-2003,X$28-2003)),0))</f>
        <v>1.0149999999999999</v>
      </c>
      <c r="Y292" s="118">
        <f>IF($C292="TD",INDEX('4. CPI-tabel'!$D$20:$Z$42,$E292-2003,Y$28-2003),
IF(Y$28&gt;=$E292,MAX(1,INDEX('4. CPI-tabel'!$D$20:$Z$42,MAX($E292,2010)-2003,Y$28-2003)),0))</f>
        <v>1.0413899999999998</v>
      </c>
      <c r="Z292" s="118">
        <f>IF($C292="TD",INDEX('4. CPI-tabel'!$D$20:$Z$42,$E292-2003,Z$28-2003),
IF(Z$28&gt;=$E292,MAX(1,INDEX('4. CPI-tabel'!$D$20:$Z$42,MAX($E292,2010)-2003,Z$28-2003)),0))</f>
        <v>1.0653419699999997</v>
      </c>
      <c r="AA292" s="118">
        <f>IF($C292="TD",INDEX('4. CPI-tabel'!$D$20:$Z$42,$E292-2003,AA$28-2003),
IF(AA$28&gt;=$E292,MAX(1,INDEX('4. CPI-tabel'!$D$20:$Z$42,MAX($E292,2010)-2003,AA$28-2003)),0))</f>
        <v>1.0951715451599997</v>
      </c>
      <c r="AB292" s="118">
        <f>IF($C292="TD",INDEX('4. CPI-tabel'!$D$20:$Z$42,$E292-2003,AB$28-2003),
IF(AB$28&gt;=$E292,MAX(1,INDEX('4. CPI-tabel'!$D$20:$Z$42,MAX($E292,2010)-2003,AB$28-2003)),0))</f>
        <v>1.1061232606115996</v>
      </c>
      <c r="AC292" s="118">
        <f>IF($C292="TD",INDEX('4. CPI-tabel'!$D$20:$Z$42,$E292-2003,AC$28-2003),
IF(AC$28&gt;=$E292,MAX(1,INDEX('4. CPI-tabel'!$D$20:$Z$42,MAX($E292,2010)-2003,AC$28-2003)),0))</f>
        <v>1.1149722466964924</v>
      </c>
      <c r="AD292" s="118">
        <f>IF($C292="TD",INDEX('4. CPI-tabel'!$D$20:$Z$42,$E292-2003,AD$28-2003),
IF(AD$28&gt;=$E292,MAX(1,INDEX('4. CPI-tabel'!$D$20:$Z$42,MAX($E292,2010)-2003,AD$28-2003)),0))</f>
        <v>1.1172021911898855</v>
      </c>
      <c r="AE292" s="118">
        <f>IF($C292="TD",INDEX('4. CPI-tabel'!$D$20:$Z$42,$E292-2003,AE$28-2003),
IF(AE$28&gt;=$E292,MAX(1,INDEX('4. CPI-tabel'!$D$20:$Z$42,MAX($E292,2010)-2003,AE$28-2003)),0))</f>
        <v>1.132843021866544</v>
      </c>
      <c r="AF292" s="118">
        <f>IF($C292="TD",INDEX('4. CPI-tabel'!$D$20:$Z$42,$E292-2003,AF$28-2003),
IF(AF$28&gt;=$E292,MAX(1,INDEX('4. CPI-tabel'!$D$20:$Z$42,MAX($E292,2010)-2003,AF$28-2003)),0))</f>
        <v>1.1566327253257414</v>
      </c>
      <c r="AG292" s="118">
        <f>IF($C292="TD",INDEX('4. CPI-tabel'!$D$20:$Z$42,$E292-2003,AG$28-2003),
IF(AG$28&gt;=$E292,MAX(1,INDEX('4. CPI-tabel'!$D$20:$Z$42,MAX($E292,2010)-2003,AG$28-2003)),0))</f>
        <v>1.1890184416348621</v>
      </c>
      <c r="AH292" s="118">
        <f>IF($C292="TD",INDEX('4. CPI-tabel'!$D$20:$Z$42,$E292-2003,AH$28-2003),
IF(AH$28&gt;=$E292,MAX(1,INDEX('4. CPI-tabel'!$D$20:$Z$42,MAX($E292,2010)-2003,AH$28-2003)),0))</f>
        <v>1.197341570726306</v>
      </c>
      <c r="AI292" s="118">
        <f>IF($C292="TD",INDEX('4. CPI-tabel'!$D$20:$Z$42,$E292-2003,AI$28-2003),
IF(AI$28&gt;=$E292,MAX(1,INDEX('4. CPI-tabel'!$D$20:$Z$42,MAX($E292,2010)-2003,AI$28-2003)),0))</f>
        <v>1.197341570726306</v>
      </c>
      <c r="AJ292" s="118">
        <f>IF($C292="TD",INDEX('4. CPI-tabel'!$D$20:$Z$42,$E292-2003,AJ$28-2003),
IF(AJ$28&gt;=$E292,MAX(1,INDEX('4. CPI-tabel'!$D$20:$Z$42,MAX($E292,2010)-2003,AJ$28-2003)),0))</f>
        <v>1.197341570726306</v>
      </c>
      <c r="AK292" s="118">
        <f>IF($C292="TD",INDEX('4. CPI-tabel'!$D$20:$Z$42,$E292-2003,AK$28-2003),
IF(AK$28&gt;=$E292,MAX(1,INDEX('4. CPI-tabel'!$D$20:$Z$42,MAX($E292,2010)-2003,AK$28-2003)),0))</f>
        <v>1.197341570726306</v>
      </c>
      <c r="AL292" s="118">
        <f>IF($C292="TD",INDEX('4. CPI-tabel'!$D$20:$Z$42,$E292-2003,AL$28-2003),
IF(AL$28&gt;=$E292,MAX(1,INDEX('4. CPI-tabel'!$D$20:$Z$42,MAX($E292,2010)-2003,AL$28-2003)),0))</f>
        <v>1.197341570726306</v>
      </c>
      <c r="AM292" s="118">
        <f>IF($C292="TD",INDEX('4. CPI-tabel'!$D$20:$Z$42,$E292-2003,AM$28-2003),
IF(AM$28&gt;=$E292,MAX(1,INDEX('4. CPI-tabel'!$D$20:$Z$42,MAX($E292,2010)-2003,AM$28-2003)),0))</f>
        <v>1.197341570726306</v>
      </c>
      <c r="AN292" s="20"/>
      <c r="AO292" s="87">
        <f t="shared" si="69"/>
        <v>-1035.6009492398041</v>
      </c>
      <c r="AP292" s="87">
        <f t="shared" si="70"/>
        <v>-1062.5265739200386</v>
      </c>
      <c r="AQ292" s="87">
        <f t="shared" si="71"/>
        <v>-1086.9646851201994</v>
      </c>
      <c r="AR292" s="87">
        <f t="shared" si="72"/>
        <v>-1117.399696303565</v>
      </c>
      <c r="AS292" s="87">
        <f t="shared" si="73"/>
        <v>-1128.5736932666005</v>
      </c>
      <c r="AT292" s="87">
        <f t="shared" si="74"/>
        <v>-1137.6022828127334</v>
      </c>
      <c r="AU292" s="87">
        <f t="shared" si="75"/>
        <v>-1139.8774873783589</v>
      </c>
      <c r="AV292" s="87">
        <f t="shared" si="76"/>
        <v>-1155.835772201656</v>
      </c>
      <c r="AW292" s="87">
        <f t="shared" si="77"/>
        <v>-1180.1083234178907</v>
      </c>
      <c r="AX292" s="87">
        <f t="shared" si="78"/>
        <v>-1213.1513564735917</v>
      </c>
      <c r="AY292" s="87">
        <f t="shared" si="79"/>
        <v>-1221.6434159689068</v>
      </c>
      <c r="AZ292" s="87">
        <f t="shared" si="80"/>
        <v>-1465.972099162688</v>
      </c>
      <c r="BA292" s="87">
        <f t="shared" si="81"/>
        <v>-1399.588456936453</v>
      </c>
      <c r="BB292" s="87">
        <f t="shared" si="82"/>
        <v>-1336.2108664336704</v>
      </c>
      <c r="BC292" s="87">
        <f t="shared" si="83"/>
        <v>-1275.7032045574288</v>
      </c>
      <c r="BD292" s="87">
        <f t="shared" si="84"/>
        <v>-1217.9355122755828</v>
      </c>
    </row>
    <row r="293" spans="2:56" s="79" customFormat="1" x14ac:dyDescent="0.2">
      <c r="B293" s="86">
        <f>'3. Investeringen'!B279</f>
        <v>265</v>
      </c>
      <c r="C293" s="86" t="str">
        <f>'3. Investeringen'!F279</f>
        <v>AD</v>
      </c>
      <c r="D293" s="86" t="str">
        <f>'3. Investeringen'!G279</f>
        <v>Nieuwe investeringen AD</v>
      </c>
      <c r="E293" s="121">
        <f>'3. Investeringen'!K279</f>
        <v>2010</v>
      </c>
      <c r="F293" s="20"/>
      <c r="G293" s="86">
        <f>'7. Nominale afschrijvingen'!R282</f>
        <v>5062.8629859246639</v>
      </c>
      <c r="H293" s="86">
        <f>'7. Nominale afschrijvingen'!S282</f>
        <v>5062.862985924663</v>
      </c>
      <c r="I293" s="86">
        <f>'7. Nominale afschrijvingen'!T282</f>
        <v>5062.862985924663</v>
      </c>
      <c r="J293" s="86">
        <f>'7. Nominale afschrijvingen'!U282</f>
        <v>5062.862985924663</v>
      </c>
      <c r="K293" s="86">
        <f>'7. Nominale afschrijvingen'!V282</f>
        <v>5062.862985924663</v>
      </c>
      <c r="L293" s="86">
        <f>'7. Nominale afschrijvingen'!W282</f>
        <v>5062.862985924663</v>
      </c>
      <c r="M293" s="86">
        <f>'7. Nominale afschrijvingen'!X282</f>
        <v>5062.862985924663</v>
      </c>
      <c r="N293" s="86">
        <f>'7. Nominale afschrijvingen'!Y282</f>
        <v>5062.862985924663</v>
      </c>
      <c r="O293" s="86">
        <f>'7. Nominale afschrijvingen'!Z282</f>
        <v>5062.862985924663</v>
      </c>
      <c r="P293" s="86">
        <f>'7. Nominale afschrijvingen'!AA282</f>
        <v>5062.862985924663</v>
      </c>
      <c r="Q293" s="86">
        <f>'7. Nominale afschrijvingen'!AB282</f>
        <v>5062.862985924663</v>
      </c>
      <c r="R293" s="86">
        <f>'7. Nominale afschrijvingen'!AC282</f>
        <v>6075.4355831095954</v>
      </c>
      <c r="S293" s="86">
        <f>'7. Nominale afschrijvingen'!AD282</f>
        <v>5810.3256667557225</v>
      </c>
      <c r="T293" s="86">
        <f>'7. Nominale afschrijvingen'!AE282</f>
        <v>5556.7841831154719</v>
      </c>
      <c r="U293" s="86">
        <f>'7. Nominale afschrijvingen'!AF282</f>
        <v>5314.3063278522523</v>
      </c>
      <c r="V293" s="86">
        <f>'7. Nominale afschrijvingen'!AG282</f>
        <v>5082.4093244550631</v>
      </c>
      <c r="W293" s="65"/>
      <c r="X293" s="118">
        <f>IF($C293="TD",INDEX('4. CPI-tabel'!$D$20:$Z$42,$E293-2003,X$28-2003),
IF(X$28&gt;=$E293,MAX(1,INDEX('4. CPI-tabel'!$D$20:$Z$42,MAX($E293,2010)-2003,X$28-2003)),0))</f>
        <v>1.0149999999999999</v>
      </c>
      <c r="Y293" s="118">
        <f>IF($C293="TD",INDEX('4. CPI-tabel'!$D$20:$Z$42,$E293-2003,Y$28-2003),
IF(Y$28&gt;=$E293,MAX(1,INDEX('4. CPI-tabel'!$D$20:$Z$42,MAX($E293,2010)-2003,Y$28-2003)),0))</f>
        <v>1.0413899999999998</v>
      </c>
      <c r="Z293" s="118">
        <f>IF($C293="TD",INDEX('4. CPI-tabel'!$D$20:$Z$42,$E293-2003,Z$28-2003),
IF(Z$28&gt;=$E293,MAX(1,INDEX('4. CPI-tabel'!$D$20:$Z$42,MAX($E293,2010)-2003,Z$28-2003)),0))</f>
        <v>1.0653419699999997</v>
      </c>
      <c r="AA293" s="118">
        <f>IF($C293="TD",INDEX('4. CPI-tabel'!$D$20:$Z$42,$E293-2003,AA$28-2003),
IF(AA$28&gt;=$E293,MAX(1,INDEX('4. CPI-tabel'!$D$20:$Z$42,MAX($E293,2010)-2003,AA$28-2003)),0))</f>
        <v>1.0951715451599997</v>
      </c>
      <c r="AB293" s="118">
        <f>IF($C293="TD",INDEX('4. CPI-tabel'!$D$20:$Z$42,$E293-2003,AB$28-2003),
IF(AB$28&gt;=$E293,MAX(1,INDEX('4. CPI-tabel'!$D$20:$Z$42,MAX($E293,2010)-2003,AB$28-2003)),0))</f>
        <v>1.1061232606115996</v>
      </c>
      <c r="AC293" s="118">
        <f>IF($C293="TD",INDEX('4. CPI-tabel'!$D$20:$Z$42,$E293-2003,AC$28-2003),
IF(AC$28&gt;=$E293,MAX(1,INDEX('4. CPI-tabel'!$D$20:$Z$42,MAX($E293,2010)-2003,AC$28-2003)),0))</f>
        <v>1.1149722466964924</v>
      </c>
      <c r="AD293" s="118">
        <f>IF($C293="TD",INDEX('4. CPI-tabel'!$D$20:$Z$42,$E293-2003,AD$28-2003),
IF(AD$28&gt;=$E293,MAX(1,INDEX('4. CPI-tabel'!$D$20:$Z$42,MAX($E293,2010)-2003,AD$28-2003)),0))</f>
        <v>1.1172021911898855</v>
      </c>
      <c r="AE293" s="118">
        <f>IF($C293="TD",INDEX('4. CPI-tabel'!$D$20:$Z$42,$E293-2003,AE$28-2003),
IF(AE$28&gt;=$E293,MAX(1,INDEX('4. CPI-tabel'!$D$20:$Z$42,MAX($E293,2010)-2003,AE$28-2003)),0))</f>
        <v>1.132843021866544</v>
      </c>
      <c r="AF293" s="118">
        <f>IF($C293="TD",INDEX('4. CPI-tabel'!$D$20:$Z$42,$E293-2003,AF$28-2003),
IF(AF$28&gt;=$E293,MAX(1,INDEX('4. CPI-tabel'!$D$20:$Z$42,MAX($E293,2010)-2003,AF$28-2003)),0))</f>
        <v>1.1566327253257414</v>
      </c>
      <c r="AG293" s="118">
        <f>IF($C293="TD",INDEX('4. CPI-tabel'!$D$20:$Z$42,$E293-2003,AG$28-2003),
IF(AG$28&gt;=$E293,MAX(1,INDEX('4. CPI-tabel'!$D$20:$Z$42,MAX($E293,2010)-2003,AG$28-2003)),0))</f>
        <v>1.1890184416348621</v>
      </c>
      <c r="AH293" s="118">
        <f>IF($C293="TD",INDEX('4. CPI-tabel'!$D$20:$Z$42,$E293-2003,AH$28-2003),
IF(AH$28&gt;=$E293,MAX(1,INDEX('4. CPI-tabel'!$D$20:$Z$42,MAX($E293,2010)-2003,AH$28-2003)),0))</f>
        <v>1.197341570726306</v>
      </c>
      <c r="AI293" s="118">
        <f>IF($C293="TD",INDEX('4. CPI-tabel'!$D$20:$Z$42,$E293-2003,AI$28-2003),
IF(AI$28&gt;=$E293,MAX(1,INDEX('4. CPI-tabel'!$D$20:$Z$42,MAX($E293,2010)-2003,AI$28-2003)),0))</f>
        <v>1.197341570726306</v>
      </c>
      <c r="AJ293" s="118">
        <f>IF($C293="TD",INDEX('4. CPI-tabel'!$D$20:$Z$42,$E293-2003,AJ$28-2003),
IF(AJ$28&gt;=$E293,MAX(1,INDEX('4. CPI-tabel'!$D$20:$Z$42,MAX($E293,2010)-2003,AJ$28-2003)),0))</f>
        <v>1.197341570726306</v>
      </c>
      <c r="AK293" s="118">
        <f>IF($C293="TD",INDEX('4. CPI-tabel'!$D$20:$Z$42,$E293-2003,AK$28-2003),
IF(AK$28&gt;=$E293,MAX(1,INDEX('4. CPI-tabel'!$D$20:$Z$42,MAX($E293,2010)-2003,AK$28-2003)),0))</f>
        <v>1.197341570726306</v>
      </c>
      <c r="AL293" s="118">
        <f>IF($C293="TD",INDEX('4. CPI-tabel'!$D$20:$Z$42,$E293-2003,AL$28-2003),
IF(AL$28&gt;=$E293,MAX(1,INDEX('4. CPI-tabel'!$D$20:$Z$42,MAX($E293,2010)-2003,AL$28-2003)),0))</f>
        <v>1.197341570726306</v>
      </c>
      <c r="AM293" s="118">
        <f>IF($C293="TD",INDEX('4. CPI-tabel'!$D$20:$Z$42,$E293-2003,AM$28-2003),
IF(AM$28&gt;=$E293,MAX(1,INDEX('4. CPI-tabel'!$D$20:$Z$42,MAX($E293,2010)-2003,AM$28-2003)),0))</f>
        <v>1.197341570726306</v>
      </c>
      <c r="AN293" s="20"/>
      <c r="AO293" s="87">
        <f t="shared" si="69"/>
        <v>5138.8059307135336</v>
      </c>
      <c r="AP293" s="87">
        <f t="shared" si="70"/>
        <v>5272.4148849120838</v>
      </c>
      <c r="AQ293" s="87">
        <f t="shared" si="71"/>
        <v>5393.6804272650616</v>
      </c>
      <c r="AR293" s="87">
        <f t="shared" si="72"/>
        <v>5544.703479228483</v>
      </c>
      <c r="AS293" s="87">
        <f t="shared" si="73"/>
        <v>5600.1505140207673</v>
      </c>
      <c r="AT293" s="87">
        <f t="shared" si="74"/>
        <v>5644.9517181329338</v>
      </c>
      <c r="AU293" s="87">
        <f t="shared" si="75"/>
        <v>5656.2416215692001</v>
      </c>
      <c r="AV293" s="87">
        <f t="shared" si="76"/>
        <v>5735.4290042711691</v>
      </c>
      <c r="AW293" s="87">
        <f t="shared" si="77"/>
        <v>5855.8730133608633</v>
      </c>
      <c r="AX293" s="87">
        <f t="shared" si="78"/>
        <v>6019.8374577349678</v>
      </c>
      <c r="AY293" s="87">
        <f t="shared" si="79"/>
        <v>6061.9763199391118</v>
      </c>
      <c r="AZ293" s="87">
        <f t="shared" si="80"/>
        <v>7274.3715839269335</v>
      </c>
      <c r="BA293" s="87">
        <f t="shared" si="81"/>
        <v>6956.9444602646681</v>
      </c>
      <c r="BB293" s="87">
        <f t="shared" si="82"/>
        <v>6653.3687019985719</v>
      </c>
      <c r="BC293" s="87">
        <f t="shared" si="83"/>
        <v>6363.0398859113629</v>
      </c>
      <c r="BD293" s="87">
        <f t="shared" si="84"/>
        <v>6085.3799636170488</v>
      </c>
    </row>
    <row r="294" spans="2:56" s="79" customFormat="1" x14ac:dyDescent="0.2">
      <c r="B294" s="86">
        <f>'3. Investeringen'!B280</f>
        <v>266</v>
      </c>
      <c r="C294" s="86" t="str">
        <f>'3. Investeringen'!F280</f>
        <v>AD</v>
      </c>
      <c r="D294" s="86" t="str">
        <f>'3. Investeringen'!G280</f>
        <v>Nieuwe investeringen AD</v>
      </c>
      <c r="E294" s="121">
        <f>'3. Investeringen'!K280</f>
        <v>2010</v>
      </c>
      <c r="F294" s="20"/>
      <c r="G294" s="86">
        <f>'7. Nominale afschrijvingen'!R283</f>
        <v>-633.90037515543054</v>
      </c>
      <c r="H294" s="86">
        <f>'7. Nominale afschrijvingen'!S283</f>
        <v>-633.90037515543054</v>
      </c>
      <c r="I294" s="86">
        <f>'7. Nominale afschrijvingen'!T283</f>
        <v>-633.90037515543054</v>
      </c>
      <c r="J294" s="86">
        <f>'7. Nominale afschrijvingen'!U283</f>
        <v>-633.90037515543054</v>
      </c>
      <c r="K294" s="86">
        <f>'7. Nominale afschrijvingen'!V283</f>
        <v>-633.90037515543054</v>
      </c>
      <c r="L294" s="86">
        <f>'7. Nominale afschrijvingen'!W283</f>
        <v>-633.90037515543054</v>
      </c>
      <c r="M294" s="86">
        <f>'7. Nominale afschrijvingen'!X283</f>
        <v>-633.90037515543054</v>
      </c>
      <c r="N294" s="86">
        <f>'7. Nominale afschrijvingen'!Y283</f>
        <v>-633.90037515543054</v>
      </c>
      <c r="O294" s="86">
        <f>'7. Nominale afschrijvingen'!Z283</f>
        <v>-633.90037515543054</v>
      </c>
      <c r="P294" s="86">
        <f>'7. Nominale afschrijvingen'!AA283</f>
        <v>-633.90037515543054</v>
      </c>
      <c r="Q294" s="86">
        <f>'7. Nominale afschrijvingen'!AB283</f>
        <v>-633.90037515543054</v>
      </c>
      <c r="R294" s="86">
        <f>'7. Nominale afschrijvingen'!AC283</f>
        <v>-760.68045018651662</v>
      </c>
      <c r="S294" s="86">
        <f>'7. Nominale afschrijvingen'!AD283</f>
        <v>-727.48712145110505</v>
      </c>
      <c r="T294" s="86">
        <f>'7. Nominale afschrijvingen'!AE283</f>
        <v>-695.74222887869314</v>
      </c>
      <c r="U294" s="86">
        <f>'7. Nominale afschrijvingen'!AF283</f>
        <v>-665.38256798216833</v>
      </c>
      <c r="V294" s="86">
        <f>'7. Nominale afschrijvingen'!AG283</f>
        <v>-636.34769228840105</v>
      </c>
      <c r="W294" s="65"/>
      <c r="X294" s="118">
        <f>IF($C294="TD",INDEX('4. CPI-tabel'!$D$20:$Z$42,$E294-2003,X$28-2003),
IF(X$28&gt;=$E294,MAX(1,INDEX('4. CPI-tabel'!$D$20:$Z$42,MAX($E294,2010)-2003,X$28-2003)),0))</f>
        <v>1.0149999999999999</v>
      </c>
      <c r="Y294" s="118">
        <f>IF($C294="TD",INDEX('4. CPI-tabel'!$D$20:$Z$42,$E294-2003,Y$28-2003),
IF(Y$28&gt;=$E294,MAX(1,INDEX('4. CPI-tabel'!$D$20:$Z$42,MAX($E294,2010)-2003,Y$28-2003)),0))</f>
        <v>1.0413899999999998</v>
      </c>
      <c r="Z294" s="118">
        <f>IF($C294="TD",INDEX('4. CPI-tabel'!$D$20:$Z$42,$E294-2003,Z$28-2003),
IF(Z$28&gt;=$E294,MAX(1,INDEX('4. CPI-tabel'!$D$20:$Z$42,MAX($E294,2010)-2003,Z$28-2003)),0))</f>
        <v>1.0653419699999997</v>
      </c>
      <c r="AA294" s="118">
        <f>IF($C294="TD",INDEX('4. CPI-tabel'!$D$20:$Z$42,$E294-2003,AA$28-2003),
IF(AA$28&gt;=$E294,MAX(1,INDEX('4. CPI-tabel'!$D$20:$Z$42,MAX($E294,2010)-2003,AA$28-2003)),0))</f>
        <v>1.0951715451599997</v>
      </c>
      <c r="AB294" s="118">
        <f>IF($C294="TD",INDEX('4. CPI-tabel'!$D$20:$Z$42,$E294-2003,AB$28-2003),
IF(AB$28&gt;=$E294,MAX(1,INDEX('4. CPI-tabel'!$D$20:$Z$42,MAX($E294,2010)-2003,AB$28-2003)),0))</f>
        <v>1.1061232606115996</v>
      </c>
      <c r="AC294" s="118">
        <f>IF($C294="TD",INDEX('4. CPI-tabel'!$D$20:$Z$42,$E294-2003,AC$28-2003),
IF(AC$28&gt;=$E294,MAX(1,INDEX('4. CPI-tabel'!$D$20:$Z$42,MAX($E294,2010)-2003,AC$28-2003)),0))</f>
        <v>1.1149722466964924</v>
      </c>
      <c r="AD294" s="118">
        <f>IF($C294="TD",INDEX('4. CPI-tabel'!$D$20:$Z$42,$E294-2003,AD$28-2003),
IF(AD$28&gt;=$E294,MAX(1,INDEX('4. CPI-tabel'!$D$20:$Z$42,MAX($E294,2010)-2003,AD$28-2003)),0))</f>
        <v>1.1172021911898855</v>
      </c>
      <c r="AE294" s="118">
        <f>IF($C294="TD",INDEX('4. CPI-tabel'!$D$20:$Z$42,$E294-2003,AE$28-2003),
IF(AE$28&gt;=$E294,MAX(1,INDEX('4. CPI-tabel'!$D$20:$Z$42,MAX($E294,2010)-2003,AE$28-2003)),0))</f>
        <v>1.132843021866544</v>
      </c>
      <c r="AF294" s="118">
        <f>IF($C294="TD",INDEX('4. CPI-tabel'!$D$20:$Z$42,$E294-2003,AF$28-2003),
IF(AF$28&gt;=$E294,MAX(1,INDEX('4. CPI-tabel'!$D$20:$Z$42,MAX($E294,2010)-2003,AF$28-2003)),0))</f>
        <v>1.1566327253257414</v>
      </c>
      <c r="AG294" s="118">
        <f>IF($C294="TD",INDEX('4. CPI-tabel'!$D$20:$Z$42,$E294-2003,AG$28-2003),
IF(AG$28&gt;=$E294,MAX(1,INDEX('4. CPI-tabel'!$D$20:$Z$42,MAX($E294,2010)-2003,AG$28-2003)),0))</f>
        <v>1.1890184416348621</v>
      </c>
      <c r="AH294" s="118">
        <f>IF($C294="TD",INDEX('4. CPI-tabel'!$D$20:$Z$42,$E294-2003,AH$28-2003),
IF(AH$28&gt;=$E294,MAX(1,INDEX('4. CPI-tabel'!$D$20:$Z$42,MAX($E294,2010)-2003,AH$28-2003)),0))</f>
        <v>1.197341570726306</v>
      </c>
      <c r="AI294" s="118">
        <f>IF($C294="TD",INDEX('4. CPI-tabel'!$D$20:$Z$42,$E294-2003,AI$28-2003),
IF(AI$28&gt;=$E294,MAX(1,INDEX('4. CPI-tabel'!$D$20:$Z$42,MAX($E294,2010)-2003,AI$28-2003)),0))</f>
        <v>1.197341570726306</v>
      </c>
      <c r="AJ294" s="118">
        <f>IF($C294="TD",INDEX('4. CPI-tabel'!$D$20:$Z$42,$E294-2003,AJ$28-2003),
IF(AJ$28&gt;=$E294,MAX(1,INDEX('4. CPI-tabel'!$D$20:$Z$42,MAX($E294,2010)-2003,AJ$28-2003)),0))</f>
        <v>1.197341570726306</v>
      </c>
      <c r="AK294" s="118">
        <f>IF($C294="TD",INDEX('4. CPI-tabel'!$D$20:$Z$42,$E294-2003,AK$28-2003),
IF(AK$28&gt;=$E294,MAX(1,INDEX('4. CPI-tabel'!$D$20:$Z$42,MAX($E294,2010)-2003,AK$28-2003)),0))</f>
        <v>1.197341570726306</v>
      </c>
      <c r="AL294" s="118">
        <f>IF($C294="TD",INDEX('4. CPI-tabel'!$D$20:$Z$42,$E294-2003,AL$28-2003),
IF(AL$28&gt;=$E294,MAX(1,INDEX('4. CPI-tabel'!$D$20:$Z$42,MAX($E294,2010)-2003,AL$28-2003)),0))</f>
        <v>1.197341570726306</v>
      </c>
      <c r="AM294" s="118">
        <f>IF($C294="TD",INDEX('4. CPI-tabel'!$D$20:$Z$42,$E294-2003,AM$28-2003),
IF(AM$28&gt;=$E294,MAX(1,INDEX('4. CPI-tabel'!$D$20:$Z$42,MAX($E294,2010)-2003,AM$28-2003)),0))</f>
        <v>1.197341570726306</v>
      </c>
      <c r="AN294" s="20"/>
      <c r="AO294" s="87">
        <f t="shared" si="69"/>
        <v>-643.40888078276191</v>
      </c>
      <c r="AP294" s="87">
        <f t="shared" si="70"/>
        <v>-660.13751168311364</v>
      </c>
      <c r="AQ294" s="87">
        <f t="shared" si="71"/>
        <v>-675.32067445182531</v>
      </c>
      <c r="AR294" s="87">
        <f t="shared" si="72"/>
        <v>-694.2296533364763</v>
      </c>
      <c r="AS294" s="87">
        <f t="shared" si="73"/>
        <v>-701.171949869841</v>
      </c>
      <c r="AT294" s="87">
        <f t="shared" si="74"/>
        <v>-706.78132546879976</v>
      </c>
      <c r="AU294" s="87">
        <f t="shared" si="75"/>
        <v>-708.19488811973747</v>
      </c>
      <c r="AV294" s="87">
        <f t="shared" si="76"/>
        <v>-718.10961655341384</v>
      </c>
      <c r="AW294" s="87">
        <f t="shared" si="77"/>
        <v>-733.18991850103544</v>
      </c>
      <c r="AX294" s="87">
        <f t="shared" si="78"/>
        <v>-753.71923621906456</v>
      </c>
      <c r="AY294" s="87">
        <f t="shared" si="79"/>
        <v>-758.99527087259787</v>
      </c>
      <c r="AZ294" s="87">
        <f t="shared" si="80"/>
        <v>-910.79432504711735</v>
      </c>
      <c r="BA294" s="87">
        <f t="shared" si="81"/>
        <v>-871.05057268142502</v>
      </c>
      <c r="BB294" s="87">
        <f t="shared" si="82"/>
        <v>-833.04109314623554</v>
      </c>
      <c r="BC294" s="87">
        <f t="shared" si="83"/>
        <v>-796.69020908167249</v>
      </c>
      <c r="BD294" s="87">
        <f t="shared" si="84"/>
        <v>-761.92554541265417</v>
      </c>
    </row>
    <row r="295" spans="2:56" s="79" customFormat="1" x14ac:dyDescent="0.2">
      <c r="B295" s="86">
        <f>'3. Investeringen'!B281</f>
        <v>267</v>
      </c>
      <c r="C295" s="86" t="str">
        <f>'3. Investeringen'!F281</f>
        <v>AD</v>
      </c>
      <c r="D295" s="86" t="str">
        <f>'3. Investeringen'!G281</f>
        <v>Nieuwe investeringen AD</v>
      </c>
      <c r="E295" s="121">
        <f>'3. Investeringen'!K281</f>
        <v>2011</v>
      </c>
      <c r="F295" s="20"/>
      <c r="G295" s="86">
        <f>'7. Nominale afschrijvingen'!R284</f>
        <v>13853.346153846154</v>
      </c>
      <c r="H295" s="86">
        <f>'7. Nominale afschrijvingen'!S284</f>
        <v>27706.692307692305</v>
      </c>
      <c r="I295" s="86">
        <f>'7. Nominale afschrijvingen'!T284</f>
        <v>27706.692307692305</v>
      </c>
      <c r="J295" s="86">
        <f>'7. Nominale afschrijvingen'!U284</f>
        <v>27706.692307692305</v>
      </c>
      <c r="K295" s="86">
        <f>'7. Nominale afschrijvingen'!V284</f>
        <v>27706.692307692305</v>
      </c>
      <c r="L295" s="86">
        <f>'7. Nominale afschrijvingen'!W284</f>
        <v>27706.692307692305</v>
      </c>
      <c r="M295" s="86">
        <f>'7. Nominale afschrijvingen'!X284</f>
        <v>27706.692307692305</v>
      </c>
      <c r="N295" s="86">
        <f>'7. Nominale afschrijvingen'!Y284</f>
        <v>27706.692307692305</v>
      </c>
      <c r="O295" s="86">
        <f>'7. Nominale afschrijvingen'!Z284</f>
        <v>27706.692307692305</v>
      </c>
      <c r="P295" s="86">
        <f>'7. Nominale afschrijvingen'!AA284</f>
        <v>27706.692307692305</v>
      </c>
      <c r="Q295" s="86">
        <f>'7. Nominale afschrijvingen'!AB284</f>
        <v>27706.692307692305</v>
      </c>
      <c r="R295" s="86">
        <f>'7. Nominale afschrijvingen'!AC284</f>
        <v>33248.030769230769</v>
      </c>
      <c r="S295" s="86">
        <f>'7. Nominale afschrijvingen'!AD284</f>
        <v>31848.113684210522</v>
      </c>
      <c r="T295" s="86">
        <f>'7. Nominale afschrijvingen'!AE284</f>
        <v>30507.140476454289</v>
      </c>
      <c r="U295" s="86">
        <f>'7. Nominale afschrijvingen'!AF284</f>
        <v>29222.629298498319</v>
      </c>
      <c r="V295" s="86">
        <f>'7. Nominale afschrijvingen'!AG284</f>
        <v>27992.202801719446</v>
      </c>
      <c r="W295" s="65"/>
      <c r="X295" s="118">
        <f>IF($C295="TD",INDEX('4. CPI-tabel'!$D$20:$Z$42,$E295-2003,X$28-2003),
IF(X$28&gt;=$E295,MAX(1,INDEX('4. CPI-tabel'!$D$20:$Z$42,MAX($E295,2010)-2003,X$28-2003)),0))</f>
        <v>1</v>
      </c>
      <c r="Y295" s="118">
        <f>IF($C295="TD",INDEX('4. CPI-tabel'!$D$20:$Z$42,$E295-2003,Y$28-2003),
IF(Y$28&gt;=$E295,MAX(1,INDEX('4. CPI-tabel'!$D$20:$Z$42,MAX($E295,2010)-2003,Y$28-2003)),0))</f>
        <v>1.026</v>
      </c>
      <c r="Z295" s="118">
        <f>IF($C295="TD",INDEX('4. CPI-tabel'!$D$20:$Z$42,$E295-2003,Z$28-2003),
IF(Z$28&gt;=$E295,MAX(1,INDEX('4. CPI-tabel'!$D$20:$Z$42,MAX($E295,2010)-2003,Z$28-2003)),0))</f>
        <v>1.049598</v>
      </c>
      <c r="AA295" s="118">
        <f>IF($C295="TD",INDEX('4. CPI-tabel'!$D$20:$Z$42,$E295-2003,AA$28-2003),
IF(AA$28&gt;=$E295,MAX(1,INDEX('4. CPI-tabel'!$D$20:$Z$42,MAX($E295,2010)-2003,AA$28-2003)),0))</f>
        <v>1.0789867440000001</v>
      </c>
      <c r="AB295" s="118">
        <f>IF($C295="TD",INDEX('4. CPI-tabel'!$D$20:$Z$42,$E295-2003,AB$28-2003),
IF(AB$28&gt;=$E295,MAX(1,INDEX('4. CPI-tabel'!$D$20:$Z$42,MAX($E295,2010)-2003,AB$28-2003)),0))</f>
        <v>1.08977661144</v>
      </c>
      <c r="AC295" s="118">
        <f>IF($C295="TD",INDEX('4. CPI-tabel'!$D$20:$Z$42,$E295-2003,AC$28-2003),
IF(AC$28&gt;=$E295,MAX(1,INDEX('4. CPI-tabel'!$D$20:$Z$42,MAX($E295,2010)-2003,AC$28-2003)),0))</f>
        <v>1.09849482433152</v>
      </c>
      <c r="AD295" s="118">
        <f>IF($C295="TD",INDEX('4. CPI-tabel'!$D$20:$Z$42,$E295-2003,AD$28-2003),
IF(AD$28&gt;=$E295,MAX(1,INDEX('4. CPI-tabel'!$D$20:$Z$42,MAX($E295,2010)-2003,AD$28-2003)),0))</f>
        <v>1.1006918139801831</v>
      </c>
      <c r="AE295" s="118">
        <f>IF($C295="TD",INDEX('4. CPI-tabel'!$D$20:$Z$42,$E295-2003,AE$28-2003),
IF(AE$28&gt;=$E295,MAX(1,INDEX('4. CPI-tabel'!$D$20:$Z$42,MAX($E295,2010)-2003,AE$28-2003)),0))</f>
        <v>1.1161014993759057</v>
      </c>
      <c r="AF295" s="118">
        <f>IF($C295="TD",INDEX('4. CPI-tabel'!$D$20:$Z$42,$E295-2003,AF$28-2003),
IF(AF$28&gt;=$E295,MAX(1,INDEX('4. CPI-tabel'!$D$20:$Z$42,MAX($E295,2010)-2003,AF$28-2003)),0))</f>
        <v>1.1395396308627996</v>
      </c>
      <c r="AG295" s="118">
        <f>IF($C295="TD",INDEX('4. CPI-tabel'!$D$20:$Z$42,$E295-2003,AG$28-2003),
IF(AG$28&gt;=$E295,MAX(1,INDEX('4. CPI-tabel'!$D$20:$Z$42,MAX($E295,2010)-2003,AG$28-2003)),0))</f>
        <v>1.171446740526958</v>
      </c>
      <c r="AH295" s="118">
        <f>IF($C295="TD",INDEX('4. CPI-tabel'!$D$20:$Z$42,$E295-2003,AH$28-2003),
IF(AH$28&gt;=$E295,MAX(1,INDEX('4. CPI-tabel'!$D$20:$Z$42,MAX($E295,2010)-2003,AH$28-2003)),0))</f>
        <v>1.1796468677106466</v>
      </c>
      <c r="AI295" s="118">
        <f>IF($C295="TD",INDEX('4. CPI-tabel'!$D$20:$Z$42,$E295-2003,AI$28-2003),
IF(AI$28&gt;=$E295,MAX(1,INDEX('4. CPI-tabel'!$D$20:$Z$42,MAX($E295,2010)-2003,AI$28-2003)),0))</f>
        <v>1.1796468677106466</v>
      </c>
      <c r="AJ295" s="118">
        <f>IF($C295="TD",INDEX('4. CPI-tabel'!$D$20:$Z$42,$E295-2003,AJ$28-2003),
IF(AJ$28&gt;=$E295,MAX(1,INDEX('4. CPI-tabel'!$D$20:$Z$42,MAX($E295,2010)-2003,AJ$28-2003)),0))</f>
        <v>1.1796468677106466</v>
      </c>
      <c r="AK295" s="118">
        <f>IF($C295="TD",INDEX('4. CPI-tabel'!$D$20:$Z$42,$E295-2003,AK$28-2003),
IF(AK$28&gt;=$E295,MAX(1,INDEX('4. CPI-tabel'!$D$20:$Z$42,MAX($E295,2010)-2003,AK$28-2003)),0))</f>
        <v>1.1796468677106466</v>
      </c>
      <c r="AL295" s="118">
        <f>IF($C295="TD",INDEX('4. CPI-tabel'!$D$20:$Z$42,$E295-2003,AL$28-2003),
IF(AL$28&gt;=$E295,MAX(1,INDEX('4. CPI-tabel'!$D$20:$Z$42,MAX($E295,2010)-2003,AL$28-2003)),0))</f>
        <v>1.1796468677106466</v>
      </c>
      <c r="AM295" s="118">
        <f>IF($C295="TD",INDEX('4. CPI-tabel'!$D$20:$Z$42,$E295-2003,AM$28-2003),
IF(AM$28&gt;=$E295,MAX(1,INDEX('4. CPI-tabel'!$D$20:$Z$42,MAX($E295,2010)-2003,AM$28-2003)),0))</f>
        <v>1.1796468677106466</v>
      </c>
      <c r="AN295" s="20"/>
      <c r="AO295" s="87">
        <f t="shared" si="69"/>
        <v>13853.346153846154</v>
      </c>
      <c r="AP295" s="87">
        <f t="shared" si="70"/>
        <v>28427.066307692305</v>
      </c>
      <c r="AQ295" s="87">
        <f t="shared" si="71"/>
        <v>29080.888832769229</v>
      </c>
      <c r="AR295" s="87">
        <f t="shared" si="72"/>
        <v>29895.153720086768</v>
      </c>
      <c r="AS295" s="87">
        <f t="shared" si="73"/>
        <v>30194.105257287636</v>
      </c>
      <c r="AT295" s="87">
        <f t="shared" si="74"/>
        <v>30435.658099345936</v>
      </c>
      <c r="AU295" s="87">
        <f t="shared" si="75"/>
        <v>30496.529415544628</v>
      </c>
      <c r="AV295" s="87">
        <f t="shared" si="76"/>
        <v>30923.480827362255</v>
      </c>
      <c r="AW295" s="87">
        <f t="shared" si="77"/>
        <v>31572.873924736858</v>
      </c>
      <c r="AX295" s="87">
        <f t="shared" si="78"/>
        <v>32456.91439462949</v>
      </c>
      <c r="AY295" s="87">
        <f t="shared" si="79"/>
        <v>32684.112795391895</v>
      </c>
      <c r="AZ295" s="87">
        <f t="shared" si="80"/>
        <v>39220.935354470275</v>
      </c>
      <c r="BA295" s="87">
        <f t="shared" si="81"/>
        <v>37569.527550071529</v>
      </c>
      <c r="BB295" s="87">
        <f t="shared" si="82"/>
        <v>35987.652705857989</v>
      </c>
      <c r="BC295" s="87">
        <f t="shared" si="83"/>
        <v>34472.383118242913</v>
      </c>
      <c r="BD295" s="87">
        <f t="shared" si="84"/>
        <v>33020.914355369532</v>
      </c>
    </row>
    <row r="296" spans="2:56" s="79" customFormat="1" x14ac:dyDescent="0.2">
      <c r="B296" s="86">
        <f>'3. Investeringen'!B282</f>
        <v>268</v>
      </c>
      <c r="C296" s="86" t="str">
        <f>'3. Investeringen'!F282</f>
        <v>AD</v>
      </c>
      <c r="D296" s="86" t="str">
        <f>'3. Investeringen'!G282</f>
        <v>Nieuwe investeringen AD</v>
      </c>
      <c r="E296" s="121">
        <f>'3. Investeringen'!K282</f>
        <v>2011</v>
      </c>
      <c r="F296" s="20"/>
      <c r="G296" s="86">
        <f>'7. Nominale afschrijvingen'!R285</f>
        <v>-1003.0984099624353</v>
      </c>
      <c r="H296" s="86">
        <f>'7. Nominale afschrijvingen'!S285</f>
        <v>-2006.1968199248709</v>
      </c>
      <c r="I296" s="86">
        <f>'7. Nominale afschrijvingen'!T285</f>
        <v>-2006.1968199248709</v>
      </c>
      <c r="J296" s="86">
        <f>'7. Nominale afschrijvingen'!U285</f>
        <v>-2006.1968199248709</v>
      </c>
      <c r="K296" s="86">
        <f>'7. Nominale afschrijvingen'!V285</f>
        <v>-2006.1968199248709</v>
      </c>
      <c r="L296" s="86">
        <f>'7. Nominale afschrijvingen'!W285</f>
        <v>-2006.1968199248709</v>
      </c>
      <c r="M296" s="86">
        <f>'7. Nominale afschrijvingen'!X285</f>
        <v>-2006.1968199248709</v>
      </c>
      <c r="N296" s="86">
        <f>'7. Nominale afschrijvingen'!Y285</f>
        <v>-2006.1968199248709</v>
      </c>
      <c r="O296" s="86">
        <f>'7. Nominale afschrijvingen'!Z285</f>
        <v>-2006.1968199248709</v>
      </c>
      <c r="P296" s="86">
        <f>'7. Nominale afschrijvingen'!AA285</f>
        <v>-2006.1968199248709</v>
      </c>
      <c r="Q296" s="86">
        <f>'7. Nominale afschrijvingen'!AB285</f>
        <v>-2006.1968199248709</v>
      </c>
      <c r="R296" s="86">
        <f>'7. Nominale afschrijvingen'!AC285</f>
        <v>-2407.4361839098447</v>
      </c>
      <c r="S296" s="86">
        <f>'7. Nominale afschrijvingen'!AD285</f>
        <v>-2306.0704498504829</v>
      </c>
      <c r="T296" s="86">
        <f>'7. Nominale afschrijvingen'!AE285</f>
        <v>-2208.9727466988838</v>
      </c>
      <c r="U296" s="86">
        <f>'7. Nominale afschrijvingen'!AF285</f>
        <v>-2115.9633678905097</v>
      </c>
      <c r="V296" s="86">
        <f>'7. Nominale afschrijvingen'!AG285</f>
        <v>-2026.8701734530146</v>
      </c>
      <c r="W296" s="65"/>
      <c r="X296" s="118">
        <f>IF($C296="TD",INDEX('4. CPI-tabel'!$D$20:$Z$42,$E296-2003,X$28-2003),
IF(X$28&gt;=$E296,MAX(1,INDEX('4. CPI-tabel'!$D$20:$Z$42,MAX($E296,2010)-2003,X$28-2003)),0))</f>
        <v>1</v>
      </c>
      <c r="Y296" s="118">
        <f>IF($C296="TD",INDEX('4. CPI-tabel'!$D$20:$Z$42,$E296-2003,Y$28-2003),
IF(Y$28&gt;=$E296,MAX(1,INDEX('4. CPI-tabel'!$D$20:$Z$42,MAX($E296,2010)-2003,Y$28-2003)),0))</f>
        <v>1.026</v>
      </c>
      <c r="Z296" s="118">
        <f>IF($C296="TD",INDEX('4. CPI-tabel'!$D$20:$Z$42,$E296-2003,Z$28-2003),
IF(Z$28&gt;=$E296,MAX(1,INDEX('4. CPI-tabel'!$D$20:$Z$42,MAX($E296,2010)-2003,Z$28-2003)),0))</f>
        <v>1.049598</v>
      </c>
      <c r="AA296" s="118">
        <f>IF($C296="TD",INDEX('4. CPI-tabel'!$D$20:$Z$42,$E296-2003,AA$28-2003),
IF(AA$28&gt;=$E296,MAX(1,INDEX('4. CPI-tabel'!$D$20:$Z$42,MAX($E296,2010)-2003,AA$28-2003)),0))</f>
        <v>1.0789867440000001</v>
      </c>
      <c r="AB296" s="118">
        <f>IF($C296="TD",INDEX('4. CPI-tabel'!$D$20:$Z$42,$E296-2003,AB$28-2003),
IF(AB$28&gt;=$E296,MAX(1,INDEX('4. CPI-tabel'!$D$20:$Z$42,MAX($E296,2010)-2003,AB$28-2003)),0))</f>
        <v>1.08977661144</v>
      </c>
      <c r="AC296" s="118">
        <f>IF($C296="TD",INDEX('4. CPI-tabel'!$D$20:$Z$42,$E296-2003,AC$28-2003),
IF(AC$28&gt;=$E296,MAX(1,INDEX('4. CPI-tabel'!$D$20:$Z$42,MAX($E296,2010)-2003,AC$28-2003)),0))</f>
        <v>1.09849482433152</v>
      </c>
      <c r="AD296" s="118">
        <f>IF($C296="TD",INDEX('4. CPI-tabel'!$D$20:$Z$42,$E296-2003,AD$28-2003),
IF(AD$28&gt;=$E296,MAX(1,INDEX('4. CPI-tabel'!$D$20:$Z$42,MAX($E296,2010)-2003,AD$28-2003)),0))</f>
        <v>1.1006918139801831</v>
      </c>
      <c r="AE296" s="118">
        <f>IF($C296="TD",INDEX('4. CPI-tabel'!$D$20:$Z$42,$E296-2003,AE$28-2003),
IF(AE$28&gt;=$E296,MAX(1,INDEX('4. CPI-tabel'!$D$20:$Z$42,MAX($E296,2010)-2003,AE$28-2003)),0))</f>
        <v>1.1161014993759057</v>
      </c>
      <c r="AF296" s="118">
        <f>IF($C296="TD",INDEX('4. CPI-tabel'!$D$20:$Z$42,$E296-2003,AF$28-2003),
IF(AF$28&gt;=$E296,MAX(1,INDEX('4. CPI-tabel'!$D$20:$Z$42,MAX($E296,2010)-2003,AF$28-2003)),0))</f>
        <v>1.1395396308627996</v>
      </c>
      <c r="AG296" s="118">
        <f>IF($C296="TD",INDEX('4. CPI-tabel'!$D$20:$Z$42,$E296-2003,AG$28-2003),
IF(AG$28&gt;=$E296,MAX(1,INDEX('4. CPI-tabel'!$D$20:$Z$42,MAX($E296,2010)-2003,AG$28-2003)),0))</f>
        <v>1.171446740526958</v>
      </c>
      <c r="AH296" s="118">
        <f>IF($C296="TD",INDEX('4. CPI-tabel'!$D$20:$Z$42,$E296-2003,AH$28-2003),
IF(AH$28&gt;=$E296,MAX(1,INDEX('4. CPI-tabel'!$D$20:$Z$42,MAX($E296,2010)-2003,AH$28-2003)),0))</f>
        <v>1.1796468677106466</v>
      </c>
      <c r="AI296" s="118">
        <f>IF($C296="TD",INDEX('4. CPI-tabel'!$D$20:$Z$42,$E296-2003,AI$28-2003),
IF(AI$28&gt;=$E296,MAX(1,INDEX('4. CPI-tabel'!$D$20:$Z$42,MAX($E296,2010)-2003,AI$28-2003)),0))</f>
        <v>1.1796468677106466</v>
      </c>
      <c r="AJ296" s="118">
        <f>IF($C296="TD",INDEX('4. CPI-tabel'!$D$20:$Z$42,$E296-2003,AJ$28-2003),
IF(AJ$28&gt;=$E296,MAX(1,INDEX('4. CPI-tabel'!$D$20:$Z$42,MAX($E296,2010)-2003,AJ$28-2003)),0))</f>
        <v>1.1796468677106466</v>
      </c>
      <c r="AK296" s="118">
        <f>IF($C296="TD",INDEX('4. CPI-tabel'!$D$20:$Z$42,$E296-2003,AK$28-2003),
IF(AK$28&gt;=$E296,MAX(1,INDEX('4. CPI-tabel'!$D$20:$Z$42,MAX($E296,2010)-2003,AK$28-2003)),0))</f>
        <v>1.1796468677106466</v>
      </c>
      <c r="AL296" s="118">
        <f>IF($C296="TD",INDEX('4. CPI-tabel'!$D$20:$Z$42,$E296-2003,AL$28-2003),
IF(AL$28&gt;=$E296,MAX(1,INDEX('4. CPI-tabel'!$D$20:$Z$42,MAX($E296,2010)-2003,AL$28-2003)),0))</f>
        <v>1.1796468677106466</v>
      </c>
      <c r="AM296" s="118">
        <f>IF($C296="TD",INDEX('4. CPI-tabel'!$D$20:$Z$42,$E296-2003,AM$28-2003),
IF(AM$28&gt;=$E296,MAX(1,INDEX('4. CPI-tabel'!$D$20:$Z$42,MAX($E296,2010)-2003,AM$28-2003)),0))</f>
        <v>1.1796468677106466</v>
      </c>
      <c r="AN296" s="20"/>
      <c r="AO296" s="87">
        <f t="shared" si="69"/>
        <v>-1003.0984099624353</v>
      </c>
      <c r="AP296" s="87">
        <f t="shared" si="70"/>
        <v>-2058.3579372429176</v>
      </c>
      <c r="AQ296" s="87">
        <f t="shared" si="71"/>
        <v>-2105.7001697995047</v>
      </c>
      <c r="AR296" s="87">
        <f t="shared" si="72"/>
        <v>-2164.6597745538907</v>
      </c>
      <c r="AS296" s="87">
        <f t="shared" si="73"/>
        <v>-2186.3063722994298</v>
      </c>
      <c r="AT296" s="87">
        <f t="shared" si="74"/>
        <v>-2203.7968232778253</v>
      </c>
      <c r="AU296" s="87">
        <f t="shared" si="75"/>
        <v>-2208.2044169243809</v>
      </c>
      <c r="AV296" s="87">
        <f t="shared" si="76"/>
        <v>-2239.1192787613222</v>
      </c>
      <c r="AW296" s="87">
        <f t="shared" si="77"/>
        <v>-2286.1407836153098</v>
      </c>
      <c r="AX296" s="87">
        <f t="shared" si="78"/>
        <v>-2350.1527255565384</v>
      </c>
      <c r="AY296" s="87">
        <f t="shared" si="79"/>
        <v>-2366.603794635434</v>
      </c>
      <c r="AZ296" s="87">
        <f t="shared" si="80"/>
        <v>-2839.9245535625205</v>
      </c>
      <c r="BA296" s="87">
        <f t="shared" si="81"/>
        <v>-2720.3487828862039</v>
      </c>
      <c r="BB296" s="87">
        <f t="shared" si="82"/>
        <v>-2605.8077815015222</v>
      </c>
      <c r="BC296" s="87">
        <f t="shared" si="83"/>
        <v>-2496.0895591225103</v>
      </c>
      <c r="BD296" s="87">
        <f t="shared" si="84"/>
        <v>-2390.9910513699838</v>
      </c>
    </row>
    <row r="297" spans="2:56" s="79" customFormat="1" x14ac:dyDescent="0.2">
      <c r="B297" s="86">
        <f>'3. Investeringen'!B283</f>
        <v>269</v>
      </c>
      <c r="C297" s="86" t="str">
        <f>'3. Investeringen'!F283</f>
        <v>AD</v>
      </c>
      <c r="D297" s="86" t="str">
        <f>'3. Investeringen'!G283</f>
        <v>Nieuwe investeringen AD</v>
      </c>
      <c r="E297" s="121">
        <f>'3. Investeringen'!K283</f>
        <v>2012</v>
      </c>
      <c r="F297" s="20"/>
      <c r="G297" s="86">
        <f>'7. Nominale afschrijvingen'!R286</f>
        <v>0</v>
      </c>
      <c r="H297" s="86">
        <f>'7. Nominale afschrijvingen'!S286</f>
        <v>14540.947244034751</v>
      </c>
      <c r="I297" s="86">
        <f>'7. Nominale afschrijvingen'!T286</f>
        <v>29081.894488069502</v>
      </c>
      <c r="J297" s="86">
        <f>'7. Nominale afschrijvingen'!U286</f>
        <v>29081.894488069502</v>
      </c>
      <c r="K297" s="86">
        <f>'7. Nominale afschrijvingen'!V286</f>
        <v>29081.894488069502</v>
      </c>
      <c r="L297" s="86">
        <f>'7. Nominale afschrijvingen'!W286</f>
        <v>29081.894488069502</v>
      </c>
      <c r="M297" s="86">
        <f>'7. Nominale afschrijvingen'!X286</f>
        <v>29081.894488069502</v>
      </c>
      <c r="N297" s="86">
        <f>'7. Nominale afschrijvingen'!Y286</f>
        <v>29081.894488069502</v>
      </c>
      <c r="O297" s="86">
        <f>'7. Nominale afschrijvingen'!Z286</f>
        <v>29081.894488069502</v>
      </c>
      <c r="P297" s="86">
        <f>'7. Nominale afschrijvingen'!AA286</f>
        <v>29081.894488069502</v>
      </c>
      <c r="Q297" s="86">
        <f>'7. Nominale afschrijvingen'!AB286</f>
        <v>29081.894488069502</v>
      </c>
      <c r="R297" s="86">
        <f>'7. Nominale afschrijvingen'!AC286</f>
        <v>34898.273385683402</v>
      </c>
      <c r="S297" s="86">
        <f>'7. Nominale afschrijvingen'!AD286</f>
        <v>33478.682603892892</v>
      </c>
      <c r="T297" s="86">
        <f>'7. Nominale afschrijvingen'!AE286</f>
        <v>32116.837887802336</v>
      </c>
      <c r="U297" s="86">
        <f>'7. Nominale afschrijvingen'!AF286</f>
        <v>30810.390244908682</v>
      </c>
      <c r="V297" s="86">
        <f>'7. Nominale afschrijvingen'!AG286</f>
        <v>29557.086234946299</v>
      </c>
      <c r="W297" s="65"/>
      <c r="X297" s="118">
        <f>IF($C297="TD",INDEX('4. CPI-tabel'!$D$20:$Z$42,$E297-2003,X$28-2003),
IF(X$28&gt;=$E297,MAX(1,INDEX('4. CPI-tabel'!$D$20:$Z$42,MAX($E297,2010)-2003,X$28-2003)),0))</f>
        <v>0</v>
      </c>
      <c r="Y297" s="118">
        <f>IF($C297="TD",INDEX('4. CPI-tabel'!$D$20:$Z$42,$E297-2003,Y$28-2003),
IF(Y$28&gt;=$E297,MAX(1,INDEX('4. CPI-tabel'!$D$20:$Z$42,MAX($E297,2010)-2003,Y$28-2003)),0))</f>
        <v>1</v>
      </c>
      <c r="Z297" s="118">
        <f>IF($C297="TD",INDEX('4. CPI-tabel'!$D$20:$Z$42,$E297-2003,Z$28-2003),
IF(Z$28&gt;=$E297,MAX(1,INDEX('4. CPI-tabel'!$D$20:$Z$42,MAX($E297,2010)-2003,Z$28-2003)),0))</f>
        <v>1.0229999999999999</v>
      </c>
      <c r="AA297" s="118">
        <f>IF($C297="TD",INDEX('4. CPI-tabel'!$D$20:$Z$42,$E297-2003,AA$28-2003),
IF(AA$28&gt;=$E297,MAX(1,INDEX('4. CPI-tabel'!$D$20:$Z$42,MAX($E297,2010)-2003,AA$28-2003)),0))</f>
        <v>1.051644</v>
      </c>
      <c r="AB297" s="118">
        <f>IF($C297="TD",INDEX('4. CPI-tabel'!$D$20:$Z$42,$E297-2003,AB$28-2003),
IF(AB$28&gt;=$E297,MAX(1,INDEX('4. CPI-tabel'!$D$20:$Z$42,MAX($E297,2010)-2003,AB$28-2003)),0))</f>
        <v>1.06216044</v>
      </c>
      <c r="AC297" s="118">
        <f>IF($C297="TD",INDEX('4. CPI-tabel'!$D$20:$Z$42,$E297-2003,AC$28-2003),
IF(AC$28&gt;=$E297,MAX(1,INDEX('4. CPI-tabel'!$D$20:$Z$42,MAX($E297,2010)-2003,AC$28-2003)),0))</f>
        <v>1.0706577235199999</v>
      </c>
      <c r="AD297" s="118">
        <f>IF($C297="TD",INDEX('4. CPI-tabel'!$D$20:$Z$42,$E297-2003,AD$28-2003),
IF(AD$28&gt;=$E297,MAX(1,INDEX('4. CPI-tabel'!$D$20:$Z$42,MAX($E297,2010)-2003,AD$28-2003)),0))</f>
        <v>1.0727990389670399</v>
      </c>
      <c r="AE297" s="118">
        <f>IF($C297="TD",INDEX('4. CPI-tabel'!$D$20:$Z$42,$E297-2003,AE$28-2003),
IF(AE$28&gt;=$E297,MAX(1,INDEX('4. CPI-tabel'!$D$20:$Z$42,MAX($E297,2010)-2003,AE$28-2003)),0))</f>
        <v>1.0878182255125783</v>
      </c>
      <c r="AF297" s="118">
        <f>IF($C297="TD",INDEX('4. CPI-tabel'!$D$20:$Z$42,$E297-2003,AF$28-2003),
IF(AF$28&gt;=$E297,MAX(1,INDEX('4. CPI-tabel'!$D$20:$Z$42,MAX($E297,2010)-2003,AF$28-2003)),0))</f>
        <v>1.1106624082483423</v>
      </c>
      <c r="AG297" s="118">
        <f>IF($C297="TD",INDEX('4. CPI-tabel'!$D$20:$Z$42,$E297-2003,AG$28-2003),
IF(AG$28&gt;=$E297,MAX(1,INDEX('4. CPI-tabel'!$D$20:$Z$42,MAX($E297,2010)-2003,AG$28-2003)),0))</f>
        <v>1.1417609556792958</v>
      </c>
      <c r="AH297" s="118">
        <f>IF($C297="TD",INDEX('4. CPI-tabel'!$D$20:$Z$42,$E297-2003,AH$28-2003),
IF(AH$28&gt;=$E297,MAX(1,INDEX('4. CPI-tabel'!$D$20:$Z$42,MAX($E297,2010)-2003,AH$28-2003)),0))</f>
        <v>1.1497532823690508</v>
      </c>
      <c r="AI297" s="118">
        <f>IF($C297="TD",INDEX('4. CPI-tabel'!$D$20:$Z$42,$E297-2003,AI$28-2003),
IF(AI$28&gt;=$E297,MAX(1,INDEX('4. CPI-tabel'!$D$20:$Z$42,MAX($E297,2010)-2003,AI$28-2003)),0))</f>
        <v>1.1497532823690508</v>
      </c>
      <c r="AJ297" s="118">
        <f>IF($C297="TD",INDEX('4. CPI-tabel'!$D$20:$Z$42,$E297-2003,AJ$28-2003),
IF(AJ$28&gt;=$E297,MAX(1,INDEX('4. CPI-tabel'!$D$20:$Z$42,MAX($E297,2010)-2003,AJ$28-2003)),0))</f>
        <v>1.1497532823690508</v>
      </c>
      <c r="AK297" s="118">
        <f>IF($C297="TD",INDEX('4. CPI-tabel'!$D$20:$Z$42,$E297-2003,AK$28-2003),
IF(AK$28&gt;=$E297,MAX(1,INDEX('4. CPI-tabel'!$D$20:$Z$42,MAX($E297,2010)-2003,AK$28-2003)),0))</f>
        <v>1.1497532823690508</v>
      </c>
      <c r="AL297" s="118">
        <f>IF($C297="TD",INDEX('4. CPI-tabel'!$D$20:$Z$42,$E297-2003,AL$28-2003),
IF(AL$28&gt;=$E297,MAX(1,INDEX('4. CPI-tabel'!$D$20:$Z$42,MAX($E297,2010)-2003,AL$28-2003)),0))</f>
        <v>1.1497532823690508</v>
      </c>
      <c r="AM297" s="118">
        <f>IF($C297="TD",INDEX('4. CPI-tabel'!$D$20:$Z$42,$E297-2003,AM$28-2003),
IF(AM$28&gt;=$E297,MAX(1,INDEX('4. CPI-tabel'!$D$20:$Z$42,MAX($E297,2010)-2003,AM$28-2003)),0))</f>
        <v>1.1497532823690508</v>
      </c>
      <c r="AN297" s="20"/>
      <c r="AO297" s="87">
        <f t="shared" si="69"/>
        <v>0</v>
      </c>
      <c r="AP297" s="87">
        <f t="shared" si="70"/>
        <v>14540.947244034751</v>
      </c>
      <c r="AQ297" s="87">
        <f t="shared" si="71"/>
        <v>29750.778061295099</v>
      </c>
      <c r="AR297" s="87">
        <f t="shared" si="72"/>
        <v>30583.799847011363</v>
      </c>
      <c r="AS297" s="87">
        <f t="shared" si="73"/>
        <v>30889.637845481477</v>
      </c>
      <c r="AT297" s="87">
        <f t="shared" si="74"/>
        <v>31136.754948245325</v>
      </c>
      <c r="AU297" s="87">
        <f t="shared" si="75"/>
        <v>31199.028458141816</v>
      </c>
      <c r="AV297" s="87">
        <f t="shared" si="76"/>
        <v>31635.814856555797</v>
      </c>
      <c r="AW297" s="87">
        <f t="shared" si="77"/>
        <v>32300.166968543464</v>
      </c>
      <c r="AX297" s="87">
        <f t="shared" si="78"/>
        <v>33204.571643662683</v>
      </c>
      <c r="AY297" s="87">
        <f t="shared" si="79"/>
        <v>33437.003645168319</v>
      </c>
      <c r="AZ297" s="87">
        <f t="shared" si="80"/>
        <v>40124.404374201978</v>
      </c>
      <c r="BA297" s="87">
        <f t="shared" si="81"/>
        <v>38492.225213217491</v>
      </c>
      <c r="BB297" s="87">
        <f t="shared" si="82"/>
        <v>36926.439780815432</v>
      </c>
      <c r="BC297" s="87">
        <f t="shared" si="83"/>
        <v>35424.347315155144</v>
      </c>
      <c r="BD297" s="87">
        <f t="shared" si="84"/>
        <v>33983.356915894597</v>
      </c>
    </row>
    <row r="298" spans="2:56" s="79" customFormat="1" x14ac:dyDescent="0.2">
      <c r="B298" s="86">
        <f>'3. Investeringen'!B284</f>
        <v>270</v>
      </c>
      <c r="C298" s="86" t="str">
        <f>'3. Investeringen'!F284</f>
        <v>AD</v>
      </c>
      <c r="D298" s="86" t="str">
        <f>'3. Investeringen'!G284</f>
        <v>Nieuwe investeringen AD</v>
      </c>
      <c r="E298" s="121">
        <f>'3. Investeringen'!K284</f>
        <v>2012</v>
      </c>
      <c r="F298" s="20"/>
      <c r="G298" s="86">
        <f>'7. Nominale afschrijvingen'!R287</f>
        <v>0</v>
      </c>
      <c r="H298" s="86">
        <f>'7. Nominale afschrijvingen'!S287</f>
        <v>-643.72334502833075</v>
      </c>
      <c r="I298" s="86">
        <f>'7. Nominale afschrijvingen'!T287</f>
        <v>-1287.4466900566615</v>
      </c>
      <c r="J298" s="86">
        <f>'7. Nominale afschrijvingen'!U287</f>
        <v>-1287.4466900566615</v>
      </c>
      <c r="K298" s="86">
        <f>'7. Nominale afschrijvingen'!V287</f>
        <v>-1287.4466900566615</v>
      </c>
      <c r="L298" s="86">
        <f>'7. Nominale afschrijvingen'!W287</f>
        <v>-1287.4466900566615</v>
      </c>
      <c r="M298" s="86">
        <f>'7. Nominale afschrijvingen'!X287</f>
        <v>-1287.4466900566615</v>
      </c>
      <c r="N298" s="86">
        <f>'7. Nominale afschrijvingen'!Y287</f>
        <v>-1287.4466900566615</v>
      </c>
      <c r="O298" s="86">
        <f>'7. Nominale afschrijvingen'!Z287</f>
        <v>-1287.4466900566615</v>
      </c>
      <c r="P298" s="86">
        <f>'7. Nominale afschrijvingen'!AA287</f>
        <v>-1287.4466900566615</v>
      </c>
      <c r="Q298" s="86">
        <f>'7. Nominale afschrijvingen'!AB287</f>
        <v>-1287.4466900566615</v>
      </c>
      <c r="R298" s="86">
        <f>'7. Nominale afschrijvingen'!AC287</f>
        <v>-1544.9360280679937</v>
      </c>
      <c r="S298" s="86">
        <f>'7. Nominale afschrijvingen'!AD287</f>
        <v>-1482.0911726889567</v>
      </c>
      <c r="T298" s="86">
        <f>'7. Nominale afschrijvingen'!AE287</f>
        <v>-1421.8027182066942</v>
      </c>
      <c r="U298" s="86">
        <f>'7. Nominale afschrijvingen'!AF287</f>
        <v>-1363.9666754321847</v>
      </c>
      <c r="V298" s="86">
        <f>'7. Nominale afschrijvingen'!AG287</f>
        <v>-1308.4832852451127</v>
      </c>
      <c r="W298" s="65"/>
      <c r="X298" s="118">
        <f>IF($C298="TD",INDEX('4. CPI-tabel'!$D$20:$Z$42,$E298-2003,X$28-2003),
IF(X$28&gt;=$E298,MAX(1,INDEX('4. CPI-tabel'!$D$20:$Z$42,MAX($E298,2010)-2003,X$28-2003)),0))</f>
        <v>0</v>
      </c>
      <c r="Y298" s="118">
        <f>IF($C298="TD",INDEX('4. CPI-tabel'!$D$20:$Z$42,$E298-2003,Y$28-2003),
IF(Y$28&gt;=$E298,MAX(1,INDEX('4. CPI-tabel'!$D$20:$Z$42,MAX($E298,2010)-2003,Y$28-2003)),0))</f>
        <v>1</v>
      </c>
      <c r="Z298" s="118">
        <f>IF($C298="TD",INDEX('4. CPI-tabel'!$D$20:$Z$42,$E298-2003,Z$28-2003),
IF(Z$28&gt;=$E298,MAX(1,INDEX('4. CPI-tabel'!$D$20:$Z$42,MAX($E298,2010)-2003,Z$28-2003)),0))</f>
        <v>1.0229999999999999</v>
      </c>
      <c r="AA298" s="118">
        <f>IF($C298="TD",INDEX('4. CPI-tabel'!$D$20:$Z$42,$E298-2003,AA$28-2003),
IF(AA$28&gt;=$E298,MAX(1,INDEX('4. CPI-tabel'!$D$20:$Z$42,MAX($E298,2010)-2003,AA$28-2003)),0))</f>
        <v>1.051644</v>
      </c>
      <c r="AB298" s="118">
        <f>IF($C298="TD",INDEX('4. CPI-tabel'!$D$20:$Z$42,$E298-2003,AB$28-2003),
IF(AB$28&gt;=$E298,MAX(1,INDEX('4. CPI-tabel'!$D$20:$Z$42,MAX($E298,2010)-2003,AB$28-2003)),0))</f>
        <v>1.06216044</v>
      </c>
      <c r="AC298" s="118">
        <f>IF($C298="TD",INDEX('4. CPI-tabel'!$D$20:$Z$42,$E298-2003,AC$28-2003),
IF(AC$28&gt;=$E298,MAX(1,INDEX('4. CPI-tabel'!$D$20:$Z$42,MAX($E298,2010)-2003,AC$28-2003)),0))</f>
        <v>1.0706577235199999</v>
      </c>
      <c r="AD298" s="118">
        <f>IF($C298="TD",INDEX('4. CPI-tabel'!$D$20:$Z$42,$E298-2003,AD$28-2003),
IF(AD$28&gt;=$E298,MAX(1,INDEX('4. CPI-tabel'!$D$20:$Z$42,MAX($E298,2010)-2003,AD$28-2003)),0))</f>
        <v>1.0727990389670399</v>
      </c>
      <c r="AE298" s="118">
        <f>IF($C298="TD",INDEX('4. CPI-tabel'!$D$20:$Z$42,$E298-2003,AE$28-2003),
IF(AE$28&gt;=$E298,MAX(1,INDEX('4. CPI-tabel'!$D$20:$Z$42,MAX($E298,2010)-2003,AE$28-2003)),0))</f>
        <v>1.0878182255125783</v>
      </c>
      <c r="AF298" s="118">
        <f>IF($C298="TD",INDEX('4. CPI-tabel'!$D$20:$Z$42,$E298-2003,AF$28-2003),
IF(AF$28&gt;=$E298,MAX(1,INDEX('4. CPI-tabel'!$D$20:$Z$42,MAX($E298,2010)-2003,AF$28-2003)),0))</f>
        <v>1.1106624082483423</v>
      </c>
      <c r="AG298" s="118">
        <f>IF($C298="TD",INDEX('4. CPI-tabel'!$D$20:$Z$42,$E298-2003,AG$28-2003),
IF(AG$28&gt;=$E298,MAX(1,INDEX('4. CPI-tabel'!$D$20:$Z$42,MAX($E298,2010)-2003,AG$28-2003)),0))</f>
        <v>1.1417609556792958</v>
      </c>
      <c r="AH298" s="118">
        <f>IF($C298="TD",INDEX('4. CPI-tabel'!$D$20:$Z$42,$E298-2003,AH$28-2003),
IF(AH$28&gt;=$E298,MAX(1,INDEX('4. CPI-tabel'!$D$20:$Z$42,MAX($E298,2010)-2003,AH$28-2003)),0))</f>
        <v>1.1497532823690508</v>
      </c>
      <c r="AI298" s="118">
        <f>IF($C298="TD",INDEX('4. CPI-tabel'!$D$20:$Z$42,$E298-2003,AI$28-2003),
IF(AI$28&gt;=$E298,MAX(1,INDEX('4. CPI-tabel'!$D$20:$Z$42,MAX($E298,2010)-2003,AI$28-2003)),0))</f>
        <v>1.1497532823690508</v>
      </c>
      <c r="AJ298" s="118">
        <f>IF($C298="TD",INDEX('4. CPI-tabel'!$D$20:$Z$42,$E298-2003,AJ$28-2003),
IF(AJ$28&gt;=$E298,MAX(1,INDEX('4. CPI-tabel'!$D$20:$Z$42,MAX($E298,2010)-2003,AJ$28-2003)),0))</f>
        <v>1.1497532823690508</v>
      </c>
      <c r="AK298" s="118">
        <f>IF($C298="TD",INDEX('4. CPI-tabel'!$D$20:$Z$42,$E298-2003,AK$28-2003),
IF(AK$28&gt;=$E298,MAX(1,INDEX('4. CPI-tabel'!$D$20:$Z$42,MAX($E298,2010)-2003,AK$28-2003)),0))</f>
        <v>1.1497532823690508</v>
      </c>
      <c r="AL298" s="118">
        <f>IF($C298="TD",INDEX('4. CPI-tabel'!$D$20:$Z$42,$E298-2003,AL$28-2003),
IF(AL$28&gt;=$E298,MAX(1,INDEX('4. CPI-tabel'!$D$20:$Z$42,MAX($E298,2010)-2003,AL$28-2003)),0))</f>
        <v>1.1497532823690508</v>
      </c>
      <c r="AM298" s="118">
        <f>IF($C298="TD",INDEX('4. CPI-tabel'!$D$20:$Z$42,$E298-2003,AM$28-2003),
IF(AM$28&gt;=$E298,MAX(1,INDEX('4. CPI-tabel'!$D$20:$Z$42,MAX($E298,2010)-2003,AM$28-2003)),0))</f>
        <v>1.1497532823690508</v>
      </c>
      <c r="AN298" s="20"/>
      <c r="AO298" s="87">
        <f t="shared" si="69"/>
        <v>0</v>
      </c>
      <c r="AP298" s="87">
        <f t="shared" si="70"/>
        <v>-643.72334502833075</v>
      </c>
      <c r="AQ298" s="87">
        <f t="shared" si="71"/>
        <v>-1317.0579639279647</v>
      </c>
      <c r="AR298" s="87">
        <f t="shared" si="72"/>
        <v>-1353.9355869179478</v>
      </c>
      <c r="AS298" s="87">
        <f t="shared" si="73"/>
        <v>-1367.4749427871272</v>
      </c>
      <c r="AT298" s="87">
        <f t="shared" si="74"/>
        <v>-1378.4147423294241</v>
      </c>
      <c r="AU298" s="87">
        <f t="shared" si="75"/>
        <v>-1381.1715718140829</v>
      </c>
      <c r="AV298" s="87">
        <f t="shared" si="76"/>
        <v>-1400.50797381948</v>
      </c>
      <c r="AW298" s="87">
        <f t="shared" si="77"/>
        <v>-1429.9186412696888</v>
      </c>
      <c r="AX298" s="87">
        <f t="shared" si="78"/>
        <v>-1469.95636322524</v>
      </c>
      <c r="AY298" s="87">
        <f t="shared" si="79"/>
        <v>-1480.2460577678166</v>
      </c>
      <c r="AZ298" s="87">
        <f t="shared" si="80"/>
        <v>-1776.2952693213797</v>
      </c>
      <c r="BA298" s="87">
        <f t="shared" si="81"/>
        <v>-1704.0391905693236</v>
      </c>
      <c r="BB298" s="87">
        <f t="shared" si="82"/>
        <v>-1634.7223421393853</v>
      </c>
      <c r="BC298" s="87">
        <f t="shared" si="83"/>
        <v>-1568.2251621201563</v>
      </c>
      <c r="BD298" s="87">
        <f t="shared" si="84"/>
        <v>-1504.4329521356074</v>
      </c>
    </row>
    <row r="299" spans="2:56" s="79" customFormat="1" x14ac:dyDescent="0.2">
      <c r="B299" s="86">
        <f>'3. Investeringen'!B285</f>
        <v>271</v>
      </c>
      <c r="C299" s="86" t="str">
        <f>'3. Investeringen'!F285</f>
        <v>AD</v>
      </c>
      <c r="D299" s="86" t="str">
        <f>'3. Investeringen'!G285</f>
        <v>Nieuwe investeringen AD</v>
      </c>
      <c r="E299" s="121">
        <f>'3. Investeringen'!K285</f>
        <v>2013</v>
      </c>
      <c r="F299" s="20"/>
      <c r="G299" s="86">
        <f>'7. Nominale afschrijvingen'!R288</f>
        <v>0</v>
      </c>
      <c r="H299" s="86">
        <f>'7. Nominale afschrijvingen'!S288</f>
        <v>0</v>
      </c>
      <c r="I299" s="86">
        <f>'7. Nominale afschrijvingen'!T288</f>
        <v>44164.331098910254</v>
      </c>
      <c r="J299" s="86">
        <f>'7. Nominale afschrijvingen'!U288</f>
        <v>88328.662197820508</v>
      </c>
      <c r="K299" s="86">
        <f>'7. Nominale afschrijvingen'!V288</f>
        <v>88328.662197820508</v>
      </c>
      <c r="L299" s="86">
        <f>'7. Nominale afschrijvingen'!W288</f>
        <v>88328.662197820508</v>
      </c>
      <c r="M299" s="86">
        <f>'7. Nominale afschrijvingen'!X288</f>
        <v>88328.662197820508</v>
      </c>
      <c r="N299" s="86">
        <f>'7. Nominale afschrijvingen'!Y288</f>
        <v>88328.662197820508</v>
      </c>
      <c r="O299" s="86">
        <f>'7. Nominale afschrijvingen'!Z288</f>
        <v>88328.662197820508</v>
      </c>
      <c r="P299" s="86">
        <f>'7. Nominale afschrijvingen'!AA288</f>
        <v>88328.662197820508</v>
      </c>
      <c r="Q299" s="86">
        <f>'7. Nominale afschrijvingen'!AB288</f>
        <v>88328.662197820508</v>
      </c>
      <c r="R299" s="86">
        <f>'7. Nominale afschrijvingen'!AC288</f>
        <v>105994.3946373846</v>
      </c>
      <c r="S299" s="86">
        <f>'7. Nominale afschrijvingen'!AD288</f>
        <v>101824.12337296292</v>
      </c>
      <c r="T299" s="86">
        <f>'7. Nominale afschrijvingen'!AE288</f>
        <v>97817.928355010285</v>
      </c>
      <c r="U299" s="86">
        <f>'7. Nominale afschrijvingen'!AF288</f>
        <v>93969.354124649224</v>
      </c>
      <c r="V299" s="86">
        <f>'7. Nominale afschrijvingen'!AG288</f>
        <v>90272.19920826958</v>
      </c>
      <c r="W299" s="65"/>
      <c r="X299" s="118">
        <f>IF($C299="TD",INDEX('4. CPI-tabel'!$D$20:$Z$42,$E299-2003,X$28-2003),
IF(X$28&gt;=$E299,MAX(1,INDEX('4. CPI-tabel'!$D$20:$Z$42,MAX($E299,2010)-2003,X$28-2003)),0))</f>
        <v>0</v>
      </c>
      <c r="Y299" s="118">
        <f>IF($C299="TD",INDEX('4. CPI-tabel'!$D$20:$Z$42,$E299-2003,Y$28-2003),
IF(Y$28&gt;=$E299,MAX(1,INDEX('4. CPI-tabel'!$D$20:$Z$42,MAX($E299,2010)-2003,Y$28-2003)),0))</f>
        <v>0</v>
      </c>
      <c r="Z299" s="118">
        <f>IF($C299="TD",INDEX('4. CPI-tabel'!$D$20:$Z$42,$E299-2003,Z$28-2003),
IF(Z$28&gt;=$E299,MAX(1,INDEX('4. CPI-tabel'!$D$20:$Z$42,MAX($E299,2010)-2003,Z$28-2003)),0))</f>
        <v>1</v>
      </c>
      <c r="AA299" s="118">
        <f>IF($C299="TD",INDEX('4. CPI-tabel'!$D$20:$Z$42,$E299-2003,AA$28-2003),
IF(AA$28&gt;=$E299,MAX(1,INDEX('4. CPI-tabel'!$D$20:$Z$42,MAX($E299,2010)-2003,AA$28-2003)),0))</f>
        <v>1.028</v>
      </c>
      <c r="AB299" s="118">
        <f>IF($C299="TD",INDEX('4. CPI-tabel'!$D$20:$Z$42,$E299-2003,AB$28-2003),
IF(AB$28&gt;=$E299,MAX(1,INDEX('4. CPI-tabel'!$D$20:$Z$42,MAX($E299,2010)-2003,AB$28-2003)),0))</f>
        <v>1.0382800000000001</v>
      </c>
      <c r="AC299" s="118">
        <f>IF($C299="TD",INDEX('4. CPI-tabel'!$D$20:$Z$42,$E299-2003,AC$28-2003),
IF(AC$28&gt;=$E299,MAX(1,INDEX('4. CPI-tabel'!$D$20:$Z$42,MAX($E299,2010)-2003,AC$28-2003)),0))</f>
        <v>1.0465862400000001</v>
      </c>
      <c r="AD299" s="118">
        <f>IF($C299="TD",INDEX('4. CPI-tabel'!$D$20:$Z$42,$E299-2003,AD$28-2003),
IF(AD$28&gt;=$E299,MAX(1,INDEX('4. CPI-tabel'!$D$20:$Z$42,MAX($E299,2010)-2003,AD$28-2003)),0))</f>
        <v>1.0486794124800001</v>
      </c>
      <c r="AE299" s="118">
        <f>IF($C299="TD",INDEX('4. CPI-tabel'!$D$20:$Z$42,$E299-2003,AE$28-2003),
IF(AE$28&gt;=$E299,MAX(1,INDEX('4. CPI-tabel'!$D$20:$Z$42,MAX($E299,2010)-2003,AE$28-2003)),0))</f>
        <v>1.0633609242547202</v>
      </c>
      <c r="AF299" s="118">
        <f>IF($C299="TD",INDEX('4. CPI-tabel'!$D$20:$Z$42,$E299-2003,AF$28-2003),
IF(AF$28&gt;=$E299,MAX(1,INDEX('4. CPI-tabel'!$D$20:$Z$42,MAX($E299,2010)-2003,AF$28-2003)),0))</f>
        <v>1.0856915036640693</v>
      </c>
      <c r="AG299" s="118">
        <f>IF($C299="TD",INDEX('4. CPI-tabel'!$D$20:$Z$42,$E299-2003,AG$28-2003),
IF(AG$28&gt;=$E299,MAX(1,INDEX('4. CPI-tabel'!$D$20:$Z$42,MAX($E299,2010)-2003,AG$28-2003)),0))</f>
        <v>1.1160908657666633</v>
      </c>
      <c r="AH299" s="118">
        <f>IF($C299="TD",INDEX('4. CPI-tabel'!$D$20:$Z$42,$E299-2003,AH$28-2003),
IF(AH$28&gt;=$E299,MAX(1,INDEX('4. CPI-tabel'!$D$20:$Z$42,MAX($E299,2010)-2003,AH$28-2003)),0))</f>
        <v>1.1239035018270298</v>
      </c>
      <c r="AI299" s="118">
        <f>IF($C299="TD",INDEX('4. CPI-tabel'!$D$20:$Z$42,$E299-2003,AI$28-2003),
IF(AI$28&gt;=$E299,MAX(1,INDEX('4. CPI-tabel'!$D$20:$Z$42,MAX($E299,2010)-2003,AI$28-2003)),0))</f>
        <v>1.1239035018270298</v>
      </c>
      <c r="AJ299" s="118">
        <f>IF($C299="TD",INDEX('4. CPI-tabel'!$D$20:$Z$42,$E299-2003,AJ$28-2003),
IF(AJ$28&gt;=$E299,MAX(1,INDEX('4. CPI-tabel'!$D$20:$Z$42,MAX($E299,2010)-2003,AJ$28-2003)),0))</f>
        <v>1.1239035018270298</v>
      </c>
      <c r="AK299" s="118">
        <f>IF($C299="TD",INDEX('4. CPI-tabel'!$D$20:$Z$42,$E299-2003,AK$28-2003),
IF(AK$28&gt;=$E299,MAX(1,INDEX('4. CPI-tabel'!$D$20:$Z$42,MAX($E299,2010)-2003,AK$28-2003)),0))</f>
        <v>1.1239035018270298</v>
      </c>
      <c r="AL299" s="118">
        <f>IF($C299="TD",INDEX('4. CPI-tabel'!$D$20:$Z$42,$E299-2003,AL$28-2003),
IF(AL$28&gt;=$E299,MAX(1,INDEX('4. CPI-tabel'!$D$20:$Z$42,MAX($E299,2010)-2003,AL$28-2003)),0))</f>
        <v>1.1239035018270298</v>
      </c>
      <c r="AM299" s="118">
        <f>IF($C299="TD",INDEX('4. CPI-tabel'!$D$20:$Z$42,$E299-2003,AM$28-2003),
IF(AM$28&gt;=$E299,MAX(1,INDEX('4. CPI-tabel'!$D$20:$Z$42,MAX($E299,2010)-2003,AM$28-2003)),0))</f>
        <v>1.1239035018270298</v>
      </c>
      <c r="AN299" s="20"/>
      <c r="AO299" s="87">
        <f t="shared" si="69"/>
        <v>0</v>
      </c>
      <c r="AP299" s="87">
        <f t="shared" si="70"/>
        <v>0</v>
      </c>
      <c r="AQ299" s="87">
        <f t="shared" si="71"/>
        <v>44164.331098910254</v>
      </c>
      <c r="AR299" s="87">
        <f t="shared" si="72"/>
        <v>90801.864739359487</v>
      </c>
      <c r="AS299" s="87">
        <f t="shared" si="73"/>
        <v>91709.883386753078</v>
      </c>
      <c r="AT299" s="87">
        <f t="shared" si="74"/>
        <v>92443.562453847117</v>
      </c>
      <c r="AU299" s="87">
        <f t="shared" si="75"/>
        <v>92628.449578754808</v>
      </c>
      <c r="AV299" s="87">
        <f t="shared" si="76"/>
        <v>93925.247872857377</v>
      </c>
      <c r="AW299" s="87">
        <f t="shared" si="77"/>
        <v>95897.678078187382</v>
      </c>
      <c r="AX299" s="87">
        <f t="shared" si="78"/>
        <v>98582.813064376634</v>
      </c>
      <c r="AY299" s="87">
        <f t="shared" si="79"/>
        <v>99272.892755827255</v>
      </c>
      <c r="AZ299" s="87">
        <f t="shared" si="80"/>
        <v>119127.47130699269</v>
      </c>
      <c r="BA299" s="87">
        <f t="shared" si="81"/>
        <v>114440.48882934054</v>
      </c>
      <c r="BB299" s="87">
        <f t="shared" si="82"/>
        <v>109937.91221966158</v>
      </c>
      <c r="BC299" s="87">
        <f t="shared" si="83"/>
        <v>105612.48616511752</v>
      </c>
      <c r="BD299" s="87">
        <f t="shared" si="84"/>
        <v>101457.24080780141</v>
      </c>
    </row>
    <row r="300" spans="2:56" s="79" customFormat="1" x14ac:dyDescent="0.2">
      <c r="B300" s="86">
        <f>'3. Investeringen'!B286</f>
        <v>272</v>
      </c>
      <c r="C300" s="86" t="str">
        <f>'3. Investeringen'!F286</f>
        <v>AD</v>
      </c>
      <c r="D300" s="86" t="str">
        <f>'3. Investeringen'!G286</f>
        <v>Nieuwe investeringen AD</v>
      </c>
      <c r="E300" s="121">
        <f>'3. Investeringen'!K286</f>
        <v>2013</v>
      </c>
      <c r="F300" s="20"/>
      <c r="G300" s="86">
        <f>'7. Nominale afschrijvingen'!R289</f>
        <v>0</v>
      </c>
      <c r="H300" s="86">
        <f>'7. Nominale afschrijvingen'!S289</f>
        <v>0</v>
      </c>
      <c r="I300" s="86">
        <f>'7. Nominale afschrijvingen'!T289</f>
        <v>-3220.4223224673342</v>
      </c>
      <c r="J300" s="86">
        <f>'7. Nominale afschrijvingen'!U289</f>
        <v>-6440.8446449346684</v>
      </c>
      <c r="K300" s="86">
        <f>'7. Nominale afschrijvingen'!V289</f>
        <v>-6440.8446449346684</v>
      </c>
      <c r="L300" s="86">
        <f>'7. Nominale afschrijvingen'!W289</f>
        <v>-6440.8446449346684</v>
      </c>
      <c r="M300" s="86">
        <f>'7. Nominale afschrijvingen'!X289</f>
        <v>-6440.8446449346684</v>
      </c>
      <c r="N300" s="86">
        <f>'7. Nominale afschrijvingen'!Y289</f>
        <v>-6440.8446449346684</v>
      </c>
      <c r="O300" s="86">
        <f>'7. Nominale afschrijvingen'!Z289</f>
        <v>-6440.8446449346684</v>
      </c>
      <c r="P300" s="86">
        <f>'7. Nominale afschrijvingen'!AA289</f>
        <v>-6440.8446449346684</v>
      </c>
      <c r="Q300" s="86">
        <f>'7. Nominale afschrijvingen'!AB289</f>
        <v>-6440.8446449346684</v>
      </c>
      <c r="R300" s="86">
        <f>'7. Nominale afschrijvingen'!AC289</f>
        <v>-7729.0135739216021</v>
      </c>
      <c r="S300" s="86">
        <f>'7. Nominale afschrijvingen'!AD289</f>
        <v>-7424.9212365869816</v>
      </c>
      <c r="T300" s="86">
        <f>'7. Nominale afschrijvingen'!AE289</f>
        <v>-7132.7931879343787</v>
      </c>
      <c r="U300" s="86">
        <f>'7. Nominale afschrijvingen'!AF289</f>
        <v>-6852.1587018517148</v>
      </c>
      <c r="V300" s="86">
        <f>'7. Nominale afschrijvingen'!AG289</f>
        <v>-6582.5655725985325</v>
      </c>
      <c r="W300" s="65"/>
      <c r="X300" s="118">
        <f>IF($C300="TD",INDEX('4. CPI-tabel'!$D$20:$Z$42,$E300-2003,X$28-2003),
IF(X$28&gt;=$E300,MAX(1,INDEX('4. CPI-tabel'!$D$20:$Z$42,MAX($E300,2010)-2003,X$28-2003)),0))</f>
        <v>0</v>
      </c>
      <c r="Y300" s="118">
        <f>IF($C300="TD",INDEX('4. CPI-tabel'!$D$20:$Z$42,$E300-2003,Y$28-2003),
IF(Y$28&gt;=$E300,MAX(1,INDEX('4. CPI-tabel'!$D$20:$Z$42,MAX($E300,2010)-2003,Y$28-2003)),0))</f>
        <v>0</v>
      </c>
      <c r="Z300" s="118">
        <f>IF($C300="TD",INDEX('4. CPI-tabel'!$D$20:$Z$42,$E300-2003,Z$28-2003),
IF(Z$28&gt;=$E300,MAX(1,INDEX('4. CPI-tabel'!$D$20:$Z$42,MAX($E300,2010)-2003,Z$28-2003)),0))</f>
        <v>1</v>
      </c>
      <c r="AA300" s="118">
        <f>IF($C300="TD",INDEX('4. CPI-tabel'!$D$20:$Z$42,$E300-2003,AA$28-2003),
IF(AA$28&gt;=$E300,MAX(1,INDEX('4. CPI-tabel'!$D$20:$Z$42,MAX($E300,2010)-2003,AA$28-2003)),0))</f>
        <v>1.028</v>
      </c>
      <c r="AB300" s="118">
        <f>IF($C300="TD",INDEX('4. CPI-tabel'!$D$20:$Z$42,$E300-2003,AB$28-2003),
IF(AB$28&gt;=$E300,MAX(1,INDEX('4. CPI-tabel'!$D$20:$Z$42,MAX($E300,2010)-2003,AB$28-2003)),0))</f>
        <v>1.0382800000000001</v>
      </c>
      <c r="AC300" s="118">
        <f>IF($C300="TD",INDEX('4. CPI-tabel'!$D$20:$Z$42,$E300-2003,AC$28-2003),
IF(AC$28&gt;=$E300,MAX(1,INDEX('4. CPI-tabel'!$D$20:$Z$42,MAX($E300,2010)-2003,AC$28-2003)),0))</f>
        <v>1.0465862400000001</v>
      </c>
      <c r="AD300" s="118">
        <f>IF($C300="TD",INDEX('4. CPI-tabel'!$D$20:$Z$42,$E300-2003,AD$28-2003),
IF(AD$28&gt;=$E300,MAX(1,INDEX('4. CPI-tabel'!$D$20:$Z$42,MAX($E300,2010)-2003,AD$28-2003)),0))</f>
        <v>1.0486794124800001</v>
      </c>
      <c r="AE300" s="118">
        <f>IF($C300="TD",INDEX('4. CPI-tabel'!$D$20:$Z$42,$E300-2003,AE$28-2003),
IF(AE$28&gt;=$E300,MAX(1,INDEX('4. CPI-tabel'!$D$20:$Z$42,MAX($E300,2010)-2003,AE$28-2003)),0))</f>
        <v>1.0633609242547202</v>
      </c>
      <c r="AF300" s="118">
        <f>IF($C300="TD",INDEX('4. CPI-tabel'!$D$20:$Z$42,$E300-2003,AF$28-2003),
IF(AF$28&gt;=$E300,MAX(1,INDEX('4. CPI-tabel'!$D$20:$Z$42,MAX($E300,2010)-2003,AF$28-2003)),0))</f>
        <v>1.0856915036640693</v>
      </c>
      <c r="AG300" s="118">
        <f>IF($C300="TD",INDEX('4. CPI-tabel'!$D$20:$Z$42,$E300-2003,AG$28-2003),
IF(AG$28&gt;=$E300,MAX(1,INDEX('4. CPI-tabel'!$D$20:$Z$42,MAX($E300,2010)-2003,AG$28-2003)),0))</f>
        <v>1.1160908657666633</v>
      </c>
      <c r="AH300" s="118">
        <f>IF($C300="TD",INDEX('4. CPI-tabel'!$D$20:$Z$42,$E300-2003,AH$28-2003),
IF(AH$28&gt;=$E300,MAX(1,INDEX('4. CPI-tabel'!$D$20:$Z$42,MAX($E300,2010)-2003,AH$28-2003)),0))</f>
        <v>1.1239035018270298</v>
      </c>
      <c r="AI300" s="118">
        <f>IF($C300="TD",INDEX('4. CPI-tabel'!$D$20:$Z$42,$E300-2003,AI$28-2003),
IF(AI$28&gt;=$E300,MAX(1,INDEX('4. CPI-tabel'!$D$20:$Z$42,MAX($E300,2010)-2003,AI$28-2003)),0))</f>
        <v>1.1239035018270298</v>
      </c>
      <c r="AJ300" s="118">
        <f>IF($C300="TD",INDEX('4. CPI-tabel'!$D$20:$Z$42,$E300-2003,AJ$28-2003),
IF(AJ$28&gt;=$E300,MAX(1,INDEX('4. CPI-tabel'!$D$20:$Z$42,MAX($E300,2010)-2003,AJ$28-2003)),0))</f>
        <v>1.1239035018270298</v>
      </c>
      <c r="AK300" s="118">
        <f>IF($C300="TD",INDEX('4. CPI-tabel'!$D$20:$Z$42,$E300-2003,AK$28-2003),
IF(AK$28&gt;=$E300,MAX(1,INDEX('4. CPI-tabel'!$D$20:$Z$42,MAX($E300,2010)-2003,AK$28-2003)),0))</f>
        <v>1.1239035018270298</v>
      </c>
      <c r="AL300" s="118">
        <f>IF($C300="TD",INDEX('4. CPI-tabel'!$D$20:$Z$42,$E300-2003,AL$28-2003),
IF(AL$28&gt;=$E300,MAX(1,INDEX('4. CPI-tabel'!$D$20:$Z$42,MAX($E300,2010)-2003,AL$28-2003)),0))</f>
        <v>1.1239035018270298</v>
      </c>
      <c r="AM300" s="118">
        <f>IF($C300="TD",INDEX('4. CPI-tabel'!$D$20:$Z$42,$E300-2003,AM$28-2003),
IF(AM$28&gt;=$E300,MAX(1,INDEX('4. CPI-tabel'!$D$20:$Z$42,MAX($E300,2010)-2003,AM$28-2003)),0))</f>
        <v>1.1239035018270298</v>
      </c>
      <c r="AN300" s="20"/>
      <c r="AO300" s="87">
        <f t="shared" si="69"/>
        <v>0</v>
      </c>
      <c r="AP300" s="87">
        <f t="shared" si="70"/>
        <v>0</v>
      </c>
      <c r="AQ300" s="87">
        <f t="shared" si="71"/>
        <v>-3220.4223224673342</v>
      </c>
      <c r="AR300" s="87">
        <f t="shared" si="72"/>
        <v>-6621.1882949928395</v>
      </c>
      <c r="AS300" s="87">
        <f t="shared" si="73"/>
        <v>-6687.4001779427681</v>
      </c>
      <c r="AT300" s="87">
        <f t="shared" si="74"/>
        <v>-6740.8993793663103</v>
      </c>
      <c r="AU300" s="87">
        <f t="shared" si="75"/>
        <v>-6754.3811781250424</v>
      </c>
      <c r="AV300" s="87">
        <f t="shared" si="76"/>
        <v>-6848.9425146187941</v>
      </c>
      <c r="AW300" s="87">
        <f t="shared" si="77"/>
        <v>-6992.7703074257888</v>
      </c>
      <c r="AX300" s="87">
        <f t="shared" si="78"/>
        <v>-7188.5678760337114</v>
      </c>
      <c r="AY300" s="87">
        <f t="shared" si="79"/>
        <v>-7238.8878511659459</v>
      </c>
      <c r="AZ300" s="87">
        <f t="shared" si="80"/>
        <v>-8686.6654213991351</v>
      </c>
      <c r="BA300" s="87">
        <f t="shared" si="81"/>
        <v>-8344.8949785899895</v>
      </c>
      <c r="BB300" s="87">
        <f t="shared" si="82"/>
        <v>-8016.5712417274317</v>
      </c>
      <c r="BC300" s="87">
        <f t="shared" si="83"/>
        <v>-7701.1651600856967</v>
      </c>
      <c r="BD300" s="87">
        <f t="shared" si="84"/>
        <v>-7398.1684980495384</v>
      </c>
    </row>
    <row r="301" spans="2:56" s="79" customFormat="1" x14ac:dyDescent="0.2">
      <c r="B301" s="86">
        <f>'3. Investeringen'!B287</f>
        <v>273</v>
      </c>
      <c r="C301" s="86" t="str">
        <f>'3. Investeringen'!F287</f>
        <v>AD</v>
      </c>
      <c r="D301" s="86" t="str">
        <f>'3. Investeringen'!G287</f>
        <v>Nieuwe investeringen AD</v>
      </c>
      <c r="E301" s="121">
        <f>'3. Investeringen'!K287</f>
        <v>2014</v>
      </c>
      <c r="F301" s="20"/>
      <c r="G301" s="86">
        <f>'7. Nominale afschrijvingen'!R290</f>
        <v>0</v>
      </c>
      <c r="H301" s="86">
        <f>'7. Nominale afschrijvingen'!S290</f>
        <v>0</v>
      </c>
      <c r="I301" s="86">
        <f>'7. Nominale afschrijvingen'!T290</f>
        <v>0</v>
      </c>
      <c r="J301" s="86">
        <f>'7. Nominale afschrijvingen'!U290</f>
        <v>40276.958694551256</v>
      </c>
      <c r="K301" s="86">
        <f>'7. Nominale afschrijvingen'!V290</f>
        <v>80553.917389102513</v>
      </c>
      <c r="L301" s="86">
        <f>'7. Nominale afschrijvingen'!W290</f>
        <v>80553.917389102513</v>
      </c>
      <c r="M301" s="86">
        <f>'7. Nominale afschrijvingen'!X290</f>
        <v>80553.917389102513</v>
      </c>
      <c r="N301" s="86">
        <f>'7. Nominale afschrijvingen'!Y290</f>
        <v>80553.917389102513</v>
      </c>
      <c r="O301" s="86">
        <f>'7. Nominale afschrijvingen'!Z290</f>
        <v>80553.917389102513</v>
      </c>
      <c r="P301" s="86">
        <f>'7. Nominale afschrijvingen'!AA290</f>
        <v>80553.917389102513</v>
      </c>
      <c r="Q301" s="86">
        <f>'7. Nominale afschrijvingen'!AB290</f>
        <v>80553.917389102513</v>
      </c>
      <c r="R301" s="86">
        <f>'7. Nominale afschrijvingen'!AC290</f>
        <v>96664.700866922998</v>
      </c>
      <c r="S301" s="86">
        <f>'7. Nominale afschrijvingen'!AD290</f>
        <v>92982.236071992593</v>
      </c>
      <c r="T301" s="86">
        <f>'7. Nominale afschrijvingen'!AE290</f>
        <v>89440.055650202383</v>
      </c>
      <c r="U301" s="86">
        <f>'7. Nominale afschrijvingen'!AF290</f>
        <v>86032.815434956574</v>
      </c>
      <c r="V301" s="86">
        <f>'7. Nominale afschrijvingen'!AG290</f>
        <v>82755.374846958235</v>
      </c>
      <c r="W301" s="65"/>
      <c r="X301" s="118">
        <f>IF($C301="TD",INDEX('4. CPI-tabel'!$D$20:$Z$42,$E301-2003,X$28-2003),
IF(X$28&gt;=$E301,MAX(1,INDEX('4. CPI-tabel'!$D$20:$Z$42,MAX($E301,2010)-2003,X$28-2003)),0))</f>
        <v>0</v>
      </c>
      <c r="Y301" s="118">
        <f>IF($C301="TD",INDEX('4. CPI-tabel'!$D$20:$Z$42,$E301-2003,Y$28-2003),
IF(Y$28&gt;=$E301,MAX(1,INDEX('4. CPI-tabel'!$D$20:$Z$42,MAX($E301,2010)-2003,Y$28-2003)),0))</f>
        <v>0</v>
      </c>
      <c r="Z301" s="118">
        <f>IF($C301="TD",INDEX('4. CPI-tabel'!$D$20:$Z$42,$E301-2003,Z$28-2003),
IF(Z$28&gt;=$E301,MAX(1,INDEX('4. CPI-tabel'!$D$20:$Z$42,MAX($E301,2010)-2003,Z$28-2003)),0))</f>
        <v>0</v>
      </c>
      <c r="AA301" s="118">
        <f>IF($C301="TD",INDEX('4. CPI-tabel'!$D$20:$Z$42,$E301-2003,AA$28-2003),
IF(AA$28&gt;=$E301,MAX(1,INDEX('4. CPI-tabel'!$D$20:$Z$42,MAX($E301,2010)-2003,AA$28-2003)),0))</f>
        <v>1</v>
      </c>
      <c r="AB301" s="118">
        <f>IF($C301="TD",INDEX('4. CPI-tabel'!$D$20:$Z$42,$E301-2003,AB$28-2003),
IF(AB$28&gt;=$E301,MAX(1,INDEX('4. CPI-tabel'!$D$20:$Z$42,MAX($E301,2010)-2003,AB$28-2003)),0))</f>
        <v>1.01</v>
      </c>
      <c r="AC301" s="118">
        <f>IF($C301="TD",INDEX('4. CPI-tabel'!$D$20:$Z$42,$E301-2003,AC$28-2003),
IF(AC$28&gt;=$E301,MAX(1,INDEX('4. CPI-tabel'!$D$20:$Z$42,MAX($E301,2010)-2003,AC$28-2003)),0))</f>
        <v>1.0180800000000001</v>
      </c>
      <c r="AD301" s="118">
        <f>IF($C301="TD",INDEX('4. CPI-tabel'!$D$20:$Z$42,$E301-2003,AD$28-2003),
IF(AD$28&gt;=$E301,MAX(1,INDEX('4. CPI-tabel'!$D$20:$Z$42,MAX($E301,2010)-2003,AD$28-2003)),0))</f>
        <v>1.0201161600000002</v>
      </c>
      <c r="AE301" s="118">
        <f>IF($C301="TD",INDEX('4. CPI-tabel'!$D$20:$Z$42,$E301-2003,AE$28-2003),
IF(AE$28&gt;=$E301,MAX(1,INDEX('4. CPI-tabel'!$D$20:$Z$42,MAX($E301,2010)-2003,AE$28-2003)),0))</f>
        <v>1.0343977862400002</v>
      </c>
      <c r="AF301" s="118">
        <f>IF($C301="TD",INDEX('4. CPI-tabel'!$D$20:$Z$42,$E301-2003,AF$28-2003),
IF(AF$28&gt;=$E301,MAX(1,INDEX('4. CPI-tabel'!$D$20:$Z$42,MAX($E301,2010)-2003,AF$28-2003)),0))</f>
        <v>1.0561201397510402</v>
      </c>
      <c r="AG301" s="118">
        <f>IF($C301="TD",INDEX('4. CPI-tabel'!$D$20:$Z$42,$E301-2003,AG$28-2003),
IF(AG$28&gt;=$E301,MAX(1,INDEX('4. CPI-tabel'!$D$20:$Z$42,MAX($E301,2010)-2003,AG$28-2003)),0))</f>
        <v>1.0856915036640693</v>
      </c>
      <c r="AH301" s="118">
        <f>IF($C301="TD",INDEX('4. CPI-tabel'!$D$20:$Z$42,$E301-2003,AH$28-2003),
IF(AH$28&gt;=$E301,MAX(1,INDEX('4. CPI-tabel'!$D$20:$Z$42,MAX($E301,2010)-2003,AH$28-2003)),0))</f>
        <v>1.0932913441897176</v>
      </c>
      <c r="AI301" s="118">
        <f>IF($C301="TD",INDEX('4. CPI-tabel'!$D$20:$Z$42,$E301-2003,AI$28-2003),
IF(AI$28&gt;=$E301,MAX(1,INDEX('4. CPI-tabel'!$D$20:$Z$42,MAX($E301,2010)-2003,AI$28-2003)),0))</f>
        <v>1.0932913441897176</v>
      </c>
      <c r="AJ301" s="118">
        <f>IF($C301="TD",INDEX('4. CPI-tabel'!$D$20:$Z$42,$E301-2003,AJ$28-2003),
IF(AJ$28&gt;=$E301,MAX(1,INDEX('4. CPI-tabel'!$D$20:$Z$42,MAX($E301,2010)-2003,AJ$28-2003)),0))</f>
        <v>1.0932913441897176</v>
      </c>
      <c r="AK301" s="118">
        <f>IF($C301="TD",INDEX('4. CPI-tabel'!$D$20:$Z$42,$E301-2003,AK$28-2003),
IF(AK$28&gt;=$E301,MAX(1,INDEX('4. CPI-tabel'!$D$20:$Z$42,MAX($E301,2010)-2003,AK$28-2003)),0))</f>
        <v>1.0932913441897176</v>
      </c>
      <c r="AL301" s="118">
        <f>IF($C301="TD",INDEX('4. CPI-tabel'!$D$20:$Z$42,$E301-2003,AL$28-2003),
IF(AL$28&gt;=$E301,MAX(1,INDEX('4. CPI-tabel'!$D$20:$Z$42,MAX($E301,2010)-2003,AL$28-2003)),0))</f>
        <v>1.0932913441897176</v>
      </c>
      <c r="AM301" s="118">
        <f>IF($C301="TD",INDEX('4. CPI-tabel'!$D$20:$Z$42,$E301-2003,AM$28-2003),
IF(AM$28&gt;=$E301,MAX(1,INDEX('4. CPI-tabel'!$D$20:$Z$42,MAX($E301,2010)-2003,AM$28-2003)),0))</f>
        <v>1.0932913441897176</v>
      </c>
      <c r="AN301" s="20"/>
      <c r="AO301" s="87">
        <f t="shared" si="69"/>
        <v>0</v>
      </c>
      <c r="AP301" s="87">
        <f t="shared" si="70"/>
        <v>0</v>
      </c>
      <c r="AQ301" s="87">
        <f t="shared" si="71"/>
        <v>0</v>
      </c>
      <c r="AR301" s="87">
        <f t="shared" si="72"/>
        <v>40276.958694551256</v>
      </c>
      <c r="AS301" s="87">
        <f t="shared" si="73"/>
        <v>81359.456562993539</v>
      </c>
      <c r="AT301" s="87">
        <f t="shared" si="74"/>
        <v>82010.332215497489</v>
      </c>
      <c r="AU301" s="87">
        <f t="shared" si="75"/>
        <v>82174.352879928498</v>
      </c>
      <c r="AV301" s="87">
        <f t="shared" si="76"/>
        <v>83324.793820247505</v>
      </c>
      <c r="AW301" s="87">
        <f t="shared" si="77"/>
        <v>85074.614490472697</v>
      </c>
      <c r="AX301" s="87">
        <f t="shared" si="78"/>
        <v>87456.703696205921</v>
      </c>
      <c r="AY301" s="87">
        <f t="shared" si="79"/>
        <v>88068.900622079353</v>
      </c>
      <c r="AZ301" s="87">
        <f t="shared" si="80"/>
        <v>105682.68074649521</v>
      </c>
      <c r="BA301" s="87">
        <f t="shared" si="81"/>
        <v>101656.67386091444</v>
      </c>
      <c r="BB301" s="87">
        <f t="shared" si="82"/>
        <v>97784.038666212917</v>
      </c>
      <c r="BC301" s="87">
        <f t="shared" si="83"/>
        <v>94058.932431309557</v>
      </c>
      <c r="BD301" s="87">
        <f t="shared" si="84"/>
        <v>90475.735005354916</v>
      </c>
    </row>
    <row r="302" spans="2:56" s="79" customFormat="1" x14ac:dyDescent="0.2">
      <c r="B302" s="86">
        <f>'3. Investeringen'!B288</f>
        <v>274</v>
      </c>
      <c r="C302" s="86" t="str">
        <f>'3. Investeringen'!F288</f>
        <v>AD</v>
      </c>
      <c r="D302" s="86" t="str">
        <f>'3. Investeringen'!G288</f>
        <v>Nieuwe investeringen AD</v>
      </c>
      <c r="E302" s="121">
        <f>'3. Investeringen'!K288</f>
        <v>2014</v>
      </c>
      <c r="F302" s="20"/>
      <c r="G302" s="86">
        <f>'7. Nominale afschrijvingen'!R291</f>
        <v>0</v>
      </c>
      <c r="H302" s="86">
        <f>'7. Nominale afschrijvingen'!S291</f>
        <v>0</v>
      </c>
      <c r="I302" s="86">
        <f>'7. Nominale afschrijvingen'!T291</f>
        <v>0</v>
      </c>
      <c r="J302" s="86">
        <f>'7. Nominale afschrijvingen'!U291</f>
        <v>756.15807564102522</v>
      </c>
      <c r="K302" s="86">
        <f>'7. Nominale afschrijvingen'!V291</f>
        <v>1512.3161512820504</v>
      </c>
      <c r="L302" s="86">
        <f>'7. Nominale afschrijvingen'!W291</f>
        <v>1512.3161512820504</v>
      </c>
      <c r="M302" s="86">
        <f>'7. Nominale afschrijvingen'!X291</f>
        <v>1512.3161512820504</v>
      </c>
      <c r="N302" s="86">
        <f>'7. Nominale afschrijvingen'!Y291</f>
        <v>1512.3161512820504</v>
      </c>
      <c r="O302" s="86">
        <f>'7. Nominale afschrijvingen'!Z291</f>
        <v>1512.3161512820504</v>
      </c>
      <c r="P302" s="86">
        <f>'7. Nominale afschrijvingen'!AA291</f>
        <v>1512.3161512820504</v>
      </c>
      <c r="Q302" s="86">
        <f>'7. Nominale afschrijvingen'!AB291</f>
        <v>1512.3161512820504</v>
      </c>
      <c r="R302" s="86">
        <f>'7. Nominale afschrijvingen'!AC291</f>
        <v>1814.7793815384603</v>
      </c>
      <c r="S302" s="86">
        <f>'7. Nominale afschrijvingen'!AD291</f>
        <v>1745.6449289084239</v>
      </c>
      <c r="T302" s="86">
        <f>'7. Nominale afschrijvingen'!AE291</f>
        <v>1679.1441697119124</v>
      </c>
      <c r="U302" s="86">
        <f>'7. Nominale afschrijvingen'!AF291</f>
        <v>1615.1767727705062</v>
      </c>
      <c r="V302" s="86">
        <f>'7. Nominale afschrijvingen'!AG291</f>
        <v>1553.6462290459153</v>
      </c>
      <c r="W302" s="65"/>
      <c r="X302" s="118">
        <f>IF($C302="TD",INDEX('4. CPI-tabel'!$D$20:$Z$42,$E302-2003,X$28-2003),
IF(X$28&gt;=$E302,MAX(1,INDEX('4. CPI-tabel'!$D$20:$Z$42,MAX($E302,2010)-2003,X$28-2003)),0))</f>
        <v>0</v>
      </c>
      <c r="Y302" s="118">
        <f>IF($C302="TD",INDEX('4. CPI-tabel'!$D$20:$Z$42,$E302-2003,Y$28-2003),
IF(Y$28&gt;=$E302,MAX(1,INDEX('4. CPI-tabel'!$D$20:$Z$42,MAX($E302,2010)-2003,Y$28-2003)),0))</f>
        <v>0</v>
      </c>
      <c r="Z302" s="118">
        <f>IF($C302="TD",INDEX('4. CPI-tabel'!$D$20:$Z$42,$E302-2003,Z$28-2003),
IF(Z$28&gt;=$E302,MAX(1,INDEX('4. CPI-tabel'!$D$20:$Z$42,MAX($E302,2010)-2003,Z$28-2003)),0))</f>
        <v>0</v>
      </c>
      <c r="AA302" s="118">
        <f>IF($C302="TD",INDEX('4. CPI-tabel'!$D$20:$Z$42,$E302-2003,AA$28-2003),
IF(AA$28&gt;=$E302,MAX(1,INDEX('4. CPI-tabel'!$D$20:$Z$42,MAX($E302,2010)-2003,AA$28-2003)),0))</f>
        <v>1</v>
      </c>
      <c r="AB302" s="118">
        <f>IF($C302="TD",INDEX('4. CPI-tabel'!$D$20:$Z$42,$E302-2003,AB$28-2003),
IF(AB$28&gt;=$E302,MAX(1,INDEX('4. CPI-tabel'!$D$20:$Z$42,MAX($E302,2010)-2003,AB$28-2003)),0))</f>
        <v>1.01</v>
      </c>
      <c r="AC302" s="118">
        <f>IF($C302="TD",INDEX('4. CPI-tabel'!$D$20:$Z$42,$E302-2003,AC$28-2003),
IF(AC$28&gt;=$E302,MAX(1,INDEX('4. CPI-tabel'!$D$20:$Z$42,MAX($E302,2010)-2003,AC$28-2003)),0))</f>
        <v>1.0180800000000001</v>
      </c>
      <c r="AD302" s="118">
        <f>IF($C302="TD",INDEX('4. CPI-tabel'!$D$20:$Z$42,$E302-2003,AD$28-2003),
IF(AD$28&gt;=$E302,MAX(1,INDEX('4. CPI-tabel'!$D$20:$Z$42,MAX($E302,2010)-2003,AD$28-2003)),0))</f>
        <v>1.0201161600000002</v>
      </c>
      <c r="AE302" s="118">
        <f>IF($C302="TD",INDEX('4. CPI-tabel'!$D$20:$Z$42,$E302-2003,AE$28-2003),
IF(AE$28&gt;=$E302,MAX(1,INDEX('4. CPI-tabel'!$D$20:$Z$42,MAX($E302,2010)-2003,AE$28-2003)),0))</f>
        <v>1.0343977862400002</v>
      </c>
      <c r="AF302" s="118">
        <f>IF($C302="TD",INDEX('4. CPI-tabel'!$D$20:$Z$42,$E302-2003,AF$28-2003),
IF(AF$28&gt;=$E302,MAX(1,INDEX('4. CPI-tabel'!$D$20:$Z$42,MAX($E302,2010)-2003,AF$28-2003)),0))</f>
        <v>1.0561201397510402</v>
      </c>
      <c r="AG302" s="118">
        <f>IF($C302="TD",INDEX('4. CPI-tabel'!$D$20:$Z$42,$E302-2003,AG$28-2003),
IF(AG$28&gt;=$E302,MAX(1,INDEX('4. CPI-tabel'!$D$20:$Z$42,MAX($E302,2010)-2003,AG$28-2003)),0))</f>
        <v>1.0856915036640693</v>
      </c>
      <c r="AH302" s="118">
        <f>IF($C302="TD",INDEX('4. CPI-tabel'!$D$20:$Z$42,$E302-2003,AH$28-2003),
IF(AH$28&gt;=$E302,MAX(1,INDEX('4. CPI-tabel'!$D$20:$Z$42,MAX($E302,2010)-2003,AH$28-2003)),0))</f>
        <v>1.0932913441897176</v>
      </c>
      <c r="AI302" s="118">
        <f>IF($C302="TD",INDEX('4. CPI-tabel'!$D$20:$Z$42,$E302-2003,AI$28-2003),
IF(AI$28&gt;=$E302,MAX(1,INDEX('4. CPI-tabel'!$D$20:$Z$42,MAX($E302,2010)-2003,AI$28-2003)),0))</f>
        <v>1.0932913441897176</v>
      </c>
      <c r="AJ302" s="118">
        <f>IF($C302="TD",INDEX('4. CPI-tabel'!$D$20:$Z$42,$E302-2003,AJ$28-2003),
IF(AJ$28&gt;=$E302,MAX(1,INDEX('4. CPI-tabel'!$D$20:$Z$42,MAX($E302,2010)-2003,AJ$28-2003)),0))</f>
        <v>1.0932913441897176</v>
      </c>
      <c r="AK302" s="118">
        <f>IF($C302="TD",INDEX('4. CPI-tabel'!$D$20:$Z$42,$E302-2003,AK$28-2003),
IF(AK$28&gt;=$E302,MAX(1,INDEX('4. CPI-tabel'!$D$20:$Z$42,MAX($E302,2010)-2003,AK$28-2003)),0))</f>
        <v>1.0932913441897176</v>
      </c>
      <c r="AL302" s="118">
        <f>IF($C302="TD",INDEX('4. CPI-tabel'!$D$20:$Z$42,$E302-2003,AL$28-2003),
IF(AL$28&gt;=$E302,MAX(1,INDEX('4. CPI-tabel'!$D$20:$Z$42,MAX($E302,2010)-2003,AL$28-2003)),0))</f>
        <v>1.0932913441897176</v>
      </c>
      <c r="AM302" s="118">
        <f>IF($C302="TD",INDEX('4. CPI-tabel'!$D$20:$Z$42,$E302-2003,AM$28-2003),
IF(AM$28&gt;=$E302,MAX(1,INDEX('4. CPI-tabel'!$D$20:$Z$42,MAX($E302,2010)-2003,AM$28-2003)),0))</f>
        <v>1.0932913441897176</v>
      </c>
      <c r="AN302" s="20"/>
      <c r="AO302" s="87">
        <f t="shared" si="69"/>
        <v>0</v>
      </c>
      <c r="AP302" s="87">
        <f t="shared" si="70"/>
        <v>0</v>
      </c>
      <c r="AQ302" s="87">
        <f t="shared" si="71"/>
        <v>0</v>
      </c>
      <c r="AR302" s="87">
        <f t="shared" si="72"/>
        <v>756.15807564102522</v>
      </c>
      <c r="AS302" s="87">
        <f t="shared" si="73"/>
        <v>1527.4393127948711</v>
      </c>
      <c r="AT302" s="87">
        <f t="shared" si="74"/>
        <v>1539.6588272972301</v>
      </c>
      <c r="AU302" s="87">
        <f t="shared" si="75"/>
        <v>1542.7381449518246</v>
      </c>
      <c r="AV302" s="87">
        <f t="shared" si="76"/>
        <v>1564.3364789811503</v>
      </c>
      <c r="AW302" s="87">
        <f t="shared" si="77"/>
        <v>1597.1875450397545</v>
      </c>
      <c r="AX302" s="87">
        <f t="shared" si="78"/>
        <v>1641.9087963008674</v>
      </c>
      <c r="AY302" s="87">
        <f t="shared" si="79"/>
        <v>1653.4021578749732</v>
      </c>
      <c r="AZ302" s="87">
        <f t="shared" si="80"/>
        <v>1984.0825894499676</v>
      </c>
      <c r="BA302" s="87">
        <f t="shared" si="81"/>
        <v>1908.498490804255</v>
      </c>
      <c r="BB302" s="87">
        <f t="shared" si="82"/>
        <v>1835.7937863926641</v>
      </c>
      <c r="BC302" s="87">
        <f t="shared" si="83"/>
        <v>1765.8587850062768</v>
      </c>
      <c r="BD302" s="87">
        <f t="shared" si="84"/>
        <v>1698.5879741488948</v>
      </c>
    </row>
    <row r="303" spans="2:56" s="79" customFormat="1" x14ac:dyDescent="0.2">
      <c r="B303" s="86">
        <f>'3. Investeringen'!B289</f>
        <v>275</v>
      </c>
      <c r="C303" s="86" t="str">
        <f>'3. Investeringen'!F289</f>
        <v>AD</v>
      </c>
      <c r="D303" s="86" t="str">
        <f>'3. Investeringen'!G289</f>
        <v>Nieuwe investeringen AD</v>
      </c>
      <c r="E303" s="121">
        <f>'3. Investeringen'!K289</f>
        <v>2015</v>
      </c>
      <c r="F303" s="20"/>
      <c r="G303" s="86">
        <f>'7. Nominale afschrijvingen'!R292</f>
        <v>0</v>
      </c>
      <c r="H303" s="86">
        <f>'7. Nominale afschrijvingen'!S292</f>
        <v>0</v>
      </c>
      <c r="I303" s="86">
        <f>'7. Nominale afschrijvingen'!T292</f>
        <v>0</v>
      </c>
      <c r="J303" s="86">
        <f>'7. Nominale afschrijvingen'!U292</f>
        <v>0</v>
      </c>
      <c r="K303" s="86">
        <f>'7. Nominale afschrijvingen'!V292</f>
        <v>49888.444482307706</v>
      </c>
      <c r="L303" s="86">
        <f>'7. Nominale afschrijvingen'!W292</f>
        <v>99776.888964615413</v>
      </c>
      <c r="M303" s="86">
        <f>'7. Nominale afschrijvingen'!X292</f>
        <v>99776.888964615413</v>
      </c>
      <c r="N303" s="86">
        <f>'7. Nominale afschrijvingen'!Y292</f>
        <v>99776.888964615413</v>
      </c>
      <c r="O303" s="86">
        <f>'7. Nominale afschrijvingen'!Z292</f>
        <v>99776.888964615413</v>
      </c>
      <c r="P303" s="86">
        <f>'7. Nominale afschrijvingen'!AA292</f>
        <v>99776.888964615413</v>
      </c>
      <c r="Q303" s="86">
        <f>'7. Nominale afschrijvingen'!AB292</f>
        <v>99776.888964615413</v>
      </c>
      <c r="R303" s="86">
        <f>'7. Nominale afschrijvingen'!AC292</f>
        <v>119732.26675753848</v>
      </c>
      <c r="S303" s="86">
        <f>'7. Nominale afschrijvingen'!AD292</f>
        <v>115311.38306187553</v>
      </c>
      <c r="T303" s="86">
        <f>'7. Nominale afschrijvingen'!AE292</f>
        <v>111053.7319949755</v>
      </c>
      <c r="U303" s="86">
        <f>'7. Nominale afschrijvingen'!AF292</f>
        <v>106953.28650593027</v>
      </c>
      <c r="V303" s="86">
        <f>'7. Nominale afschrijvingen'!AG292</f>
        <v>103004.24208109592</v>
      </c>
      <c r="W303" s="65"/>
      <c r="X303" s="118">
        <f>IF($C303="TD",INDEX('4. CPI-tabel'!$D$20:$Z$42,$E303-2003,X$28-2003),
IF(X$28&gt;=$E303,MAX(1,INDEX('4. CPI-tabel'!$D$20:$Z$42,MAX($E303,2010)-2003,X$28-2003)),0))</f>
        <v>0</v>
      </c>
      <c r="Y303" s="118">
        <f>IF($C303="TD",INDEX('4. CPI-tabel'!$D$20:$Z$42,$E303-2003,Y$28-2003),
IF(Y$28&gt;=$E303,MAX(1,INDEX('4. CPI-tabel'!$D$20:$Z$42,MAX($E303,2010)-2003,Y$28-2003)),0))</f>
        <v>0</v>
      </c>
      <c r="Z303" s="118">
        <f>IF($C303="TD",INDEX('4. CPI-tabel'!$D$20:$Z$42,$E303-2003,Z$28-2003),
IF(Z$28&gt;=$E303,MAX(1,INDEX('4. CPI-tabel'!$D$20:$Z$42,MAX($E303,2010)-2003,Z$28-2003)),0))</f>
        <v>0</v>
      </c>
      <c r="AA303" s="118">
        <f>IF($C303="TD",INDEX('4. CPI-tabel'!$D$20:$Z$42,$E303-2003,AA$28-2003),
IF(AA$28&gt;=$E303,MAX(1,INDEX('4. CPI-tabel'!$D$20:$Z$42,MAX($E303,2010)-2003,AA$28-2003)),0))</f>
        <v>0</v>
      </c>
      <c r="AB303" s="118">
        <f>IF($C303="TD",INDEX('4. CPI-tabel'!$D$20:$Z$42,$E303-2003,AB$28-2003),
IF(AB$28&gt;=$E303,MAX(1,INDEX('4. CPI-tabel'!$D$20:$Z$42,MAX($E303,2010)-2003,AB$28-2003)),0))</f>
        <v>1</v>
      </c>
      <c r="AC303" s="118">
        <f>IF($C303="TD",INDEX('4. CPI-tabel'!$D$20:$Z$42,$E303-2003,AC$28-2003),
IF(AC$28&gt;=$E303,MAX(1,INDEX('4. CPI-tabel'!$D$20:$Z$42,MAX($E303,2010)-2003,AC$28-2003)),0))</f>
        <v>1.008</v>
      </c>
      <c r="AD303" s="118">
        <f>IF($C303="TD",INDEX('4. CPI-tabel'!$D$20:$Z$42,$E303-2003,AD$28-2003),
IF(AD$28&gt;=$E303,MAX(1,INDEX('4. CPI-tabel'!$D$20:$Z$42,MAX($E303,2010)-2003,AD$28-2003)),0))</f>
        <v>1.010016</v>
      </c>
      <c r="AE303" s="118">
        <f>IF($C303="TD",INDEX('4. CPI-tabel'!$D$20:$Z$42,$E303-2003,AE$28-2003),
IF(AE$28&gt;=$E303,MAX(1,INDEX('4. CPI-tabel'!$D$20:$Z$42,MAX($E303,2010)-2003,AE$28-2003)),0))</f>
        <v>1.0241562239999999</v>
      </c>
      <c r="AF303" s="118">
        <f>IF($C303="TD",INDEX('4. CPI-tabel'!$D$20:$Z$42,$E303-2003,AF$28-2003),
IF(AF$28&gt;=$E303,MAX(1,INDEX('4. CPI-tabel'!$D$20:$Z$42,MAX($E303,2010)-2003,AF$28-2003)),0))</f>
        <v>1.0456635047039999</v>
      </c>
      <c r="AG303" s="118">
        <f>IF($C303="TD",INDEX('4. CPI-tabel'!$D$20:$Z$42,$E303-2003,AG$28-2003),
IF(AG$28&gt;=$E303,MAX(1,INDEX('4. CPI-tabel'!$D$20:$Z$42,MAX($E303,2010)-2003,AG$28-2003)),0))</f>
        <v>1.0749420828357119</v>
      </c>
      <c r="AH303" s="118">
        <f>IF($C303="TD",INDEX('4. CPI-tabel'!$D$20:$Z$42,$E303-2003,AH$28-2003),
IF(AH$28&gt;=$E303,MAX(1,INDEX('4. CPI-tabel'!$D$20:$Z$42,MAX($E303,2010)-2003,AH$28-2003)),0))</f>
        <v>1.0824666774155618</v>
      </c>
      <c r="AI303" s="118">
        <f>IF($C303="TD",INDEX('4. CPI-tabel'!$D$20:$Z$42,$E303-2003,AI$28-2003),
IF(AI$28&gt;=$E303,MAX(1,INDEX('4. CPI-tabel'!$D$20:$Z$42,MAX($E303,2010)-2003,AI$28-2003)),0))</f>
        <v>1.0824666774155618</v>
      </c>
      <c r="AJ303" s="118">
        <f>IF($C303="TD",INDEX('4. CPI-tabel'!$D$20:$Z$42,$E303-2003,AJ$28-2003),
IF(AJ$28&gt;=$E303,MAX(1,INDEX('4. CPI-tabel'!$D$20:$Z$42,MAX($E303,2010)-2003,AJ$28-2003)),0))</f>
        <v>1.0824666774155618</v>
      </c>
      <c r="AK303" s="118">
        <f>IF($C303="TD",INDEX('4. CPI-tabel'!$D$20:$Z$42,$E303-2003,AK$28-2003),
IF(AK$28&gt;=$E303,MAX(1,INDEX('4. CPI-tabel'!$D$20:$Z$42,MAX($E303,2010)-2003,AK$28-2003)),0))</f>
        <v>1.0824666774155618</v>
      </c>
      <c r="AL303" s="118">
        <f>IF($C303="TD",INDEX('4. CPI-tabel'!$D$20:$Z$42,$E303-2003,AL$28-2003),
IF(AL$28&gt;=$E303,MAX(1,INDEX('4. CPI-tabel'!$D$20:$Z$42,MAX($E303,2010)-2003,AL$28-2003)),0))</f>
        <v>1.0824666774155618</v>
      </c>
      <c r="AM303" s="118">
        <f>IF($C303="TD",INDEX('4. CPI-tabel'!$D$20:$Z$42,$E303-2003,AM$28-2003),
IF(AM$28&gt;=$E303,MAX(1,INDEX('4. CPI-tabel'!$D$20:$Z$42,MAX($E303,2010)-2003,AM$28-2003)),0))</f>
        <v>1.0824666774155618</v>
      </c>
      <c r="AN303" s="20"/>
      <c r="AO303" s="87">
        <f t="shared" si="69"/>
        <v>0</v>
      </c>
      <c r="AP303" s="87">
        <f t="shared" si="70"/>
        <v>0</v>
      </c>
      <c r="AQ303" s="87">
        <f t="shared" si="71"/>
        <v>0</v>
      </c>
      <c r="AR303" s="87">
        <f t="shared" si="72"/>
        <v>0</v>
      </c>
      <c r="AS303" s="87">
        <f t="shared" si="73"/>
        <v>49888.444482307706</v>
      </c>
      <c r="AT303" s="87">
        <f t="shared" si="74"/>
        <v>100575.10407633234</v>
      </c>
      <c r="AU303" s="87">
        <f t="shared" si="75"/>
        <v>100776.25428448501</v>
      </c>
      <c r="AV303" s="87">
        <f t="shared" si="76"/>
        <v>102187.12184446778</v>
      </c>
      <c r="AW303" s="87">
        <f t="shared" si="77"/>
        <v>104333.05140320161</v>
      </c>
      <c r="AX303" s="87">
        <f t="shared" si="78"/>
        <v>107254.37684249126</v>
      </c>
      <c r="AY303" s="87">
        <f t="shared" si="79"/>
        <v>108005.15748038868</v>
      </c>
      <c r="AZ303" s="87">
        <f t="shared" si="80"/>
        <v>129606.18897646641</v>
      </c>
      <c r="BA303" s="87">
        <f t="shared" si="81"/>
        <v>124820.72969118149</v>
      </c>
      <c r="BB303" s="87">
        <f t="shared" si="82"/>
        <v>120211.9642871994</v>
      </c>
      <c r="BC303" s="87">
        <f t="shared" si="83"/>
        <v>115773.36868274899</v>
      </c>
      <c r="BD303" s="87">
        <f t="shared" si="84"/>
        <v>111498.65968523209</v>
      </c>
    </row>
    <row r="304" spans="2:56" s="79" customFormat="1" x14ac:dyDescent="0.2">
      <c r="B304" s="86">
        <f>'3. Investeringen'!B290</f>
        <v>276</v>
      </c>
      <c r="C304" s="86" t="str">
        <f>'3. Investeringen'!F290</f>
        <v>AD</v>
      </c>
      <c r="D304" s="86" t="str">
        <f>'3. Investeringen'!G290</f>
        <v>Nieuwe investeringen AD</v>
      </c>
      <c r="E304" s="121">
        <f>'3. Investeringen'!K290</f>
        <v>2015</v>
      </c>
      <c r="F304" s="20"/>
      <c r="G304" s="86">
        <f>'7. Nominale afschrijvingen'!R293</f>
        <v>0</v>
      </c>
      <c r="H304" s="86">
        <f>'7. Nominale afschrijvingen'!S293</f>
        <v>0</v>
      </c>
      <c r="I304" s="86">
        <f>'7. Nominale afschrijvingen'!T293</f>
        <v>0</v>
      </c>
      <c r="J304" s="86">
        <f>'7. Nominale afschrijvingen'!U293</f>
        <v>0</v>
      </c>
      <c r="K304" s="86">
        <f>'7. Nominale afschrijvingen'!V293</f>
        <v>12.333039871795149</v>
      </c>
      <c r="L304" s="86">
        <f>'7. Nominale afschrijvingen'!W293</f>
        <v>24.666079743590299</v>
      </c>
      <c r="M304" s="86">
        <f>'7. Nominale afschrijvingen'!X293</f>
        <v>24.666079743590299</v>
      </c>
      <c r="N304" s="86">
        <f>'7. Nominale afschrijvingen'!Y293</f>
        <v>24.666079743590299</v>
      </c>
      <c r="O304" s="86">
        <f>'7. Nominale afschrijvingen'!Z293</f>
        <v>24.666079743590299</v>
      </c>
      <c r="P304" s="86">
        <f>'7. Nominale afschrijvingen'!AA293</f>
        <v>24.666079743590299</v>
      </c>
      <c r="Q304" s="86">
        <f>'7. Nominale afschrijvingen'!AB293</f>
        <v>24.666079743590299</v>
      </c>
      <c r="R304" s="86">
        <f>'7. Nominale afschrijvingen'!AC293</f>
        <v>29.599295692308353</v>
      </c>
      <c r="S304" s="86">
        <f>'7. Nominale afschrijvingen'!AD293</f>
        <v>28.506398620592353</v>
      </c>
      <c r="T304" s="86">
        <f>'7. Nominale afschrijvingen'!AE293</f>
        <v>27.453854671524329</v>
      </c>
      <c r="U304" s="86">
        <f>'7. Nominale afschrijvingen'!AF293</f>
        <v>26.440173883652658</v>
      </c>
      <c r="V304" s="86">
        <f>'7. Nominale afschrijvingen'!AG293</f>
        <v>25.463921309487024</v>
      </c>
      <c r="W304" s="65"/>
      <c r="X304" s="118">
        <f>IF($C304="TD",INDEX('4. CPI-tabel'!$D$20:$Z$42,$E304-2003,X$28-2003),
IF(X$28&gt;=$E304,MAX(1,INDEX('4. CPI-tabel'!$D$20:$Z$42,MAX($E304,2010)-2003,X$28-2003)),0))</f>
        <v>0</v>
      </c>
      <c r="Y304" s="118">
        <f>IF($C304="TD",INDEX('4. CPI-tabel'!$D$20:$Z$42,$E304-2003,Y$28-2003),
IF(Y$28&gt;=$E304,MAX(1,INDEX('4. CPI-tabel'!$D$20:$Z$42,MAX($E304,2010)-2003,Y$28-2003)),0))</f>
        <v>0</v>
      </c>
      <c r="Z304" s="118">
        <f>IF($C304="TD",INDEX('4. CPI-tabel'!$D$20:$Z$42,$E304-2003,Z$28-2003),
IF(Z$28&gt;=$E304,MAX(1,INDEX('4. CPI-tabel'!$D$20:$Z$42,MAX($E304,2010)-2003,Z$28-2003)),0))</f>
        <v>0</v>
      </c>
      <c r="AA304" s="118">
        <f>IF($C304="TD",INDEX('4. CPI-tabel'!$D$20:$Z$42,$E304-2003,AA$28-2003),
IF(AA$28&gt;=$E304,MAX(1,INDEX('4. CPI-tabel'!$D$20:$Z$42,MAX($E304,2010)-2003,AA$28-2003)),0))</f>
        <v>0</v>
      </c>
      <c r="AB304" s="118">
        <f>IF($C304="TD",INDEX('4. CPI-tabel'!$D$20:$Z$42,$E304-2003,AB$28-2003),
IF(AB$28&gt;=$E304,MAX(1,INDEX('4. CPI-tabel'!$D$20:$Z$42,MAX($E304,2010)-2003,AB$28-2003)),0))</f>
        <v>1</v>
      </c>
      <c r="AC304" s="118">
        <f>IF($C304="TD",INDEX('4. CPI-tabel'!$D$20:$Z$42,$E304-2003,AC$28-2003),
IF(AC$28&gt;=$E304,MAX(1,INDEX('4. CPI-tabel'!$D$20:$Z$42,MAX($E304,2010)-2003,AC$28-2003)),0))</f>
        <v>1.008</v>
      </c>
      <c r="AD304" s="118">
        <f>IF($C304="TD",INDEX('4. CPI-tabel'!$D$20:$Z$42,$E304-2003,AD$28-2003),
IF(AD$28&gt;=$E304,MAX(1,INDEX('4. CPI-tabel'!$D$20:$Z$42,MAX($E304,2010)-2003,AD$28-2003)),0))</f>
        <v>1.010016</v>
      </c>
      <c r="AE304" s="118">
        <f>IF($C304="TD",INDEX('4. CPI-tabel'!$D$20:$Z$42,$E304-2003,AE$28-2003),
IF(AE$28&gt;=$E304,MAX(1,INDEX('4. CPI-tabel'!$D$20:$Z$42,MAX($E304,2010)-2003,AE$28-2003)),0))</f>
        <v>1.0241562239999999</v>
      </c>
      <c r="AF304" s="118">
        <f>IF($C304="TD",INDEX('4. CPI-tabel'!$D$20:$Z$42,$E304-2003,AF$28-2003),
IF(AF$28&gt;=$E304,MAX(1,INDEX('4. CPI-tabel'!$D$20:$Z$42,MAX($E304,2010)-2003,AF$28-2003)),0))</f>
        <v>1.0456635047039999</v>
      </c>
      <c r="AG304" s="118">
        <f>IF($C304="TD",INDEX('4. CPI-tabel'!$D$20:$Z$42,$E304-2003,AG$28-2003),
IF(AG$28&gt;=$E304,MAX(1,INDEX('4. CPI-tabel'!$D$20:$Z$42,MAX($E304,2010)-2003,AG$28-2003)),0))</f>
        <v>1.0749420828357119</v>
      </c>
      <c r="AH304" s="118">
        <f>IF($C304="TD",INDEX('4. CPI-tabel'!$D$20:$Z$42,$E304-2003,AH$28-2003),
IF(AH$28&gt;=$E304,MAX(1,INDEX('4. CPI-tabel'!$D$20:$Z$42,MAX($E304,2010)-2003,AH$28-2003)),0))</f>
        <v>1.0824666774155618</v>
      </c>
      <c r="AI304" s="118">
        <f>IF($C304="TD",INDEX('4. CPI-tabel'!$D$20:$Z$42,$E304-2003,AI$28-2003),
IF(AI$28&gt;=$E304,MAX(1,INDEX('4. CPI-tabel'!$D$20:$Z$42,MAX($E304,2010)-2003,AI$28-2003)),0))</f>
        <v>1.0824666774155618</v>
      </c>
      <c r="AJ304" s="118">
        <f>IF($C304="TD",INDEX('4. CPI-tabel'!$D$20:$Z$42,$E304-2003,AJ$28-2003),
IF(AJ$28&gt;=$E304,MAX(1,INDEX('4. CPI-tabel'!$D$20:$Z$42,MAX($E304,2010)-2003,AJ$28-2003)),0))</f>
        <v>1.0824666774155618</v>
      </c>
      <c r="AK304" s="118">
        <f>IF($C304="TD",INDEX('4. CPI-tabel'!$D$20:$Z$42,$E304-2003,AK$28-2003),
IF(AK$28&gt;=$E304,MAX(1,INDEX('4. CPI-tabel'!$D$20:$Z$42,MAX($E304,2010)-2003,AK$28-2003)),0))</f>
        <v>1.0824666774155618</v>
      </c>
      <c r="AL304" s="118">
        <f>IF($C304="TD",INDEX('4. CPI-tabel'!$D$20:$Z$42,$E304-2003,AL$28-2003),
IF(AL$28&gt;=$E304,MAX(1,INDEX('4. CPI-tabel'!$D$20:$Z$42,MAX($E304,2010)-2003,AL$28-2003)),0))</f>
        <v>1.0824666774155618</v>
      </c>
      <c r="AM304" s="118">
        <f>IF($C304="TD",INDEX('4. CPI-tabel'!$D$20:$Z$42,$E304-2003,AM$28-2003),
IF(AM$28&gt;=$E304,MAX(1,INDEX('4. CPI-tabel'!$D$20:$Z$42,MAX($E304,2010)-2003,AM$28-2003)),0))</f>
        <v>1.0824666774155618</v>
      </c>
      <c r="AN304" s="20"/>
      <c r="AO304" s="87">
        <f t="shared" si="69"/>
        <v>0</v>
      </c>
      <c r="AP304" s="87">
        <f t="shared" si="70"/>
        <v>0</v>
      </c>
      <c r="AQ304" s="87">
        <f t="shared" si="71"/>
        <v>0</v>
      </c>
      <c r="AR304" s="87">
        <f t="shared" si="72"/>
        <v>0</v>
      </c>
      <c r="AS304" s="87">
        <f t="shared" si="73"/>
        <v>12.333039871795149</v>
      </c>
      <c r="AT304" s="87">
        <f t="shared" si="74"/>
        <v>24.863408381539021</v>
      </c>
      <c r="AU304" s="87">
        <f t="shared" si="75"/>
        <v>24.913135198302101</v>
      </c>
      <c r="AV304" s="87">
        <f t="shared" si="76"/>
        <v>25.261919091078326</v>
      </c>
      <c r="AW304" s="87">
        <f t="shared" si="77"/>
        <v>25.792419391990972</v>
      </c>
      <c r="AX304" s="87">
        <f t="shared" si="78"/>
        <v>26.514607134966717</v>
      </c>
      <c r="AY304" s="87">
        <f t="shared" si="79"/>
        <v>26.700209384911481</v>
      </c>
      <c r="AZ304" s="87">
        <f t="shared" si="80"/>
        <v>32.040251261893772</v>
      </c>
      <c r="BA304" s="87">
        <f t="shared" si="81"/>
        <v>30.85722659991616</v>
      </c>
      <c r="BB304" s="87">
        <f t="shared" si="82"/>
        <v>29.717882848534639</v>
      </c>
      <c r="BC304" s="87">
        <f t="shared" si="83"/>
        <v>28.620607174127205</v>
      </c>
      <c r="BD304" s="87">
        <f t="shared" si="84"/>
        <v>27.563846293851739</v>
      </c>
    </row>
    <row r="305" spans="2:56" s="79" customFormat="1" x14ac:dyDescent="0.2">
      <c r="B305" s="86">
        <f>'3. Investeringen'!B291</f>
        <v>277</v>
      </c>
      <c r="C305" s="86" t="str">
        <f>'3. Investeringen'!F291</f>
        <v>AD</v>
      </c>
      <c r="D305" s="86" t="str">
        <f>'3. Investeringen'!G291</f>
        <v>Start-GAW excl. bijzonderheden AD</v>
      </c>
      <c r="E305" s="121">
        <f>'3. Investeringen'!K291</f>
        <v>2008</v>
      </c>
      <c r="F305" s="20"/>
      <c r="G305" s="86">
        <f>'7. Nominale afschrijvingen'!R294</f>
        <v>95465.727400793752</v>
      </c>
      <c r="H305" s="86">
        <f>'7. Nominale afschrijvingen'!S294</f>
        <v>95465.727400793752</v>
      </c>
      <c r="I305" s="86">
        <f>'7. Nominale afschrijvingen'!T294</f>
        <v>95465.727400793752</v>
      </c>
      <c r="J305" s="86">
        <f>'7. Nominale afschrijvingen'!U294</f>
        <v>95465.727400793752</v>
      </c>
      <c r="K305" s="86">
        <f>'7. Nominale afschrijvingen'!V294</f>
        <v>95465.727400793752</v>
      </c>
      <c r="L305" s="86">
        <f>'7. Nominale afschrijvingen'!W294</f>
        <v>95465.727400793752</v>
      </c>
      <c r="M305" s="86">
        <f>'7. Nominale afschrijvingen'!X294</f>
        <v>95465.727400793752</v>
      </c>
      <c r="N305" s="86">
        <f>'7. Nominale afschrijvingen'!Y294</f>
        <v>95465.727400793752</v>
      </c>
      <c r="O305" s="86">
        <f>'7. Nominale afschrijvingen'!Z294</f>
        <v>95465.727400793752</v>
      </c>
      <c r="P305" s="86">
        <f>'7. Nominale afschrijvingen'!AA294</f>
        <v>95465.727400793752</v>
      </c>
      <c r="Q305" s="86">
        <f>'7. Nominale afschrijvingen'!AB294</f>
        <v>95465.727400793752</v>
      </c>
      <c r="R305" s="86">
        <f>'7. Nominale afschrijvingen'!AC294</f>
        <v>114558.87288095252</v>
      </c>
      <c r="S305" s="86">
        <f>'7. Nominale afschrijvingen'!AD294</f>
        <v>104739.54091972802</v>
      </c>
      <c r="T305" s="86">
        <f>'7. Nominale afschrijvingen'!AE294</f>
        <v>95761.865983751326</v>
      </c>
      <c r="U305" s="86">
        <f>'7. Nominale afschrijvingen'!AF294</f>
        <v>92859.99125697097</v>
      </c>
      <c r="V305" s="86">
        <f>'7. Nominale afschrijvingen'!AG294</f>
        <v>92859.99125697097</v>
      </c>
      <c r="W305" s="65"/>
      <c r="X305" s="118">
        <f>IF($C305="TD",INDEX('4. CPI-tabel'!$D$20:$Z$42,$E305-2003,X$28-2003),
IF(X$28&gt;=$E305,MAX(1,INDEX('4. CPI-tabel'!$D$20:$Z$42,MAX($E305,2010)-2003,X$28-2003)),0))</f>
        <v>1.0149999999999999</v>
      </c>
      <c r="Y305" s="118">
        <f>IF($C305="TD",INDEX('4. CPI-tabel'!$D$20:$Z$42,$E305-2003,Y$28-2003),
IF(Y$28&gt;=$E305,MAX(1,INDEX('4. CPI-tabel'!$D$20:$Z$42,MAX($E305,2010)-2003,Y$28-2003)),0))</f>
        <v>1.0413899999999998</v>
      </c>
      <c r="Z305" s="118">
        <f>IF($C305="TD",INDEX('4. CPI-tabel'!$D$20:$Z$42,$E305-2003,Z$28-2003),
IF(Z$28&gt;=$E305,MAX(1,INDEX('4. CPI-tabel'!$D$20:$Z$42,MAX($E305,2010)-2003,Z$28-2003)),0))</f>
        <v>1.0653419699999997</v>
      </c>
      <c r="AA305" s="118">
        <f>IF($C305="TD",INDEX('4. CPI-tabel'!$D$20:$Z$42,$E305-2003,AA$28-2003),
IF(AA$28&gt;=$E305,MAX(1,INDEX('4. CPI-tabel'!$D$20:$Z$42,MAX($E305,2010)-2003,AA$28-2003)),0))</f>
        <v>1.0951715451599997</v>
      </c>
      <c r="AB305" s="118">
        <f>IF($C305="TD",INDEX('4. CPI-tabel'!$D$20:$Z$42,$E305-2003,AB$28-2003),
IF(AB$28&gt;=$E305,MAX(1,INDEX('4. CPI-tabel'!$D$20:$Z$42,MAX($E305,2010)-2003,AB$28-2003)),0))</f>
        <v>1.1061232606115996</v>
      </c>
      <c r="AC305" s="118">
        <f>IF($C305="TD",INDEX('4. CPI-tabel'!$D$20:$Z$42,$E305-2003,AC$28-2003),
IF(AC$28&gt;=$E305,MAX(1,INDEX('4. CPI-tabel'!$D$20:$Z$42,MAX($E305,2010)-2003,AC$28-2003)),0))</f>
        <v>1.1149722466964924</v>
      </c>
      <c r="AD305" s="118">
        <f>IF($C305="TD",INDEX('4. CPI-tabel'!$D$20:$Z$42,$E305-2003,AD$28-2003),
IF(AD$28&gt;=$E305,MAX(1,INDEX('4. CPI-tabel'!$D$20:$Z$42,MAX($E305,2010)-2003,AD$28-2003)),0))</f>
        <v>1.1172021911898855</v>
      </c>
      <c r="AE305" s="118">
        <f>IF($C305="TD",INDEX('4. CPI-tabel'!$D$20:$Z$42,$E305-2003,AE$28-2003),
IF(AE$28&gt;=$E305,MAX(1,INDEX('4. CPI-tabel'!$D$20:$Z$42,MAX($E305,2010)-2003,AE$28-2003)),0))</f>
        <v>1.132843021866544</v>
      </c>
      <c r="AF305" s="118">
        <f>IF($C305="TD",INDEX('4. CPI-tabel'!$D$20:$Z$42,$E305-2003,AF$28-2003),
IF(AF$28&gt;=$E305,MAX(1,INDEX('4. CPI-tabel'!$D$20:$Z$42,MAX($E305,2010)-2003,AF$28-2003)),0))</f>
        <v>1.1566327253257414</v>
      </c>
      <c r="AG305" s="118">
        <f>IF($C305="TD",INDEX('4. CPI-tabel'!$D$20:$Z$42,$E305-2003,AG$28-2003),
IF(AG$28&gt;=$E305,MAX(1,INDEX('4. CPI-tabel'!$D$20:$Z$42,MAX($E305,2010)-2003,AG$28-2003)),0))</f>
        <v>1.1890184416348621</v>
      </c>
      <c r="AH305" s="118">
        <f>IF($C305="TD",INDEX('4. CPI-tabel'!$D$20:$Z$42,$E305-2003,AH$28-2003),
IF(AH$28&gt;=$E305,MAX(1,INDEX('4. CPI-tabel'!$D$20:$Z$42,MAX($E305,2010)-2003,AH$28-2003)),0))</f>
        <v>1.197341570726306</v>
      </c>
      <c r="AI305" s="118">
        <f>IF($C305="TD",INDEX('4. CPI-tabel'!$D$20:$Z$42,$E305-2003,AI$28-2003),
IF(AI$28&gt;=$E305,MAX(1,INDEX('4. CPI-tabel'!$D$20:$Z$42,MAX($E305,2010)-2003,AI$28-2003)),0))</f>
        <v>1.197341570726306</v>
      </c>
      <c r="AJ305" s="118">
        <f>IF($C305="TD",INDEX('4. CPI-tabel'!$D$20:$Z$42,$E305-2003,AJ$28-2003),
IF(AJ$28&gt;=$E305,MAX(1,INDEX('4. CPI-tabel'!$D$20:$Z$42,MAX($E305,2010)-2003,AJ$28-2003)),0))</f>
        <v>1.197341570726306</v>
      </c>
      <c r="AK305" s="118">
        <f>IF($C305="TD",INDEX('4. CPI-tabel'!$D$20:$Z$42,$E305-2003,AK$28-2003),
IF(AK$28&gt;=$E305,MAX(1,INDEX('4. CPI-tabel'!$D$20:$Z$42,MAX($E305,2010)-2003,AK$28-2003)),0))</f>
        <v>1.197341570726306</v>
      </c>
      <c r="AL305" s="118">
        <f>IF($C305="TD",INDEX('4. CPI-tabel'!$D$20:$Z$42,$E305-2003,AL$28-2003),
IF(AL$28&gt;=$E305,MAX(1,INDEX('4. CPI-tabel'!$D$20:$Z$42,MAX($E305,2010)-2003,AL$28-2003)),0))</f>
        <v>1.197341570726306</v>
      </c>
      <c r="AM305" s="118">
        <f>IF($C305="TD",INDEX('4. CPI-tabel'!$D$20:$Z$42,$E305-2003,AM$28-2003),
IF(AM$28&gt;=$E305,MAX(1,INDEX('4. CPI-tabel'!$D$20:$Z$42,MAX($E305,2010)-2003,AM$28-2003)),0))</f>
        <v>1.197341570726306</v>
      </c>
      <c r="AN305" s="20"/>
      <c r="AO305" s="87">
        <f t="shared" si="69"/>
        <v>96897.713311805652</v>
      </c>
      <c r="AP305" s="87">
        <f t="shared" si="70"/>
        <v>99417.053857912586</v>
      </c>
      <c r="AQ305" s="87">
        <f t="shared" si="71"/>
        <v>101703.64609664457</v>
      </c>
      <c r="AR305" s="87">
        <f t="shared" si="72"/>
        <v>104551.34818735061</v>
      </c>
      <c r="AS305" s="87">
        <f t="shared" si="73"/>
        <v>105596.86166922412</v>
      </c>
      <c r="AT305" s="87">
        <f t="shared" si="74"/>
        <v>106441.63656257791</v>
      </c>
      <c r="AU305" s="87">
        <f t="shared" si="75"/>
        <v>106654.51983570307</v>
      </c>
      <c r="AV305" s="87">
        <f t="shared" si="76"/>
        <v>108147.68311340292</v>
      </c>
      <c r="AW305" s="87">
        <f t="shared" si="77"/>
        <v>110418.78445878439</v>
      </c>
      <c r="AX305" s="87">
        <f t="shared" si="78"/>
        <v>113510.51042363035</v>
      </c>
      <c r="AY305" s="87">
        <f t="shared" si="79"/>
        <v>114305.08399659574</v>
      </c>
      <c r="AZ305" s="87">
        <f t="shared" si="80"/>
        <v>137166.10079591491</v>
      </c>
      <c r="BA305" s="87">
        <f t="shared" si="81"/>
        <v>125409.00644197935</v>
      </c>
      <c r="BB305" s="87">
        <f t="shared" si="82"/>
        <v>114659.66303266682</v>
      </c>
      <c r="BC305" s="87">
        <f t="shared" si="83"/>
        <v>111185.12778925266</v>
      </c>
      <c r="BD305" s="87">
        <f t="shared" si="84"/>
        <v>111185.12778925266</v>
      </c>
    </row>
    <row r="306" spans="2:56" s="79" customFormat="1" x14ac:dyDescent="0.2">
      <c r="B306" s="86">
        <f>'3. Investeringen'!B292</f>
        <v>278</v>
      </c>
      <c r="C306" s="86" t="str">
        <f>'3. Investeringen'!F292</f>
        <v>TD</v>
      </c>
      <c r="D306" s="86" t="str">
        <f>'3. Investeringen'!G292</f>
        <v>Start-GAW excl. bijzonderheden TD</v>
      </c>
      <c r="E306" s="121">
        <f>'3. Investeringen'!K292</f>
        <v>2004</v>
      </c>
      <c r="F306" s="20"/>
      <c r="G306" s="86">
        <f>'7. Nominale afschrijvingen'!R295</f>
        <v>1332861.9948019371</v>
      </c>
      <c r="H306" s="86">
        <f>'7. Nominale afschrijvingen'!S295</f>
        <v>1332861.9948019371</v>
      </c>
      <c r="I306" s="86">
        <f>'7. Nominale afschrijvingen'!T295</f>
        <v>1332861.9948019371</v>
      </c>
      <c r="J306" s="86">
        <f>'7. Nominale afschrijvingen'!U295</f>
        <v>1332861.9948019371</v>
      </c>
      <c r="K306" s="86">
        <f>'7. Nominale afschrijvingen'!V295</f>
        <v>1332861.9948019371</v>
      </c>
      <c r="L306" s="86">
        <f>'7. Nominale afschrijvingen'!W295</f>
        <v>1332861.9948019371</v>
      </c>
      <c r="M306" s="86">
        <f>'7. Nominale afschrijvingen'!X295</f>
        <v>1332861.9948019371</v>
      </c>
      <c r="N306" s="86">
        <f>'7. Nominale afschrijvingen'!Y295</f>
        <v>1332861.9948019371</v>
      </c>
      <c r="O306" s="86">
        <f>'7. Nominale afschrijvingen'!Z295</f>
        <v>1332861.9948019371</v>
      </c>
      <c r="P306" s="86">
        <f>'7. Nominale afschrijvingen'!AA295</f>
        <v>1332861.9948019371</v>
      </c>
      <c r="Q306" s="86">
        <f>'7. Nominale afschrijvingen'!AB295</f>
        <v>1332861.9948019371</v>
      </c>
      <c r="R306" s="86">
        <f>'7. Nominale afschrijvingen'!AC295</f>
        <v>1599434.3937623247</v>
      </c>
      <c r="S306" s="86">
        <f>'7. Nominale afschrijvingen'!AD295</f>
        <v>1495056.0861472513</v>
      </c>
      <c r="T306" s="86">
        <f>'7. Nominale afschrijvingen'!AE295</f>
        <v>1397489.4559245585</v>
      </c>
      <c r="U306" s="86">
        <f>'7. Nominale afschrijvingen'!AF295</f>
        <v>1306289.9763534125</v>
      </c>
      <c r="V306" s="86">
        <f>'7. Nominale afschrijvingen'!AG295</f>
        <v>1300417.04714047</v>
      </c>
      <c r="W306" s="65"/>
      <c r="X306" s="118">
        <f>IF($C306="TD",INDEX('4. CPI-tabel'!$D$20:$Z$42,$E306-2003,X$28-2003),
IF(X$28&gt;=$E306,MAX(1,INDEX('4. CPI-tabel'!$D$20:$Z$42,MAX($E306,2010)-2003,X$28-2003)),0))</f>
        <v>1.1084974968243537</v>
      </c>
      <c r="Y306" s="118">
        <f>IF($C306="TD",INDEX('4. CPI-tabel'!$D$20:$Z$42,$E306-2003,Y$28-2003),
IF(Y$28&gt;=$E306,MAX(1,INDEX('4. CPI-tabel'!$D$20:$Z$42,MAX($E306,2010)-2003,Y$28-2003)),0))</f>
        <v>1.137318431741787</v>
      </c>
      <c r="Z306" s="118">
        <f>IF($C306="TD",INDEX('4. CPI-tabel'!$D$20:$Z$42,$E306-2003,Z$28-2003),
IF(Z$28&gt;=$E306,MAX(1,INDEX('4. CPI-tabel'!$D$20:$Z$42,MAX($E306,2010)-2003,Z$28-2003)),0))</f>
        <v>1.1634767556718479</v>
      </c>
      <c r="AA306" s="118">
        <f>IF($C306="TD",INDEX('4. CPI-tabel'!$D$20:$Z$42,$E306-2003,AA$28-2003),
IF(AA$28&gt;=$E306,MAX(1,INDEX('4. CPI-tabel'!$D$20:$Z$42,MAX($E306,2010)-2003,AA$28-2003)),0))</f>
        <v>1.1960541048306597</v>
      </c>
      <c r="AB306" s="118">
        <f>IF($C306="TD",INDEX('4. CPI-tabel'!$D$20:$Z$42,$E306-2003,AB$28-2003),
IF(AB$28&gt;=$E306,MAX(1,INDEX('4. CPI-tabel'!$D$20:$Z$42,MAX($E306,2010)-2003,AB$28-2003)),0))</f>
        <v>1.2080146458789662</v>
      </c>
      <c r="AC306" s="118">
        <f>IF($C306="TD",INDEX('4. CPI-tabel'!$D$20:$Z$42,$E306-2003,AC$28-2003),
IF(AC$28&gt;=$E306,MAX(1,INDEX('4. CPI-tabel'!$D$20:$Z$42,MAX($E306,2010)-2003,AC$28-2003)),0))</f>
        <v>1.217678763045998</v>
      </c>
      <c r="AD306" s="118">
        <f>IF($C306="TD",INDEX('4. CPI-tabel'!$D$20:$Z$42,$E306-2003,AD$28-2003),
IF(AD$28&gt;=$E306,MAX(1,INDEX('4. CPI-tabel'!$D$20:$Z$42,MAX($E306,2010)-2003,AD$28-2003)),0))</f>
        <v>1.22011412057209</v>
      </c>
      <c r="AE306" s="118">
        <f>IF($C306="TD",INDEX('4. CPI-tabel'!$D$20:$Z$42,$E306-2003,AE$28-2003),
IF(AE$28&gt;=$E306,MAX(1,INDEX('4. CPI-tabel'!$D$20:$Z$42,MAX($E306,2010)-2003,AE$28-2003)),0))</f>
        <v>1.2371957182600992</v>
      </c>
      <c r="AF306" s="118">
        <f>IF($C306="TD",INDEX('4. CPI-tabel'!$D$20:$Z$42,$E306-2003,AF$28-2003),
IF(AF$28&gt;=$E306,MAX(1,INDEX('4. CPI-tabel'!$D$20:$Z$42,MAX($E306,2010)-2003,AF$28-2003)),0))</f>
        <v>1.2631768283435612</v>
      </c>
      <c r="AG306" s="118">
        <f>IF($C306="TD",INDEX('4. CPI-tabel'!$D$20:$Z$42,$E306-2003,AG$28-2003),
IF(AG$28&gt;=$E306,MAX(1,INDEX('4. CPI-tabel'!$D$20:$Z$42,MAX($E306,2010)-2003,AG$28-2003)),0))</f>
        <v>1.2985457795371809</v>
      </c>
      <c r="AH306" s="118">
        <f>IF($C306="TD",INDEX('4. CPI-tabel'!$D$20:$Z$42,$E306-2003,AH$28-2003),
IF(AH$28&gt;=$E306,MAX(1,INDEX('4. CPI-tabel'!$D$20:$Z$42,MAX($E306,2010)-2003,AH$28-2003)),0))</f>
        <v>1.3076355999939411</v>
      </c>
      <c r="AI306" s="118">
        <f>IF($C306="TD",INDEX('4. CPI-tabel'!$D$20:$Z$42,$E306-2003,AI$28-2003),
IF(AI$28&gt;=$E306,MAX(1,INDEX('4. CPI-tabel'!$D$20:$Z$42,MAX($E306,2010)-2003,AI$28-2003)),0))</f>
        <v>1.3076355999939411</v>
      </c>
      <c r="AJ306" s="118">
        <f>IF($C306="TD",INDEX('4. CPI-tabel'!$D$20:$Z$42,$E306-2003,AJ$28-2003),
IF(AJ$28&gt;=$E306,MAX(1,INDEX('4. CPI-tabel'!$D$20:$Z$42,MAX($E306,2010)-2003,AJ$28-2003)),0))</f>
        <v>1.3076355999939411</v>
      </c>
      <c r="AK306" s="118">
        <f>IF($C306="TD",INDEX('4. CPI-tabel'!$D$20:$Z$42,$E306-2003,AK$28-2003),
IF(AK$28&gt;=$E306,MAX(1,INDEX('4. CPI-tabel'!$D$20:$Z$42,MAX($E306,2010)-2003,AK$28-2003)),0))</f>
        <v>1.3076355999939411</v>
      </c>
      <c r="AL306" s="118">
        <f>IF($C306="TD",INDEX('4. CPI-tabel'!$D$20:$Z$42,$E306-2003,AL$28-2003),
IF(AL$28&gt;=$E306,MAX(1,INDEX('4. CPI-tabel'!$D$20:$Z$42,MAX($E306,2010)-2003,AL$28-2003)),0))</f>
        <v>1.3076355999939411</v>
      </c>
      <c r="AM306" s="118">
        <f>IF($C306="TD",INDEX('4. CPI-tabel'!$D$20:$Z$42,$E306-2003,AM$28-2003),
IF(AM$28&gt;=$E306,MAX(1,INDEX('4. CPI-tabel'!$D$20:$Z$42,MAX($E306,2010)-2003,AM$28-2003)),0))</f>
        <v>1.3076355999939411</v>
      </c>
      <c r="AN306" s="20"/>
      <c r="AO306" s="87">
        <f t="shared" si="69"/>
        <v>1477474.184850262</v>
      </c>
      <c r="AP306" s="87">
        <f t="shared" si="70"/>
        <v>1515888.5136563689</v>
      </c>
      <c r="AQ306" s="87">
        <f t="shared" si="71"/>
        <v>1550753.9494704653</v>
      </c>
      <c r="AR306" s="87">
        <f t="shared" si="72"/>
        <v>1594175.0600556382</v>
      </c>
      <c r="AS306" s="87">
        <f t="shared" si="73"/>
        <v>1610116.8106561946</v>
      </c>
      <c r="AT306" s="87">
        <f t="shared" si="74"/>
        <v>1622997.7451414443</v>
      </c>
      <c r="AU306" s="87">
        <f t="shared" si="75"/>
        <v>1626243.740631727</v>
      </c>
      <c r="AV306" s="87">
        <f t="shared" si="76"/>
        <v>1649011.1530005713</v>
      </c>
      <c r="AW306" s="87">
        <f t="shared" si="77"/>
        <v>1683640.3872135831</v>
      </c>
      <c r="AX306" s="87">
        <f t="shared" si="78"/>
        <v>1730782.3180555634</v>
      </c>
      <c r="AY306" s="87">
        <f t="shared" si="79"/>
        <v>1742897.7942819523</v>
      </c>
      <c r="AZ306" s="87">
        <f t="shared" si="80"/>
        <v>2091477.353138343</v>
      </c>
      <c r="BA306" s="87">
        <f t="shared" si="81"/>
        <v>1954988.5622337542</v>
      </c>
      <c r="BB306" s="87">
        <f t="shared" si="82"/>
        <v>1827406.9631831162</v>
      </c>
      <c r="BC306" s="87">
        <f t="shared" si="83"/>
        <v>1708151.2769949657</v>
      </c>
      <c r="BD306" s="87">
        <f t="shared" si="84"/>
        <v>1700471.6256798776</v>
      </c>
    </row>
    <row r="307" spans="2:56" s="79" customFormat="1" x14ac:dyDescent="0.2">
      <c r="B307" s="86">
        <f>'3. Investeringen'!B293</f>
        <v>279</v>
      </c>
      <c r="C307" s="86" t="str">
        <f>'3. Investeringen'!F293</f>
        <v>TD</v>
      </c>
      <c r="D307" s="86" t="str">
        <f>'3. Investeringen'!G293</f>
        <v>Nieuwe investeringen TD</v>
      </c>
      <c r="E307" s="121">
        <f>'3. Investeringen'!K293</f>
        <v>2004</v>
      </c>
      <c r="F307" s="20"/>
      <c r="G307" s="86">
        <f>'7. Nominale afschrijvingen'!R296</f>
        <v>53.9</v>
      </c>
      <c r="H307" s="86">
        <f>'7. Nominale afschrijvingen'!S296</f>
        <v>53.9</v>
      </c>
      <c r="I307" s="86">
        <f>'7. Nominale afschrijvingen'!T296</f>
        <v>53.9</v>
      </c>
      <c r="J307" s="86">
        <f>'7. Nominale afschrijvingen'!U296</f>
        <v>53.9</v>
      </c>
      <c r="K307" s="86">
        <f>'7. Nominale afschrijvingen'!V296</f>
        <v>53.9</v>
      </c>
      <c r="L307" s="86">
        <f>'7. Nominale afschrijvingen'!W296</f>
        <v>53.9</v>
      </c>
      <c r="M307" s="86">
        <f>'7. Nominale afschrijvingen'!X296</f>
        <v>53.9</v>
      </c>
      <c r="N307" s="86">
        <f>'7. Nominale afschrijvingen'!Y296</f>
        <v>53.9</v>
      </c>
      <c r="O307" s="86">
        <f>'7. Nominale afschrijvingen'!Z296</f>
        <v>53.9</v>
      </c>
      <c r="P307" s="86">
        <f>'7. Nominale afschrijvingen'!AA296</f>
        <v>53.9</v>
      </c>
      <c r="Q307" s="86">
        <f>'7. Nominale afschrijvingen'!AB296</f>
        <v>53.9</v>
      </c>
      <c r="R307" s="86">
        <f>'7. Nominale afschrijvingen'!AC296</f>
        <v>64.680000000000007</v>
      </c>
      <c r="S307" s="86">
        <f>'7. Nominale afschrijvingen'!AD296</f>
        <v>62.610240000000005</v>
      </c>
      <c r="T307" s="86">
        <f>'7. Nominale afschrijvingen'!AE296</f>
        <v>60.606712320000007</v>
      </c>
      <c r="U307" s="86">
        <f>'7. Nominale afschrijvingen'!AF296</f>
        <v>58.667297525760006</v>
      </c>
      <c r="V307" s="86">
        <f>'7. Nominale afschrijvingen'!AG296</f>
        <v>56.789944004935684</v>
      </c>
      <c r="W307" s="65"/>
      <c r="X307" s="118">
        <f>IF($C307="TD",INDEX('4. CPI-tabel'!$D$20:$Z$42,$E307-2003,X$28-2003),
IF(X$28&gt;=$E307,MAX(1,INDEX('4. CPI-tabel'!$D$20:$Z$42,MAX($E307,2010)-2003,X$28-2003)),0))</f>
        <v>1.1084974968243537</v>
      </c>
      <c r="Y307" s="118">
        <f>IF($C307="TD",INDEX('4. CPI-tabel'!$D$20:$Z$42,$E307-2003,Y$28-2003),
IF(Y$28&gt;=$E307,MAX(1,INDEX('4. CPI-tabel'!$D$20:$Z$42,MAX($E307,2010)-2003,Y$28-2003)),0))</f>
        <v>1.137318431741787</v>
      </c>
      <c r="Z307" s="118">
        <f>IF($C307="TD",INDEX('4. CPI-tabel'!$D$20:$Z$42,$E307-2003,Z$28-2003),
IF(Z$28&gt;=$E307,MAX(1,INDEX('4. CPI-tabel'!$D$20:$Z$42,MAX($E307,2010)-2003,Z$28-2003)),0))</f>
        <v>1.1634767556718479</v>
      </c>
      <c r="AA307" s="118">
        <f>IF($C307="TD",INDEX('4. CPI-tabel'!$D$20:$Z$42,$E307-2003,AA$28-2003),
IF(AA$28&gt;=$E307,MAX(1,INDEX('4. CPI-tabel'!$D$20:$Z$42,MAX($E307,2010)-2003,AA$28-2003)),0))</f>
        <v>1.1960541048306597</v>
      </c>
      <c r="AB307" s="118">
        <f>IF($C307="TD",INDEX('4. CPI-tabel'!$D$20:$Z$42,$E307-2003,AB$28-2003),
IF(AB$28&gt;=$E307,MAX(1,INDEX('4. CPI-tabel'!$D$20:$Z$42,MAX($E307,2010)-2003,AB$28-2003)),0))</f>
        <v>1.2080146458789662</v>
      </c>
      <c r="AC307" s="118">
        <f>IF($C307="TD",INDEX('4. CPI-tabel'!$D$20:$Z$42,$E307-2003,AC$28-2003),
IF(AC$28&gt;=$E307,MAX(1,INDEX('4. CPI-tabel'!$D$20:$Z$42,MAX($E307,2010)-2003,AC$28-2003)),0))</f>
        <v>1.217678763045998</v>
      </c>
      <c r="AD307" s="118">
        <f>IF($C307="TD",INDEX('4. CPI-tabel'!$D$20:$Z$42,$E307-2003,AD$28-2003),
IF(AD$28&gt;=$E307,MAX(1,INDEX('4. CPI-tabel'!$D$20:$Z$42,MAX($E307,2010)-2003,AD$28-2003)),0))</f>
        <v>1.22011412057209</v>
      </c>
      <c r="AE307" s="118">
        <f>IF($C307="TD",INDEX('4. CPI-tabel'!$D$20:$Z$42,$E307-2003,AE$28-2003),
IF(AE$28&gt;=$E307,MAX(1,INDEX('4. CPI-tabel'!$D$20:$Z$42,MAX($E307,2010)-2003,AE$28-2003)),0))</f>
        <v>1.2371957182600992</v>
      </c>
      <c r="AF307" s="118">
        <f>IF($C307="TD",INDEX('4. CPI-tabel'!$D$20:$Z$42,$E307-2003,AF$28-2003),
IF(AF$28&gt;=$E307,MAX(1,INDEX('4. CPI-tabel'!$D$20:$Z$42,MAX($E307,2010)-2003,AF$28-2003)),0))</f>
        <v>1.2631768283435612</v>
      </c>
      <c r="AG307" s="118">
        <f>IF($C307="TD",INDEX('4. CPI-tabel'!$D$20:$Z$42,$E307-2003,AG$28-2003),
IF(AG$28&gt;=$E307,MAX(1,INDEX('4. CPI-tabel'!$D$20:$Z$42,MAX($E307,2010)-2003,AG$28-2003)),0))</f>
        <v>1.2985457795371809</v>
      </c>
      <c r="AH307" s="118">
        <f>IF($C307="TD",INDEX('4. CPI-tabel'!$D$20:$Z$42,$E307-2003,AH$28-2003),
IF(AH$28&gt;=$E307,MAX(1,INDEX('4. CPI-tabel'!$D$20:$Z$42,MAX($E307,2010)-2003,AH$28-2003)),0))</f>
        <v>1.3076355999939411</v>
      </c>
      <c r="AI307" s="118">
        <f>IF($C307="TD",INDEX('4. CPI-tabel'!$D$20:$Z$42,$E307-2003,AI$28-2003),
IF(AI$28&gt;=$E307,MAX(1,INDEX('4. CPI-tabel'!$D$20:$Z$42,MAX($E307,2010)-2003,AI$28-2003)),0))</f>
        <v>1.3076355999939411</v>
      </c>
      <c r="AJ307" s="118">
        <f>IF($C307="TD",INDEX('4. CPI-tabel'!$D$20:$Z$42,$E307-2003,AJ$28-2003),
IF(AJ$28&gt;=$E307,MAX(1,INDEX('4. CPI-tabel'!$D$20:$Z$42,MAX($E307,2010)-2003,AJ$28-2003)),0))</f>
        <v>1.3076355999939411</v>
      </c>
      <c r="AK307" s="118">
        <f>IF($C307="TD",INDEX('4. CPI-tabel'!$D$20:$Z$42,$E307-2003,AK$28-2003),
IF(AK$28&gt;=$E307,MAX(1,INDEX('4. CPI-tabel'!$D$20:$Z$42,MAX($E307,2010)-2003,AK$28-2003)),0))</f>
        <v>1.3076355999939411</v>
      </c>
      <c r="AL307" s="118">
        <f>IF($C307="TD",INDEX('4. CPI-tabel'!$D$20:$Z$42,$E307-2003,AL$28-2003),
IF(AL$28&gt;=$E307,MAX(1,INDEX('4. CPI-tabel'!$D$20:$Z$42,MAX($E307,2010)-2003,AL$28-2003)),0))</f>
        <v>1.3076355999939411</v>
      </c>
      <c r="AM307" s="118">
        <f>IF($C307="TD",INDEX('4. CPI-tabel'!$D$20:$Z$42,$E307-2003,AM$28-2003),
IF(AM$28&gt;=$E307,MAX(1,INDEX('4. CPI-tabel'!$D$20:$Z$42,MAX($E307,2010)-2003,AM$28-2003)),0))</f>
        <v>1.3076355999939411</v>
      </c>
      <c r="AN307" s="20"/>
      <c r="AO307" s="87">
        <f t="shared" si="69"/>
        <v>59.748015078832665</v>
      </c>
      <c r="AP307" s="87">
        <f t="shared" si="70"/>
        <v>61.301463470882318</v>
      </c>
      <c r="AQ307" s="87">
        <f t="shared" si="71"/>
        <v>62.711397130712605</v>
      </c>
      <c r="AR307" s="87">
        <f t="shared" si="72"/>
        <v>64.467316250372548</v>
      </c>
      <c r="AS307" s="87">
        <f t="shared" si="73"/>
        <v>65.111989412876284</v>
      </c>
      <c r="AT307" s="87">
        <f t="shared" si="74"/>
        <v>65.632885328179285</v>
      </c>
      <c r="AU307" s="87">
        <f t="shared" si="75"/>
        <v>65.764151098835654</v>
      </c>
      <c r="AV307" s="87">
        <f t="shared" si="76"/>
        <v>66.684849214219341</v>
      </c>
      <c r="AW307" s="87">
        <f t="shared" si="77"/>
        <v>68.08523104771794</v>
      </c>
      <c r="AX307" s="87">
        <f t="shared" si="78"/>
        <v>69.991617517054053</v>
      </c>
      <c r="AY307" s="87">
        <f t="shared" si="79"/>
        <v>70.481558839673426</v>
      </c>
      <c r="AZ307" s="87">
        <f t="shared" si="80"/>
        <v>84.577870607608119</v>
      </c>
      <c r="BA307" s="87">
        <f t="shared" si="81"/>
        <v>81.871378748164659</v>
      </c>
      <c r="BB307" s="87">
        <f t="shared" si="82"/>
        <v>79.251494628223384</v>
      </c>
      <c r="BC307" s="87">
        <f t="shared" si="83"/>
        <v>76.715446800120233</v>
      </c>
      <c r="BD307" s="87">
        <f t="shared" si="84"/>
        <v>74.26055250251639</v>
      </c>
    </row>
    <row r="308" spans="2:56" s="79" customFormat="1" x14ac:dyDescent="0.2">
      <c r="B308" s="86">
        <f>'3. Investeringen'!B294</f>
        <v>280</v>
      </c>
      <c r="C308" s="86" t="str">
        <f>'3. Investeringen'!F294</f>
        <v>TD</v>
      </c>
      <c r="D308" s="86" t="str">
        <f>'3. Investeringen'!G294</f>
        <v>Nieuwe investeringen TD</v>
      </c>
      <c r="E308" s="121">
        <f>'3. Investeringen'!K294</f>
        <v>2004</v>
      </c>
      <c r="F308" s="20"/>
      <c r="G308" s="86">
        <f>'7. Nominale afschrijvingen'!R297</f>
        <v>2242.2448888888889</v>
      </c>
      <c r="H308" s="86">
        <f>'7. Nominale afschrijvingen'!S297</f>
        <v>2242.2448888888885</v>
      </c>
      <c r="I308" s="86">
        <f>'7. Nominale afschrijvingen'!T297</f>
        <v>2242.2448888888885</v>
      </c>
      <c r="J308" s="86">
        <f>'7. Nominale afschrijvingen'!U297</f>
        <v>2242.2448888888885</v>
      </c>
      <c r="K308" s="86">
        <f>'7. Nominale afschrijvingen'!V297</f>
        <v>2242.2448888888885</v>
      </c>
      <c r="L308" s="86">
        <f>'7. Nominale afschrijvingen'!W297</f>
        <v>2242.2448888888885</v>
      </c>
      <c r="M308" s="86">
        <f>'7. Nominale afschrijvingen'!X297</f>
        <v>2242.2448888888885</v>
      </c>
      <c r="N308" s="86">
        <f>'7. Nominale afschrijvingen'!Y297</f>
        <v>2242.2448888888885</v>
      </c>
      <c r="O308" s="86">
        <f>'7. Nominale afschrijvingen'!Z297</f>
        <v>2242.2448888888885</v>
      </c>
      <c r="P308" s="86">
        <f>'7. Nominale afschrijvingen'!AA297</f>
        <v>2242.2448888888885</v>
      </c>
      <c r="Q308" s="86">
        <f>'7. Nominale afschrijvingen'!AB297</f>
        <v>2242.2448888888885</v>
      </c>
      <c r="R308" s="86">
        <f>'7. Nominale afschrijvingen'!AC297</f>
        <v>2690.6938666666661</v>
      </c>
      <c r="S308" s="86">
        <f>'7. Nominale afschrijvingen'!AD297</f>
        <v>2573.281770666666</v>
      </c>
      <c r="T308" s="86">
        <f>'7. Nominale afschrijvingen'!AE297</f>
        <v>2460.9931115830295</v>
      </c>
      <c r="U308" s="86">
        <f>'7. Nominale afschrijvingen'!AF297</f>
        <v>2353.6043212594063</v>
      </c>
      <c r="V308" s="86">
        <f>'7. Nominale afschrijvingen'!AG297</f>
        <v>2250.901587240814</v>
      </c>
      <c r="W308" s="65"/>
      <c r="X308" s="118">
        <f>IF($C308="TD",INDEX('4. CPI-tabel'!$D$20:$Z$42,$E308-2003,X$28-2003),
IF(X$28&gt;=$E308,MAX(1,INDEX('4. CPI-tabel'!$D$20:$Z$42,MAX($E308,2010)-2003,X$28-2003)),0))</f>
        <v>1.1084974968243537</v>
      </c>
      <c r="Y308" s="118">
        <f>IF($C308="TD",INDEX('4. CPI-tabel'!$D$20:$Z$42,$E308-2003,Y$28-2003),
IF(Y$28&gt;=$E308,MAX(1,INDEX('4. CPI-tabel'!$D$20:$Z$42,MAX($E308,2010)-2003,Y$28-2003)),0))</f>
        <v>1.137318431741787</v>
      </c>
      <c r="Z308" s="118">
        <f>IF($C308="TD",INDEX('4. CPI-tabel'!$D$20:$Z$42,$E308-2003,Z$28-2003),
IF(Z$28&gt;=$E308,MAX(1,INDEX('4. CPI-tabel'!$D$20:$Z$42,MAX($E308,2010)-2003,Z$28-2003)),0))</f>
        <v>1.1634767556718479</v>
      </c>
      <c r="AA308" s="118">
        <f>IF($C308="TD",INDEX('4. CPI-tabel'!$D$20:$Z$42,$E308-2003,AA$28-2003),
IF(AA$28&gt;=$E308,MAX(1,INDEX('4. CPI-tabel'!$D$20:$Z$42,MAX($E308,2010)-2003,AA$28-2003)),0))</f>
        <v>1.1960541048306597</v>
      </c>
      <c r="AB308" s="118">
        <f>IF($C308="TD",INDEX('4. CPI-tabel'!$D$20:$Z$42,$E308-2003,AB$28-2003),
IF(AB$28&gt;=$E308,MAX(1,INDEX('4. CPI-tabel'!$D$20:$Z$42,MAX($E308,2010)-2003,AB$28-2003)),0))</f>
        <v>1.2080146458789662</v>
      </c>
      <c r="AC308" s="118">
        <f>IF($C308="TD",INDEX('4. CPI-tabel'!$D$20:$Z$42,$E308-2003,AC$28-2003),
IF(AC$28&gt;=$E308,MAX(1,INDEX('4. CPI-tabel'!$D$20:$Z$42,MAX($E308,2010)-2003,AC$28-2003)),0))</f>
        <v>1.217678763045998</v>
      </c>
      <c r="AD308" s="118">
        <f>IF($C308="TD",INDEX('4. CPI-tabel'!$D$20:$Z$42,$E308-2003,AD$28-2003),
IF(AD$28&gt;=$E308,MAX(1,INDEX('4. CPI-tabel'!$D$20:$Z$42,MAX($E308,2010)-2003,AD$28-2003)),0))</f>
        <v>1.22011412057209</v>
      </c>
      <c r="AE308" s="118">
        <f>IF($C308="TD",INDEX('4. CPI-tabel'!$D$20:$Z$42,$E308-2003,AE$28-2003),
IF(AE$28&gt;=$E308,MAX(1,INDEX('4. CPI-tabel'!$D$20:$Z$42,MAX($E308,2010)-2003,AE$28-2003)),0))</f>
        <v>1.2371957182600992</v>
      </c>
      <c r="AF308" s="118">
        <f>IF($C308="TD",INDEX('4. CPI-tabel'!$D$20:$Z$42,$E308-2003,AF$28-2003),
IF(AF$28&gt;=$E308,MAX(1,INDEX('4. CPI-tabel'!$D$20:$Z$42,MAX($E308,2010)-2003,AF$28-2003)),0))</f>
        <v>1.2631768283435612</v>
      </c>
      <c r="AG308" s="118">
        <f>IF($C308="TD",INDEX('4. CPI-tabel'!$D$20:$Z$42,$E308-2003,AG$28-2003),
IF(AG$28&gt;=$E308,MAX(1,INDEX('4. CPI-tabel'!$D$20:$Z$42,MAX($E308,2010)-2003,AG$28-2003)),0))</f>
        <v>1.2985457795371809</v>
      </c>
      <c r="AH308" s="118">
        <f>IF($C308="TD",INDEX('4. CPI-tabel'!$D$20:$Z$42,$E308-2003,AH$28-2003),
IF(AH$28&gt;=$E308,MAX(1,INDEX('4. CPI-tabel'!$D$20:$Z$42,MAX($E308,2010)-2003,AH$28-2003)),0))</f>
        <v>1.3076355999939411</v>
      </c>
      <c r="AI308" s="118">
        <f>IF($C308="TD",INDEX('4. CPI-tabel'!$D$20:$Z$42,$E308-2003,AI$28-2003),
IF(AI$28&gt;=$E308,MAX(1,INDEX('4. CPI-tabel'!$D$20:$Z$42,MAX($E308,2010)-2003,AI$28-2003)),0))</f>
        <v>1.3076355999939411</v>
      </c>
      <c r="AJ308" s="118">
        <f>IF($C308="TD",INDEX('4. CPI-tabel'!$D$20:$Z$42,$E308-2003,AJ$28-2003),
IF(AJ$28&gt;=$E308,MAX(1,INDEX('4. CPI-tabel'!$D$20:$Z$42,MAX($E308,2010)-2003,AJ$28-2003)),0))</f>
        <v>1.3076355999939411</v>
      </c>
      <c r="AK308" s="118">
        <f>IF($C308="TD",INDEX('4. CPI-tabel'!$D$20:$Z$42,$E308-2003,AK$28-2003),
IF(AK$28&gt;=$E308,MAX(1,INDEX('4. CPI-tabel'!$D$20:$Z$42,MAX($E308,2010)-2003,AK$28-2003)),0))</f>
        <v>1.3076355999939411</v>
      </c>
      <c r="AL308" s="118">
        <f>IF($C308="TD",INDEX('4. CPI-tabel'!$D$20:$Z$42,$E308-2003,AL$28-2003),
IF(AL$28&gt;=$E308,MAX(1,INDEX('4. CPI-tabel'!$D$20:$Z$42,MAX($E308,2010)-2003,AL$28-2003)),0))</f>
        <v>1.3076355999939411</v>
      </c>
      <c r="AM308" s="118">
        <f>IF($C308="TD",INDEX('4. CPI-tabel'!$D$20:$Z$42,$E308-2003,AM$28-2003),
IF(AM$28&gt;=$E308,MAX(1,INDEX('4. CPI-tabel'!$D$20:$Z$42,MAX($E308,2010)-2003,AM$28-2003)),0))</f>
        <v>1.3076355999939411</v>
      </c>
      <c r="AN308" s="20"/>
      <c r="AO308" s="87">
        <f t="shared" si="69"/>
        <v>2485.5228466005346</v>
      </c>
      <c r="AP308" s="87">
        <f t="shared" si="70"/>
        <v>2550.1464406121481</v>
      </c>
      <c r="AQ308" s="87">
        <f t="shared" si="71"/>
        <v>2608.799808746227</v>
      </c>
      <c r="AR308" s="87">
        <f t="shared" si="72"/>
        <v>2681.8462033911214</v>
      </c>
      <c r="AS308" s="87">
        <f t="shared" si="73"/>
        <v>2708.6646654250326</v>
      </c>
      <c r="AT308" s="87">
        <f t="shared" si="74"/>
        <v>2730.3339827484328</v>
      </c>
      <c r="AU308" s="87">
        <f t="shared" si="75"/>
        <v>2735.79465071393</v>
      </c>
      <c r="AV308" s="87">
        <f t="shared" si="76"/>
        <v>2774.0957758239247</v>
      </c>
      <c r="AW308" s="87">
        <f t="shared" si="77"/>
        <v>2832.3517871162267</v>
      </c>
      <c r="AX308" s="87">
        <f t="shared" si="78"/>
        <v>2911.6576371554811</v>
      </c>
      <c r="AY308" s="87">
        <f t="shared" si="79"/>
        <v>2932.0392406155693</v>
      </c>
      <c r="AZ308" s="87">
        <f t="shared" si="80"/>
        <v>3518.4470887386833</v>
      </c>
      <c r="BA308" s="87">
        <f t="shared" si="81"/>
        <v>3364.9148521391771</v>
      </c>
      <c r="BB308" s="87">
        <f t="shared" si="82"/>
        <v>3218.0822040458306</v>
      </c>
      <c r="BC308" s="87">
        <f t="shared" si="83"/>
        <v>3077.6567987783765</v>
      </c>
      <c r="BD308" s="87">
        <f t="shared" si="84"/>
        <v>2943.3590475589563</v>
      </c>
    </row>
    <row r="309" spans="2:56" s="79" customFormat="1" x14ac:dyDescent="0.2">
      <c r="B309" s="86">
        <f>'3. Investeringen'!B295</f>
        <v>281</v>
      </c>
      <c r="C309" s="86" t="str">
        <f>'3. Investeringen'!F295</f>
        <v>TD</v>
      </c>
      <c r="D309" s="86" t="str">
        <f>'3. Investeringen'!G295</f>
        <v>Nieuwe investeringen TD</v>
      </c>
      <c r="E309" s="121">
        <f>'3. Investeringen'!K295</f>
        <v>2004</v>
      </c>
      <c r="F309" s="20"/>
      <c r="G309" s="86">
        <f>'7. Nominale afschrijvingen'!R298</f>
        <v>1104</v>
      </c>
      <c r="H309" s="86">
        <f>'7. Nominale afschrijvingen'!S298</f>
        <v>1104</v>
      </c>
      <c r="I309" s="86">
        <f>'7. Nominale afschrijvingen'!T298</f>
        <v>1104</v>
      </c>
      <c r="J309" s="86">
        <f>'7. Nominale afschrijvingen'!U298</f>
        <v>1104</v>
      </c>
      <c r="K309" s="86">
        <f>'7. Nominale afschrijvingen'!V298</f>
        <v>1104</v>
      </c>
      <c r="L309" s="86">
        <f>'7. Nominale afschrijvingen'!W298</f>
        <v>1104</v>
      </c>
      <c r="M309" s="86">
        <f>'7. Nominale afschrijvingen'!X298</f>
        <v>1104</v>
      </c>
      <c r="N309" s="86">
        <f>'7. Nominale afschrijvingen'!Y298</f>
        <v>1104</v>
      </c>
      <c r="O309" s="86">
        <f>'7. Nominale afschrijvingen'!Z298</f>
        <v>1104</v>
      </c>
      <c r="P309" s="86">
        <f>'7. Nominale afschrijvingen'!AA298</f>
        <v>1104</v>
      </c>
      <c r="Q309" s="86">
        <f>'7. Nominale afschrijvingen'!AB298</f>
        <v>1104</v>
      </c>
      <c r="R309" s="86">
        <f>'7. Nominale afschrijvingen'!AC298</f>
        <v>1324.8</v>
      </c>
      <c r="S309" s="86">
        <f>'7. Nominale afschrijvingen'!AD298</f>
        <v>1197.6192000000001</v>
      </c>
      <c r="T309" s="86">
        <f>'7. Nominale afschrijvingen'!AE298</f>
        <v>1082.6477568</v>
      </c>
      <c r="U309" s="86">
        <f>'7. Nominale afschrijvingen'!AF298</f>
        <v>1073.1508466526313</v>
      </c>
      <c r="V309" s="86">
        <f>'7. Nominale afschrijvingen'!AG298</f>
        <v>1073.1508466526313</v>
      </c>
      <c r="W309" s="65"/>
      <c r="X309" s="118">
        <f>IF($C309="TD",INDEX('4. CPI-tabel'!$D$20:$Z$42,$E309-2003,X$28-2003),
IF(X$28&gt;=$E309,MAX(1,INDEX('4. CPI-tabel'!$D$20:$Z$42,MAX($E309,2010)-2003,X$28-2003)),0))</f>
        <v>1.1084974968243537</v>
      </c>
      <c r="Y309" s="118">
        <f>IF($C309="TD",INDEX('4. CPI-tabel'!$D$20:$Z$42,$E309-2003,Y$28-2003),
IF(Y$28&gt;=$E309,MAX(1,INDEX('4. CPI-tabel'!$D$20:$Z$42,MAX($E309,2010)-2003,Y$28-2003)),0))</f>
        <v>1.137318431741787</v>
      </c>
      <c r="Z309" s="118">
        <f>IF($C309="TD",INDEX('4. CPI-tabel'!$D$20:$Z$42,$E309-2003,Z$28-2003),
IF(Z$28&gt;=$E309,MAX(1,INDEX('4. CPI-tabel'!$D$20:$Z$42,MAX($E309,2010)-2003,Z$28-2003)),0))</f>
        <v>1.1634767556718479</v>
      </c>
      <c r="AA309" s="118">
        <f>IF($C309="TD",INDEX('4. CPI-tabel'!$D$20:$Z$42,$E309-2003,AA$28-2003),
IF(AA$28&gt;=$E309,MAX(1,INDEX('4. CPI-tabel'!$D$20:$Z$42,MAX($E309,2010)-2003,AA$28-2003)),0))</f>
        <v>1.1960541048306597</v>
      </c>
      <c r="AB309" s="118">
        <f>IF($C309="TD",INDEX('4. CPI-tabel'!$D$20:$Z$42,$E309-2003,AB$28-2003),
IF(AB$28&gt;=$E309,MAX(1,INDEX('4. CPI-tabel'!$D$20:$Z$42,MAX($E309,2010)-2003,AB$28-2003)),0))</f>
        <v>1.2080146458789662</v>
      </c>
      <c r="AC309" s="118">
        <f>IF($C309="TD",INDEX('4. CPI-tabel'!$D$20:$Z$42,$E309-2003,AC$28-2003),
IF(AC$28&gt;=$E309,MAX(1,INDEX('4. CPI-tabel'!$D$20:$Z$42,MAX($E309,2010)-2003,AC$28-2003)),0))</f>
        <v>1.217678763045998</v>
      </c>
      <c r="AD309" s="118">
        <f>IF($C309="TD",INDEX('4. CPI-tabel'!$D$20:$Z$42,$E309-2003,AD$28-2003),
IF(AD$28&gt;=$E309,MAX(1,INDEX('4. CPI-tabel'!$D$20:$Z$42,MAX($E309,2010)-2003,AD$28-2003)),0))</f>
        <v>1.22011412057209</v>
      </c>
      <c r="AE309" s="118">
        <f>IF($C309="TD",INDEX('4. CPI-tabel'!$D$20:$Z$42,$E309-2003,AE$28-2003),
IF(AE$28&gt;=$E309,MAX(1,INDEX('4. CPI-tabel'!$D$20:$Z$42,MAX($E309,2010)-2003,AE$28-2003)),0))</f>
        <v>1.2371957182600992</v>
      </c>
      <c r="AF309" s="118">
        <f>IF($C309="TD",INDEX('4. CPI-tabel'!$D$20:$Z$42,$E309-2003,AF$28-2003),
IF(AF$28&gt;=$E309,MAX(1,INDEX('4. CPI-tabel'!$D$20:$Z$42,MAX($E309,2010)-2003,AF$28-2003)),0))</f>
        <v>1.2631768283435612</v>
      </c>
      <c r="AG309" s="118">
        <f>IF($C309="TD",INDEX('4. CPI-tabel'!$D$20:$Z$42,$E309-2003,AG$28-2003),
IF(AG$28&gt;=$E309,MAX(1,INDEX('4. CPI-tabel'!$D$20:$Z$42,MAX($E309,2010)-2003,AG$28-2003)),0))</f>
        <v>1.2985457795371809</v>
      </c>
      <c r="AH309" s="118">
        <f>IF($C309="TD",INDEX('4. CPI-tabel'!$D$20:$Z$42,$E309-2003,AH$28-2003),
IF(AH$28&gt;=$E309,MAX(1,INDEX('4. CPI-tabel'!$D$20:$Z$42,MAX($E309,2010)-2003,AH$28-2003)),0))</f>
        <v>1.3076355999939411</v>
      </c>
      <c r="AI309" s="118">
        <f>IF($C309="TD",INDEX('4. CPI-tabel'!$D$20:$Z$42,$E309-2003,AI$28-2003),
IF(AI$28&gt;=$E309,MAX(1,INDEX('4. CPI-tabel'!$D$20:$Z$42,MAX($E309,2010)-2003,AI$28-2003)),0))</f>
        <v>1.3076355999939411</v>
      </c>
      <c r="AJ309" s="118">
        <f>IF($C309="TD",INDEX('4. CPI-tabel'!$D$20:$Z$42,$E309-2003,AJ$28-2003),
IF(AJ$28&gt;=$E309,MAX(1,INDEX('4. CPI-tabel'!$D$20:$Z$42,MAX($E309,2010)-2003,AJ$28-2003)),0))</f>
        <v>1.3076355999939411</v>
      </c>
      <c r="AK309" s="118">
        <f>IF($C309="TD",INDEX('4. CPI-tabel'!$D$20:$Z$42,$E309-2003,AK$28-2003),
IF(AK$28&gt;=$E309,MAX(1,INDEX('4. CPI-tabel'!$D$20:$Z$42,MAX($E309,2010)-2003,AK$28-2003)),0))</f>
        <v>1.3076355999939411</v>
      </c>
      <c r="AL309" s="118">
        <f>IF($C309="TD",INDEX('4. CPI-tabel'!$D$20:$Z$42,$E309-2003,AL$28-2003),
IF(AL$28&gt;=$E309,MAX(1,INDEX('4. CPI-tabel'!$D$20:$Z$42,MAX($E309,2010)-2003,AL$28-2003)),0))</f>
        <v>1.3076355999939411</v>
      </c>
      <c r="AM309" s="118">
        <f>IF($C309="TD",INDEX('4. CPI-tabel'!$D$20:$Z$42,$E309-2003,AM$28-2003),
IF(AM$28&gt;=$E309,MAX(1,INDEX('4. CPI-tabel'!$D$20:$Z$42,MAX($E309,2010)-2003,AM$28-2003)),0))</f>
        <v>1.3076355999939411</v>
      </c>
      <c r="AN309" s="20"/>
      <c r="AO309" s="87">
        <f t="shared" si="69"/>
        <v>1223.7812364940864</v>
      </c>
      <c r="AP309" s="87">
        <f t="shared" si="70"/>
        <v>1255.5995486429329</v>
      </c>
      <c r="AQ309" s="87">
        <f t="shared" si="71"/>
        <v>1284.4783382617202</v>
      </c>
      <c r="AR309" s="87">
        <f t="shared" si="72"/>
        <v>1320.4437317330483</v>
      </c>
      <c r="AS309" s="87">
        <f t="shared" si="73"/>
        <v>1333.6481690503788</v>
      </c>
      <c r="AT309" s="87">
        <f t="shared" si="74"/>
        <v>1344.3173544027818</v>
      </c>
      <c r="AU309" s="87">
        <f t="shared" si="75"/>
        <v>1347.0059891115873</v>
      </c>
      <c r="AV309" s="87">
        <f t="shared" si="76"/>
        <v>1365.8640729591496</v>
      </c>
      <c r="AW309" s="87">
        <f t="shared" si="77"/>
        <v>1394.5472184912915</v>
      </c>
      <c r="AX309" s="87">
        <f t="shared" si="78"/>
        <v>1433.5945406090477</v>
      </c>
      <c r="AY309" s="87">
        <f t="shared" si="79"/>
        <v>1443.6297023933109</v>
      </c>
      <c r="AZ309" s="87">
        <f t="shared" si="80"/>
        <v>1732.355642871973</v>
      </c>
      <c r="BA309" s="87">
        <f t="shared" si="81"/>
        <v>1566.0495011562639</v>
      </c>
      <c r="BB309" s="87">
        <f t="shared" si="82"/>
        <v>1415.7087490452625</v>
      </c>
      <c r="BC309" s="87">
        <f t="shared" si="83"/>
        <v>1403.2902512466194</v>
      </c>
      <c r="BD309" s="87">
        <f t="shared" si="84"/>
        <v>1403.2902512466194</v>
      </c>
    </row>
    <row r="310" spans="2:56" s="79" customFormat="1" x14ac:dyDescent="0.2">
      <c r="B310" s="86">
        <f>'3. Investeringen'!B296</f>
        <v>282</v>
      </c>
      <c r="C310" s="86" t="str">
        <f>'3. Investeringen'!F296</f>
        <v>TD</v>
      </c>
      <c r="D310" s="86" t="str">
        <f>'3. Investeringen'!G296</f>
        <v>Nieuwe investeringen TD</v>
      </c>
      <c r="E310" s="121">
        <f>'3. Investeringen'!K296</f>
        <v>2005</v>
      </c>
      <c r="F310" s="20"/>
      <c r="G310" s="86">
        <f>'7. Nominale afschrijvingen'!R299</f>
        <v>448.09945454545465</v>
      </c>
      <c r="H310" s="86">
        <f>'7. Nominale afschrijvingen'!S299</f>
        <v>448.09945454545459</v>
      </c>
      <c r="I310" s="86">
        <f>'7. Nominale afschrijvingen'!T299</f>
        <v>448.09945454545459</v>
      </c>
      <c r="J310" s="86">
        <f>'7. Nominale afschrijvingen'!U299</f>
        <v>448.09945454545459</v>
      </c>
      <c r="K310" s="86">
        <f>'7. Nominale afschrijvingen'!V299</f>
        <v>448.09945454545459</v>
      </c>
      <c r="L310" s="86">
        <f>'7. Nominale afschrijvingen'!W299</f>
        <v>448.09945454545459</v>
      </c>
      <c r="M310" s="86">
        <f>'7. Nominale afschrijvingen'!X299</f>
        <v>448.09945454545459</v>
      </c>
      <c r="N310" s="86">
        <f>'7. Nominale afschrijvingen'!Y299</f>
        <v>448.09945454545459</v>
      </c>
      <c r="O310" s="86">
        <f>'7. Nominale afschrijvingen'!Z299</f>
        <v>448.09945454545459</v>
      </c>
      <c r="P310" s="86">
        <f>'7. Nominale afschrijvingen'!AA299</f>
        <v>448.09945454545459</v>
      </c>
      <c r="Q310" s="86">
        <f>'7. Nominale afschrijvingen'!AB299</f>
        <v>448.09945454545459</v>
      </c>
      <c r="R310" s="86">
        <f>'7. Nominale afschrijvingen'!AC299</f>
        <v>537.71934545454553</v>
      </c>
      <c r="S310" s="86">
        <f>'7. Nominale afschrijvingen'!AD299</f>
        <v>520.9592619598584</v>
      </c>
      <c r="T310" s="86">
        <f>'7. Nominale afschrijvingen'!AE299</f>
        <v>504.72157067799264</v>
      </c>
      <c r="U310" s="86">
        <f>'7. Nominale afschrijvingen'!AF299</f>
        <v>488.98998925426298</v>
      </c>
      <c r="V310" s="86">
        <f>'7. Nominale afschrijvingen'!AG299</f>
        <v>473.74874283594829</v>
      </c>
      <c r="W310" s="65"/>
      <c r="X310" s="118">
        <f>IF($C310="TD",INDEX('4. CPI-tabel'!$D$20:$Z$42,$E310-2003,X$28-2003),
IF(X$28&gt;=$E310,MAX(1,INDEX('4. CPI-tabel'!$D$20:$Z$42,MAX($E310,2010)-2003,X$28-2003)),0))</f>
        <v>1.0964366931991631</v>
      </c>
      <c r="Y310" s="118">
        <f>IF($C310="TD",INDEX('4. CPI-tabel'!$D$20:$Z$42,$E310-2003,Y$28-2003),
IF(Y$28&gt;=$E310,MAX(1,INDEX('4. CPI-tabel'!$D$20:$Z$42,MAX($E310,2010)-2003,Y$28-2003)),0))</f>
        <v>1.1249440472223413</v>
      </c>
      <c r="Z310" s="118">
        <f>IF($C310="TD",INDEX('4. CPI-tabel'!$D$20:$Z$42,$E310-2003,Z$28-2003),
IF(Z$28&gt;=$E310,MAX(1,INDEX('4. CPI-tabel'!$D$20:$Z$42,MAX($E310,2010)-2003,Z$28-2003)),0))</f>
        <v>1.1508177603084551</v>
      </c>
      <c r="AA310" s="118">
        <f>IF($C310="TD",INDEX('4. CPI-tabel'!$D$20:$Z$42,$E310-2003,AA$28-2003),
IF(AA$28&gt;=$E310,MAX(1,INDEX('4. CPI-tabel'!$D$20:$Z$42,MAX($E310,2010)-2003,AA$28-2003)),0))</f>
        <v>1.1830406575970918</v>
      </c>
      <c r="AB310" s="118">
        <f>IF($C310="TD",INDEX('4. CPI-tabel'!$D$20:$Z$42,$E310-2003,AB$28-2003),
IF(AB$28&gt;=$E310,MAX(1,INDEX('4. CPI-tabel'!$D$20:$Z$42,MAX($E310,2010)-2003,AB$28-2003)),0))</f>
        <v>1.1948710641730627</v>
      </c>
      <c r="AC310" s="118">
        <f>IF($C310="TD",INDEX('4. CPI-tabel'!$D$20:$Z$42,$E310-2003,AC$28-2003),
IF(AC$28&gt;=$E310,MAX(1,INDEX('4. CPI-tabel'!$D$20:$Z$42,MAX($E310,2010)-2003,AC$28-2003)),0))</f>
        <v>1.2044300326864472</v>
      </c>
      <c r="AD310" s="118">
        <f>IF($C310="TD",INDEX('4. CPI-tabel'!$D$20:$Z$42,$E310-2003,AD$28-2003),
IF(AD$28&gt;=$E310,MAX(1,INDEX('4. CPI-tabel'!$D$20:$Z$42,MAX($E310,2010)-2003,AD$28-2003)),0))</f>
        <v>1.2068388927518201</v>
      </c>
      <c r="AE310" s="118">
        <f>IF($C310="TD",INDEX('4. CPI-tabel'!$D$20:$Z$42,$E310-2003,AE$28-2003),
IF(AE$28&gt;=$E310,MAX(1,INDEX('4. CPI-tabel'!$D$20:$Z$42,MAX($E310,2010)-2003,AE$28-2003)),0))</f>
        <v>1.2237346372503457</v>
      </c>
      <c r="AF310" s="118">
        <f>IF($C310="TD",INDEX('4. CPI-tabel'!$D$20:$Z$42,$E310-2003,AF$28-2003),
IF(AF$28&gt;=$E310,MAX(1,INDEX('4. CPI-tabel'!$D$20:$Z$42,MAX($E310,2010)-2003,AF$28-2003)),0))</f>
        <v>1.2494330646326028</v>
      </c>
      <c r="AG310" s="118">
        <f>IF($C310="TD",INDEX('4. CPI-tabel'!$D$20:$Z$42,$E310-2003,AG$28-2003),
IF(AG$28&gt;=$E310,MAX(1,INDEX('4. CPI-tabel'!$D$20:$Z$42,MAX($E310,2010)-2003,AG$28-2003)),0))</f>
        <v>1.2844171904423158</v>
      </c>
      <c r="AH310" s="118">
        <f>IF($C310="TD",INDEX('4. CPI-tabel'!$D$20:$Z$42,$E310-2003,AH$28-2003),
IF(AH$28&gt;=$E310,MAX(1,INDEX('4. CPI-tabel'!$D$20:$Z$42,MAX($E310,2010)-2003,AH$28-2003)),0))</f>
        <v>1.2934081107754118</v>
      </c>
      <c r="AI310" s="118">
        <f>IF($C310="TD",INDEX('4. CPI-tabel'!$D$20:$Z$42,$E310-2003,AI$28-2003),
IF(AI$28&gt;=$E310,MAX(1,INDEX('4. CPI-tabel'!$D$20:$Z$42,MAX($E310,2010)-2003,AI$28-2003)),0))</f>
        <v>1.2934081107754118</v>
      </c>
      <c r="AJ310" s="118">
        <f>IF($C310="TD",INDEX('4. CPI-tabel'!$D$20:$Z$42,$E310-2003,AJ$28-2003),
IF(AJ$28&gt;=$E310,MAX(1,INDEX('4. CPI-tabel'!$D$20:$Z$42,MAX($E310,2010)-2003,AJ$28-2003)),0))</f>
        <v>1.2934081107754118</v>
      </c>
      <c r="AK310" s="118">
        <f>IF($C310="TD",INDEX('4. CPI-tabel'!$D$20:$Z$42,$E310-2003,AK$28-2003),
IF(AK$28&gt;=$E310,MAX(1,INDEX('4. CPI-tabel'!$D$20:$Z$42,MAX($E310,2010)-2003,AK$28-2003)),0))</f>
        <v>1.2934081107754118</v>
      </c>
      <c r="AL310" s="118">
        <f>IF($C310="TD",INDEX('4. CPI-tabel'!$D$20:$Z$42,$E310-2003,AL$28-2003),
IF(AL$28&gt;=$E310,MAX(1,INDEX('4. CPI-tabel'!$D$20:$Z$42,MAX($E310,2010)-2003,AL$28-2003)),0))</f>
        <v>1.2934081107754118</v>
      </c>
      <c r="AM310" s="118">
        <f>IF($C310="TD",INDEX('4. CPI-tabel'!$D$20:$Z$42,$E310-2003,AM$28-2003),
IF(AM$28&gt;=$E310,MAX(1,INDEX('4. CPI-tabel'!$D$20:$Z$42,MAX($E310,2010)-2003,AM$28-2003)),0))</f>
        <v>1.2934081107754118</v>
      </c>
      <c r="AN310" s="20"/>
      <c r="AO310" s="87">
        <f t="shared" si="69"/>
        <v>491.312684166167</v>
      </c>
      <c r="AP310" s="87">
        <f t="shared" si="70"/>
        <v>504.08681395448724</v>
      </c>
      <c r="AQ310" s="87">
        <f t="shared" si="71"/>
        <v>515.6808106754404</v>
      </c>
      <c r="AR310" s="87">
        <f t="shared" si="72"/>
        <v>530.11987337435278</v>
      </c>
      <c r="AS310" s="87">
        <f t="shared" si="73"/>
        <v>535.42107210809627</v>
      </c>
      <c r="AT310" s="87">
        <f t="shared" si="74"/>
        <v>539.70444068496101</v>
      </c>
      <c r="AU310" s="87">
        <f t="shared" si="75"/>
        <v>540.78384956633101</v>
      </c>
      <c r="AV310" s="87">
        <f t="shared" si="76"/>
        <v>548.35482346025969</v>
      </c>
      <c r="AW310" s="87">
        <f t="shared" si="77"/>
        <v>559.87027475292507</v>
      </c>
      <c r="AX310" s="87">
        <f t="shared" si="78"/>
        <v>575.54664244600701</v>
      </c>
      <c r="AY310" s="87">
        <f t="shared" si="79"/>
        <v>579.57546894312895</v>
      </c>
      <c r="AZ310" s="87">
        <f t="shared" si="80"/>
        <v>695.49056273175472</v>
      </c>
      <c r="BA310" s="87">
        <f t="shared" si="81"/>
        <v>673.81293480245336</v>
      </c>
      <c r="BB310" s="87">
        <f t="shared" si="82"/>
        <v>652.81097319822095</v>
      </c>
      <c r="BC310" s="87">
        <f t="shared" si="83"/>
        <v>632.46361818944524</v>
      </c>
      <c r="BD310" s="87">
        <f t="shared" si="84"/>
        <v>612.75046645367036</v>
      </c>
    </row>
    <row r="311" spans="2:56" s="79" customFormat="1" x14ac:dyDescent="0.2">
      <c r="B311" s="86">
        <f>'3. Investeringen'!B297</f>
        <v>283</v>
      </c>
      <c r="C311" s="86" t="str">
        <f>'3. Investeringen'!F297</f>
        <v>TD</v>
      </c>
      <c r="D311" s="86" t="str">
        <f>'3. Investeringen'!G297</f>
        <v>Nieuwe investeringen TD</v>
      </c>
      <c r="E311" s="121">
        <f>'3. Investeringen'!K297</f>
        <v>2005</v>
      </c>
      <c r="F311" s="20"/>
      <c r="G311" s="86">
        <f>'7. Nominale afschrijvingen'!R300</f>
        <v>8351.2913333333327</v>
      </c>
      <c r="H311" s="86">
        <f>'7. Nominale afschrijvingen'!S300</f>
        <v>8351.2913333333327</v>
      </c>
      <c r="I311" s="86">
        <f>'7. Nominale afschrijvingen'!T300</f>
        <v>8351.2913333333327</v>
      </c>
      <c r="J311" s="86">
        <f>'7. Nominale afschrijvingen'!U300</f>
        <v>8351.2913333333327</v>
      </c>
      <c r="K311" s="86">
        <f>'7. Nominale afschrijvingen'!V300</f>
        <v>8351.2913333333327</v>
      </c>
      <c r="L311" s="86">
        <f>'7. Nominale afschrijvingen'!W300</f>
        <v>8351.2913333333327</v>
      </c>
      <c r="M311" s="86">
        <f>'7. Nominale afschrijvingen'!X300</f>
        <v>8351.2913333333327</v>
      </c>
      <c r="N311" s="86">
        <f>'7. Nominale afschrijvingen'!Y300</f>
        <v>8351.2913333333327</v>
      </c>
      <c r="O311" s="86">
        <f>'7. Nominale afschrijvingen'!Z300</f>
        <v>8351.2913333333327</v>
      </c>
      <c r="P311" s="86">
        <f>'7. Nominale afschrijvingen'!AA300</f>
        <v>8351.2913333333327</v>
      </c>
      <c r="Q311" s="86">
        <f>'7. Nominale afschrijvingen'!AB300</f>
        <v>8351.2913333333327</v>
      </c>
      <c r="R311" s="86">
        <f>'7. Nominale afschrijvingen'!AC300</f>
        <v>10021.5496</v>
      </c>
      <c r="S311" s="86">
        <f>'7. Nominale afschrijvingen'!AD300</f>
        <v>9599.5896168421059</v>
      </c>
      <c r="T311" s="86">
        <f>'7. Nominale afschrijvingen'!AE300</f>
        <v>9195.3963698171756</v>
      </c>
      <c r="U311" s="86">
        <f>'7. Nominale afschrijvingen'!AF300</f>
        <v>8808.2217858248732</v>
      </c>
      <c r="V311" s="86">
        <f>'7. Nominale afschrijvingen'!AG300</f>
        <v>8437.3492895796153</v>
      </c>
      <c r="W311" s="65"/>
      <c r="X311" s="118">
        <f>IF($C311="TD",INDEX('4. CPI-tabel'!$D$20:$Z$42,$E311-2003,X$28-2003),
IF(X$28&gt;=$E311,MAX(1,INDEX('4. CPI-tabel'!$D$20:$Z$42,MAX($E311,2010)-2003,X$28-2003)),0))</f>
        <v>1.0964366931991631</v>
      </c>
      <c r="Y311" s="118">
        <f>IF($C311="TD",INDEX('4. CPI-tabel'!$D$20:$Z$42,$E311-2003,Y$28-2003),
IF(Y$28&gt;=$E311,MAX(1,INDEX('4. CPI-tabel'!$D$20:$Z$42,MAX($E311,2010)-2003,Y$28-2003)),0))</f>
        <v>1.1249440472223413</v>
      </c>
      <c r="Z311" s="118">
        <f>IF($C311="TD",INDEX('4. CPI-tabel'!$D$20:$Z$42,$E311-2003,Z$28-2003),
IF(Z$28&gt;=$E311,MAX(1,INDEX('4. CPI-tabel'!$D$20:$Z$42,MAX($E311,2010)-2003,Z$28-2003)),0))</f>
        <v>1.1508177603084551</v>
      </c>
      <c r="AA311" s="118">
        <f>IF($C311="TD",INDEX('4. CPI-tabel'!$D$20:$Z$42,$E311-2003,AA$28-2003),
IF(AA$28&gt;=$E311,MAX(1,INDEX('4. CPI-tabel'!$D$20:$Z$42,MAX($E311,2010)-2003,AA$28-2003)),0))</f>
        <v>1.1830406575970918</v>
      </c>
      <c r="AB311" s="118">
        <f>IF($C311="TD",INDEX('4. CPI-tabel'!$D$20:$Z$42,$E311-2003,AB$28-2003),
IF(AB$28&gt;=$E311,MAX(1,INDEX('4. CPI-tabel'!$D$20:$Z$42,MAX($E311,2010)-2003,AB$28-2003)),0))</f>
        <v>1.1948710641730627</v>
      </c>
      <c r="AC311" s="118">
        <f>IF($C311="TD",INDEX('4. CPI-tabel'!$D$20:$Z$42,$E311-2003,AC$28-2003),
IF(AC$28&gt;=$E311,MAX(1,INDEX('4. CPI-tabel'!$D$20:$Z$42,MAX($E311,2010)-2003,AC$28-2003)),0))</f>
        <v>1.2044300326864472</v>
      </c>
      <c r="AD311" s="118">
        <f>IF($C311="TD",INDEX('4. CPI-tabel'!$D$20:$Z$42,$E311-2003,AD$28-2003),
IF(AD$28&gt;=$E311,MAX(1,INDEX('4. CPI-tabel'!$D$20:$Z$42,MAX($E311,2010)-2003,AD$28-2003)),0))</f>
        <v>1.2068388927518201</v>
      </c>
      <c r="AE311" s="118">
        <f>IF($C311="TD",INDEX('4. CPI-tabel'!$D$20:$Z$42,$E311-2003,AE$28-2003),
IF(AE$28&gt;=$E311,MAX(1,INDEX('4. CPI-tabel'!$D$20:$Z$42,MAX($E311,2010)-2003,AE$28-2003)),0))</f>
        <v>1.2237346372503457</v>
      </c>
      <c r="AF311" s="118">
        <f>IF($C311="TD",INDEX('4. CPI-tabel'!$D$20:$Z$42,$E311-2003,AF$28-2003),
IF(AF$28&gt;=$E311,MAX(1,INDEX('4. CPI-tabel'!$D$20:$Z$42,MAX($E311,2010)-2003,AF$28-2003)),0))</f>
        <v>1.2494330646326028</v>
      </c>
      <c r="AG311" s="118">
        <f>IF($C311="TD",INDEX('4. CPI-tabel'!$D$20:$Z$42,$E311-2003,AG$28-2003),
IF(AG$28&gt;=$E311,MAX(1,INDEX('4. CPI-tabel'!$D$20:$Z$42,MAX($E311,2010)-2003,AG$28-2003)),0))</f>
        <v>1.2844171904423158</v>
      </c>
      <c r="AH311" s="118">
        <f>IF($C311="TD",INDEX('4. CPI-tabel'!$D$20:$Z$42,$E311-2003,AH$28-2003),
IF(AH$28&gt;=$E311,MAX(1,INDEX('4. CPI-tabel'!$D$20:$Z$42,MAX($E311,2010)-2003,AH$28-2003)),0))</f>
        <v>1.2934081107754118</v>
      </c>
      <c r="AI311" s="118">
        <f>IF($C311="TD",INDEX('4. CPI-tabel'!$D$20:$Z$42,$E311-2003,AI$28-2003),
IF(AI$28&gt;=$E311,MAX(1,INDEX('4. CPI-tabel'!$D$20:$Z$42,MAX($E311,2010)-2003,AI$28-2003)),0))</f>
        <v>1.2934081107754118</v>
      </c>
      <c r="AJ311" s="118">
        <f>IF($C311="TD",INDEX('4. CPI-tabel'!$D$20:$Z$42,$E311-2003,AJ$28-2003),
IF(AJ$28&gt;=$E311,MAX(1,INDEX('4. CPI-tabel'!$D$20:$Z$42,MAX($E311,2010)-2003,AJ$28-2003)),0))</f>
        <v>1.2934081107754118</v>
      </c>
      <c r="AK311" s="118">
        <f>IF($C311="TD",INDEX('4. CPI-tabel'!$D$20:$Z$42,$E311-2003,AK$28-2003),
IF(AK$28&gt;=$E311,MAX(1,INDEX('4. CPI-tabel'!$D$20:$Z$42,MAX($E311,2010)-2003,AK$28-2003)),0))</f>
        <v>1.2934081107754118</v>
      </c>
      <c r="AL311" s="118">
        <f>IF($C311="TD",INDEX('4. CPI-tabel'!$D$20:$Z$42,$E311-2003,AL$28-2003),
IF(AL$28&gt;=$E311,MAX(1,INDEX('4. CPI-tabel'!$D$20:$Z$42,MAX($E311,2010)-2003,AL$28-2003)),0))</f>
        <v>1.2934081107754118</v>
      </c>
      <c r="AM311" s="118">
        <f>IF($C311="TD",INDEX('4. CPI-tabel'!$D$20:$Z$42,$E311-2003,AM$28-2003),
IF(AM$28&gt;=$E311,MAX(1,INDEX('4. CPI-tabel'!$D$20:$Z$42,MAX($E311,2010)-2003,AM$28-2003)),0))</f>
        <v>1.2934081107754118</v>
      </c>
      <c r="AN311" s="20"/>
      <c r="AO311" s="87">
        <f t="shared" si="69"/>
        <v>9156.6622534628295</v>
      </c>
      <c r="AP311" s="87">
        <f t="shared" si="70"/>
        <v>9394.735472052862</v>
      </c>
      <c r="AQ311" s="87">
        <f t="shared" si="71"/>
        <v>9610.8143879100771</v>
      </c>
      <c r="AR311" s="87">
        <f t="shared" si="72"/>
        <v>9879.917190771559</v>
      </c>
      <c r="AS311" s="87">
        <f t="shared" si="73"/>
        <v>9978.7163626792753</v>
      </c>
      <c r="AT311" s="87">
        <f t="shared" si="74"/>
        <v>10058.54609358071</v>
      </c>
      <c r="AU311" s="87">
        <f t="shared" si="75"/>
        <v>10078.663185767871</v>
      </c>
      <c r="AV311" s="87">
        <f t="shared" si="76"/>
        <v>10219.764470368622</v>
      </c>
      <c r="AW311" s="87">
        <f t="shared" si="77"/>
        <v>10434.379524246362</v>
      </c>
      <c r="AX311" s="87">
        <f t="shared" si="78"/>
        <v>10726.542150925261</v>
      </c>
      <c r="AY311" s="87">
        <f t="shared" si="79"/>
        <v>10801.627945981736</v>
      </c>
      <c r="AZ311" s="87">
        <f t="shared" si="80"/>
        <v>12961.953535178085</v>
      </c>
      <c r="BA311" s="87">
        <f t="shared" si="81"/>
        <v>12416.187070539008</v>
      </c>
      <c r="BB311" s="87">
        <f t="shared" si="82"/>
        <v>11893.400246516314</v>
      </c>
      <c r="BC311" s="87">
        <f t="shared" si="83"/>
        <v>11392.625499294574</v>
      </c>
      <c r="BD311" s="87">
        <f t="shared" si="84"/>
        <v>10912.936004587433</v>
      </c>
    </row>
    <row r="312" spans="2:56" s="79" customFormat="1" x14ac:dyDescent="0.2">
      <c r="B312" s="86">
        <f>'3. Investeringen'!B298</f>
        <v>284</v>
      </c>
      <c r="C312" s="86" t="str">
        <f>'3. Investeringen'!F298</f>
        <v>TD</v>
      </c>
      <c r="D312" s="86" t="str">
        <f>'3. Investeringen'!G298</f>
        <v>Nieuwe investeringen TD</v>
      </c>
      <c r="E312" s="121">
        <f>'3. Investeringen'!K298</f>
        <v>2005</v>
      </c>
      <c r="F312" s="20"/>
      <c r="G312" s="86">
        <f>'7. Nominale afschrijvingen'!R301</f>
        <v>1899.6826666666668</v>
      </c>
      <c r="H312" s="86">
        <f>'7. Nominale afschrijvingen'!S301</f>
        <v>1899.6826666666668</v>
      </c>
      <c r="I312" s="86">
        <f>'7. Nominale afschrijvingen'!T301</f>
        <v>1899.6826666666668</v>
      </c>
      <c r="J312" s="86">
        <f>'7. Nominale afschrijvingen'!U301</f>
        <v>1899.6826666666668</v>
      </c>
      <c r="K312" s="86">
        <f>'7. Nominale afschrijvingen'!V301</f>
        <v>1899.6826666666668</v>
      </c>
      <c r="L312" s="86">
        <f>'7. Nominale afschrijvingen'!W301</f>
        <v>1899.6826666666668</v>
      </c>
      <c r="M312" s="86">
        <f>'7. Nominale afschrijvingen'!X301</f>
        <v>1899.6826666666668</v>
      </c>
      <c r="N312" s="86">
        <f>'7. Nominale afschrijvingen'!Y301</f>
        <v>1899.6826666666668</v>
      </c>
      <c r="O312" s="86">
        <f>'7. Nominale afschrijvingen'!Z301</f>
        <v>1899.6826666666668</v>
      </c>
      <c r="P312" s="86">
        <f>'7. Nominale afschrijvingen'!AA301</f>
        <v>1899.6826666666668</v>
      </c>
      <c r="Q312" s="86">
        <f>'7. Nominale afschrijvingen'!AB301</f>
        <v>1899.6826666666668</v>
      </c>
      <c r="R312" s="86">
        <f>'7. Nominale afschrijvingen'!AC301</f>
        <v>2279.6191999999996</v>
      </c>
      <c r="S312" s="86">
        <f>'7. Nominale afschrijvingen'!AD301</f>
        <v>2076.9863822222219</v>
      </c>
      <c r="T312" s="86">
        <f>'7. Nominale afschrijvingen'!AE301</f>
        <v>1892.3653704691355</v>
      </c>
      <c r="U312" s="86">
        <f>'7. Nominale afschrijvingen'!AF301</f>
        <v>1847.3090521246322</v>
      </c>
      <c r="V312" s="86">
        <f>'7. Nominale afschrijvingen'!AG301</f>
        <v>1847.3090521246322</v>
      </c>
      <c r="W312" s="65"/>
      <c r="X312" s="118">
        <f>IF($C312="TD",INDEX('4. CPI-tabel'!$D$20:$Z$42,$E312-2003,X$28-2003),
IF(X$28&gt;=$E312,MAX(1,INDEX('4. CPI-tabel'!$D$20:$Z$42,MAX($E312,2010)-2003,X$28-2003)),0))</f>
        <v>1.0964366931991631</v>
      </c>
      <c r="Y312" s="118">
        <f>IF($C312="TD",INDEX('4. CPI-tabel'!$D$20:$Z$42,$E312-2003,Y$28-2003),
IF(Y$28&gt;=$E312,MAX(1,INDEX('4. CPI-tabel'!$D$20:$Z$42,MAX($E312,2010)-2003,Y$28-2003)),0))</f>
        <v>1.1249440472223413</v>
      </c>
      <c r="Z312" s="118">
        <f>IF($C312="TD",INDEX('4. CPI-tabel'!$D$20:$Z$42,$E312-2003,Z$28-2003),
IF(Z$28&gt;=$E312,MAX(1,INDEX('4. CPI-tabel'!$D$20:$Z$42,MAX($E312,2010)-2003,Z$28-2003)),0))</f>
        <v>1.1508177603084551</v>
      </c>
      <c r="AA312" s="118">
        <f>IF($C312="TD",INDEX('4. CPI-tabel'!$D$20:$Z$42,$E312-2003,AA$28-2003),
IF(AA$28&gt;=$E312,MAX(1,INDEX('4. CPI-tabel'!$D$20:$Z$42,MAX($E312,2010)-2003,AA$28-2003)),0))</f>
        <v>1.1830406575970918</v>
      </c>
      <c r="AB312" s="118">
        <f>IF($C312="TD",INDEX('4. CPI-tabel'!$D$20:$Z$42,$E312-2003,AB$28-2003),
IF(AB$28&gt;=$E312,MAX(1,INDEX('4. CPI-tabel'!$D$20:$Z$42,MAX($E312,2010)-2003,AB$28-2003)),0))</f>
        <v>1.1948710641730627</v>
      </c>
      <c r="AC312" s="118">
        <f>IF($C312="TD",INDEX('4. CPI-tabel'!$D$20:$Z$42,$E312-2003,AC$28-2003),
IF(AC$28&gt;=$E312,MAX(1,INDEX('4. CPI-tabel'!$D$20:$Z$42,MAX($E312,2010)-2003,AC$28-2003)),0))</f>
        <v>1.2044300326864472</v>
      </c>
      <c r="AD312" s="118">
        <f>IF($C312="TD",INDEX('4. CPI-tabel'!$D$20:$Z$42,$E312-2003,AD$28-2003),
IF(AD$28&gt;=$E312,MAX(1,INDEX('4. CPI-tabel'!$D$20:$Z$42,MAX($E312,2010)-2003,AD$28-2003)),0))</f>
        <v>1.2068388927518201</v>
      </c>
      <c r="AE312" s="118">
        <f>IF($C312="TD",INDEX('4. CPI-tabel'!$D$20:$Z$42,$E312-2003,AE$28-2003),
IF(AE$28&gt;=$E312,MAX(1,INDEX('4. CPI-tabel'!$D$20:$Z$42,MAX($E312,2010)-2003,AE$28-2003)),0))</f>
        <v>1.2237346372503457</v>
      </c>
      <c r="AF312" s="118">
        <f>IF($C312="TD",INDEX('4. CPI-tabel'!$D$20:$Z$42,$E312-2003,AF$28-2003),
IF(AF$28&gt;=$E312,MAX(1,INDEX('4. CPI-tabel'!$D$20:$Z$42,MAX($E312,2010)-2003,AF$28-2003)),0))</f>
        <v>1.2494330646326028</v>
      </c>
      <c r="AG312" s="118">
        <f>IF($C312="TD",INDEX('4. CPI-tabel'!$D$20:$Z$42,$E312-2003,AG$28-2003),
IF(AG$28&gt;=$E312,MAX(1,INDEX('4. CPI-tabel'!$D$20:$Z$42,MAX($E312,2010)-2003,AG$28-2003)),0))</f>
        <v>1.2844171904423158</v>
      </c>
      <c r="AH312" s="118">
        <f>IF($C312="TD",INDEX('4. CPI-tabel'!$D$20:$Z$42,$E312-2003,AH$28-2003),
IF(AH$28&gt;=$E312,MAX(1,INDEX('4. CPI-tabel'!$D$20:$Z$42,MAX($E312,2010)-2003,AH$28-2003)),0))</f>
        <v>1.2934081107754118</v>
      </c>
      <c r="AI312" s="118">
        <f>IF($C312="TD",INDEX('4. CPI-tabel'!$D$20:$Z$42,$E312-2003,AI$28-2003),
IF(AI$28&gt;=$E312,MAX(1,INDEX('4. CPI-tabel'!$D$20:$Z$42,MAX($E312,2010)-2003,AI$28-2003)),0))</f>
        <v>1.2934081107754118</v>
      </c>
      <c r="AJ312" s="118">
        <f>IF($C312="TD",INDEX('4. CPI-tabel'!$D$20:$Z$42,$E312-2003,AJ$28-2003),
IF(AJ$28&gt;=$E312,MAX(1,INDEX('4. CPI-tabel'!$D$20:$Z$42,MAX($E312,2010)-2003,AJ$28-2003)),0))</f>
        <v>1.2934081107754118</v>
      </c>
      <c r="AK312" s="118">
        <f>IF($C312="TD",INDEX('4. CPI-tabel'!$D$20:$Z$42,$E312-2003,AK$28-2003),
IF(AK$28&gt;=$E312,MAX(1,INDEX('4. CPI-tabel'!$D$20:$Z$42,MAX($E312,2010)-2003,AK$28-2003)),0))</f>
        <v>1.2934081107754118</v>
      </c>
      <c r="AL312" s="118">
        <f>IF($C312="TD",INDEX('4. CPI-tabel'!$D$20:$Z$42,$E312-2003,AL$28-2003),
IF(AL$28&gt;=$E312,MAX(1,INDEX('4. CPI-tabel'!$D$20:$Z$42,MAX($E312,2010)-2003,AL$28-2003)),0))</f>
        <v>1.2934081107754118</v>
      </c>
      <c r="AM312" s="118">
        <f>IF($C312="TD",INDEX('4. CPI-tabel'!$D$20:$Z$42,$E312-2003,AM$28-2003),
IF(AM$28&gt;=$E312,MAX(1,INDEX('4. CPI-tabel'!$D$20:$Z$42,MAX($E312,2010)-2003,AM$28-2003)),0))</f>
        <v>1.2934081107754118</v>
      </c>
      <c r="AN312" s="20"/>
      <c r="AO312" s="87">
        <f t="shared" si="69"/>
        <v>2082.8817811677682</v>
      </c>
      <c r="AP312" s="87">
        <f t="shared" si="70"/>
        <v>2137.0367074781302</v>
      </c>
      <c r="AQ312" s="87">
        <f t="shared" si="71"/>
        <v>2186.1885517501269</v>
      </c>
      <c r="AR312" s="87">
        <f t="shared" si="72"/>
        <v>2247.4018311991304</v>
      </c>
      <c r="AS312" s="87">
        <f t="shared" si="73"/>
        <v>2269.8758495111215</v>
      </c>
      <c r="AT312" s="87">
        <f t="shared" si="74"/>
        <v>2288.0348563072107</v>
      </c>
      <c r="AU312" s="87">
        <f t="shared" si="75"/>
        <v>2292.610926019825</v>
      </c>
      <c r="AV312" s="87">
        <f t="shared" si="76"/>
        <v>2324.7074789841031</v>
      </c>
      <c r="AW312" s="87">
        <f t="shared" si="77"/>
        <v>2373.5263360427689</v>
      </c>
      <c r="AX312" s="87">
        <f t="shared" si="78"/>
        <v>2439.9850734519664</v>
      </c>
      <c r="AY312" s="87">
        <f t="shared" si="79"/>
        <v>2457.06496896613</v>
      </c>
      <c r="AZ312" s="87">
        <f t="shared" si="80"/>
        <v>2948.4779627593553</v>
      </c>
      <c r="BA312" s="87">
        <f t="shared" si="81"/>
        <v>2686.3910327363014</v>
      </c>
      <c r="BB312" s="87">
        <f t="shared" si="82"/>
        <v>2447.6007187152968</v>
      </c>
      <c r="BC312" s="87">
        <f t="shared" si="83"/>
        <v>2389.3245111268375</v>
      </c>
      <c r="BD312" s="87">
        <f t="shared" si="84"/>
        <v>2389.3245111268375</v>
      </c>
    </row>
    <row r="313" spans="2:56" s="79" customFormat="1" x14ac:dyDescent="0.2">
      <c r="B313" s="86">
        <f>'3. Investeringen'!B299</f>
        <v>285</v>
      </c>
      <c r="C313" s="86" t="str">
        <f>'3. Investeringen'!F299</f>
        <v>TD</v>
      </c>
      <c r="D313" s="86" t="str">
        <f>'3. Investeringen'!G299</f>
        <v>Nieuwe investeringen TD</v>
      </c>
      <c r="E313" s="121">
        <f>'3. Investeringen'!K299</f>
        <v>2006</v>
      </c>
      <c r="F313" s="20"/>
      <c r="G313" s="86">
        <f>'7. Nominale afschrijvingen'!R302</f>
        <v>1486.103090909091</v>
      </c>
      <c r="H313" s="86">
        <f>'7. Nominale afschrijvingen'!S302</f>
        <v>1486.103090909091</v>
      </c>
      <c r="I313" s="86">
        <f>'7. Nominale afschrijvingen'!T302</f>
        <v>1486.103090909091</v>
      </c>
      <c r="J313" s="86">
        <f>'7. Nominale afschrijvingen'!U302</f>
        <v>1486.103090909091</v>
      </c>
      <c r="K313" s="86">
        <f>'7. Nominale afschrijvingen'!V302</f>
        <v>1486.103090909091</v>
      </c>
      <c r="L313" s="86">
        <f>'7. Nominale afschrijvingen'!W302</f>
        <v>1486.103090909091</v>
      </c>
      <c r="M313" s="86">
        <f>'7. Nominale afschrijvingen'!X302</f>
        <v>1486.103090909091</v>
      </c>
      <c r="N313" s="86">
        <f>'7. Nominale afschrijvingen'!Y302</f>
        <v>1486.103090909091</v>
      </c>
      <c r="O313" s="86">
        <f>'7. Nominale afschrijvingen'!Z302</f>
        <v>1486.103090909091</v>
      </c>
      <c r="P313" s="86">
        <f>'7. Nominale afschrijvingen'!AA302</f>
        <v>1486.103090909091</v>
      </c>
      <c r="Q313" s="86">
        <f>'7. Nominale afschrijvingen'!AB302</f>
        <v>1486.103090909091</v>
      </c>
      <c r="R313" s="86">
        <f>'7. Nominale afschrijvingen'!AC302</f>
        <v>1783.323709090909</v>
      </c>
      <c r="S313" s="86">
        <f>'7. Nominale afschrijvingen'!AD302</f>
        <v>1729.1467862830839</v>
      </c>
      <c r="T313" s="86">
        <f>'7. Nominale afschrijvingen'!AE302</f>
        <v>1676.6157446744839</v>
      </c>
      <c r="U313" s="86">
        <f>'7. Nominale afschrijvingen'!AF302</f>
        <v>1625.6805828109552</v>
      </c>
      <c r="V313" s="86">
        <f>'7. Nominale afschrijvingen'!AG302</f>
        <v>1576.2928182698629</v>
      </c>
      <c r="W313" s="65"/>
      <c r="X313" s="118">
        <f>IF($C313="TD",INDEX('4. CPI-tabel'!$D$20:$Z$42,$E313-2003,X$28-2003),
IF(X$28&gt;=$E313,MAX(1,INDEX('4. CPI-tabel'!$D$20:$Z$42,MAX($E313,2010)-2003,X$28-2003)),0))</f>
        <v>1.0770497968557597</v>
      </c>
      <c r="Y313" s="118">
        <f>IF($C313="TD",INDEX('4. CPI-tabel'!$D$20:$Z$42,$E313-2003,Y$28-2003),
IF(Y$28&gt;=$E313,MAX(1,INDEX('4. CPI-tabel'!$D$20:$Z$42,MAX($E313,2010)-2003,Y$28-2003)),0))</f>
        <v>1.1050530915740095</v>
      </c>
      <c r="Z313" s="118">
        <f>IF($C313="TD",INDEX('4. CPI-tabel'!$D$20:$Z$42,$E313-2003,Z$28-2003),
IF(Z$28&gt;=$E313,MAX(1,INDEX('4. CPI-tabel'!$D$20:$Z$42,MAX($E313,2010)-2003,Z$28-2003)),0))</f>
        <v>1.1304693126802117</v>
      </c>
      <c r="AA313" s="118">
        <f>IF($C313="TD",INDEX('4. CPI-tabel'!$D$20:$Z$42,$E313-2003,AA$28-2003),
IF(AA$28&gt;=$E313,MAX(1,INDEX('4. CPI-tabel'!$D$20:$Z$42,MAX($E313,2010)-2003,AA$28-2003)),0))</f>
        <v>1.1621224534352577</v>
      </c>
      <c r="AB313" s="118">
        <f>IF($C313="TD",INDEX('4. CPI-tabel'!$D$20:$Z$42,$E313-2003,AB$28-2003),
IF(AB$28&gt;=$E313,MAX(1,INDEX('4. CPI-tabel'!$D$20:$Z$42,MAX($E313,2010)-2003,AB$28-2003)),0))</f>
        <v>1.1737436779696102</v>
      </c>
      <c r="AC313" s="118">
        <f>IF($C313="TD",INDEX('4. CPI-tabel'!$D$20:$Z$42,$E313-2003,AC$28-2003),
IF(AC$28&gt;=$E313,MAX(1,INDEX('4. CPI-tabel'!$D$20:$Z$42,MAX($E313,2010)-2003,AC$28-2003)),0))</f>
        <v>1.183133627393367</v>
      </c>
      <c r="AD313" s="118">
        <f>IF($C313="TD",INDEX('4. CPI-tabel'!$D$20:$Z$42,$E313-2003,AD$28-2003),
IF(AD$28&gt;=$E313,MAX(1,INDEX('4. CPI-tabel'!$D$20:$Z$42,MAX($E313,2010)-2003,AD$28-2003)),0))</f>
        <v>1.1854998946481539</v>
      </c>
      <c r="AE313" s="118">
        <f>IF($C313="TD",INDEX('4. CPI-tabel'!$D$20:$Z$42,$E313-2003,AE$28-2003),
IF(AE$28&gt;=$E313,MAX(1,INDEX('4. CPI-tabel'!$D$20:$Z$42,MAX($E313,2010)-2003,AE$28-2003)),0))</f>
        <v>1.2020968931732281</v>
      </c>
      <c r="AF313" s="118">
        <f>IF($C313="TD",INDEX('4. CPI-tabel'!$D$20:$Z$42,$E313-2003,AF$28-2003),
IF(AF$28&gt;=$E313,MAX(1,INDEX('4. CPI-tabel'!$D$20:$Z$42,MAX($E313,2010)-2003,AF$28-2003)),0))</f>
        <v>1.2273409279298657</v>
      </c>
      <c r="AG313" s="118">
        <f>IF($C313="TD",INDEX('4. CPI-tabel'!$D$20:$Z$42,$E313-2003,AG$28-2003),
IF(AG$28&gt;=$E313,MAX(1,INDEX('4. CPI-tabel'!$D$20:$Z$42,MAX($E313,2010)-2003,AG$28-2003)),0))</f>
        <v>1.2617064739119019</v>
      </c>
      <c r="AH313" s="118">
        <f>IF($C313="TD",INDEX('4. CPI-tabel'!$D$20:$Z$42,$E313-2003,AH$28-2003),
IF(AH$28&gt;=$E313,MAX(1,INDEX('4. CPI-tabel'!$D$20:$Z$42,MAX($E313,2010)-2003,AH$28-2003)),0))</f>
        <v>1.270538419229285</v>
      </c>
      <c r="AI313" s="118">
        <f>IF($C313="TD",INDEX('4. CPI-tabel'!$D$20:$Z$42,$E313-2003,AI$28-2003),
IF(AI$28&gt;=$E313,MAX(1,INDEX('4. CPI-tabel'!$D$20:$Z$42,MAX($E313,2010)-2003,AI$28-2003)),0))</f>
        <v>1.270538419229285</v>
      </c>
      <c r="AJ313" s="118">
        <f>IF($C313="TD",INDEX('4. CPI-tabel'!$D$20:$Z$42,$E313-2003,AJ$28-2003),
IF(AJ$28&gt;=$E313,MAX(1,INDEX('4. CPI-tabel'!$D$20:$Z$42,MAX($E313,2010)-2003,AJ$28-2003)),0))</f>
        <v>1.270538419229285</v>
      </c>
      <c r="AK313" s="118">
        <f>IF($C313="TD",INDEX('4. CPI-tabel'!$D$20:$Z$42,$E313-2003,AK$28-2003),
IF(AK$28&gt;=$E313,MAX(1,INDEX('4. CPI-tabel'!$D$20:$Z$42,MAX($E313,2010)-2003,AK$28-2003)),0))</f>
        <v>1.270538419229285</v>
      </c>
      <c r="AL313" s="118">
        <f>IF($C313="TD",INDEX('4. CPI-tabel'!$D$20:$Z$42,$E313-2003,AL$28-2003),
IF(AL$28&gt;=$E313,MAX(1,INDEX('4. CPI-tabel'!$D$20:$Z$42,MAX($E313,2010)-2003,AL$28-2003)),0))</f>
        <v>1.270538419229285</v>
      </c>
      <c r="AM313" s="118">
        <f>IF($C313="TD",INDEX('4. CPI-tabel'!$D$20:$Z$42,$E313-2003,AM$28-2003),
IF(AM$28&gt;=$E313,MAX(1,INDEX('4. CPI-tabel'!$D$20:$Z$42,MAX($E313,2010)-2003,AM$28-2003)),0))</f>
        <v>1.270538419229285</v>
      </c>
      <c r="AN313" s="20"/>
      <c r="AO313" s="87">
        <f t="shared" si="69"/>
        <v>1600.607032170353</v>
      </c>
      <c r="AP313" s="87">
        <f t="shared" si="70"/>
        <v>1642.2228150067824</v>
      </c>
      <c r="AQ313" s="87">
        <f t="shared" si="71"/>
        <v>1679.9939397519381</v>
      </c>
      <c r="AR313" s="87">
        <f t="shared" si="72"/>
        <v>1727.0337700649925</v>
      </c>
      <c r="AS313" s="87">
        <f t="shared" si="73"/>
        <v>1744.3041077656424</v>
      </c>
      <c r="AT313" s="87">
        <f t="shared" si="74"/>
        <v>1758.2585406277674</v>
      </c>
      <c r="AU313" s="87">
        <f t="shared" si="75"/>
        <v>1761.7750577090233</v>
      </c>
      <c r="AV313" s="87">
        <f t="shared" si="76"/>
        <v>1786.4399085169496</v>
      </c>
      <c r="AW313" s="87">
        <f t="shared" si="77"/>
        <v>1823.9551465958052</v>
      </c>
      <c r="AX313" s="87">
        <f t="shared" si="78"/>
        <v>1875.0258907004877</v>
      </c>
      <c r="AY313" s="87">
        <f t="shared" si="79"/>
        <v>1888.1510719353907</v>
      </c>
      <c r="AZ313" s="87">
        <f t="shared" si="80"/>
        <v>2265.781286322469</v>
      </c>
      <c r="BA313" s="87">
        <f t="shared" si="81"/>
        <v>2196.9474244595076</v>
      </c>
      <c r="BB313" s="87">
        <f t="shared" si="82"/>
        <v>2130.2047178936496</v>
      </c>
      <c r="BC313" s="87">
        <f t="shared" si="83"/>
        <v>2065.489637856374</v>
      </c>
      <c r="BD313" s="87">
        <f t="shared" si="84"/>
        <v>2002.7405855670663</v>
      </c>
    </row>
    <row r="314" spans="2:56" s="79" customFormat="1" x14ac:dyDescent="0.2">
      <c r="B314" s="86">
        <f>'3. Investeringen'!B300</f>
        <v>286</v>
      </c>
      <c r="C314" s="86" t="str">
        <f>'3. Investeringen'!F300</f>
        <v>TD</v>
      </c>
      <c r="D314" s="86" t="str">
        <f>'3. Investeringen'!G300</f>
        <v>Nieuwe investeringen TD</v>
      </c>
      <c r="E314" s="121">
        <f>'3. Investeringen'!K300</f>
        <v>2006</v>
      </c>
      <c r="F314" s="20"/>
      <c r="G314" s="86">
        <f>'7. Nominale afschrijvingen'!R303</f>
        <v>10296.626</v>
      </c>
      <c r="H314" s="86">
        <f>'7. Nominale afschrijvingen'!S303</f>
        <v>10296.626</v>
      </c>
      <c r="I314" s="86">
        <f>'7. Nominale afschrijvingen'!T303</f>
        <v>10296.626</v>
      </c>
      <c r="J314" s="86">
        <f>'7. Nominale afschrijvingen'!U303</f>
        <v>10296.626</v>
      </c>
      <c r="K314" s="86">
        <f>'7. Nominale afschrijvingen'!V303</f>
        <v>10296.626</v>
      </c>
      <c r="L314" s="86">
        <f>'7. Nominale afschrijvingen'!W303</f>
        <v>10296.626</v>
      </c>
      <c r="M314" s="86">
        <f>'7. Nominale afschrijvingen'!X303</f>
        <v>10296.626</v>
      </c>
      <c r="N314" s="86">
        <f>'7. Nominale afschrijvingen'!Y303</f>
        <v>10296.626</v>
      </c>
      <c r="O314" s="86">
        <f>'7. Nominale afschrijvingen'!Z303</f>
        <v>10296.626</v>
      </c>
      <c r="P314" s="86">
        <f>'7. Nominale afschrijvingen'!AA303</f>
        <v>10296.626</v>
      </c>
      <c r="Q314" s="86">
        <f>'7. Nominale afschrijvingen'!AB303</f>
        <v>10296.626</v>
      </c>
      <c r="R314" s="86">
        <f>'7. Nominale afschrijvingen'!AC303</f>
        <v>12355.951199999998</v>
      </c>
      <c r="S314" s="86">
        <f>'7. Nominale afschrijvingen'!AD303</f>
        <v>11853.3362359322</v>
      </c>
      <c r="T314" s="86">
        <f>'7. Nominale afschrijvingen'!AE303</f>
        <v>11371.166626334958</v>
      </c>
      <c r="U314" s="86">
        <f>'7. Nominale afschrijvingen'!AF303</f>
        <v>10908.61069577218</v>
      </c>
      <c r="V314" s="86">
        <f>'7. Nominale afschrijvingen'!AG303</f>
        <v>10464.870599672973</v>
      </c>
      <c r="W314" s="65"/>
      <c r="X314" s="118">
        <f>IF($C314="TD",INDEX('4. CPI-tabel'!$D$20:$Z$42,$E314-2003,X$28-2003),
IF(X$28&gt;=$E314,MAX(1,INDEX('4. CPI-tabel'!$D$20:$Z$42,MAX($E314,2010)-2003,X$28-2003)),0))</f>
        <v>1.0770497968557597</v>
      </c>
      <c r="Y314" s="118">
        <f>IF($C314="TD",INDEX('4. CPI-tabel'!$D$20:$Z$42,$E314-2003,Y$28-2003),
IF(Y$28&gt;=$E314,MAX(1,INDEX('4. CPI-tabel'!$D$20:$Z$42,MAX($E314,2010)-2003,Y$28-2003)),0))</f>
        <v>1.1050530915740095</v>
      </c>
      <c r="Z314" s="118">
        <f>IF($C314="TD",INDEX('4. CPI-tabel'!$D$20:$Z$42,$E314-2003,Z$28-2003),
IF(Z$28&gt;=$E314,MAX(1,INDEX('4. CPI-tabel'!$D$20:$Z$42,MAX($E314,2010)-2003,Z$28-2003)),0))</f>
        <v>1.1304693126802117</v>
      </c>
      <c r="AA314" s="118">
        <f>IF($C314="TD",INDEX('4. CPI-tabel'!$D$20:$Z$42,$E314-2003,AA$28-2003),
IF(AA$28&gt;=$E314,MAX(1,INDEX('4. CPI-tabel'!$D$20:$Z$42,MAX($E314,2010)-2003,AA$28-2003)),0))</f>
        <v>1.1621224534352577</v>
      </c>
      <c r="AB314" s="118">
        <f>IF($C314="TD",INDEX('4. CPI-tabel'!$D$20:$Z$42,$E314-2003,AB$28-2003),
IF(AB$28&gt;=$E314,MAX(1,INDEX('4. CPI-tabel'!$D$20:$Z$42,MAX($E314,2010)-2003,AB$28-2003)),0))</f>
        <v>1.1737436779696102</v>
      </c>
      <c r="AC314" s="118">
        <f>IF($C314="TD",INDEX('4. CPI-tabel'!$D$20:$Z$42,$E314-2003,AC$28-2003),
IF(AC$28&gt;=$E314,MAX(1,INDEX('4. CPI-tabel'!$D$20:$Z$42,MAX($E314,2010)-2003,AC$28-2003)),0))</f>
        <v>1.183133627393367</v>
      </c>
      <c r="AD314" s="118">
        <f>IF($C314="TD",INDEX('4. CPI-tabel'!$D$20:$Z$42,$E314-2003,AD$28-2003),
IF(AD$28&gt;=$E314,MAX(1,INDEX('4. CPI-tabel'!$D$20:$Z$42,MAX($E314,2010)-2003,AD$28-2003)),0))</f>
        <v>1.1854998946481539</v>
      </c>
      <c r="AE314" s="118">
        <f>IF($C314="TD",INDEX('4. CPI-tabel'!$D$20:$Z$42,$E314-2003,AE$28-2003),
IF(AE$28&gt;=$E314,MAX(1,INDEX('4. CPI-tabel'!$D$20:$Z$42,MAX($E314,2010)-2003,AE$28-2003)),0))</f>
        <v>1.2020968931732281</v>
      </c>
      <c r="AF314" s="118">
        <f>IF($C314="TD",INDEX('4. CPI-tabel'!$D$20:$Z$42,$E314-2003,AF$28-2003),
IF(AF$28&gt;=$E314,MAX(1,INDEX('4. CPI-tabel'!$D$20:$Z$42,MAX($E314,2010)-2003,AF$28-2003)),0))</f>
        <v>1.2273409279298657</v>
      </c>
      <c r="AG314" s="118">
        <f>IF($C314="TD",INDEX('4. CPI-tabel'!$D$20:$Z$42,$E314-2003,AG$28-2003),
IF(AG$28&gt;=$E314,MAX(1,INDEX('4. CPI-tabel'!$D$20:$Z$42,MAX($E314,2010)-2003,AG$28-2003)),0))</f>
        <v>1.2617064739119019</v>
      </c>
      <c r="AH314" s="118">
        <f>IF($C314="TD",INDEX('4. CPI-tabel'!$D$20:$Z$42,$E314-2003,AH$28-2003),
IF(AH$28&gt;=$E314,MAX(1,INDEX('4. CPI-tabel'!$D$20:$Z$42,MAX($E314,2010)-2003,AH$28-2003)),0))</f>
        <v>1.270538419229285</v>
      </c>
      <c r="AI314" s="118">
        <f>IF($C314="TD",INDEX('4. CPI-tabel'!$D$20:$Z$42,$E314-2003,AI$28-2003),
IF(AI$28&gt;=$E314,MAX(1,INDEX('4. CPI-tabel'!$D$20:$Z$42,MAX($E314,2010)-2003,AI$28-2003)),0))</f>
        <v>1.270538419229285</v>
      </c>
      <c r="AJ314" s="118">
        <f>IF($C314="TD",INDEX('4. CPI-tabel'!$D$20:$Z$42,$E314-2003,AJ$28-2003),
IF(AJ$28&gt;=$E314,MAX(1,INDEX('4. CPI-tabel'!$D$20:$Z$42,MAX($E314,2010)-2003,AJ$28-2003)),0))</f>
        <v>1.270538419229285</v>
      </c>
      <c r="AK314" s="118">
        <f>IF($C314="TD",INDEX('4. CPI-tabel'!$D$20:$Z$42,$E314-2003,AK$28-2003),
IF(AK$28&gt;=$E314,MAX(1,INDEX('4. CPI-tabel'!$D$20:$Z$42,MAX($E314,2010)-2003,AK$28-2003)),0))</f>
        <v>1.270538419229285</v>
      </c>
      <c r="AL314" s="118">
        <f>IF($C314="TD",INDEX('4. CPI-tabel'!$D$20:$Z$42,$E314-2003,AL$28-2003),
IF(AL$28&gt;=$E314,MAX(1,INDEX('4. CPI-tabel'!$D$20:$Z$42,MAX($E314,2010)-2003,AL$28-2003)),0))</f>
        <v>1.270538419229285</v>
      </c>
      <c r="AM314" s="118">
        <f>IF($C314="TD",INDEX('4. CPI-tabel'!$D$20:$Z$42,$E314-2003,AM$28-2003),
IF(AM$28&gt;=$E314,MAX(1,INDEX('4. CPI-tabel'!$D$20:$Z$42,MAX($E314,2010)-2003,AM$28-2003)),0))</f>
        <v>1.270538419229285</v>
      </c>
      <c r="AN314" s="20"/>
      <c r="AO314" s="87">
        <f t="shared" si="69"/>
        <v>11089.978941599735</v>
      </c>
      <c r="AP314" s="87">
        <f t="shared" si="70"/>
        <v>11378.318394081329</v>
      </c>
      <c r="AQ314" s="87">
        <f t="shared" si="71"/>
        <v>11640.019717145198</v>
      </c>
      <c r="AR314" s="87">
        <f t="shared" si="72"/>
        <v>11965.940269225264</v>
      </c>
      <c r="AS314" s="87">
        <f t="shared" si="73"/>
        <v>12085.599671917516</v>
      </c>
      <c r="AT314" s="87">
        <f t="shared" si="74"/>
        <v>12182.284469292856</v>
      </c>
      <c r="AU314" s="87">
        <f t="shared" si="75"/>
        <v>12206.649038231442</v>
      </c>
      <c r="AV314" s="87">
        <f t="shared" si="76"/>
        <v>12377.542124766684</v>
      </c>
      <c r="AW314" s="87">
        <f t="shared" si="77"/>
        <v>12637.470509386781</v>
      </c>
      <c r="AX314" s="87">
        <f t="shared" si="78"/>
        <v>12991.319683649612</v>
      </c>
      <c r="AY314" s="87">
        <f t="shared" si="79"/>
        <v>13082.258921435156</v>
      </c>
      <c r="AZ314" s="87">
        <f t="shared" si="80"/>
        <v>15698.710705722184</v>
      </c>
      <c r="BA314" s="87">
        <f t="shared" si="81"/>
        <v>15060.119083794501</v>
      </c>
      <c r="BB314" s="87">
        <f t="shared" si="82"/>
        <v>14447.504070216419</v>
      </c>
      <c r="BC314" s="87">
        <f t="shared" si="83"/>
        <v>13859.808989394058</v>
      </c>
      <c r="BD314" s="87">
        <f t="shared" si="84"/>
        <v>13296.02014914752</v>
      </c>
    </row>
    <row r="315" spans="2:56" s="79" customFormat="1" x14ac:dyDescent="0.2">
      <c r="B315" s="86">
        <f>'3. Investeringen'!B301</f>
        <v>287</v>
      </c>
      <c r="C315" s="86" t="str">
        <f>'3. Investeringen'!F301</f>
        <v>TD</v>
      </c>
      <c r="D315" s="86" t="str">
        <f>'3. Investeringen'!G301</f>
        <v>Nieuwe investeringen TD</v>
      </c>
      <c r="E315" s="121">
        <f>'3. Investeringen'!K301</f>
        <v>2006</v>
      </c>
      <c r="F315" s="20"/>
      <c r="G315" s="86">
        <f>'7. Nominale afschrijvingen'!R304</f>
        <v>1028.4290000000001</v>
      </c>
      <c r="H315" s="86">
        <f>'7. Nominale afschrijvingen'!S304</f>
        <v>1028.4290000000001</v>
      </c>
      <c r="I315" s="86">
        <f>'7. Nominale afschrijvingen'!T304</f>
        <v>1028.4290000000001</v>
      </c>
      <c r="J315" s="86">
        <f>'7. Nominale afschrijvingen'!U304</f>
        <v>1028.4290000000001</v>
      </c>
      <c r="K315" s="86">
        <f>'7. Nominale afschrijvingen'!V304</f>
        <v>1028.4290000000001</v>
      </c>
      <c r="L315" s="86">
        <f>'7. Nominale afschrijvingen'!W304</f>
        <v>1028.4290000000001</v>
      </c>
      <c r="M315" s="86">
        <f>'7. Nominale afschrijvingen'!X304</f>
        <v>1028.4290000000001</v>
      </c>
      <c r="N315" s="86">
        <f>'7. Nominale afschrijvingen'!Y304</f>
        <v>1028.4290000000001</v>
      </c>
      <c r="O315" s="86">
        <f>'7. Nominale afschrijvingen'!Z304</f>
        <v>1028.4290000000001</v>
      </c>
      <c r="P315" s="86">
        <f>'7. Nominale afschrijvingen'!AA304</f>
        <v>1028.4290000000001</v>
      </c>
      <c r="Q315" s="86">
        <f>'7. Nominale afschrijvingen'!AB304</f>
        <v>1028.4290000000001</v>
      </c>
      <c r="R315" s="86">
        <f>'7. Nominale afschrijvingen'!AC304</f>
        <v>1234.1147999999998</v>
      </c>
      <c r="S315" s="86">
        <f>'7. Nominale afschrijvingen'!AD304</f>
        <v>1131.9811613793104</v>
      </c>
      <c r="T315" s="86">
        <f>'7. Nominale afschrijvingen'!AE304</f>
        <v>1038.2999618168847</v>
      </c>
      <c r="U315" s="86">
        <f>'7. Nominale afschrijvingen'!AF304</f>
        <v>1000.6803979829396</v>
      </c>
      <c r="V315" s="86">
        <f>'7. Nominale afschrijvingen'!AG304</f>
        <v>1000.6803979829396</v>
      </c>
      <c r="W315" s="65"/>
      <c r="X315" s="118">
        <f>IF($C315="TD",INDEX('4. CPI-tabel'!$D$20:$Z$42,$E315-2003,X$28-2003),
IF(X$28&gt;=$E315,MAX(1,INDEX('4. CPI-tabel'!$D$20:$Z$42,MAX($E315,2010)-2003,X$28-2003)),0))</f>
        <v>1.0770497968557597</v>
      </c>
      <c r="Y315" s="118">
        <f>IF($C315="TD",INDEX('4. CPI-tabel'!$D$20:$Z$42,$E315-2003,Y$28-2003),
IF(Y$28&gt;=$E315,MAX(1,INDEX('4. CPI-tabel'!$D$20:$Z$42,MAX($E315,2010)-2003,Y$28-2003)),0))</f>
        <v>1.1050530915740095</v>
      </c>
      <c r="Z315" s="118">
        <f>IF($C315="TD",INDEX('4. CPI-tabel'!$D$20:$Z$42,$E315-2003,Z$28-2003),
IF(Z$28&gt;=$E315,MAX(1,INDEX('4. CPI-tabel'!$D$20:$Z$42,MAX($E315,2010)-2003,Z$28-2003)),0))</f>
        <v>1.1304693126802117</v>
      </c>
      <c r="AA315" s="118">
        <f>IF($C315="TD",INDEX('4. CPI-tabel'!$D$20:$Z$42,$E315-2003,AA$28-2003),
IF(AA$28&gt;=$E315,MAX(1,INDEX('4. CPI-tabel'!$D$20:$Z$42,MAX($E315,2010)-2003,AA$28-2003)),0))</f>
        <v>1.1621224534352577</v>
      </c>
      <c r="AB315" s="118">
        <f>IF($C315="TD",INDEX('4. CPI-tabel'!$D$20:$Z$42,$E315-2003,AB$28-2003),
IF(AB$28&gt;=$E315,MAX(1,INDEX('4. CPI-tabel'!$D$20:$Z$42,MAX($E315,2010)-2003,AB$28-2003)),0))</f>
        <v>1.1737436779696102</v>
      </c>
      <c r="AC315" s="118">
        <f>IF($C315="TD",INDEX('4. CPI-tabel'!$D$20:$Z$42,$E315-2003,AC$28-2003),
IF(AC$28&gt;=$E315,MAX(1,INDEX('4. CPI-tabel'!$D$20:$Z$42,MAX($E315,2010)-2003,AC$28-2003)),0))</f>
        <v>1.183133627393367</v>
      </c>
      <c r="AD315" s="118">
        <f>IF($C315="TD",INDEX('4. CPI-tabel'!$D$20:$Z$42,$E315-2003,AD$28-2003),
IF(AD$28&gt;=$E315,MAX(1,INDEX('4. CPI-tabel'!$D$20:$Z$42,MAX($E315,2010)-2003,AD$28-2003)),0))</f>
        <v>1.1854998946481539</v>
      </c>
      <c r="AE315" s="118">
        <f>IF($C315="TD",INDEX('4. CPI-tabel'!$D$20:$Z$42,$E315-2003,AE$28-2003),
IF(AE$28&gt;=$E315,MAX(1,INDEX('4. CPI-tabel'!$D$20:$Z$42,MAX($E315,2010)-2003,AE$28-2003)),0))</f>
        <v>1.2020968931732281</v>
      </c>
      <c r="AF315" s="118">
        <f>IF($C315="TD",INDEX('4. CPI-tabel'!$D$20:$Z$42,$E315-2003,AF$28-2003),
IF(AF$28&gt;=$E315,MAX(1,INDEX('4. CPI-tabel'!$D$20:$Z$42,MAX($E315,2010)-2003,AF$28-2003)),0))</f>
        <v>1.2273409279298657</v>
      </c>
      <c r="AG315" s="118">
        <f>IF($C315="TD",INDEX('4. CPI-tabel'!$D$20:$Z$42,$E315-2003,AG$28-2003),
IF(AG$28&gt;=$E315,MAX(1,INDEX('4. CPI-tabel'!$D$20:$Z$42,MAX($E315,2010)-2003,AG$28-2003)),0))</f>
        <v>1.2617064739119019</v>
      </c>
      <c r="AH315" s="118">
        <f>IF($C315="TD",INDEX('4. CPI-tabel'!$D$20:$Z$42,$E315-2003,AH$28-2003),
IF(AH$28&gt;=$E315,MAX(1,INDEX('4. CPI-tabel'!$D$20:$Z$42,MAX($E315,2010)-2003,AH$28-2003)),0))</f>
        <v>1.270538419229285</v>
      </c>
      <c r="AI315" s="118">
        <f>IF($C315="TD",INDEX('4. CPI-tabel'!$D$20:$Z$42,$E315-2003,AI$28-2003),
IF(AI$28&gt;=$E315,MAX(1,INDEX('4. CPI-tabel'!$D$20:$Z$42,MAX($E315,2010)-2003,AI$28-2003)),0))</f>
        <v>1.270538419229285</v>
      </c>
      <c r="AJ315" s="118">
        <f>IF($C315="TD",INDEX('4. CPI-tabel'!$D$20:$Z$42,$E315-2003,AJ$28-2003),
IF(AJ$28&gt;=$E315,MAX(1,INDEX('4. CPI-tabel'!$D$20:$Z$42,MAX($E315,2010)-2003,AJ$28-2003)),0))</f>
        <v>1.270538419229285</v>
      </c>
      <c r="AK315" s="118">
        <f>IF($C315="TD",INDEX('4. CPI-tabel'!$D$20:$Z$42,$E315-2003,AK$28-2003),
IF(AK$28&gt;=$E315,MAX(1,INDEX('4. CPI-tabel'!$D$20:$Z$42,MAX($E315,2010)-2003,AK$28-2003)),0))</f>
        <v>1.270538419229285</v>
      </c>
      <c r="AL315" s="118">
        <f>IF($C315="TD",INDEX('4. CPI-tabel'!$D$20:$Z$42,$E315-2003,AL$28-2003),
IF(AL$28&gt;=$E315,MAX(1,INDEX('4. CPI-tabel'!$D$20:$Z$42,MAX($E315,2010)-2003,AL$28-2003)),0))</f>
        <v>1.270538419229285</v>
      </c>
      <c r="AM315" s="118">
        <f>IF($C315="TD",INDEX('4. CPI-tabel'!$D$20:$Z$42,$E315-2003,AM$28-2003),
IF(AM$28&gt;=$E315,MAX(1,INDEX('4. CPI-tabel'!$D$20:$Z$42,MAX($E315,2010)-2003,AM$28-2003)),0))</f>
        <v>1.270538419229285</v>
      </c>
      <c r="AN315" s="20"/>
      <c r="AO315" s="87">
        <f t="shared" si="69"/>
        <v>1107.6692455305722</v>
      </c>
      <c r="AP315" s="87">
        <f t="shared" si="70"/>
        <v>1136.4686459143672</v>
      </c>
      <c r="AQ315" s="87">
        <f t="shared" si="71"/>
        <v>1162.6074247703975</v>
      </c>
      <c r="AR315" s="87">
        <f t="shared" si="72"/>
        <v>1195.1604326639688</v>
      </c>
      <c r="AS315" s="87">
        <f t="shared" si="73"/>
        <v>1207.1120369906084</v>
      </c>
      <c r="AT315" s="87">
        <f t="shared" si="74"/>
        <v>1216.7689332865332</v>
      </c>
      <c r="AU315" s="87">
        <f t="shared" si="75"/>
        <v>1219.2024711531064</v>
      </c>
      <c r="AV315" s="87">
        <f t="shared" si="76"/>
        <v>1236.2713057492499</v>
      </c>
      <c r="AW315" s="87">
        <f t="shared" si="77"/>
        <v>1262.2330031699839</v>
      </c>
      <c r="AX315" s="87">
        <f t="shared" si="78"/>
        <v>1297.5755272587435</v>
      </c>
      <c r="AY315" s="87">
        <f t="shared" si="79"/>
        <v>1306.6585559495545</v>
      </c>
      <c r="AZ315" s="87">
        <f t="shared" si="80"/>
        <v>1567.990267139465</v>
      </c>
      <c r="BA315" s="87">
        <f t="shared" si="81"/>
        <v>1438.2255553761993</v>
      </c>
      <c r="BB315" s="87">
        <f t="shared" si="82"/>
        <v>1319.1999921726517</v>
      </c>
      <c r="BC315" s="87">
        <f t="shared" si="83"/>
        <v>1271.4028910069758</v>
      </c>
      <c r="BD315" s="87">
        <f t="shared" si="84"/>
        <v>1271.4028910069758</v>
      </c>
    </row>
    <row r="316" spans="2:56" s="79" customFormat="1" x14ac:dyDescent="0.2">
      <c r="B316" s="86">
        <f>'3. Investeringen'!B302</f>
        <v>288</v>
      </c>
      <c r="C316" s="86" t="str">
        <f>'3. Investeringen'!F302</f>
        <v>TD</v>
      </c>
      <c r="D316" s="86" t="str">
        <f>'3. Investeringen'!G302</f>
        <v>Nieuwe investeringen TD</v>
      </c>
      <c r="E316" s="121">
        <f>'3. Investeringen'!K302</f>
        <v>2006</v>
      </c>
      <c r="F316" s="20"/>
      <c r="G316" s="86">
        <f>'7. Nominale afschrijvingen'!R305</f>
        <v>0</v>
      </c>
      <c r="H316" s="86">
        <f>'7. Nominale afschrijvingen'!S305</f>
        <v>0</v>
      </c>
      <c r="I316" s="86">
        <f>'7. Nominale afschrijvingen'!T305</f>
        <v>0</v>
      </c>
      <c r="J316" s="86">
        <f>'7. Nominale afschrijvingen'!U305</f>
        <v>0</v>
      </c>
      <c r="K316" s="86">
        <f>'7. Nominale afschrijvingen'!V305</f>
        <v>0</v>
      </c>
      <c r="L316" s="86">
        <f>'7. Nominale afschrijvingen'!W305</f>
        <v>0</v>
      </c>
      <c r="M316" s="86">
        <f>'7. Nominale afschrijvingen'!X305</f>
        <v>0</v>
      </c>
      <c r="N316" s="86">
        <f>'7. Nominale afschrijvingen'!Y305</f>
        <v>0</v>
      </c>
      <c r="O316" s="86">
        <f>'7. Nominale afschrijvingen'!Z305</f>
        <v>0</v>
      </c>
      <c r="P316" s="86">
        <f>'7. Nominale afschrijvingen'!AA305</f>
        <v>0</v>
      </c>
      <c r="Q316" s="86">
        <f>'7. Nominale afschrijvingen'!AB305</f>
        <v>0</v>
      </c>
      <c r="R316" s="86">
        <f>'7. Nominale afschrijvingen'!AC305</f>
        <v>0</v>
      </c>
      <c r="S316" s="86">
        <f>'7. Nominale afschrijvingen'!AD305</f>
        <v>0</v>
      </c>
      <c r="T316" s="86">
        <f>'7. Nominale afschrijvingen'!AE305</f>
        <v>0</v>
      </c>
      <c r="U316" s="86">
        <f>'7. Nominale afschrijvingen'!AF305</f>
        <v>0</v>
      </c>
      <c r="V316" s="86">
        <f>'7. Nominale afschrijvingen'!AG305</f>
        <v>0</v>
      </c>
      <c r="W316" s="65"/>
      <c r="X316" s="118">
        <f>IF($C316="TD",INDEX('4. CPI-tabel'!$D$20:$Z$42,$E316-2003,X$28-2003),
IF(X$28&gt;=$E316,MAX(1,INDEX('4. CPI-tabel'!$D$20:$Z$42,MAX($E316,2010)-2003,X$28-2003)),0))</f>
        <v>1.0770497968557597</v>
      </c>
      <c r="Y316" s="118">
        <f>IF($C316="TD",INDEX('4. CPI-tabel'!$D$20:$Z$42,$E316-2003,Y$28-2003),
IF(Y$28&gt;=$E316,MAX(1,INDEX('4. CPI-tabel'!$D$20:$Z$42,MAX($E316,2010)-2003,Y$28-2003)),0))</f>
        <v>1.1050530915740095</v>
      </c>
      <c r="Z316" s="118">
        <f>IF($C316="TD",INDEX('4. CPI-tabel'!$D$20:$Z$42,$E316-2003,Z$28-2003),
IF(Z$28&gt;=$E316,MAX(1,INDEX('4. CPI-tabel'!$D$20:$Z$42,MAX($E316,2010)-2003,Z$28-2003)),0))</f>
        <v>1.1304693126802117</v>
      </c>
      <c r="AA316" s="118">
        <f>IF($C316="TD",INDEX('4. CPI-tabel'!$D$20:$Z$42,$E316-2003,AA$28-2003),
IF(AA$28&gt;=$E316,MAX(1,INDEX('4. CPI-tabel'!$D$20:$Z$42,MAX($E316,2010)-2003,AA$28-2003)),0))</f>
        <v>1.1621224534352577</v>
      </c>
      <c r="AB316" s="118">
        <f>IF($C316="TD",INDEX('4. CPI-tabel'!$D$20:$Z$42,$E316-2003,AB$28-2003),
IF(AB$28&gt;=$E316,MAX(1,INDEX('4. CPI-tabel'!$D$20:$Z$42,MAX($E316,2010)-2003,AB$28-2003)),0))</f>
        <v>1.1737436779696102</v>
      </c>
      <c r="AC316" s="118">
        <f>IF($C316="TD",INDEX('4. CPI-tabel'!$D$20:$Z$42,$E316-2003,AC$28-2003),
IF(AC$28&gt;=$E316,MAX(1,INDEX('4. CPI-tabel'!$D$20:$Z$42,MAX($E316,2010)-2003,AC$28-2003)),0))</f>
        <v>1.183133627393367</v>
      </c>
      <c r="AD316" s="118">
        <f>IF($C316="TD",INDEX('4. CPI-tabel'!$D$20:$Z$42,$E316-2003,AD$28-2003),
IF(AD$28&gt;=$E316,MAX(1,INDEX('4. CPI-tabel'!$D$20:$Z$42,MAX($E316,2010)-2003,AD$28-2003)),0))</f>
        <v>1.1854998946481539</v>
      </c>
      <c r="AE316" s="118">
        <f>IF($C316="TD",INDEX('4. CPI-tabel'!$D$20:$Z$42,$E316-2003,AE$28-2003),
IF(AE$28&gt;=$E316,MAX(1,INDEX('4. CPI-tabel'!$D$20:$Z$42,MAX($E316,2010)-2003,AE$28-2003)),0))</f>
        <v>1.2020968931732281</v>
      </c>
      <c r="AF316" s="118">
        <f>IF($C316="TD",INDEX('4. CPI-tabel'!$D$20:$Z$42,$E316-2003,AF$28-2003),
IF(AF$28&gt;=$E316,MAX(1,INDEX('4. CPI-tabel'!$D$20:$Z$42,MAX($E316,2010)-2003,AF$28-2003)),0))</f>
        <v>1.2273409279298657</v>
      </c>
      <c r="AG316" s="118">
        <f>IF($C316="TD",INDEX('4. CPI-tabel'!$D$20:$Z$42,$E316-2003,AG$28-2003),
IF(AG$28&gt;=$E316,MAX(1,INDEX('4. CPI-tabel'!$D$20:$Z$42,MAX($E316,2010)-2003,AG$28-2003)),0))</f>
        <v>1.2617064739119019</v>
      </c>
      <c r="AH316" s="118">
        <f>IF($C316="TD",INDEX('4. CPI-tabel'!$D$20:$Z$42,$E316-2003,AH$28-2003),
IF(AH$28&gt;=$E316,MAX(1,INDEX('4. CPI-tabel'!$D$20:$Z$42,MAX($E316,2010)-2003,AH$28-2003)),0))</f>
        <v>1.270538419229285</v>
      </c>
      <c r="AI316" s="118">
        <f>IF($C316="TD",INDEX('4. CPI-tabel'!$D$20:$Z$42,$E316-2003,AI$28-2003),
IF(AI$28&gt;=$E316,MAX(1,INDEX('4. CPI-tabel'!$D$20:$Z$42,MAX($E316,2010)-2003,AI$28-2003)),0))</f>
        <v>1.270538419229285</v>
      </c>
      <c r="AJ316" s="118">
        <f>IF($C316="TD",INDEX('4. CPI-tabel'!$D$20:$Z$42,$E316-2003,AJ$28-2003),
IF(AJ$28&gt;=$E316,MAX(1,INDEX('4. CPI-tabel'!$D$20:$Z$42,MAX($E316,2010)-2003,AJ$28-2003)),0))</f>
        <v>1.270538419229285</v>
      </c>
      <c r="AK316" s="118">
        <f>IF($C316="TD",INDEX('4. CPI-tabel'!$D$20:$Z$42,$E316-2003,AK$28-2003),
IF(AK$28&gt;=$E316,MAX(1,INDEX('4. CPI-tabel'!$D$20:$Z$42,MAX($E316,2010)-2003,AK$28-2003)),0))</f>
        <v>1.270538419229285</v>
      </c>
      <c r="AL316" s="118">
        <f>IF($C316="TD",INDEX('4. CPI-tabel'!$D$20:$Z$42,$E316-2003,AL$28-2003),
IF(AL$28&gt;=$E316,MAX(1,INDEX('4. CPI-tabel'!$D$20:$Z$42,MAX($E316,2010)-2003,AL$28-2003)),0))</f>
        <v>1.270538419229285</v>
      </c>
      <c r="AM316" s="118">
        <f>IF($C316="TD",INDEX('4. CPI-tabel'!$D$20:$Z$42,$E316-2003,AM$28-2003),
IF(AM$28&gt;=$E316,MAX(1,INDEX('4. CPI-tabel'!$D$20:$Z$42,MAX($E316,2010)-2003,AM$28-2003)),0))</f>
        <v>1.270538419229285</v>
      </c>
      <c r="AN316" s="20"/>
      <c r="AO316" s="87">
        <f t="shared" si="69"/>
        <v>0</v>
      </c>
      <c r="AP316" s="87">
        <f t="shared" si="70"/>
        <v>0</v>
      </c>
      <c r="AQ316" s="87">
        <f t="shared" si="71"/>
        <v>0</v>
      </c>
      <c r="AR316" s="87">
        <f t="shared" si="72"/>
        <v>0</v>
      </c>
      <c r="AS316" s="87">
        <f t="shared" si="73"/>
        <v>0</v>
      </c>
      <c r="AT316" s="87">
        <f t="shared" si="74"/>
        <v>0</v>
      </c>
      <c r="AU316" s="87">
        <f t="shared" si="75"/>
        <v>0</v>
      </c>
      <c r="AV316" s="87">
        <f t="shared" si="76"/>
        <v>0</v>
      </c>
      <c r="AW316" s="87">
        <f t="shared" si="77"/>
        <v>0</v>
      </c>
      <c r="AX316" s="87">
        <f t="shared" si="78"/>
        <v>0</v>
      </c>
      <c r="AY316" s="87">
        <f t="shared" si="79"/>
        <v>0</v>
      </c>
      <c r="AZ316" s="87">
        <f t="shared" si="80"/>
        <v>0</v>
      </c>
      <c r="BA316" s="87">
        <f t="shared" si="81"/>
        <v>0</v>
      </c>
      <c r="BB316" s="87">
        <f t="shared" si="82"/>
        <v>0</v>
      </c>
      <c r="BC316" s="87">
        <f t="shared" si="83"/>
        <v>0</v>
      </c>
      <c r="BD316" s="87">
        <f t="shared" si="84"/>
        <v>0</v>
      </c>
    </row>
    <row r="317" spans="2:56" s="79" customFormat="1" x14ac:dyDescent="0.2">
      <c r="B317" s="86">
        <f>'3. Investeringen'!B303</f>
        <v>289</v>
      </c>
      <c r="C317" s="86" t="str">
        <f>'3. Investeringen'!F303</f>
        <v>TD</v>
      </c>
      <c r="D317" s="86" t="str">
        <f>'3. Investeringen'!G303</f>
        <v>Nieuwe investeringen TD</v>
      </c>
      <c r="E317" s="121">
        <f>'3. Investeringen'!K303</f>
        <v>2007</v>
      </c>
      <c r="F317" s="20"/>
      <c r="G317" s="86">
        <f>'7. Nominale afschrijvingen'!R306</f>
        <v>6518.7430909090908</v>
      </c>
      <c r="H317" s="86">
        <f>'7. Nominale afschrijvingen'!S306</f>
        <v>6518.7430909090908</v>
      </c>
      <c r="I317" s="86">
        <f>'7. Nominale afschrijvingen'!T306</f>
        <v>6518.7430909090908</v>
      </c>
      <c r="J317" s="86">
        <f>'7. Nominale afschrijvingen'!U306</f>
        <v>6518.7430909090908</v>
      </c>
      <c r="K317" s="86">
        <f>'7. Nominale afschrijvingen'!V306</f>
        <v>6518.7430909090908</v>
      </c>
      <c r="L317" s="86">
        <f>'7. Nominale afschrijvingen'!W306</f>
        <v>6518.7430909090908</v>
      </c>
      <c r="M317" s="86">
        <f>'7. Nominale afschrijvingen'!X306</f>
        <v>6518.7430909090908</v>
      </c>
      <c r="N317" s="86">
        <f>'7. Nominale afschrijvingen'!Y306</f>
        <v>6518.7430909090908</v>
      </c>
      <c r="O317" s="86">
        <f>'7. Nominale afschrijvingen'!Z306</f>
        <v>6518.7430909090908</v>
      </c>
      <c r="P317" s="86">
        <f>'7. Nominale afschrijvingen'!AA306</f>
        <v>6518.7430909090908</v>
      </c>
      <c r="Q317" s="86">
        <f>'7. Nominale afschrijvingen'!AB306</f>
        <v>6518.7430909090908</v>
      </c>
      <c r="R317" s="86">
        <f>'7. Nominale afschrijvingen'!AC306</f>
        <v>7822.4917090909084</v>
      </c>
      <c r="S317" s="86">
        <f>'7. Nominale afschrijvingen'!AD306</f>
        <v>7590.7141769696964</v>
      </c>
      <c r="T317" s="86">
        <f>'7. Nominale afschrijvingen'!AE306</f>
        <v>7365.8041272817054</v>
      </c>
      <c r="U317" s="86">
        <f>'7. Nominale afschrijvingen'!AF306</f>
        <v>7147.5580790659515</v>
      </c>
      <c r="V317" s="86">
        <f>'7. Nominale afschrijvingen'!AG306</f>
        <v>6935.7785804269597</v>
      </c>
      <c r="W317" s="65"/>
      <c r="X317" s="118">
        <f>IF($C317="TD",INDEX('4. CPI-tabel'!$D$20:$Z$42,$E317-2003,X$28-2003),
IF(X$28&gt;=$E317,MAX(1,INDEX('4. CPI-tabel'!$D$20:$Z$42,MAX($E317,2010)-2003,X$28-2003)),0))</f>
        <v>1.0621792868399995</v>
      </c>
      <c r="Y317" s="118">
        <f>IF($C317="TD",INDEX('4. CPI-tabel'!$D$20:$Z$42,$E317-2003,Y$28-2003),
IF(Y$28&gt;=$E317,MAX(1,INDEX('4. CPI-tabel'!$D$20:$Z$42,MAX($E317,2010)-2003,Y$28-2003)),0))</f>
        <v>1.0897959482978394</v>
      </c>
      <c r="Z317" s="118">
        <f>IF($C317="TD",INDEX('4. CPI-tabel'!$D$20:$Z$42,$E317-2003,Z$28-2003),
IF(Z$28&gt;=$E317,MAX(1,INDEX('4. CPI-tabel'!$D$20:$Z$42,MAX($E317,2010)-2003,Z$28-2003)),0))</f>
        <v>1.1148612551086896</v>
      </c>
      <c r="AA317" s="118">
        <f>IF($C317="TD",INDEX('4. CPI-tabel'!$D$20:$Z$42,$E317-2003,AA$28-2003),
IF(AA$28&gt;=$E317,MAX(1,INDEX('4. CPI-tabel'!$D$20:$Z$42,MAX($E317,2010)-2003,AA$28-2003)),0))</f>
        <v>1.1460773702517328</v>
      </c>
      <c r="AB317" s="118">
        <f>IF($C317="TD",INDEX('4. CPI-tabel'!$D$20:$Z$42,$E317-2003,AB$28-2003),
IF(AB$28&gt;=$E317,MAX(1,INDEX('4. CPI-tabel'!$D$20:$Z$42,MAX($E317,2010)-2003,AB$28-2003)),0))</f>
        <v>1.1575381439542503</v>
      </c>
      <c r="AC317" s="118">
        <f>IF($C317="TD",INDEX('4. CPI-tabel'!$D$20:$Z$42,$E317-2003,AC$28-2003),
IF(AC$28&gt;=$E317,MAX(1,INDEX('4. CPI-tabel'!$D$20:$Z$42,MAX($E317,2010)-2003,AC$28-2003)),0))</f>
        <v>1.1667984491058843</v>
      </c>
      <c r="AD317" s="118">
        <f>IF($C317="TD",INDEX('4. CPI-tabel'!$D$20:$Z$42,$E317-2003,AD$28-2003),
IF(AD$28&gt;=$E317,MAX(1,INDEX('4. CPI-tabel'!$D$20:$Z$42,MAX($E317,2010)-2003,AD$28-2003)),0))</f>
        <v>1.1691320460040959</v>
      </c>
      <c r="AE317" s="118">
        <f>IF($C317="TD",INDEX('4. CPI-tabel'!$D$20:$Z$42,$E317-2003,AE$28-2003),
IF(AE$28&gt;=$E317,MAX(1,INDEX('4. CPI-tabel'!$D$20:$Z$42,MAX($E317,2010)-2003,AE$28-2003)),0))</f>
        <v>1.1854998946481532</v>
      </c>
      <c r="AF317" s="118">
        <f>IF($C317="TD",INDEX('4. CPI-tabel'!$D$20:$Z$42,$E317-2003,AF$28-2003),
IF(AF$28&gt;=$E317,MAX(1,INDEX('4. CPI-tabel'!$D$20:$Z$42,MAX($E317,2010)-2003,AF$28-2003)),0))</f>
        <v>1.2103953924357642</v>
      </c>
      <c r="AG317" s="118">
        <f>IF($C317="TD",INDEX('4. CPI-tabel'!$D$20:$Z$42,$E317-2003,AG$28-2003),
IF(AG$28&gt;=$E317,MAX(1,INDEX('4. CPI-tabel'!$D$20:$Z$42,MAX($E317,2010)-2003,AG$28-2003)),0))</f>
        <v>1.2442864634239656</v>
      </c>
      <c r="AH317" s="118">
        <f>IF($C317="TD",INDEX('4. CPI-tabel'!$D$20:$Z$42,$E317-2003,AH$28-2003),
IF(AH$28&gt;=$E317,MAX(1,INDEX('4. CPI-tabel'!$D$20:$Z$42,MAX($E317,2010)-2003,AH$28-2003)),0))</f>
        <v>1.2529964686679333</v>
      </c>
      <c r="AI317" s="118">
        <f>IF($C317="TD",INDEX('4. CPI-tabel'!$D$20:$Z$42,$E317-2003,AI$28-2003),
IF(AI$28&gt;=$E317,MAX(1,INDEX('4. CPI-tabel'!$D$20:$Z$42,MAX($E317,2010)-2003,AI$28-2003)),0))</f>
        <v>1.2529964686679333</v>
      </c>
      <c r="AJ317" s="118">
        <f>IF($C317="TD",INDEX('4. CPI-tabel'!$D$20:$Z$42,$E317-2003,AJ$28-2003),
IF(AJ$28&gt;=$E317,MAX(1,INDEX('4. CPI-tabel'!$D$20:$Z$42,MAX($E317,2010)-2003,AJ$28-2003)),0))</f>
        <v>1.2529964686679333</v>
      </c>
      <c r="AK317" s="118">
        <f>IF($C317="TD",INDEX('4. CPI-tabel'!$D$20:$Z$42,$E317-2003,AK$28-2003),
IF(AK$28&gt;=$E317,MAX(1,INDEX('4. CPI-tabel'!$D$20:$Z$42,MAX($E317,2010)-2003,AK$28-2003)),0))</f>
        <v>1.2529964686679333</v>
      </c>
      <c r="AL317" s="118">
        <f>IF($C317="TD",INDEX('4. CPI-tabel'!$D$20:$Z$42,$E317-2003,AL$28-2003),
IF(AL$28&gt;=$E317,MAX(1,INDEX('4. CPI-tabel'!$D$20:$Z$42,MAX($E317,2010)-2003,AL$28-2003)),0))</f>
        <v>1.2529964686679333</v>
      </c>
      <c r="AM317" s="118">
        <f>IF($C317="TD",INDEX('4. CPI-tabel'!$D$20:$Z$42,$E317-2003,AM$28-2003),
IF(AM$28&gt;=$E317,MAX(1,INDEX('4. CPI-tabel'!$D$20:$Z$42,MAX($E317,2010)-2003,AM$28-2003)),0))</f>
        <v>1.2529964686679333</v>
      </c>
      <c r="AN317" s="20"/>
      <c r="AO317" s="87">
        <f t="shared" si="69"/>
        <v>6924.0738873949922</v>
      </c>
      <c r="AP317" s="87">
        <f t="shared" si="70"/>
        <v>7104.0998084672619</v>
      </c>
      <c r="AQ317" s="87">
        <f t="shared" si="71"/>
        <v>7267.4941040620079</v>
      </c>
      <c r="AR317" s="87">
        <f t="shared" si="72"/>
        <v>7470.9839389757435</v>
      </c>
      <c r="AS317" s="87">
        <f t="shared" si="73"/>
        <v>7545.6937783655012</v>
      </c>
      <c r="AT317" s="87">
        <f t="shared" si="74"/>
        <v>7606.0593285924251</v>
      </c>
      <c r="AU317" s="87">
        <f t="shared" si="75"/>
        <v>7621.27144724961</v>
      </c>
      <c r="AV317" s="87">
        <f t="shared" si="76"/>
        <v>7727.9692475111033</v>
      </c>
      <c r="AW317" s="87">
        <f t="shared" si="77"/>
        <v>7890.2566017088357</v>
      </c>
      <c r="AX317" s="87">
        <f t="shared" si="78"/>
        <v>8111.1837865566831</v>
      </c>
      <c r="AY317" s="87">
        <f t="shared" si="79"/>
        <v>8167.9620730625793</v>
      </c>
      <c r="AZ317" s="87">
        <f t="shared" si="80"/>
        <v>9801.5544876750955</v>
      </c>
      <c r="BA317" s="87">
        <f t="shared" si="81"/>
        <v>9511.1380584106482</v>
      </c>
      <c r="BB317" s="87">
        <f t="shared" si="82"/>
        <v>9229.3265603836662</v>
      </c>
      <c r="BC317" s="87">
        <f t="shared" si="83"/>
        <v>8955.8650326685947</v>
      </c>
      <c r="BD317" s="87">
        <f t="shared" si="84"/>
        <v>8690.5060687376717</v>
      </c>
    </row>
    <row r="318" spans="2:56" s="79" customFormat="1" x14ac:dyDescent="0.2">
      <c r="B318" s="86">
        <f>'3. Investeringen'!B304</f>
        <v>290</v>
      </c>
      <c r="C318" s="86" t="str">
        <f>'3. Investeringen'!F304</f>
        <v>TD</v>
      </c>
      <c r="D318" s="86" t="str">
        <f>'3. Investeringen'!G304</f>
        <v>Nieuwe investeringen TD</v>
      </c>
      <c r="E318" s="121">
        <f>'3. Investeringen'!K304</f>
        <v>2007</v>
      </c>
      <c r="F318" s="20"/>
      <c r="G318" s="86">
        <f>'7. Nominale afschrijvingen'!R307</f>
        <v>7476.0659999999989</v>
      </c>
      <c r="H318" s="86">
        <f>'7. Nominale afschrijvingen'!S307</f>
        <v>7476.0659999999989</v>
      </c>
      <c r="I318" s="86">
        <f>'7. Nominale afschrijvingen'!T307</f>
        <v>7476.0659999999989</v>
      </c>
      <c r="J318" s="86">
        <f>'7. Nominale afschrijvingen'!U307</f>
        <v>7476.0659999999989</v>
      </c>
      <c r="K318" s="86">
        <f>'7. Nominale afschrijvingen'!V307</f>
        <v>7476.0659999999989</v>
      </c>
      <c r="L318" s="86">
        <f>'7. Nominale afschrijvingen'!W307</f>
        <v>7476.0659999999989</v>
      </c>
      <c r="M318" s="86">
        <f>'7. Nominale afschrijvingen'!X307</f>
        <v>7476.0659999999989</v>
      </c>
      <c r="N318" s="86">
        <f>'7. Nominale afschrijvingen'!Y307</f>
        <v>7476.0659999999989</v>
      </c>
      <c r="O318" s="86">
        <f>'7. Nominale afschrijvingen'!Z307</f>
        <v>7476.0659999999989</v>
      </c>
      <c r="P318" s="86">
        <f>'7. Nominale afschrijvingen'!AA307</f>
        <v>7476.0659999999989</v>
      </c>
      <c r="Q318" s="86">
        <f>'7. Nominale afschrijvingen'!AB307</f>
        <v>7476.0659999999989</v>
      </c>
      <c r="R318" s="86">
        <f>'7. Nominale afschrijvingen'!AC307</f>
        <v>8971.279199999999</v>
      </c>
      <c r="S318" s="86">
        <f>'7. Nominale afschrijvingen'!AD307</f>
        <v>8618.3108380327849</v>
      </c>
      <c r="T318" s="86">
        <f>'7. Nominale afschrijvingen'!AE307</f>
        <v>8279.2297558806767</v>
      </c>
      <c r="U318" s="86">
        <f>'7. Nominale afschrijvingen'!AF307</f>
        <v>7953.4895687640592</v>
      </c>
      <c r="V318" s="86">
        <f>'7. Nominale afschrijvingen'!AG307</f>
        <v>7640.5653890094081</v>
      </c>
      <c r="W318" s="65"/>
      <c r="X318" s="118">
        <f>IF($C318="TD",INDEX('4. CPI-tabel'!$D$20:$Z$42,$E318-2003,X$28-2003),
IF(X$28&gt;=$E318,MAX(1,INDEX('4. CPI-tabel'!$D$20:$Z$42,MAX($E318,2010)-2003,X$28-2003)),0))</f>
        <v>1.0621792868399995</v>
      </c>
      <c r="Y318" s="118">
        <f>IF($C318="TD",INDEX('4. CPI-tabel'!$D$20:$Z$42,$E318-2003,Y$28-2003),
IF(Y$28&gt;=$E318,MAX(1,INDEX('4. CPI-tabel'!$D$20:$Z$42,MAX($E318,2010)-2003,Y$28-2003)),0))</f>
        <v>1.0897959482978394</v>
      </c>
      <c r="Z318" s="118">
        <f>IF($C318="TD",INDEX('4. CPI-tabel'!$D$20:$Z$42,$E318-2003,Z$28-2003),
IF(Z$28&gt;=$E318,MAX(1,INDEX('4. CPI-tabel'!$D$20:$Z$42,MAX($E318,2010)-2003,Z$28-2003)),0))</f>
        <v>1.1148612551086896</v>
      </c>
      <c r="AA318" s="118">
        <f>IF($C318="TD",INDEX('4. CPI-tabel'!$D$20:$Z$42,$E318-2003,AA$28-2003),
IF(AA$28&gt;=$E318,MAX(1,INDEX('4. CPI-tabel'!$D$20:$Z$42,MAX($E318,2010)-2003,AA$28-2003)),0))</f>
        <v>1.1460773702517328</v>
      </c>
      <c r="AB318" s="118">
        <f>IF($C318="TD",INDEX('4. CPI-tabel'!$D$20:$Z$42,$E318-2003,AB$28-2003),
IF(AB$28&gt;=$E318,MAX(1,INDEX('4. CPI-tabel'!$D$20:$Z$42,MAX($E318,2010)-2003,AB$28-2003)),0))</f>
        <v>1.1575381439542503</v>
      </c>
      <c r="AC318" s="118">
        <f>IF($C318="TD",INDEX('4. CPI-tabel'!$D$20:$Z$42,$E318-2003,AC$28-2003),
IF(AC$28&gt;=$E318,MAX(1,INDEX('4. CPI-tabel'!$D$20:$Z$42,MAX($E318,2010)-2003,AC$28-2003)),0))</f>
        <v>1.1667984491058843</v>
      </c>
      <c r="AD318" s="118">
        <f>IF($C318="TD",INDEX('4. CPI-tabel'!$D$20:$Z$42,$E318-2003,AD$28-2003),
IF(AD$28&gt;=$E318,MAX(1,INDEX('4. CPI-tabel'!$D$20:$Z$42,MAX($E318,2010)-2003,AD$28-2003)),0))</f>
        <v>1.1691320460040959</v>
      </c>
      <c r="AE318" s="118">
        <f>IF($C318="TD",INDEX('4. CPI-tabel'!$D$20:$Z$42,$E318-2003,AE$28-2003),
IF(AE$28&gt;=$E318,MAX(1,INDEX('4. CPI-tabel'!$D$20:$Z$42,MAX($E318,2010)-2003,AE$28-2003)),0))</f>
        <v>1.1854998946481532</v>
      </c>
      <c r="AF318" s="118">
        <f>IF($C318="TD",INDEX('4. CPI-tabel'!$D$20:$Z$42,$E318-2003,AF$28-2003),
IF(AF$28&gt;=$E318,MAX(1,INDEX('4. CPI-tabel'!$D$20:$Z$42,MAX($E318,2010)-2003,AF$28-2003)),0))</f>
        <v>1.2103953924357642</v>
      </c>
      <c r="AG318" s="118">
        <f>IF($C318="TD",INDEX('4. CPI-tabel'!$D$20:$Z$42,$E318-2003,AG$28-2003),
IF(AG$28&gt;=$E318,MAX(1,INDEX('4. CPI-tabel'!$D$20:$Z$42,MAX($E318,2010)-2003,AG$28-2003)),0))</f>
        <v>1.2442864634239656</v>
      </c>
      <c r="AH318" s="118">
        <f>IF($C318="TD",INDEX('4. CPI-tabel'!$D$20:$Z$42,$E318-2003,AH$28-2003),
IF(AH$28&gt;=$E318,MAX(1,INDEX('4. CPI-tabel'!$D$20:$Z$42,MAX($E318,2010)-2003,AH$28-2003)),0))</f>
        <v>1.2529964686679333</v>
      </c>
      <c r="AI318" s="118">
        <f>IF($C318="TD",INDEX('4. CPI-tabel'!$D$20:$Z$42,$E318-2003,AI$28-2003),
IF(AI$28&gt;=$E318,MAX(1,INDEX('4. CPI-tabel'!$D$20:$Z$42,MAX($E318,2010)-2003,AI$28-2003)),0))</f>
        <v>1.2529964686679333</v>
      </c>
      <c r="AJ318" s="118">
        <f>IF($C318="TD",INDEX('4. CPI-tabel'!$D$20:$Z$42,$E318-2003,AJ$28-2003),
IF(AJ$28&gt;=$E318,MAX(1,INDEX('4. CPI-tabel'!$D$20:$Z$42,MAX($E318,2010)-2003,AJ$28-2003)),0))</f>
        <v>1.2529964686679333</v>
      </c>
      <c r="AK318" s="118">
        <f>IF($C318="TD",INDEX('4. CPI-tabel'!$D$20:$Z$42,$E318-2003,AK$28-2003),
IF(AK$28&gt;=$E318,MAX(1,INDEX('4. CPI-tabel'!$D$20:$Z$42,MAX($E318,2010)-2003,AK$28-2003)),0))</f>
        <v>1.2529964686679333</v>
      </c>
      <c r="AL318" s="118">
        <f>IF($C318="TD",INDEX('4. CPI-tabel'!$D$20:$Z$42,$E318-2003,AL$28-2003),
IF(AL$28&gt;=$E318,MAX(1,INDEX('4. CPI-tabel'!$D$20:$Z$42,MAX($E318,2010)-2003,AL$28-2003)),0))</f>
        <v>1.2529964686679333</v>
      </c>
      <c r="AM318" s="118">
        <f>IF($C318="TD",INDEX('4. CPI-tabel'!$D$20:$Z$42,$E318-2003,AM$28-2003),
IF(AM$28&gt;=$E318,MAX(1,INDEX('4. CPI-tabel'!$D$20:$Z$42,MAX($E318,2010)-2003,AM$28-2003)),0))</f>
        <v>1.2529964686679333</v>
      </c>
      <c r="AN318" s="20"/>
      <c r="AO318" s="87">
        <f t="shared" si="69"/>
        <v>7940.9224522487666</v>
      </c>
      <c r="AP318" s="87">
        <f t="shared" si="70"/>
        <v>8147.3864360072339</v>
      </c>
      <c r="AQ318" s="87">
        <f t="shared" si="71"/>
        <v>8334.7763240353997</v>
      </c>
      <c r="AR318" s="87">
        <f t="shared" si="72"/>
        <v>8568.1500611083902</v>
      </c>
      <c r="AS318" s="87">
        <f t="shared" si="73"/>
        <v>8653.8315617194748</v>
      </c>
      <c r="AT318" s="87">
        <f t="shared" si="74"/>
        <v>8723.0622142132306</v>
      </c>
      <c r="AU318" s="87">
        <f t="shared" si="75"/>
        <v>8740.5083386416554</v>
      </c>
      <c r="AV318" s="87">
        <f t="shared" si="76"/>
        <v>8862.8754553826384</v>
      </c>
      <c r="AW318" s="87">
        <f t="shared" si="77"/>
        <v>9048.9958399456718</v>
      </c>
      <c r="AX318" s="87">
        <f t="shared" si="78"/>
        <v>9302.3677234641509</v>
      </c>
      <c r="AY318" s="87">
        <f t="shared" si="79"/>
        <v>9367.4842975284009</v>
      </c>
      <c r="AZ318" s="87">
        <f t="shared" si="80"/>
        <v>11240.981157034081</v>
      </c>
      <c r="BA318" s="87">
        <f t="shared" si="81"/>
        <v>10798.713045937657</v>
      </c>
      <c r="BB318" s="87">
        <f t="shared" si="82"/>
        <v>10373.845647408963</v>
      </c>
      <c r="BC318" s="87">
        <f t="shared" si="83"/>
        <v>9965.6943432486096</v>
      </c>
      <c r="BD318" s="87">
        <f t="shared" si="84"/>
        <v>9573.6014510552232</v>
      </c>
    </row>
    <row r="319" spans="2:56" s="79" customFormat="1" x14ac:dyDescent="0.2">
      <c r="B319" s="86">
        <f>'3. Investeringen'!B305</f>
        <v>291</v>
      </c>
      <c r="C319" s="86" t="str">
        <f>'3. Investeringen'!F305</f>
        <v>TD</v>
      </c>
      <c r="D319" s="86" t="str">
        <f>'3. Investeringen'!G305</f>
        <v>Nieuwe investeringen TD</v>
      </c>
      <c r="E319" s="121">
        <f>'3. Investeringen'!K305</f>
        <v>2008</v>
      </c>
      <c r="F319" s="20"/>
      <c r="G319" s="86">
        <f>'7. Nominale afschrijvingen'!R308</f>
        <v>4178.6880000000001</v>
      </c>
      <c r="H319" s="86">
        <f>'7. Nominale afschrijvingen'!S308</f>
        <v>4178.6880000000001</v>
      </c>
      <c r="I319" s="86">
        <f>'7. Nominale afschrijvingen'!T308</f>
        <v>4178.6880000000001</v>
      </c>
      <c r="J319" s="86">
        <f>'7. Nominale afschrijvingen'!U308</f>
        <v>4178.6880000000001</v>
      </c>
      <c r="K319" s="86">
        <f>'7. Nominale afschrijvingen'!V308</f>
        <v>4178.6880000000001</v>
      </c>
      <c r="L319" s="86">
        <f>'7. Nominale afschrijvingen'!W308</f>
        <v>4178.6880000000001</v>
      </c>
      <c r="M319" s="86">
        <f>'7. Nominale afschrijvingen'!X308</f>
        <v>4178.6880000000001</v>
      </c>
      <c r="N319" s="86">
        <f>'7. Nominale afschrijvingen'!Y308</f>
        <v>4178.6880000000001</v>
      </c>
      <c r="O319" s="86">
        <f>'7. Nominale afschrijvingen'!Z308</f>
        <v>4178.6880000000001</v>
      </c>
      <c r="P319" s="86">
        <f>'7. Nominale afschrijvingen'!AA308</f>
        <v>4178.6880000000001</v>
      </c>
      <c r="Q319" s="86">
        <f>'7. Nominale afschrijvingen'!AB308</f>
        <v>4178.6880000000001</v>
      </c>
      <c r="R319" s="86">
        <f>'7. Nominale afschrijvingen'!AC308</f>
        <v>5014.4255999999987</v>
      </c>
      <c r="S319" s="86">
        <f>'7. Nominale afschrijvingen'!AD308</f>
        <v>4869.4301609638542</v>
      </c>
      <c r="T319" s="86">
        <f>'7. Nominale afschrijvingen'!AE308</f>
        <v>4728.6273611287552</v>
      </c>
      <c r="U319" s="86">
        <f>'7. Nominale afschrijvingen'!AF308</f>
        <v>4591.8959675539481</v>
      </c>
      <c r="V319" s="86">
        <f>'7. Nominale afschrijvingen'!AG308</f>
        <v>4459.1182528294967</v>
      </c>
      <c r="W319" s="65"/>
      <c r="X319" s="118">
        <f>IF($C319="TD",INDEX('4. CPI-tabel'!$D$20:$Z$42,$E319-2003,X$28-2003),
IF(X$28&gt;=$E319,MAX(1,INDEX('4. CPI-tabel'!$D$20:$Z$42,MAX($E319,2010)-2003,X$28-2003)),0))</f>
        <v>1.0506224399999999</v>
      </c>
      <c r="Y319" s="118">
        <f>IF($C319="TD",INDEX('4. CPI-tabel'!$D$20:$Z$42,$E319-2003,Y$28-2003),
IF(Y$28&gt;=$E319,MAX(1,INDEX('4. CPI-tabel'!$D$20:$Z$42,MAX($E319,2010)-2003,Y$28-2003)),0))</f>
        <v>1.0779386234399999</v>
      </c>
      <c r="Z319" s="118">
        <f>IF($C319="TD",INDEX('4. CPI-tabel'!$D$20:$Z$42,$E319-2003,Z$28-2003),
IF(Z$28&gt;=$E319,MAX(1,INDEX('4. CPI-tabel'!$D$20:$Z$42,MAX($E319,2010)-2003,Z$28-2003)),0))</f>
        <v>1.1027312117791197</v>
      </c>
      <c r="AA319" s="118">
        <f>IF($C319="TD",INDEX('4. CPI-tabel'!$D$20:$Z$42,$E319-2003,AA$28-2003),
IF(AA$28&gt;=$E319,MAX(1,INDEX('4. CPI-tabel'!$D$20:$Z$42,MAX($E319,2010)-2003,AA$28-2003)),0))</f>
        <v>1.133607685708935</v>
      </c>
      <c r="AB319" s="118">
        <f>IF($C319="TD",INDEX('4. CPI-tabel'!$D$20:$Z$42,$E319-2003,AB$28-2003),
IF(AB$28&gt;=$E319,MAX(1,INDEX('4. CPI-tabel'!$D$20:$Z$42,MAX($E319,2010)-2003,AB$28-2003)),0))</f>
        <v>1.1449437625660244</v>
      </c>
      <c r="AC319" s="118">
        <f>IF($C319="TD",INDEX('4. CPI-tabel'!$D$20:$Z$42,$E319-2003,AC$28-2003),
IF(AC$28&gt;=$E319,MAX(1,INDEX('4. CPI-tabel'!$D$20:$Z$42,MAX($E319,2010)-2003,AC$28-2003)),0))</f>
        <v>1.1541033126665525</v>
      </c>
      <c r="AD319" s="118">
        <f>IF($C319="TD",INDEX('4. CPI-tabel'!$D$20:$Z$42,$E319-2003,AD$28-2003),
IF(AD$28&gt;=$E319,MAX(1,INDEX('4. CPI-tabel'!$D$20:$Z$42,MAX($E319,2010)-2003,AD$28-2003)),0))</f>
        <v>1.1564115192918856</v>
      </c>
      <c r="AE319" s="118">
        <f>IF($C319="TD",INDEX('4. CPI-tabel'!$D$20:$Z$42,$E319-2003,AE$28-2003),
IF(AE$28&gt;=$E319,MAX(1,INDEX('4. CPI-tabel'!$D$20:$Z$42,MAX($E319,2010)-2003,AE$28-2003)),0))</f>
        <v>1.1726012805619719</v>
      </c>
      <c r="AF319" s="118">
        <f>IF($C319="TD",INDEX('4. CPI-tabel'!$D$20:$Z$42,$E319-2003,AF$28-2003),
IF(AF$28&gt;=$E319,MAX(1,INDEX('4. CPI-tabel'!$D$20:$Z$42,MAX($E319,2010)-2003,AF$28-2003)),0))</f>
        <v>1.1972259074537732</v>
      </c>
      <c r="AG319" s="118">
        <f>IF($C319="TD",INDEX('4. CPI-tabel'!$D$20:$Z$42,$E319-2003,AG$28-2003),
IF(AG$28&gt;=$E319,MAX(1,INDEX('4. CPI-tabel'!$D$20:$Z$42,MAX($E319,2010)-2003,AG$28-2003)),0))</f>
        <v>1.2307482328624788</v>
      </c>
      <c r="AH319" s="118">
        <f>IF($C319="TD",INDEX('4. CPI-tabel'!$D$20:$Z$42,$E319-2003,AH$28-2003),
IF(AH$28&gt;=$E319,MAX(1,INDEX('4. CPI-tabel'!$D$20:$Z$42,MAX($E319,2010)-2003,AH$28-2003)),0))</f>
        <v>1.2393634704925161</v>
      </c>
      <c r="AI319" s="118">
        <f>IF($C319="TD",INDEX('4. CPI-tabel'!$D$20:$Z$42,$E319-2003,AI$28-2003),
IF(AI$28&gt;=$E319,MAX(1,INDEX('4. CPI-tabel'!$D$20:$Z$42,MAX($E319,2010)-2003,AI$28-2003)),0))</f>
        <v>1.2393634704925161</v>
      </c>
      <c r="AJ319" s="118">
        <f>IF($C319="TD",INDEX('4. CPI-tabel'!$D$20:$Z$42,$E319-2003,AJ$28-2003),
IF(AJ$28&gt;=$E319,MAX(1,INDEX('4. CPI-tabel'!$D$20:$Z$42,MAX($E319,2010)-2003,AJ$28-2003)),0))</f>
        <v>1.2393634704925161</v>
      </c>
      <c r="AK319" s="118">
        <f>IF($C319="TD",INDEX('4. CPI-tabel'!$D$20:$Z$42,$E319-2003,AK$28-2003),
IF(AK$28&gt;=$E319,MAX(1,INDEX('4. CPI-tabel'!$D$20:$Z$42,MAX($E319,2010)-2003,AK$28-2003)),0))</f>
        <v>1.2393634704925161</v>
      </c>
      <c r="AL319" s="118">
        <f>IF($C319="TD",INDEX('4. CPI-tabel'!$D$20:$Z$42,$E319-2003,AL$28-2003),
IF(AL$28&gt;=$E319,MAX(1,INDEX('4. CPI-tabel'!$D$20:$Z$42,MAX($E319,2010)-2003,AL$28-2003)),0))</f>
        <v>1.2393634704925161</v>
      </c>
      <c r="AM319" s="118">
        <f>IF($C319="TD",INDEX('4. CPI-tabel'!$D$20:$Z$42,$E319-2003,AM$28-2003),
IF(AM$28&gt;=$E319,MAX(1,INDEX('4. CPI-tabel'!$D$20:$Z$42,MAX($E319,2010)-2003,AM$28-2003)),0))</f>
        <v>1.2393634704925161</v>
      </c>
      <c r="AN319" s="20"/>
      <c r="AO319" s="87">
        <f t="shared" si="69"/>
        <v>4390.22338255872</v>
      </c>
      <c r="AP319" s="87">
        <f t="shared" si="70"/>
        <v>4504.3691905052465</v>
      </c>
      <c r="AQ319" s="87">
        <f t="shared" si="71"/>
        <v>4607.9696818868661</v>
      </c>
      <c r="AR319" s="87">
        <f t="shared" si="72"/>
        <v>4736.9928329796985</v>
      </c>
      <c r="AS319" s="87">
        <f t="shared" si="73"/>
        <v>4784.362761309495</v>
      </c>
      <c r="AT319" s="87">
        <f t="shared" si="74"/>
        <v>4822.6376633999707</v>
      </c>
      <c r="AU319" s="87">
        <f t="shared" si="75"/>
        <v>4832.2829387267711</v>
      </c>
      <c r="AV319" s="87">
        <f t="shared" si="76"/>
        <v>4899.9348998689456</v>
      </c>
      <c r="AW319" s="87">
        <f t="shared" si="77"/>
        <v>5002.8335327661925</v>
      </c>
      <c r="AX319" s="87">
        <f t="shared" si="78"/>
        <v>5142.9128716836458</v>
      </c>
      <c r="AY319" s="87">
        <f t="shared" si="79"/>
        <v>5178.9132617854311</v>
      </c>
      <c r="AZ319" s="87">
        <f t="shared" si="80"/>
        <v>6214.695914142515</v>
      </c>
      <c r="BA319" s="87">
        <f t="shared" si="81"/>
        <v>6034.9938636130937</v>
      </c>
      <c r="BB319" s="87">
        <f t="shared" si="82"/>
        <v>5860.4880169544022</v>
      </c>
      <c r="BC319" s="87">
        <f t="shared" si="83"/>
        <v>5691.028122488251</v>
      </c>
      <c r="BD319" s="87">
        <f t="shared" si="84"/>
        <v>5526.4682731632893</v>
      </c>
    </row>
    <row r="320" spans="2:56" s="79" customFormat="1" x14ac:dyDescent="0.2">
      <c r="B320" s="86">
        <f>'3. Investeringen'!B306</f>
        <v>292</v>
      </c>
      <c r="C320" s="86" t="str">
        <f>'3. Investeringen'!F306</f>
        <v>TD</v>
      </c>
      <c r="D320" s="86" t="str">
        <f>'3. Investeringen'!G306</f>
        <v>Nieuwe investeringen TD</v>
      </c>
      <c r="E320" s="121">
        <f>'3. Investeringen'!K306</f>
        <v>2008</v>
      </c>
      <c r="F320" s="20"/>
      <c r="G320" s="86">
        <f>'7. Nominale afschrijvingen'!R309</f>
        <v>15346.242444444437</v>
      </c>
      <c r="H320" s="86">
        <f>'7. Nominale afschrijvingen'!S309</f>
        <v>15346.242444444437</v>
      </c>
      <c r="I320" s="86">
        <f>'7. Nominale afschrijvingen'!T309</f>
        <v>15346.242444444437</v>
      </c>
      <c r="J320" s="86">
        <f>'7. Nominale afschrijvingen'!U309</f>
        <v>15346.242444444437</v>
      </c>
      <c r="K320" s="86">
        <f>'7. Nominale afschrijvingen'!V309</f>
        <v>15346.242444444437</v>
      </c>
      <c r="L320" s="86">
        <f>'7. Nominale afschrijvingen'!W309</f>
        <v>15346.242444444437</v>
      </c>
      <c r="M320" s="86">
        <f>'7. Nominale afschrijvingen'!X309</f>
        <v>15346.242444444437</v>
      </c>
      <c r="N320" s="86">
        <f>'7. Nominale afschrijvingen'!Y309</f>
        <v>15346.242444444437</v>
      </c>
      <c r="O320" s="86">
        <f>'7. Nominale afschrijvingen'!Z309</f>
        <v>15346.242444444437</v>
      </c>
      <c r="P320" s="86">
        <f>'7. Nominale afschrijvingen'!AA309</f>
        <v>15346.242444444437</v>
      </c>
      <c r="Q320" s="86">
        <f>'7. Nominale afschrijvingen'!AB309</f>
        <v>15346.242444444437</v>
      </c>
      <c r="R320" s="86">
        <f>'7. Nominale afschrijvingen'!AC309</f>
        <v>18415.490933333323</v>
      </c>
      <c r="S320" s="86">
        <f>'7. Nominale afschrijvingen'!AD309</f>
        <v>17713.948421587291</v>
      </c>
      <c r="T320" s="86">
        <f>'7. Nominale afschrijvingen'!AE309</f>
        <v>17039.131338860156</v>
      </c>
      <c r="U320" s="86">
        <f>'7. Nominale afschrijvingen'!AF309</f>
        <v>16390.021573570244</v>
      </c>
      <c r="V320" s="86">
        <f>'7. Nominale afschrijvingen'!AG309</f>
        <v>15765.639799338996</v>
      </c>
      <c r="W320" s="65"/>
      <c r="X320" s="118">
        <f>IF($C320="TD",INDEX('4. CPI-tabel'!$D$20:$Z$42,$E320-2003,X$28-2003),
IF(X$28&gt;=$E320,MAX(1,INDEX('4. CPI-tabel'!$D$20:$Z$42,MAX($E320,2010)-2003,X$28-2003)),0))</f>
        <v>1.0506224399999999</v>
      </c>
      <c r="Y320" s="118">
        <f>IF($C320="TD",INDEX('4. CPI-tabel'!$D$20:$Z$42,$E320-2003,Y$28-2003),
IF(Y$28&gt;=$E320,MAX(1,INDEX('4. CPI-tabel'!$D$20:$Z$42,MAX($E320,2010)-2003,Y$28-2003)),0))</f>
        <v>1.0779386234399999</v>
      </c>
      <c r="Z320" s="118">
        <f>IF($C320="TD",INDEX('4. CPI-tabel'!$D$20:$Z$42,$E320-2003,Z$28-2003),
IF(Z$28&gt;=$E320,MAX(1,INDEX('4. CPI-tabel'!$D$20:$Z$42,MAX($E320,2010)-2003,Z$28-2003)),0))</f>
        <v>1.1027312117791197</v>
      </c>
      <c r="AA320" s="118">
        <f>IF($C320="TD",INDEX('4. CPI-tabel'!$D$20:$Z$42,$E320-2003,AA$28-2003),
IF(AA$28&gt;=$E320,MAX(1,INDEX('4. CPI-tabel'!$D$20:$Z$42,MAX($E320,2010)-2003,AA$28-2003)),0))</f>
        <v>1.133607685708935</v>
      </c>
      <c r="AB320" s="118">
        <f>IF($C320="TD",INDEX('4. CPI-tabel'!$D$20:$Z$42,$E320-2003,AB$28-2003),
IF(AB$28&gt;=$E320,MAX(1,INDEX('4. CPI-tabel'!$D$20:$Z$42,MAX($E320,2010)-2003,AB$28-2003)),0))</f>
        <v>1.1449437625660244</v>
      </c>
      <c r="AC320" s="118">
        <f>IF($C320="TD",INDEX('4. CPI-tabel'!$D$20:$Z$42,$E320-2003,AC$28-2003),
IF(AC$28&gt;=$E320,MAX(1,INDEX('4. CPI-tabel'!$D$20:$Z$42,MAX($E320,2010)-2003,AC$28-2003)),0))</f>
        <v>1.1541033126665525</v>
      </c>
      <c r="AD320" s="118">
        <f>IF($C320="TD",INDEX('4. CPI-tabel'!$D$20:$Z$42,$E320-2003,AD$28-2003),
IF(AD$28&gt;=$E320,MAX(1,INDEX('4. CPI-tabel'!$D$20:$Z$42,MAX($E320,2010)-2003,AD$28-2003)),0))</f>
        <v>1.1564115192918856</v>
      </c>
      <c r="AE320" s="118">
        <f>IF($C320="TD",INDEX('4. CPI-tabel'!$D$20:$Z$42,$E320-2003,AE$28-2003),
IF(AE$28&gt;=$E320,MAX(1,INDEX('4. CPI-tabel'!$D$20:$Z$42,MAX($E320,2010)-2003,AE$28-2003)),0))</f>
        <v>1.1726012805619719</v>
      </c>
      <c r="AF320" s="118">
        <f>IF($C320="TD",INDEX('4. CPI-tabel'!$D$20:$Z$42,$E320-2003,AF$28-2003),
IF(AF$28&gt;=$E320,MAX(1,INDEX('4. CPI-tabel'!$D$20:$Z$42,MAX($E320,2010)-2003,AF$28-2003)),0))</f>
        <v>1.1972259074537732</v>
      </c>
      <c r="AG320" s="118">
        <f>IF($C320="TD",INDEX('4. CPI-tabel'!$D$20:$Z$42,$E320-2003,AG$28-2003),
IF(AG$28&gt;=$E320,MAX(1,INDEX('4. CPI-tabel'!$D$20:$Z$42,MAX($E320,2010)-2003,AG$28-2003)),0))</f>
        <v>1.2307482328624788</v>
      </c>
      <c r="AH320" s="118">
        <f>IF($C320="TD",INDEX('4. CPI-tabel'!$D$20:$Z$42,$E320-2003,AH$28-2003),
IF(AH$28&gt;=$E320,MAX(1,INDEX('4. CPI-tabel'!$D$20:$Z$42,MAX($E320,2010)-2003,AH$28-2003)),0))</f>
        <v>1.2393634704925161</v>
      </c>
      <c r="AI320" s="118">
        <f>IF($C320="TD",INDEX('4. CPI-tabel'!$D$20:$Z$42,$E320-2003,AI$28-2003),
IF(AI$28&gt;=$E320,MAX(1,INDEX('4. CPI-tabel'!$D$20:$Z$42,MAX($E320,2010)-2003,AI$28-2003)),0))</f>
        <v>1.2393634704925161</v>
      </c>
      <c r="AJ320" s="118">
        <f>IF($C320="TD",INDEX('4. CPI-tabel'!$D$20:$Z$42,$E320-2003,AJ$28-2003),
IF(AJ$28&gt;=$E320,MAX(1,INDEX('4. CPI-tabel'!$D$20:$Z$42,MAX($E320,2010)-2003,AJ$28-2003)),0))</f>
        <v>1.2393634704925161</v>
      </c>
      <c r="AK320" s="118">
        <f>IF($C320="TD",INDEX('4. CPI-tabel'!$D$20:$Z$42,$E320-2003,AK$28-2003),
IF(AK$28&gt;=$E320,MAX(1,INDEX('4. CPI-tabel'!$D$20:$Z$42,MAX($E320,2010)-2003,AK$28-2003)),0))</f>
        <v>1.2393634704925161</v>
      </c>
      <c r="AL320" s="118">
        <f>IF($C320="TD",INDEX('4. CPI-tabel'!$D$20:$Z$42,$E320-2003,AL$28-2003),
IF(AL$28&gt;=$E320,MAX(1,INDEX('4. CPI-tabel'!$D$20:$Z$42,MAX($E320,2010)-2003,AL$28-2003)),0))</f>
        <v>1.2393634704925161</v>
      </c>
      <c r="AM320" s="118">
        <f>IF($C320="TD",INDEX('4. CPI-tabel'!$D$20:$Z$42,$E320-2003,AM$28-2003),
IF(AM$28&gt;=$E320,MAX(1,INDEX('4. CPI-tabel'!$D$20:$Z$42,MAX($E320,2010)-2003,AM$28-2003)),0))</f>
        <v>1.2393634704925161</v>
      </c>
      <c r="AN320" s="20"/>
      <c r="AO320" s="87">
        <f t="shared" si="69"/>
        <v>16123.106681813777</v>
      </c>
      <c r="AP320" s="87">
        <f t="shared" si="70"/>
        <v>16542.307455540937</v>
      </c>
      <c r="AQ320" s="87">
        <f t="shared" si="71"/>
        <v>16922.780527018374</v>
      </c>
      <c r="AR320" s="87">
        <f t="shared" si="72"/>
        <v>17396.618381774886</v>
      </c>
      <c r="AS320" s="87">
        <f t="shared" si="73"/>
        <v>17570.584565592635</v>
      </c>
      <c r="AT320" s="87">
        <f t="shared" si="74"/>
        <v>17711.149242117379</v>
      </c>
      <c r="AU320" s="87">
        <f t="shared" si="75"/>
        <v>17746.57154060161</v>
      </c>
      <c r="AV320" s="87">
        <f t="shared" si="76"/>
        <v>17995.023542170031</v>
      </c>
      <c r="AW320" s="87">
        <f t="shared" si="77"/>
        <v>18372.919036555602</v>
      </c>
      <c r="AX320" s="87">
        <f t="shared" si="78"/>
        <v>18887.360769579158</v>
      </c>
      <c r="AY320" s="87">
        <f t="shared" si="79"/>
        <v>19019.572294966209</v>
      </c>
      <c r="AZ320" s="87">
        <f t="shared" si="80"/>
        <v>22823.486753959452</v>
      </c>
      <c r="BA320" s="87">
        <f t="shared" si="81"/>
        <v>21954.020591903853</v>
      </c>
      <c r="BB320" s="87">
        <f t="shared" si="82"/>
        <v>21117.676950307516</v>
      </c>
      <c r="BC320" s="87">
        <f t="shared" si="83"/>
        <v>20313.194018867227</v>
      </c>
      <c r="BD320" s="87">
        <f t="shared" si="84"/>
        <v>19539.358056243713</v>
      </c>
    </row>
    <row r="321" spans="2:56" s="79" customFormat="1" x14ac:dyDescent="0.2">
      <c r="B321" s="86">
        <f>'3. Investeringen'!B307</f>
        <v>293</v>
      </c>
      <c r="C321" s="86" t="str">
        <f>'3. Investeringen'!F307</f>
        <v>TD</v>
      </c>
      <c r="D321" s="86" t="str">
        <f>'3. Investeringen'!G307</f>
        <v>Nieuwe investeringen TD</v>
      </c>
      <c r="E321" s="121">
        <f>'3. Investeringen'!K307</f>
        <v>2009</v>
      </c>
      <c r="F321" s="20"/>
      <c r="G321" s="86">
        <f>'7. Nominale afschrijvingen'!R310</f>
        <v>4281.7403636363642</v>
      </c>
      <c r="H321" s="86">
        <f>'7. Nominale afschrijvingen'!S310</f>
        <v>4281.7403636363642</v>
      </c>
      <c r="I321" s="86">
        <f>'7. Nominale afschrijvingen'!T310</f>
        <v>4281.7403636363642</v>
      </c>
      <c r="J321" s="86">
        <f>'7. Nominale afschrijvingen'!U310</f>
        <v>4281.7403636363642</v>
      </c>
      <c r="K321" s="86">
        <f>'7. Nominale afschrijvingen'!V310</f>
        <v>4281.7403636363642</v>
      </c>
      <c r="L321" s="86">
        <f>'7. Nominale afschrijvingen'!W310</f>
        <v>4281.7403636363642</v>
      </c>
      <c r="M321" s="86">
        <f>'7. Nominale afschrijvingen'!X310</f>
        <v>4281.7403636363642</v>
      </c>
      <c r="N321" s="86">
        <f>'7. Nominale afschrijvingen'!Y310</f>
        <v>4281.7403636363642</v>
      </c>
      <c r="O321" s="86">
        <f>'7. Nominale afschrijvingen'!Z310</f>
        <v>4281.7403636363642</v>
      </c>
      <c r="P321" s="86">
        <f>'7. Nominale afschrijvingen'!AA310</f>
        <v>4281.7403636363642</v>
      </c>
      <c r="Q321" s="86">
        <f>'7. Nominale afschrijvingen'!AB310</f>
        <v>4281.7403636363642</v>
      </c>
      <c r="R321" s="86">
        <f>'7. Nominale afschrijvingen'!AC310</f>
        <v>5138.088436363636</v>
      </c>
      <c r="S321" s="86">
        <f>'7. Nominale afschrijvingen'!AD310</f>
        <v>4993.0129981604268</v>
      </c>
      <c r="T321" s="86">
        <f>'7. Nominale afschrijvingen'!AE310</f>
        <v>4852.0338076241324</v>
      </c>
      <c r="U321" s="86">
        <f>'7. Nominale afschrijvingen'!AF310</f>
        <v>4715.0352059970983</v>
      </c>
      <c r="V321" s="86">
        <f>'7. Nominale afschrijvingen'!AG310</f>
        <v>4581.9048001807096</v>
      </c>
      <c r="W321" s="65"/>
      <c r="X321" s="118">
        <f>IF($C321="TD",INDEX('4. CPI-tabel'!$D$20:$Z$42,$E321-2003,X$28-2003),
IF(X$28&gt;=$E321,MAX(1,INDEX('4. CPI-tabel'!$D$20:$Z$42,MAX($E321,2010)-2003,X$28-2003)),0))</f>
        <v>1.0180449999999999</v>
      </c>
      <c r="Y321" s="118">
        <f>IF($C321="TD",INDEX('4. CPI-tabel'!$D$20:$Z$42,$E321-2003,Y$28-2003),
IF(Y$28&gt;=$E321,MAX(1,INDEX('4. CPI-tabel'!$D$20:$Z$42,MAX($E321,2010)-2003,Y$28-2003)),0))</f>
        <v>1.0445141699999998</v>
      </c>
      <c r="Z321" s="118">
        <f>IF($C321="TD",INDEX('4. CPI-tabel'!$D$20:$Z$42,$E321-2003,Z$28-2003),
IF(Z$28&gt;=$E321,MAX(1,INDEX('4. CPI-tabel'!$D$20:$Z$42,MAX($E321,2010)-2003,Z$28-2003)),0))</f>
        <v>1.0685379959099996</v>
      </c>
      <c r="AA321" s="118">
        <f>IF($C321="TD",INDEX('4. CPI-tabel'!$D$20:$Z$42,$E321-2003,AA$28-2003),
IF(AA$28&gt;=$E321,MAX(1,INDEX('4. CPI-tabel'!$D$20:$Z$42,MAX($E321,2010)-2003,AA$28-2003)),0))</f>
        <v>1.0984570597954797</v>
      </c>
      <c r="AB321" s="118">
        <f>IF($C321="TD",INDEX('4. CPI-tabel'!$D$20:$Z$42,$E321-2003,AB$28-2003),
IF(AB$28&gt;=$E321,MAX(1,INDEX('4. CPI-tabel'!$D$20:$Z$42,MAX($E321,2010)-2003,AB$28-2003)),0))</f>
        <v>1.1094416303934345</v>
      </c>
      <c r="AC321" s="118">
        <f>IF($C321="TD",INDEX('4. CPI-tabel'!$D$20:$Z$42,$E321-2003,AC$28-2003),
IF(AC$28&gt;=$E321,MAX(1,INDEX('4. CPI-tabel'!$D$20:$Z$42,MAX($E321,2010)-2003,AC$28-2003)),0))</f>
        <v>1.1183171634365821</v>
      </c>
      <c r="AD321" s="118">
        <f>IF($C321="TD",INDEX('4. CPI-tabel'!$D$20:$Z$42,$E321-2003,AD$28-2003),
IF(AD$28&gt;=$E321,MAX(1,INDEX('4. CPI-tabel'!$D$20:$Z$42,MAX($E321,2010)-2003,AD$28-2003)),0))</f>
        <v>1.1205537977634552</v>
      </c>
      <c r="AE321" s="118">
        <f>IF($C321="TD",INDEX('4. CPI-tabel'!$D$20:$Z$42,$E321-2003,AE$28-2003),
IF(AE$28&gt;=$E321,MAX(1,INDEX('4. CPI-tabel'!$D$20:$Z$42,MAX($E321,2010)-2003,AE$28-2003)),0))</f>
        <v>1.1362415509321435</v>
      </c>
      <c r="AF321" s="118">
        <f>IF($C321="TD",INDEX('4. CPI-tabel'!$D$20:$Z$42,$E321-2003,AF$28-2003),
IF(AF$28&gt;=$E321,MAX(1,INDEX('4. CPI-tabel'!$D$20:$Z$42,MAX($E321,2010)-2003,AF$28-2003)),0))</f>
        <v>1.1601026235017184</v>
      </c>
      <c r="AG321" s="118">
        <f>IF($C321="TD",INDEX('4. CPI-tabel'!$D$20:$Z$42,$E321-2003,AG$28-2003),
IF(AG$28&gt;=$E321,MAX(1,INDEX('4. CPI-tabel'!$D$20:$Z$42,MAX($E321,2010)-2003,AG$28-2003)),0))</f>
        <v>1.1925854969597667</v>
      </c>
      <c r="AH321" s="118">
        <f>IF($C321="TD",INDEX('4. CPI-tabel'!$D$20:$Z$42,$E321-2003,AH$28-2003),
IF(AH$28&gt;=$E321,MAX(1,INDEX('4. CPI-tabel'!$D$20:$Z$42,MAX($E321,2010)-2003,AH$28-2003)),0))</f>
        <v>1.200933595438485</v>
      </c>
      <c r="AI321" s="118">
        <f>IF($C321="TD",INDEX('4. CPI-tabel'!$D$20:$Z$42,$E321-2003,AI$28-2003),
IF(AI$28&gt;=$E321,MAX(1,INDEX('4. CPI-tabel'!$D$20:$Z$42,MAX($E321,2010)-2003,AI$28-2003)),0))</f>
        <v>1.200933595438485</v>
      </c>
      <c r="AJ321" s="118">
        <f>IF($C321="TD",INDEX('4. CPI-tabel'!$D$20:$Z$42,$E321-2003,AJ$28-2003),
IF(AJ$28&gt;=$E321,MAX(1,INDEX('4. CPI-tabel'!$D$20:$Z$42,MAX($E321,2010)-2003,AJ$28-2003)),0))</f>
        <v>1.200933595438485</v>
      </c>
      <c r="AK321" s="118">
        <f>IF($C321="TD",INDEX('4. CPI-tabel'!$D$20:$Z$42,$E321-2003,AK$28-2003),
IF(AK$28&gt;=$E321,MAX(1,INDEX('4. CPI-tabel'!$D$20:$Z$42,MAX($E321,2010)-2003,AK$28-2003)),0))</f>
        <v>1.200933595438485</v>
      </c>
      <c r="AL321" s="118">
        <f>IF($C321="TD",INDEX('4. CPI-tabel'!$D$20:$Z$42,$E321-2003,AL$28-2003),
IF(AL$28&gt;=$E321,MAX(1,INDEX('4. CPI-tabel'!$D$20:$Z$42,MAX($E321,2010)-2003,AL$28-2003)),0))</f>
        <v>1.200933595438485</v>
      </c>
      <c r="AM321" s="118">
        <f>IF($C321="TD",INDEX('4. CPI-tabel'!$D$20:$Z$42,$E321-2003,AM$28-2003),
IF(AM$28&gt;=$E321,MAX(1,INDEX('4. CPI-tabel'!$D$20:$Z$42,MAX($E321,2010)-2003,AM$28-2003)),0))</f>
        <v>1.200933595438485</v>
      </c>
      <c r="AN321" s="20"/>
      <c r="AO321" s="87">
        <f t="shared" si="69"/>
        <v>4359.004368498182</v>
      </c>
      <c r="AP321" s="87">
        <f t="shared" si="70"/>
        <v>4472.3384820791343</v>
      </c>
      <c r="AQ321" s="87">
        <f t="shared" si="71"/>
        <v>4575.2022671669538</v>
      </c>
      <c r="AR321" s="87">
        <f t="shared" si="72"/>
        <v>4703.3079306476284</v>
      </c>
      <c r="AS321" s="87">
        <f t="shared" si="73"/>
        <v>4750.3410099541052</v>
      </c>
      <c r="AT321" s="87">
        <f t="shared" si="74"/>
        <v>4788.3437380337382</v>
      </c>
      <c r="AU321" s="87">
        <f t="shared" si="75"/>
        <v>4797.9204255098057</v>
      </c>
      <c r="AV321" s="87">
        <f t="shared" si="76"/>
        <v>4865.0913114669429</v>
      </c>
      <c r="AW321" s="87">
        <f t="shared" si="77"/>
        <v>4967.258229007748</v>
      </c>
      <c r="AX321" s="87">
        <f t="shared" si="78"/>
        <v>5106.3414594199658</v>
      </c>
      <c r="AY321" s="87">
        <f t="shared" si="79"/>
        <v>5142.0858496359051</v>
      </c>
      <c r="AZ321" s="87">
        <f t="shared" si="80"/>
        <v>6170.5030195630843</v>
      </c>
      <c r="BA321" s="87">
        <f t="shared" si="81"/>
        <v>5996.2770519518908</v>
      </c>
      <c r="BB321" s="87">
        <f t="shared" si="82"/>
        <v>5826.9704057791314</v>
      </c>
      <c r="BC321" s="87">
        <f t="shared" si="83"/>
        <v>5662.444182557133</v>
      </c>
      <c r="BD321" s="87">
        <f t="shared" si="84"/>
        <v>5502.5634056378731</v>
      </c>
    </row>
    <row r="322" spans="2:56" s="79" customFormat="1" x14ac:dyDescent="0.2">
      <c r="B322" s="86">
        <f>'3. Investeringen'!B308</f>
        <v>294</v>
      </c>
      <c r="C322" s="86" t="str">
        <f>'3. Investeringen'!F308</f>
        <v>TD</v>
      </c>
      <c r="D322" s="86" t="str">
        <f>'3. Investeringen'!G308</f>
        <v>Nieuwe investeringen TD</v>
      </c>
      <c r="E322" s="121">
        <f>'3. Investeringen'!K308</f>
        <v>2009</v>
      </c>
      <c r="F322" s="20"/>
      <c r="G322" s="86">
        <f>'7. Nominale afschrijvingen'!R311</f>
        <v>4733.1373333333331</v>
      </c>
      <c r="H322" s="86">
        <f>'7. Nominale afschrijvingen'!S311</f>
        <v>4733.1373333333331</v>
      </c>
      <c r="I322" s="86">
        <f>'7. Nominale afschrijvingen'!T311</f>
        <v>4733.1373333333331</v>
      </c>
      <c r="J322" s="86">
        <f>'7. Nominale afschrijvingen'!U311</f>
        <v>4733.1373333333331</v>
      </c>
      <c r="K322" s="86">
        <f>'7. Nominale afschrijvingen'!V311</f>
        <v>4733.1373333333331</v>
      </c>
      <c r="L322" s="86">
        <f>'7. Nominale afschrijvingen'!W311</f>
        <v>4733.1373333333331</v>
      </c>
      <c r="M322" s="86">
        <f>'7. Nominale afschrijvingen'!X311</f>
        <v>4733.1373333333331</v>
      </c>
      <c r="N322" s="86">
        <f>'7. Nominale afschrijvingen'!Y311</f>
        <v>4733.1373333333331</v>
      </c>
      <c r="O322" s="86">
        <f>'7. Nominale afschrijvingen'!Z311</f>
        <v>4733.1373333333331</v>
      </c>
      <c r="P322" s="86">
        <f>'7. Nominale afschrijvingen'!AA311</f>
        <v>4733.1373333333331</v>
      </c>
      <c r="Q322" s="86">
        <f>'7. Nominale afschrijvingen'!AB311</f>
        <v>4733.1373333333331</v>
      </c>
      <c r="R322" s="86">
        <f>'7. Nominale afschrijvingen'!AC311</f>
        <v>5679.764799999999</v>
      </c>
      <c r="S322" s="86">
        <f>'7. Nominale afschrijvingen'!AD311</f>
        <v>5470.0504073846141</v>
      </c>
      <c r="T322" s="86">
        <f>'7. Nominale afschrijvingen'!AE311</f>
        <v>5268.0793154196435</v>
      </c>
      <c r="U322" s="86">
        <f>'7. Nominale afschrijvingen'!AF311</f>
        <v>5073.5656176195344</v>
      </c>
      <c r="V322" s="86">
        <f>'7. Nominale afschrijvingen'!AG311</f>
        <v>4886.2339640458895</v>
      </c>
      <c r="W322" s="65"/>
      <c r="X322" s="118">
        <f>IF($C322="TD",INDEX('4. CPI-tabel'!$D$20:$Z$42,$E322-2003,X$28-2003),
IF(X$28&gt;=$E322,MAX(1,INDEX('4. CPI-tabel'!$D$20:$Z$42,MAX($E322,2010)-2003,X$28-2003)),0))</f>
        <v>1.0180449999999999</v>
      </c>
      <c r="Y322" s="118">
        <f>IF($C322="TD",INDEX('4. CPI-tabel'!$D$20:$Z$42,$E322-2003,Y$28-2003),
IF(Y$28&gt;=$E322,MAX(1,INDEX('4. CPI-tabel'!$D$20:$Z$42,MAX($E322,2010)-2003,Y$28-2003)),0))</f>
        <v>1.0445141699999998</v>
      </c>
      <c r="Z322" s="118">
        <f>IF($C322="TD",INDEX('4. CPI-tabel'!$D$20:$Z$42,$E322-2003,Z$28-2003),
IF(Z$28&gt;=$E322,MAX(1,INDEX('4. CPI-tabel'!$D$20:$Z$42,MAX($E322,2010)-2003,Z$28-2003)),0))</f>
        <v>1.0685379959099996</v>
      </c>
      <c r="AA322" s="118">
        <f>IF($C322="TD",INDEX('4. CPI-tabel'!$D$20:$Z$42,$E322-2003,AA$28-2003),
IF(AA$28&gt;=$E322,MAX(1,INDEX('4. CPI-tabel'!$D$20:$Z$42,MAX($E322,2010)-2003,AA$28-2003)),0))</f>
        <v>1.0984570597954797</v>
      </c>
      <c r="AB322" s="118">
        <f>IF($C322="TD",INDEX('4. CPI-tabel'!$D$20:$Z$42,$E322-2003,AB$28-2003),
IF(AB$28&gt;=$E322,MAX(1,INDEX('4. CPI-tabel'!$D$20:$Z$42,MAX($E322,2010)-2003,AB$28-2003)),0))</f>
        <v>1.1094416303934345</v>
      </c>
      <c r="AC322" s="118">
        <f>IF($C322="TD",INDEX('4. CPI-tabel'!$D$20:$Z$42,$E322-2003,AC$28-2003),
IF(AC$28&gt;=$E322,MAX(1,INDEX('4. CPI-tabel'!$D$20:$Z$42,MAX($E322,2010)-2003,AC$28-2003)),0))</f>
        <v>1.1183171634365821</v>
      </c>
      <c r="AD322" s="118">
        <f>IF($C322="TD",INDEX('4. CPI-tabel'!$D$20:$Z$42,$E322-2003,AD$28-2003),
IF(AD$28&gt;=$E322,MAX(1,INDEX('4. CPI-tabel'!$D$20:$Z$42,MAX($E322,2010)-2003,AD$28-2003)),0))</f>
        <v>1.1205537977634552</v>
      </c>
      <c r="AE322" s="118">
        <f>IF($C322="TD",INDEX('4. CPI-tabel'!$D$20:$Z$42,$E322-2003,AE$28-2003),
IF(AE$28&gt;=$E322,MAX(1,INDEX('4. CPI-tabel'!$D$20:$Z$42,MAX($E322,2010)-2003,AE$28-2003)),0))</f>
        <v>1.1362415509321435</v>
      </c>
      <c r="AF322" s="118">
        <f>IF($C322="TD",INDEX('4. CPI-tabel'!$D$20:$Z$42,$E322-2003,AF$28-2003),
IF(AF$28&gt;=$E322,MAX(1,INDEX('4. CPI-tabel'!$D$20:$Z$42,MAX($E322,2010)-2003,AF$28-2003)),0))</f>
        <v>1.1601026235017184</v>
      </c>
      <c r="AG322" s="118">
        <f>IF($C322="TD",INDEX('4. CPI-tabel'!$D$20:$Z$42,$E322-2003,AG$28-2003),
IF(AG$28&gt;=$E322,MAX(1,INDEX('4. CPI-tabel'!$D$20:$Z$42,MAX($E322,2010)-2003,AG$28-2003)),0))</f>
        <v>1.1925854969597667</v>
      </c>
      <c r="AH322" s="118">
        <f>IF($C322="TD",INDEX('4. CPI-tabel'!$D$20:$Z$42,$E322-2003,AH$28-2003),
IF(AH$28&gt;=$E322,MAX(1,INDEX('4. CPI-tabel'!$D$20:$Z$42,MAX($E322,2010)-2003,AH$28-2003)),0))</f>
        <v>1.200933595438485</v>
      </c>
      <c r="AI322" s="118">
        <f>IF($C322="TD",INDEX('4. CPI-tabel'!$D$20:$Z$42,$E322-2003,AI$28-2003),
IF(AI$28&gt;=$E322,MAX(1,INDEX('4. CPI-tabel'!$D$20:$Z$42,MAX($E322,2010)-2003,AI$28-2003)),0))</f>
        <v>1.200933595438485</v>
      </c>
      <c r="AJ322" s="118">
        <f>IF($C322="TD",INDEX('4. CPI-tabel'!$D$20:$Z$42,$E322-2003,AJ$28-2003),
IF(AJ$28&gt;=$E322,MAX(1,INDEX('4. CPI-tabel'!$D$20:$Z$42,MAX($E322,2010)-2003,AJ$28-2003)),0))</f>
        <v>1.200933595438485</v>
      </c>
      <c r="AK322" s="118">
        <f>IF($C322="TD",INDEX('4. CPI-tabel'!$D$20:$Z$42,$E322-2003,AK$28-2003),
IF(AK$28&gt;=$E322,MAX(1,INDEX('4. CPI-tabel'!$D$20:$Z$42,MAX($E322,2010)-2003,AK$28-2003)),0))</f>
        <v>1.200933595438485</v>
      </c>
      <c r="AL322" s="118">
        <f>IF($C322="TD",INDEX('4. CPI-tabel'!$D$20:$Z$42,$E322-2003,AL$28-2003),
IF(AL$28&gt;=$E322,MAX(1,INDEX('4. CPI-tabel'!$D$20:$Z$42,MAX($E322,2010)-2003,AL$28-2003)),0))</f>
        <v>1.200933595438485</v>
      </c>
      <c r="AM322" s="118">
        <f>IF($C322="TD",INDEX('4. CPI-tabel'!$D$20:$Z$42,$E322-2003,AM$28-2003),
IF(AM$28&gt;=$E322,MAX(1,INDEX('4. CPI-tabel'!$D$20:$Z$42,MAX($E322,2010)-2003,AM$28-2003)),0))</f>
        <v>1.200933595438485</v>
      </c>
      <c r="AN322" s="20"/>
      <c r="AO322" s="87">
        <f t="shared" si="69"/>
        <v>4818.5467965133321</v>
      </c>
      <c r="AP322" s="87">
        <f t="shared" si="70"/>
        <v>4943.8290132226784</v>
      </c>
      <c r="AQ322" s="87">
        <f t="shared" si="71"/>
        <v>5057.5370805267994</v>
      </c>
      <c r="AR322" s="87">
        <f t="shared" si="72"/>
        <v>5199.1481187815507</v>
      </c>
      <c r="AS322" s="87">
        <f t="shared" si="73"/>
        <v>5251.1395999693659</v>
      </c>
      <c r="AT322" s="87">
        <f t="shared" si="74"/>
        <v>5293.1487167691212</v>
      </c>
      <c r="AU322" s="87">
        <f t="shared" si="75"/>
        <v>5303.7350142026598</v>
      </c>
      <c r="AV322" s="87">
        <f t="shared" si="76"/>
        <v>5377.9873044014967</v>
      </c>
      <c r="AW322" s="87">
        <f t="shared" si="77"/>
        <v>5490.925037793927</v>
      </c>
      <c r="AX322" s="87">
        <f t="shared" si="78"/>
        <v>5644.6709388521576</v>
      </c>
      <c r="AY322" s="87">
        <f t="shared" si="79"/>
        <v>5684.1836354241232</v>
      </c>
      <c r="AZ322" s="87">
        <f t="shared" si="80"/>
        <v>6821.0203625089462</v>
      </c>
      <c r="BA322" s="87">
        <f t="shared" si="81"/>
        <v>6569.1673029701542</v>
      </c>
      <c r="BB322" s="87">
        <f t="shared" si="82"/>
        <v>6326.6134333220252</v>
      </c>
      <c r="BC322" s="87">
        <f t="shared" si="83"/>
        <v>6093.0153988609054</v>
      </c>
      <c r="BD322" s="87">
        <f t="shared" si="84"/>
        <v>5868.0425225952713</v>
      </c>
    </row>
    <row r="323" spans="2:56" s="79" customFormat="1" x14ac:dyDescent="0.2">
      <c r="B323" s="86">
        <f>'3. Investeringen'!B309</f>
        <v>295</v>
      </c>
      <c r="C323" s="86" t="str">
        <f>'3. Investeringen'!F309</f>
        <v>TD</v>
      </c>
      <c r="D323" s="86" t="str">
        <f>'3. Investeringen'!G309</f>
        <v>Nieuwe investeringen TD</v>
      </c>
      <c r="E323" s="121">
        <f>'3. Investeringen'!K309</f>
        <v>2009</v>
      </c>
      <c r="F323" s="20"/>
      <c r="G323" s="86">
        <f>'7. Nominale afschrijvingen'!R312</f>
        <v>1829.2746666666665</v>
      </c>
      <c r="H323" s="86">
        <f>'7. Nominale afschrijvingen'!S312</f>
        <v>1829.2746666666665</v>
      </c>
      <c r="I323" s="86">
        <f>'7. Nominale afschrijvingen'!T312</f>
        <v>1829.2746666666665</v>
      </c>
      <c r="J323" s="86">
        <f>'7. Nominale afschrijvingen'!U312</f>
        <v>1829.2746666666665</v>
      </c>
      <c r="K323" s="86">
        <f>'7. Nominale afschrijvingen'!V312</f>
        <v>1829.2746666666665</v>
      </c>
      <c r="L323" s="86">
        <f>'7. Nominale afschrijvingen'!W312</f>
        <v>1829.2746666666665</v>
      </c>
      <c r="M323" s="86">
        <f>'7. Nominale afschrijvingen'!X312</f>
        <v>1829.2746666666665</v>
      </c>
      <c r="N323" s="86">
        <f>'7. Nominale afschrijvingen'!Y312</f>
        <v>1829.2746666666665</v>
      </c>
      <c r="O323" s="86">
        <f>'7. Nominale afschrijvingen'!Z312</f>
        <v>1829.2746666666665</v>
      </c>
      <c r="P323" s="86">
        <f>'7. Nominale afschrijvingen'!AA312</f>
        <v>1829.2746666666665</v>
      </c>
      <c r="Q323" s="86">
        <f>'7. Nominale afschrijvingen'!AB312</f>
        <v>1829.2746666666665</v>
      </c>
      <c r="R323" s="86">
        <f>'7. Nominale afschrijvingen'!AC312</f>
        <v>2195.1295999999998</v>
      </c>
      <c r="S323" s="86">
        <f>'7. Nominale afschrijvingen'!AD312</f>
        <v>2044.6064274285711</v>
      </c>
      <c r="T323" s="86">
        <f>'7. Nominale afschrijvingen'!AE312</f>
        <v>1904.4048438334692</v>
      </c>
      <c r="U323" s="86">
        <f>'7. Nominale afschrijvingen'!AF312</f>
        <v>1784.0114341658359</v>
      </c>
      <c r="V323" s="86">
        <f>'7. Nominale afschrijvingen'!AG312</f>
        <v>1784.0114341658359</v>
      </c>
      <c r="W323" s="65"/>
      <c r="X323" s="118">
        <f>IF($C323="TD",INDEX('4. CPI-tabel'!$D$20:$Z$42,$E323-2003,X$28-2003),
IF(X$28&gt;=$E323,MAX(1,INDEX('4. CPI-tabel'!$D$20:$Z$42,MAX($E323,2010)-2003,X$28-2003)),0))</f>
        <v>1.0180449999999999</v>
      </c>
      <c r="Y323" s="118">
        <f>IF($C323="TD",INDEX('4. CPI-tabel'!$D$20:$Z$42,$E323-2003,Y$28-2003),
IF(Y$28&gt;=$E323,MAX(1,INDEX('4. CPI-tabel'!$D$20:$Z$42,MAX($E323,2010)-2003,Y$28-2003)),0))</f>
        <v>1.0445141699999998</v>
      </c>
      <c r="Z323" s="118">
        <f>IF($C323="TD",INDEX('4. CPI-tabel'!$D$20:$Z$42,$E323-2003,Z$28-2003),
IF(Z$28&gt;=$E323,MAX(1,INDEX('4. CPI-tabel'!$D$20:$Z$42,MAX($E323,2010)-2003,Z$28-2003)),0))</f>
        <v>1.0685379959099996</v>
      </c>
      <c r="AA323" s="118">
        <f>IF($C323="TD",INDEX('4. CPI-tabel'!$D$20:$Z$42,$E323-2003,AA$28-2003),
IF(AA$28&gt;=$E323,MAX(1,INDEX('4. CPI-tabel'!$D$20:$Z$42,MAX($E323,2010)-2003,AA$28-2003)),0))</f>
        <v>1.0984570597954797</v>
      </c>
      <c r="AB323" s="118">
        <f>IF($C323="TD",INDEX('4. CPI-tabel'!$D$20:$Z$42,$E323-2003,AB$28-2003),
IF(AB$28&gt;=$E323,MAX(1,INDEX('4. CPI-tabel'!$D$20:$Z$42,MAX($E323,2010)-2003,AB$28-2003)),0))</f>
        <v>1.1094416303934345</v>
      </c>
      <c r="AC323" s="118">
        <f>IF($C323="TD",INDEX('4. CPI-tabel'!$D$20:$Z$42,$E323-2003,AC$28-2003),
IF(AC$28&gt;=$E323,MAX(1,INDEX('4. CPI-tabel'!$D$20:$Z$42,MAX($E323,2010)-2003,AC$28-2003)),0))</f>
        <v>1.1183171634365821</v>
      </c>
      <c r="AD323" s="118">
        <f>IF($C323="TD",INDEX('4. CPI-tabel'!$D$20:$Z$42,$E323-2003,AD$28-2003),
IF(AD$28&gt;=$E323,MAX(1,INDEX('4. CPI-tabel'!$D$20:$Z$42,MAX($E323,2010)-2003,AD$28-2003)),0))</f>
        <v>1.1205537977634552</v>
      </c>
      <c r="AE323" s="118">
        <f>IF($C323="TD",INDEX('4. CPI-tabel'!$D$20:$Z$42,$E323-2003,AE$28-2003),
IF(AE$28&gt;=$E323,MAX(1,INDEX('4. CPI-tabel'!$D$20:$Z$42,MAX($E323,2010)-2003,AE$28-2003)),0))</f>
        <v>1.1362415509321435</v>
      </c>
      <c r="AF323" s="118">
        <f>IF($C323="TD",INDEX('4. CPI-tabel'!$D$20:$Z$42,$E323-2003,AF$28-2003),
IF(AF$28&gt;=$E323,MAX(1,INDEX('4. CPI-tabel'!$D$20:$Z$42,MAX($E323,2010)-2003,AF$28-2003)),0))</f>
        <v>1.1601026235017184</v>
      </c>
      <c r="AG323" s="118">
        <f>IF($C323="TD",INDEX('4. CPI-tabel'!$D$20:$Z$42,$E323-2003,AG$28-2003),
IF(AG$28&gt;=$E323,MAX(1,INDEX('4. CPI-tabel'!$D$20:$Z$42,MAX($E323,2010)-2003,AG$28-2003)),0))</f>
        <v>1.1925854969597667</v>
      </c>
      <c r="AH323" s="118">
        <f>IF($C323="TD",INDEX('4. CPI-tabel'!$D$20:$Z$42,$E323-2003,AH$28-2003),
IF(AH$28&gt;=$E323,MAX(1,INDEX('4. CPI-tabel'!$D$20:$Z$42,MAX($E323,2010)-2003,AH$28-2003)),0))</f>
        <v>1.200933595438485</v>
      </c>
      <c r="AI323" s="118">
        <f>IF($C323="TD",INDEX('4. CPI-tabel'!$D$20:$Z$42,$E323-2003,AI$28-2003),
IF(AI$28&gt;=$E323,MAX(1,INDEX('4. CPI-tabel'!$D$20:$Z$42,MAX($E323,2010)-2003,AI$28-2003)),0))</f>
        <v>1.200933595438485</v>
      </c>
      <c r="AJ323" s="118">
        <f>IF($C323="TD",INDEX('4. CPI-tabel'!$D$20:$Z$42,$E323-2003,AJ$28-2003),
IF(AJ$28&gt;=$E323,MAX(1,INDEX('4. CPI-tabel'!$D$20:$Z$42,MAX($E323,2010)-2003,AJ$28-2003)),0))</f>
        <v>1.200933595438485</v>
      </c>
      <c r="AK323" s="118">
        <f>IF($C323="TD",INDEX('4. CPI-tabel'!$D$20:$Z$42,$E323-2003,AK$28-2003),
IF(AK$28&gt;=$E323,MAX(1,INDEX('4. CPI-tabel'!$D$20:$Z$42,MAX($E323,2010)-2003,AK$28-2003)),0))</f>
        <v>1.200933595438485</v>
      </c>
      <c r="AL323" s="118">
        <f>IF($C323="TD",INDEX('4. CPI-tabel'!$D$20:$Z$42,$E323-2003,AL$28-2003),
IF(AL$28&gt;=$E323,MAX(1,INDEX('4. CPI-tabel'!$D$20:$Z$42,MAX($E323,2010)-2003,AL$28-2003)),0))</f>
        <v>1.200933595438485</v>
      </c>
      <c r="AM323" s="118">
        <f>IF($C323="TD",INDEX('4. CPI-tabel'!$D$20:$Z$42,$E323-2003,AM$28-2003),
IF(AM$28&gt;=$E323,MAX(1,INDEX('4. CPI-tabel'!$D$20:$Z$42,MAX($E323,2010)-2003,AM$28-2003)),0))</f>
        <v>1.200933595438485</v>
      </c>
      <c r="AN323" s="20"/>
      <c r="AO323" s="87">
        <f t="shared" si="69"/>
        <v>1862.2839280266662</v>
      </c>
      <c r="AP323" s="87">
        <f t="shared" si="70"/>
        <v>1910.7033101553593</v>
      </c>
      <c r="AQ323" s="87">
        <f t="shared" si="71"/>
        <v>1954.6494862889324</v>
      </c>
      <c r="AR323" s="87">
        <f t="shared" si="72"/>
        <v>2009.3796719050226</v>
      </c>
      <c r="AS323" s="87">
        <f t="shared" si="73"/>
        <v>2029.4734686240729</v>
      </c>
      <c r="AT323" s="87">
        <f t="shared" si="74"/>
        <v>2045.7092563730655</v>
      </c>
      <c r="AU323" s="87">
        <f t="shared" si="75"/>
        <v>2049.8006748858115</v>
      </c>
      <c r="AV323" s="87">
        <f t="shared" si="76"/>
        <v>2078.4978843342128</v>
      </c>
      <c r="AW323" s="87">
        <f t="shared" si="77"/>
        <v>2122.1463399052313</v>
      </c>
      <c r="AX323" s="87">
        <f t="shared" si="78"/>
        <v>2181.566437422578</v>
      </c>
      <c r="AY323" s="87">
        <f t="shared" si="79"/>
        <v>2196.8374024845357</v>
      </c>
      <c r="AZ323" s="87">
        <f t="shared" si="80"/>
        <v>2636.204882981443</v>
      </c>
      <c r="BA323" s="87">
        <f t="shared" si="81"/>
        <v>2455.4365481484297</v>
      </c>
      <c r="BB323" s="87">
        <f t="shared" si="82"/>
        <v>2287.0637562753946</v>
      </c>
      <c r="BC323" s="87">
        <f t="shared" si="83"/>
        <v>2142.4792659361456</v>
      </c>
      <c r="BD323" s="87">
        <f t="shared" si="84"/>
        <v>2142.4792659361456</v>
      </c>
    </row>
    <row r="324" spans="2:56" s="79" customFormat="1" x14ac:dyDescent="0.2">
      <c r="B324" s="86">
        <f>'3. Investeringen'!B310</f>
        <v>296</v>
      </c>
      <c r="C324" s="86" t="str">
        <f>'3. Investeringen'!F310</f>
        <v>TD</v>
      </c>
      <c r="D324" s="86" t="str">
        <f>'3. Investeringen'!G310</f>
        <v>Nieuwe investeringen TD</v>
      </c>
      <c r="E324" s="121">
        <f>'3. Investeringen'!K310</f>
        <v>2010</v>
      </c>
      <c r="F324" s="20"/>
      <c r="G324" s="86">
        <f>'7. Nominale afschrijvingen'!R313</f>
        <v>3809.9032727272729</v>
      </c>
      <c r="H324" s="86">
        <f>'7. Nominale afschrijvingen'!S313</f>
        <v>3809.9032727272725</v>
      </c>
      <c r="I324" s="86">
        <f>'7. Nominale afschrijvingen'!T313</f>
        <v>3809.9032727272725</v>
      </c>
      <c r="J324" s="86">
        <f>'7. Nominale afschrijvingen'!U313</f>
        <v>3809.9032727272725</v>
      </c>
      <c r="K324" s="86">
        <f>'7. Nominale afschrijvingen'!V313</f>
        <v>3809.9032727272725</v>
      </c>
      <c r="L324" s="86">
        <f>'7. Nominale afschrijvingen'!W313</f>
        <v>3809.9032727272725</v>
      </c>
      <c r="M324" s="86">
        <f>'7. Nominale afschrijvingen'!X313</f>
        <v>3809.9032727272725</v>
      </c>
      <c r="N324" s="86">
        <f>'7. Nominale afschrijvingen'!Y313</f>
        <v>3809.9032727272725</v>
      </c>
      <c r="O324" s="86">
        <f>'7. Nominale afschrijvingen'!Z313</f>
        <v>3809.9032727272725</v>
      </c>
      <c r="P324" s="86">
        <f>'7. Nominale afschrijvingen'!AA313</f>
        <v>3809.9032727272725</v>
      </c>
      <c r="Q324" s="86">
        <f>'7. Nominale afschrijvingen'!AB313</f>
        <v>3809.9032727272725</v>
      </c>
      <c r="R324" s="86">
        <f>'7. Nominale afschrijvingen'!AC313</f>
        <v>4571.8839272727273</v>
      </c>
      <c r="S324" s="86">
        <f>'7. Nominale afschrijvingen'!AD313</f>
        <v>4445.7629913479623</v>
      </c>
      <c r="T324" s="86">
        <f>'7. Nominale afschrijvingen'!AE313</f>
        <v>4323.121253655605</v>
      </c>
      <c r="U324" s="86">
        <f>'7. Nominale afschrijvingen'!AF313</f>
        <v>4203.862736313381</v>
      </c>
      <c r="V324" s="86">
        <f>'7. Nominale afschrijvingen'!AG313</f>
        <v>4087.8941091047368</v>
      </c>
      <c r="W324" s="65"/>
      <c r="X324" s="118">
        <f>IF($C324="TD",INDEX('4. CPI-tabel'!$D$20:$Z$42,$E324-2003,X$28-2003),
IF(X$28&gt;=$E324,MAX(1,INDEX('4. CPI-tabel'!$D$20:$Z$42,MAX($E324,2010)-2003,X$28-2003)),0))</f>
        <v>1.0149999999999999</v>
      </c>
      <c r="Y324" s="118">
        <f>IF($C324="TD",INDEX('4. CPI-tabel'!$D$20:$Z$42,$E324-2003,Y$28-2003),
IF(Y$28&gt;=$E324,MAX(1,INDEX('4. CPI-tabel'!$D$20:$Z$42,MAX($E324,2010)-2003,Y$28-2003)),0))</f>
        <v>1.0413899999999998</v>
      </c>
      <c r="Z324" s="118">
        <f>IF($C324="TD",INDEX('4. CPI-tabel'!$D$20:$Z$42,$E324-2003,Z$28-2003),
IF(Z$28&gt;=$E324,MAX(1,INDEX('4. CPI-tabel'!$D$20:$Z$42,MAX($E324,2010)-2003,Z$28-2003)),0))</f>
        <v>1.0653419699999997</v>
      </c>
      <c r="AA324" s="118">
        <f>IF($C324="TD",INDEX('4. CPI-tabel'!$D$20:$Z$42,$E324-2003,AA$28-2003),
IF(AA$28&gt;=$E324,MAX(1,INDEX('4. CPI-tabel'!$D$20:$Z$42,MAX($E324,2010)-2003,AA$28-2003)),0))</f>
        <v>1.0951715451599997</v>
      </c>
      <c r="AB324" s="118">
        <f>IF($C324="TD",INDEX('4. CPI-tabel'!$D$20:$Z$42,$E324-2003,AB$28-2003),
IF(AB$28&gt;=$E324,MAX(1,INDEX('4. CPI-tabel'!$D$20:$Z$42,MAX($E324,2010)-2003,AB$28-2003)),0))</f>
        <v>1.1061232606115996</v>
      </c>
      <c r="AC324" s="118">
        <f>IF($C324="TD",INDEX('4. CPI-tabel'!$D$20:$Z$42,$E324-2003,AC$28-2003),
IF(AC$28&gt;=$E324,MAX(1,INDEX('4. CPI-tabel'!$D$20:$Z$42,MAX($E324,2010)-2003,AC$28-2003)),0))</f>
        <v>1.1149722466964924</v>
      </c>
      <c r="AD324" s="118">
        <f>IF($C324="TD",INDEX('4. CPI-tabel'!$D$20:$Z$42,$E324-2003,AD$28-2003),
IF(AD$28&gt;=$E324,MAX(1,INDEX('4. CPI-tabel'!$D$20:$Z$42,MAX($E324,2010)-2003,AD$28-2003)),0))</f>
        <v>1.1172021911898855</v>
      </c>
      <c r="AE324" s="118">
        <f>IF($C324="TD",INDEX('4. CPI-tabel'!$D$20:$Z$42,$E324-2003,AE$28-2003),
IF(AE$28&gt;=$E324,MAX(1,INDEX('4. CPI-tabel'!$D$20:$Z$42,MAX($E324,2010)-2003,AE$28-2003)),0))</f>
        <v>1.132843021866544</v>
      </c>
      <c r="AF324" s="118">
        <f>IF($C324="TD",INDEX('4. CPI-tabel'!$D$20:$Z$42,$E324-2003,AF$28-2003),
IF(AF$28&gt;=$E324,MAX(1,INDEX('4. CPI-tabel'!$D$20:$Z$42,MAX($E324,2010)-2003,AF$28-2003)),0))</f>
        <v>1.1566327253257414</v>
      </c>
      <c r="AG324" s="118">
        <f>IF($C324="TD",INDEX('4. CPI-tabel'!$D$20:$Z$42,$E324-2003,AG$28-2003),
IF(AG$28&gt;=$E324,MAX(1,INDEX('4. CPI-tabel'!$D$20:$Z$42,MAX($E324,2010)-2003,AG$28-2003)),0))</f>
        <v>1.1890184416348621</v>
      </c>
      <c r="AH324" s="118">
        <f>IF($C324="TD",INDEX('4. CPI-tabel'!$D$20:$Z$42,$E324-2003,AH$28-2003),
IF(AH$28&gt;=$E324,MAX(1,INDEX('4. CPI-tabel'!$D$20:$Z$42,MAX($E324,2010)-2003,AH$28-2003)),0))</f>
        <v>1.197341570726306</v>
      </c>
      <c r="AI324" s="118">
        <f>IF($C324="TD",INDEX('4. CPI-tabel'!$D$20:$Z$42,$E324-2003,AI$28-2003),
IF(AI$28&gt;=$E324,MAX(1,INDEX('4. CPI-tabel'!$D$20:$Z$42,MAX($E324,2010)-2003,AI$28-2003)),0))</f>
        <v>1.197341570726306</v>
      </c>
      <c r="AJ324" s="118">
        <f>IF($C324="TD",INDEX('4. CPI-tabel'!$D$20:$Z$42,$E324-2003,AJ$28-2003),
IF(AJ$28&gt;=$E324,MAX(1,INDEX('4. CPI-tabel'!$D$20:$Z$42,MAX($E324,2010)-2003,AJ$28-2003)),0))</f>
        <v>1.197341570726306</v>
      </c>
      <c r="AK324" s="118">
        <f>IF($C324="TD",INDEX('4. CPI-tabel'!$D$20:$Z$42,$E324-2003,AK$28-2003),
IF(AK$28&gt;=$E324,MAX(1,INDEX('4. CPI-tabel'!$D$20:$Z$42,MAX($E324,2010)-2003,AK$28-2003)),0))</f>
        <v>1.197341570726306</v>
      </c>
      <c r="AL324" s="118">
        <f>IF($C324="TD",INDEX('4. CPI-tabel'!$D$20:$Z$42,$E324-2003,AL$28-2003),
IF(AL$28&gt;=$E324,MAX(1,INDEX('4. CPI-tabel'!$D$20:$Z$42,MAX($E324,2010)-2003,AL$28-2003)),0))</f>
        <v>1.197341570726306</v>
      </c>
      <c r="AM324" s="118">
        <f>IF($C324="TD",INDEX('4. CPI-tabel'!$D$20:$Z$42,$E324-2003,AM$28-2003),
IF(AM$28&gt;=$E324,MAX(1,INDEX('4. CPI-tabel'!$D$20:$Z$42,MAX($E324,2010)-2003,AM$28-2003)),0))</f>
        <v>1.197341570726306</v>
      </c>
      <c r="AN324" s="20"/>
      <c r="AO324" s="87">
        <f t="shared" si="69"/>
        <v>3867.0518218181815</v>
      </c>
      <c r="AP324" s="87">
        <f t="shared" si="70"/>
        <v>3967.5951691854534</v>
      </c>
      <c r="AQ324" s="87">
        <f t="shared" si="71"/>
        <v>4058.8498580767186</v>
      </c>
      <c r="AR324" s="87">
        <f t="shared" si="72"/>
        <v>4172.4976541028664</v>
      </c>
      <c r="AS324" s="87">
        <f t="shared" si="73"/>
        <v>4214.2226306438952</v>
      </c>
      <c r="AT324" s="87">
        <f t="shared" si="74"/>
        <v>4247.9364116890465</v>
      </c>
      <c r="AU324" s="87">
        <f t="shared" si="75"/>
        <v>4256.4322845124243</v>
      </c>
      <c r="AV324" s="87">
        <f t="shared" si="76"/>
        <v>4316.0223364955991</v>
      </c>
      <c r="AW324" s="87">
        <f t="shared" si="77"/>
        <v>4406.6588055620059</v>
      </c>
      <c r="AX324" s="87">
        <f t="shared" si="78"/>
        <v>4530.0452521177431</v>
      </c>
      <c r="AY324" s="87">
        <f t="shared" si="79"/>
        <v>4561.755568882566</v>
      </c>
      <c r="AZ324" s="87">
        <f t="shared" si="80"/>
        <v>5474.1066826590795</v>
      </c>
      <c r="BA324" s="87">
        <f t="shared" si="81"/>
        <v>5323.0968431374495</v>
      </c>
      <c r="BB324" s="87">
        <f t="shared" si="82"/>
        <v>5176.2527922922791</v>
      </c>
      <c r="BC324" s="87">
        <f t="shared" si="83"/>
        <v>5033.4596118152504</v>
      </c>
      <c r="BD324" s="87">
        <f t="shared" si="84"/>
        <v>4894.6055535582791</v>
      </c>
    </row>
    <row r="325" spans="2:56" s="79" customFormat="1" x14ac:dyDescent="0.2">
      <c r="B325" s="86">
        <f>'3. Investeringen'!B311</f>
        <v>297</v>
      </c>
      <c r="C325" s="86" t="str">
        <f>'3. Investeringen'!F311</f>
        <v>TD</v>
      </c>
      <c r="D325" s="86" t="str">
        <f>'3. Investeringen'!G311</f>
        <v>Nieuwe investeringen TD</v>
      </c>
      <c r="E325" s="121">
        <f>'3. Investeringen'!K311</f>
        <v>2010</v>
      </c>
      <c r="F325" s="20"/>
      <c r="G325" s="86">
        <f>'7. Nominale afschrijvingen'!R314</f>
        <v>17246.947111111105</v>
      </c>
      <c r="H325" s="86">
        <f>'7. Nominale afschrijvingen'!S314</f>
        <v>17246.947111111105</v>
      </c>
      <c r="I325" s="86">
        <f>'7. Nominale afschrijvingen'!T314</f>
        <v>17246.947111111105</v>
      </c>
      <c r="J325" s="86">
        <f>'7. Nominale afschrijvingen'!U314</f>
        <v>17246.947111111105</v>
      </c>
      <c r="K325" s="86">
        <f>'7. Nominale afschrijvingen'!V314</f>
        <v>17246.947111111105</v>
      </c>
      <c r="L325" s="86">
        <f>'7. Nominale afschrijvingen'!W314</f>
        <v>17246.947111111105</v>
      </c>
      <c r="M325" s="86">
        <f>'7. Nominale afschrijvingen'!X314</f>
        <v>17246.947111111105</v>
      </c>
      <c r="N325" s="86">
        <f>'7. Nominale afschrijvingen'!Y314</f>
        <v>17246.947111111105</v>
      </c>
      <c r="O325" s="86">
        <f>'7. Nominale afschrijvingen'!Z314</f>
        <v>17246.947111111105</v>
      </c>
      <c r="P325" s="86">
        <f>'7. Nominale afschrijvingen'!AA314</f>
        <v>17246.947111111105</v>
      </c>
      <c r="Q325" s="86">
        <f>'7. Nominale afschrijvingen'!AB314</f>
        <v>17246.947111111105</v>
      </c>
      <c r="R325" s="86">
        <f>'7. Nominale afschrijvingen'!AC314</f>
        <v>20696.336533333328</v>
      </c>
      <c r="S325" s="86">
        <f>'7. Nominale afschrijvingen'!AD314</f>
        <v>19954.975224676615</v>
      </c>
      <c r="T325" s="86">
        <f>'7. Nominale afschrijvingen'!AE314</f>
        <v>19240.170142001629</v>
      </c>
      <c r="U325" s="86">
        <f>'7. Nominale afschrijvingen'!AF314</f>
        <v>18550.97001751202</v>
      </c>
      <c r="V325" s="86">
        <f>'7. Nominale afschrijvingen'!AG314</f>
        <v>17886.457658675765</v>
      </c>
      <c r="W325" s="65"/>
      <c r="X325" s="118">
        <f>IF($C325="TD",INDEX('4. CPI-tabel'!$D$20:$Z$42,$E325-2003,X$28-2003),
IF(X$28&gt;=$E325,MAX(1,INDEX('4. CPI-tabel'!$D$20:$Z$42,MAX($E325,2010)-2003,X$28-2003)),0))</f>
        <v>1.0149999999999999</v>
      </c>
      <c r="Y325" s="118">
        <f>IF($C325="TD",INDEX('4. CPI-tabel'!$D$20:$Z$42,$E325-2003,Y$28-2003),
IF(Y$28&gt;=$E325,MAX(1,INDEX('4. CPI-tabel'!$D$20:$Z$42,MAX($E325,2010)-2003,Y$28-2003)),0))</f>
        <v>1.0413899999999998</v>
      </c>
      <c r="Z325" s="118">
        <f>IF($C325="TD",INDEX('4. CPI-tabel'!$D$20:$Z$42,$E325-2003,Z$28-2003),
IF(Z$28&gt;=$E325,MAX(1,INDEX('4. CPI-tabel'!$D$20:$Z$42,MAX($E325,2010)-2003,Z$28-2003)),0))</f>
        <v>1.0653419699999997</v>
      </c>
      <c r="AA325" s="118">
        <f>IF($C325="TD",INDEX('4. CPI-tabel'!$D$20:$Z$42,$E325-2003,AA$28-2003),
IF(AA$28&gt;=$E325,MAX(1,INDEX('4. CPI-tabel'!$D$20:$Z$42,MAX($E325,2010)-2003,AA$28-2003)),0))</f>
        <v>1.0951715451599997</v>
      </c>
      <c r="AB325" s="118">
        <f>IF($C325="TD",INDEX('4. CPI-tabel'!$D$20:$Z$42,$E325-2003,AB$28-2003),
IF(AB$28&gt;=$E325,MAX(1,INDEX('4. CPI-tabel'!$D$20:$Z$42,MAX($E325,2010)-2003,AB$28-2003)),0))</f>
        <v>1.1061232606115996</v>
      </c>
      <c r="AC325" s="118">
        <f>IF($C325="TD",INDEX('4. CPI-tabel'!$D$20:$Z$42,$E325-2003,AC$28-2003),
IF(AC$28&gt;=$E325,MAX(1,INDEX('4. CPI-tabel'!$D$20:$Z$42,MAX($E325,2010)-2003,AC$28-2003)),0))</f>
        <v>1.1149722466964924</v>
      </c>
      <c r="AD325" s="118">
        <f>IF($C325="TD",INDEX('4. CPI-tabel'!$D$20:$Z$42,$E325-2003,AD$28-2003),
IF(AD$28&gt;=$E325,MAX(1,INDEX('4. CPI-tabel'!$D$20:$Z$42,MAX($E325,2010)-2003,AD$28-2003)),0))</f>
        <v>1.1172021911898855</v>
      </c>
      <c r="AE325" s="118">
        <f>IF($C325="TD",INDEX('4. CPI-tabel'!$D$20:$Z$42,$E325-2003,AE$28-2003),
IF(AE$28&gt;=$E325,MAX(1,INDEX('4. CPI-tabel'!$D$20:$Z$42,MAX($E325,2010)-2003,AE$28-2003)),0))</f>
        <v>1.132843021866544</v>
      </c>
      <c r="AF325" s="118">
        <f>IF($C325="TD",INDEX('4. CPI-tabel'!$D$20:$Z$42,$E325-2003,AF$28-2003),
IF(AF$28&gt;=$E325,MAX(1,INDEX('4. CPI-tabel'!$D$20:$Z$42,MAX($E325,2010)-2003,AF$28-2003)),0))</f>
        <v>1.1566327253257414</v>
      </c>
      <c r="AG325" s="118">
        <f>IF($C325="TD",INDEX('4. CPI-tabel'!$D$20:$Z$42,$E325-2003,AG$28-2003),
IF(AG$28&gt;=$E325,MAX(1,INDEX('4. CPI-tabel'!$D$20:$Z$42,MAX($E325,2010)-2003,AG$28-2003)),0))</f>
        <v>1.1890184416348621</v>
      </c>
      <c r="AH325" s="118">
        <f>IF($C325="TD",INDEX('4. CPI-tabel'!$D$20:$Z$42,$E325-2003,AH$28-2003),
IF(AH$28&gt;=$E325,MAX(1,INDEX('4. CPI-tabel'!$D$20:$Z$42,MAX($E325,2010)-2003,AH$28-2003)),0))</f>
        <v>1.197341570726306</v>
      </c>
      <c r="AI325" s="118">
        <f>IF($C325="TD",INDEX('4. CPI-tabel'!$D$20:$Z$42,$E325-2003,AI$28-2003),
IF(AI$28&gt;=$E325,MAX(1,INDEX('4. CPI-tabel'!$D$20:$Z$42,MAX($E325,2010)-2003,AI$28-2003)),0))</f>
        <v>1.197341570726306</v>
      </c>
      <c r="AJ325" s="118">
        <f>IF($C325="TD",INDEX('4. CPI-tabel'!$D$20:$Z$42,$E325-2003,AJ$28-2003),
IF(AJ$28&gt;=$E325,MAX(1,INDEX('4. CPI-tabel'!$D$20:$Z$42,MAX($E325,2010)-2003,AJ$28-2003)),0))</f>
        <v>1.197341570726306</v>
      </c>
      <c r="AK325" s="118">
        <f>IF($C325="TD",INDEX('4. CPI-tabel'!$D$20:$Z$42,$E325-2003,AK$28-2003),
IF(AK$28&gt;=$E325,MAX(1,INDEX('4. CPI-tabel'!$D$20:$Z$42,MAX($E325,2010)-2003,AK$28-2003)),0))</f>
        <v>1.197341570726306</v>
      </c>
      <c r="AL325" s="118">
        <f>IF($C325="TD",INDEX('4. CPI-tabel'!$D$20:$Z$42,$E325-2003,AL$28-2003),
IF(AL$28&gt;=$E325,MAX(1,INDEX('4. CPI-tabel'!$D$20:$Z$42,MAX($E325,2010)-2003,AL$28-2003)),0))</f>
        <v>1.197341570726306</v>
      </c>
      <c r="AM325" s="118">
        <f>IF($C325="TD",INDEX('4. CPI-tabel'!$D$20:$Z$42,$E325-2003,AM$28-2003),
IF(AM$28&gt;=$E325,MAX(1,INDEX('4. CPI-tabel'!$D$20:$Z$42,MAX($E325,2010)-2003,AM$28-2003)),0))</f>
        <v>1.197341570726306</v>
      </c>
      <c r="AN325" s="20"/>
      <c r="AO325" s="87">
        <f t="shared" si="69"/>
        <v>17505.651317777771</v>
      </c>
      <c r="AP325" s="87">
        <f t="shared" si="70"/>
        <v>17960.798252039989</v>
      </c>
      <c r="AQ325" s="87">
        <f t="shared" si="71"/>
        <v>18373.89661183691</v>
      </c>
      <c r="AR325" s="87">
        <f t="shared" si="72"/>
        <v>18888.365716968343</v>
      </c>
      <c r="AS325" s="87">
        <f t="shared" si="73"/>
        <v>19077.249374138024</v>
      </c>
      <c r="AT325" s="87">
        <f t="shared" si="74"/>
        <v>19229.867369131127</v>
      </c>
      <c r="AU325" s="87">
        <f t="shared" si="75"/>
        <v>19268.327103869393</v>
      </c>
      <c r="AV325" s="87">
        <f t="shared" si="76"/>
        <v>19538.083683323566</v>
      </c>
      <c r="AW325" s="87">
        <f t="shared" si="77"/>
        <v>19948.383440673359</v>
      </c>
      <c r="AX325" s="87">
        <f t="shared" si="78"/>
        <v>20506.938177012213</v>
      </c>
      <c r="AY325" s="87">
        <f t="shared" si="79"/>
        <v>20650.486744251295</v>
      </c>
      <c r="AZ325" s="87">
        <f t="shared" si="80"/>
        <v>24780.584093101555</v>
      </c>
      <c r="BA325" s="87">
        <f t="shared" si="81"/>
        <v>23892.921379318817</v>
      </c>
      <c r="BB325" s="87">
        <f t="shared" si="82"/>
        <v>23037.055538865603</v>
      </c>
      <c r="BC325" s="87">
        <f t="shared" si="83"/>
        <v>22211.847579264449</v>
      </c>
      <c r="BD325" s="87">
        <f t="shared" si="84"/>
        <v>21416.199307768406</v>
      </c>
    </row>
    <row r="326" spans="2:56" s="79" customFormat="1" x14ac:dyDescent="0.2">
      <c r="B326" s="86">
        <f>'3. Investeringen'!B312</f>
        <v>298</v>
      </c>
      <c r="C326" s="86" t="str">
        <f>'3. Investeringen'!F312</f>
        <v>TD</v>
      </c>
      <c r="D326" s="86" t="str">
        <f>'3. Investeringen'!G312</f>
        <v>Nieuwe investeringen TD</v>
      </c>
      <c r="E326" s="121">
        <f>'3. Investeringen'!K312</f>
        <v>2010</v>
      </c>
      <c r="F326" s="20"/>
      <c r="G326" s="86">
        <f>'7. Nominale afschrijvingen'!R315</f>
        <v>1973.4096666666667</v>
      </c>
      <c r="H326" s="86">
        <f>'7. Nominale afschrijvingen'!S315</f>
        <v>1973.4096666666667</v>
      </c>
      <c r="I326" s="86">
        <f>'7. Nominale afschrijvingen'!T315</f>
        <v>1973.4096666666667</v>
      </c>
      <c r="J326" s="86">
        <f>'7. Nominale afschrijvingen'!U315</f>
        <v>1973.4096666666667</v>
      </c>
      <c r="K326" s="86">
        <f>'7. Nominale afschrijvingen'!V315</f>
        <v>1973.4096666666667</v>
      </c>
      <c r="L326" s="86">
        <f>'7. Nominale afschrijvingen'!W315</f>
        <v>1973.4096666666667</v>
      </c>
      <c r="M326" s="86">
        <f>'7. Nominale afschrijvingen'!X315</f>
        <v>1973.4096666666667</v>
      </c>
      <c r="N326" s="86">
        <f>'7. Nominale afschrijvingen'!Y315</f>
        <v>1973.4096666666667</v>
      </c>
      <c r="O326" s="86">
        <f>'7. Nominale afschrijvingen'!Z315</f>
        <v>1973.4096666666667</v>
      </c>
      <c r="P326" s="86">
        <f>'7. Nominale afschrijvingen'!AA315</f>
        <v>1973.4096666666667</v>
      </c>
      <c r="Q326" s="86">
        <f>'7. Nominale afschrijvingen'!AB315</f>
        <v>1973.4096666666667</v>
      </c>
      <c r="R326" s="86">
        <f>'7. Nominale afschrijvingen'!AC315</f>
        <v>2368.0916000000002</v>
      </c>
      <c r="S326" s="86">
        <f>'7. Nominale afschrijvingen'!AD315</f>
        <v>2214.4856583783785</v>
      </c>
      <c r="T326" s="86">
        <f>'7. Nominale afschrijvingen'!AE315</f>
        <v>2070.8433454024839</v>
      </c>
      <c r="U326" s="86">
        <f>'7. Nominale afschrijvingen'!AF315</f>
        <v>1936.518371646647</v>
      </c>
      <c r="V326" s="86">
        <f>'7. Nominale afschrijvingen'!AG315</f>
        <v>1925.3889557176431</v>
      </c>
      <c r="W326" s="65"/>
      <c r="X326" s="118">
        <f>IF($C326="TD",INDEX('4. CPI-tabel'!$D$20:$Z$42,$E326-2003,X$28-2003),
IF(X$28&gt;=$E326,MAX(1,INDEX('4. CPI-tabel'!$D$20:$Z$42,MAX($E326,2010)-2003,X$28-2003)),0))</f>
        <v>1.0149999999999999</v>
      </c>
      <c r="Y326" s="118">
        <f>IF($C326="TD",INDEX('4. CPI-tabel'!$D$20:$Z$42,$E326-2003,Y$28-2003),
IF(Y$28&gt;=$E326,MAX(1,INDEX('4. CPI-tabel'!$D$20:$Z$42,MAX($E326,2010)-2003,Y$28-2003)),0))</f>
        <v>1.0413899999999998</v>
      </c>
      <c r="Z326" s="118">
        <f>IF($C326="TD",INDEX('4. CPI-tabel'!$D$20:$Z$42,$E326-2003,Z$28-2003),
IF(Z$28&gt;=$E326,MAX(1,INDEX('4. CPI-tabel'!$D$20:$Z$42,MAX($E326,2010)-2003,Z$28-2003)),0))</f>
        <v>1.0653419699999997</v>
      </c>
      <c r="AA326" s="118">
        <f>IF($C326="TD",INDEX('4. CPI-tabel'!$D$20:$Z$42,$E326-2003,AA$28-2003),
IF(AA$28&gt;=$E326,MAX(1,INDEX('4. CPI-tabel'!$D$20:$Z$42,MAX($E326,2010)-2003,AA$28-2003)),0))</f>
        <v>1.0951715451599997</v>
      </c>
      <c r="AB326" s="118">
        <f>IF($C326="TD",INDEX('4. CPI-tabel'!$D$20:$Z$42,$E326-2003,AB$28-2003),
IF(AB$28&gt;=$E326,MAX(1,INDEX('4. CPI-tabel'!$D$20:$Z$42,MAX($E326,2010)-2003,AB$28-2003)),0))</f>
        <v>1.1061232606115996</v>
      </c>
      <c r="AC326" s="118">
        <f>IF($C326="TD",INDEX('4. CPI-tabel'!$D$20:$Z$42,$E326-2003,AC$28-2003),
IF(AC$28&gt;=$E326,MAX(1,INDEX('4. CPI-tabel'!$D$20:$Z$42,MAX($E326,2010)-2003,AC$28-2003)),0))</f>
        <v>1.1149722466964924</v>
      </c>
      <c r="AD326" s="118">
        <f>IF($C326="TD",INDEX('4. CPI-tabel'!$D$20:$Z$42,$E326-2003,AD$28-2003),
IF(AD$28&gt;=$E326,MAX(1,INDEX('4. CPI-tabel'!$D$20:$Z$42,MAX($E326,2010)-2003,AD$28-2003)),0))</f>
        <v>1.1172021911898855</v>
      </c>
      <c r="AE326" s="118">
        <f>IF($C326="TD",INDEX('4. CPI-tabel'!$D$20:$Z$42,$E326-2003,AE$28-2003),
IF(AE$28&gt;=$E326,MAX(1,INDEX('4. CPI-tabel'!$D$20:$Z$42,MAX($E326,2010)-2003,AE$28-2003)),0))</f>
        <v>1.132843021866544</v>
      </c>
      <c r="AF326" s="118">
        <f>IF($C326="TD",INDEX('4. CPI-tabel'!$D$20:$Z$42,$E326-2003,AF$28-2003),
IF(AF$28&gt;=$E326,MAX(1,INDEX('4. CPI-tabel'!$D$20:$Z$42,MAX($E326,2010)-2003,AF$28-2003)),0))</f>
        <v>1.1566327253257414</v>
      </c>
      <c r="AG326" s="118">
        <f>IF($C326="TD",INDEX('4. CPI-tabel'!$D$20:$Z$42,$E326-2003,AG$28-2003),
IF(AG$28&gt;=$E326,MAX(1,INDEX('4. CPI-tabel'!$D$20:$Z$42,MAX($E326,2010)-2003,AG$28-2003)),0))</f>
        <v>1.1890184416348621</v>
      </c>
      <c r="AH326" s="118">
        <f>IF($C326="TD",INDEX('4. CPI-tabel'!$D$20:$Z$42,$E326-2003,AH$28-2003),
IF(AH$28&gt;=$E326,MAX(1,INDEX('4. CPI-tabel'!$D$20:$Z$42,MAX($E326,2010)-2003,AH$28-2003)),0))</f>
        <v>1.197341570726306</v>
      </c>
      <c r="AI326" s="118">
        <f>IF($C326="TD",INDEX('4. CPI-tabel'!$D$20:$Z$42,$E326-2003,AI$28-2003),
IF(AI$28&gt;=$E326,MAX(1,INDEX('4. CPI-tabel'!$D$20:$Z$42,MAX($E326,2010)-2003,AI$28-2003)),0))</f>
        <v>1.197341570726306</v>
      </c>
      <c r="AJ326" s="118">
        <f>IF($C326="TD",INDEX('4. CPI-tabel'!$D$20:$Z$42,$E326-2003,AJ$28-2003),
IF(AJ$28&gt;=$E326,MAX(1,INDEX('4. CPI-tabel'!$D$20:$Z$42,MAX($E326,2010)-2003,AJ$28-2003)),0))</f>
        <v>1.197341570726306</v>
      </c>
      <c r="AK326" s="118">
        <f>IF($C326="TD",INDEX('4. CPI-tabel'!$D$20:$Z$42,$E326-2003,AK$28-2003),
IF(AK$28&gt;=$E326,MAX(1,INDEX('4. CPI-tabel'!$D$20:$Z$42,MAX($E326,2010)-2003,AK$28-2003)),0))</f>
        <v>1.197341570726306</v>
      </c>
      <c r="AL326" s="118">
        <f>IF($C326="TD",INDEX('4. CPI-tabel'!$D$20:$Z$42,$E326-2003,AL$28-2003),
IF(AL$28&gt;=$E326,MAX(1,INDEX('4. CPI-tabel'!$D$20:$Z$42,MAX($E326,2010)-2003,AL$28-2003)),0))</f>
        <v>1.197341570726306</v>
      </c>
      <c r="AM326" s="118">
        <f>IF($C326="TD",INDEX('4. CPI-tabel'!$D$20:$Z$42,$E326-2003,AM$28-2003),
IF(AM$28&gt;=$E326,MAX(1,INDEX('4. CPI-tabel'!$D$20:$Z$42,MAX($E326,2010)-2003,AM$28-2003)),0))</f>
        <v>1.197341570726306</v>
      </c>
      <c r="AN326" s="20"/>
      <c r="AO326" s="87">
        <f t="shared" si="69"/>
        <v>2003.0108116666665</v>
      </c>
      <c r="AP326" s="87">
        <f t="shared" si="70"/>
        <v>2055.0890927699998</v>
      </c>
      <c r="AQ326" s="87">
        <f t="shared" si="71"/>
        <v>2102.3561419037096</v>
      </c>
      <c r="AR326" s="87">
        <f t="shared" si="72"/>
        <v>2161.2221138770133</v>
      </c>
      <c r="AS326" s="87">
        <f t="shared" si="73"/>
        <v>2182.8343350157834</v>
      </c>
      <c r="AT326" s="87">
        <f t="shared" si="74"/>
        <v>2200.2970096959098</v>
      </c>
      <c r="AU326" s="87">
        <f t="shared" si="75"/>
        <v>2204.6976037153017</v>
      </c>
      <c r="AV326" s="87">
        <f t="shared" si="76"/>
        <v>2235.563370167316</v>
      </c>
      <c r="AW326" s="87">
        <f t="shared" si="77"/>
        <v>2282.5102009408297</v>
      </c>
      <c r="AX326" s="87">
        <f t="shared" si="78"/>
        <v>2346.4204865671727</v>
      </c>
      <c r="AY326" s="87">
        <f t="shared" si="79"/>
        <v>2362.8454299731425</v>
      </c>
      <c r="AZ326" s="87">
        <f t="shared" si="80"/>
        <v>2835.4145159677714</v>
      </c>
      <c r="BA326" s="87">
        <f t="shared" si="81"/>
        <v>2651.4957365536457</v>
      </c>
      <c r="BB326" s="87">
        <f t="shared" si="82"/>
        <v>2479.5068239123284</v>
      </c>
      <c r="BC326" s="87">
        <f t="shared" si="83"/>
        <v>2318.6739488477447</v>
      </c>
      <c r="BD326" s="87">
        <f t="shared" si="84"/>
        <v>2305.3482364980446</v>
      </c>
    </row>
    <row r="327" spans="2:56" s="79" customFormat="1" x14ac:dyDescent="0.2">
      <c r="B327" s="86">
        <f>'3. Investeringen'!B313</f>
        <v>299</v>
      </c>
      <c r="C327" s="86" t="str">
        <f>'3. Investeringen'!F313</f>
        <v>TD</v>
      </c>
      <c r="D327" s="86" t="str">
        <f>'3. Investeringen'!G313</f>
        <v>Nieuwe investeringen TD</v>
      </c>
      <c r="E327" s="121">
        <f>'3. Investeringen'!K313</f>
        <v>2011</v>
      </c>
      <c r="F327" s="20"/>
      <c r="G327" s="86">
        <f>'7. Nominale afschrijvingen'!R316</f>
        <v>1153.5841818181818</v>
      </c>
      <c r="H327" s="86">
        <f>'7. Nominale afschrijvingen'!S316</f>
        <v>2307.1683636363637</v>
      </c>
      <c r="I327" s="86">
        <f>'7. Nominale afschrijvingen'!T316</f>
        <v>2307.1683636363637</v>
      </c>
      <c r="J327" s="86">
        <f>'7. Nominale afschrijvingen'!U316</f>
        <v>2307.1683636363637</v>
      </c>
      <c r="K327" s="86">
        <f>'7. Nominale afschrijvingen'!V316</f>
        <v>2307.1683636363637</v>
      </c>
      <c r="L327" s="86">
        <f>'7. Nominale afschrijvingen'!W316</f>
        <v>2307.1683636363637</v>
      </c>
      <c r="M327" s="86">
        <f>'7. Nominale afschrijvingen'!X316</f>
        <v>2307.1683636363637</v>
      </c>
      <c r="N327" s="86">
        <f>'7. Nominale afschrijvingen'!Y316</f>
        <v>2307.1683636363637</v>
      </c>
      <c r="O327" s="86">
        <f>'7. Nominale afschrijvingen'!Z316</f>
        <v>2307.1683636363637</v>
      </c>
      <c r="P327" s="86">
        <f>'7. Nominale afschrijvingen'!AA316</f>
        <v>2307.1683636363637</v>
      </c>
      <c r="Q327" s="86">
        <f>'7. Nominale afschrijvingen'!AB316</f>
        <v>2307.1683636363637</v>
      </c>
      <c r="R327" s="86">
        <f>'7. Nominale afschrijvingen'!AC316</f>
        <v>2768.6020363636362</v>
      </c>
      <c r="S327" s="86">
        <f>'7. Nominale afschrijvingen'!AD316</f>
        <v>2693.9431050459652</v>
      </c>
      <c r="T327" s="86">
        <f>'7. Nominale afschrijvingen'!AE316</f>
        <v>2621.2974482806808</v>
      </c>
      <c r="U327" s="86">
        <f>'7. Nominale afschrijvingen'!AF316</f>
        <v>2550.6107755180556</v>
      </c>
      <c r="V327" s="86">
        <f>'7. Nominale afschrijvingen'!AG316</f>
        <v>2481.830260223187</v>
      </c>
      <c r="W327" s="65"/>
      <c r="X327" s="118">
        <f>IF($C327="TD",INDEX('4. CPI-tabel'!$D$20:$Z$42,$E327-2003,X$28-2003),
IF(X$28&gt;=$E327,MAX(1,INDEX('4. CPI-tabel'!$D$20:$Z$42,MAX($E327,2010)-2003,X$28-2003)),0))</f>
        <v>1</v>
      </c>
      <c r="Y327" s="118">
        <f>IF($C327="TD",INDEX('4. CPI-tabel'!$D$20:$Z$42,$E327-2003,Y$28-2003),
IF(Y$28&gt;=$E327,MAX(1,INDEX('4. CPI-tabel'!$D$20:$Z$42,MAX($E327,2010)-2003,Y$28-2003)),0))</f>
        <v>1.026</v>
      </c>
      <c r="Z327" s="118">
        <f>IF($C327="TD",INDEX('4. CPI-tabel'!$D$20:$Z$42,$E327-2003,Z$28-2003),
IF(Z$28&gt;=$E327,MAX(1,INDEX('4. CPI-tabel'!$D$20:$Z$42,MAX($E327,2010)-2003,Z$28-2003)),0))</f>
        <v>1.049598</v>
      </c>
      <c r="AA327" s="118">
        <f>IF($C327="TD",INDEX('4. CPI-tabel'!$D$20:$Z$42,$E327-2003,AA$28-2003),
IF(AA$28&gt;=$E327,MAX(1,INDEX('4. CPI-tabel'!$D$20:$Z$42,MAX($E327,2010)-2003,AA$28-2003)),0))</f>
        <v>1.0789867440000001</v>
      </c>
      <c r="AB327" s="118">
        <f>IF($C327="TD",INDEX('4. CPI-tabel'!$D$20:$Z$42,$E327-2003,AB$28-2003),
IF(AB$28&gt;=$E327,MAX(1,INDEX('4. CPI-tabel'!$D$20:$Z$42,MAX($E327,2010)-2003,AB$28-2003)),0))</f>
        <v>1.08977661144</v>
      </c>
      <c r="AC327" s="118">
        <f>IF($C327="TD",INDEX('4. CPI-tabel'!$D$20:$Z$42,$E327-2003,AC$28-2003),
IF(AC$28&gt;=$E327,MAX(1,INDEX('4. CPI-tabel'!$D$20:$Z$42,MAX($E327,2010)-2003,AC$28-2003)),0))</f>
        <v>1.09849482433152</v>
      </c>
      <c r="AD327" s="118">
        <f>IF($C327="TD",INDEX('4. CPI-tabel'!$D$20:$Z$42,$E327-2003,AD$28-2003),
IF(AD$28&gt;=$E327,MAX(1,INDEX('4. CPI-tabel'!$D$20:$Z$42,MAX($E327,2010)-2003,AD$28-2003)),0))</f>
        <v>1.1006918139801831</v>
      </c>
      <c r="AE327" s="118">
        <f>IF($C327="TD",INDEX('4. CPI-tabel'!$D$20:$Z$42,$E327-2003,AE$28-2003),
IF(AE$28&gt;=$E327,MAX(1,INDEX('4. CPI-tabel'!$D$20:$Z$42,MAX($E327,2010)-2003,AE$28-2003)),0))</f>
        <v>1.1161014993759057</v>
      </c>
      <c r="AF327" s="118">
        <f>IF($C327="TD",INDEX('4. CPI-tabel'!$D$20:$Z$42,$E327-2003,AF$28-2003),
IF(AF$28&gt;=$E327,MAX(1,INDEX('4. CPI-tabel'!$D$20:$Z$42,MAX($E327,2010)-2003,AF$28-2003)),0))</f>
        <v>1.1395396308627996</v>
      </c>
      <c r="AG327" s="118">
        <f>IF($C327="TD",INDEX('4. CPI-tabel'!$D$20:$Z$42,$E327-2003,AG$28-2003),
IF(AG$28&gt;=$E327,MAX(1,INDEX('4. CPI-tabel'!$D$20:$Z$42,MAX($E327,2010)-2003,AG$28-2003)),0))</f>
        <v>1.171446740526958</v>
      </c>
      <c r="AH327" s="118">
        <f>IF($C327="TD",INDEX('4. CPI-tabel'!$D$20:$Z$42,$E327-2003,AH$28-2003),
IF(AH$28&gt;=$E327,MAX(1,INDEX('4. CPI-tabel'!$D$20:$Z$42,MAX($E327,2010)-2003,AH$28-2003)),0))</f>
        <v>1.1796468677106466</v>
      </c>
      <c r="AI327" s="118">
        <f>IF($C327="TD",INDEX('4. CPI-tabel'!$D$20:$Z$42,$E327-2003,AI$28-2003),
IF(AI$28&gt;=$E327,MAX(1,INDEX('4. CPI-tabel'!$D$20:$Z$42,MAX($E327,2010)-2003,AI$28-2003)),0))</f>
        <v>1.1796468677106466</v>
      </c>
      <c r="AJ327" s="118">
        <f>IF($C327="TD",INDEX('4. CPI-tabel'!$D$20:$Z$42,$E327-2003,AJ$28-2003),
IF(AJ$28&gt;=$E327,MAX(1,INDEX('4. CPI-tabel'!$D$20:$Z$42,MAX($E327,2010)-2003,AJ$28-2003)),0))</f>
        <v>1.1796468677106466</v>
      </c>
      <c r="AK327" s="118">
        <f>IF($C327="TD",INDEX('4. CPI-tabel'!$D$20:$Z$42,$E327-2003,AK$28-2003),
IF(AK$28&gt;=$E327,MAX(1,INDEX('4. CPI-tabel'!$D$20:$Z$42,MAX($E327,2010)-2003,AK$28-2003)),0))</f>
        <v>1.1796468677106466</v>
      </c>
      <c r="AL327" s="118">
        <f>IF($C327="TD",INDEX('4. CPI-tabel'!$D$20:$Z$42,$E327-2003,AL$28-2003),
IF(AL$28&gt;=$E327,MAX(1,INDEX('4. CPI-tabel'!$D$20:$Z$42,MAX($E327,2010)-2003,AL$28-2003)),0))</f>
        <v>1.1796468677106466</v>
      </c>
      <c r="AM327" s="118">
        <f>IF($C327="TD",INDEX('4. CPI-tabel'!$D$20:$Z$42,$E327-2003,AM$28-2003),
IF(AM$28&gt;=$E327,MAX(1,INDEX('4. CPI-tabel'!$D$20:$Z$42,MAX($E327,2010)-2003,AM$28-2003)),0))</f>
        <v>1.1796468677106466</v>
      </c>
      <c r="AN327" s="20"/>
      <c r="AO327" s="87">
        <f t="shared" si="69"/>
        <v>1153.5841818181818</v>
      </c>
      <c r="AP327" s="87">
        <f t="shared" si="70"/>
        <v>2367.1547410909093</v>
      </c>
      <c r="AQ327" s="87">
        <f t="shared" si="71"/>
        <v>2421.5993001360002</v>
      </c>
      <c r="AR327" s="87">
        <f t="shared" si="72"/>
        <v>2489.4040805398081</v>
      </c>
      <c r="AS327" s="87">
        <f t="shared" si="73"/>
        <v>2514.2981213452063</v>
      </c>
      <c r="AT327" s="87">
        <f t="shared" si="74"/>
        <v>2534.4125063159677</v>
      </c>
      <c r="AU327" s="87">
        <f t="shared" si="75"/>
        <v>2539.4813313285999</v>
      </c>
      <c r="AV327" s="87">
        <f t="shared" si="76"/>
        <v>2575.0340699672006</v>
      </c>
      <c r="AW327" s="87">
        <f t="shared" si="77"/>
        <v>2629.1097854365112</v>
      </c>
      <c r="AX327" s="87">
        <f t="shared" si="78"/>
        <v>2702.7248594287335</v>
      </c>
      <c r="AY327" s="87">
        <f t="shared" si="79"/>
        <v>2721.6439334447346</v>
      </c>
      <c r="AZ327" s="87">
        <f t="shared" si="80"/>
        <v>3265.9727201336814</v>
      </c>
      <c r="BA327" s="87">
        <f t="shared" si="81"/>
        <v>3177.9015456581665</v>
      </c>
      <c r="BB327" s="87">
        <f t="shared" si="82"/>
        <v>3092.2053242022157</v>
      </c>
      <c r="BC327" s="87">
        <f t="shared" si="83"/>
        <v>3008.8200120888973</v>
      </c>
      <c r="BD327" s="87">
        <f t="shared" si="84"/>
        <v>2927.6832926617817</v>
      </c>
    </row>
    <row r="328" spans="2:56" s="79" customFormat="1" x14ac:dyDescent="0.2">
      <c r="B328" s="86">
        <f>'3. Investeringen'!B314</f>
        <v>300</v>
      </c>
      <c r="C328" s="86" t="str">
        <f>'3. Investeringen'!F314</f>
        <v>TD</v>
      </c>
      <c r="D328" s="86" t="str">
        <f>'3. Investeringen'!G314</f>
        <v>Nieuwe investeringen TD</v>
      </c>
      <c r="E328" s="121">
        <f>'3. Investeringen'!K314</f>
        <v>2011</v>
      </c>
      <c r="F328" s="20"/>
      <c r="G328" s="86">
        <f>'7. Nominale afschrijvingen'!R317</f>
        <v>10385.407555555563</v>
      </c>
      <c r="H328" s="86">
        <f>'7. Nominale afschrijvingen'!S317</f>
        <v>20770.815111111126</v>
      </c>
      <c r="I328" s="86">
        <f>'7. Nominale afschrijvingen'!T317</f>
        <v>20770.815111111126</v>
      </c>
      <c r="J328" s="86">
        <f>'7. Nominale afschrijvingen'!U317</f>
        <v>20770.815111111126</v>
      </c>
      <c r="K328" s="86">
        <f>'7. Nominale afschrijvingen'!V317</f>
        <v>20770.815111111126</v>
      </c>
      <c r="L328" s="86">
        <f>'7. Nominale afschrijvingen'!W317</f>
        <v>20770.815111111126</v>
      </c>
      <c r="M328" s="86">
        <f>'7. Nominale afschrijvingen'!X317</f>
        <v>20770.815111111126</v>
      </c>
      <c r="N328" s="86">
        <f>'7. Nominale afschrijvingen'!Y317</f>
        <v>20770.815111111126</v>
      </c>
      <c r="O328" s="86">
        <f>'7. Nominale afschrijvingen'!Z317</f>
        <v>20770.815111111126</v>
      </c>
      <c r="P328" s="86">
        <f>'7. Nominale afschrijvingen'!AA317</f>
        <v>20770.815111111126</v>
      </c>
      <c r="Q328" s="86">
        <f>'7. Nominale afschrijvingen'!AB317</f>
        <v>20770.815111111126</v>
      </c>
      <c r="R328" s="86">
        <f>'7. Nominale afschrijvingen'!AC317</f>
        <v>24924.978133333352</v>
      </c>
      <c r="S328" s="86">
        <f>'7. Nominale afschrijvingen'!AD317</f>
        <v>24058.022372173931</v>
      </c>
      <c r="T328" s="86">
        <f>'7. Nominale afschrijvingen'!AE317</f>
        <v>23221.22159401136</v>
      </c>
      <c r="U328" s="86">
        <f>'7. Nominale afschrijvingen'!AF317</f>
        <v>22413.52692987183</v>
      </c>
      <c r="V328" s="86">
        <f>'7. Nominale afschrijvingen'!AG317</f>
        <v>21633.925993180637</v>
      </c>
      <c r="W328" s="65"/>
      <c r="X328" s="118">
        <f>IF($C328="TD",INDEX('4. CPI-tabel'!$D$20:$Z$42,$E328-2003,X$28-2003),
IF(X$28&gt;=$E328,MAX(1,INDEX('4. CPI-tabel'!$D$20:$Z$42,MAX($E328,2010)-2003,X$28-2003)),0))</f>
        <v>1</v>
      </c>
      <c r="Y328" s="118">
        <f>IF($C328="TD",INDEX('4. CPI-tabel'!$D$20:$Z$42,$E328-2003,Y$28-2003),
IF(Y$28&gt;=$E328,MAX(1,INDEX('4. CPI-tabel'!$D$20:$Z$42,MAX($E328,2010)-2003,Y$28-2003)),0))</f>
        <v>1.026</v>
      </c>
      <c r="Z328" s="118">
        <f>IF($C328="TD",INDEX('4. CPI-tabel'!$D$20:$Z$42,$E328-2003,Z$28-2003),
IF(Z$28&gt;=$E328,MAX(1,INDEX('4. CPI-tabel'!$D$20:$Z$42,MAX($E328,2010)-2003,Z$28-2003)),0))</f>
        <v>1.049598</v>
      </c>
      <c r="AA328" s="118">
        <f>IF($C328="TD",INDEX('4. CPI-tabel'!$D$20:$Z$42,$E328-2003,AA$28-2003),
IF(AA$28&gt;=$E328,MAX(1,INDEX('4. CPI-tabel'!$D$20:$Z$42,MAX($E328,2010)-2003,AA$28-2003)),0))</f>
        <v>1.0789867440000001</v>
      </c>
      <c r="AB328" s="118">
        <f>IF($C328="TD",INDEX('4. CPI-tabel'!$D$20:$Z$42,$E328-2003,AB$28-2003),
IF(AB$28&gt;=$E328,MAX(1,INDEX('4. CPI-tabel'!$D$20:$Z$42,MAX($E328,2010)-2003,AB$28-2003)),0))</f>
        <v>1.08977661144</v>
      </c>
      <c r="AC328" s="118">
        <f>IF($C328="TD",INDEX('4. CPI-tabel'!$D$20:$Z$42,$E328-2003,AC$28-2003),
IF(AC$28&gt;=$E328,MAX(1,INDEX('4. CPI-tabel'!$D$20:$Z$42,MAX($E328,2010)-2003,AC$28-2003)),0))</f>
        <v>1.09849482433152</v>
      </c>
      <c r="AD328" s="118">
        <f>IF($C328="TD",INDEX('4. CPI-tabel'!$D$20:$Z$42,$E328-2003,AD$28-2003),
IF(AD$28&gt;=$E328,MAX(1,INDEX('4. CPI-tabel'!$D$20:$Z$42,MAX($E328,2010)-2003,AD$28-2003)),0))</f>
        <v>1.1006918139801831</v>
      </c>
      <c r="AE328" s="118">
        <f>IF($C328="TD",INDEX('4. CPI-tabel'!$D$20:$Z$42,$E328-2003,AE$28-2003),
IF(AE$28&gt;=$E328,MAX(1,INDEX('4. CPI-tabel'!$D$20:$Z$42,MAX($E328,2010)-2003,AE$28-2003)),0))</f>
        <v>1.1161014993759057</v>
      </c>
      <c r="AF328" s="118">
        <f>IF($C328="TD",INDEX('4. CPI-tabel'!$D$20:$Z$42,$E328-2003,AF$28-2003),
IF(AF$28&gt;=$E328,MAX(1,INDEX('4. CPI-tabel'!$D$20:$Z$42,MAX($E328,2010)-2003,AF$28-2003)),0))</f>
        <v>1.1395396308627996</v>
      </c>
      <c r="AG328" s="118">
        <f>IF($C328="TD",INDEX('4. CPI-tabel'!$D$20:$Z$42,$E328-2003,AG$28-2003),
IF(AG$28&gt;=$E328,MAX(1,INDEX('4. CPI-tabel'!$D$20:$Z$42,MAX($E328,2010)-2003,AG$28-2003)),0))</f>
        <v>1.171446740526958</v>
      </c>
      <c r="AH328" s="118">
        <f>IF($C328="TD",INDEX('4. CPI-tabel'!$D$20:$Z$42,$E328-2003,AH$28-2003),
IF(AH$28&gt;=$E328,MAX(1,INDEX('4. CPI-tabel'!$D$20:$Z$42,MAX($E328,2010)-2003,AH$28-2003)),0))</f>
        <v>1.1796468677106466</v>
      </c>
      <c r="AI328" s="118">
        <f>IF($C328="TD",INDEX('4. CPI-tabel'!$D$20:$Z$42,$E328-2003,AI$28-2003),
IF(AI$28&gt;=$E328,MAX(1,INDEX('4. CPI-tabel'!$D$20:$Z$42,MAX($E328,2010)-2003,AI$28-2003)),0))</f>
        <v>1.1796468677106466</v>
      </c>
      <c r="AJ328" s="118">
        <f>IF($C328="TD",INDEX('4. CPI-tabel'!$D$20:$Z$42,$E328-2003,AJ$28-2003),
IF(AJ$28&gt;=$E328,MAX(1,INDEX('4. CPI-tabel'!$D$20:$Z$42,MAX($E328,2010)-2003,AJ$28-2003)),0))</f>
        <v>1.1796468677106466</v>
      </c>
      <c r="AK328" s="118">
        <f>IF($C328="TD",INDEX('4. CPI-tabel'!$D$20:$Z$42,$E328-2003,AK$28-2003),
IF(AK$28&gt;=$E328,MAX(1,INDEX('4. CPI-tabel'!$D$20:$Z$42,MAX($E328,2010)-2003,AK$28-2003)),0))</f>
        <v>1.1796468677106466</v>
      </c>
      <c r="AL328" s="118">
        <f>IF($C328="TD",INDEX('4. CPI-tabel'!$D$20:$Z$42,$E328-2003,AL$28-2003),
IF(AL$28&gt;=$E328,MAX(1,INDEX('4. CPI-tabel'!$D$20:$Z$42,MAX($E328,2010)-2003,AL$28-2003)),0))</f>
        <v>1.1796468677106466</v>
      </c>
      <c r="AM328" s="118">
        <f>IF($C328="TD",INDEX('4. CPI-tabel'!$D$20:$Z$42,$E328-2003,AM$28-2003),
IF(AM$28&gt;=$E328,MAX(1,INDEX('4. CPI-tabel'!$D$20:$Z$42,MAX($E328,2010)-2003,AM$28-2003)),0))</f>
        <v>1.1796468677106466</v>
      </c>
      <c r="AN328" s="20"/>
      <c r="AO328" s="87">
        <f t="shared" si="69"/>
        <v>10385.407555555563</v>
      </c>
      <c r="AP328" s="87">
        <f t="shared" si="70"/>
        <v>21310.856304000015</v>
      </c>
      <c r="AQ328" s="87">
        <f t="shared" si="71"/>
        <v>21801.005998992016</v>
      </c>
      <c r="AR328" s="87">
        <f t="shared" si="72"/>
        <v>22411.434166963794</v>
      </c>
      <c r="AS328" s="87">
        <f t="shared" si="73"/>
        <v>22635.54850863343</v>
      </c>
      <c r="AT328" s="87">
        <f t="shared" si="74"/>
        <v>22816.632896702497</v>
      </c>
      <c r="AU328" s="87">
        <f t="shared" si="75"/>
        <v>22862.266162495904</v>
      </c>
      <c r="AV328" s="87">
        <f t="shared" si="76"/>
        <v>23182.337888770846</v>
      </c>
      <c r="AW328" s="87">
        <f t="shared" si="77"/>
        <v>23669.166984435033</v>
      </c>
      <c r="AX328" s="87">
        <f t="shared" si="78"/>
        <v>24331.903659999211</v>
      </c>
      <c r="AY328" s="87">
        <f t="shared" si="79"/>
        <v>24502.226985619207</v>
      </c>
      <c r="AZ328" s="87">
        <f t="shared" si="80"/>
        <v>29402.672382743051</v>
      </c>
      <c r="BA328" s="87">
        <f t="shared" si="81"/>
        <v>28379.970734647639</v>
      </c>
      <c r="BB328" s="87">
        <f t="shared" si="82"/>
        <v>27392.841317790331</v>
      </c>
      <c r="BC328" s="87">
        <f t="shared" si="83"/>
        <v>26440.046837171532</v>
      </c>
      <c r="BD328" s="87">
        <f t="shared" si="84"/>
        <v>25520.393034139481</v>
      </c>
    </row>
    <row r="329" spans="2:56" s="79" customFormat="1" x14ac:dyDescent="0.2">
      <c r="B329" s="86">
        <f>'3. Investeringen'!B315</f>
        <v>301</v>
      </c>
      <c r="C329" s="86" t="str">
        <f>'3. Investeringen'!F315</f>
        <v>TD</v>
      </c>
      <c r="D329" s="86" t="str">
        <f>'3. Investeringen'!G315</f>
        <v>Nieuwe investeringen TD</v>
      </c>
      <c r="E329" s="121">
        <f>'3. Investeringen'!K315</f>
        <v>2011</v>
      </c>
      <c r="F329" s="20"/>
      <c r="G329" s="86">
        <f>'7. Nominale afschrijvingen'!R318</f>
        <v>762.25516666666647</v>
      </c>
      <c r="H329" s="86">
        <f>'7. Nominale afschrijvingen'!S318</f>
        <v>1524.5103333333329</v>
      </c>
      <c r="I329" s="86">
        <f>'7. Nominale afschrijvingen'!T318</f>
        <v>1524.5103333333329</v>
      </c>
      <c r="J329" s="86">
        <f>'7. Nominale afschrijvingen'!U318</f>
        <v>1524.5103333333329</v>
      </c>
      <c r="K329" s="86">
        <f>'7. Nominale afschrijvingen'!V318</f>
        <v>1524.5103333333329</v>
      </c>
      <c r="L329" s="86">
        <f>'7. Nominale afschrijvingen'!W318</f>
        <v>1524.5103333333329</v>
      </c>
      <c r="M329" s="86">
        <f>'7. Nominale afschrijvingen'!X318</f>
        <v>1524.5103333333329</v>
      </c>
      <c r="N329" s="86">
        <f>'7. Nominale afschrijvingen'!Y318</f>
        <v>1524.5103333333329</v>
      </c>
      <c r="O329" s="86">
        <f>'7. Nominale afschrijvingen'!Z318</f>
        <v>1524.5103333333329</v>
      </c>
      <c r="P329" s="86">
        <f>'7. Nominale afschrijvingen'!AA318</f>
        <v>1524.5103333333329</v>
      </c>
      <c r="Q329" s="86">
        <f>'7. Nominale afschrijvingen'!AB318</f>
        <v>1524.5103333333329</v>
      </c>
      <c r="R329" s="86">
        <f>'7. Nominale afschrijvingen'!AC318</f>
        <v>1829.4123999999995</v>
      </c>
      <c r="S329" s="86">
        <f>'7. Nominale afschrijvingen'!AD318</f>
        <v>1716.8331753846148</v>
      </c>
      <c r="T329" s="86">
        <f>'7. Nominale afschrijvingen'!AE318</f>
        <v>1611.1819030532538</v>
      </c>
      <c r="U329" s="86">
        <f>'7. Nominale afschrijvingen'!AF318</f>
        <v>1512.032247480746</v>
      </c>
      <c r="V329" s="86">
        <f>'7. Nominale afschrijvingen'!AG318</f>
        <v>1487.6446305858951</v>
      </c>
      <c r="W329" s="65"/>
      <c r="X329" s="118">
        <f>IF($C329="TD",INDEX('4. CPI-tabel'!$D$20:$Z$42,$E329-2003,X$28-2003),
IF(X$28&gt;=$E329,MAX(1,INDEX('4. CPI-tabel'!$D$20:$Z$42,MAX($E329,2010)-2003,X$28-2003)),0))</f>
        <v>1</v>
      </c>
      <c r="Y329" s="118">
        <f>IF($C329="TD",INDEX('4. CPI-tabel'!$D$20:$Z$42,$E329-2003,Y$28-2003),
IF(Y$28&gt;=$E329,MAX(1,INDEX('4. CPI-tabel'!$D$20:$Z$42,MAX($E329,2010)-2003,Y$28-2003)),0))</f>
        <v>1.026</v>
      </c>
      <c r="Z329" s="118">
        <f>IF($C329="TD",INDEX('4. CPI-tabel'!$D$20:$Z$42,$E329-2003,Z$28-2003),
IF(Z$28&gt;=$E329,MAX(1,INDEX('4. CPI-tabel'!$D$20:$Z$42,MAX($E329,2010)-2003,Z$28-2003)),0))</f>
        <v>1.049598</v>
      </c>
      <c r="AA329" s="118">
        <f>IF($C329="TD",INDEX('4. CPI-tabel'!$D$20:$Z$42,$E329-2003,AA$28-2003),
IF(AA$28&gt;=$E329,MAX(1,INDEX('4. CPI-tabel'!$D$20:$Z$42,MAX($E329,2010)-2003,AA$28-2003)),0))</f>
        <v>1.0789867440000001</v>
      </c>
      <c r="AB329" s="118">
        <f>IF($C329="TD",INDEX('4. CPI-tabel'!$D$20:$Z$42,$E329-2003,AB$28-2003),
IF(AB$28&gt;=$E329,MAX(1,INDEX('4. CPI-tabel'!$D$20:$Z$42,MAX($E329,2010)-2003,AB$28-2003)),0))</f>
        <v>1.08977661144</v>
      </c>
      <c r="AC329" s="118">
        <f>IF($C329="TD",INDEX('4. CPI-tabel'!$D$20:$Z$42,$E329-2003,AC$28-2003),
IF(AC$28&gt;=$E329,MAX(1,INDEX('4. CPI-tabel'!$D$20:$Z$42,MAX($E329,2010)-2003,AC$28-2003)),0))</f>
        <v>1.09849482433152</v>
      </c>
      <c r="AD329" s="118">
        <f>IF($C329="TD",INDEX('4. CPI-tabel'!$D$20:$Z$42,$E329-2003,AD$28-2003),
IF(AD$28&gt;=$E329,MAX(1,INDEX('4. CPI-tabel'!$D$20:$Z$42,MAX($E329,2010)-2003,AD$28-2003)),0))</f>
        <v>1.1006918139801831</v>
      </c>
      <c r="AE329" s="118">
        <f>IF($C329="TD",INDEX('4. CPI-tabel'!$D$20:$Z$42,$E329-2003,AE$28-2003),
IF(AE$28&gt;=$E329,MAX(1,INDEX('4. CPI-tabel'!$D$20:$Z$42,MAX($E329,2010)-2003,AE$28-2003)),0))</f>
        <v>1.1161014993759057</v>
      </c>
      <c r="AF329" s="118">
        <f>IF($C329="TD",INDEX('4. CPI-tabel'!$D$20:$Z$42,$E329-2003,AF$28-2003),
IF(AF$28&gt;=$E329,MAX(1,INDEX('4. CPI-tabel'!$D$20:$Z$42,MAX($E329,2010)-2003,AF$28-2003)),0))</f>
        <v>1.1395396308627996</v>
      </c>
      <c r="AG329" s="118">
        <f>IF($C329="TD",INDEX('4. CPI-tabel'!$D$20:$Z$42,$E329-2003,AG$28-2003),
IF(AG$28&gt;=$E329,MAX(1,INDEX('4. CPI-tabel'!$D$20:$Z$42,MAX($E329,2010)-2003,AG$28-2003)),0))</f>
        <v>1.171446740526958</v>
      </c>
      <c r="AH329" s="118">
        <f>IF($C329="TD",INDEX('4. CPI-tabel'!$D$20:$Z$42,$E329-2003,AH$28-2003),
IF(AH$28&gt;=$E329,MAX(1,INDEX('4. CPI-tabel'!$D$20:$Z$42,MAX($E329,2010)-2003,AH$28-2003)),0))</f>
        <v>1.1796468677106466</v>
      </c>
      <c r="AI329" s="118">
        <f>IF($C329="TD",INDEX('4. CPI-tabel'!$D$20:$Z$42,$E329-2003,AI$28-2003),
IF(AI$28&gt;=$E329,MAX(1,INDEX('4. CPI-tabel'!$D$20:$Z$42,MAX($E329,2010)-2003,AI$28-2003)),0))</f>
        <v>1.1796468677106466</v>
      </c>
      <c r="AJ329" s="118">
        <f>IF($C329="TD",INDEX('4. CPI-tabel'!$D$20:$Z$42,$E329-2003,AJ$28-2003),
IF(AJ$28&gt;=$E329,MAX(1,INDEX('4. CPI-tabel'!$D$20:$Z$42,MAX($E329,2010)-2003,AJ$28-2003)),0))</f>
        <v>1.1796468677106466</v>
      </c>
      <c r="AK329" s="118">
        <f>IF($C329="TD",INDEX('4. CPI-tabel'!$D$20:$Z$42,$E329-2003,AK$28-2003),
IF(AK$28&gt;=$E329,MAX(1,INDEX('4. CPI-tabel'!$D$20:$Z$42,MAX($E329,2010)-2003,AK$28-2003)),0))</f>
        <v>1.1796468677106466</v>
      </c>
      <c r="AL329" s="118">
        <f>IF($C329="TD",INDEX('4. CPI-tabel'!$D$20:$Z$42,$E329-2003,AL$28-2003),
IF(AL$28&gt;=$E329,MAX(1,INDEX('4. CPI-tabel'!$D$20:$Z$42,MAX($E329,2010)-2003,AL$28-2003)),0))</f>
        <v>1.1796468677106466</v>
      </c>
      <c r="AM329" s="118">
        <f>IF($C329="TD",INDEX('4. CPI-tabel'!$D$20:$Z$42,$E329-2003,AM$28-2003),
IF(AM$28&gt;=$E329,MAX(1,INDEX('4. CPI-tabel'!$D$20:$Z$42,MAX($E329,2010)-2003,AM$28-2003)),0))</f>
        <v>1.1796468677106466</v>
      </c>
      <c r="AN329" s="20"/>
      <c r="AO329" s="87">
        <f t="shared" si="69"/>
        <v>762.25516666666647</v>
      </c>
      <c r="AP329" s="87">
        <f t="shared" si="70"/>
        <v>1564.1476019999996</v>
      </c>
      <c r="AQ329" s="87">
        <f t="shared" si="71"/>
        <v>1600.1229968459995</v>
      </c>
      <c r="AR329" s="87">
        <f t="shared" si="72"/>
        <v>1644.9264407576877</v>
      </c>
      <c r="AS329" s="87">
        <f t="shared" si="73"/>
        <v>1661.3757051652644</v>
      </c>
      <c r="AT329" s="87">
        <f t="shared" si="74"/>
        <v>1674.6667108065865</v>
      </c>
      <c r="AU329" s="87">
        <f t="shared" si="75"/>
        <v>1678.0160442281999</v>
      </c>
      <c r="AV329" s="87">
        <f t="shared" si="76"/>
        <v>1701.5082688473947</v>
      </c>
      <c r="AW329" s="87">
        <f t="shared" si="77"/>
        <v>1737.2399424931898</v>
      </c>
      <c r="AX329" s="87">
        <f t="shared" si="78"/>
        <v>1785.8826608829991</v>
      </c>
      <c r="AY329" s="87">
        <f t="shared" si="79"/>
        <v>1798.38383950918</v>
      </c>
      <c r="AZ329" s="87">
        <f t="shared" si="80"/>
        <v>2158.060607411016</v>
      </c>
      <c r="BA329" s="87">
        <f t="shared" si="81"/>
        <v>2025.2568777241841</v>
      </c>
      <c r="BB329" s="87">
        <f t="shared" si="82"/>
        <v>1900.6256852488495</v>
      </c>
      <c r="BC329" s="87">
        <f t="shared" si="83"/>
        <v>1783.6641046181514</v>
      </c>
      <c r="BD329" s="87">
        <f t="shared" si="84"/>
        <v>1754.8953287372133</v>
      </c>
    </row>
    <row r="330" spans="2:56" s="79" customFormat="1" x14ac:dyDescent="0.2">
      <c r="B330" s="86">
        <f>'3. Investeringen'!B316</f>
        <v>302</v>
      </c>
      <c r="C330" s="86" t="str">
        <f>'3. Investeringen'!F316</f>
        <v>TD</v>
      </c>
      <c r="D330" s="86" t="str">
        <f>'3. Investeringen'!G316</f>
        <v>Nieuwe investeringen TD</v>
      </c>
      <c r="E330" s="121">
        <f>'3. Investeringen'!K316</f>
        <v>2012</v>
      </c>
      <c r="F330" s="20"/>
      <c r="G330" s="86">
        <f>'7. Nominale afschrijvingen'!R319</f>
        <v>0</v>
      </c>
      <c r="H330" s="86">
        <f>'7. Nominale afschrijvingen'!S319</f>
        <v>656.60281818181818</v>
      </c>
      <c r="I330" s="86">
        <f>'7. Nominale afschrijvingen'!T319</f>
        <v>1313.2056363636364</v>
      </c>
      <c r="J330" s="86">
        <f>'7. Nominale afschrijvingen'!U319</f>
        <v>1313.2056363636364</v>
      </c>
      <c r="K330" s="86">
        <f>'7. Nominale afschrijvingen'!V319</f>
        <v>1313.2056363636364</v>
      </c>
      <c r="L330" s="86">
        <f>'7. Nominale afschrijvingen'!W319</f>
        <v>1313.2056363636364</v>
      </c>
      <c r="M330" s="86">
        <f>'7. Nominale afschrijvingen'!X319</f>
        <v>1313.2056363636364</v>
      </c>
      <c r="N330" s="86">
        <f>'7. Nominale afschrijvingen'!Y319</f>
        <v>1313.2056363636364</v>
      </c>
      <c r="O330" s="86">
        <f>'7. Nominale afschrijvingen'!Z319</f>
        <v>1313.2056363636364</v>
      </c>
      <c r="P330" s="86">
        <f>'7. Nominale afschrijvingen'!AA319</f>
        <v>1313.2056363636364</v>
      </c>
      <c r="Q330" s="86">
        <f>'7. Nominale afschrijvingen'!AB319</f>
        <v>1313.2056363636364</v>
      </c>
      <c r="R330" s="86">
        <f>'7. Nominale afschrijvingen'!AC319</f>
        <v>1575.8467636363634</v>
      </c>
      <c r="S330" s="86">
        <f>'7. Nominale afschrijvingen'!AD319</f>
        <v>1534.2859698701297</v>
      </c>
      <c r="T330" s="86">
        <f>'7. Nominale afschrijvingen'!AE319</f>
        <v>1493.821284950478</v>
      </c>
      <c r="U330" s="86">
        <f>'7. Nominale afschrijvingen'!AF319</f>
        <v>1454.4238005122236</v>
      </c>
      <c r="V330" s="86">
        <f>'7. Nominale afschrijvingen'!AG319</f>
        <v>1416.0653706086046</v>
      </c>
      <c r="W330" s="65"/>
      <c r="X330" s="118">
        <f>IF($C330="TD",INDEX('4. CPI-tabel'!$D$20:$Z$42,$E330-2003,X$28-2003),
IF(X$28&gt;=$E330,MAX(1,INDEX('4. CPI-tabel'!$D$20:$Z$42,MAX($E330,2010)-2003,X$28-2003)),0))</f>
        <v>0</v>
      </c>
      <c r="Y330" s="118">
        <f>IF($C330="TD",INDEX('4. CPI-tabel'!$D$20:$Z$42,$E330-2003,Y$28-2003),
IF(Y$28&gt;=$E330,MAX(1,INDEX('4. CPI-tabel'!$D$20:$Z$42,MAX($E330,2010)-2003,Y$28-2003)),0))</f>
        <v>1</v>
      </c>
      <c r="Z330" s="118">
        <f>IF($C330="TD",INDEX('4. CPI-tabel'!$D$20:$Z$42,$E330-2003,Z$28-2003),
IF(Z$28&gt;=$E330,MAX(1,INDEX('4. CPI-tabel'!$D$20:$Z$42,MAX($E330,2010)-2003,Z$28-2003)),0))</f>
        <v>1.0229999999999999</v>
      </c>
      <c r="AA330" s="118">
        <f>IF($C330="TD",INDEX('4. CPI-tabel'!$D$20:$Z$42,$E330-2003,AA$28-2003),
IF(AA$28&gt;=$E330,MAX(1,INDEX('4. CPI-tabel'!$D$20:$Z$42,MAX($E330,2010)-2003,AA$28-2003)),0))</f>
        <v>1.051644</v>
      </c>
      <c r="AB330" s="118">
        <f>IF($C330="TD",INDEX('4. CPI-tabel'!$D$20:$Z$42,$E330-2003,AB$28-2003),
IF(AB$28&gt;=$E330,MAX(1,INDEX('4. CPI-tabel'!$D$20:$Z$42,MAX($E330,2010)-2003,AB$28-2003)),0))</f>
        <v>1.06216044</v>
      </c>
      <c r="AC330" s="118">
        <f>IF($C330="TD",INDEX('4. CPI-tabel'!$D$20:$Z$42,$E330-2003,AC$28-2003),
IF(AC$28&gt;=$E330,MAX(1,INDEX('4. CPI-tabel'!$D$20:$Z$42,MAX($E330,2010)-2003,AC$28-2003)),0))</f>
        <v>1.0706577235199999</v>
      </c>
      <c r="AD330" s="118">
        <f>IF($C330="TD",INDEX('4. CPI-tabel'!$D$20:$Z$42,$E330-2003,AD$28-2003),
IF(AD$28&gt;=$E330,MAX(1,INDEX('4. CPI-tabel'!$D$20:$Z$42,MAX($E330,2010)-2003,AD$28-2003)),0))</f>
        <v>1.0727990389670399</v>
      </c>
      <c r="AE330" s="118">
        <f>IF($C330="TD",INDEX('4. CPI-tabel'!$D$20:$Z$42,$E330-2003,AE$28-2003),
IF(AE$28&gt;=$E330,MAX(1,INDEX('4. CPI-tabel'!$D$20:$Z$42,MAX($E330,2010)-2003,AE$28-2003)),0))</f>
        <v>1.0878182255125783</v>
      </c>
      <c r="AF330" s="118">
        <f>IF($C330="TD",INDEX('4. CPI-tabel'!$D$20:$Z$42,$E330-2003,AF$28-2003),
IF(AF$28&gt;=$E330,MAX(1,INDEX('4. CPI-tabel'!$D$20:$Z$42,MAX($E330,2010)-2003,AF$28-2003)),0))</f>
        <v>1.1106624082483423</v>
      </c>
      <c r="AG330" s="118">
        <f>IF($C330="TD",INDEX('4. CPI-tabel'!$D$20:$Z$42,$E330-2003,AG$28-2003),
IF(AG$28&gt;=$E330,MAX(1,INDEX('4. CPI-tabel'!$D$20:$Z$42,MAX($E330,2010)-2003,AG$28-2003)),0))</f>
        <v>1.1417609556792958</v>
      </c>
      <c r="AH330" s="118">
        <f>IF($C330="TD",INDEX('4. CPI-tabel'!$D$20:$Z$42,$E330-2003,AH$28-2003),
IF(AH$28&gt;=$E330,MAX(1,INDEX('4. CPI-tabel'!$D$20:$Z$42,MAX($E330,2010)-2003,AH$28-2003)),0))</f>
        <v>1.1497532823690508</v>
      </c>
      <c r="AI330" s="118">
        <f>IF($C330="TD",INDEX('4. CPI-tabel'!$D$20:$Z$42,$E330-2003,AI$28-2003),
IF(AI$28&gt;=$E330,MAX(1,INDEX('4. CPI-tabel'!$D$20:$Z$42,MAX($E330,2010)-2003,AI$28-2003)),0))</f>
        <v>1.1497532823690508</v>
      </c>
      <c r="AJ330" s="118">
        <f>IF($C330="TD",INDEX('4. CPI-tabel'!$D$20:$Z$42,$E330-2003,AJ$28-2003),
IF(AJ$28&gt;=$E330,MAX(1,INDEX('4. CPI-tabel'!$D$20:$Z$42,MAX($E330,2010)-2003,AJ$28-2003)),0))</f>
        <v>1.1497532823690508</v>
      </c>
      <c r="AK330" s="118">
        <f>IF($C330="TD",INDEX('4. CPI-tabel'!$D$20:$Z$42,$E330-2003,AK$28-2003),
IF(AK$28&gt;=$E330,MAX(1,INDEX('4. CPI-tabel'!$D$20:$Z$42,MAX($E330,2010)-2003,AK$28-2003)),0))</f>
        <v>1.1497532823690508</v>
      </c>
      <c r="AL330" s="118">
        <f>IF($C330="TD",INDEX('4. CPI-tabel'!$D$20:$Z$42,$E330-2003,AL$28-2003),
IF(AL$28&gt;=$E330,MAX(1,INDEX('4. CPI-tabel'!$D$20:$Z$42,MAX($E330,2010)-2003,AL$28-2003)),0))</f>
        <v>1.1497532823690508</v>
      </c>
      <c r="AM330" s="118">
        <f>IF($C330="TD",INDEX('4. CPI-tabel'!$D$20:$Z$42,$E330-2003,AM$28-2003),
IF(AM$28&gt;=$E330,MAX(1,INDEX('4. CPI-tabel'!$D$20:$Z$42,MAX($E330,2010)-2003,AM$28-2003)),0))</f>
        <v>1.1497532823690508</v>
      </c>
      <c r="AN330" s="20"/>
      <c r="AO330" s="87">
        <f t="shared" si="69"/>
        <v>0</v>
      </c>
      <c r="AP330" s="87">
        <f t="shared" si="70"/>
        <v>656.60281818181818</v>
      </c>
      <c r="AQ330" s="87">
        <f t="shared" si="71"/>
        <v>1343.4093659999999</v>
      </c>
      <c r="AR330" s="87">
        <f t="shared" si="72"/>
        <v>1381.0248282479999</v>
      </c>
      <c r="AS330" s="87">
        <f t="shared" si="73"/>
        <v>1394.8350765304799</v>
      </c>
      <c r="AT330" s="87">
        <f t="shared" si="74"/>
        <v>1405.9937571427238</v>
      </c>
      <c r="AU330" s="87">
        <f t="shared" si="75"/>
        <v>1408.8057446570092</v>
      </c>
      <c r="AV330" s="87">
        <f t="shared" si="76"/>
        <v>1428.5290250822072</v>
      </c>
      <c r="AW330" s="87">
        <f t="shared" si="77"/>
        <v>1458.5281346089332</v>
      </c>
      <c r="AX330" s="87">
        <f t="shared" si="78"/>
        <v>1499.3669223779832</v>
      </c>
      <c r="AY330" s="87">
        <f t="shared" si="79"/>
        <v>1509.8624908346292</v>
      </c>
      <c r="AZ330" s="87">
        <f t="shared" si="80"/>
        <v>1811.8349890015547</v>
      </c>
      <c r="BA330" s="87">
        <f t="shared" si="81"/>
        <v>1764.0503299509644</v>
      </c>
      <c r="BB330" s="87">
        <f t="shared" si="82"/>
        <v>1717.5259256445652</v>
      </c>
      <c r="BC330" s="87">
        <f t="shared" si="83"/>
        <v>1672.2285385945986</v>
      </c>
      <c r="BD330" s="87">
        <f t="shared" si="84"/>
        <v>1628.1258079063896</v>
      </c>
    </row>
    <row r="331" spans="2:56" s="79" customFormat="1" x14ac:dyDescent="0.2">
      <c r="B331" s="86">
        <f>'3. Investeringen'!B317</f>
        <v>303</v>
      </c>
      <c r="C331" s="86" t="str">
        <f>'3. Investeringen'!F317</f>
        <v>TD</v>
      </c>
      <c r="D331" s="86" t="str">
        <f>'3. Investeringen'!G317</f>
        <v>Nieuwe investeringen TD</v>
      </c>
      <c r="E331" s="121">
        <f>'3. Investeringen'!K317</f>
        <v>2012</v>
      </c>
      <c r="F331" s="20"/>
      <c r="G331" s="86">
        <f>'7. Nominale afschrijvingen'!R320</f>
        <v>0</v>
      </c>
      <c r="H331" s="86">
        <f>'7. Nominale afschrijvingen'!S320</f>
        <v>5755.2686666666723</v>
      </c>
      <c r="I331" s="86">
        <f>'7. Nominale afschrijvingen'!T320</f>
        <v>11510.537333333343</v>
      </c>
      <c r="J331" s="86">
        <f>'7. Nominale afschrijvingen'!U320</f>
        <v>11510.537333333343</v>
      </c>
      <c r="K331" s="86">
        <f>'7. Nominale afschrijvingen'!V320</f>
        <v>11510.537333333343</v>
      </c>
      <c r="L331" s="86">
        <f>'7. Nominale afschrijvingen'!W320</f>
        <v>11510.537333333343</v>
      </c>
      <c r="M331" s="86">
        <f>'7. Nominale afschrijvingen'!X320</f>
        <v>11510.537333333343</v>
      </c>
      <c r="N331" s="86">
        <f>'7. Nominale afschrijvingen'!Y320</f>
        <v>11510.537333333343</v>
      </c>
      <c r="O331" s="86">
        <f>'7. Nominale afschrijvingen'!Z320</f>
        <v>11510.537333333343</v>
      </c>
      <c r="P331" s="86">
        <f>'7. Nominale afschrijvingen'!AA320</f>
        <v>11510.537333333343</v>
      </c>
      <c r="Q331" s="86">
        <f>'7. Nominale afschrijvingen'!AB320</f>
        <v>11510.537333333343</v>
      </c>
      <c r="R331" s="86">
        <f>'7. Nominale afschrijvingen'!AC320</f>
        <v>13812.644800000011</v>
      </c>
      <c r="S331" s="86">
        <f>'7. Nominale afschrijvingen'!AD320</f>
        <v>13345.738496901418</v>
      </c>
      <c r="T331" s="86">
        <f>'7. Nominale afschrijvingen'!AE320</f>
        <v>12894.614942076583</v>
      </c>
      <c r="U331" s="86">
        <f>'7. Nominale afschrijvingen'!AF320</f>
        <v>12458.740634175403</v>
      </c>
      <c r="V331" s="86">
        <f>'7. Nominale afschrijvingen'!AG320</f>
        <v>12037.600105696234</v>
      </c>
      <c r="W331" s="65"/>
      <c r="X331" s="118">
        <f>IF($C331="TD",INDEX('4. CPI-tabel'!$D$20:$Z$42,$E331-2003,X$28-2003),
IF(X$28&gt;=$E331,MAX(1,INDEX('4. CPI-tabel'!$D$20:$Z$42,MAX($E331,2010)-2003,X$28-2003)),0))</f>
        <v>0</v>
      </c>
      <c r="Y331" s="118">
        <f>IF($C331="TD",INDEX('4. CPI-tabel'!$D$20:$Z$42,$E331-2003,Y$28-2003),
IF(Y$28&gt;=$E331,MAX(1,INDEX('4. CPI-tabel'!$D$20:$Z$42,MAX($E331,2010)-2003,Y$28-2003)),0))</f>
        <v>1</v>
      </c>
      <c r="Z331" s="118">
        <f>IF($C331="TD",INDEX('4. CPI-tabel'!$D$20:$Z$42,$E331-2003,Z$28-2003),
IF(Z$28&gt;=$E331,MAX(1,INDEX('4. CPI-tabel'!$D$20:$Z$42,MAX($E331,2010)-2003,Z$28-2003)),0))</f>
        <v>1.0229999999999999</v>
      </c>
      <c r="AA331" s="118">
        <f>IF($C331="TD",INDEX('4. CPI-tabel'!$D$20:$Z$42,$E331-2003,AA$28-2003),
IF(AA$28&gt;=$E331,MAX(1,INDEX('4. CPI-tabel'!$D$20:$Z$42,MAX($E331,2010)-2003,AA$28-2003)),0))</f>
        <v>1.051644</v>
      </c>
      <c r="AB331" s="118">
        <f>IF($C331="TD",INDEX('4. CPI-tabel'!$D$20:$Z$42,$E331-2003,AB$28-2003),
IF(AB$28&gt;=$E331,MAX(1,INDEX('4. CPI-tabel'!$D$20:$Z$42,MAX($E331,2010)-2003,AB$28-2003)),0))</f>
        <v>1.06216044</v>
      </c>
      <c r="AC331" s="118">
        <f>IF($C331="TD",INDEX('4. CPI-tabel'!$D$20:$Z$42,$E331-2003,AC$28-2003),
IF(AC$28&gt;=$E331,MAX(1,INDEX('4. CPI-tabel'!$D$20:$Z$42,MAX($E331,2010)-2003,AC$28-2003)),0))</f>
        <v>1.0706577235199999</v>
      </c>
      <c r="AD331" s="118">
        <f>IF($C331="TD",INDEX('4. CPI-tabel'!$D$20:$Z$42,$E331-2003,AD$28-2003),
IF(AD$28&gt;=$E331,MAX(1,INDEX('4. CPI-tabel'!$D$20:$Z$42,MAX($E331,2010)-2003,AD$28-2003)),0))</f>
        <v>1.0727990389670399</v>
      </c>
      <c r="AE331" s="118">
        <f>IF($C331="TD",INDEX('4. CPI-tabel'!$D$20:$Z$42,$E331-2003,AE$28-2003),
IF(AE$28&gt;=$E331,MAX(1,INDEX('4. CPI-tabel'!$D$20:$Z$42,MAX($E331,2010)-2003,AE$28-2003)),0))</f>
        <v>1.0878182255125783</v>
      </c>
      <c r="AF331" s="118">
        <f>IF($C331="TD",INDEX('4. CPI-tabel'!$D$20:$Z$42,$E331-2003,AF$28-2003),
IF(AF$28&gt;=$E331,MAX(1,INDEX('4. CPI-tabel'!$D$20:$Z$42,MAX($E331,2010)-2003,AF$28-2003)),0))</f>
        <v>1.1106624082483423</v>
      </c>
      <c r="AG331" s="118">
        <f>IF($C331="TD",INDEX('4. CPI-tabel'!$D$20:$Z$42,$E331-2003,AG$28-2003),
IF(AG$28&gt;=$E331,MAX(1,INDEX('4. CPI-tabel'!$D$20:$Z$42,MAX($E331,2010)-2003,AG$28-2003)),0))</f>
        <v>1.1417609556792958</v>
      </c>
      <c r="AH331" s="118">
        <f>IF($C331="TD",INDEX('4. CPI-tabel'!$D$20:$Z$42,$E331-2003,AH$28-2003),
IF(AH$28&gt;=$E331,MAX(1,INDEX('4. CPI-tabel'!$D$20:$Z$42,MAX($E331,2010)-2003,AH$28-2003)),0))</f>
        <v>1.1497532823690508</v>
      </c>
      <c r="AI331" s="118">
        <f>IF($C331="TD",INDEX('4. CPI-tabel'!$D$20:$Z$42,$E331-2003,AI$28-2003),
IF(AI$28&gt;=$E331,MAX(1,INDEX('4. CPI-tabel'!$D$20:$Z$42,MAX($E331,2010)-2003,AI$28-2003)),0))</f>
        <v>1.1497532823690508</v>
      </c>
      <c r="AJ331" s="118">
        <f>IF($C331="TD",INDEX('4. CPI-tabel'!$D$20:$Z$42,$E331-2003,AJ$28-2003),
IF(AJ$28&gt;=$E331,MAX(1,INDEX('4. CPI-tabel'!$D$20:$Z$42,MAX($E331,2010)-2003,AJ$28-2003)),0))</f>
        <v>1.1497532823690508</v>
      </c>
      <c r="AK331" s="118">
        <f>IF($C331="TD",INDEX('4. CPI-tabel'!$D$20:$Z$42,$E331-2003,AK$28-2003),
IF(AK$28&gt;=$E331,MAX(1,INDEX('4. CPI-tabel'!$D$20:$Z$42,MAX($E331,2010)-2003,AK$28-2003)),0))</f>
        <v>1.1497532823690508</v>
      </c>
      <c r="AL331" s="118">
        <f>IF($C331="TD",INDEX('4. CPI-tabel'!$D$20:$Z$42,$E331-2003,AL$28-2003),
IF(AL$28&gt;=$E331,MAX(1,INDEX('4. CPI-tabel'!$D$20:$Z$42,MAX($E331,2010)-2003,AL$28-2003)),0))</f>
        <v>1.1497532823690508</v>
      </c>
      <c r="AM331" s="118">
        <f>IF($C331="TD",INDEX('4. CPI-tabel'!$D$20:$Z$42,$E331-2003,AM$28-2003),
IF(AM$28&gt;=$E331,MAX(1,INDEX('4. CPI-tabel'!$D$20:$Z$42,MAX($E331,2010)-2003,AM$28-2003)),0))</f>
        <v>1.1497532823690508</v>
      </c>
      <c r="AN331" s="20"/>
      <c r="AO331" s="87">
        <f t="shared" si="69"/>
        <v>0</v>
      </c>
      <c r="AP331" s="87">
        <f t="shared" si="70"/>
        <v>5755.2686666666723</v>
      </c>
      <c r="AQ331" s="87">
        <f t="shared" si="71"/>
        <v>11775.279692000009</v>
      </c>
      <c r="AR331" s="87">
        <f t="shared" si="72"/>
        <v>12104.98752337601</v>
      </c>
      <c r="AS331" s="87">
        <f t="shared" si="73"/>
        <v>12226.037398609769</v>
      </c>
      <c r="AT331" s="87">
        <f t="shared" si="74"/>
        <v>12323.845697798646</v>
      </c>
      <c r="AU331" s="87">
        <f t="shared" si="75"/>
        <v>12348.493389194244</v>
      </c>
      <c r="AV331" s="87">
        <f t="shared" si="76"/>
        <v>12521.372296642963</v>
      </c>
      <c r="AW331" s="87">
        <f t="shared" si="77"/>
        <v>12784.321114872462</v>
      </c>
      <c r="AX331" s="87">
        <f t="shared" si="78"/>
        <v>13142.282106088891</v>
      </c>
      <c r="AY331" s="87">
        <f t="shared" si="79"/>
        <v>13234.278080831513</v>
      </c>
      <c r="AZ331" s="87">
        <f t="shared" si="80"/>
        <v>15881.133696997815</v>
      </c>
      <c r="BA331" s="87">
        <f t="shared" si="81"/>
        <v>15344.306642451409</v>
      </c>
      <c r="BB331" s="87">
        <f t="shared" si="82"/>
        <v>14825.62585453756</v>
      </c>
      <c r="BC331" s="87">
        <f t="shared" si="83"/>
        <v>14324.47793832784</v>
      </c>
      <c r="BD331" s="87">
        <f t="shared" si="84"/>
        <v>13840.270233370278</v>
      </c>
    </row>
    <row r="332" spans="2:56" s="79" customFormat="1" x14ac:dyDescent="0.2">
      <c r="B332" s="86">
        <f>'3. Investeringen'!B318</f>
        <v>304</v>
      </c>
      <c r="C332" s="86" t="str">
        <f>'3. Investeringen'!F318</f>
        <v>TD</v>
      </c>
      <c r="D332" s="86" t="str">
        <f>'3. Investeringen'!G318</f>
        <v>Nieuwe investeringen TD</v>
      </c>
      <c r="E332" s="121">
        <f>'3. Investeringen'!K318</f>
        <v>2012</v>
      </c>
      <c r="F332" s="20"/>
      <c r="G332" s="86">
        <f>'7. Nominale afschrijvingen'!R321</f>
        <v>0</v>
      </c>
      <c r="H332" s="86">
        <f>'7. Nominale afschrijvingen'!S321</f>
        <v>28.159833333333328</v>
      </c>
      <c r="I332" s="86">
        <f>'7. Nominale afschrijvingen'!T321</f>
        <v>56.319666666666656</v>
      </c>
      <c r="J332" s="86">
        <f>'7. Nominale afschrijvingen'!U321</f>
        <v>56.319666666666656</v>
      </c>
      <c r="K332" s="86">
        <f>'7. Nominale afschrijvingen'!V321</f>
        <v>56.319666666666656</v>
      </c>
      <c r="L332" s="86">
        <f>'7. Nominale afschrijvingen'!W321</f>
        <v>56.319666666666656</v>
      </c>
      <c r="M332" s="86">
        <f>'7. Nominale afschrijvingen'!X321</f>
        <v>56.319666666666656</v>
      </c>
      <c r="N332" s="86">
        <f>'7. Nominale afschrijvingen'!Y321</f>
        <v>56.319666666666656</v>
      </c>
      <c r="O332" s="86">
        <f>'7. Nominale afschrijvingen'!Z321</f>
        <v>56.319666666666656</v>
      </c>
      <c r="P332" s="86">
        <f>'7. Nominale afschrijvingen'!AA321</f>
        <v>56.319666666666656</v>
      </c>
      <c r="Q332" s="86">
        <f>'7. Nominale afschrijvingen'!AB321</f>
        <v>56.319666666666656</v>
      </c>
      <c r="R332" s="86">
        <f>'7. Nominale afschrijvingen'!AC321</f>
        <v>67.58359999999999</v>
      </c>
      <c r="S332" s="86">
        <f>'7. Nominale afschrijvingen'!AD321</f>
        <v>63.627486829268285</v>
      </c>
      <c r="T332" s="86">
        <f>'7. Nominale afschrijvingen'!AE321</f>
        <v>59.902951014872095</v>
      </c>
      <c r="U332" s="86">
        <f>'7. Nominale afschrijvingen'!AF321</f>
        <v>56.396436809123486</v>
      </c>
      <c r="V332" s="86">
        <f>'7. Nominale afschrijvingen'!AG321</f>
        <v>54.972284364448655</v>
      </c>
      <c r="W332" s="65"/>
      <c r="X332" s="118">
        <f>IF($C332="TD",INDEX('4. CPI-tabel'!$D$20:$Z$42,$E332-2003,X$28-2003),
IF(X$28&gt;=$E332,MAX(1,INDEX('4. CPI-tabel'!$D$20:$Z$42,MAX($E332,2010)-2003,X$28-2003)),0))</f>
        <v>0</v>
      </c>
      <c r="Y332" s="118">
        <f>IF($C332="TD",INDEX('4. CPI-tabel'!$D$20:$Z$42,$E332-2003,Y$28-2003),
IF(Y$28&gt;=$E332,MAX(1,INDEX('4. CPI-tabel'!$D$20:$Z$42,MAX($E332,2010)-2003,Y$28-2003)),0))</f>
        <v>1</v>
      </c>
      <c r="Z332" s="118">
        <f>IF($C332="TD",INDEX('4. CPI-tabel'!$D$20:$Z$42,$E332-2003,Z$28-2003),
IF(Z$28&gt;=$E332,MAX(1,INDEX('4. CPI-tabel'!$D$20:$Z$42,MAX($E332,2010)-2003,Z$28-2003)),0))</f>
        <v>1.0229999999999999</v>
      </c>
      <c r="AA332" s="118">
        <f>IF($C332="TD",INDEX('4. CPI-tabel'!$D$20:$Z$42,$E332-2003,AA$28-2003),
IF(AA$28&gt;=$E332,MAX(1,INDEX('4. CPI-tabel'!$D$20:$Z$42,MAX($E332,2010)-2003,AA$28-2003)),0))</f>
        <v>1.051644</v>
      </c>
      <c r="AB332" s="118">
        <f>IF($C332="TD",INDEX('4. CPI-tabel'!$D$20:$Z$42,$E332-2003,AB$28-2003),
IF(AB$28&gt;=$E332,MAX(1,INDEX('4. CPI-tabel'!$D$20:$Z$42,MAX($E332,2010)-2003,AB$28-2003)),0))</f>
        <v>1.06216044</v>
      </c>
      <c r="AC332" s="118">
        <f>IF($C332="TD",INDEX('4. CPI-tabel'!$D$20:$Z$42,$E332-2003,AC$28-2003),
IF(AC$28&gt;=$E332,MAX(1,INDEX('4. CPI-tabel'!$D$20:$Z$42,MAX($E332,2010)-2003,AC$28-2003)),0))</f>
        <v>1.0706577235199999</v>
      </c>
      <c r="AD332" s="118">
        <f>IF($C332="TD",INDEX('4. CPI-tabel'!$D$20:$Z$42,$E332-2003,AD$28-2003),
IF(AD$28&gt;=$E332,MAX(1,INDEX('4. CPI-tabel'!$D$20:$Z$42,MAX($E332,2010)-2003,AD$28-2003)),0))</f>
        <v>1.0727990389670399</v>
      </c>
      <c r="AE332" s="118">
        <f>IF($C332="TD",INDEX('4. CPI-tabel'!$D$20:$Z$42,$E332-2003,AE$28-2003),
IF(AE$28&gt;=$E332,MAX(1,INDEX('4. CPI-tabel'!$D$20:$Z$42,MAX($E332,2010)-2003,AE$28-2003)),0))</f>
        <v>1.0878182255125783</v>
      </c>
      <c r="AF332" s="118">
        <f>IF($C332="TD",INDEX('4. CPI-tabel'!$D$20:$Z$42,$E332-2003,AF$28-2003),
IF(AF$28&gt;=$E332,MAX(1,INDEX('4. CPI-tabel'!$D$20:$Z$42,MAX($E332,2010)-2003,AF$28-2003)),0))</f>
        <v>1.1106624082483423</v>
      </c>
      <c r="AG332" s="118">
        <f>IF($C332="TD",INDEX('4. CPI-tabel'!$D$20:$Z$42,$E332-2003,AG$28-2003),
IF(AG$28&gt;=$E332,MAX(1,INDEX('4. CPI-tabel'!$D$20:$Z$42,MAX($E332,2010)-2003,AG$28-2003)),0))</f>
        <v>1.1417609556792958</v>
      </c>
      <c r="AH332" s="118">
        <f>IF($C332="TD",INDEX('4. CPI-tabel'!$D$20:$Z$42,$E332-2003,AH$28-2003),
IF(AH$28&gt;=$E332,MAX(1,INDEX('4. CPI-tabel'!$D$20:$Z$42,MAX($E332,2010)-2003,AH$28-2003)),0))</f>
        <v>1.1497532823690508</v>
      </c>
      <c r="AI332" s="118">
        <f>IF($C332="TD",INDEX('4. CPI-tabel'!$D$20:$Z$42,$E332-2003,AI$28-2003),
IF(AI$28&gt;=$E332,MAX(1,INDEX('4. CPI-tabel'!$D$20:$Z$42,MAX($E332,2010)-2003,AI$28-2003)),0))</f>
        <v>1.1497532823690508</v>
      </c>
      <c r="AJ332" s="118">
        <f>IF($C332="TD",INDEX('4. CPI-tabel'!$D$20:$Z$42,$E332-2003,AJ$28-2003),
IF(AJ$28&gt;=$E332,MAX(1,INDEX('4. CPI-tabel'!$D$20:$Z$42,MAX($E332,2010)-2003,AJ$28-2003)),0))</f>
        <v>1.1497532823690508</v>
      </c>
      <c r="AK332" s="118">
        <f>IF($C332="TD",INDEX('4. CPI-tabel'!$D$20:$Z$42,$E332-2003,AK$28-2003),
IF(AK$28&gt;=$E332,MAX(1,INDEX('4. CPI-tabel'!$D$20:$Z$42,MAX($E332,2010)-2003,AK$28-2003)),0))</f>
        <v>1.1497532823690508</v>
      </c>
      <c r="AL332" s="118">
        <f>IF($C332="TD",INDEX('4. CPI-tabel'!$D$20:$Z$42,$E332-2003,AL$28-2003),
IF(AL$28&gt;=$E332,MAX(1,INDEX('4. CPI-tabel'!$D$20:$Z$42,MAX($E332,2010)-2003,AL$28-2003)),0))</f>
        <v>1.1497532823690508</v>
      </c>
      <c r="AM332" s="118">
        <f>IF($C332="TD",INDEX('4. CPI-tabel'!$D$20:$Z$42,$E332-2003,AM$28-2003),
IF(AM$28&gt;=$E332,MAX(1,INDEX('4. CPI-tabel'!$D$20:$Z$42,MAX($E332,2010)-2003,AM$28-2003)),0))</f>
        <v>1.1497532823690508</v>
      </c>
      <c r="AN332" s="20"/>
      <c r="AO332" s="87">
        <f t="shared" si="69"/>
        <v>0</v>
      </c>
      <c r="AP332" s="87">
        <f t="shared" si="70"/>
        <v>28.159833333333328</v>
      </c>
      <c r="AQ332" s="87">
        <f t="shared" si="71"/>
        <v>57.615018999999982</v>
      </c>
      <c r="AR332" s="87">
        <f t="shared" si="72"/>
        <v>59.228239531999989</v>
      </c>
      <c r="AS332" s="87">
        <f t="shared" si="73"/>
        <v>59.820521927319987</v>
      </c>
      <c r="AT332" s="87">
        <f t="shared" si="74"/>
        <v>60.299086102738542</v>
      </c>
      <c r="AU332" s="87">
        <f t="shared" si="75"/>
        <v>60.419684274944018</v>
      </c>
      <c r="AV332" s="87">
        <f t="shared" si="76"/>
        <v>61.265559854793231</v>
      </c>
      <c r="AW332" s="87">
        <f t="shared" si="77"/>
        <v>62.552136611743876</v>
      </c>
      <c r="AX332" s="87">
        <f t="shared" si="78"/>
        <v>64.303596436872695</v>
      </c>
      <c r="AY332" s="87">
        <f t="shared" si="79"/>
        <v>64.753721611930814</v>
      </c>
      <c r="AZ332" s="87">
        <f t="shared" si="80"/>
        <v>77.704465934316971</v>
      </c>
      <c r="BA332" s="87">
        <f t="shared" si="81"/>
        <v>73.155911830844758</v>
      </c>
      <c r="BB332" s="87">
        <f t="shared" si="82"/>
        <v>68.87361455294166</v>
      </c>
      <c r="BC332" s="87">
        <f t="shared" si="83"/>
        <v>64.841988335208484</v>
      </c>
      <c r="BD332" s="87">
        <f t="shared" si="84"/>
        <v>63.204564387349691</v>
      </c>
    </row>
    <row r="333" spans="2:56" s="79" customFormat="1" x14ac:dyDescent="0.2">
      <c r="B333" s="86">
        <f>'3. Investeringen'!B319</f>
        <v>305</v>
      </c>
      <c r="C333" s="86" t="str">
        <f>'3. Investeringen'!F319</f>
        <v>TD</v>
      </c>
      <c r="D333" s="86" t="str">
        <f>'3. Investeringen'!G319</f>
        <v>Nieuwe investeringen TD</v>
      </c>
      <c r="E333" s="121">
        <f>'3. Investeringen'!K319</f>
        <v>2013</v>
      </c>
      <c r="F333" s="20"/>
      <c r="G333" s="86">
        <f>'7. Nominale afschrijvingen'!R322</f>
        <v>0</v>
      </c>
      <c r="H333" s="86">
        <f>'7. Nominale afschrijvingen'!S322</f>
        <v>0</v>
      </c>
      <c r="I333" s="86">
        <f>'7. Nominale afschrijvingen'!T322</f>
        <v>421.49836363636342</v>
      </c>
      <c r="J333" s="86">
        <f>'7. Nominale afschrijvingen'!U322</f>
        <v>842.99672727272696</v>
      </c>
      <c r="K333" s="86">
        <f>'7. Nominale afschrijvingen'!V322</f>
        <v>842.99672727272696</v>
      </c>
      <c r="L333" s="86">
        <f>'7. Nominale afschrijvingen'!W322</f>
        <v>842.99672727272696</v>
      </c>
      <c r="M333" s="86">
        <f>'7. Nominale afschrijvingen'!X322</f>
        <v>842.99672727272696</v>
      </c>
      <c r="N333" s="86">
        <f>'7. Nominale afschrijvingen'!Y322</f>
        <v>842.99672727272696</v>
      </c>
      <c r="O333" s="86">
        <f>'7. Nominale afschrijvingen'!Z322</f>
        <v>842.99672727272696</v>
      </c>
      <c r="P333" s="86">
        <f>'7. Nominale afschrijvingen'!AA322</f>
        <v>842.99672727272696</v>
      </c>
      <c r="Q333" s="86">
        <f>'7. Nominale afschrijvingen'!AB322</f>
        <v>842.99672727272696</v>
      </c>
      <c r="R333" s="86">
        <f>'7. Nominale afschrijvingen'!AC322</f>
        <v>1011.5960727272723</v>
      </c>
      <c r="S333" s="86">
        <f>'7. Nominale afschrijvingen'!AD322</f>
        <v>985.490367624633</v>
      </c>
      <c r="T333" s="86">
        <f>'7. Nominale afschrijvingen'!AE322</f>
        <v>960.05835813754572</v>
      </c>
      <c r="U333" s="86">
        <f>'7. Nominale afschrijvingen'!AF322</f>
        <v>935.28265857270583</v>
      </c>
      <c r="V333" s="86">
        <f>'7. Nominale afschrijvingen'!AG322</f>
        <v>911.14633189986171</v>
      </c>
      <c r="W333" s="65"/>
      <c r="X333" s="118">
        <f>IF($C333="TD",INDEX('4. CPI-tabel'!$D$20:$Z$42,$E333-2003,X$28-2003),
IF(X$28&gt;=$E333,MAX(1,INDEX('4. CPI-tabel'!$D$20:$Z$42,MAX($E333,2010)-2003,X$28-2003)),0))</f>
        <v>0</v>
      </c>
      <c r="Y333" s="118">
        <f>IF($C333="TD",INDEX('4. CPI-tabel'!$D$20:$Z$42,$E333-2003,Y$28-2003),
IF(Y$28&gt;=$E333,MAX(1,INDEX('4. CPI-tabel'!$D$20:$Z$42,MAX($E333,2010)-2003,Y$28-2003)),0))</f>
        <v>0</v>
      </c>
      <c r="Z333" s="118">
        <f>IF($C333="TD",INDEX('4. CPI-tabel'!$D$20:$Z$42,$E333-2003,Z$28-2003),
IF(Z$28&gt;=$E333,MAX(1,INDEX('4. CPI-tabel'!$D$20:$Z$42,MAX($E333,2010)-2003,Z$28-2003)),0))</f>
        <v>1</v>
      </c>
      <c r="AA333" s="118">
        <f>IF($C333="TD",INDEX('4. CPI-tabel'!$D$20:$Z$42,$E333-2003,AA$28-2003),
IF(AA$28&gt;=$E333,MAX(1,INDEX('4. CPI-tabel'!$D$20:$Z$42,MAX($E333,2010)-2003,AA$28-2003)),0))</f>
        <v>1.028</v>
      </c>
      <c r="AB333" s="118">
        <f>IF($C333="TD",INDEX('4. CPI-tabel'!$D$20:$Z$42,$E333-2003,AB$28-2003),
IF(AB$28&gt;=$E333,MAX(1,INDEX('4. CPI-tabel'!$D$20:$Z$42,MAX($E333,2010)-2003,AB$28-2003)),0))</f>
        <v>1.0382800000000001</v>
      </c>
      <c r="AC333" s="118">
        <f>IF($C333="TD",INDEX('4. CPI-tabel'!$D$20:$Z$42,$E333-2003,AC$28-2003),
IF(AC$28&gt;=$E333,MAX(1,INDEX('4. CPI-tabel'!$D$20:$Z$42,MAX($E333,2010)-2003,AC$28-2003)),0))</f>
        <v>1.0465862400000001</v>
      </c>
      <c r="AD333" s="118">
        <f>IF($C333="TD",INDEX('4. CPI-tabel'!$D$20:$Z$42,$E333-2003,AD$28-2003),
IF(AD$28&gt;=$E333,MAX(1,INDEX('4. CPI-tabel'!$D$20:$Z$42,MAX($E333,2010)-2003,AD$28-2003)),0))</f>
        <v>1.0486794124800001</v>
      </c>
      <c r="AE333" s="118">
        <f>IF($C333="TD",INDEX('4. CPI-tabel'!$D$20:$Z$42,$E333-2003,AE$28-2003),
IF(AE$28&gt;=$E333,MAX(1,INDEX('4. CPI-tabel'!$D$20:$Z$42,MAX($E333,2010)-2003,AE$28-2003)),0))</f>
        <v>1.0633609242547202</v>
      </c>
      <c r="AF333" s="118">
        <f>IF($C333="TD",INDEX('4. CPI-tabel'!$D$20:$Z$42,$E333-2003,AF$28-2003),
IF(AF$28&gt;=$E333,MAX(1,INDEX('4. CPI-tabel'!$D$20:$Z$42,MAX($E333,2010)-2003,AF$28-2003)),0))</f>
        <v>1.0856915036640693</v>
      </c>
      <c r="AG333" s="118">
        <f>IF($C333="TD",INDEX('4. CPI-tabel'!$D$20:$Z$42,$E333-2003,AG$28-2003),
IF(AG$28&gt;=$E333,MAX(1,INDEX('4. CPI-tabel'!$D$20:$Z$42,MAX($E333,2010)-2003,AG$28-2003)),0))</f>
        <v>1.1160908657666633</v>
      </c>
      <c r="AH333" s="118">
        <f>IF($C333="TD",INDEX('4. CPI-tabel'!$D$20:$Z$42,$E333-2003,AH$28-2003),
IF(AH$28&gt;=$E333,MAX(1,INDEX('4. CPI-tabel'!$D$20:$Z$42,MAX($E333,2010)-2003,AH$28-2003)),0))</f>
        <v>1.1239035018270298</v>
      </c>
      <c r="AI333" s="118">
        <f>IF($C333="TD",INDEX('4. CPI-tabel'!$D$20:$Z$42,$E333-2003,AI$28-2003),
IF(AI$28&gt;=$E333,MAX(1,INDEX('4. CPI-tabel'!$D$20:$Z$42,MAX($E333,2010)-2003,AI$28-2003)),0))</f>
        <v>1.1239035018270298</v>
      </c>
      <c r="AJ333" s="118">
        <f>IF($C333="TD",INDEX('4. CPI-tabel'!$D$20:$Z$42,$E333-2003,AJ$28-2003),
IF(AJ$28&gt;=$E333,MAX(1,INDEX('4. CPI-tabel'!$D$20:$Z$42,MAX($E333,2010)-2003,AJ$28-2003)),0))</f>
        <v>1.1239035018270298</v>
      </c>
      <c r="AK333" s="118">
        <f>IF($C333="TD",INDEX('4. CPI-tabel'!$D$20:$Z$42,$E333-2003,AK$28-2003),
IF(AK$28&gt;=$E333,MAX(1,INDEX('4. CPI-tabel'!$D$20:$Z$42,MAX($E333,2010)-2003,AK$28-2003)),0))</f>
        <v>1.1239035018270298</v>
      </c>
      <c r="AL333" s="118">
        <f>IF($C333="TD",INDEX('4. CPI-tabel'!$D$20:$Z$42,$E333-2003,AL$28-2003),
IF(AL$28&gt;=$E333,MAX(1,INDEX('4. CPI-tabel'!$D$20:$Z$42,MAX($E333,2010)-2003,AL$28-2003)),0))</f>
        <v>1.1239035018270298</v>
      </c>
      <c r="AM333" s="118">
        <f>IF($C333="TD",INDEX('4. CPI-tabel'!$D$20:$Z$42,$E333-2003,AM$28-2003),
IF(AM$28&gt;=$E333,MAX(1,INDEX('4. CPI-tabel'!$D$20:$Z$42,MAX($E333,2010)-2003,AM$28-2003)),0))</f>
        <v>1.1239035018270298</v>
      </c>
      <c r="AN333" s="20"/>
      <c r="AO333" s="87">
        <f t="shared" si="69"/>
        <v>0</v>
      </c>
      <c r="AP333" s="87">
        <f t="shared" si="70"/>
        <v>0</v>
      </c>
      <c r="AQ333" s="87">
        <f t="shared" si="71"/>
        <v>421.49836363636342</v>
      </c>
      <c r="AR333" s="87">
        <f t="shared" si="72"/>
        <v>866.60063563636334</v>
      </c>
      <c r="AS333" s="87">
        <f t="shared" si="73"/>
        <v>875.26664199272705</v>
      </c>
      <c r="AT333" s="87">
        <f t="shared" si="74"/>
        <v>882.26877512866884</v>
      </c>
      <c r="AU333" s="87">
        <f t="shared" si="75"/>
        <v>884.03331267892611</v>
      </c>
      <c r="AV333" s="87">
        <f t="shared" si="76"/>
        <v>896.40977905643126</v>
      </c>
      <c r="AW333" s="87">
        <f t="shared" si="77"/>
        <v>915.23438441661631</v>
      </c>
      <c r="AX333" s="87">
        <f t="shared" si="78"/>
        <v>940.86094718028153</v>
      </c>
      <c r="AY333" s="87">
        <f t="shared" si="79"/>
        <v>947.44697381054345</v>
      </c>
      <c r="AZ333" s="87">
        <f t="shared" si="80"/>
        <v>1136.9363685726521</v>
      </c>
      <c r="BA333" s="87">
        <f t="shared" si="81"/>
        <v>1107.5960751901321</v>
      </c>
      <c r="BB333" s="87">
        <f t="shared" si="82"/>
        <v>1079.0129506690964</v>
      </c>
      <c r="BC333" s="87">
        <f t="shared" si="83"/>
        <v>1051.1674551679585</v>
      </c>
      <c r="BD333" s="87">
        <f t="shared" si="84"/>
        <v>1024.0405530991077</v>
      </c>
    </row>
    <row r="334" spans="2:56" s="79" customFormat="1" x14ac:dyDescent="0.2">
      <c r="B334" s="86">
        <f>'3. Investeringen'!B320</f>
        <v>306</v>
      </c>
      <c r="C334" s="86" t="str">
        <f>'3. Investeringen'!F320</f>
        <v>TD</v>
      </c>
      <c r="D334" s="86" t="str">
        <f>'3. Investeringen'!G320</f>
        <v>Nieuwe investeringen TD</v>
      </c>
      <c r="E334" s="121">
        <f>'3. Investeringen'!K320</f>
        <v>2013</v>
      </c>
      <c r="F334" s="20"/>
      <c r="G334" s="86">
        <f>'7. Nominale afschrijvingen'!R323</f>
        <v>0</v>
      </c>
      <c r="H334" s="86">
        <f>'7. Nominale afschrijvingen'!S323</f>
        <v>0</v>
      </c>
      <c r="I334" s="86">
        <f>'7. Nominale afschrijvingen'!T323</f>
        <v>13058.791000000008</v>
      </c>
      <c r="J334" s="86">
        <f>'7. Nominale afschrijvingen'!U323</f>
        <v>26117.582000000017</v>
      </c>
      <c r="K334" s="86">
        <f>'7. Nominale afschrijvingen'!V323</f>
        <v>26117.582000000017</v>
      </c>
      <c r="L334" s="86">
        <f>'7. Nominale afschrijvingen'!W323</f>
        <v>26117.582000000017</v>
      </c>
      <c r="M334" s="86">
        <f>'7. Nominale afschrijvingen'!X323</f>
        <v>26117.582000000017</v>
      </c>
      <c r="N334" s="86">
        <f>'7. Nominale afschrijvingen'!Y323</f>
        <v>26117.582000000017</v>
      </c>
      <c r="O334" s="86">
        <f>'7. Nominale afschrijvingen'!Z323</f>
        <v>26117.582000000017</v>
      </c>
      <c r="P334" s="86">
        <f>'7. Nominale afschrijvingen'!AA323</f>
        <v>26117.582000000017</v>
      </c>
      <c r="Q334" s="86">
        <f>'7. Nominale afschrijvingen'!AB323</f>
        <v>26117.582000000017</v>
      </c>
      <c r="R334" s="86">
        <f>'7. Nominale afschrijvingen'!AC323</f>
        <v>31341.098400000013</v>
      </c>
      <c r="S334" s="86">
        <f>'7. Nominale afschrijvingen'!AD323</f>
        <v>30310.706123835629</v>
      </c>
      <c r="T334" s="86">
        <f>'7. Nominale afschrijvingen'!AE323</f>
        <v>29314.189758120483</v>
      </c>
      <c r="U334" s="86">
        <f>'7. Nominale afschrijvingen'!AF323</f>
        <v>28350.435574291867</v>
      </c>
      <c r="V334" s="86">
        <f>'7. Nominale afschrijvingen'!AG323</f>
        <v>27418.366459520628</v>
      </c>
      <c r="W334" s="65"/>
      <c r="X334" s="118">
        <f>IF($C334="TD",INDEX('4. CPI-tabel'!$D$20:$Z$42,$E334-2003,X$28-2003),
IF(X$28&gt;=$E334,MAX(1,INDEX('4. CPI-tabel'!$D$20:$Z$42,MAX($E334,2010)-2003,X$28-2003)),0))</f>
        <v>0</v>
      </c>
      <c r="Y334" s="118">
        <f>IF($C334="TD",INDEX('4. CPI-tabel'!$D$20:$Z$42,$E334-2003,Y$28-2003),
IF(Y$28&gt;=$E334,MAX(1,INDEX('4. CPI-tabel'!$D$20:$Z$42,MAX($E334,2010)-2003,Y$28-2003)),0))</f>
        <v>0</v>
      </c>
      <c r="Z334" s="118">
        <f>IF($C334="TD",INDEX('4. CPI-tabel'!$D$20:$Z$42,$E334-2003,Z$28-2003),
IF(Z$28&gt;=$E334,MAX(1,INDEX('4. CPI-tabel'!$D$20:$Z$42,MAX($E334,2010)-2003,Z$28-2003)),0))</f>
        <v>1</v>
      </c>
      <c r="AA334" s="118">
        <f>IF($C334="TD",INDEX('4. CPI-tabel'!$D$20:$Z$42,$E334-2003,AA$28-2003),
IF(AA$28&gt;=$E334,MAX(1,INDEX('4. CPI-tabel'!$D$20:$Z$42,MAX($E334,2010)-2003,AA$28-2003)),0))</f>
        <v>1.028</v>
      </c>
      <c r="AB334" s="118">
        <f>IF($C334="TD",INDEX('4. CPI-tabel'!$D$20:$Z$42,$E334-2003,AB$28-2003),
IF(AB$28&gt;=$E334,MAX(1,INDEX('4. CPI-tabel'!$D$20:$Z$42,MAX($E334,2010)-2003,AB$28-2003)),0))</f>
        <v>1.0382800000000001</v>
      </c>
      <c r="AC334" s="118">
        <f>IF($C334="TD",INDEX('4. CPI-tabel'!$D$20:$Z$42,$E334-2003,AC$28-2003),
IF(AC$28&gt;=$E334,MAX(1,INDEX('4. CPI-tabel'!$D$20:$Z$42,MAX($E334,2010)-2003,AC$28-2003)),0))</f>
        <v>1.0465862400000001</v>
      </c>
      <c r="AD334" s="118">
        <f>IF($C334="TD",INDEX('4. CPI-tabel'!$D$20:$Z$42,$E334-2003,AD$28-2003),
IF(AD$28&gt;=$E334,MAX(1,INDEX('4. CPI-tabel'!$D$20:$Z$42,MAX($E334,2010)-2003,AD$28-2003)),0))</f>
        <v>1.0486794124800001</v>
      </c>
      <c r="AE334" s="118">
        <f>IF($C334="TD",INDEX('4. CPI-tabel'!$D$20:$Z$42,$E334-2003,AE$28-2003),
IF(AE$28&gt;=$E334,MAX(1,INDEX('4. CPI-tabel'!$D$20:$Z$42,MAX($E334,2010)-2003,AE$28-2003)),0))</f>
        <v>1.0633609242547202</v>
      </c>
      <c r="AF334" s="118">
        <f>IF($C334="TD",INDEX('4. CPI-tabel'!$D$20:$Z$42,$E334-2003,AF$28-2003),
IF(AF$28&gt;=$E334,MAX(1,INDEX('4. CPI-tabel'!$D$20:$Z$42,MAX($E334,2010)-2003,AF$28-2003)),0))</f>
        <v>1.0856915036640693</v>
      </c>
      <c r="AG334" s="118">
        <f>IF($C334="TD",INDEX('4. CPI-tabel'!$D$20:$Z$42,$E334-2003,AG$28-2003),
IF(AG$28&gt;=$E334,MAX(1,INDEX('4. CPI-tabel'!$D$20:$Z$42,MAX($E334,2010)-2003,AG$28-2003)),0))</f>
        <v>1.1160908657666633</v>
      </c>
      <c r="AH334" s="118">
        <f>IF($C334="TD",INDEX('4. CPI-tabel'!$D$20:$Z$42,$E334-2003,AH$28-2003),
IF(AH$28&gt;=$E334,MAX(1,INDEX('4. CPI-tabel'!$D$20:$Z$42,MAX($E334,2010)-2003,AH$28-2003)),0))</f>
        <v>1.1239035018270298</v>
      </c>
      <c r="AI334" s="118">
        <f>IF($C334="TD",INDEX('4. CPI-tabel'!$D$20:$Z$42,$E334-2003,AI$28-2003),
IF(AI$28&gt;=$E334,MAX(1,INDEX('4. CPI-tabel'!$D$20:$Z$42,MAX($E334,2010)-2003,AI$28-2003)),0))</f>
        <v>1.1239035018270298</v>
      </c>
      <c r="AJ334" s="118">
        <f>IF($C334="TD",INDEX('4. CPI-tabel'!$D$20:$Z$42,$E334-2003,AJ$28-2003),
IF(AJ$28&gt;=$E334,MAX(1,INDEX('4. CPI-tabel'!$D$20:$Z$42,MAX($E334,2010)-2003,AJ$28-2003)),0))</f>
        <v>1.1239035018270298</v>
      </c>
      <c r="AK334" s="118">
        <f>IF($C334="TD",INDEX('4. CPI-tabel'!$D$20:$Z$42,$E334-2003,AK$28-2003),
IF(AK$28&gt;=$E334,MAX(1,INDEX('4. CPI-tabel'!$D$20:$Z$42,MAX($E334,2010)-2003,AK$28-2003)),0))</f>
        <v>1.1239035018270298</v>
      </c>
      <c r="AL334" s="118">
        <f>IF($C334="TD",INDEX('4. CPI-tabel'!$D$20:$Z$42,$E334-2003,AL$28-2003),
IF(AL$28&gt;=$E334,MAX(1,INDEX('4. CPI-tabel'!$D$20:$Z$42,MAX($E334,2010)-2003,AL$28-2003)),0))</f>
        <v>1.1239035018270298</v>
      </c>
      <c r="AM334" s="118">
        <f>IF($C334="TD",INDEX('4. CPI-tabel'!$D$20:$Z$42,$E334-2003,AM$28-2003),
IF(AM$28&gt;=$E334,MAX(1,INDEX('4. CPI-tabel'!$D$20:$Z$42,MAX($E334,2010)-2003,AM$28-2003)),0))</f>
        <v>1.1239035018270298</v>
      </c>
      <c r="AN334" s="20"/>
      <c r="AO334" s="87">
        <f t="shared" si="69"/>
        <v>0</v>
      </c>
      <c r="AP334" s="87">
        <f t="shared" si="70"/>
        <v>0</v>
      </c>
      <c r="AQ334" s="87">
        <f t="shared" si="71"/>
        <v>13058.791000000008</v>
      </c>
      <c r="AR334" s="87">
        <f t="shared" si="72"/>
        <v>26848.874296000016</v>
      </c>
      <c r="AS334" s="87">
        <f t="shared" si="73"/>
        <v>27117.363038960018</v>
      </c>
      <c r="AT334" s="87">
        <f t="shared" si="74"/>
        <v>27334.301943271701</v>
      </c>
      <c r="AU334" s="87">
        <f t="shared" si="75"/>
        <v>27388.970547158242</v>
      </c>
      <c r="AV334" s="87">
        <f t="shared" si="76"/>
        <v>27772.416134818461</v>
      </c>
      <c r="AW334" s="87">
        <f t="shared" si="77"/>
        <v>28355.636873649648</v>
      </c>
      <c r="AX334" s="87">
        <f t="shared" si="78"/>
        <v>29149.594706111839</v>
      </c>
      <c r="AY334" s="87">
        <f t="shared" si="79"/>
        <v>29353.64186905462</v>
      </c>
      <c r="AZ334" s="87">
        <f t="shared" si="80"/>
        <v>35224.370242865538</v>
      </c>
      <c r="BA334" s="87">
        <f t="shared" si="81"/>
        <v>34066.308755428858</v>
      </c>
      <c r="BB334" s="87">
        <f t="shared" si="82"/>
        <v>32946.320522373666</v>
      </c>
      <c r="BC334" s="87">
        <f t="shared" si="83"/>
        <v>31863.153820268231</v>
      </c>
      <c r="BD334" s="87">
        <f t="shared" si="84"/>
        <v>30815.598078232015</v>
      </c>
    </row>
    <row r="335" spans="2:56" s="79" customFormat="1" x14ac:dyDescent="0.2">
      <c r="B335" s="86">
        <f>'3. Investeringen'!B321</f>
        <v>307</v>
      </c>
      <c r="C335" s="86" t="str">
        <f>'3. Investeringen'!F321</f>
        <v>TD</v>
      </c>
      <c r="D335" s="86" t="str">
        <f>'3. Investeringen'!G321</f>
        <v>Nieuwe investeringen TD</v>
      </c>
      <c r="E335" s="121">
        <f>'3. Investeringen'!K321</f>
        <v>2013</v>
      </c>
      <c r="F335" s="20"/>
      <c r="G335" s="86">
        <f>'7. Nominale afschrijvingen'!R324</f>
        <v>0</v>
      </c>
      <c r="H335" s="86">
        <f>'7. Nominale afschrijvingen'!S324</f>
        <v>0</v>
      </c>
      <c r="I335" s="86">
        <f>'7. Nominale afschrijvingen'!T324</f>
        <v>-2.4304999999999999</v>
      </c>
      <c r="J335" s="86">
        <f>'7. Nominale afschrijvingen'!U324</f>
        <v>-4.8609999999999998</v>
      </c>
      <c r="K335" s="86">
        <f>'7. Nominale afschrijvingen'!V324</f>
        <v>-4.8609999999999998</v>
      </c>
      <c r="L335" s="86">
        <f>'7. Nominale afschrijvingen'!W324</f>
        <v>-4.8609999999999998</v>
      </c>
      <c r="M335" s="86">
        <f>'7. Nominale afschrijvingen'!X324</f>
        <v>-4.8609999999999998</v>
      </c>
      <c r="N335" s="86">
        <f>'7. Nominale afschrijvingen'!Y324</f>
        <v>-4.8609999999999998</v>
      </c>
      <c r="O335" s="86">
        <f>'7. Nominale afschrijvingen'!Z324</f>
        <v>-4.8609999999999998</v>
      </c>
      <c r="P335" s="86">
        <f>'7. Nominale afschrijvingen'!AA324</f>
        <v>-4.8609999999999998</v>
      </c>
      <c r="Q335" s="86">
        <f>'7. Nominale afschrijvingen'!AB324</f>
        <v>-4.8609999999999998</v>
      </c>
      <c r="R335" s="86">
        <f>'7. Nominale afschrijvingen'!AC324</f>
        <v>-5.8331999999999988</v>
      </c>
      <c r="S335" s="86">
        <f>'7. Nominale afschrijvingen'!AD324</f>
        <v>-5.5076260465116267</v>
      </c>
      <c r="T335" s="86">
        <f>'7. Nominale afschrijvingen'!AE324</f>
        <v>-5.2002236625202798</v>
      </c>
      <c r="U335" s="86">
        <f>'7. Nominale afschrijvingen'!AF324</f>
        <v>-4.9099786208912413</v>
      </c>
      <c r="V335" s="86">
        <f>'7. Nominale afschrijvingen'!AG324</f>
        <v>-4.7463126668615336</v>
      </c>
      <c r="W335" s="65"/>
      <c r="X335" s="118">
        <f>IF($C335="TD",INDEX('4. CPI-tabel'!$D$20:$Z$42,$E335-2003,X$28-2003),
IF(X$28&gt;=$E335,MAX(1,INDEX('4. CPI-tabel'!$D$20:$Z$42,MAX($E335,2010)-2003,X$28-2003)),0))</f>
        <v>0</v>
      </c>
      <c r="Y335" s="118">
        <f>IF($C335="TD",INDEX('4. CPI-tabel'!$D$20:$Z$42,$E335-2003,Y$28-2003),
IF(Y$28&gt;=$E335,MAX(1,INDEX('4. CPI-tabel'!$D$20:$Z$42,MAX($E335,2010)-2003,Y$28-2003)),0))</f>
        <v>0</v>
      </c>
      <c r="Z335" s="118">
        <f>IF($C335="TD",INDEX('4. CPI-tabel'!$D$20:$Z$42,$E335-2003,Z$28-2003),
IF(Z$28&gt;=$E335,MAX(1,INDEX('4. CPI-tabel'!$D$20:$Z$42,MAX($E335,2010)-2003,Z$28-2003)),0))</f>
        <v>1</v>
      </c>
      <c r="AA335" s="118">
        <f>IF($C335="TD",INDEX('4. CPI-tabel'!$D$20:$Z$42,$E335-2003,AA$28-2003),
IF(AA$28&gt;=$E335,MAX(1,INDEX('4. CPI-tabel'!$D$20:$Z$42,MAX($E335,2010)-2003,AA$28-2003)),0))</f>
        <v>1.028</v>
      </c>
      <c r="AB335" s="118">
        <f>IF($C335="TD",INDEX('4. CPI-tabel'!$D$20:$Z$42,$E335-2003,AB$28-2003),
IF(AB$28&gt;=$E335,MAX(1,INDEX('4. CPI-tabel'!$D$20:$Z$42,MAX($E335,2010)-2003,AB$28-2003)),0))</f>
        <v>1.0382800000000001</v>
      </c>
      <c r="AC335" s="118">
        <f>IF($C335="TD",INDEX('4. CPI-tabel'!$D$20:$Z$42,$E335-2003,AC$28-2003),
IF(AC$28&gt;=$E335,MAX(1,INDEX('4. CPI-tabel'!$D$20:$Z$42,MAX($E335,2010)-2003,AC$28-2003)),0))</f>
        <v>1.0465862400000001</v>
      </c>
      <c r="AD335" s="118">
        <f>IF($C335="TD",INDEX('4. CPI-tabel'!$D$20:$Z$42,$E335-2003,AD$28-2003),
IF(AD$28&gt;=$E335,MAX(1,INDEX('4. CPI-tabel'!$D$20:$Z$42,MAX($E335,2010)-2003,AD$28-2003)),0))</f>
        <v>1.0486794124800001</v>
      </c>
      <c r="AE335" s="118">
        <f>IF($C335="TD",INDEX('4. CPI-tabel'!$D$20:$Z$42,$E335-2003,AE$28-2003),
IF(AE$28&gt;=$E335,MAX(1,INDEX('4. CPI-tabel'!$D$20:$Z$42,MAX($E335,2010)-2003,AE$28-2003)),0))</f>
        <v>1.0633609242547202</v>
      </c>
      <c r="AF335" s="118">
        <f>IF($C335="TD",INDEX('4. CPI-tabel'!$D$20:$Z$42,$E335-2003,AF$28-2003),
IF(AF$28&gt;=$E335,MAX(1,INDEX('4. CPI-tabel'!$D$20:$Z$42,MAX($E335,2010)-2003,AF$28-2003)),0))</f>
        <v>1.0856915036640693</v>
      </c>
      <c r="AG335" s="118">
        <f>IF($C335="TD",INDEX('4. CPI-tabel'!$D$20:$Z$42,$E335-2003,AG$28-2003),
IF(AG$28&gt;=$E335,MAX(1,INDEX('4. CPI-tabel'!$D$20:$Z$42,MAX($E335,2010)-2003,AG$28-2003)),0))</f>
        <v>1.1160908657666633</v>
      </c>
      <c r="AH335" s="118">
        <f>IF($C335="TD",INDEX('4. CPI-tabel'!$D$20:$Z$42,$E335-2003,AH$28-2003),
IF(AH$28&gt;=$E335,MAX(1,INDEX('4. CPI-tabel'!$D$20:$Z$42,MAX($E335,2010)-2003,AH$28-2003)),0))</f>
        <v>1.1239035018270298</v>
      </c>
      <c r="AI335" s="118">
        <f>IF($C335="TD",INDEX('4. CPI-tabel'!$D$20:$Z$42,$E335-2003,AI$28-2003),
IF(AI$28&gt;=$E335,MAX(1,INDEX('4. CPI-tabel'!$D$20:$Z$42,MAX($E335,2010)-2003,AI$28-2003)),0))</f>
        <v>1.1239035018270298</v>
      </c>
      <c r="AJ335" s="118">
        <f>IF($C335="TD",INDEX('4. CPI-tabel'!$D$20:$Z$42,$E335-2003,AJ$28-2003),
IF(AJ$28&gt;=$E335,MAX(1,INDEX('4. CPI-tabel'!$D$20:$Z$42,MAX($E335,2010)-2003,AJ$28-2003)),0))</f>
        <v>1.1239035018270298</v>
      </c>
      <c r="AK335" s="118">
        <f>IF($C335="TD",INDEX('4. CPI-tabel'!$D$20:$Z$42,$E335-2003,AK$28-2003),
IF(AK$28&gt;=$E335,MAX(1,INDEX('4. CPI-tabel'!$D$20:$Z$42,MAX($E335,2010)-2003,AK$28-2003)),0))</f>
        <v>1.1239035018270298</v>
      </c>
      <c r="AL335" s="118">
        <f>IF($C335="TD",INDEX('4. CPI-tabel'!$D$20:$Z$42,$E335-2003,AL$28-2003),
IF(AL$28&gt;=$E335,MAX(1,INDEX('4. CPI-tabel'!$D$20:$Z$42,MAX($E335,2010)-2003,AL$28-2003)),0))</f>
        <v>1.1239035018270298</v>
      </c>
      <c r="AM335" s="118">
        <f>IF($C335="TD",INDEX('4. CPI-tabel'!$D$20:$Z$42,$E335-2003,AM$28-2003),
IF(AM$28&gt;=$E335,MAX(1,INDEX('4. CPI-tabel'!$D$20:$Z$42,MAX($E335,2010)-2003,AM$28-2003)),0))</f>
        <v>1.1239035018270298</v>
      </c>
      <c r="AN335" s="20"/>
      <c r="AO335" s="87">
        <f t="shared" si="69"/>
        <v>0</v>
      </c>
      <c r="AP335" s="87">
        <f t="shared" si="70"/>
        <v>0</v>
      </c>
      <c r="AQ335" s="87">
        <f t="shared" si="71"/>
        <v>-2.4304999999999999</v>
      </c>
      <c r="AR335" s="87">
        <f t="shared" si="72"/>
        <v>-4.9971079999999999</v>
      </c>
      <c r="AS335" s="87">
        <f t="shared" si="73"/>
        <v>-5.0470790800000005</v>
      </c>
      <c r="AT335" s="87">
        <f t="shared" si="74"/>
        <v>-5.0874557126400006</v>
      </c>
      <c r="AU335" s="87">
        <f t="shared" si="75"/>
        <v>-5.09763062406528</v>
      </c>
      <c r="AV335" s="87">
        <f t="shared" si="76"/>
        <v>-5.1689974528021949</v>
      </c>
      <c r="AW335" s="87">
        <f t="shared" si="77"/>
        <v>-5.2775463993110403</v>
      </c>
      <c r="AX335" s="87">
        <f t="shared" si="78"/>
        <v>-5.4253176984917495</v>
      </c>
      <c r="AY335" s="87">
        <f t="shared" si="79"/>
        <v>-5.4632949223811913</v>
      </c>
      <c r="AZ335" s="87">
        <f t="shared" si="80"/>
        <v>-6.5559539068574288</v>
      </c>
      <c r="BA335" s="87">
        <f t="shared" si="81"/>
        <v>-6.1900402004281769</v>
      </c>
      <c r="BB335" s="87">
        <f t="shared" si="82"/>
        <v>-5.8445495845903253</v>
      </c>
      <c r="BC335" s="87">
        <f t="shared" si="83"/>
        <v>-5.5183421659155165</v>
      </c>
      <c r="BD335" s="87">
        <f t="shared" si="84"/>
        <v>-5.3343974270516661</v>
      </c>
    </row>
    <row r="336" spans="2:56" s="79" customFormat="1" x14ac:dyDescent="0.2">
      <c r="B336" s="86">
        <f>'3. Investeringen'!B322</f>
        <v>308</v>
      </c>
      <c r="C336" s="86" t="str">
        <f>'3. Investeringen'!F322</f>
        <v>TD</v>
      </c>
      <c r="D336" s="86" t="str">
        <f>'3. Investeringen'!G322</f>
        <v>Nieuwe investeringen TD</v>
      </c>
      <c r="E336" s="121">
        <f>'3. Investeringen'!K322</f>
        <v>2014</v>
      </c>
      <c r="F336" s="20"/>
      <c r="G336" s="86">
        <f>'7. Nominale afschrijvingen'!R325</f>
        <v>0</v>
      </c>
      <c r="H336" s="86">
        <f>'7. Nominale afschrijvingen'!S325</f>
        <v>0</v>
      </c>
      <c r="I336" s="86">
        <f>'7. Nominale afschrijvingen'!T325</f>
        <v>0</v>
      </c>
      <c r="J336" s="86">
        <f>'7. Nominale afschrijvingen'!U325</f>
        <v>-55.137909090909091</v>
      </c>
      <c r="K336" s="86">
        <f>'7. Nominale afschrijvingen'!V325</f>
        <v>-110.27581818181818</v>
      </c>
      <c r="L336" s="86">
        <f>'7. Nominale afschrijvingen'!W325</f>
        <v>-110.27581818181818</v>
      </c>
      <c r="M336" s="86">
        <f>'7. Nominale afschrijvingen'!X325</f>
        <v>-110.27581818181818</v>
      </c>
      <c r="N336" s="86">
        <f>'7. Nominale afschrijvingen'!Y325</f>
        <v>-110.27581818181818</v>
      </c>
      <c r="O336" s="86">
        <f>'7. Nominale afschrijvingen'!Z325</f>
        <v>-110.27581818181818</v>
      </c>
      <c r="P336" s="86">
        <f>'7. Nominale afschrijvingen'!AA325</f>
        <v>-110.27581818181818</v>
      </c>
      <c r="Q336" s="86">
        <f>'7. Nominale afschrijvingen'!AB325</f>
        <v>-110.27581818181818</v>
      </c>
      <c r="R336" s="86">
        <f>'7. Nominale afschrijvingen'!AC325</f>
        <v>-132.33098181818184</v>
      </c>
      <c r="S336" s="86">
        <f>'7. Nominale afschrijvingen'!AD325</f>
        <v>-128.98788333014355</v>
      </c>
      <c r="T336" s="86">
        <f>'7. Nominale afschrijvingen'!AE325</f>
        <v>-125.72924206706624</v>
      </c>
      <c r="U336" s="86">
        <f>'7. Nominale afschrijvingen'!AF325</f>
        <v>-122.55292437274035</v>
      </c>
      <c r="V336" s="86">
        <f>'7. Nominale afschrijvingen'!AG325</f>
        <v>-119.45685049385007</v>
      </c>
      <c r="W336" s="65"/>
      <c r="X336" s="118">
        <f>IF($C336="TD",INDEX('4. CPI-tabel'!$D$20:$Z$42,$E336-2003,X$28-2003),
IF(X$28&gt;=$E336,MAX(1,INDEX('4. CPI-tabel'!$D$20:$Z$42,MAX($E336,2010)-2003,X$28-2003)),0))</f>
        <v>0</v>
      </c>
      <c r="Y336" s="118">
        <f>IF($C336="TD",INDEX('4. CPI-tabel'!$D$20:$Z$42,$E336-2003,Y$28-2003),
IF(Y$28&gt;=$E336,MAX(1,INDEX('4. CPI-tabel'!$D$20:$Z$42,MAX($E336,2010)-2003,Y$28-2003)),0))</f>
        <v>0</v>
      </c>
      <c r="Z336" s="118">
        <f>IF($C336="TD",INDEX('4. CPI-tabel'!$D$20:$Z$42,$E336-2003,Z$28-2003),
IF(Z$28&gt;=$E336,MAX(1,INDEX('4. CPI-tabel'!$D$20:$Z$42,MAX($E336,2010)-2003,Z$28-2003)),0))</f>
        <v>0</v>
      </c>
      <c r="AA336" s="118">
        <f>IF($C336="TD",INDEX('4. CPI-tabel'!$D$20:$Z$42,$E336-2003,AA$28-2003),
IF(AA$28&gt;=$E336,MAX(1,INDEX('4. CPI-tabel'!$D$20:$Z$42,MAX($E336,2010)-2003,AA$28-2003)),0))</f>
        <v>1</v>
      </c>
      <c r="AB336" s="118">
        <f>IF($C336="TD",INDEX('4. CPI-tabel'!$D$20:$Z$42,$E336-2003,AB$28-2003),
IF(AB$28&gt;=$E336,MAX(1,INDEX('4. CPI-tabel'!$D$20:$Z$42,MAX($E336,2010)-2003,AB$28-2003)),0))</f>
        <v>1.01</v>
      </c>
      <c r="AC336" s="118">
        <f>IF($C336="TD",INDEX('4. CPI-tabel'!$D$20:$Z$42,$E336-2003,AC$28-2003),
IF(AC$28&gt;=$E336,MAX(1,INDEX('4. CPI-tabel'!$D$20:$Z$42,MAX($E336,2010)-2003,AC$28-2003)),0))</f>
        <v>1.0180800000000001</v>
      </c>
      <c r="AD336" s="118">
        <f>IF($C336="TD",INDEX('4. CPI-tabel'!$D$20:$Z$42,$E336-2003,AD$28-2003),
IF(AD$28&gt;=$E336,MAX(1,INDEX('4. CPI-tabel'!$D$20:$Z$42,MAX($E336,2010)-2003,AD$28-2003)),0))</f>
        <v>1.0201161600000002</v>
      </c>
      <c r="AE336" s="118">
        <f>IF($C336="TD",INDEX('4. CPI-tabel'!$D$20:$Z$42,$E336-2003,AE$28-2003),
IF(AE$28&gt;=$E336,MAX(1,INDEX('4. CPI-tabel'!$D$20:$Z$42,MAX($E336,2010)-2003,AE$28-2003)),0))</f>
        <v>1.0343977862400002</v>
      </c>
      <c r="AF336" s="118">
        <f>IF($C336="TD",INDEX('4. CPI-tabel'!$D$20:$Z$42,$E336-2003,AF$28-2003),
IF(AF$28&gt;=$E336,MAX(1,INDEX('4. CPI-tabel'!$D$20:$Z$42,MAX($E336,2010)-2003,AF$28-2003)),0))</f>
        <v>1.0561201397510402</v>
      </c>
      <c r="AG336" s="118">
        <f>IF($C336="TD",INDEX('4. CPI-tabel'!$D$20:$Z$42,$E336-2003,AG$28-2003),
IF(AG$28&gt;=$E336,MAX(1,INDEX('4. CPI-tabel'!$D$20:$Z$42,MAX($E336,2010)-2003,AG$28-2003)),0))</f>
        <v>1.0856915036640693</v>
      </c>
      <c r="AH336" s="118">
        <f>IF($C336="TD",INDEX('4. CPI-tabel'!$D$20:$Z$42,$E336-2003,AH$28-2003),
IF(AH$28&gt;=$E336,MAX(1,INDEX('4. CPI-tabel'!$D$20:$Z$42,MAX($E336,2010)-2003,AH$28-2003)),0))</f>
        <v>1.0932913441897176</v>
      </c>
      <c r="AI336" s="118">
        <f>IF($C336="TD",INDEX('4. CPI-tabel'!$D$20:$Z$42,$E336-2003,AI$28-2003),
IF(AI$28&gt;=$E336,MAX(1,INDEX('4. CPI-tabel'!$D$20:$Z$42,MAX($E336,2010)-2003,AI$28-2003)),0))</f>
        <v>1.0932913441897176</v>
      </c>
      <c r="AJ336" s="118">
        <f>IF($C336="TD",INDEX('4. CPI-tabel'!$D$20:$Z$42,$E336-2003,AJ$28-2003),
IF(AJ$28&gt;=$E336,MAX(1,INDEX('4. CPI-tabel'!$D$20:$Z$42,MAX($E336,2010)-2003,AJ$28-2003)),0))</f>
        <v>1.0932913441897176</v>
      </c>
      <c r="AK336" s="118">
        <f>IF($C336="TD",INDEX('4. CPI-tabel'!$D$20:$Z$42,$E336-2003,AK$28-2003),
IF(AK$28&gt;=$E336,MAX(1,INDEX('4. CPI-tabel'!$D$20:$Z$42,MAX($E336,2010)-2003,AK$28-2003)),0))</f>
        <v>1.0932913441897176</v>
      </c>
      <c r="AL336" s="118">
        <f>IF($C336="TD",INDEX('4. CPI-tabel'!$D$20:$Z$42,$E336-2003,AL$28-2003),
IF(AL$28&gt;=$E336,MAX(1,INDEX('4. CPI-tabel'!$D$20:$Z$42,MAX($E336,2010)-2003,AL$28-2003)),0))</f>
        <v>1.0932913441897176</v>
      </c>
      <c r="AM336" s="118">
        <f>IF($C336="TD",INDEX('4. CPI-tabel'!$D$20:$Z$42,$E336-2003,AM$28-2003),
IF(AM$28&gt;=$E336,MAX(1,INDEX('4. CPI-tabel'!$D$20:$Z$42,MAX($E336,2010)-2003,AM$28-2003)),0))</f>
        <v>1.0932913441897176</v>
      </c>
      <c r="AN336" s="20"/>
      <c r="AO336" s="87">
        <f t="shared" si="69"/>
        <v>0</v>
      </c>
      <c r="AP336" s="87">
        <f t="shared" si="70"/>
        <v>0</v>
      </c>
      <c r="AQ336" s="87">
        <f t="shared" si="71"/>
        <v>0</v>
      </c>
      <c r="AR336" s="87">
        <f t="shared" si="72"/>
        <v>-55.137909090909091</v>
      </c>
      <c r="AS336" s="87">
        <f t="shared" si="73"/>
        <v>-111.37857636363637</v>
      </c>
      <c r="AT336" s="87">
        <f t="shared" si="74"/>
        <v>-112.26960497454546</v>
      </c>
      <c r="AU336" s="87">
        <f t="shared" si="75"/>
        <v>-112.49414418449456</v>
      </c>
      <c r="AV336" s="87">
        <f t="shared" si="76"/>
        <v>-114.06906220307749</v>
      </c>
      <c r="AW336" s="87">
        <f t="shared" si="77"/>
        <v>-116.46451250934213</v>
      </c>
      <c r="AX336" s="87">
        <f t="shared" si="78"/>
        <v>-119.7255188596037</v>
      </c>
      <c r="AY336" s="87">
        <f t="shared" si="79"/>
        <v>-120.5635974916209</v>
      </c>
      <c r="AZ336" s="87">
        <f t="shared" si="80"/>
        <v>-144.67631698994512</v>
      </c>
      <c r="BA336" s="87">
        <f t="shared" si="81"/>
        <v>-141.02133635019911</v>
      </c>
      <c r="BB336" s="87">
        <f t="shared" si="82"/>
        <v>-137.45869206345725</v>
      </c>
      <c r="BC336" s="87">
        <f t="shared" si="83"/>
        <v>-133.98605142185411</v>
      </c>
      <c r="BD336" s="87">
        <f t="shared" si="84"/>
        <v>-130.60114064909149</v>
      </c>
    </row>
    <row r="337" spans="2:56" s="79" customFormat="1" x14ac:dyDescent="0.2">
      <c r="B337" s="86">
        <f>'3. Investeringen'!B323</f>
        <v>309</v>
      </c>
      <c r="C337" s="86" t="str">
        <f>'3. Investeringen'!F323</f>
        <v>TD</v>
      </c>
      <c r="D337" s="86" t="str">
        <f>'3. Investeringen'!G323</f>
        <v>Nieuwe investeringen TD</v>
      </c>
      <c r="E337" s="121">
        <f>'3. Investeringen'!K323</f>
        <v>2014</v>
      </c>
      <c r="F337" s="20"/>
      <c r="G337" s="86">
        <f>'7. Nominale afschrijvingen'!R326</f>
        <v>0</v>
      </c>
      <c r="H337" s="86">
        <f>'7. Nominale afschrijvingen'!S326</f>
        <v>0</v>
      </c>
      <c r="I337" s="86">
        <f>'7. Nominale afschrijvingen'!T326</f>
        <v>0</v>
      </c>
      <c r="J337" s="86">
        <f>'7. Nominale afschrijvingen'!U326</f>
        <v>9378.0651111111201</v>
      </c>
      <c r="K337" s="86">
        <f>'7. Nominale afschrijvingen'!V326</f>
        <v>18756.13022222224</v>
      </c>
      <c r="L337" s="86">
        <f>'7. Nominale afschrijvingen'!W326</f>
        <v>18756.13022222224</v>
      </c>
      <c r="M337" s="86">
        <f>'7. Nominale afschrijvingen'!X326</f>
        <v>18756.13022222224</v>
      </c>
      <c r="N337" s="86">
        <f>'7. Nominale afschrijvingen'!Y326</f>
        <v>18756.13022222224</v>
      </c>
      <c r="O337" s="86">
        <f>'7. Nominale afschrijvingen'!Z326</f>
        <v>18756.13022222224</v>
      </c>
      <c r="P337" s="86">
        <f>'7. Nominale afschrijvingen'!AA326</f>
        <v>18756.13022222224</v>
      </c>
      <c r="Q337" s="86">
        <f>'7. Nominale afschrijvingen'!AB326</f>
        <v>18756.13022222224</v>
      </c>
      <c r="R337" s="86">
        <f>'7. Nominale afschrijvingen'!AC326</f>
        <v>22507.356266666688</v>
      </c>
      <c r="S337" s="86">
        <f>'7. Nominale afschrijvingen'!AD326</f>
        <v>21787.120866133355</v>
      </c>
      <c r="T337" s="86">
        <f>'7. Nominale afschrijvingen'!AE326</f>
        <v>21089.932998417087</v>
      </c>
      <c r="U337" s="86">
        <f>'7. Nominale afschrijvingen'!AF326</f>
        <v>20415.05514246774</v>
      </c>
      <c r="V337" s="86">
        <f>'7. Nominale afschrijvingen'!AG326</f>
        <v>19761.773377908776</v>
      </c>
      <c r="W337" s="65"/>
      <c r="X337" s="118">
        <f>IF($C337="TD",INDEX('4. CPI-tabel'!$D$20:$Z$42,$E337-2003,X$28-2003),
IF(X$28&gt;=$E337,MAX(1,INDEX('4. CPI-tabel'!$D$20:$Z$42,MAX($E337,2010)-2003,X$28-2003)),0))</f>
        <v>0</v>
      </c>
      <c r="Y337" s="118">
        <f>IF($C337="TD",INDEX('4. CPI-tabel'!$D$20:$Z$42,$E337-2003,Y$28-2003),
IF(Y$28&gt;=$E337,MAX(1,INDEX('4. CPI-tabel'!$D$20:$Z$42,MAX($E337,2010)-2003,Y$28-2003)),0))</f>
        <v>0</v>
      </c>
      <c r="Z337" s="118">
        <f>IF($C337="TD",INDEX('4. CPI-tabel'!$D$20:$Z$42,$E337-2003,Z$28-2003),
IF(Z$28&gt;=$E337,MAX(1,INDEX('4. CPI-tabel'!$D$20:$Z$42,MAX($E337,2010)-2003,Z$28-2003)),0))</f>
        <v>0</v>
      </c>
      <c r="AA337" s="118">
        <f>IF($C337="TD",INDEX('4. CPI-tabel'!$D$20:$Z$42,$E337-2003,AA$28-2003),
IF(AA$28&gt;=$E337,MAX(1,INDEX('4. CPI-tabel'!$D$20:$Z$42,MAX($E337,2010)-2003,AA$28-2003)),0))</f>
        <v>1</v>
      </c>
      <c r="AB337" s="118">
        <f>IF($C337="TD",INDEX('4. CPI-tabel'!$D$20:$Z$42,$E337-2003,AB$28-2003),
IF(AB$28&gt;=$E337,MAX(1,INDEX('4. CPI-tabel'!$D$20:$Z$42,MAX($E337,2010)-2003,AB$28-2003)),0))</f>
        <v>1.01</v>
      </c>
      <c r="AC337" s="118">
        <f>IF($C337="TD",INDEX('4. CPI-tabel'!$D$20:$Z$42,$E337-2003,AC$28-2003),
IF(AC$28&gt;=$E337,MAX(1,INDEX('4. CPI-tabel'!$D$20:$Z$42,MAX($E337,2010)-2003,AC$28-2003)),0))</f>
        <v>1.0180800000000001</v>
      </c>
      <c r="AD337" s="118">
        <f>IF($C337="TD",INDEX('4. CPI-tabel'!$D$20:$Z$42,$E337-2003,AD$28-2003),
IF(AD$28&gt;=$E337,MAX(1,INDEX('4. CPI-tabel'!$D$20:$Z$42,MAX($E337,2010)-2003,AD$28-2003)),0))</f>
        <v>1.0201161600000002</v>
      </c>
      <c r="AE337" s="118">
        <f>IF($C337="TD",INDEX('4. CPI-tabel'!$D$20:$Z$42,$E337-2003,AE$28-2003),
IF(AE$28&gt;=$E337,MAX(1,INDEX('4. CPI-tabel'!$D$20:$Z$42,MAX($E337,2010)-2003,AE$28-2003)),0))</f>
        <v>1.0343977862400002</v>
      </c>
      <c r="AF337" s="118">
        <f>IF($C337="TD",INDEX('4. CPI-tabel'!$D$20:$Z$42,$E337-2003,AF$28-2003),
IF(AF$28&gt;=$E337,MAX(1,INDEX('4. CPI-tabel'!$D$20:$Z$42,MAX($E337,2010)-2003,AF$28-2003)),0))</f>
        <v>1.0561201397510402</v>
      </c>
      <c r="AG337" s="118">
        <f>IF($C337="TD",INDEX('4. CPI-tabel'!$D$20:$Z$42,$E337-2003,AG$28-2003),
IF(AG$28&gt;=$E337,MAX(1,INDEX('4. CPI-tabel'!$D$20:$Z$42,MAX($E337,2010)-2003,AG$28-2003)),0))</f>
        <v>1.0856915036640693</v>
      </c>
      <c r="AH337" s="118">
        <f>IF($C337="TD",INDEX('4. CPI-tabel'!$D$20:$Z$42,$E337-2003,AH$28-2003),
IF(AH$28&gt;=$E337,MAX(1,INDEX('4. CPI-tabel'!$D$20:$Z$42,MAX($E337,2010)-2003,AH$28-2003)),0))</f>
        <v>1.0932913441897176</v>
      </c>
      <c r="AI337" s="118">
        <f>IF($C337="TD",INDEX('4. CPI-tabel'!$D$20:$Z$42,$E337-2003,AI$28-2003),
IF(AI$28&gt;=$E337,MAX(1,INDEX('4. CPI-tabel'!$D$20:$Z$42,MAX($E337,2010)-2003,AI$28-2003)),0))</f>
        <v>1.0932913441897176</v>
      </c>
      <c r="AJ337" s="118">
        <f>IF($C337="TD",INDEX('4. CPI-tabel'!$D$20:$Z$42,$E337-2003,AJ$28-2003),
IF(AJ$28&gt;=$E337,MAX(1,INDEX('4. CPI-tabel'!$D$20:$Z$42,MAX($E337,2010)-2003,AJ$28-2003)),0))</f>
        <v>1.0932913441897176</v>
      </c>
      <c r="AK337" s="118">
        <f>IF($C337="TD",INDEX('4. CPI-tabel'!$D$20:$Z$42,$E337-2003,AK$28-2003),
IF(AK$28&gt;=$E337,MAX(1,INDEX('4. CPI-tabel'!$D$20:$Z$42,MAX($E337,2010)-2003,AK$28-2003)),0))</f>
        <v>1.0932913441897176</v>
      </c>
      <c r="AL337" s="118">
        <f>IF($C337="TD",INDEX('4. CPI-tabel'!$D$20:$Z$42,$E337-2003,AL$28-2003),
IF(AL$28&gt;=$E337,MAX(1,INDEX('4. CPI-tabel'!$D$20:$Z$42,MAX($E337,2010)-2003,AL$28-2003)),0))</f>
        <v>1.0932913441897176</v>
      </c>
      <c r="AM337" s="118">
        <f>IF($C337="TD",INDEX('4. CPI-tabel'!$D$20:$Z$42,$E337-2003,AM$28-2003),
IF(AM$28&gt;=$E337,MAX(1,INDEX('4. CPI-tabel'!$D$20:$Z$42,MAX($E337,2010)-2003,AM$28-2003)),0))</f>
        <v>1.0932913441897176</v>
      </c>
      <c r="AN337" s="20"/>
      <c r="AO337" s="87">
        <f t="shared" si="69"/>
        <v>0</v>
      </c>
      <c r="AP337" s="87">
        <f t="shared" si="70"/>
        <v>0</v>
      </c>
      <c r="AQ337" s="87">
        <f t="shared" si="71"/>
        <v>0</v>
      </c>
      <c r="AR337" s="87">
        <f t="shared" si="72"/>
        <v>9378.0651111111201</v>
      </c>
      <c r="AS337" s="87">
        <f t="shared" si="73"/>
        <v>18943.691524444464</v>
      </c>
      <c r="AT337" s="87">
        <f t="shared" si="74"/>
        <v>19095.241056640021</v>
      </c>
      <c r="AU337" s="87">
        <f t="shared" si="75"/>
        <v>19133.431538753302</v>
      </c>
      <c r="AV337" s="87">
        <f t="shared" si="76"/>
        <v>19401.29958029585</v>
      </c>
      <c r="AW337" s="87">
        <f t="shared" si="77"/>
        <v>19808.72687148206</v>
      </c>
      <c r="AX337" s="87">
        <f t="shared" si="78"/>
        <v>20363.371223883558</v>
      </c>
      <c r="AY337" s="87">
        <f t="shared" si="79"/>
        <v>20505.914822450741</v>
      </c>
      <c r="AZ337" s="87">
        <f t="shared" si="80"/>
        <v>24607.097786940889</v>
      </c>
      <c r="BA337" s="87">
        <f t="shared" si="81"/>
        <v>23819.670657758779</v>
      </c>
      <c r="BB337" s="87">
        <f t="shared" si="82"/>
        <v>23057.441196710501</v>
      </c>
      <c r="BC337" s="87">
        <f t="shared" si="83"/>
        <v>22319.603078415763</v>
      </c>
      <c r="BD337" s="87">
        <f t="shared" si="84"/>
        <v>21605.375779906462</v>
      </c>
    </row>
    <row r="338" spans="2:56" s="79" customFormat="1" x14ac:dyDescent="0.2">
      <c r="B338" s="86">
        <f>'3. Investeringen'!B324</f>
        <v>310</v>
      </c>
      <c r="C338" s="86" t="str">
        <f>'3. Investeringen'!F324</f>
        <v>TD</v>
      </c>
      <c r="D338" s="86" t="str">
        <f>'3. Investeringen'!G324</f>
        <v>Nieuwe investeringen TD</v>
      </c>
      <c r="E338" s="121">
        <f>'3. Investeringen'!K324</f>
        <v>2014</v>
      </c>
      <c r="F338" s="20"/>
      <c r="G338" s="86">
        <f>'7. Nominale afschrijvingen'!R327</f>
        <v>0</v>
      </c>
      <c r="H338" s="86">
        <f>'7. Nominale afschrijvingen'!S327</f>
        <v>0</v>
      </c>
      <c r="I338" s="86">
        <f>'7. Nominale afschrijvingen'!T327</f>
        <v>0</v>
      </c>
      <c r="J338" s="86">
        <f>'7. Nominale afschrijvingen'!U327</f>
        <v>3.5583333333333331</v>
      </c>
      <c r="K338" s="86">
        <f>'7. Nominale afschrijvingen'!V327</f>
        <v>7.1166666666666663</v>
      </c>
      <c r="L338" s="86">
        <f>'7. Nominale afschrijvingen'!W327</f>
        <v>7.1166666666666663</v>
      </c>
      <c r="M338" s="86">
        <f>'7. Nominale afschrijvingen'!X327</f>
        <v>7.1166666666666663</v>
      </c>
      <c r="N338" s="86">
        <f>'7. Nominale afschrijvingen'!Y327</f>
        <v>7.1166666666666663</v>
      </c>
      <c r="O338" s="86">
        <f>'7. Nominale afschrijvingen'!Z327</f>
        <v>7.1166666666666663</v>
      </c>
      <c r="P338" s="86">
        <f>'7. Nominale afschrijvingen'!AA327</f>
        <v>7.1166666666666663</v>
      </c>
      <c r="Q338" s="86">
        <f>'7. Nominale afschrijvingen'!AB327</f>
        <v>7.1166666666666663</v>
      </c>
      <c r="R338" s="86">
        <f>'7. Nominale afschrijvingen'!AC327</f>
        <v>8.5399999999999991</v>
      </c>
      <c r="S338" s="86">
        <f>'7. Nominale afschrijvingen'!AD327</f>
        <v>8.0845333333333329</v>
      </c>
      <c r="T338" s="86">
        <f>'7. Nominale afschrijvingen'!AE327</f>
        <v>7.6533582222222227</v>
      </c>
      <c r="U338" s="86">
        <f>'7. Nominale afschrijvingen'!AF327</f>
        <v>7.2451791170370381</v>
      </c>
      <c r="V338" s="86">
        <f>'7. Nominale afschrijvingen'!AG327</f>
        <v>6.9514556393193212</v>
      </c>
      <c r="W338" s="65"/>
      <c r="X338" s="118">
        <f>IF($C338="TD",INDEX('4. CPI-tabel'!$D$20:$Z$42,$E338-2003,X$28-2003),
IF(X$28&gt;=$E338,MAX(1,INDEX('4. CPI-tabel'!$D$20:$Z$42,MAX($E338,2010)-2003,X$28-2003)),0))</f>
        <v>0</v>
      </c>
      <c r="Y338" s="118">
        <f>IF($C338="TD",INDEX('4. CPI-tabel'!$D$20:$Z$42,$E338-2003,Y$28-2003),
IF(Y$28&gt;=$E338,MAX(1,INDEX('4. CPI-tabel'!$D$20:$Z$42,MAX($E338,2010)-2003,Y$28-2003)),0))</f>
        <v>0</v>
      </c>
      <c r="Z338" s="118">
        <f>IF($C338="TD",INDEX('4. CPI-tabel'!$D$20:$Z$42,$E338-2003,Z$28-2003),
IF(Z$28&gt;=$E338,MAX(1,INDEX('4. CPI-tabel'!$D$20:$Z$42,MAX($E338,2010)-2003,Z$28-2003)),0))</f>
        <v>0</v>
      </c>
      <c r="AA338" s="118">
        <f>IF($C338="TD",INDEX('4. CPI-tabel'!$D$20:$Z$42,$E338-2003,AA$28-2003),
IF(AA$28&gt;=$E338,MAX(1,INDEX('4. CPI-tabel'!$D$20:$Z$42,MAX($E338,2010)-2003,AA$28-2003)),0))</f>
        <v>1</v>
      </c>
      <c r="AB338" s="118">
        <f>IF($C338="TD",INDEX('4. CPI-tabel'!$D$20:$Z$42,$E338-2003,AB$28-2003),
IF(AB$28&gt;=$E338,MAX(1,INDEX('4. CPI-tabel'!$D$20:$Z$42,MAX($E338,2010)-2003,AB$28-2003)),0))</f>
        <v>1.01</v>
      </c>
      <c r="AC338" s="118">
        <f>IF($C338="TD",INDEX('4. CPI-tabel'!$D$20:$Z$42,$E338-2003,AC$28-2003),
IF(AC$28&gt;=$E338,MAX(1,INDEX('4. CPI-tabel'!$D$20:$Z$42,MAX($E338,2010)-2003,AC$28-2003)),0))</f>
        <v>1.0180800000000001</v>
      </c>
      <c r="AD338" s="118">
        <f>IF($C338="TD",INDEX('4. CPI-tabel'!$D$20:$Z$42,$E338-2003,AD$28-2003),
IF(AD$28&gt;=$E338,MAX(1,INDEX('4. CPI-tabel'!$D$20:$Z$42,MAX($E338,2010)-2003,AD$28-2003)),0))</f>
        <v>1.0201161600000002</v>
      </c>
      <c r="AE338" s="118">
        <f>IF($C338="TD",INDEX('4. CPI-tabel'!$D$20:$Z$42,$E338-2003,AE$28-2003),
IF(AE$28&gt;=$E338,MAX(1,INDEX('4. CPI-tabel'!$D$20:$Z$42,MAX($E338,2010)-2003,AE$28-2003)),0))</f>
        <v>1.0343977862400002</v>
      </c>
      <c r="AF338" s="118">
        <f>IF($C338="TD",INDEX('4. CPI-tabel'!$D$20:$Z$42,$E338-2003,AF$28-2003),
IF(AF$28&gt;=$E338,MAX(1,INDEX('4. CPI-tabel'!$D$20:$Z$42,MAX($E338,2010)-2003,AF$28-2003)),0))</f>
        <v>1.0561201397510402</v>
      </c>
      <c r="AG338" s="118">
        <f>IF($C338="TD",INDEX('4. CPI-tabel'!$D$20:$Z$42,$E338-2003,AG$28-2003),
IF(AG$28&gt;=$E338,MAX(1,INDEX('4. CPI-tabel'!$D$20:$Z$42,MAX($E338,2010)-2003,AG$28-2003)),0))</f>
        <v>1.0856915036640693</v>
      </c>
      <c r="AH338" s="118">
        <f>IF($C338="TD",INDEX('4. CPI-tabel'!$D$20:$Z$42,$E338-2003,AH$28-2003),
IF(AH$28&gt;=$E338,MAX(1,INDEX('4. CPI-tabel'!$D$20:$Z$42,MAX($E338,2010)-2003,AH$28-2003)),0))</f>
        <v>1.0932913441897176</v>
      </c>
      <c r="AI338" s="118">
        <f>IF($C338="TD",INDEX('4. CPI-tabel'!$D$20:$Z$42,$E338-2003,AI$28-2003),
IF(AI$28&gt;=$E338,MAX(1,INDEX('4. CPI-tabel'!$D$20:$Z$42,MAX($E338,2010)-2003,AI$28-2003)),0))</f>
        <v>1.0932913441897176</v>
      </c>
      <c r="AJ338" s="118">
        <f>IF($C338="TD",INDEX('4. CPI-tabel'!$D$20:$Z$42,$E338-2003,AJ$28-2003),
IF(AJ$28&gt;=$E338,MAX(1,INDEX('4. CPI-tabel'!$D$20:$Z$42,MAX($E338,2010)-2003,AJ$28-2003)),0))</f>
        <v>1.0932913441897176</v>
      </c>
      <c r="AK338" s="118">
        <f>IF($C338="TD",INDEX('4. CPI-tabel'!$D$20:$Z$42,$E338-2003,AK$28-2003),
IF(AK$28&gt;=$E338,MAX(1,INDEX('4. CPI-tabel'!$D$20:$Z$42,MAX($E338,2010)-2003,AK$28-2003)),0))</f>
        <v>1.0932913441897176</v>
      </c>
      <c r="AL338" s="118">
        <f>IF($C338="TD",INDEX('4. CPI-tabel'!$D$20:$Z$42,$E338-2003,AL$28-2003),
IF(AL$28&gt;=$E338,MAX(1,INDEX('4. CPI-tabel'!$D$20:$Z$42,MAX($E338,2010)-2003,AL$28-2003)),0))</f>
        <v>1.0932913441897176</v>
      </c>
      <c r="AM338" s="118">
        <f>IF($C338="TD",INDEX('4. CPI-tabel'!$D$20:$Z$42,$E338-2003,AM$28-2003),
IF(AM$28&gt;=$E338,MAX(1,INDEX('4. CPI-tabel'!$D$20:$Z$42,MAX($E338,2010)-2003,AM$28-2003)),0))</f>
        <v>1.0932913441897176</v>
      </c>
      <c r="AN338" s="20"/>
      <c r="AO338" s="87">
        <f t="shared" si="69"/>
        <v>0</v>
      </c>
      <c r="AP338" s="87">
        <f t="shared" si="70"/>
        <v>0</v>
      </c>
      <c r="AQ338" s="87">
        <f t="shared" si="71"/>
        <v>0</v>
      </c>
      <c r="AR338" s="87">
        <f t="shared" si="72"/>
        <v>3.5583333333333331</v>
      </c>
      <c r="AS338" s="87">
        <f t="shared" si="73"/>
        <v>7.1878333333333329</v>
      </c>
      <c r="AT338" s="87">
        <f t="shared" si="74"/>
        <v>7.245336</v>
      </c>
      <c r="AU338" s="87">
        <f t="shared" si="75"/>
        <v>7.2598266720000009</v>
      </c>
      <c r="AV338" s="87">
        <f t="shared" si="76"/>
        <v>7.3614642454080013</v>
      </c>
      <c r="AW338" s="87">
        <f t="shared" si="77"/>
        <v>7.5160549945615696</v>
      </c>
      <c r="AX338" s="87">
        <f t="shared" si="78"/>
        <v>7.7265045344092931</v>
      </c>
      <c r="AY338" s="87">
        <f t="shared" si="79"/>
        <v>7.7805900661501566</v>
      </c>
      <c r="AZ338" s="87">
        <f t="shared" si="80"/>
        <v>9.3367080793801875</v>
      </c>
      <c r="BA338" s="87">
        <f t="shared" si="81"/>
        <v>8.8387503151465783</v>
      </c>
      <c r="BB338" s="87">
        <f t="shared" si="82"/>
        <v>8.3673502983387618</v>
      </c>
      <c r="BC338" s="87">
        <f t="shared" si="83"/>
        <v>7.9210916157606945</v>
      </c>
      <c r="BD338" s="87">
        <f t="shared" si="84"/>
        <v>7.5999662799866137</v>
      </c>
    </row>
    <row r="339" spans="2:56" s="79" customFormat="1" x14ac:dyDescent="0.2">
      <c r="B339" s="86">
        <f>'3. Investeringen'!B325</f>
        <v>311</v>
      </c>
      <c r="C339" s="86" t="str">
        <f>'3. Investeringen'!F325</f>
        <v>TD</v>
      </c>
      <c r="D339" s="86" t="str">
        <f>'3. Investeringen'!G325</f>
        <v>Nieuwe investeringen TD</v>
      </c>
      <c r="E339" s="121">
        <f>'3. Investeringen'!K325</f>
        <v>2015</v>
      </c>
      <c r="F339" s="20"/>
      <c r="G339" s="86">
        <f>'7. Nominale afschrijvingen'!R328</f>
        <v>0</v>
      </c>
      <c r="H339" s="86">
        <f>'7. Nominale afschrijvingen'!S328</f>
        <v>0</v>
      </c>
      <c r="I339" s="86">
        <f>'7. Nominale afschrijvingen'!T328</f>
        <v>0</v>
      </c>
      <c r="J339" s="86">
        <f>'7. Nominale afschrijvingen'!U328</f>
        <v>0</v>
      </c>
      <c r="K339" s="86">
        <f>'7. Nominale afschrijvingen'!V328</f>
        <v>421.31181818181818</v>
      </c>
      <c r="L339" s="86">
        <f>'7. Nominale afschrijvingen'!W328</f>
        <v>842.62363636363636</v>
      </c>
      <c r="M339" s="86">
        <f>'7. Nominale afschrijvingen'!X328</f>
        <v>842.62363636363636</v>
      </c>
      <c r="N339" s="86">
        <f>'7. Nominale afschrijvingen'!Y328</f>
        <v>842.62363636363636</v>
      </c>
      <c r="O339" s="86">
        <f>'7. Nominale afschrijvingen'!Z328</f>
        <v>842.62363636363636</v>
      </c>
      <c r="P339" s="86">
        <f>'7. Nominale afschrijvingen'!AA328</f>
        <v>842.62363636363636</v>
      </c>
      <c r="Q339" s="86">
        <f>'7. Nominale afschrijvingen'!AB328</f>
        <v>842.62363636363636</v>
      </c>
      <c r="R339" s="86">
        <f>'7. Nominale afschrijvingen'!AC328</f>
        <v>1011.1483636363637</v>
      </c>
      <c r="S339" s="86">
        <f>'7. Nominale afschrijvingen'!AD328</f>
        <v>986.1302597938145</v>
      </c>
      <c r="T339" s="86">
        <f>'7. Nominale afschrijvingen'!AE328</f>
        <v>961.73116058242124</v>
      </c>
      <c r="U339" s="86">
        <f>'7. Nominale afschrijvingen'!AF328</f>
        <v>937.93575042368093</v>
      </c>
      <c r="V339" s="86">
        <f>'7. Nominale afschrijvingen'!AG328</f>
        <v>914.72909268123931</v>
      </c>
      <c r="W339" s="65"/>
      <c r="X339" s="118">
        <f>IF($C339="TD",INDEX('4. CPI-tabel'!$D$20:$Z$42,$E339-2003,X$28-2003),
IF(X$28&gt;=$E339,MAX(1,INDEX('4. CPI-tabel'!$D$20:$Z$42,MAX($E339,2010)-2003,X$28-2003)),0))</f>
        <v>0</v>
      </c>
      <c r="Y339" s="118">
        <f>IF($C339="TD",INDEX('4. CPI-tabel'!$D$20:$Z$42,$E339-2003,Y$28-2003),
IF(Y$28&gt;=$E339,MAX(1,INDEX('4. CPI-tabel'!$D$20:$Z$42,MAX($E339,2010)-2003,Y$28-2003)),0))</f>
        <v>0</v>
      </c>
      <c r="Z339" s="118">
        <f>IF($C339="TD",INDEX('4. CPI-tabel'!$D$20:$Z$42,$E339-2003,Z$28-2003),
IF(Z$28&gt;=$E339,MAX(1,INDEX('4. CPI-tabel'!$D$20:$Z$42,MAX($E339,2010)-2003,Z$28-2003)),0))</f>
        <v>0</v>
      </c>
      <c r="AA339" s="118">
        <f>IF($C339="TD",INDEX('4. CPI-tabel'!$D$20:$Z$42,$E339-2003,AA$28-2003),
IF(AA$28&gt;=$E339,MAX(1,INDEX('4. CPI-tabel'!$D$20:$Z$42,MAX($E339,2010)-2003,AA$28-2003)),0))</f>
        <v>0</v>
      </c>
      <c r="AB339" s="118">
        <f>IF($C339="TD",INDEX('4. CPI-tabel'!$D$20:$Z$42,$E339-2003,AB$28-2003),
IF(AB$28&gt;=$E339,MAX(1,INDEX('4. CPI-tabel'!$D$20:$Z$42,MAX($E339,2010)-2003,AB$28-2003)),0))</f>
        <v>1</v>
      </c>
      <c r="AC339" s="118">
        <f>IF($C339="TD",INDEX('4. CPI-tabel'!$D$20:$Z$42,$E339-2003,AC$28-2003),
IF(AC$28&gt;=$E339,MAX(1,INDEX('4. CPI-tabel'!$D$20:$Z$42,MAX($E339,2010)-2003,AC$28-2003)),0))</f>
        <v>1.008</v>
      </c>
      <c r="AD339" s="118">
        <f>IF($C339="TD",INDEX('4. CPI-tabel'!$D$20:$Z$42,$E339-2003,AD$28-2003),
IF(AD$28&gt;=$E339,MAX(1,INDEX('4. CPI-tabel'!$D$20:$Z$42,MAX($E339,2010)-2003,AD$28-2003)),0))</f>
        <v>1.010016</v>
      </c>
      <c r="AE339" s="118">
        <f>IF($C339="TD",INDEX('4. CPI-tabel'!$D$20:$Z$42,$E339-2003,AE$28-2003),
IF(AE$28&gt;=$E339,MAX(1,INDEX('4. CPI-tabel'!$D$20:$Z$42,MAX($E339,2010)-2003,AE$28-2003)),0))</f>
        <v>1.0241562239999999</v>
      </c>
      <c r="AF339" s="118">
        <f>IF($C339="TD",INDEX('4. CPI-tabel'!$D$20:$Z$42,$E339-2003,AF$28-2003),
IF(AF$28&gt;=$E339,MAX(1,INDEX('4. CPI-tabel'!$D$20:$Z$42,MAX($E339,2010)-2003,AF$28-2003)),0))</f>
        <v>1.0456635047039999</v>
      </c>
      <c r="AG339" s="118">
        <f>IF($C339="TD",INDEX('4. CPI-tabel'!$D$20:$Z$42,$E339-2003,AG$28-2003),
IF(AG$28&gt;=$E339,MAX(1,INDEX('4. CPI-tabel'!$D$20:$Z$42,MAX($E339,2010)-2003,AG$28-2003)),0))</f>
        <v>1.0749420828357119</v>
      </c>
      <c r="AH339" s="118">
        <f>IF($C339="TD",INDEX('4. CPI-tabel'!$D$20:$Z$42,$E339-2003,AH$28-2003),
IF(AH$28&gt;=$E339,MAX(1,INDEX('4. CPI-tabel'!$D$20:$Z$42,MAX($E339,2010)-2003,AH$28-2003)),0))</f>
        <v>1.0824666774155618</v>
      </c>
      <c r="AI339" s="118">
        <f>IF($C339="TD",INDEX('4. CPI-tabel'!$D$20:$Z$42,$E339-2003,AI$28-2003),
IF(AI$28&gt;=$E339,MAX(1,INDEX('4. CPI-tabel'!$D$20:$Z$42,MAX($E339,2010)-2003,AI$28-2003)),0))</f>
        <v>1.0824666774155618</v>
      </c>
      <c r="AJ339" s="118">
        <f>IF($C339="TD",INDEX('4. CPI-tabel'!$D$20:$Z$42,$E339-2003,AJ$28-2003),
IF(AJ$28&gt;=$E339,MAX(1,INDEX('4. CPI-tabel'!$D$20:$Z$42,MAX($E339,2010)-2003,AJ$28-2003)),0))</f>
        <v>1.0824666774155618</v>
      </c>
      <c r="AK339" s="118">
        <f>IF($C339="TD",INDEX('4. CPI-tabel'!$D$20:$Z$42,$E339-2003,AK$28-2003),
IF(AK$28&gt;=$E339,MAX(1,INDEX('4. CPI-tabel'!$D$20:$Z$42,MAX($E339,2010)-2003,AK$28-2003)),0))</f>
        <v>1.0824666774155618</v>
      </c>
      <c r="AL339" s="118">
        <f>IF($C339="TD",INDEX('4. CPI-tabel'!$D$20:$Z$42,$E339-2003,AL$28-2003),
IF(AL$28&gt;=$E339,MAX(1,INDEX('4. CPI-tabel'!$D$20:$Z$42,MAX($E339,2010)-2003,AL$28-2003)),0))</f>
        <v>1.0824666774155618</v>
      </c>
      <c r="AM339" s="118">
        <f>IF($C339="TD",INDEX('4. CPI-tabel'!$D$20:$Z$42,$E339-2003,AM$28-2003),
IF(AM$28&gt;=$E339,MAX(1,INDEX('4. CPI-tabel'!$D$20:$Z$42,MAX($E339,2010)-2003,AM$28-2003)),0))</f>
        <v>1.0824666774155618</v>
      </c>
      <c r="AN339" s="20"/>
      <c r="AO339" s="87">
        <f t="shared" si="69"/>
        <v>0</v>
      </c>
      <c r="AP339" s="87">
        <f t="shared" si="70"/>
        <v>0</v>
      </c>
      <c r="AQ339" s="87">
        <f t="shared" si="71"/>
        <v>0</v>
      </c>
      <c r="AR339" s="87">
        <f t="shared" si="72"/>
        <v>0</v>
      </c>
      <c r="AS339" s="87">
        <f t="shared" si="73"/>
        <v>421.31181818181818</v>
      </c>
      <c r="AT339" s="87">
        <f t="shared" si="74"/>
        <v>849.36462545454549</v>
      </c>
      <c r="AU339" s="87">
        <f t="shared" si="75"/>
        <v>851.06335470545457</v>
      </c>
      <c r="AV339" s="87">
        <f t="shared" si="76"/>
        <v>862.97824167133092</v>
      </c>
      <c r="AW339" s="87">
        <f t="shared" si="77"/>
        <v>881.10078474642876</v>
      </c>
      <c r="AX339" s="87">
        <f t="shared" si="78"/>
        <v>905.77160671932882</v>
      </c>
      <c r="AY339" s="87">
        <f t="shared" si="79"/>
        <v>912.11200796636399</v>
      </c>
      <c r="AZ339" s="87">
        <f t="shared" si="80"/>
        <v>1094.534409559637</v>
      </c>
      <c r="BA339" s="87">
        <f t="shared" si="81"/>
        <v>1067.4531458179551</v>
      </c>
      <c r="BB339" s="87">
        <f t="shared" si="82"/>
        <v>1041.0419339626656</v>
      </c>
      <c r="BC339" s="87">
        <f t="shared" si="83"/>
        <v>1015.2841953903935</v>
      </c>
      <c r="BD339" s="87">
        <f t="shared" si="84"/>
        <v>990.16376169001262</v>
      </c>
    </row>
    <row r="340" spans="2:56" s="79" customFormat="1" x14ac:dyDescent="0.2">
      <c r="B340" s="86">
        <f>'3. Investeringen'!B326</f>
        <v>312</v>
      </c>
      <c r="C340" s="86" t="str">
        <f>'3. Investeringen'!F326</f>
        <v>TD</v>
      </c>
      <c r="D340" s="86" t="str">
        <f>'3. Investeringen'!G326</f>
        <v>Nieuwe investeringen TD</v>
      </c>
      <c r="E340" s="121">
        <f>'3. Investeringen'!K326</f>
        <v>2015</v>
      </c>
      <c r="F340" s="20"/>
      <c r="G340" s="86">
        <f>'7. Nominale afschrijvingen'!R329</f>
        <v>0</v>
      </c>
      <c r="H340" s="86">
        <f>'7. Nominale afschrijvingen'!S329</f>
        <v>0</v>
      </c>
      <c r="I340" s="86">
        <f>'7. Nominale afschrijvingen'!T329</f>
        <v>0</v>
      </c>
      <c r="J340" s="86">
        <f>'7. Nominale afschrijvingen'!U329</f>
        <v>0</v>
      </c>
      <c r="K340" s="86">
        <f>'7. Nominale afschrijvingen'!V329</f>
        <v>12450.84755555556</v>
      </c>
      <c r="L340" s="86">
        <f>'7. Nominale afschrijvingen'!W329</f>
        <v>24901.695111111116</v>
      </c>
      <c r="M340" s="86">
        <f>'7. Nominale afschrijvingen'!X329</f>
        <v>24901.695111111116</v>
      </c>
      <c r="N340" s="86">
        <f>'7. Nominale afschrijvingen'!Y329</f>
        <v>24901.695111111116</v>
      </c>
      <c r="O340" s="86">
        <f>'7. Nominale afschrijvingen'!Z329</f>
        <v>24901.695111111116</v>
      </c>
      <c r="P340" s="86">
        <f>'7. Nominale afschrijvingen'!AA329</f>
        <v>24901.695111111116</v>
      </c>
      <c r="Q340" s="86">
        <f>'7. Nominale afschrijvingen'!AB329</f>
        <v>24901.695111111116</v>
      </c>
      <c r="R340" s="86">
        <f>'7. Nominale afschrijvingen'!AC329</f>
        <v>29882.034133333342</v>
      </c>
      <c r="S340" s="86">
        <f>'7. Nominale afschrijvingen'!AD329</f>
        <v>28950.646056450223</v>
      </c>
      <c r="T340" s="86">
        <f>'7. Nominale afschrijvingen'!AE329</f>
        <v>28048.288257288139</v>
      </c>
      <c r="U340" s="86">
        <f>'7. Nominale afschrijvingen'!AF329</f>
        <v>27174.055896022015</v>
      </c>
      <c r="V340" s="86">
        <f>'7. Nominale afschrijvingen'!AG329</f>
        <v>26327.072335626523</v>
      </c>
      <c r="W340" s="65"/>
      <c r="X340" s="118">
        <f>IF($C340="TD",INDEX('4. CPI-tabel'!$D$20:$Z$42,$E340-2003,X$28-2003),
IF(X$28&gt;=$E340,MAX(1,INDEX('4. CPI-tabel'!$D$20:$Z$42,MAX($E340,2010)-2003,X$28-2003)),0))</f>
        <v>0</v>
      </c>
      <c r="Y340" s="118">
        <f>IF($C340="TD",INDEX('4. CPI-tabel'!$D$20:$Z$42,$E340-2003,Y$28-2003),
IF(Y$28&gt;=$E340,MAX(1,INDEX('4. CPI-tabel'!$D$20:$Z$42,MAX($E340,2010)-2003,Y$28-2003)),0))</f>
        <v>0</v>
      </c>
      <c r="Z340" s="118">
        <f>IF($C340="TD",INDEX('4. CPI-tabel'!$D$20:$Z$42,$E340-2003,Z$28-2003),
IF(Z$28&gt;=$E340,MAX(1,INDEX('4. CPI-tabel'!$D$20:$Z$42,MAX($E340,2010)-2003,Z$28-2003)),0))</f>
        <v>0</v>
      </c>
      <c r="AA340" s="118">
        <f>IF($C340="TD",INDEX('4. CPI-tabel'!$D$20:$Z$42,$E340-2003,AA$28-2003),
IF(AA$28&gt;=$E340,MAX(1,INDEX('4. CPI-tabel'!$D$20:$Z$42,MAX($E340,2010)-2003,AA$28-2003)),0))</f>
        <v>0</v>
      </c>
      <c r="AB340" s="118">
        <f>IF($C340="TD",INDEX('4. CPI-tabel'!$D$20:$Z$42,$E340-2003,AB$28-2003),
IF(AB$28&gt;=$E340,MAX(1,INDEX('4. CPI-tabel'!$D$20:$Z$42,MAX($E340,2010)-2003,AB$28-2003)),0))</f>
        <v>1</v>
      </c>
      <c r="AC340" s="118">
        <f>IF($C340="TD",INDEX('4. CPI-tabel'!$D$20:$Z$42,$E340-2003,AC$28-2003),
IF(AC$28&gt;=$E340,MAX(1,INDEX('4. CPI-tabel'!$D$20:$Z$42,MAX($E340,2010)-2003,AC$28-2003)),0))</f>
        <v>1.008</v>
      </c>
      <c r="AD340" s="118">
        <f>IF($C340="TD",INDEX('4. CPI-tabel'!$D$20:$Z$42,$E340-2003,AD$28-2003),
IF(AD$28&gt;=$E340,MAX(1,INDEX('4. CPI-tabel'!$D$20:$Z$42,MAX($E340,2010)-2003,AD$28-2003)),0))</f>
        <v>1.010016</v>
      </c>
      <c r="AE340" s="118">
        <f>IF($C340="TD",INDEX('4. CPI-tabel'!$D$20:$Z$42,$E340-2003,AE$28-2003),
IF(AE$28&gt;=$E340,MAX(1,INDEX('4. CPI-tabel'!$D$20:$Z$42,MAX($E340,2010)-2003,AE$28-2003)),0))</f>
        <v>1.0241562239999999</v>
      </c>
      <c r="AF340" s="118">
        <f>IF($C340="TD",INDEX('4. CPI-tabel'!$D$20:$Z$42,$E340-2003,AF$28-2003),
IF(AF$28&gt;=$E340,MAX(1,INDEX('4. CPI-tabel'!$D$20:$Z$42,MAX($E340,2010)-2003,AF$28-2003)),0))</f>
        <v>1.0456635047039999</v>
      </c>
      <c r="AG340" s="118">
        <f>IF($C340="TD",INDEX('4. CPI-tabel'!$D$20:$Z$42,$E340-2003,AG$28-2003),
IF(AG$28&gt;=$E340,MAX(1,INDEX('4. CPI-tabel'!$D$20:$Z$42,MAX($E340,2010)-2003,AG$28-2003)),0))</f>
        <v>1.0749420828357119</v>
      </c>
      <c r="AH340" s="118">
        <f>IF($C340="TD",INDEX('4. CPI-tabel'!$D$20:$Z$42,$E340-2003,AH$28-2003),
IF(AH$28&gt;=$E340,MAX(1,INDEX('4. CPI-tabel'!$D$20:$Z$42,MAX($E340,2010)-2003,AH$28-2003)),0))</f>
        <v>1.0824666774155618</v>
      </c>
      <c r="AI340" s="118">
        <f>IF($C340="TD",INDEX('4. CPI-tabel'!$D$20:$Z$42,$E340-2003,AI$28-2003),
IF(AI$28&gt;=$E340,MAX(1,INDEX('4. CPI-tabel'!$D$20:$Z$42,MAX($E340,2010)-2003,AI$28-2003)),0))</f>
        <v>1.0824666774155618</v>
      </c>
      <c r="AJ340" s="118">
        <f>IF($C340="TD",INDEX('4. CPI-tabel'!$D$20:$Z$42,$E340-2003,AJ$28-2003),
IF(AJ$28&gt;=$E340,MAX(1,INDEX('4. CPI-tabel'!$D$20:$Z$42,MAX($E340,2010)-2003,AJ$28-2003)),0))</f>
        <v>1.0824666774155618</v>
      </c>
      <c r="AK340" s="118">
        <f>IF($C340="TD",INDEX('4. CPI-tabel'!$D$20:$Z$42,$E340-2003,AK$28-2003),
IF(AK$28&gt;=$E340,MAX(1,INDEX('4. CPI-tabel'!$D$20:$Z$42,MAX($E340,2010)-2003,AK$28-2003)),0))</f>
        <v>1.0824666774155618</v>
      </c>
      <c r="AL340" s="118">
        <f>IF($C340="TD",INDEX('4. CPI-tabel'!$D$20:$Z$42,$E340-2003,AL$28-2003),
IF(AL$28&gt;=$E340,MAX(1,INDEX('4. CPI-tabel'!$D$20:$Z$42,MAX($E340,2010)-2003,AL$28-2003)),0))</f>
        <v>1.0824666774155618</v>
      </c>
      <c r="AM340" s="118">
        <f>IF($C340="TD",INDEX('4. CPI-tabel'!$D$20:$Z$42,$E340-2003,AM$28-2003),
IF(AM$28&gt;=$E340,MAX(1,INDEX('4. CPI-tabel'!$D$20:$Z$42,MAX($E340,2010)-2003,AM$28-2003)),0))</f>
        <v>1.0824666774155618</v>
      </c>
      <c r="AN340" s="20"/>
      <c r="AO340" s="87">
        <f t="shared" si="69"/>
        <v>0</v>
      </c>
      <c r="AP340" s="87">
        <f t="shared" si="70"/>
        <v>0</v>
      </c>
      <c r="AQ340" s="87">
        <f t="shared" si="71"/>
        <v>0</v>
      </c>
      <c r="AR340" s="87">
        <f t="shared" si="72"/>
        <v>0</v>
      </c>
      <c r="AS340" s="87">
        <f t="shared" si="73"/>
        <v>12450.84755555556</v>
      </c>
      <c r="AT340" s="87">
        <f t="shared" si="74"/>
        <v>25100.908672000005</v>
      </c>
      <c r="AU340" s="87">
        <f t="shared" si="75"/>
        <v>25151.110489344006</v>
      </c>
      <c r="AV340" s="87">
        <f t="shared" si="76"/>
        <v>25503.226036194821</v>
      </c>
      <c r="AW340" s="87">
        <f t="shared" si="77"/>
        <v>26038.793782954912</v>
      </c>
      <c r="AX340" s="87">
        <f t="shared" si="78"/>
        <v>26767.880008877648</v>
      </c>
      <c r="AY340" s="87">
        <f t="shared" si="79"/>
        <v>26955.255168939788</v>
      </c>
      <c r="AZ340" s="87">
        <f t="shared" si="80"/>
        <v>32346.306202727748</v>
      </c>
      <c r="BA340" s="87">
        <f t="shared" si="81"/>
        <v>31338.10964575961</v>
      </c>
      <c r="BB340" s="87">
        <f t="shared" si="82"/>
        <v>30361.337397060612</v>
      </c>
      <c r="BC340" s="87">
        <f t="shared" si="83"/>
        <v>29415.009997671707</v>
      </c>
      <c r="BD340" s="87">
        <f t="shared" si="84"/>
        <v>28498.178517224795</v>
      </c>
    </row>
    <row r="341" spans="2:56" s="79" customFormat="1" x14ac:dyDescent="0.2">
      <c r="B341" s="86">
        <f>'3. Investeringen'!B327</f>
        <v>313</v>
      </c>
      <c r="C341" s="86" t="str">
        <f>'3. Investeringen'!F327</f>
        <v>TD</v>
      </c>
      <c r="D341" s="86" t="str">
        <f>'3. Investeringen'!G327</f>
        <v>Nieuwe investeringen TD</v>
      </c>
      <c r="E341" s="121">
        <f>'3. Investeringen'!K327</f>
        <v>2015</v>
      </c>
      <c r="F341" s="20"/>
      <c r="G341" s="86">
        <f>'7. Nominale afschrijvingen'!R330</f>
        <v>0</v>
      </c>
      <c r="H341" s="86">
        <f>'7. Nominale afschrijvingen'!S330</f>
        <v>0</v>
      </c>
      <c r="I341" s="86">
        <f>'7. Nominale afschrijvingen'!T330</f>
        <v>0</v>
      </c>
      <c r="J341" s="86">
        <f>'7. Nominale afschrijvingen'!U330</f>
        <v>0</v>
      </c>
      <c r="K341" s="86">
        <f>'7. Nominale afschrijvingen'!V330</f>
        <v>204.03966666666665</v>
      </c>
      <c r="L341" s="86">
        <f>'7. Nominale afschrijvingen'!W330</f>
        <v>408.0793333333333</v>
      </c>
      <c r="M341" s="86">
        <f>'7. Nominale afschrijvingen'!X330</f>
        <v>408.0793333333333</v>
      </c>
      <c r="N341" s="86">
        <f>'7. Nominale afschrijvingen'!Y330</f>
        <v>408.0793333333333</v>
      </c>
      <c r="O341" s="86">
        <f>'7. Nominale afschrijvingen'!Z330</f>
        <v>408.0793333333333</v>
      </c>
      <c r="P341" s="86">
        <f>'7. Nominale afschrijvingen'!AA330</f>
        <v>408.0793333333333</v>
      </c>
      <c r="Q341" s="86">
        <f>'7. Nominale afschrijvingen'!AB330</f>
        <v>408.0793333333333</v>
      </c>
      <c r="R341" s="86">
        <f>'7. Nominale afschrijvingen'!AC330</f>
        <v>489.69519999999994</v>
      </c>
      <c r="S341" s="86">
        <f>'7. Nominale afschrijvingen'!AD330</f>
        <v>464.68948765957441</v>
      </c>
      <c r="T341" s="86">
        <f>'7. Nominale afschrijvingen'!AE330</f>
        <v>440.9606627578089</v>
      </c>
      <c r="U341" s="86">
        <f>'7. Nominale afschrijvingen'!AF330</f>
        <v>418.44352253187827</v>
      </c>
      <c r="V341" s="86">
        <f>'7. Nominale afschrijvingen'!AG330</f>
        <v>398.77310053251648</v>
      </c>
      <c r="W341" s="65"/>
      <c r="X341" s="118">
        <f>IF($C341="TD",INDEX('4. CPI-tabel'!$D$20:$Z$42,$E341-2003,X$28-2003),
IF(X$28&gt;=$E341,MAX(1,INDEX('4. CPI-tabel'!$D$20:$Z$42,MAX($E341,2010)-2003,X$28-2003)),0))</f>
        <v>0</v>
      </c>
      <c r="Y341" s="118">
        <f>IF($C341="TD",INDEX('4. CPI-tabel'!$D$20:$Z$42,$E341-2003,Y$28-2003),
IF(Y$28&gt;=$E341,MAX(1,INDEX('4. CPI-tabel'!$D$20:$Z$42,MAX($E341,2010)-2003,Y$28-2003)),0))</f>
        <v>0</v>
      </c>
      <c r="Z341" s="118">
        <f>IF($C341="TD",INDEX('4. CPI-tabel'!$D$20:$Z$42,$E341-2003,Z$28-2003),
IF(Z$28&gt;=$E341,MAX(1,INDEX('4. CPI-tabel'!$D$20:$Z$42,MAX($E341,2010)-2003,Z$28-2003)),0))</f>
        <v>0</v>
      </c>
      <c r="AA341" s="118">
        <f>IF($C341="TD",INDEX('4. CPI-tabel'!$D$20:$Z$42,$E341-2003,AA$28-2003),
IF(AA$28&gt;=$E341,MAX(1,INDEX('4. CPI-tabel'!$D$20:$Z$42,MAX($E341,2010)-2003,AA$28-2003)),0))</f>
        <v>0</v>
      </c>
      <c r="AB341" s="118">
        <f>IF($C341="TD",INDEX('4. CPI-tabel'!$D$20:$Z$42,$E341-2003,AB$28-2003),
IF(AB$28&gt;=$E341,MAX(1,INDEX('4. CPI-tabel'!$D$20:$Z$42,MAX($E341,2010)-2003,AB$28-2003)),0))</f>
        <v>1</v>
      </c>
      <c r="AC341" s="118">
        <f>IF($C341="TD",INDEX('4. CPI-tabel'!$D$20:$Z$42,$E341-2003,AC$28-2003),
IF(AC$28&gt;=$E341,MAX(1,INDEX('4. CPI-tabel'!$D$20:$Z$42,MAX($E341,2010)-2003,AC$28-2003)),0))</f>
        <v>1.008</v>
      </c>
      <c r="AD341" s="118">
        <f>IF($C341="TD",INDEX('4. CPI-tabel'!$D$20:$Z$42,$E341-2003,AD$28-2003),
IF(AD$28&gt;=$E341,MAX(1,INDEX('4. CPI-tabel'!$D$20:$Z$42,MAX($E341,2010)-2003,AD$28-2003)),0))</f>
        <v>1.010016</v>
      </c>
      <c r="AE341" s="118">
        <f>IF($C341="TD",INDEX('4. CPI-tabel'!$D$20:$Z$42,$E341-2003,AE$28-2003),
IF(AE$28&gt;=$E341,MAX(1,INDEX('4. CPI-tabel'!$D$20:$Z$42,MAX($E341,2010)-2003,AE$28-2003)),0))</f>
        <v>1.0241562239999999</v>
      </c>
      <c r="AF341" s="118">
        <f>IF($C341="TD",INDEX('4. CPI-tabel'!$D$20:$Z$42,$E341-2003,AF$28-2003),
IF(AF$28&gt;=$E341,MAX(1,INDEX('4. CPI-tabel'!$D$20:$Z$42,MAX($E341,2010)-2003,AF$28-2003)),0))</f>
        <v>1.0456635047039999</v>
      </c>
      <c r="AG341" s="118">
        <f>IF($C341="TD",INDEX('4. CPI-tabel'!$D$20:$Z$42,$E341-2003,AG$28-2003),
IF(AG$28&gt;=$E341,MAX(1,INDEX('4. CPI-tabel'!$D$20:$Z$42,MAX($E341,2010)-2003,AG$28-2003)),0))</f>
        <v>1.0749420828357119</v>
      </c>
      <c r="AH341" s="118">
        <f>IF($C341="TD",INDEX('4. CPI-tabel'!$D$20:$Z$42,$E341-2003,AH$28-2003),
IF(AH$28&gt;=$E341,MAX(1,INDEX('4. CPI-tabel'!$D$20:$Z$42,MAX($E341,2010)-2003,AH$28-2003)),0))</f>
        <v>1.0824666774155618</v>
      </c>
      <c r="AI341" s="118">
        <f>IF($C341="TD",INDEX('4. CPI-tabel'!$D$20:$Z$42,$E341-2003,AI$28-2003),
IF(AI$28&gt;=$E341,MAX(1,INDEX('4. CPI-tabel'!$D$20:$Z$42,MAX($E341,2010)-2003,AI$28-2003)),0))</f>
        <v>1.0824666774155618</v>
      </c>
      <c r="AJ341" s="118">
        <f>IF($C341="TD",INDEX('4. CPI-tabel'!$D$20:$Z$42,$E341-2003,AJ$28-2003),
IF(AJ$28&gt;=$E341,MAX(1,INDEX('4. CPI-tabel'!$D$20:$Z$42,MAX($E341,2010)-2003,AJ$28-2003)),0))</f>
        <v>1.0824666774155618</v>
      </c>
      <c r="AK341" s="118">
        <f>IF($C341="TD",INDEX('4. CPI-tabel'!$D$20:$Z$42,$E341-2003,AK$28-2003),
IF(AK$28&gt;=$E341,MAX(1,INDEX('4. CPI-tabel'!$D$20:$Z$42,MAX($E341,2010)-2003,AK$28-2003)),0))</f>
        <v>1.0824666774155618</v>
      </c>
      <c r="AL341" s="118">
        <f>IF($C341="TD",INDEX('4. CPI-tabel'!$D$20:$Z$42,$E341-2003,AL$28-2003),
IF(AL$28&gt;=$E341,MAX(1,INDEX('4. CPI-tabel'!$D$20:$Z$42,MAX($E341,2010)-2003,AL$28-2003)),0))</f>
        <v>1.0824666774155618</v>
      </c>
      <c r="AM341" s="118">
        <f>IF($C341="TD",INDEX('4. CPI-tabel'!$D$20:$Z$42,$E341-2003,AM$28-2003),
IF(AM$28&gt;=$E341,MAX(1,INDEX('4. CPI-tabel'!$D$20:$Z$42,MAX($E341,2010)-2003,AM$28-2003)),0))</f>
        <v>1.0824666774155618</v>
      </c>
      <c r="AN341" s="20"/>
      <c r="AO341" s="87">
        <f t="shared" si="69"/>
        <v>0</v>
      </c>
      <c r="AP341" s="87">
        <f t="shared" si="70"/>
        <v>0</v>
      </c>
      <c r="AQ341" s="87">
        <f t="shared" si="71"/>
        <v>0</v>
      </c>
      <c r="AR341" s="87">
        <f t="shared" si="72"/>
        <v>0</v>
      </c>
      <c r="AS341" s="87">
        <f t="shared" si="73"/>
        <v>204.03966666666665</v>
      </c>
      <c r="AT341" s="87">
        <f t="shared" si="74"/>
        <v>411.34396799999996</v>
      </c>
      <c r="AU341" s="87">
        <f t="shared" si="75"/>
        <v>412.16665593599998</v>
      </c>
      <c r="AV341" s="87">
        <f t="shared" si="76"/>
        <v>417.93698911910394</v>
      </c>
      <c r="AW341" s="87">
        <f t="shared" si="77"/>
        <v>426.71366589060511</v>
      </c>
      <c r="AX341" s="87">
        <f t="shared" si="78"/>
        <v>438.66164853554204</v>
      </c>
      <c r="AY341" s="87">
        <f t="shared" si="79"/>
        <v>441.73228007529082</v>
      </c>
      <c r="AZ341" s="87">
        <f t="shared" si="80"/>
        <v>530.07873609034891</v>
      </c>
      <c r="BA341" s="87">
        <f t="shared" si="81"/>
        <v>503.0108857367992</v>
      </c>
      <c r="BB341" s="87">
        <f t="shared" si="82"/>
        <v>477.32522348640947</v>
      </c>
      <c r="BC341" s="87">
        <f t="shared" si="83"/>
        <v>452.95116952114603</v>
      </c>
      <c r="BD341" s="87">
        <f t="shared" si="84"/>
        <v>431.6585931761349</v>
      </c>
    </row>
    <row r="342" spans="2:56" s="79" customFormat="1" x14ac:dyDescent="0.2">
      <c r="B342" s="86">
        <f>'3. Investeringen'!B328</f>
        <v>314</v>
      </c>
      <c r="C342" s="86" t="str">
        <f>'3. Investeringen'!F328</f>
        <v>TD</v>
      </c>
      <c r="D342" s="86" t="str">
        <f>'3. Investeringen'!G328</f>
        <v>Nieuwe investeringen TD</v>
      </c>
      <c r="E342" s="121">
        <f>'3. Investeringen'!K328</f>
        <v>2016</v>
      </c>
      <c r="F342" s="20"/>
      <c r="G342" s="86">
        <f>'7. Nominale afschrijvingen'!R331</f>
        <v>0</v>
      </c>
      <c r="H342" s="86">
        <f>'7. Nominale afschrijvingen'!S331</f>
        <v>0</v>
      </c>
      <c r="I342" s="86">
        <f>'7. Nominale afschrijvingen'!T331</f>
        <v>0</v>
      </c>
      <c r="J342" s="86">
        <f>'7. Nominale afschrijvingen'!U331</f>
        <v>0</v>
      </c>
      <c r="K342" s="86">
        <f>'7. Nominale afschrijvingen'!V331</f>
        <v>0</v>
      </c>
      <c r="L342" s="86">
        <f>'7. Nominale afschrijvingen'!W331</f>
        <v>1680.7167272727272</v>
      </c>
      <c r="M342" s="86">
        <f>'7. Nominale afschrijvingen'!X331</f>
        <v>3361.4334545454544</v>
      </c>
      <c r="N342" s="86">
        <f>'7. Nominale afschrijvingen'!Y331</f>
        <v>3361.4334545454544</v>
      </c>
      <c r="O342" s="86">
        <f>'7. Nominale afschrijvingen'!Z331</f>
        <v>3361.4334545454544</v>
      </c>
      <c r="P342" s="86">
        <f>'7. Nominale afschrijvingen'!AA331</f>
        <v>3361.4334545454544</v>
      </c>
      <c r="Q342" s="86">
        <f>'7. Nominale afschrijvingen'!AB331</f>
        <v>3361.4334545454544</v>
      </c>
      <c r="R342" s="86">
        <f>'7. Nominale afschrijvingen'!AC331</f>
        <v>4033.7201454545457</v>
      </c>
      <c r="S342" s="86">
        <f>'7. Nominale afschrijvingen'!AD331</f>
        <v>3935.9329904132233</v>
      </c>
      <c r="T342" s="86">
        <f>'7. Nominale afschrijvingen'!AE331</f>
        <v>3840.5164330698726</v>
      </c>
      <c r="U342" s="86">
        <f>'7. Nominale afschrijvingen'!AF331</f>
        <v>3747.4130043893911</v>
      </c>
      <c r="V342" s="86">
        <f>'7. Nominale afschrijvingen'!AG331</f>
        <v>3656.566628525406</v>
      </c>
      <c r="W342" s="65"/>
      <c r="X342" s="118">
        <f>IF($C342="TD",INDEX('4. CPI-tabel'!$D$20:$Z$42,$E342-2003,X$28-2003),
IF(X$28&gt;=$E342,MAX(1,INDEX('4. CPI-tabel'!$D$20:$Z$42,MAX($E342,2010)-2003,X$28-2003)),0))</f>
        <v>0</v>
      </c>
      <c r="Y342" s="118">
        <f>IF($C342="TD",INDEX('4. CPI-tabel'!$D$20:$Z$42,$E342-2003,Y$28-2003),
IF(Y$28&gt;=$E342,MAX(1,INDEX('4. CPI-tabel'!$D$20:$Z$42,MAX($E342,2010)-2003,Y$28-2003)),0))</f>
        <v>0</v>
      </c>
      <c r="Z342" s="118">
        <f>IF($C342="TD",INDEX('4. CPI-tabel'!$D$20:$Z$42,$E342-2003,Z$28-2003),
IF(Z$28&gt;=$E342,MAX(1,INDEX('4. CPI-tabel'!$D$20:$Z$42,MAX($E342,2010)-2003,Z$28-2003)),0))</f>
        <v>0</v>
      </c>
      <c r="AA342" s="118">
        <f>IF($C342="TD",INDEX('4. CPI-tabel'!$D$20:$Z$42,$E342-2003,AA$28-2003),
IF(AA$28&gt;=$E342,MAX(1,INDEX('4. CPI-tabel'!$D$20:$Z$42,MAX($E342,2010)-2003,AA$28-2003)),0))</f>
        <v>0</v>
      </c>
      <c r="AB342" s="118">
        <f>IF($C342="TD",INDEX('4. CPI-tabel'!$D$20:$Z$42,$E342-2003,AB$28-2003),
IF(AB$28&gt;=$E342,MAX(1,INDEX('4. CPI-tabel'!$D$20:$Z$42,MAX($E342,2010)-2003,AB$28-2003)),0))</f>
        <v>0</v>
      </c>
      <c r="AC342" s="118">
        <f>IF($C342="TD",INDEX('4. CPI-tabel'!$D$20:$Z$42,$E342-2003,AC$28-2003),
IF(AC$28&gt;=$E342,MAX(1,INDEX('4. CPI-tabel'!$D$20:$Z$42,MAX($E342,2010)-2003,AC$28-2003)),0))</f>
        <v>1</v>
      </c>
      <c r="AD342" s="118">
        <f>IF($C342="TD",INDEX('4. CPI-tabel'!$D$20:$Z$42,$E342-2003,AD$28-2003),
IF(AD$28&gt;=$E342,MAX(1,INDEX('4. CPI-tabel'!$D$20:$Z$42,MAX($E342,2010)-2003,AD$28-2003)),0))</f>
        <v>1.002</v>
      </c>
      <c r="AE342" s="118">
        <f>IF($C342="TD",INDEX('4. CPI-tabel'!$D$20:$Z$42,$E342-2003,AE$28-2003),
IF(AE$28&gt;=$E342,MAX(1,INDEX('4. CPI-tabel'!$D$20:$Z$42,MAX($E342,2010)-2003,AE$28-2003)),0))</f>
        <v>1.0160279999999999</v>
      </c>
      <c r="AF342" s="118">
        <f>IF($C342="TD",INDEX('4. CPI-tabel'!$D$20:$Z$42,$E342-2003,AF$28-2003),
IF(AF$28&gt;=$E342,MAX(1,INDEX('4. CPI-tabel'!$D$20:$Z$42,MAX($E342,2010)-2003,AF$28-2003)),0))</f>
        <v>1.0373645879999998</v>
      </c>
      <c r="AG342" s="118">
        <f>IF($C342="TD",INDEX('4. CPI-tabel'!$D$20:$Z$42,$E342-2003,AG$28-2003),
IF(AG$28&gt;=$E342,MAX(1,INDEX('4. CPI-tabel'!$D$20:$Z$42,MAX($E342,2010)-2003,AG$28-2003)),0))</f>
        <v>1.0664107964639997</v>
      </c>
      <c r="AH342" s="118">
        <f>IF($C342="TD",INDEX('4. CPI-tabel'!$D$20:$Z$42,$E342-2003,AH$28-2003),
IF(AH$28&gt;=$E342,MAX(1,INDEX('4. CPI-tabel'!$D$20:$Z$42,MAX($E342,2010)-2003,AH$28-2003)),0))</f>
        <v>1.0738756720392475</v>
      </c>
      <c r="AI342" s="118">
        <f>IF($C342="TD",INDEX('4. CPI-tabel'!$D$20:$Z$42,$E342-2003,AI$28-2003),
IF(AI$28&gt;=$E342,MAX(1,INDEX('4. CPI-tabel'!$D$20:$Z$42,MAX($E342,2010)-2003,AI$28-2003)),0))</f>
        <v>1.0738756720392475</v>
      </c>
      <c r="AJ342" s="118">
        <f>IF($C342="TD",INDEX('4. CPI-tabel'!$D$20:$Z$42,$E342-2003,AJ$28-2003),
IF(AJ$28&gt;=$E342,MAX(1,INDEX('4. CPI-tabel'!$D$20:$Z$42,MAX($E342,2010)-2003,AJ$28-2003)),0))</f>
        <v>1.0738756720392475</v>
      </c>
      <c r="AK342" s="118">
        <f>IF($C342="TD",INDEX('4. CPI-tabel'!$D$20:$Z$42,$E342-2003,AK$28-2003),
IF(AK$28&gt;=$E342,MAX(1,INDEX('4. CPI-tabel'!$D$20:$Z$42,MAX($E342,2010)-2003,AK$28-2003)),0))</f>
        <v>1.0738756720392475</v>
      </c>
      <c r="AL342" s="118">
        <f>IF($C342="TD",INDEX('4. CPI-tabel'!$D$20:$Z$42,$E342-2003,AL$28-2003),
IF(AL$28&gt;=$E342,MAX(1,INDEX('4. CPI-tabel'!$D$20:$Z$42,MAX($E342,2010)-2003,AL$28-2003)),0))</f>
        <v>1.0738756720392475</v>
      </c>
      <c r="AM342" s="118">
        <f>IF($C342="TD",INDEX('4. CPI-tabel'!$D$20:$Z$42,$E342-2003,AM$28-2003),
IF(AM$28&gt;=$E342,MAX(1,INDEX('4. CPI-tabel'!$D$20:$Z$42,MAX($E342,2010)-2003,AM$28-2003)),0))</f>
        <v>1.0738756720392475</v>
      </c>
      <c r="AN342" s="20"/>
      <c r="AO342" s="87">
        <f t="shared" si="69"/>
        <v>0</v>
      </c>
      <c r="AP342" s="87">
        <f t="shared" si="70"/>
        <v>0</v>
      </c>
      <c r="AQ342" s="87">
        <f t="shared" si="71"/>
        <v>0</v>
      </c>
      <c r="AR342" s="87">
        <f t="shared" si="72"/>
        <v>0</v>
      </c>
      <c r="AS342" s="87">
        <f t="shared" si="73"/>
        <v>0</v>
      </c>
      <c r="AT342" s="87">
        <f t="shared" si="74"/>
        <v>1680.7167272727272</v>
      </c>
      <c r="AU342" s="87">
        <f t="shared" si="75"/>
        <v>3368.1563214545454</v>
      </c>
      <c r="AV342" s="87">
        <f t="shared" si="76"/>
        <v>3415.3105099549089</v>
      </c>
      <c r="AW342" s="87">
        <f t="shared" si="77"/>
        <v>3487.0320306639615</v>
      </c>
      <c r="AX342" s="87">
        <f t="shared" si="78"/>
        <v>3584.6689275225522</v>
      </c>
      <c r="AY342" s="87">
        <f t="shared" si="79"/>
        <v>3609.761610015209</v>
      </c>
      <c r="AZ342" s="87">
        <f t="shared" si="80"/>
        <v>4331.7139320182514</v>
      </c>
      <c r="BA342" s="87">
        <f t="shared" si="81"/>
        <v>4226.7026851814453</v>
      </c>
      <c r="BB342" s="87">
        <f t="shared" si="82"/>
        <v>4124.2371655406832</v>
      </c>
      <c r="BC342" s="87">
        <f t="shared" si="83"/>
        <v>4024.2556584972726</v>
      </c>
      <c r="BD342" s="87">
        <f t="shared" si="84"/>
        <v>3926.6979455640057</v>
      </c>
    </row>
    <row r="343" spans="2:56" s="79" customFormat="1" x14ac:dyDescent="0.2">
      <c r="B343" s="86">
        <f>'3. Investeringen'!B329</f>
        <v>315</v>
      </c>
      <c r="C343" s="86" t="str">
        <f>'3. Investeringen'!F329</f>
        <v>TD</v>
      </c>
      <c r="D343" s="86" t="str">
        <f>'3. Investeringen'!G329</f>
        <v>Nieuwe investeringen TD</v>
      </c>
      <c r="E343" s="121">
        <f>'3. Investeringen'!K329</f>
        <v>2016</v>
      </c>
      <c r="F343" s="20"/>
      <c r="G343" s="86">
        <f>'7. Nominale afschrijvingen'!R332</f>
        <v>0</v>
      </c>
      <c r="H343" s="86">
        <f>'7. Nominale afschrijvingen'!S332</f>
        <v>0</v>
      </c>
      <c r="I343" s="86">
        <f>'7. Nominale afschrijvingen'!T332</f>
        <v>0</v>
      </c>
      <c r="J343" s="86">
        <f>'7. Nominale afschrijvingen'!U332</f>
        <v>0</v>
      </c>
      <c r="K343" s="86">
        <f>'7. Nominale afschrijvingen'!V332</f>
        <v>0</v>
      </c>
      <c r="L343" s="86">
        <f>'7. Nominale afschrijvingen'!W332</f>
        <v>11999.756777777782</v>
      </c>
      <c r="M343" s="86">
        <f>'7. Nominale afschrijvingen'!X332</f>
        <v>23999.513555555561</v>
      </c>
      <c r="N343" s="86">
        <f>'7. Nominale afschrijvingen'!Y332</f>
        <v>23999.513555555561</v>
      </c>
      <c r="O343" s="86">
        <f>'7. Nominale afschrijvingen'!Z332</f>
        <v>23999.513555555561</v>
      </c>
      <c r="P343" s="86">
        <f>'7. Nominale afschrijvingen'!AA332</f>
        <v>23999.513555555561</v>
      </c>
      <c r="Q343" s="86">
        <f>'7. Nominale afschrijvingen'!AB332</f>
        <v>23999.513555555561</v>
      </c>
      <c r="R343" s="86">
        <f>'7. Nominale afschrijvingen'!AC332</f>
        <v>28799.416266666674</v>
      </c>
      <c r="S343" s="86">
        <f>'7. Nominale afschrijvingen'!AD332</f>
        <v>27924.4972914768</v>
      </c>
      <c r="T343" s="86">
        <f>'7. Nominale afschrijvingen'!AE332</f>
        <v>27076.158133254718</v>
      </c>
      <c r="U343" s="86">
        <f>'7. Nominale afschrijvingen'!AF332</f>
        <v>26253.591303890018</v>
      </c>
      <c r="V343" s="86">
        <f>'7. Nominale afschrijvingen'!AG332</f>
        <v>25456.013846556652</v>
      </c>
      <c r="W343" s="65"/>
      <c r="X343" s="118">
        <f>IF($C343="TD",INDEX('4. CPI-tabel'!$D$20:$Z$42,$E343-2003,X$28-2003),
IF(X$28&gt;=$E343,MAX(1,INDEX('4. CPI-tabel'!$D$20:$Z$42,MAX($E343,2010)-2003,X$28-2003)),0))</f>
        <v>0</v>
      </c>
      <c r="Y343" s="118">
        <f>IF($C343="TD",INDEX('4. CPI-tabel'!$D$20:$Z$42,$E343-2003,Y$28-2003),
IF(Y$28&gt;=$E343,MAX(1,INDEX('4. CPI-tabel'!$D$20:$Z$42,MAX($E343,2010)-2003,Y$28-2003)),0))</f>
        <v>0</v>
      </c>
      <c r="Z343" s="118">
        <f>IF($C343="TD",INDEX('4. CPI-tabel'!$D$20:$Z$42,$E343-2003,Z$28-2003),
IF(Z$28&gt;=$E343,MAX(1,INDEX('4. CPI-tabel'!$D$20:$Z$42,MAX($E343,2010)-2003,Z$28-2003)),0))</f>
        <v>0</v>
      </c>
      <c r="AA343" s="118">
        <f>IF($C343="TD",INDEX('4. CPI-tabel'!$D$20:$Z$42,$E343-2003,AA$28-2003),
IF(AA$28&gt;=$E343,MAX(1,INDEX('4. CPI-tabel'!$D$20:$Z$42,MAX($E343,2010)-2003,AA$28-2003)),0))</f>
        <v>0</v>
      </c>
      <c r="AB343" s="118">
        <f>IF($C343="TD",INDEX('4. CPI-tabel'!$D$20:$Z$42,$E343-2003,AB$28-2003),
IF(AB$28&gt;=$E343,MAX(1,INDEX('4. CPI-tabel'!$D$20:$Z$42,MAX($E343,2010)-2003,AB$28-2003)),0))</f>
        <v>0</v>
      </c>
      <c r="AC343" s="118">
        <f>IF($C343="TD",INDEX('4. CPI-tabel'!$D$20:$Z$42,$E343-2003,AC$28-2003),
IF(AC$28&gt;=$E343,MAX(1,INDEX('4. CPI-tabel'!$D$20:$Z$42,MAX($E343,2010)-2003,AC$28-2003)),0))</f>
        <v>1</v>
      </c>
      <c r="AD343" s="118">
        <f>IF($C343="TD",INDEX('4. CPI-tabel'!$D$20:$Z$42,$E343-2003,AD$28-2003),
IF(AD$28&gt;=$E343,MAX(1,INDEX('4. CPI-tabel'!$D$20:$Z$42,MAX($E343,2010)-2003,AD$28-2003)),0))</f>
        <v>1.002</v>
      </c>
      <c r="AE343" s="118">
        <f>IF($C343="TD",INDEX('4. CPI-tabel'!$D$20:$Z$42,$E343-2003,AE$28-2003),
IF(AE$28&gt;=$E343,MAX(1,INDEX('4. CPI-tabel'!$D$20:$Z$42,MAX($E343,2010)-2003,AE$28-2003)),0))</f>
        <v>1.0160279999999999</v>
      </c>
      <c r="AF343" s="118">
        <f>IF($C343="TD",INDEX('4. CPI-tabel'!$D$20:$Z$42,$E343-2003,AF$28-2003),
IF(AF$28&gt;=$E343,MAX(1,INDEX('4. CPI-tabel'!$D$20:$Z$42,MAX($E343,2010)-2003,AF$28-2003)),0))</f>
        <v>1.0373645879999998</v>
      </c>
      <c r="AG343" s="118">
        <f>IF($C343="TD",INDEX('4. CPI-tabel'!$D$20:$Z$42,$E343-2003,AG$28-2003),
IF(AG$28&gt;=$E343,MAX(1,INDEX('4. CPI-tabel'!$D$20:$Z$42,MAX($E343,2010)-2003,AG$28-2003)),0))</f>
        <v>1.0664107964639997</v>
      </c>
      <c r="AH343" s="118">
        <f>IF($C343="TD",INDEX('4. CPI-tabel'!$D$20:$Z$42,$E343-2003,AH$28-2003),
IF(AH$28&gt;=$E343,MAX(1,INDEX('4. CPI-tabel'!$D$20:$Z$42,MAX($E343,2010)-2003,AH$28-2003)),0))</f>
        <v>1.0738756720392475</v>
      </c>
      <c r="AI343" s="118">
        <f>IF($C343="TD",INDEX('4. CPI-tabel'!$D$20:$Z$42,$E343-2003,AI$28-2003),
IF(AI$28&gt;=$E343,MAX(1,INDEX('4. CPI-tabel'!$D$20:$Z$42,MAX($E343,2010)-2003,AI$28-2003)),0))</f>
        <v>1.0738756720392475</v>
      </c>
      <c r="AJ343" s="118">
        <f>IF($C343="TD",INDEX('4. CPI-tabel'!$D$20:$Z$42,$E343-2003,AJ$28-2003),
IF(AJ$28&gt;=$E343,MAX(1,INDEX('4. CPI-tabel'!$D$20:$Z$42,MAX($E343,2010)-2003,AJ$28-2003)),0))</f>
        <v>1.0738756720392475</v>
      </c>
      <c r="AK343" s="118">
        <f>IF($C343="TD",INDEX('4. CPI-tabel'!$D$20:$Z$42,$E343-2003,AK$28-2003),
IF(AK$28&gt;=$E343,MAX(1,INDEX('4. CPI-tabel'!$D$20:$Z$42,MAX($E343,2010)-2003,AK$28-2003)),0))</f>
        <v>1.0738756720392475</v>
      </c>
      <c r="AL343" s="118">
        <f>IF($C343="TD",INDEX('4. CPI-tabel'!$D$20:$Z$42,$E343-2003,AL$28-2003),
IF(AL$28&gt;=$E343,MAX(1,INDEX('4. CPI-tabel'!$D$20:$Z$42,MAX($E343,2010)-2003,AL$28-2003)),0))</f>
        <v>1.0738756720392475</v>
      </c>
      <c r="AM343" s="118">
        <f>IF($C343="TD",INDEX('4. CPI-tabel'!$D$20:$Z$42,$E343-2003,AM$28-2003),
IF(AM$28&gt;=$E343,MAX(1,INDEX('4. CPI-tabel'!$D$20:$Z$42,MAX($E343,2010)-2003,AM$28-2003)),0))</f>
        <v>1.0738756720392475</v>
      </c>
      <c r="AN343" s="20"/>
      <c r="AO343" s="87">
        <f t="shared" si="69"/>
        <v>0</v>
      </c>
      <c r="AP343" s="87">
        <f t="shared" si="70"/>
        <v>0</v>
      </c>
      <c r="AQ343" s="87">
        <f t="shared" si="71"/>
        <v>0</v>
      </c>
      <c r="AR343" s="87">
        <f t="shared" si="72"/>
        <v>0</v>
      </c>
      <c r="AS343" s="87">
        <f t="shared" si="73"/>
        <v>0</v>
      </c>
      <c r="AT343" s="87">
        <f t="shared" si="74"/>
        <v>11999.756777777782</v>
      </c>
      <c r="AU343" s="87">
        <f t="shared" si="75"/>
        <v>24047.512582666674</v>
      </c>
      <c r="AV343" s="87">
        <f t="shared" si="76"/>
        <v>24384.177758824004</v>
      </c>
      <c r="AW343" s="87">
        <f t="shared" si="77"/>
        <v>24896.245491759302</v>
      </c>
      <c r="AX343" s="87">
        <f t="shared" si="78"/>
        <v>25593.340365528562</v>
      </c>
      <c r="AY343" s="87">
        <f t="shared" si="79"/>
        <v>25772.493748087258</v>
      </c>
      <c r="AZ343" s="87">
        <f t="shared" si="80"/>
        <v>30926.992497704712</v>
      </c>
      <c r="BA343" s="87">
        <f t="shared" si="81"/>
        <v>29987.438295242795</v>
      </c>
      <c r="BB343" s="87">
        <f t="shared" si="82"/>
        <v>29076.427511589845</v>
      </c>
      <c r="BC343" s="87">
        <f t="shared" si="83"/>
        <v>28193.093004908638</v>
      </c>
      <c r="BD343" s="87">
        <f t="shared" si="84"/>
        <v>27336.593976911416</v>
      </c>
    </row>
    <row r="344" spans="2:56" s="79" customFormat="1" x14ac:dyDescent="0.2">
      <c r="B344" s="86">
        <f>'3. Investeringen'!B330</f>
        <v>316</v>
      </c>
      <c r="C344" s="86" t="str">
        <f>'3. Investeringen'!F330</f>
        <v>TD</v>
      </c>
      <c r="D344" s="86" t="str">
        <f>'3. Investeringen'!G330</f>
        <v>Nieuwe investeringen TD</v>
      </c>
      <c r="E344" s="121">
        <f>'3. Investeringen'!K330</f>
        <v>2016</v>
      </c>
      <c r="F344" s="20"/>
      <c r="G344" s="86">
        <f>'7. Nominale afschrijvingen'!R333</f>
        <v>0</v>
      </c>
      <c r="H344" s="86">
        <f>'7. Nominale afschrijvingen'!S333</f>
        <v>0</v>
      </c>
      <c r="I344" s="86">
        <f>'7. Nominale afschrijvingen'!T333</f>
        <v>0</v>
      </c>
      <c r="J344" s="86">
        <f>'7. Nominale afschrijvingen'!U333</f>
        <v>0</v>
      </c>
      <c r="K344" s="86">
        <f>'7. Nominale afschrijvingen'!V333</f>
        <v>0</v>
      </c>
      <c r="L344" s="86">
        <f>'7. Nominale afschrijvingen'!W333</f>
        <v>7.3284999999999947</v>
      </c>
      <c r="M344" s="86">
        <f>'7. Nominale afschrijvingen'!X333</f>
        <v>14.656999999999989</v>
      </c>
      <c r="N344" s="86">
        <f>'7. Nominale afschrijvingen'!Y333</f>
        <v>14.656999999999989</v>
      </c>
      <c r="O344" s="86">
        <f>'7. Nominale afschrijvingen'!Z333</f>
        <v>14.656999999999989</v>
      </c>
      <c r="P344" s="86">
        <f>'7. Nominale afschrijvingen'!AA333</f>
        <v>14.656999999999989</v>
      </c>
      <c r="Q344" s="86">
        <f>'7. Nominale afschrijvingen'!AB333</f>
        <v>14.656999999999989</v>
      </c>
      <c r="R344" s="86">
        <f>'7. Nominale afschrijvingen'!AC333</f>
        <v>17.588399999999986</v>
      </c>
      <c r="S344" s="86">
        <f>'7. Nominale afschrijvingen'!AD333</f>
        <v>16.726927346938766</v>
      </c>
      <c r="T344" s="86">
        <f>'7. Nominale afschrijvingen'!AE333</f>
        <v>15.90764927280299</v>
      </c>
      <c r="U344" s="86">
        <f>'7. Nominale afschrijvingen'!AF333</f>
        <v>15.12849910433917</v>
      </c>
      <c r="V344" s="86">
        <f>'7. Nominale afschrijvingen'!AG333</f>
        <v>14.387511393106232</v>
      </c>
      <c r="W344" s="65"/>
      <c r="X344" s="118">
        <f>IF($C344="TD",INDEX('4. CPI-tabel'!$D$20:$Z$42,$E344-2003,X$28-2003),
IF(X$28&gt;=$E344,MAX(1,INDEX('4. CPI-tabel'!$D$20:$Z$42,MAX($E344,2010)-2003,X$28-2003)),0))</f>
        <v>0</v>
      </c>
      <c r="Y344" s="118">
        <f>IF($C344="TD",INDEX('4. CPI-tabel'!$D$20:$Z$42,$E344-2003,Y$28-2003),
IF(Y$28&gt;=$E344,MAX(1,INDEX('4. CPI-tabel'!$D$20:$Z$42,MAX($E344,2010)-2003,Y$28-2003)),0))</f>
        <v>0</v>
      </c>
      <c r="Z344" s="118">
        <f>IF($C344="TD",INDEX('4. CPI-tabel'!$D$20:$Z$42,$E344-2003,Z$28-2003),
IF(Z$28&gt;=$E344,MAX(1,INDEX('4. CPI-tabel'!$D$20:$Z$42,MAX($E344,2010)-2003,Z$28-2003)),0))</f>
        <v>0</v>
      </c>
      <c r="AA344" s="118">
        <f>IF($C344="TD",INDEX('4. CPI-tabel'!$D$20:$Z$42,$E344-2003,AA$28-2003),
IF(AA$28&gt;=$E344,MAX(1,INDEX('4. CPI-tabel'!$D$20:$Z$42,MAX($E344,2010)-2003,AA$28-2003)),0))</f>
        <v>0</v>
      </c>
      <c r="AB344" s="118">
        <f>IF($C344="TD",INDEX('4. CPI-tabel'!$D$20:$Z$42,$E344-2003,AB$28-2003),
IF(AB$28&gt;=$E344,MAX(1,INDEX('4. CPI-tabel'!$D$20:$Z$42,MAX($E344,2010)-2003,AB$28-2003)),0))</f>
        <v>0</v>
      </c>
      <c r="AC344" s="118">
        <f>IF($C344="TD",INDEX('4. CPI-tabel'!$D$20:$Z$42,$E344-2003,AC$28-2003),
IF(AC$28&gt;=$E344,MAX(1,INDEX('4. CPI-tabel'!$D$20:$Z$42,MAX($E344,2010)-2003,AC$28-2003)),0))</f>
        <v>1</v>
      </c>
      <c r="AD344" s="118">
        <f>IF($C344="TD",INDEX('4. CPI-tabel'!$D$20:$Z$42,$E344-2003,AD$28-2003),
IF(AD$28&gt;=$E344,MAX(1,INDEX('4. CPI-tabel'!$D$20:$Z$42,MAX($E344,2010)-2003,AD$28-2003)),0))</f>
        <v>1.002</v>
      </c>
      <c r="AE344" s="118">
        <f>IF($C344="TD",INDEX('4. CPI-tabel'!$D$20:$Z$42,$E344-2003,AE$28-2003),
IF(AE$28&gt;=$E344,MAX(1,INDEX('4. CPI-tabel'!$D$20:$Z$42,MAX($E344,2010)-2003,AE$28-2003)),0))</f>
        <v>1.0160279999999999</v>
      </c>
      <c r="AF344" s="118">
        <f>IF($C344="TD",INDEX('4. CPI-tabel'!$D$20:$Z$42,$E344-2003,AF$28-2003),
IF(AF$28&gt;=$E344,MAX(1,INDEX('4. CPI-tabel'!$D$20:$Z$42,MAX($E344,2010)-2003,AF$28-2003)),0))</f>
        <v>1.0373645879999998</v>
      </c>
      <c r="AG344" s="118">
        <f>IF($C344="TD",INDEX('4. CPI-tabel'!$D$20:$Z$42,$E344-2003,AG$28-2003),
IF(AG$28&gt;=$E344,MAX(1,INDEX('4. CPI-tabel'!$D$20:$Z$42,MAX($E344,2010)-2003,AG$28-2003)),0))</f>
        <v>1.0664107964639997</v>
      </c>
      <c r="AH344" s="118">
        <f>IF($C344="TD",INDEX('4. CPI-tabel'!$D$20:$Z$42,$E344-2003,AH$28-2003),
IF(AH$28&gt;=$E344,MAX(1,INDEX('4. CPI-tabel'!$D$20:$Z$42,MAX($E344,2010)-2003,AH$28-2003)),0))</f>
        <v>1.0738756720392475</v>
      </c>
      <c r="AI344" s="118">
        <f>IF($C344="TD",INDEX('4. CPI-tabel'!$D$20:$Z$42,$E344-2003,AI$28-2003),
IF(AI$28&gt;=$E344,MAX(1,INDEX('4. CPI-tabel'!$D$20:$Z$42,MAX($E344,2010)-2003,AI$28-2003)),0))</f>
        <v>1.0738756720392475</v>
      </c>
      <c r="AJ344" s="118">
        <f>IF($C344="TD",INDEX('4. CPI-tabel'!$D$20:$Z$42,$E344-2003,AJ$28-2003),
IF(AJ$28&gt;=$E344,MAX(1,INDEX('4. CPI-tabel'!$D$20:$Z$42,MAX($E344,2010)-2003,AJ$28-2003)),0))</f>
        <v>1.0738756720392475</v>
      </c>
      <c r="AK344" s="118">
        <f>IF($C344="TD",INDEX('4. CPI-tabel'!$D$20:$Z$42,$E344-2003,AK$28-2003),
IF(AK$28&gt;=$E344,MAX(1,INDEX('4. CPI-tabel'!$D$20:$Z$42,MAX($E344,2010)-2003,AK$28-2003)),0))</f>
        <v>1.0738756720392475</v>
      </c>
      <c r="AL344" s="118">
        <f>IF($C344="TD",INDEX('4. CPI-tabel'!$D$20:$Z$42,$E344-2003,AL$28-2003),
IF(AL$28&gt;=$E344,MAX(1,INDEX('4. CPI-tabel'!$D$20:$Z$42,MAX($E344,2010)-2003,AL$28-2003)),0))</f>
        <v>1.0738756720392475</v>
      </c>
      <c r="AM344" s="118">
        <f>IF($C344="TD",INDEX('4. CPI-tabel'!$D$20:$Z$42,$E344-2003,AM$28-2003),
IF(AM$28&gt;=$E344,MAX(1,INDEX('4. CPI-tabel'!$D$20:$Z$42,MAX($E344,2010)-2003,AM$28-2003)),0))</f>
        <v>1.0738756720392475</v>
      </c>
      <c r="AN344" s="20"/>
      <c r="AO344" s="87">
        <f t="shared" si="69"/>
        <v>0</v>
      </c>
      <c r="AP344" s="87">
        <f t="shared" si="70"/>
        <v>0</v>
      </c>
      <c r="AQ344" s="87">
        <f t="shared" si="71"/>
        <v>0</v>
      </c>
      <c r="AR344" s="87">
        <f t="shared" si="72"/>
        <v>0</v>
      </c>
      <c r="AS344" s="87">
        <f t="shared" si="73"/>
        <v>0</v>
      </c>
      <c r="AT344" s="87">
        <f t="shared" si="74"/>
        <v>7.3284999999999947</v>
      </c>
      <c r="AU344" s="87">
        <f t="shared" si="75"/>
        <v>14.686313999999989</v>
      </c>
      <c r="AV344" s="87">
        <f t="shared" si="76"/>
        <v>14.891922395999988</v>
      </c>
      <c r="AW344" s="87">
        <f t="shared" si="77"/>
        <v>15.204652766315986</v>
      </c>
      <c r="AX344" s="87">
        <f t="shared" si="78"/>
        <v>15.630383043772833</v>
      </c>
      <c r="AY344" s="87">
        <f t="shared" si="79"/>
        <v>15.739795725079238</v>
      </c>
      <c r="AZ344" s="87">
        <f t="shared" si="80"/>
        <v>18.887754870095087</v>
      </c>
      <c r="BA344" s="87">
        <f t="shared" si="81"/>
        <v>17.962640345845536</v>
      </c>
      <c r="BB344" s="87">
        <f t="shared" si="82"/>
        <v>17.082837553395958</v>
      </c>
      <c r="BC344" s="87">
        <f t="shared" si="83"/>
        <v>16.246127142617379</v>
      </c>
      <c r="BD344" s="87">
        <f t="shared" si="84"/>
        <v>15.450398466244286</v>
      </c>
    </row>
    <row r="345" spans="2:56" s="79" customFormat="1" x14ac:dyDescent="0.2">
      <c r="B345" s="86">
        <f>'3. Investeringen'!B331</f>
        <v>317</v>
      </c>
      <c r="C345" s="86" t="str">
        <f>'3. Investeringen'!F331</f>
        <v>TD</v>
      </c>
      <c r="D345" s="86" t="str">
        <f>'3. Investeringen'!G331</f>
        <v>Nieuwe investeringen TD</v>
      </c>
      <c r="E345" s="121">
        <f>'3. Investeringen'!K331</f>
        <v>2017</v>
      </c>
      <c r="F345" s="20"/>
      <c r="G345" s="86">
        <f>'7. Nominale afschrijvingen'!R334</f>
        <v>0</v>
      </c>
      <c r="H345" s="86">
        <f>'7. Nominale afschrijvingen'!S334</f>
        <v>0</v>
      </c>
      <c r="I345" s="86">
        <f>'7. Nominale afschrijvingen'!T334</f>
        <v>0</v>
      </c>
      <c r="J345" s="86">
        <f>'7. Nominale afschrijvingen'!U334</f>
        <v>0</v>
      </c>
      <c r="K345" s="86">
        <f>'7. Nominale afschrijvingen'!V334</f>
        <v>0</v>
      </c>
      <c r="L345" s="86">
        <f>'7. Nominale afschrijvingen'!W334</f>
        <v>0</v>
      </c>
      <c r="M345" s="86">
        <f>'7. Nominale afschrijvingen'!X334</f>
        <v>5.4076363636363638</v>
      </c>
      <c r="N345" s="86">
        <f>'7. Nominale afschrijvingen'!Y334</f>
        <v>10.815272727272728</v>
      </c>
      <c r="O345" s="86">
        <f>'7. Nominale afschrijvingen'!Z334</f>
        <v>10.815272727272728</v>
      </c>
      <c r="P345" s="86">
        <f>'7. Nominale afschrijvingen'!AA334</f>
        <v>10.815272727272728</v>
      </c>
      <c r="Q345" s="86">
        <f>'7. Nominale afschrijvingen'!AB334</f>
        <v>10.815272727272728</v>
      </c>
      <c r="R345" s="86">
        <f>'7. Nominale afschrijvingen'!AC334</f>
        <v>12.978327272727272</v>
      </c>
      <c r="S345" s="86">
        <f>'7. Nominale afschrijvingen'!AD334</f>
        <v>12.669931377137713</v>
      </c>
      <c r="T345" s="86">
        <f>'7. Nominale afschrijvingen'!AE334</f>
        <v>12.368863700849294</v>
      </c>
      <c r="U345" s="86">
        <f>'7. Nominale afschrijvingen'!AF334</f>
        <v>12.074950107957825</v>
      </c>
      <c r="V345" s="86">
        <f>'7. Nominale afschrijvingen'!AG334</f>
        <v>11.788020600441996</v>
      </c>
      <c r="W345" s="65"/>
      <c r="X345" s="118">
        <f>IF($C345="TD",INDEX('4. CPI-tabel'!$D$20:$Z$42,$E345-2003,X$28-2003),
IF(X$28&gt;=$E345,MAX(1,INDEX('4. CPI-tabel'!$D$20:$Z$42,MAX($E345,2010)-2003,X$28-2003)),0))</f>
        <v>0</v>
      </c>
      <c r="Y345" s="118">
        <f>IF($C345="TD",INDEX('4. CPI-tabel'!$D$20:$Z$42,$E345-2003,Y$28-2003),
IF(Y$28&gt;=$E345,MAX(1,INDEX('4. CPI-tabel'!$D$20:$Z$42,MAX($E345,2010)-2003,Y$28-2003)),0))</f>
        <v>0</v>
      </c>
      <c r="Z345" s="118">
        <f>IF($C345="TD",INDEX('4. CPI-tabel'!$D$20:$Z$42,$E345-2003,Z$28-2003),
IF(Z$28&gt;=$E345,MAX(1,INDEX('4. CPI-tabel'!$D$20:$Z$42,MAX($E345,2010)-2003,Z$28-2003)),0))</f>
        <v>0</v>
      </c>
      <c r="AA345" s="118">
        <f>IF($C345="TD",INDEX('4. CPI-tabel'!$D$20:$Z$42,$E345-2003,AA$28-2003),
IF(AA$28&gt;=$E345,MAX(1,INDEX('4. CPI-tabel'!$D$20:$Z$42,MAX($E345,2010)-2003,AA$28-2003)),0))</f>
        <v>0</v>
      </c>
      <c r="AB345" s="118">
        <f>IF($C345="TD",INDEX('4. CPI-tabel'!$D$20:$Z$42,$E345-2003,AB$28-2003),
IF(AB$28&gt;=$E345,MAX(1,INDEX('4. CPI-tabel'!$D$20:$Z$42,MAX($E345,2010)-2003,AB$28-2003)),0))</f>
        <v>0</v>
      </c>
      <c r="AC345" s="118">
        <f>IF($C345="TD",INDEX('4. CPI-tabel'!$D$20:$Z$42,$E345-2003,AC$28-2003),
IF(AC$28&gt;=$E345,MAX(1,INDEX('4. CPI-tabel'!$D$20:$Z$42,MAX($E345,2010)-2003,AC$28-2003)),0))</f>
        <v>0</v>
      </c>
      <c r="AD345" s="118">
        <f>IF($C345="TD",INDEX('4. CPI-tabel'!$D$20:$Z$42,$E345-2003,AD$28-2003),
IF(AD$28&gt;=$E345,MAX(1,INDEX('4. CPI-tabel'!$D$20:$Z$42,MAX($E345,2010)-2003,AD$28-2003)),0))</f>
        <v>1</v>
      </c>
      <c r="AE345" s="118">
        <f>IF($C345="TD",INDEX('4. CPI-tabel'!$D$20:$Z$42,$E345-2003,AE$28-2003),
IF(AE$28&gt;=$E345,MAX(1,INDEX('4. CPI-tabel'!$D$20:$Z$42,MAX($E345,2010)-2003,AE$28-2003)),0))</f>
        <v>1.014</v>
      </c>
      <c r="AF345" s="118">
        <f>IF($C345="TD",INDEX('4. CPI-tabel'!$D$20:$Z$42,$E345-2003,AF$28-2003),
IF(AF$28&gt;=$E345,MAX(1,INDEX('4. CPI-tabel'!$D$20:$Z$42,MAX($E345,2010)-2003,AF$28-2003)),0))</f>
        <v>1.0352939999999999</v>
      </c>
      <c r="AG345" s="118">
        <f>IF($C345="TD",INDEX('4. CPI-tabel'!$D$20:$Z$42,$E345-2003,AG$28-2003),
IF(AG$28&gt;=$E345,MAX(1,INDEX('4. CPI-tabel'!$D$20:$Z$42,MAX($E345,2010)-2003,AG$28-2003)),0))</f>
        <v>1.0642822320000001</v>
      </c>
      <c r="AH345" s="118">
        <f>IF($C345="TD",INDEX('4. CPI-tabel'!$D$20:$Z$42,$E345-2003,AH$28-2003),
IF(AH$28&gt;=$E345,MAX(1,INDEX('4. CPI-tabel'!$D$20:$Z$42,MAX($E345,2010)-2003,AH$28-2003)),0))</f>
        <v>1.0717322076239999</v>
      </c>
      <c r="AI345" s="118">
        <f>IF($C345="TD",INDEX('4. CPI-tabel'!$D$20:$Z$42,$E345-2003,AI$28-2003),
IF(AI$28&gt;=$E345,MAX(1,INDEX('4. CPI-tabel'!$D$20:$Z$42,MAX($E345,2010)-2003,AI$28-2003)),0))</f>
        <v>1.0717322076239999</v>
      </c>
      <c r="AJ345" s="118">
        <f>IF($C345="TD",INDEX('4. CPI-tabel'!$D$20:$Z$42,$E345-2003,AJ$28-2003),
IF(AJ$28&gt;=$E345,MAX(1,INDEX('4. CPI-tabel'!$D$20:$Z$42,MAX($E345,2010)-2003,AJ$28-2003)),0))</f>
        <v>1.0717322076239999</v>
      </c>
      <c r="AK345" s="118">
        <f>IF($C345="TD",INDEX('4. CPI-tabel'!$D$20:$Z$42,$E345-2003,AK$28-2003),
IF(AK$28&gt;=$E345,MAX(1,INDEX('4. CPI-tabel'!$D$20:$Z$42,MAX($E345,2010)-2003,AK$28-2003)),0))</f>
        <v>1.0717322076239999</v>
      </c>
      <c r="AL345" s="118">
        <f>IF($C345="TD",INDEX('4. CPI-tabel'!$D$20:$Z$42,$E345-2003,AL$28-2003),
IF(AL$28&gt;=$E345,MAX(1,INDEX('4. CPI-tabel'!$D$20:$Z$42,MAX($E345,2010)-2003,AL$28-2003)),0))</f>
        <v>1.0717322076239999</v>
      </c>
      <c r="AM345" s="118">
        <f>IF($C345="TD",INDEX('4. CPI-tabel'!$D$20:$Z$42,$E345-2003,AM$28-2003),
IF(AM$28&gt;=$E345,MAX(1,INDEX('4. CPI-tabel'!$D$20:$Z$42,MAX($E345,2010)-2003,AM$28-2003)),0))</f>
        <v>1.0717322076239999</v>
      </c>
      <c r="AN345" s="20"/>
      <c r="AO345" s="87">
        <f t="shared" si="69"/>
        <v>0</v>
      </c>
      <c r="AP345" s="87">
        <f t="shared" si="70"/>
        <v>0</v>
      </c>
      <c r="AQ345" s="87">
        <f t="shared" si="71"/>
        <v>0</v>
      </c>
      <c r="AR345" s="87">
        <f t="shared" si="72"/>
        <v>0</v>
      </c>
      <c r="AS345" s="87">
        <f t="shared" si="73"/>
        <v>0</v>
      </c>
      <c r="AT345" s="87">
        <f t="shared" si="74"/>
        <v>0</v>
      </c>
      <c r="AU345" s="87">
        <f t="shared" si="75"/>
        <v>5.4076363636363638</v>
      </c>
      <c r="AV345" s="87">
        <f t="shared" si="76"/>
        <v>10.966686545454547</v>
      </c>
      <c r="AW345" s="87">
        <f t="shared" si="77"/>
        <v>11.19698696290909</v>
      </c>
      <c r="AX345" s="87">
        <f t="shared" si="78"/>
        <v>11.510502597870547</v>
      </c>
      <c r="AY345" s="87">
        <f t="shared" si="79"/>
        <v>11.591076116055639</v>
      </c>
      <c r="AZ345" s="87">
        <f t="shared" si="80"/>
        <v>13.909291339266765</v>
      </c>
      <c r="BA345" s="87">
        <f t="shared" si="81"/>
        <v>13.578773525264387</v>
      </c>
      <c r="BB345" s="87">
        <f t="shared" si="82"/>
        <v>13.256109599911571</v>
      </c>
      <c r="BC345" s="87">
        <f t="shared" si="83"/>
        <v>12.941112936151296</v>
      </c>
      <c r="BD345" s="87">
        <f t="shared" si="84"/>
        <v>12.633601341628889</v>
      </c>
    </row>
    <row r="346" spans="2:56" s="79" customFormat="1" x14ac:dyDescent="0.2">
      <c r="B346" s="86">
        <f>'3. Investeringen'!B332</f>
        <v>318</v>
      </c>
      <c r="C346" s="86" t="str">
        <f>'3. Investeringen'!F332</f>
        <v>TD</v>
      </c>
      <c r="D346" s="86" t="str">
        <f>'3. Investeringen'!G332</f>
        <v>Nieuwe investeringen TD</v>
      </c>
      <c r="E346" s="121">
        <f>'3. Investeringen'!K332</f>
        <v>2017</v>
      </c>
      <c r="F346" s="20"/>
      <c r="G346" s="86">
        <f>'7. Nominale afschrijvingen'!R335</f>
        <v>0</v>
      </c>
      <c r="H346" s="86">
        <f>'7. Nominale afschrijvingen'!S335</f>
        <v>0</v>
      </c>
      <c r="I346" s="86">
        <f>'7. Nominale afschrijvingen'!T335</f>
        <v>0</v>
      </c>
      <c r="J346" s="86">
        <f>'7. Nominale afschrijvingen'!U335</f>
        <v>0</v>
      </c>
      <c r="K346" s="86">
        <f>'7. Nominale afschrijvingen'!V335</f>
        <v>0</v>
      </c>
      <c r="L346" s="86">
        <f>'7. Nominale afschrijvingen'!W335</f>
        <v>0</v>
      </c>
      <c r="M346" s="86">
        <f>'7. Nominale afschrijvingen'!X335</f>
        <v>5560.604888888889</v>
      </c>
      <c r="N346" s="86">
        <f>'7. Nominale afschrijvingen'!Y335</f>
        <v>11121.209777777778</v>
      </c>
      <c r="O346" s="86">
        <f>'7. Nominale afschrijvingen'!Z335</f>
        <v>11121.209777777778</v>
      </c>
      <c r="P346" s="86">
        <f>'7. Nominale afschrijvingen'!AA335</f>
        <v>11121.209777777778</v>
      </c>
      <c r="Q346" s="86">
        <f>'7. Nominale afschrijvingen'!AB335</f>
        <v>11121.209777777778</v>
      </c>
      <c r="R346" s="86">
        <f>'7. Nominale afschrijvingen'!AC335</f>
        <v>13345.451733333332</v>
      </c>
      <c r="S346" s="86">
        <f>'7. Nominale afschrijvingen'!AD335</f>
        <v>12950.030941234565</v>
      </c>
      <c r="T346" s="86">
        <f>'7. Nominale afschrijvingen'!AE335</f>
        <v>12566.326320753542</v>
      </c>
      <c r="U346" s="86">
        <f>'7. Nominale afschrijvingen'!AF335</f>
        <v>12193.990726064549</v>
      </c>
      <c r="V346" s="86">
        <f>'7. Nominale afschrijvingen'!AG335</f>
        <v>11832.687297144117</v>
      </c>
      <c r="W346" s="65"/>
      <c r="X346" s="118">
        <f>IF($C346="TD",INDEX('4. CPI-tabel'!$D$20:$Z$42,$E346-2003,X$28-2003),
IF(X$28&gt;=$E346,MAX(1,INDEX('4. CPI-tabel'!$D$20:$Z$42,MAX($E346,2010)-2003,X$28-2003)),0))</f>
        <v>0</v>
      </c>
      <c r="Y346" s="118">
        <f>IF($C346="TD",INDEX('4. CPI-tabel'!$D$20:$Z$42,$E346-2003,Y$28-2003),
IF(Y$28&gt;=$E346,MAX(1,INDEX('4. CPI-tabel'!$D$20:$Z$42,MAX($E346,2010)-2003,Y$28-2003)),0))</f>
        <v>0</v>
      </c>
      <c r="Z346" s="118">
        <f>IF($C346="TD",INDEX('4. CPI-tabel'!$D$20:$Z$42,$E346-2003,Z$28-2003),
IF(Z$28&gt;=$E346,MAX(1,INDEX('4. CPI-tabel'!$D$20:$Z$42,MAX($E346,2010)-2003,Z$28-2003)),0))</f>
        <v>0</v>
      </c>
      <c r="AA346" s="118">
        <f>IF($C346="TD",INDEX('4. CPI-tabel'!$D$20:$Z$42,$E346-2003,AA$28-2003),
IF(AA$28&gt;=$E346,MAX(1,INDEX('4. CPI-tabel'!$D$20:$Z$42,MAX($E346,2010)-2003,AA$28-2003)),0))</f>
        <v>0</v>
      </c>
      <c r="AB346" s="118">
        <f>IF($C346="TD",INDEX('4. CPI-tabel'!$D$20:$Z$42,$E346-2003,AB$28-2003),
IF(AB$28&gt;=$E346,MAX(1,INDEX('4. CPI-tabel'!$D$20:$Z$42,MAX($E346,2010)-2003,AB$28-2003)),0))</f>
        <v>0</v>
      </c>
      <c r="AC346" s="118">
        <f>IF($C346="TD",INDEX('4. CPI-tabel'!$D$20:$Z$42,$E346-2003,AC$28-2003),
IF(AC$28&gt;=$E346,MAX(1,INDEX('4. CPI-tabel'!$D$20:$Z$42,MAX($E346,2010)-2003,AC$28-2003)),0))</f>
        <v>0</v>
      </c>
      <c r="AD346" s="118">
        <f>IF($C346="TD",INDEX('4. CPI-tabel'!$D$20:$Z$42,$E346-2003,AD$28-2003),
IF(AD$28&gt;=$E346,MAX(1,INDEX('4. CPI-tabel'!$D$20:$Z$42,MAX($E346,2010)-2003,AD$28-2003)),0))</f>
        <v>1</v>
      </c>
      <c r="AE346" s="118">
        <f>IF($C346="TD",INDEX('4. CPI-tabel'!$D$20:$Z$42,$E346-2003,AE$28-2003),
IF(AE$28&gt;=$E346,MAX(1,INDEX('4. CPI-tabel'!$D$20:$Z$42,MAX($E346,2010)-2003,AE$28-2003)),0))</f>
        <v>1.014</v>
      </c>
      <c r="AF346" s="118">
        <f>IF($C346="TD",INDEX('4. CPI-tabel'!$D$20:$Z$42,$E346-2003,AF$28-2003),
IF(AF$28&gt;=$E346,MAX(1,INDEX('4. CPI-tabel'!$D$20:$Z$42,MAX($E346,2010)-2003,AF$28-2003)),0))</f>
        <v>1.0352939999999999</v>
      </c>
      <c r="AG346" s="118">
        <f>IF($C346="TD",INDEX('4. CPI-tabel'!$D$20:$Z$42,$E346-2003,AG$28-2003),
IF(AG$28&gt;=$E346,MAX(1,INDEX('4. CPI-tabel'!$D$20:$Z$42,MAX($E346,2010)-2003,AG$28-2003)),0))</f>
        <v>1.0642822320000001</v>
      </c>
      <c r="AH346" s="118">
        <f>IF($C346="TD",INDEX('4. CPI-tabel'!$D$20:$Z$42,$E346-2003,AH$28-2003),
IF(AH$28&gt;=$E346,MAX(1,INDEX('4. CPI-tabel'!$D$20:$Z$42,MAX($E346,2010)-2003,AH$28-2003)),0))</f>
        <v>1.0717322076239999</v>
      </c>
      <c r="AI346" s="118">
        <f>IF($C346="TD",INDEX('4. CPI-tabel'!$D$20:$Z$42,$E346-2003,AI$28-2003),
IF(AI$28&gt;=$E346,MAX(1,INDEX('4. CPI-tabel'!$D$20:$Z$42,MAX($E346,2010)-2003,AI$28-2003)),0))</f>
        <v>1.0717322076239999</v>
      </c>
      <c r="AJ346" s="118">
        <f>IF($C346="TD",INDEX('4. CPI-tabel'!$D$20:$Z$42,$E346-2003,AJ$28-2003),
IF(AJ$28&gt;=$E346,MAX(1,INDEX('4. CPI-tabel'!$D$20:$Z$42,MAX($E346,2010)-2003,AJ$28-2003)),0))</f>
        <v>1.0717322076239999</v>
      </c>
      <c r="AK346" s="118">
        <f>IF($C346="TD",INDEX('4. CPI-tabel'!$D$20:$Z$42,$E346-2003,AK$28-2003),
IF(AK$28&gt;=$E346,MAX(1,INDEX('4. CPI-tabel'!$D$20:$Z$42,MAX($E346,2010)-2003,AK$28-2003)),0))</f>
        <v>1.0717322076239999</v>
      </c>
      <c r="AL346" s="118">
        <f>IF($C346="TD",INDEX('4. CPI-tabel'!$D$20:$Z$42,$E346-2003,AL$28-2003),
IF(AL$28&gt;=$E346,MAX(1,INDEX('4. CPI-tabel'!$D$20:$Z$42,MAX($E346,2010)-2003,AL$28-2003)),0))</f>
        <v>1.0717322076239999</v>
      </c>
      <c r="AM346" s="118">
        <f>IF($C346="TD",INDEX('4. CPI-tabel'!$D$20:$Z$42,$E346-2003,AM$28-2003),
IF(AM$28&gt;=$E346,MAX(1,INDEX('4. CPI-tabel'!$D$20:$Z$42,MAX($E346,2010)-2003,AM$28-2003)),0))</f>
        <v>1.0717322076239999</v>
      </c>
      <c r="AN346" s="20"/>
      <c r="AO346" s="87">
        <f t="shared" si="69"/>
        <v>0</v>
      </c>
      <c r="AP346" s="87">
        <f t="shared" si="70"/>
        <v>0</v>
      </c>
      <c r="AQ346" s="87">
        <f t="shared" si="71"/>
        <v>0</v>
      </c>
      <c r="AR346" s="87">
        <f t="shared" si="72"/>
        <v>0</v>
      </c>
      <c r="AS346" s="87">
        <f t="shared" si="73"/>
        <v>0</v>
      </c>
      <c r="AT346" s="87">
        <f t="shared" si="74"/>
        <v>0</v>
      </c>
      <c r="AU346" s="87">
        <f t="shared" si="75"/>
        <v>5560.604888888889</v>
      </c>
      <c r="AV346" s="87">
        <f t="shared" si="76"/>
        <v>11276.906714666668</v>
      </c>
      <c r="AW346" s="87">
        <f t="shared" si="77"/>
        <v>11513.721755674665</v>
      </c>
      <c r="AX346" s="87">
        <f t="shared" si="78"/>
        <v>11836.105964833558</v>
      </c>
      <c r="AY346" s="87">
        <f t="shared" si="79"/>
        <v>11918.958706587391</v>
      </c>
      <c r="AZ346" s="87">
        <f t="shared" si="80"/>
        <v>14302.750447904868</v>
      </c>
      <c r="BA346" s="87">
        <f t="shared" si="81"/>
        <v>13878.965249448425</v>
      </c>
      <c r="BB346" s="87">
        <f t="shared" si="82"/>
        <v>13467.73664946477</v>
      </c>
      <c r="BC346" s="87">
        <f t="shared" si="83"/>
        <v>13068.692600591739</v>
      </c>
      <c r="BD346" s="87">
        <f t="shared" si="84"/>
        <v>12681.472079092726</v>
      </c>
    </row>
    <row r="347" spans="2:56" s="79" customFormat="1" x14ac:dyDescent="0.2">
      <c r="B347" s="86">
        <f>'3. Investeringen'!B333</f>
        <v>319</v>
      </c>
      <c r="C347" s="86" t="str">
        <f>'3. Investeringen'!F333</f>
        <v>TD</v>
      </c>
      <c r="D347" s="86" t="str">
        <f>'3. Investeringen'!G333</f>
        <v>Nieuwe investeringen TD</v>
      </c>
      <c r="E347" s="121">
        <f>'3. Investeringen'!K333</f>
        <v>2017</v>
      </c>
      <c r="F347" s="20"/>
      <c r="G347" s="86">
        <f>'7. Nominale afschrijvingen'!R336</f>
        <v>0</v>
      </c>
      <c r="H347" s="86">
        <f>'7. Nominale afschrijvingen'!S336</f>
        <v>0</v>
      </c>
      <c r="I347" s="86">
        <f>'7. Nominale afschrijvingen'!T336</f>
        <v>0</v>
      </c>
      <c r="J347" s="86">
        <f>'7. Nominale afschrijvingen'!U336</f>
        <v>0</v>
      </c>
      <c r="K347" s="86">
        <f>'7. Nominale afschrijvingen'!V336</f>
        <v>0</v>
      </c>
      <c r="L347" s="86">
        <f>'7. Nominale afschrijvingen'!W336</f>
        <v>0</v>
      </c>
      <c r="M347" s="86">
        <f>'7. Nominale afschrijvingen'!X336</f>
        <v>-12.964000000000002</v>
      </c>
      <c r="N347" s="86">
        <f>'7. Nominale afschrijvingen'!Y336</f>
        <v>-25.928000000000004</v>
      </c>
      <c r="O347" s="86">
        <f>'7. Nominale afschrijvingen'!Z336</f>
        <v>-25.928000000000004</v>
      </c>
      <c r="P347" s="86">
        <f>'7. Nominale afschrijvingen'!AA336</f>
        <v>-25.928000000000004</v>
      </c>
      <c r="Q347" s="86">
        <f>'7. Nominale afschrijvingen'!AB336</f>
        <v>-25.928000000000004</v>
      </c>
      <c r="R347" s="86">
        <f>'7. Nominale afschrijvingen'!AC336</f>
        <v>-31.113600000000005</v>
      </c>
      <c r="S347" s="86">
        <f>'7. Nominale afschrijvingen'!AD336</f>
        <v>-29.649430588235298</v>
      </c>
      <c r="T347" s="86">
        <f>'7. Nominale afschrijvingen'!AE336</f>
        <v>-28.254163266435988</v>
      </c>
      <c r="U347" s="86">
        <f>'7. Nominale afschrijvingen'!AF336</f>
        <v>-26.924555583309591</v>
      </c>
      <c r="V347" s="86">
        <f>'7. Nominale afschrijvingen'!AG336</f>
        <v>-25.657517673506785</v>
      </c>
      <c r="W347" s="65"/>
      <c r="X347" s="118">
        <f>IF($C347="TD",INDEX('4. CPI-tabel'!$D$20:$Z$42,$E347-2003,X$28-2003),
IF(X$28&gt;=$E347,MAX(1,INDEX('4. CPI-tabel'!$D$20:$Z$42,MAX($E347,2010)-2003,X$28-2003)),0))</f>
        <v>0</v>
      </c>
      <c r="Y347" s="118">
        <f>IF($C347="TD",INDEX('4. CPI-tabel'!$D$20:$Z$42,$E347-2003,Y$28-2003),
IF(Y$28&gt;=$E347,MAX(1,INDEX('4. CPI-tabel'!$D$20:$Z$42,MAX($E347,2010)-2003,Y$28-2003)),0))</f>
        <v>0</v>
      </c>
      <c r="Z347" s="118">
        <f>IF($C347="TD",INDEX('4. CPI-tabel'!$D$20:$Z$42,$E347-2003,Z$28-2003),
IF(Z$28&gt;=$E347,MAX(1,INDEX('4. CPI-tabel'!$D$20:$Z$42,MAX($E347,2010)-2003,Z$28-2003)),0))</f>
        <v>0</v>
      </c>
      <c r="AA347" s="118">
        <f>IF($C347="TD",INDEX('4. CPI-tabel'!$D$20:$Z$42,$E347-2003,AA$28-2003),
IF(AA$28&gt;=$E347,MAX(1,INDEX('4. CPI-tabel'!$D$20:$Z$42,MAX($E347,2010)-2003,AA$28-2003)),0))</f>
        <v>0</v>
      </c>
      <c r="AB347" s="118">
        <f>IF($C347="TD",INDEX('4. CPI-tabel'!$D$20:$Z$42,$E347-2003,AB$28-2003),
IF(AB$28&gt;=$E347,MAX(1,INDEX('4. CPI-tabel'!$D$20:$Z$42,MAX($E347,2010)-2003,AB$28-2003)),0))</f>
        <v>0</v>
      </c>
      <c r="AC347" s="118">
        <f>IF($C347="TD",INDEX('4. CPI-tabel'!$D$20:$Z$42,$E347-2003,AC$28-2003),
IF(AC$28&gt;=$E347,MAX(1,INDEX('4. CPI-tabel'!$D$20:$Z$42,MAX($E347,2010)-2003,AC$28-2003)),0))</f>
        <v>0</v>
      </c>
      <c r="AD347" s="118">
        <f>IF($C347="TD",INDEX('4. CPI-tabel'!$D$20:$Z$42,$E347-2003,AD$28-2003),
IF(AD$28&gt;=$E347,MAX(1,INDEX('4. CPI-tabel'!$D$20:$Z$42,MAX($E347,2010)-2003,AD$28-2003)),0))</f>
        <v>1</v>
      </c>
      <c r="AE347" s="118">
        <f>IF($C347="TD",INDEX('4. CPI-tabel'!$D$20:$Z$42,$E347-2003,AE$28-2003),
IF(AE$28&gt;=$E347,MAX(1,INDEX('4. CPI-tabel'!$D$20:$Z$42,MAX($E347,2010)-2003,AE$28-2003)),0))</f>
        <v>1.014</v>
      </c>
      <c r="AF347" s="118">
        <f>IF($C347="TD",INDEX('4. CPI-tabel'!$D$20:$Z$42,$E347-2003,AF$28-2003),
IF(AF$28&gt;=$E347,MAX(1,INDEX('4. CPI-tabel'!$D$20:$Z$42,MAX($E347,2010)-2003,AF$28-2003)),0))</f>
        <v>1.0352939999999999</v>
      </c>
      <c r="AG347" s="118">
        <f>IF($C347="TD",INDEX('4. CPI-tabel'!$D$20:$Z$42,$E347-2003,AG$28-2003),
IF(AG$28&gt;=$E347,MAX(1,INDEX('4. CPI-tabel'!$D$20:$Z$42,MAX($E347,2010)-2003,AG$28-2003)),0))</f>
        <v>1.0642822320000001</v>
      </c>
      <c r="AH347" s="118">
        <f>IF($C347="TD",INDEX('4. CPI-tabel'!$D$20:$Z$42,$E347-2003,AH$28-2003),
IF(AH$28&gt;=$E347,MAX(1,INDEX('4. CPI-tabel'!$D$20:$Z$42,MAX($E347,2010)-2003,AH$28-2003)),0))</f>
        <v>1.0717322076239999</v>
      </c>
      <c r="AI347" s="118">
        <f>IF($C347="TD",INDEX('4. CPI-tabel'!$D$20:$Z$42,$E347-2003,AI$28-2003),
IF(AI$28&gt;=$E347,MAX(1,INDEX('4. CPI-tabel'!$D$20:$Z$42,MAX($E347,2010)-2003,AI$28-2003)),0))</f>
        <v>1.0717322076239999</v>
      </c>
      <c r="AJ347" s="118">
        <f>IF($C347="TD",INDEX('4. CPI-tabel'!$D$20:$Z$42,$E347-2003,AJ$28-2003),
IF(AJ$28&gt;=$E347,MAX(1,INDEX('4. CPI-tabel'!$D$20:$Z$42,MAX($E347,2010)-2003,AJ$28-2003)),0))</f>
        <v>1.0717322076239999</v>
      </c>
      <c r="AK347" s="118">
        <f>IF($C347="TD",INDEX('4. CPI-tabel'!$D$20:$Z$42,$E347-2003,AK$28-2003),
IF(AK$28&gt;=$E347,MAX(1,INDEX('4. CPI-tabel'!$D$20:$Z$42,MAX($E347,2010)-2003,AK$28-2003)),0))</f>
        <v>1.0717322076239999</v>
      </c>
      <c r="AL347" s="118">
        <f>IF($C347="TD",INDEX('4. CPI-tabel'!$D$20:$Z$42,$E347-2003,AL$28-2003),
IF(AL$28&gt;=$E347,MAX(1,INDEX('4. CPI-tabel'!$D$20:$Z$42,MAX($E347,2010)-2003,AL$28-2003)),0))</f>
        <v>1.0717322076239999</v>
      </c>
      <c r="AM347" s="118">
        <f>IF($C347="TD",INDEX('4. CPI-tabel'!$D$20:$Z$42,$E347-2003,AM$28-2003),
IF(AM$28&gt;=$E347,MAX(1,INDEX('4. CPI-tabel'!$D$20:$Z$42,MAX($E347,2010)-2003,AM$28-2003)),0))</f>
        <v>1.0717322076239999</v>
      </c>
      <c r="AN347" s="20"/>
      <c r="AO347" s="87">
        <f t="shared" si="69"/>
        <v>0</v>
      </c>
      <c r="AP347" s="87">
        <f t="shared" si="70"/>
        <v>0</v>
      </c>
      <c r="AQ347" s="87">
        <f t="shared" si="71"/>
        <v>0</v>
      </c>
      <c r="AR347" s="87">
        <f t="shared" si="72"/>
        <v>0</v>
      </c>
      <c r="AS347" s="87">
        <f t="shared" si="73"/>
        <v>0</v>
      </c>
      <c r="AT347" s="87">
        <f t="shared" si="74"/>
        <v>0</v>
      </c>
      <c r="AU347" s="87">
        <f t="shared" si="75"/>
        <v>-12.964000000000002</v>
      </c>
      <c r="AV347" s="87">
        <f t="shared" si="76"/>
        <v>-26.290992000000006</v>
      </c>
      <c r="AW347" s="87">
        <f t="shared" si="77"/>
        <v>-26.843102832000003</v>
      </c>
      <c r="AX347" s="87">
        <f t="shared" si="78"/>
        <v>-27.594709711296005</v>
      </c>
      <c r="AY347" s="87">
        <f t="shared" si="79"/>
        <v>-27.787872679275075</v>
      </c>
      <c r="AZ347" s="87">
        <f t="shared" si="80"/>
        <v>-33.345447215130086</v>
      </c>
      <c r="BA347" s="87">
        <f t="shared" si="81"/>
        <v>-31.776249699123966</v>
      </c>
      <c r="BB347" s="87">
        <f t="shared" si="82"/>
        <v>-30.280896772106367</v>
      </c>
      <c r="BC347" s="87">
        <f t="shared" si="83"/>
        <v>-28.855913394595479</v>
      </c>
      <c r="BD347" s="87">
        <f t="shared" si="84"/>
        <v>-27.497988058379221</v>
      </c>
    </row>
    <row r="348" spans="2:56" s="79" customFormat="1" x14ac:dyDescent="0.2">
      <c r="B348" s="86">
        <f>'3. Investeringen'!B334</f>
        <v>320</v>
      </c>
      <c r="C348" s="86" t="str">
        <f>'3. Investeringen'!F334</f>
        <v>AD</v>
      </c>
      <c r="D348" s="86" t="str">
        <f>'3. Investeringen'!G334</f>
        <v>Nieuwe investeringen AD</v>
      </c>
      <c r="E348" s="121">
        <f>'3. Investeringen'!K334</f>
        <v>2009</v>
      </c>
      <c r="F348" s="20"/>
      <c r="G348" s="86">
        <f>'7. Nominale afschrijvingen'!R337</f>
        <v>2220.225384615384</v>
      </c>
      <c r="H348" s="86">
        <f>'7. Nominale afschrijvingen'!S337</f>
        <v>2220.2253846153835</v>
      </c>
      <c r="I348" s="86">
        <f>'7. Nominale afschrijvingen'!T337</f>
        <v>2220.2253846153835</v>
      </c>
      <c r="J348" s="86">
        <f>'7. Nominale afschrijvingen'!U337</f>
        <v>2220.2253846153835</v>
      </c>
      <c r="K348" s="86">
        <f>'7. Nominale afschrijvingen'!V337</f>
        <v>2220.2253846153835</v>
      </c>
      <c r="L348" s="86">
        <f>'7. Nominale afschrijvingen'!W337</f>
        <v>2220.2253846153835</v>
      </c>
      <c r="M348" s="86">
        <f>'7. Nominale afschrijvingen'!X337</f>
        <v>2220.2253846153835</v>
      </c>
      <c r="N348" s="86">
        <f>'7. Nominale afschrijvingen'!Y337</f>
        <v>2220.2253846153835</v>
      </c>
      <c r="O348" s="86">
        <f>'7. Nominale afschrijvingen'!Z337</f>
        <v>2220.2253846153835</v>
      </c>
      <c r="P348" s="86">
        <f>'7. Nominale afschrijvingen'!AA337</f>
        <v>2220.2253846153835</v>
      </c>
      <c r="Q348" s="86">
        <f>'7. Nominale afschrijvingen'!AB337</f>
        <v>2220.2253846153835</v>
      </c>
      <c r="R348" s="86">
        <f>'7. Nominale afschrijvingen'!AC337</f>
        <v>2664.2704615384605</v>
      </c>
      <c r="S348" s="86">
        <f>'7. Nominale afschrijvingen'!AD337</f>
        <v>2543.6242519593607</v>
      </c>
      <c r="T348" s="86">
        <f>'7. Nominale afschrijvingen'!AE337</f>
        <v>2428.4412669649746</v>
      </c>
      <c r="U348" s="86">
        <f>'7. Nominale afschrijvingen'!AF337</f>
        <v>2318.4741152533529</v>
      </c>
      <c r="V348" s="86">
        <f>'7. Nominale afschrijvingen'!AG337</f>
        <v>2213.4866081475407</v>
      </c>
      <c r="W348" s="65"/>
      <c r="X348" s="118">
        <f>IF($C348="TD",INDEX('4. CPI-tabel'!$D$20:$Z$42,$E348-2003,X$28-2003),
IF(X$28&gt;=$E348,MAX(1,INDEX('4. CPI-tabel'!$D$20:$Z$42,MAX($E348,2010)-2003,X$28-2003)),0))</f>
        <v>1.0149999999999999</v>
      </c>
      <c r="Y348" s="118">
        <f>IF($C348="TD",INDEX('4. CPI-tabel'!$D$20:$Z$42,$E348-2003,Y$28-2003),
IF(Y$28&gt;=$E348,MAX(1,INDEX('4. CPI-tabel'!$D$20:$Z$42,MAX($E348,2010)-2003,Y$28-2003)),0))</f>
        <v>1.0413899999999998</v>
      </c>
      <c r="Z348" s="118">
        <f>IF($C348="TD",INDEX('4. CPI-tabel'!$D$20:$Z$42,$E348-2003,Z$28-2003),
IF(Z$28&gt;=$E348,MAX(1,INDEX('4. CPI-tabel'!$D$20:$Z$42,MAX($E348,2010)-2003,Z$28-2003)),0))</f>
        <v>1.0653419699999997</v>
      </c>
      <c r="AA348" s="118">
        <f>IF($C348="TD",INDEX('4. CPI-tabel'!$D$20:$Z$42,$E348-2003,AA$28-2003),
IF(AA$28&gt;=$E348,MAX(1,INDEX('4. CPI-tabel'!$D$20:$Z$42,MAX($E348,2010)-2003,AA$28-2003)),0))</f>
        <v>1.0951715451599997</v>
      </c>
      <c r="AB348" s="118">
        <f>IF($C348="TD",INDEX('4. CPI-tabel'!$D$20:$Z$42,$E348-2003,AB$28-2003),
IF(AB$28&gt;=$E348,MAX(1,INDEX('4. CPI-tabel'!$D$20:$Z$42,MAX($E348,2010)-2003,AB$28-2003)),0))</f>
        <v>1.1061232606115996</v>
      </c>
      <c r="AC348" s="118">
        <f>IF($C348="TD",INDEX('4. CPI-tabel'!$D$20:$Z$42,$E348-2003,AC$28-2003),
IF(AC$28&gt;=$E348,MAX(1,INDEX('4. CPI-tabel'!$D$20:$Z$42,MAX($E348,2010)-2003,AC$28-2003)),0))</f>
        <v>1.1149722466964924</v>
      </c>
      <c r="AD348" s="118">
        <f>IF($C348="TD",INDEX('4. CPI-tabel'!$D$20:$Z$42,$E348-2003,AD$28-2003),
IF(AD$28&gt;=$E348,MAX(1,INDEX('4. CPI-tabel'!$D$20:$Z$42,MAX($E348,2010)-2003,AD$28-2003)),0))</f>
        <v>1.1172021911898855</v>
      </c>
      <c r="AE348" s="118">
        <f>IF($C348="TD",INDEX('4. CPI-tabel'!$D$20:$Z$42,$E348-2003,AE$28-2003),
IF(AE$28&gt;=$E348,MAX(1,INDEX('4. CPI-tabel'!$D$20:$Z$42,MAX($E348,2010)-2003,AE$28-2003)),0))</f>
        <v>1.132843021866544</v>
      </c>
      <c r="AF348" s="118">
        <f>IF($C348="TD",INDEX('4. CPI-tabel'!$D$20:$Z$42,$E348-2003,AF$28-2003),
IF(AF$28&gt;=$E348,MAX(1,INDEX('4. CPI-tabel'!$D$20:$Z$42,MAX($E348,2010)-2003,AF$28-2003)),0))</f>
        <v>1.1566327253257414</v>
      </c>
      <c r="AG348" s="118">
        <f>IF($C348="TD",INDEX('4. CPI-tabel'!$D$20:$Z$42,$E348-2003,AG$28-2003),
IF(AG$28&gt;=$E348,MAX(1,INDEX('4. CPI-tabel'!$D$20:$Z$42,MAX($E348,2010)-2003,AG$28-2003)),0))</f>
        <v>1.1890184416348621</v>
      </c>
      <c r="AH348" s="118">
        <f>IF($C348="TD",INDEX('4. CPI-tabel'!$D$20:$Z$42,$E348-2003,AH$28-2003),
IF(AH$28&gt;=$E348,MAX(1,INDEX('4. CPI-tabel'!$D$20:$Z$42,MAX($E348,2010)-2003,AH$28-2003)),0))</f>
        <v>1.197341570726306</v>
      </c>
      <c r="AI348" s="118">
        <f>IF($C348="TD",INDEX('4. CPI-tabel'!$D$20:$Z$42,$E348-2003,AI$28-2003),
IF(AI$28&gt;=$E348,MAX(1,INDEX('4. CPI-tabel'!$D$20:$Z$42,MAX($E348,2010)-2003,AI$28-2003)),0))</f>
        <v>1.197341570726306</v>
      </c>
      <c r="AJ348" s="118">
        <f>IF($C348="TD",INDEX('4. CPI-tabel'!$D$20:$Z$42,$E348-2003,AJ$28-2003),
IF(AJ$28&gt;=$E348,MAX(1,INDEX('4. CPI-tabel'!$D$20:$Z$42,MAX($E348,2010)-2003,AJ$28-2003)),0))</f>
        <v>1.197341570726306</v>
      </c>
      <c r="AK348" s="118">
        <f>IF($C348="TD",INDEX('4. CPI-tabel'!$D$20:$Z$42,$E348-2003,AK$28-2003),
IF(AK$28&gt;=$E348,MAX(1,INDEX('4. CPI-tabel'!$D$20:$Z$42,MAX($E348,2010)-2003,AK$28-2003)),0))</f>
        <v>1.197341570726306</v>
      </c>
      <c r="AL348" s="118">
        <f>IF($C348="TD",INDEX('4. CPI-tabel'!$D$20:$Z$42,$E348-2003,AL$28-2003),
IF(AL$28&gt;=$E348,MAX(1,INDEX('4. CPI-tabel'!$D$20:$Z$42,MAX($E348,2010)-2003,AL$28-2003)),0))</f>
        <v>1.197341570726306</v>
      </c>
      <c r="AM348" s="118">
        <f>IF($C348="TD",INDEX('4. CPI-tabel'!$D$20:$Z$42,$E348-2003,AM$28-2003),
IF(AM$28&gt;=$E348,MAX(1,INDEX('4. CPI-tabel'!$D$20:$Z$42,MAX($E348,2010)-2003,AM$28-2003)),0))</f>
        <v>1.197341570726306</v>
      </c>
      <c r="AN348" s="20"/>
      <c r="AO348" s="87">
        <f t="shared" si="69"/>
        <v>2253.5287653846144</v>
      </c>
      <c r="AP348" s="87">
        <f t="shared" si="70"/>
        <v>2312.1205132846139</v>
      </c>
      <c r="AQ348" s="87">
        <f t="shared" si="71"/>
        <v>2365.2992850901596</v>
      </c>
      <c r="AR348" s="87">
        <f t="shared" si="72"/>
        <v>2431.5276650726842</v>
      </c>
      <c r="AS348" s="87">
        <f t="shared" si="73"/>
        <v>2455.8429417234106</v>
      </c>
      <c r="AT348" s="87">
        <f t="shared" si="74"/>
        <v>2475.4896852571983</v>
      </c>
      <c r="AU348" s="87">
        <f t="shared" si="75"/>
        <v>2480.440664627713</v>
      </c>
      <c r="AV348" s="87">
        <f t="shared" si="76"/>
        <v>2515.166833932501</v>
      </c>
      <c r="AW348" s="87">
        <f t="shared" si="77"/>
        <v>2567.9853374450831</v>
      </c>
      <c r="AX348" s="87">
        <f t="shared" si="78"/>
        <v>2639.8889268935459</v>
      </c>
      <c r="AY348" s="87">
        <f t="shared" si="79"/>
        <v>2658.3681493818003</v>
      </c>
      <c r="AZ348" s="87">
        <f t="shared" si="80"/>
        <v>3190.0417792581607</v>
      </c>
      <c r="BA348" s="87">
        <f t="shared" si="81"/>
        <v>3045.5870571785458</v>
      </c>
      <c r="BB348" s="87">
        <f t="shared" si="82"/>
        <v>2907.6736810044231</v>
      </c>
      <c r="BC348" s="87">
        <f t="shared" si="83"/>
        <v>2776.005438845732</v>
      </c>
      <c r="BD348" s="87">
        <f t="shared" si="84"/>
        <v>2650.2995321810199</v>
      </c>
    </row>
    <row r="349" spans="2:56" s="79" customFormat="1" x14ac:dyDescent="0.2">
      <c r="B349" s="86">
        <f>'3. Investeringen'!B335</f>
        <v>321</v>
      </c>
      <c r="C349" s="86" t="str">
        <f>'3. Investeringen'!F335</f>
        <v>AD</v>
      </c>
      <c r="D349" s="86" t="str">
        <f>'3. Investeringen'!G335</f>
        <v>Nieuwe investeringen AD</v>
      </c>
      <c r="E349" s="121">
        <f>'3. Investeringen'!K335</f>
        <v>2009</v>
      </c>
      <c r="F349" s="20"/>
      <c r="G349" s="86">
        <f>'7. Nominale afschrijvingen'!R338</f>
        <v>-7.6923076923076925</v>
      </c>
      <c r="H349" s="86">
        <f>'7. Nominale afschrijvingen'!S338</f>
        <v>-7.6923076923076925</v>
      </c>
      <c r="I349" s="86">
        <f>'7. Nominale afschrijvingen'!T338</f>
        <v>-7.6923076923076925</v>
      </c>
      <c r="J349" s="86">
        <f>'7. Nominale afschrijvingen'!U338</f>
        <v>-7.6923076923076925</v>
      </c>
      <c r="K349" s="86">
        <f>'7. Nominale afschrijvingen'!V338</f>
        <v>-7.6923076923076925</v>
      </c>
      <c r="L349" s="86">
        <f>'7. Nominale afschrijvingen'!W338</f>
        <v>-7.6923076923076925</v>
      </c>
      <c r="M349" s="86">
        <f>'7. Nominale afschrijvingen'!X338</f>
        <v>-7.6923076923076925</v>
      </c>
      <c r="N349" s="86">
        <f>'7. Nominale afschrijvingen'!Y338</f>
        <v>-7.6923076923076925</v>
      </c>
      <c r="O349" s="86">
        <f>'7. Nominale afschrijvingen'!Z338</f>
        <v>-7.6923076923076925</v>
      </c>
      <c r="P349" s="86">
        <f>'7. Nominale afschrijvingen'!AA338</f>
        <v>-7.6923076923076925</v>
      </c>
      <c r="Q349" s="86">
        <f>'7. Nominale afschrijvingen'!AB338</f>
        <v>-7.6923076923076925</v>
      </c>
      <c r="R349" s="86">
        <f>'7. Nominale afschrijvingen'!AC338</f>
        <v>-9.2307692307692299</v>
      </c>
      <c r="S349" s="86">
        <f>'7. Nominale afschrijvingen'!AD338</f>
        <v>-8.812772133526849</v>
      </c>
      <c r="T349" s="86">
        <f>'7. Nominale afschrijvingen'!AE338</f>
        <v>-8.4137032067256339</v>
      </c>
      <c r="U349" s="86">
        <f>'7. Nominale afschrijvingen'!AF338</f>
        <v>-8.0327053256663596</v>
      </c>
      <c r="V349" s="86">
        <f>'7. Nominale afschrijvingen'!AG338</f>
        <v>-7.6689601788437312</v>
      </c>
      <c r="W349" s="65"/>
      <c r="X349" s="118">
        <f>IF($C349="TD",INDEX('4. CPI-tabel'!$D$20:$Z$42,$E349-2003,X$28-2003),
IF(X$28&gt;=$E349,MAX(1,INDEX('4. CPI-tabel'!$D$20:$Z$42,MAX($E349,2010)-2003,X$28-2003)),0))</f>
        <v>1.0149999999999999</v>
      </c>
      <c r="Y349" s="118">
        <f>IF($C349="TD",INDEX('4. CPI-tabel'!$D$20:$Z$42,$E349-2003,Y$28-2003),
IF(Y$28&gt;=$E349,MAX(1,INDEX('4. CPI-tabel'!$D$20:$Z$42,MAX($E349,2010)-2003,Y$28-2003)),0))</f>
        <v>1.0413899999999998</v>
      </c>
      <c r="Z349" s="118">
        <f>IF($C349="TD",INDEX('4. CPI-tabel'!$D$20:$Z$42,$E349-2003,Z$28-2003),
IF(Z$28&gt;=$E349,MAX(1,INDEX('4. CPI-tabel'!$D$20:$Z$42,MAX($E349,2010)-2003,Z$28-2003)),0))</f>
        <v>1.0653419699999997</v>
      </c>
      <c r="AA349" s="118">
        <f>IF($C349="TD",INDEX('4. CPI-tabel'!$D$20:$Z$42,$E349-2003,AA$28-2003),
IF(AA$28&gt;=$E349,MAX(1,INDEX('4. CPI-tabel'!$D$20:$Z$42,MAX($E349,2010)-2003,AA$28-2003)),0))</f>
        <v>1.0951715451599997</v>
      </c>
      <c r="AB349" s="118">
        <f>IF($C349="TD",INDEX('4. CPI-tabel'!$D$20:$Z$42,$E349-2003,AB$28-2003),
IF(AB$28&gt;=$E349,MAX(1,INDEX('4. CPI-tabel'!$D$20:$Z$42,MAX($E349,2010)-2003,AB$28-2003)),0))</f>
        <v>1.1061232606115996</v>
      </c>
      <c r="AC349" s="118">
        <f>IF($C349="TD",INDEX('4. CPI-tabel'!$D$20:$Z$42,$E349-2003,AC$28-2003),
IF(AC$28&gt;=$E349,MAX(1,INDEX('4. CPI-tabel'!$D$20:$Z$42,MAX($E349,2010)-2003,AC$28-2003)),0))</f>
        <v>1.1149722466964924</v>
      </c>
      <c r="AD349" s="118">
        <f>IF($C349="TD",INDEX('4. CPI-tabel'!$D$20:$Z$42,$E349-2003,AD$28-2003),
IF(AD$28&gt;=$E349,MAX(1,INDEX('4. CPI-tabel'!$D$20:$Z$42,MAX($E349,2010)-2003,AD$28-2003)),0))</f>
        <v>1.1172021911898855</v>
      </c>
      <c r="AE349" s="118">
        <f>IF($C349="TD",INDEX('4. CPI-tabel'!$D$20:$Z$42,$E349-2003,AE$28-2003),
IF(AE$28&gt;=$E349,MAX(1,INDEX('4. CPI-tabel'!$D$20:$Z$42,MAX($E349,2010)-2003,AE$28-2003)),0))</f>
        <v>1.132843021866544</v>
      </c>
      <c r="AF349" s="118">
        <f>IF($C349="TD",INDEX('4. CPI-tabel'!$D$20:$Z$42,$E349-2003,AF$28-2003),
IF(AF$28&gt;=$E349,MAX(1,INDEX('4. CPI-tabel'!$D$20:$Z$42,MAX($E349,2010)-2003,AF$28-2003)),0))</f>
        <v>1.1566327253257414</v>
      </c>
      <c r="AG349" s="118">
        <f>IF($C349="TD",INDEX('4. CPI-tabel'!$D$20:$Z$42,$E349-2003,AG$28-2003),
IF(AG$28&gt;=$E349,MAX(1,INDEX('4. CPI-tabel'!$D$20:$Z$42,MAX($E349,2010)-2003,AG$28-2003)),0))</f>
        <v>1.1890184416348621</v>
      </c>
      <c r="AH349" s="118">
        <f>IF($C349="TD",INDEX('4. CPI-tabel'!$D$20:$Z$42,$E349-2003,AH$28-2003),
IF(AH$28&gt;=$E349,MAX(1,INDEX('4. CPI-tabel'!$D$20:$Z$42,MAX($E349,2010)-2003,AH$28-2003)),0))</f>
        <v>1.197341570726306</v>
      </c>
      <c r="AI349" s="118">
        <f>IF($C349="TD",INDEX('4. CPI-tabel'!$D$20:$Z$42,$E349-2003,AI$28-2003),
IF(AI$28&gt;=$E349,MAX(1,INDEX('4. CPI-tabel'!$D$20:$Z$42,MAX($E349,2010)-2003,AI$28-2003)),0))</f>
        <v>1.197341570726306</v>
      </c>
      <c r="AJ349" s="118">
        <f>IF($C349="TD",INDEX('4. CPI-tabel'!$D$20:$Z$42,$E349-2003,AJ$28-2003),
IF(AJ$28&gt;=$E349,MAX(1,INDEX('4. CPI-tabel'!$D$20:$Z$42,MAX($E349,2010)-2003,AJ$28-2003)),0))</f>
        <v>1.197341570726306</v>
      </c>
      <c r="AK349" s="118">
        <f>IF($C349="TD",INDEX('4. CPI-tabel'!$D$20:$Z$42,$E349-2003,AK$28-2003),
IF(AK$28&gt;=$E349,MAX(1,INDEX('4. CPI-tabel'!$D$20:$Z$42,MAX($E349,2010)-2003,AK$28-2003)),0))</f>
        <v>1.197341570726306</v>
      </c>
      <c r="AL349" s="118">
        <f>IF($C349="TD",INDEX('4. CPI-tabel'!$D$20:$Z$42,$E349-2003,AL$28-2003),
IF(AL$28&gt;=$E349,MAX(1,INDEX('4. CPI-tabel'!$D$20:$Z$42,MAX($E349,2010)-2003,AL$28-2003)),0))</f>
        <v>1.197341570726306</v>
      </c>
      <c r="AM349" s="118">
        <f>IF($C349="TD",INDEX('4. CPI-tabel'!$D$20:$Z$42,$E349-2003,AM$28-2003),
IF(AM$28&gt;=$E349,MAX(1,INDEX('4. CPI-tabel'!$D$20:$Z$42,MAX($E349,2010)-2003,AM$28-2003)),0))</f>
        <v>1.197341570726306</v>
      </c>
      <c r="AN349" s="20"/>
      <c r="AO349" s="87">
        <f t="shared" ref="AO349:AO364" si="85">G349*X349</f>
        <v>-7.8076923076923075</v>
      </c>
      <c r="AP349" s="87">
        <f t="shared" ref="AP349:AP364" si="86">H349*Y349</f>
        <v>-8.010692307692306</v>
      </c>
      <c r="AQ349" s="87">
        <f t="shared" ref="AQ349:AQ364" si="87">I349*Z349</f>
        <v>-8.1949382307692282</v>
      </c>
      <c r="AR349" s="87">
        <f t="shared" ref="AR349:AR364" si="88">J349*AA349</f>
        <v>-8.4243965012307669</v>
      </c>
      <c r="AS349" s="87">
        <f t="shared" ref="AS349:AS364" si="89">K349*AB349</f>
        <v>-8.5086404662430741</v>
      </c>
      <c r="AT349" s="87">
        <f t="shared" ref="AT349:AT364" si="90">L349*AC349</f>
        <v>-8.576709589973019</v>
      </c>
      <c r="AU349" s="87">
        <f t="shared" ref="AU349:AU364" si="91">M349*AD349</f>
        <v>-8.5938630091529653</v>
      </c>
      <c r="AV349" s="87">
        <f t="shared" ref="AV349:AV364" si="92">N349*AE349</f>
        <v>-8.7141770912811083</v>
      </c>
      <c r="AW349" s="87">
        <f t="shared" ref="AW349:AW364" si="93">O349*AF349</f>
        <v>-8.8971748101980115</v>
      </c>
      <c r="AX349" s="87">
        <f t="shared" ref="AX349:AX364" si="94">P349*AG349</f>
        <v>-9.1462957048835545</v>
      </c>
      <c r="AY349" s="87">
        <f t="shared" ref="AY349:AY364" si="95">Q349*AH349</f>
        <v>-9.210319774817739</v>
      </c>
      <c r="AZ349" s="87">
        <f t="shared" ref="AZ349:AZ364" si="96">R349*AI349</f>
        <v>-11.052383729781285</v>
      </c>
      <c r="BA349" s="87">
        <f t="shared" ref="BA349:BA364" si="97">S349*AJ349</f>
        <v>-10.551898428810055</v>
      </c>
      <c r="BB349" s="87">
        <f t="shared" ref="BB349:BB364" si="98">T349*AK349</f>
        <v>-10.074076613165827</v>
      </c>
      <c r="BC349" s="87">
        <f t="shared" ref="BC349:BC364" si="99">U349*AL349</f>
        <v>-9.6178920118149218</v>
      </c>
      <c r="BD349" s="87">
        <f t="shared" ref="BD349:BD364" si="100">V349*AM349</f>
        <v>-9.1823648263742452</v>
      </c>
    </row>
    <row r="350" spans="2:56" s="79" customFormat="1" x14ac:dyDescent="0.2">
      <c r="B350" s="86">
        <f>'3. Investeringen'!B336</f>
        <v>322</v>
      </c>
      <c r="C350" s="86" t="str">
        <f>'3. Investeringen'!F336</f>
        <v>AD</v>
      </c>
      <c r="D350" s="86" t="str">
        <f>'3. Investeringen'!G336</f>
        <v>Nieuwe investeringen AD</v>
      </c>
      <c r="E350" s="121">
        <f>'3. Investeringen'!K336</f>
        <v>2010</v>
      </c>
      <c r="F350" s="20"/>
      <c r="G350" s="86">
        <f>'7. Nominale afschrijvingen'!R339</f>
        <v>10642.01641025641</v>
      </c>
      <c r="H350" s="86">
        <f>'7. Nominale afschrijvingen'!S339</f>
        <v>10642.01641025641</v>
      </c>
      <c r="I350" s="86">
        <f>'7. Nominale afschrijvingen'!T339</f>
        <v>10642.01641025641</v>
      </c>
      <c r="J350" s="86">
        <f>'7. Nominale afschrijvingen'!U339</f>
        <v>10642.01641025641</v>
      </c>
      <c r="K350" s="86">
        <f>'7. Nominale afschrijvingen'!V339</f>
        <v>10642.01641025641</v>
      </c>
      <c r="L350" s="86">
        <f>'7. Nominale afschrijvingen'!W339</f>
        <v>10642.01641025641</v>
      </c>
      <c r="M350" s="86">
        <f>'7. Nominale afschrijvingen'!X339</f>
        <v>10642.01641025641</v>
      </c>
      <c r="N350" s="86">
        <f>'7. Nominale afschrijvingen'!Y339</f>
        <v>10642.01641025641</v>
      </c>
      <c r="O350" s="86">
        <f>'7. Nominale afschrijvingen'!Z339</f>
        <v>10642.01641025641</v>
      </c>
      <c r="P350" s="86">
        <f>'7. Nominale afschrijvingen'!AA339</f>
        <v>10642.01641025641</v>
      </c>
      <c r="Q350" s="86">
        <f>'7. Nominale afschrijvingen'!AB339</f>
        <v>10642.01641025641</v>
      </c>
      <c r="R350" s="86">
        <f>'7. Nominale afschrijvingen'!AC339</f>
        <v>12770.419692307689</v>
      </c>
      <c r="S350" s="86">
        <f>'7. Nominale afschrijvingen'!AD339</f>
        <v>12213.16501482517</v>
      </c>
      <c r="T350" s="86">
        <f>'7. Nominale afschrijvingen'!AE339</f>
        <v>11680.226905087344</v>
      </c>
      <c r="U350" s="86">
        <f>'7. Nominale afschrijvingen'!AF339</f>
        <v>11170.544276501714</v>
      </c>
      <c r="V350" s="86">
        <f>'7. Nominale afschrijvingen'!AG339</f>
        <v>10683.102344436185</v>
      </c>
      <c r="W350" s="65"/>
      <c r="X350" s="118">
        <f>IF($C350="TD",INDEX('4. CPI-tabel'!$D$20:$Z$42,$E350-2003,X$28-2003),
IF(X$28&gt;=$E350,MAX(1,INDEX('4. CPI-tabel'!$D$20:$Z$42,MAX($E350,2010)-2003,X$28-2003)),0))</f>
        <v>1.0149999999999999</v>
      </c>
      <c r="Y350" s="118">
        <f>IF($C350="TD",INDEX('4. CPI-tabel'!$D$20:$Z$42,$E350-2003,Y$28-2003),
IF(Y$28&gt;=$E350,MAX(1,INDEX('4. CPI-tabel'!$D$20:$Z$42,MAX($E350,2010)-2003,Y$28-2003)),0))</f>
        <v>1.0413899999999998</v>
      </c>
      <c r="Z350" s="118">
        <f>IF($C350="TD",INDEX('4. CPI-tabel'!$D$20:$Z$42,$E350-2003,Z$28-2003),
IF(Z$28&gt;=$E350,MAX(1,INDEX('4. CPI-tabel'!$D$20:$Z$42,MAX($E350,2010)-2003,Z$28-2003)),0))</f>
        <v>1.0653419699999997</v>
      </c>
      <c r="AA350" s="118">
        <f>IF($C350="TD",INDEX('4. CPI-tabel'!$D$20:$Z$42,$E350-2003,AA$28-2003),
IF(AA$28&gt;=$E350,MAX(1,INDEX('4. CPI-tabel'!$D$20:$Z$42,MAX($E350,2010)-2003,AA$28-2003)),0))</f>
        <v>1.0951715451599997</v>
      </c>
      <c r="AB350" s="118">
        <f>IF($C350="TD",INDEX('4. CPI-tabel'!$D$20:$Z$42,$E350-2003,AB$28-2003),
IF(AB$28&gt;=$E350,MAX(1,INDEX('4. CPI-tabel'!$D$20:$Z$42,MAX($E350,2010)-2003,AB$28-2003)),0))</f>
        <v>1.1061232606115996</v>
      </c>
      <c r="AC350" s="118">
        <f>IF($C350="TD",INDEX('4. CPI-tabel'!$D$20:$Z$42,$E350-2003,AC$28-2003),
IF(AC$28&gt;=$E350,MAX(1,INDEX('4. CPI-tabel'!$D$20:$Z$42,MAX($E350,2010)-2003,AC$28-2003)),0))</f>
        <v>1.1149722466964924</v>
      </c>
      <c r="AD350" s="118">
        <f>IF($C350="TD",INDEX('4. CPI-tabel'!$D$20:$Z$42,$E350-2003,AD$28-2003),
IF(AD$28&gt;=$E350,MAX(1,INDEX('4. CPI-tabel'!$D$20:$Z$42,MAX($E350,2010)-2003,AD$28-2003)),0))</f>
        <v>1.1172021911898855</v>
      </c>
      <c r="AE350" s="118">
        <f>IF($C350="TD",INDEX('4. CPI-tabel'!$D$20:$Z$42,$E350-2003,AE$28-2003),
IF(AE$28&gt;=$E350,MAX(1,INDEX('4. CPI-tabel'!$D$20:$Z$42,MAX($E350,2010)-2003,AE$28-2003)),0))</f>
        <v>1.132843021866544</v>
      </c>
      <c r="AF350" s="118">
        <f>IF($C350="TD",INDEX('4. CPI-tabel'!$D$20:$Z$42,$E350-2003,AF$28-2003),
IF(AF$28&gt;=$E350,MAX(1,INDEX('4. CPI-tabel'!$D$20:$Z$42,MAX($E350,2010)-2003,AF$28-2003)),0))</f>
        <v>1.1566327253257414</v>
      </c>
      <c r="AG350" s="118">
        <f>IF($C350="TD",INDEX('4. CPI-tabel'!$D$20:$Z$42,$E350-2003,AG$28-2003),
IF(AG$28&gt;=$E350,MAX(1,INDEX('4. CPI-tabel'!$D$20:$Z$42,MAX($E350,2010)-2003,AG$28-2003)),0))</f>
        <v>1.1890184416348621</v>
      </c>
      <c r="AH350" s="118">
        <f>IF($C350="TD",INDEX('4. CPI-tabel'!$D$20:$Z$42,$E350-2003,AH$28-2003),
IF(AH$28&gt;=$E350,MAX(1,INDEX('4. CPI-tabel'!$D$20:$Z$42,MAX($E350,2010)-2003,AH$28-2003)),0))</f>
        <v>1.197341570726306</v>
      </c>
      <c r="AI350" s="118">
        <f>IF($C350="TD",INDEX('4. CPI-tabel'!$D$20:$Z$42,$E350-2003,AI$28-2003),
IF(AI$28&gt;=$E350,MAX(1,INDEX('4. CPI-tabel'!$D$20:$Z$42,MAX($E350,2010)-2003,AI$28-2003)),0))</f>
        <v>1.197341570726306</v>
      </c>
      <c r="AJ350" s="118">
        <f>IF($C350="TD",INDEX('4. CPI-tabel'!$D$20:$Z$42,$E350-2003,AJ$28-2003),
IF(AJ$28&gt;=$E350,MAX(1,INDEX('4. CPI-tabel'!$D$20:$Z$42,MAX($E350,2010)-2003,AJ$28-2003)),0))</f>
        <v>1.197341570726306</v>
      </c>
      <c r="AK350" s="118">
        <f>IF($C350="TD",INDEX('4. CPI-tabel'!$D$20:$Z$42,$E350-2003,AK$28-2003),
IF(AK$28&gt;=$E350,MAX(1,INDEX('4. CPI-tabel'!$D$20:$Z$42,MAX($E350,2010)-2003,AK$28-2003)),0))</f>
        <v>1.197341570726306</v>
      </c>
      <c r="AL350" s="118">
        <f>IF($C350="TD",INDEX('4. CPI-tabel'!$D$20:$Z$42,$E350-2003,AL$28-2003),
IF(AL$28&gt;=$E350,MAX(1,INDEX('4. CPI-tabel'!$D$20:$Z$42,MAX($E350,2010)-2003,AL$28-2003)),0))</f>
        <v>1.197341570726306</v>
      </c>
      <c r="AM350" s="118">
        <f>IF($C350="TD",INDEX('4. CPI-tabel'!$D$20:$Z$42,$E350-2003,AM$28-2003),
IF(AM$28&gt;=$E350,MAX(1,INDEX('4. CPI-tabel'!$D$20:$Z$42,MAX($E350,2010)-2003,AM$28-2003)),0))</f>
        <v>1.197341570726306</v>
      </c>
      <c r="AN350" s="20"/>
      <c r="AO350" s="87">
        <f t="shared" si="85"/>
        <v>10801.646656410256</v>
      </c>
      <c r="AP350" s="87">
        <f t="shared" si="86"/>
        <v>11082.489469476921</v>
      </c>
      <c r="AQ350" s="87">
        <f t="shared" si="87"/>
        <v>11337.38672727489</v>
      </c>
      <c r="AR350" s="87">
        <f t="shared" si="88"/>
        <v>11654.833555638586</v>
      </c>
      <c r="AS350" s="87">
        <f t="shared" si="89"/>
        <v>11771.381891194971</v>
      </c>
      <c r="AT350" s="87">
        <f t="shared" si="90"/>
        <v>11865.552946324531</v>
      </c>
      <c r="AU350" s="87">
        <f t="shared" si="91"/>
        <v>11889.284052217181</v>
      </c>
      <c r="AV350" s="87">
        <f t="shared" si="92"/>
        <v>12055.734028948222</v>
      </c>
      <c r="AW350" s="87">
        <f t="shared" si="93"/>
        <v>12308.904443556135</v>
      </c>
      <c r="AX350" s="87">
        <f t="shared" si="94"/>
        <v>12653.553767975707</v>
      </c>
      <c r="AY350" s="87">
        <f t="shared" si="95"/>
        <v>12742.128644351535</v>
      </c>
      <c r="AZ350" s="87">
        <f t="shared" si="96"/>
        <v>15290.554373221838</v>
      </c>
      <c r="BA350" s="87">
        <f t="shared" si="97"/>
        <v>14623.330182390337</v>
      </c>
      <c r="BB350" s="87">
        <f t="shared" si="98"/>
        <v>13985.22122897694</v>
      </c>
      <c r="BC350" s="87">
        <f t="shared" si="99"/>
        <v>13374.957029894309</v>
      </c>
      <c r="BD350" s="87">
        <f t="shared" si="100"/>
        <v>12791.322541317104</v>
      </c>
    </row>
    <row r="351" spans="2:56" s="79" customFormat="1" x14ac:dyDescent="0.2">
      <c r="B351" s="86">
        <f>'3. Investeringen'!B337</f>
        <v>323</v>
      </c>
      <c r="C351" s="86" t="str">
        <f>'3. Investeringen'!F337</f>
        <v>AD</v>
      </c>
      <c r="D351" s="86" t="str">
        <f>'3. Investeringen'!G337</f>
        <v>Nieuwe investeringen AD</v>
      </c>
      <c r="E351" s="121">
        <f>'3. Investeringen'!K337</f>
        <v>2010</v>
      </c>
      <c r="F351" s="20"/>
      <c r="G351" s="86">
        <f>'7. Nominale afschrijvingen'!R340</f>
        <v>-1.537179487179487</v>
      </c>
      <c r="H351" s="86">
        <f>'7. Nominale afschrijvingen'!S340</f>
        <v>-1.5371794871794868</v>
      </c>
      <c r="I351" s="86">
        <f>'7. Nominale afschrijvingen'!T340</f>
        <v>-1.5371794871794868</v>
      </c>
      <c r="J351" s="86">
        <f>'7. Nominale afschrijvingen'!U340</f>
        <v>-1.5371794871794868</v>
      </c>
      <c r="K351" s="86">
        <f>'7. Nominale afschrijvingen'!V340</f>
        <v>-1.5371794871794868</v>
      </c>
      <c r="L351" s="86">
        <f>'7. Nominale afschrijvingen'!W340</f>
        <v>-1.5371794871794868</v>
      </c>
      <c r="M351" s="86">
        <f>'7. Nominale afschrijvingen'!X340</f>
        <v>-1.5371794871794868</v>
      </c>
      <c r="N351" s="86">
        <f>'7. Nominale afschrijvingen'!Y340</f>
        <v>-1.5371794871794868</v>
      </c>
      <c r="O351" s="86">
        <f>'7. Nominale afschrijvingen'!Z340</f>
        <v>-1.5371794871794868</v>
      </c>
      <c r="P351" s="86">
        <f>'7. Nominale afschrijvingen'!AA340</f>
        <v>-1.5371794871794868</v>
      </c>
      <c r="Q351" s="86">
        <f>'7. Nominale afschrijvingen'!AB340</f>
        <v>-1.5371794871794868</v>
      </c>
      <c r="R351" s="86">
        <f>'7. Nominale afschrijvingen'!AC340</f>
        <v>-1.8446153846153841</v>
      </c>
      <c r="S351" s="86">
        <f>'7. Nominale afschrijvingen'!AD340</f>
        <v>-1.7641230769230765</v>
      </c>
      <c r="T351" s="86">
        <f>'7. Nominale afschrijvingen'!AE340</f>
        <v>-1.6871431608391603</v>
      </c>
      <c r="U351" s="86">
        <f>'7. Nominale afschrijvingen'!AF340</f>
        <v>-1.6135223683661786</v>
      </c>
      <c r="V351" s="86">
        <f>'7. Nominale afschrijvingen'!AG340</f>
        <v>-1.5431141195647455</v>
      </c>
      <c r="W351" s="65"/>
      <c r="X351" s="118">
        <f>IF($C351="TD",INDEX('4. CPI-tabel'!$D$20:$Z$42,$E351-2003,X$28-2003),
IF(X$28&gt;=$E351,MAX(1,INDEX('4. CPI-tabel'!$D$20:$Z$42,MAX($E351,2010)-2003,X$28-2003)),0))</f>
        <v>1.0149999999999999</v>
      </c>
      <c r="Y351" s="118">
        <f>IF($C351="TD",INDEX('4. CPI-tabel'!$D$20:$Z$42,$E351-2003,Y$28-2003),
IF(Y$28&gt;=$E351,MAX(1,INDEX('4. CPI-tabel'!$D$20:$Z$42,MAX($E351,2010)-2003,Y$28-2003)),0))</f>
        <v>1.0413899999999998</v>
      </c>
      <c r="Z351" s="118">
        <f>IF($C351="TD",INDEX('4. CPI-tabel'!$D$20:$Z$42,$E351-2003,Z$28-2003),
IF(Z$28&gt;=$E351,MAX(1,INDEX('4. CPI-tabel'!$D$20:$Z$42,MAX($E351,2010)-2003,Z$28-2003)),0))</f>
        <v>1.0653419699999997</v>
      </c>
      <c r="AA351" s="118">
        <f>IF($C351="TD",INDEX('4. CPI-tabel'!$D$20:$Z$42,$E351-2003,AA$28-2003),
IF(AA$28&gt;=$E351,MAX(1,INDEX('4. CPI-tabel'!$D$20:$Z$42,MAX($E351,2010)-2003,AA$28-2003)),0))</f>
        <v>1.0951715451599997</v>
      </c>
      <c r="AB351" s="118">
        <f>IF($C351="TD",INDEX('4. CPI-tabel'!$D$20:$Z$42,$E351-2003,AB$28-2003),
IF(AB$28&gt;=$E351,MAX(1,INDEX('4. CPI-tabel'!$D$20:$Z$42,MAX($E351,2010)-2003,AB$28-2003)),0))</f>
        <v>1.1061232606115996</v>
      </c>
      <c r="AC351" s="118">
        <f>IF($C351="TD",INDEX('4. CPI-tabel'!$D$20:$Z$42,$E351-2003,AC$28-2003),
IF(AC$28&gt;=$E351,MAX(1,INDEX('4. CPI-tabel'!$D$20:$Z$42,MAX($E351,2010)-2003,AC$28-2003)),0))</f>
        <v>1.1149722466964924</v>
      </c>
      <c r="AD351" s="118">
        <f>IF($C351="TD",INDEX('4. CPI-tabel'!$D$20:$Z$42,$E351-2003,AD$28-2003),
IF(AD$28&gt;=$E351,MAX(1,INDEX('4. CPI-tabel'!$D$20:$Z$42,MAX($E351,2010)-2003,AD$28-2003)),0))</f>
        <v>1.1172021911898855</v>
      </c>
      <c r="AE351" s="118">
        <f>IF($C351="TD",INDEX('4. CPI-tabel'!$D$20:$Z$42,$E351-2003,AE$28-2003),
IF(AE$28&gt;=$E351,MAX(1,INDEX('4. CPI-tabel'!$D$20:$Z$42,MAX($E351,2010)-2003,AE$28-2003)),0))</f>
        <v>1.132843021866544</v>
      </c>
      <c r="AF351" s="118">
        <f>IF($C351="TD",INDEX('4. CPI-tabel'!$D$20:$Z$42,$E351-2003,AF$28-2003),
IF(AF$28&gt;=$E351,MAX(1,INDEX('4. CPI-tabel'!$D$20:$Z$42,MAX($E351,2010)-2003,AF$28-2003)),0))</f>
        <v>1.1566327253257414</v>
      </c>
      <c r="AG351" s="118">
        <f>IF($C351="TD",INDEX('4. CPI-tabel'!$D$20:$Z$42,$E351-2003,AG$28-2003),
IF(AG$28&gt;=$E351,MAX(1,INDEX('4. CPI-tabel'!$D$20:$Z$42,MAX($E351,2010)-2003,AG$28-2003)),0))</f>
        <v>1.1890184416348621</v>
      </c>
      <c r="AH351" s="118">
        <f>IF($C351="TD",INDEX('4. CPI-tabel'!$D$20:$Z$42,$E351-2003,AH$28-2003),
IF(AH$28&gt;=$E351,MAX(1,INDEX('4. CPI-tabel'!$D$20:$Z$42,MAX($E351,2010)-2003,AH$28-2003)),0))</f>
        <v>1.197341570726306</v>
      </c>
      <c r="AI351" s="118">
        <f>IF($C351="TD",INDEX('4. CPI-tabel'!$D$20:$Z$42,$E351-2003,AI$28-2003),
IF(AI$28&gt;=$E351,MAX(1,INDEX('4. CPI-tabel'!$D$20:$Z$42,MAX($E351,2010)-2003,AI$28-2003)),0))</f>
        <v>1.197341570726306</v>
      </c>
      <c r="AJ351" s="118">
        <f>IF($C351="TD",INDEX('4. CPI-tabel'!$D$20:$Z$42,$E351-2003,AJ$28-2003),
IF(AJ$28&gt;=$E351,MAX(1,INDEX('4. CPI-tabel'!$D$20:$Z$42,MAX($E351,2010)-2003,AJ$28-2003)),0))</f>
        <v>1.197341570726306</v>
      </c>
      <c r="AK351" s="118">
        <f>IF($C351="TD",INDEX('4. CPI-tabel'!$D$20:$Z$42,$E351-2003,AK$28-2003),
IF(AK$28&gt;=$E351,MAX(1,INDEX('4. CPI-tabel'!$D$20:$Z$42,MAX($E351,2010)-2003,AK$28-2003)),0))</f>
        <v>1.197341570726306</v>
      </c>
      <c r="AL351" s="118">
        <f>IF($C351="TD",INDEX('4. CPI-tabel'!$D$20:$Z$42,$E351-2003,AL$28-2003),
IF(AL$28&gt;=$E351,MAX(1,INDEX('4. CPI-tabel'!$D$20:$Z$42,MAX($E351,2010)-2003,AL$28-2003)),0))</f>
        <v>1.197341570726306</v>
      </c>
      <c r="AM351" s="118">
        <f>IF($C351="TD",INDEX('4. CPI-tabel'!$D$20:$Z$42,$E351-2003,AM$28-2003),
IF(AM$28&gt;=$E351,MAX(1,INDEX('4. CPI-tabel'!$D$20:$Z$42,MAX($E351,2010)-2003,AM$28-2003)),0))</f>
        <v>1.197341570726306</v>
      </c>
      <c r="AN351" s="20"/>
      <c r="AO351" s="87">
        <f t="shared" si="85"/>
        <v>-1.5602371794871792</v>
      </c>
      <c r="AP351" s="87">
        <f t="shared" si="86"/>
        <v>-1.6008033461538456</v>
      </c>
      <c r="AQ351" s="87">
        <f t="shared" si="87"/>
        <v>-1.6376218231153838</v>
      </c>
      <c r="AR351" s="87">
        <f t="shared" si="88"/>
        <v>-1.6834752341626145</v>
      </c>
      <c r="AS351" s="87">
        <f t="shared" si="89"/>
        <v>-1.7003099865042406</v>
      </c>
      <c r="AT351" s="87">
        <f t="shared" si="90"/>
        <v>-1.7139124663962746</v>
      </c>
      <c r="AU351" s="87">
        <f t="shared" si="91"/>
        <v>-1.7173402913290672</v>
      </c>
      <c r="AV351" s="87">
        <f t="shared" si="92"/>
        <v>-1.7413830554076741</v>
      </c>
      <c r="AW351" s="87">
        <f t="shared" si="93"/>
        <v>-1.7779520995712352</v>
      </c>
      <c r="AX351" s="87">
        <f t="shared" si="94"/>
        <v>-1.82773475835923</v>
      </c>
      <c r="AY351" s="87">
        <f t="shared" si="95"/>
        <v>-1.8405289016677442</v>
      </c>
      <c r="AZ351" s="87">
        <f t="shared" si="96"/>
        <v>-2.2086346820012932</v>
      </c>
      <c r="BA351" s="87">
        <f t="shared" si="97"/>
        <v>-2.1122578958776002</v>
      </c>
      <c r="BB351" s="87">
        <f t="shared" si="98"/>
        <v>-2.0200866422393049</v>
      </c>
      <c r="BC351" s="87">
        <f t="shared" si="99"/>
        <v>-1.9319374069415896</v>
      </c>
      <c r="BD351" s="87">
        <f t="shared" si="100"/>
        <v>-1.8476346837295932</v>
      </c>
    </row>
    <row r="352" spans="2:56" s="79" customFormat="1" x14ac:dyDescent="0.2">
      <c r="B352" s="86">
        <f>'3. Investeringen'!B338</f>
        <v>324</v>
      </c>
      <c r="C352" s="86" t="str">
        <f>'3. Investeringen'!F338</f>
        <v>AD</v>
      </c>
      <c r="D352" s="86" t="str">
        <f>'3. Investeringen'!G338</f>
        <v>Nieuwe investeringen AD</v>
      </c>
      <c r="E352" s="121">
        <f>'3. Investeringen'!K338</f>
        <v>2011</v>
      </c>
      <c r="F352" s="20"/>
      <c r="G352" s="86">
        <f>'7. Nominale afschrijvingen'!R341</f>
        <v>4452.2148717948712</v>
      </c>
      <c r="H352" s="86">
        <f>'7. Nominale afschrijvingen'!S341</f>
        <v>8904.4297435897424</v>
      </c>
      <c r="I352" s="86">
        <f>'7. Nominale afschrijvingen'!T341</f>
        <v>8904.4297435897424</v>
      </c>
      <c r="J352" s="86">
        <f>'7. Nominale afschrijvingen'!U341</f>
        <v>8904.4297435897424</v>
      </c>
      <c r="K352" s="86">
        <f>'7. Nominale afschrijvingen'!V341</f>
        <v>8904.4297435897424</v>
      </c>
      <c r="L352" s="86">
        <f>'7. Nominale afschrijvingen'!W341</f>
        <v>8904.4297435897424</v>
      </c>
      <c r="M352" s="86">
        <f>'7. Nominale afschrijvingen'!X341</f>
        <v>8904.4297435897424</v>
      </c>
      <c r="N352" s="86">
        <f>'7. Nominale afschrijvingen'!Y341</f>
        <v>8904.4297435897424</v>
      </c>
      <c r="O352" s="86">
        <f>'7. Nominale afschrijvingen'!Z341</f>
        <v>8904.4297435897424</v>
      </c>
      <c r="P352" s="86">
        <f>'7. Nominale afschrijvingen'!AA341</f>
        <v>8904.4297435897424</v>
      </c>
      <c r="Q352" s="86">
        <f>'7. Nominale afschrijvingen'!AB341</f>
        <v>8904.4297435897424</v>
      </c>
      <c r="R352" s="86">
        <f>'7. Nominale afschrijvingen'!AC341</f>
        <v>10685.315692307689</v>
      </c>
      <c r="S352" s="86">
        <f>'7. Nominale afschrijvingen'!AD341</f>
        <v>10235.407663157892</v>
      </c>
      <c r="T352" s="86">
        <f>'7. Nominale afschrijvingen'!AE341</f>
        <v>9804.4431299722964</v>
      </c>
      <c r="U352" s="86">
        <f>'7. Nominale afschrijvingen'!AF341</f>
        <v>9391.624471868201</v>
      </c>
      <c r="V352" s="86">
        <f>'7. Nominale afschrijvingen'!AG341</f>
        <v>8996.187652000066</v>
      </c>
      <c r="W352" s="65"/>
      <c r="X352" s="118">
        <f>IF($C352="TD",INDEX('4. CPI-tabel'!$D$20:$Z$42,$E352-2003,X$28-2003),
IF(X$28&gt;=$E352,MAX(1,INDEX('4. CPI-tabel'!$D$20:$Z$42,MAX($E352,2010)-2003,X$28-2003)),0))</f>
        <v>1</v>
      </c>
      <c r="Y352" s="118">
        <f>IF($C352="TD",INDEX('4. CPI-tabel'!$D$20:$Z$42,$E352-2003,Y$28-2003),
IF(Y$28&gt;=$E352,MAX(1,INDEX('4. CPI-tabel'!$D$20:$Z$42,MAX($E352,2010)-2003,Y$28-2003)),0))</f>
        <v>1.026</v>
      </c>
      <c r="Z352" s="118">
        <f>IF($C352="TD",INDEX('4. CPI-tabel'!$D$20:$Z$42,$E352-2003,Z$28-2003),
IF(Z$28&gt;=$E352,MAX(1,INDEX('4. CPI-tabel'!$D$20:$Z$42,MAX($E352,2010)-2003,Z$28-2003)),0))</f>
        <v>1.049598</v>
      </c>
      <c r="AA352" s="118">
        <f>IF($C352="TD",INDEX('4. CPI-tabel'!$D$20:$Z$42,$E352-2003,AA$28-2003),
IF(AA$28&gt;=$E352,MAX(1,INDEX('4. CPI-tabel'!$D$20:$Z$42,MAX($E352,2010)-2003,AA$28-2003)),0))</f>
        <v>1.0789867440000001</v>
      </c>
      <c r="AB352" s="118">
        <f>IF($C352="TD",INDEX('4. CPI-tabel'!$D$20:$Z$42,$E352-2003,AB$28-2003),
IF(AB$28&gt;=$E352,MAX(1,INDEX('4. CPI-tabel'!$D$20:$Z$42,MAX($E352,2010)-2003,AB$28-2003)),0))</f>
        <v>1.08977661144</v>
      </c>
      <c r="AC352" s="118">
        <f>IF($C352="TD",INDEX('4. CPI-tabel'!$D$20:$Z$42,$E352-2003,AC$28-2003),
IF(AC$28&gt;=$E352,MAX(1,INDEX('4. CPI-tabel'!$D$20:$Z$42,MAX($E352,2010)-2003,AC$28-2003)),0))</f>
        <v>1.09849482433152</v>
      </c>
      <c r="AD352" s="118">
        <f>IF($C352="TD",INDEX('4. CPI-tabel'!$D$20:$Z$42,$E352-2003,AD$28-2003),
IF(AD$28&gt;=$E352,MAX(1,INDEX('4. CPI-tabel'!$D$20:$Z$42,MAX($E352,2010)-2003,AD$28-2003)),0))</f>
        <v>1.1006918139801831</v>
      </c>
      <c r="AE352" s="118">
        <f>IF($C352="TD",INDEX('4. CPI-tabel'!$D$20:$Z$42,$E352-2003,AE$28-2003),
IF(AE$28&gt;=$E352,MAX(1,INDEX('4. CPI-tabel'!$D$20:$Z$42,MAX($E352,2010)-2003,AE$28-2003)),0))</f>
        <v>1.1161014993759057</v>
      </c>
      <c r="AF352" s="118">
        <f>IF($C352="TD",INDEX('4. CPI-tabel'!$D$20:$Z$42,$E352-2003,AF$28-2003),
IF(AF$28&gt;=$E352,MAX(1,INDEX('4. CPI-tabel'!$D$20:$Z$42,MAX($E352,2010)-2003,AF$28-2003)),0))</f>
        <v>1.1395396308627996</v>
      </c>
      <c r="AG352" s="118">
        <f>IF($C352="TD",INDEX('4. CPI-tabel'!$D$20:$Z$42,$E352-2003,AG$28-2003),
IF(AG$28&gt;=$E352,MAX(1,INDEX('4. CPI-tabel'!$D$20:$Z$42,MAX($E352,2010)-2003,AG$28-2003)),0))</f>
        <v>1.171446740526958</v>
      </c>
      <c r="AH352" s="118">
        <f>IF($C352="TD",INDEX('4. CPI-tabel'!$D$20:$Z$42,$E352-2003,AH$28-2003),
IF(AH$28&gt;=$E352,MAX(1,INDEX('4. CPI-tabel'!$D$20:$Z$42,MAX($E352,2010)-2003,AH$28-2003)),0))</f>
        <v>1.1796468677106466</v>
      </c>
      <c r="AI352" s="118">
        <f>IF($C352="TD",INDEX('4. CPI-tabel'!$D$20:$Z$42,$E352-2003,AI$28-2003),
IF(AI$28&gt;=$E352,MAX(1,INDEX('4. CPI-tabel'!$D$20:$Z$42,MAX($E352,2010)-2003,AI$28-2003)),0))</f>
        <v>1.1796468677106466</v>
      </c>
      <c r="AJ352" s="118">
        <f>IF($C352="TD",INDEX('4. CPI-tabel'!$D$20:$Z$42,$E352-2003,AJ$28-2003),
IF(AJ$28&gt;=$E352,MAX(1,INDEX('4. CPI-tabel'!$D$20:$Z$42,MAX($E352,2010)-2003,AJ$28-2003)),0))</f>
        <v>1.1796468677106466</v>
      </c>
      <c r="AK352" s="118">
        <f>IF($C352="TD",INDEX('4. CPI-tabel'!$D$20:$Z$42,$E352-2003,AK$28-2003),
IF(AK$28&gt;=$E352,MAX(1,INDEX('4. CPI-tabel'!$D$20:$Z$42,MAX($E352,2010)-2003,AK$28-2003)),0))</f>
        <v>1.1796468677106466</v>
      </c>
      <c r="AL352" s="118">
        <f>IF($C352="TD",INDEX('4. CPI-tabel'!$D$20:$Z$42,$E352-2003,AL$28-2003),
IF(AL$28&gt;=$E352,MAX(1,INDEX('4. CPI-tabel'!$D$20:$Z$42,MAX($E352,2010)-2003,AL$28-2003)),0))</f>
        <v>1.1796468677106466</v>
      </c>
      <c r="AM352" s="118">
        <f>IF($C352="TD",INDEX('4. CPI-tabel'!$D$20:$Z$42,$E352-2003,AM$28-2003),
IF(AM$28&gt;=$E352,MAX(1,INDEX('4. CPI-tabel'!$D$20:$Z$42,MAX($E352,2010)-2003,AM$28-2003)),0))</f>
        <v>1.1796468677106466</v>
      </c>
      <c r="AN352" s="20"/>
      <c r="AO352" s="87">
        <f t="shared" si="85"/>
        <v>4452.2148717948712</v>
      </c>
      <c r="AP352" s="87">
        <f t="shared" si="86"/>
        <v>9135.9449169230757</v>
      </c>
      <c r="AQ352" s="87">
        <f t="shared" si="87"/>
        <v>9346.0716500123071</v>
      </c>
      <c r="AR352" s="87">
        <f t="shared" si="88"/>
        <v>9607.7616562126514</v>
      </c>
      <c r="AS352" s="87">
        <f t="shared" si="89"/>
        <v>9703.8392727747778</v>
      </c>
      <c r="AT352" s="87">
        <f t="shared" si="90"/>
        <v>9781.4699869569758</v>
      </c>
      <c r="AU352" s="87">
        <f t="shared" si="91"/>
        <v>9801.0329269308913</v>
      </c>
      <c r="AV352" s="87">
        <f t="shared" si="92"/>
        <v>9938.2473879079243</v>
      </c>
      <c r="AW352" s="87">
        <f t="shared" si="93"/>
        <v>10146.950583053989</v>
      </c>
      <c r="AX352" s="87">
        <f t="shared" si="94"/>
        <v>10431.0651993795</v>
      </c>
      <c r="AY352" s="87">
        <f t="shared" si="95"/>
        <v>10504.082655775155</v>
      </c>
      <c r="AZ352" s="87">
        <f t="shared" si="96"/>
        <v>12604.899186930186</v>
      </c>
      <c r="BA352" s="87">
        <f t="shared" si="97"/>
        <v>12074.166589585757</v>
      </c>
      <c r="BB352" s="87">
        <f t="shared" si="98"/>
        <v>11565.780627918988</v>
      </c>
      <c r="BC352" s="87">
        <f t="shared" si="99"/>
        <v>11078.800390953978</v>
      </c>
      <c r="BD352" s="87">
        <f t="shared" si="100"/>
        <v>10612.324585019074</v>
      </c>
    </row>
    <row r="353" spans="2:56" s="79" customFormat="1" x14ac:dyDescent="0.2">
      <c r="B353" s="86">
        <f>'3. Investeringen'!B339</f>
        <v>325</v>
      </c>
      <c r="C353" s="86" t="str">
        <f>'3. Investeringen'!F339</f>
        <v>AD</v>
      </c>
      <c r="D353" s="86" t="str">
        <f>'3. Investeringen'!G339</f>
        <v>Nieuwe investeringen AD</v>
      </c>
      <c r="E353" s="121">
        <f>'3. Investeringen'!K339</f>
        <v>2011</v>
      </c>
      <c r="F353" s="20"/>
      <c r="G353" s="86">
        <f>'7. Nominale afschrijvingen'!R342</f>
        <v>482.98410256410261</v>
      </c>
      <c r="H353" s="86">
        <f>'7. Nominale afschrijvingen'!S342</f>
        <v>965.96820512820523</v>
      </c>
      <c r="I353" s="86">
        <f>'7. Nominale afschrijvingen'!T342</f>
        <v>965.96820512820523</v>
      </c>
      <c r="J353" s="86">
        <f>'7. Nominale afschrijvingen'!U342</f>
        <v>965.96820512820523</v>
      </c>
      <c r="K353" s="86">
        <f>'7. Nominale afschrijvingen'!V342</f>
        <v>965.96820512820523</v>
      </c>
      <c r="L353" s="86">
        <f>'7. Nominale afschrijvingen'!W342</f>
        <v>965.96820512820523</v>
      </c>
      <c r="M353" s="86">
        <f>'7. Nominale afschrijvingen'!X342</f>
        <v>965.96820512820523</v>
      </c>
      <c r="N353" s="86">
        <f>'7. Nominale afschrijvingen'!Y342</f>
        <v>965.96820512820523</v>
      </c>
      <c r="O353" s="86">
        <f>'7. Nominale afschrijvingen'!Z342</f>
        <v>965.96820512820523</v>
      </c>
      <c r="P353" s="86">
        <f>'7. Nominale afschrijvingen'!AA342</f>
        <v>965.96820512820523</v>
      </c>
      <c r="Q353" s="86">
        <f>'7. Nominale afschrijvingen'!AB342</f>
        <v>965.96820512820523</v>
      </c>
      <c r="R353" s="86">
        <f>'7. Nominale afschrijvingen'!AC342</f>
        <v>1159.1618461538462</v>
      </c>
      <c r="S353" s="86">
        <f>'7. Nominale afschrijvingen'!AD342</f>
        <v>1110.3550315789473</v>
      </c>
      <c r="T353" s="86">
        <f>'7. Nominale afschrijvingen'!AE342</f>
        <v>1063.6032407756234</v>
      </c>
      <c r="U353" s="86">
        <f>'7. Nominale afschrijvingen'!AF342</f>
        <v>1018.819946427176</v>
      </c>
      <c r="V353" s="86">
        <f>'7. Nominale afschrijvingen'!AG342</f>
        <v>975.92226447234748</v>
      </c>
      <c r="W353" s="65"/>
      <c r="X353" s="118">
        <f>IF($C353="TD",INDEX('4. CPI-tabel'!$D$20:$Z$42,$E353-2003,X$28-2003),
IF(X$28&gt;=$E353,MAX(1,INDEX('4. CPI-tabel'!$D$20:$Z$42,MAX($E353,2010)-2003,X$28-2003)),0))</f>
        <v>1</v>
      </c>
      <c r="Y353" s="118">
        <f>IF($C353="TD",INDEX('4. CPI-tabel'!$D$20:$Z$42,$E353-2003,Y$28-2003),
IF(Y$28&gt;=$E353,MAX(1,INDEX('4. CPI-tabel'!$D$20:$Z$42,MAX($E353,2010)-2003,Y$28-2003)),0))</f>
        <v>1.026</v>
      </c>
      <c r="Z353" s="118">
        <f>IF($C353="TD",INDEX('4. CPI-tabel'!$D$20:$Z$42,$E353-2003,Z$28-2003),
IF(Z$28&gt;=$E353,MAX(1,INDEX('4. CPI-tabel'!$D$20:$Z$42,MAX($E353,2010)-2003,Z$28-2003)),0))</f>
        <v>1.049598</v>
      </c>
      <c r="AA353" s="118">
        <f>IF($C353="TD",INDEX('4. CPI-tabel'!$D$20:$Z$42,$E353-2003,AA$28-2003),
IF(AA$28&gt;=$E353,MAX(1,INDEX('4. CPI-tabel'!$D$20:$Z$42,MAX($E353,2010)-2003,AA$28-2003)),0))</f>
        <v>1.0789867440000001</v>
      </c>
      <c r="AB353" s="118">
        <f>IF($C353="TD",INDEX('4. CPI-tabel'!$D$20:$Z$42,$E353-2003,AB$28-2003),
IF(AB$28&gt;=$E353,MAX(1,INDEX('4. CPI-tabel'!$D$20:$Z$42,MAX($E353,2010)-2003,AB$28-2003)),0))</f>
        <v>1.08977661144</v>
      </c>
      <c r="AC353" s="118">
        <f>IF($C353="TD",INDEX('4. CPI-tabel'!$D$20:$Z$42,$E353-2003,AC$28-2003),
IF(AC$28&gt;=$E353,MAX(1,INDEX('4. CPI-tabel'!$D$20:$Z$42,MAX($E353,2010)-2003,AC$28-2003)),0))</f>
        <v>1.09849482433152</v>
      </c>
      <c r="AD353" s="118">
        <f>IF($C353="TD",INDEX('4. CPI-tabel'!$D$20:$Z$42,$E353-2003,AD$28-2003),
IF(AD$28&gt;=$E353,MAX(1,INDEX('4. CPI-tabel'!$D$20:$Z$42,MAX($E353,2010)-2003,AD$28-2003)),0))</f>
        <v>1.1006918139801831</v>
      </c>
      <c r="AE353" s="118">
        <f>IF($C353="TD",INDEX('4. CPI-tabel'!$D$20:$Z$42,$E353-2003,AE$28-2003),
IF(AE$28&gt;=$E353,MAX(1,INDEX('4. CPI-tabel'!$D$20:$Z$42,MAX($E353,2010)-2003,AE$28-2003)),0))</f>
        <v>1.1161014993759057</v>
      </c>
      <c r="AF353" s="118">
        <f>IF($C353="TD",INDEX('4. CPI-tabel'!$D$20:$Z$42,$E353-2003,AF$28-2003),
IF(AF$28&gt;=$E353,MAX(1,INDEX('4. CPI-tabel'!$D$20:$Z$42,MAX($E353,2010)-2003,AF$28-2003)),0))</f>
        <v>1.1395396308627996</v>
      </c>
      <c r="AG353" s="118">
        <f>IF($C353="TD",INDEX('4. CPI-tabel'!$D$20:$Z$42,$E353-2003,AG$28-2003),
IF(AG$28&gt;=$E353,MAX(1,INDEX('4. CPI-tabel'!$D$20:$Z$42,MAX($E353,2010)-2003,AG$28-2003)),0))</f>
        <v>1.171446740526958</v>
      </c>
      <c r="AH353" s="118">
        <f>IF($C353="TD",INDEX('4. CPI-tabel'!$D$20:$Z$42,$E353-2003,AH$28-2003),
IF(AH$28&gt;=$E353,MAX(1,INDEX('4. CPI-tabel'!$D$20:$Z$42,MAX($E353,2010)-2003,AH$28-2003)),0))</f>
        <v>1.1796468677106466</v>
      </c>
      <c r="AI353" s="118">
        <f>IF($C353="TD",INDEX('4. CPI-tabel'!$D$20:$Z$42,$E353-2003,AI$28-2003),
IF(AI$28&gt;=$E353,MAX(1,INDEX('4. CPI-tabel'!$D$20:$Z$42,MAX($E353,2010)-2003,AI$28-2003)),0))</f>
        <v>1.1796468677106466</v>
      </c>
      <c r="AJ353" s="118">
        <f>IF($C353="TD",INDEX('4. CPI-tabel'!$D$20:$Z$42,$E353-2003,AJ$28-2003),
IF(AJ$28&gt;=$E353,MAX(1,INDEX('4. CPI-tabel'!$D$20:$Z$42,MAX($E353,2010)-2003,AJ$28-2003)),0))</f>
        <v>1.1796468677106466</v>
      </c>
      <c r="AK353" s="118">
        <f>IF($C353="TD",INDEX('4. CPI-tabel'!$D$20:$Z$42,$E353-2003,AK$28-2003),
IF(AK$28&gt;=$E353,MAX(1,INDEX('4. CPI-tabel'!$D$20:$Z$42,MAX($E353,2010)-2003,AK$28-2003)),0))</f>
        <v>1.1796468677106466</v>
      </c>
      <c r="AL353" s="118">
        <f>IF($C353="TD",INDEX('4. CPI-tabel'!$D$20:$Z$42,$E353-2003,AL$28-2003),
IF(AL$28&gt;=$E353,MAX(1,INDEX('4. CPI-tabel'!$D$20:$Z$42,MAX($E353,2010)-2003,AL$28-2003)),0))</f>
        <v>1.1796468677106466</v>
      </c>
      <c r="AM353" s="118">
        <f>IF($C353="TD",INDEX('4. CPI-tabel'!$D$20:$Z$42,$E353-2003,AM$28-2003),
IF(AM$28&gt;=$E353,MAX(1,INDEX('4. CPI-tabel'!$D$20:$Z$42,MAX($E353,2010)-2003,AM$28-2003)),0))</f>
        <v>1.1796468677106466</v>
      </c>
      <c r="AN353" s="20"/>
      <c r="AO353" s="87">
        <f t="shared" si="85"/>
        <v>482.98410256410261</v>
      </c>
      <c r="AP353" s="87">
        <f t="shared" si="86"/>
        <v>991.08337846153859</v>
      </c>
      <c r="AQ353" s="87">
        <f t="shared" si="87"/>
        <v>1013.878296166154</v>
      </c>
      <c r="AR353" s="87">
        <f t="shared" si="88"/>
        <v>1042.2668884588063</v>
      </c>
      <c r="AS353" s="87">
        <f t="shared" si="89"/>
        <v>1052.6895573433944</v>
      </c>
      <c r="AT353" s="87">
        <f t="shared" si="90"/>
        <v>1061.1110738021414</v>
      </c>
      <c r="AU353" s="87">
        <f t="shared" si="91"/>
        <v>1063.2332959497458</v>
      </c>
      <c r="AV353" s="87">
        <f t="shared" si="92"/>
        <v>1078.1185620930423</v>
      </c>
      <c r="AW353" s="87">
        <f t="shared" si="93"/>
        <v>1100.7590518969962</v>
      </c>
      <c r="AX353" s="87">
        <f t="shared" si="94"/>
        <v>1131.580305350112</v>
      </c>
      <c r="AY353" s="87">
        <f t="shared" si="95"/>
        <v>1139.5013674875627</v>
      </c>
      <c r="AZ353" s="87">
        <f t="shared" si="96"/>
        <v>1367.4016409850751</v>
      </c>
      <c r="BA353" s="87">
        <f t="shared" si="97"/>
        <v>1309.8268350488613</v>
      </c>
      <c r="BB353" s="87">
        <f t="shared" si="98"/>
        <v>1254.6762314678567</v>
      </c>
      <c r="BC353" s="87">
        <f t="shared" si="99"/>
        <v>1201.8477585639469</v>
      </c>
      <c r="BD353" s="87">
        <f t="shared" si="100"/>
        <v>1151.2436424138859</v>
      </c>
    </row>
    <row r="354" spans="2:56" s="79" customFormat="1" x14ac:dyDescent="0.2">
      <c r="B354" s="86">
        <f>'3. Investeringen'!B340</f>
        <v>326</v>
      </c>
      <c r="C354" s="86" t="str">
        <f>'3. Investeringen'!F340</f>
        <v>AD</v>
      </c>
      <c r="D354" s="86" t="str">
        <f>'3. Investeringen'!G340</f>
        <v>Nieuwe investeringen AD</v>
      </c>
      <c r="E354" s="121">
        <f>'3. Investeringen'!K340</f>
        <v>2012</v>
      </c>
      <c r="F354" s="20"/>
      <c r="G354" s="86">
        <f>'7. Nominale afschrijvingen'!R343</f>
        <v>0</v>
      </c>
      <c r="H354" s="86">
        <f>'7. Nominale afschrijvingen'!S343</f>
        <v>-506.68448717948547</v>
      </c>
      <c r="I354" s="86">
        <f>'7. Nominale afschrijvingen'!T343</f>
        <v>-1013.3689743589711</v>
      </c>
      <c r="J354" s="86">
        <f>'7. Nominale afschrijvingen'!U343</f>
        <v>-1013.3689743589711</v>
      </c>
      <c r="K354" s="86">
        <f>'7. Nominale afschrijvingen'!V343</f>
        <v>-1013.3689743589711</v>
      </c>
      <c r="L354" s="86">
        <f>'7. Nominale afschrijvingen'!W343</f>
        <v>-1013.3689743589711</v>
      </c>
      <c r="M354" s="86">
        <f>'7. Nominale afschrijvingen'!X343</f>
        <v>-1013.3689743589711</v>
      </c>
      <c r="N354" s="86">
        <f>'7. Nominale afschrijvingen'!Y343</f>
        <v>-1013.3689743589711</v>
      </c>
      <c r="O354" s="86">
        <f>'7. Nominale afschrijvingen'!Z343</f>
        <v>-1013.3689743589711</v>
      </c>
      <c r="P354" s="86">
        <f>'7. Nominale afschrijvingen'!AA343</f>
        <v>-1013.3689743589711</v>
      </c>
      <c r="Q354" s="86">
        <f>'7. Nominale afschrijvingen'!AB343</f>
        <v>-1013.3689743589711</v>
      </c>
      <c r="R354" s="86">
        <f>'7. Nominale afschrijvingen'!AC343</f>
        <v>-1216.0427692307651</v>
      </c>
      <c r="S354" s="86">
        <f>'7. Nominale afschrijvingen'!AD343</f>
        <v>-1166.576622685785</v>
      </c>
      <c r="T354" s="86">
        <f>'7. Nominale afschrijvingen'!AE343</f>
        <v>-1119.1226583731429</v>
      </c>
      <c r="U354" s="86">
        <f>'7. Nominale afschrijvingen'!AF343</f>
        <v>-1073.5990248122014</v>
      </c>
      <c r="V354" s="86">
        <f>'7. Nominale afschrijvingen'!AG343</f>
        <v>-1029.927200074078</v>
      </c>
      <c r="W354" s="65"/>
      <c r="X354" s="118">
        <f>IF($C354="TD",INDEX('4. CPI-tabel'!$D$20:$Z$42,$E354-2003,X$28-2003),
IF(X$28&gt;=$E354,MAX(1,INDEX('4. CPI-tabel'!$D$20:$Z$42,MAX($E354,2010)-2003,X$28-2003)),0))</f>
        <v>0</v>
      </c>
      <c r="Y354" s="118">
        <f>IF($C354="TD",INDEX('4. CPI-tabel'!$D$20:$Z$42,$E354-2003,Y$28-2003),
IF(Y$28&gt;=$E354,MAX(1,INDEX('4. CPI-tabel'!$D$20:$Z$42,MAX($E354,2010)-2003,Y$28-2003)),0))</f>
        <v>1</v>
      </c>
      <c r="Z354" s="118">
        <f>IF($C354="TD",INDEX('4. CPI-tabel'!$D$20:$Z$42,$E354-2003,Z$28-2003),
IF(Z$28&gt;=$E354,MAX(1,INDEX('4. CPI-tabel'!$D$20:$Z$42,MAX($E354,2010)-2003,Z$28-2003)),0))</f>
        <v>1.0229999999999999</v>
      </c>
      <c r="AA354" s="118">
        <f>IF($C354="TD",INDEX('4. CPI-tabel'!$D$20:$Z$42,$E354-2003,AA$28-2003),
IF(AA$28&gt;=$E354,MAX(1,INDEX('4. CPI-tabel'!$D$20:$Z$42,MAX($E354,2010)-2003,AA$28-2003)),0))</f>
        <v>1.051644</v>
      </c>
      <c r="AB354" s="118">
        <f>IF($C354="TD",INDEX('4. CPI-tabel'!$D$20:$Z$42,$E354-2003,AB$28-2003),
IF(AB$28&gt;=$E354,MAX(1,INDEX('4. CPI-tabel'!$D$20:$Z$42,MAX($E354,2010)-2003,AB$28-2003)),0))</f>
        <v>1.06216044</v>
      </c>
      <c r="AC354" s="118">
        <f>IF($C354="TD",INDEX('4. CPI-tabel'!$D$20:$Z$42,$E354-2003,AC$28-2003),
IF(AC$28&gt;=$E354,MAX(1,INDEX('4. CPI-tabel'!$D$20:$Z$42,MAX($E354,2010)-2003,AC$28-2003)),0))</f>
        <v>1.0706577235199999</v>
      </c>
      <c r="AD354" s="118">
        <f>IF($C354="TD",INDEX('4. CPI-tabel'!$D$20:$Z$42,$E354-2003,AD$28-2003),
IF(AD$28&gt;=$E354,MAX(1,INDEX('4. CPI-tabel'!$D$20:$Z$42,MAX($E354,2010)-2003,AD$28-2003)),0))</f>
        <v>1.0727990389670399</v>
      </c>
      <c r="AE354" s="118">
        <f>IF($C354="TD",INDEX('4. CPI-tabel'!$D$20:$Z$42,$E354-2003,AE$28-2003),
IF(AE$28&gt;=$E354,MAX(1,INDEX('4. CPI-tabel'!$D$20:$Z$42,MAX($E354,2010)-2003,AE$28-2003)),0))</f>
        <v>1.0878182255125783</v>
      </c>
      <c r="AF354" s="118">
        <f>IF($C354="TD",INDEX('4. CPI-tabel'!$D$20:$Z$42,$E354-2003,AF$28-2003),
IF(AF$28&gt;=$E354,MAX(1,INDEX('4. CPI-tabel'!$D$20:$Z$42,MAX($E354,2010)-2003,AF$28-2003)),0))</f>
        <v>1.1106624082483423</v>
      </c>
      <c r="AG354" s="118">
        <f>IF($C354="TD",INDEX('4. CPI-tabel'!$D$20:$Z$42,$E354-2003,AG$28-2003),
IF(AG$28&gt;=$E354,MAX(1,INDEX('4. CPI-tabel'!$D$20:$Z$42,MAX($E354,2010)-2003,AG$28-2003)),0))</f>
        <v>1.1417609556792958</v>
      </c>
      <c r="AH354" s="118">
        <f>IF($C354="TD",INDEX('4. CPI-tabel'!$D$20:$Z$42,$E354-2003,AH$28-2003),
IF(AH$28&gt;=$E354,MAX(1,INDEX('4. CPI-tabel'!$D$20:$Z$42,MAX($E354,2010)-2003,AH$28-2003)),0))</f>
        <v>1.1497532823690508</v>
      </c>
      <c r="AI354" s="118">
        <f>IF($C354="TD",INDEX('4. CPI-tabel'!$D$20:$Z$42,$E354-2003,AI$28-2003),
IF(AI$28&gt;=$E354,MAX(1,INDEX('4. CPI-tabel'!$D$20:$Z$42,MAX($E354,2010)-2003,AI$28-2003)),0))</f>
        <v>1.1497532823690508</v>
      </c>
      <c r="AJ354" s="118">
        <f>IF($C354="TD",INDEX('4. CPI-tabel'!$D$20:$Z$42,$E354-2003,AJ$28-2003),
IF(AJ$28&gt;=$E354,MAX(1,INDEX('4. CPI-tabel'!$D$20:$Z$42,MAX($E354,2010)-2003,AJ$28-2003)),0))</f>
        <v>1.1497532823690508</v>
      </c>
      <c r="AK354" s="118">
        <f>IF($C354="TD",INDEX('4. CPI-tabel'!$D$20:$Z$42,$E354-2003,AK$28-2003),
IF(AK$28&gt;=$E354,MAX(1,INDEX('4. CPI-tabel'!$D$20:$Z$42,MAX($E354,2010)-2003,AK$28-2003)),0))</f>
        <v>1.1497532823690508</v>
      </c>
      <c r="AL354" s="118">
        <f>IF($C354="TD",INDEX('4. CPI-tabel'!$D$20:$Z$42,$E354-2003,AL$28-2003),
IF(AL$28&gt;=$E354,MAX(1,INDEX('4. CPI-tabel'!$D$20:$Z$42,MAX($E354,2010)-2003,AL$28-2003)),0))</f>
        <v>1.1497532823690508</v>
      </c>
      <c r="AM354" s="118">
        <f>IF($C354="TD",INDEX('4. CPI-tabel'!$D$20:$Z$42,$E354-2003,AM$28-2003),
IF(AM$28&gt;=$E354,MAX(1,INDEX('4. CPI-tabel'!$D$20:$Z$42,MAX($E354,2010)-2003,AM$28-2003)),0))</f>
        <v>1.1497532823690508</v>
      </c>
      <c r="AN354" s="20"/>
      <c r="AO354" s="87">
        <f t="shared" si="85"/>
        <v>0</v>
      </c>
      <c r="AP354" s="87">
        <f t="shared" si="86"/>
        <v>-506.68448717948547</v>
      </c>
      <c r="AQ354" s="87">
        <f t="shared" si="87"/>
        <v>-1036.6764607692273</v>
      </c>
      <c r="AR354" s="87">
        <f t="shared" si="88"/>
        <v>-1065.7034016707657</v>
      </c>
      <c r="AS354" s="87">
        <f t="shared" si="89"/>
        <v>-1076.3604356874735</v>
      </c>
      <c r="AT354" s="87">
        <f t="shared" si="90"/>
        <v>-1084.9713191729732</v>
      </c>
      <c r="AU354" s="87">
        <f t="shared" si="91"/>
        <v>-1087.1412618113191</v>
      </c>
      <c r="AV354" s="87">
        <f t="shared" si="92"/>
        <v>-1102.3612394766774</v>
      </c>
      <c r="AW354" s="87">
        <f t="shared" si="93"/>
        <v>-1125.5108255056873</v>
      </c>
      <c r="AX354" s="87">
        <f t="shared" si="94"/>
        <v>-1157.0251286198466</v>
      </c>
      <c r="AY354" s="87">
        <f t="shared" si="95"/>
        <v>-1165.1243045201854</v>
      </c>
      <c r="AZ354" s="87">
        <f t="shared" si="96"/>
        <v>-1398.1491654242225</v>
      </c>
      <c r="BA354" s="87">
        <f t="shared" si="97"/>
        <v>-1341.275301067983</v>
      </c>
      <c r="BB354" s="87">
        <f t="shared" si="98"/>
        <v>-1286.7149498380991</v>
      </c>
      <c r="BC354" s="87">
        <f t="shared" si="99"/>
        <v>-1234.3740027260405</v>
      </c>
      <c r="BD354" s="87">
        <f t="shared" si="100"/>
        <v>-1184.1621788863372</v>
      </c>
    </row>
    <row r="355" spans="2:56" s="79" customFormat="1" x14ac:dyDescent="0.2">
      <c r="B355" s="86">
        <f>'3. Investeringen'!B341</f>
        <v>327</v>
      </c>
      <c r="C355" s="86" t="str">
        <f>'3. Investeringen'!F341</f>
        <v>AD</v>
      </c>
      <c r="D355" s="86" t="str">
        <f>'3. Investeringen'!G341</f>
        <v>Nieuwe investeringen AD</v>
      </c>
      <c r="E355" s="121">
        <f>'3. Investeringen'!K341</f>
        <v>2012</v>
      </c>
      <c r="F355" s="20"/>
      <c r="G355" s="86">
        <f>'7. Nominale afschrijvingen'!R344</f>
        <v>0</v>
      </c>
      <c r="H355" s="86">
        <f>'7. Nominale afschrijvingen'!S344</f>
        <v>207.77474358974359</v>
      </c>
      <c r="I355" s="86">
        <f>'7. Nominale afschrijvingen'!T344</f>
        <v>415.54948717948719</v>
      </c>
      <c r="J355" s="86">
        <f>'7. Nominale afschrijvingen'!U344</f>
        <v>415.54948717948719</v>
      </c>
      <c r="K355" s="86">
        <f>'7. Nominale afschrijvingen'!V344</f>
        <v>415.54948717948719</v>
      </c>
      <c r="L355" s="86">
        <f>'7. Nominale afschrijvingen'!W344</f>
        <v>415.54948717948719</v>
      </c>
      <c r="M355" s="86">
        <f>'7. Nominale afschrijvingen'!X344</f>
        <v>415.54948717948719</v>
      </c>
      <c r="N355" s="86">
        <f>'7. Nominale afschrijvingen'!Y344</f>
        <v>415.54948717948719</v>
      </c>
      <c r="O355" s="86">
        <f>'7. Nominale afschrijvingen'!Z344</f>
        <v>415.54948717948719</v>
      </c>
      <c r="P355" s="86">
        <f>'7. Nominale afschrijvingen'!AA344</f>
        <v>415.54948717948719</v>
      </c>
      <c r="Q355" s="86">
        <f>'7. Nominale afschrijvingen'!AB344</f>
        <v>415.54948717948719</v>
      </c>
      <c r="R355" s="86">
        <f>'7. Nominale afschrijvingen'!AC344</f>
        <v>498.65938461538457</v>
      </c>
      <c r="S355" s="86">
        <f>'7. Nominale afschrijvingen'!AD344</f>
        <v>478.37493507170791</v>
      </c>
      <c r="T355" s="86">
        <f>'7. Nominale afschrijvingen'!AE344</f>
        <v>458.91561567896048</v>
      </c>
      <c r="U355" s="86">
        <f>'7. Nominale afschrijvingen'!AF344</f>
        <v>440.24786182083324</v>
      </c>
      <c r="V355" s="86">
        <f>'7. Nominale afschrijvingen'!AG344</f>
        <v>422.33947422134173</v>
      </c>
      <c r="W355" s="65"/>
      <c r="X355" s="118">
        <f>IF($C355="TD",INDEX('4. CPI-tabel'!$D$20:$Z$42,$E355-2003,X$28-2003),
IF(X$28&gt;=$E355,MAX(1,INDEX('4. CPI-tabel'!$D$20:$Z$42,MAX($E355,2010)-2003,X$28-2003)),0))</f>
        <v>0</v>
      </c>
      <c r="Y355" s="118">
        <f>IF($C355="TD",INDEX('4. CPI-tabel'!$D$20:$Z$42,$E355-2003,Y$28-2003),
IF(Y$28&gt;=$E355,MAX(1,INDEX('4. CPI-tabel'!$D$20:$Z$42,MAX($E355,2010)-2003,Y$28-2003)),0))</f>
        <v>1</v>
      </c>
      <c r="Z355" s="118">
        <f>IF($C355="TD",INDEX('4. CPI-tabel'!$D$20:$Z$42,$E355-2003,Z$28-2003),
IF(Z$28&gt;=$E355,MAX(1,INDEX('4. CPI-tabel'!$D$20:$Z$42,MAX($E355,2010)-2003,Z$28-2003)),0))</f>
        <v>1.0229999999999999</v>
      </c>
      <c r="AA355" s="118">
        <f>IF($C355="TD",INDEX('4. CPI-tabel'!$D$20:$Z$42,$E355-2003,AA$28-2003),
IF(AA$28&gt;=$E355,MAX(1,INDEX('4. CPI-tabel'!$D$20:$Z$42,MAX($E355,2010)-2003,AA$28-2003)),0))</f>
        <v>1.051644</v>
      </c>
      <c r="AB355" s="118">
        <f>IF($C355="TD",INDEX('4. CPI-tabel'!$D$20:$Z$42,$E355-2003,AB$28-2003),
IF(AB$28&gt;=$E355,MAX(1,INDEX('4. CPI-tabel'!$D$20:$Z$42,MAX($E355,2010)-2003,AB$28-2003)),0))</f>
        <v>1.06216044</v>
      </c>
      <c r="AC355" s="118">
        <f>IF($C355="TD",INDEX('4. CPI-tabel'!$D$20:$Z$42,$E355-2003,AC$28-2003),
IF(AC$28&gt;=$E355,MAX(1,INDEX('4. CPI-tabel'!$D$20:$Z$42,MAX($E355,2010)-2003,AC$28-2003)),0))</f>
        <v>1.0706577235199999</v>
      </c>
      <c r="AD355" s="118">
        <f>IF($C355="TD",INDEX('4. CPI-tabel'!$D$20:$Z$42,$E355-2003,AD$28-2003),
IF(AD$28&gt;=$E355,MAX(1,INDEX('4. CPI-tabel'!$D$20:$Z$42,MAX($E355,2010)-2003,AD$28-2003)),0))</f>
        <v>1.0727990389670399</v>
      </c>
      <c r="AE355" s="118">
        <f>IF($C355="TD",INDEX('4. CPI-tabel'!$D$20:$Z$42,$E355-2003,AE$28-2003),
IF(AE$28&gt;=$E355,MAX(1,INDEX('4. CPI-tabel'!$D$20:$Z$42,MAX($E355,2010)-2003,AE$28-2003)),0))</f>
        <v>1.0878182255125783</v>
      </c>
      <c r="AF355" s="118">
        <f>IF($C355="TD",INDEX('4. CPI-tabel'!$D$20:$Z$42,$E355-2003,AF$28-2003),
IF(AF$28&gt;=$E355,MAX(1,INDEX('4. CPI-tabel'!$D$20:$Z$42,MAX($E355,2010)-2003,AF$28-2003)),0))</f>
        <v>1.1106624082483423</v>
      </c>
      <c r="AG355" s="118">
        <f>IF($C355="TD",INDEX('4. CPI-tabel'!$D$20:$Z$42,$E355-2003,AG$28-2003),
IF(AG$28&gt;=$E355,MAX(1,INDEX('4. CPI-tabel'!$D$20:$Z$42,MAX($E355,2010)-2003,AG$28-2003)),0))</f>
        <v>1.1417609556792958</v>
      </c>
      <c r="AH355" s="118">
        <f>IF($C355="TD",INDEX('4. CPI-tabel'!$D$20:$Z$42,$E355-2003,AH$28-2003),
IF(AH$28&gt;=$E355,MAX(1,INDEX('4. CPI-tabel'!$D$20:$Z$42,MAX($E355,2010)-2003,AH$28-2003)),0))</f>
        <v>1.1497532823690508</v>
      </c>
      <c r="AI355" s="118">
        <f>IF($C355="TD",INDEX('4. CPI-tabel'!$D$20:$Z$42,$E355-2003,AI$28-2003),
IF(AI$28&gt;=$E355,MAX(1,INDEX('4. CPI-tabel'!$D$20:$Z$42,MAX($E355,2010)-2003,AI$28-2003)),0))</f>
        <v>1.1497532823690508</v>
      </c>
      <c r="AJ355" s="118">
        <f>IF($C355="TD",INDEX('4. CPI-tabel'!$D$20:$Z$42,$E355-2003,AJ$28-2003),
IF(AJ$28&gt;=$E355,MAX(1,INDEX('4. CPI-tabel'!$D$20:$Z$42,MAX($E355,2010)-2003,AJ$28-2003)),0))</f>
        <v>1.1497532823690508</v>
      </c>
      <c r="AK355" s="118">
        <f>IF($C355="TD",INDEX('4. CPI-tabel'!$D$20:$Z$42,$E355-2003,AK$28-2003),
IF(AK$28&gt;=$E355,MAX(1,INDEX('4. CPI-tabel'!$D$20:$Z$42,MAX($E355,2010)-2003,AK$28-2003)),0))</f>
        <v>1.1497532823690508</v>
      </c>
      <c r="AL355" s="118">
        <f>IF($C355="TD",INDEX('4. CPI-tabel'!$D$20:$Z$42,$E355-2003,AL$28-2003),
IF(AL$28&gt;=$E355,MAX(1,INDEX('4. CPI-tabel'!$D$20:$Z$42,MAX($E355,2010)-2003,AL$28-2003)),0))</f>
        <v>1.1497532823690508</v>
      </c>
      <c r="AM355" s="118">
        <f>IF($C355="TD",INDEX('4. CPI-tabel'!$D$20:$Z$42,$E355-2003,AM$28-2003),
IF(AM$28&gt;=$E355,MAX(1,INDEX('4. CPI-tabel'!$D$20:$Z$42,MAX($E355,2010)-2003,AM$28-2003)),0))</f>
        <v>1.1497532823690508</v>
      </c>
      <c r="AN355" s="20"/>
      <c r="AO355" s="87">
        <f t="shared" si="85"/>
        <v>0</v>
      </c>
      <c r="AP355" s="87">
        <f t="shared" si="86"/>
        <v>207.77474358974359</v>
      </c>
      <c r="AQ355" s="87">
        <f t="shared" si="87"/>
        <v>425.10712538461536</v>
      </c>
      <c r="AR355" s="87">
        <f t="shared" si="88"/>
        <v>437.01012489538465</v>
      </c>
      <c r="AS355" s="87">
        <f t="shared" si="89"/>
        <v>441.38022614433845</v>
      </c>
      <c r="AT355" s="87">
        <f t="shared" si="90"/>
        <v>444.91126795349311</v>
      </c>
      <c r="AU355" s="87">
        <f t="shared" si="91"/>
        <v>445.80109048940011</v>
      </c>
      <c r="AV355" s="87">
        <f t="shared" si="92"/>
        <v>452.04230575625166</v>
      </c>
      <c r="AW355" s="87">
        <f t="shared" si="93"/>
        <v>461.53519417713289</v>
      </c>
      <c r="AX355" s="87">
        <f t="shared" si="94"/>
        <v>474.45817961409256</v>
      </c>
      <c r="AY355" s="87">
        <f t="shared" si="95"/>
        <v>477.77938687139118</v>
      </c>
      <c r="AZ355" s="87">
        <f t="shared" si="96"/>
        <v>573.33526424566935</v>
      </c>
      <c r="BA355" s="87">
        <f t="shared" si="97"/>
        <v>550.01315180177778</v>
      </c>
      <c r="BB355" s="87">
        <f t="shared" si="98"/>
        <v>527.63973545729868</v>
      </c>
      <c r="BC355" s="87">
        <f t="shared" si="99"/>
        <v>506.17642418445934</v>
      </c>
      <c r="BD355" s="87">
        <f t="shared" si="100"/>
        <v>485.58619676000677</v>
      </c>
    </row>
    <row r="356" spans="2:56" s="79" customFormat="1" x14ac:dyDescent="0.2">
      <c r="B356" s="86">
        <f>'3. Investeringen'!B342</f>
        <v>328</v>
      </c>
      <c r="C356" s="86" t="str">
        <f>'3. Investeringen'!F342</f>
        <v>AD</v>
      </c>
      <c r="D356" s="86" t="str">
        <f>'3. Investeringen'!G342</f>
        <v>Nieuwe investeringen AD</v>
      </c>
      <c r="E356" s="121">
        <f>'3. Investeringen'!K342</f>
        <v>2013</v>
      </c>
      <c r="F356" s="20"/>
      <c r="G356" s="86">
        <f>'7. Nominale afschrijvingen'!R345</f>
        <v>0</v>
      </c>
      <c r="H356" s="86">
        <f>'7. Nominale afschrijvingen'!S345</f>
        <v>0</v>
      </c>
      <c r="I356" s="86">
        <f>'7. Nominale afschrijvingen'!T345</f>
        <v>4762.972820512824</v>
      </c>
      <c r="J356" s="86">
        <f>'7. Nominale afschrijvingen'!U345</f>
        <v>9525.945641025648</v>
      </c>
      <c r="K356" s="86">
        <f>'7. Nominale afschrijvingen'!V345</f>
        <v>9525.945641025648</v>
      </c>
      <c r="L356" s="86">
        <f>'7. Nominale afschrijvingen'!W345</f>
        <v>9525.945641025648</v>
      </c>
      <c r="M356" s="86">
        <f>'7. Nominale afschrijvingen'!X345</f>
        <v>9525.945641025648</v>
      </c>
      <c r="N356" s="86">
        <f>'7. Nominale afschrijvingen'!Y345</f>
        <v>9525.945641025648</v>
      </c>
      <c r="O356" s="86">
        <f>'7. Nominale afschrijvingen'!Z345</f>
        <v>9525.945641025648</v>
      </c>
      <c r="P356" s="86">
        <f>'7. Nominale afschrijvingen'!AA345</f>
        <v>9525.945641025648</v>
      </c>
      <c r="Q356" s="86">
        <f>'7. Nominale afschrijvingen'!AB345</f>
        <v>9525.945641025648</v>
      </c>
      <c r="R356" s="86">
        <f>'7. Nominale afschrijvingen'!AC345</f>
        <v>11431.134769230775</v>
      </c>
      <c r="S356" s="86">
        <f>'7. Nominale afschrijvingen'!AD345</f>
        <v>10981.385204539729</v>
      </c>
      <c r="T356" s="86">
        <f>'7. Nominale afschrijvingen'!AE345</f>
        <v>10549.330704688984</v>
      </c>
      <c r="U356" s="86">
        <f>'7. Nominale afschrijvingen'!AF345</f>
        <v>10134.275070406138</v>
      </c>
      <c r="V356" s="86">
        <f>'7. Nominale afschrijvingen'!AG345</f>
        <v>9735.5494938655684</v>
      </c>
      <c r="W356" s="65"/>
      <c r="X356" s="118">
        <f>IF($C356="TD",INDEX('4. CPI-tabel'!$D$20:$Z$42,$E356-2003,X$28-2003),
IF(X$28&gt;=$E356,MAX(1,INDEX('4. CPI-tabel'!$D$20:$Z$42,MAX($E356,2010)-2003,X$28-2003)),0))</f>
        <v>0</v>
      </c>
      <c r="Y356" s="118">
        <f>IF($C356="TD",INDEX('4. CPI-tabel'!$D$20:$Z$42,$E356-2003,Y$28-2003),
IF(Y$28&gt;=$E356,MAX(1,INDEX('4. CPI-tabel'!$D$20:$Z$42,MAX($E356,2010)-2003,Y$28-2003)),0))</f>
        <v>0</v>
      </c>
      <c r="Z356" s="118">
        <f>IF($C356="TD",INDEX('4. CPI-tabel'!$D$20:$Z$42,$E356-2003,Z$28-2003),
IF(Z$28&gt;=$E356,MAX(1,INDEX('4. CPI-tabel'!$D$20:$Z$42,MAX($E356,2010)-2003,Z$28-2003)),0))</f>
        <v>1</v>
      </c>
      <c r="AA356" s="118">
        <f>IF($C356="TD",INDEX('4. CPI-tabel'!$D$20:$Z$42,$E356-2003,AA$28-2003),
IF(AA$28&gt;=$E356,MAX(1,INDEX('4. CPI-tabel'!$D$20:$Z$42,MAX($E356,2010)-2003,AA$28-2003)),0))</f>
        <v>1.028</v>
      </c>
      <c r="AB356" s="118">
        <f>IF($C356="TD",INDEX('4. CPI-tabel'!$D$20:$Z$42,$E356-2003,AB$28-2003),
IF(AB$28&gt;=$E356,MAX(1,INDEX('4. CPI-tabel'!$D$20:$Z$42,MAX($E356,2010)-2003,AB$28-2003)),0))</f>
        <v>1.0382800000000001</v>
      </c>
      <c r="AC356" s="118">
        <f>IF($C356="TD",INDEX('4. CPI-tabel'!$D$20:$Z$42,$E356-2003,AC$28-2003),
IF(AC$28&gt;=$E356,MAX(1,INDEX('4. CPI-tabel'!$D$20:$Z$42,MAX($E356,2010)-2003,AC$28-2003)),0))</f>
        <v>1.0465862400000001</v>
      </c>
      <c r="AD356" s="118">
        <f>IF($C356="TD",INDEX('4. CPI-tabel'!$D$20:$Z$42,$E356-2003,AD$28-2003),
IF(AD$28&gt;=$E356,MAX(1,INDEX('4. CPI-tabel'!$D$20:$Z$42,MAX($E356,2010)-2003,AD$28-2003)),0))</f>
        <v>1.0486794124800001</v>
      </c>
      <c r="AE356" s="118">
        <f>IF($C356="TD",INDEX('4. CPI-tabel'!$D$20:$Z$42,$E356-2003,AE$28-2003),
IF(AE$28&gt;=$E356,MAX(1,INDEX('4. CPI-tabel'!$D$20:$Z$42,MAX($E356,2010)-2003,AE$28-2003)),0))</f>
        <v>1.0633609242547202</v>
      </c>
      <c r="AF356" s="118">
        <f>IF($C356="TD",INDEX('4. CPI-tabel'!$D$20:$Z$42,$E356-2003,AF$28-2003),
IF(AF$28&gt;=$E356,MAX(1,INDEX('4. CPI-tabel'!$D$20:$Z$42,MAX($E356,2010)-2003,AF$28-2003)),0))</f>
        <v>1.0856915036640693</v>
      </c>
      <c r="AG356" s="118">
        <f>IF($C356="TD",INDEX('4. CPI-tabel'!$D$20:$Z$42,$E356-2003,AG$28-2003),
IF(AG$28&gt;=$E356,MAX(1,INDEX('4. CPI-tabel'!$D$20:$Z$42,MAX($E356,2010)-2003,AG$28-2003)),0))</f>
        <v>1.1160908657666633</v>
      </c>
      <c r="AH356" s="118">
        <f>IF($C356="TD",INDEX('4. CPI-tabel'!$D$20:$Z$42,$E356-2003,AH$28-2003),
IF(AH$28&gt;=$E356,MAX(1,INDEX('4. CPI-tabel'!$D$20:$Z$42,MAX($E356,2010)-2003,AH$28-2003)),0))</f>
        <v>1.1239035018270298</v>
      </c>
      <c r="AI356" s="118">
        <f>IF($C356="TD",INDEX('4. CPI-tabel'!$D$20:$Z$42,$E356-2003,AI$28-2003),
IF(AI$28&gt;=$E356,MAX(1,INDEX('4. CPI-tabel'!$D$20:$Z$42,MAX($E356,2010)-2003,AI$28-2003)),0))</f>
        <v>1.1239035018270298</v>
      </c>
      <c r="AJ356" s="118">
        <f>IF($C356="TD",INDEX('4. CPI-tabel'!$D$20:$Z$42,$E356-2003,AJ$28-2003),
IF(AJ$28&gt;=$E356,MAX(1,INDEX('4. CPI-tabel'!$D$20:$Z$42,MAX($E356,2010)-2003,AJ$28-2003)),0))</f>
        <v>1.1239035018270298</v>
      </c>
      <c r="AK356" s="118">
        <f>IF($C356="TD",INDEX('4. CPI-tabel'!$D$20:$Z$42,$E356-2003,AK$28-2003),
IF(AK$28&gt;=$E356,MAX(1,INDEX('4. CPI-tabel'!$D$20:$Z$42,MAX($E356,2010)-2003,AK$28-2003)),0))</f>
        <v>1.1239035018270298</v>
      </c>
      <c r="AL356" s="118">
        <f>IF($C356="TD",INDEX('4. CPI-tabel'!$D$20:$Z$42,$E356-2003,AL$28-2003),
IF(AL$28&gt;=$E356,MAX(1,INDEX('4. CPI-tabel'!$D$20:$Z$42,MAX($E356,2010)-2003,AL$28-2003)),0))</f>
        <v>1.1239035018270298</v>
      </c>
      <c r="AM356" s="118">
        <f>IF($C356="TD",INDEX('4. CPI-tabel'!$D$20:$Z$42,$E356-2003,AM$28-2003),
IF(AM$28&gt;=$E356,MAX(1,INDEX('4. CPI-tabel'!$D$20:$Z$42,MAX($E356,2010)-2003,AM$28-2003)),0))</f>
        <v>1.1239035018270298</v>
      </c>
      <c r="AN356" s="20"/>
      <c r="AO356" s="87">
        <f t="shared" si="85"/>
        <v>0</v>
      </c>
      <c r="AP356" s="87">
        <f t="shared" si="86"/>
        <v>0</v>
      </c>
      <c r="AQ356" s="87">
        <f t="shared" si="87"/>
        <v>4762.972820512824</v>
      </c>
      <c r="AR356" s="87">
        <f t="shared" si="88"/>
        <v>9792.6721189743657</v>
      </c>
      <c r="AS356" s="87">
        <f t="shared" si="89"/>
        <v>9890.5988401641098</v>
      </c>
      <c r="AT356" s="87">
        <f t="shared" si="90"/>
        <v>9969.7236308854244</v>
      </c>
      <c r="AU356" s="87">
        <f t="shared" si="91"/>
        <v>9989.663078147194</v>
      </c>
      <c r="AV356" s="87">
        <f t="shared" si="92"/>
        <v>10129.518361241257</v>
      </c>
      <c r="AW356" s="87">
        <f t="shared" si="93"/>
        <v>10342.238246827323</v>
      </c>
      <c r="AX356" s="87">
        <f t="shared" si="94"/>
        <v>10631.820917738487</v>
      </c>
      <c r="AY356" s="87">
        <f t="shared" si="95"/>
        <v>10706.243664162655</v>
      </c>
      <c r="AZ356" s="87">
        <f t="shared" si="96"/>
        <v>12847.492396995185</v>
      </c>
      <c r="BA356" s="87">
        <f t="shared" si="97"/>
        <v>12342.017286293736</v>
      </c>
      <c r="BB356" s="87">
        <f t="shared" si="98"/>
        <v>11856.429720931357</v>
      </c>
      <c r="BC356" s="87">
        <f t="shared" si="99"/>
        <v>11389.947240107827</v>
      </c>
      <c r="BD356" s="87">
        <f t="shared" si="100"/>
        <v>10941.81816836588</v>
      </c>
    </row>
    <row r="357" spans="2:56" s="79" customFormat="1" x14ac:dyDescent="0.2">
      <c r="B357" s="86">
        <f>'3. Investeringen'!B343</f>
        <v>329</v>
      </c>
      <c r="C357" s="86" t="str">
        <f>'3. Investeringen'!F343</f>
        <v>AD</v>
      </c>
      <c r="D357" s="86" t="str">
        <f>'3. Investeringen'!G343</f>
        <v>Nieuwe investeringen AD</v>
      </c>
      <c r="E357" s="121">
        <f>'3. Investeringen'!K343</f>
        <v>2013</v>
      </c>
      <c r="F357" s="20"/>
      <c r="G357" s="86">
        <f>'7. Nominale afschrijvingen'!R346</f>
        <v>0</v>
      </c>
      <c r="H357" s="86">
        <f>'7. Nominale afschrijvingen'!S346</f>
        <v>0</v>
      </c>
      <c r="I357" s="86">
        <f>'7. Nominale afschrijvingen'!T346</f>
        <v>203.76089743589745</v>
      </c>
      <c r="J357" s="86">
        <f>'7. Nominale afschrijvingen'!U346</f>
        <v>407.5217948717949</v>
      </c>
      <c r="K357" s="86">
        <f>'7. Nominale afschrijvingen'!V346</f>
        <v>407.5217948717949</v>
      </c>
      <c r="L357" s="86">
        <f>'7. Nominale afschrijvingen'!W346</f>
        <v>407.5217948717949</v>
      </c>
      <c r="M357" s="86">
        <f>'7. Nominale afschrijvingen'!X346</f>
        <v>407.5217948717949</v>
      </c>
      <c r="N357" s="86">
        <f>'7. Nominale afschrijvingen'!Y346</f>
        <v>407.5217948717949</v>
      </c>
      <c r="O357" s="86">
        <f>'7. Nominale afschrijvingen'!Z346</f>
        <v>407.5217948717949</v>
      </c>
      <c r="P357" s="86">
        <f>'7. Nominale afschrijvingen'!AA346</f>
        <v>407.5217948717949</v>
      </c>
      <c r="Q357" s="86">
        <f>'7. Nominale afschrijvingen'!AB346</f>
        <v>407.5217948717949</v>
      </c>
      <c r="R357" s="86">
        <f>'7. Nominale afschrijvingen'!AC346</f>
        <v>489.02615384615376</v>
      </c>
      <c r="S357" s="86">
        <f>'7. Nominale afschrijvingen'!AD346</f>
        <v>469.7857805800756</v>
      </c>
      <c r="T357" s="86">
        <f>'7. Nominale afschrijvingen'!AE346</f>
        <v>451.30240560643324</v>
      </c>
      <c r="U357" s="86">
        <f>'7. Nominale afschrijvingen'!AF346</f>
        <v>433.54624538585227</v>
      </c>
      <c r="V357" s="86">
        <f>'7. Nominale afschrijvingen'!AG346</f>
        <v>416.48868819034328</v>
      </c>
      <c r="W357" s="65"/>
      <c r="X357" s="118">
        <f>IF($C357="TD",INDEX('4. CPI-tabel'!$D$20:$Z$42,$E357-2003,X$28-2003),
IF(X$28&gt;=$E357,MAX(1,INDEX('4. CPI-tabel'!$D$20:$Z$42,MAX($E357,2010)-2003,X$28-2003)),0))</f>
        <v>0</v>
      </c>
      <c r="Y357" s="118">
        <f>IF($C357="TD",INDEX('4. CPI-tabel'!$D$20:$Z$42,$E357-2003,Y$28-2003),
IF(Y$28&gt;=$E357,MAX(1,INDEX('4. CPI-tabel'!$D$20:$Z$42,MAX($E357,2010)-2003,Y$28-2003)),0))</f>
        <v>0</v>
      </c>
      <c r="Z357" s="118">
        <f>IF($C357="TD",INDEX('4. CPI-tabel'!$D$20:$Z$42,$E357-2003,Z$28-2003),
IF(Z$28&gt;=$E357,MAX(1,INDEX('4. CPI-tabel'!$D$20:$Z$42,MAX($E357,2010)-2003,Z$28-2003)),0))</f>
        <v>1</v>
      </c>
      <c r="AA357" s="118">
        <f>IF($C357="TD",INDEX('4. CPI-tabel'!$D$20:$Z$42,$E357-2003,AA$28-2003),
IF(AA$28&gt;=$E357,MAX(1,INDEX('4. CPI-tabel'!$D$20:$Z$42,MAX($E357,2010)-2003,AA$28-2003)),0))</f>
        <v>1.028</v>
      </c>
      <c r="AB357" s="118">
        <f>IF($C357="TD",INDEX('4. CPI-tabel'!$D$20:$Z$42,$E357-2003,AB$28-2003),
IF(AB$28&gt;=$E357,MAX(1,INDEX('4. CPI-tabel'!$D$20:$Z$42,MAX($E357,2010)-2003,AB$28-2003)),0))</f>
        <v>1.0382800000000001</v>
      </c>
      <c r="AC357" s="118">
        <f>IF($C357="TD",INDEX('4. CPI-tabel'!$D$20:$Z$42,$E357-2003,AC$28-2003),
IF(AC$28&gt;=$E357,MAX(1,INDEX('4. CPI-tabel'!$D$20:$Z$42,MAX($E357,2010)-2003,AC$28-2003)),0))</f>
        <v>1.0465862400000001</v>
      </c>
      <c r="AD357" s="118">
        <f>IF($C357="TD",INDEX('4. CPI-tabel'!$D$20:$Z$42,$E357-2003,AD$28-2003),
IF(AD$28&gt;=$E357,MAX(1,INDEX('4. CPI-tabel'!$D$20:$Z$42,MAX($E357,2010)-2003,AD$28-2003)),0))</f>
        <v>1.0486794124800001</v>
      </c>
      <c r="AE357" s="118">
        <f>IF($C357="TD",INDEX('4. CPI-tabel'!$D$20:$Z$42,$E357-2003,AE$28-2003),
IF(AE$28&gt;=$E357,MAX(1,INDEX('4. CPI-tabel'!$D$20:$Z$42,MAX($E357,2010)-2003,AE$28-2003)),0))</f>
        <v>1.0633609242547202</v>
      </c>
      <c r="AF357" s="118">
        <f>IF($C357="TD",INDEX('4. CPI-tabel'!$D$20:$Z$42,$E357-2003,AF$28-2003),
IF(AF$28&gt;=$E357,MAX(1,INDEX('4. CPI-tabel'!$D$20:$Z$42,MAX($E357,2010)-2003,AF$28-2003)),0))</f>
        <v>1.0856915036640693</v>
      </c>
      <c r="AG357" s="118">
        <f>IF($C357="TD",INDEX('4. CPI-tabel'!$D$20:$Z$42,$E357-2003,AG$28-2003),
IF(AG$28&gt;=$E357,MAX(1,INDEX('4. CPI-tabel'!$D$20:$Z$42,MAX($E357,2010)-2003,AG$28-2003)),0))</f>
        <v>1.1160908657666633</v>
      </c>
      <c r="AH357" s="118">
        <f>IF($C357="TD",INDEX('4. CPI-tabel'!$D$20:$Z$42,$E357-2003,AH$28-2003),
IF(AH$28&gt;=$E357,MAX(1,INDEX('4. CPI-tabel'!$D$20:$Z$42,MAX($E357,2010)-2003,AH$28-2003)),0))</f>
        <v>1.1239035018270298</v>
      </c>
      <c r="AI357" s="118">
        <f>IF($C357="TD",INDEX('4. CPI-tabel'!$D$20:$Z$42,$E357-2003,AI$28-2003),
IF(AI$28&gt;=$E357,MAX(1,INDEX('4. CPI-tabel'!$D$20:$Z$42,MAX($E357,2010)-2003,AI$28-2003)),0))</f>
        <v>1.1239035018270298</v>
      </c>
      <c r="AJ357" s="118">
        <f>IF($C357="TD",INDEX('4. CPI-tabel'!$D$20:$Z$42,$E357-2003,AJ$28-2003),
IF(AJ$28&gt;=$E357,MAX(1,INDEX('4. CPI-tabel'!$D$20:$Z$42,MAX($E357,2010)-2003,AJ$28-2003)),0))</f>
        <v>1.1239035018270298</v>
      </c>
      <c r="AK357" s="118">
        <f>IF($C357="TD",INDEX('4. CPI-tabel'!$D$20:$Z$42,$E357-2003,AK$28-2003),
IF(AK$28&gt;=$E357,MAX(1,INDEX('4. CPI-tabel'!$D$20:$Z$42,MAX($E357,2010)-2003,AK$28-2003)),0))</f>
        <v>1.1239035018270298</v>
      </c>
      <c r="AL357" s="118">
        <f>IF($C357="TD",INDEX('4. CPI-tabel'!$D$20:$Z$42,$E357-2003,AL$28-2003),
IF(AL$28&gt;=$E357,MAX(1,INDEX('4. CPI-tabel'!$D$20:$Z$42,MAX($E357,2010)-2003,AL$28-2003)),0))</f>
        <v>1.1239035018270298</v>
      </c>
      <c r="AM357" s="118">
        <f>IF($C357="TD",INDEX('4. CPI-tabel'!$D$20:$Z$42,$E357-2003,AM$28-2003),
IF(AM$28&gt;=$E357,MAX(1,INDEX('4. CPI-tabel'!$D$20:$Z$42,MAX($E357,2010)-2003,AM$28-2003)),0))</f>
        <v>1.1239035018270298</v>
      </c>
      <c r="AN357" s="20"/>
      <c r="AO357" s="87">
        <f t="shared" si="85"/>
        <v>0</v>
      </c>
      <c r="AP357" s="87">
        <f t="shared" si="86"/>
        <v>0</v>
      </c>
      <c r="AQ357" s="87">
        <f t="shared" si="87"/>
        <v>203.76089743589745</v>
      </c>
      <c r="AR357" s="87">
        <f t="shared" si="88"/>
        <v>418.93240512820518</v>
      </c>
      <c r="AS357" s="87">
        <f t="shared" si="89"/>
        <v>423.12172917948726</v>
      </c>
      <c r="AT357" s="87">
        <f t="shared" si="90"/>
        <v>426.50670301292314</v>
      </c>
      <c r="AU357" s="87">
        <f t="shared" si="91"/>
        <v>427.35971641894901</v>
      </c>
      <c r="AV357" s="87">
        <f t="shared" si="92"/>
        <v>433.34275244881428</v>
      </c>
      <c r="AW357" s="87">
        <f t="shared" si="93"/>
        <v>442.44295025023939</v>
      </c>
      <c r="AX357" s="87">
        <f t="shared" si="94"/>
        <v>454.83135285724615</v>
      </c>
      <c r="AY357" s="87">
        <f t="shared" si="95"/>
        <v>458.01517232724677</v>
      </c>
      <c r="AZ357" s="87">
        <f t="shared" si="96"/>
        <v>549.61820679269601</v>
      </c>
      <c r="BA357" s="87">
        <f t="shared" si="97"/>
        <v>527.99388390249158</v>
      </c>
      <c r="BB357" s="87">
        <f t="shared" si="98"/>
        <v>507.22035404403289</v>
      </c>
      <c r="BC357" s="87">
        <f t="shared" si="99"/>
        <v>487.26414339312015</v>
      </c>
      <c r="BD357" s="87">
        <f t="shared" si="100"/>
        <v>468.09309512847273</v>
      </c>
    </row>
    <row r="358" spans="2:56" s="79" customFormat="1" x14ac:dyDescent="0.2">
      <c r="B358" s="86">
        <f>'3. Investeringen'!B344</f>
        <v>330</v>
      </c>
      <c r="C358" s="86" t="str">
        <f>'3. Investeringen'!F344</f>
        <v>AD</v>
      </c>
      <c r="D358" s="86" t="str">
        <f>'3. Investeringen'!G344</f>
        <v>Nieuwe investeringen AD</v>
      </c>
      <c r="E358" s="121">
        <f>'3. Investeringen'!K344</f>
        <v>2014</v>
      </c>
      <c r="F358" s="20"/>
      <c r="G358" s="86">
        <f>'7. Nominale afschrijvingen'!R347</f>
        <v>0</v>
      </c>
      <c r="H358" s="86">
        <f>'7. Nominale afschrijvingen'!S347</f>
        <v>0</v>
      </c>
      <c r="I358" s="86">
        <f>'7. Nominale afschrijvingen'!T347</f>
        <v>0</v>
      </c>
      <c r="J358" s="86">
        <f>'7. Nominale afschrijvingen'!U347</f>
        <v>1923.80269230769</v>
      </c>
      <c r="K358" s="86">
        <f>'7. Nominale afschrijvingen'!V347</f>
        <v>3847.60538461538</v>
      </c>
      <c r="L358" s="86">
        <f>'7. Nominale afschrijvingen'!W347</f>
        <v>3847.60538461538</v>
      </c>
      <c r="M358" s="86">
        <f>'7. Nominale afschrijvingen'!X347</f>
        <v>3847.60538461538</v>
      </c>
      <c r="N358" s="86">
        <f>'7. Nominale afschrijvingen'!Y347</f>
        <v>3847.60538461538</v>
      </c>
      <c r="O358" s="86">
        <f>'7. Nominale afschrijvingen'!Z347</f>
        <v>3847.60538461538</v>
      </c>
      <c r="P358" s="86">
        <f>'7. Nominale afschrijvingen'!AA347</f>
        <v>3847.60538461538</v>
      </c>
      <c r="Q358" s="86">
        <f>'7. Nominale afschrijvingen'!AB347</f>
        <v>3847.60538461538</v>
      </c>
      <c r="R358" s="86">
        <f>'7. Nominale afschrijvingen'!AC347</f>
        <v>4617.1264615384553</v>
      </c>
      <c r="S358" s="86">
        <f>'7. Nominale afschrijvingen'!AD347</f>
        <v>4441.2359296703235</v>
      </c>
      <c r="T358" s="86">
        <f>'7. Nominale afschrijvingen'!AE347</f>
        <v>4272.045989492407</v>
      </c>
      <c r="U358" s="86">
        <f>'7. Nominale afschrijvingen'!AF347</f>
        <v>4109.3013803688864</v>
      </c>
      <c r="V358" s="86">
        <f>'7. Nominale afschrijvingen'!AG347</f>
        <v>3952.756565878643</v>
      </c>
      <c r="W358" s="65"/>
      <c r="X358" s="118">
        <f>IF($C358="TD",INDEX('4. CPI-tabel'!$D$20:$Z$42,$E358-2003,X$28-2003),
IF(X$28&gt;=$E358,MAX(1,INDEX('4. CPI-tabel'!$D$20:$Z$42,MAX($E358,2010)-2003,X$28-2003)),0))</f>
        <v>0</v>
      </c>
      <c r="Y358" s="118">
        <f>IF($C358="TD",INDEX('4. CPI-tabel'!$D$20:$Z$42,$E358-2003,Y$28-2003),
IF(Y$28&gt;=$E358,MAX(1,INDEX('4. CPI-tabel'!$D$20:$Z$42,MAX($E358,2010)-2003,Y$28-2003)),0))</f>
        <v>0</v>
      </c>
      <c r="Z358" s="118">
        <f>IF($C358="TD",INDEX('4. CPI-tabel'!$D$20:$Z$42,$E358-2003,Z$28-2003),
IF(Z$28&gt;=$E358,MAX(1,INDEX('4. CPI-tabel'!$D$20:$Z$42,MAX($E358,2010)-2003,Z$28-2003)),0))</f>
        <v>0</v>
      </c>
      <c r="AA358" s="118">
        <f>IF($C358="TD",INDEX('4. CPI-tabel'!$D$20:$Z$42,$E358-2003,AA$28-2003),
IF(AA$28&gt;=$E358,MAX(1,INDEX('4. CPI-tabel'!$D$20:$Z$42,MAX($E358,2010)-2003,AA$28-2003)),0))</f>
        <v>1</v>
      </c>
      <c r="AB358" s="118">
        <f>IF($C358="TD",INDEX('4. CPI-tabel'!$D$20:$Z$42,$E358-2003,AB$28-2003),
IF(AB$28&gt;=$E358,MAX(1,INDEX('4. CPI-tabel'!$D$20:$Z$42,MAX($E358,2010)-2003,AB$28-2003)),0))</f>
        <v>1.01</v>
      </c>
      <c r="AC358" s="118">
        <f>IF($C358="TD",INDEX('4. CPI-tabel'!$D$20:$Z$42,$E358-2003,AC$28-2003),
IF(AC$28&gt;=$E358,MAX(1,INDEX('4. CPI-tabel'!$D$20:$Z$42,MAX($E358,2010)-2003,AC$28-2003)),0))</f>
        <v>1.0180800000000001</v>
      </c>
      <c r="AD358" s="118">
        <f>IF($C358="TD",INDEX('4. CPI-tabel'!$D$20:$Z$42,$E358-2003,AD$28-2003),
IF(AD$28&gt;=$E358,MAX(1,INDEX('4. CPI-tabel'!$D$20:$Z$42,MAX($E358,2010)-2003,AD$28-2003)),0))</f>
        <v>1.0201161600000002</v>
      </c>
      <c r="AE358" s="118">
        <f>IF($C358="TD",INDEX('4. CPI-tabel'!$D$20:$Z$42,$E358-2003,AE$28-2003),
IF(AE$28&gt;=$E358,MAX(1,INDEX('4. CPI-tabel'!$D$20:$Z$42,MAX($E358,2010)-2003,AE$28-2003)),0))</f>
        <v>1.0343977862400002</v>
      </c>
      <c r="AF358" s="118">
        <f>IF($C358="TD",INDEX('4. CPI-tabel'!$D$20:$Z$42,$E358-2003,AF$28-2003),
IF(AF$28&gt;=$E358,MAX(1,INDEX('4. CPI-tabel'!$D$20:$Z$42,MAX($E358,2010)-2003,AF$28-2003)),0))</f>
        <v>1.0561201397510402</v>
      </c>
      <c r="AG358" s="118">
        <f>IF($C358="TD",INDEX('4. CPI-tabel'!$D$20:$Z$42,$E358-2003,AG$28-2003),
IF(AG$28&gt;=$E358,MAX(1,INDEX('4. CPI-tabel'!$D$20:$Z$42,MAX($E358,2010)-2003,AG$28-2003)),0))</f>
        <v>1.0856915036640693</v>
      </c>
      <c r="AH358" s="118">
        <f>IF($C358="TD",INDEX('4. CPI-tabel'!$D$20:$Z$42,$E358-2003,AH$28-2003),
IF(AH$28&gt;=$E358,MAX(1,INDEX('4. CPI-tabel'!$D$20:$Z$42,MAX($E358,2010)-2003,AH$28-2003)),0))</f>
        <v>1.0932913441897176</v>
      </c>
      <c r="AI358" s="118">
        <f>IF($C358="TD",INDEX('4. CPI-tabel'!$D$20:$Z$42,$E358-2003,AI$28-2003),
IF(AI$28&gt;=$E358,MAX(1,INDEX('4. CPI-tabel'!$D$20:$Z$42,MAX($E358,2010)-2003,AI$28-2003)),0))</f>
        <v>1.0932913441897176</v>
      </c>
      <c r="AJ358" s="118">
        <f>IF($C358="TD",INDEX('4. CPI-tabel'!$D$20:$Z$42,$E358-2003,AJ$28-2003),
IF(AJ$28&gt;=$E358,MAX(1,INDEX('4. CPI-tabel'!$D$20:$Z$42,MAX($E358,2010)-2003,AJ$28-2003)),0))</f>
        <v>1.0932913441897176</v>
      </c>
      <c r="AK358" s="118">
        <f>IF($C358="TD",INDEX('4. CPI-tabel'!$D$20:$Z$42,$E358-2003,AK$28-2003),
IF(AK$28&gt;=$E358,MAX(1,INDEX('4. CPI-tabel'!$D$20:$Z$42,MAX($E358,2010)-2003,AK$28-2003)),0))</f>
        <v>1.0932913441897176</v>
      </c>
      <c r="AL358" s="118">
        <f>IF($C358="TD",INDEX('4. CPI-tabel'!$D$20:$Z$42,$E358-2003,AL$28-2003),
IF(AL$28&gt;=$E358,MAX(1,INDEX('4. CPI-tabel'!$D$20:$Z$42,MAX($E358,2010)-2003,AL$28-2003)),0))</f>
        <v>1.0932913441897176</v>
      </c>
      <c r="AM358" s="118">
        <f>IF($C358="TD",INDEX('4. CPI-tabel'!$D$20:$Z$42,$E358-2003,AM$28-2003),
IF(AM$28&gt;=$E358,MAX(1,INDEX('4. CPI-tabel'!$D$20:$Z$42,MAX($E358,2010)-2003,AM$28-2003)),0))</f>
        <v>1.0932913441897176</v>
      </c>
      <c r="AN358" s="20"/>
      <c r="AO358" s="87">
        <f t="shared" si="85"/>
        <v>0</v>
      </c>
      <c r="AP358" s="87">
        <f t="shared" si="86"/>
        <v>0</v>
      </c>
      <c r="AQ358" s="87">
        <f t="shared" si="87"/>
        <v>0</v>
      </c>
      <c r="AR358" s="87">
        <f t="shared" si="88"/>
        <v>1923.80269230769</v>
      </c>
      <c r="AS358" s="87">
        <f t="shared" si="89"/>
        <v>3886.0814384615337</v>
      </c>
      <c r="AT358" s="87">
        <f t="shared" si="90"/>
        <v>3917.1700899692264</v>
      </c>
      <c r="AU358" s="87">
        <f t="shared" si="91"/>
        <v>3925.0044301491653</v>
      </c>
      <c r="AV358" s="87">
        <f t="shared" si="92"/>
        <v>3979.9544921712536</v>
      </c>
      <c r="AW358" s="87">
        <f t="shared" si="93"/>
        <v>4063.5335365068499</v>
      </c>
      <c r="AX358" s="87">
        <f t="shared" si="94"/>
        <v>4177.3124755290419</v>
      </c>
      <c r="AY358" s="87">
        <f t="shared" si="95"/>
        <v>4206.5536628577447</v>
      </c>
      <c r="AZ358" s="87">
        <f t="shared" si="96"/>
        <v>5047.864395429292</v>
      </c>
      <c r="BA358" s="87">
        <f t="shared" si="97"/>
        <v>4855.5647994129386</v>
      </c>
      <c r="BB358" s="87">
        <f t="shared" si="98"/>
        <v>4670.5909022924461</v>
      </c>
      <c r="BC358" s="87">
        <f t="shared" si="99"/>
        <v>4492.6636298241619</v>
      </c>
      <c r="BD358" s="87">
        <f t="shared" si="100"/>
        <v>4321.5145391641936</v>
      </c>
    </row>
    <row r="359" spans="2:56" s="79" customFormat="1" x14ac:dyDescent="0.2">
      <c r="B359" s="86">
        <f>'3. Investeringen'!B345</f>
        <v>331</v>
      </c>
      <c r="C359" s="86" t="str">
        <f>'3. Investeringen'!F345</f>
        <v>AD</v>
      </c>
      <c r="D359" s="86" t="str">
        <f>'3. Investeringen'!G345</f>
        <v>Nieuwe investeringen AD</v>
      </c>
      <c r="E359" s="121">
        <f>'3. Investeringen'!K345</f>
        <v>2014</v>
      </c>
      <c r="F359" s="20"/>
      <c r="G359" s="86">
        <f>'7. Nominale afschrijvingen'!R348</f>
        <v>0</v>
      </c>
      <c r="H359" s="86">
        <f>'7. Nominale afschrijvingen'!S348</f>
        <v>0</v>
      </c>
      <c r="I359" s="86">
        <f>'7. Nominale afschrijvingen'!T348</f>
        <v>0</v>
      </c>
      <c r="J359" s="86">
        <f>'7. Nominale afschrijvingen'!U348</f>
        <v>119.3451282051282</v>
      </c>
      <c r="K359" s="86">
        <f>'7. Nominale afschrijvingen'!V348</f>
        <v>238.69025641025641</v>
      </c>
      <c r="L359" s="86">
        <f>'7. Nominale afschrijvingen'!W348</f>
        <v>238.69025641025641</v>
      </c>
      <c r="M359" s="86">
        <f>'7. Nominale afschrijvingen'!X348</f>
        <v>238.69025641025641</v>
      </c>
      <c r="N359" s="86">
        <f>'7. Nominale afschrijvingen'!Y348</f>
        <v>238.69025641025641</v>
      </c>
      <c r="O359" s="86">
        <f>'7. Nominale afschrijvingen'!Z348</f>
        <v>238.69025641025641</v>
      </c>
      <c r="P359" s="86">
        <f>'7. Nominale afschrijvingen'!AA348</f>
        <v>238.69025641025641</v>
      </c>
      <c r="Q359" s="86">
        <f>'7. Nominale afschrijvingen'!AB348</f>
        <v>238.69025641025641</v>
      </c>
      <c r="R359" s="86">
        <f>'7. Nominale afschrijvingen'!AC348</f>
        <v>286.42830769230767</v>
      </c>
      <c r="S359" s="86">
        <f>'7. Nominale afschrijvingen'!AD348</f>
        <v>275.51675311355314</v>
      </c>
      <c r="T359" s="86">
        <f>'7. Nominale afschrijvingen'!AE348</f>
        <v>265.02087680446539</v>
      </c>
      <c r="U359" s="86">
        <f>'7. Nominale afschrijvingen'!AF348</f>
        <v>254.92484340239051</v>
      </c>
      <c r="V359" s="86">
        <f>'7. Nominale afschrijvingen'!AG348</f>
        <v>245.21342079658515</v>
      </c>
      <c r="W359" s="65"/>
      <c r="X359" s="118">
        <f>IF($C359="TD",INDEX('4. CPI-tabel'!$D$20:$Z$42,$E359-2003,X$28-2003),
IF(X$28&gt;=$E359,MAX(1,INDEX('4. CPI-tabel'!$D$20:$Z$42,MAX($E359,2010)-2003,X$28-2003)),0))</f>
        <v>0</v>
      </c>
      <c r="Y359" s="118">
        <f>IF($C359="TD",INDEX('4. CPI-tabel'!$D$20:$Z$42,$E359-2003,Y$28-2003),
IF(Y$28&gt;=$E359,MAX(1,INDEX('4. CPI-tabel'!$D$20:$Z$42,MAX($E359,2010)-2003,Y$28-2003)),0))</f>
        <v>0</v>
      </c>
      <c r="Z359" s="118">
        <f>IF($C359="TD",INDEX('4. CPI-tabel'!$D$20:$Z$42,$E359-2003,Z$28-2003),
IF(Z$28&gt;=$E359,MAX(1,INDEX('4. CPI-tabel'!$D$20:$Z$42,MAX($E359,2010)-2003,Z$28-2003)),0))</f>
        <v>0</v>
      </c>
      <c r="AA359" s="118">
        <f>IF($C359="TD",INDEX('4. CPI-tabel'!$D$20:$Z$42,$E359-2003,AA$28-2003),
IF(AA$28&gt;=$E359,MAX(1,INDEX('4. CPI-tabel'!$D$20:$Z$42,MAX($E359,2010)-2003,AA$28-2003)),0))</f>
        <v>1</v>
      </c>
      <c r="AB359" s="118">
        <f>IF($C359="TD",INDEX('4. CPI-tabel'!$D$20:$Z$42,$E359-2003,AB$28-2003),
IF(AB$28&gt;=$E359,MAX(1,INDEX('4. CPI-tabel'!$D$20:$Z$42,MAX($E359,2010)-2003,AB$28-2003)),0))</f>
        <v>1.01</v>
      </c>
      <c r="AC359" s="118">
        <f>IF($C359="TD",INDEX('4. CPI-tabel'!$D$20:$Z$42,$E359-2003,AC$28-2003),
IF(AC$28&gt;=$E359,MAX(1,INDEX('4. CPI-tabel'!$D$20:$Z$42,MAX($E359,2010)-2003,AC$28-2003)),0))</f>
        <v>1.0180800000000001</v>
      </c>
      <c r="AD359" s="118">
        <f>IF($C359="TD",INDEX('4. CPI-tabel'!$D$20:$Z$42,$E359-2003,AD$28-2003),
IF(AD$28&gt;=$E359,MAX(1,INDEX('4. CPI-tabel'!$D$20:$Z$42,MAX($E359,2010)-2003,AD$28-2003)),0))</f>
        <v>1.0201161600000002</v>
      </c>
      <c r="AE359" s="118">
        <f>IF($C359="TD",INDEX('4. CPI-tabel'!$D$20:$Z$42,$E359-2003,AE$28-2003),
IF(AE$28&gt;=$E359,MAX(1,INDEX('4. CPI-tabel'!$D$20:$Z$42,MAX($E359,2010)-2003,AE$28-2003)),0))</f>
        <v>1.0343977862400002</v>
      </c>
      <c r="AF359" s="118">
        <f>IF($C359="TD",INDEX('4. CPI-tabel'!$D$20:$Z$42,$E359-2003,AF$28-2003),
IF(AF$28&gt;=$E359,MAX(1,INDEX('4. CPI-tabel'!$D$20:$Z$42,MAX($E359,2010)-2003,AF$28-2003)),0))</f>
        <v>1.0561201397510402</v>
      </c>
      <c r="AG359" s="118">
        <f>IF($C359="TD",INDEX('4. CPI-tabel'!$D$20:$Z$42,$E359-2003,AG$28-2003),
IF(AG$28&gt;=$E359,MAX(1,INDEX('4. CPI-tabel'!$D$20:$Z$42,MAX($E359,2010)-2003,AG$28-2003)),0))</f>
        <v>1.0856915036640693</v>
      </c>
      <c r="AH359" s="118">
        <f>IF($C359="TD",INDEX('4. CPI-tabel'!$D$20:$Z$42,$E359-2003,AH$28-2003),
IF(AH$28&gt;=$E359,MAX(1,INDEX('4. CPI-tabel'!$D$20:$Z$42,MAX($E359,2010)-2003,AH$28-2003)),0))</f>
        <v>1.0932913441897176</v>
      </c>
      <c r="AI359" s="118">
        <f>IF($C359="TD",INDEX('4. CPI-tabel'!$D$20:$Z$42,$E359-2003,AI$28-2003),
IF(AI$28&gt;=$E359,MAX(1,INDEX('4. CPI-tabel'!$D$20:$Z$42,MAX($E359,2010)-2003,AI$28-2003)),0))</f>
        <v>1.0932913441897176</v>
      </c>
      <c r="AJ359" s="118">
        <f>IF($C359="TD",INDEX('4. CPI-tabel'!$D$20:$Z$42,$E359-2003,AJ$28-2003),
IF(AJ$28&gt;=$E359,MAX(1,INDEX('4. CPI-tabel'!$D$20:$Z$42,MAX($E359,2010)-2003,AJ$28-2003)),0))</f>
        <v>1.0932913441897176</v>
      </c>
      <c r="AK359" s="118">
        <f>IF($C359="TD",INDEX('4. CPI-tabel'!$D$20:$Z$42,$E359-2003,AK$28-2003),
IF(AK$28&gt;=$E359,MAX(1,INDEX('4. CPI-tabel'!$D$20:$Z$42,MAX($E359,2010)-2003,AK$28-2003)),0))</f>
        <v>1.0932913441897176</v>
      </c>
      <c r="AL359" s="118">
        <f>IF($C359="TD",INDEX('4. CPI-tabel'!$D$20:$Z$42,$E359-2003,AL$28-2003),
IF(AL$28&gt;=$E359,MAX(1,INDEX('4. CPI-tabel'!$D$20:$Z$42,MAX($E359,2010)-2003,AL$28-2003)),0))</f>
        <v>1.0932913441897176</v>
      </c>
      <c r="AM359" s="118">
        <f>IF($C359="TD",INDEX('4. CPI-tabel'!$D$20:$Z$42,$E359-2003,AM$28-2003),
IF(AM$28&gt;=$E359,MAX(1,INDEX('4. CPI-tabel'!$D$20:$Z$42,MAX($E359,2010)-2003,AM$28-2003)),0))</f>
        <v>1.0932913441897176</v>
      </c>
      <c r="AN359" s="20"/>
      <c r="AO359" s="87">
        <f t="shared" si="85"/>
        <v>0</v>
      </c>
      <c r="AP359" s="87">
        <f t="shared" si="86"/>
        <v>0</v>
      </c>
      <c r="AQ359" s="87">
        <f t="shared" si="87"/>
        <v>0</v>
      </c>
      <c r="AR359" s="87">
        <f t="shared" si="88"/>
        <v>119.3451282051282</v>
      </c>
      <c r="AS359" s="87">
        <f t="shared" si="89"/>
        <v>241.07715897435898</v>
      </c>
      <c r="AT359" s="87">
        <f t="shared" si="90"/>
        <v>243.00577624615386</v>
      </c>
      <c r="AU359" s="87">
        <f t="shared" si="91"/>
        <v>243.49178779864619</v>
      </c>
      <c r="AV359" s="87">
        <f t="shared" si="92"/>
        <v>246.90067282782726</v>
      </c>
      <c r="AW359" s="87">
        <f t="shared" si="93"/>
        <v>252.08558695721163</v>
      </c>
      <c r="AX359" s="87">
        <f t="shared" si="94"/>
        <v>259.14398339201352</v>
      </c>
      <c r="AY359" s="87">
        <f t="shared" si="95"/>
        <v>260.95799127575759</v>
      </c>
      <c r="AZ359" s="87">
        <f t="shared" si="96"/>
        <v>313.14958953090911</v>
      </c>
      <c r="BA359" s="87">
        <f t="shared" si="97"/>
        <v>301.2200813583031</v>
      </c>
      <c r="BB359" s="87">
        <f t="shared" si="98"/>
        <v>289.74503063989152</v>
      </c>
      <c r="BC359" s="87">
        <f t="shared" si="99"/>
        <v>278.70712471075279</v>
      </c>
      <c r="BD359" s="87">
        <f t="shared" si="100"/>
        <v>268.08971043605743</v>
      </c>
    </row>
    <row r="360" spans="2:56" s="79" customFormat="1" x14ac:dyDescent="0.2">
      <c r="B360" s="86">
        <f>'3. Investeringen'!B346</f>
        <v>332</v>
      </c>
      <c r="C360" s="86" t="str">
        <f>'3. Investeringen'!F346</f>
        <v>AD</v>
      </c>
      <c r="D360" s="86" t="str">
        <f>'3. Investeringen'!G346</f>
        <v>Nieuwe investeringen AD</v>
      </c>
      <c r="E360" s="121">
        <f>'3. Investeringen'!K346</f>
        <v>2015</v>
      </c>
      <c r="F360" s="20"/>
      <c r="G360" s="86">
        <f>'7. Nominale afschrijvingen'!R349</f>
        <v>0</v>
      </c>
      <c r="H360" s="86">
        <f>'7. Nominale afschrijvingen'!S349</f>
        <v>0</v>
      </c>
      <c r="I360" s="86">
        <f>'7. Nominale afschrijvingen'!T349</f>
        <v>0</v>
      </c>
      <c r="J360" s="86">
        <f>'7. Nominale afschrijvingen'!U349</f>
        <v>0</v>
      </c>
      <c r="K360" s="86">
        <f>'7. Nominale afschrijvingen'!V349</f>
        <v>1685.51</v>
      </c>
      <c r="L360" s="86">
        <f>'7. Nominale afschrijvingen'!W349</f>
        <v>3371.02</v>
      </c>
      <c r="M360" s="86">
        <f>'7. Nominale afschrijvingen'!X349</f>
        <v>3371.02</v>
      </c>
      <c r="N360" s="86">
        <f>'7. Nominale afschrijvingen'!Y349</f>
        <v>3371.02</v>
      </c>
      <c r="O360" s="86">
        <f>'7. Nominale afschrijvingen'!Z349</f>
        <v>3371.02</v>
      </c>
      <c r="P360" s="86">
        <f>'7. Nominale afschrijvingen'!AA349</f>
        <v>3371.02</v>
      </c>
      <c r="Q360" s="86">
        <f>'7. Nominale afschrijvingen'!AB349</f>
        <v>3371.02</v>
      </c>
      <c r="R360" s="86">
        <f>'7. Nominale afschrijvingen'!AC349</f>
        <v>4045.2239999999993</v>
      </c>
      <c r="S360" s="86">
        <f>'7. Nominale afschrijvingen'!AD349</f>
        <v>3895.8618830769224</v>
      </c>
      <c r="T360" s="86">
        <f>'7. Nominale afschrijvingen'!AE349</f>
        <v>3752.0146750863896</v>
      </c>
      <c r="U360" s="86">
        <f>'7. Nominale afschrijvingen'!AF349</f>
        <v>3613.4787486216615</v>
      </c>
      <c r="V360" s="86">
        <f>'7. Nominale afschrijvingen'!AG349</f>
        <v>3480.0579948263999</v>
      </c>
      <c r="W360" s="65"/>
      <c r="X360" s="118">
        <f>IF($C360="TD",INDEX('4. CPI-tabel'!$D$20:$Z$42,$E360-2003,X$28-2003),
IF(X$28&gt;=$E360,MAX(1,INDEX('4. CPI-tabel'!$D$20:$Z$42,MAX($E360,2010)-2003,X$28-2003)),0))</f>
        <v>0</v>
      </c>
      <c r="Y360" s="118">
        <f>IF($C360="TD",INDEX('4. CPI-tabel'!$D$20:$Z$42,$E360-2003,Y$28-2003),
IF(Y$28&gt;=$E360,MAX(1,INDEX('4. CPI-tabel'!$D$20:$Z$42,MAX($E360,2010)-2003,Y$28-2003)),0))</f>
        <v>0</v>
      </c>
      <c r="Z360" s="118">
        <f>IF($C360="TD",INDEX('4. CPI-tabel'!$D$20:$Z$42,$E360-2003,Z$28-2003),
IF(Z$28&gt;=$E360,MAX(1,INDEX('4. CPI-tabel'!$D$20:$Z$42,MAX($E360,2010)-2003,Z$28-2003)),0))</f>
        <v>0</v>
      </c>
      <c r="AA360" s="118">
        <f>IF($C360="TD",INDEX('4. CPI-tabel'!$D$20:$Z$42,$E360-2003,AA$28-2003),
IF(AA$28&gt;=$E360,MAX(1,INDEX('4. CPI-tabel'!$D$20:$Z$42,MAX($E360,2010)-2003,AA$28-2003)),0))</f>
        <v>0</v>
      </c>
      <c r="AB360" s="118">
        <f>IF($C360="TD",INDEX('4. CPI-tabel'!$D$20:$Z$42,$E360-2003,AB$28-2003),
IF(AB$28&gt;=$E360,MAX(1,INDEX('4. CPI-tabel'!$D$20:$Z$42,MAX($E360,2010)-2003,AB$28-2003)),0))</f>
        <v>1</v>
      </c>
      <c r="AC360" s="118">
        <f>IF($C360="TD",INDEX('4. CPI-tabel'!$D$20:$Z$42,$E360-2003,AC$28-2003),
IF(AC$28&gt;=$E360,MAX(1,INDEX('4. CPI-tabel'!$D$20:$Z$42,MAX($E360,2010)-2003,AC$28-2003)),0))</f>
        <v>1.008</v>
      </c>
      <c r="AD360" s="118">
        <f>IF($C360="TD",INDEX('4. CPI-tabel'!$D$20:$Z$42,$E360-2003,AD$28-2003),
IF(AD$28&gt;=$E360,MAX(1,INDEX('4. CPI-tabel'!$D$20:$Z$42,MAX($E360,2010)-2003,AD$28-2003)),0))</f>
        <v>1.010016</v>
      </c>
      <c r="AE360" s="118">
        <f>IF($C360="TD",INDEX('4. CPI-tabel'!$D$20:$Z$42,$E360-2003,AE$28-2003),
IF(AE$28&gt;=$E360,MAX(1,INDEX('4. CPI-tabel'!$D$20:$Z$42,MAX($E360,2010)-2003,AE$28-2003)),0))</f>
        <v>1.0241562239999999</v>
      </c>
      <c r="AF360" s="118">
        <f>IF($C360="TD",INDEX('4. CPI-tabel'!$D$20:$Z$42,$E360-2003,AF$28-2003),
IF(AF$28&gt;=$E360,MAX(1,INDEX('4. CPI-tabel'!$D$20:$Z$42,MAX($E360,2010)-2003,AF$28-2003)),0))</f>
        <v>1.0456635047039999</v>
      </c>
      <c r="AG360" s="118">
        <f>IF($C360="TD",INDEX('4. CPI-tabel'!$D$20:$Z$42,$E360-2003,AG$28-2003),
IF(AG$28&gt;=$E360,MAX(1,INDEX('4. CPI-tabel'!$D$20:$Z$42,MAX($E360,2010)-2003,AG$28-2003)),0))</f>
        <v>1.0749420828357119</v>
      </c>
      <c r="AH360" s="118">
        <f>IF($C360="TD",INDEX('4. CPI-tabel'!$D$20:$Z$42,$E360-2003,AH$28-2003),
IF(AH$28&gt;=$E360,MAX(1,INDEX('4. CPI-tabel'!$D$20:$Z$42,MAX($E360,2010)-2003,AH$28-2003)),0))</f>
        <v>1.0824666774155618</v>
      </c>
      <c r="AI360" s="118">
        <f>IF($C360="TD",INDEX('4. CPI-tabel'!$D$20:$Z$42,$E360-2003,AI$28-2003),
IF(AI$28&gt;=$E360,MAX(1,INDEX('4. CPI-tabel'!$D$20:$Z$42,MAX($E360,2010)-2003,AI$28-2003)),0))</f>
        <v>1.0824666774155618</v>
      </c>
      <c r="AJ360" s="118">
        <f>IF($C360="TD",INDEX('4. CPI-tabel'!$D$20:$Z$42,$E360-2003,AJ$28-2003),
IF(AJ$28&gt;=$E360,MAX(1,INDEX('4. CPI-tabel'!$D$20:$Z$42,MAX($E360,2010)-2003,AJ$28-2003)),0))</f>
        <v>1.0824666774155618</v>
      </c>
      <c r="AK360" s="118">
        <f>IF($C360="TD",INDEX('4. CPI-tabel'!$D$20:$Z$42,$E360-2003,AK$28-2003),
IF(AK$28&gt;=$E360,MAX(1,INDEX('4. CPI-tabel'!$D$20:$Z$42,MAX($E360,2010)-2003,AK$28-2003)),0))</f>
        <v>1.0824666774155618</v>
      </c>
      <c r="AL360" s="118">
        <f>IF($C360="TD",INDEX('4. CPI-tabel'!$D$20:$Z$42,$E360-2003,AL$28-2003),
IF(AL$28&gt;=$E360,MAX(1,INDEX('4. CPI-tabel'!$D$20:$Z$42,MAX($E360,2010)-2003,AL$28-2003)),0))</f>
        <v>1.0824666774155618</v>
      </c>
      <c r="AM360" s="118">
        <f>IF($C360="TD",INDEX('4. CPI-tabel'!$D$20:$Z$42,$E360-2003,AM$28-2003),
IF(AM$28&gt;=$E360,MAX(1,INDEX('4. CPI-tabel'!$D$20:$Z$42,MAX($E360,2010)-2003,AM$28-2003)),0))</f>
        <v>1.0824666774155618</v>
      </c>
      <c r="AN360" s="20"/>
      <c r="AO360" s="87">
        <f t="shared" si="85"/>
        <v>0</v>
      </c>
      <c r="AP360" s="87">
        <f t="shared" si="86"/>
        <v>0</v>
      </c>
      <c r="AQ360" s="87">
        <f t="shared" si="87"/>
        <v>0</v>
      </c>
      <c r="AR360" s="87">
        <f t="shared" si="88"/>
        <v>0</v>
      </c>
      <c r="AS360" s="87">
        <f t="shared" si="89"/>
        <v>1685.51</v>
      </c>
      <c r="AT360" s="87">
        <f t="shared" si="90"/>
        <v>3397.9881599999999</v>
      </c>
      <c r="AU360" s="87">
        <f t="shared" si="91"/>
        <v>3404.78413632</v>
      </c>
      <c r="AV360" s="87">
        <f t="shared" si="92"/>
        <v>3452.4511142284796</v>
      </c>
      <c r="AW360" s="87">
        <f t="shared" si="93"/>
        <v>3524.9525876272778</v>
      </c>
      <c r="AX360" s="87">
        <f t="shared" si="94"/>
        <v>3623.6512600808414</v>
      </c>
      <c r="AY360" s="87">
        <f t="shared" si="95"/>
        <v>3649.0168189014071</v>
      </c>
      <c r="AZ360" s="87">
        <f t="shared" si="96"/>
        <v>4378.8201826816876</v>
      </c>
      <c r="BA360" s="87">
        <f t="shared" si="97"/>
        <v>4217.1406682442102</v>
      </c>
      <c r="BB360" s="87">
        <f t="shared" si="98"/>
        <v>4061.4308589551929</v>
      </c>
      <c r="BC360" s="87">
        <f t="shared" si="99"/>
        <v>3911.4703349322317</v>
      </c>
      <c r="BD360" s="87">
        <f t="shared" si="100"/>
        <v>3767.0468148731952</v>
      </c>
    </row>
    <row r="361" spans="2:56" s="79" customFormat="1" x14ac:dyDescent="0.2">
      <c r="B361" s="86">
        <f>'3. Investeringen'!B347</f>
        <v>333</v>
      </c>
      <c r="C361" s="86" t="str">
        <f>'3. Investeringen'!F347</f>
        <v>AD</v>
      </c>
      <c r="D361" s="86" t="str">
        <f>'3. Investeringen'!G347</f>
        <v>Nieuwe investeringen AD</v>
      </c>
      <c r="E361" s="121">
        <f>'3. Investeringen'!K347</f>
        <v>2015</v>
      </c>
      <c r="F361" s="20"/>
      <c r="G361" s="86">
        <f>'7. Nominale afschrijvingen'!R350</f>
        <v>0</v>
      </c>
      <c r="H361" s="86">
        <f>'7. Nominale afschrijvingen'!S350</f>
        <v>0</v>
      </c>
      <c r="I361" s="86">
        <f>'7. Nominale afschrijvingen'!T350</f>
        <v>0</v>
      </c>
      <c r="J361" s="86">
        <f>'7. Nominale afschrijvingen'!U350</f>
        <v>0</v>
      </c>
      <c r="K361" s="86">
        <f>'7. Nominale afschrijvingen'!V350</f>
        <v>256.70192307692309</v>
      </c>
      <c r="L361" s="86">
        <f>'7. Nominale afschrijvingen'!W350</f>
        <v>513.40384615384619</v>
      </c>
      <c r="M361" s="86">
        <f>'7. Nominale afschrijvingen'!X350</f>
        <v>513.40384615384619</v>
      </c>
      <c r="N361" s="86">
        <f>'7. Nominale afschrijvingen'!Y350</f>
        <v>513.40384615384619</v>
      </c>
      <c r="O361" s="86">
        <f>'7. Nominale afschrijvingen'!Z350</f>
        <v>513.40384615384619</v>
      </c>
      <c r="P361" s="86">
        <f>'7. Nominale afschrijvingen'!AA350</f>
        <v>513.40384615384619</v>
      </c>
      <c r="Q361" s="86">
        <f>'7. Nominale afschrijvingen'!AB350</f>
        <v>513.40384615384619</v>
      </c>
      <c r="R361" s="86">
        <f>'7. Nominale afschrijvingen'!AC350</f>
        <v>616.08461538461529</v>
      </c>
      <c r="S361" s="86">
        <f>'7. Nominale afschrijvingen'!AD350</f>
        <v>593.33687573964494</v>
      </c>
      <c r="T361" s="86">
        <f>'7. Nominale afschrijvingen'!AE350</f>
        <v>571.42905263541184</v>
      </c>
      <c r="U361" s="86">
        <f>'7. Nominale afschrijvingen'!AF350</f>
        <v>550.33013376887357</v>
      </c>
      <c r="V361" s="86">
        <f>'7. Nominale afschrijvingen'!AG350</f>
        <v>530.01025190663825</v>
      </c>
      <c r="W361" s="65"/>
      <c r="X361" s="118">
        <f>IF($C361="TD",INDEX('4. CPI-tabel'!$D$20:$Z$42,$E361-2003,X$28-2003),
IF(X$28&gt;=$E361,MAX(1,INDEX('4. CPI-tabel'!$D$20:$Z$42,MAX($E361,2010)-2003,X$28-2003)),0))</f>
        <v>0</v>
      </c>
      <c r="Y361" s="118">
        <f>IF($C361="TD",INDEX('4. CPI-tabel'!$D$20:$Z$42,$E361-2003,Y$28-2003),
IF(Y$28&gt;=$E361,MAX(1,INDEX('4. CPI-tabel'!$D$20:$Z$42,MAX($E361,2010)-2003,Y$28-2003)),0))</f>
        <v>0</v>
      </c>
      <c r="Z361" s="118">
        <f>IF($C361="TD",INDEX('4. CPI-tabel'!$D$20:$Z$42,$E361-2003,Z$28-2003),
IF(Z$28&gt;=$E361,MAX(1,INDEX('4. CPI-tabel'!$D$20:$Z$42,MAX($E361,2010)-2003,Z$28-2003)),0))</f>
        <v>0</v>
      </c>
      <c r="AA361" s="118">
        <f>IF($C361="TD",INDEX('4. CPI-tabel'!$D$20:$Z$42,$E361-2003,AA$28-2003),
IF(AA$28&gt;=$E361,MAX(1,INDEX('4. CPI-tabel'!$D$20:$Z$42,MAX($E361,2010)-2003,AA$28-2003)),0))</f>
        <v>0</v>
      </c>
      <c r="AB361" s="118">
        <f>IF($C361="TD",INDEX('4. CPI-tabel'!$D$20:$Z$42,$E361-2003,AB$28-2003),
IF(AB$28&gt;=$E361,MAX(1,INDEX('4. CPI-tabel'!$D$20:$Z$42,MAX($E361,2010)-2003,AB$28-2003)),0))</f>
        <v>1</v>
      </c>
      <c r="AC361" s="118">
        <f>IF($C361="TD",INDEX('4. CPI-tabel'!$D$20:$Z$42,$E361-2003,AC$28-2003),
IF(AC$28&gt;=$E361,MAX(1,INDEX('4. CPI-tabel'!$D$20:$Z$42,MAX($E361,2010)-2003,AC$28-2003)),0))</f>
        <v>1.008</v>
      </c>
      <c r="AD361" s="118">
        <f>IF($C361="TD",INDEX('4. CPI-tabel'!$D$20:$Z$42,$E361-2003,AD$28-2003),
IF(AD$28&gt;=$E361,MAX(1,INDEX('4. CPI-tabel'!$D$20:$Z$42,MAX($E361,2010)-2003,AD$28-2003)),0))</f>
        <v>1.010016</v>
      </c>
      <c r="AE361" s="118">
        <f>IF($C361="TD",INDEX('4. CPI-tabel'!$D$20:$Z$42,$E361-2003,AE$28-2003),
IF(AE$28&gt;=$E361,MAX(1,INDEX('4. CPI-tabel'!$D$20:$Z$42,MAX($E361,2010)-2003,AE$28-2003)),0))</f>
        <v>1.0241562239999999</v>
      </c>
      <c r="AF361" s="118">
        <f>IF($C361="TD",INDEX('4. CPI-tabel'!$D$20:$Z$42,$E361-2003,AF$28-2003),
IF(AF$28&gt;=$E361,MAX(1,INDEX('4. CPI-tabel'!$D$20:$Z$42,MAX($E361,2010)-2003,AF$28-2003)),0))</f>
        <v>1.0456635047039999</v>
      </c>
      <c r="AG361" s="118">
        <f>IF($C361="TD",INDEX('4. CPI-tabel'!$D$20:$Z$42,$E361-2003,AG$28-2003),
IF(AG$28&gt;=$E361,MAX(1,INDEX('4. CPI-tabel'!$D$20:$Z$42,MAX($E361,2010)-2003,AG$28-2003)),0))</f>
        <v>1.0749420828357119</v>
      </c>
      <c r="AH361" s="118">
        <f>IF($C361="TD",INDEX('4. CPI-tabel'!$D$20:$Z$42,$E361-2003,AH$28-2003),
IF(AH$28&gt;=$E361,MAX(1,INDEX('4. CPI-tabel'!$D$20:$Z$42,MAX($E361,2010)-2003,AH$28-2003)),0))</f>
        <v>1.0824666774155618</v>
      </c>
      <c r="AI361" s="118">
        <f>IF($C361="TD",INDEX('4. CPI-tabel'!$D$20:$Z$42,$E361-2003,AI$28-2003),
IF(AI$28&gt;=$E361,MAX(1,INDEX('4. CPI-tabel'!$D$20:$Z$42,MAX($E361,2010)-2003,AI$28-2003)),0))</f>
        <v>1.0824666774155618</v>
      </c>
      <c r="AJ361" s="118">
        <f>IF($C361="TD",INDEX('4. CPI-tabel'!$D$20:$Z$42,$E361-2003,AJ$28-2003),
IF(AJ$28&gt;=$E361,MAX(1,INDEX('4. CPI-tabel'!$D$20:$Z$42,MAX($E361,2010)-2003,AJ$28-2003)),0))</f>
        <v>1.0824666774155618</v>
      </c>
      <c r="AK361" s="118">
        <f>IF($C361="TD",INDEX('4. CPI-tabel'!$D$20:$Z$42,$E361-2003,AK$28-2003),
IF(AK$28&gt;=$E361,MAX(1,INDEX('4. CPI-tabel'!$D$20:$Z$42,MAX($E361,2010)-2003,AK$28-2003)),0))</f>
        <v>1.0824666774155618</v>
      </c>
      <c r="AL361" s="118">
        <f>IF($C361="TD",INDEX('4. CPI-tabel'!$D$20:$Z$42,$E361-2003,AL$28-2003),
IF(AL$28&gt;=$E361,MAX(1,INDEX('4. CPI-tabel'!$D$20:$Z$42,MAX($E361,2010)-2003,AL$28-2003)),0))</f>
        <v>1.0824666774155618</v>
      </c>
      <c r="AM361" s="118">
        <f>IF($C361="TD",INDEX('4. CPI-tabel'!$D$20:$Z$42,$E361-2003,AM$28-2003),
IF(AM$28&gt;=$E361,MAX(1,INDEX('4. CPI-tabel'!$D$20:$Z$42,MAX($E361,2010)-2003,AM$28-2003)),0))</f>
        <v>1.0824666774155618</v>
      </c>
      <c r="AN361" s="20"/>
      <c r="AO361" s="87">
        <f t="shared" si="85"/>
        <v>0</v>
      </c>
      <c r="AP361" s="87">
        <f t="shared" si="86"/>
        <v>0</v>
      </c>
      <c r="AQ361" s="87">
        <f t="shared" si="87"/>
        <v>0</v>
      </c>
      <c r="AR361" s="87">
        <f t="shared" si="88"/>
        <v>0</v>
      </c>
      <c r="AS361" s="87">
        <f t="shared" si="89"/>
        <v>256.70192307692309</v>
      </c>
      <c r="AT361" s="87">
        <f t="shared" si="90"/>
        <v>517.51107692307698</v>
      </c>
      <c r="AU361" s="87">
        <f t="shared" si="91"/>
        <v>518.54609907692316</v>
      </c>
      <c r="AV361" s="87">
        <f t="shared" si="92"/>
        <v>525.80574446399999</v>
      </c>
      <c r="AW361" s="87">
        <f t="shared" si="93"/>
        <v>536.84766509774397</v>
      </c>
      <c r="AX361" s="87">
        <f t="shared" si="94"/>
        <v>551.87939972048082</v>
      </c>
      <c r="AY361" s="87">
        <f t="shared" si="95"/>
        <v>555.74255551852411</v>
      </c>
      <c r="AZ361" s="87">
        <f t="shared" si="96"/>
        <v>666.89106662222878</v>
      </c>
      <c r="BA361" s="87">
        <f t="shared" si="97"/>
        <v>642.26739647002353</v>
      </c>
      <c r="BB361" s="87">
        <f t="shared" si="98"/>
        <v>618.5529079849764</v>
      </c>
      <c r="BC361" s="87">
        <f t="shared" si="99"/>
        <v>595.71403138245421</v>
      </c>
      <c r="BD361" s="87">
        <f t="shared" si="100"/>
        <v>573.71843637756365</v>
      </c>
    </row>
    <row r="362" spans="2:56" s="79" customFormat="1" x14ac:dyDescent="0.2">
      <c r="B362" s="86">
        <f>'3. Investeringen'!B348</f>
        <v>334</v>
      </c>
      <c r="C362" s="86" t="str">
        <f>'3. Investeringen'!F348</f>
        <v>AD</v>
      </c>
      <c r="D362" s="86" t="str">
        <f>'3. Investeringen'!G348</f>
        <v>Nieuwe investeringen AD</v>
      </c>
      <c r="E362" s="121">
        <f>'3. Investeringen'!K348</f>
        <v>2016</v>
      </c>
      <c r="F362" s="20"/>
      <c r="G362" s="86">
        <f>'7. Nominale afschrijvingen'!R351</f>
        <v>0</v>
      </c>
      <c r="H362" s="86">
        <f>'7. Nominale afschrijvingen'!S351</f>
        <v>0</v>
      </c>
      <c r="I362" s="86">
        <f>'7. Nominale afschrijvingen'!T351</f>
        <v>0</v>
      </c>
      <c r="J362" s="86">
        <f>'7. Nominale afschrijvingen'!U351</f>
        <v>0</v>
      </c>
      <c r="K362" s="86">
        <f>'7. Nominale afschrijvingen'!V351</f>
        <v>0</v>
      </c>
      <c r="L362" s="86">
        <f>'7. Nominale afschrijvingen'!W351</f>
        <v>1520.7974358974357</v>
      </c>
      <c r="M362" s="86">
        <f>'7. Nominale afschrijvingen'!X351</f>
        <v>3041.5948717948713</v>
      </c>
      <c r="N362" s="86">
        <f>'7. Nominale afschrijvingen'!Y351</f>
        <v>3041.5948717948713</v>
      </c>
      <c r="O362" s="86">
        <f>'7. Nominale afschrijvingen'!Z351</f>
        <v>3041.5948717948713</v>
      </c>
      <c r="P362" s="86">
        <f>'7. Nominale afschrijvingen'!AA351</f>
        <v>3041.5948717948713</v>
      </c>
      <c r="Q362" s="86">
        <f>'7. Nominale afschrijvingen'!AB351</f>
        <v>3041.5948717948713</v>
      </c>
      <c r="R362" s="86">
        <f>'7. Nominale afschrijvingen'!AC351</f>
        <v>3649.913846153846</v>
      </c>
      <c r="S362" s="86">
        <f>'7. Nominale afschrijvingen'!AD351</f>
        <v>3519.1706636050517</v>
      </c>
      <c r="T362" s="86">
        <f>'7. Nominale afschrijvingen'!AE351</f>
        <v>3393.1108189386018</v>
      </c>
      <c r="U362" s="86">
        <f>'7. Nominale afschrijvingen'!AF351</f>
        <v>3271.5665507975177</v>
      </c>
      <c r="V362" s="86">
        <f>'7. Nominale afschrijvingen'!AG351</f>
        <v>3154.3761071868603</v>
      </c>
      <c r="W362" s="65"/>
      <c r="X362" s="118">
        <f>IF($C362="TD",INDEX('4. CPI-tabel'!$D$20:$Z$42,$E362-2003,X$28-2003),
IF(X$28&gt;=$E362,MAX(1,INDEX('4. CPI-tabel'!$D$20:$Z$42,MAX($E362,2010)-2003,X$28-2003)),0))</f>
        <v>0</v>
      </c>
      <c r="Y362" s="118">
        <f>IF($C362="TD",INDEX('4. CPI-tabel'!$D$20:$Z$42,$E362-2003,Y$28-2003),
IF(Y$28&gt;=$E362,MAX(1,INDEX('4. CPI-tabel'!$D$20:$Z$42,MAX($E362,2010)-2003,Y$28-2003)),0))</f>
        <v>0</v>
      </c>
      <c r="Z362" s="118">
        <f>IF($C362="TD",INDEX('4. CPI-tabel'!$D$20:$Z$42,$E362-2003,Z$28-2003),
IF(Z$28&gt;=$E362,MAX(1,INDEX('4. CPI-tabel'!$D$20:$Z$42,MAX($E362,2010)-2003,Z$28-2003)),0))</f>
        <v>0</v>
      </c>
      <c r="AA362" s="118">
        <f>IF($C362="TD",INDEX('4. CPI-tabel'!$D$20:$Z$42,$E362-2003,AA$28-2003),
IF(AA$28&gt;=$E362,MAX(1,INDEX('4. CPI-tabel'!$D$20:$Z$42,MAX($E362,2010)-2003,AA$28-2003)),0))</f>
        <v>0</v>
      </c>
      <c r="AB362" s="118">
        <f>IF($C362="TD",INDEX('4. CPI-tabel'!$D$20:$Z$42,$E362-2003,AB$28-2003),
IF(AB$28&gt;=$E362,MAX(1,INDEX('4. CPI-tabel'!$D$20:$Z$42,MAX($E362,2010)-2003,AB$28-2003)),0))</f>
        <v>0</v>
      </c>
      <c r="AC362" s="118">
        <f>IF($C362="TD",INDEX('4. CPI-tabel'!$D$20:$Z$42,$E362-2003,AC$28-2003),
IF(AC$28&gt;=$E362,MAX(1,INDEX('4. CPI-tabel'!$D$20:$Z$42,MAX($E362,2010)-2003,AC$28-2003)),0))</f>
        <v>1</v>
      </c>
      <c r="AD362" s="118">
        <f>IF($C362="TD",INDEX('4. CPI-tabel'!$D$20:$Z$42,$E362-2003,AD$28-2003),
IF(AD$28&gt;=$E362,MAX(1,INDEX('4. CPI-tabel'!$D$20:$Z$42,MAX($E362,2010)-2003,AD$28-2003)),0))</f>
        <v>1.002</v>
      </c>
      <c r="AE362" s="118">
        <f>IF($C362="TD",INDEX('4. CPI-tabel'!$D$20:$Z$42,$E362-2003,AE$28-2003),
IF(AE$28&gt;=$E362,MAX(1,INDEX('4. CPI-tabel'!$D$20:$Z$42,MAX($E362,2010)-2003,AE$28-2003)),0))</f>
        <v>1.0160279999999999</v>
      </c>
      <c r="AF362" s="118">
        <f>IF($C362="TD",INDEX('4. CPI-tabel'!$D$20:$Z$42,$E362-2003,AF$28-2003),
IF(AF$28&gt;=$E362,MAX(1,INDEX('4. CPI-tabel'!$D$20:$Z$42,MAX($E362,2010)-2003,AF$28-2003)),0))</f>
        <v>1.0373645879999998</v>
      </c>
      <c r="AG362" s="118">
        <f>IF($C362="TD",INDEX('4. CPI-tabel'!$D$20:$Z$42,$E362-2003,AG$28-2003),
IF(AG$28&gt;=$E362,MAX(1,INDEX('4. CPI-tabel'!$D$20:$Z$42,MAX($E362,2010)-2003,AG$28-2003)),0))</f>
        <v>1.0664107964639997</v>
      </c>
      <c r="AH362" s="118">
        <f>IF($C362="TD",INDEX('4. CPI-tabel'!$D$20:$Z$42,$E362-2003,AH$28-2003),
IF(AH$28&gt;=$E362,MAX(1,INDEX('4. CPI-tabel'!$D$20:$Z$42,MAX($E362,2010)-2003,AH$28-2003)),0))</f>
        <v>1.0738756720392475</v>
      </c>
      <c r="AI362" s="118">
        <f>IF($C362="TD",INDEX('4. CPI-tabel'!$D$20:$Z$42,$E362-2003,AI$28-2003),
IF(AI$28&gt;=$E362,MAX(1,INDEX('4. CPI-tabel'!$D$20:$Z$42,MAX($E362,2010)-2003,AI$28-2003)),0))</f>
        <v>1.0738756720392475</v>
      </c>
      <c r="AJ362" s="118">
        <f>IF($C362="TD",INDEX('4. CPI-tabel'!$D$20:$Z$42,$E362-2003,AJ$28-2003),
IF(AJ$28&gt;=$E362,MAX(1,INDEX('4. CPI-tabel'!$D$20:$Z$42,MAX($E362,2010)-2003,AJ$28-2003)),0))</f>
        <v>1.0738756720392475</v>
      </c>
      <c r="AK362" s="118">
        <f>IF($C362="TD",INDEX('4. CPI-tabel'!$D$20:$Z$42,$E362-2003,AK$28-2003),
IF(AK$28&gt;=$E362,MAX(1,INDEX('4. CPI-tabel'!$D$20:$Z$42,MAX($E362,2010)-2003,AK$28-2003)),0))</f>
        <v>1.0738756720392475</v>
      </c>
      <c r="AL362" s="118">
        <f>IF($C362="TD",INDEX('4. CPI-tabel'!$D$20:$Z$42,$E362-2003,AL$28-2003),
IF(AL$28&gt;=$E362,MAX(1,INDEX('4. CPI-tabel'!$D$20:$Z$42,MAX($E362,2010)-2003,AL$28-2003)),0))</f>
        <v>1.0738756720392475</v>
      </c>
      <c r="AM362" s="118">
        <f>IF($C362="TD",INDEX('4. CPI-tabel'!$D$20:$Z$42,$E362-2003,AM$28-2003),
IF(AM$28&gt;=$E362,MAX(1,INDEX('4. CPI-tabel'!$D$20:$Z$42,MAX($E362,2010)-2003,AM$28-2003)),0))</f>
        <v>1.0738756720392475</v>
      </c>
      <c r="AN362" s="20"/>
      <c r="AO362" s="87">
        <f t="shared" si="85"/>
        <v>0</v>
      </c>
      <c r="AP362" s="87">
        <f t="shared" si="86"/>
        <v>0</v>
      </c>
      <c r="AQ362" s="87">
        <f t="shared" si="87"/>
        <v>0</v>
      </c>
      <c r="AR362" s="87">
        <f t="shared" si="88"/>
        <v>0</v>
      </c>
      <c r="AS362" s="87">
        <f t="shared" si="89"/>
        <v>0</v>
      </c>
      <c r="AT362" s="87">
        <f t="shared" si="90"/>
        <v>1520.7974358974357</v>
      </c>
      <c r="AU362" s="87">
        <f t="shared" si="91"/>
        <v>3047.678061538461</v>
      </c>
      <c r="AV362" s="87">
        <f t="shared" si="92"/>
        <v>3090.3455543999994</v>
      </c>
      <c r="AW362" s="87">
        <f t="shared" si="93"/>
        <v>3155.2428110423989</v>
      </c>
      <c r="AX362" s="87">
        <f t="shared" si="94"/>
        <v>3243.5896097515861</v>
      </c>
      <c r="AY362" s="87">
        <f t="shared" si="95"/>
        <v>3266.2947370198463</v>
      </c>
      <c r="AZ362" s="87">
        <f t="shared" si="96"/>
        <v>3919.5536844238159</v>
      </c>
      <c r="BA362" s="87">
        <f t="shared" si="97"/>
        <v>3779.1517613996793</v>
      </c>
      <c r="BB362" s="87">
        <f t="shared" si="98"/>
        <v>3643.7791609913324</v>
      </c>
      <c r="BC362" s="87">
        <f t="shared" si="99"/>
        <v>3513.2557283588071</v>
      </c>
      <c r="BD362" s="87">
        <f t="shared" si="100"/>
        <v>3387.4077619698351</v>
      </c>
    </row>
    <row r="363" spans="2:56" s="79" customFormat="1" x14ac:dyDescent="0.2">
      <c r="B363" s="86">
        <f>'3. Investeringen'!B349</f>
        <v>335</v>
      </c>
      <c r="C363" s="86" t="str">
        <f>'3. Investeringen'!F349</f>
        <v>AD</v>
      </c>
      <c r="D363" s="86" t="str">
        <f>'3. Investeringen'!G349</f>
        <v>Nieuwe investeringen AD</v>
      </c>
      <c r="E363" s="121">
        <f>'3. Investeringen'!K349</f>
        <v>2016</v>
      </c>
      <c r="F363" s="20"/>
      <c r="G363" s="86">
        <f>'7. Nominale afschrijvingen'!R352</f>
        <v>0</v>
      </c>
      <c r="H363" s="86">
        <f>'7. Nominale afschrijvingen'!S352</f>
        <v>0</v>
      </c>
      <c r="I363" s="86">
        <f>'7. Nominale afschrijvingen'!T352</f>
        <v>0</v>
      </c>
      <c r="J363" s="86">
        <f>'7. Nominale afschrijvingen'!U352</f>
        <v>0</v>
      </c>
      <c r="K363" s="86">
        <f>'7. Nominale afschrijvingen'!V352</f>
        <v>0</v>
      </c>
      <c r="L363" s="86">
        <f>'7. Nominale afschrijvingen'!W352</f>
        <v>62.727051282051285</v>
      </c>
      <c r="M363" s="86">
        <f>'7. Nominale afschrijvingen'!X352</f>
        <v>125.45410256410257</v>
      </c>
      <c r="N363" s="86">
        <f>'7. Nominale afschrijvingen'!Y352</f>
        <v>125.45410256410257</v>
      </c>
      <c r="O363" s="86">
        <f>'7. Nominale afschrijvingen'!Z352</f>
        <v>125.45410256410257</v>
      </c>
      <c r="P363" s="86">
        <f>'7. Nominale afschrijvingen'!AA352</f>
        <v>125.45410256410257</v>
      </c>
      <c r="Q363" s="86">
        <f>'7. Nominale afschrijvingen'!AB352</f>
        <v>125.45410256410257</v>
      </c>
      <c r="R363" s="86">
        <f>'7. Nominale afschrijvingen'!AC352</f>
        <v>150.54492307692308</v>
      </c>
      <c r="S363" s="86">
        <f>'7. Nominale afschrijvingen'!AD352</f>
        <v>145.15226911595869</v>
      </c>
      <c r="T363" s="86">
        <f>'7. Nominale afschrijvingen'!AE352</f>
        <v>139.95278484911839</v>
      </c>
      <c r="U363" s="86">
        <f>'7. Nominale afschrijvingen'!AF352</f>
        <v>134.93955076497085</v>
      </c>
      <c r="V363" s="86">
        <f>'7. Nominale afschrijvingen'!AG352</f>
        <v>130.10589521518085</v>
      </c>
      <c r="W363" s="65"/>
      <c r="X363" s="118">
        <f>IF($C363="TD",INDEX('4. CPI-tabel'!$D$20:$Z$42,$E363-2003,X$28-2003),
IF(X$28&gt;=$E363,MAX(1,INDEX('4. CPI-tabel'!$D$20:$Z$42,MAX($E363,2010)-2003,X$28-2003)),0))</f>
        <v>0</v>
      </c>
      <c r="Y363" s="118">
        <f>IF($C363="TD",INDEX('4. CPI-tabel'!$D$20:$Z$42,$E363-2003,Y$28-2003),
IF(Y$28&gt;=$E363,MAX(1,INDEX('4. CPI-tabel'!$D$20:$Z$42,MAX($E363,2010)-2003,Y$28-2003)),0))</f>
        <v>0</v>
      </c>
      <c r="Z363" s="118">
        <f>IF($C363="TD",INDEX('4. CPI-tabel'!$D$20:$Z$42,$E363-2003,Z$28-2003),
IF(Z$28&gt;=$E363,MAX(1,INDEX('4. CPI-tabel'!$D$20:$Z$42,MAX($E363,2010)-2003,Z$28-2003)),0))</f>
        <v>0</v>
      </c>
      <c r="AA363" s="118">
        <f>IF($C363="TD",INDEX('4. CPI-tabel'!$D$20:$Z$42,$E363-2003,AA$28-2003),
IF(AA$28&gt;=$E363,MAX(1,INDEX('4. CPI-tabel'!$D$20:$Z$42,MAX($E363,2010)-2003,AA$28-2003)),0))</f>
        <v>0</v>
      </c>
      <c r="AB363" s="118">
        <f>IF($C363="TD",INDEX('4. CPI-tabel'!$D$20:$Z$42,$E363-2003,AB$28-2003),
IF(AB$28&gt;=$E363,MAX(1,INDEX('4. CPI-tabel'!$D$20:$Z$42,MAX($E363,2010)-2003,AB$28-2003)),0))</f>
        <v>0</v>
      </c>
      <c r="AC363" s="118">
        <f>IF($C363="TD",INDEX('4. CPI-tabel'!$D$20:$Z$42,$E363-2003,AC$28-2003),
IF(AC$28&gt;=$E363,MAX(1,INDEX('4. CPI-tabel'!$D$20:$Z$42,MAX($E363,2010)-2003,AC$28-2003)),0))</f>
        <v>1</v>
      </c>
      <c r="AD363" s="118">
        <f>IF($C363="TD",INDEX('4. CPI-tabel'!$D$20:$Z$42,$E363-2003,AD$28-2003),
IF(AD$28&gt;=$E363,MAX(1,INDEX('4. CPI-tabel'!$D$20:$Z$42,MAX($E363,2010)-2003,AD$28-2003)),0))</f>
        <v>1.002</v>
      </c>
      <c r="AE363" s="118">
        <f>IF($C363="TD",INDEX('4. CPI-tabel'!$D$20:$Z$42,$E363-2003,AE$28-2003),
IF(AE$28&gt;=$E363,MAX(1,INDEX('4. CPI-tabel'!$D$20:$Z$42,MAX($E363,2010)-2003,AE$28-2003)),0))</f>
        <v>1.0160279999999999</v>
      </c>
      <c r="AF363" s="118">
        <f>IF($C363="TD",INDEX('4. CPI-tabel'!$D$20:$Z$42,$E363-2003,AF$28-2003),
IF(AF$28&gt;=$E363,MAX(1,INDEX('4. CPI-tabel'!$D$20:$Z$42,MAX($E363,2010)-2003,AF$28-2003)),0))</f>
        <v>1.0373645879999998</v>
      </c>
      <c r="AG363" s="118">
        <f>IF($C363="TD",INDEX('4. CPI-tabel'!$D$20:$Z$42,$E363-2003,AG$28-2003),
IF(AG$28&gt;=$E363,MAX(1,INDEX('4. CPI-tabel'!$D$20:$Z$42,MAX($E363,2010)-2003,AG$28-2003)),0))</f>
        <v>1.0664107964639997</v>
      </c>
      <c r="AH363" s="118">
        <f>IF($C363="TD",INDEX('4. CPI-tabel'!$D$20:$Z$42,$E363-2003,AH$28-2003),
IF(AH$28&gt;=$E363,MAX(1,INDEX('4. CPI-tabel'!$D$20:$Z$42,MAX($E363,2010)-2003,AH$28-2003)),0))</f>
        <v>1.0738756720392475</v>
      </c>
      <c r="AI363" s="118">
        <f>IF($C363="TD",INDEX('4. CPI-tabel'!$D$20:$Z$42,$E363-2003,AI$28-2003),
IF(AI$28&gt;=$E363,MAX(1,INDEX('4. CPI-tabel'!$D$20:$Z$42,MAX($E363,2010)-2003,AI$28-2003)),0))</f>
        <v>1.0738756720392475</v>
      </c>
      <c r="AJ363" s="118">
        <f>IF($C363="TD",INDEX('4. CPI-tabel'!$D$20:$Z$42,$E363-2003,AJ$28-2003),
IF(AJ$28&gt;=$E363,MAX(1,INDEX('4. CPI-tabel'!$D$20:$Z$42,MAX($E363,2010)-2003,AJ$28-2003)),0))</f>
        <v>1.0738756720392475</v>
      </c>
      <c r="AK363" s="118">
        <f>IF($C363="TD",INDEX('4. CPI-tabel'!$D$20:$Z$42,$E363-2003,AK$28-2003),
IF(AK$28&gt;=$E363,MAX(1,INDEX('4. CPI-tabel'!$D$20:$Z$42,MAX($E363,2010)-2003,AK$28-2003)),0))</f>
        <v>1.0738756720392475</v>
      </c>
      <c r="AL363" s="118">
        <f>IF($C363="TD",INDEX('4. CPI-tabel'!$D$20:$Z$42,$E363-2003,AL$28-2003),
IF(AL$28&gt;=$E363,MAX(1,INDEX('4. CPI-tabel'!$D$20:$Z$42,MAX($E363,2010)-2003,AL$28-2003)),0))</f>
        <v>1.0738756720392475</v>
      </c>
      <c r="AM363" s="118">
        <f>IF($C363="TD",INDEX('4. CPI-tabel'!$D$20:$Z$42,$E363-2003,AM$28-2003),
IF(AM$28&gt;=$E363,MAX(1,INDEX('4. CPI-tabel'!$D$20:$Z$42,MAX($E363,2010)-2003,AM$28-2003)),0))</f>
        <v>1.0738756720392475</v>
      </c>
      <c r="AN363" s="20"/>
      <c r="AO363" s="87">
        <f t="shared" si="85"/>
        <v>0</v>
      </c>
      <c r="AP363" s="87">
        <f t="shared" si="86"/>
        <v>0</v>
      </c>
      <c r="AQ363" s="87">
        <f t="shared" si="87"/>
        <v>0</v>
      </c>
      <c r="AR363" s="87">
        <f t="shared" si="88"/>
        <v>0</v>
      </c>
      <c r="AS363" s="87">
        <f t="shared" si="89"/>
        <v>0</v>
      </c>
      <c r="AT363" s="87">
        <f t="shared" si="90"/>
        <v>62.727051282051285</v>
      </c>
      <c r="AU363" s="87">
        <f t="shared" si="91"/>
        <v>125.70501076923078</v>
      </c>
      <c r="AV363" s="87">
        <f t="shared" si="92"/>
        <v>127.46488092</v>
      </c>
      <c r="AW363" s="87">
        <f t="shared" si="93"/>
        <v>130.14164341931996</v>
      </c>
      <c r="AX363" s="87">
        <f t="shared" si="94"/>
        <v>133.78560943506093</v>
      </c>
      <c r="AY363" s="87">
        <f t="shared" si="95"/>
        <v>134.72210870110632</v>
      </c>
      <c r="AZ363" s="87">
        <f t="shared" si="96"/>
        <v>161.66653044132761</v>
      </c>
      <c r="BA363" s="87">
        <f t="shared" si="97"/>
        <v>155.87549054492186</v>
      </c>
      <c r="BB363" s="87">
        <f t="shared" si="98"/>
        <v>150.29189088361122</v>
      </c>
      <c r="BC363" s="87">
        <f t="shared" si="99"/>
        <v>144.90830076240721</v>
      </c>
      <c r="BD363" s="87">
        <f t="shared" si="100"/>
        <v>139.71755566047025</v>
      </c>
    </row>
    <row r="364" spans="2:56" s="79" customFormat="1" x14ac:dyDescent="0.2">
      <c r="B364" s="86">
        <f>'3. Investeringen'!B350</f>
        <v>336</v>
      </c>
      <c r="C364" s="86" t="str">
        <f>'3. Investeringen'!F350</f>
        <v>AD</v>
      </c>
      <c r="D364" s="86" t="str">
        <f>'3. Investeringen'!G350</f>
        <v>Nieuwe investeringen AD</v>
      </c>
      <c r="E364" s="121">
        <f>'3. Investeringen'!K350</f>
        <v>2017</v>
      </c>
      <c r="F364" s="20"/>
      <c r="G364" s="86">
        <f>'7. Nominale afschrijvingen'!R353</f>
        <v>0</v>
      </c>
      <c r="H364" s="86">
        <f>'7. Nominale afschrijvingen'!S353</f>
        <v>0</v>
      </c>
      <c r="I364" s="86">
        <f>'7. Nominale afschrijvingen'!T353</f>
        <v>0</v>
      </c>
      <c r="J364" s="86">
        <f>'7. Nominale afschrijvingen'!U353</f>
        <v>0</v>
      </c>
      <c r="K364" s="86">
        <f>'7. Nominale afschrijvingen'!V353</f>
        <v>0</v>
      </c>
      <c r="L364" s="86">
        <f>'7. Nominale afschrijvingen'!W353</f>
        <v>0</v>
      </c>
      <c r="M364" s="86">
        <f>'7. Nominale afschrijvingen'!X353</f>
        <v>928.31423076923068</v>
      </c>
      <c r="N364" s="86">
        <f>'7. Nominale afschrijvingen'!Y353</f>
        <v>1856.6284615384614</v>
      </c>
      <c r="O364" s="86">
        <f>'7. Nominale afschrijvingen'!Z353</f>
        <v>1856.6284615384614</v>
      </c>
      <c r="P364" s="86">
        <f>'7. Nominale afschrijvingen'!AA353</f>
        <v>1856.6284615384614</v>
      </c>
      <c r="Q364" s="86">
        <f>'7. Nominale afschrijvingen'!AB353</f>
        <v>1856.6284615384614</v>
      </c>
      <c r="R364" s="86">
        <f>'7. Nominale afschrijvingen'!AC353</f>
        <v>2227.9541538461535</v>
      </c>
      <c r="S364" s="86">
        <f>'7. Nominale afschrijvingen'!AD353</f>
        <v>2150.4600963210701</v>
      </c>
      <c r="T364" s="86">
        <f>'7. Nominale afschrijvingen'!AE353</f>
        <v>2075.6614842751196</v>
      </c>
      <c r="U364" s="86">
        <f>'7. Nominale afschrijvingen'!AF353</f>
        <v>2003.4645630829416</v>
      </c>
      <c r="V364" s="86">
        <f>'7. Nominale afschrijvingen'!AG353</f>
        <v>1933.7788391496219</v>
      </c>
      <c r="W364" s="65"/>
      <c r="X364" s="118">
        <f>IF($C364="TD",INDEX('4. CPI-tabel'!$D$20:$Z$42,$E364-2003,X$28-2003),
IF(X$28&gt;=$E364,MAX(1,INDEX('4. CPI-tabel'!$D$20:$Z$42,MAX($E364,2010)-2003,X$28-2003)),0))</f>
        <v>0</v>
      </c>
      <c r="Y364" s="118">
        <f>IF($C364="TD",INDEX('4. CPI-tabel'!$D$20:$Z$42,$E364-2003,Y$28-2003),
IF(Y$28&gt;=$E364,MAX(1,INDEX('4. CPI-tabel'!$D$20:$Z$42,MAX($E364,2010)-2003,Y$28-2003)),0))</f>
        <v>0</v>
      </c>
      <c r="Z364" s="118">
        <f>IF($C364="TD",INDEX('4. CPI-tabel'!$D$20:$Z$42,$E364-2003,Z$28-2003),
IF(Z$28&gt;=$E364,MAX(1,INDEX('4. CPI-tabel'!$D$20:$Z$42,MAX($E364,2010)-2003,Z$28-2003)),0))</f>
        <v>0</v>
      </c>
      <c r="AA364" s="118">
        <f>IF($C364="TD",INDEX('4. CPI-tabel'!$D$20:$Z$42,$E364-2003,AA$28-2003),
IF(AA$28&gt;=$E364,MAX(1,INDEX('4. CPI-tabel'!$D$20:$Z$42,MAX($E364,2010)-2003,AA$28-2003)),0))</f>
        <v>0</v>
      </c>
      <c r="AB364" s="118">
        <f>IF($C364="TD",INDEX('4. CPI-tabel'!$D$20:$Z$42,$E364-2003,AB$28-2003),
IF(AB$28&gt;=$E364,MAX(1,INDEX('4. CPI-tabel'!$D$20:$Z$42,MAX($E364,2010)-2003,AB$28-2003)),0))</f>
        <v>0</v>
      </c>
      <c r="AC364" s="118">
        <f>IF($C364="TD",INDEX('4. CPI-tabel'!$D$20:$Z$42,$E364-2003,AC$28-2003),
IF(AC$28&gt;=$E364,MAX(1,INDEX('4. CPI-tabel'!$D$20:$Z$42,MAX($E364,2010)-2003,AC$28-2003)),0))</f>
        <v>0</v>
      </c>
      <c r="AD364" s="118">
        <f>IF($C364="TD",INDEX('4. CPI-tabel'!$D$20:$Z$42,$E364-2003,AD$28-2003),
IF(AD$28&gt;=$E364,MAX(1,INDEX('4. CPI-tabel'!$D$20:$Z$42,MAX($E364,2010)-2003,AD$28-2003)),0))</f>
        <v>1</v>
      </c>
      <c r="AE364" s="118">
        <f>IF($C364="TD",INDEX('4. CPI-tabel'!$D$20:$Z$42,$E364-2003,AE$28-2003),
IF(AE$28&gt;=$E364,MAX(1,INDEX('4. CPI-tabel'!$D$20:$Z$42,MAX($E364,2010)-2003,AE$28-2003)),0))</f>
        <v>1.014</v>
      </c>
      <c r="AF364" s="118">
        <f>IF($C364="TD",INDEX('4. CPI-tabel'!$D$20:$Z$42,$E364-2003,AF$28-2003),
IF(AF$28&gt;=$E364,MAX(1,INDEX('4. CPI-tabel'!$D$20:$Z$42,MAX($E364,2010)-2003,AF$28-2003)),0))</f>
        <v>1.0352939999999999</v>
      </c>
      <c r="AG364" s="118">
        <f>IF($C364="TD",INDEX('4. CPI-tabel'!$D$20:$Z$42,$E364-2003,AG$28-2003),
IF(AG$28&gt;=$E364,MAX(1,INDEX('4. CPI-tabel'!$D$20:$Z$42,MAX($E364,2010)-2003,AG$28-2003)),0))</f>
        <v>1.0642822320000001</v>
      </c>
      <c r="AH364" s="118">
        <f>IF($C364="TD",INDEX('4. CPI-tabel'!$D$20:$Z$42,$E364-2003,AH$28-2003),
IF(AH$28&gt;=$E364,MAX(1,INDEX('4. CPI-tabel'!$D$20:$Z$42,MAX($E364,2010)-2003,AH$28-2003)),0))</f>
        <v>1.0717322076239999</v>
      </c>
      <c r="AI364" s="118">
        <f>IF($C364="TD",INDEX('4. CPI-tabel'!$D$20:$Z$42,$E364-2003,AI$28-2003),
IF(AI$28&gt;=$E364,MAX(1,INDEX('4. CPI-tabel'!$D$20:$Z$42,MAX($E364,2010)-2003,AI$28-2003)),0))</f>
        <v>1.0717322076239999</v>
      </c>
      <c r="AJ364" s="118">
        <f>IF($C364="TD",INDEX('4. CPI-tabel'!$D$20:$Z$42,$E364-2003,AJ$28-2003),
IF(AJ$28&gt;=$E364,MAX(1,INDEX('4. CPI-tabel'!$D$20:$Z$42,MAX($E364,2010)-2003,AJ$28-2003)),0))</f>
        <v>1.0717322076239999</v>
      </c>
      <c r="AK364" s="118">
        <f>IF($C364="TD",INDEX('4. CPI-tabel'!$D$20:$Z$42,$E364-2003,AK$28-2003),
IF(AK$28&gt;=$E364,MAX(1,INDEX('4. CPI-tabel'!$D$20:$Z$42,MAX($E364,2010)-2003,AK$28-2003)),0))</f>
        <v>1.0717322076239999</v>
      </c>
      <c r="AL364" s="118">
        <f>IF($C364="TD",INDEX('4. CPI-tabel'!$D$20:$Z$42,$E364-2003,AL$28-2003),
IF(AL$28&gt;=$E364,MAX(1,INDEX('4. CPI-tabel'!$D$20:$Z$42,MAX($E364,2010)-2003,AL$28-2003)),0))</f>
        <v>1.0717322076239999</v>
      </c>
      <c r="AM364" s="118">
        <f>IF($C364="TD",INDEX('4. CPI-tabel'!$D$20:$Z$42,$E364-2003,AM$28-2003),
IF(AM$28&gt;=$E364,MAX(1,INDEX('4. CPI-tabel'!$D$20:$Z$42,MAX($E364,2010)-2003,AM$28-2003)),0))</f>
        <v>1.0717322076239999</v>
      </c>
      <c r="AN364" s="20"/>
      <c r="AO364" s="87">
        <f t="shared" si="85"/>
        <v>0</v>
      </c>
      <c r="AP364" s="87">
        <f t="shared" si="86"/>
        <v>0</v>
      </c>
      <c r="AQ364" s="87">
        <f t="shared" si="87"/>
        <v>0</v>
      </c>
      <c r="AR364" s="87">
        <f t="shared" si="88"/>
        <v>0</v>
      </c>
      <c r="AS364" s="87">
        <f t="shared" si="89"/>
        <v>0</v>
      </c>
      <c r="AT364" s="87">
        <f t="shared" si="90"/>
        <v>0</v>
      </c>
      <c r="AU364" s="87">
        <f t="shared" si="91"/>
        <v>928.31423076923068</v>
      </c>
      <c r="AV364" s="87">
        <f t="shared" si="92"/>
        <v>1882.6212599999999</v>
      </c>
      <c r="AW364" s="87">
        <f t="shared" si="93"/>
        <v>1922.1563064599998</v>
      </c>
      <c r="AX364" s="87">
        <f t="shared" si="94"/>
        <v>1975.9766830408798</v>
      </c>
      <c r="AY364" s="87">
        <f t="shared" si="95"/>
        <v>1989.8085198221659</v>
      </c>
      <c r="AZ364" s="87">
        <f t="shared" si="96"/>
        <v>2387.7702237865988</v>
      </c>
      <c r="BA364" s="87">
        <f t="shared" si="97"/>
        <v>2304.7173464375001</v>
      </c>
      <c r="BB364" s="87">
        <f t="shared" si="98"/>
        <v>2224.5532648222825</v>
      </c>
      <c r="BC364" s="87">
        <f t="shared" si="99"/>
        <v>2147.1774990893332</v>
      </c>
      <c r="BD364" s="87">
        <f t="shared" si="100"/>
        <v>2072.4930643384</v>
      </c>
    </row>
    <row r="365" spans="2:56" s="79" customFormat="1" x14ac:dyDescent="0.2">
      <c r="B365" s="86">
        <f>'3. Investeringen'!B351</f>
        <v>337</v>
      </c>
      <c r="C365" s="86" t="str">
        <f>'3. Investeringen'!F351</f>
        <v>TD</v>
      </c>
      <c r="D365" s="86" t="str">
        <f>'3. Investeringen'!G351</f>
        <v>Nieuwe investeringen TD</v>
      </c>
      <c r="E365" s="121">
        <f>'3. Investeringen'!K351</f>
        <v>2007</v>
      </c>
      <c r="F365" s="20"/>
      <c r="G365" s="86">
        <f>'7. Nominale afschrijvingen'!R354</f>
        <v>-74184.577000000005</v>
      </c>
      <c r="H365" s="86">
        <f>'7. Nominale afschrijvingen'!S354</f>
        <v>-74184.577000000005</v>
      </c>
      <c r="I365" s="86">
        <f>'7. Nominale afschrijvingen'!T354</f>
        <v>-74184.577000000005</v>
      </c>
      <c r="J365" s="86">
        <f>'7. Nominale afschrijvingen'!U354</f>
        <v>-74184.577000000005</v>
      </c>
      <c r="K365" s="86">
        <f>'7. Nominale afschrijvingen'!V354</f>
        <v>-74184.577000000005</v>
      </c>
      <c r="L365" s="86">
        <f>'7. Nominale afschrijvingen'!W354</f>
        <v>-74184.577000000005</v>
      </c>
      <c r="M365" s="86">
        <f>'7. Nominale afschrijvingen'!X354</f>
        <v>-37092.288500000002</v>
      </c>
      <c r="N365" s="86">
        <f>'7. Nominale afschrijvingen'!Y354</f>
        <v>0</v>
      </c>
      <c r="O365" s="86">
        <f>'7. Nominale afschrijvingen'!Z354</f>
        <v>0</v>
      </c>
      <c r="P365" s="86">
        <f>'7. Nominale afschrijvingen'!AA354</f>
        <v>0</v>
      </c>
      <c r="Q365" s="86">
        <f>'7. Nominale afschrijvingen'!AB354</f>
        <v>0</v>
      </c>
      <c r="R365" s="86">
        <f>'7. Nominale afschrijvingen'!AC354</f>
        <v>0</v>
      </c>
      <c r="S365" s="86">
        <f>'7. Nominale afschrijvingen'!AD354</f>
        <v>0</v>
      </c>
      <c r="T365" s="86">
        <f>'7. Nominale afschrijvingen'!AE354</f>
        <v>0</v>
      </c>
      <c r="U365" s="86">
        <f>'7. Nominale afschrijvingen'!AF354</f>
        <v>0</v>
      </c>
      <c r="V365" s="86">
        <f>'7. Nominale afschrijvingen'!AG354</f>
        <v>0</v>
      </c>
      <c r="W365" s="65"/>
      <c r="X365" s="118">
        <f>IF($C365="TD",INDEX('4. CPI-tabel'!$D$20:$Z$42,$E365-2003,X$28-2003),
IF(X$28&gt;=$E365,MAX(1,INDEX('4. CPI-tabel'!$D$20:$Z$42,MAX($E365,2010)-2003,X$28-2003)),0))</f>
        <v>1.0621792868399995</v>
      </c>
      <c r="Y365" s="118">
        <f>IF($C365="TD",INDEX('4. CPI-tabel'!$D$20:$Z$42,$E365-2003,Y$28-2003),
IF(Y$28&gt;=$E365,MAX(1,INDEX('4. CPI-tabel'!$D$20:$Z$42,MAX($E365,2010)-2003,Y$28-2003)),0))</f>
        <v>1.0897959482978394</v>
      </c>
      <c r="Z365" s="118">
        <f>IF($C365="TD",INDEX('4. CPI-tabel'!$D$20:$Z$42,$E365-2003,Z$28-2003),
IF(Z$28&gt;=$E365,MAX(1,INDEX('4. CPI-tabel'!$D$20:$Z$42,MAX($E365,2010)-2003,Z$28-2003)),0))</f>
        <v>1.1148612551086896</v>
      </c>
      <c r="AA365" s="118">
        <f>IF($C365="TD",INDEX('4. CPI-tabel'!$D$20:$Z$42,$E365-2003,AA$28-2003),
IF(AA$28&gt;=$E365,MAX(1,INDEX('4. CPI-tabel'!$D$20:$Z$42,MAX($E365,2010)-2003,AA$28-2003)),0))</f>
        <v>1.1460773702517328</v>
      </c>
      <c r="AB365" s="118">
        <f>IF($C365="TD",INDEX('4. CPI-tabel'!$D$20:$Z$42,$E365-2003,AB$28-2003),
IF(AB$28&gt;=$E365,MAX(1,INDEX('4. CPI-tabel'!$D$20:$Z$42,MAX($E365,2010)-2003,AB$28-2003)),0))</f>
        <v>1.1575381439542503</v>
      </c>
      <c r="AC365" s="118">
        <f>IF($C365="TD",INDEX('4. CPI-tabel'!$D$20:$Z$42,$E365-2003,AC$28-2003),
IF(AC$28&gt;=$E365,MAX(1,INDEX('4. CPI-tabel'!$D$20:$Z$42,MAX($E365,2010)-2003,AC$28-2003)),0))</f>
        <v>1.1667984491058843</v>
      </c>
      <c r="AD365" s="118">
        <f>IF($C365="TD",INDEX('4. CPI-tabel'!$D$20:$Z$42,$E365-2003,AD$28-2003),
IF(AD$28&gt;=$E365,MAX(1,INDEX('4. CPI-tabel'!$D$20:$Z$42,MAX($E365,2010)-2003,AD$28-2003)),0))</f>
        <v>1.1691320460040959</v>
      </c>
      <c r="AE365" s="118">
        <f>IF($C365="TD",INDEX('4. CPI-tabel'!$D$20:$Z$42,$E365-2003,AE$28-2003),
IF(AE$28&gt;=$E365,MAX(1,INDEX('4. CPI-tabel'!$D$20:$Z$42,MAX($E365,2010)-2003,AE$28-2003)),0))</f>
        <v>1.1854998946481532</v>
      </c>
      <c r="AF365" s="118">
        <f>IF($C365="TD",INDEX('4. CPI-tabel'!$D$20:$Z$42,$E365-2003,AF$28-2003),
IF(AF$28&gt;=$E365,MAX(1,INDEX('4. CPI-tabel'!$D$20:$Z$42,MAX($E365,2010)-2003,AF$28-2003)),0))</f>
        <v>1.2103953924357642</v>
      </c>
      <c r="AG365" s="118">
        <f>IF($C365="TD",INDEX('4. CPI-tabel'!$D$20:$Z$42,$E365-2003,AG$28-2003),
IF(AG$28&gt;=$E365,MAX(1,INDEX('4. CPI-tabel'!$D$20:$Z$42,MAX($E365,2010)-2003,AG$28-2003)),0))</f>
        <v>1.2442864634239656</v>
      </c>
      <c r="AH365" s="118">
        <f>IF($C365="TD",INDEX('4. CPI-tabel'!$D$20:$Z$42,$E365-2003,AH$28-2003),
IF(AH$28&gt;=$E365,MAX(1,INDEX('4. CPI-tabel'!$D$20:$Z$42,MAX($E365,2010)-2003,AH$28-2003)),0))</f>
        <v>1.2529964686679333</v>
      </c>
      <c r="AI365" s="118">
        <f>IF($C365="TD",INDEX('4. CPI-tabel'!$D$20:$Z$42,$E365-2003,AI$28-2003),
IF(AI$28&gt;=$E365,MAX(1,INDEX('4. CPI-tabel'!$D$20:$Z$42,MAX($E365,2010)-2003,AI$28-2003)),0))</f>
        <v>1.2529964686679333</v>
      </c>
      <c r="AJ365" s="118">
        <f>IF($C365="TD",INDEX('4. CPI-tabel'!$D$20:$Z$42,$E365-2003,AJ$28-2003),
IF(AJ$28&gt;=$E365,MAX(1,INDEX('4. CPI-tabel'!$D$20:$Z$42,MAX($E365,2010)-2003,AJ$28-2003)),0))</f>
        <v>1.2529964686679333</v>
      </c>
      <c r="AK365" s="118">
        <f>IF($C365="TD",INDEX('4. CPI-tabel'!$D$20:$Z$42,$E365-2003,AK$28-2003),
IF(AK$28&gt;=$E365,MAX(1,INDEX('4. CPI-tabel'!$D$20:$Z$42,MAX($E365,2010)-2003,AK$28-2003)),0))</f>
        <v>1.2529964686679333</v>
      </c>
      <c r="AL365" s="118">
        <f>IF($C365="TD",INDEX('4. CPI-tabel'!$D$20:$Z$42,$E365-2003,AL$28-2003),
IF(AL$28&gt;=$E365,MAX(1,INDEX('4. CPI-tabel'!$D$20:$Z$42,MAX($E365,2010)-2003,AL$28-2003)),0))</f>
        <v>1.2529964686679333</v>
      </c>
      <c r="AM365" s="118">
        <f>IF($C365="TD",INDEX('4. CPI-tabel'!$D$20:$Z$42,$E365-2003,AM$28-2003),
IF(AM$28&gt;=$E365,MAX(1,INDEX('4. CPI-tabel'!$D$20:$Z$42,MAX($E365,2010)-2003,AM$28-2003)),0))</f>
        <v>1.2529964686679333</v>
      </c>
      <c r="AN365" s="20"/>
      <c r="AO365" s="87">
        <f t="shared" ref="AO365:AO379" si="101">G365*X365</f>
        <v>-78797.321092387036</v>
      </c>
      <c r="AP365" s="87">
        <f t="shared" ref="AP365:AP379" si="102">H365*Y365</f>
        <v>-80846.051440789088</v>
      </c>
      <c r="AQ365" s="87">
        <f t="shared" ref="AQ365:AQ379" si="103">I365*Z365</f>
        <v>-82705.510623927228</v>
      </c>
      <c r="AR365" s="87">
        <f t="shared" ref="AR365:AR379" si="104">J365*AA365</f>
        <v>-85021.264921397189</v>
      </c>
      <c r="AS365" s="87">
        <f t="shared" ref="AS365:AS379" si="105">K365*AB365</f>
        <v>-85871.477570611169</v>
      </c>
      <c r="AT365" s="87">
        <f t="shared" ref="AT365:AT379" si="106">L365*AC365</f>
        <v>-86558.449391176051</v>
      </c>
      <c r="AU365" s="87">
        <f t="shared" ref="AU365:AU379" si="107">M365*AD365</f>
        <v>-43365.783144979199</v>
      </c>
      <c r="AV365" s="87">
        <f t="shared" ref="AV365:AV379" si="108">N365*AE365</f>
        <v>0</v>
      </c>
      <c r="AW365" s="87">
        <f t="shared" ref="AW365:AW379" si="109">O365*AF365</f>
        <v>0</v>
      </c>
      <c r="AX365" s="87">
        <f t="shared" ref="AX365:AX379" si="110">P365*AG365</f>
        <v>0</v>
      </c>
      <c r="AY365" s="87">
        <f t="shared" ref="AY365:AY379" si="111">Q365*AH365</f>
        <v>0</v>
      </c>
      <c r="AZ365" s="87">
        <f t="shared" ref="AZ365:AZ379" si="112">R365*AI365</f>
        <v>0</v>
      </c>
      <c r="BA365" s="87">
        <f t="shared" ref="BA365:BA379" si="113">S365*AJ365</f>
        <v>0</v>
      </c>
      <c r="BB365" s="87">
        <f t="shared" ref="BB365:BB379" si="114">T365*AK365</f>
        <v>0</v>
      </c>
      <c r="BC365" s="87">
        <f t="shared" ref="BC365:BC379" si="115">U365*AL365</f>
        <v>0</v>
      </c>
      <c r="BD365" s="87">
        <f t="shared" ref="BD365:BD379" si="116">V365*AM365</f>
        <v>0</v>
      </c>
    </row>
    <row r="366" spans="2:56" s="79" customFormat="1" x14ac:dyDescent="0.2">
      <c r="B366" s="86">
        <f>'3. Investeringen'!B352</f>
        <v>338</v>
      </c>
      <c r="C366" s="86" t="str">
        <f>'3. Investeringen'!F352</f>
        <v>TD</v>
      </c>
      <c r="D366" s="86" t="str">
        <f>'3. Investeringen'!G352</f>
        <v>Nieuwe investeringen TD</v>
      </c>
      <c r="E366" s="121">
        <f>'3. Investeringen'!K352</f>
        <v>2008</v>
      </c>
      <c r="F366" s="20"/>
      <c r="G366" s="86">
        <f>'7. Nominale afschrijvingen'!R355</f>
        <v>-130473.43100000001</v>
      </c>
      <c r="H366" s="86">
        <f>'7. Nominale afschrijvingen'!S355</f>
        <v>-130473.43100000001</v>
      </c>
      <c r="I366" s="86">
        <f>'7. Nominale afschrijvingen'!T355</f>
        <v>-130473.43100000001</v>
      </c>
      <c r="J366" s="86">
        <f>'7. Nominale afschrijvingen'!U355</f>
        <v>-130473.43100000001</v>
      </c>
      <c r="K366" s="86">
        <f>'7. Nominale afschrijvingen'!V355</f>
        <v>-130473.43100000001</v>
      </c>
      <c r="L366" s="86">
        <f>'7. Nominale afschrijvingen'!W355</f>
        <v>-130473.43100000001</v>
      </c>
      <c r="M366" s="86">
        <f>'7. Nominale afschrijvingen'!X355</f>
        <v>-130473.43100000001</v>
      </c>
      <c r="N366" s="86">
        <f>'7. Nominale afschrijvingen'!Y355</f>
        <v>-65236.715500000006</v>
      </c>
      <c r="O366" s="86">
        <f>'7. Nominale afschrijvingen'!Z355</f>
        <v>0</v>
      </c>
      <c r="P366" s="86">
        <f>'7. Nominale afschrijvingen'!AA355</f>
        <v>0</v>
      </c>
      <c r="Q366" s="86">
        <f>'7. Nominale afschrijvingen'!AB355</f>
        <v>0</v>
      </c>
      <c r="R366" s="86">
        <f>'7. Nominale afschrijvingen'!AC355</f>
        <v>0</v>
      </c>
      <c r="S366" s="86">
        <f>'7. Nominale afschrijvingen'!AD355</f>
        <v>0</v>
      </c>
      <c r="T366" s="86">
        <f>'7. Nominale afschrijvingen'!AE355</f>
        <v>0</v>
      </c>
      <c r="U366" s="86">
        <f>'7. Nominale afschrijvingen'!AF355</f>
        <v>0</v>
      </c>
      <c r="V366" s="86">
        <f>'7. Nominale afschrijvingen'!AG355</f>
        <v>0</v>
      </c>
      <c r="W366" s="65"/>
      <c r="X366" s="118">
        <f>IF($C366="TD",INDEX('4. CPI-tabel'!$D$20:$Z$42,$E366-2003,X$28-2003),
IF(X$28&gt;=$E366,MAX(1,INDEX('4. CPI-tabel'!$D$20:$Z$42,MAX($E366,2010)-2003,X$28-2003)),0))</f>
        <v>1.0506224399999999</v>
      </c>
      <c r="Y366" s="118">
        <f>IF($C366="TD",INDEX('4. CPI-tabel'!$D$20:$Z$42,$E366-2003,Y$28-2003),
IF(Y$28&gt;=$E366,MAX(1,INDEX('4. CPI-tabel'!$D$20:$Z$42,MAX($E366,2010)-2003,Y$28-2003)),0))</f>
        <v>1.0779386234399999</v>
      </c>
      <c r="Z366" s="118">
        <f>IF($C366="TD",INDEX('4. CPI-tabel'!$D$20:$Z$42,$E366-2003,Z$28-2003),
IF(Z$28&gt;=$E366,MAX(1,INDEX('4. CPI-tabel'!$D$20:$Z$42,MAX($E366,2010)-2003,Z$28-2003)),0))</f>
        <v>1.1027312117791197</v>
      </c>
      <c r="AA366" s="118">
        <f>IF($C366="TD",INDEX('4. CPI-tabel'!$D$20:$Z$42,$E366-2003,AA$28-2003),
IF(AA$28&gt;=$E366,MAX(1,INDEX('4. CPI-tabel'!$D$20:$Z$42,MAX($E366,2010)-2003,AA$28-2003)),0))</f>
        <v>1.133607685708935</v>
      </c>
      <c r="AB366" s="118">
        <f>IF($C366="TD",INDEX('4. CPI-tabel'!$D$20:$Z$42,$E366-2003,AB$28-2003),
IF(AB$28&gt;=$E366,MAX(1,INDEX('4. CPI-tabel'!$D$20:$Z$42,MAX($E366,2010)-2003,AB$28-2003)),0))</f>
        <v>1.1449437625660244</v>
      </c>
      <c r="AC366" s="118">
        <f>IF($C366="TD",INDEX('4. CPI-tabel'!$D$20:$Z$42,$E366-2003,AC$28-2003),
IF(AC$28&gt;=$E366,MAX(1,INDEX('4. CPI-tabel'!$D$20:$Z$42,MAX($E366,2010)-2003,AC$28-2003)),0))</f>
        <v>1.1541033126665525</v>
      </c>
      <c r="AD366" s="118">
        <f>IF($C366="TD",INDEX('4. CPI-tabel'!$D$20:$Z$42,$E366-2003,AD$28-2003),
IF(AD$28&gt;=$E366,MAX(1,INDEX('4. CPI-tabel'!$D$20:$Z$42,MAX($E366,2010)-2003,AD$28-2003)),0))</f>
        <v>1.1564115192918856</v>
      </c>
      <c r="AE366" s="118">
        <f>IF($C366="TD",INDEX('4. CPI-tabel'!$D$20:$Z$42,$E366-2003,AE$28-2003),
IF(AE$28&gt;=$E366,MAX(1,INDEX('4. CPI-tabel'!$D$20:$Z$42,MAX($E366,2010)-2003,AE$28-2003)),0))</f>
        <v>1.1726012805619719</v>
      </c>
      <c r="AF366" s="118">
        <f>IF($C366="TD",INDEX('4. CPI-tabel'!$D$20:$Z$42,$E366-2003,AF$28-2003),
IF(AF$28&gt;=$E366,MAX(1,INDEX('4. CPI-tabel'!$D$20:$Z$42,MAX($E366,2010)-2003,AF$28-2003)),0))</f>
        <v>1.1972259074537732</v>
      </c>
      <c r="AG366" s="118">
        <f>IF($C366="TD",INDEX('4. CPI-tabel'!$D$20:$Z$42,$E366-2003,AG$28-2003),
IF(AG$28&gt;=$E366,MAX(1,INDEX('4. CPI-tabel'!$D$20:$Z$42,MAX($E366,2010)-2003,AG$28-2003)),0))</f>
        <v>1.2307482328624788</v>
      </c>
      <c r="AH366" s="118">
        <f>IF($C366="TD",INDEX('4. CPI-tabel'!$D$20:$Z$42,$E366-2003,AH$28-2003),
IF(AH$28&gt;=$E366,MAX(1,INDEX('4. CPI-tabel'!$D$20:$Z$42,MAX($E366,2010)-2003,AH$28-2003)),0))</f>
        <v>1.2393634704925161</v>
      </c>
      <c r="AI366" s="118">
        <f>IF($C366="TD",INDEX('4. CPI-tabel'!$D$20:$Z$42,$E366-2003,AI$28-2003),
IF(AI$28&gt;=$E366,MAX(1,INDEX('4. CPI-tabel'!$D$20:$Z$42,MAX($E366,2010)-2003,AI$28-2003)),0))</f>
        <v>1.2393634704925161</v>
      </c>
      <c r="AJ366" s="118">
        <f>IF($C366="TD",INDEX('4. CPI-tabel'!$D$20:$Z$42,$E366-2003,AJ$28-2003),
IF(AJ$28&gt;=$E366,MAX(1,INDEX('4. CPI-tabel'!$D$20:$Z$42,MAX($E366,2010)-2003,AJ$28-2003)),0))</f>
        <v>1.2393634704925161</v>
      </c>
      <c r="AK366" s="118">
        <f>IF($C366="TD",INDEX('4. CPI-tabel'!$D$20:$Z$42,$E366-2003,AK$28-2003),
IF(AK$28&gt;=$E366,MAX(1,INDEX('4. CPI-tabel'!$D$20:$Z$42,MAX($E366,2010)-2003,AK$28-2003)),0))</f>
        <v>1.2393634704925161</v>
      </c>
      <c r="AL366" s="118">
        <f>IF($C366="TD",INDEX('4. CPI-tabel'!$D$20:$Z$42,$E366-2003,AL$28-2003),
IF(AL$28&gt;=$E366,MAX(1,INDEX('4. CPI-tabel'!$D$20:$Z$42,MAX($E366,2010)-2003,AL$28-2003)),0))</f>
        <v>1.2393634704925161</v>
      </c>
      <c r="AM366" s="118">
        <f>IF($C366="TD",INDEX('4. CPI-tabel'!$D$20:$Z$42,$E366-2003,AM$28-2003),
IF(AM$28&gt;=$E366,MAX(1,INDEX('4. CPI-tabel'!$D$20:$Z$42,MAX($E366,2010)-2003,AM$28-2003)),0))</f>
        <v>1.2393634704925161</v>
      </c>
      <c r="AN366" s="20"/>
      <c r="AO366" s="87">
        <f t="shared" si="101"/>
        <v>-137078.31443239163</v>
      </c>
      <c r="AP366" s="87">
        <f t="shared" si="102"/>
        <v>-140642.35060763382</v>
      </c>
      <c r="AQ366" s="87">
        <f t="shared" si="103"/>
        <v>-143877.12467160937</v>
      </c>
      <c r="AR366" s="87">
        <f t="shared" si="104"/>
        <v>-147905.68416241443</v>
      </c>
      <c r="AS366" s="87">
        <f t="shared" si="105"/>
        <v>-149384.74100403857</v>
      </c>
      <c r="AT366" s="87">
        <f t="shared" si="106"/>
        <v>-150579.81893207089</v>
      </c>
      <c r="AU366" s="87">
        <f t="shared" si="107"/>
        <v>-150880.97856993502</v>
      </c>
      <c r="AV366" s="87">
        <f t="shared" si="108"/>
        <v>-76496.65613495704</v>
      </c>
      <c r="AW366" s="87">
        <f t="shared" si="109"/>
        <v>0</v>
      </c>
      <c r="AX366" s="87">
        <f t="shared" si="110"/>
        <v>0</v>
      </c>
      <c r="AY366" s="87">
        <f t="shared" si="111"/>
        <v>0</v>
      </c>
      <c r="AZ366" s="87">
        <f t="shared" si="112"/>
        <v>0</v>
      </c>
      <c r="BA366" s="87">
        <f t="shared" si="113"/>
        <v>0</v>
      </c>
      <c r="BB366" s="87">
        <f t="shared" si="114"/>
        <v>0</v>
      </c>
      <c r="BC366" s="87">
        <f t="shared" si="115"/>
        <v>0</v>
      </c>
      <c r="BD366" s="87">
        <f t="shared" si="116"/>
        <v>0</v>
      </c>
    </row>
    <row r="367" spans="2:56" s="79" customFormat="1" x14ac:dyDescent="0.2">
      <c r="B367" s="86">
        <f>'3. Investeringen'!B353</f>
        <v>339</v>
      </c>
      <c r="C367" s="86" t="str">
        <f>'3. Investeringen'!F353</f>
        <v>TD</v>
      </c>
      <c r="D367" s="86" t="str">
        <f>'3. Investeringen'!G353</f>
        <v>Nieuwe investeringen TD</v>
      </c>
      <c r="E367" s="121">
        <f>'3. Investeringen'!K353</f>
        <v>2009</v>
      </c>
      <c r="F367" s="20"/>
      <c r="G367" s="86">
        <f>'7. Nominale afschrijvingen'!R356</f>
        <v>-115404.70600000001</v>
      </c>
      <c r="H367" s="86">
        <f>'7. Nominale afschrijvingen'!S356</f>
        <v>-115404.70600000001</v>
      </c>
      <c r="I367" s="86">
        <f>'7. Nominale afschrijvingen'!T356</f>
        <v>-115404.70600000001</v>
      </c>
      <c r="J367" s="86">
        <f>'7. Nominale afschrijvingen'!U356</f>
        <v>-115404.70600000001</v>
      </c>
      <c r="K367" s="86">
        <f>'7. Nominale afschrijvingen'!V356</f>
        <v>-115404.70600000001</v>
      </c>
      <c r="L367" s="86">
        <f>'7. Nominale afschrijvingen'!W356</f>
        <v>-115404.70600000001</v>
      </c>
      <c r="M367" s="86">
        <f>'7. Nominale afschrijvingen'!X356</f>
        <v>-115404.70600000001</v>
      </c>
      <c r="N367" s="86">
        <f>'7. Nominale afschrijvingen'!Y356</f>
        <v>-115404.70600000001</v>
      </c>
      <c r="O367" s="86">
        <f>'7. Nominale afschrijvingen'!Z356</f>
        <v>-57702.353000000003</v>
      </c>
      <c r="P367" s="86">
        <f>'7. Nominale afschrijvingen'!AA356</f>
        <v>0</v>
      </c>
      <c r="Q367" s="86">
        <f>'7. Nominale afschrijvingen'!AB356</f>
        <v>0</v>
      </c>
      <c r="R367" s="86">
        <f>'7. Nominale afschrijvingen'!AC356</f>
        <v>0</v>
      </c>
      <c r="S367" s="86">
        <f>'7. Nominale afschrijvingen'!AD356</f>
        <v>0</v>
      </c>
      <c r="T367" s="86">
        <f>'7. Nominale afschrijvingen'!AE356</f>
        <v>0</v>
      </c>
      <c r="U367" s="86">
        <f>'7. Nominale afschrijvingen'!AF356</f>
        <v>0</v>
      </c>
      <c r="V367" s="86">
        <f>'7. Nominale afschrijvingen'!AG356</f>
        <v>0</v>
      </c>
      <c r="W367" s="65"/>
      <c r="X367" s="118">
        <f>IF($C367="TD",INDEX('4. CPI-tabel'!$D$20:$Z$42,$E367-2003,X$28-2003),
IF(X$28&gt;=$E367,MAX(1,INDEX('4. CPI-tabel'!$D$20:$Z$42,MAX($E367,2010)-2003,X$28-2003)),0))</f>
        <v>1.0180449999999999</v>
      </c>
      <c r="Y367" s="118">
        <f>IF($C367="TD",INDEX('4. CPI-tabel'!$D$20:$Z$42,$E367-2003,Y$28-2003),
IF(Y$28&gt;=$E367,MAX(1,INDEX('4. CPI-tabel'!$D$20:$Z$42,MAX($E367,2010)-2003,Y$28-2003)),0))</f>
        <v>1.0445141699999998</v>
      </c>
      <c r="Z367" s="118">
        <f>IF($C367="TD",INDEX('4. CPI-tabel'!$D$20:$Z$42,$E367-2003,Z$28-2003),
IF(Z$28&gt;=$E367,MAX(1,INDEX('4. CPI-tabel'!$D$20:$Z$42,MAX($E367,2010)-2003,Z$28-2003)),0))</f>
        <v>1.0685379959099996</v>
      </c>
      <c r="AA367" s="118">
        <f>IF($C367="TD",INDEX('4. CPI-tabel'!$D$20:$Z$42,$E367-2003,AA$28-2003),
IF(AA$28&gt;=$E367,MAX(1,INDEX('4. CPI-tabel'!$D$20:$Z$42,MAX($E367,2010)-2003,AA$28-2003)),0))</f>
        <v>1.0984570597954797</v>
      </c>
      <c r="AB367" s="118">
        <f>IF($C367="TD",INDEX('4. CPI-tabel'!$D$20:$Z$42,$E367-2003,AB$28-2003),
IF(AB$28&gt;=$E367,MAX(1,INDEX('4. CPI-tabel'!$D$20:$Z$42,MAX($E367,2010)-2003,AB$28-2003)),0))</f>
        <v>1.1094416303934345</v>
      </c>
      <c r="AC367" s="118">
        <f>IF($C367="TD",INDEX('4. CPI-tabel'!$D$20:$Z$42,$E367-2003,AC$28-2003),
IF(AC$28&gt;=$E367,MAX(1,INDEX('4. CPI-tabel'!$D$20:$Z$42,MAX($E367,2010)-2003,AC$28-2003)),0))</f>
        <v>1.1183171634365821</v>
      </c>
      <c r="AD367" s="118">
        <f>IF($C367="TD",INDEX('4. CPI-tabel'!$D$20:$Z$42,$E367-2003,AD$28-2003),
IF(AD$28&gt;=$E367,MAX(1,INDEX('4. CPI-tabel'!$D$20:$Z$42,MAX($E367,2010)-2003,AD$28-2003)),0))</f>
        <v>1.1205537977634552</v>
      </c>
      <c r="AE367" s="118">
        <f>IF($C367="TD",INDEX('4. CPI-tabel'!$D$20:$Z$42,$E367-2003,AE$28-2003),
IF(AE$28&gt;=$E367,MAX(1,INDEX('4. CPI-tabel'!$D$20:$Z$42,MAX($E367,2010)-2003,AE$28-2003)),0))</f>
        <v>1.1362415509321435</v>
      </c>
      <c r="AF367" s="118">
        <f>IF($C367="TD",INDEX('4. CPI-tabel'!$D$20:$Z$42,$E367-2003,AF$28-2003),
IF(AF$28&gt;=$E367,MAX(1,INDEX('4. CPI-tabel'!$D$20:$Z$42,MAX($E367,2010)-2003,AF$28-2003)),0))</f>
        <v>1.1601026235017184</v>
      </c>
      <c r="AG367" s="118">
        <f>IF($C367="TD",INDEX('4. CPI-tabel'!$D$20:$Z$42,$E367-2003,AG$28-2003),
IF(AG$28&gt;=$E367,MAX(1,INDEX('4. CPI-tabel'!$D$20:$Z$42,MAX($E367,2010)-2003,AG$28-2003)),0))</f>
        <v>1.1925854969597667</v>
      </c>
      <c r="AH367" s="118">
        <f>IF($C367="TD",INDEX('4. CPI-tabel'!$D$20:$Z$42,$E367-2003,AH$28-2003),
IF(AH$28&gt;=$E367,MAX(1,INDEX('4. CPI-tabel'!$D$20:$Z$42,MAX($E367,2010)-2003,AH$28-2003)),0))</f>
        <v>1.200933595438485</v>
      </c>
      <c r="AI367" s="118">
        <f>IF($C367="TD",INDEX('4. CPI-tabel'!$D$20:$Z$42,$E367-2003,AI$28-2003),
IF(AI$28&gt;=$E367,MAX(1,INDEX('4. CPI-tabel'!$D$20:$Z$42,MAX($E367,2010)-2003,AI$28-2003)),0))</f>
        <v>1.200933595438485</v>
      </c>
      <c r="AJ367" s="118">
        <f>IF($C367="TD",INDEX('4. CPI-tabel'!$D$20:$Z$42,$E367-2003,AJ$28-2003),
IF(AJ$28&gt;=$E367,MAX(1,INDEX('4. CPI-tabel'!$D$20:$Z$42,MAX($E367,2010)-2003,AJ$28-2003)),0))</f>
        <v>1.200933595438485</v>
      </c>
      <c r="AK367" s="118">
        <f>IF($C367="TD",INDEX('4. CPI-tabel'!$D$20:$Z$42,$E367-2003,AK$28-2003),
IF(AK$28&gt;=$E367,MAX(1,INDEX('4. CPI-tabel'!$D$20:$Z$42,MAX($E367,2010)-2003,AK$28-2003)),0))</f>
        <v>1.200933595438485</v>
      </c>
      <c r="AL367" s="118">
        <f>IF($C367="TD",INDEX('4. CPI-tabel'!$D$20:$Z$42,$E367-2003,AL$28-2003),
IF(AL$28&gt;=$E367,MAX(1,INDEX('4. CPI-tabel'!$D$20:$Z$42,MAX($E367,2010)-2003,AL$28-2003)),0))</f>
        <v>1.200933595438485</v>
      </c>
      <c r="AM367" s="118">
        <f>IF($C367="TD",INDEX('4. CPI-tabel'!$D$20:$Z$42,$E367-2003,AM$28-2003),
IF(AM$28&gt;=$E367,MAX(1,INDEX('4. CPI-tabel'!$D$20:$Z$42,MAX($E367,2010)-2003,AM$28-2003)),0))</f>
        <v>1.200933595438485</v>
      </c>
      <c r="AN367" s="20"/>
      <c r="AO367" s="87">
        <f t="shared" si="101"/>
        <v>-117487.18391976999</v>
      </c>
      <c r="AP367" s="87">
        <f t="shared" si="102"/>
        <v>-120541.850701684</v>
      </c>
      <c r="AQ367" s="87">
        <f t="shared" si="103"/>
        <v>-123314.31326782271</v>
      </c>
      <c r="AR367" s="87">
        <f t="shared" si="104"/>
        <v>-126767.11403932176</v>
      </c>
      <c r="AS367" s="87">
        <f t="shared" si="105"/>
        <v>-128034.78517971498</v>
      </c>
      <c r="AT367" s="87">
        <f t="shared" si="106"/>
        <v>-129059.06346115271</v>
      </c>
      <c r="AU367" s="87">
        <f t="shared" si="107"/>
        <v>-129317.18158807501</v>
      </c>
      <c r="AV367" s="87">
        <f t="shared" si="108"/>
        <v>-131127.62213030807</v>
      </c>
      <c r="AW367" s="87">
        <f t="shared" si="109"/>
        <v>-66940.651097522263</v>
      </c>
      <c r="AX367" s="87">
        <f t="shared" si="110"/>
        <v>0</v>
      </c>
      <c r="AY367" s="87">
        <f t="shared" si="111"/>
        <v>0</v>
      </c>
      <c r="AZ367" s="87">
        <f t="shared" si="112"/>
        <v>0</v>
      </c>
      <c r="BA367" s="87">
        <f t="shared" si="113"/>
        <v>0</v>
      </c>
      <c r="BB367" s="87">
        <f t="shared" si="114"/>
        <v>0</v>
      </c>
      <c r="BC367" s="87">
        <f t="shared" si="115"/>
        <v>0</v>
      </c>
      <c r="BD367" s="87">
        <f t="shared" si="116"/>
        <v>0</v>
      </c>
    </row>
    <row r="368" spans="2:56" s="79" customFormat="1" x14ac:dyDescent="0.2">
      <c r="B368" s="86">
        <f>'3. Investeringen'!B354</f>
        <v>340</v>
      </c>
      <c r="C368" s="86" t="str">
        <f>'3. Investeringen'!F354</f>
        <v>TD</v>
      </c>
      <c r="D368" s="86" t="str">
        <f>'3. Investeringen'!G354</f>
        <v>Nieuwe investeringen TD</v>
      </c>
      <c r="E368" s="121">
        <f>'3. Investeringen'!K354</f>
        <v>2010</v>
      </c>
      <c r="F368" s="20"/>
      <c r="G368" s="86">
        <f>'7. Nominale afschrijvingen'!R357</f>
        <v>-300328.24699999997</v>
      </c>
      <c r="H368" s="86">
        <f>'7. Nominale afschrijvingen'!S357</f>
        <v>-300328.24699999997</v>
      </c>
      <c r="I368" s="86">
        <f>'7. Nominale afschrijvingen'!T357</f>
        <v>-300328.24699999997</v>
      </c>
      <c r="J368" s="86">
        <f>'7. Nominale afschrijvingen'!U357</f>
        <v>-300328.24699999997</v>
      </c>
      <c r="K368" s="86">
        <f>'7. Nominale afschrijvingen'!V357</f>
        <v>-300328.24699999997</v>
      </c>
      <c r="L368" s="86">
        <f>'7. Nominale afschrijvingen'!W357</f>
        <v>-300328.24699999997</v>
      </c>
      <c r="M368" s="86">
        <f>'7. Nominale afschrijvingen'!X357</f>
        <v>-300328.24699999997</v>
      </c>
      <c r="N368" s="86">
        <f>'7. Nominale afschrijvingen'!Y357</f>
        <v>-300328.24699999997</v>
      </c>
      <c r="O368" s="86">
        <f>'7. Nominale afschrijvingen'!Z357</f>
        <v>-300328.24699999997</v>
      </c>
      <c r="P368" s="86">
        <f>'7. Nominale afschrijvingen'!AA357</f>
        <v>-150164.12349999999</v>
      </c>
      <c r="Q368" s="86">
        <f>'7. Nominale afschrijvingen'!AB357</f>
        <v>0</v>
      </c>
      <c r="R368" s="86">
        <f>'7. Nominale afschrijvingen'!AC357</f>
        <v>0</v>
      </c>
      <c r="S368" s="86">
        <f>'7. Nominale afschrijvingen'!AD357</f>
        <v>0</v>
      </c>
      <c r="T368" s="86">
        <f>'7. Nominale afschrijvingen'!AE357</f>
        <v>0</v>
      </c>
      <c r="U368" s="86">
        <f>'7. Nominale afschrijvingen'!AF357</f>
        <v>0</v>
      </c>
      <c r="V368" s="86">
        <f>'7. Nominale afschrijvingen'!AG357</f>
        <v>0</v>
      </c>
      <c r="W368" s="65"/>
      <c r="X368" s="118">
        <f>IF($C368="TD",INDEX('4. CPI-tabel'!$D$20:$Z$42,$E368-2003,X$28-2003),
IF(X$28&gt;=$E368,MAX(1,INDEX('4. CPI-tabel'!$D$20:$Z$42,MAX($E368,2010)-2003,X$28-2003)),0))</f>
        <v>1.0149999999999999</v>
      </c>
      <c r="Y368" s="118">
        <f>IF($C368="TD",INDEX('4. CPI-tabel'!$D$20:$Z$42,$E368-2003,Y$28-2003),
IF(Y$28&gt;=$E368,MAX(1,INDEX('4. CPI-tabel'!$D$20:$Z$42,MAX($E368,2010)-2003,Y$28-2003)),0))</f>
        <v>1.0413899999999998</v>
      </c>
      <c r="Z368" s="118">
        <f>IF($C368="TD",INDEX('4. CPI-tabel'!$D$20:$Z$42,$E368-2003,Z$28-2003),
IF(Z$28&gt;=$E368,MAX(1,INDEX('4. CPI-tabel'!$D$20:$Z$42,MAX($E368,2010)-2003,Z$28-2003)),0))</f>
        <v>1.0653419699999997</v>
      </c>
      <c r="AA368" s="118">
        <f>IF($C368="TD",INDEX('4. CPI-tabel'!$D$20:$Z$42,$E368-2003,AA$28-2003),
IF(AA$28&gt;=$E368,MAX(1,INDEX('4. CPI-tabel'!$D$20:$Z$42,MAX($E368,2010)-2003,AA$28-2003)),0))</f>
        <v>1.0951715451599997</v>
      </c>
      <c r="AB368" s="118">
        <f>IF($C368="TD",INDEX('4. CPI-tabel'!$D$20:$Z$42,$E368-2003,AB$28-2003),
IF(AB$28&gt;=$E368,MAX(1,INDEX('4. CPI-tabel'!$D$20:$Z$42,MAX($E368,2010)-2003,AB$28-2003)),0))</f>
        <v>1.1061232606115996</v>
      </c>
      <c r="AC368" s="118">
        <f>IF($C368="TD",INDEX('4. CPI-tabel'!$D$20:$Z$42,$E368-2003,AC$28-2003),
IF(AC$28&gt;=$E368,MAX(1,INDEX('4. CPI-tabel'!$D$20:$Z$42,MAX($E368,2010)-2003,AC$28-2003)),0))</f>
        <v>1.1149722466964924</v>
      </c>
      <c r="AD368" s="118">
        <f>IF($C368="TD",INDEX('4. CPI-tabel'!$D$20:$Z$42,$E368-2003,AD$28-2003),
IF(AD$28&gt;=$E368,MAX(1,INDEX('4. CPI-tabel'!$D$20:$Z$42,MAX($E368,2010)-2003,AD$28-2003)),0))</f>
        <v>1.1172021911898855</v>
      </c>
      <c r="AE368" s="118">
        <f>IF($C368="TD",INDEX('4. CPI-tabel'!$D$20:$Z$42,$E368-2003,AE$28-2003),
IF(AE$28&gt;=$E368,MAX(1,INDEX('4. CPI-tabel'!$D$20:$Z$42,MAX($E368,2010)-2003,AE$28-2003)),0))</f>
        <v>1.132843021866544</v>
      </c>
      <c r="AF368" s="118">
        <f>IF($C368="TD",INDEX('4. CPI-tabel'!$D$20:$Z$42,$E368-2003,AF$28-2003),
IF(AF$28&gt;=$E368,MAX(1,INDEX('4. CPI-tabel'!$D$20:$Z$42,MAX($E368,2010)-2003,AF$28-2003)),0))</f>
        <v>1.1566327253257414</v>
      </c>
      <c r="AG368" s="118">
        <f>IF($C368="TD",INDEX('4. CPI-tabel'!$D$20:$Z$42,$E368-2003,AG$28-2003),
IF(AG$28&gt;=$E368,MAX(1,INDEX('4. CPI-tabel'!$D$20:$Z$42,MAX($E368,2010)-2003,AG$28-2003)),0))</f>
        <v>1.1890184416348621</v>
      </c>
      <c r="AH368" s="118">
        <f>IF($C368="TD",INDEX('4. CPI-tabel'!$D$20:$Z$42,$E368-2003,AH$28-2003),
IF(AH$28&gt;=$E368,MAX(1,INDEX('4. CPI-tabel'!$D$20:$Z$42,MAX($E368,2010)-2003,AH$28-2003)),0))</f>
        <v>1.197341570726306</v>
      </c>
      <c r="AI368" s="118">
        <f>IF($C368="TD",INDEX('4. CPI-tabel'!$D$20:$Z$42,$E368-2003,AI$28-2003),
IF(AI$28&gt;=$E368,MAX(1,INDEX('4. CPI-tabel'!$D$20:$Z$42,MAX($E368,2010)-2003,AI$28-2003)),0))</f>
        <v>1.197341570726306</v>
      </c>
      <c r="AJ368" s="118">
        <f>IF($C368="TD",INDEX('4. CPI-tabel'!$D$20:$Z$42,$E368-2003,AJ$28-2003),
IF(AJ$28&gt;=$E368,MAX(1,INDEX('4. CPI-tabel'!$D$20:$Z$42,MAX($E368,2010)-2003,AJ$28-2003)),0))</f>
        <v>1.197341570726306</v>
      </c>
      <c r="AK368" s="118">
        <f>IF($C368="TD",INDEX('4. CPI-tabel'!$D$20:$Z$42,$E368-2003,AK$28-2003),
IF(AK$28&gt;=$E368,MAX(1,INDEX('4. CPI-tabel'!$D$20:$Z$42,MAX($E368,2010)-2003,AK$28-2003)),0))</f>
        <v>1.197341570726306</v>
      </c>
      <c r="AL368" s="118">
        <f>IF($C368="TD",INDEX('4. CPI-tabel'!$D$20:$Z$42,$E368-2003,AL$28-2003),
IF(AL$28&gt;=$E368,MAX(1,INDEX('4. CPI-tabel'!$D$20:$Z$42,MAX($E368,2010)-2003,AL$28-2003)),0))</f>
        <v>1.197341570726306</v>
      </c>
      <c r="AM368" s="118">
        <f>IF($C368="TD",INDEX('4. CPI-tabel'!$D$20:$Z$42,$E368-2003,AM$28-2003),
IF(AM$28&gt;=$E368,MAX(1,INDEX('4. CPI-tabel'!$D$20:$Z$42,MAX($E368,2010)-2003,AM$28-2003)),0))</f>
        <v>1.197341570726306</v>
      </c>
      <c r="AN368" s="20"/>
      <c r="AO368" s="87">
        <f t="shared" si="101"/>
        <v>-304833.17070499994</v>
      </c>
      <c r="AP368" s="87">
        <f t="shared" si="102"/>
        <v>-312758.83314332995</v>
      </c>
      <c r="AQ368" s="87">
        <f t="shared" si="103"/>
        <v>-319952.28630562651</v>
      </c>
      <c r="AR368" s="87">
        <f t="shared" si="104"/>
        <v>-328910.95032218401</v>
      </c>
      <c r="AS368" s="87">
        <f t="shared" si="105"/>
        <v>-332200.05982540583</v>
      </c>
      <c r="AT368" s="87">
        <f t="shared" si="106"/>
        <v>-334857.6603040091</v>
      </c>
      <c r="AU368" s="87">
        <f t="shared" si="107"/>
        <v>-335527.37562461715</v>
      </c>
      <c r="AV368" s="87">
        <f t="shared" si="108"/>
        <v>-340224.75888336176</v>
      </c>
      <c r="AW368" s="87">
        <f t="shared" si="109"/>
        <v>-347369.47881991236</v>
      </c>
      <c r="AX368" s="87">
        <f t="shared" si="110"/>
        <v>-178547.91211343496</v>
      </c>
      <c r="AY368" s="87">
        <f t="shared" si="111"/>
        <v>0</v>
      </c>
      <c r="AZ368" s="87">
        <f t="shared" si="112"/>
        <v>0</v>
      </c>
      <c r="BA368" s="87">
        <f t="shared" si="113"/>
        <v>0</v>
      </c>
      <c r="BB368" s="87">
        <f t="shared" si="114"/>
        <v>0</v>
      </c>
      <c r="BC368" s="87">
        <f t="shared" si="115"/>
        <v>0</v>
      </c>
      <c r="BD368" s="87">
        <f t="shared" si="116"/>
        <v>0</v>
      </c>
    </row>
    <row r="369" spans="2:56" s="79" customFormat="1" x14ac:dyDescent="0.2">
      <c r="B369" s="86">
        <f>'3. Investeringen'!B355</f>
        <v>341</v>
      </c>
      <c r="C369" s="86" t="str">
        <f>'3. Investeringen'!F355</f>
        <v>TD</v>
      </c>
      <c r="D369" s="86" t="str">
        <f>'3. Investeringen'!G355</f>
        <v>Nieuwe investeringen TD</v>
      </c>
      <c r="E369" s="121">
        <f>'3. Investeringen'!K355</f>
        <v>2011</v>
      </c>
      <c r="F369" s="20"/>
      <c r="G369" s="86">
        <f>'7. Nominale afschrijvingen'!R358</f>
        <v>-138292.07</v>
      </c>
      <c r="H369" s="86">
        <f>'7. Nominale afschrijvingen'!S358</f>
        <v>-276584.14</v>
      </c>
      <c r="I369" s="86">
        <f>'7. Nominale afschrijvingen'!T358</f>
        <v>-276584.14</v>
      </c>
      <c r="J369" s="86">
        <f>'7. Nominale afschrijvingen'!U358</f>
        <v>-276584.14</v>
      </c>
      <c r="K369" s="86">
        <f>'7. Nominale afschrijvingen'!V358</f>
        <v>-276584.14</v>
      </c>
      <c r="L369" s="86">
        <f>'7. Nominale afschrijvingen'!W358</f>
        <v>-276584.14</v>
      </c>
      <c r="M369" s="86">
        <f>'7. Nominale afschrijvingen'!X358</f>
        <v>-276584.14</v>
      </c>
      <c r="N369" s="86">
        <f>'7. Nominale afschrijvingen'!Y358</f>
        <v>-276584.14</v>
      </c>
      <c r="O369" s="86">
        <f>'7. Nominale afschrijvingen'!Z358</f>
        <v>-276584.14</v>
      </c>
      <c r="P369" s="86">
        <f>'7. Nominale afschrijvingen'!AA358</f>
        <v>-276584.14</v>
      </c>
      <c r="Q369" s="86">
        <f>'7. Nominale afschrijvingen'!AB358</f>
        <v>-138292.07</v>
      </c>
      <c r="R369" s="86">
        <f>'7. Nominale afschrijvingen'!AC358</f>
        <v>0</v>
      </c>
      <c r="S369" s="86">
        <f>'7. Nominale afschrijvingen'!AD358</f>
        <v>0</v>
      </c>
      <c r="T369" s="86">
        <f>'7. Nominale afschrijvingen'!AE358</f>
        <v>0</v>
      </c>
      <c r="U369" s="86">
        <f>'7. Nominale afschrijvingen'!AF358</f>
        <v>0</v>
      </c>
      <c r="V369" s="86">
        <f>'7. Nominale afschrijvingen'!AG358</f>
        <v>0</v>
      </c>
      <c r="W369" s="65"/>
      <c r="X369" s="118">
        <f>IF($C369="TD",INDEX('4. CPI-tabel'!$D$20:$Z$42,$E369-2003,X$28-2003),
IF(X$28&gt;=$E369,MAX(1,INDEX('4. CPI-tabel'!$D$20:$Z$42,MAX($E369,2010)-2003,X$28-2003)),0))</f>
        <v>1</v>
      </c>
      <c r="Y369" s="118">
        <f>IF($C369="TD",INDEX('4. CPI-tabel'!$D$20:$Z$42,$E369-2003,Y$28-2003),
IF(Y$28&gt;=$E369,MAX(1,INDEX('4. CPI-tabel'!$D$20:$Z$42,MAX($E369,2010)-2003,Y$28-2003)),0))</f>
        <v>1.026</v>
      </c>
      <c r="Z369" s="118">
        <f>IF($C369="TD",INDEX('4. CPI-tabel'!$D$20:$Z$42,$E369-2003,Z$28-2003),
IF(Z$28&gt;=$E369,MAX(1,INDEX('4. CPI-tabel'!$D$20:$Z$42,MAX($E369,2010)-2003,Z$28-2003)),0))</f>
        <v>1.049598</v>
      </c>
      <c r="AA369" s="118">
        <f>IF($C369="TD",INDEX('4. CPI-tabel'!$D$20:$Z$42,$E369-2003,AA$28-2003),
IF(AA$28&gt;=$E369,MAX(1,INDEX('4. CPI-tabel'!$D$20:$Z$42,MAX($E369,2010)-2003,AA$28-2003)),0))</f>
        <v>1.0789867440000001</v>
      </c>
      <c r="AB369" s="118">
        <f>IF($C369="TD",INDEX('4. CPI-tabel'!$D$20:$Z$42,$E369-2003,AB$28-2003),
IF(AB$28&gt;=$E369,MAX(1,INDEX('4. CPI-tabel'!$D$20:$Z$42,MAX($E369,2010)-2003,AB$28-2003)),0))</f>
        <v>1.08977661144</v>
      </c>
      <c r="AC369" s="118">
        <f>IF($C369="TD",INDEX('4. CPI-tabel'!$D$20:$Z$42,$E369-2003,AC$28-2003),
IF(AC$28&gt;=$E369,MAX(1,INDEX('4. CPI-tabel'!$D$20:$Z$42,MAX($E369,2010)-2003,AC$28-2003)),0))</f>
        <v>1.09849482433152</v>
      </c>
      <c r="AD369" s="118">
        <f>IF($C369="TD",INDEX('4. CPI-tabel'!$D$20:$Z$42,$E369-2003,AD$28-2003),
IF(AD$28&gt;=$E369,MAX(1,INDEX('4. CPI-tabel'!$D$20:$Z$42,MAX($E369,2010)-2003,AD$28-2003)),0))</f>
        <v>1.1006918139801831</v>
      </c>
      <c r="AE369" s="118">
        <f>IF($C369="TD",INDEX('4. CPI-tabel'!$D$20:$Z$42,$E369-2003,AE$28-2003),
IF(AE$28&gt;=$E369,MAX(1,INDEX('4. CPI-tabel'!$D$20:$Z$42,MAX($E369,2010)-2003,AE$28-2003)),0))</f>
        <v>1.1161014993759057</v>
      </c>
      <c r="AF369" s="118">
        <f>IF($C369="TD",INDEX('4. CPI-tabel'!$D$20:$Z$42,$E369-2003,AF$28-2003),
IF(AF$28&gt;=$E369,MAX(1,INDEX('4. CPI-tabel'!$D$20:$Z$42,MAX($E369,2010)-2003,AF$28-2003)),0))</f>
        <v>1.1395396308627996</v>
      </c>
      <c r="AG369" s="118">
        <f>IF($C369="TD",INDEX('4. CPI-tabel'!$D$20:$Z$42,$E369-2003,AG$28-2003),
IF(AG$28&gt;=$E369,MAX(1,INDEX('4. CPI-tabel'!$D$20:$Z$42,MAX($E369,2010)-2003,AG$28-2003)),0))</f>
        <v>1.171446740526958</v>
      </c>
      <c r="AH369" s="118">
        <f>IF($C369="TD",INDEX('4. CPI-tabel'!$D$20:$Z$42,$E369-2003,AH$28-2003),
IF(AH$28&gt;=$E369,MAX(1,INDEX('4. CPI-tabel'!$D$20:$Z$42,MAX($E369,2010)-2003,AH$28-2003)),0))</f>
        <v>1.1796468677106466</v>
      </c>
      <c r="AI369" s="118">
        <f>IF($C369="TD",INDEX('4. CPI-tabel'!$D$20:$Z$42,$E369-2003,AI$28-2003),
IF(AI$28&gt;=$E369,MAX(1,INDEX('4. CPI-tabel'!$D$20:$Z$42,MAX($E369,2010)-2003,AI$28-2003)),0))</f>
        <v>1.1796468677106466</v>
      </c>
      <c r="AJ369" s="118">
        <f>IF($C369="TD",INDEX('4. CPI-tabel'!$D$20:$Z$42,$E369-2003,AJ$28-2003),
IF(AJ$28&gt;=$E369,MAX(1,INDEX('4. CPI-tabel'!$D$20:$Z$42,MAX($E369,2010)-2003,AJ$28-2003)),0))</f>
        <v>1.1796468677106466</v>
      </c>
      <c r="AK369" s="118">
        <f>IF($C369="TD",INDEX('4. CPI-tabel'!$D$20:$Z$42,$E369-2003,AK$28-2003),
IF(AK$28&gt;=$E369,MAX(1,INDEX('4. CPI-tabel'!$D$20:$Z$42,MAX($E369,2010)-2003,AK$28-2003)),0))</f>
        <v>1.1796468677106466</v>
      </c>
      <c r="AL369" s="118">
        <f>IF($C369="TD",INDEX('4. CPI-tabel'!$D$20:$Z$42,$E369-2003,AL$28-2003),
IF(AL$28&gt;=$E369,MAX(1,INDEX('4. CPI-tabel'!$D$20:$Z$42,MAX($E369,2010)-2003,AL$28-2003)),0))</f>
        <v>1.1796468677106466</v>
      </c>
      <c r="AM369" s="118">
        <f>IF($C369="TD",INDEX('4. CPI-tabel'!$D$20:$Z$42,$E369-2003,AM$28-2003),
IF(AM$28&gt;=$E369,MAX(1,INDEX('4. CPI-tabel'!$D$20:$Z$42,MAX($E369,2010)-2003,AM$28-2003)),0))</f>
        <v>1.1796468677106466</v>
      </c>
      <c r="AN369" s="20"/>
      <c r="AO369" s="87">
        <f t="shared" si="101"/>
        <v>-138292.07</v>
      </c>
      <c r="AP369" s="87">
        <f t="shared" si="102"/>
        <v>-283775.32764000003</v>
      </c>
      <c r="AQ369" s="87">
        <f t="shared" si="103"/>
        <v>-290302.16017572</v>
      </c>
      <c r="AR369" s="87">
        <f t="shared" si="104"/>
        <v>-298430.62066064018</v>
      </c>
      <c r="AS369" s="87">
        <f t="shared" si="105"/>
        <v>-301414.92686724657</v>
      </c>
      <c r="AT369" s="87">
        <f t="shared" si="106"/>
        <v>-303826.24628218455</v>
      </c>
      <c r="AU369" s="87">
        <f t="shared" si="107"/>
        <v>-304433.89877474896</v>
      </c>
      <c r="AV369" s="87">
        <f t="shared" si="108"/>
        <v>-308695.97335759545</v>
      </c>
      <c r="AW369" s="87">
        <f t="shared" si="109"/>
        <v>-315178.5887981049</v>
      </c>
      <c r="AX369" s="87">
        <f t="shared" si="110"/>
        <v>-324003.58928445185</v>
      </c>
      <c r="AY369" s="87">
        <f t="shared" si="111"/>
        <v>-163135.8072047215</v>
      </c>
      <c r="AZ369" s="87">
        <f t="shared" si="112"/>
        <v>0</v>
      </c>
      <c r="BA369" s="87">
        <f t="shared" si="113"/>
        <v>0</v>
      </c>
      <c r="BB369" s="87">
        <f t="shared" si="114"/>
        <v>0</v>
      </c>
      <c r="BC369" s="87">
        <f t="shared" si="115"/>
        <v>0</v>
      </c>
      <c r="BD369" s="87">
        <f t="shared" si="116"/>
        <v>0</v>
      </c>
    </row>
    <row r="370" spans="2:56" s="79" customFormat="1" x14ac:dyDescent="0.2">
      <c r="B370" s="86">
        <f>'3. Investeringen'!B356</f>
        <v>342</v>
      </c>
      <c r="C370" s="86" t="str">
        <f>'3. Investeringen'!F356</f>
        <v>TD</v>
      </c>
      <c r="D370" s="86" t="str">
        <f>'3. Investeringen'!G356</f>
        <v>Nieuwe investeringen TD</v>
      </c>
      <c r="E370" s="121">
        <f>'3. Investeringen'!K356</f>
        <v>2012</v>
      </c>
      <c r="F370" s="20"/>
      <c r="G370" s="86">
        <f>'7. Nominale afschrijvingen'!R359</f>
        <v>0</v>
      </c>
      <c r="H370" s="86">
        <f>'7. Nominale afschrijvingen'!S359</f>
        <v>-120105.20600000001</v>
      </c>
      <c r="I370" s="86">
        <f>'7. Nominale afschrijvingen'!T359</f>
        <v>-240210.41199999998</v>
      </c>
      <c r="J370" s="86">
        <f>'7. Nominale afschrijvingen'!U359</f>
        <v>-240210.41199999998</v>
      </c>
      <c r="K370" s="86">
        <f>'7. Nominale afschrijvingen'!V359</f>
        <v>-240210.41199999998</v>
      </c>
      <c r="L370" s="86">
        <f>'7. Nominale afschrijvingen'!W359</f>
        <v>-240210.41199999998</v>
      </c>
      <c r="M370" s="86">
        <f>'7. Nominale afschrijvingen'!X359</f>
        <v>-240210.41199999998</v>
      </c>
      <c r="N370" s="86">
        <f>'7. Nominale afschrijvingen'!Y359</f>
        <v>-240210.41199999998</v>
      </c>
      <c r="O370" s="86">
        <f>'7. Nominale afschrijvingen'!Z359</f>
        <v>-240210.41199999998</v>
      </c>
      <c r="P370" s="86">
        <f>'7. Nominale afschrijvingen'!AA359</f>
        <v>-240210.41199999998</v>
      </c>
      <c r="Q370" s="86">
        <f>'7. Nominale afschrijvingen'!AB359</f>
        <v>-240210.41199999998</v>
      </c>
      <c r="R370" s="86">
        <f>'7. Nominale afschrijvingen'!AC359</f>
        <v>-120105.20600000024</v>
      </c>
      <c r="S370" s="86">
        <f>'7. Nominale afschrijvingen'!AD359</f>
        <v>0</v>
      </c>
      <c r="T370" s="86">
        <f>'7. Nominale afschrijvingen'!AE359</f>
        <v>0</v>
      </c>
      <c r="U370" s="86">
        <f>'7. Nominale afschrijvingen'!AF359</f>
        <v>0</v>
      </c>
      <c r="V370" s="86">
        <f>'7. Nominale afschrijvingen'!AG359</f>
        <v>0</v>
      </c>
      <c r="W370" s="65"/>
      <c r="X370" s="118">
        <f>IF($C370="TD",INDEX('4. CPI-tabel'!$D$20:$Z$42,$E370-2003,X$28-2003),
IF(X$28&gt;=$E370,MAX(1,INDEX('4. CPI-tabel'!$D$20:$Z$42,MAX($E370,2010)-2003,X$28-2003)),0))</f>
        <v>0</v>
      </c>
      <c r="Y370" s="118">
        <f>IF($C370="TD",INDEX('4. CPI-tabel'!$D$20:$Z$42,$E370-2003,Y$28-2003),
IF(Y$28&gt;=$E370,MAX(1,INDEX('4. CPI-tabel'!$D$20:$Z$42,MAX($E370,2010)-2003,Y$28-2003)),0))</f>
        <v>1</v>
      </c>
      <c r="Z370" s="118">
        <f>IF($C370="TD",INDEX('4. CPI-tabel'!$D$20:$Z$42,$E370-2003,Z$28-2003),
IF(Z$28&gt;=$E370,MAX(1,INDEX('4. CPI-tabel'!$D$20:$Z$42,MAX($E370,2010)-2003,Z$28-2003)),0))</f>
        <v>1.0229999999999999</v>
      </c>
      <c r="AA370" s="118">
        <f>IF($C370="TD",INDEX('4. CPI-tabel'!$D$20:$Z$42,$E370-2003,AA$28-2003),
IF(AA$28&gt;=$E370,MAX(1,INDEX('4. CPI-tabel'!$D$20:$Z$42,MAX($E370,2010)-2003,AA$28-2003)),0))</f>
        <v>1.051644</v>
      </c>
      <c r="AB370" s="118">
        <f>IF($C370="TD",INDEX('4. CPI-tabel'!$D$20:$Z$42,$E370-2003,AB$28-2003),
IF(AB$28&gt;=$E370,MAX(1,INDEX('4. CPI-tabel'!$D$20:$Z$42,MAX($E370,2010)-2003,AB$28-2003)),0))</f>
        <v>1.06216044</v>
      </c>
      <c r="AC370" s="118">
        <f>IF($C370="TD",INDEX('4. CPI-tabel'!$D$20:$Z$42,$E370-2003,AC$28-2003),
IF(AC$28&gt;=$E370,MAX(1,INDEX('4. CPI-tabel'!$D$20:$Z$42,MAX($E370,2010)-2003,AC$28-2003)),0))</f>
        <v>1.0706577235199999</v>
      </c>
      <c r="AD370" s="118">
        <f>IF($C370="TD",INDEX('4. CPI-tabel'!$D$20:$Z$42,$E370-2003,AD$28-2003),
IF(AD$28&gt;=$E370,MAX(1,INDEX('4. CPI-tabel'!$D$20:$Z$42,MAX($E370,2010)-2003,AD$28-2003)),0))</f>
        <v>1.0727990389670399</v>
      </c>
      <c r="AE370" s="118">
        <f>IF($C370="TD",INDEX('4. CPI-tabel'!$D$20:$Z$42,$E370-2003,AE$28-2003),
IF(AE$28&gt;=$E370,MAX(1,INDEX('4. CPI-tabel'!$D$20:$Z$42,MAX($E370,2010)-2003,AE$28-2003)),0))</f>
        <v>1.0878182255125783</v>
      </c>
      <c r="AF370" s="118">
        <f>IF($C370="TD",INDEX('4. CPI-tabel'!$D$20:$Z$42,$E370-2003,AF$28-2003),
IF(AF$28&gt;=$E370,MAX(1,INDEX('4. CPI-tabel'!$D$20:$Z$42,MAX($E370,2010)-2003,AF$28-2003)),0))</f>
        <v>1.1106624082483423</v>
      </c>
      <c r="AG370" s="118">
        <f>IF($C370="TD",INDEX('4. CPI-tabel'!$D$20:$Z$42,$E370-2003,AG$28-2003),
IF(AG$28&gt;=$E370,MAX(1,INDEX('4. CPI-tabel'!$D$20:$Z$42,MAX($E370,2010)-2003,AG$28-2003)),0))</f>
        <v>1.1417609556792958</v>
      </c>
      <c r="AH370" s="118">
        <f>IF($C370="TD",INDEX('4. CPI-tabel'!$D$20:$Z$42,$E370-2003,AH$28-2003),
IF(AH$28&gt;=$E370,MAX(1,INDEX('4. CPI-tabel'!$D$20:$Z$42,MAX($E370,2010)-2003,AH$28-2003)),0))</f>
        <v>1.1497532823690508</v>
      </c>
      <c r="AI370" s="118">
        <f>IF($C370="TD",INDEX('4. CPI-tabel'!$D$20:$Z$42,$E370-2003,AI$28-2003),
IF(AI$28&gt;=$E370,MAX(1,INDEX('4. CPI-tabel'!$D$20:$Z$42,MAX($E370,2010)-2003,AI$28-2003)),0))</f>
        <v>1.1497532823690508</v>
      </c>
      <c r="AJ370" s="118">
        <f>IF($C370="TD",INDEX('4. CPI-tabel'!$D$20:$Z$42,$E370-2003,AJ$28-2003),
IF(AJ$28&gt;=$E370,MAX(1,INDEX('4. CPI-tabel'!$D$20:$Z$42,MAX($E370,2010)-2003,AJ$28-2003)),0))</f>
        <v>1.1497532823690508</v>
      </c>
      <c r="AK370" s="118">
        <f>IF($C370="TD",INDEX('4. CPI-tabel'!$D$20:$Z$42,$E370-2003,AK$28-2003),
IF(AK$28&gt;=$E370,MAX(1,INDEX('4. CPI-tabel'!$D$20:$Z$42,MAX($E370,2010)-2003,AK$28-2003)),0))</f>
        <v>1.1497532823690508</v>
      </c>
      <c r="AL370" s="118">
        <f>IF($C370="TD",INDEX('4. CPI-tabel'!$D$20:$Z$42,$E370-2003,AL$28-2003),
IF(AL$28&gt;=$E370,MAX(1,INDEX('4. CPI-tabel'!$D$20:$Z$42,MAX($E370,2010)-2003,AL$28-2003)),0))</f>
        <v>1.1497532823690508</v>
      </c>
      <c r="AM370" s="118">
        <f>IF($C370="TD",INDEX('4. CPI-tabel'!$D$20:$Z$42,$E370-2003,AM$28-2003),
IF(AM$28&gt;=$E370,MAX(1,INDEX('4. CPI-tabel'!$D$20:$Z$42,MAX($E370,2010)-2003,AM$28-2003)),0))</f>
        <v>1.1497532823690508</v>
      </c>
      <c r="AN370" s="20"/>
      <c r="AO370" s="87">
        <f t="shared" si="101"/>
        <v>0</v>
      </c>
      <c r="AP370" s="87">
        <f t="shared" si="102"/>
        <v>-120105.20600000001</v>
      </c>
      <c r="AQ370" s="87">
        <f t="shared" si="103"/>
        <v>-245735.25147599995</v>
      </c>
      <c r="AR370" s="87">
        <f t="shared" si="104"/>
        <v>-252615.838517328</v>
      </c>
      <c r="AS370" s="87">
        <f t="shared" si="105"/>
        <v>-255141.99690250127</v>
      </c>
      <c r="AT370" s="87">
        <f t="shared" si="106"/>
        <v>-257183.13287772125</v>
      </c>
      <c r="AU370" s="87">
        <f t="shared" si="107"/>
        <v>-257697.49914347669</v>
      </c>
      <c r="AV370" s="87">
        <f t="shared" si="108"/>
        <v>-261305.26413148534</v>
      </c>
      <c r="AW370" s="87">
        <f t="shared" si="109"/>
        <v>-266792.67467824649</v>
      </c>
      <c r="AX370" s="87">
        <f t="shared" si="110"/>
        <v>-274262.86956923734</v>
      </c>
      <c r="AY370" s="87">
        <f t="shared" si="111"/>
        <v>-276182.70965622202</v>
      </c>
      <c r="AZ370" s="87">
        <f t="shared" si="112"/>
        <v>-138091.3548281113</v>
      </c>
      <c r="BA370" s="87">
        <f t="shared" si="113"/>
        <v>0</v>
      </c>
      <c r="BB370" s="87">
        <f t="shared" si="114"/>
        <v>0</v>
      </c>
      <c r="BC370" s="87">
        <f t="shared" si="115"/>
        <v>0</v>
      </c>
      <c r="BD370" s="87">
        <f t="shared" si="116"/>
        <v>0</v>
      </c>
    </row>
    <row r="371" spans="2:56" s="79" customFormat="1" x14ac:dyDescent="0.2">
      <c r="B371" s="86">
        <f>'3. Investeringen'!B357</f>
        <v>343</v>
      </c>
      <c r="C371" s="86" t="str">
        <f>'3. Investeringen'!F357</f>
        <v>TD</v>
      </c>
      <c r="D371" s="86" t="str">
        <f>'3. Investeringen'!G357</f>
        <v>Nieuwe investeringen TD</v>
      </c>
      <c r="E371" s="121">
        <f>'3. Investeringen'!K357</f>
        <v>2013</v>
      </c>
      <c r="F371" s="20"/>
      <c r="G371" s="86">
        <f>'7. Nominale afschrijvingen'!R360</f>
        <v>0</v>
      </c>
      <c r="H371" s="86">
        <f>'7. Nominale afschrijvingen'!S360</f>
        <v>0</v>
      </c>
      <c r="I371" s="86">
        <f>'7. Nominale afschrijvingen'!T360</f>
        <v>-205302.94480088353</v>
      </c>
      <c r="J371" s="86">
        <f>'7. Nominale afschrijvingen'!U360</f>
        <v>-410605.889601767</v>
      </c>
      <c r="K371" s="86">
        <f>'7. Nominale afschrijvingen'!V360</f>
        <v>-410605.889601767</v>
      </c>
      <c r="L371" s="86">
        <f>'7. Nominale afschrijvingen'!W360</f>
        <v>-410605.889601767</v>
      </c>
      <c r="M371" s="86">
        <f>'7. Nominale afschrijvingen'!X360</f>
        <v>-410605.889601767</v>
      </c>
      <c r="N371" s="86">
        <f>'7. Nominale afschrijvingen'!Y360</f>
        <v>-410605.889601767</v>
      </c>
      <c r="O371" s="86">
        <f>'7. Nominale afschrijvingen'!Z360</f>
        <v>-410605.889601767</v>
      </c>
      <c r="P371" s="86">
        <f>'7. Nominale afschrijvingen'!AA360</f>
        <v>-410605.889601767</v>
      </c>
      <c r="Q371" s="86">
        <f>'7. Nominale afschrijvingen'!AB360</f>
        <v>-410605.889601767</v>
      </c>
      <c r="R371" s="86">
        <f>'7. Nominale afschrijvingen'!AC360</f>
        <v>-492727.06752212008</v>
      </c>
      <c r="S371" s="86">
        <f>'7. Nominale afschrijvingen'!AD360</f>
        <v>-123181.76688053005</v>
      </c>
      <c r="T371" s="86">
        <f>'7. Nominale afschrijvingen'!AE360</f>
        <v>0</v>
      </c>
      <c r="U371" s="86">
        <f>'7. Nominale afschrijvingen'!AF360</f>
        <v>0</v>
      </c>
      <c r="V371" s="86">
        <f>'7. Nominale afschrijvingen'!AG360</f>
        <v>0</v>
      </c>
      <c r="W371" s="65"/>
      <c r="X371" s="118">
        <f>IF($C371="TD",INDEX('4. CPI-tabel'!$D$20:$Z$42,$E371-2003,X$28-2003),
IF(X$28&gt;=$E371,MAX(1,INDEX('4. CPI-tabel'!$D$20:$Z$42,MAX($E371,2010)-2003,X$28-2003)),0))</f>
        <v>0</v>
      </c>
      <c r="Y371" s="118">
        <f>IF($C371="TD",INDEX('4. CPI-tabel'!$D$20:$Z$42,$E371-2003,Y$28-2003),
IF(Y$28&gt;=$E371,MAX(1,INDEX('4. CPI-tabel'!$D$20:$Z$42,MAX($E371,2010)-2003,Y$28-2003)),0))</f>
        <v>0</v>
      </c>
      <c r="Z371" s="118">
        <f>IF($C371="TD",INDEX('4. CPI-tabel'!$D$20:$Z$42,$E371-2003,Z$28-2003),
IF(Z$28&gt;=$E371,MAX(1,INDEX('4. CPI-tabel'!$D$20:$Z$42,MAX($E371,2010)-2003,Z$28-2003)),0))</f>
        <v>1</v>
      </c>
      <c r="AA371" s="118">
        <f>IF($C371="TD",INDEX('4. CPI-tabel'!$D$20:$Z$42,$E371-2003,AA$28-2003),
IF(AA$28&gt;=$E371,MAX(1,INDEX('4. CPI-tabel'!$D$20:$Z$42,MAX($E371,2010)-2003,AA$28-2003)),0))</f>
        <v>1.028</v>
      </c>
      <c r="AB371" s="118">
        <f>IF($C371="TD",INDEX('4. CPI-tabel'!$D$20:$Z$42,$E371-2003,AB$28-2003),
IF(AB$28&gt;=$E371,MAX(1,INDEX('4. CPI-tabel'!$D$20:$Z$42,MAX($E371,2010)-2003,AB$28-2003)),0))</f>
        <v>1.0382800000000001</v>
      </c>
      <c r="AC371" s="118">
        <f>IF($C371="TD",INDEX('4. CPI-tabel'!$D$20:$Z$42,$E371-2003,AC$28-2003),
IF(AC$28&gt;=$E371,MAX(1,INDEX('4. CPI-tabel'!$D$20:$Z$42,MAX($E371,2010)-2003,AC$28-2003)),0))</f>
        <v>1.0465862400000001</v>
      </c>
      <c r="AD371" s="118">
        <f>IF($C371="TD",INDEX('4. CPI-tabel'!$D$20:$Z$42,$E371-2003,AD$28-2003),
IF(AD$28&gt;=$E371,MAX(1,INDEX('4. CPI-tabel'!$D$20:$Z$42,MAX($E371,2010)-2003,AD$28-2003)),0))</f>
        <v>1.0486794124800001</v>
      </c>
      <c r="AE371" s="118">
        <f>IF($C371="TD",INDEX('4. CPI-tabel'!$D$20:$Z$42,$E371-2003,AE$28-2003),
IF(AE$28&gt;=$E371,MAX(1,INDEX('4. CPI-tabel'!$D$20:$Z$42,MAX($E371,2010)-2003,AE$28-2003)),0))</f>
        <v>1.0633609242547202</v>
      </c>
      <c r="AF371" s="118">
        <f>IF($C371="TD",INDEX('4. CPI-tabel'!$D$20:$Z$42,$E371-2003,AF$28-2003),
IF(AF$28&gt;=$E371,MAX(1,INDEX('4. CPI-tabel'!$D$20:$Z$42,MAX($E371,2010)-2003,AF$28-2003)),0))</f>
        <v>1.0856915036640693</v>
      </c>
      <c r="AG371" s="118">
        <f>IF($C371="TD",INDEX('4. CPI-tabel'!$D$20:$Z$42,$E371-2003,AG$28-2003),
IF(AG$28&gt;=$E371,MAX(1,INDEX('4. CPI-tabel'!$D$20:$Z$42,MAX($E371,2010)-2003,AG$28-2003)),0))</f>
        <v>1.1160908657666633</v>
      </c>
      <c r="AH371" s="118">
        <f>IF($C371="TD",INDEX('4. CPI-tabel'!$D$20:$Z$42,$E371-2003,AH$28-2003),
IF(AH$28&gt;=$E371,MAX(1,INDEX('4. CPI-tabel'!$D$20:$Z$42,MAX($E371,2010)-2003,AH$28-2003)),0))</f>
        <v>1.1239035018270298</v>
      </c>
      <c r="AI371" s="118">
        <f>IF($C371="TD",INDEX('4. CPI-tabel'!$D$20:$Z$42,$E371-2003,AI$28-2003),
IF(AI$28&gt;=$E371,MAX(1,INDEX('4. CPI-tabel'!$D$20:$Z$42,MAX($E371,2010)-2003,AI$28-2003)),0))</f>
        <v>1.1239035018270298</v>
      </c>
      <c r="AJ371" s="118">
        <f>IF($C371="TD",INDEX('4. CPI-tabel'!$D$20:$Z$42,$E371-2003,AJ$28-2003),
IF(AJ$28&gt;=$E371,MAX(1,INDEX('4. CPI-tabel'!$D$20:$Z$42,MAX($E371,2010)-2003,AJ$28-2003)),0))</f>
        <v>1.1239035018270298</v>
      </c>
      <c r="AK371" s="118">
        <f>IF($C371="TD",INDEX('4. CPI-tabel'!$D$20:$Z$42,$E371-2003,AK$28-2003),
IF(AK$28&gt;=$E371,MAX(1,INDEX('4. CPI-tabel'!$D$20:$Z$42,MAX($E371,2010)-2003,AK$28-2003)),0))</f>
        <v>1.1239035018270298</v>
      </c>
      <c r="AL371" s="118">
        <f>IF($C371="TD",INDEX('4. CPI-tabel'!$D$20:$Z$42,$E371-2003,AL$28-2003),
IF(AL$28&gt;=$E371,MAX(1,INDEX('4. CPI-tabel'!$D$20:$Z$42,MAX($E371,2010)-2003,AL$28-2003)),0))</f>
        <v>1.1239035018270298</v>
      </c>
      <c r="AM371" s="118">
        <f>IF($C371="TD",INDEX('4. CPI-tabel'!$D$20:$Z$42,$E371-2003,AM$28-2003),
IF(AM$28&gt;=$E371,MAX(1,INDEX('4. CPI-tabel'!$D$20:$Z$42,MAX($E371,2010)-2003,AM$28-2003)),0))</f>
        <v>1.1239035018270298</v>
      </c>
      <c r="AN371" s="20"/>
      <c r="AO371" s="87">
        <f t="shared" si="101"/>
        <v>0</v>
      </c>
      <c r="AP371" s="87">
        <f t="shared" si="102"/>
        <v>0</v>
      </c>
      <c r="AQ371" s="87">
        <f t="shared" si="103"/>
        <v>-205302.94480088353</v>
      </c>
      <c r="AR371" s="87">
        <f t="shared" si="104"/>
        <v>-422102.85451061651</v>
      </c>
      <c r="AS371" s="87">
        <f t="shared" si="105"/>
        <v>-426323.88305572269</v>
      </c>
      <c r="AT371" s="87">
        <f t="shared" si="106"/>
        <v>-429734.47412016848</v>
      </c>
      <c r="AU371" s="87">
        <f t="shared" si="107"/>
        <v>-430593.94306840881</v>
      </c>
      <c r="AV371" s="87">
        <f t="shared" si="108"/>
        <v>-436622.25827136653</v>
      </c>
      <c r="AW371" s="87">
        <f t="shared" si="109"/>
        <v>-445791.32569506526</v>
      </c>
      <c r="AX371" s="87">
        <f t="shared" si="110"/>
        <v>-458273.48281452712</v>
      </c>
      <c r="AY371" s="87">
        <f t="shared" si="111"/>
        <v>-461481.39719422872</v>
      </c>
      <c r="AZ371" s="87">
        <f t="shared" si="112"/>
        <v>-553777.67663307418</v>
      </c>
      <c r="BA371" s="87">
        <f t="shared" si="113"/>
        <v>-138444.41915826857</v>
      </c>
      <c r="BB371" s="87">
        <f t="shared" si="114"/>
        <v>0</v>
      </c>
      <c r="BC371" s="87">
        <f t="shared" si="115"/>
        <v>0</v>
      </c>
      <c r="BD371" s="87">
        <f t="shared" si="116"/>
        <v>0</v>
      </c>
    </row>
    <row r="372" spans="2:56" s="79" customFormat="1" x14ac:dyDescent="0.2">
      <c r="B372" s="86">
        <f>'3. Investeringen'!B358</f>
        <v>344</v>
      </c>
      <c r="C372" s="86" t="str">
        <f>'3. Investeringen'!F358</f>
        <v>TD</v>
      </c>
      <c r="D372" s="86" t="str">
        <f>'3. Investeringen'!G358</f>
        <v>Nieuwe investeringen TD</v>
      </c>
      <c r="E372" s="121">
        <f>'3. Investeringen'!K358</f>
        <v>2014</v>
      </c>
      <c r="F372" s="20"/>
      <c r="G372" s="86">
        <f>'7. Nominale afschrijvingen'!R361</f>
        <v>0</v>
      </c>
      <c r="H372" s="86">
        <f>'7. Nominale afschrijvingen'!S361</f>
        <v>0</v>
      </c>
      <c r="I372" s="86">
        <f>'7. Nominale afschrijvingen'!T361</f>
        <v>0</v>
      </c>
      <c r="J372" s="86">
        <f>'7. Nominale afschrijvingen'!U361</f>
        <v>-154593.76750000002</v>
      </c>
      <c r="K372" s="86">
        <f>'7. Nominale afschrijvingen'!V361</f>
        <v>-309187.53499999997</v>
      </c>
      <c r="L372" s="86">
        <f>'7. Nominale afschrijvingen'!W361</f>
        <v>-309187.53499999997</v>
      </c>
      <c r="M372" s="86">
        <f>'7. Nominale afschrijvingen'!X361</f>
        <v>-309187.53499999997</v>
      </c>
      <c r="N372" s="86">
        <f>'7. Nominale afschrijvingen'!Y361</f>
        <v>-309187.53499999997</v>
      </c>
      <c r="O372" s="86">
        <f>'7. Nominale afschrijvingen'!Z361</f>
        <v>-309187.53499999997</v>
      </c>
      <c r="P372" s="86">
        <f>'7. Nominale afschrijvingen'!AA361</f>
        <v>-309187.53499999997</v>
      </c>
      <c r="Q372" s="86">
        <f>'7. Nominale afschrijvingen'!AB361</f>
        <v>-309187.53499999997</v>
      </c>
      <c r="R372" s="86">
        <f>'7. Nominale afschrijvingen'!AC361</f>
        <v>-371025.04200000019</v>
      </c>
      <c r="S372" s="86">
        <f>'7. Nominale afschrijvingen'!AD361</f>
        <v>-267962.53033333347</v>
      </c>
      <c r="T372" s="86">
        <f>'7. Nominale afschrijvingen'!AE361</f>
        <v>-133981.26516666674</v>
      </c>
      <c r="U372" s="86">
        <f>'7. Nominale afschrijvingen'!AF361</f>
        <v>0</v>
      </c>
      <c r="V372" s="86">
        <f>'7. Nominale afschrijvingen'!AG361</f>
        <v>0</v>
      </c>
      <c r="W372" s="65"/>
      <c r="X372" s="118">
        <f>IF($C372="TD",INDEX('4. CPI-tabel'!$D$20:$Z$42,$E372-2003,X$28-2003),
IF(X$28&gt;=$E372,MAX(1,INDEX('4. CPI-tabel'!$D$20:$Z$42,MAX($E372,2010)-2003,X$28-2003)),0))</f>
        <v>0</v>
      </c>
      <c r="Y372" s="118">
        <f>IF($C372="TD",INDEX('4. CPI-tabel'!$D$20:$Z$42,$E372-2003,Y$28-2003),
IF(Y$28&gt;=$E372,MAX(1,INDEX('4. CPI-tabel'!$D$20:$Z$42,MAX($E372,2010)-2003,Y$28-2003)),0))</f>
        <v>0</v>
      </c>
      <c r="Z372" s="118">
        <f>IF($C372="TD",INDEX('4. CPI-tabel'!$D$20:$Z$42,$E372-2003,Z$28-2003),
IF(Z$28&gt;=$E372,MAX(1,INDEX('4. CPI-tabel'!$D$20:$Z$42,MAX($E372,2010)-2003,Z$28-2003)),0))</f>
        <v>0</v>
      </c>
      <c r="AA372" s="118">
        <f>IF($C372="TD",INDEX('4. CPI-tabel'!$D$20:$Z$42,$E372-2003,AA$28-2003),
IF(AA$28&gt;=$E372,MAX(1,INDEX('4. CPI-tabel'!$D$20:$Z$42,MAX($E372,2010)-2003,AA$28-2003)),0))</f>
        <v>1</v>
      </c>
      <c r="AB372" s="118">
        <f>IF($C372="TD",INDEX('4. CPI-tabel'!$D$20:$Z$42,$E372-2003,AB$28-2003),
IF(AB$28&gt;=$E372,MAX(1,INDEX('4. CPI-tabel'!$D$20:$Z$42,MAX($E372,2010)-2003,AB$28-2003)),0))</f>
        <v>1.01</v>
      </c>
      <c r="AC372" s="118">
        <f>IF($C372="TD",INDEX('4. CPI-tabel'!$D$20:$Z$42,$E372-2003,AC$28-2003),
IF(AC$28&gt;=$E372,MAX(1,INDEX('4. CPI-tabel'!$D$20:$Z$42,MAX($E372,2010)-2003,AC$28-2003)),0))</f>
        <v>1.0180800000000001</v>
      </c>
      <c r="AD372" s="118">
        <f>IF($C372="TD",INDEX('4. CPI-tabel'!$D$20:$Z$42,$E372-2003,AD$28-2003),
IF(AD$28&gt;=$E372,MAX(1,INDEX('4. CPI-tabel'!$D$20:$Z$42,MAX($E372,2010)-2003,AD$28-2003)),0))</f>
        <v>1.0201161600000002</v>
      </c>
      <c r="AE372" s="118">
        <f>IF($C372="TD",INDEX('4. CPI-tabel'!$D$20:$Z$42,$E372-2003,AE$28-2003),
IF(AE$28&gt;=$E372,MAX(1,INDEX('4. CPI-tabel'!$D$20:$Z$42,MAX($E372,2010)-2003,AE$28-2003)),0))</f>
        <v>1.0343977862400002</v>
      </c>
      <c r="AF372" s="118">
        <f>IF($C372="TD",INDEX('4. CPI-tabel'!$D$20:$Z$42,$E372-2003,AF$28-2003),
IF(AF$28&gt;=$E372,MAX(1,INDEX('4. CPI-tabel'!$D$20:$Z$42,MAX($E372,2010)-2003,AF$28-2003)),0))</f>
        <v>1.0561201397510402</v>
      </c>
      <c r="AG372" s="118">
        <f>IF($C372="TD",INDEX('4. CPI-tabel'!$D$20:$Z$42,$E372-2003,AG$28-2003),
IF(AG$28&gt;=$E372,MAX(1,INDEX('4. CPI-tabel'!$D$20:$Z$42,MAX($E372,2010)-2003,AG$28-2003)),0))</f>
        <v>1.0856915036640693</v>
      </c>
      <c r="AH372" s="118">
        <f>IF($C372="TD",INDEX('4. CPI-tabel'!$D$20:$Z$42,$E372-2003,AH$28-2003),
IF(AH$28&gt;=$E372,MAX(1,INDEX('4. CPI-tabel'!$D$20:$Z$42,MAX($E372,2010)-2003,AH$28-2003)),0))</f>
        <v>1.0932913441897176</v>
      </c>
      <c r="AI372" s="118">
        <f>IF($C372="TD",INDEX('4. CPI-tabel'!$D$20:$Z$42,$E372-2003,AI$28-2003),
IF(AI$28&gt;=$E372,MAX(1,INDEX('4. CPI-tabel'!$D$20:$Z$42,MAX($E372,2010)-2003,AI$28-2003)),0))</f>
        <v>1.0932913441897176</v>
      </c>
      <c r="AJ372" s="118">
        <f>IF($C372="TD",INDEX('4. CPI-tabel'!$D$20:$Z$42,$E372-2003,AJ$28-2003),
IF(AJ$28&gt;=$E372,MAX(1,INDEX('4. CPI-tabel'!$D$20:$Z$42,MAX($E372,2010)-2003,AJ$28-2003)),0))</f>
        <v>1.0932913441897176</v>
      </c>
      <c r="AK372" s="118">
        <f>IF($C372="TD",INDEX('4. CPI-tabel'!$D$20:$Z$42,$E372-2003,AK$28-2003),
IF(AK$28&gt;=$E372,MAX(1,INDEX('4. CPI-tabel'!$D$20:$Z$42,MAX($E372,2010)-2003,AK$28-2003)),0))</f>
        <v>1.0932913441897176</v>
      </c>
      <c r="AL372" s="118">
        <f>IF($C372="TD",INDEX('4. CPI-tabel'!$D$20:$Z$42,$E372-2003,AL$28-2003),
IF(AL$28&gt;=$E372,MAX(1,INDEX('4. CPI-tabel'!$D$20:$Z$42,MAX($E372,2010)-2003,AL$28-2003)),0))</f>
        <v>1.0932913441897176</v>
      </c>
      <c r="AM372" s="118">
        <f>IF($C372="TD",INDEX('4. CPI-tabel'!$D$20:$Z$42,$E372-2003,AM$28-2003),
IF(AM$28&gt;=$E372,MAX(1,INDEX('4. CPI-tabel'!$D$20:$Z$42,MAX($E372,2010)-2003,AM$28-2003)),0))</f>
        <v>1.0932913441897176</v>
      </c>
      <c r="AN372" s="20"/>
      <c r="AO372" s="87">
        <f t="shared" si="101"/>
        <v>0</v>
      </c>
      <c r="AP372" s="87">
        <f t="shared" si="102"/>
        <v>0</v>
      </c>
      <c r="AQ372" s="87">
        <f t="shared" si="103"/>
        <v>0</v>
      </c>
      <c r="AR372" s="87">
        <f t="shared" si="104"/>
        <v>-154593.76750000002</v>
      </c>
      <c r="AS372" s="87">
        <f t="shared" si="105"/>
        <v>-312279.41034999996</v>
      </c>
      <c r="AT372" s="87">
        <f t="shared" si="106"/>
        <v>-314777.64563280001</v>
      </c>
      <c r="AU372" s="87">
        <f t="shared" si="107"/>
        <v>-315407.2009240656</v>
      </c>
      <c r="AV372" s="87">
        <f t="shared" si="108"/>
        <v>-319822.90173700254</v>
      </c>
      <c r="AW372" s="87">
        <f t="shared" si="109"/>
        <v>-326539.18267347961</v>
      </c>
      <c r="AX372" s="87">
        <f t="shared" si="110"/>
        <v>-335682.27978833701</v>
      </c>
      <c r="AY372" s="87">
        <f t="shared" si="111"/>
        <v>-338032.05574685533</v>
      </c>
      <c r="AZ372" s="87">
        <f t="shared" si="112"/>
        <v>-405638.46689622663</v>
      </c>
      <c r="BA372" s="87">
        <f t="shared" si="113"/>
        <v>-292961.11498060817</v>
      </c>
      <c r="BB372" s="87">
        <f t="shared" si="114"/>
        <v>-146480.55749030408</v>
      </c>
      <c r="BC372" s="87">
        <f t="shared" si="115"/>
        <v>0</v>
      </c>
      <c r="BD372" s="87">
        <f t="shared" si="116"/>
        <v>0</v>
      </c>
    </row>
    <row r="373" spans="2:56" s="79" customFormat="1" x14ac:dyDescent="0.2">
      <c r="B373" s="86">
        <f>'3. Investeringen'!B359</f>
        <v>345</v>
      </c>
      <c r="C373" s="86" t="str">
        <f>'3. Investeringen'!F359</f>
        <v>TD</v>
      </c>
      <c r="D373" s="86" t="str">
        <f>'3. Investeringen'!G359</f>
        <v>Nieuwe investeringen TD</v>
      </c>
      <c r="E373" s="121">
        <f>'3. Investeringen'!K359</f>
        <v>2015</v>
      </c>
      <c r="F373" s="20"/>
      <c r="G373" s="86">
        <f>'7. Nominale afschrijvingen'!R362</f>
        <v>0</v>
      </c>
      <c r="H373" s="86">
        <f>'7. Nominale afschrijvingen'!S362</f>
        <v>0</v>
      </c>
      <c r="I373" s="86">
        <f>'7. Nominale afschrijvingen'!T362</f>
        <v>0</v>
      </c>
      <c r="J373" s="86">
        <f>'7. Nominale afschrijvingen'!U362</f>
        <v>0</v>
      </c>
      <c r="K373" s="86">
        <f>'7. Nominale afschrijvingen'!V362</f>
        <v>-65196.464000000007</v>
      </c>
      <c r="L373" s="86">
        <f>'7. Nominale afschrijvingen'!W362</f>
        <v>-130392.92800000001</v>
      </c>
      <c r="M373" s="86">
        <f>'7. Nominale afschrijvingen'!X362</f>
        <v>-130392.92800000001</v>
      </c>
      <c r="N373" s="86">
        <f>'7. Nominale afschrijvingen'!Y362</f>
        <v>-130392.92800000001</v>
      </c>
      <c r="O373" s="86">
        <f>'7. Nominale afschrijvingen'!Z362</f>
        <v>-130392.92800000001</v>
      </c>
      <c r="P373" s="86">
        <f>'7. Nominale afschrijvingen'!AA362</f>
        <v>-130392.92800000001</v>
      </c>
      <c r="Q373" s="86">
        <f>'7. Nominale afschrijvingen'!AB362</f>
        <v>-130392.92800000001</v>
      </c>
      <c r="R373" s="86">
        <f>'7. Nominale afschrijvingen'!AC362</f>
        <v>-156471.51359999998</v>
      </c>
      <c r="S373" s="86">
        <f>'7. Nominale afschrijvingen'!AD362</f>
        <v>-119961.49375999998</v>
      </c>
      <c r="T373" s="86">
        <f>'7. Nominale afschrijvingen'!AE362</f>
        <v>-119961.49375999998</v>
      </c>
      <c r="U373" s="86">
        <f>'7. Nominale afschrijvingen'!AF362</f>
        <v>-59980.746879999992</v>
      </c>
      <c r="V373" s="86">
        <f>'7. Nominale afschrijvingen'!AG362</f>
        <v>0</v>
      </c>
      <c r="W373" s="65"/>
      <c r="X373" s="118">
        <f>IF($C373="TD",INDEX('4. CPI-tabel'!$D$20:$Z$42,$E373-2003,X$28-2003),
IF(X$28&gt;=$E373,MAX(1,INDEX('4. CPI-tabel'!$D$20:$Z$42,MAX($E373,2010)-2003,X$28-2003)),0))</f>
        <v>0</v>
      </c>
      <c r="Y373" s="118">
        <f>IF($C373="TD",INDEX('4. CPI-tabel'!$D$20:$Z$42,$E373-2003,Y$28-2003),
IF(Y$28&gt;=$E373,MAX(1,INDEX('4. CPI-tabel'!$D$20:$Z$42,MAX($E373,2010)-2003,Y$28-2003)),0))</f>
        <v>0</v>
      </c>
      <c r="Z373" s="118">
        <f>IF($C373="TD",INDEX('4. CPI-tabel'!$D$20:$Z$42,$E373-2003,Z$28-2003),
IF(Z$28&gt;=$E373,MAX(1,INDEX('4. CPI-tabel'!$D$20:$Z$42,MAX($E373,2010)-2003,Z$28-2003)),0))</f>
        <v>0</v>
      </c>
      <c r="AA373" s="118">
        <f>IF($C373="TD",INDEX('4. CPI-tabel'!$D$20:$Z$42,$E373-2003,AA$28-2003),
IF(AA$28&gt;=$E373,MAX(1,INDEX('4. CPI-tabel'!$D$20:$Z$42,MAX($E373,2010)-2003,AA$28-2003)),0))</f>
        <v>0</v>
      </c>
      <c r="AB373" s="118">
        <f>IF($C373="TD",INDEX('4. CPI-tabel'!$D$20:$Z$42,$E373-2003,AB$28-2003),
IF(AB$28&gt;=$E373,MAX(1,INDEX('4. CPI-tabel'!$D$20:$Z$42,MAX($E373,2010)-2003,AB$28-2003)),0))</f>
        <v>1</v>
      </c>
      <c r="AC373" s="118">
        <f>IF($C373="TD",INDEX('4. CPI-tabel'!$D$20:$Z$42,$E373-2003,AC$28-2003),
IF(AC$28&gt;=$E373,MAX(1,INDEX('4. CPI-tabel'!$D$20:$Z$42,MAX($E373,2010)-2003,AC$28-2003)),0))</f>
        <v>1.008</v>
      </c>
      <c r="AD373" s="118">
        <f>IF($C373="TD",INDEX('4. CPI-tabel'!$D$20:$Z$42,$E373-2003,AD$28-2003),
IF(AD$28&gt;=$E373,MAX(1,INDEX('4. CPI-tabel'!$D$20:$Z$42,MAX($E373,2010)-2003,AD$28-2003)),0))</f>
        <v>1.010016</v>
      </c>
      <c r="AE373" s="118">
        <f>IF($C373="TD",INDEX('4. CPI-tabel'!$D$20:$Z$42,$E373-2003,AE$28-2003),
IF(AE$28&gt;=$E373,MAX(1,INDEX('4. CPI-tabel'!$D$20:$Z$42,MAX($E373,2010)-2003,AE$28-2003)),0))</f>
        <v>1.0241562239999999</v>
      </c>
      <c r="AF373" s="118">
        <f>IF($C373="TD",INDEX('4. CPI-tabel'!$D$20:$Z$42,$E373-2003,AF$28-2003),
IF(AF$28&gt;=$E373,MAX(1,INDEX('4. CPI-tabel'!$D$20:$Z$42,MAX($E373,2010)-2003,AF$28-2003)),0))</f>
        <v>1.0456635047039999</v>
      </c>
      <c r="AG373" s="118">
        <f>IF($C373="TD",INDEX('4. CPI-tabel'!$D$20:$Z$42,$E373-2003,AG$28-2003),
IF(AG$28&gt;=$E373,MAX(1,INDEX('4. CPI-tabel'!$D$20:$Z$42,MAX($E373,2010)-2003,AG$28-2003)),0))</f>
        <v>1.0749420828357119</v>
      </c>
      <c r="AH373" s="118">
        <f>IF($C373="TD",INDEX('4. CPI-tabel'!$D$20:$Z$42,$E373-2003,AH$28-2003),
IF(AH$28&gt;=$E373,MAX(1,INDEX('4. CPI-tabel'!$D$20:$Z$42,MAX($E373,2010)-2003,AH$28-2003)),0))</f>
        <v>1.0824666774155618</v>
      </c>
      <c r="AI373" s="118">
        <f>IF($C373="TD",INDEX('4. CPI-tabel'!$D$20:$Z$42,$E373-2003,AI$28-2003),
IF(AI$28&gt;=$E373,MAX(1,INDEX('4. CPI-tabel'!$D$20:$Z$42,MAX($E373,2010)-2003,AI$28-2003)),0))</f>
        <v>1.0824666774155618</v>
      </c>
      <c r="AJ373" s="118">
        <f>IF($C373="TD",INDEX('4. CPI-tabel'!$D$20:$Z$42,$E373-2003,AJ$28-2003),
IF(AJ$28&gt;=$E373,MAX(1,INDEX('4. CPI-tabel'!$D$20:$Z$42,MAX($E373,2010)-2003,AJ$28-2003)),0))</f>
        <v>1.0824666774155618</v>
      </c>
      <c r="AK373" s="118">
        <f>IF($C373="TD",INDEX('4. CPI-tabel'!$D$20:$Z$42,$E373-2003,AK$28-2003),
IF(AK$28&gt;=$E373,MAX(1,INDEX('4. CPI-tabel'!$D$20:$Z$42,MAX($E373,2010)-2003,AK$28-2003)),0))</f>
        <v>1.0824666774155618</v>
      </c>
      <c r="AL373" s="118">
        <f>IF($C373="TD",INDEX('4. CPI-tabel'!$D$20:$Z$42,$E373-2003,AL$28-2003),
IF(AL$28&gt;=$E373,MAX(1,INDEX('4. CPI-tabel'!$D$20:$Z$42,MAX($E373,2010)-2003,AL$28-2003)),0))</f>
        <v>1.0824666774155618</v>
      </c>
      <c r="AM373" s="118">
        <f>IF($C373="TD",INDEX('4. CPI-tabel'!$D$20:$Z$42,$E373-2003,AM$28-2003),
IF(AM$28&gt;=$E373,MAX(1,INDEX('4. CPI-tabel'!$D$20:$Z$42,MAX($E373,2010)-2003,AM$28-2003)),0))</f>
        <v>1.0824666774155618</v>
      </c>
      <c r="AN373" s="20"/>
      <c r="AO373" s="87">
        <f t="shared" si="101"/>
        <v>0</v>
      </c>
      <c r="AP373" s="87">
        <f t="shared" si="102"/>
        <v>0</v>
      </c>
      <c r="AQ373" s="87">
        <f t="shared" si="103"/>
        <v>0</v>
      </c>
      <c r="AR373" s="87">
        <f t="shared" si="104"/>
        <v>0</v>
      </c>
      <c r="AS373" s="87">
        <f t="shared" si="105"/>
        <v>-65196.464000000007</v>
      </c>
      <c r="AT373" s="87">
        <f t="shared" si="106"/>
        <v>-131436.07142400002</v>
      </c>
      <c r="AU373" s="87">
        <f t="shared" si="107"/>
        <v>-131698.94356684803</v>
      </c>
      <c r="AV373" s="87">
        <f t="shared" si="108"/>
        <v>-133542.72877678389</v>
      </c>
      <c r="AW373" s="87">
        <f t="shared" si="109"/>
        <v>-136347.12608109633</v>
      </c>
      <c r="AX373" s="87">
        <f t="shared" si="110"/>
        <v>-140164.84561136703</v>
      </c>
      <c r="AY373" s="87">
        <f t="shared" si="111"/>
        <v>-141145.9995306466</v>
      </c>
      <c r="AZ373" s="87">
        <f t="shared" si="112"/>
        <v>-169375.19943677587</v>
      </c>
      <c r="BA373" s="87">
        <f t="shared" si="113"/>
        <v>-129854.31956819483</v>
      </c>
      <c r="BB373" s="87">
        <f t="shared" si="114"/>
        <v>-129854.31956819483</v>
      </c>
      <c r="BC373" s="87">
        <f t="shared" si="115"/>
        <v>-64927.159784097414</v>
      </c>
      <c r="BD373" s="87">
        <f t="shared" si="116"/>
        <v>0</v>
      </c>
    </row>
    <row r="374" spans="2:56" s="79" customFormat="1" x14ac:dyDescent="0.2">
      <c r="B374" s="86">
        <f>'3. Investeringen'!B360</f>
        <v>346</v>
      </c>
      <c r="C374" s="86" t="str">
        <f>'3. Investeringen'!F360</f>
        <v>TD</v>
      </c>
      <c r="D374" s="86" t="str">
        <f>'3. Investeringen'!G360</f>
        <v>Nieuwe investeringen TD</v>
      </c>
      <c r="E374" s="121">
        <f>'3. Investeringen'!K360</f>
        <v>2016</v>
      </c>
      <c r="F374" s="20"/>
      <c r="G374" s="86">
        <f>'7. Nominale afschrijvingen'!R363</f>
        <v>0</v>
      </c>
      <c r="H374" s="86">
        <f>'7. Nominale afschrijvingen'!S363</f>
        <v>0</v>
      </c>
      <c r="I374" s="86">
        <f>'7. Nominale afschrijvingen'!T363</f>
        <v>0</v>
      </c>
      <c r="J374" s="86">
        <f>'7. Nominale afschrijvingen'!U363</f>
        <v>0</v>
      </c>
      <c r="K374" s="86">
        <f>'7. Nominale afschrijvingen'!V363</f>
        <v>0</v>
      </c>
      <c r="L374" s="86">
        <f>'7. Nominale afschrijvingen'!W363</f>
        <v>-163931.57350000003</v>
      </c>
      <c r="M374" s="86">
        <f>'7. Nominale afschrijvingen'!X363</f>
        <v>-327863.14700000006</v>
      </c>
      <c r="N374" s="86">
        <f>'7. Nominale afschrijvingen'!Y363</f>
        <v>-327863.14700000006</v>
      </c>
      <c r="O374" s="86">
        <f>'7. Nominale afschrijvingen'!Z363</f>
        <v>-327863.14700000006</v>
      </c>
      <c r="P374" s="86">
        <f>'7. Nominale afschrijvingen'!AA363</f>
        <v>-327863.14700000006</v>
      </c>
      <c r="Q374" s="86">
        <f>'7. Nominale afschrijvingen'!AB363</f>
        <v>-327863.14700000006</v>
      </c>
      <c r="R374" s="86">
        <f>'7. Nominale afschrijvingen'!AC363</f>
        <v>-393435.77639999992</v>
      </c>
      <c r="S374" s="86">
        <f>'7. Nominale afschrijvingen'!AD363</f>
        <v>-309128.11002857139</v>
      </c>
      <c r="T374" s="86">
        <f>'7. Nominale afschrijvingen'!AE363</f>
        <v>-309128.11002857139</v>
      </c>
      <c r="U374" s="86">
        <f>'7. Nominale afschrijvingen'!AF363</f>
        <v>-309128.11002857139</v>
      </c>
      <c r="V374" s="86">
        <f>'7. Nominale afschrijvingen'!AG363</f>
        <v>-154564.0550142857</v>
      </c>
      <c r="W374" s="65"/>
      <c r="X374" s="118">
        <f>IF($C374="TD",INDEX('4. CPI-tabel'!$D$20:$Z$42,$E374-2003,X$28-2003),
IF(X$28&gt;=$E374,MAX(1,INDEX('4. CPI-tabel'!$D$20:$Z$42,MAX($E374,2010)-2003,X$28-2003)),0))</f>
        <v>0</v>
      </c>
      <c r="Y374" s="118">
        <f>IF($C374="TD",INDEX('4. CPI-tabel'!$D$20:$Z$42,$E374-2003,Y$28-2003),
IF(Y$28&gt;=$E374,MAX(1,INDEX('4. CPI-tabel'!$D$20:$Z$42,MAX($E374,2010)-2003,Y$28-2003)),0))</f>
        <v>0</v>
      </c>
      <c r="Z374" s="118">
        <f>IF($C374="TD",INDEX('4. CPI-tabel'!$D$20:$Z$42,$E374-2003,Z$28-2003),
IF(Z$28&gt;=$E374,MAX(1,INDEX('4. CPI-tabel'!$D$20:$Z$42,MAX($E374,2010)-2003,Z$28-2003)),0))</f>
        <v>0</v>
      </c>
      <c r="AA374" s="118">
        <f>IF($C374="TD",INDEX('4. CPI-tabel'!$D$20:$Z$42,$E374-2003,AA$28-2003),
IF(AA$28&gt;=$E374,MAX(1,INDEX('4. CPI-tabel'!$D$20:$Z$42,MAX($E374,2010)-2003,AA$28-2003)),0))</f>
        <v>0</v>
      </c>
      <c r="AB374" s="118">
        <f>IF($C374="TD",INDEX('4. CPI-tabel'!$D$20:$Z$42,$E374-2003,AB$28-2003),
IF(AB$28&gt;=$E374,MAX(1,INDEX('4. CPI-tabel'!$D$20:$Z$42,MAX($E374,2010)-2003,AB$28-2003)),0))</f>
        <v>0</v>
      </c>
      <c r="AC374" s="118">
        <f>IF($C374="TD",INDEX('4. CPI-tabel'!$D$20:$Z$42,$E374-2003,AC$28-2003),
IF(AC$28&gt;=$E374,MAX(1,INDEX('4. CPI-tabel'!$D$20:$Z$42,MAX($E374,2010)-2003,AC$28-2003)),0))</f>
        <v>1</v>
      </c>
      <c r="AD374" s="118">
        <f>IF($C374="TD",INDEX('4. CPI-tabel'!$D$20:$Z$42,$E374-2003,AD$28-2003),
IF(AD$28&gt;=$E374,MAX(1,INDEX('4. CPI-tabel'!$D$20:$Z$42,MAX($E374,2010)-2003,AD$28-2003)),0))</f>
        <v>1.002</v>
      </c>
      <c r="AE374" s="118">
        <f>IF($C374="TD",INDEX('4. CPI-tabel'!$D$20:$Z$42,$E374-2003,AE$28-2003),
IF(AE$28&gt;=$E374,MAX(1,INDEX('4. CPI-tabel'!$D$20:$Z$42,MAX($E374,2010)-2003,AE$28-2003)),0))</f>
        <v>1.0160279999999999</v>
      </c>
      <c r="AF374" s="118">
        <f>IF($C374="TD",INDEX('4. CPI-tabel'!$D$20:$Z$42,$E374-2003,AF$28-2003),
IF(AF$28&gt;=$E374,MAX(1,INDEX('4. CPI-tabel'!$D$20:$Z$42,MAX($E374,2010)-2003,AF$28-2003)),0))</f>
        <v>1.0373645879999998</v>
      </c>
      <c r="AG374" s="118">
        <f>IF($C374="TD",INDEX('4. CPI-tabel'!$D$20:$Z$42,$E374-2003,AG$28-2003),
IF(AG$28&gt;=$E374,MAX(1,INDEX('4. CPI-tabel'!$D$20:$Z$42,MAX($E374,2010)-2003,AG$28-2003)),0))</f>
        <v>1.0664107964639997</v>
      </c>
      <c r="AH374" s="118">
        <f>IF($C374="TD",INDEX('4. CPI-tabel'!$D$20:$Z$42,$E374-2003,AH$28-2003),
IF(AH$28&gt;=$E374,MAX(1,INDEX('4. CPI-tabel'!$D$20:$Z$42,MAX($E374,2010)-2003,AH$28-2003)),0))</f>
        <v>1.0738756720392475</v>
      </c>
      <c r="AI374" s="118">
        <f>IF($C374="TD",INDEX('4. CPI-tabel'!$D$20:$Z$42,$E374-2003,AI$28-2003),
IF(AI$28&gt;=$E374,MAX(1,INDEX('4. CPI-tabel'!$D$20:$Z$42,MAX($E374,2010)-2003,AI$28-2003)),0))</f>
        <v>1.0738756720392475</v>
      </c>
      <c r="AJ374" s="118">
        <f>IF($C374="TD",INDEX('4. CPI-tabel'!$D$20:$Z$42,$E374-2003,AJ$28-2003),
IF(AJ$28&gt;=$E374,MAX(1,INDEX('4. CPI-tabel'!$D$20:$Z$42,MAX($E374,2010)-2003,AJ$28-2003)),0))</f>
        <v>1.0738756720392475</v>
      </c>
      <c r="AK374" s="118">
        <f>IF($C374="TD",INDEX('4. CPI-tabel'!$D$20:$Z$42,$E374-2003,AK$28-2003),
IF(AK$28&gt;=$E374,MAX(1,INDEX('4. CPI-tabel'!$D$20:$Z$42,MAX($E374,2010)-2003,AK$28-2003)),0))</f>
        <v>1.0738756720392475</v>
      </c>
      <c r="AL374" s="118">
        <f>IF($C374="TD",INDEX('4. CPI-tabel'!$D$20:$Z$42,$E374-2003,AL$28-2003),
IF(AL$28&gt;=$E374,MAX(1,INDEX('4. CPI-tabel'!$D$20:$Z$42,MAX($E374,2010)-2003,AL$28-2003)),0))</f>
        <v>1.0738756720392475</v>
      </c>
      <c r="AM374" s="118">
        <f>IF($C374="TD",INDEX('4. CPI-tabel'!$D$20:$Z$42,$E374-2003,AM$28-2003),
IF(AM$28&gt;=$E374,MAX(1,INDEX('4. CPI-tabel'!$D$20:$Z$42,MAX($E374,2010)-2003,AM$28-2003)),0))</f>
        <v>1.0738756720392475</v>
      </c>
      <c r="AN374" s="20"/>
      <c r="AO374" s="87">
        <f t="shared" si="101"/>
        <v>0</v>
      </c>
      <c r="AP374" s="87">
        <f t="shared" si="102"/>
        <v>0</v>
      </c>
      <c r="AQ374" s="87">
        <f t="shared" si="103"/>
        <v>0</v>
      </c>
      <c r="AR374" s="87">
        <f t="shared" si="104"/>
        <v>0</v>
      </c>
      <c r="AS374" s="87">
        <f t="shared" si="105"/>
        <v>0</v>
      </c>
      <c r="AT374" s="87">
        <f t="shared" si="106"/>
        <v>-163931.57350000003</v>
      </c>
      <c r="AU374" s="87">
        <f t="shared" si="107"/>
        <v>-328518.87329400005</v>
      </c>
      <c r="AV374" s="87">
        <f t="shared" si="108"/>
        <v>-333118.13752011606</v>
      </c>
      <c r="AW374" s="87">
        <f t="shared" si="109"/>
        <v>-340113.6184080384</v>
      </c>
      <c r="AX374" s="87">
        <f t="shared" si="110"/>
        <v>-349636.79972346348</v>
      </c>
      <c r="AY374" s="87">
        <f t="shared" si="111"/>
        <v>-352084.25732152764</v>
      </c>
      <c r="AZ374" s="87">
        <f t="shared" si="112"/>
        <v>-422501.108785833</v>
      </c>
      <c r="BA374" s="87">
        <f t="shared" si="113"/>
        <v>-331965.15690315457</v>
      </c>
      <c r="BB374" s="87">
        <f t="shared" si="114"/>
        <v>-331965.15690315457</v>
      </c>
      <c r="BC374" s="87">
        <f t="shared" si="115"/>
        <v>-331965.15690315457</v>
      </c>
      <c r="BD374" s="87">
        <f t="shared" si="116"/>
        <v>-165982.57845157728</v>
      </c>
    </row>
    <row r="375" spans="2:56" s="79" customFormat="1" x14ac:dyDescent="0.2">
      <c r="B375" s="86">
        <f>'3. Investeringen'!B361</f>
        <v>347</v>
      </c>
      <c r="C375" s="86" t="str">
        <f>'3. Investeringen'!F361</f>
        <v>TD</v>
      </c>
      <c r="D375" s="86" t="str">
        <f>'3. Investeringen'!G361</f>
        <v>Nieuwe investeringen TD</v>
      </c>
      <c r="E375" s="121">
        <f>'3. Investeringen'!K361</f>
        <v>2012</v>
      </c>
      <c r="F375" s="20"/>
      <c r="G375" s="86">
        <f>'7. Nominale afschrijvingen'!R364</f>
        <v>0</v>
      </c>
      <c r="H375" s="86">
        <f>'7. Nominale afschrijvingen'!S364</f>
        <v>-1658381.6720000003</v>
      </c>
      <c r="I375" s="86">
        <f>'7. Nominale afschrijvingen'!T364</f>
        <v>-3316763.344</v>
      </c>
      <c r="J375" s="86">
        <f>'7. Nominale afschrijvingen'!U364</f>
        <v>-3316763.344</v>
      </c>
      <c r="K375" s="86">
        <f>'7. Nominale afschrijvingen'!V364</f>
        <v>-3316763.344</v>
      </c>
      <c r="L375" s="86">
        <f>'7. Nominale afschrijvingen'!W364</f>
        <v>-3316763.344</v>
      </c>
      <c r="M375" s="86">
        <f>'7. Nominale afschrijvingen'!X364</f>
        <v>-1658381.672</v>
      </c>
      <c r="N375" s="86">
        <f>'7. Nominale afschrijvingen'!Y364</f>
        <v>0</v>
      </c>
      <c r="O375" s="86">
        <f>'7. Nominale afschrijvingen'!Z364</f>
        <v>0</v>
      </c>
      <c r="P375" s="86">
        <f>'7. Nominale afschrijvingen'!AA364</f>
        <v>0</v>
      </c>
      <c r="Q375" s="86">
        <f>'7. Nominale afschrijvingen'!AB364</f>
        <v>0</v>
      </c>
      <c r="R375" s="86">
        <f>'7. Nominale afschrijvingen'!AC364</f>
        <v>0</v>
      </c>
      <c r="S375" s="86">
        <f>'7. Nominale afschrijvingen'!AD364</f>
        <v>0</v>
      </c>
      <c r="T375" s="86">
        <f>'7. Nominale afschrijvingen'!AE364</f>
        <v>0</v>
      </c>
      <c r="U375" s="86">
        <f>'7. Nominale afschrijvingen'!AF364</f>
        <v>0</v>
      </c>
      <c r="V375" s="86">
        <f>'7. Nominale afschrijvingen'!AG364</f>
        <v>0</v>
      </c>
      <c r="W375" s="65"/>
      <c r="X375" s="118">
        <f>IF($C375="TD",INDEX('4. CPI-tabel'!$D$20:$Z$42,$E375-2003,X$28-2003),
IF(X$28&gt;=$E375,MAX(1,INDEX('4. CPI-tabel'!$D$20:$Z$42,MAX($E375,2010)-2003,X$28-2003)),0))</f>
        <v>0</v>
      </c>
      <c r="Y375" s="118">
        <f>IF($C375="TD",INDEX('4. CPI-tabel'!$D$20:$Z$42,$E375-2003,Y$28-2003),
IF(Y$28&gt;=$E375,MAX(1,INDEX('4. CPI-tabel'!$D$20:$Z$42,MAX($E375,2010)-2003,Y$28-2003)),0))</f>
        <v>1</v>
      </c>
      <c r="Z375" s="118">
        <f>IF($C375="TD",INDEX('4. CPI-tabel'!$D$20:$Z$42,$E375-2003,Z$28-2003),
IF(Z$28&gt;=$E375,MAX(1,INDEX('4. CPI-tabel'!$D$20:$Z$42,MAX($E375,2010)-2003,Z$28-2003)),0))</f>
        <v>1.0229999999999999</v>
      </c>
      <c r="AA375" s="118">
        <f>IF($C375="TD",INDEX('4. CPI-tabel'!$D$20:$Z$42,$E375-2003,AA$28-2003),
IF(AA$28&gt;=$E375,MAX(1,INDEX('4. CPI-tabel'!$D$20:$Z$42,MAX($E375,2010)-2003,AA$28-2003)),0))</f>
        <v>1.051644</v>
      </c>
      <c r="AB375" s="118">
        <f>IF($C375="TD",INDEX('4. CPI-tabel'!$D$20:$Z$42,$E375-2003,AB$28-2003),
IF(AB$28&gt;=$E375,MAX(1,INDEX('4. CPI-tabel'!$D$20:$Z$42,MAX($E375,2010)-2003,AB$28-2003)),0))</f>
        <v>1.06216044</v>
      </c>
      <c r="AC375" s="118">
        <f>IF($C375="TD",INDEX('4. CPI-tabel'!$D$20:$Z$42,$E375-2003,AC$28-2003),
IF(AC$28&gt;=$E375,MAX(1,INDEX('4. CPI-tabel'!$D$20:$Z$42,MAX($E375,2010)-2003,AC$28-2003)),0))</f>
        <v>1.0706577235199999</v>
      </c>
      <c r="AD375" s="118">
        <f>IF($C375="TD",INDEX('4. CPI-tabel'!$D$20:$Z$42,$E375-2003,AD$28-2003),
IF(AD$28&gt;=$E375,MAX(1,INDEX('4. CPI-tabel'!$D$20:$Z$42,MAX($E375,2010)-2003,AD$28-2003)),0))</f>
        <v>1.0727990389670399</v>
      </c>
      <c r="AE375" s="118">
        <f>IF($C375="TD",INDEX('4. CPI-tabel'!$D$20:$Z$42,$E375-2003,AE$28-2003),
IF(AE$28&gt;=$E375,MAX(1,INDEX('4. CPI-tabel'!$D$20:$Z$42,MAX($E375,2010)-2003,AE$28-2003)),0))</f>
        <v>1.0878182255125783</v>
      </c>
      <c r="AF375" s="118">
        <f>IF($C375="TD",INDEX('4. CPI-tabel'!$D$20:$Z$42,$E375-2003,AF$28-2003),
IF(AF$28&gt;=$E375,MAX(1,INDEX('4. CPI-tabel'!$D$20:$Z$42,MAX($E375,2010)-2003,AF$28-2003)),0))</f>
        <v>1.1106624082483423</v>
      </c>
      <c r="AG375" s="118">
        <f>IF($C375="TD",INDEX('4. CPI-tabel'!$D$20:$Z$42,$E375-2003,AG$28-2003),
IF(AG$28&gt;=$E375,MAX(1,INDEX('4. CPI-tabel'!$D$20:$Z$42,MAX($E375,2010)-2003,AG$28-2003)),0))</f>
        <v>1.1417609556792958</v>
      </c>
      <c r="AH375" s="118">
        <f>IF($C375="TD",INDEX('4. CPI-tabel'!$D$20:$Z$42,$E375-2003,AH$28-2003),
IF(AH$28&gt;=$E375,MAX(1,INDEX('4. CPI-tabel'!$D$20:$Z$42,MAX($E375,2010)-2003,AH$28-2003)),0))</f>
        <v>1.1497532823690508</v>
      </c>
      <c r="AI375" s="118">
        <f>IF($C375="TD",INDEX('4. CPI-tabel'!$D$20:$Z$42,$E375-2003,AI$28-2003),
IF(AI$28&gt;=$E375,MAX(1,INDEX('4. CPI-tabel'!$D$20:$Z$42,MAX($E375,2010)-2003,AI$28-2003)),0))</f>
        <v>1.1497532823690508</v>
      </c>
      <c r="AJ375" s="118">
        <f>IF($C375="TD",INDEX('4. CPI-tabel'!$D$20:$Z$42,$E375-2003,AJ$28-2003),
IF(AJ$28&gt;=$E375,MAX(1,INDEX('4. CPI-tabel'!$D$20:$Z$42,MAX($E375,2010)-2003,AJ$28-2003)),0))</f>
        <v>1.1497532823690508</v>
      </c>
      <c r="AK375" s="118">
        <f>IF($C375="TD",INDEX('4. CPI-tabel'!$D$20:$Z$42,$E375-2003,AK$28-2003),
IF(AK$28&gt;=$E375,MAX(1,INDEX('4. CPI-tabel'!$D$20:$Z$42,MAX($E375,2010)-2003,AK$28-2003)),0))</f>
        <v>1.1497532823690508</v>
      </c>
      <c r="AL375" s="118">
        <f>IF($C375="TD",INDEX('4. CPI-tabel'!$D$20:$Z$42,$E375-2003,AL$28-2003),
IF(AL$28&gt;=$E375,MAX(1,INDEX('4. CPI-tabel'!$D$20:$Z$42,MAX($E375,2010)-2003,AL$28-2003)),0))</f>
        <v>1.1497532823690508</v>
      </c>
      <c r="AM375" s="118">
        <f>IF($C375="TD",INDEX('4. CPI-tabel'!$D$20:$Z$42,$E375-2003,AM$28-2003),
IF(AM$28&gt;=$E375,MAX(1,INDEX('4. CPI-tabel'!$D$20:$Z$42,MAX($E375,2010)-2003,AM$28-2003)),0))</f>
        <v>1.1497532823690508</v>
      </c>
      <c r="AN375" s="20"/>
      <c r="AO375" s="87">
        <f t="shared" si="101"/>
        <v>0</v>
      </c>
      <c r="AP375" s="87">
        <f t="shared" si="102"/>
        <v>-1658381.6720000003</v>
      </c>
      <c r="AQ375" s="87">
        <f t="shared" si="103"/>
        <v>-3393048.9009119999</v>
      </c>
      <c r="AR375" s="87">
        <f t="shared" si="104"/>
        <v>-3488054.2701375363</v>
      </c>
      <c r="AS375" s="87">
        <f t="shared" si="105"/>
        <v>-3522934.8128389115</v>
      </c>
      <c r="AT375" s="87">
        <f t="shared" si="106"/>
        <v>-3551118.2913416224</v>
      </c>
      <c r="AU375" s="87">
        <f t="shared" si="107"/>
        <v>-1779110.2639621526</v>
      </c>
      <c r="AV375" s="87">
        <f t="shared" si="108"/>
        <v>0</v>
      </c>
      <c r="AW375" s="87">
        <f t="shared" si="109"/>
        <v>0</v>
      </c>
      <c r="AX375" s="87">
        <f t="shared" si="110"/>
        <v>0</v>
      </c>
      <c r="AY375" s="87">
        <f t="shared" si="111"/>
        <v>0</v>
      </c>
      <c r="AZ375" s="87">
        <f t="shared" si="112"/>
        <v>0</v>
      </c>
      <c r="BA375" s="87">
        <f t="shared" si="113"/>
        <v>0</v>
      </c>
      <c r="BB375" s="87">
        <f t="shared" si="114"/>
        <v>0</v>
      </c>
      <c r="BC375" s="87">
        <f t="shared" si="115"/>
        <v>0</v>
      </c>
      <c r="BD375" s="87">
        <f t="shared" si="116"/>
        <v>0</v>
      </c>
    </row>
    <row r="376" spans="2:56" s="79" customFormat="1" x14ac:dyDescent="0.2">
      <c r="B376" s="86">
        <f>'3. Investeringen'!B362</f>
        <v>348</v>
      </c>
      <c r="C376" s="86" t="str">
        <f>'3. Investeringen'!F362</f>
        <v>TD</v>
      </c>
      <c r="D376" s="86" t="str">
        <f>'3. Investeringen'!G362</f>
        <v>Nieuwe investeringen TD</v>
      </c>
      <c r="E376" s="121">
        <f>'3. Investeringen'!K362</f>
        <v>2013</v>
      </c>
      <c r="F376" s="20"/>
      <c r="G376" s="86">
        <f>'7. Nominale afschrijvingen'!R365</f>
        <v>0</v>
      </c>
      <c r="H376" s="86">
        <f>'7. Nominale afschrijvingen'!S365</f>
        <v>0</v>
      </c>
      <c r="I376" s="86">
        <f>'7. Nominale afschrijvingen'!T365</f>
        <v>-778979.82300000009</v>
      </c>
      <c r="J376" s="86">
        <f>'7. Nominale afschrijvingen'!U365</f>
        <v>-1557959.6460000002</v>
      </c>
      <c r="K376" s="86">
        <f>'7. Nominale afschrijvingen'!V365</f>
        <v>-1557959.6460000002</v>
      </c>
      <c r="L376" s="86">
        <f>'7. Nominale afschrijvingen'!W365</f>
        <v>-1557959.6460000002</v>
      </c>
      <c r="M376" s="86">
        <f>'7. Nominale afschrijvingen'!X365</f>
        <v>-1557959.6460000002</v>
      </c>
      <c r="N376" s="86">
        <f>'7. Nominale afschrijvingen'!Y365</f>
        <v>-778979.82300000009</v>
      </c>
      <c r="O376" s="86">
        <f>'7. Nominale afschrijvingen'!Z365</f>
        <v>0</v>
      </c>
      <c r="P376" s="86">
        <f>'7. Nominale afschrijvingen'!AA365</f>
        <v>0</v>
      </c>
      <c r="Q376" s="86">
        <f>'7. Nominale afschrijvingen'!AB365</f>
        <v>0</v>
      </c>
      <c r="R376" s="86">
        <f>'7. Nominale afschrijvingen'!AC365</f>
        <v>0</v>
      </c>
      <c r="S376" s="86">
        <f>'7. Nominale afschrijvingen'!AD365</f>
        <v>0</v>
      </c>
      <c r="T376" s="86">
        <f>'7. Nominale afschrijvingen'!AE365</f>
        <v>0</v>
      </c>
      <c r="U376" s="86">
        <f>'7. Nominale afschrijvingen'!AF365</f>
        <v>0</v>
      </c>
      <c r="V376" s="86">
        <f>'7. Nominale afschrijvingen'!AG365</f>
        <v>0</v>
      </c>
      <c r="W376" s="65"/>
      <c r="X376" s="118">
        <f>IF($C376="TD",INDEX('4. CPI-tabel'!$D$20:$Z$42,$E376-2003,X$28-2003),
IF(X$28&gt;=$E376,MAX(1,INDEX('4. CPI-tabel'!$D$20:$Z$42,MAX($E376,2010)-2003,X$28-2003)),0))</f>
        <v>0</v>
      </c>
      <c r="Y376" s="118">
        <f>IF($C376="TD",INDEX('4. CPI-tabel'!$D$20:$Z$42,$E376-2003,Y$28-2003),
IF(Y$28&gt;=$E376,MAX(1,INDEX('4. CPI-tabel'!$D$20:$Z$42,MAX($E376,2010)-2003,Y$28-2003)),0))</f>
        <v>0</v>
      </c>
      <c r="Z376" s="118">
        <f>IF($C376="TD",INDEX('4. CPI-tabel'!$D$20:$Z$42,$E376-2003,Z$28-2003),
IF(Z$28&gt;=$E376,MAX(1,INDEX('4. CPI-tabel'!$D$20:$Z$42,MAX($E376,2010)-2003,Z$28-2003)),0))</f>
        <v>1</v>
      </c>
      <c r="AA376" s="118">
        <f>IF($C376="TD",INDEX('4. CPI-tabel'!$D$20:$Z$42,$E376-2003,AA$28-2003),
IF(AA$28&gt;=$E376,MAX(1,INDEX('4. CPI-tabel'!$D$20:$Z$42,MAX($E376,2010)-2003,AA$28-2003)),0))</f>
        <v>1.028</v>
      </c>
      <c r="AB376" s="118">
        <f>IF($C376="TD",INDEX('4. CPI-tabel'!$D$20:$Z$42,$E376-2003,AB$28-2003),
IF(AB$28&gt;=$E376,MAX(1,INDEX('4. CPI-tabel'!$D$20:$Z$42,MAX($E376,2010)-2003,AB$28-2003)),0))</f>
        <v>1.0382800000000001</v>
      </c>
      <c r="AC376" s="118">
        <f>IF($C376="TD",INDEX('4. CPI-tabel'!$D$20:$Z$42,$E376-2003,AC$28-2003),
IF(AC$28&gt;=$E376,MAX(1,INDEX('4. CPI-tabel'!$D$20:$Z$42,MAX($E376,2010)-2003,AC$28-2003)),0))</f>
        <v>1.0465862400000001</v>
      </c>
      <c r="AD376" s="118">
        <f>IF($C376="TD",INDEX('4. CPI-tabel'!$D$20:$Z$42,$E376-2003,AD$28-2003),
IF(AD$28&gt;=$E376,MAX(1,INDEX('4. CPI-tabel'!$D$20:$Z$42,MAX($E376,2010)-2003,AD$28-2003)),0))</f>
        <v>1.0486794124800001</v>
      </c>
      <c r="AE376" s="118">
        <f>IF($C376="TD",INDEX('4. CPI-tabel'!$D$20:$Z$42,$E376-2003,AE$28-2003),
IF(AE$28&gt;=$E376,MAX(1,INDEX('4. CPI-tabel'!$D$20:$Z$42,MAX($E376,2010)-2003,AE$28-2003)),0))</f>
        <v>1.0633609242547202</v>
      </c>
      <c r="AF376" s="118">
        <f>IF($C376="TD",INDEX('4. CPI-tabel'!$D$20:$Z$42,$E376-2003,AF$28-2003),
IF(AF$28&gt;=$E376,MAX(1,INDEX('4. CPI-tabel'!$D$20:$Z$42,MAX($E376,2010)-2003,AF$28-2003)),0))</f>
        <v>1.0856915036640693</v>
      </c>
      <c r="AG376" s="118">
        <f>IF($C376="TD",INDEX('4. CPI-tabel'!$D$20:$Z$42,$E376-2003,AG$28-2003),
IF(AG$28&gt;=$E376,MAX(1,INDEX('4. CPI-tabel'!$D$20:$Z$42,MAX($E376,2010)-2003,AG$28-2003)),0))</f>
        <v>1.1160908657666633</v>
      </c>
      <c r="AH376" s="118">
        <f>IF($C376="TD",INDEX('4. CPI-tabel'!$D$20:$Z$42,$E376-2003,AH$28-2003),
IF(AH$28&gt;=$E376,MAX(1,INDEX('4. CPI-tabel'!$D$20:$Z$42,MAX($E376,2010)-2003,AH$28-2003)),0))</f>
        <v>1.1239035018270298</v>
      </c>
      <c r="AI376" s="118">
        <f>IF($C376="TD",INDEX('4. CPI-tabel'!$D$20:$Z$42,$E376-2003,AI$28-2003),
IF(AI$28&gt;=$E376,MAX(1,INDEX('4. CPI-tabel'!$D$20:$Z$42,MAX($E376,2010)-2003,AI$28-2003)),0))</f>
        <v>1.1239035018270298</v>
      </c>
      <c r="AJ376" s="118">
        <f>IF($C376="TD",INDEX('4. CPI-tabel'!$D$20:$Z$42,$E376-2003,AJ$28-2003),
IF(AJ$28&gt;=$E376,MAX(1,INDEX('4. CPI-tabel'!$D$20:$Z$42,MAX($E376,2010)-2003,AJ$28-2003)),0))</f>
        <v>1.1239035018270298</v>
      </c>
      <c r="AK376" s="118">
        <f>IF($C376="TD",INDEX('4. CPI-tabel'!$D$20:$Z$42,$E376-2003,AK$28-2003),
IF(AK$28&gt;=$E376,MAX(1,INDEX('4. CPI-tabel'!$D$20:$Z$42,MAX($E376,2010)-2003,AK$28-2003)),0))</f>
        <v>1.1239035018270298</v>
      </c>
      <c r="AL376" s="118">
        <f>IF($C376="TD",INDEX('4. CPI-tabel'!$D$20:$Z$42,$E376-2003,AL$28-2003),
IF(AL$28&gt;=$E376,MAX(1,INDEX('4. CPI-tabel'!$D$20:$Z$42,MAX($E376,2010)-2003,AL$28-2003)),0))</f>
        <v>1.1239035018270298</v>
      </c>
      <c r="AM376" s="118">
        <f>IF($C376="TD",INDEX('4. CPI-tabel'!$D$20:$Z$42,$E376-2003,AM$28-2003),
IF(AM$28&gt;=$E376,MAX(1,INDEX('4. CPI-tabel'!$D$20:$Z$42,MAX($E376,2010)-2003,AM$28-2003)),0))</f>
        <v>1.1239035018270298</v>
      </c>
      <c r="AN376" s="20"/>
      <c r="AO376" s="87">
        <f t="shared" si="101"/>
        <v>0</v>
      </c>
      <c r="AP376" s="87">
        <f t="shared" si="102"/>
        <v>0</v>
      </c>
      <c r="AQ376" s="87">
        <f t="shared" si="103"/>
        <v>-778979.82300000009</v>
      </c>
      <c r="AR376" s="87">
        <f t="shared" si="104"/>
        <v>-1601582.5160880003</v>
      </c>
      <c r="AS376" s="87">
        <f t="shared" si="105"/>
        <v>-1617598.3412488804</v>
      </c>
      <c r="AT376" s="87">
        <f t="shared" si="106"/>
        <v>-1630539.1279788713</v>
      </c>
      <c r="AU376" s="87">
        <f t="shared" si="107"/>
        <v>-1633800.206234829</v>
      </c>
      <c r="AV376" s="87">
        <f t="shared" si="108"/>
        <v>-828336.70456105843</v>
      </c>
      <c r="AW376" s="87">
        <f t="shared" si="109"/>
        <v>0</v>
      </c>
      <c r="AX376" s="87">
        <f t="shared" si="110"/>
        <v>0</v>
      </c>
      <c r="AY376" s="87">
        <f t="shared" si="111"/>
        <v>0</v>
      </c>
      <c r="AZ376" s="87">
        <f t="shared" si="112"/>
        <v>0</v>
      </c>
      <c r="BA376" s="87">
        <f t="shared" si="113"/>
        <v>0</v>
      </c>
      <c r="BB376" s="87">
        <f t="shared" si="114"/>
        <v>0</v>
      </c>
      <c r="BC376" s="87">
        <f t="shared" si="115"/>
        <v>0</v>
      </c>
      <c r="BD376" s="87">
        <f t="shared" si="116"/>
        <v>0</v>
      </c>
    </row>
    <row r="377" spans="2:56" s="79" customFormat="1" x14ac:dyDescent="0.2">
      <c r="B377" s="86">
        <f>'3. Investeringen'!B363</f>
        <v>349</v>
      </c>
      <c r="C377" s="86" t="str">
        <f>'3. Investeringen'!F363</f>
        <v>TD</v>
      </c>
      <c r="D377" s="86" t="str">
        <f>'3. Investeringen'!G363</f>
        <v>Nieuwe investeringen TD</v>
      </c>
      <c r="E377" s="121">
        <f>'3. Investeringen'!K363</f>
        <v>2014</v>
      </c>
      <c r="F377" s="20"/>
      <c r="G377" s="86">
        <f>'7. Nominale afschrijvingen'!R366</f>
        <v>0</v>
      </c>
      <c r="H377" s="86">
        <f>'7. Nominale afschrijvingen'!S366</f>
        <v>0</v>
      </c>
      <c r="I377" s="86">
        <f>'7. Nominale afschrijvingen'!T366</f>
        <v>0</v>
      </c>
      <c r="J377" s="86">
        <f>'7. Nominale afschrijvingen'!U366</f>
        <v>-318909.31900000002</v>
      </c>
      <c r="K377" s="86">
        <f>'7. Nominale afschrijvingen'!V366</f>
        <v>-637818.63799999992</v>
      </c>
      <c r="L377" s="86">
        <f>'7. Nominale afschrijvingen'!W366</f>
        <v>-637818.63799999992</v>
      </c>
      <c r="M377" s="86">
        <f>'7. Nominale afschrijvingen'!X366</f>
        <v>-637818.63799999992</v>
      </c>
      <c r="N377" s="86">
        <f>'7. Nominale afschrijvingen'!Y366</f>
        <v>-637818.63799999992</v>
      </c>
      <c r="O377" s="86">
        <f>'7. Nominale afschrijvingen'!Z366</f>
        <v>-318909.31899999996</v>
      </c>
      <c r="P377" s="86">
        <f>'7. Nominale afschrijvingen'!AA366</f>
        <v>0</v>
      </c>
      <c r="Q377" s="86">
        <f>'7. Nominale afschrijvingen'!AB366</f>
        <v>0</v>
      </c>
      <c r="R377" s="86">
        <f>'7. Nominale afschrijvingen'!AC366</f>
        <v>0</v>
      </c>
      <c r="S377" s="86">
        <f>'7. Nominale afschrijvingen'!AD366</f>
        <v>0</v>
      </c>
      <c r="T377" s="86">
        <f>'7. Nominale afschrijvingen'!AE366</f>
        <v>0</v>
      </c>
      <c r="U377" s="86">
        <f>'7. Nominale afschrijvingen'!AF366</f>
        <v>0</v>
      </c>
      <c r="V377" s="86">
        <f>'7. Nominale afschrijvingen'!AG366</f>
        <v>0</v>
      </c>
      <c r="W377" s="65"/>
      <c r="X377" s="118">
        <f>IF($C377="TD",INDEX('4. CPI-tabel'!$D$20:$Z$42,$E377-2003,X$28-2003),
IF(X$28&gt;=$E377,MAX(1,INDEX('4. CPI-tabel'!$D$20:$Z$42,MAX($E377,2010)-2003,X$28-2003)),0))</f>
        <v>0</v>
      </c>
      <c r="Y377" s="118">
        <f>IF($C377="TD",INDEX('4. CPI-tabel'!$D$20:$Z$42,$E377-2003,Y$28-2003),
IF(Y$28&gt;=$E377,MAX(1,INDEX('4. CPI-tabel'!$D$20:$Z$42,MAX($E377,2010)-2003,Y$28-2003)),0))</f>
        <v>0</v>
      </c>
      <c r="Z377" s="118">
        <f>IF($C377="TD",INDEX('4. CPI-tabel'!$D$20:$Z$42,$E377-2003,Z$28-2003),
IF(Z$28&gt;=$E377,MAX(1,INDEX('4. CPI-tabel'!$D$20:$Z$42,MAX($E377,2010)-2003,Z$28-2003)),0))</f>
        <v>0</v>
      </c>
      <c r="AA377" s="118">
        <f>IF($C377="TD",INDEX('4. CPI-tabel'!$D$20:$Z$42,$E377-2003,AA$28-2003),
IF(AA$28&gt;=$E377,MAX(1,INDEX('4. CPI-tabel'!$D$20:$Z$42,MAX($E377,2010)-2003,AA$28-2003)),0))</f>
        <v>1</v>
      </c>
      <c r="AB377" s="118">
        <f>IF($C377="TD",INDEX('4. CPI-tabel'!$D$20:$Z$42,$E377-2003,AB$28-2003),
IF(AB$28&gt;=$E377,MAX(1,INDEX('4. CPI-tabel'!$D$20:$Z$42,MAX($E377,2010)-2003,AB$28-2003)),0))</f>
        <v>1.01</v>
      </c>
      <c r="AC377" s="118">
        <f>IF($C377="TD",INDEX('4. CPI-tabel'!$D$20:$Z$42,$E377-2003,AC$28-2003),
IF(AC$28&gt;=$E377,MAX(1,INDEX('4. CPI-tabel'!$D$20:$Z$42,MAX($E377,2010)-2003,AC$28-2003)),0))</f>
        <v>1.0180800000000001</v>
      </c>
      <c r="AD377" s="118">
        <f>IF($C377="TD",INDEX('4. CPI-tabel'!$D$20:$Z$42,$E377-2003,AD$28-2003),
IF(AD$28&gt;=$E377,MAX(1,INDEX('4. CPI-tabel'!$D$20:$Z$42,MAX($E377,2010)-2003,AD$28-2003)),0))</f>
        <v>1.0201161600000002</v>
      </c>
      <c r="AE377" s="118">
        <f>IF($C377="TD",INDEX('4. CPI-tabel'!$D$20:$Z$42,$E377-2003,AE$28-2003),
IF(AE$28&gt;=$E377,MAX(1,INDEX('4. CPI-tabel'!$D$20:$Z$42,MAX($E377,2010)-2003,AE$28-2003)),0))</f>
        <v>1.0343977862400002</v>
      </c>
      <c r="AF377" s="118">
        <f>IF($C377="TD",INDEX('4. CPI-tabel'!$D$20:$Z$42,$E377-2003,AF$28-2003),
IF(AF$28&gt;=$E377,MAX(1,INDEX('4. CPI-tabel'!$D$20:$Z$42,MAX($E377,2010)-2003,AF$28-2003)),0))</f>
        <v>1.0561201397510402</v>
      </c>
      <c r="AG377" s="118">
        <f>IF($C377="TD",INDEX('4. CPI-tabel'!$D$20:$Z$42,$E377-2003,AG$28-2003),
IF(AG$28&gt;=$E377,MAX(1,INDEX('4. CPI-tabel'!$D$20:$Z$42,MAX($E377,2010)-2003,AG$28-2003)),0))</f>
        <v>1.0856915036640693</v>
      </c>
      <c r="AH377" s="118">
        <f>IF($C377="TD",INDEX('4. CPI-tabel'!$D$20:$Z$42,$E377-2003,AH$28-2003),
IF(AH$28&gt;=$E377,MAX(1,INDEX('4. CPI-tabel'!$D$20:$Z$42,MAX($E377,2010)-2003,AH$28-2003)),0))</f>
        <v>1.0932913441897176</v>
      </c>
      <c r="AI377" s="118">
        <f>IF($C377="TD",INDEX('4. CPI-tabel'!$D$20:$Z$42,$E377-2003,AI$28-2003),
IF(AI$28&gt;=$E377,MAX(1,INDEX('4. CPI-tabel'!$D$20:$Z$42,MAX($E377,2010)-2003,AI$28-2003)),0))</f>
        <v>1.0932913441897176</v>
      </c>
      <c r="AJ377" s="118">
        <f>IF($C377="TD",INDEX('4. CPI-tabel'!$D$20:$Z$42,$E377-2003,AJ$28-2003),
IF(AJ$28&gt;=$E377,MAX(1,INDEX('4. CPI-tabel'!$D$20:$Z$42,MAX($E377,2010)-2003,AJ$28-2003)),0))</f>
        <v>1.0932913441897176</v>
      </c>
      <c r="AK377" s="118">
        <f>IF($C377="TD",INDEX('4. CPI-tabel'!$D$20:$Z$42,$E377-2003,AK$28-2003),
IF(AK$28&gt;=$E377,MAX(1,INDEX('4. CPI-tabel'!$D$20:$Z$42,MAX($E377,2010)-2003,AK$28-2003)),0))</f>
        <v>1.0932913441897176</v>
      </c>
      <c r="AL377" s="118">
        <f>IF($C377="TD",INDEX('4. CPI-tabel'!$D$20:$Z$42,$E377-2003,AL$28-2003),
IF(AL$28&gt;=$E377,MAX(1,INDEX('4. CPI-tabel'!$D$20:$Z$42,MAX($E377,2010)-2003,AL$28-2003)),0))</f>
        <v>1.0932913441897176</v>
      </c>
      <c r="AM377" s="118">
        <f>IF($C377="TD",INDEX('4. CPI-tabel'!$D$20:$Z$42,$E377-2003,AM$28-2003),
IF(AM$28&gt;=$E377,MAX(1,INDEX('4. CPI-tabel'!$D$20:$Z$42,MAX($E377,2010)-2003,AM$28-2003)),0))</f>
        <v>1.0932913441897176</v>
      </c>
      <c r="AN377" s="20"/>
      <c r="AO377" s="87">
        <f t="shared" si="101"/>
        <v>0</v>
      </c>
      <c r="AP377" s="87">
        <f t="shared" si="102"/>
        <v>0</v>
      </c>
      <c r="AQ377" s="87">
        <f t="shared" si="103"/>
        <v>0</v>
      </c>
      <c r="AR377" s="87">
        <f t="shared" si="104"/>
        <v>-318909.31900000002</v>
      </c>
      <c r="AS377" s="87">
        <f t="shared" si="105"/>
        <v>-644196.82437999989</v>
      </c>
      <c r="AT377" s="87">
        <f t="shared" si="106"/>
        <v>-649350.39897503995</v>
      </c>
      <c r="AU377" s="87">
        <f t="shared" si="107"/>
        <v>-650649.0997729901</v>
      </c>
      <c r="AV377" s="87">
        <f t="shared" si="108"/>
        <v>-659758.18716981204</v>
      </c>
      <c r="AW377" s="87">
        <f t="shared" si="109"/>
        <v>-336806.55455018906</v>
      </c>
      <c r="AX377" s="87">
        <f t="shared" si="110"/>
        <v>0</v>
      </c>
      <c r="AY377" s="87">
        <f t="shared" si="111"/>
        <v>0</v>
      </c>
      <c r="AZ377" s="87">
        <f t="shared" si="112"/>
        <v>0</v>
      </c>
      <c r="BA377" s="87">
        <f t="shared" si="113"/>
        <v>0</v>
      </c>
      <c r="BB377" s="87">
        <f t="shared" si="114"/>
        <v>0</v>
      </c>
      <c r="BC377" s="87">
        <f t="shared" si="115"/>
        <v>0</v>
      </c>
      <c r="BD377" s="87">
        <f t="shared" si="116"/>
        <v>0</v>
      </c>
    </row>
    <row r="378" spans="2:56" s="79" customFormat="1" x14ac:dyDescent="0.2">
      <c r="B378" s="86">
        <f>'3. Investeringen'!B364</f>
        <v>350</v>
      </c>
      <c r="C378" s="86" t="str">
        <f>'3. Investeringen'!F364</f>
        <v>TD</v>
      </c>
      <c r="D378" s="86" t="str">
        <f>'3. Investeringen'!G364</f>
        <v>Nieuwe investeringen TD</v>
      </c>
      <c r="E378" s="121">
        <f>'3. Investeringen'!K364</f>
        <v>2015</v>
      </c>
      <c r="F378" s="20"/>
      <c r="G378" s="86">
        <f>'7. Nominale afschrijvingen'!R367</f>
        <v>0</v>
      </c>
      <c r="H378" s="86">
        <f>'7. Nominale afschrijvingen'!S367</f>
        <v>0</v>
      </c>
      <c r="I378" s="86">
        <f>'7. Nominale afschrijvingen'!T367</f>
        <v>0</v>
      </c>
      <c r="J378" s="86">
        <f>'7. Nominale afschrijvingen'!U367</f>
        <v>0</v>
      </c>
      <c r="K378" s="86">
        <f>'7. Nominale afschrijvingen'!V367</f>
        <v>-833348.23900000006</v>
      </c>
      <c r="L378" s="86">
        <f>'7. Nominale afschrijvingen'!W367</f>
        <v>-1666696.4779999999</v>
      </c>
      <c r="M378" s="86">
        <f>'7. Nominale afschrijvingen'!X367</f>
        <v>-1666696.4779999999</v>
      </c>
      <c r="N378" s="86">
        <f>'7. Nominale afschrijvingen'!Y367</f>
        <v>-1666696.4779999999</v>
      </c>
      <c r="O378" s="86">
        <f>'7. Nominale afschrijvingen'!Z367</f>
        <v>-1666696.4779999999</v>
      </c>
      <c r="P378" s="86">
        <f>'7. Nominale afschrijvingen'!AA367</f>
        <v>-833348.23899999994</v>
      </c>
      <c r="Q378" s="86">
        <f>'7. Nominale afschrijvingen'!AB367</f>
        <v>0</v>
      </c>
      <c r="R378" s="86">
        <f>'7. Nominale afschrijvingen'!AC367</f>
        <v>0</v>
      </c>
      <c r="S378" s="86">
        <f>'7. Nominale afschrijvingen'!AD367</f>
        <v>0</v>
      </c>
      <c r="T378" s="86">
        <f>'7. Nominale afschrijvingen'!AE367</f>
        <v>0</v>
      </c>
      <c r="U378" s="86">
        <f>'7. Nominale afschrijvingen'!AF367</f>
        <v>0</v>
      </c>
      <c r="V378" s="86">
        <f>'7. Nominale afschrijvingen'!AG367</f>
        <v>0</v>
      </c>
      <c r="W378" s="65"/>
      <c r="X378" s="118">
        <f>IF($C378="TD",INDEX('4. CPI-tabel'!$D$20:$Z$42,$E378-2003,X$28-2003),
IF(X$28&gt;=$E378,MAX(1,INDEX('4. CPI-tabel'!$D$20:$Z$42,MAX($E378,2010)-2003,X$28-2003)),0))</f>
        <v>0</v>
      </c>
      <c r="Y378" s="118">
        <f>IF($C378="TD",INDEX('4. CPI-tabel'!$D$20:$Z$42,$E378-2003,Y$28-2003),
IF(Y$28&gt;=$E378,MAX(1,INDEX('4. CPI-tabel'!$D$20:$Z$42,MAX($E378,2010)-2003,Y$28-2003)),0))</f>
        <v>0</v>
      </c>
      <c r="Z378" s="118">
        <f>IF($C378="TD",INDEX('4. CPI-tabel'!$D$20:$Z$42,$E378-2003,Z$28-2003),
IF(Z$28&gt;=$E378,MAX(1,INDEX('4. CPI-tabel'!$D$20:$Z$42,MAX($E378,2010)-2003,Z$28-2003)),0))</f>
        <v>0</v>
      </c>
      <c r="AA378" s="118">
        <f>IF($C378="TD",INDEX('4. CPI-tabel'!$D$20:$Z$42,$E378-2003,AA$28-2003),
IF(AA$28&gt;=$E378,MAX(1,INDEX('4. CPI-tabel'!$D$20:$Z$42,MAX($E378,2010)-2003,AA$28-2003)),0))</f>
        <v>0</v>
      </c>
      <c r="AB378" s="118">
        <f>IF($C378="TD",INDEX('4. CPI-tabel'!$D$20:$Z$42,$E378-2003,AB$28-2003),
IF(AB$28&gt;=$E378,MAX(1,INDEX('4. CPI-tabel'!$D$20:$Z$42,MAX($E378,2010)-2003,AB$28-2003)),0))</f>
        <v>1</v>
      </c>
      <c r="AC378" s="118">
        <f>IF($C378="TD",INDEX('4. CPI-tabel'!$D$20:$Z$42,$E378-2003,AC$28-2003),
IF(AC$28&gt;=$E378,MAX(1,INDEX('4. CPI-tabel'!$D$20:$Z$42,MAX($E378,2010)-2003,AC$28-2003)),0))</f>
        <v>1.008</v>
      </c>
      <c r="AD378" s="118">
        <f>IF($C378="TD",INDEX('4. CPI-tabel'!$D$20:$Z$42,$E378-2003,AD$28-2003),
IF(AD$28&gt;=$E378,MAX(1,INDEX('4. CPI-tabel'!$D$20:$Z$42,MAX($E378,2010)-2003,AD$28-2003)),0))</f>
        <v>1.010016</v>
      </c>
      <c r="AE378" s="118">
        <f>IF($C378="TD",INDEX('4. CPI-tabel'!$D$20:$Z$42,$E378-2003,AE$28-2003),
IF(AE$28&gt;=$E378,MAX(1,INDEX('4. CPI-tabel'!$D$20:$Z$42,MAX($E378,2010)-2003,AE$28-2003)),0))</f>
        <v>1.0241562239999999</v>
      </c>
      <c r="AF378" s="118">
        <f>IF($C378="TD",INDEX('4. CPI-tabel'!$D$20:$Z$42,$E378-2003,AF$28-2003),
IF(AF$28&gt;=$E378,MAX(1,INDEX('4. CPI-tabel'!$D$20:$Z$42,MAX($E378,2010)-2003,AF$28-2003)),0))</f>
        <v>1.0456635047039999</v>
      </c>
      <c r="AG378" s="118">
        <f>IF($C378="TD",INDEX('4. CPI-tabel'!$D$20:$Z$42,$E378-2003,AG$28-2003),
IF(AG$28&gt;=$E378,MAX(1,INDEX('4. CPI-tabel'!$D$20:$Z$42,MAX($E378,2010)-2003,AG$28-2003)),0))</f>
        <v>1.0749420828357119</v>
      </c>
      <c r="AH378" s="118">
        <f>IF($C378="TD",INDEX('4. CPI-tabel'!$D$20:$Z$42,$E378-2003,AH$28-2003),
IF(AH$28&gt;=$E378,MAX(1,INDEX('4. CPI-tabel'!$D$20:$Z$42,MAX($E378,2010)-2003,AH$28-2003)),0))</f>
        <v>1.0824666774155618</v>
      </c>
      <c r="AI378" s="118">
        <f>IF($C378="TD",INDEX('4. CPI-tabel'!$D$20:$Z$42,$E378-2003,AI$28-2003),
IF(AI$28&gt;=$E378,MAX(1,INDEX('4. CPI-tabel'!$D$20:$Z$42,MAX($E378,2010)-2003,AI$28-2003)),0))</f>
        <v>1.0824666774155618</v>
      </c>
      <c r="AJ378" s="118">
        <f>IF($C378="TD",INDEX('4. CPI-tabel'!$D$20:$Z$42,$E378-2003,AJ$28-2003),
IF(AJ$28&gt;=$E378,MAX(1,INDEX('4. CPI-tabel'!$D$20:$Z$42,MAX($E378,2010)-2003,AJ$28-2003)),0))</f>
        <v>1.0824666774155618</v>
      </c>
      <c r="AK378" s="118">
        <f>IF($C378="TD",INDEX('4. CPI-tabel'!$D$20:$Z$42,$E378-2003,AK$28-2003),
IF(AK$28&gt;=$E378,MAX(1,INDEX('4. CPI-tabel'!$D$20:$Z$42,MAX($E378,2010)-2003,AK$28-2003)),0))</f>
        <v>1.0824666774155618</v>
      </c>
      <c r="AL378" s="118">
        <f>IF($C378="TD",INDEX('4. CPI-tabel'!$D$20:$Z$42,$E378-2003,AL$28-2003),
IF(AL$28&gt;=$E378,MAX(1,INDEX('4. CPI-tabel'!$D$20:$Z$42,MAX($E378,2010)-2003,AL$28-2003)),0))</f>
        <v>1.0824666774155618</v>
      </c>
      <c r="AM378" s="118">
        <f>IF($C378="TD",INDEX('4. CPI-tabel'!$D$20:$Z$42,$E378-2003,AM$28-2003),
IF(AM$28&gt;=$E378,MAX(1,INDEX('4. CPI-tabel'!$D$20:$Z$42,MAX($E378,2010)-2003,AM$28-2003)),0))</f>
        <v>1.0824666774155618</v>
      </c>
      <c r="AN378" s="20"/>
      <c r="AO378" s="87">
        <f t="shared" si="101"/>
        <v>0</v>
      </c>
      <c r="AP378" s="87">
        <f t="shared" si="102"/>
        <v>0</v>
      </c>
      <c r="AQ378" s="87">
        <f t="shared" si="103"/>
        <v>0</v>
      </c>
      <c r="AR378" s="87">
        <f t="shared" si="104"/>
        <v>0</v>
      </c>
      <c r="AS378" s="87">
        <f t="shared" si="105"/>
        <v>-833348.23900000006</v>
      </c>
      <c r="AT378" s="87">
        <f t="shared" si="106"/>
        <v>-1680030.0498239999</v>
      </c>
      <c r="AU378" s="87">
        <f t="shared" si="107"/>
        <v>-1683390.1099236479</v>
      </c>
      <c r="AV378" s="87">
        <f t="shared" si="108"/>
        <v>-1706957.5714625788</v>
      </c>
      <c r="AW378" s="87">
        <f t="shared" si="109"/>
        <v>-1742803.6804632931</v>
      </c>
      <c r="AX378" s="87">
        <f t="shared" si="110"/>
        <v>-895801.09175813256</v>
      </c>
      <c r="AY378" s="87">
        <f t="shared" si="111"/>
        <v>0</v>
      </c>
      <c r="AZ378" s="87">
        <f t="shared" si="112"/>
        <v>0</v>
      </c>
      <c r="BA378" s="87">
        <f t="shared" si="113"/>
        <v>0</v>
      </c>
      <c r="BB378" s="87">
        <f t="shared" si="114"/>
        <v>0</v>
      </c>
      <c r="BC378" s="87">
        <f t="shared" si="115"/>
        <v>0</v>
      </c>
      <c r="BD378" s="87">
        <f t="shared" si="116"/>
        <v>0</v>
      </c>
    </row>
    <row r="379" spans="2:56" s="79" customFormat="1" x14ac:dyDescent="0.2">
      <c r="B379" s="86">
        <f>'3. Investeringen'!B365</f>
        <v>351</v>
      </c>
      <c r="C379" s="86" t="str">
        <f>'3. Investeringen'!F365</f>
        <v>TD</v>
      </c>
      <c r="D379" s="86" t="str">
        <f>'3. Investeringen'!G365</f>
        <v>Nieuwe investeringen TD</v>
      </c>
      <c r="E379" s="121">
        <f>'3. Investeringen'!K365</f>
        <v>2016</v>
      </c>
      <c r="F379" s="20"/>
      <c r="G379" s="86">
        <f>'7. Nominale afschrijvingen'!R368</f>
        <v>0</v>
      </c>
      <c r="H379" s="86">
        <f>'7. Nominale afschrijvingen'!S368</f>
        <v>0</v>
      </c>
      <c r="I379" s="86">
        <f>'7. Nominale afschrijvingen'!T368</f>
        <v>0</v>
      </c>
      <c r="J379" s="86">
        <f>'7. Nominale afschrijvingen'!U368</f>
        <v>0</v>
      </c>
      <c r="K379" s="86">
        <f>'7. Nominale afschrijvingen'!V368</f>
        <v>0</v>
      </c>
      <c r="L379" s="86">
        <f>'7. Nominale afschrijvingen'!W368</f>
        <v>-490829.40300000005</v>
      </c>
      <c r="M379" s="86">
        <f>'7. Nominale afschrijvingen'!X368</f>
        <v>-981658.8060000001</v>
      </c>
      <c r="N379" s="86">
        <f>'7. Nominale afschrijvingen'!Y368</f>
        <v>-981658.8060000001</v>
      </c>
      <c r="O379" s="86">
        <f>'7. Nominale afschrijvingen'!Z368</f>
        <v>-981658.8060000001</v>
      </c>
      <c r="P379" s="86">
        <f>'7. Nominale afschrijvingen'!AA368</f>
        <v>-981658.8060000001</v>
      </c>
      <c r="Q379" s="86">
        <f>'7. Nominale afschrijvingen'!AB368</f>
        <v>-490829.40300000005</v>
      </c>
      <c r="R379" s="86">
        <f>'7. Nominale afschrijvingen'!AC368</f>
        <v>0</v>
      </c>
      <c r="S379" s="86">
        <f>'7. Nominale afschrijvingen'!AD368</f>
        <v>0</v>
      </c>
      <c r="T379" s="86">
        <f>'7. Nominale afschrijvingen'!AE368</f>
        <v>0</v>
      </c>
      <c r="U379" s="86">
        <f>'7. Nominale afschrijvingen'!AF368</f>
        <v>0</v>
      </c>
      <c r="V379" s="86">
        <f>'7. Nominale afschrijvingen'!AG368</f>
        <v>0</v>
      </c>
      <c r="W379" s="65"/>
      <c r="X379" s="118">
        <f>IF($C379="TD",INDEX('4. CPI-tabel'!$D$20:$Z$42,$E379-2003,X$28-2003),
IF(X$28&gt;=$E379,MAX(1,INDEX('4. CPI-tabel'!$D$20:$Z$42,MAX($E379,2010)-2003,X$28-2003)),0))</f>
        <v>0</v>
      </c>
      <c r="Y379" s="118">
        <f>IF($C379="TD",INDEX('4. CPI-tabel'!$D$20:$Z$42,$E379-2003,Y$28-2003),
IF(Y$28&gt;=$E379,MAX(1,INDEX('4. CPI-tabel'!$D$20:$Z$42,MAX($E379,2010)-2003,Y$28-2003)),0))</f>
        <v>0</v>
      </c>
      <c r="Z379" s="118">
        <f>IF($C379="TD",INDEX('4. CPI-tabel'!$D$20:$Z$42,$E379-2003,Z$28-2003),
IF(Z$28&gt;=$E379,MAX(1,INDEX('4. CPI-tabel'!$D$20:$Z$42,MAX($E379,2010)-2003,Z$28-2003)),0))</f>
        <v>0</v>
      </c>
      <c r="AA379" s="118">
        <f>IF($C379="TD",INDEX('4. CPI-tabel'!$D$20:$Z$42,$E379-2003,AA$28-2003),
IF(AA$28&gt;=$E379,MAX(1,INDEX('4. CPI-tabel'!$D$20:$Z$42,MAX($E379,2010)-2003,AA$28-2003)),0))</f>
        <v>0</v>
      </c>
      <c r="AB379" s="118">
        <f>IF($C379="TD",INDEX('4. CPI-tabel'!$D$20:$Z$42,$E379-2003,AB$28-2003),
IF(AB$28&gt;=$E379,MAX(1,INDEX('4. CPI-tabel'!$D$20:$Z$42,MAX($E379,2010)-2003,AB$28-2003)),0))</f>
        <v>0</v>
      </c>
      <c r="AC379" s="118">
        <f>IF($C379="TD",INDEX('4. CPI-tabel'!$D$20:$Z$42,$E379-2003,AC$28-2003),
IF(AC$28&gt;=$E379,MAX(1,INDEX('4. CPI-tabel'!$D$20:$Z$42,MAX($E379,2010)-2003,AC$28-2003)),0))</f>
        <v>1</v>
      </c>
      <c r="AD379" s="118">
        <f>IF($C379="TD",INDEX('4. CPI-tabel'!$D$20:$Z$42,$E379-2003,AD$28-2003),
IF(AD$28&gt;=$E379,MAX(1,INDEX('4. CPI-tabel'!$D$20:$Z$42,MAX($E379,2010)-2003,AD$28-2003)),0))</f>
        <v>1.002</v>
      </c>
      <c r="AE379" s="118">
        <f>IF($C379="TD",INDEX('4. CPI-tabel'!$D$20:$Z$42,$E379-2003,AE$28-2003),
IF(AE$28&gt;=$E379,MAX(1,INDEX('4. CPI-tabel'!$D$20:$Z$42,MAX($E379,2010)-2003,AE$28-2003)),0))</f>
        <v>1.0160279999999999</v>
      </c>
      <c r="AF379" s="118">
        <f>IF($C379="TD",INDEX('4. CPI-tabel'!$D$20:$Z$42,$E379-2003,AF$28-2003),
IF(AF$28&gt;=$E379,MAX(1,INDEX('4. CPI-tabel'!$D$20:$Z$42,MAX($E379,2010)-2003,AF$28-2003)),0))</f>
        <v>1.0373645879999998</v>
      </c>
      <c r="AG379" s="118">
        <f>IF($C379="TD",INDEX('4. CPI-tabel'!$D$20:$Z$42,$E379-2003,AG$28-2003),
IF(AG$28&gt;=$E379,MAX(1,INDEX('4. CPI-tabel'!$D$20:$Z$42,MAX($E379,2010)-2003,AG$28-2003)),0))</f>
        <v>1.0664107964639997</v>
      </c>
      <c r="AH379" s="118">
        <f>IF($C379="TD",INDEX('4. CPI-tabel'!$D$20:$Z$42,$E379-2003,AH$28-2003),
IF(AH$28&gt;=$E379,MAX(1,INDEX('4. CPI-tabel'!$D$20:$Z$42,MAX($E379,2010)-2003,AH$28-2003)),0))</f>
        <v>1.0738756720392475</v>
      </c>
      <c r="AI379" s="118">
        <f>IF($C379="TD",INDEX('4. CPI-tabel'!$D$20:$Z$42,$E379-2003,AI$28-2003),
IF(AI$28&gt;=$E379,MAX(1,INDEX('4. CPI-tabel'!$D$20:$Z$42,MAX($E379,2010)-2003,AI$28-2003)),0))</f>
        <v>1.0738756720392475</v>
      </c>
      <c r="AJ379" s="118">
        <f>IF($C379="TD",INDEX('4. CPI-tabel'!$D$20:$Z$42,$E379-2003,AJ$28-2003),
IF(AJ$28&gt;=$E379,MAX(1,INDEX('4. CPI-tabel'!$D$20:$Z$42,MAX($E379,2010)-2003,AJ$28-2003)),0))</f>
        <v>1.0738756720392475</v>
      </c>
      <c r="AK379" s="118">
        <f>IF($C379="TD",INDEX('4. CPI-tabel'!$D$20:$Z$42,$E379-2003,AK$28-2003),
IF(AK$28&gt;=$E379,MAX(1,INDEX('4. CPI-tabel'!$D$20:$Z$42,MAX($E379,2010)-2003,AK$28-2003)),0))</f>
        <v>1.0738756720392475</v>
      </c>
      <c r="AL379" s="118">
        <f>IF($C379="TD",INDEX('4. CPI-tabel'!$D$20:$Z$42,$E379-2003,AL$28-2003),
IF(AL$28&gt;=$E379,MAX(1,INDEX('4. CPI-tabel'!$D$20:$Z$42,MAX($E379,2010)-2003,AL$28-2003)),0))</f>
        <v>1.0738756720392475</v>
      </c>
      <c r="AM379" s="118">
        <f>IF($C379="TD",INDEX('4. CPI-tabel'!$D$20:$Z$42,$E379-2003,AM$28-2003),
IF(AM$28&gt;=$E379,MAX(1,INDEX('4. CPI-tabel'!$D$20:$Z$42,MAX($E379,2010)-2003,AM$28-2003)),0))</f>
        <v>1.0738756720392475</v>
      </c>
      <c r="AN379" s="20"/>
      <c r="AO379" s="87">
        <f t="shared" si="101"/>
        <v>0</v>
      </c>
      <c r="AP379" s="87">
        <f t="shared" si="102"/>
        <v>0</v>
      </c>
      <c r="AQ379" s="87">
        <f t="shared" si="103"/>
        <v>0</v>
      </c>
      <c r="AR379" s="87">
        <f t="shared" si="104"/>
        <v>0</v>
      </c>
      <c r="AS379" s="87">
        <f t="shared" si="105"/>
        <v>0</v>
      </c>
      <c r="AT379" s="87">
        <f t="shared" si="106"/>
        <v>-490829.40300000005</v>
      </c>
      <c r="AU379" s="87">
        <f t="shared" si="107"/>
        <v>-983622.12361200014</v>
      </c>
      <c r="AV379" s="87">
        <f t="shared" si="108"/>
        <v>-997392.83334256802</v>
      </c>
      <c r="AW379" s="87">
        <f t="shared" si="109"/>
        <v>-1018338.0828427618</v>
      </c>
      <c r="AX379" s="87">
        <f t="shared" si="110"/>
        <v>-1046851.5491623591</v>
      </c>
      <c r="AY379" s="87">
        <f t="shared" si="111"/>
        <v>-527089.75500324764</v>
      </c>
      <c r="AZ379" s="87">
        <f t="shared" si="112"/>
        <v>0</v>
      </c>
      <c r="BA379" s="87">
        <f t="shared" si="113"/>
        <v>0</v>
      </c>
      <c r="BB379" s="87">
        <f t="shared" si="114"/>
        <v>0</v>
      </c>
      <c r="BC379" s="87">
        <f t="shared" si="115"/>
        <v>0</v>
      </c>
      <c r="BD379" s="87">
        <f t="shared" si="116"/>
        <v>0</v>
      </c>
    </row>
    <row r="380" spans="2:56" s="79" customFormat="1" x14ac:dyDescent="0.2">
      <c r="B380" s="86">
        <f>'3. Investeringen'!B366</f>
        <v>352</v>
      </c>
      <c r="C380" s="86" t="str">
        <f>'3. Investeringen'!F366</f>
        <v>TD</v>
      </c>
      <c r="D380" s="86" t="str">
        <f>'3. Investeringen'!G366</f>
        <v>Nieuwe investeringen TD</v>
      </c>
      <c r="E380" s="121">
        <f>'3. Investeringen'!K366</f>
        <v>2013</v>
      </c>
      <c r="F380" s="20"/>
      <c r="G380" s="86">
        <f>'7. Nominale afschrijvingen'!R369</f>
        <v>0</v>
      </c>
      <c r="H380" s="86">
        <f>'7. Nominale afschrijvingen'!S369</f>
        <v>0</v>
      </c>
      <c r="I380" s="86">
        <f>'7. Nominale afschrijvingen'!T369</f>
        <v>-14687.442314314516</v>
      </c>
      <c r="J380" s="86">
        <f>'7. Nominale afschrijvingen'!U369</f>
        <v>-29374.884628629032</v>
      </c>
      <c r="K380" s="86">
        <f>'7. Nominale afschrijvingen'!V369</f>
        <v>-29374.884628629032</v>
      </c>
      <c r="L380" s="86">
        <f>'7. Nominale afschrijvingen'!W369</f>
        <v>-29374.884628629032</v>
      </c>
      <c r="M380" s="86">
        <f>'7. Nominale afschrijvingen'!X369</f>
        <v>-29374.884628629032</v>
      </c>
      <c r="N380" s="86">
        <f>'7. Nominale afschrijvingen'!Y369</f>
        <v>-29374.884628629032</v>
      </c>
      <c r="O380" s="86">
        <f>'7. Nominale afschrijvingen'!Z369</f>
        <v>-29374.884628629032</v>
      </c>
      <c r="P380" s="86">
        <f>'7. Nominale afschrijvingen'!AA369</f>
        <v>-29374.884628629032</v>
      </c>
      <c r="Q380" s="86">
        <f>'7. Nominale afschrijvingen'!AB369</f>
        <v>-29374.884628629032</v>
      </c>
      <c r="R380" s="86">
        <f>'7. Nominale afschrijvingen'!AC369</f>
        <v>-35249.861554354844</v>
      </c>
      <c r="S380" s="86">
        <f>'7. Nominale afschrijvingen'!AD369</f>
        <v>-33282.42742108852</v>
      </c>
      <c r="T380" s="86">
        <f>'7. Nominale afschrijvingen'!AE369</f>
        <v>-31424.803565027767</v>
      </c>
      <c r="U380" s="86">
        <f>'7. Nominale afschrijvingen'!AF369</f>
        <v>-29670.861040468077</v>
      </c>
      <c r="V380" s="86">
        <f>'7. Nominale afschrijvingen'!AG369</f>
        <v>-28681.832339119141</v>
      </c>
      <c r="W380" s="65"/>
      <c r="X380" s="118">
        <f>IF($C380="TD",INDEX('4. CPI-tabel'!$D$20:$Z$42,$E380-2003,X$28-2003),
IF(X$28&gt;=$E380,MAX(1,INDEX('4. CPI-tabel'!$D$20:$Z$42,MAX($E380,2010)-2003,X$28-2003)),0))</f>
        <v>0</v>
      </c>
      <c r="Y380" s="118">
        <f>IF($C380="TD",INDEX('4. CPI-tabel'!$D$20:$Z$42,$E380-2003,Y$28-2003),
IF(Y$28&gt;=$E380,MAX(1,INDEX('4. CPI-tabel'!$D$20:$Z$42,MAX($E380,2010)-2003,Y$28-2003)),0))</f>
        <v>0</v>
      </c>
      <c r="Z380" s="118">
        <f>IF($C380="TD",INDEX('4. CPI-tabel'!$D$20:$Z$42,$E380-2003,Z$28-2003),
IF(Z$28&gt;=$E380,MAX(1,INDEX('4. CPI-tabel'!$D$20:$Z$42,MAX($E380,2010)-2003,Z$28-2003)),0))</f>
        <v>1</v>
      </c>
      <c r="AA380" s="118">
        <f>IF($C380="TD",INDEX('4. CPI-tabel'!$D$20:$Z$42,$E380-2003,AA$28-2003),
IF(AA$28&gt;=$E380,MAX(1,INDEX('4. CPI-tabel'!$D$20:$Z$42,MAX($E380,2010)-2003,AA$28-2003)),0))</f>
        <v>1.028</v>
      </c>
      <c r="AB380" s="118">
        <f>IF($C380="TD",INDEX('4. CPI-tabel'!$D$20:$Z$42,$E380-2003,AB$28-2003),
IF(AB$28&gt;=$E380,MAX(1,INDEX('4. CPI-tabel'!$D$20:$Z$42,MAX($E380,2010)-2003,AB$28-2003)),0))</f>
        <v>1.0382800000000001</v>
      </c>
      <c r="AC380" s="118">
        <f>IF($C380="TD",INDEX('4. CPI-tabel'!$D$20:$Z$42,$E380-2003,AC$28-2003),
IF(AC$28&gt;=$E380,MAX(1,INDEX('4. CPI-tabel'!$D$20:$Z$42,MAX($E380,2010)-2003,AC$28-2003)),0))</f>
        <v>1.0465862400000001</v>
      </c>
      <c r="AD380" s="118">
        <f>IF($C380="TD",INDEX('4. CPI-tabel'!$D$20:$Z$42,$E380-2003,AD$28-2003),
IF(AD$28&gt;=$E380,MAX(1,INDEX('4. CPI-tabel'!$D$20:$Z$42,MAX($E380,2010)-2003,AD$28-2003)),0))</f>
        <v>1.0486794124800001</v>
      </c>
      <c r="AE380" s="118">
        <f>IF($C380="TD",INDEX('4. CPI-tabel'!$D$20:$Z$42,$E380-2003,AE$28-2003),
IF(AE$28&gt;=$E380,MAX(1,INDEX('4. CPI-tabel'!$D$20:$Z$42,MAX($E380,2010)-2003,AE$28-2003)),0))</f>
        <v>1.0633609242547202</v>
      </c>
      <c r="AF380" s="118">
        <f>IF($C380="TD",INDEX('4. CPI-tabel'!$D$20:$Z$42,$E380-2003,AF$28-2003),
IF(AF$28&gt;=$E380,MAX(1,INDEX('4. CPI-tabel'!$D$20:$Z$42,MAX($E380,2010)-2003,AF$28-2003)),0))</f>
        <v>1.0856915036640693</v>
      </c>
      <c r="AG380" s="118">
        <f>IF($C380="TD",INDEX('4. CPI-tabel'!$D$20:$Z$42,$E380-2003,AG$28-2003),
IF(AG$28&gt;=$E380,MAX(1,INDEX('4. CPI-tabel'!$D$20:$Z$42,MAX($E380,2010)-2003,AG$28-2003)),0))</f>
        <v>1.1160908657666633</v>
      </c>
      <c r="AH380" s="118">
        <f>IF($C380="TD",INDEX('4. CPI-tabel'!$D$20:$Z$42,$E380-2003,AH$28-2003),
IF(AH$28&gt;=$E380,MAX(1,INDEX('4. CPI-tabel'!$D$20:$Z$42,MAX($E380,2010)-2003,AH$28-2003)),0))</f>
        <v>1.1239035018270298</v>
      </c>
      <c r="AI380" s="118">
        <f>IF($C380="TD",INDEX('4. CPI-tabel'!$D$20:$Z$42,$E380-2003,AI$28-2003),
IF(AI$28&gt;=$E380,MAX(1,INDEX('4. CPI-tabel'!$D$20:$Z$42,MAX($E380,2010)-2003,AI$28-2003)),0))</f>
        <v>1.1239035018270298</v>
      </c>
      <c r="AJ380" s="118">
        <f>IF($C380="TD",INDEX('4. CPI-tabel'!$D$20:$Z$42,$E380-2003,AJ$28-2003),
IF(AJ$28&gt;=$E380,MAX(1,INDEX('4. CPI-tabel'!$D$20:$Z$42,MAX($E380,2010)-2003,AJ$28-2003)),0))</f>
        <v>1.1239035018270298</v>
      </c>
      <c r="AK380" s="118">
        <f>IF($C380="TD",INDEX('4. CPI-tabel'!$D$20:$Z$42,$E380-2003,AK$28-2003),
IF(AK$28&gt;=$E380,MAX(1,INDEX('4. CPI-tabel'!$D$20:$Z$42,MAX($E380,2010)-2003,AK$28-2003)),0))</f>
        <v>1.1239035018270298</v>
      </c>
      <c r="AL380" s="118">
        <f>IF($C380="TD",INDEX('4. CPI-tabel'!$D$20:$Z$42,$E380-2003,AL$28-2003),
IF(AL$28&gt;=$E380,MAX(1,INDEX('4. CPI-tabel'!$D$20:$Z$42,MAX($E380,2010)-2003,AL$28-2003)),0))</f>
        <v>1.1239035018270298</v>
      </c>
      <c r="AM380" s="118">
        <f>IF($C380="TD",INDEX('4. CPI-tabel'!$D$20:$Z$42,$E380-2003,AM$28-2003),
IF(AM$28&gt;=$E380,MAX(1,INDEX('4. CPI-tabel'!$D$20:$Z$42,MAX($E380,2010)-2003,AM$28-2003)),0))</f>
        <v>1.1239035018270298</v>
      </c>
      <c r="AN380" s="20"/>
      <c r="AO380" s="87">
        <f t="shared" ref="AO380:AO386" si="117">G380*X380</f>
        <v>0</v>
      </c>
      <c r="AP380" s="87">
        <f t="shared" ref="AP380:AP386" si="118">H380*Y380</f>
        <v>0</v>
      </c>
      <c r="AQ380" s="87">
        <f t="shared" ref="AQ380:AQ386" si="119">I380*Z380</f>
        <v>-14687.442314314516</v>
      </c>
      <c r="AR380" s="87">
        <f t="shared" ref="AR380:AR386" si="120">J380*AA380</f>
        <v>-30197.381398230646</v>
      </c>
      <c r="AS380" s="87">
        <f t="shared" ref="AS380:AS386" si="121">K380*AB380</f>
        <v>-30499.355212212955</v>
      </c>
      <c r="AT380" s="87">
        <f t="shared" ref="AT380:AT386" si="122">L380*AC380</f>
        <v>-30743.350053910657</v>
      </c>
      <c r="AU380" s="87">
        <f t="shared" ref="AU380:AU386" si="123">M380*AD380</f>
        <v>-30804.836754018477</v>
      </c>
      <c r="AV380" s="87">
        <f t="shared" ref="AV380:AV386" si="124">N380*AE380</f>
        <v>-31236.10446857474</v>
      </c>
      <c r="AW380" s="87">
        <f t="shared" ref="AW380:AW386" si="125">O380*AF380</f>
        <v>-31892.06266241481</v>
      </c>
      <c r="AX380" s="87">
        <f t="shared" ref="AX380:AX386" si="126">P380*AG380</f>
        <v>-32785.040416962423</v>
      </c>
      <c r="AY380" s="87">
        <f t="shared" ref="AY380:AY386" si="127">Q380*AH380</f>
        <v>-33014.535699881162</v>
      </c>
      <c r="AZ380" s="87">
        <f t="shared" ref="AZ380:AZ386" si="128">R380*AI380</f>
        <v>-39617.442839857395</v>
      </c>
      <c r="BA380" s="87">
        <f t="shared" ref="BA380:BA386" si="129">S380*AJ380</f>
        <v>-37406.236727865347</v>
      </c>
      <c r="BB380" s="87">
        <f t="shared" ref="BB380:BB386" si="130">T380*AK380</f>
        <v>-35318.446770961236</v>
      </c>
      <c r="BC380" s="87">
        <f t="shared" ref="BC380:BC386" si="131">U380*AL380</f>
        <v>-33347.184625605259</v>
      </c>
      <c r="BD380" s="87">
        <f t="shared" ref="BD380:BD386" si="132">V380*AM380</f>
        <v>-32235.611804751752</v>
      </c>
    </row>
    <row r="381" spans="2:56" s="79" customFormat="1" x14ac:dyDescent="0.2">
      <c r="B381" s="86">
        <f>'3. Investeringen'!B367</f>
        <v>353</v>
      </c>
      <c r="C381" s="86" t="str">
        <f>'3. Investeringen'!F367</f>
        <v>TD</v>
      </c>
      <c r="D381" s="86" t="str">
        <f>'3. Investeringen'!G367</f>
        <v>Nieuwe investeringen TD</v>
      </c>
      <c r="E381" s="121">
        <f>'3. Investeringen'!K367</f>
        <v>2020</v>
      </c>
      <c r="F381" s="20"/>
      <c r="G381" s="86">
        <f>'7. Nominale afschrijvingen'!R370</f>
        <v>0</v>
      </c>
      <c r="H381" s="86">
        <f>'7. Nominale afschrijvingen'!S370</f>
        <v>0</v>
      </c>
      <c r="I381" s="86">
        <f>'7. Nominale afschrijvingen'!T370</f>
        <v>0</v>
      </c>
      <c r="J381" s="86">
        <f>'7. Nominale afschrijvingen'!U370</f>
        <v>0</v>
      </c>
      <c r="K381" s="86">
        <f>'7. Nominale afschrijvingen'!V370</f>
        <v>0</v>
      </c>
      <c r="L381" s="86">
        <f>'7. Nominale afschrijvingen'!W370</f>
        <v>0</v>
      </c>
      <c r="M381" s="86">
        <f>'7. Nominale afschrijvingen'!X370</f>
        <v>0</v>
      </c>
      <c r="N381" s="86">
        <f>'7. Nominale afschrijvingen'!Y370</f>
        <v>0</v>
      </c>
      <c r="O381" s="86">
        <f>'7. Nominale afschrijvingen'!Z370</f>
        <v>0</v>
      </c>
      <c r="P381" s="86">
        <f>'7. Nominale afschrijvingen'!AA370</f>
        <v>167246.84276727273</v>
      </c>
      <c r="Q381" s="86">
        <f>'7. Nominale afschrijvingen'!AB370</f>
        <v>334493.68553454545</v>
      </c>
      <c r="R381" s="86">
        <f>'7. Nominale afschrijvingen'!AC370</f>
        <v>401392.42264145456</v>
      </c>
      <c r="S381" s="86">
        <f>'7. Nominale afschrijvingen'!AD370</f>
        <v>392389.22811491718</v>
      </c>
      <c r="T381" s="86">
        <f>'7. Nominale afschrijvingen'!AE370</f>
        <v>383587.97440019005</v>
      </c>
      <c r="U381" s="86">
        <f>'7. Nominale afschrijvingen'!AF370</f>
        <v>374984.13198373723</v>
      </c>
      <c r="V381" s="86">
        <f>'7. Nominale afschrijvingen'!AG370</f>
        <v>366573.27294858795</v>
      </c>
      <c r="W381" s="65"/>
      <c r="X381" s="118">
        <f>IF($C381="TD",INDEX('4. CPI-tabel'!$D$20:$Z$42,$E381-2003,X$28-2003),
IF(X$28&gt;=$E381,MAX(1,INDEX('4. CPI-tabel'!$D$20:$Z$42,MAX($E381,2010)-2003,X$28-2003)),0))</f>
        <v>0</v>
      </c>
      <c r="Y381" s="118">
        <f>IF($C381="TD",INDEX('4. CPI-tabel'!$D$20:$Z$42,$E381-2003,Y$28-2003),
IF(Y$28&gt;=$E381,MAX(1,INDEX('4. CPI-tabel'!$D$20:$Z$42,MAX($E381,2010)-2003,Y$28-2003)),0))</f>
        <v>0</v>
      </c>
      <c r="Z381" s="118">
        <f>IF($C381="TD",INDEX('4. CPI-tabel'!$D$20:$Z$42,$E381-2003,Z$28-2003),
IF(Z$28&gt;=$E381,MAX(1,INDEX('4. CPI-tabel'!$D$20:$Z$42,MAX($E381,2010)-2003,Z$28-2003)),0))</f>
        <v>0</v>
      </c>
      <c r="AA381" s="118">
        <f>IF($C381="TD",INDEX('4. CPI-tabel'!$D$20:$Z$42,$E381-2003,AA$28-2003),
IF(AA$28&gt;=$E381,MAX(1,INDEX('4. CPI-tabel'!$D$20:$Z$42,MAX($E381,2010)-2003,AA$28-2003)),0))</f>
        <v>0</v>
      </c>
      <c r="AB381" s="118">
        <f>IF($C381="TD",INDEX('4. CPI-tabel'!$D$20:$Z$42,$E381-2003,AB$28-2003),
IF(AB$28&gt;=$E381,MAX(1,INDEX('4. CPI-tabel'!$D$20:$Z$42,MAX($E381,2010)-2003,AB$28-2003)),0))</f>
        <v>0</v>
      </c>
      <c r="AC381" s="118">
        <f>IF($C381="TD",INDEX('4. CPI-tabel'!$D$20:$Z$42,$E381-2003,AC$28-2003),
IF(AC$28&gt;=$E381,MAX(1,INDEX('4. CPI-tabel'!$D$20:$Z$42,MAX($E381,2010)-2003,AC$28-2003)),0))</f>
        <v>0</v>
      </c>
      <c r="AD381" s="118">
        <f>IF($C381="TD",INDEX('4. CPI-tabel'!$D$20:$Z$42,$E381-2003,AD$28-2003),
IF(AD$28&gt;=$E381,MAX(1,INDEX('4. CPI-tabel'!$D$20:$Z$42,MAX($E381,2010)-2003,AD$28-2003)),0))</f>
        <v>0</v>
      </c>
      <c r="AE381" s="118">
        <f>IF($C381="TD",INDEX('4. CPI-tabel'!$D$20:$Z$42,$E381-2003,AE$28-2003),
IF(AE$28&gt;=$E381,MAX(1,INDEX('4. CPI-tabel'!$D$20:$Z$42,MAX($E381,2010)-2003,AE$28-2003)),0))</f>
        <v>0</v>
      </c>
      <c r="AF381" s="118">
        <f>IF($C381="TD",INDEX('4. CPI-tabel'!$D$20:$Z$42,$E381-2003,AF$28-2003),
IF(AF$28&gt;=$E381,MAX(1,INDEX('4. CPI-tabel'!$D$20:$Z$42,MAX($E381,2010)-2003,AF$28-2003)),0))</f>
        <v>0</v>
      </c>
      <c r="AG381" s="118">
        <f>IF($C381="TD",INDEX('4. CPI-tabel'!$D$20:$Z$42,$E381-2003,AG$28-2003),
IF(AG$28&gt;=$E381,MAX(1,INDEX('4. CPI-tabel'!$D$20:$Z$42,MAX($E381,2010)-2003,AG$28-2003)),0))</f>
        <v>1</v>
      </c>
      <c r="AH381" s="118">
        <f>IF($C381="TD",INDEX('4. CPI-tabel'!$D$20:$Z$42,$E381-2003,AH$28-2003),
IF(AH$28&gt;=$E381,MAX(1,INDEX('4. CPI-tabel'!$D$20:$Z$42,MAX($E381,2010)-2003,AH$28-2003)),0))</f>
        <v>1.0069999999999999</v>
      </c>
      <c r="AI381" s="118">
        <f>IF($C381="TD",INDEX('4. CPI-tabel'!$D$20:$Z$42,$E381-2003,AI$28-2003),
IF(AI$28&gt;=$E381,MAX(1,INDEX('4. CPI-tabel'!$D$20:$Z$42,MAX($E381,2010)-2003,AI$28-2003)),0))</f>
        <v>1.0069999999999999</v>
      </c>
      <c r="AJ381" s="118">
        <f>IF($C381="TD",INDEX('4. CPI-tabel'!$D$20:$Z$42,$E381-2003,AJ$28-2003),
IF(AJ$28&gt;=$E381,MAX(1,INDEX('4. CPI-tabel'!$D$20:$Z$42,MAX($E381,2010)-2003,AJ$28-2003)),0))</f>
        <v>1.0069999999999999</v>
      </c>
      <c r="AK381" s="118">
        <f>IF($C381="TD",INDEX('4. CPI-tabel'!$D$20:$Z$42,$E381-2003,AK$28-2003),
IF(AK$28&gt;=$E381,MAX(1,INDEX('4. CPI-tabel'!$D$20:$Z$42,MAX($E381,2010)-2003,AK$28-2003)),0))</f>
        <v>1.0069999999999999</v>
      </c>
      <c r="AL381" s="118">
        <f>IF($C381="TD",INDEX('4. CPI-tabel'!$D$20:$Z$42,$E381-2003,AL$28-2003),
IF(AL$28&gt;=$E381,MAX(1,INDEX('4. CPI-tabel'!$D$20:$Z$42,MAX($E381,2010)-2003,AL$28-2003)),0))</f>
        <v>1.0069999999999999</v>
      </c>
      <c r="AM381" s="118">
        <f>IF($C381="TD",INDEX('4. CPI-tabel'!$D$20:$Z$42,$E381-2003,AM$28-2003),
IF(AM$28&gt;=$E381,MAX(1,INDEX('4. CPI-tabel'!$D$20:$Z$42,MAX($E381,2010)-2003,AM$28-2003)),0))</f>
        <v>1.0069999999999999</v>
      </c>
      <c r="AN381" s="20"/>
      <c r="AO381" s="87">
        <f t="shared" si="117"/>
        <v>0</v>
      </c>
      <c r="AP381" s="87">
        <f t="shared" si="118"/>
        <v>0</v>
      </c>
      <c r="AQ381" s="87">
        <f t="shared" si="119"/>
        <v>0</v>
      </c>
      <c r="AR381" s="87">
        <f t="shared" si="120"/>
        <v>0</v>
      </c>
      <c r="AS381" s="87">
        <f t="shared" si="121"/>
        <v>0</v>
      </c>
      <c r="AT381" s="87">
        <f t="shared" si="122"/>
        <v>0</v>
      </c>
      <c r="AU381" s="87">
        <f t="shared" si="123"/>
        <v>0</v>
      </c>
      <c r="AV381" s="87">
        <f t="shared" si="124"/>
        <v>0</v>
      </c>
      <c r="AW381" s="87">
        <f t="shared" si="125"/>
        <v>0</v>
      </c>
      <c r="AX381" s="87">
        <f t="shared" si="126"/>
        <v>167246.84276727273</v>
      </c>
      <c r="AY381" s="87">
        <f t="shared" si="127"/>
        <v>336835.14133328723</v>
      </c>
      <c r="AZ381" s="87">
        <f t="shared" si="128"/>
        <v>404202.16959994467</v>
      </c>
      <c r="BA381" s="87">
        <f t="shared" si="129"/>
        <v>395135.95271172153</v>
      </c>
      <c r="BB381" s="87">
        <f t="shared" si="130"/>
        <v>386273.09022099135</v>
      </c>
      <c r="BC381" s="87">
        <f t="shared" si="131"/>
        <v>377609.02090762334</v>
      </c>
      <c r="BD381" s="87">
        <f t="shared" si="132"/>
        <v>369139.28585922805</v>
      </c>
    </row>
    <row r="382" spans="2:56" s="79" customFormat="1" x14ac:dyDescent="0.2">
      <c r="B382" s="86">
        <f>'3. Investeringen'!B368</f>
        <v>354</v>
      </c>
      <c r="C382" s="86" t="str">
        <f>'3. Investeringen'!F368</f>
        <v>TD</v>
      </c>
      <c r="D382" s="86" t="str">
        <f>'3. Investeringen'!G368</f>
        <v>Nieuwe investeringen TD</v>
      </c>
      <c r="E382" s="121">
        <f>'3. Investeringen'!K368</f>
        <v>2020</v>
      </c>
      <c r="F382" s="20"/>
      <c r="G382" s="86">
        <f>'7. Nominale afschrijvingen'!R371</f>
        <v>0</v>
      </c>
      <c r="H382" s="86">
        <f>'7. Nominale afschrijvingen'!S371</f>
        <v>0</v>
      </c>
      <c r="I382" s="86">
        <f>'7. Nominale afschrijvingen'!T371</f>
        <v>0</v>
      </c>
      <c r="J382" s="86">
        <f>'7. Nominale afschrijvingen'!U371</f>
        <v>0</v>
      </c>
      <c r="K382" s="86">
        <f>'7. Nominale afschrijvingen'!V371</f>
        <v>0</v>
      </c>
      <c r="L382" s="86">
        <f>'7. Nominale afschrijvingen'!W371</f>
        <v>0</v>
      </c>
      <c r="M382" s="86">
        <f>'7. Nominale afschrijvingen'!X371</f>
        <v>0</v>
      </c>
      <c r="N382" s="86">
        <f>'7. Nominale afschrijvingen'!Y371</f>
        <v>0</v>
      </c>
      <c r="O382" s="86">
        <f>'7. Nominale afschrijvingen'!Z371</f>
        <v>0</v>
      </c>
      <c r="P382" s="86">
        <f>'7. Nominale afschrijvingen'!AA371</f>
        <v>1156185.5208777778</v>
      </c>
      <c r="Q382" s="86">
        <f>'7. Nominale afschrijvingen'!AB371</f>
        <v>2312371.0417555552</v>
      </c>
      <c r="R382" s="86">
        <f>'7. Nominale afschrijvingen'!AC371</f>
        <v>2774845.2501066662</v>
      </c>
      <c r="S382" s="86">
        <f>'7. Nominale afschrijvingen'!AD371</f>
        <v>2698297.7949313102</v>
      </c>
      <c r="T382" s="86">
        <f>'7. Nominale afschrijvingen'!AE371</f>
        <v>2623861.9936918258</v>
      </c>
      <c r="U382" s="86">
        <f>'7. Nominale afschrijvingen'!AF371</f>
        <v>2551479.5938658444</v>
      </c>
      <c r="V382" s="86">
        <f>'7. Nominale afschrijvingen'!AG371</f>
        <v>2481093.9498971314</v>
      </c>
      <c r="W382" s="65"/>
      <c r="X382" s="118">
        <f>IF($C382="TD",INDEX('4. CPI-tabel'!$D$20:$Z$42,$E382-2003,X$28-2003),
IF(X$28&gt;=$E382,MAX(1,INDEX('4. CPI-tabel'!$D$20:$Z$42,MAX($E382,2010)-2003,X$28-2003)),0))</f>
        <v>0</v>
      </c>
      <c r="Y382" s="118">
        <f>IF($C382="TD",INDEX('4. CPI-tabel'!$D$20:$Z$42,$E382-2003,Y$28-2003),
IF(Y$28&gt;=$E382,MAX(1,INDEX('4. CPI-tabel'!$D$20:$Z$42,MAX($E382,2010)-2003,Y$28-2003)),0))</f>
        <v>0</v>
      </c>
      <c r="Z382" s="118">
        <f>IF($C382="TD",INDEX('4. CPI-tabel'!$D$20:$Z$42,$E382-2003,Z$28-2003),
IF(Z$28&gt;=$E382,MAX(1,INDEX('4. CPI-tabel'!$D$20:$Z$42,MAX($E382,2010)-2003,Z$28-2003)),0))</f>
        <v>0</v>
      </c>
      <c r="AA382" s="118">
        <f>IF($C382="TD",INDEX('4. CPI-tabel'!$D$20:$Z$42,$E382-2003,AA$28-2003),
IF(AA$28&gt;=$E382,MAX(1,INDEX('4. CPI-tabel'!$D$20:$Z$42,MAX($E382,2010)-2003,AA$28-2003)),0))</f>
        <v>0</v>
      </c>
      <c r="AB382" s="118">
        <f>IF($C382="TD",INDEX('4. CPI-tabel'!$D$20:$Z$42,$E382-2003,AB$28-2003),
IF(AB$28&gt;=$E382,MAX(1,INDEX('4. CPI-tabel'!$D$20:$Z$42,MAX($E382,2010)-2003,AB$28-2003)),0))</f>
        <v>0</v>
      </c>
      <c r="AC382" s="118">
        <f>IF($C382="TD",INDEX('4. CPI-tabel'!$D$20:$Z$42,$E382-2003,AC$28-2003),
IF(AC$28&gt;=$E382,MAX(1,INDEX('4. CPI-tabel'!$D$20:$Z$42,MAX($E382,2010)-2003,AC$28-2003)),0))</f>
        <v>0</v>
      </c>
      <c r="AD382" s="118">
        <f>IF($C382="TD",INDEX('4. CPI-tabel'!$D$20:$Z$42,$E382-2003,AD$28-2003),
IF(AD$28&gt;=$E382,MAX(1,INDEX('4. CPI-tabel'!$D$20:$Z$42,MAX($E382,2010)-2003,AD$28-2003)),0))</f>
        <v>0</v>
      </c>
      <c r="AE382" s="118">
        <f>IF($C382="TD",INDEX('4. CPI-tabel'!$D$20:$Z$42,$E382-2003,AE$28-2003),
IF(AE$28&gt;=$E382,MAX(1,INDEX('4. CPI-tabel'!$D$20:$Z$42,MAX($E382,2010)-2003,AE$28-2003)),0))</f>
        <v>0</v>
      </c>
      <c r="AF382" s="118">
        <f>IF($C382="TD",INDEX('4. CPI-tabel'!$D$20:$Z$42,$E382-2003,AF$28-2003),
IF(AF$28&gt;=$E382,MAX(1,INDEX('4. CPI-tabel'!$D$20:$Z$42,MAX($E382,2010)-2003,AF$28-2003)),0))</f>
        <v>0</v>
      </c>
      <c r="AG382" s="118">
        <f>IF($C382="TD",INDEX('4. CPI-tabel'!$D$20:$Z$42,$E382-2003,AG$28-2003),
IF(AG$28&gt;=$E382,MAX(1,INDEX('4. CPI-tabel'!$D$20:$Z$42,MAX($E382,2010)-2003,AG$28-2003)),0))</f>
        <v>1</v>
      </c>
      <c r="AH382" s="118">
        <f>IF($C382="TD",INDEX('4. CPI-tabel'!$D$20:$Z$42,$E382-2003,AH$28-2003),
IF(AH$28&gt;=$E382,MAX(1,INDEX('4. CPI-tabel'!$D$20:$Z$42,MAX($E382,2010)-2003,AH$28-2003)),0))</f>
        <v>1.0069999999999999</v>
      </c>
      <c r="AI382" s="118">
        <f>IF($C382="TD",INDEX('4. CPI-tabel'!$D$20:$Z$42,$E382-2003,AI$28-2003),
IF(AI$28&gt;=$E382,MAX(1,INDEX('4. CPI-tabel'!$D$20:$Z$42,MAX($E382,2010)-2003,AI$28-2003)),0))</f>
        <v>1.0069999999999999</v>
      </c>
      <c r="AJ382" s="118">
        <f>IF($C382="TD",INDEX('4. CPI-tabel'!$D$20:$Z$42,$E382-2003,AJ$28-2003),
IF(AJ$28&gt;=$E382,MAX(1,INDEX('4. CPI-tabel'!$D$20:$Z$42,MAX($E382,2010)-2003,AJ$28-2003)),0))</f>
        <v>1.0069999999999999</v>
      </c>
      <c r="AK382" s="118">
        <f>IF($C382="TD",INDEX('4. CPI-tabel'!$D$20:$Z$42,$E382-2003,AK$28-2003),
IF(AK$28&gt;=$E382,MAX(1,INDEX('4. CPI-tabel'!$D$20:$Z$42,MAX($E382,2010)-2003,AK$28-2003)),0))</f>
        <v>1.0069999999999999</v>
      </c>
      <c r="AL382" s="118">
        <f>IF($C382="TD",INDEX('4. CPI-tabel'!$D$20:$Z$42,$E382-2003,AL$28-2003),
IF(AL$28&gt;=$E382,MAX(1,INDEX('4. CPI-tabel'!$D$20:$Z$42,MAX($E382,2010)-2003,AL$28-2003)),0))</f>
        <v>1.0069999999999999</v>
      </c>
      <c r="AM382" s="118">
        <f>IF($C382="TD",INDEX('4. CPI-tabel'!$D$20:$Z$42,$E382-2003,AM$28-2003),
IF(AM$28&gt;=$E382,MAX(1,INDEX('4. CPI-tabel'!$D$20:$Z$42,MAX($E382,2010)-2003,AM$28-2003)),0))</f>
        <v>1.0069999999999999</v>
      </c>
      <c r="AN382" s="20"/>
      <c r="AO382" s="87">
        <f t="shared" si="117"/>
        <v>0</v>
      </c>
      <c r="AP382" s="87">
        <f t="shared" si="118"/>
        <v>0</v>
      </c>
      <c r="AQ382" s="87">
        <f t="shared" si="119"/>
        <v>0</v>
      </c>
      <c r="AR382" s="87">
        <f t="shared" si="120"/>
        <v>0</v>
      </c>
      <c r="AS382" s="87">
        <f t="shared" si="121"/>
        <v>0</v>
      </c>
      <c r="AT382" s="87">
        <f t="shared" si="122"/>
        <v>0</v>
      </c>
      <c r="AU382" s="87">
        <f t="shared" si="123"/>
        <v>0</v>
      </c>
      <c r="AV382" s="87">
        <f t="shared" si="124"/>
        <v>0</v>
      </c>
      <c r="AW382" s="87">
        <f t="shared" si="125"/>
        <v>0</v>
      </c>
      <c r="AX382" s="87">
        <f t="shared" si="126"/>
        <v>1156185.5208777778</v>
      </c>
      <c r="AY382" s="87">
        <f t="shared" si="127"/>
        <v>2328557.6390478439</v>
      </c>
      <c r="AZ382" s="87">
        <f t="shared" si="128"/>
        <v>2794269.1668574126</v>
      </c>
      <c r="BA382" s="87">
        <f t="shared" si="129"/>
        <v>2717185.8794958293</v>
      </c>
      <c r="BB382" s="87">
        <f t="shared" si="130"/>
        <v>2642229.0276476685</v>
      </c>
      <c r="BC382" s="87">
        <f t="shared" si="131"/>
        <v>2569339.9510229048</v>
      </c>
      <c r="BD382" s="87">
        <f t="shared" si="132"/>
        <v>2498461.607546411</v>
      </c>
    </row>
    <row r="383" spans="2:56" s="79" customFormat="1" x14ac:dyDescent="0.2">
      <c r="B383" s="86">
        <f>'3. Investeringen'!B369</f>
        <v>355</v>
      </c>
      <c r="C383" s="86" t="str">
        <f>'3. Investeringen'!F369</f>
        <v>TD</v>
      </c>
      <c r="D383" s="86" t="str">
        <f>'3. Investeringen'!G369</f>
        <v>Nieuwe investeringen TD</v>
      </c>
      <c r="E383" s="121">
        <f>'3. Investeringen'!K369</f>
        <v>2020</v>
      </c>
      <c r="F383" s="20"/>
      <c r="G383" s="86">
        <f>'7. Nominale afschrijvingen'!R372</f>
        <v>0</v>
      </c>
      <c r="H383" s="86">
        <f>'7. Nominale afschrijvingen'!S372</f>
        <v>0</v>
      </c>
      <c r="I383" s="86">
        <f>'7. Nominale afschrijvingen'!T372</f>
        <v>0</v>
      </c>
      <c r="J383" s="86">
        <f>'7. Nominale afschrijvingen'!U372</f>
        <v>0</v>
      </c>
      <c r="K383" s="86">
        <f>'7. Nominale afschrijvingen'!V372</f>
        <v>0</v>
      </c>
      <c r="L383" s="86">
        <f>'7. Nominale afschrijvingen'!W372</f>
        <v>0</v>
      </c>
      <c r="M383" s="86">
        <f>'7. Nominale afschrijvingen'!X372</f>
        <v>0</v>
      </c>
      <c r="N383" s="86">
        <f>'7. Nominale afschrijvingen'!Y372</f>
        <v>0</v>
      </c>
      <c r="O383" s="86">
        <f>'7. Nominale afschrijvingen'!Z372</f>
        <v>0</v>
      </c>
      <c r="P383" s="86">
        <f>'7. Nominale afschrijvingen'!AA372</f>
        <v>121626.37682666667</v>
      </c>
      <c r="Q383" s="86">
        <f>'7. Nominale afschrijvingen'!AB372</f>
        <v>243252.75365333335</v>
      </c>
      <c r="R383" s="86">
        <f>'7. Nominale afschrijvingen'!AC372</f>
        <v>291903.30438400002</v>
      </c>
      <c r="S383" s="86">
        <f>'7. Nominale afschrijvingen'!AD372</f>
        <v>279612.63893625262</v>
      </c>
      <c r="T383" s="86">
        <f>'7. Nominale afschrijvingen'!AE372</f>
        <v>267839.47519156832</v>
      </c>
      <c r="U383" s="86">
        <f>'7. Nominale afschrijvingen'!AF372</f>
        <v>256562.02360455494</v>
      </c>
      <c r="V383" s="86">
        <f>'7. Nominale afschrijvingen'!AG372</f>
        <v>245759.41208436317</v>
      </c>
      <c r="W383" s="65"/>
      <c r="X383" s="118">
        <f>IF($C383="TD",INDEX('4. CPI-tabel'!$D$20:$Z$42,$E383-2003,X$28-2003),
IF(X$28&gt;=$E383,MAX(1,INDEX('4. CPI-tabel'!$D$20:$Z$42,MAX($E383,2010)-2003,X$28-2003)),0))</f>
        <v>0</v>
      </c>
      <c r="Y383" s="118">
        <f>IF($C383="TD",INDEX('4. CPI-tabel'!$D$20:$Z$42,$E383-2003,Y$28-2003),
IF(Y$28&gt;=$E383,MAX(1,INDEX('4. CPI-tabel'!$D$20:$Z$42,MAX($E383,2010)-2003,Y$28-2003)),0))</f>
        <v>0</v>
      </c>
      <c r="Z383" s="118">
        <f>IF($C383="TD",INDEX('4. CPI-tabel'!$D$20:$Z$42,$E383-2003,Z$28-2003),
IF(Z$28&gt;=$E383,MAX(1,INDEX('4. CPI-tabel'!$D$20:$Z$42,MAX($E383,2010)-2003,Z$28-2003)),0))</f>
        <v>0</v>
      </c>
      <c r="AA383" s="118">
        <f>IF($C383="TD",INDEX('4. CPI-tabel'!$D$20:$Z$42,$E383-2003,AA$28-2003),
IF(AA$28&gt;=$E383,MAX(1,INDEX('4. CPI-tabel'!$D$20:$Z$42,MAX($E383,2010)-2003,AA$28-2003)),0))</f>
        <v>0</v>
      </c>
      <c r="AB383" s="118">
        <f>IF($C383="TD",INDEX('4. CPI-tabel'!$D$20:$Z$42,$E383-2003,AB$28-2003),
IF(AB$28&gt;=$E383,MAX(1,INDEX('4. CPI-tabel'!$D$20:$Z$42,MAX($E383,2010)-2003,AB$28-2003)),0))</f>
        <v>0</v>
      </c>
      <c r="AC383" s="118">
        <f>IF($C383="TD",INDEX('4. CPI-tabel'!$D$20:$Z$42,$E383-2003,AC$28-2003),
IF(AC$28&gt;=$E383,MAX(1,INDEX('4. CPI-tabel'!$D$20:$Z$42,MAX($E383,2010)-2003,AC$28-2003)),0))</f>
        <v>0</v>
      </c>
      <c r="AD383" s="118">
        <f>IF($C383="TD",INDEX('4. CPI-tabel'!$D$20:$Z$42,$E383-2003,AD$28-2003),
IF(AD$28&gt;=$E383,MAX(1,INDEX('4. CPI-tabel'!$D$20:$Z$42,MAX($E383,2010)-2003,AD$28-2003)),0))</f>
        <v>0</v>
      </c>
      <c r="AE383" s="118">
        <f>IF($C383="TD",INDEX('4. CPI-tabel'!$D$20:$Z$42,$E383-2003,AE$28-2003),
IF(AE$28&gt;=$E383,MAX(1,INDEX('4. CPI-tabel'!$D$20:$Z$42,MAX($E383,2010)-2003,AE$28-2003)),0))</f>
        <v>0</v>
      </c>
      <c r="AF383" s="118">
        <f>IF($C383="TD",INDEX('4. CPI-tabel'!$D$20:$Z$42,$E383-2003,AF$28-2003),
IF(AF$28&gt;=$E383,MAX(1,INDEX('4. CPI-tabel'!$D$20:$Z$42,MAX($E383,2010)-2003,AF$28-2003)),0))</f>
        <v>0</v>
      </c>
      <c r="AG383" s="118">
        <f>IF($C383="TD",INDEX('4. CPI-tabel'!$D$20:$Z$42,$E383-2003,AG$28-2003),
IF(AG$28&gt;=$E383,MAX(1,INDEX('4. CPI-tabel'!$D$20:$Z$42,MAX($E383,2010)-2003,AG$28-2003)),0))</f>
        <v>1</v>
      </c>
      <c r="AH383" s="118">
        <f>IF($C383="TD",INDEX('4. CPI-tabel'!$D$20:$Z$42,$E383-2003,AH$28-2003),
IF(AH$28&gt;=$E383,MAX(1,INDEX('4. CPI-tabel'!$D$20:$Z$42,MAX($E383,2010)-2003,AH$28-2003)),0))</f>
        <v>1.0069999999999999</v>
      </c>
      <c r="AI383" s="118">
        <f>IF($C383="TD",INDEX('4. CPI-tabel'!$D$20:$Z$42,$E383-2003,AI$28-2003),
IF(AI$28&gt;=$E383,MAX(1,INDEX('4. CPI-tabel'!$D$20:$Z$42,MAX($E383,2010)-2003,AI$28-2003)),0))</f>
        <v>1.0069999999999999</v>
      </c>
      <c r="AJ383" s="118">
        <f>IF($C383="TD",INDEX('4. CPI-tabel'!$D$20:$Z$42,$E383-2003,AJ$28-2003),
IF(AJ$28&gt;=$E383,MAX(1,INDEX('4. CPI-tabel'!$D$20:$Z$42,MAX($E383,2010)-2003,AJ$28-2003)),0))</f>
        <v>1.0069999999999999</v>
      </c>
      <c r="AK383" s="118">
        <f>IF($C383="TD",INDEX('4. CPI-tabel'!$D$20:$Z$42,$E383-2003,AK$28-2003),
IF(AK$28&gt;=$E383,MAX(1,INDEX('4. CPI-tabel'!$D$20:$Z$42,MAX($E383,2010)-2003,AK$28-2003)),0))</f>
        <v>1.0069999999999999</v>
      </c>
      <c r="AL383" s="118">
        <f>IF($C383="TD",INDEX('4. CPI-tabel'!$D$20:$Z$42,$E383-2003,AL$28-2003),
IF(AL$28&gt;=$E383,MAX(1,INDEX('4. CPI-tabel'!$D$20:$Z$42,MAX($E383,2010)-2003,AL$28-2003)),0))</f>
        <v>1.0069999999999999</v>
      </c>
      <c r="AM383" s="118">
        <f>IF($C383="TD",INDEX('4. CPI-tabel'!$D$20:$Z$42,$E383-2003,AM$28-2003),
IF(AM$28&gt;=$E383,MAX(1,INDEX('4. CPI-tabel'!$D$20:$Z$42,MAX($E383,2010)-2003,AM$28-2003)),0))</f>
        <v>1.0069999999999999</v>
      </c>
      <c r="AN383" s="20"/>
      <c r="AO383" s="87">
        <f t="shared" si="117"/>
        <v>0</v>
      </c>
      <c r="AP383" s="87">
        <f t="shared" si="118"/>
        <v>0</v>
      </c>
      <c r="AQ383" s="87">
        <f t="shared" si="119"/>
        <v>0</v>
      </c>
      <c r="AR383" s="87">
        <f t="shared" si="120"/>
        <v>0</v>
      </c>
      <c r="AS383" s="87">
        <f t="shared" si="121"/>
        <v>0</v>
      </c>
      <c r="AT383" s="87">
        <f t="shared" si="122"/>
        <v>0</v>
      </c>
      <c r="AU383" s="87">
        <f t="shared" si="123"/>
        <v>0</v>
      </c>
      <c r="AV383" s="87">
        <f t="shared" si="124"/>
        <v>0</v>
      </c>
      <c r="AW383" s="87">
        <f t="shared" si="125"/>
        <v>0</v>
      </c>
      <c r="AX383" s="87">
        <f t="shared" si="126"/>
        <v>121626.37682666667</v>
      </c>
      <c r="AY383" s="87">
        <f t="shared" si="127"/>
        <v>244955.52292890666</v>
      </c>
      <c r="AZ383" s="87">
        <f t="shared" si="128"/>
        <v>293946.62751468801</v>
      </c>
      <c r="BA383" s="87">
        <f t="shared" si="129"/>
        <v>281569.92740880634</v>
      </c>
      <c r="BB383" s="87">
        <f t="shared" si="130"/>
        <v>269714.35151790926</v>
      </c>
      <c r="BC383" s="87">
        <f t="shared" si="131"/>
        <v>258357.95776978679</v>
      </c>
      <c r="BD383" s="87">
        <f t="shared" si="132"/>
        <v>247479.7279689537</v>
      </c>
    </row>
    <row r="384" spans="2:56" s="79" customFormat="1" x14ac:dyDescent="0.2">
      <c r="B384" s="86">
        <f>'3. Investeringen'!B370</f>
        <v>356</v>
      </c>
      <c r="C384" s="86" t="str">
        <f>'3. Investeringen'!F370</f>
        <v>TD</v>
      </c>
      <c r="D384" s="86" t="str">
        <f>'3. Investeringen'!G370</f>
        <v>Nieuwe investeringen TD</v>
      </c>
      <c r="E384" s="121">
        <f>'3. Investeringen'!K370</f>
        <v>2020</v>
      </c>
      <c r="F384" s="20"/>
      <c r="G384" s="86">
        <f>'7. Nominale afschrijvingen'!R373</f>
        <v>0</v>
      </c>
      <c r="H384" s="86">
        <f>'7. Nominale afschrijvingen'!S373</f>
        <v>0</v>
      </c>
      <c r="I384" s="86">
        <f>'7. Nominale afschrijvingen'!T373</f>
        <v>0</v>
      </c>
      <c r="J384" s="86">
        <f>'7. Nominale afschrijvingen'!U373</f>
        <v>0</v>
      </c>
      <c r="K384" s="86">
        <f>'7. Nominale afschrijvingen'!V373</f>
        <v>0</v>
      </c>
      <c r="L384" s="86">
        <f>'7. Nominale afschrijvingen'!W373</f>
        <v>0</v>
      </c>
      <c r="M384" s="86">
        <f>'7. Nominale afschrijvingen'!X373</f>
        <v>0</v>
      </c>
      <c r="N384" s="86">
        <f>'7. Nominale afschrijvingen'!Y373</f>
        <v>0</v>
      </c>
      <c r="O384" s="86">
        <f>'7. Nominale afschrijvingen'!Z373</f>
        <v>0</v>
      </c>
      <c r="P384" s="86">
        <f>'7. Nominale afschrijvingen'!AA373</f>
        <v>8041.6346697434847</v>
      </c>
      <c r="Q384" s="86">
        <f>'7. Nominale afschrijvingen'!AB373</f>
        <v>16083.269339486969</v>
      </c>
      <c r="R384" s="86">
        <f>'7. Nominale afschrijvingen'!AC373</f>
        <v>19299.92320738436</v>
      </c>
      <c r="S384" s="86">
        <f>'7. Nominale afschrijvingen'!AD373</f>
        <v>16575.228166341862</v>
      </c>
      <c r="T384" s="86">
        <f>'7. Nominale afschrijvingen'!AE373</f>
        <v>15512.713540294306</v>
      </c>
      <c r="U384" s="86">
        <f>'7. Nominale afschrijvingen'!AF373</f>
        <v>15512.713540294306</v>
      </c>
      <c r="V384" s="86">
        <f>'7. Nominale afschrijvingen'!AG373</f>
        <v>15512.713540294306</v>
      </c>
      <c r="W384" s="65"/>
      <c r="X384" s="118">
        <f>IF($C384="TD",INDEX('4. CPI-tabel'!$D$20:$Z$42,$E384-2003,X$28-2003),
IF(X$28&gt;=$E384,MAX(1,INDEX('4. CPI-tabel'!$D$20:$Z$42,MAX($E384,2010)-2003,X$28-2003)),0))</f>
        <v>0</v>
      </c>
      <c r="Y384" s="118">
        <f>IF($C384="TD",INDEX('4. CPI-tabel'!$D$20:$Z$42,$E384-2003,Y$28-2003),
IF(Y$28&gt;=$E384,MAX(1,INDEX('4. CPI-tabel'!$D$20:$Z$42,MAX($E384,2010)-2003,Y$28-2003)),0))</f>
        <v>0</v>
      </c>
      <c r="Z384" s="118">
        <f>IF($C384="TD",INDEX('4. CPI-tabel'!$D$20:$Z$42,$E384-2003,Z$28-2003),
IF(Z$28&gt;=$E384,MAX(1,INDEX('4. CPI-tabel'!$D$20:$Z$42,MAX($E384,2010)-2003,Z$28-2003)),0))</f>
        <v>0</v>
      </c>
      <c r="AA384" s="118">
        <f>IF($C384="TD",INDEX('4. CPI-tabel'!$D$20:$Z$42,$E384-2003,AA$28-2003),
IF(AA$28&gt;=$E384,MAX(1,INDEX('4. CPI-tabel'!$D$20:$Z$42,MAX($E384,2010)-2003,AA$28-2003)),0))</f>
        <v>0</v>
      </c>
      <c r="AB384" s="118">
        <f>IF($C384="TD",INDEX('4. CPI-tabel'!$D$20:$Z$42,$E384-2003,AB$28-2003),
IF(AB$28&gt;=$E384,MAX(1,INDEX('4. CPI-tabel'!$D$20:$Z$42,MAX($E384,2010)-2003,AB$28-2003)),0))</f>
        <v>0</v>
      </c>
      <c r="AC384" s="118">
        <f>IF($C384="TD",INDEX('4. CPI-tabel'!$D$20:$Z$42,$E384-2003,AC$28-2003),
IF(AC$28&gt;=$E384,MAX(1,INDEX('4. CPI-tabel'!$D$20:$Z$42,MAX($E384,2010)-2003,AC$28-2003)),0))</f>
        <v>0</v>
      </c>
      <c r="AD384" s="118">
        <f>IF($C384="TD",INDEX('4. CPI-tabel'!$D$20:$Z$42,$E384-2003,AD$28-2003),
IF(AD$28&gt;=$E384,MAX(1,INDEX('4. CPI-tabel'!$D$20:$Z$42,MAX($E384,2010)-2003,AD$28-2003)),0))</f>
        <v>0</v>
      </c>
      <c r="AE384" s="118">
        <f>IF($C384="TD",INDEX('4. CPI-tabel'!$D$20:$Z$42,$E384-2003,AE$28-2003),
IF(AE$28&gt;=$E384,MAX(1,INDEX('4. CPI-tabel'!$D$20:$Z$42,MAX($E384,2010)-2003,AE$28-2003)),0))</f>
        <v>0</v>
      </c>
      <c r="AF384" s="118">
        <f>IF($C384="TD",INDEX('4. CPI-tabel'!$D$20:$Z$42,$E384-2003,AF$28-2003),
IF(AF$28&gt;=$E384,MAX(1,INDEX('4. CPI-tabel'!$D$20:$Z$42,MAX($E384,2010)-2003,AF$28-2003)),0))</f>
        <v>0</v>
      </c>
      <c r="AG384" s="118">
        <f>IF($C384="TD",INDEX('4. CPI-tabel'!$D$20:$Z$42,$E384-2003,AG$28-2003),
IF(AG$28&gt;=$E384,MAX(1,INDEX('4. CPI-tabel'!$D$20:$Z$42,MAX($E384,2010)-2003,AG$28-2003)),0))</f>
        <v>1</v>
      </c>
      <c r="AH384" s="118">
        <f>IF($C384="TD",INDEX('4. CPI-tabel'!$D$20:$Z$42,$E384-2003,AH$28-2003),
IF(AH$28&gt;=$E384,MAX(1,INDEX('4. CPI-tabel'!$D$20:$Z$42,MAX($E384,2010)-2003,AH$28-2003)),0))</f>
        <v>1.0069999999999999</v>
      </c>
      <c r="AI384" s="118">
        <f>IF($C384="TD",INDEX('4. CPI-tabel'!$D$20:$Z$42,$E384-2003,AI$28-2003),
IF(AI$28&gt;=$E384,MAX(1,INDEX('4. CPI-tabel'!$D$20:$Z$42,MAX($E384,2010)-2003,AI$28-2003)),0))</f>
        <v>1.0069999999999999</v>
      </c>
      <c r="AJ384" s="118">
        <f>IF($C384="TD",INDEX('4. CPI-tabel'!$D$20:$Z$42,$E384-2003,AJ$28-2003),
IF(AJ$28&gt;=$E384,MAX(1,INDEX('4. CPI-tabel'!$D$20:$Z$42,MAX($E384,2010)-2003,AJ$28-2003)),0))</f>
        <v>1.0069999999999999</v>
      </c>
      <c r="AK384" s="118">
        <f>IF($C384="TD",INDEX('4. CPI-tabel'!$D$20:$Z$42,$E384-2003,AK$28-2003),
IF(AK$28&gt;=$E384,MAX(1,INDEX('4. CPI-tabel'!$D$20:$Z$42,MAX($E384,2010)-2003,AK$28-2003)),0))</f>
        <v>1.0069999999999999</v>
      </c>
      <c r="AL384" s="118">
        <f>IF($C384="TD",INDEX('4. CPI-tabel'!$D$20:$Z$42,$E384-2003,AL$28-2003),
IF(AL$28&gt;=$E384,MAX(1,INDEX('4. CPI-tabel'!$D$20:$Z$42,MAX($E384,2010)-2003,AL$28-2003)),0))</f>
        <v>1.0069999999999999</v>
      </c>
      <c r="AM384" s="118">
        <f>IF($C384="TD",INDEX('4. CPI-tabel'!$D$20:$Z$42,$E384-2003,AM$28-2003),
IF(AM$28&gt;=$E384,MAX(1,INDEX('4. CPI-tabel'!$D$20:$Z$42,MAX($E384,2010)-2003,AM$28-2003)),0))</f>
        <v>1.0069999999999999</v>
      </c>
      <c r="AN384" s="20"/>
      <c r="AO384" s="87">
        <f t="shared" si="117"/>
        <v>0</v>
      </c>
      <c r="AP384" s="87">
        <f t="shared" si="118"/>
        <v>0</v>
      </c>
      <c r="AQ384" s="87">
        <f t="shared" si="119"/>
        <v>0</v>
      </c>
      <c r="AR384" s="87">
        <f t="shared" si="120"/>
        <v>0</v>
      </c>
      <c r="AS384" s="87">
        <f t="shared" si="121"/>
        <v>0</v>
      </c>
      <c r="AT384" s="87">
        <f t="shared" si="122"/>
        <v>0</v>
      </c>
      <c r="AU384" s="87">
        <f t="shared" si="123"/>
        <v>0</v>
      </c>
      <c r="AV384" s="87">
        <f t="shared" si="124"/>
        <v>0</v>
      </c>
      <c r="AW384" s="87">
        <f t="shared" si="125"/>
        <v>0</v>
      </c>
      <c r="AX384" s="87">
        <f t="shared" si="126"/>
        <v>8041.6346697434847</v>
      </c>
      <c r="AY384" s="87">
        <f t="shared" si="127"/>
        <v>16195.852224863376</v>
      </c>
      <c r="AZ384" s="87">
        <f t="shared" si="128"/>
        <v>19435.022669836049</v>
      </c>
      <c r="BA384" s="87">
        <f t="shared" si="129"/>
        <v>16691.254763506255</v>
      </c>
      <c r="BB384" s="87">
        <f t="shared" si="130"/>
        <v>15621.302535076364</v>
      </c>
      <c r="BC384" s="87">
        <f t="shared" si="131"/>
        <v>15621.302535076364</v>
      </c>
      <c r="BD384" s="87">
        <f t="shared" si="132"/>
        <v>15621.302535076364</v>
      </c>
    </row>
    <row r="385" spans="2:56" s="79" customFormat="1" x14ac:dyDescent="0.2">
      <c r="B385" s="86">
        <f>'3. Investeringen'!B371</f>
        <v>357</v>
      </c>
      <c r="C385" s="86" t="str">
        <f>'3. Investeringen'!F371</f>
        <v>TD</v>
      </c>
      <c r="D385" s="86" t="str">
        <f>'3. Investeringen'!G371</f>
        <v>Nieuwe investeringen TD</v>
      </c>
      <c r="E385" s="121">
        <f>'3. Investeringen'!K371</f>
        <v>2020</v>
      </c>
      <c r="F385" s="20"/>
      <c r="G385" s="86">
        <f>'7. Nominale afschrijvingen'!R374</f>
        <v>0</v>
      </c>
      <c r="H385" s="86">
        <f>'7. Nominale afschrijvingen'!S374</f>
        <v>0</v>
      </c>
      <c r="I385" s="86">
        <f>'7. Nominale afschrijvingen'!T374</f>
        <v>0</v>
      </c>
      <c r="J385" s="86">
        <f>'7. Nominale afschrijvingen'!U374</f>
        <v>0</v>
      </c>
      <c r="K385" s="86">
        <f>'7. Nominale afschrijvingen'!V374</f>
        <v>0</v>
      </c>
      <c r="L385" s="86">
        <f>'7. Nominale afschrijvingen'!W374</f>
        <v>0</v>
      </c>
      <c r="M385" s="86">
        <f>'7. Nominale afschrijvingen'!X374</f>
        <v>0</v>
      </c>
      <c r="N385" s="86">
        <f>'7. Nominale afschrijvingen'!Y374</f>
        <v>0</v>
      </c>
      <c r="O385" s="86">
        <f>'7. Nominale afschrijvingen'!Z374</f>
        <v>0</v>
      </c>
      <c r="P385" s="86">
        <f>'7. Nominale afschrijvingen'!AA374</f>
        <v>0</v>
      </c>
      <c r="Q385" s="86">
        <f>'7. Nominale afschrijvingen'!AB374</f>
        <v>0</v>
      </c>
      <c r="R385" s="86">
        <f>'7. Nominale afschrijvingen'!AC374</f>
        <v>0</v>
      </c>
      <c r="S385" s="86">
        <f>'7. Nominale afschrijvingen'!AD374</f>
        <v>0</v>
      </c>
      <c r="T385" s="86">
        <f>'7. Nominale afschrijvingen'!AE374</f>
        <v>0</v>
      </c>
      <c r="U385" s="86">
        <f>'7. Nominale afschrijvingen'!AF374</f>
        <v>0</v>
      </c>
      <c r="V385" s="86">
        <f>'7. Nominale afschrijvingen'!AG374</f>
        <v>0</v>
      </c>
      <c r="W385" s="65"/>
      <c r="X385" s="118">
        <f>IF($C385="TD",INDEX('4. CPI-tabel'!$D$20:$Z$42,$E385-2003,X$28-2003),
IF(X$28&gt;=$E385,MAX(1,INDEX('4. CPI-tabel'!$D$20:$Z$42,MAX($E385,2010)-2003,X$28-2003)),0))</f>
        <v>0</v>
      </c>
      <c r="Y385" s="118">
        <f>IF($C385="TD",INDEX('4. CPI-tabel'!$D$20:$Z$42,$E385-2003,Y$28-2003),
IF(Y$28&gt;=$E385,MAX(1,INDEX('4. CPI-tabel'!$D$20:$Z$42,MAX($E385,2010)-2003,Y$28-2003)),0))</f>
        <v>0</v>
      </c>
      <c r="Z385" s="118">
        <f>IF($C385="TD",INDEX('4. CPI-tabel'!$D$20:$Z$42,$E385-2003,Z$28-2003),
IF(Z$28&gt;=$E385,MAX(1,INDEX('4. CPI-tabel'!$D$20:$Z$42,MAX($E385,2010)-2003,Z$28-2003)),0))</f>
        <v>0</v>
      </c>
      <c r="AA385" s="118">
        <f>IF($C385="TD",INDEX('4. CPI-tabel'!$D$20:$Z$42,$E385-2003,AA$28-2003),
IF(AA$28&gt;=$E385,MAX(1,INDEX('4. CPI-tabel'!$D$20:$Z$42,MAX($E385,2010)-2003,AA$28-2003)),0))</f>
        <v>0</v>
      </c>
      <c r="AB385" s="118">
        <f>IF($C385="TD",INDEX('4. CPI-tabel'!$D$20:$Z$42,$E385-2003,AB$28-2003),
IF(AB$28&gt;=$E385,MAX(1,INDEX('4. CPI-tabel'!$D$20:$Z$42,MAX($E385,2010)-2003,AB$28-2003)),0))</f>
        <v>0</v>
      </c>
      <c r="AC385" s="118">
        <f>IF($C385="TD",INDEX('4. CPI-tabel'!$D$20:$Z$42,$E385-2003,AC$28-2003),
IF(AC$28&gt;=$E385,MAX(1,INDEX('4. CPI-tabel'!$D$20:$Z$42,MAX($E385,2010)-2003,AC$28-2003)),0))</f>
        <v>0</v>
      </c>
      <c r="AD385" s="118">
        <f>IF($C385="TD",INDEX('4. CPI-tabel'!$D$20:$Z$42,$E385-2003,AD$28-2003),
IF(AD$28&gt;=$E385,MAX(1,INDEX('4. CPI-tabel'!$D$20:$Z$42,MAX($E385,2010)-2003,AD$28-2003)),0))</f>
        <v>0</v>
      </c>
      <c r="AE385" s="118">
        <f>IF($C385="TD",INDEX('4. CPI-tabel'!$D$20:$Z$42,$E385-2003,AE$28-2003),
IF(AE$28&gt;=$E385,MAX(1,INDEX('4. CPI-tabel'!$D$20:$Z$42,MAX($E385,2010)-2003,AE$28-2003)),0))</f>
        <v>0</v>
      </c>
      <c r="AF385" s="118">
        <f>IF($C385="TD",INDEX('4. CPI-tabel'!$D$20:$Z$42,$E385-2003,AF$28-2003),
IF(AF$28&gt;=$E385,MAX(1,INDEX('4. CPI-tabel'!$D$20:$Z$42,MAX($E385,2010)-2003,AF$28-2003)),0))</f>
        <v>0</v>
      </c>
      <c r="AG385" s="118">
        <f>IF($C385="TD",INDEX('4. CPI-tabel'!$D$20:$Z$42,$E385-2003,AG$28-2003),
IF(AG$28&gt;=$E385,MAX(1,INDEX('4. CPI-tabel'!$D$20:$Z$42,MAX($E385,2010)-2003,AG$28-2003)),0))</f>
        <v>1</v>
      </c>
      <c r="AH385" s="118">
        <f>IF($C385="TD",INDEX('4. CPI-tabel'!$D$20:$Z$42,$E385-2003,AH$28-2003),
IF(AH$28&gt;=$E385,MAX(1,INDEX('4. CPI-tabel'!$D$20:$Z$42,MAX($E385,2010)-2003,AH$28-2003)),0))</f>
        <v>1.0069999999999999</v>
      </c>
      <c r="AI385" s="118">
        <f>IF($C385="TD",INDEX('4. CPI-tabel'!$D$20:$Z$42,$E385-2003,AI$28-2003),
IF(AI$28&gt;=$E385,MAX(1,INDEX('4. CPI-tabel'!$D$20:$Z$42,MAX($E385,2010)-2003,AI$28-2003)),0))</f>
        <v>1.0069999999999999</v>
      </c>
      <c r="AJ385" s="118">
        <f>IF($C385="TD",INDEX('4. CPI-tabel'!$D$20:$Z$42,$E385-2003,AJ$28-2003),
IF(AJ$28&gt;=$E385,MAX(1,INDEX('4. CPI-tabel'!$D$20:$Z$42,MAX($E385,2010)-2003,AJ$28-2003)),0))</f>
        <v>1.0069999999999999</v>
      </c>
      <c r="AK385" s="118">
        <f>IF($C385="TD",INDEX('4. CPI-tabel'!$D$20:$Z$42,$E385-2003,AK$28-2003),
IF(AK$28&gt;=$E385,MAX(1,INDEX('4. CPI-tabel'!$D$20:$Z$42,MAX($E385,2010)-2003,AK$28-2003)),0))</f>
        <v>1.0069999999999999</v>
      </c>
      <c r="AL385" s="118">
        <f>IF($C385="TD",INDEX('4. CPI-tabel'!$D$20:$Z$42,$E385-2003,AL$28-2003),
IF(AL$28&gt;=$E385,MAX(1,INDEX('4. CPI-tabel'!$D$20:$Z$42,MAX($E385,2010)-2003,AL$28-2003)),0))</f>
        <v>1.0069999999999999</v>
      </c>
      <c r="AM385" s="118">
        <f>IF($C385="TD",INDEX('4. CPI-tabel'!$D$20:$Z$42,$E385-2003,AM$28-2003),
IF(AM$28&gt;=$E385,MAX(1,INDEX('4. CPI-tabel'!$D$20:$Z$42,MAX($E385,2010)-2003,AM$28-2003)),0))</f>
        <v>1.0069999999999999</v>
      </c>
      <c r="AN385" s="20"/>
      <c r="AO385" s="87">
        <f t="shared" si="117"/>
        <v>0</v>
      </c>
      <c r="AP385" s="87">
        <f t="shared" si="118"/>
        <v>0</v>
      </c>
      <c r="AQ385" s="87">
        <f t="shared" si="119"/>
        <v>0</v>
      </c>
      <c r="AR385" s="87">
        <f t="shared" si="120"/>
        <v>0</v>
      </c>
      <c r="AS385" s="87">
        <f t="shared" si="121"/>
        <v>0</v>
      </c>
      <c r="AT385" s="87">
        <f t="shared" si="122"/>
        <v>0</v>
      </c>
      <c r="AU385" s="87">
        <f t="shared" si="123"/>
        <v>0</v>
      </c>
      <c r="AV385" s="87">
        <f t="shared" si="124"/>
        <v>0</v>
      </c>
      <c r="AW385" s="87">
        <f t="shared" si="125"/>
        <v>0</v>
      </c>
      <c r="AX385" s="87">
        <f t="shared" si="126"/>
        <v>0</v>
      </c>
      <c r="AY385" s="87">
        <f t="shared" si="127"/>
        <v>0</v>
      </c>
      <c r="AZ385" s="87">
        <f t="shared" si="128"/>
        <v>0</v>
      </c>
      <c r="BA385" s="87">
        <f t="shared" si="129"/>
        <v>0</v>
      </c>
      <c r="BB385" s="87">
        <f t="shared" si="130"/>
        <v>0</v>
      </c>
      <c r="BC385" s="87">
        <f t="shared" si="131"/>
        <v>0</v>
      </c>
      <c r="BD385" s="87">
        <f t="shared" si="132"/>
        <v>0</v>
      </c>
    </row>
    <row r="386" spans="2:56" s="79" customFormat="1" x14ac:dyDescent="0.2">
      <c r="B386" s="86">
        <f>'3. Investeringen'!B372</f>
        <v>358</v>
      </c>
      <c r="C386" s="86" t="str">
        <f>'3. Investeringen'!F372</f>
        <v>AD</v>
      </c>
      <c r="D386" s="86" t="str">
        <f>'3. Investeringen'!G372</f>
        <v>Nieuwe investeringen AD</v>
      </c>
      <c r="E386" s="121">
        <f>'3. Investeringen'!K372</f>
        <v>2020</v>
      </c>
      <c r="F386" s="20"/>
      <c r="G386" s="86">
        <f>'7. Nominale afschrijvingen'!R375</f>
        <v>0</v>
      </c>
      <c r="H386" s="86">
        <f>'7. Nominale afschrijvingen'!S375</f>
        <v>0</v>
      </c>
      <c r="I386" s="86">
        <f>'7. Nominale afschrijvingen'!T375</f>
        <v>0</v>
      </c>
      <c r="J386" s="86">
        <f>'7. Nominale afschrijvingen'!U375</f>
        <v>0</v>
      </c>
      <c r="K386" s="86">
        <f>'7. Nominale afschrijvingen'!V375</f>
        <v>0</v>
      </c>
      <c r="L386" s="86">
        <f>'7. Nominale afschrijvingen'!W375</f>
        <v>0</v>
      </c>
      <c r="M386" s="86">
        <f>'7. Nominale afschrijvingen'!X375</f>
        <v>0</v>
      </c>
      <c r="N386" s="86">
        <f>'7. Nominale afschrijvingen'!Y375</f>
        <v>0</v>
      </c>
      <c r="O386" s="86">
        <f>'7. Nominale afschrijvingen'!Z375</f>
        <v>0</v>
      </c>
      <c r="P386" s="86">
        <f>'7. Nominale afschrijvingen'!AA375</f>
        <v>577598.239701282</v>
      </c>
      <c r="Q386" s="86">
        <f>'7. Nominale afschrijvingen'!AB375</f>
        <v>1155196.4794025642</v>
      </c>
      <c r="R386" s="86">
        <f>'7. Nominale afschrijvingen'!AC375</f>
        <v>1386235.775283077</v>
      </c>
      <c r="S386" s="86">
        <f>'7. Nominale afschrijvingen'!AD375</f>
        <v>1341876.2304740185</v>
      </c>
      <c r="T386" s="86">
        <f>'7. Nominale afschrijvingen'!AE375</f>
        <v>1298936.19109885</v>
      </c>
      <c r="U386" s="86">
        <f>'7. Nominale afschrijvingen'!AF375</f>
        <v>1257370.232983687</v>
      </c>
      <c r="V386" s="86">
        <f>'7. Nominale afschrijvingen'!AG375</f>
        <v>1217134.3855282089</v>
      </c>
      <c r="W386" s="65"/>
      <c r="X386" s="118">
        <f>IF($C386="TD",INDEX('4. CPI-tabel'!$D$20:$Z$42,$E386-2003,X$28-2003),
IF(X$28&gt;=$E386,MAX(1,INDEX('4. CPI-tabel'!$D$20:$Z$42,MAX($E386,2010)-2003,X$28-2003)),0))</f>
        <v>0</v>
      </c>
      <c r="Y386" s="118">
        <f>IF($C386="TD",INDEX('4. CPI-tabel'!$D$20:$Z$42,$E386-2003,Y$28-2003),
IF(Y$28&gt;=$E386,MAX(1,INDEX('4. CPI-tabel'!$D$20:$Z$42,MAX($E386,2010)-2003,Y$28-2003)),0))</f>
        <v>0</v>
      </c>
      <c r="Z386" s="118">
        <f>IF($C386="TD",INDEX('4. CPI-tabel'!$D$20:$Z$42,$E386-2003,Z$28-2003),
IF(Z$28&gt;=$E386,MAX(1,INDEX('4. CPI-tabel'!$D$20:$Z$42,MAX($E386,2010)-2003,Z$28-2003)),0))</f>
        <v>0</v>
      </c>
      <c r="AA386" s="118">
        <f>IF($C386="TD",INDEX('4. CPI-tabel'!$D$20:$Z$42,$E386-2003,AA$28-2003),
IF(AA$28&gt;=$E386,MAX(1,INDEX('4. CPI-tabel'!$D$20:$Z$42,MAX($E386,2010)-2003,AA$28-2003)),0))</f>
        <v>0</v>
      </c>
      <c r="AB386" s="118">
        <f>IF($C386="TD",INDEX('4. CPI-tabel'!$D$20:$Z$42,$E386-2003,AB$28-2003),
IF(AB$28&gt;=$E386,MAX(1,INDEX('4. CPI-tabel'!$D$20:$Z$42,MAX($E386,2010)-2003,AB$28-2003)),0))</f>
        <v>0</v>
      </c>
      <c r="AC386" s="118">
        <f>IF($C386="TD",INDEX('4. CPI-tabel'!$D$20:$Z$42,$E386-2003,AC$28-2003),
IF(AC$28&gt;=$E386,MAX(1,INDEX('4. CPI-tabel'!$D$20:$Z$42,MAX($E386,2010)-2003,AC$28-2003)),0))</f>
        <v>0</v>
      </c>
      <c r="AD386" s="118">
        <f>IF($C386="TD",INDEX('4. CPI-tabel'!$D$20:$Z$42,$E386-2003,AD$28-2003),
IF(AD$28&gt;=$E386,MAX(1,INDEX('4. CPI-tabel'!$D$20:$Z$42,MAX($E386,2010)-2003,AD$28-2003)),0))</f>
        <v>0</v>
      </c>
      <c r="AE386" s="118">
        <f>IF($C386="TD",INDEX('4. CPI-tabel'!$D$20:$Z$42,$E386-2003,AE$28-2003),
IF(AE$28&gt;=$E386,MAX(1,INDEX('4. CPI-tabel'!$D$20:$Z$42,MAX($E386,2010)-2003,AE$28-2003)),0))</f>
        <v>0</v>
      </c>
      <c r="AF386" s="118">
        <f>IF($C386="TD",INDEX('4. CPI-tabel'!$D$20:$Z$42,$E386-2003,AF$28-2003),
IF(AF$28&gt;=$E386,MAX(1,INDEX('4. CPI-tabel'!$D$20:$Z$42,MAX($E386,2010)-2003,AF$28-2003)),0))</f>
        <v>0</v>
      </c>
      <c r="AG386" s="118">
        <f>IF($C386="TD",INDEX('4. CPI-tabel'!$D$20:$Z$42,$E386-2003,AG$28-2003),
IF(AG$28&gt;=$E386,MAX(1,INDEX('4. CPI-tabel'!$D$20:$Z$42,MAX($E386,2010)-2003,AG$28-2003)),0))</f>
        <v>1</v>
      </c>
      <c r="AH386" s="118">
        <f>IF($C386="TD",INDEX('4. CPI-tabel'!$D$20:$Z$42,$E386-2003,AH$28-2003),
IF(AH$28&gt;=$E386,MAX(1,INDEX('4. CPI-tabel'!$D$20:$Z$42,MAX($E386,2010)-2003,AH$28-2003)),0))</f>
        <v>1.0069999999999999</v>
      </c>
      <c r="AI386" s="118">
        <f>IF($C386="TD",INDEX('4. CPI-tabel'!$D$20:$Z$42,$E386-2003,AI$28-2003),
IF(AI$28&gt;=$E386,MAX(1,INDEX('4. CPI-tabel'!$D$20:$Z$42,MAX($E386,2010)-2003,AI$28-2003)),0))</f>
        <v>1.0069999999999999</v>
      </c>
      <c r="AJ386" s="118">
        <f>IF($C386="TD",INDEX('4. CPI-tabel'!$D$20:$Z$42,$E386-2003,AJ$28-2003),
IF(AJ$28&gt;=$E386,MAX(1,INDEX('4. CPI-tabel'!$D$20:$Z$42,MAX($E386,2010)-2003,AJ$28-2003)),0))</f>
        <v>1.0069999999999999</v>
      </c>
      <c r="AK386" s="118">
        <f>IF($C386="TD",INDEX('4. CPI-tabel'!$D$20:$Z$42,$E386-2003,AK$28-2003),
IF(AK$28&gt;=$E386,MAX(1,INDEX('4. CPI-tabel'!$D$20:$Z$42,MAX($E386,2010)-2003,AK$28-2003)),0))</f>
        <v>1.0069999999999999</v>
      </c>
      <c r="AL386" s="118">
        <f>IF($C386="TD",INDEX('4. CPI-tabel'!$D$20:$Z$42,$E386-2003,AL$28-2003),
IF(AL$28&gt;=$E386,MAX(1,INDEX('4. CPI-tabel'!$D$20:$Z$42,MAX($E386,2010)-2003,AL$28-2003)),0))</f>
        <v>1.0069999999999999</v>
      </c>
      <c r="AM386" s="118">
        <f>IF($C386="TD",INDEX('4. CPI-tabel'!$D$20:$Z$42,$E386-2003,AM$28-2003),
IF(AM$28&gt;=$E386,MAX(1,INDEX('4. CPI-tabel'!$D$20:$Z$42,MAX($E386,2010)-2003,AM$28-2003)),0))</f>
        <v>1.0069999999999999</v>
      </c>
      <c r="AN386" s="20"/>
      <c r="AO386" s="87">
        <f t="shared" si="117"/>
        <v>0</v>
      </c>
      <c r="AP386" s="87">
        <f t="shared" si="118"/>
        <v>0</v>
      </c>
      <c r="AQ386" s="87">
        <f t="shared" si="119"/>
        <v>0</v>
      </c>
      <c r="AR386" s="87">
        <f t="shared" si="120"/>
        <v>0</v>
      </c>
      <c r="AS386" s="87">
        <f t="shared" si="121"/>
        <v>0</v>
      </c>
      <c r="AT386" s="87">
        <f t="shared" si="122"/>
        <v>0</v>
      </c>
      <c r="AU386" s="87">
        <f t="shared" si="123"/>
        <v>0</v>
      </c>
      <c r="AV386" s="87">
        <f t="shared" si="124"/>
        <v>0</v>
      </c>
      <c r="AW386" s="87">
        <f t="shared" si="125"/>
        <v>0</v>
      </c>
      <c r="AX386" s="87">
        <f t="shared" si="126"/>
        <v>577598.239701282</v>
      </c>
      <c r="AY386" s="87">
        <f t="shared" si="127"/>
        <v>1163282.8547583821</v>
      </c>
      <c r="AZ386" s="87">
        <f t="shared" si="128"/>
        <v>1395939.4257100585</v>
      </c>
      <c r="BA386" s="87">
        <f t="shared" si="129"/>
        <v>1351269.3640873365</v>
      </c>
      <c r="BB386" s="87">
        <f t="shared" si="130"/>
        <v>1308028.7444365418</v>
      </c>
      <c r="BC386" s="87">
        <f t="shared" si="131"/>
        <v>1266171.8246145726</v>
      </c>
      <c r="BD386" s="87">
        <f t="shared" si="132"/>
        <v>1225654.3262269062</v>
      </c>
    </row>
    <row r="387" spans="2:56" s="79" customFormat="1" x14ac:dyDescent="0.2">
      <c r="B387" s="86">
        <f>'3. Investeringen'!B373</f>
        <v>359</v>
      </c>
      <c r="C387" s="86" t="str">
        <f>'3. Investeringen'!F373</f>
        <v>AD</v>
      </c>
      <c r="D387" s="86" t="str">
        <f>'3. Investeringen'!G373</f>
        <v>Nieuwe investeringen AD</v>
      </c>
      <c r="E387" s="121">
        <f>'3. Investeringen'!K373</f>
        <v>2020</v>
      </c>
      <c r="F387" s="20"/>
      <c r="G387" s="86">
        <f>'7. Nominale afschrijvingen'!R376</f>
        <v>0</v>
      </c>
      <c r="H387" s="86">
        <f>'7. Nominale afschrijvingen'!S376</f>
        <v>0</v>
      </c>
      <c r="I387" s="86">
        <f>'7. Nominale afschrijvingen'!T376</f>
        <v>0</v>
      </c>
      <c r="J387" s="86">
        <f>'7. Nominale afschrijvingen'!U376</f>
        <v>0</v>
      </c>
      <c r="K387" s="86">
        <f>'7. Nominale afschrijvingen'!V376</f>
        <v>0</v>
      </c>
      <c r="L387" s="86">
        <f>'7. Nominale afschrijvingen'!W376</f>
        <v>0</v>
      </c>
      <c r="M387" s="86">
        <f>'7. Nominale afschrijvingen'!X376</f>
        <v>0</v>
      </c>
      <c r="N387" s="86">
        <f>'7. Nominale afschrijvingen'!Y376</f>
        <v>0</v>
      </c>
      <c r="O387" s="86">
        <f>'7. Nominale afschrijvingen'!Z376</f>
        <v>0</v>
      </c>
      <c r="P387" s="86">
        <f>'7. Nominale afschrijvingen'!AA376</f>
        <v>4949.0489743589733</v>
      </c>
      <c r="Q387" s="86">
        <f>'7. Nominale afschrijvingen'!AB376</f>
        <v>9898.0979487179466</v>
      </c>
      <c r="R387" s="86">
        <f>'7. Nominale afschrijvingen'!AC376</f>
        <v>11877.717538461535</v>
      </c>
      <c r="S387" s="86">
        <f>'7. Nominale afschrijvingen'!AD376</f>
        <v>11497.630577230764</v>
      </c>
      <c r="T387" s="86">
        <f>'7. Nominale afschrijvingen'!AE376</f>
        <v>11129.706398759381</v>
      </c>
      <c r="U387" s="86">
        <f>'7. Nominale afschrijvingen'!AF376</f>
        <v>10773.555793999079</v>
      </c>
      <c r="V387" s="86">
        <f>'7. Nominale afschrijvingen'!AG376</f>
        <v>10428.80200859111</v>
      </c>
      <c r="W387" s="65"/>
      <c r="X387" s="118">
        <f>IF($C387="TD",INDEX('4. CPI-tabel'!$D$20:$Z$42,$E387-2003,X$28-2003),
IF(X$28&gt;=$E387,MAX(1,INDEX('4. CPI-tabel'!$D$20:$Z$42,MAX($E387,2010)-2003,X$28-2003)),0))</f>
        <v>0</v>
      </c>
      <c r="Y387" s="118">
        <f>IF($C387="TD",INDEX('4. CPI-tabel'!$D$20:$Z$42,$E387-2003,Y$28-2003),
IF(Y$28&gt;=$E387,MAX(1,INDEX('4. CPI-tabel'!$D$20:$Z$42,MAX($E387,2010)-2003,Y$28-2003)),0))</f>
        <v>0</v>
      </c>
      <c r="Z387" s="118">
        <f>IF($C387="TD",INDEX('4. CPI-tabel'!$D$20:$Z$42,$E387-2003,Z$28-2003),
IF(Z$28&gt;=$E387,MAX(1,INDEX('4. CPI-tabel'!$D$20:$Z$42,MAX($E387,2010)-2003,Z$28-2003)),0))</f>
        <v>0</v>
      </c>
      <c r="AA387" s="118">
        <f>IF($C387="TD",INDEX('4. CPI-tabel'!$D$20:$Z$42,$E387-2003,AA$28-2003),
IF(AA$28&gt;=$E387,MAX(1,INDEX('4. CPI-tabel'!$D$20:$Z$42,MAX($E387,2010)-2003,AA$28-2003)),0))</f>
        <v>0</v>
      </c>
      <c r="AB387" s="118">
        <f>IF($C387="TD",INDEX('4. CPI-tabel'!$D$20:$Z$42,$E387-2003,AB$28-2003),
IF(AB$28&gt;=$E387,MAX(1,INDEX('4. CPI-tabel'!$D$20:$Z$42,MAX($E387,2010)-2003,AB$28-2003)),0))</f>
        <v>0</v>
      </c>
      <c r="AC387" s="118">
        <f>IF($C387="TD",INDEX('4. CPI-tabel'!$D$20:$Z$42,$E387-2003,AC$28-2003),
IF(AC$28&gt;=$E387,MAX(1,INDEX('4. CPI-tabel'!$D$20:$Z$42,MAX($E387,2010)-2003,AC$28-2003)),0))</f>
        <v>0</v>
      </c>
      <c r="AD387" s="118">
        <f>IF($C387="TD",INDEX('4. CPI-tabel'!$D$20:$Z$42,$E387-2003,AD$28-2003),
IF(AD$28&gt;=$E387,MAX(1,INDEX('4. CPI-tabel'!$D$20:$Z$42,MAX($E387,2010)-2003,AD$28-2003)),0))</f>
        <v>0</v>
      </c>
      <c r="AE387" s="118">
        <f>IF($C387="TD",INDEX('4. CPI-tabel'!$D$20:$Z$42,$E387-2003,AE$28-2003),
IF(AE$28&gt;=$E387,MAX(1,INDEX('4. CPI-tabel'!$D$20:$Z$42,MAX($E387,2010)-2003,AE$28-2003)),0))</f>
        <v>0</v>
      </c>
      <c r="AF387" s="118">
        <f>IF($C387="TD",INDEX('4. CPI-tabel'!$D$20:$Z$42,$E387-2003,AF$28-2003),
IF(AF$28&gt;=$E387,MAX(1,INDEX('4. CPI-tabel'!$D$20:$Z$42,MAX($E387,2010)-2003,AF$28-2003)),0))</f>
        <v>0</v>
      </c>
      <c r="AG387" s="118">
        <f>IF($C387="TD",INDEX('4. CPI-tabel'!$D$20:$Z$42,$E387-2003,AG$28-2003),
IF(AG$28&gt;=$E387,MAX(1,INDEX('4. CPI-tabel'!$D$20:$Z$42,MAX($E387,2010)-2003,AG$28-2003)),0))</f>
        <v>1</v>
      </c>
      <c r="AH387" s="118">
        <f>IF($C387="TD",INDEX('4. CPI-tabel'!$D$20:$Z$42,$E387-2003,AH$28-2003),
IF(AH$28&gt;=$E387,MAX(1,INDEX('4. CPI-tabel'!$D$20:$Z$42,MAX($E387,2010)-2003,AH$28-2003)),0))</f>
        <v>1.0069999999999999</v>
      </c>
      <c r="AI387" s="118">
        <f>IF($C387="TD",INDEX('4. CPI-tabel'!$D$20:$Z$42,$E387-2003,AI$28-2003),
IF(AI$28&gt;=$E387,MAX(1,INDEX('4. CPI-tabel'!$D$20:$Z$42,MAX($E387,2010)-2003,AI$28-2003)),0))</f>
        <v>1.0069999999999999</v>
      </c>
      <c r="AJ387" s="118">
        <f>IF($C387="TD",INDEX('4. CPI-tabel'!$D$20:$Z$42,$E387-2003,AJ$28-2003),
IF(AJ$28&gt;=$E387,MAX(1,INDEX('4. CPI-tabel'!$D$20:$Z$42,MAX($E387,2010)-2003,AJ$28-2003)),0))</f>
        <v>1.0069999999999999</v>
      </c>
      <c r="AK387" s="118">
        <f>IF($C387="TD",INDEX('4. CPI-tabel'!$D$20:$Z$42,$E387-2003,AK$28-2003),
IF(AK$28&gt;=$E387,MAX(1,INDEX('4. CPI-tabel'!$D$20:$Z$42,MAX($E387,2010)-2003,AK$28-2003)),0))</f>
        <v>1.0069999999999999</v>
      </c>
      <c r="AL387" s="118">
        <f>IF($C387="TD",INDEX('4. CPI-tabel'!$D$20:$Z$42,$E387-2003,AL$28-2003),
IF(AL$28&gt;=$E387,MAX(1,INDEX('4. CPI-tabel'!$D$20:$Z$42,MAX($E387,2010)-2003,AL$28-2003)),0))</f>
        <v>1.0069999999999999</v>
      </c>
      <c r="AM387" s="118">
        <f>IF($C387="TD",INDEX('4. CPI-tabel'!$D$20:$Z$42,$E387-2003,AM$28-2003),
IF(AM$28&gt;=$E387,MAX(1,INDEX('4. CPI-tabel'!$D$20:$Z$42,MAX($E387,2010)-2003,AM$28-2003)),0))</f>
        <v>1.0069999999999999</v>
      </c>
      <c r="AN387" s="20"/>
      <c r="AO387" s="87">
        <f t="shared" ref="AO387" si="133">G387*X387</f>
        <v>0</v>
      </c>
      <c r="AP387" s="87">
        <f t="shared" ref="AP387" si="134">H387*Y387</f>
        <v>0</v>
      </c>
      <c r="AQ387" s="87">
        <f t="shared" ref="AQ387" si="135">I387*Z387</f>
        <v>0</v>
      </c>
      <c r="AR387" s="87">
        <f t="shared" ref="AR387" si="136">J387*AA387</f>
        <v>0</v>
      </c>
      <c r="AS387" s="87">
        <f t="shared" ref="AS387" si="137">K387*AB387</f>
        <v>0</v>
      </c>
      <c r="AT387" s="87">
        <f t="shared" ref="AT387" si="138">L387*AC387</f>
        <v>0</v>
      </c>
      <c r="AU387" s="87">
        <f t="shared" ref="AU387" si="139">M387*AD387</f>
        <v>0</v>
      </c>
      <c r="AV387" s="87">
        <f t="shared" ref="AV387" si="140">N387*AE387</f>
        <v>0</v>
      </c>
      <c r="AW387" s="87">
        <f t="shared" ref="AW387" si="141">O387*AF387</f>
        <v>0</v>
      </c>
      <c r="AX387" s="87">
        <f t="shared" ref="AX387" si="142">P387*AG387</f>
        <v>4949.0489743589733</v>
      </c>
      <c r="AY387" s="87">
        <f t="shared" ref="AY387" si="143">Q387*AH387</f>
        <v>9967.3846343589703</v>
      </c>
      <c r="AZ387" s="87">
        <f t="shared" ref="AZ387" si="144">R387*AI387</f>
        <v>11960.861561230764</v>
      </c>
      <c r="BA387" s="87">
        <f t="shared" ref="BA387" si="145">S387*AJ387</f>
        <v>11578.113991271379</v>
      </c>
      <c r="BB387" s="87">
        <f t="shared" ref="BB387" si="146">T387*AK387</f>
        <v>11207.614343550695</v>
      </c>
      <c r="BC387" s="87">
        <f t="shared" ref="BC387" si="147">U387*AL387</f>
        <v>10848.970684557073</v>
      </c>
      <c r="BD387" s="87">
        <f t="shared" ref="BD387" si="148">V387*AM387</f>
        <v>10501.803622651247</v>
      </c>
    </row>
    <row r="388" spans="2:56" s="79" customFormat="1" x14ac:dyDescent="0.2">
      <c r="H388" s="131"/>
    </row>
    <row r="389" spans="2:56" s="79" customFormat="1" x14ac:dyDescent="0.2">
      <c r="H389" s="131"/>
    </row>
    <row r="390" spans="2:56" s="79" customFormat="1" x14ac:dyDescent="0.2">
      <c r="H390" s="131"/>
    </row>
    <row r="391" spans="2:56" s="79" customFormat="1" x14ac:dyDescent="0.2">
      <c r="H391" s="131"/>
    </row>
    <row r="392" spans="2:56" s="79" customFormat="1" x14ac:dyDescent="0.2">
      <c r="H392" s="131"/>
    </row>
    <row r="393" spans="2:56" s="79" customFormat="1" x14ac:dyDescent="0.2">
      <c r="H393" s="131"/>
    </row>
    <row r="394" spans="2:56" s="79" customFormat="1" x14ac:dyDescent="0.2">
      <c r="H394" s="131"/>
    </row>
    <row r="395" spans="2:56" s="79" customFormat="1" x14ac:dyDescent="0.2">
      <c r="H395" s="131"/>
    </row>
    <row r="396" spans="2:56" s="79" customFormat="1" x14ac:dyDescent="0.2">
      <c r="H396" s="131"/>
    </row>
    <row r="397" spans="2:56" s="79" customFormat="1" x14ac:dyDescent="0.2">
      <c r="H397" s="131"/>
    </row>
    <row r="398" spans="2:56" s="79" customFormat="1" x14ac:dyDescent="0.2">
      <c r="H398" s="131"/>
    </row>
    <row r="399" spans="2:56" s="79" customFormat="1" x14ac:dyDescent="0.2">
      <c r="H399" s="131"/>
    </row>
    <row r="400" spans="2:56" s="79" customFormat="1" x14ac:dyDescent="0.2">
      <c r="H400" s="131"/>
    </row>
    <row r="401" spans="8:8" s="79" customFormat="1" x14ac:dyDescent="0.2">
      <c r="H401" s="131"/>
    </row>
    <row r="402" spans="8:8" s="79" customFormat="1" x14ac:dyDescent="0.2">
      <c r="H402" s="131"/>
    </row>
    <row r="403" spans="8:8" s="79" customFormat="1" x14ac:dyDescent="0.2">
      <c r="H403" s="131"/>
    </row>
    <row r="404" spans="8:8" s="79" customFormat="1" x14ac:dyDescent="0.2">
      <c r="H404" s="131"/>
    </row>
    <row r="405" spans="8:8" s="79" customFormat="1" x14ac:dyDescent="0.2">
      <c r="H405" s="131"/>
    </row>
    <row r="406" spans="8:8" s="79" customFormat="1" x14ac:dyDescent="0.2">
      <c r="H406" s="131"/>
    </row>
    <row r="407" spans="8:8" s="79" customFormat="1" x14ac:dyDescent="0.2">
      <c r="H407" s="131"/>
    </row>
    <row r="408" spans="8:8" s="79" customFormat="1" x14ac:dyDescent="0.2">
      <c r="H408" s="131"/>
    </row>
    <row r="409" spans="8:8" s="79" customFormat="1" x14ac:dyDescent="0.2">
      <c r="H409" s="131"/>
    </row>
    <row r="410" spans="8:8" s="79" customFormat="1" x14ac:dyDescent="0.2">
      <c r="H410" s="131"/>
    </row>
    <row r="411" spans="8:8" s="79" customFormat="1" x14ac:dyDescent="0.2">
      <c r="H411" s="131"/>
    </row>
    <row r="412" spans="8:8" s="79" customFormat="1" x14ac:dyDescent="0.2">
      <c r="H412" s="131"/>
    </row>
    <row r="413" spans="8:8" s="79" customFormat="1" x14ac:dyDescent="0.2">
      <c r="H413" s="131"/>
    </row>
    <row r="414" spans="8:8" s="79" customFormat="1" x14ac:dyDescent="0.2">
      <c r="H414" s="131"/>
    </row>
    <row r="415" spans="8:8" s="79" customFormat="1" x14ac:dyDescent="0.2">
      <c r="H415" s="131"/>
    </row>
    <row r="416" spans="8:8" s="79" customFormat="1" x14ac:dyDescent="0.2">
      <c r="H416" s="131"/>
    </row>
    <row r="417" spans="8:8" s="79" customFormat="1" x14ac:dyDescent="0.2">
      <c r="H417" s="131"/>
    </row>
    <row r="418" spans="8:8" s="79" customFormat="1" x14ac:dyDescent="0.2">
      <c r="H418" s="131"/>
    </row>
    <row r="419" spans="8:8" s="79" customFormat="1" x14ac:dyDescent="0.2">
      <c r="H419" s="131"/>
    </row>
    <row r="420" spans="8:8" s="79" customFormat="1" x14ac:dyDescent="0.2">
      <c r="H420" s="131"/>
    </row>
    <row r="421" spans="8:8" s="79" customFormat="1" x14ac:dyDescent="0.2">
      <c r="H421" s="131"/>
    </row>
    <row r="422" spans="8:8" s="79" customFormat="1" x14ac:dyDescent="0.2">
      <c r="H422" s="131"/>
    </row>
    <row r="423" spans="8:8" s="79" customFormat="1" x14ac:dyDescent="0.2">
      <c r="H423" s="131"/>
    </row>
    <row r="424" spans="8:8" s="79" customFormat="1" x14ac:dyDescent="0.2">
      <c r="H424" s="131"/>
    </row>
    <row r="425" spans="8:8" s="79" customFormat="1" x14ac:dyDescent="0.2">
      <c r="H425" s="131"/>
    </row>
    <row r="426" spans="8:8" s="79" customFormat="1" x14ac:dyDescent="0.2">
      <c r="H426" s="131"/>
    </row>
    <row r="427" spans="8:8" s="79" customFormat="1" x14ac:dyDescent="0.2">
      <c r="H427" s="131"/>
    </row>
    <row r="428" spans="8:8" s="79" customFormat="1" x14ac:dyDescent="0.2">
      <c r="H428" s="131"/>
    </row>
    <row r="429" spans="8:8" s="79" customFormat="1" x14ac:dyDescent="0.2">
      <c r="H429" s="131"/>
    </row>
    <row r="430" spans="8:8" s="79" customFormat="1" x14ac:dyDescent="0.2">
      <c r="H430" s="131"/>
    </row>
    <row r="431" spans="8:8" s="79" customFormat="1" x14ac:dyDescent="0.2">
      <c r="H431" s="131"/>
    </row>
    <row r="432" spans="8:8" s="79" customFormat="1" x14ac:dyDescent="0.2">
      <c r="H432" s="131"/>
    </row>
    <row r="433" spans="8:8" s="79" customFormat="1" x14ac:dyDescent="0.2">
      <c r="H433" s="131"/>
    </row>
    <row r="434" spans="8:8" s="79" customFormat="1" x14ac:dyDescent="0.2">
      <c r="H434" s="131"/>
    </row>
    <row r="435" spans="8:8" s="79" customFormat="1" x14ac:dyDescent="0.2">
      <c r="H435" s="131"/>
    </row>
    <row r="436" spans="8:8" s="79" customFormat="1" x14ac:dyDescent="0.2">
      <c r="H436" s="131"/>
    </row>
    <row r="437" spans="8:8" s="79" customFormat="1" x14ac:dyDescent="0.2">
      <c r="H437" s="131"/>
    </row>
    <row r="438" spans="8:8" s="79" customFormat="1" x14ac:dyDescent="0.2">
      <c r="H438" s="131"/>
    </row>
    <row r="439" spans="8:8" s="79" customFormat="1" x14ac:dyDescent="0.2">
      <c r="H439" s="131"/>
    </row>
    <row r="440" spans="8:8" s="79" customFormat="1" x14ac:dyDescent="0.2">
      <c r="H440" s="131"/>
    </row>
    <row r="441" spans="8:8" s="79" customFormat="1" x14ac:dyDescent="0.2">
      <c r="H441" s="131"/>
    </row>
    <row r="442" spans="8:8" s="79" customFormat="1" x14ac:dyDescent="0.2">
      <c r="H442" s="131"/>
    </row>
    <row r="443" spans="8:8" s="79" customFormat="1" x14ac:dyDescent="0.2">
      <c r="H443" s="131"/>
    </row>
    <row r="444" spans="8:8" s="79" customFormat="1" x14ac:dyDescent="0.2">
      <c r="H444" s="131"/>
    </row>
    <row r="445" spans="8:8" s="79" customFormat="1" x14ac:dyDescent="0.2">
      <c r="H445" s="131"/>
    </row>
    <row r="446" spans="8:8" s="79" customFormat="1" x14ac:dyDescent="0.2">
      <c r="H446" s="131"/>
    </row>
    <row r="447" spans="8:8" s="79" customFormat="1" x14ac:dyDescent="0.2">
      <c r="H447" s="131"/>
    </row>
    <row r="448" spans="8:8" s="79" customFormat="1" x14ac:dyDescent="0.2">
      <c r="H448" s="131"/>
    </row>
    <row r="449" spans="8:8" s="79" customFormat="1" x14ac:dyDescent="0.2">
      <c r="H449" s="131"/>
    </row>
    <row r="450" spans="8:8" s="79" customFormat="1" x14ac:dyDescent="0.2">
      <c r="H450" s="131"/>
    </row>
    <row r="451" spans="8:8" s="79" customFormat="1" x14ac:dyDescent="0.2">
      <c r="H451" s="131"/>
    </row>
    <row r="452" spans="8:8" s="79" customFormat="1" x14ac:dyDescent="0.2">
      <c r="H452" s="131"/>
    </row>
    <row r="453" spans="8:8" s="79" customFormat="1" x14ac:dyDescent="0.2">
      <c r="H453" s="131"/>
    </row>
    <row r="454" spans="8:8" s="79" customFormat="1" x14ac:dyDescent="0.2">
      <c r="H454" s="131"/>
    </row>
    <row r="455" spans="8:8" s="79" customFormat="1" x14ac:dyDescent="0.2">
      <c r="H455" s="131"/>
    </row>
    <row r="456" spans="8:8" s="79" customFormat="1" x14ac:dyDescent="0.2">
      <c r="H456" s="131"/>
    </row>
    <row r="457" spans="8:8" s="79" customFormat="1" x14ac:dyDescent="0.2">
      <c r="H457" s="131"/>
    </row>
    <row r="458" spans="8:8" s="79" customFormat="1" x14ac:dyDescent="0.2">
      <c r="H458" s="131"/>
    </row>
    <row r="459" spans="8:8" s="79" customFormat="1" x14ac:dyDescent="0.2">
      <c r="H459" s="131"/>
    </row>
    <row r="460" spans="8:8" s="79" customFormat="1" x14ac:dyDescent="0.2">
      <c r="H460" s="131"/>
    </row>
    <row r="461" spans="8:8" s="79" customFormat="1" x14ac:dyDescent="0.2">
      <c r="H461" s="131"/>
    </row>
    <row r="462" spans="8:8" s="79" customFormat="1" x14ac:dyDescent="0.2">
      <c r="H462" s="131"/>
    </row>
    <row r="463" spans="8:8" s="79" customFormat="1" x14ac:dyDescent="0.2">
      <c r="H463" s="131"/>
    </row>
    <row r="464" spans="8:8" s="79" customFormat="1" x14ac:dyDescent="0.2">
      <c r="H464" s="131"/>
    </row>
    <row r="465" spans="8:8" s="79" customFormat="1" x14ac:dyDescent="0.2">
      <c r="H465" s="131"/>
    </row>
    <row r="466" spans="8:8" s="79" customFormat="1" x14ac:dyDescent="0.2">
      <c r="H466" s="131"/>
    </row>
    <row r="467" spans="8:8" s="79" customFormat="1" x14ac:dyDescent="0.2">
      <c r="H467" s="131"/>
    </row>
    <row r="468" spans="8:8" s="79" customFormat="1" x14ac:dyDescent="0.2">
      <c r="H468" s="131"/>
    </row>
    <row r="469" spans="8:8" s="79" customFormat="1" x14ac:dyDescent="0.2">
      <c r="H469" s="131"/>
    </row>
    <row r="470" spans="8:8" s="79" customFormat="1" x14ac:dyDescent="0.2">
      <c r="H470" s="131"/>
    </row>
    <row r="471" spans="8:8" s="79" customFormat="1" x14ac:dyDescent="0.2">
      <c r="H471" s="131"/>
    </row>
    <row r="472" spans="8:8" s="79" customFormat="1" x14ac:dyDescent="0.2">
      <c r="H472" s="131"/>
    </row>
    <row r="473" spans="8:8" s="79" customFormat="1" x14ac:dyDescent="0.2">
      <c r="H473" s="131"/>
    </row>
    <row r="474" spans="8:8" s="79" customFormat="1" x14ac:dyDescent="0.2">
      <c r="H474" s="131"/>
    </row>
    <row r="475" spans="8:8" s="79" customFormat="1" x14ac:dyDescent="0.2">
      <c r="H475" s="131"/>
    </row>
    <row r="476" spans="8:8" s="79" customFormat="1" x14ac:dyDescent="0.2">
      <c r="H476" s="131"/>
    </row>
    <row r="477" spans="8:8" s="79" customFormat="1" x14ac:dyDescent="0.2">
      <c r="H477" s="131"/>
    </row>
    <row r="478" spans="8:8" s="79" customFormat="1" x14ac:dyDescent="0.2">
      <c r="H478" s="131"/>
    </row>
    <row r="479" spans="8:8" s="79" customFormat="1" x14ac:dyDescent="0.2">
      <c r="H479" s="131"/>
    </row>
    <row r="480" spans="8:8" s="79" customFormat="1" x14ac:dyDescent="0.2">
      <c r="H480" s="131"/>
    </row>
    <row r="481" spans="8:8" s="79" customFormat="1" x14ac:dyDescent="0.2">
      <c r="H481" s="131"/>
    </row>
    <row r="482" spans="8:8" s="79" customFormat="1" x14ac:dyDescent="0.2">
      <c r="H482" s="131"/>
    </row>
    <row r="483" spans="8:8" s="79" customFormat="1" x14ac:dyDescent="0.2">
      <c r="H483" s="131"/>
    </row>
    <row r="484" spans="8:8" s="79" customFormat="1" x14ac:dyDescent="0.2">
      <c r="H484" s="131"/>
    </row>
    <row r="485" spans="8:8" s="79" customFormat="1" x14ac:dyDescent="0.2">
      <c r="H485" s="131"/>
    </row>
    <row r="486" spans="8:8" s="79" customFormat="1" x14ac:dyDescent="0.2">
      <c r="H486" s="131"/>
    </row>
    <row r="487" spans="8:8" s="79" customFormat="1" x14ac:dyDescent="0.2">
      <c r="H487" s="131"/>
    </row>
    <row r="488" spans="8:8" s="79" customFormat="1" x14ac:dyDescent="0.2">
      <c r="H488" s="131"/>
    </row>
    <row r="489" spans="8:8" s="79" customFormat="1" x14ac:dyDescent="0.2">
      <c r="H489" s="131"/>
    </row>
    <row r="490" spans="8:8" s="79" customFormat="1" x14ac:dyDescent="0.2">
      <c r="H490" s="131"/>
    </row>
    <row r="491" spans="8:8" s="79" customFormat="1" x14ac:dyDescent="0.2">
      <c r="H491" s="131"/>
    </row>
    <row r="492" spans="8:8" s="79" customFormat="1" x14ac:dyDescent="0.2">
      <c r="H492" s="131"/>
    </row>
    <row r="493" spans="8:8" s="79" customFormat="1" x14ac:dyDescent="0.2">
      <c r="H493" s="131"/>
    </row>
    <row r="494" spans="8:8" s="79" customFormat="1" x14ac:dyDescent="0.2">
      <c r="H494" s="131"/>
    </row>
    <row r="495" spans="8:8" s="79" customFormat="1" x14ac:dyDescent="0.2">
      <c r="H495" s="131"/>
    </row>
    <row r="496" spans="8:8" s="79" customFormat="1" x14ac:dyDescent="0.2">
      <c r="H496" s="131"/>
    </row>
    <row r="497" spans="8:8" s="79" customFormat="1" x14ac:dyDescent="0.2">
      <c r="H497" s="131"/>
    </row>
    <row r="498" spans="8:8" s="79" customFormat="1" x14ac:dyDescent="0.2">
      <c r="H498" s="131"/>
    </row>
    <row r="499" spans="8:8" s="79" customFormat="1" x14ac:dyDescent="0.2">
      <c r="H499" s="131"/>
    </row>
    <row r="500" spans="8:8" s="79" customFormat="1" x14ac:dyDescent="0.2">
      <c r="H500" s="131"/>
    </row>
    <row r="501" spans="8:8" s="79" customFormat="1" x14ac:dyDescent="0.2">
      <c r="H501" s="131"/>
    </row>
    <row r="502" spans="8:8" s="79" customFormat="1" x14ac:dyDescent="0.2">
      <c r="H502" s="131"/>
    </row>
    <row r="503" spans="8:8" s="79" customFormat="1" x14ac:dyDescent="0.2">
      <c r="H503" s="131"/>
    </row>
    <row r="504" spans="8:8" s="79" customFormat="1" x14ac:dyDescent="0.2">
      <c r="H504" s="131"/>
    </row>
    <row r="505" spans="8:8" s="79" customFormat="1" x14ac:dyDescent="0.2">
      <c r="H505" s="131"/>
    </row>
    <row r="506" spans="8:8" s="79" customFormat="1" x14ac:dyDescent="0.2">
      <c r="H506" s="131"/>
    </row>
    <row r="507" spans="8:8" s="79" customFormat="1" x14ac:dyDescent="0.2">
      <c r="H507" s="131"/>
    </row>
    <row r="508" spans="8:8" s="79" customFormat="1" x14ac:dyDescent="0.2">
      <c r="H508" s="131"/>
    </row>
    <row r="509" spans="8:8" s="79" customFormat="1" x14ac:dyDescent="0.2">
      <c r="H509" s="131"/>
    </row>
    <row r="510" spans="8:8" s="79" customFormat="1" x14ac:dyDescent="0.2">
      <c r="H510" s="131"/>
    </row>
    <row r="511" spans="8:8" s="79" customFormat="1" x14ac:dyDescent="0.2">
      <c r="H511" s="131"/>
    </row>
    <row r="512" spans="8:8" s="79" customFormat="1" x14ac:dyDescent="0.2">
      <c r="H512" s="131"/>
    </row>
    <row r="513" spans="8:8" s="79" customFormat="1" x14ac:dyDescent="0.2">
      <c r="H513" s="131"/>
    </row>
    <row r="514" spans="8:8" s="79" customFormat="1" x14ac:dyDescent="0.2">
      <c r="H514" s="131"/>
    </row>
    <row r="515" spans="8:8" s="79" customFormat="1" x14ac:dyDescent="0.2">
      <c r="H515" s="131"/>
    </row>
    <row r="516" spans="8:8" s="79" customFormat="1" x14ac:dyDescent="0.2">
      <c r="H516" s="131"/>
    </row>
    <row r="517" spans="8:8" s="79" customFormat="1" x14ac:dyDescent="0.2">
      <c r="H517" s="131"/>
    </row>
    <row r="518" spans="8:8" s="79" customFormat="1" x14ac:dyDescent="0.2">
      <c r="H518" s="131"/>
    </row>
    <row r="519" spans="8:8" s="79" customFormat="1" x14ac:dyDescent="0.2">
      <c r="H519" s="131"/>
    </row>
    <row r="520" spans="8:8" s="79" customFormat="1" x14ac:dyDescent="0.2">
      <c r="H520" s="131"/>
    </row>
    <row r="521" spans="8:8" s="79" customFormat="1" x14ac:dyDescent="0.2">
      <c r="H521" s="131"/>
    </row>
    <row r="522" spans="8:8" s="79" customFormat="1" x14ac:dyDescent="0.2">
      <c r="H522" s="131"/>
    </row>
    <row r="523" spans="8:8" s="79" customFormat="1" x14ac:dyDescent="0.2">
      <c r="H523" s="131"/>
    </row>
    <row r="524" spans="8:8" s="79" customFormat="1" x14ac:dyDescent="0.2">
      <c r="H524" s="131"/>
    </row>
    <row r="525" spans="8:8" s="79" customFormat="1" x14ac:dyDescent="0.2">
      <c r="H525" s="131"/>
    </row>
    <row r="526" spans="8:8" s="79" customFormat="1" x14ac:dyDescent="0.2">
      <c r="H526" s="131"/>
    </row>
    <row r="527" spans="8:8" s="79" customFormat="1" x14ac:dyDescent="0.2">
      <c r="H527" s="131"/>
    </row>
    <row r="528" spans="8:8" s="79" customFormat="1" x14ac:dyDescent="0.2">
      <c r="H528" s="131"/>
    </row>
    <row r="529" spans="8:8" s="79" customFormat="1" x14ac:dyDescent="0.2">
      <c r="H529" s="131"/>
    </row>
    <row r="530" spans="8:8" s="79" customFormat="1" x14ac:dyDescent="0.2">
      <c r="H530" s="131"/>
    </row>
    <row r="531" spans="8:8" s="79" customFormat="1" x14ac:dyDescent="0.2">
      <c r="H531" s="131"/>
    </row>
    <row r="532" spans="8:8" s="79" customFormat="1" x14ac:dyDescent="0.2">
      <c r="H532" s="131"/>
    </row>
    <row r="533" spans="8:8" s="79" customFormat="1" x14ac:dyDescent="0.2">
      <c r="H533" s="131"/>
    </row>
    <row r="534" spans="8:8" s="79" customFormat="1" x14ac:dyDescent="0.2">
      <c r="H534" s="131"/>
    </row>
    <row r="535" spans="8:8" s="79" customFormat="1" x14ac:dyDescent="0.2">
      <c r="H535" s="131"/>
    </row>
    <row r="536" spans="8:8" s="79" customFormat="1" x14ac:dyDescent="0.2">
      <c r="H536" s="131"/>
    </row>
    <row r="537" spans="8:8" s="79" customFormat="1" x14ac:dyDescent="0.2">
      <c r="H537" s="131"/>
    </row>
    <row r="538" spans="8:8" s="79" customFormat="1" x14ac:dyDescent="0.2">
      <c r="H538" s="131"/>
    </row>
    <row r="539" spans="8:8" s="79" customFormat="1" x14ac:dyDescent="0.2">
      <c r="H539" s="131"/>
    </row>
    <row r="540" spans="8:8" s="79" customFormat="1" x14ac:dyDescent="0.2">
      <c r="H540" s="131"/>
    </row>
    <row r="541" spans="8:8" s="79" customFormat="1" x14ac:dyDescent="0.2">
      <c r="H541" s="131"/>
    </row>
    <row r="542" spans="8:8" s="79" customFormat="1" x14ac:dyDescent="0.2">
      <c r="H542" s="131"/>
    </row>
    <row r="543" spans="8:8" s="79" customFormat="1" x14ac:dyDescent="0.2">
      <c r="H543" s="131"/>
    </row>
    <row r="544" spans="8:8" s="79" customFormat="1" x14ac:dyDescent="0.2">
      <c r="H544" s="131"/>
    </row>
    <row r="545" spans="8:8" s="79" customFormat="1" x14ac:dyDescent="0.2">
      <c r="H545" s="131"/>
    </row>
    <row r="546" spans="8:8" s="79" customFormat="1" x14ac:dyDescent="0.2">
      <c r="H546" s="131"/>
    </row>
    <row r="547" spans="8:8" s="79" customFormat="1" x14ac:dyDescent="0.2">
      <c r="H547" s="131"/>
    </row>
    <row r="548" spans="8:8" s="79" customFormat="1" x14ac:dyDescent="0.2">
      <c r="H548" s="131"/>
    </row>
    <row r="549" spans="8:8" s="79" customFormat="1" x14ac:dyDescent="0.2">
      <c r="H549" s="131"/>
    </row>
    <row r="550" spans="8:8" s="79" customFormat="1" x14ac:dyDescent="0.2">
      <c r="H550" s="131"/>
    </row>
    <row r="551" spans="8:8" s="79" customFormat="1" x14ac:dyDescent="0.2">
      <c r="H551" s="131"/>
    </row>
    <row r="552" spans="8:8" s="79" customFormat="1" x14ac:dyDescent="0.2">
      <c r="H552" s="131"/>
    </row>
    <row r="553" spans="8:8" s="79" customFormat="1" x14ac:dyDescent="0.2">
      <c r="H553" s="131"/>
    </row>
    <row r="554" spans="8:8" s="79" customFormat="1" x14ac:dyDescent="0.2">
      <c r="H554" s="131"/>
    </row>
    <row r="555" spans="8:8" s="79" customFormat="1" x14ac:dyDescent="0.2">
      <c r="H555" s="131"/>
    </row>
    <row r="556" spans="8:8" s="79" customFormat="1" x14ac:dyDescent="0.2">
      <c r="H556" s="131"/>
    </row>
    <row r="557" spans="8:8" s="79" customFormat="1" x14ac:dyDescent="0.2">
      <c r="H557" s="131"/>
    </row>
    <row r="558" spans="8:8" s="79" customFormat="1" x14ac:dyDescent="0.2">
      <c r="H558" s="131"/>
    </row>
    <row r="559" spans="8:8" s="79" customFormat="1" x14ac:dyDescent="0.2">
      <c r="H559" s="131"/>
    </row>
    <row r="560" spans="8:8" s="79" customFormat="1" x14ac:dyDescent="0.2">
      <c r="H560" s="131"/>
    </row>
    <row r="561" spans="8:8" s="79" customFormat="1" x14ac:dyDescent="0.2">
      <c r="H561" s="131"/>
    </row>
    <row r="562" spans="8:8" s="79" customFormat="1" x14ac:dyDescent="0.2">
      <c r="H562" s="131"/>
    </row>
    <row r="563" spans="8:8" s="79" customFormat="1" x14ac:dyDescent="0.2">
      <c r="H563" s="131"/>
    </row>
    <row r="564" spans="8:8" s="79" customFormat="1" x14ac:dyDescent="0.2">
      <c r="H564" s="131"/>
    </row>
    <row r="565" spans="8:8" s="79" customFormat="1" x14ac:dyDescent="0.2">
      <c r="H565" s="131"/>
    </row>
    <row r="566" spans="8:8" s="79" customFormat="1" x14ac:dyDescent="0.2">
      <c r="H566" s="131"/>
    </row>
    <row r="567" spans="8:8" s="79" customFormat="1" x14ac:dyDescent="0.2">
      <c r="H567" s="131"/>
    </row>
    <row r="568" spans="8:8" s="79" customFormat="1" x14ac:dyDescent="0.2">
      <c r="H568" s="131"/>
    </row>
    <row r="569" spans="8:8" s="79" customFormat="1" x14ac:dyDescent="0.2">
      <c r="H569" s="131"/>
    </row>
    <row r="570" spans="8:8" s="79" customFormat="1" x14ac:dyDescent="0.2">
      <c r="H570" s="131"/>
    </row>
    <row r="571" spans="8:8" s="79" customFormat="1" x14ac:dyDescent="0.2">
      <c r="H571" s="131"/>
    </row>
    <row r="572" spans="8:8" s="79" customFormat="1" x14ac:dyDescent="0.2">
      <c r="H572" s="131"/>
    </row>
    <row r="573" spans="8:8" s="79" customFormat="1" x14ac:dyDescent="0.2">
      <c r="H573" s="131"/>
    </row>
    <row r="574" spans="8:8" s="79" customFormat="1" x14ac:dyDescent="0.2">
      <c r="H574" s="131"/>
    </row>
    <row r="575" spans="8:8" s="79" customFormat="1" x14ac:dyDescent="0.2">
      <c r="H575" s="131"/>
    </row>
    <row r="576" spans="8:8" s="79" customFormat="1" x14ac:dyDescent="0.2">
      <c r="H576" s="131"/>
    </row>
    <row r="577" spans="8:8" s="79" customFormat="1" x14ac:dyDescent="0.2">
      <c r="H577" s="131"/>
    </row>
    <row r="578" spans="8:8" s="79" customFormat="1" x14ac:dyDescent="0.2">
      <c r="H578" s="131"/>
    </row>
    <row r="579" spans="8:8" s="79" customFormat="1" x14ac:dyDescent="0.2">
      <c r="H579" s="131"/>
    </row>
    <row r="580" spans="8:8" s="79" customFormat="1" x14ac:dyDescent="0.2">
      <c r="H580" s="131"/>
    </row>
    <row r="581" spans="8:8" s="79" customFormat="1" x14ac:dyDescent="0.2">
      <c r="H581" s="131"/>
    </row>
    <row r="582" spans="8:8" s="79" customFormat="1" x14ac:dyDescent="0.2">
      <c r="H582" s="131"/>
    </row>
    <row r="583" spans="8:8" s="79" customFormat="1" x14ac:dyDescent="0.2">
      <c r="H583" s="131"/>
    </row>
    <row r="584" spans="8:8" s="79" customFormat="1" x14ac:dyDescent="0.2">
      <c r="H584" s="131"/>
    </row>
    <row r="585" spans="8:8" s="79" customFormat="1" x14ac:dyDescent="0.2">
      <c r="H585" s="131"/>
    </row>
    <row r="586" spans="8:8" s="79" customFormat="1" x14ac:dyDescent="0.2">
      <c r="H586" s="131"/>
    </row>
    <row r="587" spans="8:8" s="79" customFormat="1" x14ac:dyDescent="0.2">
      <c r="H587" s="131"/>
    </row>
    <row r="588" spans="8:8" s="79" customFormat="1" x14ac:dyDescent="0.2">
      <c r="H588" s="131"/>
    </row>
    <row r="589" spans="8:8" s="79" customFormat="1" x14ac:dyDescent="0.2">
      <c r="H589" s="131"/>
    </row>
    <row r="590" spans="8:8" s="79" customFormat="1" x14ac:dyDescent="0.2">
      <c r="H590" s="131"/>
    </row>
    <row r="591" spans="8:8" s="79" customFormat="1" x14ac:dyDescent="0.2">
      <c r="H591" s="131"/>
    </row>
    <row r="592" spans="8:8" s="79" customFormat="1" x14ac:dyDescent="0.2">
      <c r="H592" s="131"/>
    </row>
    <row r="593" spans="8:8" s="79" customFormat="1" x14ac:dyDescent="0.2">
      <c r="H593" s="131"/>
    </row>
    <row r="594" spans="8:8" s="79" customFormat="1" x14ac:dyDescent="0.2">
      <c r="H594" s="131"/>
    </row>
    <row r="595" spans="8:8" s="79" customFormat="1" x14ac:dyDescent="0.2">
      <c r="H595" s="131"/>
    </row>
    <row r="596" spans="8:8" s="79" customFormat="1" x14ac:dyDescent="0.2">
      <c r="H596" s="131"/>
    </row>
    <row r="597" spans="8:8" s="79" customFormat="1" x14ac:dyDescent="0.2">
      <c r="H597" s="131"/>
    </row>
    <row r="598" spans="8:8" s="79" customFormat="1" x14ac:dyDescent="0.2">
      <c r="H598" s="131"/>
    </row>
    <row r="599" spans="8:8" s="79" customFormat="1" x14ac:dyDescent="0.2">
      <c r="H599" s="131"/>
    </row>
    <row r="600" spans="8:8" s="79" customFormat="1" x14ac:dyDescent="0.2">
      <c r="H600" s="131"/>
    </row>
    <row r="601" spans="8:8" s="79" customFormat="1" x14ac:dyDescent="0.2">
      <c r="H601" s="131"/>
    </row>
    <row r="602" spans="8:8" s="79" customFormat="1" x14ac:dyDescent="0.2">
      <c r="H602" s="131"/>
    </row>
    <row r="603" spans="8:8" s="79" customFormat="1" x14ac:dyDescent="0.2">
      <c r="H603" s="131"/>
    </row>
    <row r="604" spans="8:8" s="79" customFormat="1" x14ac:dyDescent="0.2">
      <c r="H604" s="131"/>
    </row>
    <row r="605" spans="8:8" s="79" customFormat="1" x14ac:dyDescent="0.2">
      <c r="H605" s="131"/>
    </row>
    <row r="606" spans="8:8" s="79" customFormat="1" x14ac:dyDescent="0.2">
      <c r="H606" s="131"/>
    </row>
    <row r="607" spans="8:8" s="79" customFormat="1" x14ac:dyDescent="0.2">
      <c r="H607" s="131"/>
    </row>
    <row r="608" spans="8:8" s="79" customFormat="1" x14ac:dyDescent="0.2">
      <c r="H608" s="131"/>
    </row>
    <row r="609" spans="8:8" s="79" customFormat="1" x14ac:dyDescent="0.2">
      <c r="H609" s="131"/>
    </row>
    <row r="610" spans="8:8" s="79" customFormat="1" x14ac:dyDescent="0.2">
      <c r="H610" s="131"/>
    </row>
    <row r="611" spans="8:8" s="79" customFormat="1" x14ac:dyDescent="0.2">
      <c r="H611" s="131"/>
    </row>
    <row r="612" spans="8:8" s="79" customFormat="1" x14ac:dyDescent="0.2">
      <c r="H612" s="131"/>
    </row>
    <row r="613" spans="8:8" s="79" customFormat="1" x14ac:dyDescent="0.2">
      <c r="H613" s="131"/>
    </row>
    <row r="614" spans="8:8" s="79" customFormat="1" x14ac:dyDescent="0.2">
      <c r="H614" s="131"/>
    </row>
    <row r="615" spans="8:8" s="79" customFormat="1" x14ac:dyDescent="0.2">
      <c r="H615" s="131"/>
    </row>
    <row r="616" spans="8:8" s="79" customFormat="1" x14ac:dyDescent="0.2">
      <c r="H616" s="131"/>
    </row>
    <row r="617" spans="8:8" s="79" customFormat="1" x14ac:dyDescent="0.2">
      <c r="H617" s="131"/>
    </row>
    <row r="618" spans="8:8" s="79" customFormat="1" x14ac:dyDescent="0.2">
      <c r="H618" s="131"/>
    </row>
    <row r="619" spans="8:8" s="79" customFormat="1" x14ac:dyDescent="0.2">
      <c r="H619" s="131"/>
    </row>
    <row r="620" spans="8:8" s="79" customFormat="1" x14ac:dyDescent="0.2">
      <c r="H620" s="131"/>
    </row>
    <row r="621" spans="8:8" s="79" customFormat="1" x14ac:dyDescent="0.2">
      <c r="H621" s="131"/>
    </row>
    <row r="622" spans="8:8" s="79" customFormat="1" x14ac:dyDescent="0.2">
      <c r="H622" s="131"/>
    </row>
    <row r="623" spans="8:8" s="79" customFormat="1" x14ac:dyDescent="0.2">
      <c r="H623" s="131"/>
    </row>
    <row r="624" spans="8:8" s="79" customFormat="1" x14ac:dyDescent="0.2">
      <c r="H624" s="131"/>
    </row>
    <row r="625" spans="8:8" s="79" customFormat="1" x14ac:dyDescent="0.2">
      <c r="H625" s="131"/>
    </row>
    <row r="626" spans="8:8" s="79" customFormat="1" x14ac:dyDescent="0.2">
      <c r="H626" s="131"/>
    </row>
    <row r="627" spans="8:8" s="79" customFormat="1" x14ac:dyDescent="0.2">
      <c r="H627" s="131"/>
    </row>
    <row r="628" spans="8:8" s="79" customFormat="1" x14ac:dyDescent="0.2">
      <c r="H628" s="131"/>
    </row>
    <row r="629" spans="8:8" s="79" customFormat="1" x14ac:dyDescent="0.2">
      <c r="H629" s="131"/>
    </row>
    <row r="630" spans="8:8" s="79" customFormat="1" x14ac:dyDescent="0.2">
      <c r="H630" s="131"/>
    </row>
    <row r="631" spans="8:8" s="79" customFormat="1" x14ac:dyDescent="0.2">
      <c r="H631" s="131"/>
    </row>
    <row r="632" spans="8:8" s="79" customFormat="1" x14ac:dyDescent="0.2">
      <c r="H632" s="131"/>
    </row>
    <row r="633" spans="8:8" s="79" customFormat="1" x14ac:dyDescent="0.2">
      <c r="H633" s="131"/>
    </row>
    <row r="634" spans="8:8" s="79" customFormat="1" x14ac:dyDescent="0.2">
      <c r="H634" s="131"/>
    </row>
    <row r="635" spans="8:8" s="79" customFormat="1" x14ac:dyDescent="0.2">
      <c r="H635" s="131"/>
    </row>
    <row r="636" spans="8:8" s="79" customFormat="1" x14ac:dyDescent="0.2">
      <c r="H636" s="131"/>
    </row>
    <row r="637" spans="8:8" s="79" customFormat="1" x14ac:dyDescent="0.2">
      <c r="H637" s="131"/>
    </row>
    <row r="638" spans="8:8" s="79" customFormat="1" x14ac:dyDescent="0.2">
      <c r="H638" s="131"/>
    </row>
    <row r="639" spans="8:8" s="79" customFormat="1" x14ac:dyDescent="0.2">
      <c r="H639" s="131"/>
    </row>
    <row r="640" spans="8:8" s="79" customFormat="1" x14ac:dyDescent="0.2">
      <c r="H640" s="131"/>
    </row>
    <row r="641" spans="8:8" s="79" customFormat="1" x14ac:dyDescent="0.2">
      <c r="H641" s="131"/>
    </row>
    <row r="642" spans="8:8" s="79" customFormat="1" x14ac:dyDescent="0.2">
      <c r="H642" s="131"/>
    </row>
    <row r="643" spans="8:8" s="79" customFormat="1" x14ac:dyDescent="0.2">
      <c r="H643" s="131"/>
    </row>
    <row r="644" spans="8:8" s="79" customFormat="1" x14ac:dyDescent="0.2">
      <c r="H644" s="131"/>
    </row>
    <row r="645" spans="8:8" s="79" customFormat="1" x14ac:dyDescent="0.2">
      <c r="H645" s="131"/>
    </row>
    <row r="646" spans="8:8" s="79" customFormat="1" x14ac:dyDescent="0.2">
      <c r="H646" s="131"/>
    </row>
    <row r="647" spans="8:8" s="79" customFormat="1" x14ac:dyDescent="0.2">
      <c r="H647" s="131"/>
    </row>
    <row r="648" spans="8:8" s="79" customFormat="1" x14ac:dyDescent="0.2">
      <c r="H648" s="131"/>
    </row>
    <row r="649" spans="8:8" s="79" customFormat="1" x14ac:dyDescent="0.2">
      <c r="H649" s="131"/>
    </row>
    <row r="650" spans="8:8" s="79" customFormat="1" x14ac:dyDescent="0.2">
      <c r="H650" s="131"/>
    </row>
    <row r="651" spans="8:8" s="79" customFormat="1" x14ac:dyDescent="0.2">
      <c r="H651" s="131"/>
    </row>
    <row r="652" spans="8:8" s="79" customFormat="1" x14ac:dyDescent="0.2">
      <c r="H652" s="131"/>
    </row>
    <row r="653" spans="8:8" s="79" customFormat="1" x14ac:dyDescent="0.2">
      <c r="H653" s="131"/>
    </row>
    <row r="654" spans="8:8" s="79" customFormat="1" x14ac:dyDescent="0.2">
      <c r="H654" s="131"/>
    </row>
    <row r="655" spans="8:8" s="79" customFormat="1" x14ac:dyDescent="0.2">
      <c r="H655" s="131"/>
    </row>
    <row r="656" spans="8:8" s="79" customFormat="1" x14ac:dyDescent="0.2">
      <c r="H656" s="131"/>
    </row>
    <row r="657" spans="8:8" s="79" customFormat="1" x14ac:dyDescent="0.2">
      <c r="H657" s="131"/>
    </row>
    <row r="658" spans="8:8" s="79" customFormat="1" x14ac:dyDescent="0.2">
      <c r="H658" s="131"/>
    </row>
    <row r="659" spans="8:8" s="79" customFormat="1" x14ac:dyDescent="0.2">
      <c r="H659" s="131"/>
    </row>
    <row r="660" spans="8:8" s="79" customFormat="1" x14ac:dyDescent="0.2">
      <c r="H660" s="131"/>
    </row>
    <row r="661" spans="8:8" s="79" customFormat="1" x14ac:dyDescent="0.2">
      <c r="H661" s="131"/>
    </row>
    <row r="662" spans="8:8" s="79" customFormat="1" x14ac:dyDescent="0.2">
      <c r="H662" s="131"/>
    </row>
    <row r="663" spans="8:8" s="79" customFormat="1" x14ac:dyDescent="0.2">
      <c r="H663" s="131"/>
    </row>
    <row r="664" spans="8:8" s="79" customFormat="1" x14ac:dyDescent="0.2">
      <c r="H664" s="131"/>
    </row>
    <row r="665" spans="8:8" s="79" customFormat="1" x14ac:dyDescent="0.2">
      <c r="H665" s="131"/>
    </row>
    <row r="666" spans="8:8" s="79" customFormat="1" x14ac:dyDescent="0.2">
      <c r="H666" s="131"/>
    </row>
    <row r="667" spans="8:8" s="79" customFormat="1" x14ac:dyDescent="0.2">
      <c r="H667" s="131"/>
    </row>
    <row r="668" spans="8:8" s="79" customFormat="1" x14ac:dyDescent="0.2">
      <c r="H668" s="131"/>
    </row>
    <row r="669" spans="8:8" s="79" customFormat="1" x14ac:dyDescent="0.2">
      <c r="H669" s="131"/>
    </row>
    <row r="670" spans="8:8" s="79" customFormat="1" x14ac:dyDescent="0.2">
      <c r="H670" s="131"/>
    </row>
    <row r="671" spans="8:8" s="79" customFormat="1" x14ac:dyDescent="0.2">
      <c r="H671" s="131"/>
    </row>
    <row r="672" spans="8:8" s="79" customFormat="1" x14ac:dyDescent="0.2">
      <c r="H672" s="131"/>
    </row>
    <row r="673" spans="8:8" s="79" customFormat="1" x14ac:dyDescent="0.2">
      <c r="H673" s="131"/>
    </row>
    <row r="674" spans="8:8" s="79" customFormat="1" x14ac:dyDescent="0.2">
      <c r="H674" s="131"/>
    </row>
    <row r="675" spans="8:8" s="79" customFormat="1" x14ac:dyDescent="0.2">
      <c r="H675" s="131"/>
    </row>
    <row r="676" spans="8:8" s="79" customFormat="1" x14ac:dyDescent="0.2">
      <c r="H676" s="131"/>
    </row>
    <row r="677" spans="8:8" s="79" customFormat="1" x14ac:dyDescent="0.2">
      <c r="H677" s="131"/>
    </row>
    <row r="678" spans="8:8" s="79" customFormat="1" x14ac:dyDescent="0.2">
      <c r="H678" s="131"/>
    </row>
    <row r="679" spans="8:8" s="79" customFormat="1" x14ac:dyDescent="0.2">
      <c r="H679" s="131"/>
    </row>
    <row r="680" spans="8:8" s="79" customFormat="1" x14ac:dyDescent="0.2">
      <c r="H680" s="131"/>
    </row>
    <row r="681" spans="8:8" s="79" customFormat="1" x14ac:dyDescent="0.2">
      <c r="H681" s="131"/>
    </row>
    <row r="682" spans="8:8" s="79" customFormat="1" x14ac:dyDescent="0.2">
      <c r="H682" s="131"/>
    </row>
    <row r="683" spans="8:8" s="79" customFormat="1" x14ac:dyDescent="0.2">
      <c r="H683" s="131"/>
    </row>
    <row r="684" spans="8:8" s="79" customFormat="1" x14ac:dyDescent="0.2">
      <c r="H684" s="131"/>
    </row>
    <row r="685" spans="8:8" s="79" customFormat="1" x14ac:dyDescent="0.2">
      <c r="H685" s="131"/>
    </row>
    <row r="686" spans="8:8" s="79" customFormat="1" x14ac:dyDescent="0.2">
      <c r="H686" s="131"/>
    </row>
    <row r="687" spans="8:8" s="79" customFormat="1" x14ac:dyDescent="0.2">
      <c r="H687" s="131"/>
    </row>
    <row r="688" spans="8:8" s="79" customFormat="1" x14ac:dyDescent="0.2">
      <c r="H688" s="131"/>
    </row>
    <row r="689" spans="8:8" s="79" customFormat="1" x14ac:dyDescent="0.2">
      <c r="H689" s="131"/>
    </row>
    <row r="690" spans="8:8" s="79" customFormat="1" x14ac:dyDescent="0.2">
      <c r="H690" s="131"/>
    </row>
    <row r="691" spans="8:8" s="79" customFormat="1" x14ac:dyDescent="0.2">
      <c r="H691" s="131"/>
    </row>
    <row r="692" spans="8:8" s="79" customFormat="1" x14ac:dyDescent="0.2">
      <c r="H692" s="131"/>
    </row>
    <row r="693" spans="8:8" s="79" customFormat="1" x14ac:dyDescent="0.2">
      <c r="H693" s="131"/>
    </row>
    <row r="694" spans="8:8" s="79" customFormat="1" x14ac:dyDescent="0.2">
      <c r="H694" s="131"/>
    </row>
    <row r="695" spans="8:8" s="79" customFormat="1" x14ac:dyDescent="0.2">
      <c r="H695" s="131"/>
    </row>
    <row r="696" spans="8:8" s="79" customFormat="1" x14ac:dyDescent="0.2">
      <c r="H696" s="131"/>
    </row>
    <row r="697" spans="8:8" s="79" customFormat="1" x14ac:dyDescent="0.2">
      <c r="H697" s="131"/>
    </row>
    <row r="698" spans="8:8" s="79" customFormat="1" x14ac:dyDescent="0.2">
      <c r="H698" s="131"/>
    </row>
    <row r="699" spans="8:8" s="79" customFormat="1" x14ac:dyDescent="0.2">
      <c r="H699" s="131"/>
    </row>
    <row r="700" spans="8:8" s="79" customFormat="1" x14ac:dyDescent="0.2">
      <c r="H700" s="131"/>
    </row>
    <row r="701" spans="8:8" s="79" customFormat="1" x14ac:dyDescent="0.2">
      <c r="H701" s="131"/>
    </row>
    <row r="702" spans="8:8" s="79" customFormat="1" x14ac:dyDescent="0.2">
      <c r="H702" s="131"/>
    </row>
    <row r="703" spans="8:8" s="79" customFormat="1" x14ac:dyDescent="0.2">
      <c r="H703" s="131"/>
    </row>
    <row r="704" spans="8:8" s="79" customFormat="1" x14ac:dyDescent="0.2">
      <c r="H704" s="131"/>
    </row>
    <row r="705" spans="8:8" s="79" customFormat="1" x14ac:dyDescent="0.2">
      <c r="H705" s="131"/>
    </row>
    <row r="706" spans="8:8" s="79" customFormat="1" x14ac:dyDescent="0.2">
      <c r="H706" s="131"/>
    </row>
    <row r="707" spans="8:8" s="79" customFormat="1" x14ac:dyDescent="0.2">
      <c r="H707" s="131"/>
    </row>
    <row r="708" spans="8:8" s="79" customFormat="1" x14ac:dyDescent="0.2">
      <c r="H708" s="131"/>
    </row>
    <row r="709" spans="8:8" s="79" customFormat="1" x14ac:dyDescent="0.2">
      <c r="H709" s="131"/>
    </row>
    <row r="710" spans="8:8" s="79" customFormat="1" x14ac:dyDescent="0.2">
      <c r="H710" s="131"/>
    </row>
    <row r="711" spans="8:8" s="79" customFormat="1" x14ac:dyDescent="0.2">
      <c r="H711" s="131"/>
    </row>
    <row r="712" spans="8:8" s="79" customFormat="1" x14ac:dyDescent="0.2">
      <c r="H712" s="131"/>
    </row>
    <row r="713" spans="8:8" s="79" customFormat="1" x14ac:dyDescent="0.2">
      <c r="H713" s="131"/>
    </row>
    <row r="714" spans="8:8" s="79" customFormat="1" x14ac:dyDescent="0.2">
      <c r="H714" s="131"/>
    </row>
    <row r="715" spans="8:8" s="79" customFormat="1" x14ac:dyDescent="0.2">
      <c r="H715" s="131"/>
    </row>
    <row r="716" spans="8:8" s="79" customFormat="1" x14ac:dyDescent="0.2">
      <c r="H716" s="131"/>
    </row>
    <row r="717" spans="8:8" s="79" customFormat="1" x14ac:dyDescent="0.2">
      <c r="H717" s="131"/>
    </row>
    <row r="718" spans="8:8" s="79" customFormat="1" x14ac:dyDescent="0.2">
      <c r="H718" s="131"/>
    </row>
    <row r="719" spans="8:8" s="79" customFormat="1" x14ac:dyDescent="0.2">
      <c r="H719" s="131"/>
    </row>
    <row r="720" spans="8:8" s="79" customFormat="1" x14ac:dyDescent="0.2">
      <c r="H720" s="131"/>
    </row>
    <row r="721" spans="8:8" s="79" customFormat="1" x14ac:dyDescent="0.2">
      <c r="H721" s="131"/>
    </row>
    <row r="722" spans="8:8" s="79" customFormat="1" x14ac:dyDescent="0.2">
      <c r="H722" s="131"/>
    </row>
    <row r="723" spans="8:8" s="79" customFormat="1" x14ac:dyDescent="0.2">
      <c r="H723" s="131"/>
    </row>
    <row r="724" spans="8:8" s="79" customFormat="1" x14ac:dyDescent="0.2">
      <c r="H724" s="131"/>
    </row>
    <row r="725" spans="8:8" s="79" customFormat="1" x14ac:dyDescent="0.2">
      <c r="H725" s="131"/>
    </row>
    <row r="726" spans="8:8" s="79" customFormat="1" x14ac:dyDescent="0.2">
      <c r="H726" s="131"/>
    </row>
    <row r="727" spans="8:8" s="79" customFormat="1" x14ac:dyDescent="0.2">
      <c r="H727" s="131"/>
    </row>
    <row r="728" spans="8:8" s="79" customFormat="1" x14ac:dyDescent="0.2">
      <c r="H728" s="131"/>
    </row>
    <row r="729" spans="8:8" s="79" customFormat="1" x14ac:dyDescent="0.2">
      <c r="H729" s="131"/>
    </row>
    <row r="730" spans="8:8" s="79" customFormat="1" x14ac:dyDescent="0.2">
      <c r="H730" s="131"/>
    </row>
    <row r="731" spans="8:8" s="79" customFormat="1" x14ac:dyDescent="0.2">
      <c r="H731" s="131"/>
    </row>
    <row r="732" spans="8:8" s="79" customFormat="1" x14ac:dyDescent="0.2">
      <c r="H732" s="131"/>
    </row>
    <row r="733" spans="8:8" s="79" customFormat="1" x14ac:dyDescent="0.2">
      <c r="H733" s="131"/>
    </row>
    <row r="734" spans="8:8" s="79" customFormat="1" x14ac:dyDescent="0.2">
      <c r="H734" s="131"/>
    </row>
    <row r="735" spans="8:8" s="79" customFormat="1" x14ac:dyDescent="0.2">
      <c r="H735" s="131"/>
    </row>
    <row r="736" spans="8:8" s="79" customFormat="1" x14ac:dyDescent="0.2">
      <c r="H736" s="131"/>
    </row>
    <row r="737" spans="8:8" s="79" customFormat="1" x14ac:dyDescent="0.2">
      <c r="H737" s="131"/>
    </row>
    <row r="738" spans="8:8" s="79" customFormat="1" x14ac:dyDescent="0.2">
      <c r="H738" s="131"/>
    </row>
    <row r="739" spans="8:8" s="79" customFormat="1" x14ac:dyDescent="0.2">
      <c r="H739" s="131"/>
    </row>
    <row r="740" spans="8:8" s="79" customFormat="1" x14ac:dyDescent="0.2">
      <c r="H740" s="131"/>
    </row>
    <row r="741" spans="8:8" s="79" customFormat="1" x14ac:dyDescent="0.2">
      <c r="H741" s="131"/>
    </row>
    <row r="742" spans="8:8" s="79" customFormat="1" x14ac:dyDescent="0.2">
      <c r="H742" s="131"/>
    </row>
    <row r="743" spans="8:8" s="79" customFormat="1" x14ac:dyDescent="0.2">
      <c r="H743" s="131"/>
    </row>
    <row r="744" spans="8:8" s="79" customFormat="1" x14ac:dyDescent="0.2">
      <c r="H744" s="131"/>
    </row>
    <row r="745" spans="8:8" s="79" customFormat="1" x14ac:dyDescent="0.2">
      <c r="H745" s="131"/>
    </row>
    <row r="746" spans="8:8" s="79" customFormat="1" x14ac:dyDescent="0.2">
      <c r="H746" s="131"/>
    </row>
    <row r="747" spans="8:8" s="79" customFormat="1" x14ac:dyDescent="0.2">
      <c r="H747" s="131"/>
    </row>
    <row r="748" spans="8:8" s="79" customFormat="1" x14ac:dyDescent="0.2">
      <c r="H748" s="131"/>
    </row>
    <row r="749" spans="8:8" s="79" customFormat="1" x14ac:dyDescent="0.2">
      <c r="H749" s="131"/>
    </row>
    <row r="750" spans="8:8" s="79" customFormat="1" x14ac:dyDescent="0.2">
      <c r="H750" s="131"/>
    </row>
    <row r="751" spans="8:8" s="79" customFormat="1" x14ac:dyDescent="0.2">
      <c r="H751" s="131"/>
    </row>
    <row r="752" spans="8:8" s="79" customFormat="1" x14ac:dyDescent="0.2">
      <c r="H752" s="131"/>
    </row>
    <row r="753" spans="8:8" s="79" customFormat="1" x14ac:dyDescent="0.2">
      <c r="H753" s="131"/>
    </row>
    <row r="754" spans="8:8" s="79" customFormat="1" x14ac:dyDescent="0.2">
      <c r="H754" s="131"/>
    </row>
    <row r="755" spans="8:8" s="79" customFormat="1" x14ac:dyDescent="0.2">
      <c r="H755" s="131"/>
    </row>
    <row r="756" spans="8:8" s="79" customFormat="1" x14ac:dyDescent="0.2">
      <c r="H756" s="131"/>
    </row>
    <row r="757" spans="8:8" s="79" customFormat="1" x14ac:dyDescent="0.2">
      <c r="H757" s="131"/>
    </row>
    <row r="758" spans="8:8" s="79" customFormat="1" x14ac:dyDescent="0.2">
      <c r="H758" s="131"/>
    </row>
    <row r="759" spans="8:8" s="79" customFormat="1" x14ac:dyDescent="0.2">
      <c r="H759" s="131"/>
    </row>
    <row r="760" spans="8:8" s="79" customFormat="1" x14ac:dyDescent="0.2">
      <c r="H760" s="131"/>
    </row>
    <row r="761" spans="8:8" s="79" customFormat="1" x14ac:dyDescent="0.2">
      <c r="H761" s="131"/>
    </row>
    <row r="762" spans="8:8" s="79" customFormat="1" x14ac:dyDescent="0.2">
      <c r="H762" s="131"/>
    </row>
    <row r="763" spans="8:8" s="79" customFormat="1" x14ac:dyDescent="0.2">
      <c r="H763" s="131"/>
    </row>
    <row r="764" spans="8:8" s="79" customFormat="1" x14ac:dyDescent="0.2">
      <c r="H764" s="131"/>
    </row>
    <row r="765" spans="8:8" s="79" customFormat="1" x14ac:dyDescent="0.2">
      <c r="H765" s="131"/>
    </row>
    <row r="766" spans="8:8" s="79" customFormat="1" x14ac:dyDescent="0.2">
      <c r="H766" s="131"/>
    </row>
    <row r="767" spans="8:8" s="79" customFormat="1" x14ac:dyDescent="0.2">
      <c r="H767" s="131"/>
    </row>
    <row r="768" spans="8:8" s="79" customFormat="1" x14ac:dyDescent="0.2">
      <c r="H768" s="131"/>
    </row>
    <row r="769" spans="8:8" s="79" customFormat="1" x14ac:dyDescent="0.2">
      <c r="H769" s="131"/>
    </row>
    <row r="770" spans="8:8" s="79" customFormat="1" x14ac:dyDescent="0.2">
      <c r="H770" s="131"/>
    </row>
    <row r="771" spans="8:8" s="79" customFormat="1" x14ac:dyDescent="0.2">
      <c r="H771" s="131"/>
    </row>
    <row r="772" spans="8:8" s="79" customFormat="1" x14ac:dyDescent="0.2">
      <c r="H772" s="131"/>
    </row>
    <row r="773" spans="8:8" s="79" customFormat="1" x14ac:dyDescent="0.2">
      <c r="H773" s="131"/>
    </row>
    <row r="774" spans="8:8" s="79" customFormat="1" x14ac:dyDescent="0.2">
      <c r="H774" s="131"/>
    </row>
    <row r="775" spans="8:8" s="79" customFormat="1" x14ac:dyDescent="0.2">
      <c r="H775" s="131"/>
    </row>
    <row r="776" spans="8:8" s="79" customFormat="1" x14ac:dyDescent="0.2">
      <c r="H776" s="131"/>
    </row>
    <row r="777" spans="8:8" s="79" customFormat="1" x14ac:dyDescent="0.2">
      <c r="H777" s="131"/>
    </row>
    <row r="778" spans="8:8" s="79" customFormat="1" x14ac:dyDescent="0.2">
      <c r="H778" s="131"/>
    </row>
    <row r="779" spans="8:8" s="79" customFormat="1" x14ac:dyDescent="0.2">
      <c r="H779" s="131"/>
    </row>
    <row r="780" spans="8:8" s="79" customFormat="1" x14ac:dyDescent="0.2">
      <c r="H780" s="131"/>
    </row>
    <row r="781" spans="8:8" s="79" customFormat="1" x14ac:dyDescent="0.2">
      <c r="H781" s="131"/>
    </row>
    <row r="782" spans="8:8" s="79" customFormat="1" x14ac:dyDescent="0.2">
      <c r="H782" s="131"/>
    </row>
    <row r="783" spans="8:8" s="79" customFormat="1" x14ac:dyDescent="0.2">
      <c r="H783" s="131"/>
    </row>
    <row r="784" spans="8:8" s="79" customFormat="1" x14ac:dyDescent="0.2">
      <c r="H784" s="131"/>
    </row>
    <row r="785" spans="8:8" s="79" customFormat="1" x14ac:dyDescent="0.2">
      <c r="H785" s="131"/>
    </row>
    <row r="786" spans="8:8" s="79" customFormat="1" x14ac:dyDescent="0.2">
      <c r="H786" s="131"/>
    </row>
    <row r="787" spans="8:8" s="79" customFormat="1" x14ac:dyDescent="0.2">
      <c r="H787" s="131"/>
    </row>
    <row r="788" spans="8:8" s="79" customFormat="1" x14ac:dyDescent="0.2">
      <c r="H788" s="131"/>
    </row>
    <row r="789" spans="8:8" s="79" customFormat="1" x14ac:dyDescent="0.2">
      <c r="H789" s="131"/>
    </row>
    <row r="790" spans="8:8" s="79" customFormat="1" x14ac:dyDescent="0.2">
      <c r="H790" s="131"/>
    </row>
    <row r="791" spans="8:8" s="79" customFormat="1" x14ac:dyDescent="0.2">
      <c r="H791" s="131"/>
    </row>
    <row r="792" spans="8:8" s="79" customFormat="1" x14ac:dyDescent="0.2">
      <c r="H792" s="131"/>
    </row>
    <row r="793" spans="8:8" s="79" customFormat="1" x14ac:dyDescent="0.2">
      <c r="H793" s="131"/>
    </row>
    <row r="794" spans="8:8" s="79" customFormat="1" x14ac:dyDescent="0.2">
      <c r="H794" s="131"/>
    </row>
    <row r="795" spans="8:8" s="79" customFormat="1" x14ac:dyDescent="0.2">
      <c r="H795" s="131"/>
    </row>
    <row r="796" spans="8:8" s="79" customFormat="1" x14ac:dyDescent="0.2">
      <c r="H796" s="131"/>
    </row>
    <row r="797" spans="8:8" s="79" customFormat="1" x14ac:dyDescent="0.2">
      <c r="H797" s="131"/>
    </row>
    <row r="798" spans="8:8" s="79" customFormat="1" x14ac:dyDescent="0.2">
      <c r="H798" s="131"/>
    </row>
    <row r="799" spans="8:8" s="79" customFormat="1" x14ac:dyDescent="0.2">
      <c r="H799" s="131"/>
    </row>
    <row r="800" spans="8:8" s="79" customFormat="1" x14ac:dyDescent="0.2">
      <c r="H800" s="131"/>
    </row>
    <row r="801" spans="8:8" s="79" customFormat="1" x14ac:dyDescent="0.2">
      <c r="H801" s="131"/>
    </row>
    <row r="802" spans="8:8" s="79" customFormat="1" x14ac:dyDescent="0.2">
      <c r="H802" s="131"/>
    </row>
    <row r="803" spans="8:8" s="79" customFormat="1" x14ac:dyDescent="0.2">
      <c r="H803" s="131"/>
    </row>
    <row r="804" spans="8:8" s="79" customFormat="1" x14ac:dyDescent="0.2">
      <c r="H804" s="131"/>
    </row>
    <row r="805" spans="8:8" s="79" customFormat="1" x14ac:dyDescent="0.2">
      <c r="H805" s="131"/>
    </row>
    <row r="806" spans="8:8" s="79" customFormat="1" x14ac:dyDescent="0.2">
      <c r="H806" s="131"/>
    </row>
    <row r="807" spans="8:8" s="79" customFormat="1" x14ac:dyDescent="0.2">
      <c r="H807" s="131"/>
    </row>
    <row r="808" spans="8:8" s="79" customFormat="1" x14ac:dyDescent="0.2">
      <c r="H808" s="131"/>
    </row>
    <row r="809" spans="8:8" s="79" customFormat="1" x14ac:dyDescent="0.2">
      <c r="H809" s="131"/>
    </row>
    <row r="810" spans="8:8" s="79" customFormat="1" x14ac:dyDescent="0.2">
      <c r="H810" s="131"/>
    </row>
    <row r="811" spans="8:8" s="79" customFormat="1" x14ac:dyDescent="0.2">
      <c r="H811" s="131"/>
    </row>
    <row r="812" spans="8:8" s="79" customFormat="1" x14ac:dyDescent="0.2">
      <c r="H812" s="131"/>
    </row>
    <row r="813" spans="8:8" s="79" customFormat="1" x14ac:dyDescent="0.2">
      <c r="H813" s="131"/>
    </row>
    <row r="814" spans="8:8" s="79" customFormat="1" x14ac:dyDescent="0.2">
      <c r="H814" s="131"/>
    </row>
    <row r="815" spans="8:8" s="79" customFormat="1" x14ac:dyDescent="0.2">
      <c r="H815" s="131"/>
    </row>
    <row r="816" spans="8:8" s="79" customFormat="1" x14ac:dyDescent="0.2">
      <c r="H816" s="131"/>
    </row>
    <row r="817" spans="8:8" s="79" customFormat="1" x14ac:dyDescent="0.2">
      <c r="H817" s="131"/>
    </row>
    <row r="818" spans="8:8" s="79" customFormat="1" x14ac:dyDescent="0.2">
      <c r="H818" s="131"/>
    </row>
    <row r="819" spans="8:8" s="79" customFormat="1" x14ac:dyDescent="0.2">
      <c r="H819" s="131"/>
    </row>
    <row r="820" spans="8:8" s="79" customFormat="1" x14ac:dyDescent="0.2">
      <c r="H820" s="131"/>
    </row>
    <row r="821" spans="8:8" s="79" customFormat="1" x14ac:dyDescent="0.2">
      <c r="H821" s="131"/>
    </row>
    <row r="822" spans="8:8" s="79" customFormat="1" x14ac:dyDescent="0.2">
      <c r="H822" s="131"/>
    </row>
    <row r="823" spans="8:8" s="79" customFormat="1" x14ac:dyDescent="0.2">
      <c r="H823" s="131"/>
    </row>
    <row r="824" spans="8:8" s="79" customFormat="1" x14ac:dyDescent="0.2">
      <c r="H824" s="131"/>
    </row>
    <row r="825" spans="8:8" s="79" customFormat="1" x14ac:dyDescent="0.2">
      <c r="H825" s="131"/>
    </row>
    <row r="826" spans="8:8" s="79" customFormat="1" x14ac:dyDescent="0.2">
      <c r="H826" s="131"/>
    </row>
    <row r="827" spans="8:8" s="79" customFormat="1" x14ac:dyDescent="0.2">
      <c r="H827" s="131"/>
    </row>
    <row r="828" spans="8:8" s="79" customFormat="1" x14ac:dyDescent="0.2">
      <c r="H828" s="131"/>
    </row>
    <row r="829" spans="8:8" s="79" customFormat="1" x14ac:dyDescent="0.2">
      <c r="H829" s="131"/>
    </row>
    <row r="830" spans="8:8" s="79" customFormat="1" x14ac:dyDescent="0.2">
      <c r="H830" s="131"/>
    </row>
    <row r="831" spans="8:8" s="79" customFormat="1" x14ac:dyDescent="0.2">
      <c r="H831" s="131"/>
    </row>
    <row r="832" spans="8:8" s="79" customFormat="1" x14ac:dyDescent="0.2">
      <c r="H832" s="131"/>
    </row>
    <row r="833" spans="8:8" s="79" customFormat="1" x14ac:dyDescent="0.2">
      <c r="H833" s="131"/>
    </row>
    <row r="834" spans="8:8" s="79" customFormat="1" x14ac:dyDescent="0.2">
      <c r="H834" s="131"/>
    </row>
    <row r="835" spans="8:8" s="79" customFormat="1" x14ac:dyDescent="0.2">
      <c r="H835" s="131"/>
    </row>
    <row r="836" spans="8:8" s="79" customFormat="1" x14ac:dyDescent="0.2">
      <c r="H836" s="131"/>
    </row>
    <row r="837" spans="8:8" s="79" customFormat="1" x14ac:dyDescent="0.2">
      <c r="H837" s="131"/>
    </row>
    <row r="838" spans="8:8" s="79" customFormat="1" x14ac:dyDescent="0.2">
      <c r="H838" s="131"/>
    </row>
    <row r="839" spans="8:8" s="79" customFormat="1" x14ac:dyDescent="0.2">
      <c r="H839" s="131"/>
    </row>
    <row r="840" spans="8:8" s="79" customFormat="1" x14ac:dyDescent="0.2">
      <c r="H840" s="131"/>
    </row>
    <row r="841" spans="8:8" s="79" customFormat="1" x14ac:dyDescent="0.2">
      <c r="H841" s="131"/>
    </row>
    <row r="842" spans="8:8" s="79" customFormat="1" x14ac:dyDescent="0.2">
      <c r="H842" s="131"/>
    </row>
    <row r="843" spans="8:8" s="79" customFormat="1" x14ac:dyDescent="0.2">
      <c r="H843" s="131"/>
    </row>
    <row r="844" spans="8:8" s="79" customFormat="1" x14ac:dyDescent="0.2">
      <c r="H844" s="131"/>
    </row>
    <row r="845" spans="8:8" s="79" customFormat="1" x14ac:dyDescent="0.2">
      <c r="H845" s="131"/>
    </row>
    <row r="846" spans="8:8" s="79" customFormat="1" x14ac:dyDescent="0.2">
      <c r="H846" s="131"/>
    </row>
    <row r="847" spans="8:8" s="79" customFormat="1" x14ac:dyDescent="0.2">
      <c r="H847" s="131"/>
    </row>
    <row r="848" spans="8:8" s="79" customFormat="1" x14ac:dyDescent="0.2">
      <c r="H848" s="131"/>
    </row>
    <row r="849" spans="8:8" s="79" customFormat="1" x14ac:dyDescent="0.2">
      <c r="H849" s="131"/>
    </row>
    <row r="850" spans="8:8" s="79" customFormat="1" x14ac:dyDescent="0.2">
      <c r="H850" s="131"/>
    </row>
    <row r="851" spans="8:8" s="79" customFormat="1" x14ac:dyDescent="0.2">
      <c r="H851" s="131"/>
    </row>
    <row r="852" spans="8:8" s="79" customFormat="1" x14ac:dyDescent="0.2">
      <c r="H852" s="131"/>
    </row>
    <row r="853" spans="8:8" s="79" customFormat="1" x14ac:dyDescent="0.2">
      <c r="H853" s="131"/>
    </row>
    <row r="854" spans="8:8" s="79" customFormat="1" x14ac:dyDescent="0.2">
      <c r="H854" s="131"/>
    </row>
    <row r="855" spans="8:8" s="79" customFormat="1" x14ac:dyDescent="0.2">
      <c r="H855" s="131"/>
    </row>
    <row r="856" spans="8:8" s="79" customFormat="1" x14ac:dyDescent="0.2">
      <c r="H856" s="131"/>
    </row>
    <row r="857" spans="8:8" s="79" customFormat="1" x14ac:dyDescent="0.2">
      <c r="H857" s="131"/>
    </row>
    <row r="858" spans="8:8" s="79" customFormat="1" x14ac:dyDescent="0.2">
      <c r="H858" s="131"/>
    </row>
    <row r="859" spans="8:8" s="79" customFormat="1" x14ac:dyDescent="0.2">
      <c r="H859" s="131"/>
    </row>
    <row r="860" spans="8:8" s="79" customFormat="1" x14ac:dyDescent="0.2">
      <c r="H860" s="131"/>
    </row>
    <row r="861" spans="8:8" s="79" customFormat="1" x14ac:dyDescent="0.2">
      <c r="H861" s="131"/>
    </row>
    <row r="862" spans="8:8" s="79" customFormat="1" x14ac:dyDescent="0.2">
      <c r="H862" s="131"/>
    </row>
    <row r="863" spans="8:8" s="79" customFormat="1" x14ac:dyDescent="0.2">
      <c r="H863" s="131"/>
    </row>
    <row r="864" spans="8:8" s="79" customFormat="1" x14ac:dyDescent="0.2">
      <c r="H864" s="131"/>
    </row>
    <row r="865" spans="8:8" s="79" customFormat="1" x14ac:dyDescent="0.2">
      <c r="H865" s="131"/>
    </row>
    <row r="866" spans="8:8" s="79" customFormat="1" x14ac:dyDescent="0.2">
      <c r="H866" s="131"/>
    </row>
    <row r="867" spans="8:8" s="79" customFormat="1" x14ac:dyDescent="0.2">
      <c r="H867" s="131"/>
    </row>
    <row r="868" spans="8:8" s="79" customFormat="1" x14ac:dyDescent="0.2">
      <c r="H868" s="131"/>
    </row>
    <row r="869" spans="8:8" s="79" customFormat="1" x14ac:dyDescent="0.2">
      <c r="H869" s="131"/>
    </row>
    <row r="870" spans="8:8" s="79" customFormat="1" x14ac:dyDescent="0.2">
      <c r="H870" s="131"/>
    </row>
    <row r="871" spans="8:8" s="79" customFormat="1" x14ac:dyDescent="0.2">
      <c r="H871" s="131"/>
    </row>
    <row r="872" spans="8:8" s="79" customFormat="1" x14ac:dyDescent="0.2">
      <c r="H872" s="131"/>
    </row>
    <row r="873" spans="8:8" s="79" customFormat="1" x14ac:dyDescent="0.2">
      <c r="H873" s="131"/>
    </row>
    <row r="874" spans="8:8" s="79" customFormat="1" x14ac:dyDescent="0.2">
      <c r="H874" s="131"/>
    </row>
    <row r="875" spans="8:8" s="79" customFormat="1" x14ac:dyDescent="0.2">
      <c r="H875" s="131"/>
    </row>
    <row r="876" spans="8:8" s="79" customFormat="1" x14ac:dyDescent="0.2">
      <c r="H876" s="131"/>
    </row>
    <row r="877" spans="8:8" s="79" customFormat="1" x14ac:dyDescent="0.2">
      <c r="H877" s="131"/>
    </row>
    <row r="878" spans="8:8" s="79" customFormat="1" x14ac:dyDescent="0.2">
      <c r="H878" s="131"/>
    </row>
    <row r="879" spans="8:8" s="79" customFormat="1" x14ac:dyDescent="0.2">
      <c r="H879" s="131"/>
    </row>
    <row r="880" spans="8:8" s="79" customFormat="1" x14ac:dyDescent="0.2">
      <c r="H880" s="131"/>
    </row>
    <row r="881" spans="8:8" s="79" customFormat="1" x14ac:dyDescent="0.2">
      <c r="H881" s="131"/>
    </row>
    <row r="882" spans="8:8" s="79" customFormat="1" x14ac:dyDescent="0.2">
      <c r="H882" s="131"/>
    </row>
    <row r="883" spans="8:8" s="79" customFormat="1" x14ac:dyDescent="0.2">
      <c r="H883" s="131"/>
    </row>
    <row r="884" spans="8:8" s="79" customFormat="1" x14ac:dyDescent="0.2">
      <c r="H884" s="131"/>
    </row>
    <row r="885" spans="8:8" s="79" customFormat="1" x14ac:dyDescent="0.2">
      <c r="H885" s="131"/>
    </row>
    <row r="886" spans="8:8" s="79" customFormat="1" x14ac:dyDescent="0.2">
      <c r="H886" s="131"/>
    </row>
    <row r="887" spans="8:8" s="79" customFormat="1" x14ac:dyDescent="0.2">
      <c r="H887" s="131"/>
    </row>
    <row r="888" spans="8:8" s="79" customFormat="1" x14ac:dyDescent="0.2">
      <c r="H888" s="131"/>
    </row>
    <row r="889" spans="8:8" s="79" customFormat="1" x14ac:dyDescent="0.2">
      <c r="H889" s="131"/>
    </row>
    <row r="890" spans="8:8" s="79" customFormat="1" x14ac:dyDescent="0.2">
      <c r="H890" s="131"/>
    </row>
    <row r="891" spans="8:8" s="79" customFormat="1" x14ac:dyDescent="0.2">
      <c r="H891" s="131"/>
    </row>
    <row r="892" spans="8:8" s="79" customFormat="1" x14ac:dyDescent="0.2">
      <c r="H892" s="131"/>
    </row>
    <row r="893" spans="8:8" s="79" customFormat="1" x14ac:dyDescent="0.2">
      <c r="H893" s="131"/>
    </row>
    <row r="894" spans="8:8" s="79" customFormat="1" x14ac:dyDescent="0.2">
      <c r="H894" s="131"/>
    </row>
    <row r="895" spans="8:8" s="79" customFormat="1" x14ac:dyDescent="0.2">
      <c r="H895" s="131"/>
    </row>
    <row r="896" spans="8:8" s="79" customFormat="1" x14ac:dyDescent="0.2">
      <c r="H896" s="131"/>
    </row>
    <row r="897" spans="8:8" s="79" customFormat="1" x14ac:dyDescent="0.2">
      <c r="H897" s="131"/>
    </row>
    <row r="898" spans="8:8" s="79" customFormat="1" x14ac:dyDescent="0.2">
      <c r="H898" s="131"/>
    </row>
    <row r="899" spans="8:8" s="79" customFormat="1" x14ac:dyDescent="0.2">
      <c r="H899" s="131"/>
    </row>
    <row r="900" spans="8:8" s="79" customFormat="1" x14ac:dyDescent="0.2">
      <c r="H900" s="131"/>
    </row>
    <row r="901" spans="8:8" s="79" customFormat="1" x14ac:dyDescent="0.2">
      <c r="H901" s="131"/>
    </row>
    <row r="902" spans="8:8" s="79" customFormat="1" x14ac:dyDescent="0.2">
      <c r="H902" s="131"/>
    </row>
    <row r="903" spans="8:8" s="79" customFormat="1" x14ac:dyDescent="0.2">
      <c r="H903" s="131"/>
    </row>
    <row r="904" spans="8:8" s="79" customFormat="1" x14ac:dyDescent="0.2">
      <c r="H904" s="131"/>
    </row>
    <row r="905" spans="8:8" s="79" customFormat="1" x14ac:dyDescent="0.2">
      <c r="H905" s="131"/>
    </row>
    <row r="906" spans="8:8" s="79" customFormat="1" x14ac:dyDescent="0.2">
      <c r="H906" s="131"/>
    </row>
    <row r="907" spans="8:8" s="79" customFormat="1" x14ac:dyDescent="0.2">
      <c r="H907" s="131"/>
    </row>
    <row r="908" spans="8:8" s="79" customFormat="1" x14ac:dyDescent="0.2">
      <c r="H908" s="131"/>
    </row>
    <row r="909" spans="8:8" s="79" customFormat="1" x14ac:dyDescent="0.2">
      <c r="H909" s="131"/>
    </row>
    <row r="910" spans="8:8" s="79" customFormat="1" x14ac:dyDescent="0.2">
      <c r="H910" s="131"/>
    </row>
    <row r="911" spans="8:8" s="79" customFormat="1" x14ac:dyDescent="0.2">
      <c r="H911" s="131"/>
    </row>
    <row r="912" spans="8:8" s="79" customFormat="1" x14ac:dyDescent="0.2">
      <c r="H912" s="131"/>
    </row>
    <row r="913" spans="8:8" s="79" customFormat="1" x14ac:dyDescent="0.2">
      <c r="H913" s="131"/>
    </row>
    <row r="914" spans="8:8" s="79" customFormat="1" x14ac:dyDescent="0.2">
      <c r="H914" s="131"/>
    </row>
    <row r="915" spans="8:8" s="79" customFormat="1" x14ac:dyDescent="0.2">
      <c r="H915" s="131"/>
    </row>
    <row r="916" spans="8:8" s="79" customFormat="1" x14ac:dyDescent="0.2">
      <c r="H916" s="131"/>
    </row>
    <row r="917" spans="8:8" s="79" customFormat="1" x14ac:dyDescent="0.2">
      <c r="H917" s="131"/>
    </row>
    <row r="918" spans="8:8" s="79" customFormat="1" x14ac:dyDescent="0.2">
      <c r="H918" s="131"/>
    </row>
    <row r="919" spans="8:8" s="79" customFormat="1" x14ac:dyDescent="0.2">
      <c r="H919" s="131"/>
    </row>
    <row r="920" spans="8:8" s="79" customFormat="1" x14ac:dyDescent="0.2">
      <c r="H920" s="131"/>
    </row>
    <row r="921" spans="8:8" s="79" customFormat="1" x14ac:dyDescent="0.2">
      <c r="H921" s="131"/>
    </row>
    <row r="922" spans="8:8" s="79" customFormat="1" x14ac:dyDescent="0.2">
      <c r="H922" s="131"/>
    </row>
    <row r="923" spans="8:8" s="79" customFormat="1" x14ac:dyDescent="0.2">
      <c r="H923" s="131"/>
    </row>
    <row r="924" spans="8:8" s="79" customFormat="1" x14ac:dyDescent="0.2">
      <c r="H924" s="131"/>
    </row>
    <row r="925" spans="8:8" s="79" customFormat="1" x14ac:dyDescent="0.2">
      <c r="H925" s="131"/>
    </row>
    <row r="926" spans="8:8" s="79" customFormat="1" x14ac:dyDescent="0.2">
      <c r="H926" s="131"/>
    </row>
    <row r="927" spans="8:8" s="79" customFormat="1" x14ac:dyDescent="0.2">
      <c r="H927" s="131"/>
    </row>
    <row r="928" spans="8:8" s="79" customFormat="1" x14ac:dyDescent="0.2">
      <c r="H928" s="131"/>
    </row>
    <row r="929" spans="8:8" s="79" customFormat="1" x14ac:dyDescent="0.2">
      <c r="H929" s="131"/>
    </row>
    <row r="930" spans="8:8" s="79" customFormat="1" x14ac:dyDescent="0.2">
      <c r="H930" s="131"/>
    </row>
    <row r="931" spans="8:8" s="79" customFormat="1" x14ac:dyDescent="0.2">
      <c r="H931" s="131"/>
    </row>
    <row r="932" spans="8:8" s="79" customFormat="1" x14ac:dyDescent="0.2">
      <c r="H932" s="131"/>
    </row>
    <row r="933" spans="8:8" s="79" customFormat="1" x14ac:dyDescent="0.2">
      <c r="H933" s="131"/>
    </row>
    <row r="934" spans="8:8" s="79" customFormat="1" x14ac:dyDescent="0.2">
      <c r="H934" s="131"/>
    </row>
    <row r="935" spans="8:8" s="79" customFormat="1" x14ac:dyDescent="0.2">
      <c r="H935" s="131"/>
    </row>
    <row r="936" spans="8:8" s="79" customFormat="1" x14ac:dyDescent="0.2">
      <c r="H936" s="131"/>
    </row>
    <row r="937" spans="8:8" s="79" customFormat="1" x14ac:dyDescent="0.2">
      <c r="H937" s="131"/>
    </row>
    <row r="938" spans="8:8" s="79" customFormat="1" x14ac:dyDescent="0.2">
      <c r="H938" s="131"/>
    </row>
    <row r="939" spans="8:8" s="79" customFormat="1" x14ac:dyDescent="0.2">
      <c r="H939" s="131"/>
    </row>
    <row r="940" spans="8:8" s="79" customFormat="1" x14ac:dyDescent="0.2">
      <c r="H940" s="131"/>
    </row>
    <row r="941" spans="8:8" s="79" customFormat="1" x14ac:dyDescent="0.2">
      <c r="H941" s="131"/>
    </row>
    <row r="942" spans="8:8" s="79" customFormat="1" x14ac:dyDescent="0.2">
      <c r="H942" s="131"/>
    </row>
    <row r="943" spans="8:8" s="79" customFormat="1" x14ac:dyDescent="0.2">
      <c r="H943" s="131"/>
    </row>
    <row r="944" spans="8:8" s="79" customFormat="1" x14ac:dyDescent="0.2">
      <c r="H944" s="131"/>
    </row>
    <row r="945" spans="8:8" s="79" customFormat="1" x14ac:dyDescent="0.2">
      <c r="H945" s="131"/>
    </row>
    <row r="946" spans="8:8" s="79" customFormat="1" x14ac:dyDescent="0.2">
      <c r="H946" s="131"/>
    </row>
    <row r="947" spans="8:8" s="79" customFormat="1" x14ac:dyDescent="0.2">
      <c r="H947" s="131"/>
    </row>
    <row r="948" spans="8:8" s="79" customFormat="1" x14ac:dyDescent="0.2">
      <c r="H948" s="131"/>
    </row>
    <row r="949" spans="8:8" s="79" customFormat="1" x14ac:dyDescent="0.2">
      <c r="H949" s="131"/>
    </row>
    <row r="950" spans="8:8" s="79" customFormat="1" x14ac:dyDescent="0.2">
      <c r="H950" s="131"/>
    </row>
    <row r="951" spans="8:8" s="79" customFormat="1" x14ac:dyDescent="0.2">
      <c r="H951" s="131"/>
    </row>
    <row r="952" spans="8:8" s="79" customFormat="1" x14ac:dyDescent="0.2">
      <c r="H952" s="131"/>
    </row>
    <row r="953" spans="8:8" s="79" customFormat="1" x14ac:dyDescent="0.2">
      <c r="H953" s="131"/>
    </row>
    <row r="954" spans="8:8" s="79" customFormat="1" x14ac:dyDescent="0.2">
      <c r="H954" s="131"/>
    </row>
    <row r="955" spans="8:8" s="79" customFormat="1" x14ac:dyDescent="0.2">
      <c r="H955" s="131"/>
    </row>
    <row r="956" spans="8:8" s="79" customFormat="1" x14ac:dyDescent="0.2">
      <c r="H956" s="131"/>
    </row>
    <row r="957" spans="8:8" s="79" customFormat="1" x14ac:dyDescent="0.2">
      <c r="H957" s="131"/>
    </row>
    <row r="958" spans="8:8" s="79" customFormat="1" x14ac:dyDescent="0.2">
      <c r="H958" s="131"/>
    </row>
    <row r="959" spans="8:8" s="79" customFormat="1" x14ac:dyDescent="0.2">
      <c r="H959" s="131"/>
    </row>
    <row r="960" spans="8:8" s="79" customFormat="1" x14ac:dyDescent="0.2">
      <c r="H960" s="131"/>
    </row>
    <row r="961" spans="8:8" s="79" customFormat="1" x14ac:dyDescent="0.2">
      <c r="H961" s="131"/>
    </row>
    <row r="962" spans="8:8" s="79" customFormat="1" x14ac:dyDescent="0.2">
      <c r="H962" s="131"/>
    </row>
    <row r="963" spans="8:8" s="79" customFormat="1" x14ac:dyDescent="0.2">
      <c r="H963" s="131"/>
    </row>
    <row r="964" spans="8:8" s="79" customFormat="1" x14ac:dyDescent="0.2">
      <c r="H964" s="131"/>
    </row>
    <row r="965" spans="8:8" s="79" customFormat="1" x14ac:dyDescent="0.2">
      <c r="H965" s="131"/>
    </row>
    <row r="966" spans="8:8" s="79" customFormat="1" x14ac:dyDescent="0.2">
      <c r="H966" s="131"/>
    </row>
    <row r="967" spans="8:8" s="79" customFormat="1" x14ac:dyDescent="0.2">
      <c r="H967" s="131"/>
    </row>
    <row r="968" spans="8:8" s="79" customFormat="1" x14ac:dyDescent="0.2">
      <c r="H968" s="131"/>
    </row>
    <row r="969" spans="8:8" s="79" customFormat="1" x14ac:dyDescent="0.2">
      <c r="H969" s="131"/>
    </row>
    <row r="970" spans="8:8" s="79" customFormat="1" x14ac:dyDescent="0.2">
      <c r="H970" s="131"/>
    </row>
    <row r="971" spans="8:8" s="79" customFormat="1" x14ac:dyDescent="0.2">
      <c r="H971" s="131"/>
    </row>
    <row r="972" spans="8:8" s="79" customFormat="1" x14ac:dyDescent="0.2">
      <c r="H972" s="131"/>
    </row>
    <row r="973" spans="8:8" s="79" customFormat="1" x14ac:dyDescent="0.2">
      <c r="H973" s="131"/>
    </row>
    <row r="974" spans="8:8" s="79" customFormat="1" x14ac:dyDescent="0.2">
      <c r="H974" s="131"/>
    </row>
    <row r="975" spans="8:8" s="79" customFormat="1" x14ac:dyDescent="0.2">
      <c r="H975" s="131"/>
    </row>
    <row r="976" spans="8:8" s="79" customFormat="1" x14ac:dyDescent="0.2">
      <c r="H976" s="131"/>
    </row>
    <row r="977" spans="8:8" s="79" customFormat="1" x14ac:dyDescent="0.2">
      <c r="H977" s="131"/>
    </row>
    <row r="978" spans="8:8" s="79" customFormat="1" x14ac:dyDescent="0.2">
      <c r="H978" s="131"/>
    </row>
    <row r="979" spans="8:8" s="79" customFormat="1" x14ac:dyDescent="0.2">
      <c r="H979" s="131"/>
    </row>
    <row r="980" spans="8:8" s="79" customFormat="1" x14ac:dyDescent="0.2">
      <c r="H980" s="131"/>
    </row>
    <row r="981" spans="8:8" s="79" customFormat="1" x14ac:dyDescent="0.2">
      <c r="H981" s="131"/>
    </row>
    <row r="982" spans="8:8" s="79" customFormat="1" x14ac:dyDescent="0.2">
      <c r="H982" s="131"/>
    </row>
    <row r="983" spans="8:8" s="79" customFormat="1" x14ac:dyDescent="0.2">
      <c r="H983" s="131"/>
    </row>
    <row r="984" spans="8:8" s="79" customFormat="1" x14ac:dyDescent="0.2">
      <c r="H984" s="131"/>
    </row>
    <row r="985" spans="8:8" s="79" customFormat="1" x14ac:dyDescent="0.2">
      <c r="H985" s="131"/>
    </row>
    <row r="986" spans="8:8" s="79" customFormat="1" x14ac:dyDescent="0.2">
      <c r="H986" s="131"/>
    </row>
    <row r="987" spans="8:8" s="79" customFormat="1" x14ac:dyDescent="0.2">
      <c r="H987" s="131"/>
    </row>
    <row r="988" spans="8:8" s="79" customFormat="1" x14ac:dyDescent="0.2">
      <c r="H988" s="131"/>
    </row>
    <row r="989" spans="8:8" s="79" customFormat="1" x14ac:dyDescent="0.2">
      <c r="H989" s="131"/>
    </row>
    <row r="990" spans="8:8" s="79" customFormat="1" x14ac:dyDescent="0.2">
      <c r="H990" s="131"/>
    </row>
    <row r="991" spans="8:8" s="79" customFormat="1" x14ac:dyDescent="0.2">
      <c r="H991" s="131"/>
    </row>
    <row r="992" spans="8:8" s="79" customFormat="1" x14ac:dyDescent="0.2">
      <c r="H992" s="131"/>
    </row>
    <row r="993" spans="8:8" s="79" customFormat="1" x14ac:dyDescent="0.2">
      <c r="H993" s="131"/>
    </row>
    <row r="994" spans="8:8" s="79" customFormat="1" x14ac:dyDescent="0.2">
      <c r="H994" s="131"/>
    </row>
    <row r="995" spans="8:8" s="79" customFormat="1" x14ac:dyDescent="0.2">
      <c r="H995" s="131"/>
    </row>
    <row r="996" spans="8:8" s="79" customFormat="1" x14ac:dyDescent="0.2">
      <c r="H996" s="131"/>
    </row>
    <row r="997" spans="8:8" s="79" customFormat="1" x14ac:dyDescent="0.2">
      <c r="H997" s="131"/>
    </row>
    <row r="998" spans="8:8" s="79" customFormat="1" x14ac:dyDescent="0.2">
      <c r="H998" s="131"/>
    </row>
    <row r="999" spans="8:8" s="79" customFormat="1" x14ac:dyDescent="0.2">
      <c r="H999" s="131"/>
    </row>
    <row r="1000" spans="8:8" s="79" customFormat="1" x14ac:dyDescent="0.2">
      <c r="H1000" s="131"/>
    </row>
    <row r="1001" spans="8:8" s="79" customFormat="1" x14ac:dyDescent="0.2">
      <c r="H1001" s="131"/>
    </row>
    <row r="1002" spans="8:8" s="79" customFormat="1" x14ac:dyDescent="0.2">
      <c r="H1002" s="131"/>
    </row>
    <row r="1003" spans="8:8" s="79" customFormat="1" x14ac:dyDescent="0.2">
      <c r="H1003" s="131"/>
    </row>
    <row r="1004" spans="8:8" s="79" customFormat="1" x14ac:dyDescent="0.2">
      <c r="H1004" s="131"/>
    </row>
    <row r="1005" spans="8:8" s="79" customFormat="1" x14ac:dyDescent="0.2">
      <c r="H1005" s="131"/>
    </row>
    <row r="1006" spans="8:8" s="79" customFormat="1" x14ac:dyDescent="0.2">
      <c r="H1006" s="131"/>
    </row>
    <row r="1007" spans="8:8" s="79" customFormat="1" x14ac:dyDescent="0.2">
      <c r="H1007" s="131"/>
    </row>
    <row r="1008" spans="8:8" s="79" customFormat="1" x14ac:dyDescent="0.2">
      <c r="H1008" s="131"/>
    </row>
    <row r="1009" spans="8:8" s="79" customFormat="1" x14ac:dyDescent="0.2">
      <c r="H1009" s="131"/>
    </row>
    <row r="1010" spans="8:8" s="79" customFormat="1" x14ac:dyDescent="0.2">
      <c r="H1010" s="131"/>
    </row>
    <row r="1011" spans="8:8" s="79" customFormat="1" x14ac:dyDescent="0.2">
      <c r="H1011" s="131"/>
    </row>
    <row r="1012" spans="8:8" s="79" customFormat="1" x14ac:dyDescent="0.2">
      <c r="H1012" s="131"/>
    </row>
    <row r="1013" spans="8:8" s="79" customFormat="1" x14ac:dyDescent="0.2">
      <c r="H1013" s="131"/>
    </row>
    <row r="1014" spans="8:8" s="79" customFormat="1" x14ac:dyDescent="0.2">
      <c r="H1014" s="131"/>
    </row>
    <row r="1015" spans="8:8" s="79" customFormat="1" x14ac:dyDescent="0.2">
      <c r="H1015" s="131"/>
    </row>
    <row r="1016" spans="8:8" s="79" customFormat="1" x14ac:dyDescent="0.2">
      <c r="H1016" s="131"/>
    </row>
    <row r="1017" spans="8:8" s="79" customFormat="1" x14ac:dyDescent="0.2">
      <c r="H1017" s="131"/>
    </row>
    <row r="1018" spans="8:8" s="79" customFormat="1" x14ac:dyDescent="0.2">
      <c r="H1018" s="131"/>
    </row>
    <row r="1019" spans="8:8" s="79" customFormat="1" x14ac:dyDescent="0.2">
      <c r="H1019" s="131"/>
    </row>
    <row r="1020" spans="8:8" s="79" customFormat="1" x14ac:dyDescent="0.2">
      <c r="H1020" s="131"/>
    </row>
    <row r="1021" spans="8:8" s="79" customFormat="1" x14ac:dyDescent="0.2">
      <c r="H1021" s="131"/>
    </row>
    <row r="1022" spans="8:8" s="79" customFormat="1" x14ac:dyDescent="0.2">
      <c r="H1022" s="131"/>
    </row>
    <row r="1023" spans="8:8" s="79" customFormat="1" x14ac:dyDescent="0.2">
      <c r="H1023" s="131"/>
    </row>
    <row r="1024" spans="8:8" s="79" customFormat="1" x14ac:dyDescent="0.2">
      <c r="H1024" s="131"/>
    </row>
    <row r="1025" spans="8:8" s="79" customFormat="1" x14ac:dyDescent="0.2">
      <c r="H1025" s="131"/>
    </row>
    <row r="1026" spans="8:8" s="79" customFormat="1" x14ac:dyDescent="0.2">
      <c r="H1026" s="131"/>
    </row>
    <row r="1027" spans="8:8" s="79" customFormat="1" x14ac:dyDescent="0.2">
      <c r="H1027" s="131"/>
    </row>
    <row r="1028" spans="8:8" s="79" customFormat="1" x14ac:dyDescent="0.2">
      <c r="H1028" s="131"/>
    </row>
    <row r="1029" spans="8:8" s="79" customFormat="1" x14ac:dyDescent="0.2">
      <c r="H1029" s="131"/>
    </row>
    <row r="1030" spans="8:8" s="79" customFormat="1" x14ac:dyDescent="0.2">
      <c r="H1030" s="131"/>
    </row>
    <row r="1031" spans="8:8" s="79" customFormat="1" x14ac:dyDescent="0.2">
      <c r="H1031" s="131"/>
    </row>
    <row r="1032" spans="8:8" s="79" customFormat="1" x14ac:dyDescent="0.2">
      <c r="H1032" s="131"/>
    </row>
    <row r="1033" spans="8:8" s="79" customFormat="1" x14ac:dyDescent="0.2">
      <c r="H1033" s="131"/>
    </row>
    <row r="1034" spans="8:8" s="79" customFormat="1" x14ac:dyDescent="0.2">
      <c r="H1034" s="131"/>
    </row>
    <row r="1035" spans="8:8" s="79" customFormat="1" x14ac:dyDescent="0.2">
      <c r="H1035" s="131"/>
    </row>
    <row r="1036" spans="8:8" s="79" customFormat="1" x14ac:dyDescent="0.2">
      <c r="H1036" s="131"/>
    </row>
    <row r="1037" spans="8:8" s="79" customFormat="1" x14ac:dyDescent="0.2">
      <c r="H1037" s="131"/>
    </row>
    <row r="1038" spans="8:8" s="79" customFormat="1" x14ac:dyDescent="0.2">
      <c r="H1038" s="131"/>
    </row>
    <row r="1039" spans="8:8" s="79" customFormat="1" x14ac:dyDescent="0.2">
      <c r="H1039" s="131"/>
    </row>
    <row r="1040" spans="8:8" s="79" customFormat="1" x14ac:dyDescent="0.2">
      <c r="H1040" s="131"/>
    </row>
    <row r="1041" spans="8:8" s="79" customFormat="1" x14ac:dyDescent="0.2">
      <c r="H1041" s="131"/>
    </row>
    <row r="1042" spans="8:8" s="79" customFormat="1" x14ac:dyDescent="0.2">
      <c r="H1042" s="131"/>
    </row>
    <row r="1043" spans="8:8" s="79" customFormat="1" x14ac:dyDescent="0.2">
      <c r="H1043" s="131"/>
    </row>
    <row r="1044" spans="8:8" s="79" customFormat="1" x14ac:dyDescent="0.2">
      <c r="H1044" s="131"/>
    </row>
    <row r="1045" spans="8:8" s="79" customFormat="1" x14ac:dyDescent="0.2">
      <c r="H1045" s="131"/>
    </row>
    <row r="1046" spans="8:8" s="79" customFormat="1" x14ac:dyDescent="0.2">
      <c r="H1046" s="131"/>
    </row>
    <row r="1047" spans="8:8" s="79" customFormat="1" x14ac:dyDescent="0.2">
      <c r="H1047" s="131"/>
    </row>
    <row r="1048" spans="8:8" s="79" customFormat="1" x14ac:dyDescent="0.2">
      <c r="H1048" s="131"/>
    </row>
    <row r="1049" spans="8:8" s="79" customFormat="1" x14ac:dyDescent="0.2">
      <c r="H1049" s="131"/>
    </row>
    <row r="1050" spans="8:8" s="79" customFormat="1" x14ac:dyDescent="0.2">
      <c r="H1050" s="131"/>
    </row>
    <row r="1051" spans="8:8" s="79" customFormat="1" x14ac:dyDescent="0.2">
      <c r="H1051" s="131"/>
    </row>
    <row r="1052" spans="8:8" s="79" customFormat="1" x14ac:dyDescent="0.2">
      <c r="H1052" s="131"/>
    </row>
    <row r="1053" spans="8:8" s="79" customFormat="1" x14ac:dyDescent="0.2">
      <c r="H1053" s="131"/>
    </row>
    <row r="1054" spans="8:8" s="79" customFormat="1" x14ac:dyDescent="0.2">
      <c r="H1054" s="131"/>
    </row>
    <row r="1055" spans="8:8" s="79" customFormat="1" x14ac:dyDescent="0.2">
      <c r="H1055" s="131"/>
    </row>
    <row r="1056" spans="8:8" s="79" customFormat="1" x14ac:dyDescent="0.2">
      <c r="H1056" s="131"/>
    </row>
    <row r="1057" spans="8:8" s="79" customFormat="1" x14ac:dyDescent="0.2">
      <c r="H1057" s="131"/>
    </row>
    <row r="1058" spans="8:8" s="79" customFormat="1" x14ac:dyDescent="0.2">
      <c r="H1058" s="131"/>
    </row>
    <row r="1059" spans="8:8" s="79" customFormat="1" x14ac:dyDescent="0.2">
      <c r="H1059" s="131"/>
    </row>
    <row r="1060" spans="8:8" s="79" customFormat="1" x14ac:dyDescent="0.2">
      <c r="H1060" s="131"/>
    </row>
    <row r="1061" spans="8:8" s="79" customFormat="1" x14ac:dyDescent="0.2">
      <c r="H1061" s="131"/>
    </row>
    <row r="1062" spans="8:8" s="79" customFormat="1" x14ac:dyDescent="0.2">
      <c r="H1062" s="131"/>
    </row>
    <row r="1063" spans="8:8" s="79" customFormat="1" x14ac:dyDescent="0.2">
      <c r="H1063" s="131"/>
    </row>
    <row r="1064" spans="8:8" s="79" customFormat="1" x14ac:dyDescent="0.2">
      <c r="H1064" s="131"/>
    </row>
    <row r="1065" spans="8:8" s="79" customFormat="1" x14ac:dyDescent="0.2">
      <c r="H1065" s="131"/>
    </row>
    <row r="1066" spans="8:8" s="79" customFormat="1" x14ac:dyDescent="0.2">
      <c r="H1066" s="131"/>
    </row>
    <row r="1067" spans="8:8" s="79" customFormat="1" x14ac:dyDescent="0.2">
      <c r="H1067" s="131"/>
    </row>
    <row r="1068" spans="8:8" s="79" customFormat="1" x14ac:dyDescent="0.2">
      <c r="H1068" s="131"/>
    </row>
    <row r="1069" spans="8:8" s="79" customFormat="1" x14ac:dyDescent="0.2">
      <c r="H1069" s="131"/>
    </row>
    <row r="1070" spans="8:8" s="79" customFormat="1" x14ac:dyDescent="0.2">
      <c r="H1070" s="131"/>
    </row>
    <row r="1071" spans="8:8" s="79" customFormat="1" x14ac:dyDescent="0.2">
      <c r="H1071" s="131"/>
    </row>
    <row r="1072" spans="8:8" s="79" customFormat="1" x14ac:dyDescent="0.2">
      <c r="H1072" s="131"/>
    </row>
    <row r="1073" spans="8:8" s="79" customFormat="1" x14ac:dyDescent="0.2">
      <c r="H1073" s="131"/>
    </row>
    <row r="1074" spans="8:8" s="79" customFormat="1" x14ac:dyDescent="0.2">
      <c r="H1074" s="131"/>
    </row>
    <row r="1075" spans="8:8" s="79" customFormat="1" x14ac:dyDescent="0.2">
      <c r="H1075" s="131"/>
    </row>
    <row r="1076" spans="8:8" s="79" customFormat="1" x14ac:dyDescent="0.2">
      <c r="H1076" s="131"/>
    </row>
    <row r="1077" spans="8:8" s="79" customFormat="1" x14ac:dyDescent="0.2">
      <c r="H1077" s="131"/>
    </row>
    <row r="1078" spans="8:8" s="79" customFormat="1" x14ac:dyDescent="0.2">
      <c r="H1078" s="131"/>
    </row>
    <row r="1079" spans="8:8" s="79" customFormat="1" x14ac:dyDescent="0.2">
      <c r="H1079" s="131"/>
    </row>
    <row r="1080" spans="8:8" s="79" customFormat="1" x14ac:dyDescent="0.2">
      <c r="H1080" s="131"/>
    </row>
    <row r="1081" spans="8:8" s="79" customFormat="1" x14ac:dyDescent="0.2">
      <c r="H1081" s="131"/>
    </row>
    <row r="1082" spans="8:8" s="79" customFormat="1" x14ac:dyDescent="0.2">
      <c r="H1082" s="131"/>
    </row>
    <row r="1083" spans="8:8" s="79" customFormat="1" x14ac:dyDescent="0.2">
      <c r="H1083" s="131"/>
    </row>
    <row r="1084" spans="8:8" s="79" customFormat="1" x14ac:dyDescent="0.2">
      <c r="H1084" s="131"/>
    </row>
    <row r="1085" spans="8:8" s="79" customFormat="1" x14ac:dyDescent="0.2">
      <c r="H1085" s="131"/>
    </row>
    <row r="1086" spans="8:8" s="79" customFormat="1" x14ac:dyDescent="0.2">
      <c r="H1086" s="131"/>
    </row>
    <row r="1087" spans="8:8" s="79" customFormat="1" x14ac:dyDescent="0.2">
      <c r="H1087" s="131"/>
    </row>
    <row r="1088" spans="8:8" s="79" customFormat="1" x14ac:dyDescent="0.2">
      <c r="H1088" s="131"/>
    </row>
    <row r="1089" spans="8:8" s="79" customFormat="1" x14ac:dyDescent="0.2">
      <c r="H1089" s="131"/>
    </row>
    <row r="1090" spans="8:8" s="79" customFormat="1" x14ac:dyDescent="0.2">
      <c r="H1090" s="131"/>
    </row>
    <row r="1091" spans="8:8" s="79" customFormat="1" x14ac:dyDescent="0.2">
      <c r="H1091" s="131"/>
    </row>
    <row r="1092" spans="8:8" s="79" customFormat="1" x14ac:dyDescent="0.2">
      <c r="H1092" s="131"/>
    </row>
    <row r="1093" spans="8:8" s="79" customFormat="1" x14ac:dyDescent="0.2">
      <c r="H1093" s="131"/>
    </row>
    <row r="1094" spans="8:8" s="79" customFormat="1" x14ac:dyDescent="0.2">
      <c r="H1094" s="131"/>
    </row>
    <row r="1095" spans="8:8" s="79" customFormat="1" x14ac:dyDescent="0.2">
      <c r="H1095" s="131"/>
    </row>
    <row r="1096" spans="8:8" s="79" customFormat="1" x14ac:dyDescent="0.2">
      <c r="H1096" s="131"/>
    </row>
    <row r="1097" spans="8:8" s="79" customFormat="1" x14ac:dyDescent="0.2">
      <c r="H1097" s="131"/>
    </row>
    <row r="1098" spans="8:8" s="79" customFormat="1" x14ac:dyDescent="0.2">
      <c r="H1098" s="131"/>
    </row>
    <row r="1099" spans="8:8" s="79" customFormat="1" x14ac:dyDescent="0.2">
      <c r="H1099" s="131"/>
    </row>
    <row r="1100" spans="8:8" s="79" customFormat="1" x14ac:dyDescent="0.2">
      <c r="H1100" s="131"/>
    </row>
    <row r="1101" spans="8:8" s="79" customFormat="1" x14ac:dyDescent="0.2">
      <c r="H1101" s="131"/>
    </row>
    <row r="1102" spans="8:8" s="79" customFormat="1" x14ac:dyDescent="0.2">
      <c r="H1102" s="131"/>
    </row>
    <row r="1103" spans="8:8" s="79" customFormat="1" x14ac:dyDescent="0.2">
      <c r="H1103" s="131"/>
    </row>
    <row r="1104" spans="8:8" s="79" customFormat="1" x14ac:dyDescent="0.2">
      <c r="H1104" s="131"/>
    </row>
    <row r="1105" spans="8:8" s="79" customFormat="1" x14ac:dyDescent="0.2">
      <c r="H1105" s="131"/>
    </row>
    <row r="1106" spans="8:8" s="79" customFormat="1" x14ac:dyDescent="0.2">
      <c r="H1106" s="131"/>
    </row>
    <row r="1107" spans="8:8" s="79" customFormat="1" x14ac:dyDescent="0.2">
      <c r="H1107" s="131"/>
    </row>
    <row r="1108" spans="8:8" s="79" customFormat="1" x14ac:dyDescent="0.2">
      <c r="H1108" s="131"/>
    </row>
    <row r="1109" spans="8:8" s="79" customFormat="1" x14ac:dyDescent="0.2">
      <c r="H1109" s="131"/>
    </row>
    <row r="1110" spans="8:8" s="79" customFormat="1" x14ac:dyDescent="0.2">
      <c r="H1110" s="131"/>
    </row>
    <row r="1111" spans="8:8" s="79" customFormat="1" x14ac:dyDescent="0.2">
      <c r="H1111" s="131"/>
    </row>
    <row r="1112" spans="8:8" s="79" customFormat="1" x14ac:dyDescent="0.2">
      <c r="H1112" s="131"/>
    </row>
    <row r="1113" spans="8:8" s="79" customFormat="1" x14ac:dyDescent="0.2">
      <c r="H1113" s="131"/>
    </row>
    <row r="1114" spans="8:8" s="79" customFormat="1" x14ac:dyDescent="0.2">
      <c r="H1114" s="131"/>
    </row>
    <row r="1115" spans="8:8" s="79" customFormat="1" x14ac:dyDescent="0.2">
      <c r="H1115" s="131"/>
    </row>
    <row r="1116" spans="8:8" s="79" customFormat="1" x14ac:dyDescent="0.2">
      <c r="H1116" s="131"/>
    </row>
    <row r="1117" spans="8:8" s="79" customFormat="1" x14ac:dyDescent="0.2">
      <c r="H1117" s="131"/>
    </row>
    <row r="1118" spans="8:8" s="79" customFormat="1" x14ac:dyDescent="0.2">
      <c r="H1118" s="131"/>
    </row>
    <row r="1119" spans="8:8" s="79" customFormat="1" x14ac:dyDescent="0.2">
      <c r="H1119" s="131"/>
    </row>
    <row r="1120" spans="8:8" s="79" customFormat="1" x14ac:dyDescent="0.2">
      <c r="H1120" s="131"/>
    </row>
    <row r="1121" spans="8:8" s="79" customFormat="1" x14ac:dyDescent="0.2">
      <c r="H1121" s="131"/>
    </row>
    <row r="1122" spans="8:8" s="79" customFormat="1" x14ac:dyDescent="0.2">
      <c r="H1122" s="131"/>
    </row>
    <row r="1123" spans="8:8" s="79" customFormat="1" x14ac:dyDescent="0.2">
      <c r="H1123" s="131"/>
    </row>
    <row r="1124" spans="8:8" s="79" customFormat="1" x14ac:dyDescent="0.2">
      <c r="H1124" s="131"/>
    </row>
    <row r="1125" spans="8:8" s="79" customFormat="1" x14ac:dyDescent="0.2">
      <c r="H1125" s="131"/>
    </row>
    <row r="1126" spans="8:8" s="79" customFormat="1" x14ac:dyDescent="0.2">
      <c r="H1126" s="131"/>
    </row>
    <row r="1127" spans="8:8" s="79" customFormat="1" x14ac:dyDescent="0.2">
      <c r="H1127" s="131"/>
    </row>
    <row r="1128" spans="8:8" s="79" customFormat="1" x14ac:dyDescent="0.2">
      <c r="H1128" s="131"/>
    </row>
    <row r="1129" spans="8:8" s="79" customFormat="1" x14ac:dyDescent="0.2">
      <c r="H1129" s="131"/>
    </row>
    <row r="1130" spans="8:8" s="79" customFormat="1" x14ac:dyDescent="0.2">
      <c r="H1130" s="131"/>
    </row>
    <row r="1131" spans="8:8" s="79" customFormat="1" x14ac:dyDescent="0.2">
      <c r="H1131" s="131"/>
    </row>
    <row r="1132" spans="8:8" s="79" customFormat="1" x14ac:dyDescent="0.2">
      <c r="H1132" s="131"/>
    </row>
    <row r="1133" spans="8:8" s="79" customFormat="1" x14ac:dyDescent="0.2">
      <c r="H1133" s="131"/>
    </row>
    <row r="1134" spans="8:8" s="79" customFormat="1" x14ac:dyDescent="0.2">
      <c r="H1134" s="131"/>
    </row>
    <row r="1135" spans="8:8" s="79" customFormat="1" x14ac:dyDescent="0.2">
      <c r="H1135" s="131"/>
    </row>
    <row r="1136" spans="8:8" s="79" customFormat="1" x14ac:dyDescent="0.2">
      <c r="H1136" s="131"/>
    </row>
    <row r="1137" spans="8:8" s="79" customFormat="1" x14ac:dyDescent="0.2">
      <c r="H1137" s="131"/>
    </row>
    <row r="1138" spans="8:8" s="79" customFormat="1" x14ac:dyDescent="0.2">
      <c r="H1138" s="131"/>
    </row>
    <row r="1139" spans="8:8" s="79" customFormat="1" x14ac:dyDescent="0.2">
      <c r="H1139" s="131"/>
    </row>
    <row r="1140" spans="8:8" s="79" customFormat="1" x14ac:dyDescent="0.2">
      <c r="H1140" s="131"/>
    </row>
    <row r="1141" spans="8:8" s="79" customFormat="1" x14ac:dyDescent="0.2">
      <c r="H1141" s="131"/>
    </row>
    <row r="1142" spans="8:8" s="79" customFormat="1" x14ac:dyDescent="0.2">
      <c r="H1142" s="131"/>
    </row>
    <row r="1143" spans="8:8" s="79" customFormat="1" x14ac:dyDescent="0.2">
      <c r="H1143" s="131"/>
    </row>
    <row r="1144" spans="8:8" s="79" customFormat="1" x14ac:dyDescent="0.2">
      <c r="H1144" s="131"/>
    </row>
    <row r="1145" spans="8:8" s="79" customFormat="1" x14ac:dyDescent="0.2">
      <c r="H1145" s="131"/>
    </row>
    <row r="1146" spans="8:8" s="79" customFormat="1" x14ac:dyDescent="0.2">
      <c r="H1146" s="131"/>
    </row>
    <row r="1147" spans="8:8" s="79" customFormat="1" x14ac:dyDescent="0.2">
      <c r="H1147" s="131"/>
    </row>
    <row r="1148" spans="8:8" s="79" customFormat="1" x14ac:dyDescent="0.2">
      <c r="H1148" s="131"/>
    </row>
    <row r="1149" spans="8:8" s="79" customFormat="1" x14ac:dyDescent="0.2">
      <c r="H1149" s="131"/>
    </row>
    <row r="1150" spans="8:8" s="79" customFormat="1" x14ac:dyDescent="0.2">
      <c r="H1150" s="131"/>
    </row>
    <row r="1151" spans="8:8" s="79" customFormat="1" x14ac:dyDescent="0.2">
      <c r="H1151" s="131"/>
    </row>
    <row r="1152" spans="8:8" s="79" customFormat="1" x14ac:dyDescent="0.2">
      <c r="H1152" s="131"/>
    </row>
    <row r="1153" spans="8:8" s="79" customFormat="1" x14ac:dyDescent="0.2">
      <c r="H1153" s="131"/>
    </row>
    <row r="1154" spans="8:8" s="79" customFormat="1" x14ac:dyDescent="0.2">
      <c r="H1154" s="131"/>
    </row>
    <row r="1155" spans="8:8" s="79" customFormat="1" x14ac:dyDescent="0.2">
      <c r="H1155" s="131"/>
    </row>
    <row r="1156" spans="8:8" s="79" customFormat="1" x14ac:dyDescent="0.2">
      <c r="H1156" s="131"/>
    </row>
    <row r="1157" spans="8:8" s="79" customFormat="1" x14ac:dyDescent="0.2">
      <c r="H1157" s="131"/>
    </row>
    <row r="1158" spans="8:8" s="79" customFormat="1" x14ac:dyDescent="0.2">
      <c r="H1158" s="131"/>
    </row>
    <row r="1159" spans="8:8" s="79" customFormat="1" x14ac:dyDescent="0.2">
      <c r="H1159" s="131"/>
    </row>
    <row r="1160" spans="8:8" s="79" customFormat="1" x14ac:dyDescent="0.2">
      <c r="H1160" s="131"/>
    </row>
    <row r="1161" spans="8:8" s="79" customFormat="1" x14ac:dyDescent="0.2">
      <c r="H1161" s="131"/>
    </row>
    <row r="1162" spans="8:8" s="79" customFormat="1" x14ac:dyDescent="0.2">
      <c r="H1162" s="131"/>
    </row>
    <row r="1163" spans="8:8" s="79" customFormat="1" x14ac:dyDescent="0.2">
      <c r="H1163" s="131"/>
    </row>
    <row r="1164" spans="8:8" s="79" customFormat="1" x14ac:dyDescent="0.2">
      <c r="H1164" s="131"/>
    </row>
    <row r="1165" spans="8:8" s="79" customFormat="1" x14ac:dyDescent="0.2">
      <c r="H1165" s="131"/>
    </row>
    <row r="1166" spans="8:8" s="79" customFormat="1" x14ac:dyDescent="0.2">
      <c r="H1166" s="131"/>
    </row>
    <row r="1167" spans="8:8" s="79" customFormat="1" x14ac:dyDescent="0.2">
      <c r="H1167" s="131"/>
    </row>
    <row r="1168" spans="8:8" s="79" customFormat="1" x14ac:dyDescent="0.2">
      <c r="H1168" s="131"/>
    </row>
    <row r="1169" spans="8:8" s="79" customFormat="1" x14ac:dyDescent="0.2">
      <c r="H1169" s="131"/>
    </row>
    <row r="1170" spans="8:8" s="79" customFormat="1" x14ac:dyDescent="0.2">
      <c r="H1170" s="131"/>
    </row>
    <row r="1171" spans="8:8" s="79" customFormat="1" x14ac:dyDescent="0.2">
      <c r="H1171" s="131"/>
    </row>
    <row r="1172" spans="8:8" s="79" customFormat="1" x14ac:dyDescent="0.2">
      <c r="H1172" s="131"/>
    </row>
    <row r="1173" spans="8:8" s="79" customFormat="1" x14ac:dyDescent="0.2">
      <c r="H1173" s="131"/>
    </row>
    <row r="1174" spans="8:8" s="79" customFormat="1" x14ac:dyDescent="0.2">
      <c r="H1174" s="131"/>
    </row>
    <row r="1175" spans="8:8" s="79" customFormat="1" x14ac:dyDescent="0.2">
      <c r="H1175" s="131"/>
    </row>
    <row r="1176" spans="8:8" s="79" customFormat="1" x14ac:dyDescent="0.2">
      <c r="H1176" s="131"/>
    </row>
    <row r="1177" spans="8:8" s="79" customFormat="1" x14ac:dyDescent="0.2">
      <c r="H1177" s="131"/>
    </row>
    <row r="1178" spans="8:8" s="79" customFormat="1" x14ac:dyDescent="0.2">
      <c r="H1178" s="131"/>
    </row>
    <row r="1179" spans="8:8" s="79" customFormat="1" x14ac:dyDescent="0.2">
      <c r="H1179" s="131"/>
    </row>
    <row r="1180" spans="8:8" s="79" customFormat="1" x14ac:dyDescent="0.2">
      <c r="H1180" s="131"/>
    </row>
    <row r="1181" spans="8:8" s="79" customFormat="1" x14ac:dyDescent="0.2">
      <c r="H1181" s="131"/>
    </row>
    <row r="1182" spans="8:8" s="79" customFormat="1" x14ac:dyDescent="0.2">
      <c r="H1182" s="131"/>
    </row>
    <row r="1183" spans="8:8" s="79" customFormat="1" x14ac:dyDescent="0.2">
      <c r="H1183" s="131"/>
    </row>
    <row r="1184" spans="8:8" s="79" customFormat="1" x14ac:dyDescent="0.2">
      <c r="H1184" s="131"/>
    </row>
    <row r="1185" spans="8:8" s="79" customFormat="1" x14ac:dyDescent="0.2">
      <c r="H1185" s="131"/>
    </row>
    <row r="1186" spans="8:8" s="79" customFormat="1" x14ac:dyDescent="0.2">
      <c r="H1186" s="131"/>
    </row>
    <row r="1187" spans="8:8" s="79" customFormat="1" x14ac:dyDescent="0.2">
      <c r="H1187" s="131"/>
    </row>
    <row r="1188" spans="8:8" s="79" customFormat="1" x14ac:dyDescent="0.2">
      <c r="H1188" s="131"/>
    </row>
    <row r="1189" spans="8:8" s="79" customFormat="1" x14ac:dyDescent="0.2">
      <c r="H1189" s="131"/>
    </row>
    <row r="1190" spans="8:8" s="79" customFormat="1" x14ac:dyDescent="0.2">
      <c r="H1190" s="131"/>
    </row>
    <row r="1191" spans="8:8" s="79" customFormat="1" x14ac:dyDescent="0.2">
      <c r="H1191" s="131"/>
    </row>
    <row r="1192" spans="8:8" s="79" customFormat="1" x14ac:dyDescent="0.2">
      <c r="H1192" s="131"/>
    </row>
    <row r="1193" spans="8:8" s="79" customFormat="1" x14ac:dyDescent="0.2">
      <c r="H1193" s="131"/>
    </row>
    <row r="1194" spans="8:8" s="79" customFormat="1" x14ac:dyDescent="0.2">
      <c r="H1194" s="131"/>
    </row>
    <row r="1195" spans="8:8" s="79" customFormat="1" x14ac:dyDescent="0.2">
      <c r="H1195" s="131"/>
    </row>
    <row r="1196" spans="8:8" s="79" customFormat="1" x14ac:dyDescent="0.2">
      <c r="H1196" s="131"/>
    </row>
    <row r="1197" spans="8:8" s="79" customFormat="1" x14ac:dyDescent="0.2">
      <c r="H1197" s="131"/>
    </row>
    <row r="1198" spans="8:8" s="79" customFormat="1" x14ac:dyDescent="0.2">
      <c r="H1198" s="131"/>
    </row>
    <row r="1199" spans="8:8" s="79" customFormat="1" x14ac:dyDescent="0.2">
      <c r="H1199" s="131"/>
    </row>
    <row r="1200" spans="8:8" s="79" customFormat="1" x14ac:dyDescent="0.2">
      <c r="H1200" s="131"/>
    </row>
    <row r="1201" spans="8:8" s="79" customFormat="1" x14ac:dyDescent="0.2">
      <c r="H1201" s="131"/>
    </row>
    <row r="1202" spans="8:8" s="79" customFormat="1" x14ac:dyDescent="0.2">
      <c r="H1202" s="131"/>
    </row>
    <row r="1203" spans="8:8" s="79" customFormat="1" x14ac:dyDescent="0.2">
      <c r="H1203" s="131"/>
    </row>
    <row r="1204" spans="8:8" s="79" customFormat="1" x14ac:dyDescent="0.2">
      <c r="H1204" s="131"/>
    </row>
    <row r="1205" spans="8:8" s="79" customFormat="1" x14ac:dyDescent="0.2">
      <c r="H1205" s="131"/>
    </row>
    <row r="1206" spans="8:8" s="79" customFormat="1" x14ac:dyDescent="0.2">
      <c r="H1206" s="131"/>
    </row>
    <row r="1207" spans="8:8" s="79" customFormat="1" x14ac:dyDescent="0.2">
      <c r="H1207" s="131"/>
    </row>
    <row r="1208" spans="8:8" s="79" customFormat="1" x14ac:dyDescent="0.2">
      <c r="H1208" s="131"/>
    </row>
    <row r="1209" spans="8:8" s="79" customFormat="1" x14ac:dyDescent="0.2">
      <c r="H1209" s="131"/>
    </row>
    <row r="1210" spans="8:8" s="79" customFormat="1" x14ac:dyDescent="0.2">
      <c r="H1210" s="131"/>
    </row>
    <row r="1211" spans="8:8" s="79" customFormat="1" x14ac:dyDescent="0.2">
      <c r="H1211" s="131"/>
    </row>
    <row r="1212" spans="8:8" s="79" customFormat="1" x14ac:dyDescent="0.2">
      <c r="H1212" s="131"/>
    </row>
    <row r="1213" spans="8:8" s="79" customFormat="1" x14ac:dyDescent="0.2">
      <c r="H1213" s="131"/>
    </row>
    <row r="1214" spans="8:8" s="79" customFormat="1" x14ac:dyDescent="0.2">
      <c r="H1214" s="131"/>
    </row>
    <row r="1215" spans="8:8" s="79" customFormat="1" x14ac:dyDescent="0.2">
      <c r="H1215" s="131"/>
    </row>
    <row r="1216" spans="8:8" s="79" customFormat="1" x14ac:dyDescent="0.2">
      <c r="H1216" s="131"/>
    </row>
    <row r="1217" spans="8:8" s="79" customFormat="1" x14ac:dyDescent="0.2">
      <c r="H1217" s="131"/>
    </row>
    <row r="1218" spans="8:8" s="79" customFormat="1" x14ac:dyDescent="0.2">
      <c r="H1218" s="131"/>
    </row>
    <row r="1219" spans="8:8" s="79" customFormat="1" x14ac:dyDescent="0.2">
      <c r="H1219" s="131"/>
    </row>
    <row r="1220" spans="8:8" s="79" customFormat="1" x14ac:dyDescent="0.2">
      <c r="H1220" s="131"/>
    </row>
    <row r="1221" spans="8:8" s="79" customFormat="1" x14ac:dyDescent="0.2">
      <c r="H1221" s="131"/>
    </row>
    <row r="1222" spans="8:8" s="79" customFormat="1" x14ac:dyDescent="0.2">
      <c r="H1222" s="131"/>
    </row>
    <row r="1223" spans="8:8" s="79" customFormat="1" x14ac:dyDescent="0.2">
      <c r="H1223" s="131"/>
    </row>
    <row r="1224" spans="8:8" s="79" customFormat="1" x14ac:dyDescent="0.2">
      <c r="H1224" s="131"/>
    </row>
    <row r="1225" spans="8:8" s="79" customFormat="1" x14ac:dyDescent="0.2">
      <c r="H1225" s="131"/>
    </row>
    <row r="1226" spans="8:8" s="79" customFormat="1" x14ac:dyDescent="0.2">
      <c r="H1226" s="131"/>
    </row>
    <row r="1227" spans="8:8" s="79" customFormat="1" x14ac:dyDescent="0.2">
      <c r="H1227" s="131"/>
    </row>
    <row r="1228" spans="8:8" s="79" customFormat="1" x14ac:dyDescent="0.2">
      <c r="H1228" s="131"/>
    </row>
    <row r="1229" spans="8:8" s="79" customFormat="1" x14ac:dyDescent="0.2">
      <c r="H1229" s="131"/>
    </row>
    <row r="1230" spans="8:8" s="79" customFormat="1" x14ac:dyDescent="0.2">
      <c r="H1230" s="131"/>
    </row>
    <row r="1231" spans="8:8" s="79" customFormat="1" x14ac:dyDescent="0.2">
      <c r="H1231" s="131"/>
    </row>
    <row r="1232" spans="8:8" s="79" customFormat="1" x14ac:dyDescent="0.2">
      <c r="H1232" s="131"/>
    </row>
    <row r="1233" spans="8:8" s="79" customFormat="1" x14ac:dyDescent="0.2">
      <c r="H1233" s="131"/>
    </row>
    <row r="1234" spans="8:8" s="79" customFormat="1" x14ac:dyDescent="0.2">
      <c r="H1234" s="131"/>
    </row>
    <row r="1235" spans="8:8" s="79" customFormat="1" x14ac:dyDescent="0.2">
      <c r="H1235" s="131"/>
    </row>
    <row r="1236" spans="8:8" s="79" customFormat="1" x14ac:dyDescent="0.2">
      <c r="H1236" s="131"/>
    </row>
    <row r="1237" spans="8:8" s="79" customFormat="1" x14ac:dyDescent="0.2">
      <c r="H1237" s="131"/>
    </row>
    <row r="1238" spans="8:8" s="79" customFormat="1" x14ac:dyDescent="0.2">
      <c r="H1238" s="131"/>
    </row>
    <row r="1239" spans="8:8" s="79" customFormat="1" x14ac:dyDescent="0.2">
      <c r="H1239" s="131"/>
    </row>
    <row r="1240" spans="8:8" s="79" customFormat="1" x14ac:dyDescent="0.2">
      <c r="H1240" s="131"/>
    </row>
    <row r="1241" spans="8:8" s="79" customFormat="1" x14ac:dyDescent="0.2">
      <c r="H1241" s="131"/>
    </row>
    <row r="1242" spans="8:8" s="79" customFormat="1" x14ac:dyDescent="0.2">
      <c r="H1242" s="131"/>
    </row>
    <row r="1243" spans="8:8" s="79" customFormat="1" x14ac:dyDescent="0.2">
      <c r="H1243" s="131"/>
    </row>
    <row r="1244" spans="8:8" s="79" customFormat="1" x14ac:dyDescent="0.2">
      <c r="H1244" s="131"/>
    </row>
    <row r="1245" spans="8:8" s="79" customFormat="1" x14ac:dyDescent="0.2">
      <c r="H1245" s="131"/>
    </row>
    <row r="1246" spans="8:8" s="79" customFormat="1" x14ac:dyDescent="0.2">
      <c r="H1246" s="131"/>
    </row>
    <row r="1247" spans="8:8" s="79" customFormat="1" x14ac:dyDescent="0.2">
      <c r="H1247" s="131"/>
    </row>
    <row r="1248" spans="8:8" s="79" customFormat="1" x14ac:dyDescent="0.2">
      <c r="H1248" s="131"/>
    </row>
    <row r="1249" spans="8:8" s="79" customFormat="1" x14ac:dyDescent="0.2">
      <c r="H1249" s="131"/>
    </row>
    <row r="1250" spans="8:8" s="79" customFormat="1" x14ac:dyDescent="0.2">
      <c r="H1250" s="131"/>
    </row>
    <row r="1251" spans="8:8" s="79" customFormat="1" x14ac:dyDescent="0.2">
      <c r="H1251" s="131"/>
    </row>
    <row r="1252" spans="8:8" s="79" customFormat="1" x14ac:dyDescent="0.2">
      <c r="H1252" s="131"/>
    </row>
    <row r="1253" spans="8:8" s="79" customFormat="1" x14ac:dyDescent="0.2">
      <c r="H1253" s="131"/>
    </row>
    <row r="1254" spans="8:8" s="79" customFormat="1" x14ac:dyDescent="0.2">
      <c r="H1254" s="131"/>
    </row>
    <row r="1255" spans="8:8" s="79" customFormat="1" x14ac:dyDescent="0.2">
      <c r="H1255" s="131"/>
    </row>
    <row r="1256" spans="8:8" s="79" customFormat="1" x14ac:dyDescent="0.2">
      <c r="H1256" s="131"/>
    </row>
    <row r="1257" spans="8:8" s="79" customFormat="1" x14ac:dyDescent="0.2">
      <c r="H1257" s="131"/>
    </row>
    <row r="1258" spans="8:8" s="79" customFormat="1" x14ac:dyDescent="0.2">
      <c r="H1258" s="131"/>
    </row>
    <row r="1259" spans="8:8" s="79" customFormat="1" x14ac:dyDescent="0.2">
      <c r="H1259" s="131"/>
    </row>
    <row r="1260" spans="8:8" s="79" customFormat="1" x14ac:dyDescent="0.2">
      <c r="H1260" s="131"/>
    </row>
    <row r="1261" spans="8:8" s="79" customFormat="1" x14ac:dyDescent="0.2">
      <c r="H1261" s="131"/>
    </row>
    <row r="1262" spans="8:8" s="79" customFormat="1" x14ac:dyDescent="0.2">
      <c r="H1262" s="131"/>
    </row>
    <row r="1263" spans="8:8" s="79" customFormat="1" x14ac:dyDescent="0.2">
      <c r="H1263" s="131"/>
    </row>
    <row r="1264" spans="8:8" s="79" customFormat="1" x14ac:dyDescent="0.2">
      <c r="H1264" s="131"/>
    </row>
    <row r="1265" spans="8:8" s="79" customFormat="1" x14ac:dyDescent="0.2">
      <c r="H1265" s="131"/>
    </row>
    <row r="1266" spans="8:8" s="79" customFormat="1" x14ac:dyDescent="0.2">
      <c r="H1266" s="131"/>
    </row>
    <row r="1267" spans="8:8" s="79" customFormat="1" x14ac:dyDescent="0.2">
      <c r="H1267" s="131"/>
    </row>
    <row r="1268" spans="8:8" s="79" customFormat="1" x14ac:dyDescent="0.2">
      <c r="H1268" s="131"/>
    </row>
    <row r="1269" spans="8:8" s="79" customFormat="1" x14ac:dyDescent="0.2">
      <c r="H1269" s="131"/>
    </row>
    <row r="1270" spans="8:8" s="79" customFormat="1" x14ac:dyDescent="0.2">
      <c r="H1270" s="131"/>
    </row>
    <row r="1271" spans="8:8" s="79" customFormat="1" x14ac:dyDescent="0.2">
      <c r="H1271" s="131"/>
    </row>
    <row r="1272" spans="8:8" s="79" customFormat="1" x14ac:dyDescent="0.2">
      <c r="H1272" s="131"/>
    </row>
    <row r="1273" spans="8:8" s="79" customFormat="1" x14ac:dyDescent="0.2">
      <c r="H1273" s="131"/>
    </row>
    <row r="1274" spans="8:8" s="79" customFormat="1" x14ac:dyDescent="0.2">
      <c r="H1274" s="131"/>
    </row>
    <row r="1275" spans="8:8" s="79" customFormat="1" x14ac:dyDescent="0.2">
      <c r="H1275" s="131"/>
    </row>
    <row r="1276" spans="8:8" s="79" customFormat="1" x14ac:dyDescent="0.2">
      <c r="H1276" s="131"/>
    </row>
    <row r="1277" spans="8:8" s="79" customFormat="1" x14ac:dyDescent="0.2">
      <c r="H1277" s="131"/>
    </row>
    <row r="1278" spans="8:8" s="79" customFormat="1" x14ac:dyDescent="0.2">
      <c r="H1278" s="131"/>
    </row>
    <row r="1279" spans="8:8" s="79" customFormat="1" x14ac:dyDescent="0.2">
      <c r="H1279" s="131"/>
    </row>
    <row r="1280" spans="8:8" s="79" customFormat="1" x14ac:dyDescent="0.2">
      <c r="H1280" s="131"/>
    </row>
    <row r="1281" spans="8:8" s="79" customFormat="1" x14ac:dyDescent="0.2">
      <c r="H1281" s="131"/>
    </row>
    <row r="1282" spans="8:8" s="79" customFormat="1" x14ac:dyDescent="0.2">
      <c r="H1282" s="131"/>
    </row>
    <row r="1283" spans="8:8" s="79" customFormat="1" x14ac:dyDescent="0.2">
      <c r="H1283" s="131"/>
    </row>
    <row r="1284" spans="8:8" s="79" customFormat="1" x14ac:dyDescent="0.2">
      <c r="H1284" s="131"/>
    </row>
    <row r="1285" spans="8:8" s="79" customFormat="1" x14ac:dyDescent="0.2">
      <c r="H1285" s="131"/>
    </row>
    <row r="1286" spans="8:8" s="79" customFormat="1" x14ac:dyDescent="0.2">
      <c r="H1286" s="131"/>
    </row>
    <row r="1287" spans="8:8" s="79" customFormat="1" x14ac:dyDescent="0.2">
      <c r="H1287" s="131"/>
    </row>
    <row r="1288" spans="8:8" s="79" customFormat="1" x14ac:dyDescent="0.2">
      <c r="H1288" s="131"/>
    </row>
    <row r="1289" spans="8:8" s="79" customFormat="1" x14ac:dyDescent="0.2">
      <c r="H1289" s="131"/>
    </row>
    <row r="1290" spans="8:8" s="79" customFormat="1" x14ac:dyDescent="0.2">
      <c r="H1290" s="131"/>
    </row>
    <row r="1291" spans="8:8" s="79" customFormat="1" x14ac:dyDescent="0.2">
      <c r="H1291" s="131"/>
    </row>
    <row r="1292" spans="8:8" s="79" customFormat="1" x14ac:dyDescent="0.2">
      <c r="H1292" s="131"/>
    </row>
    <row r="1293" spans="8:8" s="79" customFormat="1" x14ac:dyDescent="0.2">
      <c r="H1293" s="131"/>
    </row>
    <row r="1294" spans="8:8" s="79" customFormat="1" x14ac:dyDescent="0.2">
      <c r="H1294" s="131"/>
    </row>
    <row r="1295" spans="8:8" s="79" customFormat="1" x14ac:dyDescent="0.2">
      <c r="H1295" s="131"/>
    </row>
    <row r="1296" spans="8:8" s="79" customFormat="1" x14ac:dyDescent="0.2">
      <c r="H1296" s="131"/>
    </row>
    <row r="1297" spans="8:8" s="79" customFormat="1" x14ac:dyDescent="0.2">
      <c r="H1297" s="131"/>
    </row>
    <row r="1298" spans="8:8" s="79" customFormat="1" x14ac:dyDescent="0.2">
      <c r="H1298" s="131"/>
    </row>
    <row r="1299" spans="8:8" s="79" customFormat="1" x14ac:dyDescent="0.2">
      <c r="H1299" s="131"/>
    </row>
    <row r="1300" spans="8:8" s="79" customFormat="1" x14ac:dyDescent="0.2">
      <c r="H1300" s="131"/>
    </row>
    <row r="1301" spans="8:8" s="79" customFormat="1" x14ac:dyDescent="0.2">
      <c r="H1301" s="131"/>
    </row>
    <row r="1302" spans="8:8" s="79" customFormat="1" x14ac:dyDescent="0.2">
      <c r="H1302" s="131"/>
    </row>
    <row r="1303" spans="8:8" s="79" customFormat="1" x14ac:dyDescent="0.2">
      <c r="H1303" s="131"/>
    </row>
    <row r="1304" spans="8:8" s="79" customFormat="1" x14ac:dyDescent="0.2">
      <c r="H1304" s="131"/>
    </row>
    <row r="1305" spans="8:8" s="79" customFormat="1" x14ac:dyDescent="0.2">
      <c r="H1305" s="131"/>
    </row>
    <row r="1306" spans="8:8" s="79" customFormat="1" x14ac:dyDescent="0.2">
      <c r="H1306" s="131"/>
    </row>
    <row r="1307" spans="8:8" s="79" customFormat="1" x14ac:dyDescent="0.2">
      <c r="H1307" s="131"/>
    </row>
    <row r="1308" spans="8:8" s="79" customFormat="1" x14ac:dyDescent="0.2">
      <c r="H1308" s="131"/>
    </row>
    <row r="1309" spans="8:8" s="79" customFormat="1" x14ac:dyDescent="0.2">
      <c r="H1309" s="131"/>
    </row>
    <row r="1310" spans="8:8" s="79" customFormat="1" x14ac:dyDescent="0.2">
      <c r="H1310" s="131"/>
    </row>
    <row r="1311" spans="8:8" s="79" customFormat="1" x14ac:dyDescent="0.2">
      <c r="H1311" s="131"/>
    </row>
    <row r="1312" spans="8:8" s="79" customFormat="1" x14ac:dyDescent="0.2">
      <c r="H1312" s="131"/>
    </row>
    <row r="1313" spans="8:8" s="79" customFormat="1" x14ac:dyDescent="0.2">
      <c r="H1313" s="131"/>
    </row>
    <row r="1314" spans="8:8" s="79" customFormat="1" x14ac:dyDescent="0.2">
      <c r="H1314" s="131"/>
    </row>
    <row r="1315" spans="8:8" s="79" customFormat="1" x14ac:dyDescent="0.2">
      <c r="H1315" s="131"/>
    </row>
    <row r="1316" spans="8:8" s="79" customFormat="1" x14ac:dyDescent="0.2">
      <c r="H1316" s="131"/>
    </row>
    <row r="1317" spans="8:8" s="79" customFormat="1" x14ac:dyDescent="0.2">
      <c r="H1317" s="131"/>
    </row>
    <row r="1318" spans="8:8" s="79" customFormat="1" x14ac:dyDescent="0.2">
      <c r="H1318" s="131"/>
    </row>
    <row r="1319" spans="8:8" s="79" customFormat="1" x14ac:dyDescent="0.2">
      <c r="H1319" s="131"/>
    </row>
    <row r="1320" spans="8:8" s="79" customFormat="1" x14ac:dyDescent="0.2">
      <c r="H1320" s="131"/>
    </row>
    <row r="1321" spans="8:8" s="79" customFormat="1" x14ac:dyDescent="0.2">
      <c r="H1321" s="131"/>
    </row>
    <row r="1322" spans="8:8" s="79" customFormat="1" x14ac:dyDescent="0.2">
      <c r="H1322" s="131"/>
    </row>
    <row r="1323" spans="8:8" s="79" customFormat="1" x14ac:dyDescent="0.2">
      <c r="H1323" s="131"/>
    </row>
    <row r="1324" spans="8:8" s="79" customFormat="1" x14ac:dyDescent="0.2">
      <c r="H1324" s="131"/>
    </row>
    <row r="1325" spans="8:8" s="79" customFormat="1" x14ac:dyDescent="0.2">
      <c r="H1325" s="131"/>
    </row>
    <row r="1326" spans="8:8" s="79" customFormat="1" x14ac:dyDescent="0.2">
      <c r="H1326" s="131"/>
    </row>
    <row r="1327" spans="8:8" s="79" customFormat="1" x14ac:dyDescent="0.2">
      <c r="H1327" s="131"/>
    </row>
    <row r="1328" spans="8:8" s="79" customFormat="1" x14ac:dyDescent="0.2">
      <c r="H1328" s="131"/>
    </row>
    <row r="1329" spans="8:8" s="79" customFormat="1" x14ac:dyDescent="0.2">
      <c r="H1329" s="131"/>
    </row>
    <row r="1330" spans="8:8" s="79" customFormat="1" x14ac:dyDescent="0.2">
      <c r="H1330" s="131"/>
    </row>
    <row r="1331" spans="8:8" s="79" customFormat="1" x14ac:dyDescent="0.2">
      <c r="H1331" s="131"/>
    </row>
    <row r="1332" spans="8:8" s="79" customFormat="1" x14ac:dyDescent="0.2">
      <c r="H1332" s="131"/>
    </row>
    <row r="1333" spans="8:8" s="79" customFormat="1" x14ac:dyDescent="0.2">
      <c r="H1333" s="131"/>
    </row>
    <row r="1334" spans="8:8" s="79" customFormat="1" x14ac:dyDescent="0.2">
      <c r="H1334" s="131"/>
    </row>
    <row r="1335" spans="8:8" s="79" customFormat="1" x14ac:dyDescent="0.2">
      <c r="H1335" s="131"/>
    </row>
    <row r="1336" spans="8:8" s="79" customFormat="1" x14ac:dyDescent="0.2">
      <c r="H1336" s="131"/>
    </row>
    <row r="1337" spans="8:8" s="79" customFormat="1" x14ac:dyDescent="0.2">
      <c r="H1337" s="131"/>
    </row>
    <row r="1338" spans="8:8" s="79" customFormat="1" x14ac:dyDescent="0.2">
      <c r="H1338" s="131"/>
    </row>
    <row r="1339" spans="8:8" s="79" customFormat="1" x14ac:dyDescent="0.2">
      <c r="H1339" s="131"/>
    </row>
    <row r="1340" spans="8:8" s="79" customFormat="1" x14ac:dyDescent="0.2">
      <c r="H1340" s="131"/>
    </row>
    <row r="1341" spans="8:8" s="79" customFormat="1" x14ac:dyDescent="0.2">
      <c r="H1341" s="131"/>
    </row>
    <row r="1342" spans="8:8" s="79" customFormat="1" x14ac:dyDescent="0.2">
      <c r="H1342" s="131"/>
    </row>
    <row r="1343" spans="8:8" s="79" customFormat="1" x14ac:dyDescent="0.2">
      <c r="H1343" s="131"/>
    </row>
    <row r="1344" spans="8:8" s="79" customFormat="1" x14ac:dyDescent="0.2">
      <c r="H1344" s="131"/>
    </row>
    <row r="1345" spans="8:8" s="79" customFormat="1" x14ac:dyDescent="0.2">
      <c r="H1345" s="131"/>
    </row>
    <row r="1346" spans="8:8" s="79" customFormat="1" x14ac:dyDescent="0.2">
      <c r="H1346" s="131"/>
    </row>
    <row r="1347" spans="8:8" s="79" customFormat="1" x14ac:dyDescent="0.2">
      <c r="H1347" s="131"/>
    </row>
    <row r="1348" spans="8:8" s="79" customFormat="1" x14ac:dyDescent="0.2">
      <c r="H1348" s="131"/>
    </row>
    <row r="1349" spans="8:8" s="79" customFormat="1" x14ac:dyDescent="0.2">
      <c r="H1349" s="131"/>
    </row>
    <row r="1350" spans="8:8" s="79" customFormat="1" x14ac:dyDescent="0.2">
      <c r="H1350" s="131"/>
    </row>
    <row r="1351" spans="8:8" s="79" customFormat="1" x14ac:dyDescent="0.2">
      <c r="H1351" s="131"/>
    </row>
    <row r="1352" spans="8:8" s="79" customFormat="1" x14ac:dyDescent="0.2">
      <c r="H1352" s="131"/>
    </row>
    <row r="1353" spans="8:8" s="79" customFormat="1" x14ac:dyDescent="0.2">
      <c r="H1353" s="131"/>
    </row>
    <row r="1354" spans="8:8" s="79" customFormat="1" x14ac:dyDescent="0.2">
      <c r="H1354" s="131"/>
    </row>
    <row r="1355" spans="8:8" s="79" customFormat="1" x14ac:dyDescent="0.2">
      <c r="H1355" s="131"/>
    </row>
    <row r="1356" spans="8:8" s="79" customFormat="1" x14ac:dyDescent="0.2">
      <c r="H1356" s="131"/>
    </row>
    <row r="1357" spans="8:8" s="79" customFormat="1" x14ac:dyDescent="0.2">
      <c r="H1357" s="131"/>
    </row>
    <row r="1358" spans="8:8" s="79" customFormat="1" x14ac:dyDescent="0.2">
      <c r="H1358" s="131"/>
    </row>
    <row r="1359" spans="8:8" s="79" customFormat="1" x14ac:dyDescent="0.2">
      <c r="H1359" s="131"/>
    </row>
    <row r="1360" spans="8:8" s="79" customFormat="1" x14ac:dyDescent="0.2">
      <c r="H1360" s="131"/>
    </row>
    <row r="1361" spans="8:8" s="79" customFormat="1" x14ac:dyDescent="0.2">
      <c r="H1361" s="131"/>
    </row>
    <row r="1362" spans="8:8" s="79" customFormat="1" x14ac:dyDescent="0.2">
      <c r="H1362" s="131"/>
    </row>
    <row r="1363" spans="8:8" s="79" customFormat="1" x14ac:dyDescent="0.2">
      <c r="H1363" s="131"/>
    </row>
    <row r="1364" spans="8:8" s="79" customFormat="1" x14ac:dyDescent="0.2">
      <c r="H1364" s="131"/>
    </row>
    <row r="1365" spans="8:8" s="79" customFormat="1" x14ac:dyDescent="0.2">
      <c r="H1365" s="131"/>
    </row>
    <row r="1366" spans="8:8" s="79" customFormat="1" x14ac:dyDescent="0.2">
      <c r="H1366" s="131"/>
    </row>
    <row r="1367" spans="8:8" s="79" customFormat="1" x14ac:dyDescent="0.2">
      <c r="H1367" s="131"/>
    </row>
    <row r="1368" spans="8:8" s="79" customFormat="1" x14ac:dyDescent="0.2">
      <c r="H1368" s="131"/>
    </row>
    <row r="1369" spans="8:8" s="79" customFormat="1" x14ac:dyDescent="0.2">
      <c r="H1369" s="131"/>
    </row>
    <row r="1370" spans="8:8" s="79" customFormat="1" x14ac:dyDescent="0.2">
      <c r="H1370" s="131"/>
    </row>
    <row r="1371" spans="8:8" s="79" customFormat="1" x14ac:dyDescent="0.2">
      <c r="H1371" s="131"/>
    </row>
    <row r="1372" spans="8:8" s="79" customFormat="1" x14ac:dyDescent="0.2">
      <c r="H1372" s="131"/>
    </row>
    <row r="1373" spans="8:8" s="79" customFormat="1" x14ac:dyDescent="0.2">
      <c r="H1373" s="131"/>
    </row>
    <row r="1374" spans="8:8" s="79" customFormat="1" x14ac:dyDescent="0.2">
      <c r="H1374" s="131"/>
    </row>
    <row r="1375" spans="8:8" s="79" customFormat="1" x14ac:dyDescent="0.2">
      <c r="H1375" s="131"/>
    </row>
    <row r="1376" spans="8:8" s="79" customFormat="1" x14ac:dyDescent="0.2">
      <c r="H1376" s="131"/>
    </row>
    <row r="1377" spans="8:8" s="79" customFormat="1" x14ac:dyDescent="0.2">
      <c r="H1377" s="131"/>
    </row>
    <row r="1378" spans="8:8" s="79" customFormat="1" x14ac:dyDescent="0.2">
      <c r="H1378" s="131"/>
    </row>
    <row r="1379" spans="8:8" s="79" customFormat="1" x14ac:dyDescent="0.2">
      <c r="H1379" s="131"/>
    </row>
    <row r="1380" spans="8:8" s="79" customFormat="1" x14ac:dyDescent="0.2">
      <c r="H1380" s="131"/>
    </row>
    <row r="1381" spans="8:8" s="79" customFormat="1" x14ac:dyDescent="0.2">
      <c r="H1381" s="131"/>
    </row>
    <row r="1382" spans="8:8" s="79" customFormat="1" x14ac:dyDescent="0.2">
      <c r="H1382" s="131"/>
    </row>
    <row r="1383" spans="8:8" s="79" customFormat="1" x14ac:dyDescent="0.2">
      <c r="H1383" s="131"/>
    </row>
    <row r="1384" spans="8:8" s="79" customFormat="1" x14ac:dyDescent="0.2">
      <c r="H1384" s="131"/>
    </row>
    <row r="1385" spans="8:8" s="79" customFormat="1" x14ac:dyDescent="0.2">
      <c r="H1385" s="131"/>
    </row>
    <row r="1386" spans="8:8" s="79" customFormat="1" x14ac:dyDescent="0.2">
      <c r="H1386" s="131"/>
    </row>
    <row r="1387" spans="8:8" s="79" customFormat="1" x14ac:dyDescent="0.2">
      <c r="H1387" s="131"/>
    </row>
    <row r="1388" spans="8:8" s="79" customFormat="1" x14ac:dyDescent="0.2">
      <c r="H1388" s="131"/>
    </row>
    <row r="1389" spans="8:8" s="79" customFormat="1" x14ac:dyDescent="0.2">
      <c r="H1389" s="131"/>
    </row>
    <row r="1390" spans="8:8" s="79" customFormat="1" x14ac:dyDescent="0.2">
      <c r="H1390" s="131"/>
    </row>
    <row r="1391" spans="8:8" s="79" customFormat="1" x14ac:dyDescent="0.2">
      <c r="H1391" s="131"/>
    </row>
    <row r="1392" spans="8:8" s="79" customFormat="1" x14ac:dyDescent="0.2">
      <c r="H1392" s="131"/>
    </row>
    <row r="1393" spans="8:8" s="79" customFormat="1" x14ac:dyDescent="0.2">
      <c r="H1393" s="131"/>
    </row>
    <row r="1394" spans="8:8" s="79" customFormat="1" x14ac:dyDescent="0.2">
      <c r="H1394" s="131"/>
    </row>
    <row r="1395" spans="8:8" s="79" customFormat="1" x14ac:dyDescent="0.2">
      <c r="H1395" s="131"/>
    </row>
    <row r="1396" spans="8:8" s="79" customFormat="1" x14ac:dyDescent="0.2">
      <c r="H1396" s="131"/>
    </row>
    <row r="1397" spans="8:8" s="79" customFormat="1" x14ac:dyDescent="0.2">
      <c r="H1397" s="131"/>
    </row>
    <row r="1398" spans="8:8" s="79" customFormat="1" x14ac:dyDescent="0.2">
      <c r="H1398" s="131"/>
    </row>
    <row r="1399" spans="8:8" s="79" customFormat="1" x14ac:dyDescent="0.2">
      <c r="H1399" s="131"/>
    </row>
    <row r="1400" spans="8:8" s="79" customFormat="1" x14ac:dyDescent="0.2">
      <c r="H1400" s="131"/>
    </row>
    <row r="1401" spans="8:8" s="79" customFormat="1" x14ac:dyDescent="0.2">
      <c r="H1401" s="131"/>
    </row>
    <row r="1402" spans="8:8" s="79" customFormat="1" x14ac:dyDescent="0.2">
      <c r="H1402" s="131"/>
    </row>
    <row r="1403" spans="8:8" s="79" customFormat="1" x14ac:dyDescent="0.2">
      <c r="H1403" s="131"/>
    </row>
    <row r="1404" spans="8:8" s="79" customFormat="1" x14ac:dyDescent="0.2">
      <c r="H1404" s="131"/>
    </row>
    <row r="1405" spans="8:8" s="79" customFormat="1" x14ac:dyDescent="0.2">
      <c r="H1405" s="131"/>
    </row>
    <row r="1406" spans="8:8" s="79" customFormat="1" x14ac:dyDescent="0.2">
      <c r="H1406" s="131"/>
    </row>
    <row r="1407" spans="8:8" s="79" customFormat="1" x14ac:dyDescent="0.2">
      <c r="H1407" s="131"/>
    </row>
    <row r="1408" spans="8:8" s="79" customFormat="1" x14ac:dyDescent="0.2">
      <c r="H1408" s="131"/>
    </row>
    <row r="1409" spans="8:8" s="79" customFormat="1" x14ac:dyDescent="0.2">
      <c r="H1409" s="131"/>
    </row>
    <row r="1410" spans="8:8" s="79" customFormat="1" x14ac:dyDescent="0.2">
      <c r="H1410" s="131"/>
    </row>
    <row r="1411" spans="8:8" s="79" customFormat="1" x14ac:dyDescent="0.2">
      <c r="H1411" s="131"/>
    </row>
    <row r="1412" spans="8:8" s="79" customFormat="1" x14ac:dyDescent="0.2">
      <c r="H1412" s="131"/>
    </row>
    <row r="1413" spans="8:8" s="79" customFormat="1" x14ac:dyDescent="0.2">
      <c r="H1413" s="131"/>
    </row>
    <row r="1414" spans="8:8" s="79" customFormat="1" x14ac:dyDescent="0.2">
      <c r="H1414" s="131"/>
    </row>
    <row r="1415" spans="8:8" s="79" customFormat="1" x14ac:dyDescent="0.2">
      <c r="H1415" s="131"/>
    </row>
    <row r="1416" spans="8:8" s="79" customFormat="1" x14ac:dyDescent="0.2">
      <c r="H1416" s="131"/>
    </row>
    <row r="1417" spans="8:8" s="79" customFormat="1" x14ac:dyDescent="0.2">
      <c r="H1417" s="131"/>
    </row>
    <row r="1418" spans="8:8" s="79" customFormat="1" x14ac:dyDescent="0.2">
      <c r="H1418" s="131"/>
    </row>
    <row r="1419" spans="8:8" s="79" customFormat="1" x14ac:dyDescent="0.2">
      <c r="H1419" s="131"/>
    </row>
    <row r="1420" spans="8:8" s="79" customFormat="1" x14ac:dyDescent="0.2">
      <c r="H1420" s="131"/>
    </row>
    <row r="1421" spans="8:8" s="79" customFormat="1" x14ac:dyDescent="0.2">
      <c r="H1421" s="131"/>
    </row>
    <row r="1422" spans="8:8" s="79" customFormat="1" x14ac:dyDescent="0.2">
      <c r="H1422" s="131"/>
    </row>
    <row r="1423" spans="8:8" s="79" customFormat="1" x14ac:dyDescent="0.2">
      <c r="H1423" s="131"/>
    </row>
    <row r="1424" spans="8:8" s="79" customFormat="1" x14ac:dyDescent="0.2">
      <c r="H1424" s="131"/>
    </row>
    <row r="1425" spans="8:8" s="79" customFormat="1" x14ac:dyDescent="0.2">
      <c r="H1425" s="131"/>
    </row>
    <row r="1426" spans="8:8" s="79" customFormat="1" x14ac:dyDescent="0.2">
      <c r="H1426" s="131"/>
    </row>
    <row r="1427" spans="8:8" s="79" customFormat="1" x14ac:dyDescent="0.2">
      <c r="H1427" s="131"/>
    </row>
    <row r="1428" spans="8:8" s="79" customFormat="1" x14ac:dyDescent="0.2">
      <c r="H1428" s="131"/>
    </row>
    <row r="1429" spans="8:8" s="79" customFormat="1" x14ac:dyDescent="0.2">
      <c r="H1429" s="131"/>
    </row>
    <row r="1430" spans="8:8" s="79" customFormat="1" x14ac:dyDescent="0.2">
      <c r="H1430" s="131"/>
    </row>
    <row r="1431" spans="8:8" s="79" customFormat="1" x14ac:dyDescent="0.2">
      <c r="H1431" s="131"/>
    </row>
    <row r="1432" spans="8:8" s="79" customFormat="1" x14ac:dyDescent="0.2">
      <c r="H1432" s="131"/>
    </row>
    <row r="1433" spans="8:8" s="79" customFormat="1" x14ac:dyDescent="0.2">
      <c r="H1433" s="131"/>
    </row>
    <row r="1434" spans="8:8" s="79" customFormat="1" x14ac:dyDescent="0.2">
      <c r="H1434" s="131"/>
    </row>
    <row r="1435" spans="8:8" s="79" customFormat="1" x14ac:dyDescent="0.2">
      <c r="H1435" s="131"/>
    </row>
    <row r="1436" spans="8:8" s="79" customFormat="1" x14ac:dyDescent="0.2">
      <c r="H1436" s="131"/>
    </row>
    <row r="1437" spans="8:8" s="79" customFormat="1" x14ac:dyDescent="0.2">
      <c r="H1437" s="131"/>
    </row>
    <row r="1438" spans="8:8" s="79" customFormat="1" x14ac:dyDescent="0.2">
      <c r="H1438" s="131"/>
    </row>
    <row r="1439" spans="8:8" s="79" customFormat="1" x14ac:dyDescent="0.2">
      <c r="H1439" s="131"/>
    </row>
    <row r="1440" spans="8:8" s="79" customFormat="1" x14ac:dyDescent="0.2">
      <c r="H1440" s="131"/>
    </row>
    <row r="1441" spans="8:8" s="79" customFormat="1" x14ac:dyDescent="0.2">
      <c r="H1441" s="131"/>
    </row>
    <row r="1442" spans="8:8" s="79" customFormat="1" x14ac:dyDescent="0.2">
      <c r="H1442" s="131"/>
    </row>
    <row r="1443" spans="8:8" s="79" customFormat="1" x14ac:dyDescent="0.2">
      <c r="H1443" s="131"/>
    </row>
    <row r="1444" spans="8:8" s="79" customFormat="1" x14ac:dyDescent="0.2">
      <c r="H1444" s="131"/>
    </row>
    <row r="1445" spans="8:8" s="79" customFormat="1" x14ac:dyDescent="0.2">
      <c r="H1445" s="131"/>
    </row>
    <row r="1446" spans="8:8" s="79" customFormat="1" x14ac:dyDescent="0.2">
      <c r="H1446" s="131"/>
    </row>
    <row r="1447" spans="8:8" s="79" customFormat="1" x14ac:dyDescent="0.2">
      <c r="H1447" s="131"/>
    </row>
    <row r="1448" spans="8:8" s="79" customFormat="1" x14ac:dyDescent="0.2">
      <c r="H1448" s="131"/>
    </row>
    <row r="1449" spans="8:8" s="79" customFormat="1" x14ac:dyDescent="0.2">
      <c r="H1449" s="131"/>
    </row>
    <row r="1450" spans="8:8" s="79" customFormat="1" x14ac:dyDescent="0.2">
      <c r="H1450" s="131"/>
    </row>
    <row r="1451" spans="8:8" s="79" customFormat="1" x14ac:dyDescent="0.2">
      <c r="H1451" s="131"/>
    </row>
    <row r="1452" spans="8:8" s="79" customFormat="1" x14ac:dyDescent="0.2">
      <c r="H1452" s="131"/>
    </row>
    <row r="1453" spans="8:8" s="79" customFormat="1" x14ac:dyDescent="0.2">
      <c r="H1453" s="131"/>
    </row>
    <row r="1454" spans="8:8" s="79" customFormat="1" x14ac:dyDescent="0.2">
      <c r="H1454" s="131"/>
    </row>
    <row r="1455" spans="8:8" s="79" customFormat="1" x14ac:dyDescent="0.2">
      <c r="H1455" s="131"/>
    </row>
    <row r="1456" spans="8:8" s="79" customFormat="1" x14ac:dyDescent="0.2">
      <c r="H1456" s="131"/>
    </row>
    <row r="1457" spans="8:8" s="79" customFormat="1" x14ac:dyDescent="0.2">
      <c r="H1457" s="131"/>
    </row>
    <row r="1458" spans="8:8" s="79" customFormat="1" x14ac:dyDescent="0.2">
      <c r="H1458" s="131"/>
    </row>
    <row r="1459" spans="8:8" s="79" customFormat="1" x14ac:dyDescent="0.2">
      <c r="H1459" s="131"/>
    </row>
    <row r="1460" spans="8:8" s="79" customFormat="1" x14ac:dyDescent="0.2">
      <c r="H1460" s="131"/>
    </row>
    <row r="1461" spans="8:8" s="79" customFormat="1" x14ac:dyDescent="0.2">
      <c r="H1461" s="131"/>
    </row>
    <row r="1462" spans="8:8" s="79" customFormat="1" x14ac:dyDescent="0.2">
      <c r="H1462" s="131"/>
    </row>
    <row r="1463" spans="8:8" s="79" customFormat="1" x14ac:dyDescent="0.2">
      <c r="H1463" s="131"/>
    </row>
    <row r="1464" spans="8:8" s="79" customFormat="1" x14ac:dyDescent="0.2">
      <c r="H1464" s="131"/>
    </row>
    <row r="1465" spans="8:8" s="79" customFormat="1" x14ac:dyDescent="0.2">
      <c r="H1465" s="131"/>
    </row>
    <row r="1466" spans="8:8" s="79" customFormat="1" x14ac:dyDescent="0.2">
      <c r="H1466" s="131"/>
    </row>
    <row r="1467" spans="8:8" s="79" customFormat="1" x14ac:dyDescent="0.2">
      <c r="H1467" s="131"/>
    </row>
    <row r="1468" spans="8:8" s="79" customFormat="1" x14ac:dyDescent="0.2">
      <c r="H1468" s="131"/>
    </row>
    <row r="1469" spans="8:8" s="79" customFormat="1" x14ac:dyDescent="0.2">
      <c r="H1469" s="131"/>
    </row>
    <row r="1470" spans="8:8" s="79" customFormat="1" x14ac:dyDescent="0.2">
      <c r="H1470" s="131"/>
    </row>
    <row r="1471" spans="8:8" s="79" customFormat="1" x14ac:dyDescent="0.2">
      <c r="H1471" s="131"/>
    </row>
    <row r="1472" spans="8:8" s="79" customFormat="1" x14ac:dyDescent="0.2">
      <c r="H1472" s="131"/>
    </row>
    <row r="1473" spans="8:8" s="79" customFormat="1" x14ac:dyDescent="0.2">
      <c r="H1473" s="131"/>
    </row>
    <row r="1474" spans="8:8" s="79" customFormat="1" x14ac:dyDescent="0.2">
      <c r="H1474" s="131"/>
    </row>
    <row r="1475" spans="8:8" s="79" customFormat="1" x14ac:dyDescent="0.2">
      <c r="H1475" s="131"/>
    </row>
    <row r="1476" spans="8:8" s="79" customFormat="1" x14ac:dyDescent="0.2">
      <c r="H1476" s="131"/>
    </row>
    <row r="1477" spans="8:8" s="79" customFormat="1" x14ac:dyDescent="0.2">
      <c r="H1477" s="131"/>
    </row>
    <row r="1478" spans="8:8" s="79" customFormat="1" x14ac:dyDescent="0.2">
      <c r="H1478" s="131"/>
    </row>
    <row r="1479" spans="8:8" s="79" customFormat="1" x14ac:dyDescent="0.2">
      <c r="H1479" s="131"/>
    </row>
    <row r="1480" spans="8:8" s="79" customFormat="1" x14ac:dyDescent="0.2">
      <c r="H1480" s="131"/>
    </row>
    <row r="1481" spans="8:8" s="79" customFormat="1" x14ac:dyDescent="0.2">
      <c r="H1481" s="131"/>
    </row>
    <row r="1482" spans="8:8" s="79" customFormat="1" x14ac:dyDescent="0.2">
      <c r="H1482" s="131"/>
    </row>
    <row r="1483" spans="8:8" s="79" customFormat="1" x14ac:dyDescent="0.2">
      <c r="H1483" s="131"/>
    </row>
    <row r="1484" spans="8:8" s="79" customFormat="1" x14ac:dyDescent="0.2">
      <c r="H1484" s="131"/>
    </row>
    <row r="1485" spans="8:8" s="79" customFormat="1" x14ac:dyDescent="0.2">
      <c r="H1485" s="131"/>
    </row>
    <row r="1486" spans="8:8" s="79" customFormat="1" x14ac:dyDescent="0.2">
      <c r="H1486" s="131"/>
    </row>
    <row r="1487" spans="8:8" s="79" customFormat="1" x14ac:dyDescent="0.2">
      <c r="H1487" s="131"/>
    </row>
    <row r="1488" spans="8:8" s="79" customFormat="1" x14ac:dyDescent="0.2">
      <c r="H1488" s="131"/>
    </row>
    <row r="1489" spans="8:8" s="79" customFormat="1" x14ac:dyDescent="0.2">
      <c r="H1489" s="131"/>
    </row>
    <row r="1490" spans="8:8" s="79" customFormat="1" x14ac:dyDescent="0.2">
      <c r="H1490" s="131"/>
    </row>
    <row r="1491" spans="8:8" s="79" customFormat="1" x14ac:dyDescent="0.2">
      <c r="H1491" s="131"/>
    </row>
    <row r="1492" spans="8:8" s="79" customFormat="1" x14ac:dyDescent="0.2">
      <c r="H1492" s="131"/>
    </row>
    <row r="1493" spans="8:8" s="79" customFormat="1" x14ac:dyDescent="0.2">
      <c r="H1493" s="131"/>
    </row>
    <row r="1494" spans="8:8" s="79" customFormat="1" x14ac:dyDescent="0.2">
      <c r="H1494" s="131"/>
    </row>
    <row r="1495" spans="8:8" s="79" customFormat="1" x14ac:dyDescent="0.2">
      <c r="H1495" s="131"/>
    </row>
    <row r="1496" spans="8:8" s="79" customFormat="1" x14ac:dyDescent="0.2">
      <c r="H1496" s="131"/>
    </row>
    <row r="1497" spans="8:8" s="79" customFormat="1" x14ac:dyDescent="0.2">
      <c r="H1497" s="131"/>
    </row>
    <row r="1498" spans="8:8" s="79" customFormat="1" x14ac:dyDescent="0.2">
      <c r="H1498" s="131"/>
    </row>
    <row r="1499" spans="8:8" s="79" customFormat="1" x14ac:dyDescent="0.2">
      <c r="H1499" s="131"/>
    </row>
    <row r="1500" spans="8:8" s="79" customFormat="1" x14ac:dyDescent="0.2">
      <c r="H1500" s="131"/>
    </row>
    <row r="1501" spans="8:8" s="79" customFormat="1" x14ac:dyDescent="0.2">
      <c r="H1501" s="131"/>
    </row>
    <row r="1502" spans="8:8" s="79" customFormat="1" x14ac:dyDescent="0.2">
      <c r="H1502" s="131"/>
    </row>
    <row r="1503" spans="8:8" s="79" customFormat="1" x14ac:dyDescent="0.2">
      <c r="H1503" s="131"/>
    </row>
    <row r="1504" spans="8:8" s="79" customFormat="1" x14ac:dyDescent="0.2">
      <c r="H1504" s="131"/>
    </row>
    <row r="1505" spans="8:8" s="79" customFormat="1" x14ac:dyDescent="0.2">
      <c r="H1505" s="131"/>
    </row>
    <row r="1506" spans="8:8" s="79" customFormat="1" x14ac:dyDescent="0.2">
      <c r="H1506" s="131"/>
    </row>
    <row r="1507" spans="8:8" s="79" customFormat="1" x14ac:dyDescent="0.2">
      <c r="H1507" s="131"/>
    </row>
    <row r="1508" spans="8:8" s="79" customFormat="1" x14ac:dyDescent="0.2">
      <c r="H1508" s="131"/>
    </row>
    <row r="1509" spans="8:8" s="79" customFormat="1" x14ac:dyDescent="0.2">
      <c r="H1509" s="131"/>
    </row>
    <row r="1510" spans="8:8" s="79" customFormat="1" x14ac:dyDescent="0.2">
      <c r="H1510" s="131"/>
    </row>
    <row r="1511" spans="8:8" s="79" customFormat="1" x14ac:dyDescent="0.2">
      <c r="H1511" s="131"/>
    </row>
    <row r="1512" spans="8:8" s="79" customFormat="1" x14ac:dyDescent="0.2">
      <c r="H1512" s="131"/>
    </row>
    <row r="1513" spans="8:8" s="79" customFormat="1" x14ac:dyDescent="0.2">
      <c r="H1513" s="131"/>
    </row>
    <row r="1514" spans="8:8" s="79" customFormat="1" x14ac:dyDescent="0.2">
      <c r="H1514" s="131"/>
    </row>
    <row r="1515" spans="8:8" s="79" customFormat="1" x14ac:dyDescent="0.2">
      <c r="H1515" s="131"/>
    </row>
    <row r="1516" spans="8:8" s="79" customFormat="1" x14ac:dyDescent="0.2">
      <c r="H1516" s="131"/>
    </row>
    <row r="1517" spans="8:8" s="79" customFormat="1" x14ac:dyDescent="0.2">
      <c r="H1517" s="131"/>
    </row>
    <row r="1518" spans="8:8" s="79" customFormat="1" x14ac:dyDescent="0.2">
      <c r="H1518" s="131"/>
    </row>
    <row r="1519" spans="8:8" s="79" customFormat="1" x14ac:dyDescent="0.2">
      <c r="H1519" s="131"/>
    </row>
    <row r="1520" spans="8:8" s="79" customFormat="1" x14ac:dyDescent="0.2">
      <c r="H1520" s="131"/>
    </row>
    <row r="1521" spans="8:8" s="79" customFormat="1" x14ac:dyDescent="0.2">
      <c r="H1521" s="131"/>
    </row>
    <row r="1522" spans="8:8" s="79" customFormat="1" x14ac:dyDescent="0.2">
      <c r="H1522" s="131"/>
    </row>
    <row r="1523" spans="8:8" s="79" customFormat="1" x14ac:dyDescent="0.2">
      <c r="H1523" s="131"/>
    </row>
    <row r="1524" spans="8:8" s="79" customFormat="1" x14ac:dyDescent="0.2">
      <c r="H1524" s="131"/>
    </row>
    <row r="1525" spans="8:8" s="79" customFormat="1" x14ac:dyDescent="0.2">
      <c r="H1525" s="131"/>
    </row>
    <row r="1526" spans="8:8" s="79" customFormat="1" x14ac:dyDescent="0.2">
      <c r="H1526" s="131"/>
    </row>
    <row r="1527" spans="8:8" s="79" customFormat="1" x14ac:dyDescent="0.2">
      <c r="H1527" s="131"/>
    </row>
    <row r="1528" spans="8:8" s="79" customFormat="1" x14ac:dyDescent="0.2">
      <c r="H1528" s="131"/>
    </row>
    <row r="1529" spans="8:8" s="79" customFormat="1" x14ac:dyDescent="0.2">
      <c r="H1529" s="131"/>
    </row>
    <row r="1530" spans="8:8" s="79" customFormat="1" x14ac:dyDescent="0.2">
      <c r="H1530" s="131"/>
    </row>
    <row r="1531" spans="8:8" s="79" customFormat="1" x14ac:dyDescent="0.2">
      <c r="H1531" s="131"/>
    </row>
    <row r="1532" spans="8:8" s="79" customFormat="1" x14ac:dyDescent="0.2">
      <c r="H1532" s="131"/>
    </row>
    <row r="1533" spans="8:8" s="79" customFormat="1" x14ac:dyDescent="0.2">
      <c r="H1533" s="131"/>
    </row>
    <row r="1534" spans="8:8" s="79" customFormat="1" x14ac:dyDescent="0.2">
      <c r="H1534" s="131"/>
    </row>
    <row r="1535" spans="8:8" s="79" customFormat="1" x14ac:dyDescent="0.2">
      <c r="H1535" s="131"/>
    </row>
    <row r="1536" spans="8:8" s="79" customFormat="1" x14ac:dyDescent="0.2">
      <c r="H1536" s="131"/>
    </row>
    <row r="1537" spans="8:8" s="79" customFormat="1" x14ac:dyDescent="0.2">
      <c r="H1537" s="131"/>
    </row>
    <row r="1538" spans="8:8" s="79" customFormat="1" x14ac:dyDescent="0.2">
      <c r="H1538" s="131"/>
    </row>
    <row r="1539" spans="8:8" s="79" customFormat="1" x14ac:dyDescent="0.2">
      <c r="H1539" s="131"/>
    </row>
    <row r="1540" spans="8:8" s="79" customFormat="1" x14ac:dyDescent="0.2">
      <c r="H1540" s="131"/>
    </row>
    <row r="1541" spans="8:8" s="79" customFormat="1" x14ac:dyDescent="0.2">
      <c r="H1541" s="131"/>
    </row>
    <row r="1542" spans="8:8" s="79" customFormat="1" x14ac:dyDescent="0.2">
      <c r="H1542" s="131"/>
    </row>
    <row r="1543" spans="8:8" s="79" customFormat="1" x14ac:dyDescent="0.2">
      <c r="H1543" s="131"/>
    </row>
    <row r="1544" spans="8:8" s="79" customFormat="1" x14ac:dyDescent="0.2">
      <c r="H1544" s="131"/>
    </row>
    <row r="1545" spans="8:8" s="79" customFormat="1" x14ac:dyDescent="0.2">
      <c r="H1545" s="131"/>
    </row>
    <row r="1546" spans="8:8" s="79" customFormat="1" x14ac:dyDescent="0.2">
      <c r="H1546" s="131"/>
    </row>
    <row r="1547" spans="8:8" s="79" customFormat="1" x14ac:dyDescent="0.2">
      <c r="H1547" s="131"/>
    </row>
    <row r="1548" spans="8:8" s="79" customFormat="1" x14ac:dyDescent="0.2">
      <c r="H1548" s="131"/>
    </row>
    <row r="1549" spans="8:8" s="79" customFormat="1" x14ac:dyDescent="0.2">
      <c r="H1549" s="131"/>
    </row>
    <row r="1550" spans="8:8" s="79" customFormat="1" x14ac:dyDescent="0.2">
      <c r="H1550" s="131"/>
    </row>
    <row r="1551" spans="8:8" s="79" customFormat="1" x14ac:dyDescent="0.2">
      <c r="H1551" s="131"/>
    </row>
    <row r="1552" spans="8:8" s="79" customFormat="1" x14ac:dyDescent="0.2">
      <c r="H1552" s="131"/>
    </row>
    <row r="1553" spans="8:8" s="79" customFormat="1" x14ac:dyDescent="0.2">
      <c r="H1553" s="131"/>
    </row>
    <row r="1554" spans="8:8" s="79" customFormat="1" x14ac:dyDescent="0.2">
      <c r="H1554" s="131"/>
    </row>
    <row r="1555" spans="8:8" s="79" customFormat="1" x14ac:dyDescent="0.2">
      <c r="H1555" s="131"/>
    </row>
    <row r="1556" spans="8:8" s="79" customFormat="1" x14ac:dyDescent="0.2">
      <c r="H1556" s="131"/>
    </row>
    <row r="1557" spans="8:8" s="79" customFormat="1" x14ac:dyDescent="0.2">
      <c r="H1557" s="131"/>
    </row>
    <row r="1558" spans="8:8" s="79" customFormat="1" x14ac:dyDescent="0.2">
      <c r="H1558" s="131"/>
    </row>
    <row r="1559" spans="8:8" s="79" customFormat="1" x14ac:dyDescent="0.2">
      <c r="H1559" s="131"/>
    </row>
    <row r="1560" spans="8:8" s="79" customFormat="1" x14ac:dyDescent="0.2">
      <c r="H1560" s="131"/>
    </row>
    <row r="1561" spans="8:8" s="79" customFormat="1" x14ac:dyDescent="0.2">
      <c r="H1561" s="131"/>
    </row>
    <row r="1562" spans="8:8" s="79" customFormat="1" x14ac:dyDescent="0.2">
      <c r="H1562" s="131"/>
    </row>
    <row r="1563" spans="8:8" s="79" customFormat="1" x14ac:dyDescent="0.2">
      <c r="H1563" s="131"/>
    </row>
    <row r="1564" spans="8:8" s="79" customFormat="1" x14ac:dyDescent="0.2">
      <c r="H1564" s="131"/>
    </row>
    <row r="1565" spans="8:8" s="79" customFormat="1" x14ac:dyDescent="0.2">
      <c r="H1565" s="131"/>
    </row>
    <row r="1566" spans="8:8" s="79" customFormat="1" x14ac:dyDescent="0.2">
      <c r="H1566" s="131"/>
    </row>
    <row r="1567" spans="8:8" s="79" customFormat="1" x14ac:dyDescent="0.2">
      <c r="H1567" s="131"/>
    </row>
    <row r="1568" spans="8:8" s="79" customFormat="1" x14ac:dyDescent="0.2">
      <c r="H1568" s="131"/>
    </row>
    <row r="1569" spans="8:8" s="79" customFormat="1" x14ac:dyDescent="0.2">
      <c r="H1569" s="131"/>
    </row>
    <row r="1570" spans="8:8" s="79" customFormat="1" x14ac:dyDescent="0.2">
      <c r="H1570" s="131"/>
    </row>
    <row r="1571" spans="8:8" s="79" customFormat="1" x14ac:dyDescent="0.2">
      <c r="H1571" s="131"/>
    </row>
    <row r="1572" spans="8:8" s="79" customFormat="1" x14ac:dyDescent="0.2">
      <c r="H1572" s="131"/>
    </row>
    <row r="1573" spans="8:8" s="79" customFormat="1" x14ac:dyDescent="0.2">
      <c r="H1573" s="131"/>
    </row>
    <row r="1574" spans="8:8" s="79" customFormat="1" x14ac:dyDescent="0.2">
      <c r="H1574" s="131"/>
    </row>
    <row r="1575" spans="8:8" s="79" customFormat="1" x14ac:dyDescent="0.2">
      <c r="H1575" s="131"/>
    </row>
    <row r="1576" spans="8:8" s="79" customFormat="1" x14ac:dyDescent="0.2">
      <c r="H1576" s="131"/>
    </row>
    <row r="1577" spans="8:8" s="79" customFormat="1" x14ac:dyDescent="0.2">
      <c r="H1577" s="131"/>
    </row>
    <row r="1578" spans="8:8" s="79" customFormat="1" x14ac:dyDescent="0.2">
      <c r="H1578" s="131"/>
    </row>
    <row r="1579" spans="8:8" s="79" customFormat="1" x14ac:dyDescent="0.2">
      <c r="H1579" s="131"/>
    </row>
    <row r="1580" spans="8:8" s="79" customFormat="1" x14ac:dyDescent="0.2">
      <c r="H1580" s="131"/>
    </row>
    <row r="1581" spans="8:8" s="79" customFormat="1" x14ac:dyDescent="0.2">
      <c r="H1581" s="131"/>
    </row>
    <row r="1582" spans="8:8" s="79" customFormat="1" x14ac:dyDescent="0.2">
      <c r="H1582" s="131"/>
    </row>
    <row r="1583" spans="8:8" s="79" customFormat="1" x14ac:dyDescent="0.2">
      <c r="H1583" s="131"/>
    </row>
    <row r="1584" spans="8:8" s="79" customFormat="1" x14ac:dyDescent="0.2">
      <c r="H1584" s="131"/>
    </row>
    <row r="1585" spans="8:8" s="79" customFormat="1" x14ac:dyDescent="0.2">
      <c r="H1585" s="131"/>
    </row>
    <row r="1586" spans="8:8" s="79" customFormat="1" x14ac:dyDescent="0.2">
      <c r="H1586" s="131"/>
    </row>
    <row r="1587" spans="8:8" s="79" customFormat="1" x14ac:dyDescent="0.2">
      <c r="H1587" s="131"/>
    </row>
    <row r="1588" spans="8:8" s="79" customFormat="1" x14ac:dyDescent="0.2">
      <c r="H1588" s="131"/>
    </row>
    <row r="1589" spans="8:8" s="79" customFormat="1" x14ac:dyDescent="0.2">
      <c r="H1589" s="131"/>
    </row>
    <row r="1590" spans="8:8" s="79" customFormat="1" x14ac:dyDescent="0.2">
      <c r="H1590" s="131"/>
    </row>
    <row r="1591" spans="8:8" s="79" customFormat="1" x14ac:dyDescent="0.2">
      <c r="H1591" s="131"/>
    </row>
    <row r="1592" spans="8:8" s="79" customFormat="1" x14ac:dyDescent="0.2">
      <c r="H1592" s="131"/>
    </row>
    <row r="1593" spans="8:8" s="79" customFormat="1" x14ac:dyDescent="0.2">
      <c r="H1593" s="131"/>
    </row>
    <row r="1594" spans="8:8" s="79" customFormat="1" x14ac:dyDescent="0.2">
      <c r="H1594" s="131"/>
    </row>
    <row r="1595" spans="8:8" s="79" customFormat="1" x14ac:dyDescent="0.2">
      <c r="H1595" s="131"/>
    </row>
    <row r="1596" spans="8:8" s="79" customFormat="1" x14ac:dyDescent="0.2">
      <c r="H1596" s="131"/>
    </row>
    <row r="1597" spans="8:8" s="79" customFormat="1" x14ac:dyDescent="0.2">
      <c r="H1597" s="131"/>
    </row>
    <row r="1598" spans="8:8" s="79" customFormat="1" x14ac:dyDescent="0.2">
      <c r="H1598" s="131"/>
    </row>
    <row r="1599" spans="8:8" s="79" customFormat="1" x14ac:dyDescent="0.2">
      <c r="H1599" s="131"/>
    </row>
    <row r="1600" spans="8:8" s="79" customFormat="1" x14ac:dyDescent="0.2">
      <c r="H1600" s="131"/>
    </row>
    <row r="1601" spans="1:8" s="79" customFormat="1" x14ac:dyDescent="0.2">
      <c r="H1601" s="131"/>
    </row>
    <row r="1602" spans="1:8" s="20" customFormat="1" x14ac:dyDescent="0.2">
      <c r="A1602" s="2"/>
    </row>
    <row r="1603" spans="1:8" s="20" customFormat="1" x14ac:dyDescent="0.2">
      <c r="A1603" s="2"/>
    </row>
    <row r="1604" spans="1:8" s="20" customFormat="1" x14ac:dyDescent="0.2">
      <c r="A1604" s="2"/>
    </row>
    <row r="1605" spans="1:8" s="20" customFormat="1" x14ac:dyDescent="0.2">
      <c r="A1605" s="2"/>
    </row>
    <row r="1606" spans="1:8" s="20" customFormat="1" x14ac:dyDescent="0.2">
      <c r="A1606" s="2"/>
    </row>
    <row r="1607" spans="1:8" s="20" customFormat="1" x14ac:dyDescent="0.2">
      <c r="A1607" s="2"/>
    </row>
    <row r="1608" spans="1:8" s="20" customFormat="1" x14ac:dyDescent="0.2">
      <c r="A1608" s="2"/>
    </row>
    <row r="1609" spans="1:8" s="20" customFormat="1" x14ac:dyDescent="0.2">
      <c r="A1609" s="2"/>
    </row>
    <row r="1610" spans="1:8" s="20" customFormat="1" x14ac:dyDescent="0.2">
      <c r="A1610" s="2"/>
    </row>
    <row r="1611" spans="1:8" s="20" customFormat="1" x14ac:dyDescent="0.2">
      <c r="A1611" s="2"/>
    </row>
    <row r="1612" spans="1:8" s="20" customFormat="1" x14ac:dyDescent="0.2">
      <c r="A1612" s="2"/>
    </row>
    <row r="1613" spans="1:8" s="20" customFormat="1" x14ac:dyDescent="0.2">
      <c r="A1613" s="2"/>
    </row>
    <row r="1614" spans="1:8" s="20" customFormat="1" x14ac:dyDescent="0.2">
      <c r="A1614" s="2"/>
    </row>
    <row r="1615" spans="1:8" s="20" customFormat="1" x14ac:dyDescent="0.2">
      <c r="A1615" s="2"/>
    </row>
    <row r="1616" spans="1:8" s="20" customFormat="1" x14ac:dyDescent="0.2">
      <c r="A1616" s="2"/>
    </row>
    <row r="1617" spans="1:1" s="20" customFormat="1" x14ac:dyDescent="0.2">
      <c r="A1617" s="2"/>
    </row>
    <row r="1618" spans="1:1" s="20" customFormat="1" x14ac:dyDescent="0.2">
      <c r="A1618" s="2"/>
    </row>
    <row r="1619" spans="1:1" s="20" customFormat="1" x14ac:dyDescent="0.2">
      <c r="A1619" s="2"/>
    </row>
    <row r="1620" spans="1:1" s="20" customFormat="1" x14ac:dyDescent="0.2">
      <c r="A1620" s="2"/>
    </row>
    <row r="1621" spans="1:1" s="20" customFormat="1" x14ac:dyDescent="0.2">
      <c r="A1621" s="2"/>
    </row>
    <row r="1622" spans="1:1" s="20" customFormat="1" x14ac:dyDescent="0.2">
      <c r="A1622" s="2"/>
    </row>
    <row r="1623" spans="1:1" s="20" customFormat="1" x14ac:dyDescent="0.2">
      <c r="A1623" s="2"/>
    </row>
    <row r="1624" spans="1:1" s="20" customFormat="1" x14ac:dyDescent="0.2">
      <c r="A1624" s="2"/>
    </row>
    <row r="1625" spans="1:1" s="20" customFormat="1" x14ac:dyDescent="0.2">
      <c r="A1625" s="2"/>
    </row>
    <row r="1626" spans="1:1" s="20" customFormat="1" x14ac:dyDescent="0.2">
      <c r="A1626" s="2"/>
    </row>
    <row r="1627" spans="1:1" s="20" customFormat="1" x14ac:dyDescent="0.2">
      <c r="A1627" s="2"/>
    </row>
    <row r="1628" spans="1:1" s="20" customFormat="1" x14ac:dyDescent="0.2">
      <c r="A1628" s="2"/>
    </row>
    <row r="1629" spans="1:1" s="20" customFormat="1" x14ac:dyDescent="0.2">
      <c r="A1629" s="2"/>
    </row>
    <row r="1630" spans="1:1" s="20" customFormat="1" x14ac:dyDescent="0.2">
      <c r="A1630" s="2"/>
    </row>
    <row r="1631" spans="1:1" s="20" customFormat="1" x14ac:dyDescent="0.2">
      <c r="A1631" s="2"/>
    </row>
    <row r="1632" spans="1:1" s="20" customFormat="1" x14ac:dyDescent="0.2">
      <c r="A1632" s="2"/>
    </row>
    <row r="1633" spans="1:1" s="20" customFormat="1" x14ac:dyDescent="0.2">
      <c r="A1633" s="2"/>
    </row>
    <row r="1634" spans="1:1" s="20" customFormat="1" x14ac:dyDescent="0.2">
      <c r="A1634" s="2"/>
    </row>
    <row r="1635" spans="1:1" s="20" customFormat="1" x14ac:dyDescent="0.2">
      <c r="A1635" s="2"/>
    </row>
    <row r="1636" spans="1:1" s="20" customFormat="1" x14ac:dyDescent="0.2">
      <c r="A1636" s="2"/>
    </row>
    <row r="1637" spans="1:1" s="20" customFormat="1" x14ac:dyDescent="0.2">
      <c r="A1637" s="2"/>
    </row>
    <row r="1638" spans="1:1" s="20" customFormat="1" x14ac:dyDescent="0.2">
      <c r="A1638" s="2"/>
    </row>
    <row r="1639" spans="1:1" s="20" customFormat="1" x14ac:dyDescent="0.2">
      <c r="A1639" s="2"/>
    </row>
    <row r="1640" spans="1:1" s="20" customFormat="1" x14ac:dyDescent="0.2">
      <c r="A1640" s="2"/>
    </row>
    <row r="1641" spans="1:1" s="20" customFormat="1" x14ac:dyDescent="0.2">
      <c r="A1641" s="2"/>
    </row>
    <row r="1642" spans="1:1" s="20" customFormat="1" x14ac:dyDescent="0.2">
      <c r="A1642" s="2"/>
    </row>
    <row r="1643" spans="1:1" s="20" customFormat="1" x14ac:dyDescent="0.2">
      <c r="A1643" s="2"/>
    </row>
    <row r="1644" spans="1:1" s="20" customFormat="1" x14ac:dyDescent="0.2">
      <c r="A1644" s="2"/>
    </row>
    <row r="1645" spans="1:1" s="20" customFormat="1" x14ac:dyDescent="0.2">
      <c r="A1645" s="2"/>
    </row>
    <row r="1646" spans="1:1" s="20" customFormat="1" x14ac:dyDescent="0.2">
      <c r="A1646" s="2"/>
    </row>
    <row r="1647" spans="1:1" s="20" customFormat="1" x14ac:dyDescent="0.2">
      <c r="A1647" s="2"/>
    </row>
    <row r="1648" spans="1:1" s="20" customFormat="1" x14ac:dyDescent="0.2">
      <c r="A1648" s="2"/>
    </row>
    <row r="1649" spans="1:1" s="20" customFormat="1" x14ac:dyDescent="0.2">
      <c r="A1649" s="2"/>
    </row>
    <row r="1650" spans="1:1" s="20" customFormat="1" x14ac:dyDescent="0.2">
      <c r="A1650" s="2"/>
    </row>
    <row r="1651" spans="1:1" s="20" customFormat="1" x14ac:dyDescent="0.2">
      <c r="A1651" s="2"/>
    </row>
    <row r="1652" spans="1:1" s="20" customFormat="1" x14ac:dyDescent="0.2">
      <c r="A1652" s="2"/>
    </row>
    <row r="1653" spans="1:1" s="20" customFormat="1" x14ac:dyDescent="0.2">
      <c r="A1653" s="2"/>
    </row>
    <row r="1654" spans="1:1" s="20" customFormat="1" x14ac:dyDescent="0.2">
      <c r="A1654" s="2"/>
    </row>
    <row r="1655" spans="1:1" s="20" customFormat="1" x14ac:dyDescent="0.2">
      <c r="A1655" s="2"/>
    </row>
    <row r="1656" spans="1:1" s="20" customFormat="1" x14ac:dyDescent="0.2">
      <c r="A1656" s="2"/>
    </row>
    <row r="1657" spans="1:1" s="20" customFormat="1" x14ac:dyDescent="0.2">
      <c r="A1657" s="2"/>
    </row>
    <row r="1658" spans="1:1" s="20" customFormat="1" x14ac:dyDescent="0.2">
      <c r="A1658" s="2"/>
    </row>
    <row r="1659" spans="1:1" s="20" customFormat="1" x14ac:dyDescent="0.2">
      <c r="A1659" s="2"/>
    </row>
    <row r="1660" spans="1:1" s="20" customFormat="1" x14ac:dyDescent="0.2">
      <c r="A1660" s="2"/>
    </row>
    <row r="1661" spans="1:1" s="20" customFormat="1" x14ac:dyDescent="0.2">
      <c r="A1661" s="2"/>
    </row>
    <row r="1662" spans="1:1" s="20" customFormat="1" x14ac:dyDescent="0.2">
      <c r="A1662" s="2"/>
    </row>
    <row r="1663" spans="1:1" s="20" customFormat="1" x14ac:dyDescent="0.2">
      <c r="A1663" s="2"/>
    </row>
    <row r="1664" spans="1:1" s="20" customFormat="1" x14ac:dyDescent="0.2">
      <c r="A1664" s="2"/>
    </row>
    <row r="1665" spans="1:1" s="20" customFormat="1" x14ac:dyDescent="0.2">
      <c r="A1665" s="2"/>
    </row>
    <row r="1666" spans="1:1" s="20" customFormat="1" x14ac:dyDescent="0.2">
      <c r="A1666" s="2"/>
    </row>
    <row r="1667" spans="1:1" s="20" customFormat="1" x14ac:dyDescent="0.2">
      <c r="A1667" s="2"/>
    </row>
    <row r="1668" spans="1:1" s="20" customFormat="1" x14ac:dyDescent="0.2">
      <c r="A1668" s="2"/>
    </row>
    <row r="1669" spans="1:1" s="20" customFormat="1" x14ac:dyDescent="0.2">
      <c r="A1669" s="2"/>
    </row>
    <row r="1670" spans="1:1" s="20" customFormat="1" x14ac:dyDescent="0.2">
      <c r="A1670" s="2"/>
    </row>
    <row r="1671" spans="1:1" s="20" customFormat="1" x14ac:dyDescent="0.2">
      <c r="A1671" s="2"/>
    </row>
    <row r="1672" spans="1:1" s="20" customFormat="1" x14ac:dyDescent="0.2">
      <c r="A1672" s="2"/>
    </row>
    <row r="1673" spans="1:1" s="20" customFormat="1" x14ac:dyDescent="0.2">
      <c r="A1673" s="2"/>
    </row>
    <row r="1674" spans="1:1" s="20" customFormat="1" x14ac:dyDescent="0.2">
      <c r="A1674" s="2"/>
    </row>
    <row r="1675" spans="1:1" s="20" customFormat="1" x14ac:dyDescent="0.2">
      <c r="A1675" s="2"/>
    </row>
    <row r="1676" spans="1:1" s="20" customFormat="1" x14ac:dyDescent="0.2">
      <c r="A1676" s="2"/>
    </row>
    <row r="1677" spans="1:1" s="20" customFormat="1" x14ac:dyDescent="0.2">
      <c r="A1677" s="2"/>
    </row>
    <row r="1678" spans="1:1" s="20" customFormat="1" x14ac:dyDescent="0.2">
      <c r="A1678" s="2"/>
    </row>
    <row r="1679" spans="1:1" s="20" customFormat="1" x14ac:dyDescent="0.2">
      <c r="A1679" s="2"/>
    </row>
    <row r="1680" spans="1:1" s="20" customFormat="1" x14ac:dyDescent="0.2">
      <c r="A1680" s="2"/>
    </row>
    <row r="1681" spans="1:1" s="20" customFormat="1" x14ac:dyDescent="0.2">
      <c r="A1681" s="2"/>
    </row>
    <row r="1682" spans="1:1" s="20" customFormat="1" x14ac:dyDescent="0.2">
      <c r="A1682" s="2"/>
    </row>
    <row r="1683" spans="1:1" s="20" customFormat="1" x14ac:dyDescent="0.2">
      <c r="A1683" s="2"/>
    </row>
    <row r="1684" spans="1:1" s="20" customFormat="1" x14ac:dyDescent="0.2">
      <c r="A1684" s="2"/>
    </row>
    <row r="1685" spans="1:1" s="20" customFormat="1" x14ac:dyDescent="0.2">
      <c r="A1685" s="2"/>
    </row>
    <row r="1686" spans="1:1" s="20" customFormat="1" x14ac:dyDescent="0.2">
      <c r="A1686" s="2"/>
    </row>
    <row r="1687" spans="1:1" s="20" customFormat="1" x14ac:dyDescent="0.2">
      <c r="A1687" s="2"/>
    </row>
    <row r="1688" spans="1:1" s="20" customFormat="1" x14ac:dyDescent="0.2">
      <c r="A1688" s="2"/>
    </row>
    <row r="1689" spans="1:1" s="20" customFormat="1" x14ac:dyDescent="0.2">
      <c r="A1689" s="2"/>
    </row>
    <row r="1690" spans="1:1" s="20" customFormat="1" x14ac:dyDescent="0.2">
      <c r="A1690" s="2"/>
    </row>
    <row r="1691" spans="1:1" s="20" customFormat="1" x14ac:dyDescent="0.2">
      <c r="A1691" s="2"/>
    </row>
    <row r="1692" spans="1:1" s="20" customFormat="1" x14ac:dyDescent="0.2">
      <c r="A1692" s="2"/>
    </row>
    <row r="1693" spans="1:1" s="20" customFormat="1" x14ac:dyDescent="0.2">
      <c r="A1693" s="2"/>
    </row>
    <row r="1694" spans="1:1" s="20" customFormat="1" x14ac:dyDescent="0.2">
      <c r="A1694" s="2"/>
    </row>
    <row r="1695" spans="1:1" s="20" customFormat="1" x14ac:dyDescent="0.2">
      <c r="A1695" s="2"/>
    </row>
    <row r="1696" spans="1:1" s="20" customFormat="1" x14ac:dyDescent="0.2">
      <c r="A1696" s="2"/>
    </row>
    <row r="1697" spans="1:1" s="20" customFormat="1" x14ac:dyDescent="0.2">
      <c r="A1697" s="2"/>
    </row>
    <row r="1698" spans="1:1" s="20" customFormat="1" x14ac:dyDescent="0.2">
      <c r="A1698" s="2"/>
    </row>
    <row r="1699" spans="1:1" s="20" customFormat="1" x14ac:dyDescent="0.2">
      <c r="A1699" s="2"/>
    </row>
    <row r="1700" spans="1:1" s="20" customFormat="1" x14ac:dyDescent="0.2">
      <c r="A1700" s="2"/>
    </row>
    <row r="1701" spans="1:1" s="20" customFormat="1" x14ac:dyDescent="0.2">
      <c r="A1701" s="2"/>
    </row>
    <row r="1702" spans="1:1" s="20" customFormat="1" x14ac:dyDescent="0.2">
      <c r="A1702" s="2"/>
    </row>
    <row r="1703" spans="1:1" s="20" customFormat="1" x14ac:dyDescent="0.2">
      <c r="A1703" s="2"/>
    </row>
    <row r="1704" spans="1:1" s="20" customFormat="1" x14ac:dyDescent="0.2">
      <c r="A1704" s="2"/>
    </row>
    <row r="1705" spans="1:1" s="20" customFormat="1" x14ac:dyDescent="0.2">
      <c r="A1705" s="2"/>
    </row>
    <row r="1706" spans="1:1" s="20" customFormat="1" x14ac:dyDescent="0.2">
      <c r="A1706" s="2"/>
    </row>
    <row r="1707" spans="1:1" s="20" customFormat="1" x14ac:dyDescent="0.2">
      <c r="A1707" s="2"/>
    </row>
    <row r="1708" spans="1:1" s="20" customFormat="1" x14ac:dyDescent="0.2">
      <c r="A1708" s="2"/>
    </row>
    <row r="1709" spans="1:1" s="20" customFormat="1" x14ac:dyDescent="0.2">
      <c r="A1709" s="2"/>
    </row>
    <row r="1710" spans="1:1" s="20" customFormat="1" x14ac:dyDescent="0.2">
      <c r="A1710" s="2"/>
    </row>
    <row r="1711" spans="1:1" s="20" customFormat="1" x14ac:dyDescent="0.2">
      <c r="A1711" s="2"/>
    </row>
    <row r="1712" spans="1:1" s="20" customFormat="1" x14ac:dyDescent="0.2">
      <c r="A1712" s="2"/>
    </row>
    <row r="1713" spans="1:1" s="20" customFormat="1" x14ac:dyDescent="0.2">
      <c r="A1713" s="2"/>
    </row>
    <row r="1714" spans="1:1" s="20" customFormat="1" x14ac:dyDescent="0.2">
      <c r="A1714" s="2"/>
    </row>
    <row r="1715" spans="1:1" s="20" customFormat="1" x14ac:dyDescent="0.2">
      <c r="A1715" s="2"/>
    </row>
    <row r="1716" spans="1:1" s="20" customFormat="1" x14ac:dyDescent="0.2">
      <c r="A1716" s="2"/>
    </row>
    <row r="1717" spans="1:1" s="20" customFormat="1" x14ac:dyDescent="0.2">
      <c r="A1717" s="2"/>
    </row>
    <row r="1718" spans="1:1" s="20" customFormat="1" x14ac:dyDescent="0.2">
      <c r="A1718" s="2"/>
    </row>
    <row r="1719" spans="1:1" s="20" customFormat="1" x14ac:dyDescent="0.2">
      <c r="A1719" s="2"/>
    </row>
    <row r="1720" spans="1:1" s="20" customFormat="1" x14ac:dyDescent="0.2">
      <c r="A1720" s="2"/>
    </row>
    <row r="1721" spans="1:1" s="20" customFormat="1" x14ac:dyDescent="0.2">
      <c r="A1721" s="2"/>
    </row>
    <row r="1722" spans="1:1" s="20" customFormat="1" x14ac:dyDescent="0.2">
      <c r="A1722" s="2"/>
    </row>
    <row r="1723" spans="1:1" s="20" customFormat="1" x14ac:dyDescent="0.2">
      <c r="A1723" s="2"/>
    </row>
    <row r="1724" spans="1:1" s="20" customFormat="1" x14ac:dyDescent="0.2">
      <c r="A1724" s="2"/>
    </row>
    <row r="1725" spans="1:1" s="20" customFormat="1" x14ac:dyDescent="0.2">
      <c r="A1725" s="2"/>
    </row>
    <row r="1726" spans="1:1" s="20" customFormat="1" x14ac:dyDescent="0.2">
      <c r="A1726" s="2"/>
    </row>
    <row r="1727" spans="1:1" s="20" customFormat="1" x14ac:dyDescent="0.2">
      <c r="A1727" s="2"/>
    </row>
    <row r="1728" spans="1:1" s="20" customFormat="1" x14ac:dyDescent="0.2">
      <c r="A1728" s="2"/>
    </row>
    <row r="1729" spans="1:1" s="20" customFormat="1" x14ac:dyDescent="0.2">
      <c r="A1729" s="2"/>
    </row>
    <row r="1730" spans="1:1" s="20" customFormat="1" x14ac:dyDescent="0.2">
      <c r="A1730" s="2"/>
    </row>
    <row r="1731" spans="1:1" s="20" customFormat="1" x14ac:dyDescent="0.2">
      <c r="A1731" s="2"/>
    </row>
    <row r="1732" spans="1:1" s="20" customFormat="1" x14ac:dyDescent="0.2">
      <c r="A1732" s="2"/>
    </row>
    <row r="1733" spans="1:1" s="20" customFormat="1" x14ac:dyDescent="0.2">
      <c r="A1733" s="2"/>
    </row>
    <row r="1734" spans="1:1" s="20" customFormat="1" x14ac:dyDescent="0.2">
      <c r="A1734" s="2"/>
    </row>
    <row r="1735" spans="1:1" s="20" customFormat="1" x14ac:dyDescent="0.2">
      <c r="A1735" s="2"/>
    </row>
    <row r="1736" spans="1:1" s="20" customFormat="1" x14ac:dyDescent="0.2">
      <c r="A1736" s="2"/>
    </row>
    <row r="1737" spans="1:1" s="20" customFormat="1" x14ac:dyDescent="0.2">
      <c r="A1737" s="2"/>
    </row>
    <row r="1738" spans="1:1" s="20" customFormat="1" x14ac:dyDescent="0.2">
      <c r="A1738" s="2"/>
    </row>
    <row r="1739" spans="1:1" s="20" customFormat="1" x14ac:dyDescent="0.2">
      <c r="A1739" s="2"/>
    </row>
    <row r="1740" spans="1:1" s="20" customFormat="1" x14ac:dyDescent="0.2">
      <c r="A1740" s="2"/>
    </row>
    <row r="1741" spans="1:1" s="20" customFormat="1" x14ac:dyDescent="0.2">
      <c r="A1741" s="2"/>
    </row>
    <row r="1742" spans="1:1" s="20" customFormat="1" x14ac:dyDescent="0.2">
      <c r="A1742" s="2"/>
    </row>
    <row r="1743" spans="1:1" s="20" customFormat="1" x14ac:dyDescent="0.2">
      <c r="A1743" s="2"/>
    </row>
    <row r="1744" spans="1:1" s="20" customFormat="1" x14ac:dyDescent="0.2">
      <c r="A1744" s="2"/>
    </row>
    <row r="1745" spans="1:1" s="20" customFormat="1" x14ac:dyDescent="0.2">
      <c r="A1745" s="2"/>
    </row>
    <row r="1746" spans="1:1" s="20" customFormat="1" x14ac:dyDescent="0.2">
      <c r="A1746" s="2"/>
    </row>
    <row r="1747" spans="1:1" s="20" customFormat="1" x14ac:dyDescent="0.2">
      <c r="A1747" s="2"/>
    </row>
    <row r="1748" spans="1:1" s="20" customFormat="1" x14ac:dyDescent="0.2">
      <c r="A1748" s="2"/>
    </row>
    <row r="1749" spans="1:1" s="20" customFormat="1" x14ac:dyDescent="0.2">
      <c r="A1749" s="2"/>
    </row>
    <row r="1750" spans="1:1" s="20" customFormat="1" x14ac:dyDescent="0.2">
      <c r="A1750" s="2"/>
    </row>
    <row r="1751" spans="1:1" s="20" customFormat="1" x14ac:dyDescent="0.2">
      <c r="A1751" s="2"/>
    </row>
    <row r="1752" spans="1:1" s="20" customFormat="1" x14ac:dyDescent="0.2">
      <c r="A1752" s="2"/>
    </row>
    <row r="1753" spans="1:1" s="20" customFormat="1" x14ac:dyDescent="0.2">
      <c r="A1753" s="2"/>
    </row>
    <row r="1754" spans="1:1" s="20" customFormat="1" x14ac:dyDescent="0.2">
      <c r="A1754" s="2"/>
    </row>
    <row r="1755" spans="1:1" s="20" customFormat="1" x14ac:dyDescent="0.2">
      <c r="A1755" s="2"/>
    </row>
    <row r="1756" spans="1:1" s="20" customFormat="1" x14ac:dyDescent="0.2">
      <c r="A1756" s="2"/>
    </row>
    <row r="1757" spans="1:1" s="20" customFormat="1" x14ac:dyDescent="0.2">
      <c r="A1757" s="2"/>
    </row>
    <row r="1758" spans="1:1" s="20" customFormat="1" x14ac:dyDescent="0.2">
      <c r="A1758" s="2"/>
    </row>
    <row r="1759" spans="1:1" s="20" customFormat="1" x14ac:dyDescent="0.2">
      <c r="A1759" s="2"/>
    </row>
    <row r="1760" spans="1:1" s="20" customFormat="1" x14ac:dyDescent="0.2">
      <c r="A1760" s="2"/>
    </row>
    <row r="1761" spans="1:1" s="20" customFormat="1" x14ac:dyDescent="0.2">
      <c r="A1761" s="2"/>
    </row>
    <row r="1762" spans="1:1" s="20" customFormat="1" x14ac:dyDescent="0.2">
      <c r="A1762" s="2"/>
    </row>
    <row r="1763" spans="1:1" s="20" customFormat="1" x14ac:dyDescent="0.2">
      <c r="A1763" s="2"/>
    </row>
    <row r="1764" spans="1:1" s="20" customFormat="1" x14ac:dyDescent="0.2">
      <c r="A1764" s="2"/>
    </row>
    <row r="1765" spans="1:1" s="20" customFormat="1" x14ac:dyDescent="0.2">
      <c r="A1765" s="2"/>
    </row>
    <row r="1766" spans="1:1" s="20" customFormat="1" x14ac:dyDescent="0.2">
      <c r="A1766" s="2"/>
    </row>
    <row r="1767" spans="1:1" s="20" customFormat="1" x14ac:dyDescent="0.2">
      <c r="A1767" s="2"/>
    </row>
    <row r="1768" spans="1:1" s="20" customFormat="1" x14ac:dyDescent="0.2">
      <c r="A1768" s="2"/>
    </row>
    <row r="1769" spans="1:1" s="20" customFormat="1" x14ac:dyDescent="0.2">
      <c r="A1769" s="2"/>
    </row>
    <row r="1770" spans="1:1" s="20" customFormat="1" x14ac:dyDescent="0.2">
      <c r="A1770" s="2"/>
    </row>
    <row r="1771" spans="1:1" s="20" customFormat="1" x14ac:dyDescent="0.2">
      <c r="A1771" s="2"/>
    </row>
    <row r="1772" spans="1:1" s="20" customFormat="1" x14ac:dyDescent="0.2">
      <c r="A1772" s="2"/>
    </row>
    <row r="1773" spans="1:1" s="20" customFormat="1" x14ac:dyDescent="0.2">
      <c r="A1773" s="2"/>
    </row>
    <row r="1774" spans="1:1" s="20" customFormat="1" x14ac:dyDescent="0.2">
      <c r="A1774" s="2"/>
    </row>
    <row r="1775" spans="1:1" s="20" customFormat="1" x14ac:dyDescent="0.2">
      <c r="A1775" s="2"/>
    </row>
    <row r="1776" spans="1:1" s="20" customFormat="1" x14ac:dyDescent="0.2">
      <c r="A1776" s="2"/>
    </row>
    <row r="1777" spans="1:1" s="20" customFormat="1" x14ac:dyDescent="0.2">
      <c r="A1777" s="2"/>
    </row>
    <row r="1778" spans="1:1" s="20" customFormat="1" x14ac:dyDescent="0.2">
      <c r="A1778" s="2"/>
    </row>
    <row r="1779" spans="1:1" s="20" customFormat="1" x14ac:dyDescent="0.2">
      <c r="A1779" s="2"/>
    </row>
    <row r="1780" spans="1:1" s="20" customFormat="1" x14ac:dyDescent="0.2">
      <c r="A1780" s="2"/>
    </row>
    <row r="1781" spans="1:1" s="20" customFormat="1" x14ac:dyDescent="0.2">
      <c r="A1781" s="2"/>
    </row>
    <row r="1782" spans="1:1" s="20" customFormat="1" x14ac:dyDescent="0.2">
      <c r="A1782" s="2"/>
    </row>
    <row r="1783" spans="1:1" s="20" customFormat="1" x14ac:dyDescent="0.2">
      <c r="A1783" s="2"/>
    </row>
    <row r="1784" spans="1:1" s="20" customFormat="1" x14ac:dyDescent="0.2">
      <c r="A1784" s="2"/>
    </row>
    <row r="1785" spans="1:1" s="20" customFormat="1" x14ac:dyDescent="0.2">
      <c r="A1785" s="2"/>
    </row>
    <row r="1786" spans="1:1" s="20" customFormat="1" x14ac:dyDescent="0.2">
      <c r="A1786" s="2"/>
    </row>
    <row r="1787" spans="1:1" s="20" customFormat="1" x14ac:dyDescent="0.2">
      <c r="A1787" s="2"/>
    </row>
    <row r="1788" spans="1:1" s="20" customFormat="1" x14ac:dyDescent="0.2">
      <c r="A1788" s="2"/>
    </row>
    <row r="1789" spans="1:1" s="20" customFormat="1" x14ac:dyDescent="0.2">
      <c r="A1789" s="2"/>
    </row>
    <row r="1790" spans="1:1" s="20" customFormat="1" x14ac:dyDescent="0.2">
      <c r="A1790" s="2"/>
    </row>
    <row r="1791" spans="1:1" s="20" customFormat="1" x14ac:dyDescent="0.2">
      <c r="A1791" s="2"/>
    </row>
    <row r="1792" spans="1:1" s="20" customFormat="1" x14ac:dyDescent="0.2">
      <c r="A1792" s="2"/>
    </row>
    <row r="1793" spans="1:1" s="20" customFormat="1" x14ac:dyDescent="0.2">
      <c r="A1793" s="2"/>
    </row>
    <row r="1794" spans="1:1" s="20" customFormat="1" x14ac:dyDescent="0.2">
      <c r="A1794" s="2"/>
    </row>
    <row r="1795" spans="1:1" s="20" customFormat="1" x14ac:dyDescent="0.2">
      <c r="A1795" s="2"/>
    </row>
    <row r="1796" spans="1:1" s="20" customFormat="1" x14ac:dyDescent="0.2">
      <c r="A1796" s="2"/>
    </row>
    <row r="1797" spans="1:1" s="20" customFormat="1" x14ac:dyDescent="0.2">
      <c r="A1797" s="2"/>
    </row>
    <row r="1798" spans="1:1" s="20" customFormat="1" x14ac:dyDescent="0.2">
      <c r="A1798" s="2"/>
    </row>
    <row r="1799" spans="1:1" s="20" customFormat="1" x14ac:dyDescent="0.2">
      <c r="A1799" s="2"/>
    </row>
    <row r="1800" spans="1:1" s="20" customFormat="1" x14ac:dyDescent="0.2">
      <c r="A1800" s="2"/>
    </row>
    <row r="1801" spans="1:1" s="20" customFormat="1" x14ac:dyDescent="0.2">
      <c r="A1801" s="2"/>
    </row>
    <row r="1802" spans="1:1" s="20" customFormat="1" x14ac:dyDescent="0.2">
      <c r="A1802" s="2"/>
    </row>
    <row r="1803" spans="1:1" s="20" customFormat="1" x14ac:dyDescent="0.2">
      <c r="A1803" s="2"/>
    </row>
    <row r="1804" spans="1:1" s="20" customFormat="1" x14ac:dyDescent="0.2">
      <c r="A1804" s="2"/>
    </row>
    <row r="1805" spans="1:1" s="20" customFormat="1" x14ac:dyDescent="0.2">
      <c r="A1805" s="2"/>
    </row>
    <row r="1806" spans="1:1" s="20" customFormat="1" x14ac:dyDescent="0.2">
      <c r="A1806" s="2"/>
    </row>
    <row r="1807" spans="1:1" s="20" customFormat="1" x14ac:dyDescent="0.2">
      <c r="A1807" s="2"/>
    </row>
    <row r="1808" spans="1:1" s="20" customFormat="1" x14ac:dyDescent="0.2">
      <c r="A1808" s="2"/>
    </row>
    <row r="1809" spans="1:1" s="20" customFormat="1" x14ac:dyDescent="0.2">
      <c r="A1809" s="2"/>
    </row>
    <row r="1810" spans="1:1" s="20" customFormat="1" x14ac:dyDescent="0.2">
      <c r="A1810" s="2"/>
    </row>
    <row r="1811" spans="1:1" s="20" customFormat="1" x14ac:dyDescent="0.2">
      <c r="A1811" s="2"/>
    </row>
    <row r="1812" spans="1:1" s="20" customFormat="1" x14ac:dyDescent="0.2">
      <c r="A1812" s="2"/>
    </row>
    <row r="1813" spans="1:1" s="20" customFormat="1" x14ac:dyDescent="0.2">
      <c r="A1813" s="2"/>
    </row>
    <row r="1814" spans="1:1" s="20" customFormat="1" x14ac:dyDescent="0.2">
      <c r="A1814" s="2"/>
    </row>
    <row r="1815" spans="1:1" s="20" customFormat="1" x14ac:dyDescent="0.2">
      <c r="A1815" s="2"/>
    </row>
    <row r="1816" spans="1:1" s="20" customFormat="1" x14ac:dyDescent="0.2">
      <c r="A1816" s="2"/>
    </row>
    <row r="1817" spans="1:1" s="20" customFormat="1" x14ac:dyDescent="0.2">
      <c r="A1817" s="2"/>
    </row>
    <row r="1818" spans="1:1" s="20" customFormat="1" x14ac:dyDescent="0.2">
      <c r="A1818" s="2"/>
    </row>
    <row r="1819" spans="1:1" s="20" customFormat="1" x14ac:dyDescent="0.2">
      <c r="A1819" s="2"/>
    </row>
    <row r="1820" spans="1:1" s="20" customFormat="1" x14ac:dyDescent="0.2">
      <c r="A1820" s="2"/>
    </row>
    <row r="1821" spans="1:1" s="20" customFormat="1" x14ac:dyDescent="0.2">
      <c r="A1821" s="2"/>
    </row>
    <row r="1822" spans="1:1" s="20" customFormat="1" x14ac:dyDescent="0.2">
      <c r="A1822" s="2"/>
    </row>
    <row r="1823" spans="1:1" s="20" customFormat="1" x14ac:dyDescent="0.2">
      <c r="A1823" s="2"/>
    </row>
    <row r="1824" spans="1:1" s="20" customFormat="1" x14ac:dyDescent="0.2">
      <c r="A1824" s="2"/>
    </row>
    <row r="1825" spans="1:1" s="20" customFormat="1" x14ac:dyDescent="0.2">
      <c r="A1825" s="2"/>
    </row>
    <row r="1826" spans="1:1" s="20" customFormat="1" x14ac:dyDescent="0.2">
      <c r="A1826" s="2"/>
    </row>
    <row r="1827" spans="1:1" s="20" customFormat="1" x14ac:dyDescent="0.2">
      <c r="A1827" s="2"/>
    </row>
    <row r="1828" spans="1:1" s="20" customFormat="1" x14ac:dyDescent="0.2">
      <c r="A1828" s="2"/>
    </row>
    <row r="1829" spans="1:1" s="20" customFormat="1" x14ac:dyDescent="0.2">
      <c r="A1829" s="2"/>
    </row>
    <row r="1830" spans="1:1" s="20" customFormat="1" x14ac:dyDescent="0.2">
      <c r="A1830" s="2"/>
    </row>
    <row r="1831" spans="1:1" s="20" customFormat="1" x14ac:dyDescent="0.2">
      <c r="A1831" s="2"/>
    </row>
    <row r="1832" spans="1:1" s="20" customFormat="1" x14ac:dyDescent="0.2">
      <c r="A1832" s="2"/>
    </row>
    <row r="1833" spans="1:1" s="20" customFormat="1" x14ac:dyDescent="0.2">
      <c r="A1833" s="2"/>
    </row>
    <row r="1834" spans="1:1" s="20" customFormat="1" x14ac:dyDescent="0.2">
      <c r="A1834" s="2"/>
    </row>
    <row r="1835" spans="1:1" s="20" customFormat="1" x14ac:dyDescent="0.2">
      <c r="A1835" s="2"/>
    </row>
    <row r="1836" spans="1:1" s="20" customFormat="1" x14ac:dyDescent="0.2">
      <c r="A1836" s="2"/>
    </row>
    <row r="1837" spans="1:1" s="20" customFormat="1" x14ac:dyDescent="0.2">
      <c r="A1837" s="2"/>
    </row>
    <row r="1838" spans="1:1" s="20" customFormat="1" x14ac:dyDescent="0.2">
      <c r="A1838" s="2"/>
    </row>
    <row r="1839" spans="1:1" s="20" customFormat="1" x14ac:dyDescent="0.2">
      <c r="A1839" s="2"/>
    </row>
    <row r="1840" spans="1:1" s="20" customFormat="1" x14ac:dyDescent="0.2">
      <c r="A1840" s="2"/>
    </row>
    <row r="1841" spans="1:1" s="20" customFormat="1" x14ac:dyDescent="0.2">
      <c r="A1841" s="2"/>
    </row>
    <row r="1842" spans="1:1" s="20" customFormat="1" x14ac:dyDescent="0.2">
      <c r="A1842" s="2"/>
    </row>
    <row r="1843" spans="1:1" s="20" customFormat="1" x14ac:dyDescent="0.2">
      <c r="A1843" s="2"/>
    </row>
    <row r="1844" spans="1:1" s="20" customFormat="1" x14ac:dyDescent="0.2">
      <c r="A1844" s="2"/>
    </row>
    <row r="1845" spans="1:1" s="20" customFormat="1" x14ac:dyDescent="0.2">
      <c r="A1845" s="2"/>
    </row>
    <row r="1846" spans="1:1" s="20" customFormat="1" x14ac:dyDescent="0.2">
      <c r="A1846" s="2"/>
    </row>
    <row r="1847" spans="1:1" s="20" customFormat="1" x14ac:dyDescent="0.2">
      <c r="A1847" s="2"/>
    </row>
    <row r="1848" spans="1:1" s="20" customFormat="1" x14ac:dyDescent="0.2">
      <c r="A1848" s="2"/>
    </row>
    <row r="1849" spans="1:1" s="20" customFormat="1" x14ac:dyDescent="0.2">
      <c r="A1849" s="2"/>
    </row>
    <row r="1850" spans="1:1" s="20" customFormat="1" x14ac:dyDescent="0.2">
      <c r="A1850" s="2"/>
    </row>
    <row r="1851" spans="1:1" s="20" customFormat="1" x14ac:dyDescent="0.2">
      <c r="A1851" s="2"/>
    </row>
    <row r="1852" spans="1:1" s="20" customFormat="1" x14ac:dyDescent="0.2">
      <c r="A1852" s="2"/>
    </row>
    <row r="1853" spans="1:1" s="20" customFormat="1" x14ac:dyDescent="0.2">
      <c r="A1853" s="2"/>
    </row>
    <row r="1854" spans="1:1" s="20" customFormat="1" x14ac:dyDescent="0.2">
      <c r="A1854" s="2"/>
    </row>
    <row r="1855" spans="1:1" s="20" customFormat="1" x14ac:dyDescent="0.2">
      <c r="A1855" s="2"/>
    </row>
    <row r="1856" spans="1:1" s="20" customFormat="1" x14ac:dyDescent="0.2">
      <c r="A1856" s="2"/>
    </row>
    <row r="1857" spans="1:1" s="20" customFormat="1" x14ac:dyDescent="0.2">
      <c r="A1857" s="2"/>
    </row>
    <row r="1858" spans="1:1" s="20" customFormat="1" x14ac:dyDescent="0.2">
      <c r="A1858" s="2"/>
    </row>
    <row r="1859" spans="1:1" s="20" customFormat="1" x14ac:dyDescent="0.2">
      <c r="A1859" s="2"/>
    </row>
    <row r="1860" spans="1:1" s="20" customFormat="1" x14ac:dyDescent="0.2">
      <c r="A1860" s="2"/>
    </row>
    <row r="1861" spans="1:1" s="20" customFormat="1" x14ac:dyDescent="0.2">
      <c r="A1861" s="2"/>
    </row>
    <row r="1862" spans="1:1" s="20" customFormat="1" x14ac:dyDescent="0.2">
      <c r="A1862" s="2"/>
    </row>
    <row r="1863" spans="1:1" s="20" customFormat="1" x14ac:dyDescent="0.2">
      <c r="A1863" s="2"/>
    </row>
    <row r="1864" spans="1:1" s="20" customFormat="1" x14ac:dyDescent="0.2">
      <c r="A1864" s="2"/>
    </row>
    <row r="1865" spans="1:1" s="20" customFormat="1" x14ac:dyDescent="0.2">
      <c r="A1865" s="2"/>
    </row>
    <row r="1866" spans="1:1" s="20" customFormat="1" x14ac:dyDescent="0.2">
      <c r="A1866" s="2"/>
    </row>
    <row r="1867" spans="1:1" s="20" customFormat="1" x14ac:dyDescent="0.2">
      <c r="A1867" s="2"/>
    </row>
    <row r="1868" spans="1:1" s="20" customFormat="1" x14ac:dyDescent="0.2">
      <c r="A1868" s="2"/>
    </row>
    <row r="1869" spans="1:1" s="20" customFormat="1" x14ac:dyDescent="0.2">
      <c r="A1869" s="2"/>
    </row>
    <row r="1870" spans="1:1" s="20" customFormat="1" x14ac:dyDescent="0.2">
      <c r="A1870" s="2"/>
    </row>
    <row r="1871" spans="1:1" s="20" customFormat="1" x14ac:dyDescent="0.2">
      <c r="A1871" s="2"/>
    </row>
    <row r="1872" spans="1:1" s="20" customFormat="1" x14ac:dyDescent="0.2">
      <c r="A1872" s="2"/>
    </row>
    <row r="1873" spans="1:1" s="20" customFormat="1" x14ac:dyDescent="0.2">
      <c r="A1873" s="2"/>
    </row>
    <row r="1874" spans="1:1" s="20" customFormat="1" x14ac:dyDescent="0.2">
      <c r="A1874" s="2"/>
    </row>
    <row r="1875" spans="1:1" s="20" customFormat="1" x14ac:dyDescent="0.2">
      <c r="A1875" s="2"/>
    </row>
    <row r="1876" spans="1:1" s="20" customFormat="1" x14ac:dyDescent="0.2">
      <c r="A1876" s="2"/>
    </row>
    <row r="1877" spans="1:1" s="20" customFormat="1" x14ac:dyDescent="0.2">
      <c r="A1877" s="2"/>
    </row>
    <row r="1878" spans="1:1" s="20" customFormat="1" x14ac:dyDescent="0.2">
      <c r="A1878" s="2"/>
    </row>
    <row r="1879" spans="1:1" s="20" customFormat="1" x14ac:dyDescent="0.2">
      <c r="A1879" s="2"/>
    </row>
    <row r="1880" spans="1:1" s="20" customFormat="1" x14ac:dyDescent="0.2">
      <c r="A1880" s="2"/>
    </row>
    <row r="1881" spans="1:1" s="20" customFormat="1" x14ac:dyDescent="0.2">
      <c r="A1881" s="2"/>
    </row>
    <row r="1882" spans="1:1" s="20" customFormat="1" x14ac:dyDescent="0.2">
      <c r="A1882" s="2"/>
    </row>
    <row r="1883" spans="1:1" s="20" customFormat="1" x14ac:dyDescent="0.2">
      <c r="A1883" s="2"/>
    </row>
    <row r="1884" spans="1:1" s="20" customFormat="1" x14ac:dyDescent="0.2">
      <c r="A1884" s="2"/>
    </row>
    <row r="1885" spans="1:1" s="20" customFormat="1" x14ac:dyDescent="0.2">
      <c r="A1885" s="2"/>
    </row>
    <row r="1886" spans="1:1" s="20" customFormat="1" x14ac:dyDescent="0.2">
      <c r="A1886" s="2"/>
    </row>
    <row r="1887" spans="1:1" s="20" customFormat="1" x14ac:dyDescent="0.2">
      <c r="A1887" s="2"/>
    </row>
    <row r="1888" spans="1:1" s="20" customFormat="1" x14ac:dyDescent="0.2">
      <c r="A1888" s="2"/>
    </row>
    <row r="1889" spans="1:1" s="20" customFormat="1" x14ac:dyDescent="0.2">
      <c r="A1889" s="2"/>
    </row>
    <row r="1890" spans="1:1" s="20" customFormat="1" x14ac:dyDescent="0.2">
      <c r="A1890" s="2"/>
    </row>
    <row r="1891" spans="1:1" s="20" customFormat="1" x14ac:dyDescent="0.2">
      <c r="A1891" s="2"/>
    </row>
    <row r="1892" spans="1:1" s="20" customFormat="1" x14ac:dyDescent="0.2">
      <c r="A1892" s="2"/>
    </row>
    <row r="1893" spans="1:1" s="20" customFormat="1" x14ac:dyDescent="0.2">
      <c r="A1893" s="2"/>
    </row>
    <row r="1894" spans="1:1" s="20" customFormat="1" x14ac:dyDescent="0.2">
      <c r="A1894" s="2"/>
    </row>
    <row r="1895" spans="1:1" s="20" customFormat="1" x14ac:dyDescent="0.2">
      <c r="A1895" s="2"/>
    </row>
    <row r="1896" spans="1:1" s="20" customFormat="1" x14ac:dyDescent="0.2">
      <c r="A1896" s="2"/>
    </row>
    <row r="1897" spans="1:1" s="20" customFormat="1" x14ac:dyDescent="0.2">
      <c r="A1897" s="2"/>
    </row>
    <row r="1898" spans="1:1" s="20" customFormat="1" x14ac:dyDescent="0.2">
      <c r="A1898" s="2"/>
    </row>
    <row r="1899" spans="1:1" s="20" customFormat="1" x14ac:dyDescent="0.2">
      <c r="A1899" s="2"/>
    </row>
    <row r="1900" spans="1:1" s="20" customFormat="1" x14ac:dyDescent="0.2">
      <c r="A1900" s="2"/>
    </row>
    <row r="1901" spans="1:1" s="20" customFormat="1" x14ac:dyDescent="0.2">
      <c r="A1901" s="2"/>
    </row>
    <row r="1902" spans="1:1" s="20" customFormat="1" x14ac:dyDescent="0.2">
      <c r="A1902" s="2"/>
    </row>
    <row r="1903" spans="1:1" s="20" customFormat="1" x14ac:dyDescent="0.2">
      <c r="A1903" s="2"/>
    </row>
    <row r="1904" spans="1:1" s="20" customFormat="1" x14ac:dyDescent="0.2">
      <c r="A1904" s="2"/>
    </row>
    <row r="1905" spans="1:1" s="20" customFormat="1" x14ac:dyDescent="0.2">
      <c r="A1905" s="2"/>
    </row>
    <row r="1906" spans="1:1" s="20" customFormat="1" x14ac:dyDescent="0.2">
      <c r="A1906" s="2"/>
    </row>
    <row r="1907" spans="1:1" s="20" customFormat="1" x14ac:dyDescent="0.2">
      <c r="A1907" s="2"/>
    </row>
    <row r="1908" spans="1:1" s="20" customFormat="1" x14ac:dyDescent="0.2">
      <c r="A1908" s="2"/>
    </row>
    <row r="1909" spans="1:1" s="20" customFormat="1" x14ac:dyDescent="0.2">
      <c r="A1909" s="2"/>
    </row>
    <row r="1910" spans="1:1" s="20" customFormat="1" x14ac:dyDescent="0.2">
      <c r="A1910" s="2"/>
    </row>
    <row r="1911" spans="1:1" s="20" customFormat="1" x14ac:dyDescent="0.2">
      <c r="A1911" s="2"/>
    </row>
    <row r="1912" spans="1:1" s="20" customFormat="1" x14ac:dyDescent="0.2">
      <c r="A1912" s="2"/>
    </row>
    <row r="1913" spans="1:1" s="20" customFormat="1" x14ac:dyDescent="0.2">
      <c r="A1913" s="2"/>
    </row>
    <row r="1914" spans="1:1" s="20" customFormat="1" x14ac:dyDescent="0.2">
      <c r="A1914" s="2"/>
    </row>
    <row r="1915" spans="1:1" s="20" customFormat="1" x14ac:dyDescent="0.2">
      <c r="A1915" s="2"/>
    </row>
    <row r="1916" spans="1:1" s="20" customFormat="1" x14ac:dyDescent="0.2">
      <c r="A1916" s="2"/>
    </row>
    <row r="1917" spans="1:1" s="20" customFormat="1" x14ac:dyDescent="0.2">
      <c r="A1917" s="2"/>
    </row>
    <row r="1918" spans="1:1" s="20" customFormat="1" x14ac:dyDescent="0.2">
      <c r="A1918" s="2"/>
    </row>
    <row r="1919" spans="1:1" s="20" customFormat="1" x14ac:dyDescent="0.2">
      <c r="A1919" s="2"/>
    </row>
    <row r="1920" spans="1:1" s="20" customFormat="1" x14ac:dyDescent="0.2">
      <c r="A1920" s="2"/>
    </row>
    <row r="1921" spans="1:1" s="20" customFormat="1" x14ac:dyDescent="0.2">
      <c r="A1921" s="2"/>
    </row>
    <row r="1922" spans="1:1" s="20" customFormat="1" x14ac:dyDescent="0.2">
      <c r="A1922" s="2"/>
    </row>
    <row r="1923" spans="1:1" s="20" customFormat="1" x14ac:dyDescent="0.2">
      <c r="A1923" s="2"/>
    </row>
    <row r="1924" spans="1:1" s="20" customFormat="1" x14ac:dyDescent="0.2">
      <c r="A1924" s="2"/>
    </row>
    <row r="1925" spans="1:1" s="20" customFormat="1" x14ac:dyDescent="0.2">
      <c r="A1925" s="2"/>
    </row>
    <row r="1926" spans="1:1" s="20" customFormat="1" x14ac:dyDescent="0.2">
      <c r="A1926" s="2"/>
    </row>
    <row r="1927" spans="1:1" s="20" customFormat="1" x14ac:dyDescent="0.2">
      <c r="A1927" s="2"/>
    </row>
    <row r="1928" spans="1:1" s="20" customFormat="1" x14ac:dyDescent="0.2">
      <c r="A1928" s="2"/>
    </row>
    <row r="1929" spans="1:1" s="20" customFormat="1" x14ac:dyDescent="0.2">
      <c r="A1929" s="2"/>
    </row>
    <row r="1930" spans="1:1" s="20" customFormat="1" x14ac:dyDescent="0.2">
      <c r="A1930" s="2"/>
    </row>
    <row r="1931" spans="1:1" s="20" customFormat="1" x14ac:dyDescent="0.2">
      <c r="A1931" s="2"/>
    </row>
    <row r="1932" spans="1:1" s="20" customFormat="1" x14ac:dyDescent="0.2">
      <c r="A1932" s="2"/>
    </row>
    <row r="1933" spans="1:1" s="20" customFormat="1" x14ac:dyDescent="0.2">
      <c r="A1933" s="2"/>
    </row>
    <row r="1934" spans="1:1" s="20" customFormat="1" x14ac:dyDescent="0.2">
      <c r="A1934" s="2"/>
    </row>
    <row r="1935" spans="1:1" s="20" customFormat="1" x14ac:dyDescent="0.2">
      <c r="A1935" s="2"/>
    </row>
    <row r="1936" spans="1:1" s="20" customFormat="1" x14ac:dyDescent="0.2">
      <c r="A1936" s="2"/>
    </row>
    <row r="1937" spans="1:1" s="20" customFormat="1" x14ac:dyDescent="0.2">
      <c r="A1937" s="2"/>
    </row>
    <row r="1938" spans="1:1" s="20" customFormat="1" x14ac:dyDescent="0.2">
      <c r="A1938" s="2"/>
    </row>
    <row r="1939" spans="1:1" s="20" customFormat="1" x14ac:dyDescent="0.2">
      <c r="A1939" s="2"/>
    </row>
    <row r="1940" spans="1:1" s="20" customFormat="1" x14ac:dyDescent="0.2">
      <c r="A1940" s="2"/>
    </row>
    <row r="1941" spans="1:1" s="20" customFormat="1" x14ac:dyDescent="0.2">
      <c r="A1941" s="2"/>
    </row>
    <row r="1942" spans="1:1" s="20" customFormat="1" x14ac:dyDescent="0.2">
      <c r="A1942" s="2"/>
    </row>
    <row r="1943" spans="1:1" s="20" customFormat="1" x14ac:dyDescent="0.2">
      <c r="A1943" s="2"/>
    </row>
    <row r="1944" spans="1:1" s="20" customFormat="1" x14ac:dyDescent="0.2">
      <c r="A1944" s="2"/>
    </row>
    <row r="1945" spans="1:1" s="20" customFormat="1" x14ac:dyDescent="0.2">
      <c r="A1945" s="2"/>
    </row>
    <row r="1946" spans="1:1" s="20" customFormat="1" x14ac:dyDescent="0.2">
      <c r="A1946" s="2"/>
    </row>
    <row r="1947" spans="1:1" s="20" customFormat="1" x14ac:dyDescent="0.2">
      <c r="A1947" s="2"/>
    </row>
    <row r="1948" spans="1:1" s="20" customFormat="1" x14ac:dyDescent="0.2">
      <c r="A1948" s="2"/>
    </row>
    <row r="1949" spans="1:1" s="20" customFormat="1" x14ac:dyDescent="0.2">
      <c r="A1949" s="2"/>
    </row>
    <row r="1950" spans="1:1" s="20" customFormat="1" x14ac:dyDescent="0.2">
      <c r="A1950" s="2"/>
    </row>
    <row r="1951" spans="1:1" s="20" customFormat="1" x14ac:dyDescent="0.2">
      <c r="A1951" s="2"/>
    </row>
    <row r="1952" spans="1:1" s="20" customFormat="1" x14ac:dyDescent="0.2">
      <c r="A1952" s="2"/>
    </row>
    <row r="1953" spans="1:1" s="20" customFormat="1" x14ac:dyDescent="0.2">
      <c r="A1953" s="2"/>
    </row>
    <row r="1954" spans="1:1" s="20" customFormat="1" x14ac:dyDescent="0.2">
      <c r="A1954" s="2"/>
    </row>
    <row r="1955" spans="1:1" s="20" customFormat="1" x14ac:dyDescent="0.2">
      <c r="A1955" s="2"/>
    </row>
    <row r="1956" spans="1:1" s="20" customFormat="1" x14ac:dyDescent="0.2">
      <c r="A1956" s="2"/>
    </row>
    <row r="1957" spans="1:1" s="20" customFormat="1" x14ac:dyDescent="0.2">
      <c r="A1957" s="2"/>
    </row>
    <row r="1958" spans="1:1" s="20" customFormat="1" x14ac:dyDescent="0.2">
      <c r="A1958" s="2"/>
    </row>
    <row r="1959" spans="1:1" s="20" customFormat="1" x14ac:dyDescent="0.2">
      <c r="A1959" s="2"/>
    </row>
    <row r="1960" spans="1:1" s="20" customFormat="1" x14ac:dyDescent="0.2">
      <c r="A1960" s="2"/>
    </row>
    <row r="1961" spans="1:1" s="20" customFormat="1" x14ac:dyDescent="0.2">
      <c r="A1961" s="2"/>
    </row>
    <row r="1962" spans="1:1" s="20" customFormat="1" x14ac:dyDescent="0.2">
      <c r="A1962" s="2"/>
    </row>
    <row r="1963" spans="1:1" s="20" customFormat="1" x14ac:dyDescent="0.2">
      <c r="A1963" s="2"/>
    </row>
    <row r="1964" spans="1:1" s="20" customFormat="1" x14ac:dyDescent="0.2">
      <c r="A1964" s="2"/>
    </row>
    <row r="1965" spans="1:1" s="20" customFormat="1" x14ac:dyDescent="0.2">
      <c r="A1965" s="2"/>
    </row>
    <row r="1966" spans="1:1" s="20" customFormat="1" x14ac:dyDescent="0.2">
      <c r="A1966" s="2"/>
    </row>
    <row r="1967" spans="1:1" s="20" customFormat="1" x14ac:dyDescent="0.2">
      <c r="A1967" s="2"/>
    </row>
    <row r="1968" spans="1:1" s="20" customFormat="1" x14ac:dyDescent="0.2">
      <c r="A1968" s="2"/>
    </row>
    <row r="1969" spans="1:1" s="20" customFormat="1" x14ac:dyDescent="0.2">
      <c r="A1969" s="2"/>
    </row>
    <row r="1970" spans="1:1" s="20" customFormat="1" x14ac:dyDescent="0.2">
      <c r="A1970" s="2"/>
    </row>
    <row r="1971" spans="1:1" s="20" customFormat="1" x14ac:dyDescent="0.2">
      <c r="A1971" s="2"/>
    </row>
    <row r="1972" spans="1:1" s="20" customFormat="1" x14ac:dyDescent="0.2">
      <c r="A1972" s="2"/>
    </row>
    <row r="1973" spans="1:1" s="20" customFormat="1" x14ac:dyDescent="0.2">
      <c r="A1973" s="2"/>
    </row>
    <row r="1974" spans="1:1" s="20" customFormat="1" x14ac:dyDescent="0.2">
      <c r="A1974" s="2"/>
    </row>
    <row r="1975" spans="1:1" s="20" customFormat="1" x14ac:dyDescent="0.2">
      <c r="A1975" s="2"/>
    </row>
    <row r="1976" spans="1:1" s="20" customFormat="1" x14ac:dyDescent="0.2">
      <c r="A1976" s="2"/>
    </row>
    <row r="1977" spans="1:1" s="20" customFormat="1" x14ac:dyDescent="0.2">
      <c r="A1977" s="2"/>
    </row>
    <row r="1978" spans="1:1" s="20" customFormat="1" x14ac:dyDescent="0.2">
      <c r="A1978" s="2"/>
    </row>
    <row r="1979" spans="1:1" s="20" customFormat="1" x14ac:dyDescent="0.2">
      <c r="A1979" s="2"/>
    </row>
    <row r="1980" spans="1:1" s="20" customFormat="1" x14ac:dyDescent="0.2">
      <c r="A1980" s="2"/>
    </row>
    <row r="1981" spans="1:1" s="20" customFormat="1" x14ac:dyDescent="0.2">
      <c r="A1981" s="2"/>
    </row>
    <row r="1982" spans="1:1" s="20" customFormat="1" x14ac:dyDescent="0.2">
      <c r="A1982" s="2"/>
    </row>
    <row r="1983" spans="1:1" s="20" customFormat="1" x14ac:dyDescent="0.2">
      <c r="A1983" s="2"/>
    </row>
    <row r="1984" spans="1:1" s="20" customFormat="1" x14ac:dyDescent="0.2">
      <c r="A1984" s="2"/>
    </row>
    <row r="1985" spans="1:1" s="20" customFormat="1" x14ac:dyDescent="0.2">
      <c r="A1985" s="2"/>
    </row>
    <row r="1986" spans="1:1" s="20" customFormat="1" x14ac:dyDescent="0.2">
      <c r="A1986" s="2"/>
    </row>
    <row r="1987" spans="1:1" s="20" customFormat="1" x14ac:dyDescent="0.2">
      <c r="A1987" s="2"/>
    </row>
    <row r="1988" spans="1:1" s="20" customFormat="1" x14ac:dyDescent="0.2">
      <c r="A1988" s="2"/>
    </row>
    <row r="1989" spans="1:1" s="20" customFormat="1" x14ac:dyDescent="0.2">
      <c r="A1989" s="2"/>
    </row>
    <row r="1990" spans="1:1" s="20" customFormat="1" x14ac:dyDescent="0.2">
      <c r="A1990" s="2"/>
    </row>
    <row r="1991" spans="1:1" s="20" customFormat="1" x14ac:dyDescent="0.2">
      <c r="A1991" s="2"/>
    </row>
    <row r="1992" spans="1:1" s="20" customFormat="1" x14ac:dyDescent="0.2">
      <c r="A1992" s="2"/>
    </row>
    <row r="1993" spans="1:1" s="20" customFormat="1" x14ac:dyDescent="0.2">
      <c r="A1993" s="2"/>
    </row>
    <row r="1994" spans="1:1" s="20" customFormat="1" x14ac:dyDescent="0.2">
      <c r="A1994" s="2"/>
    </row>
    <row r="1995" spans="1:1" s="20" customFormat="1" x14ac:dyDescent="0.2">
      <c r="A1995" s="2"/>
    </row>
    <row r="1996" spans="1:1" s="20" customFormat="1" x14ac:dyDescent="0.2">
      <c r="A1996" s="2"/>
    </row>
    <row r="1997" spans="1:1" s="20" customFormat="1" x14ac:dyDescent="0.2">
      <c r="A1997" s="2"/>
    </row>
    <row r="1998" spans="1:1" s="20" customFormat="1" x14ac:dyDescent="0.2">
      <c r="A1998" s="2"/>
    </row>
    <row r="1999" spans="1:1" s="20" customFormat="1" x14ac:dyDescent="0.2">
      <c r="A1999" s="2"/>
    </row>
    <row r="2000" spans="1:1" s="20" customFormat="1" x14ac:dyDescent="0.2">
      <c r="A2000" s="2"/>
    </row>
    <row r="2001" spans="1:1" s="20" customFormat="1" x14ac:dyDescent="0.2">
      <c r="A2001" s="2"/>
    </row>
    <row r="2002" spans="1:1" s="20" customFormat="1" x14ac:dyDescent="0.2">
      <c r="A2002" s="2"/>
    </row>
    <row r="2003" spans="1:1" s="20" customFormat="1" x14ac:dyDescent="0.2">
      <c r="A2003" s="2"/>
    </row>
    <row r="2004" spans="1:1" s="20" customFormat="1" x14ac:dyDescent="0.2">
      <c r="A2004" s="2"/>
    </row>
    <row r="2005" spans="1:1" s="20" customFormat="1" x14ac:dyDescent="0.2">
      <c r="A2005" s="2"/>
    </row>
    <row r="2006" spans="1:1" s="20" customFormat="1" x14ac:dyDescent="0.2">
      <c r="A2006" s="2"/>
    </row>
    <row r="2007" spans="1:1" s="20" customFormat="1" x14ac:dyDescent="0.2">
      <c r="A2007" s="2"/>
    </row>
    <row r="2008" spans="1:1" s="20" customFormat="1" x14ac:dyDescent="0.2">
      <c r="A2008" s="2"/>
    </row>
    <row r="2009" spans="1:1" s="20" customFormat="1" x14ac:dyDescent="0.2">
      <c r="A2009" s="2"/>
    </row>
    <row r="2010" spans="1:1" s="20" customFormat="1" x14ac:dyDescent="0.2">
      <c r="A2010" s="2"/>
    </row>
    <row r="2011" spans="1:1" s="20" customFormat="1" x14ac:dyDescent="0.2">
      <c r="A2011" s="2"/>
    </row>
    <row r="2012" spans="1:1" s="20" customFormat="1" x14ac:dyDescent="0.2">
      <c r="A2012" s="2"/>
    </row>
    <row r="2013" spans="1:1" s="20" customFormat="1" x14ac:dyDescent="0.2">
      <c r="A2013" s="2"/>
    </row>
    <row r="2014" spans="1:1" s="20" customFormat="1" x14ac:dyDescent="0.2">
      <c r="A2014" s="2"/>
    </row>
    <row r="2015" spans="1:1" s="20" customFormat="1" x14ac:dyDescent="0.2">
      <c r="A2015" s="2"/>
    </row>
    <row r="2016" spans="1:1" s="20" customFormat="1" x14ac:dyDescent="0.2">
      <c r="A2016" s="2"/>
    </row>
    <row r="2017" spans="1:1" s="20" customFormat="1" x14ac:dyDescent="0.2">
      <c r="A2017" s="2"/>
    </row>
    <row r="2018" spans="1:1" s="20" customFormat="1" x14ac:dyDescent="0.2">
      <c r="A2018" s="2"/>
    </row>
    <row r="2019" spans="1:1" s="20" customFormat="1" x14ac:dyDescent="0.2">
      <c r="A2019" s="2"/>
    </row>
    <row r="2020" spans="1:1" s="20" customFormat="1" x14ac:dyDescent="0.2">
      <c r="A2020" s="2"/>
    </row>
    <row r="2021" spans="1:1" s="20" customFormat="1" x14ac:dyDescent="0.2">
      <c r="A2021" s="2"/>
    </row>
    <row r="2022" spans="1:1" s="20" customFormat="1" x14ac:dyDescent="0.2">
      <c r="A2022" s="2"/>
    </row>
    <row r="2023" spans="1:1" s="20" customFormat="1" x14ac:dyDescent="0.2">
      <c r="A2023" s="2"/>
    </row>
    <row r="2024" spans="1:1" s="20" customFormat="1" x14ac:dyDescent="0.2">
      <c r="A2024" s="2"/>
    </row>
    <row r="2025" spans="1:1" s="20" customFormat="1" x14ac:dyDescent="0.2">
      <c r="A2025" s="2"/>
    </row>
    <row r="2026" spans="1:1" s="20" customFormat="1" x14ac:dyDescent="0.2">
      <c r="A2026" s="2"/>
    </row>
    <row r="2027" spans="1:1" s="20" customFormat="1" x14ac:dyDescent="0.2">
      <c r="A2027" s="2"/>
    </row>
    <row r="2028" spans="1:1" s="20" customFormat="1" x14ac:dyDescent="0.2">
      <c r="A2028" s="2"/>
    </row>
    <row r="2029" spans="1:1" s="20" customFormat="1" x14ac:dyDescent="0.2">
      <c r="A2029" s="2"/>
    </row>
    <row r="2030" spans="1:1" s="20" customFormat="1" x14ac:dyDescent="0.2">
      <c r="A2030" s="2"/>
    </row>
    <row r="2031" spans="1:1" s="20" customFormat="1" x14ac:dyDescent="0.2">
      <c r="A2031" s="2"/>
    </row>
    <row r="2032" spans="1:1" s="20" customFormat="1" x14ac:dyDescent="0.2">
      <c r="A2032" s="2"/>
    </row>
    <row r="2033" spans="1:1" s="20" customFormat="1" x14ac:dyDescent="0.2">
      <c r="A2033" s="2"/>
    </row>
    <row r="2034" spans="1:1" s="20" customFormat="1" x14ac:dyDescent="0.2">
      <c r="A2034" s="2"/>
    </row>
    <row r="2035" spans="1:1" s="20" customFormat="1" x14ac:dyDescent="0.2">
      <c r="A2035" s="2"/>
    </row>
    <row r="2036" spans="1:1" s="20" customFormat="1" x14ac:dyDescent="0.2">
      <c r="A2036" s="2"/>
    </row>
    <row r="2037" spans="1:1" s="20" customFormat="1" x14ac:dyDescent="0.2">
      <c r="A2037" s="2"/>
    </row>
    <row r="2038" spans="1:1" s="20" customFormat="1" x14ac:dyDescent="0.2">
      <c r="A2038" s="2"/>
    </row>
    <row r="2039" spans="1:1" s="20" customFormat="1" x14ac:dyDescent="0.2">
      <c r="A2039" s="2"/>
    </row>
    <row r="2040" spans="1:1" s="20" customFormat="1" x14ac:dyDescent="0.2">
      <c r="A2040" s="2"/>
    </row>
    <row r="2041" spans="1:1" s="20" customFormat="1" x14ac:dyDescent="0.2">
      <c r="A2041" s="2"/>
    </row>
    <row r="2042" spans="1:1" s="20" customFormat="1" x14ac:dyDescent="0.2">
      <c r="A2042" s="2"/>
    </row>
    <row r="2043" spans="1:1" s="20" customFormat="1" x14ac:dyDescent="0.2">
      <c r="A2043" s="2"/>
    </row>
    <row r="2044" spans="1:1" s="20" customFormat="1" x14ac:dyDescent="0.2">
      <c r="A2044" s="2"/>
    </row>
    <row r="2045" spans="1:1" s="20" customFormat="1" x14ac:dyDescent="0.2">
      <c r="A2045" s="2"/>
    </row>
    <row r="2046" spans="1:1" s="20" customFormat="1" x14ac:dyDescent="0.2">
      <c r="A2046" s="2"/>
    </row>
    <row r="2047" spans="1:1" s="20" customFormat="1" x14ac:dyDescent="0.2">
      <c r="A2047" s="2"/>
    </row>
    <row r="2048" spans="1:1" s="20" customFormat="1" x14ac:dyDescent="0.2">
      <c r="A2048" s="2"/>
    </row>
    <row r="2049" spans="1:1" s="20" customFormat="1" x14ac:dyDescent="0.2">
      <c r="A2049" s="2"/>
    </row>
    <row r="2050" spans="1:1" s="20" customFormat="1" x14ac:dyDescent="0.2">
      <c r="A2050" s="2"/>
    </row>
    <row r="2051" spans="1:1" s="20" customFormat="1" x14ac:dyDescent="0.2">
      <c r="A2051" s="2"/>
    </row>
    <row r="2052" spans="1:1" s="20" customFormat="1" x14ac:dyDescent="0.2">
      <c r="A2052" s="2"/>
    </row>
    <row r="2053" spans="1:1" s="20" customFormat="1" x14ac:dyDescent="0.2">
      <c r="A2053" s="2"/>
    </row>
    <row r="2054" spans="1:1" s="20" customFormat="1" x14ac:dyDescent="0.2">
      <c r="A2054" s="2"/>
    </row>
    <row r="2055" spans="1:1" s="20" customFormat="1" x14ac:dyDescent="0.2">
      <c r="A2055" s="2"/>
    </row>
    <row r="2056" spans="1:1" s="20" customFormat="1" x14ac:dyDescent="0.2">
      <c r="A2056" s="2"/>
    </row>
    <row r="2057" spans="1:1" s="20" customFormat="1" x14ac:dyDescent="0.2">
      <c r="A2057" s="2"/>
    </row>
    <row r="2058" spans="1:1" s="20" customFormat="1" x14ac:dyDescent="0.2">
      <c r="A2058" s="2"/>
    </row>
    <row r="2059" spans="1:1" s="20" customFormat="1" x14ac:dyDescent="0.2">
      <c r="A2059" s="2"/>
    </row>
    <row r="2060" spans="1:1" s="20" customFormat="1" x14ac:dyDescent="0.2">
      <c r="A2060" s="2"/>
    </row>
    <row r="2061" spans="1:1" s="20" customFormat="1" x14ac:dyDescent="0.2">
      <c r="A2061" s="2"/>
    </row>
    <row r="2062" spans="1:1" s="20" customFormat="1" x14ac:dyDescent="0.2">
      <c r="A2062" s="2"/>
    </row>
    <row r="2063" spans="1:1" s="20" customFormat="1" x14ac:dyDescent="0.2">
      <c r="A2063" s="2"/>
    </row>
    <row r="2064" spans="1:1" s="20" customFormat="1" x14ac:dyDescent="0.2">
      <c r="A2064" s="2"/>
    </row>
    <row r="2065" spans="1:1" s="20" customFormat="1" x14ac:dyDescent="0.2">
      <c r="A2065" s="2"/>
    </row>
    <row r="2066" spans="1:1" s="20" customFormat="1" x14ac:dyDescent="0.2">
      <c r="A2066" s="2"/>
    </row>
    <row r="2067" spans="1:1" s="20" customFormat="1" x14ac:dyDescent="0.2">
      <c r="A2067" s="2"/>
    </row>
    <row r="2068" spans="1:1" s="20" customFormat="1" x14ac:dyDescent="0.2">
      <c r="A2068" s="2"/>
    </row>
    <row r="2069" spans="1:1" s="20" customFormat="1" x14ac:dyDescent="0.2">
      <c r="A2069" s="2"/>
    </row>
    <row r="2070" spans="1:1" s="20" customFormat="1" x14ac:dyDescent="0.2">
      <c r="A2070" s="2"/>
    </row>
    <row r="2071" spans="1:1" s="20" customFormat="1" x14ac:dyDescent="0.2">
      <c r="A2071" s="2"/>
    </row>
    <row r="2072" spans="1:1" s="20" customFormat="1" x14ac:dyDescent="0.2">
      <c r="A2072" s="2"/>
    </row>
    <row r="2073" spans="1:1" s="20" customFormat="1" x14ac:dyDescent="0.2">
      <c r="A2073" s="2"/>
    </row>
    <row r="2074" spans="1:1" s="20" customFormat="1" x14ac:dyDescent="0.2">
      <c r="A2074" s="2"/>
    </row>
    <row r="2075" spans="1:1" s="20" customFormat="1" x14ac:dyDescent="0.2">
      <c r="A2075" s="2"/>
    </row>
    <row r="2076" spans="1:1" s="20" customFormat="1" x14ac:dyDescent="0.2">
      <c r="A2076" s="2"/>
    </row>
    <row r="2077" spans="1:1" s="20" customFormat="1" x14ac:dyDescent="0.2">
      <c r="A2077" s="2"/>
    </row>
    <row r="2078" spans="1:1" s="20" customFormat="1" x14ac:dyDescent="0.2">
      <c r="A2078" s="2"/>
    </row>
    <row r="2079" spans="1:1" s="20" customFormat="1" x14ac:dyDescent="0.2">
      <c r="A2079" s="2"/>
    </row>
    <row r="2080" spans="1:1" s="20" customFormat="1" x14ac:dyDescent="0.2">
      <c r="A2080" s="2"/>
    </row>
    <row r="2081" spans="1:1" s="20" customFormat="1" x14ac:dyDescent="0.2">
      <c r="A2081" s="2"/>
    </row>
    <row r="2082" spans="1:1" s="20" customFormat="1" x14ac:dyDescent="0.2">
      <c r="A2082" s="2"/>
    </row>
    <row r="2083" spans="1:1" s="20" customFormat="1" x14ac:dyDescent="0.2">
      <c r="A2083" s="2"/>
    </row>
    <row r="2084" spans="1:1" s="20" customFormat="1" x14ac:dyDescent="0.2">
      <c r="A2084" s="2"/>
    </row>
    <row r="2085" spans="1:1" s="20" customFormat="1" x14ac:dyDescent="0.2">
      <c r="A2085" s="2"/>
    </row>
    <row r="2086" spans="1:1" s="20" customFormat="1" x14ac:dyDescent="0.2">
      <c r="A2086" s="2"/>
    </row>
    <row r="2087" spans="1:1" s="20" customFormat="1" x14ac:dyDescent="0.2">
      <c r="A2087" s="2"/>
    </row>
    <row r="2088" spans="1:1" s="20" customFormat="1" x14ac:dyDescent="0.2">
      <c r="A2088" s="2"/>
    </row>
    <row r="2089" spans="1:1" s="20" customFormat="1" x14ac:dyDescent="0.2">
      <c r="A2089" s="2"/>
    </row>
    <row r="2090" spans="1:1" s="20" customFormat="1" x14ac:dyDescent="0.2">
      <c r="A2090" s="2"/>
    </row>
    <row r="2091" spans="1:1" s="20" customFormat="1" x14ac:dyDescent="0.2">
      <c r="A2091" s="2"/>
    </row>
    <row r="2092" spans="1:1" s="20" customFormat="1" x14ac:dyDescent="0.2">
      <c r="A2092" s="2"/>
    </row>
    <row r="2093" spans="1:1" s="20" customFormat="1" x14ac:dyDescent="0.2">
      <c r="A2093" s="2"/>
    </row>
    <row r="2094" spans="1:1" s="20" customFormat="1" x14ac:dyDescent="0.2">
      <c r="A2094" s="2"/>
    </row>
    <row r="2095" spans="1:1" s="20" customFormat="1" x14ac:dyDescent="0.2">
      <c r="A2095" s="2"/>
    </row>
    <row r="2096" spans="1:1" s="20" customFormat="1" x14ac:dyDescent="0.2">
      <c r="A2096" s="2"/>
    </row>
    <row r="2097" spans="1:1" s="20" customFormat="1" x14ac:dyDescent="0.2">
      <c r="A2097" s="2"/>
    </row>
    <row r="2098" spans="1:1" s="20" customFormat="1" x14ac:dyDescent="0.2">
      <c r="A2098" s="2"/>
    </row>
    <row r="2099" spans="1:1" s="20" customFormat="1" x14ac:dyDescent="0.2">
      <c r="A2099" s="2"/>
    </row>
    <row r="2100" spans="1:1" s="20" customFormat="1" x14ac:dyDescent="0.2">
      <c r="A2100" s="2"/>
    </row>
    <row r="2101" spans="1:1" s="20" customFormat="1" x14ac:dyDescent="0.2">
      <c r="A2101" s="2"/>
    </row>
    <row r="2102" spans="1:1" s="20" customFormat="1" x14ac:dyDescent="0.2">
      <c r="A2102" s="2"/>
    </row>
    <row r="2103" spans="1:1" s="20" customFormat="1" x14ac:dyDescent="0.2">
      <c r="A2103" s="2"/>
    </row>
    <row r="2104" spans="1:1" s="20" customFormat="1" x14ac:dyDescent="0.2">
      <c r="A2104" s="2"/>
    </row>
    <row r="2105" spans="1:1" s="20" customFormat="1" x14ac:dyDescent="0.2">
      <c r="A2105" s="2"/>
    </row>
    <row r="2106" spans="1:1" s="20" customFormat="1" x14ac:dyDescent="0.2">
      <c r="A2106" s="2"/>
    </row>
    <row r="2107" spans="1:1" s="20" customFormat="1" x14ac:dyDescent="0.2">
      <c r="A2107" s="2"/>
    </row>
    <row r="2108" spans="1:1" s="20" customFormat="1" x14ac:dyDescent="0.2">
      <c r="A2108" s="2"/>
    </row>
    <row r="2109" spans="1:1" s="20" customFormat="1" x14ac:dyDescent="0.2">
      <c r="A2109" s="2"/>
    </row>
    <row r="2110" spans="1:1" s="20" customFormat="1" x14ac:dyDescent="0.2">
      <c r="A2110" s="2"/>
    </row>
    <row r="2111" spans="1:1" s="20" customFormat="1" x14ac:dyDescent="0.2">
      <c r="A2111" s="2"/>
    </row>
    <row r="2112" spans="1:1" s="20" customFormat="1" x14ac:dyDescent="0.2">
      <c r="A2112" s="2"/>
    </row>
    <row r="2113" spans="1:1" s="20" customFormat="1" x14ac:dyDescent="0.2">
      <c r="A2113" s="2"/>
    </row>
    <row r="2114" spans="1:1" s="20" customFormat="1" x14ac:dyDescent="0.2">
      <c r="A2114" s="2"/>
    </row>
    <row r="2115" spans="1:1" s="20" customFormat="1" x14ac:dyDescent="0.2">
      <c r="A2115" s="2"/>
    </row>
    <row r="2116" spans="1:1" s="20" customFormat="1" x14ac:dyDescent="0.2">
      <c r="A2116" s="2"/>
    </row>
    <row r="2117" spans="1:1" s="20" customFormat="1" x14ac:dyDescent="0.2">
      <c r="A2117" s="2"/>
    </row>
    <row r="2118" spans="1:1" s="20" customFormat="1" x14ac:dyDescent="0.2">
      <c r="A2118" s="2"/>
    </row>
    <row r="2119" spans="1:1" s="20" customFormat="1" x14ac:dyDescent="0.2">
      <c r="A2119" s="2"/>
    </row>
    <row r="2120" spans="1:1" s="20" customFormat="1" x14ac:dyDescent="0.2">
      <c r="A2120" s="2"/>
    </row>
    <row r="2121" spans="1:1" s="20" customFormat="1" x14ac:dyDescent="0.2">
      <c r="A2121" s="2"/>
    </row>
    <row r="2122" spans="1:1" s="20" customFormat="1" x14ac:dyDescent="0.2">
      <c r="A2122" s="2"/>
    </row>
    <row r="2123" spans="1:1" s="20" customFormat="1" x14ac:dyDescent="0.2">
      <c r="A2123" s="2"/>
    </row>
    <row r="2124" spans="1:1" s="20" customFormat="1" x14ac:dyDescent="0.2">
      <c r="A2124" s="2"/>
    </row>
    <row r="2125" spans="1:1" s="20" customFormat="1" x14ac:dyDescent="0.2">
      <c r="A2125" s="2"/>
    </row>
    <row r="2126" spans="1:1" s="20" customFormat="1" x14ac:dyDescent="0.2">
      <c r="A2126" s="2"/>
    </row>
    <row r="2127" spans="1:1" s="20" customFormat="1" x14ac:dyDescent="0.2">
      <c r="A2127" s="2"/>
    </row>
    <row r="2128" spans="1:1" s="20" customFormat="1" x14ac:dyDescent="0.2">
      <c r="A2128" s="2"/>
    </row>
    <row r="2129" spans="1:1" s="20" customFormat="1" x14ac:dyDescent="0.2">
      <c r="A2129" s="2"/>
    </row>
    <row r="2130" spans="1:1" s="20" customFormat="1" x14ac:dyDescent="0.2">
      <c r="A2130" s="2"/>
    </row>
    <row r="2131" spans="1:1" s="20" customFormat="1" x14ac:dyDescent="0.2">
      <c r="A2131" s="2"/>
    </row>
    <row r="2132" spans="1:1" s="20" customFormat="1" x14ac:dyDescent="0.2">
      <c r="A2132" s="2"/>
    </row>
    <row r="2133" spans="1:1" s="20" customFormat="1" x14ac:dyDescent="0.2">
      <c r="A2133" s="2"/>
    </row>
    <row r="2134" spans="1:1" s="20" customFormat="1" x14ac:dyDescent="0.2">
      <c r="A2134" s="2"/>
    </row>
    <row r="2135" spans="1:1" s="20" customFormat="1" x14ac:dyDescent="0.2">
      <c r="A2135" s="2"/>
    </row>
    <row r="2136" spans="1:1" s="20" customFormat="1" x14ac:dyDescent="0.2">
      <c r="A2136" s="2"/>
    </row>
    <row r="2137" spans="1:1" s="20" customFormat="1" x14ac:dyDescent="0.2">
      <c r="A2137" s="2"/>
    </row>
    <row r="2138" spans="1:1" s="20" customFormat="1" x14ac:dyDescent="0.2">
      <c r="A2138" s="2"/>
    </row>
    <row r="2139" spans="1:1" s="20" customFormat="1" x14ac:dyDescent="0.2">
      <c r="A2139" s="2"/>
    </row>
    <row r="2140" spans="1:1" s="20" customFormat="1" x14ac:dyDescent="0.2">
      <c r="A2140" s="2"/>
    </row>
    <row r="2141" spans="1:1" s="20" customFormat="1" x14ac:dyDescent="0.2">
      <c r="A2141" s="2"/>
    </row>
    <row r="2142" spans="1:1" s="20" customFormat="1" x14ac:dyDescent="0.2">
      <c r="A2142" s="2"/>
    </row>
    <row r="2143" spans="1:1" s="20" customFormat="1" x14ac:dyDescent="0.2">
      <c r="A2143" s="2"/>
    </row>
    <row r="2144" spans="1:1" s="20" customFormat="1" x14ac:dyDescent="0.2">
      <c r="A2144" s="2"/>
    </row>
    <row r="2145" spans="1:1" s="20" customFormat="1" x14ac:dyDescent="0.2">
      <c r="A2145" s="2"/>
    </row>
    <row r="2146" spans="1:1" s="20" customFormat="1" x14ac:dyDescent="0.2">
      <c r="A2146" s="2"/>
    </row>
    <row r="2147" spans="1:1" s="20" customFormat="1" x14ac:dyDescent="0.2">
      <c r="A2147" s="2"/>
    </row>
    <row r="2148" spans="1:1" s="20" customFormat="1" x14ac:dyDescent="0.2">
      <c r="A2148" s="2"/>
    </row>
    <row r="2149" spans="1:1" s="20" customFormat="1" x14ac:dyDescent="0.2">
      <c r="A2149" s="2"/>
    </row>
    <row r="2150" spans="1:1" s="20" customFormat="1" x14ac:dyDescent="0.2">
      <c r="A2150" s="2"/>
    </row>
    <row r="2151" spans="1:1" s="20" customFormat="1" x14ac:dyDescent="0.2">
      <c r="A2151" s="2"/>
    </row>
    <row r="2152" spans="1:1" s="20" customFormat="1" x14ac:dyDescent="0.2">
      <c r="A2152" s="2"/>
    </row>
    <row r="2153" spans="1:1" s="20" customFormat="1" x14ac:dyDescent="0.2">
      <c r="A2153" s="2"/>
    </row>
    <row r="2154" spans="1:1" s="20" customFormat="1" x14ac:dyDescent="0.2">
      <c r="A2154" s="2"/>
    </row>
    <row r="2155" spans="1:1" s="20" customFormat="1" x14ac:dyDescent="0.2">
      <c r="A2155" s="2"/>
    </row>
    <row r="2156" spans="1:1" s="20" customFormat="1" x14ac:dyDescent="0.2">
      <c r="A2156" s="2"/>
    </row>
    <row r="2157" spans="1:1" s="20" customFormat="1" x14ac:dyDescent="0.2">
      <c r="A2157" s="2"/>
    </row>
    <row r="2158" spans="1:1" s="20" customFormat="1" x14ac:dyDescent="0.2">
      <c r="A2158" s="2"/>
    </row>
    <row r="2159" spans="1:1" s="20" customFormat="1" x14ac:dyDescent="0.2">
      <c r="A2159" s="2"/>
    </row>
    <row r="2160" spans="1:1" s="20" customFormat="1" x14ac:dyDescent="0.2">
      <c r="A2160" s="2"/>
    </row>
    <row r="2161" spans="1:1" s="20" customFormat="1" x14ac:dyDescent="0.2">
      <c r="A2161" s="2"/>
    </row>
    <row r="2162" spans="1:1" s="20" customFormat="1" x14ac:dyDescent="0.2">
      <c r="A2162" s="2"/>
    </row>
    <row r="2163" spans="1:1" s="20" customFormat="1" x14ac:dyDescent="0.2">
      <c r="A2163" s="2"/>
    </row>
    <row r="2164" spans="1:1" s="20" customFormat="1" x14ac:dyDescent="0.2">
      <c r="A2164" s="2"/>
    </row>
    <row r="2165" spans="1:1" s="20" customFormat="1" x14ac:dyDescent="0.2">
      <c r="A2165" s="2"/>
    </row>
    <row r="2166" spans="1:1" s="20" customFormat="1" x14ac:dyDescent="0.2">
      <c r="A2166" s="2"/>
    </row>
    <row r="2167" spans="1:1" s="20" customFormat="1" x14ac:dyDescent="0.2">
      <c r="A2167" s="2"/>
    </row>
    <row r="2168" spans="1:1" s="20" customFormat="1" x14ac:dyDescent="0.2">
      <c r="A2168" s="2"/>
    </row>
    <row r="2169" spans="1:1" s="20" customFormat="1" x14ac:dyDescent="0.2">
      <c r="A2169" s="2"/>
    </row>
    <row r="2170" spans="1:1" s="20" customFormat="1" x14ac:dyDescent="0.2">
      <c r="A2170" s="2"/>
    </row>
    <row r="2171" spans="1:1" s="20" customFormat="1" x14ac:dyDescent="0.2">
      <c r="A2171" s="2"/>
    </row>
    <row r="2172" spans="1:1" s="20" customFormat="1" x14ac:dyDescent="0.2">
      <c r="A2172" s="2"/>
    </row>
    <row r="2173" spans="1:1" s="20" customFormat="1" x14ac:dyDescent="0.2">
      <c r="A2173" s="2"/>
    </row>
    <row r="2174" spans="1:1" s="20" customFormat="1" x14ac:dyDescent="0.2">
      <c r="A2174" s="2"/>
    </row>
    <row r="2175" spans="1:1" s="20" customFormat="1" x14ac:dyDescent="0.2">
      <c r="A2175" s="2"/>
    </row>
    <row r="2176" spans="1:1" s="20" customFormat="1" x14ac:dyDescent="0.2">
      <c r="A2176" s="2"/>
    </row>
    <row r="2177" spans="1:1" s="20" customFormat="1" x14ac:dyDescent="0.2">
      <c r="A2177" s="2"/>
    </row>
    <row r="2178" spans="1:1" s="20" customFormat="1" x14ac:dyDescent="0.2">
      <c r="A2178" s="2"/>
    </row>
    <row r="2179" spans="1:1" s="20" customFormat="1" x14ac:dyDescent="0.2">
      <c r="A2179" s="2"/>
    </row>
    <row r="2180" spans="1:1" s="20" customFormat="1" x14ac:dyDescent="0.2">
      <c r="A2180" s="2"/>
    </row>
    <row r="2181" spans="1:1" s="20" customFormat="1" x14ac:dyDescent="0.2">
      <c r="A2181" s="2"/>
    </row>
    <row r="2182" spans="1:1" s="20" customFormat="1" x14ac:dyDescent="0.2">
      <c r="A2182" s="2"/>
    </row>
    <row r="2183" spans="1:1" s="20" customFormat="1" x14ac:dyDescent="0.2">
      <c r="A2183" s="2"/>
    </row>
    <row r="2184" spans="1:1" s="20" customFormat="1" x14ac:dyDescent="0.2">
      <c r="A2184" s="2"/>
    </row>
    <row r="2185" spans="1:1" s="20" customFormat="1" x14ac:dyDescent="0.2">
      <c r="A2185" s="2"/>
    </row>
    <row r="2186" spans="1:1" s="20" customFormat="1" x14ac:dyDescent="0.2">
      <c r="A2186" s="2"/>
    </row>
    <row r="2187" spans="1:1" s="20" customFormat="1" x14ac:dyDescent="0.2">
      <c r="A2187" s="2"/>
    </row>
    <row r="2188" spans="1:1" s="20" customFormat="1" x14ac:dyDescent="0.2">
      <c r="A2188" s="2"/>
    </row>
    <row r="2189" spans="1:1" s="20" customFormat="1" x14ac:dyDescent="0.2">
      <c r="A2189" s="2"/>
    </row>
    <row r="2190" spans="1:1" s="20" customFormat="1" x14ac:dyDescent="0.2">
      <c r="A2190" s="2"/>
    </row>
    <row r="2191" spans="1:1" s="20" customFormat="1" x14ac:dyDescent="0.2">
      <c r="A2191" s="2"/>
    </row>
    <row r="2192" spans="1:1" s="20" customFormat="1" x14ac:dyDescent="0.2">
      <c r="A2192" s="2"/>
    </row>
    <row r="2193" spans="1:1" s="20" customFormat="1" x14ac:dyDescent="0.2">
      <c r="A2193" s="2"/>
    </row>
    <row r="2194" spans="1:1" s="20" customFormat="1" x14ac:dyDescent="0.2">
      <c r="A2194" s="2"/>
    </row>
    <row r="2195" spans="1:1" s="20" customFormat="1" x14ac:dyDescent="0.2">
      <c r="A2195" s="2"/>
    </row>
    <row r="2196" spans="1:1" s="20" customFormat="1" x14ac:dyDescent="0.2">
      <c r="A2196" s="2"/>
    </row>
    <row r="2197" spans="1:1" s="20" customFormat="1" x14ac:dyDescent="0.2">
      <c r="A2197" s="2"/>
    </row>
    <row r="2198" spans="1:1" s="20" customFormat="1" x14ac:dyDescent="0.2">
      <c r="A2198" s="2"/>
    </row>
    <row r="2199" spans="1:1" s="20" customFormat="1" x14ac:dyDescent="0.2">
      <c r="A2199" s="2"/>
    </row>
    <row r="2200" spans="1:1" s="20" customFormat="1" x14ac:dyDescent="0.2">
      <c r="A2200" s="2"/>
    </row>
    <row r="2201" spans="1:1" s="20" customFormat="1" x14ac:dyDescent="0.2">
      <c r="A2201" s="2"/>
    </row>
    <row r="2202" spans="1:1" s="20" customFormat="1" x14ac:dyDescent="0.2">
      <c r="A2202" s="2"/>
    </row>
    <row r="2203" spans="1:1" s="20" customFormat="1" x14ac:dyDescent="0.2">
      <c r="A2203" s="2"/>
    </row>
    <row r="2204" spans="1:1" s="20" customFormat="1" x14ac:dyDescent="0.2">
      <c r="A2204" s="2"/>
    </row>
    <row r="2205" spans="1:1" s="20" customFormat="1" x14ac:dyDescent="0.2">
      <c r="A2205" s="2"/>
    </row>
    <row r="2206" spans="1:1" s="20" customFormat="1" x14ac:dyDescent="0.2">
      <c r="A2206" s="2"/>
    </row>
    <row r="2207" spans="1:1" s="20" customFormat="1" x14ac:dyDescent="0.2">
      <c r="A2207" s="2"/>
    </row>
    <row r="2208" spans="1:1" s="20" customFormat="1" x14ac:dyDescent="0.2">
      <c r="A2208" s="2"/>
    </row>
    <row r="2209" spans="1:1" s="20" customFormat="1" x14ac:dyDescent="0.2">
      <c r="A2209" s="2"/>
    </row>
    <row r="2210" spans="1:1" s="20" customFormat="1" x14ac:dyDescent="0.2">
      <c r="A2210" s="2"/>
    </row>
    <row r="2211" spans="1:1" s="20" customFormat="1" x14ac:dyDescent="0.2">
      <c r="A2211" s="2"/>
    </row>
    <row r="2212" spans="1:1" s="20" customFormat="1" x14ac:dyDescent="0.2">
      <c r="A2212" s="2"/>
    </row>
    <row r="2213" spans="1:1" s="20" customFormat="1" x14ac:dyDescent="0.2">
      <c r="A2213" s="2"/>
    </row>
    <row r="2214" spans="1:1" s="20" customFormat="1" x14ac:dyDescent="0.2">
      <c r="A2214" s="2"/>
    </row>
    <row r="2215" spans="1:1" s="20" customFormat="1" x14ac:dyDescent="0.2">
      <c r="A2215" s="2"/>
    </row>
    <row r="2216" spans="1:1" s="20" customFormat="1" x14ac:dyDescent="0.2">
      <c r="A2216" s="2"/>
    </row>
    <row r="2217" spans="1:1" s="20" customFormat="1" x14ac:dyDescent="0.2">
      <c r="A2217" s="2"/>
    </row>
    <row r="2218" spans="1:1" s="20" customFormat="1" x14ac:dyDescent="0.2">
      <c r="A2218" s="2"/>
    </row>
    <row r="2219" spans="1:1" s="20" customFormat="1" x14ac:dyDescent="0.2">
      <c r="A2219" s="2"/>
    </row>
    <row r="2220" spans="1:1" s="20" customFormat="1" x14ac:dyDescent="0.2">
      <c r="A2220" s="2"/>
    </row>
    <row r="2221" spans="1:1" s="20" customFormat="1" x14ac:dyDescent="0.2">
      <c r="A2221" s="2"/>
    </row>
    <row r="2222" spans="1:1" s="20" customFormat="1" x14ac:dyDescent="0.2">
      <c r="A2222" s="2"/>
    </row>
    <row r="2223" spans="1:1" s="20" customFormat="1" x14ac:dyDescent="0.2">
      <c r="A2223" s="2"/>
    </row>
    <row r="2224" spans="1:1" s="20" customFormat="1" x14ac:dyDescent="0.2">
      <c r="A2224" s="2"/>
    </row>
    <row r="2225" spans="1:1" s="20" customFormat="1" x14ac:dyDescent="0.2">
      <c r="A2225" s="2"/>
    </row>
    <row r="2226" spans="1:1" s="20" customFormat="1" x14ac:dyDescent="0.2">
      <c r="A2226" s="2"/>
    </row>
    <row r="2227" spans="1:1" s="20" customFormat="1" x14ac:dyDescent="0.2">
      <c r="A2227" s="2"/>
    </row>
    <row r="2228" spans="1:1" s="20" customFormat="1" x14ac:dyDescent="0.2">
      <c r="A2228" s="2"/>
    </row>
    <row r="2229" spans="1:1" s="20" customFormat="1" x14ac:dyDescent="0.2">
      <c r="A2229" s="2"/>
    </row>
    <row r="2230" spans="1:1" s="20" customFormat="1" x14ac:dyDescent="0.2">
      <c r="A2230" s="2"/>
    </row>
    <row r="2231" spans="1:1" s="20" customFormat="1" x14ac:dyDescent="0.2">
      <c r="A2231" s="2"/>
    </row>
    <row r="2232" spans="1:1" s="20" customFormat="1" x14ac:dyDescent="0.2">
      <c r="A2232" s="2"/>
    </row>
    <row r="2233" spans="1:1" s="20" customFormat="1" x14ac:dyDescent="0.2">
      <c r="A2233" s="2"/>
    </row>
    <row r="2234" spans="1:1" s="20" customFormat="1" x14ac:dyDescent="0.2">
      <c r="A2234" s="2"/>
    </row>
    <row r="2235" spans="1:1" s="20" customFormat="1" x14ac:dyDescent="0.2">
      <c r="A2235" s="2"/>
    </row>
    <row r="2236" spans="1:1" s="20" customFormat="1" x14ac:dyDescent="0.2">
      <c r="A2236" s="2"/>
    </row>
    <row r="2237" spans="1:1" s="20" customFormat="1" x14ac:dyDescent="0.2">
      <c r="A2237" s="2"/>
    </row>
    <row r="2238" spans="1:1" s="20" customFormat="1" x14ac:dyDescent="0.2">
      <c r="A2238" s="2"/>
    </row>
    <row r="2239" spans="1:1" s="20" customFormat="1" x14ac:dyDescent="0.2">
      <c r="A2239" s="2"/>
    </row>
    <row r="2240" spans="1:1" s="20" customFormat="1" x14ac:dyDescent="0.2">
      <c r="A2240" s="2"/>
    </row>
    <row r="2241" spans="1:1" s="20" customFormat="1" x14ac:dyDescent="0.2">
      <c r="A2241" s="2"/>
    </row>
    <row r="2242" spans="1:1" s="20" customFormat="1" x14ac:dyDescent="0.2">
      <c r="A2242" s="2"/>
    </row>
    <row r="2243" spans="1:1" s="20" customFormat="1" x14ac:dyDescent="0.2">
      <c r="A2243" s="2"/>
    </row>
    <row r="2244" spans="1:1" s="20" customFormat="1" x14ac:dyDescent="0.2">
      <c r="A2244" s="2"/>
    </row>
    <row r="2245" spans="1:1" s="20" customFormat="1" x14ac:dyDescent="0.2">
      <c r="A2245" s="2"/>
    </row>
    <row r="2246" spans="1:1" s="20" customFormat="1" x14ac:dyDescent="0.2">
      <c r="A2246" s="2"/>
    </row>
    <row r="2247" spans="1:1" s="20" customFormat="1" x14ac:dyDescent="0.2">
      <c r="A2247" s="2"/>
    </row>
    <row r="2248" spans="1:1" s="20" customFormat="1" x14ac:dyDescent="0.2">
      <c r="A2248" s="2"/>
    </row>
    <row r="2249" spans="1:1" s="20" customFormat="1" x14ac:dyDescent="0.2">
      <c r="A2249" s="2"/>
    </row>
    <row r="2250" spans="1:1" s="20" customFormat="1" x14ac:dyDescent="0.2">
      <c r="A2250" s="2"/>
    </row>
    <row r="2251" spans="1:1" s="20" customFormat="1" x14ac:dyDescent="0.2">
      <c r="A2251" s="2"/>
    </row>
    <row r="2252" spans="1:1" s="20" customFormat="1" x14ac:dyDescent="0.2">
      <c r="A2252" s="2"/>
    </row>
    <row r="2253" spans="1:1" s="20" customFormat="1" x14ac:dyDescent="0.2">
      <c r="A2253" s="2"/>
    </row>
    <row r="2254" spans="1:1" s="20" customFormat="1" x14ac:dyDescent="0.2">
      <c r="A2254" s="2"/>
    </row>
    <row r="2255" spans="1:1" s="20" customFormat="1" x14ac:dyDescent="0.2">
      <c r="A2255" s="2"/>
    </row>
    <row r="2256" spans="1:1" s="20" customFormat="1" x14ac:dyDescent="0.2">
      <c r="A2256" s="2"/>
    </row>
    <row r="2257" spans="1:1" s="20" customFormat="1" x14ac:dyDescent="0.2">
      <c r="A2257" s="2"/>
    </row>
    <row r="2258" spans="1:1" s="20" customFormat="1" x14ac:dyDescent="0.2">
      <c r="A2258" s="2"/>
    </row>
    <row r="2259" spans="1:1" s="20" customFormat="1" x14ac:dyDescent="0.2">
      <c r="A2259" s="2"/>
    </row>
    <row r="2260" spans="1:1" s="20" customFormat="1" x14ac:dyDescent="0.2">
      <c r="A2260" s="2"/>
    </row>
    <row r="2261" spans="1:1" s="20" customFormat="1" x14ac:dyDescent="0.2">
      <c r="A2261" s="2"/>
    </row>
    <row r="2262" spans="1:1" s="20" customFormat="1" x14ac:dyDescent="0.2">
      <c r="A2262" s="2"/>
    </row>
    <row r="2263" spans="1:1" s="20" customFormat="1" x14ac:dyDescent="0.2">
      <c r="A2263" s="2"/>
    </row>
    <row r="2264" spans="1:1" s="20" customFormat="1" x14ac:dyDescent="0.2">
      <c r="A2264" s="2"/>
    </row>
    <row r="2265" spans="1:1" s="20" customFormat="1" x14ac:dyDescent="0.2">
      <c r="A2265" s="2"/>
    </row>
    <row r="2266" spans="1:1" s="20" customFormat="1" x14ac:dyDescent="0.2">
      <c r="A2266" s="2"/>
    </row>
    <row r="2267" spans="1:1" s="20" customFormat="1" x14ac:dyDescent="0.2">
      <c r="A2267" s="2"/>
    </row>
    <row r="2268" spans="1:1" s="20" customFormat="1" x14ac:dyDescent="0.2">
      <c r="A2268" s="2"/>
    </row>
    <row r="2269" spans="1:1" s="20" customFormat="1" x14ac:dyDescent="0.2">
      <c r="A2269" s="2"/>
    </row>
    <row r="2270" spans="1:1" s="20" customFormat="1" x14ac:dyDescent="0.2">
      <c r="A2270" s="2"/>
    </row>
    <row r="2271" spans="1:1" s="20" customFormat="1" x14ac:dyDescent="0.2">
      <c r="A2271" s="2"/>
    </row>
    <row r="2272" spans="1:1" s="20" customFormat="1" x14ac:dyDescent="0.2">
      <c r="A2272" s="2"/>
    </row>
    <row r="2273" spans="1:1" s="20" customFormat="1" x14ac:dyDescent="0.2">
      <c r="A2273" s="2"/>
    </row>
    <row r="2274" spans="1:1" s="20" customFormat="1" x14ac:dyDescent="0.2">
      <c r="A2274" s="2"/>
    </row>
    <row r="2275" spans="1:1" s="20" customFormat="1" x14ac:dyDescent="0.2">
      <c r="A2275" s="2"/>
    </row>
    <row r="2276" spans="1:1" s="20" customFormat="1" x14ac:dyDescent="0.2">
      <c r="A2276" s="2"/>
    </row>
    <row r="2277" spans="1:1" s="20" customFormat="1" x14ac:dyDescent="0.2">
      <c r="A2277" s="2"/>
    </row>
    <row r="2278" spans="1:1" s="20" customFormat="1" x14ac:dyDescent="0.2">
      <c r="A2278" s="2"/>
    </row>
    <row r="2279" spans="1:1" s="20" customFormat="1" x14ac:dyDescent="0.2">
      <c r="A2279" s="2"/>
    </row>
    <row r="2280" spans="1:1" s="20" customFormat="1" x14ac:dyDescent="0.2">
      <c r="A2280" s="2"/>
    </row>
    <row r="2281" spans="1:1" s="20" customFormat="1" x14ac:dyDescent="0.2">
      <c r="A2281" s="2"/>
    </row>
    <row r="2282" spans="1:1" s="20" customFormat="1" x14ac:dyDescent="0.2">
      <c r="A2282" s="2"/>
    </row>
    <row r="2283" spans="1:1" s="20" customFormat="1" x14ac:dyDescent="0.2">
      <c r="A2283" s="2"/>
    </row>
    <row r="2284" spans="1:1" s="20" customFormat="1" x14ac:dyDescent="0.2">
      <c r="A2284" s="2"/>
    </row>
    <row r="2285" spans="1:1" s="20" customFormat="1" x14ac:dyDescent="0.2">
      <c r="A2285" s="2"/>
    </row>
    <row r="2286" spans="1:1" s="20" customFormat="1" x14ac:dyDescent="0.2">
      <c r="A2286" s="2"/>
    </row>
    <row r="2287" spans="1:1" s="20" customFormat="1" x14ac:dyDescent="0.2">
      <c r="A2287" s="2"/>
    </row>
    <row r="2288" spans="1:1" s="20" customFormat="1" x14ac:dyDescent="0.2">
      <c r="A2288" s="2"/>
    </row>
    <row r="2289" spans="1:1" s="20" customFormat="1" x14ac:dyDescent="0.2">
      <c r="A2289" s="2"/>
    </row>
    <row r="2290" spans="1:1" s="20" customFormat="1" x14ac:dyDescent="0.2">
      <c r="A2290" s="2"/>
    </row>
    <row r="2291" spans="1:1" s="20" customFormat="1" x14ac:dyDescent="0.2">
      <c r="A2291" s="2"/>
    </row>
    <row r="2292" spans="1:1" s="20" customFormat="1" x14ac:dyDescent="0.2">
      <c r="A2292" s="2"/>
    </row>
    <row r="2293" spans="1:1" s="20" customFormat="1" x14ac:dyDescent="0.2">
      <c r="A2293" s="2"/>
    </row>
    <row r="2294" spans="1:1" s="20" customFormat="1" x14ac:dyDescent="0.2">
      <c r="A2294" s="2"/>
    </row>
    <row r="2295" spans="1:1" s="20" customFormat="1" x14ac:dyDescent="0.2">
      <c r="A2295" s="2"/>
    </row>
    <row r="2296" spans="1:1" s="20" customFormat="1" x14ac:dyDescent="0.2">
      <c r="A2296" s="2"/>
    </row>
    <row r="2297" spans="1:1" s="20" customFormat="1" x14ac:dyDescent="0.2">
      <c r="A2297" s="2"/>
    </row>
    <row r="2298" spans="1:1" s="20" customFormat="1" x14ac:dyDescent="0.2">
      <c r="A2298" s="2"/>
    </row>
    <row r="2299" spans="1:1" s="20" customFormat="1" x14ac:dyDescent="0.2">
      <c r="A2299" s="2"/>
    </row>
    <row r="2300" spans="1:1" s="20" customFormat="1" x14ac:dyDescent="0.2">
      <c r="A2300" s="2"/>
    </row>
    <row r="2301" spans="1:1" s="20" customFormat="1" x14ac:dyDescent="0.2">
      <c r="A2301" s="2"/>
    </row>
    <row r="2302" spans="1:1" s="20" customFormat="1" x14ac:dyDescent="0.2">
      <c r="A2302" s="2"/>
    </row>
    <row r="2303" spans="1:1" s="20" customFormat="1" x14ac:dyDescent="0.2">
      <c r="A2303" s="2"/>
    </row>
    <row r="2304" spans="1:1" s="20" customFormat="1" x14ac:dyDescent="0.2">
      <c r="A2304" s="2"/>
    </row>
    <row r="2305" spans="1:1" s="20" customFormat="1" x14ac:dyDescent="0.2">
      <c r="A2305" s="2"/>
    </row>
    <row r="2306" spans="1:1" s="20" customFormat="1" x14ac:dyDescent="0.2">
      <c r="A2306" s="2"/>
    </row>
    <row r="2307" spans="1:1" s="20" customFormat="1" x14ac:dyDescent="0.2">
      <c r="A2307" s="2"/>
    </row>
    <row r="2308" spans="1:1" s="20" customFormat="1" x14ac:dyDescent="0.2">
      <c r="A2308" s="2"/>
    </row>
    <row r="2309" spans="1:1" s="20" customFormat="1" x14ac:dyDescent="0.2">
      <c r="A2309" s="2"/>
    </row>
    <row r="2310" spans="1:1" s="20" customFormat="1" x14ac:dyDescent="0.2">
      <c r="A2310" s="2"/>
    </row>
    <row r="2311" spans="1:1" s="20" customFormat="1" x14ac:dyDescent="0.2">
      <c r="A2311" s="2"/>
    </row>
    <row r="2312" spans="1:1" s="20" customFormat="1" x14ac:dyDescent="0.2">
      <c r="A2312" s="2"/>
    </row>
    <row r="2313" spans="1:1" s="20" customFormat="1" x14ac:dyDescent="0.2">
      <c r="A2313" s="2"/>
    </row>
    <row r="2314" spans="1:1" s="20" customFormat="1" x14ac:dyDescent="0.2">
      <c r="A2314" s="2"/>
    </row>
    <row r="2315" spans="1:1" s="20" customFormat="1" x14ac:dyDescent="0.2">
      <c r="A2315" s="2"/>
    </row>
    <row r="2316" spans="1:1" s="20" customFormat="1" x14ac:dyDescent="0.2">
      <c r="A2316" s="2"/>
    </row>
    <row r="2317" spans="1:1" s="20" customFormat="1" x14ac:dyDescent="0.2">
      <c r="A2317" s="2"/>
    </row>
    <row r="2318" spans="1:1" s="20" customFormat="1" x14ac:dyDescent="0.2">
      <c r="A2318" s="2"/>
    </row>
    <row r="2319" spans="1:1" s="20" customFormat="1" x14ac:dyDescent="0.2">
      <c r="A2319" s="2"/>
    </row>
    <row r="2320" spans="1:1" s="20" customFormat="1" x14ac:dyDescent="0.2">
      <c r="A2320" s="2"/>
    </row>
    <row r="2321" spans="1:1" s="20" customFormat="1" x14ac:dyDescent="0.2">
      <c r="A2321" s="2"/>
    </row>
    <row r="2322" spans="1:1" s="20" customFormat="1" x14ac:dyDescent="0.2">
      <c r="A2322" s="2"/>
    </row>
    <row r="2323" spans="1:1" s="20" customFormat="1" x14ac:dyDescent="0.2">
      <c r="A2323" s="2"/>
    </row>
    <row r="2324" spans="1:1" s="20" customFormat="1" x14ac:dyDescent="0.2">
      <c r="A2324" s="2"/>
    </row>
    <row r="2325" spans="1:1" s="20" customFormat="1" x14ac:dyDescent="0.2">
      <c r="A2325" s="2"/>
    </row>
    <row r="2326" spans="1:1" s="20" customFormat="1" x14ac:dyDescent="0.2">
      <c r="A2326" s="2"/>
    </row>
    <row r="2327" spans="1:1" s="20" customFormat="1" x14ac:dyDescent="0.2">
      <c r="A2327" s="2"/>
    </row>
    <row r="2328" spans="1:1" s="20" customFormat="1" x14ac:dyDescent="0.2">
      <c r="A2328" s="2"/>
    </row>
    <row r="2329" spans="1:1" s="20" customFormat="1" x14ac:dyDescent="0.2">
      <c r="A2329" s="2"/>
    </row>
    <row r="2330" spans="1:1" s="20" customFormat="1" x14ac:dyDescent="0.2">
      <c r="A2330" s="2"/>
    </row>
    <row r="2331" spans="1:1" s="20" customFormat="1" x14ac:dyDescent="0.2">
      <c r="A2331" s="2"/>
    </row>
    <row r="2332" spans="1:1" s="20" customFormat="1" x14ac:dyDescent="0.2">
      <c r="A2332" s="2"/>
    </row>
    <row r="2333" spans="1:1" s="20" customFormat="1" x14ac:dyDescent="0.2">
      <c r="A2333" s="2"/>
    </row>
    <row r="2334" spans="1:1" s="20" customFormat="1" x14ac:dyDescent="0.2">
      <c r="A2334" s="2"/>
    </row>
    <row r="2335" spans="1:1" s="20" customFormat="1" x14ac:dyDescent="0.2">
      <c r="A2335" s="2"/>
    </row>
    <row r="2336" spans="1:1" s="20" customFormat="1" x14ac:dyDescent="0.2">
      <c r="A2336" s="2"/>
    </row>
    <row r="2337" spans="1:1" s="20" customFormat="1" x14ac:dyDescent="0.2">
      <c r="A2337" s="2"/>
    </row>
    <row r="2338" spans="1:1" s="20" customFormat="1" x14ac:dyDescent="0.2">
      <c r="A2338" s="2"/>
    </row>
    <row r="2339" spans="1:1" s="20" customFormat="1" x14ac:dyDescent="0.2">
      <c r="A2339" s="2"/>
    </row>
    <row r="2340" spans="1:1" s="20" customFormat="1" x14ac:dyDescent="0.2">
      <c r="A2340" s="2"/>
    </row>
    <row r="2341" spans="1:1" s="20" customFormat="1" x14ac:dyDescent="0.2">
      <c r="A2341" s="2"/>
    </row>
    <row r="2342" spans="1:1" s="20" customFormat="1" x14ac:dyDescent="0.2">
      <c r="A2342" s="2"/>
    </row>
    <row r="2343" spans="1:1" s="20" customFormat="1" x14ac:dyDescent="0.2">
      <c r="A2343" s="2"/>
    </row>
    <row r="2344" spans="1:1" s="20" customFormat="1" x14ac:dyDescent="0.2">
      <c r="A2344" s="2"/>
    </row>
    <row r="2345" spans="1:1" s="20" customFormat="1" x14ac:dyDescent="0.2">
      <c r="A2345" s="2"/>
    </row>
    <row r="2346" spans="1:1" s="20" customFormat="1" x14ac:dyDescent="0.2">
      <c r="A2346" s="2"/>
    </row>
    <row r="2347" spans="1:1" s="20" customFormat="1" x14ac:dyDescent="0.2">
      <c r="A2347" s="2"/>
    </row>
    <row r="2348" spans="1:1" s="20" customFormat="1" x14ac:dyDescent="0.2">
      <c r="A2348" s="2"/>
    </row>
    <row r="2349" spans="1:1" s="20" customFormat="1" x14ac:dyDescent="0.2">
      <c r="A2349" s="2"/>
    </row>
    <row r="2350" spans="1:1" s="20" customFormat="1" x14ac:dyDescent="0.2">
      <c r="A2350" s="2"/>
    </row>
    <row r="2351" spans="1:1" s="20" customFormat="1" x14ac:dyDescent="0.2">
      <c r="A2351" s="2"/>
    </row>
    <row r="2352" spans="1:1" s="20" customFormat="1" x14ac:dyDescent="0.2">
      <c r="A2352" s="2"/>
    </row>
    <row r="2353" spans="1:1" s="20" customFormat="1" x14ac:dyDescent="0.2">
      <c r="A2353" s="2"/>
    </row>
    <row r="2354" spans="1:1" s="20" customFormat="1" x14ac:dyDescent="0.2">
      <c r="A2354" s="2"/>
    </row>
    <row r="2355" spans="1:1" s="20" customFormat="1" x14ac:dyDescent="0.2">
      <c r="A2355" s="2"/>
    </row>
    <row r="2356" spans="1:1" s="20" customFormat="1" x14ac:dyDescent="0.2">
      <c r="A2356" s="2"/>
    </row>
    <row r="2357" spans="1:1" s="20" customFormat="1" x14ac:dyDescent="0.2">
      <c r="A2357" s="2"/>
    </row>
    <row r="2358" spans="1:1" s="20" customFormat="1" x14ac:dyDescent="0.2">
      <c r="A2358" s="2"/>
    </row>
    <row r="2359" spans="1:1" s="20" customFormat="1" x14ac:dyDescent="0.2">
      <c r="A2359" s="2"/>
    </row>
    <row r="2360" spans="1:1" s="20" customFormat="1" x14ac:dyDescent="0.2">
      <c r="A2360" s="2"/>
    </row>
    <row r="2361" spans="1:1" s="20" customFormat="1" x14ac:dyDescent="0.2">
      <c r="A2361" s="2"/>
    </row>
    <row r="2362" spans="1:1" s="20" customFormat="1" x14ac:dyDescent="0.2">
      <c r="A2362" s="2"/>
    </row>
    <row r="2363" spans="1:1" s="20" customFormat="1" x14ac:dyDescent="0.2">
      <c r="A2363" s="2"/>
    </row>
    <row r="2364" spans="1:1" s="20" customFormat="1" x14ac:dyDescent="0.2">
      <c r="A2364" s="2"/>
    </row>
    <row r="2365" spans="1:1" s="20" customFormat="1" x14ac:dyDescent="0.2">
      <c r="A2365" s="2"/>
    </row>
    <row r="2366" spans="1:1" s="20" customFormat="1" x14ac:dyDescent="0.2">
      <c r="A2366" s="2"/>
    </row>
    <row r="2367" spans="1:1" s="20" customFormat="1" x14ac:dyDescent="0.2">
      <c r="A2367" s="2"/>
    </row>
    <row r="2368" spans="1:1" s="20" customFormat="1" x14ac:dyDescent="0.2">
      <c r="A2368" s="2"/>
    </row>
    <row r="2369" spans="1:1" s="20" customFormat="1" x14ac:dyDescent="0.2">
      <c r="A2369" s="2"/>
    </row>
    <row r="2370" spans="1:1" s="20" customFormat="1" x14ac:dyDescent="0.2">
      <c r="A2370" s="2"/>
    </row>
    <row r="2371" spans="1:1" s="20" customFormat="1" x14ac:dyDescent="0.2">
      <c r="A2371" s="2"/>
    </row>
    <row r="2372" spans="1:1" s="20" customFormat="1" x14ac:dyDescent="0.2">
      <c r="A2372" s="2"/>
    </row>
    <row r="2373" spans="1:1" s="20" customFormat="1" x14ac:dyDescent="0.2">
      <c r="A2373" s="2"/>
    </row>
    <row r="2374" spans="1:1" s="20" customFormat="1" x14ac:dyDescent="0.2">
      <c r="A2374" s="2"/>
    </row>
    <row r="2375" spans="1:1" s="20" customFormat="1" x14ac:dyDescent="0.2">
      <c r="A2375" s="2"/>
    </row>
    <row r="2376" spans="1:1" s="20" customFormat="1" x14ac:dyDescent="0.2">
      <c r="A2376" s="2"/>
    </row>
    <row r="2377" spans="1:1" s="20" customFormat="1" x14ac:dyDescent="0.2">
      <c r="A2377" s="2"/>
    </row>
    <row r="2378" spans="1:1" s="20" customFormat="1" x14ac:dyDescent="0.2">
      <c r="A2378" s="2"/>
    </row>
    <row r="2379" spans="1:1" s="20" customFormat="1" x14ac:dyDescent="0.2">
      <c r="A2379" s="2"/>
    </row>
    <row r="2380" spans="1:1" s="20" customFormat="1" x14ac:dyDescent="0.2">
      <c r="A2380" s="2"/>
    </row>
    <row r="2381" spans="1:1" s="20" customFormat="1" x14ac:dyDescent="0.2">
      <c r="A2381" s="2"/>
    </row>
    <row r="2382" spans="1:1" s="20" customFormat="1" x14ac:dyDescent="0.2">
      <c r="A2382" s="2"/>
    </row>
    <row r="2383" spans="1:1" s="20" customFormat="1" x14ac:dyDescent="0.2">
      <c r="A2383" s="2"/>
    </row>
    <row r="2384" spans="1:1" s="20" customFormat="1" x14ac:dyDescent="0.2">
      <c r="A2384" s="2"/>
    </row>
    <row r="2385" spans="1:1" s="20" customFormat="1" x14ac:dyDescent="0.2">
      <c r="A2385" s="2"/>
    </row>
    <row r="2386" spans="1:1" s="20" customFormat="1" x14ac:dyDescent="0.2">
      <c r="A2386" s="2"/>
    </row>
    <row r="2387" spans="1:1" s="20" customFormat="1" x14ac:dyDescent="0.2">
      <c r="A2387" s="2"/>
    </row>
    <row r="2388" spans="1:1" s="20" customFormat="1" x14ac:dyDescent="0.2">
      <c r="A2388" s="2"/>
    </row>
    <row r="2389" spans="1:1" s="20" customFormat="1" x14ac:dyDescent="0.2">
      <c r="A2389" s="2"/>
    </row>
    <row r="2390" spans="1:1" s="20" customFormat="1" x14ac:dyDescent="0.2">
      <c r="A2390" s="2"/>
    </row>
    <row r="2391" spans="1:1" s="20" customFormat="1" x14ac:dyDescent="0.2">
      <c r="A2391" s="2"/>
    </row>
    <row r="2392" spans="1:1" s="20" customFormat="1" x14ac:dyDescent="0.2">
      <c r="A2392" s="2"/>
    </row>
    <row r="2393" spans="1:1" s="20" customFormat="1" x14ac:dyDescent="0.2">
      <c r="A2393" s="2"/>
    </row>
    <row r="2394" spans="1:1" s="20" customFormat="1" x14ac:dyDescent="0.2">
      <c r="A2394" s="2"/>
    </row>
    <row r="2395" spans="1:1" s="20" customFormat="1" x14ac:dyDescent="0.2">
      <c r="A2395" s="2"/>
    </row>
    <row r="2396" spans="1:1" s="20" customFormat="1" x14ac:dyDescent="0.2">
      <c r="A2396" s="2"/>
    </row>
    <row r="2397" spans="1:1" s="20" customFormat="1" x14ac:dyDescent="0.2">
      <c r="A2397" s="2"/>
    </row>
    <row r="2398" spans="1:1" s="20" customFormat="1" x14ac:dyDescent="0.2">
      <c r="A2398" s="2"/>
    </row>
    <row r="2399" spans="1:1" s="20" customFormat="1" x14ac:dyDescent="0.2">
      <c r="A2399" s="2"/>
    </row>
    <row r="2400" spans="1:1" s="20" customFormat="1" x14ac:dyDescent="0.2">
      <c r="A2400" s="2"/>
    </row>
    <row r="2401" spans="1:1" s="20" customFormat="1" x14ac:dyDescent="0.2">
      <c r="A2401" s="2"/>
    </row>
    <row r="2402" spans="1:1" s="20" customFormat="1" x14ac:dyDescent="0.2">
      <c r="A2402" s="2"/>
    </row>
    <row r="2403" spans="1:1" s="20" customFormat="1" x14ac:dyDescent="0.2">
      <c r="A2403" s="2"/>
    </row>
    <row r="2404" spans="1:1" s="20" customFormat="1" x14ac:dyDescent="0.2">
      <c r="A2404" s="2"/>
    </row>
    <row r="2405" spans="1:1" s="20" customFormat="1" x14ac:dyDescent="0.2">
      <c r="A2405" s="2"/>
    </row>
    <row r="2406" spans="1:1" s="20" customFormat="1" x14ac:dyDescent="0.2">
      <c r="A2406" s="2"/>
    </row>
    <row r="2407" spans="1:1" s="20" customFormat="1" x14ac:dyDescent="0.2">
      <c r="A2407" s="2"/>
    </row>
    <row r="2408" spans="1:1" s="20" customFormat="1" x14ac:dyDescent="0.2">
      <c r="A2408" s="2"/>
    </row>
    <row r="2409" spans="1:1" s="20" customFormat="1" x14ac:dyDescent="0.2">
      <c r="A2409" s="2"/>
    </row>
    <row r="2410" spans="1:1" s="20" customFormat="1" x14ac:dyDescent="0.2">
      <c r="A2410" s="2"/>
    </row>
    <row r="2411" spans="1:1" s="20" customFormat="1" x14ac:dyDescent="0.2">
      <c r="A2411" s="2"/>
    </row>
    <row r="2412" spans="1:1" s="20" customFormat="1" x14ac:dyDescent="0.2">
      <c r="A2412" s="2"/>
    </row>
    <row r="2413" spans="1:1" s="20" customFormat="1" x14ac:dyDescent="0.2">
      <c r="A2413" s="2"/>
    </row>
    <row r="2414" spans="1:1" s="20" customFormat="1" x14ac:dyDescent="0.2">
      <c r="A2414" s="2"/>
    </row>
    <row r="2415" spans="1:1" s="20" customFormat="1" x14ac:dyDescent="0.2">
      <c r="A2415" s="2"/>
    </row>
    <row r="2416" spans="1:1" s="20" customFormat="1" x14ac:dyDescent="0.2">
      <c r="A2416" s="2"/>
    </row>
    <row r="2417" spans="1:1" s="20" customFormat="1" x14ac:dyDescent="0.2">
      <c r="A2417" s="2"/>
    </row>
    <row r="2418" spans="1:1" s="20" customFormat="1" x14ac:dyDescent="0.2">
      <c r="A2418" s="2"/>
    </row>
    <row r="2419" spans="1:1" s="20" customFormat="1" x14ac:dyDescent="0.2">
      <c r="A2419" s="2"/>
    </row>
    <row r="2420" spans="1:1" s="20" customFormat="1" x14ac:dyDescent="0.2">
      <c r="A2420" s="2"/>
    </row>
    <row r="2421" spans="1:1" s="20" customFormat="1" x14ac:dyDescent="0.2">
      <c r="A2421" s="2"/>
    </row>
    <row r="2422" spans="1:1" s="20" customFormat="1" x14ac:dyDescent="0.2">
      <c r="A2422" s="2"/>
    </row>
    <row r="2423" spans="1:1" s="20" customFormat="1" x14ac:dyDescent="0.2">
      <c r="A2423" s="2"/>
    </row>
    <row r="2424" spans="1:1" s="20" customFormat="1" x14ac:dyDescent="0.2">
      <c r="A2424" s="2"/>
    </row>
    <row r="2425" spans="1:1" s="20" customFormat="1" x14ac:dyDescent="0.2">
      <c r="A2425" s="2"/>
    </row>
    <row r="2426" spans="1:1" s="20" customFormat="1" x14ac:dyDescent="0.2">
      <c r="A2426" s="2"/>
    </row>
    <row r="2427" spans="1:1" s="20" customFormat="1" x14ac:dyDescent="0.2">
      <c r="A2427" s="2"/>
    </row>
    <row r="2428" spans="1:1" s="20" customFormat="1" x14ac:dyDescent="0.2">
      <c r="A2428" s="2"/>
    </row>
    <row r="2429" spans="1:1" s="20" customFormat="1" x14ac:dyDescent="0.2">
      <c r="A2429" s="2"/>
    </row>
    <row r="2430" spans="1:1" s="20" customFormat="1" x14ac:dyDescent="0.2">
      <c r="A2430" s="2"/>
    </row>
    <row r="2431" spans="1:1" s="20" customFormat="1" x14ac:dyDescent="0.2">
      <c r="A2431" s="2"/>
    </row>
    <row r="2432" spans="1:1" s="20" customFormat="1" x14ac:dyDescent="0.2">
      <c r="A2432" s="2"/>
    </row>
    <row r="2433" spans="1:1" s="20" customFormat="1" x14ac:dyDescent="0.2">
      <c r="A2433" s="2"/>
    </row>
    <row r="2434" spans="1:1" s="20" customFormat="1" x14ac:dyDescent="0.2">
      <c r="A2434" s="2"/>
    </row>
    <row r="2435" spans="1:1" s="20" customFormat="1" x14ac:dyDescent="0.2">
      <c r="A2435" s="2"/>
    </row>
    <row r="2436" spans="1:1" s="20" customFormat="1" x14ac:dyDescent="0.2">
      <c r="A2436" s="2"/>
    </row>
    <row r="2437" spans="1:1" s="20" customFormat="1" x14ac:dyDescent="0.2">
      <c r="A2437" s="2"/>
    </row>
    <row r="2438" spans="1:1" s="20" customFormat="1" x14ac:dyDescent="0.2">
      <c r="A2438" s="2"/>
    </row>
    <row r="2439" spans="1:1" s="20" customFormat="1" x14ac:dyDescent="0.2">
      <c r="A2439" s="2"/>
    </row>
    <row r="2440" spans="1:1" s="20" customFormat="1" x14ac:dyDescent="0.2">
      <c r="A2440" s="2"/>
    </row>
    <row r="2441" spans="1:1" s="20" customFormat="1" x14ac:dyDescent="0.2">
      <c r="A2441" s="2"/>
    </row>
    <row r="2442" spans="1:1" s="20" customFormat="1" x14ac:dyDescent="0.2">
      <c r="A2442" s="2"/>
    </row>
    <row r="2443" spans="1:1" s="20" customFormat="1" x14ac:dyDescent="0.2">
      <c r="A2443" s="2"/>
    </row>
    <row r="2444" spans="1:1" s="20" customFormat="1" x14ac:dyDescent="0.2">
      <c r="A2444" s="2"/>
    </row>
    <row r="2445" spans="1:1" s="20" customFormat="1" x14ac:dyDescent="0.2">
      <c r="A2445" s="2"/>
    </row>
    <row r="2446" spans="1:1" s="20" customFormat="1" x14ac:dyDescent="0.2">
      <c r="A2446" s="2"/>
    </row>
    <row r="2447" spans="1:1" s="20" customFormat="1" x14ac:dyDescent="0.2">
      <c r="A2447" s="2"/>
    </row>
    <row r="2448" spans="1:1" s="20" customFormat="1" x14ac:dyDescent="0.2">
      <c r="A2448" s="2"/>
    </row>
    <row r="2449" spans="1:1" s="20" customFormat="1" x14ac:dyDescent="0.2">
      <c r="A2449" s="2"/>
    </row>
    <row r="2450" spans="1:1" s="20" customFormat="1" x14ac:dyDescent="0.2">
      <c r="A2450" s="2"/>
    </row>
    <row r="2451" spans="1:1" s="20" customFormat="1" x14ac:dyDescent="0.2">
      <c r="A2451" s="2"/>
    </row>
    <row r="2452" spans="1:1" s="20" customFormat="1" x14ac:dyDescent="0.2">
      <c r="A2452" s="2"/>
    </row>
    <row r="2453" spans="1:1" s="20" customFormat="1" x14ac:dyDescent="0.2">
      <c r="A2453" s="2"/>
    </row>
    <row r="2454" spans="1:1" s="20" customFormat="1" x14ac:dyDescent="0.2">
      <c r="A2454" s="2"/>
    </row>
    <row r="2455" spans="1:1" s="20" customFormat="1" x14ac:dyDescent="0.2">
      <c r="A2455" s="2"/>
    </row>
    <row r="2456" spans="1:1" s="20" customFormat="1" x14ac:dyDescent="0.2">
      <c r="A2456" s="2"/>
    </row>
    <row r="2457" spans="1:1" s="20" customFormat="1" x14ac:dyDescent="0.2">
      <c r="A2457" s="2"/>
    </row>
    <row r="2458" spans="1:1" s="20" customFormat="1" x14ac:dyDescent="0.2">
      <c r="A2458" s="2"/>
    </row>
    <row r="2459" spans="1:1" s="20" customFormat="1" x14ac:dyDescent="0.2">
      <c r="A2459" s="2"/>
    </row>
    <row r="2460" spans="1:1" s="20" customFormat="1" x14ac:dyDescent="0.2">
      <c r="A2460" s="2"/>
    </row>
    <row r="2461" spans="1:1" s="20" customFormat="1" x14ac:dyDescent="0.2">
      <c r="A2461" s="2"/>
    </row>
    <row r="2462" spans="1:1" s="20" customFormat="1" x14ac:dyDescent="0.2">
      <c r="A2462" s="2"/>
    </row>
    <row r="2463" spans="1:1" s="20" customFormat="1" x14ac:dyDescent="0.2">
      <c r="A2463" s="2"/>
    </row>
    <row r="2464" spans="1:1" s="20" customFormat="1" x14ac:dyDescent="0.2">
      <c r="A2464" s="2"/>
    </row>
    <row r="2465" spans="1:1" s="20" customFormat="1" x14ac:dyDescent="0.2">
      <c r="A2465" s="2"/>
    </row>
    <row r="2466" spans="1:1" s="20" customFormat="1" x14ac:dyDescent="0.2">
      <c r="A2466" s="2"/>
    </row>
    <row r="2467" spans="1:1" s="20" customFormat="1" x14ac:dyDescent="0.2">
      <c r="A2467" s="2"/>
    </row>
    <row r="2468" spans="1:1" s="20" customFormat="1" x14ac:dyDescent="0.2">
      <c r="A2468" s="2"/>
    </row>
    <row r="2469" spans="1:1" s="20" customFormat="1" x14ac:dyDescent="0.2">
      <c r="A2469" s="2"/>
    </row>
    <row r="2470" spans="1:1" s="20" customFormat="1" x14ac:dyDescent="0.2">
      <c r="A2470" s="2"/>
    </row>
    <row r="2471" spans="1:1" s="20" customFormat="1" x14ac:dyDescent="0.2">
      <c r="A2471" s="2"/>
    </row>
    <row r="2472" spans="1:1" s="20" customFormat="1" x14ac:dyDescent="0.2">
      <c r="A2472" s="2"/>
    </row>
    <row r="2473" spans="1:1" s="20" customFormat="1" x14ac:dyDescent="0.2">
      <c r="A2473" s="2"/>
    </row>
    <row r="2474" spans="1:1" s="20" customFormat="1" x14ac:dyDescent="0.2">
      <c r="A2474" s="2"/>
    </row>
    <row r="2475" spans="1:1" s="20" customFormat="1" x14ac:dyDescent="0.2">
      <c r="A2475" s="2"/>
    </row>
    <row r="2476" spans="1:1" s="20" customFormat="1" x14ac:dyDescent="0.2">
      <c r="A2476" s="2"/>
    </row>
    <row r="2477" spans="1:1" s="20" customFormat="1" x14ac:dyDescent="0.2">
      <c r="A2477" s="2"/>
    </row>
    <row r="2478" spans="1:1" s="20" customFormat="1" x14ac:dyDescent="0.2">
      <c r="A2478" s="2"/>
    </row>
    <row r="2479" spans="1:1" s="20" customFormat="1" x14ac:dyDescent="0.2">
      <c r="A2479" s="2"/>
    </row>
    <row r="2480" spans="1:1" s="20" customFormat="1" x14ac:dyDescent="0.2">
      <c r="A2480" s="2"/>
    </row>
    <row r="2481" spans="1:1" s="20" customFormat="1" x14ac:dyDescent="0.2">
      <c r="A2481" s="2"/>
    </row>
    <row r="2482" spans="1:1" s="20" customFormat="1" x14ac:dyDescent="0.2">
      <c r="A2482" s="2"/>
    </row>
    <row r="2483" spans="1:1" s="20" customFormat="1" x14ac:dyDescent="0.2">
      <c r="A2483" s="2"/>
    </row>
    <row r="2484" spans="1:1" s="20" customFormat="1" x14ac:dyDescent="0.2">
      <c r="A2484" s="2"/>
    </row>
    <row r="2485" spans="1:1" s="20" customFormat="1" x14ac:dyDescent="0.2">
      <c r="A2485" s="2"/>
    </row>
    <row r="2486" spans="1:1" s="20" customFormat="1" x14ac:dyDescent="0.2">
      <c r="A2486" s="2"/>
    </row>
    <row r="2487" spans="1:1" s="20" customFormat="1" x14ac:dyDescent="0.2">
      <c r="A2487" s="2"/>
    </row>
    <row r="2488" spans="1:1" s="20" customFormat="1" x14ac:dyDescent="0.2">
      <c r="A2488" s="2"/>
    </row>
    <row r="2489" spans="1:1" s="20" customFormat="1" x14ac:dyDescent="0.2">
      <c r="A2489" s="2"/>
    </row>
    <row r="2490" spans="1:1" s="20" customFormat="1" x14ac:dyDescent="0.2">
      <c r="A2490" s="2"/>
    </row>
    <row r="2491" spans="1:1" s="20" customFormat="1" x14ac:dyDescent="0.2">
      <c r="A2491" s="2"/>
    </row>
    <row r="2492" spans="1:1" s="20" customFormat="1" x14ac:dyDescent="0.2">
      <c r="A2492" s="2"/>
    </row>
    <row r="2493" spans="1:1" s="20" customFormat="1" x14ac:dyDescent="0.2">
      <c r="A2493" s="2"/>
    </row>
    <row r="2494" spans="1:1" s="20" customFormat="1" x14ac:dyDescent="0.2">
      <c r="A2494" s="2"/>
    </row>
    <row r="2495" spans="1:1" s="20" customFormat="1" x14ac:dyDescent="0.2">
      <c r="A2495" s="2"/>
    </row>
    <row r="2496" spans="1:1" s="20" customFormat="1" x14ac:dyDescent="0.2">
      <c r="A2496" s="2"/>
    </row>
    <row r="2497" spans="1:1" s="20" customFormat="1" x14ac:dyDescent="0.2">
      <c r="A2497" s="2"/>
    </row>
    <row r="2498" spans="1:1" s="20" customFormat="1" x14ac:dyDescent="0.2">
      <c r="A2498" s="2"/>
    </row>
    <row r="2499" spans="1:1" s="20" customFormat="1" x14ac:dyDescent="0.2">
      <c r="A2499" s="2"/>
    </row>
    <row r="2500" spans="1:1" s="20" customFormat="1" x14ac:dyDescent="0.2">
      <c r="A2500" s="2"/>
    </row>
    <row r="2501" spans="1:1" s="20" customFormat="1" x14ac:dyDescent="0.2">
      <c r="A2501" s="2"/>
    </row>
    <row r="2502" spans="1:1" s="20" customFormat="1" x14ac:dyDescent="0.2">
      <c r="A2502" s="2"/>
    </row>
    <row r="2503" spans="1:1" s="20" customFormat="1" x14ac:dyDescent="0.2">
      <c r="A2503" s="2"/>
    </row>
    <row r="2504" spans="1:1" s="20" customFormat="1" x14ac:dyDescent="0.2">
      <c r="A2504" s="2"/>
    </row>
    <row r="2505" spans="1:1" s="20" customFormat="1" x14ac:dyDescent="0.2">
      <c r="A2505" s="2"/>
    </row>
    <row r="2506" spans="1:1" s="20" customFormat="1" x14ac:dyDescent="0.2">
      <c r="A2506" s="2"/>
    </row>
    <row r="2507" spans="1:1" s="20" customFormat="1" x14ac:dyDescent="0.2">
      <c r="A2507" s="2"/>
    </row>
    <row r="2508" spans="1:1" s="20" customFormat="1" x14ac:dyDescent="0.2">
      <c r="A2508" s="2"/>
    </row>
    <row r="2509" spans="1:1" s="20" customFormat="1" x14ac:dyDescent="0.2">
      <c r="A2509" s="2"/>
    </row>
    <row r="2510" spans="1:1" s="20" customFormat="1" x14ac:dyDescent="0.2">
      <c r="A2510" s="2"/>
    </row>
    <row r="2511" spans="1:1" s="20" customFormat="1" x14ac:dyDescent="0.2">
      <c r="A2511" s="2"/>
    </row>
    <row r="2512" spans="1:1" s="20" customFormat="1" x14ac:dyDescent="0.2">
      <c r="A2512" s="2"/>
    </row>
    <row r="2513" spans="1:1" s="20" customFormat="1" x14ac:dyDescent="0.2">
      <c r="A2513" s="2"/>
    </row>
    <row r="2514" spans="1:1" s="20" customFormat="1" x14ac:dyDescent="0.2">
      <c r="A2514" s="2"/>
    </row>
    <row r="2515" spans="1:1" s="20" customFormat="1" x14ac:dyDescent="0.2">
      <c r="A2515" s="2"/>
    </row>
    <row r="2516" spans="1:1" s="20" customFormat="1" x14ac:dyDescent="0.2">
      <c r="A2516" s="2"/>
    </row>
    <row r="2517" spans="1:1" s="20" customFormat="1" x14ac:dyDescent="0.2">
      <c r="A2517" s="2"/>
    </row>
    <row r="2518" spans="1:1" s="20" customFormat="1" x14ac:dyDescent="0.2">
      <c r="A2518" s="2"/>
    </row>
    <row r="2519" spans="1:1" s="20" customFormat="1" x14ac:dyDescent="0.2">
      <c r="A2519" s="2"/>
    </row>
    <row r="2520" spans="1:1" s="20" customFormat="1" x14ac:dyDescent="0.2">
      <c r="A2520" s="2"/>
    </row>
    <row r="2521" spans="1:1" s="20" customFormat="1" x14ac:dyDescent="0.2">
      <c r="A2521" s="2"/>
    </row>
    <row r="2522" spans="1:1" s="20" customFormat="1" x14ac:dyDescent="0.2">
      <c r="A2522" s="2"/>
    </row>
    <row r="2523" spans="1:1" s="20" customFormat="1" x14ac:dyDescent="0.2">
      <c r="A2523" s="2"/>
    </row>
    <row r="2524" spans="1:1" s="20" customFormat="1" x14ac:dyDescent="0.2">
      <c r="A2524" s="2"/>
    </row>
    <row r="2525" spans="1:1" s="20" customFormat="1" x14ac:dyDescent="0.2">
      <c r="A2525" s="2"/>
    </row>
    <row r="2526" spans="1:1" s="20" customFormat="1" x14ac:dyDescent="0.2">
      <c r="A2526" s="2"/>
    </row>
    <row r="2527" spans="1:1" s="20" customFormat="1" x14ac:dyDescent="0.2">
      <c r="A2527" s="2"/>
    </row>
    <row r="2528" spans="1:1" s="20" customFormat="1" x14ac:dyDescent="0.2">
      <c r="A2528" s="2"/>
    </row>
    <row r="2529" spans="1:1" s="20" customFormat="1" x14ac:dyDescent="0.2">
      <c r="A2529" s="2"/>
    </row>
    <row r="2530" spans="1:1" s="20" customFormat="1" x14ac:dyDescent="0.2">
      <c r="A2530" s="2"/>
    </row>
    <row r="2531" spans="1:1" s="20" customFormat="1" x14ac:dyDescent="0.2">
      <c r="A2531" s="2"/>
    </row>
    <row r="2532" spans="1:1" s="20" customFormat="1" x14ac:dyDescent="0.2">
      <c r="A2532" s="2"/>
    </row>
    <row r="2533" spans="1:1" s="20" customFormat="1" x14ac:dyDescent="0.2">
      <c r="A2533" s="2"/>
    </row>
    <row r="2534" spans="1:1" s="20" customFormat="1" x14ac:dyDescent="0.2">
      <c r="A2534" s="2"/>
    </row>
    <row r="2535" spans="1:1" s="20" customFormat="1" x14ac:dyDescent="0.2">
      <c r="A2535" s="2"/>
    </row>
    <row r="2536" spans="1:1" s="20" customFormat="1" x14ac:dyDescent="0.2">
      <c r="A2536" s="2"/>
    </row>
    <row r="2537" spans="1:1" s="20" customFormat="1" x14ac:dyDescent="0.2">
      <c r="A2537" s="2"/>
    </row>
    <row r="2538" spans="1:1" s="20" customFormat="1" x14ac:dyDescent="0.2">
      <c r="A2538" s="2"/>
    </row>
    <row r="2539" spans="1:1" s="20" customFormat="1" x14ac:dyDescent="0.2">
      <c r="A2539" s="2"/>
    </row>
    <row r="2540" spans="1:1" s="20" customFormat="1" x14ac:dyDescent="0.2">
      <c r="A2540" s="2"/>
    </row>
    <row r="2541" spans="1:1" s="20" customFormat="1" x14ac:dyDescent="0.2">
      <c r="A2541" s="2"/>
    </row>
    <row r="2542" spans="1:1" s="20" customFormat="1" x14ac:dyDescent="0.2">
      <c r="A2542" s="2"/>
    </row>
    <row r="2543" spans="1:1" s="20" customFormat="1" x14ac:dyDescent="0.2">
      <c r="A2543" s="2"/>
    </row>
    <row r="2544" spans="1:1" s="20" customFormat="1" x14ac:dyDescent="0.2">
      <c r="A2544" s="2"/>
    </row>
    <row r="2545" spans="1:1" s="20" customFormat="1" x14ac:dyDescent="0.2">
      <c r="A2545" s="2"/>
    </row>
    <row r="2546" spans="1:1" s="20" customFormat="1" x14ac:dyDescent="0.2">
      <c r="A2546" s="2"/>
    </row>
    <row r="2547" spans="1:1" s="20" customFormat="1" x14ac:dyDescent="0.2">
      <c r="A2547" s="2"/>
    </row>
    <row r="2548" spans="1:1" s="20" customFormat="1" x14ac:dyDescent="0.2">
      <c r="A2548" s="2"/>
    </row>
    <row r="2549" spans="1:1" s="20" customFormat="1" x14ac:dyDescent="0.2">
      <c r="A2549" s="2"/>
    </row>
    <row r="2550" spans="1:1" s="20" customFormat="1" x14ac:dyDescent="0.2">
      <c r="A2550" s="2"/>
    </row>
    <row r="2551" spans="1:1" s="20" customFormat="1" x14ac:dyDescent="0.2">
      <c r="A2551" s="2"/>
    </row>
    <row r="2552" spans="1:1" s="20" customFormat="1" x14ac:dyDescent="0.2">
      <c r="A2552" s="2"/>
    </row>
    <row r="2553" spans="1:1" s="20" customFormat="1" x14ac:dyDescent="0.2">
      <c r="A2553" s="2"/>
    </row>
    <row r="2554" spans="1:1" s="20" customFormat="1" x14ac:dyDescent="0.2">
      <c r="A2554" s="2"/>
    </row>
    <row r="2555" spans="1:1" s="20" customFormat="1" x14ac:dyDescent="0.2">
      <c r="A2555" s="2"/>
    </row>
    <row r="2556" spans="1:1" s="20" customFormat="1" x14ac:dyDescent="0.2">
      <c r="A2556" s="2"/>
    </row>
    <row r="2557" spans="1:1" s="20" customFormat="1" x14ac:dyDescent="0.2">
      <c r="A2557" s="2"/>
    </row>
    <row r="2558" spans="1:1" s="20" customFormat="1" x14ac:dyDescent="0.2">
      <c r="A2558" s="2"/>
    </row>
    <row r="2559" spans="1:1" s="20" customFormat="1" x14ac:dyDescent="0.2">
      <c r="A2559" s="2"/>
    </row>
    <row r="2560" spans="1:1" s="20" customFormat="1" x14ac:dyDescent="0.2">
      <c r="A2560" s="2"/>
    </row>
    <row r="2561" spans="1:1" s="20" customFormat="1" x14ac:dyDescent="0.2">
      <c r="A2561" s="2"/>
    </row>
    <row r="2562" spans="1:1" s="20" customFormat="1" x14ac:dyDescent="0.2">
      <c r="A2562" s="2"/>
    </row>
    <row r="2563" spans="1:1" s="20" customFormat="1" x14ac:dyDescent="0.2">
      <c r="A2563" s="2"/>
    </row>
    <row r="2564" spans="1:1" s="20" customFormat="1" x14ac:dyDescent="0.2">
      <c r="A2564" s="2"/>
    </row>
    <row r="2565" spans="1:1" s="20" customFormat="1" x14ac:dyDescent="0.2">
      <c r="A2565" s="2"/>
    </row>
    <row r="2566" spans="1:1" s="20" customFormat="1" x14ac:dyDescent="0.2">
      <c r="A2566" s="2"/>
    </row>
    <row r="2567" spans="1:1" s="20" customFormat="1" x14ac:dyDescent="0.2">
      <c r="A2567" s="2"/>
    </row>
    <row r="2568" spans="1:1" s="20" customFormat="1" x14ac:dyDescent="0.2">
      <c r="A2568" s="2"/>
    </row>
    <row r="2569" spans="1:1" s="20" customFormat="1" x14ac:dyDescent="0.2">
      <c r="A2569" s="2"/>
    </row>
    <row r="2570" spans="1:1" s="20" customFormat="1" x14ac:dyDescent="0.2">
      <c r="A2570" s="2"/>
    </row>
    <row r="2571" spans="1:1" s="20" customFormat="1" x14ac:dyDescent="0.2">
      <c r="A2571" s="2"/>
    </row>
    <row r="2572" spans="1:1" s="20" customFormat="1" x14ac:dyDescent="0.2">
      <c r="A2572" s="2"/>
    </row>
    <row r="2573" spans="1:1" s="20" customFormat="1" x14ac:dyDescent="0.2">
      <c r="A2573" s="2"/>
    </row>
    <row r="2574" spans="1:1" s="20" customFormat="1" x14ac:dyDescent="0.2">
      <c r="A2574" s="2"/>
    </row>
    <row r="2575" spans="1:1" s="20" customFormat="1" x14ac:dyDescent="0.2">
      <c r="A2575" s="2"/>
    </row>
    <row r="2576" spans="1:1" s="20" customFormat="1" x14ac:dyDescent="0.2">
      <c r="A2576" s="2"/>
    </row>
    <row r="2577" spans="1:1" s="20" customFormat="1" x14ac:dyDescent="0.2">
      <c r="A2577" s="2"/>
    </row>
    <row r="2578" spans="1:1" s="20" customFormat="1" x14ac:dyDescent="0.2">
      <c r="A2578" s="2"/>
    </row>
    <row r="2579" spans="1:1" s="20" customFormat="1" x14ac:dyDescent="0.2">
      <c r="A2579" s="2"/>
    </row>
    <row r="2580" spans="1:1" s="20" customFormat="1" x14ac:dyDescent="0.2">
      <c r="A2580" s="2"/>
    </row>
    <row r="2581" spans="1:1" s="20" customFormat="1" x14ac:dyDescent="0.2">
      <c r="A2581" s="2"/>
    </row>
    <row r="2582" spans="1:1" s="20" customFormat="1" x14ac:dyDescent="0.2">
      <c r="A2582" s="2"/>
    </row>
    <row r="2583" spans="1:1" s="20" customFormat="1" x14ac:dyDescent="0.2">
      <c r="A2583" s="2"/>
    </row>
    <row r="2584" spans="1:1" s="20" customFormat="1" x14ac:dyDescent="0.2">
      <c r="A2584" s="2"/>
    </row>
    <row r="2585" spans="1:1" s="20" customFormat="1" x14ac:dyDescent="0.2">
      <c r="A2585" s="2"/>
    </row>
    <row r="2586" spans="1:1" s="20" customFormat="1" x14ac:dyDescent="0.2">
      <c r="A2586" s="2"/>
    </row>
    <row r="2587" spans="1:1" s="20" customFormat="1" x14ac:dyDescent="0.2">
      <c r="A2587" s="2"/>
    </row>
    <row r="2588" spans="1:1" s="20" customFormat="1" x14ac:dyDescent="0.2">
      <c r="A2588" s="2"/>
    </row>
    <row r="2589" spans="1:1" s="20" customFormat="1" x14ac:dyDescent="0.2">
      <c r="A2589" s="2"/>
    </row>
    <row r="2590" spans="1:1" s="20" customFormat="1" x14ac:dyDescent="0.2">
      <c r="A2590" s="2"/>
    </row>
    <row r="2591" spans="1:1" s="20" customFormat="1" x14ac:dyDescent="0.2">
      <c r="A2591" s="2"/>
    </row>
    <row r="2592" spans="1:1" s="20" customFormat="1" x14ac:dyDescent="0.2">
      <c r="A2592" s="2"/>
    </row>
    <row r="2593" spans="1:1" s="20" customFormat="1" x14ac:dyDescent="0.2">
      <c r="A2593" s="2"/>
    </row>
    <row r="2594" spans="1:1" s="20" customFormat="1" x14ac:dyDescent="0.2">
      <c r="A2594" s="2"/>
    </row>
    <row r="2595" spans="1:1" s="20" customFormat="1" x14ac:dyDescent="0.2">
      <c r="A2595" s="2"/>
    </row>
    <row r="2596" spans="1:1" s="20" customFormat="1" x14ac:dyDescent="0.2">
      <c r="A2596" s="2"/>
    </row>
    <row r="2597" spans="1:1" s="20" customFormat="1" x14ac:dyDescent="0.2">
      <c r="A2597" s="2"/>
    </row>
    <row r="2598" spans="1:1" s="20" customFormat="1" x14ac:dyDescent="0.2">
      <c r="A2598" s="2"/>
    </row>
    <row r="2599" spans="1:1" s="20" customFormat="1" x14ac:dyDescent="0.2">
      <c r="A2599" s="2"/>
    </row>
    <row r="2600" spans="1:1" s="20" customFormat="1" x14ac:dyDescent="0.2">
      <c r="A2600" s="2"/>
    </row>
    <row r="2601" spans="1:1" s="20" customFormat="1" x14ac:dyDescent="0.2">
      <c r="A2601" s="2"/>
    </row>
    <row r="2602" spans="1:1" s="20" customFormat="1" x14ac:dyDescent="0.2">
      <c r="A2602" s="2"/>
    </row>
    <row r="2603" spans="1:1" s="20" customFormat="1" x14ac:dyDescent="0.2">
      <c r="A2603" s="2"/>
    </row>
    <row r="2604" spans="1:1" s="20" customFormat="1" x14ac:dyDescent="0.2">
      <c r="A2604" s="2"/>
    </row>
    <row r="2605" spans="1:1" s="20" customFormat="1" x14ac:dyDescent="0.2">
      <c r="A2605" s="2"/>
    </row>
    <row r="2606" spans="1:1" s="20" customFormat="1" x14ac:dyDescent="0.2">
      <c r="A2606" s="2"/>
    </row>
    <row r="2607" spans="1:1" s="20" customFormat="1" x14ac:dyDescent="0.2">
      <c r="A2607" s="2"/>
    </row>
    <row r="2608" spans="1:1" s="20" customFormat="1" x14ac:dyDescent="0.2">
      <c r="A2608" s="2"/>
    </row>
    <row r="2609" spans="1:1" s="20" customFormat="1" x14ac:dyDescent="0.2">
      <c r="A2609" s="2"/>
    </row>
    <row r="2610" spans="1:1" s="20" customFormat="1" x14ac:dyDescent="0.2">
      <c r="A2610" s="2"/>
    </row>
    <row r="2611" spans="1:1" s="20" customFormat="1" x14ac:dyDescent="0.2">
      <c r="A2611" s="2"/>
    </row>
    <row r="2612" spans="1:1" s="20" customFormat="1" x14ac:dyDescent="0.2">
      <c r="A2612" s="2"/>
    </row>
    <row r="2613" spans="1:1" s="20" customFormat="1" x14ac:dyDescent="0.2">
      <c r="A2613" s="2"/>
    </row>
    <row r="2614" spans="1:1" s="20" customFormat="1" x14ac:dyDescent="0.2">
      <c r="A2614" s="2"/>
    </row>
    <row r="2615" spans="1:1" s="20" customFormat="1" x14ac:dyDescent="0.2">
      <c r="A2615" s="2"/>
    </row>
    <row r="2616" spans="1:1" s="20" customFormat="1" x14ac:dyDescent="0.2">
      <c r="A2616" s="2"/>
    </row>
    <row r="2617" spans="1:1" s="20" customFormat="1" x14ac:dyDescent="0.2">
      <c r="A2617" s="2"/>
    </row>
    <row r="2618" spans="1:1" s="20" customFormat="1" x14ac:dyDescent="0.2">
      <c r="A2618" s="2"/>
    </row>
    <row r="2619" spans="1:1" s="20" customFormat="1" x14ac:dyDescent="0.2">
      <c r="A2619" s="2"/>
    </row>
    <row r="2620" spans="1:1" s="20" customFormat="1" x14ac:dyDescent="0.2">
      <c r="A2620" s="2"/>
    </row>
    <row r="2621" spans="1:1" s="20" customFormat="1" x14ac:dyDescent="0.2">
      <c r="A2621" s="2"/>
    </row>
    <row r="2622" spans="1:1" s="20" customFormat="1" x14ac:dyDescent="0.2">
      <c r="A2622" s="2"/>
    </row>
    <row r="2623" spans="1:1" s="20" customFormat="1" x14ac:dyDescent="0.2">
      <c r="A2623" s="2"/>
    </row>
    <row r="2624" spans="1:1" s="20" customFormat="1" x14ac:dyDescent="0.2">
      <c r="A2624" s="2"/>
    </row>
    <row r="2625" spans="1:1" s="20" customFormat="1" x14ac:dyDescent="0.2">
      <c r="A2625" s="2"/>
    </row>
    <row r="2626" spans="1:1" s="20" customFormat="1" x14ac:dyDescent="0.2">
      <c r="A2626" s="2"/>
    </row>
    <row r="2627" spans="1:1" s="20" customFormat="1" x14ac:dyDescent="0.2">
      <c r="A2627" s="2"/>
    </row>
    <row r="2628" spans="1:1" s="20" customFormat="1" x14ac:dyDescent="0.2">
      <c r="A2628" s="2"/>
    </row>
    <row r="2629" spans="1:1" s="20" customFormat="1" x14ac:dyDescent="0.2">
      <c r="A2629" s="2"/>
    </row>
    <row r="2630" spans="1:1" s="20" customFormat="1" x14ac:dyDescent="0.2">
      <c r="A2630" s="2"/>
    </row>
    <row r="2631" spans="1:1" s="20" customFormat="1" x14ac:dyDescent="0.2">
      <c r="A2631" s="2"/>
    </row>
    <row r="2632" spans="1:1" s="20" customFormat="1" x14ac:dyDescent="0.2">
      <c r="A2632" s="2"/>
    </row>
    <row r="2633" spans="1:1" s="20" customFormat="1" x14ac:dyDescent="0.2">
      <c r="A2633" s="2"/>
    </row>
    <row r="2634" spans="1:1" s="20" customFormat="1" x14ac:dyDescent="0.2">
      <c r="A2634" s="2"/>
    </row>
    <row r="2635" spans="1:1" s="20" customFormat="1" x14ac:dyDescent="0.2">
      <c r="A2635" s="2"/>
    </row>
    <row r="2636" spans="1:1" s="20" customFormat="1" x14ac:dyDescent="0.2">
      <c r="A2636" s="2"/>
    </row>
    <row r="2637" spans="1:1" s="20" customFormat="1" x14ac:dyDescent="0.2">
      <c r="A2637" s="2"/>
    </row>
    <row r="2638" spans="1:1" s="20" customFormat="1" x14ac:dyDescent="0.2">
      <c r="A2638" s="2"/>
    </row>
    <row r="2639" spans="1:1" s="20" customFormat="1" x14ac:dyDescent="0.2">
      <c r="A2639" s="2"/>
    </row>
    <row r="2640" spans="1:1" s="20" customFormat="1" x14ac:dyDescent="0.2">
      <c r="A2640" s="2"/>
    </row>
    <row r="2641" spans="1:1" s="20" customFormat="1" x14ac:dyDescent="0.2">
      <c r="A2641" s="2"/>
    </row>
    <row r="2642" spans="1:1" s="20" customFormat="1" x14ac:dyDescent="0.2">
      <c r="A2642" s="2"/>
    </row>
    <row r="2643" spans="1:1" s="20" customFormat="1" x14ac:dyDescent="0.2">
      <c r="A2643" s="2"/>
    </row>
    <row r="2644" spans="1:1" s="20" customFormat="1" x14ac:dyDescent="0.2">
      <c r="A2644" s="2"/>
    </row>
    <row r="2645" spans="1:1" s="20" customFormat="1" x14ac:dyDescent="0.2">
      <c r="A2645" s="2"/>
    </row>
    <row r="2646" spans="1:1" s="20" customFormat="1" x14ac:dyDescent="0.2">
      <c r="A2646" s="2"/>
    </row>
    <row r="2647" spans="1:1" s="20" customFormat="1" x14ac:dyDescent="0.2">
      <c r="A2647" s="2"/>
    </row>
    <row r="2648" spans="1:1" s="20" customFormat="1" x14ac:dyDescent="0.2">
      <c r="A2648" s="2"/>
    </row>
    <row r="2649" spans="1:1" s="20" customFormat="1" x14ac:dyDescent="0.2">
      <c r="A2649" s="2"/>
    </row>
    <row r="2650" spans="1:1" s="20" customFormat="1" x14ac:dyDescent="0.2">
      <c r="A2650" s="2"/>
    </row>
    <row r="2651" spans="1:1" s="20" customFormat="1" x14ac:dyDescent="0.2">
      <c r="A2651" s="2"/>
    </row>
    <row r="2652" spans="1:1" s="20" customFormat="1" x14ac:dyDescent="0.2">
      <c r="A2652" s="2"/>
    </row>
    <row r="2653" spans="1:1" s="20" customFormat="1" x14ac:dyDescent="0.2">
      <c r="A2653" s="2"/>
    </row>
    <row r="2654" spans="1:1" s="20" customFormat="1" x14ac:dyDescent="0.2">
      <c r="A2654" s="2"/>
    </row>
    <row r="2655" spans="1:1" s="20" customFormat="1" x14ac:dyDescent="0.2">
      <c r="A2655" s="2"/>
    </row>
    <row r="2656" spans="1:1" s="20" customFormat="1" x14ac:dyDescent="0.2">
      <c r="A2656" s="2"/>
    </row>
    <row r="2657" spans="1:1" s="20" customFormat="1" x14ac:dyDescent="0.2">
      <c r="A2657" s="2"/>
    </row>
    <row r="2658" spans="1:1" s="20" customFormat="1" x14ac:dyDescent="0.2">
      <c r="A2658" s="2"/>
    </row>
    <row r="2659" spans="1:1" s="20" customFormat="1" x14ac:dyDescent="0.2">
      <c r="A2659" s="2"/>
    </row>
    <row r="2660" spans="1:1" s="20" customFormat="1" x14ac:dyDescent="0.2">
      <c r="A2660" s="2"/>
    </row>
    <row r="2661" spans="1:1" s="20" customFormat="1" x14ac:dyDescent="0.2">
      <c r="A2661" s="2"/>
    </row>
    <row r="2662" spans="1:1" s="20" customFormat="1" x14ac:dyDescent="0.2">
      <c r="A2662" s="2"/>
    </row>
    <row r="2663" spans="1:1" s="20" customFormat="1" x14ac:dyDescent="0.2">
      <c r="A2663" s="2"/>
    </row>
    <row r="2664" spans="1:1" s="20" customFormat="1" x14ac:dyDescent="0.2">
      <c r="A2664" s="2"/>
    </row>
    <row r="2665" spans="1:1" s="20" customFormat="1" x14ac:dyDescent="0.2">
      <c r="A2665" s="2"/>
    </row>
    <row r="2666" spans="1:1" s="20" customFormat="1" x14ac:dyDescent="0.2">
      <c r="A2666" s="2"/>
    </row>
    <row r="2667" spans="1:1" s="20" customFormat="1" x14ac:dyDescent="0.2">
      <c r="A2667" s="2"/>
    </row>
    <row r="2668" spans="1:1" s="20" customFormat="1" x14ac:dyDescent="0.2">
      <c r="A2668" s="2"/>
    </row>
    <row r="2669" spans="1:1" s="20" customFormat="1" x14ac:dyDescent="0.2">
      <c r="A2669" s="2"/>
    </row>
    <row r="2670" spans="1:1" s="20" customFormat="1" x14ac:dyDescent="0.2">
      <c r="A2670" s="2"/>
    </row>
    <row r="2671" spans="1:1" s="20" customFormat="1" x14ac:dyDescent="0.2">
      <c r="A2671" s="2"/>
    </row>
    <row r="2672" spans="1:1" s="20" customFormat="1" x14ac:dyDescent="0.2">
      <c r="A2672" s="2"/>
    </row>
    <row r="2673" spans="1:1" s="20" customFormat="1" x14ac:dyDescent="0.2">
      <c r="A2673" s="2"/>
    </row>
    <row r="2674" spans="1:1" s="20" customFormat="1" x14ac:dyDescent="0.2">
      <c r="A2674" s="2"/>
    </row>
    <row r="2675" spans="1:1" s="20" customFormat="1" x14ac:dyDescent="0.2">
      <c r="A2675" s="2"/>
    </row>
    <row r="2676" spans="1:1" s="20" customFormat="1" x14ac:dyDescent="0.2">
      <c r="A2676" s="2"/>
    </row>
    <row r="2677" spans="1:1" s="20" customFormat="1" x14ac:dyDescent="0.2">
      <c r="A2677" s="2"/>
    </row>
    <row r="2678" spans="1:1" s="20" customFormat="1" x14ac:dyDescent="0.2">
      <c r="A2678" s="2"/>
    </row>
    <row r="2679" spans="1:1" s="20" customFormat="1" x14ac:dyDescent="0.2">
      <c r="A2679" s="2"/>
    </row>
    <row r="2680" spans="1:1" s="20" customFormat="1" x14ac:dyDescent="0.2">
      <c r="A2680" s="2"/>
    </row>
    <row r="2681" spans="1:1" s="20" customFormat="1" x14ac:dyDescent="0.2">
      <c r="A2681" s="2"/>
    </row>
    <row r="2682" spans="1:1" s="20" customFormat="1" x14ac:dyDescent="0.2">
      <c r="A2682" s="2"/>
    </row>
    <row r="2683" spans="1:1" s="20" customFormat="1" x14ac:dyDescent="0.2">
      <c r="A2683" s="2"/>
    </row>
    <row r="2684" spans="1:1" s="20" customFormat="1" x14ac:dyDescent="0.2">
      <c r="A2684" s="2"/>
    </row>
    <row r="2685" spans="1:1" s="20" customFormat="1" x14ac:dyDescent="0.2">
      <c r="A2685" s="2"/>
    </row>
    <row r="2686" spans="1:1" s="20" customFormat="1" x14ac:dyDescent="0.2">
      <c r="A2686" s="2"/>
    </row>
    <row r="2687" spans="1:1" s="20" customFormat="1" x14ac:dyDescent="0.2">
      <c r="A2687" s="2"/>
    </row>
    <row r="2688" spans="1:1" s="20" customFormat="1" x14ac:dyDescent="0.2">
      <c r="A2688" s="2"/>
    </row>
    <row r="2689" spans="1:1" s="20" customFormat="1" x14ac:dyDescent="0.2">
      <c r="A2689" s="2"/>
    </row>
    <row r="2690" spans="1:1" s="20" customFormat="1" x14ac:dyDescent="0.2">
      <c r="A2690" s="2"/>
    </row>
    <row r="2691" spans="1:1" s="20" customFormat="1" x14ac:dyDescent="0.2">
      <c r="A2691" s="2"/>
    </row>
    <row r="2692" spans="1:1" s="20" customFormat="1" x14ac:dyDescent="0.2">
      <c r="A2692" s="2"/>
    </row>
    <row r="2693" spans="1:1" s="20" customFormat="1" x14ac:dyDescent="0.2">
      <c r="A2693" s="2"/>
    </row>
    <row r="2694" spans="1:1" s="20" customFormat="1" x14ac:dyDescent="0.2">
      <c r="A2694" s="2"/>
    </row>
    <row r="2695" spans="1:1" s="20" customFormat="1" x14ac:dyDescent="0.2">
      <c r="A2695" s="2"/>
    </row>
    <row r="2696" spans="1:1" s="20" customFormat="1" x14ac:dyDescent="0.2">
      <c r="A2696" s="2"/>
    </row>
    <row r="2697" spans="1:1" s="20" customFormat="1" x14ac:dyDescent="0.2">
      <c r="A2697" s="2"/>
    </row>
    <row r="2698" spans="1:1" s="20" customFormat="1" x14ac:dyDescent="0.2">
      <c r="A2698" s="2"/>
    </row>
    <row r="2699" spans="1:1" s="20" customFormat="1" x14ac:dyDescent="0.2">
      <c r="A2699" s="2"/>
    </row>
    <row r="2700" spans="1:1" s="20" customFormat="1" x14ac:dyDescent="0.2">
      <c r="A2700" s="2"/>
    </row>
    <row r="2701" spans="1:1" s="20" customFormat="1" x14ac:dyDescent="0.2">
      <c r="A2701" s="2"/>
    </row>
    <row r="2702" spans="1:1" s="20" customFormat="1" x14ac:dyDescent="0.2">
      <c r="A2702" s="2"/>
    </row>
    <row r="2703" spans="1:1" s="20" customFormat="1" x14ac:dyDescent="0.2">
      <c r="A2703" s="2"/>
    </row>
    <row r="2704" spans="1:1" s="20" customFormat="1" x14ac:dyDescent="0.2">
      <c r="A2704" s="2"/>
    </row>
    <row r="2705" spans="1:1" s="20" customFormat="1" x14ac:dyDescent="0.2">
      <c r="A2705" s="2"/>
    </row>
    <row r="2706" spans="1:1" s="20" customFormat="1" x14ac:dyDescent="0.2">
      <c r="A2706" s="2"/>
    </row>
    <row r="2707" spans="1:1" s="20" customFormat="1" x14ac:dyDescent="0.2">
      <c r="A2707" s="2"/>
    </row>
    <row r="2708" spans="1:1" s="20" customFormat="1" x14ac:dyDescent="0.2">
      <c r="A2708" s="2"/>
    </row>
    <row r="2709" spans="1:1" s="20" customFormat="1" x14ac:dyDescent="0.2">
      <c r="A2709" s="2"/>
    </row>
    <row r="2710" spans="1:1" s="20" customFormat="1" x14ac:dyDescent="0.2">
      <c r="A2710" s="2"/>
    </row>
    <row r="2711" spans="1:1" s="20" customFormat="1" x14ac:dyDescent="0.2">
      <c r="A2711" s="2"/>
    </row>
    <row r="2712" spans="1:1" s="20" customFormat="1" x14ac:dyDescent="0.2">
      <c r="A2712" s="2"/>
    </row>
    <row r="2713" spans="1:1" s="20" customFormat="1" x14ac:dyDescent="0.2">
      <c r="A2713" s="2"/>
    </row>
    <row r="2714" spans="1:1" s="20" customFormat="1" x14ac:dyDescent="0.2">
      <c r="A2714" s="2"/>
    </row>
    <row r="2715" spans="1:1" s="20" customFormat="1" x14ac:dyDescent="0.2">
      <c r="A2715" s="2"/>
    </row>
    <row r="2716" spans="1:1" s="20" customFormat="1" x14ac:dyDescent="0.2">
      <c r="A2716" s="2"/>
    </row>
    <row r="2717" spans="1:1" s="20" customFormat="1" x14ac:dyDescent="0.2">
      <c r="A2717" s="2"/>
    </row>
    <row r="2718" spans="1:1" s="20" customFormat="1" x14ac:dyDescent="0.2">
      <c r="A2718" s="2"/>
    </row>
    <row r="2719" spans="1:1" s="20" customFormat="1" x14ac:dyDescent="0.2">
      <c r="A2719" s="2"/>
    </row>
    <row r="2720" spans="1:1" s="20" customFormat="1" x14ac:dyDescent="0.2">
      <c r="A2720" s="2"/>
    </row>
    <row r="2721" spans="1:1" s="20" customFormat="1" x14ac:dyDescent="0.2">
      <c r="A2721" s="2"/>
    </row>
    <row r="2722" spans="1:1" s="20" customFormat="1" x14ac:dyDescent="0.2">
      <c r="A2722" s="2"/>
    </row>
    <row r="2723" spans="1:1" s="20" customFormat="1" x14ac:dyDescent="0.2">
      <c r="A2723" s="2"/>
    </row>
    <row r="2724" spans="1:1" s="20" customFormat="1" x14ac:dyDescent="0.2">
      <c r="A2724" s="2"/>
    </row>
    <row r="2725" spans="1:1" s="20" customFormat="1" x14ac:dyDescent="0.2">
      <c r="A2725" s="2"/>
    </row>
    <row r="2726" spans="1:1" s="20" customFormat="1" x14ac:dyDescent="0.2">
      <c r="A2726" s="2"/>
    </row>
    <row r="2727" spans="1:1" s="20" customFormat="1" x14ac:dyDescent="0.2">
      <c r="A2727" s="2"/>
    </row>
    <row r="2728" spans="1:1" s="20" customFormat="1" x14ac:dyDescent="0.2">
      <c r="A2728" s="2"/>
    </row>
    <row r="2729" spans="1:1" s="20" customFormat="1" x14ac:dyDescent="0.2">
      <c r="A2729" s="2"/>
    </row>
    <row r="2730" spans="1:1" s="20" customFormat="1" x14ac:dyDescent="0.2">
      <c r="A2730" s="2"/>
    </row>
    <row r="2731" spans="1:1" s="20" customFormat="1" x14ac:dyDescent="0.2">
      <c r="A2731" s="2"/>
    </row>
    <row r="2732" spans="1:1" s="20" customFormat="1" x14ac:dyDescent="0.2">
      <c r="A2732" s="2"/>
    </row>
    <row r="2733" spans="1:1" s="20" customFormat="1" x14ac:dyDescent="0.2">
      <c r="A2733" s="2"/>
    </row>
    <row r="2734" spans="1:1" s="20" customFormat="1" x14ac:dyDescent="0.2">
      <c r="A2734" s="2"/>
    </row>
    <row r="2735" spans="1:1" s="20" customFormat="1" x14ac:dyDescent="0.2">
      <c r="A2735" s="2"/>
    </row>
    <row r="2736" spans="1:1" s="20" customFormat="1" x14ac:dyDescent="0.2">
      <c r="A2736" s="2"/>
    </row>
    <row r="2737" spans="1:1" s="20" customFormat="1" x14ac:dyDescent="0.2">
      <c r="A2737" s="2"/>
    </row>
    <row r="2738" spans="1:1" s="20" customFormat="1" x14ac:dyDescent="0.2">
      <c r="A2738" s="2"/>
    </row>
    <row r="2739" spans="1:1" s="20" customFormat="1" x14ac:dyDescent="0.2">
      <c r="A2739" s="2"/>
    </row>
    <row r="2740" spans="1:1" s="20" customFormat="1" x14ac:dyDescent="0.2">
      <c r="A2740" s="2"/>
    </row>
    <row r="2741" spans="1:1" s="20" customFormat="1" x14ac:dyDescent="0.2">
      <c r="A2741" s="2"/>
    </row>
    <row r="2742" spans="1:1" s="20" customFormat="1" x14ac:dyDescent="0.2">
      <c r="A2742" s="2"/>
    </row>
    <row r="2743" spans="1:1" s="20" customFormat="1" x14ac:dyDescent="0.2">
      <c r="A2743" s="2"/>
    </row>
    <row r="2744" spans="1:1" s="20" customFormat="1" x14ac:dyDescent="0.2">
      <c r="A2744" s="2"/>
    </row>
    <row r="2745" spans="1:1" s="20" customFormat="1" x14ac:dyDescent="0.2">
      <c r="A2745" s="2"/>
    </row>
    <row r="2746" spans="1:1" s="20" customFormat="1" x14ac:dyDescent="0.2">
      <c r="A2746" s="2"/>
    </row>
    <row r="2747" spans="1:1" s="20" customFormat="1" x14ac:dyDescent="0.2">
      <c r="A2747" s="2"/>
    </row>
    <row r="2748" spans="1:1" s="20" customFormat="1" x14ac:dyDescent="0.2">
      <c r="A2748" s="2"/>
    </row>
    <row r="2749" spans="1:1" s="20" customFormat="1" x14ac:dyDescent="0.2">
      <c r="A2749" s="2"/>
    </row>
    <row r="2750" spans="1:1" s="20" customFormat="1" x14ac:dyDescent="0.2">
      <c r="A2750" s="2"/>
    </row>
    <row r="2751" spans="1:1" s="20" customFormat="1" x14ac:dyDescent="0.2">
      <c r="A2751" s="2"/>
    </row>
    <row r="2752" spans="1:1" s="20" customFormat="1" x14ac:dyDescent="0.2">
      <c r="A2752" s="2"/>
    </row>
    <row r="2753" spans="1:1" s="20" customFormat="1" x14ac:dyDescent="0.2">
      <c r="A2753" s="2"/>
    </row>
    <row r="2754" spans="1:1" s="20" customFormat="1" x14ac:dyDescent="0.2">
      <c r="A2754" s="2"/>
    </row>
    <row r="2755" spans="1:1" s="20" customFormat="1" x14ac:dyDescent="0.2">
      <c r="A2755" s="2"/>
    </row>
    <row r="2756" spans="1:1" s="20" customFormat="1" x14ac:dyDescent="0.2">
      <c r="A2756" s="2"/>
    </row>
    <row r="2757" spans="1:1" s="20" customFormat="1" x14ac:dyDescent="0.2">
      <c r="A2757" s="2"/>
    </row>
    <row r="2758" spans="1:1" s="20" customFormat="1" x14ac:dyDescent="0.2">
      <c r="A2758" s="2"/>
    </row>
    <row r="2759" spans="1:1" s="20" customFormat="1" x14ac:dyDescent="0.2">
      <c r="A2759" s="2"/>
    </row>
    <row r="2760" spans="1:1" s="20" customFormat="1" x14ac:dyDescent="0.2">
      <c r="A2760" s="2"/>
    </row>
    <row r="2761" spans="1:1" s="20" customFormat="1" x14ac:dyDescent="0.2">
      <c r="A2761" s="2"/>
    </row>
    <row r="2762" spans="1:1" s="20" customFormat="1" x14ac:dyDescent="0.2">
      <c r="A2762" s="2"/>
    </row>
    <row r="2763" spans="1:1" s="20" customFormat="1" x14ac:dyDescent="0.2">
      <c r="A2763" s="2"/>
    </row>
    <row r="2764" spans="1:1" s="20" customFormat="1" x14ac:dyDescent="0.2">
      <c r="A2764" s="2"/>
    </row>
    <row r="2765" spans="1:1" s="20" customFormat="1" x14ac:dyDescent="0.2">
      <c r="A2765" s="2"/>
    </row>
    <row r="2766" spans="1:1" s="20" customFormat="1" x14ac:dyDescent="0.2">
      <c r="A2766" s="2"/>
    </row>
    <row r="2767" spans="1:1" s="20" customFormat="1" x14ac:dyDescent="0.2">
      <c r="A2767" s="2"/>
    </row>
    <row r="2768" spans="1:1" s="20" customFormat="1" x14ac:dyDescent="0.2">
      <c r="A2768" s="2"/>
    </row>
    <row r="2769" spans="1:1" s="20" customFormat="1" x14ac:dyDescent="0.2">
      <c r="A2769" s="2"/>
    </row>
    <row r="2770" spans="1:1" s="20" customFormat="1" x14ac:dyDescent="0.2">
      <c r="A2770" s="2"/>
    </row>
    <row r="2771" spans="1:1" s="20" customFormat="1" x14ac:dyDescent="0.2">
      <c r="A2771" s="2"/>
    </row>
    <row r="2772" spans="1:1" s="20" customFormat="1" x14ac:dyDescent="0.2">
      <c r="A2772" s="2"/>
    </row>
    <row r="2773" spans="1:1" s="20" customFormat="1" x14ac:dyDescent="0.2">
      <c r="A2773" s="2"/>
    </row>
    <row r="2774" spans="1:1" s="20" customFormat="1" x14ac:dyDescent="0.2">
      <c r="A2774" s="2"/>
    </row>
    <row r="2775" spans="1:1" s="20" customFormat="1" x14ac:dyDescent="0.2">
      <c r="A2775" s="2"/>
    </row>
    <row r="2776" spans="1:1" s="20" customFormat="1" x14ac:dyDescent="0.2">
      <c r="A2776" s="2"/>
    </row>
    <row r="2777" spans="1:1" s="20" customFormat="1" x14ac:dyDescent="0.2">
      <c r="A2777" s="2"/>
    </row>
    <row r="2778" spans="1:1" s="20" customFormat="1" x14ac:dyDescent="0.2">
      <c r="A2778" s="2"/>
    </row>
    <row r="2779" spans="1:1" s="20" customFormat="1" x14ac:dyDescent="0.2">
      <c r="A2779" s="2"/>
    </row>
    <row r="2780" spans="1:1" s="20" customFormat="1" x14ac:dyDescent="0.2">
      <c r="A2780" s="2"/>
    </row>
    <row r="2781" spans="1:1" s="20" customFormat="1" x14ac:dyDescent="0.2">
      <c r="A2781" s="2"/>
    </row>
    <row r="2782" spans="1:1" s="20" customFormat="1" x14ac:dyDescent="0.2">
      <c r="A2782" s="2"/>
    </row>
    <row r="2783" spans="1:1" s="20" customFormat="1" x14ac:dyDescent="0.2">
      <c r="A2783" s="2"/>
    </row>
    <row r="2784" spans="1:1" s="20" customFormat="1" x14ac:dyDescent="0.2">
      <c r="A2784" s="2"/>
    </row>
    <row r="2785" spans="1:1" s="20" customFormat="1" x14ac:dyDescent="0.2">
      <c r="A2785" s="2"/>
    </row>
    <row r="2786" spans="1:1" s="20" customFormat="1" x14ac:dyDescent="0.2">
      <c r="A2786" s="2"/>
    </row>
    <row r="2787" spans="1:1" s="20" customFormat="1" x14ac:dyDescent="0.2">
      <c r="A2787" s="2"/>
    </row>
    <row r="2788" spans="1:1" s="20" customFormat="1" x14ac:dyDescent="0.2">
      <c r="A2788" s="2"/>
    </row>
    <row r="2789" spans="1:1" s="20" customFormat="1" x14ac:dyDescent="0.2">
      <c r="A2789" s="2"/>
    </row>
    <row r="2790" spans="1:1" s="20" customFormat="1" x14ac:dyDescent="0.2">
      <c r="A2790" s="2"/>
    </row>
    <row r="2791" spans="1:1" s="20" customFormat="1" x14ac:dyDescent="0.2">
      <c r="A2791" s="2"/>
    </row>
    <row r="2792" spans="1:1" s="20" customFormat="1" x14ac:dyDescent="0.2">
      <c r="A2792" s="2"/>
    </row>
    <row r="2793" spans="1:1" s="20" customFormat="1" x14ac:dyDescent="0.2">
      <c r="A2793" s="2"/>
    </row>
    <row r="2794" spans="1:1" s="20" customFormat="1" x14ac:dyDescent="0.2">
      <c r="A2794" s="2"/>
    </row>
    <row r="2795" spans="1:1" s="20" customFormat="1" x14ac:dyDescent="0.2">
      <c r="A2795" s="2"/>
    </row>
    <row r="2796" spans="1:1" s="20" customFormat="1" x14ac:dyDescent="0.2">
      <c r="A2796" s="2"/>
    </row>
    <row r="2797" spans="1:1" s="20" customFormat="1" x14ac:dyDescent="0.2">
      <c r="A2797" s="2"/>
    </row>
    <row r="2798" spans="1:1" s="20" customFormat="1" x14ac:dyDescent="0.2">
      <c r="A2798" s="2"/>
    </row>
    <row r="2799" spans="1:1" s="20" customFormat="1" x14ac:dyDescent="0.2">
      <c r="A2799" s="2"/>
    </row>
    <row r="2800" spans="1:1" s="20" customFormat="1" x14ac:dyDescent="0.2">
      <c r="A2800" s="2"/>
    </row>
    <row r="2801" spans="1:1" s="20" customFormat="1" x14ac:dyDescent="0.2">
      <c r="A2801" s="2"/>
    </row>
    <row r="2802" spans="1:1" s="20" customFormat="1" x14ac:dyDescent="0.2">
      <c r="A2802" s="2"/>
    </row>
    <row r="2803" spans="1:1" s="20" customFormat="1" x14ac:dyDescent="0.2">
      <c r="A2803" s="2"/>
    </row>
    <row r="2804" spans="1:1" s="20" customFormat="1" x14ac:dyDescent="0.2">
      <c r="A2804" s="2"/>
    </row>
    <row r="2805" spans="1:1" s="20" customFormat="1" x14ac:dyDescent="0.2">
      <c r="A2805" s="2"/>
    </row>
    <row r="2806" spans="1:1" s="20" customFormat="1" x14ac:dyDescent="0.2">
      <c r="A2806" s="2"/>
    </row>
    <row r="2807" spans="1:1" s="20" customFormat="1" x14ac:dyDescent="0.2">
      <c r="A2807" s="2"/>
    </row>
    <row r="2808" spans="1:1" s="20" customFormat="1" x14ac:dyDescent="0.2">
      <c r="A2808" s="2"/>
    </row>
    <row r="2809" spans="1:1" s="20" customFormat="1" x14ac:dyDescent="0.2">
      <c r="A2809" s="2"/>
    </row>
    <row r="2810" spans="1:1" s="20" customFormat="1" x14ac:dyDescent="0.2">
      <c r="A2810" s="2"/>
    </row>
    <row r="2811" spans="1:1" s="20" customFormat="1" x14ac:dyDescent="0.2">
      <c r="A2811" s="2"/>
    </row>
    <row r="2812" spans="1:1" s="20" customFormat="1" x14ac:dyDescent="0.2">
      <c r="A2812" s="2"/>
    </row>
    <row r="2813" spans="1:1" s="20" customFormat="1" x14ac:dyDescent="0.2">
      <c r="A2813" s="2"/>
    </row>
    <row r="2814" spans="1:1" s="20" customFormat="1" x14ac:dyDescent="0.2">
      <c r="A2814" s="2"/>
    </row>
    <row r="2815" spans="1:1" s="20" customFormat="1" x14ac:dyDescent="0.2">
      <c r="A2815" s="2"/>
    </row>
    <row r="2816" spans="1:1" s="20" customFormat="1" x14ac:dyDescent="0.2">
      <c r="A2816" s="2"/>
    </row>
    <row r="2817" spans="1:1" s="20" customFormat="1" x14ac:dyDescent="0.2">
      <c r="A2817" s="2"/>
    </row>
    <row r="2818" spans="1:1" s="20" customFormat="1" x14ac:dyDescent="0.2">
      <c r="A2818" s="2"/>
    </row>
    <row r="2819" spans="1:1" s="20" customFormat="1" x14ac:dyDescent="0.2">
      <c r="A2819" s="2"/>
    </row>
    <row r="2820" spans="1:1" s="20" customFormat="1" x14ac:dyDescent="0.2">
      <c r="A2820" s="2"/>
    </row>
    <row r="2821" spans="1:1" s="20" customFormat="1" x14ac:dyDescent="0.2">
      <c r="A2821" s="2"/>
    </row>
    <row r="2822" spans="1:1" s="20" customFormat="1" x14ac:dyDescent="0.2">
      <c r="A2822" s="2"/>
    </row>
    <row r="2823" spans="1:1" s="20" customFormat="1" x14ac:dyDescent="0.2">
      <c r="A2823" s="2"/>
    </row>
    <row r="2824" spans="1:1" s="20" customFormat="1" x14ac:dyDescent="0.2">
      <c r="A2824" s="2"/>
    </row>
    <row r="2825" spans="1:1" s="20" customFormat="1" x14ac:dyDescent="0.2">
      <c r="A2825" s="2"/>
    </row>
    <row r="2826" spans="1:1" s="20" customFormat="1" x14ac:dyDescent="0.2">
      <c r="A2826" s="2"/>
    </row>
    <row r="2827" spans="1:1" s="20" customFormat="1" x14ac:dyDescent="0.2">
      <c r="A2827" s="2"/>
    </row>
    <row r="2828" spans="1:1" s="20" customFormat="1" x14ac:dyDescent="0.2">
      <c r="A2828" s="2"/>
    </row>
    <row r="2829" spans="1:1" s="20" customFormat="1" x14ac:dyDescent="0.2">
      <c r="A2829" s="2"/>
    </row>
    <row r="2830" spans="1:1" s="20" customFormat="1" x14ac:dyDescent="0.2">
      <c r="A2830" s="2"/>
    </row>
    <row r="2831" spans="1:1" s="20" customFormat="1" x14ac:dyDescent="0.2">
      <c r="A2831" s="2"/>
    </row>
    <row r="2832" spans="1:1" s="20" customFormat="1" x14ac:dyDescent="0.2">
      <c r="A2832" s="2"/>
    </row>
    <row r="2833" spans="1:1" s="20" customFormat="1" x14ac:dyDescent="0.2">
      <c r="A2833" s="2"/>
    </row>
    <row r="2834" spans="1:1" s="20" customFormat="1" x14ac:dyDescent="0.2">
      <c r="A2834" s="2"/>
    </row>
    <row r="2835" spans="1:1" s="20" customFormat="1" x14ac:dyDescent="0.2">
      <c r="A2835" s="2"/>
    </row>
    <row r="2836" spans="1:1" s="20" customFormat="1" x14ac:dyDescent="0.2">
      <c r="A2836" s="2"/>
    </row>
    <row r="2837" spans="1:1" s="20" customFormat="1" x14ac:dyDescent="0.2">
      <c r="A2837" s="2"/>
    </row>
    <row r="2838" spans="1:1" s="20" customFormat="1" x14ac:dyDescent="0.2">
      <c r="A2838" s="2"/>
    </row>
    <row r="2839" spans="1:1" s="20" customFormat="1" x14ac:dyDescent="0.2">
      <c r="A2839" s="2"/>
    </row>
    <row r="2840" spans="1:1" s="20" customFormat="1" x14ac:dyDescent="0.2">
      <c r="A2840" s="2"/>
    </row>
    <row r="2841" spans="1:1" s="20" customFormat="1" x14ac:dyDescent="0.2">
      <c r="A2841" s="2"/>
    </row>
    <row r="2842" spans="1:1" s="20" customFormat="1" x14ac:dyDescent="0.2">
      <c r="A2842" s="2"/>
    </row>
    <row r="2843" spans="1:1" s="20" customFormat="1" x14ac:dyDescent="0.2">
      <c r="A2843" s="2"/>
    </row>
    <row r="2844" spans="1:1" s="20" customFormat="1" x14ac:dyDescent="0.2">
      <c r="A2844" s="2"/>
    </row>
    <row r="2845" spans="1:1" s="20" customFormat="1" x14ac:dyDescent="0.2">
      <c r="A2845" s="2"/>
    </row>
    <row r="2846" spans="1:1" s="20" customFormat="1" x14ac:dyDescent="0.2">
      <c r="A2846" s="2"/>
    </row>
    <row r="2847" spans="1:1" s="20" customFormat="1" x14ac:dyDescent="0.2">
      <c r="A2847" s="2"/>
    </row>
    <row r="2848" spans="1:1" s="20" customFormat="1" x14ac:dyDescent="0.2">
      <c r="A2848" s="2"/>
    </row>
    <row r="2849" spans="1:1" s="20" customFormat="1" x14ac:dyDescent="0.2">
      <c r="A2849" s="2"/>
    </row>
    <row r="2850" spans="1:1" s="20" customFormat="1" x14ac:dyDescent="0.2">
      <c r="A2850" s="2"/>
    </row>
    <row r="2851" spans="1:1" s="20" customFormat="1" x14ac:dyDescent="0.2">
      <c r="A2851" s="2"/>
    </row>
    <row r="2852" spans="1:1" s="20" customFormat="1" x14ac:dyDescent="0.2">
      <c r="A2852" s="2"/>
    </row>
    <row r="2853" spans="1:1" s="20" customFormat="1" x14ac:dyDescent="0.2">
      <c r="A2853" s="2"/>
    </row>
    <row r="2854" spans="1:1" s="20" customFormat="1" x14ac:dyDescent="0.2">
      <c r="A2854" s="2"/>
    </row>
    <row r="2855" spans="1:1" s="20" customFormat="1" x14ac:dyDescent="0.2">
      <c r="A2855" s="2"/>
    </row>
    <row r="2856" spans="1:1" s="20" customFormat="1" x14ac:dyDescent="0.2">
      <c r="A2856" s="2"/>
    </row>
    <row r="2857" spans="1:1" s="20" customFormat="1" x14ac:dyDescent="0.2">
      <c r="A2857" s="2"/>
    </row>
    <row r="2858" spans="1:1" s="20" customFormat="1" x14ac:dyDescent="0.2">
      <c r="A2858" s="2"/>
    </row>
    <row r="2859" spans="1:1" s="20" customFormat="1" x14ac:dyDescent="0.2">
      <c r="A2859" s="2"/>
    </row>
    <row r="2860" spans="1:1" s="20" customFormat="1" x14ac:dyDescent="0.2">
      <c r="A2860" s="2"/>
    </row>
    <row r="2861" spans="1:1" s="20" customFormat="1" x14ac:dyDescent="0.2">
      <c r="A2861" s="2"/>
    </row>
    <row r="2862" spans="1:1" s="20" customFormat="1" x14ac:dyDescent="0.2">
      <c r="A2862" s="2"/>
    </row>
    <row r="2863" spans="1:1" s="20" customFormat="1" x14ac:dyDescent="0.2">
      <c r="A2863" s="2"/>
    </row>
    <row r="2864" spans="1:1" s="20" customFormat="1" x14ac:dyDescent="0.2">
      <c r="A2864" s="2"/>
    </row>
    <row r="2865" spans="1:1" s="20" customFormat="1" x14ac:dyDescent="0.2">
      <c r="A2865" s="2"/>
    </row>
    <row r="2866" spans="1:1" s="20" customFormat="1" x14ac:dyDescent="0.2">
      <c r="A2866" s="2"/>
    </row>
    <row r="2867" spans="1:1" s="20" customFormat="1" x14ac:dyDescent="0.2">
      <c r="A2867" s="2"/>
    </row>
    <row r="2868" spans="1:1" s="20" customFormat="1" x14ac:dyDescent="0.2">
      <c r="A2868" s="2"/>
    </row>
    <row r="2869" spans="1:1" s="20" customFormat="1" x14ac:dyDescent="0.2">
      <c r="A2869" s="2"/>
    </row>
    <row r="2870" spans="1:1" s="20" customFormat="1" x14ac:dyDescent="0.2">
      <c r="A2870" s="2"/>
    </row>
    <row r="2871" spans="1:1" s="20" customFormat="1" x14ac:dyDescent="0.2">
      <c r="A2871" s="2"/>
    </row>
    <row r="2872" spans="1:1" s="20" customFormat="1" x14ac:dyDescent="0.2">
      <c r="A2872" s="2"/>
    </row>
    <row r="2873" spans="1:1" s="20" customFormat="1" x14ac:dyDescent="0.2">
      <c r="A2873" s="2"/>
    </row>
    <row r="2874" spans="1:1" s="20" customFormat="1" x14ac:dyDescent="0.2">
      <c r="A2874" s="2"/>
    </row>
    <row r="2875" spans="1:1" s="20" customFormat="1" x14ac:dyDescent="0.2">
      <c r="A2875" s="2"/>
    </row>
    <row r="2876" spans="1:1" s="20" customFormat="1" x14ac:dyDescent="0.2">
      <c r="A2876" s="2"/>
    </row>
    <row r="2877" spans="1:1" s="20" customFormat="1" x14ac:dyDescent="0.2">
      <c r="A2877" s="2"/>
    </row>
    <row r="2878" spans="1:1" s="20" customFormat="1" x14ac:dyDescent="0.2">
      <c r="A2878" s="2"/>
    </row>
    <row r="2879" spans="1:1" s="20" customFormat="1" x14ac:dyDescent="0.2">
      <c r="A2879" s="2"/>
    </row>
    <row r="2880" spans="1:1" s="20" customFormat="1" x14ac:dyDescent="0.2">
      <c r="A2880" s="2"/>
    </row>
    <row r="2881" spans="1:1" s="20" customFormat="1" x14ac:dyDescent="0.2">
      <c r="A2881" s="2"/>
    </row>
    <row r="2882" spans="1:1" s="20" customFormat="1" x14ac:dyDescent="0.2">
      <c r="A2882" s="2"/>
    </row>
    <row r="2883" spans="1:1" s="20" customFormat="1" x14ac:dyDescent="0.2">
      <c r="A2883" s="2"/>
    </row>
    <row r="2884" spans="1:1" s="20" customFormat="1" x14ac:dyDescent="0.2">
      <c r="A2884" s="2"/>
    </row>
    <row r="2885" spans="1:1" s="20" customFormat="1" x14ac:dyDescent="0.2">
      <c r="A2885" s="2"/>
    </row>
    <row r="2886" spans="1:1" s="20" customFormat="1" x14ac:dyDescent="0.2">
      <c r="A2886" s="2"/>
    </row>
    <row r="2887" spans="1:1" s="20" customFormat="1" x14ac:dyDescent="0.2">
      <c r="A2887" s="2"/>
    </row>
    <row r="2888" spans="1:1" s="20" customFormat="1" x14ac:dyDescent="0.2">
      <c r="A2888" s="2"/>
    </row>
    <row r="2889" spans="1:1" s="20" customFormat="1" x14ac:dyDescent="0.2">
      <c r="A2889" s="2"/>
    </row>
    <row r="2890" spans="1:1" s="20" customFormat="1" x14ac:dyDescent="0.2">
      <c r="A2890" s="2"/>
    </row>
    <row r="2891" spans="1:1" s="20" customFormat="1" x14ac:dyDescent="0.2">
      <c r="A2891" s="2"/>
    </row>
    <row r="2892" spans="1:1" s="20" customFormat="1" x14ac:dyDescent="0.2">
      <c r="A2892" s="2"/>
    </row>
    <row r="2893" spans="1:1" s="20" customFormat="1" x14ac:dyDescent="0.2">
      <c r="A2893" s="2"/>
    </row>
    <row r="2894" spans="1:1" s="20" customFormat="1" x14ac:dyDescent="0.2">
      <c r="A2894" s="2"/>
    </row>
    <row r="2895" spans="1:1" s="20" customFormat="1" x14ac:dyDescent="0.2">
      <c r="A2895" s="2"/>
    </row>
    <row r="2896" spans="1:1" s="20" customFormat="1" x14ac:dyDescent="0.2">
      <c r="A2896" s="2"/>
    </row>
    <row r="2897" spans="1:1" s="20" customFormat="1" x14ac:dyDescent="0.2">
      <c r="A2897" s="2"/>
    </row>
    <row r="2898" spans="1:1" s="20" customFormat="1" x14ac:dyDescent="0.2">
      <c r="A2898" s="2"/>
    </row>
    <row r="2899" spans="1:1" s="20" customFormat="1" x14ac:dyDescent="0.2">
      <c r="A2899" s="2"/>
    </row>
    <row r="2900" spans="1:1" s="20" customFormat="1" x14ac:dyDescent="0.2">
      <c r="A2900" s="2"/>
    </row>
    <row r="2901" spans="1:1" s="20" customFormat="1" x14ac:dyDescent="0.2">
      <c r="A2901" s="2"/>
    </row>
    <row r="2902" spans="1:1" s="20" customFormat="1" x14ac:dyDescent="0.2">
      <c r="A2902" s="2"/>
    </row>
    <row r="2903" spans="1:1" s="20" customFormat="1" x14ac:dyDescent="0.2">
      <c r="A2903" s="2"/>
    </row>
    <row r="2904" spans="1:1" s="20" customFormat="1" x14ac:dyDescent="0.2">
      <c r="A2904" s="2"/>
    </row>
    <row r="2905" spans="1:1" s="20" customFormat="1" x14ac:dyDescent="0.2">
      <c r="A2905" s="2"/>
    </row>
    <row r="2906" spans="1:1" s="20" customFormat="1" x14ac:dyDescent="0.2">
      <c r="A2906" s="2"/>
    </row>
    <row r="2907" spans="1:1" s="20" customFormat="1" x14ac:dyDescent="0.2">
      <c r="A2907" s="2"/>
    </row>
    <row r="2908" spans="1:1" s="20" customFormat="1" x14ac:dyDescent="0.2">
      <c r="A2908" s="2"/>
    </row>
    <row r="2909" spans="1:1" s="20" customFormat="1" x14ac:dyDescent="0.2">
      <c r="A2909" s="2"/>
    </row>
    <row r="2910" spans="1:1" s="20" customFormat="1" x14ac:dyDescent="0.2">
      <c r="A2910" s="2"/>
    </row>
    <row r="2911" spans="1:1" s="20" customFormat="1" x14ac:dyDescent="0.2">
      <c r="A2911" s="2"/>
    </row>
    <row r="2912" spans="1:1" s="20" customFormat="1" x14ac:dyDescent="0.2">
      <c r="A2912" s="2"/>
    </row>
    <row r="2913" spans="1:1" s="20" customFormat="1" x14ac:dyDescent="0.2">
      <c r="A2913" s="2"/>
    </row>
    <row r="2914" spans="1:1" s="20" customFormat="1" x14ac:dyDescent="0.2">
      <c r="A2914" s="2"/>
    </row>
    <row r="2915" spans="1:1" s="20" customFormat="1" x14ac:dyDescent="0.2">
      <c r="A2915" s="2"/>
    </row>
    <row r="2916" spans="1:1" s="20" customFormat="1" x14ac:dyDescent="0.2">
      <c r="A2916" s="2"/>
    </row>
    <row r="2917" spans="1:1" s="20" customFormat="1" x14ac:dyDescent="0.2">
      <c r="A2917" s="2"/>
    </row>
    <row r="2918" spans="1:1" s="20" customFormat="1" x14ac:dyDescent="0.2">
      <c r="A2918" s="2"/>
    </row>
    <row r="2919" spans="1:1" s="20" customFormat="1" x14ac:dyDescent="0.2">
      <c r="A2919" s="2"/>
    </row>
    <row r="2920" spans="1:1" s="20" customFormat="1" x14ac:dyDescent="0.2">
      <c r="A2920" s="2"/>
    </row>
    <row r="2921" spans="1:1" s="20" customFormat="1" x14ac:dyDescent="0.2">
      <c r="A2921" s="2"/>
    </row>
    <row r="2922" spans="1:1" s="20" customFormat="1" x14ac:dyDescent="0.2">
      <c r="A2922" s="2"/>
    </row>
    <row r="2923" spans="1:1" s="20" customFormat="1" x14ac:dyDescent="0.2">
      <c r="A2923" s="2"/>
    </row>
    <row r="2924" spans="1:1" s="20" customFormat="1" x14ac:dyDescent="0.2">
      <c r="A2924" s="2"/>
    </row>
    <row r="2925" spans="1:1" s="20" customFormat="1" x14ac:dyDescent="0.2">
      <c r="A2925" s="2"/>
    </row>
    <row r="2926" spans="1:1" s="20" customFormat="1" x14ac:dyDescent="0.2">
      <c r="A2926" s="2"/>
    </row>
    <row r="2927" spans="1:1" s="20" customFormat="1" x14ac:dyDescent="0.2">
      <c r="A2927" s="2"/>
    </row>
    <row r="2928" spans="1:1" s="20" customFormat="1" x14ac:dyDescent="0.2">
      <c r="A2928" s="2"/>
    </row>
    <row r="2929" spans="1:1" s="20" customFormat="1" x14ac:dyDescent="0.2">
      <c r="A2929" s="2"/>
    </row>
    <row r="2930" spans="1:1" s="20" customFormat="1" x14ac:dyDescent="0.2">
      <c r="A2930" s="2"/>
    </row>
    <row r="2931" spans="1:1" s="20" customFormat="1" x14ac:dyDescent="0.2">
      <c r="A2931" s="2"/>
    </row>
    <row r="2932" spans="1:1" s="20" customFormat="1" x14ac:dyDescent="0.2">
      <c r="A2932" s="2"/>
    </row>
    <row r="2933" spans="1:1" s="20" customFormat="1" x14ac:dyDescent="0.2">
      <c r="A2933" s="2"/>
    </row>
    <row r="2934" spans="1:1" s="20" customFormat="1" x14ac:dyDescent="0.2">
      <c r="A2934" s="2"/>
    </row>
    <row r="2935" spans="1:1" s="20" customFormat="1" x14ac:dyDescent="0.2">
      <c r="A2935" s="2"/>
    </row>
    <row r="2936" spans="1:1" s="20" customFormat="1" x14ac:dyDescent="0.2">
      <c r="A2936" s="2"/>
    </row>
    <row r="2937" spans="1:1" s="20" customFormat="1" x14ac:dyDescent="0.2">
      <c r="A2937" s="2"/>
    </row>
    <row r="2938" spans="1:1" s="20" customFormat="1" x14ac:dyDescent="0.2">
      <c r="A2938" s="2"/>
    </row>
    <row r="2939" spans="1:1" s="20" customFormat="1" x14ac:dyDescent="0.2">
      <c r="A2939" s="2"/>
    </row>
    <row r="2940" spans="1:1" s="20" customFormat="1" x14ac:dyDescent="0.2">
      <c r="A2940" s="2"/>
    </row>
    <row r="2941" spans="1:1" s="20" customFormat="1" x14ac:dyDescent="0.2">
      <c r="A2941" s="2"/>
    </row>
    <row r="2942" spans="1:1" s="20" customFormat="1" x14ac:dyDescent="0.2">
      <c r="A2942" s="2"/>
    </row>
    <row r="2943" spans="1:1" s="20" customFormat="1" x14ac:dyDescent="0.2">
      <c r="A2943" s="2"/>
    </row>
    <row r="2944" spans="1:1" s="20" customFormat="1" x14ac:dyDescent="0.2">
      <c r="A2944" s="2"/>
    </row>
    <row r="2945" spans="1:1" s="20" customFormat="1" x14ac:dyDescent="0.2">
      <c r="A2945" s="2"/>
    </row>
    <row r="2946" spans="1:1" s="20" customFormat="1" x14ac:dyDescent="0.2">
      <c r="A2946" s="2"/>
    </row>
    <row r="2947" spans="1:1" s="20" customFormat="1" x14ac:dyDescent="0.2">
      <c r="A2947" s="2"/>
    </row>
    <row r="2948" spans="1:1" s="20" customFormat="1" x14ac:dyDescent="0.2">
      <c r="A2948" s="2"/>
    </row>
    <row r="2949" spans="1:1" s="20" customFormat="1" x14ac:dyDescent="0.2">
      <c r="A2949" s="2"/>
    </row>
    <row r="2950" spans="1:1" s="20" customFormat="1" x14ac:dyDescent="0.2">
      <c r="A2950" s="2"/>
    </row>
    <row r="2951" spans="1:1" s="20" customFormat="1" x14ac:dyDescent="0.2">
      <c r="A2951" s="2"/>
    </row>
    <row r="2952" spans="1:1" s="20" customFormat="1" x14ac:dyDescent="0.2">
      <c r="A2952" s="2"/>
    </row>
    <row r="2953" spans="1:1" s="20" customFormat="1" x14ac:dyDescent="0.2">
      <c r="A2953" s="2"/>
    </row>
    <row r="2954" spans="1:1" s="20" customFormat="1" x14ac:dyDescent="0.2">
      <c r="A2954" s="2"/>
    </row>
    <row r="2955" spans="1:1" s="20" customFormat="1" x14ac:dyDescent="0.2">
      <c r="A2955" s="2"/>
    </row>
    <row r="2956" spans="1:1" s="20" customFormat="1" x14ac:dyDescent="0.2">
      <c r="A2956" s="2"/>
    </row>
    <row r="2957" spans="1:1" s="20" customFormat="1" x14ac:dyDescent="0.2">
      <c r="A2957" s="2"/>
    </row>
    <row r="2958" spans="1:1" s="20" customFormat="1" x14ac:dyDescent="0.2">
      <c r="A2958" s="2"/>
    </row>
    <row r="2959" spans="1:1" s="20" customFormat="1" x14ac:dyDescent="0.2">
      <c r="A2959" s="2"/>
    </row>
    <row r="2960" spans="1:1" s="20" customFormat="1" x14ac:dyDescent="0.2">
      <c r="A2960" s="2"/>
    </row>
    <row r="2961" spans="1:1" s="20" customFormat="1" x14ac:dyDescent="0.2">
      <c r="A2961" s="2"/>
    </row>
    <row r="2962" spans="1:1" s="20" customFormat="1" x14ac:dyDescent="0.2">
      <c r="A2962" s="2"/>
    </row>
    <row r="2963" spans="1:1" s="20" customFormat="1" x14ac:dyDescent="0.2">
      <c r="A2963" s="2"/>
    </row>
    <row r="2964" spans="1:1" s="20" customFormat="1" x14ac:dyDescent="0.2">
      <c r="A2964" s="2"/>
    </row>
    <row r="2965" spans="1:1" s="20" customFormat="1" x14ac:dyDescent="0.2">
      <c r="A2965" s="2"/>
    </row>
    <row r="2966" spans="1:1" s="20" customFormat="1" x14ac:dyDescent="0.2">
      <c r="A2966" s="2"/>
    </row>
    <row r="2967" spans="1:1" s="20" customFormat="1" x14ac:dyDescent="0.2">
      <c r="A2967" s="2"/>
    </row>
    <row r="2968" spans="1:1" s="20" customFormat="1" x14ac:dyDescent="0.2">
      <c r="A2968" s="2"/>
    </row>
    <row r="2969" spans="1:1" s="20" customFormat="1" x14ac:dyDescent="0.2">
      <c r="A2969" s="2"/>
    </row>
    <row r="2970" spans="1:1" s="20" customFormat="1" x14ac:dyDescent="0.2">
      <c r="A2970" s="2"/>
    </row>
    <row r="2971" spans="1:1" s="20" customFormat="1" x14ac:dyDescent="0.2">
      <c r="A2971" s="2"/>
    </row>
    <row r="2972" spans="1:1" s="20" customFormat="1" x14ac:dyDescent="0.2">
      <c r="A2972" s="2"/>
    </row>
    <row r="2973" spans="1:1" s="20" customFormat="1" x14ac:dyDescent="0.2">
      <c r="A2973" s="2"/>
    </row>
    <row r="2974" spans="1:1" s="20" customFormat="1" x14ac:dyDescent="0.2">
      <c r="A2974" s="2"/>
    </row>
    <row r="2975" spans="1:1" s="20" customFormat="1" x14ac:dyDescent="0.2">
      <c r="A2975" s="2"/>
    </row>
    <row r="2976" spans="1:1" s="20" customFormat="1" x14ac:dyDescent="0.2">
      <c r="A2976" s="2"/>
    </row>
    <row r="2977" spans="1:1" s="20" customFormat="1" x14ac:dyDescent="0.2">
      <c r="A2977" s="2"/>
    </row>
    <row r="2978" spans="1:1" s="20" customFormat="1" x14ac:dyDescent="0.2">
      <c r="A2978" s="2"/>
    </row>
    <row r="2979" spans="1:1" s="20" customFormat="1" x14ac:dyDescent="0.2">
      <c r="A2979" s="2"/>
    </row>
    <row r="2980" spans="1:1" s="20" customFormat="1" x14ac:dyDescent="0.2">
      <c r="A2980" s="2"/>
    </row>
    <row r="2981" spans="1:1" s="20" customFormat="1" x14ac:dyDescent="0.2">
      <c r="A2981" s="2"/>
    </row>
    <row r="2982" spans="1:1" s="20" customFormat="1" x14ac:dyDescent="0.2">
      <c r="A2982" s="2"/>
    </row>
    <row r="2983" spans="1:1" s="20" customFormat="1" x14ac:dyDescent="0.2">
      <c r="A2983" s="2"/>
    </row>
    <row r="2984" spans="1:1" s="20" customFormat="1" x14ac:dyDescent="0.2">
      <c r="A2984" s="2"/>
    </row>
    <row r="2985" spans="1:1" s="20" customFormat="1" x14ac:dyDescent="0.2">
      <c r="A2985" s="2"/>
    </row>
    <row r="2986" spans="1:1" s="20" customFormat="1" x14ac:dyDescent="0.2">
      <c r="A2986" s="2"/>
    </row>
    <row r="2987" spans="1:1" s="20" customFormat="1" x14ac:dyDescent="0.2">
      <c r="A2987" s="2"/>
    </row>
    <row r="2988" spans="1:1" s="20" customFormat="1" x14ac:dyDescent="0.2">
      <c r="A2988" s="2"/>
    </row>
    <row r="2989" spans="1:1" s="20" customFormat="1" x14ac:dyDescent="0.2">
      <c r="A2989" s="2"/>
    </row>
    <row r="2990" spans="1:1" s="20" customFormat="1" x14ac:dyDescent="0.2">
      <c r="A2990" s="2"/>
    </row>
    <row r="2991" spans="1:1" s="20" customFormat="1" x14ac:dyDescent="0.2">
      <c r="A2991" s="2"/>
    </row>
    <row r="2992" spans="1:1" s="20" customFormat="1" x14ac:dyDescent="0.2">
      <c r="A2992" s="2"/>
    </row>
    <row r="2993" spans="1:1" s="20" customFormat="1" x14ac:dyDescent="0.2">
      <c r="A2993" s="2"/>
    </row>
    <row r="2994" spans="1:1" s="20" customFormat="1" x14ac:dyDescent="0.2">
      <c r="A2994" s="2"/>
    </row>
    <row r="2995" spans="1:1" s="20" customFormat="1" x14ac:dyDescent="0.2">
      <c r="A2995" s="2"/>
    </row>
    <row r="2996" spans="1:1" s="20" customFormat="1" x14ac:dyDescent="0.2">
      <c r="A2996" s="2"/>
    </row>
    <row r="2997" spans="1:1" s="20" customFormat="1" x14ac:dyDescent="0.2">
      <c r="A2997" s="2"/>
    </row>
    <row r="2998" spans="1:1" s="20" customFormat="1" x14ac:dyDescent="0.2">
      <c r="A2998" s="2"/>
    </row>
    <row r="2999" spans="1:1" s="20" customFormat="1" x14ac:dyDescent="0.2">
      <c r="A2999" s="2"/>
    </row>
    <row r="3000" spans="1:1" s="20" customFormat="1" x14ac:dyDescent="0.2">
      <c r="A3000" s="2"/>
    </row>
    <row r="3001" spans="1:1" s="20" customFormat="1" x14ac:dyDescent="0.2">
      <c r="A3001" s="2"/>
    </row>
    <row r="3002" spans="1:1" s="20" customFormat="1" x14ac:dyDescent="0.2">
      <c r="A3002" s="2"/>
    </row>
    <row r="3003" spans="1:1" s="20" customFormat="1" x14ac:dyDescent="0.2">
      <c r="A3003" s="2"/>
    </row>
    <row r="3004" spans="1:1" s="20" customFormat="1" x14ac:dyDescent="0.2">
      <c r="A3004" s="2"/>
    </row>
    <row r="3005" spans="1:1" s="20" customFormat="1" x14ac:dyDescent="0.2">
      <c r="A3005" s="2"/>
    </row>
    <row r="3006" spans="1:1" s="20" customFormat="1" x14ac:dyDescent="0.2">
      <c r="A3006" s="2"/>
    </row>
    <row r="3007" spans="1:1" s="20" customFormat="1" x14ac:dyDescent="0.2">
      <c r="A3007" s="2"/>
    </row>
    <row r="3008" spans="1:1" s="20" customFormat="1" x14ac:dyDescent="0.2">
      <c r="A3008" s="2"/>
    </row>
    <row r="3009" spans="1:1" s="20" customFormat="1" x14ac:dyDescent="0.2">
      <c r="A3009" s="2"/>
    </row>
    <row r="3010" spans="1:1" s="20" customFormat="1" x14ac:dyDescent="0.2">
      <c r="A3010" s="2"/>
    </row>
    <row r="3011" spans="1:1" s="20" customFormat="1" x14ac:dyDescent="0.2">
      <c r="A3011" s="2"/>
    </row>
    <row r="3012" spans="1:1" s="20" customFormat="1" x14ac:dyDescent="0.2">
      <c r="A3012" s="2"/>
    </row>
    <row r="3013" spans="1:1" s="20" customFormat="1" x14ac:dyDescent="0.2">
      <c r="A3013" s="2"/>
    </row>
    <row r="3014" spans="1:1" s="20" customFormat="1" x14ac:dyDescent="0.2">
      <c r="A3014" s="2"/>
    </row>
    <row r="3015" spans="1:1" s="20" customFormat="1" x14ac:dyDescent="0.2">
      <c r="A3015" s="2"/>
    </row>
    <row r="3016" spans="1:1" s="20" customFormat="1" x14ac:dyDescent="0.2">
      <c r="A3016" s="2"/>
    </row>
    <row r="3017" spans="1:1" s="20" customFormat="1" x14ac:dyDescent="0.2">
      <c r="A3017" s="2"/>
    </row>
    <row r="3018" spans="1:1" s="20" customFormat="1" x14ac:dyDescent="0.2">
      <c r="A3018" s="2"/>
    </row>
    <row r="3019" spans="1:1" s="20" customFormat="1" x14ac:dyDescent="0.2">
      <c r="A3019" s="2"/>
    </row>
    <row r="3020" spans="1:1" s="20" customFormat="1" x14ac:dyDescent="0.2">
      <c r="A3020" s="2"/>
    </row>
    <row r="3021" spans="1:1" s="20" customFormat="1" x14ac:dyDescent="0.2">
      <c r="A3021" s="2"/>
    </row>
    <row r="3022" spans="1:1" s="20" customFormat="1" x14ac:dyDescent="0.2">
      <c r="A3022" s="2"/>
    </row>
    <row r="3023" spans="1:1" s="20" customFormat="1" x14ac:dyDescent="0.2">
      <c r="A3023" s="2"/>
    </row>
    <row r="3024" spans="1:1" s="20" customFormat="1" x14ac:dyDescent="0.2">
      <c r="A3024" s="2"/>
    </row>
    <row r="3025" spans="1:1" s="20" customFormat="1" x14ac:dyDescent="0.2">
      <c r="A3025" s="2"/>
    </row>
    <row r="3026" spans="1:1" s="20" customFormat="1" x14ac:dyDescent="0.2">
      <c r="A3026" s="2"/>
    </row>
    <row r="3027" spans="1:1" s="20" customFormat="1" x14ac:dyDescent="0.2">
      <c r="A3027" s="2"/>
    </row>
    <row r="3028" spans="1:1" s="20" customFormat="1" x14ac:dyDescent="0.2">
      <c r="A3028" s="2"/>
    </row>
    <row r="3029" spans="1:1" s="20" customFormat="1" x14ac:dyDescent="0.2">
      <c r="A3029" s="2"/>
    </row>
    <row r="3030" spans="1:1" s="20" customFormat="1" x14ac:dyDescent="0.2">
      <c r="A3030" s="2"/>
    </row>
    <row r="3031" spans="1:1" s="20" customFormat="1" x14ac:dyDescent="0.2">
      <c r="A3031" s="2"/>
    </row>
    <row r="3032" spans="1:1" s="20" customFormat="1" x14ac:dyDescent="0.2">
      <c r="A3032" s="2"/>
    </row>
    <row r="3033" spans="1:1" s="20" customFormat="1" x14ac:dyDescent="0.2">
      <c r="A3033" s="2"/>
    </row>
    <row r="3034" spans="1:1" s="20" customFormat="1" x14ac:dyDescent="0.2">
      <c r="A3034" s="2"/>
    </row>
    <row r="3035" spans="1:1" s="20" customFormat="1" x14ac:dyDescent="0.2">
      <c r="A3035" s="2"/>
    </row>
    <row r="3036" spans="1:1" s="20" customFormat="1" x14ac:dyDescent="0.2">
      <c r="A3036" s="2"/>
    </row>
    <row r="3037" spans="1:1" s="20" customFormat="1" x14ac:dyDescent="0.2">
      <c r="A3037" s="2"/>
    </row>
    <row r="3038" spans="1:1" s="20" customFormat="1" x14ac:dyDescent="0.2">
      <c r="A3038" s="2"/>
    </row>
    <row r="3039" spans="1:1" s="20" customFormat="1" x14ac:dyDescent="0.2">
      <c r="A3039" s="2"/>
    </row>
    <row r="3040" spans="1:1" s="20" customFormat="1" x14ac:dyDescent="0.2">
      <c r="A3040" s="2"/>
    </row>
    <row r="3041" spans="1:1" s="20" customFormat="1" x14ac:dyDescent="0.2">
      <c r="A3041" s="2"/>
    </row>
    <row r="3042" spans="1:1" s="20" customFormat="1" x14ac:dyDescent="0.2">
      <c r="A3042" s="2"/>
    </row>
    <row r="3043" spans="1:1" s="20" customFormat="1" x14ac:dyDescent="0.2">
      <c r="A3043" s="2"/>
    </row>
    <row r="3044" spans="1:1" s="20" customFormat="1" x14ac:dyDescent="0.2">
      <c r="A3044" s="2"/>
    </row>
    <row r="3045" spans="1:1" s="20" customFormat="1" x14ac:dyDescent="0.2">
      <c r="A3045" s="2"/>
    </row>
    <row r="3046" spans="1:1" s="20" customFormat="1" x14ac:dyDescent="0.2">
      <c r="A3046" s="2"/>
    </row>
    <row r="3047" spans="1:1" s="20" customFormat="1" x14ac:dyDescent="0.2">
      <c r="A3047" s="2"/>
    </row>
    <row r="3048" spans="1:1" s="20" customFormat="1" x14ac:dyDescent="0.2">
      <c r="A3048" s="2"/>
    </row>
    <row r="3049" spans="1:1" s="20" customFormat="1" x14ac:dyDescent="0.2">
      <c r="A3049" s="2"/>
    </row>
    <row r="3050" spans="1:1" s="20" customFormat="1" x14ac:dyDescent="0.2">
      <c r="A3050" s="2"/>
    </row>
    <row r="3051" spans="1:1" s="20" customFormat="1" x14ac:dyDescent="0.2">
      <c r="A3051" s="2"/>
    </row>
    <row r="3052" spans="1:1" s="20" customFormat="1" x14ac:dyDescent="0.2">
      <c r="A3052" s="2"/>
    </row>
    <row r="3053" spans="1:1" s="20" customFormat="1" x14ac:dyDescent="0.2">
      <c r="A3053" s="2"/>
    </row>
    <row r="3054" spans="1:1" s="20" customFormat="1" x14ac:dyDescent="0.2">
      <c r="A3054" s="2"/>
    </row>
    <row r="3055" spans="1:1" s="20" customFormat="1" x14ac:dyDescent="0.2">
      <c r="A3055" s="2"/>
    </row>
    <row r="3056" spans="1:1" s="20" customFormat="1" x14ac:dyDescent="0.2">
      <c r="A3056" s="2"/>
    </row>
    <row r="3057" spans="1:1" s="20" customFormat="1" x14ac:dyDescent="0.2">
      <c r="A3057" s="2"/>
    </row>
    <row r="3058" spans="1:1" s="20" customFormat="1" x14ac:dyDescent="0.2">
      <c r="A3058" s="2"/>
    </row>
    <row r="3059" spans="1:1" s="20" customFormat="1" x14ac:dyDescent="0.2">
      <c r="A3059" s="2"/>
    </row>
    <row r="3060" spans="1:1" s="20" customFormat="1" x14ac:dyDescent="0.2">
      <c r="A3060" s="2"/>
    </row>
    <row r="3061" spans="1:1" s="20" customFormat="1" x14ac:dyDescent="0.2">
      <c r="A3061" s="2"/>
    </row>
    <row r="3062" spans="1:1" s="20" customFormat="1" x14ac:dyDescent="0.2">
      <c r="A3062" s="2"/>
    </row>
    <row r="3063" spans="1:1" s="20" customFormat="1" x14ac:dyDescent="0.2">
      <c r="A3063" s="2"/>
    </row>
    <row r="3064" spans="1:1" s="20" customFormat="1" x14ac:dyDescent="0.2">
      <c r="A3064" s="2"/>
    </row>
    <row r="3065" spans="1:1" s="20" customFormat="1" x14ac:dyDescent="0.2">
      <c r="A3065" s="2"/>
    </row>
    <row r="3066" spans="1:1" s="20" customFormat="1" x14ac:dyDescent="0.2">
      <c r="A3066" s="2"/>
    </row>
    <row r="3067" spans="1:1" s="20" customFormat="1" x14ac:dyDescent="0.2">
      <c r="A3067" s="2"/>
    </row>
    <row r="3068" spans="1:1" s="20" customFormat="1" x14ac:dyDescent="0.2">
      <c r="A3068" s="2"/>
    </row>
    <row r="3069" spans="1:1" s="20" customFormat="1" x14ac:dyDescent="0.2">
      <c r="A3069" s="2"/>
    </row>
    <row r="3070" spans="1:1" s="20" customFormat="1" x14ac:dyDescent="0.2">
      <c r="A3070" s="2"/>
    </row>
    <row r="3071" spans="1:1" s="20" customFormat="1" x14ac:dyDescent="0.2">
      <c r="A3071" s="2"/>
    </row>
    <row r="3072" spans="1:1" s="20" customFormat="1" x14ac:dyDescent="0.2">
      <c r="A3072" s="2"/>
    </row>
    <row r="3073" spans="1:1" s="20" customFormat="1" x14ac:dyDescent="0.2">
      <c r="A3073" s="2"/>
    </row>
    <row r="3074" spans="1:1" s="20" customFormat="1" x14ac:dyDescent="0.2">
      <c r="A3074" s="2"/>
    </row>
    <row r="3075" spans="1:1" s="20" customFormat="1" x14ac:dyDescent="0.2">
      <c r="A3075" s="2"/>
    </row>
    <row r="3076" spans="1:1" s="20" customFormat="1" x14ac:dyDescent="0.2">
      <c r="A3076" s="2"/>
    </row>
    <row r="3077" spans="1:1" s="20" customFormat="1" x14ac:dyDescent="0.2">
      <c r="A3077" s="2"/>
    </row>
    <row r="3078" spans="1:1" s="20" customFormat="1" x14ac:dyDescent="0.2">
      <c r="A3078" s="2"/>
    </row>
    <row r="3079" spans="1:1" s="20" customFormat="1" x14ac:dyDescent="0.2">
      <c r="A3079" s="2"/>
    </row>
    <row r="3080" spans="1:1" s="20" customFormat="1" x14ac:dyDescent="0.2">
      <c r="A3080" s="2"/>
    </row>
    <row r="3081" spans="1:1" s="20" customFormat="1" x14ac:dyDescent="0.2">
      <c r="A3081" s="2"/>
    </row>
    <row r="3082" spans="1:1" s="20" customFormat="1" x14ac:dyDescent="0.2">
      <c r="A3082" s="2"/>
    </row>
    <row r="3083" spans="1:1" s="20" customFormat="1" x14ac:dyDescent="0.2">
      <c r="A3083" s="2"/>
    </row>
    <row r="3084" spans="1:1" s="20" customFormat="1" x14ac:dyDescent="0.2">
      <c r="A3084" s="2"/>
    </row>
    <row r="3085" spans="1:1" s="20" customFormat="1" x14ac:dyDescent="0.2">
      <c r="A3085" s="2"/>
    </row>
    <row r="3086" spans="1:1" s="20" customFormat="1" x14ac:dyDescent="0.2">
      <c r="A3086" s="2"/>
    </row>
    <row r="3087" spans="1:1" s="20" customFormat="1" x14ac:dyDescent="0.2">
      <c r="A3087" s="2"/>
    </row>
    <row r="3088" spans="1:1" s="20" customFormat="1" x14ac:dyDescent="0.2">
      <c r="A3088" s="2"/>
    </row>
    <row r="3089" spans="1:1" s="20" customFormat="1" x14ac:dyDescent="0.2">
      <c r="A3089" s="2"/>
    </row>
    <row r="3090" spans="1:1" s="20" customFormat="1" x14ac:dyDescent="0.2">
      <c r="A3090" s="2"/>
    </row>
    <row r="3091" spans="1:1" s="20" customFormat="1" x14ac:dyDescent="0.2">
      <c r="A3091" s="2"/>
    </row>
    <row r="3092" spans="1:1" s="20" customFormat="1" x14ac:dyDescent="0.2">
      <c r="A3092" s="2"/>
    </row>
    <row r="3093" spans="1:1" s="20" customFormat="1" x14ac:dyDescent="0.2">
      <c r="A3093" s="2"/>
    </row>
    <row r="3094" spans="1:1" s="20" customFormat="1" x14ac:dyDescent="0.2">
      <c r="A3094" s="2"/>
    </row>
    <row r="3095" spans="1:1" s="20" customFormat="1" x14ac:dyDescent="0.2">
      <c r="A3095" s="2"/>
    </row>
    <row r="3096" spans="1:1" s="20" customFormat="1" x14ac:dyDescent="0.2">
      <c r="A3096" s="2"/>
    </row>
    <row r="3097" spans="1:1" s="20" customFormat="1" x14ac:dyDescent="0.2">
      <c r="A3097" s="2"/>
    </row>
    <row r="3098" spans="1:1" s="20" customFormat="1" x14ac:dyDescent="0.2">
      <c r="A3098" s="2"/>
    </row>
    <row r="3099" spans="1:1" s="20" customFormat="1" x14ac:dyDescent="0.2">
      <c r="A3099" s="2"/>
    </row>
    <row r="3100" spans="1:1" s="20" customFormat="1" x14ac:dyDescent="0.2">
      <c r="A3100" s="2"/>
    </row>
    <row r="3101" spans="1:1" s="20" customFormat="1" x14ac:dyDescent="0.2">
      <c r="A3101" s="2"/>
    </row>
    <row r="3102" spans="1:1" s="20" customFormat="1" x14ac:dyDescent="0.2">
      <c r="A3102" s="2"/>
    </row>
    <row r="3103" spans="1:1" s="20" customFormat="1" x14ac:dyDescent="0.2">
      <c r="A3103" s="2"/>
    </row>
    <row r="3104" spans="1:1" s="20" customFormat="1" x14ac:dyDescent="0.2">
      <c r="A3104" s="2"/>
    </row>
    <row r="3105" spans="1:1" s="20" customFormat="1" x14ac:dyDescent="0.2">
      <c r="A3105" s="2"/>
    </row>
    <row r="3106" spans="1:1" s="20" customFormat="1" x14ac:dyDescent="0.2">
      <c r="A3106" s="2"/>
    </row>
    <row r="3107" spans="1:1" s="20" customFormat="1" x14ac:dyDescent="0.2">
      <c r="A3107" s="2"/>
    </row>
    <row r="3108" spans="1:1" s="20" customFormat="1" x14ac:dyDescent="0.2">
      <c r="A3108" s="2"/>
    </row>
    <row r="3109" spans="1:1" s="20" customFormat="1" x14ac:dyDescent="0.2">
      <c r="A3109" s="2"/>
    </row>
    <row r="3110" spans="1:1" s="20" customFormat="1" x14ac:dyDescent="0.2">
      <c r="A3110" s="2"/>
    </row>
    <row r="3111" spans="1:1" s="20" customFormat="1" x14ac:dyDescent="0.2">
      <c r="A3111" s="2"/>
    </row>
    <row r="3112" spans="1:1" s="20" customFormat="1" x14ac:dyDescent="0.2">
      <c r="A3112" s="2"/>
    </row>
    <row r="3113" spans="1:1" s="20" customFormat="1" x14ac:dyDescent="0.2">
      <c r="A3113" s="2"/>
    </row>
    <row r="3114" spans="1:1" s="20" customFormat="1" x14ac:dyDescent="0.2">
      <c r="A3114" s="2"/>
    </row>
    <row r="3115" spans="1:1" s="20" customFormat="1" x14ac:dyDescent="0.2">
      <c r="A3115" s="2"/>
    </row>
    <row r="3116" spans="1:1" s="20" customFormat="1" x14ac:dyDescent="0.2">
      <c r="A3116" s="2"/>
    </row>
    <row r="3117" spans="1:1" s="20" customFormat="1" x14ac:dyDescent="0.2">
      <c r="A3117" s="2"/>
    </row>
    <row r="3118" spans="1:1" s="20" customFormat="1" x14ac:dyDescent="0.2">
      <c r="A3118" s="2"/>
    </row>
    <row r="3119" spans="1:1" s="20" customFormat="1" x14ac:dyDescent="0.2">
      <c r="A3119" s="2"/>
    </row>
    <row r="3120" spans="1:1" s="20" customFormat="1" x14ac:dyDescent="0.2">
      <c r="A3120" s="2"/>
    </row>
    <row r="3121" spans="1:1" s="20" customFormat="1" x14ac:dyDescent="0.2">
      <c r="A3121" s="2"/>
    </row>
    <row r="3122" spans="1:1" s="20" customFormat="1" x14ac:dyDescent="0.2">
      <c r="A3122" s="2"/>
    </row>
    <row r="3123" spans="1:1" s="20" customFormat="1" x14ac:dyDescent="0.2">
      <c r="A3123" s="2"/>
    </row>
    <row r="3124" spans="1:1" s="20" customFormat="1" x14ac:dyDescent="0.2">
      <c r="A3124" s="2"/>
    </row>
    <row r="3125" spans="1:1" s="20" customFormat="1" x14ac:dyDescent="0.2">
      <c r="A3125" s="2"/>
    </row>
    <row r="3126" spans="1:1" s="20" customFormat="1" x14ac:dyDescent="0.2">
      <c r="A3126" s="2"/>
    </row>
    <row r="3127" spans="1:1" s="20" customFormat="1" x14ac:dyDescent="0.2">
      <c r="A3127" s="2"/>
    </row>
    <row r="3128" spans="1:1" s="20" customFormat="1" x14ac:dyDescent="0.2">
      <c r="A3128" s="2"/>
    </row>
    <row r="3129" spans="1:1" s="20" customFormat="1" x14ac:dyDescent="0.2">
      <c r="A3129" s="2"/>
    </row>
    <row r="3130" spans="1:1" s="20" customFormat="1" x14ac:dyDescent="0.2">
      <c r="A3130" s="2"/>
    </row>
    <row r="3131" spans="1:1" s="20" customFormat="1" x14ac:dyDescent="0.2">
      <c r="A3131" s="2"/>
    </row>
    <row r="3132" spans="1:1" s="20" customFormat="1" x14ac:dyDescent="0.2">
      <c r="A3132" s="2"/>
    </row>
    <row r="3133" spans="1:1" s="20" customFormat="1" x14ac:dyDescent="0.2">
      <c r="A3133" s="2"/>
    </row>
    <row r="3134" spans="1:1" s="20" customFormat="1" x14ac:dyDescent="0.2">
      <c r="A3134" s="2"/>
    </row>
    <row r="3135" spans="1:1" s="20" customFormat="1" x14ac:dyDescent="0.2">
      <c r="A3135" s="2"/>
    </row>
    <row r="3136" spans="1:1" s="20" customFormat="1" x14ac:dyDescent="0.2">
      <c r="A3136" s="2"/>
    </row>
    <row r="3137" spans="1:1" s="20" customFormat="1" x14ac:dyDescent="0.2">
      <c r="A3137" s="2"/>
    </row>
    <row r="3138" spans="1:1" s="20" customFormat="1" x14ac:dyDescent="0.2">
      <c r="A3138" s="2"/>
    </row>
    <row r="3139" spans="1:1" s="20" customFormat="1" x14ac:dyDescent="0.2">
      <c r="A3139" s="2"/>
    </row>
    <row r="3140" spans="1:1" s="20" customFormat="1" x14ac:dyDescent="0.2">
      <c r="A3140" s="2"/>
    </row>
    <row r="3141" spans="1:1" s="20" customFormat="1" x14ac:dyDescent="0.2">
      <c r="A3141" s="2"/>
    </row>
    <row r="3142" spans="1:1" s="20" customFormat="1" x14ac:dyDescent="0.2">
      <c r="A3142" s="2"/>
    </row>
    <row r="3143" spans="1:1" s="20" customFormat="1" x14ac:dyDescent="0.2">
      <c r="A3143" s="2"/>
    </row>
    <row r="3144" spans="1:1" s="20" customFormat="1" x14ac:dyDescent="0.2">
      <c r="A3144" s="2"/>
    </row>
    <row r="3145" spans="1:1" s="20" customFormat="1" x14ac:dyDescent="0.2">
      <c r="A3145" s="2"/>
    </row>
    <row r="3146" spans="1:1" s="20" customFormat="1" x14ac:dyDescent="0.2">
      <c r="A3146" s="2"/>
    </row>
    <row r="3147" spans="1:1" s="20" customFormat="1" x14ac:dyDescent="0.2">
      <c r="A3147" s="2"/>
    </row>
    <row r="3148" spans="1:1" s="20" customFormat="1" x14ac:dyDescent="0.2">
      <c r="A3148" s="2"/>
    </row>
    <row r="3149" spans="1:1" s="20" customFormat="1" x14ac:dyDescent="0.2">
      <c r="A3149" s="2"/>
    </row>
    <row r="3150" spans="1:1" s="20" customFormat="1" x14ac:dyDescent="0.2">
      <c r="A3150" s="2"/>
    </row>
    <row r="3151" spans="1:1" s="20" customFormat="1" x14ac:dyDescent="0.2">
      <c r="A3151" s="2"/>
    </row>
    <row r="3152" spans="1:1" s="20" customFormat="1" x14ac:dyDescent="0.2">
      <c r="A3152" s="2"/>
    </row>
    <row r="3153" spans="1:1" s="20" customFormat="1" x14ac:dyDescent="0.2">
      <c r="A3153" s="2"/>
    </row>
    <row r="3154" spans="1:1" s="20" customFormat="1" x14ac:dyDescent="0.2">
      <c r="A3154" s="2"/>
    </row>
    <row r="3155" spans="1:1" s="20" customFormat="1" x14ac:dyDescent="0.2">
      <c r="A3155" s="2"/>
    </row>
    <row r="3156" spans="1:1" s="20" customFormat="1" x14ac:dyDescent="0.2">
      <c r="A3156" s="2"/>
    </row>
    <row r="3157" spans="1:1" s="20" customFormat="1" x14ac:dyDescent="0.2">
      <c r="A3157" s="2"/>
    </row>
    <row r="3158" spans="1:1" s="20" customFormat="1" x14ac:dyDescent="0.2">
      <c r="A3158" s="2"/>
    </row>
    <row r="3159" spans="1:1" s="20" customFormat="1" x14ac:dyDescent="0.2">
      <c r="A3159" s="2"/>
    </row>
    <row r="3160" spans="1:1" s="20" customFormat="1" x14ac:dyDescent="0.2">
      <c r="A3160" s="2"/>
    </row>
    <row r="3161" spans="1:1" s="20" customFormat="1" x14ac:dyDescent="0.2">
      <c r="A3161" s="2"/>
    </row>
    <row r="3162" spans="1:1" s="20" customFormat="1" x14ac:dyDescent="0.2">
      <c r="A3162" s="2"/>
    </row>
    <row r="3163" spans="1:1" s="20" customFormat="1" x14ac:dyDescent="0.2">
      <c r="A3163" s="2"/>
    </row>
    <row r="3164" spans="1:1" s="20" customFormat="1" x14ac:dyDescent="0.2">
      <c r="A3164" s="2"/>
    </row>
    <row r="3165" spans="1:1" s="20" customFormat="1" x14ac:dyDescent="0.2">
      <c r="A3165" s="2"/>
    </row>
    <row r="3166" spans="1:1" s="20" customFormat="1" x14ac:dyDescent="0.2">
      <c r="A3166" s="2"/>
    </row>
    <row r="3167" spans="1:1" s="20" customFormat="1" x14ac:dyDescent="0.2">
      <c r="A3167" s="2"/>
    </row>
    <row r="3168" spans="1:1" s="20" customFormat="1" x14ac:dyDescent="0.2">
      <c r="A3168" s="2"/>
    </row>
    <row r="3169" spans="1:1" s="20" customFormat="1" x14ac:dyDescent="0.2">
      <c r="A3169" s="2"/>
    </row>
    <row r="3170" spans="1:1" s="20" customFormat="1" x14ac:dyDescent="0.2">
      <c r="A3170" s="2"/>
    </row>
    <row r="3171" spans="1:1" s="20" customFormat="1" x14ac:dyDescent="0.2">
      <c r="A3171" s="2"/>
    </row>
    <row r="3172" spans="1:1" s="20" customFormat="1" x14ac:dyDescent="0.2">
      <c r="A3172" s="2"/>
    </row>
    <row r="3173" spans="1:1" s="20" customFormat="1" x14ac:dyDescent="0.2">
      <c r="A3173" s="2"/>
    </row>
    <row r="3174" spans="1:1" s="20" customFormat="1" x14ac:dyDescent="0.2">
      <c r="A3174" s="2"/>
    </row>
    <row r="3175" spans="1:1" s="20" customFormat="1" x14ac:dyDescent="0.2">
      <c r="A3175" s="2"/>
    </row>
    <row r="3176" spans="1:1" s="20" customFormat="1" x14ac:dyDescent="0.2">
      <c r="A3176" s="2"/>
    </row>
    <row r="3177" spans="1:1" s="20" customFormat="1" x14ac:dyDescent="0.2">
      <c r="A3177" s="2"/>
    </row>
    <row r="3178" spans="1:1" s="20" customFormat="1" x14ac:dyDescent="0.2">
      <c r="A3178" s="2"/>
    </row>
    <row r="3179" spans="1:1" s="20" customFormat="1" x14ac:dyDescent="0.2">
      <c r="A3179" s="2"/>
    </row>
    <row r="3180" spans="1:1" s="20" customFormat="1" x14ac:dyDescent="0.2">
      <c r="A3180" s="2"/>
    </row>
    <row r="3181" spans="1:1" s="20" customFormat="1" x14ac:dyDescent="0.2">
      <c r="A3181" s="2"/>
    </row>
    <row r="3182" spans="1:1" s="20" customFormat="1" x14ac:dyDescent="0.2">
      <c r="A3182" s="2"/>
    </row>
    <row r="3183" spans="1:1" s="20" customFormat="1" x14ac:dyDescent="0.2">
      <c r="A3183" s="2"/>
    </row>
    <row r="3184" spans="1:1" s="20" customFormat="1" x14ac:dyDescent="0.2">
      <c r="A3184" s="2"/>
    </row>
    <row r="3185" spans="1:1" s="20" customFormat="1" x14ac:dyDescent="0.2">
      <c r="A3185" s="2"/>
    </row>
    <row r="3186" spans="1:1" s="20" customFormat="1" x14ac:dyDescent="0.2">
      <c r="A3186" s="2"/>
    </row>
    <row r="3187" spans="1:1" s="20" customFormat="1" x14ac:dyDescent="0.2">
      <c r="A3187" s="2"/>
    </row>
    <row r="3188" spans="1:1" s="20" customFormat="1" x14ac:dyDescent="0.2">
      <c r="A3188" s="2"/>
    </row>
    <row r="3189" spans="1:1" s="20" customFormat="1" x14ac:dyDescent="0.2">
      <c r="A3189" s="2"/>
    </row>
    <row r="3190" spans="1:1" s="20" customFormat="1" x14ac:dyDescent="0.2">
      <c r="A3190" s="2"/>
    </row>
    <row r="3191" spans="1:1" s="20" customFormat="1" x14ac:dyDescent="0.2">
      <c r="A3191" s="2"/>
    </row>
    <row r="3192" spans="1:1" s="20" customFormat="1" x14ac:dyDescent="0.2">
      <c r="A3192" s="2"/>
    </row>
    <row r="3193" spans="1:1" s="20" customFormat="1" x14ac:dyDescent="0.2">
      <c r="A3193" s="2"/>
    </row>
    <row r="3194" spans="1:1" s="20" customFormat="1" x14ac:dyDescent="0.2">
      <c r="A3194" s="2"/>
    </row>
    <row r="3195" spans="1:1" s="20" customFormat="1" x14ac:dyDescent="0.2">
      <c r="A3195" s="2"/>
    </row>
    <row r="3196" spans="1:1" s="20" customFormat="1" x14ac:dyDescent="0.2">
      <c r="A3196" s="2"/>
    </row>
    <row r="3197" spans="1:1" s="20" customFormat="1" x14ac:dyDescent="0.2">
      <c r="A3197" s="2"/>
    </row>
    <row r="3198" spans="1:1" s="20" customFormat="1" x14ac:dyDescent="0.2">
      <c r="A3198" s="2"/>
    </row>
    <row r="3199" spans="1:1" s="20" customFormat="1" x14ac:dyDescent="0.2">
      <c r="A3199" s="2"/>
    </row>
    <row r="3200" spans="1:1" s="20" customFormat="1" x14ac:dyDescent="0.2">
      <c r="A3200" s="2"/>
    </row>
    <row r="3201" spans="1:1" s="20" customFormat="1" x14ac:dyDescent="0.2">
      <c r="A3201" s="2"/>
    </row>
    <row r="3202" spans="1:1" s="20" customFormat="1" x14ac:dyDescent="0.2">
      <c r="A3202" s="2"/>
    </row>
    <row r="3203" spans="1:1" s="20" customFormat="1" x14ac:dyDescent="0.2">
      <c r="A3203" s="2"/>
    </row>
    <row r="3204" spans="1:1" s="20" customFormat="1" x14ac:dyDescent="0.2">
      <c r="A3204" s="2"/>
    </row>
    <row r="3205" spans="1:1" s="20" customFormat="1" x14ac:dyDescent="0.2">
      <c r="A3205" s="2"/>
    </row>
    <row r="3206" spans="1:1" s="20" customFormat="1" x14ac:dyDescent="0.2">
      <c r="A3206" s="2"/>
    </row>
    <row r="3207" spans="1:1" s="20" customFormat="1" x14ac:dyDescent="0.2">
      <c r="A3207" s="2"/>
    </row>
    <row r="3208" spans="1:1" s="20" customFormat="1" x14ac:dyDescent="0.2">
      <c r="A3208" s="2"/>
    </row>
    <row r="3209" spans="1:1" s="20" customFormat="1" x14ac:dyDescent="0.2">
      <c r="A3209" s="2"/>
    </row>
    <row r="3210" spans="1:1" s="20" customFormat="1" x14ac:dyDescent="0.2">
      <c r="A3210" s="2"/>
    </row>
    <row r="3211" spans="1:1" s="20" customFormat="1" x14ac:dyDescent="0.2">
      <c r="A3211" s="2"/>
    </row>
    <row r="3212" spans="1:1" s="20" customFormat="1" x14ac:dyDescent="0.2">
      <c r="A3212" s="2"/>
    </row>
    <row r="3213" spans="1:1" s="20" customFormat="1" x14ac:dyDescent="0.2">
      <c r="A3213" s="2"/>
    </row>
    <row r="3214" spans="1:1" s="20" customFormat="1" x14ac:dyDescent="0.2">
      <c r="A3214" s="2"/>
    </row>
    <row r="3215" spans="1:1" s="20" customFormat="1" x14ac:dyDescent="0.2">
      <c r="A3215" s="2"/>
    </row>
    <row r="3216" spans="1:1" s="20" customFormat="1" x14ac:dyDescent="0.2">
      <c r="A3216" s="2"/>
    </row>
    <row r="3217" spans="1:1" s="20" customFormat="1" x14ac:dyDescent="0.2">
      <c r="A3217" s="2"/>
    </row>
    <row r="3218" spans="1:1" s="20" customFormat="1" x14ac:dyDescent="0.2">
      <c r="A3218" s="2"/>
    </row>
    <row r="3219" spans="1:1" s="20" customFormat="1" x14ac:dyDescent="0.2">
      <c r="A3219" s="2"/>
    </row>
    <row r="3220" spans="1:1" s="20" customFormat="1" x14ac:dyDescent="0.2">
      <c r="A3220" s="2"/>
    </row>
    <row r="3221" spans="1:1" s="20" customFormat="1" x14ac:dyDescent="0.2">
      <c r="A3221" s="2"/>
    </row>
    <row r="3222" spans="1:1" s="20" customFormat="1" x14ac:dyDescent="0.2">
      <c r="A3222" s="2"/>
    </row>
    <row r="3223" spans="1:1" s="20" customFormat="1" x14ac:dyDescent="0.2">
      <c r="A3223" s="2"/>
    </row>
    <row r="3224" spans="1:1" s="20" customFormat="1" x14ac:dyDescent="0.2">
      <c r="A3224" s="2"/>
    </row>
    <row r="3225" spans="1:1" s="20" customFormat="1" x14ac:dyDescent="0.2">
      <c r="A3225" s="2"/>
    </row>
    <row r="3226" spans="1:1" s="20" customFormat="1" x14ac:dyDescent="0.2">
      <c r="A3226" s="2"/>
    </row>
    <row r="3227" spans="1:1" s="20" customFormat="1" x14ac:dyDescent="0.2">
      <c r="A3227" s="2"/>
    </row>
    <row r="3228" spans="1:1" s="20" customFormat="1" x14ac:dyDescent="0.2">
      <c r="A3228" s="2"/>
    </row>
    <row r="3229" spans="1:1" s="20" customFormat="1" x14ac:dyDescent="0.2">
      <c r="A3229" s="2"/>
    </row>
    <row r="3230" spans="1:1" s="20" customFormat="1" x14ac:dyDescent="0.2">
      <c r="A3230" s="2"/>
    </row>
    <row r="3231" spans="1:1" s="20" customFormat="1" x14ac:dyDescent="0.2">
      <c r="A3231" s="2"/>
    </row>
    <row r="3232" spans="1:1" s="20" customFormat="1" x14ac:dyDescent="0.2">
      <c r="A3232" s="2"/>
    </row>
    <row r="3233" spans="1:1" s="20" customFormat="1" x14ac:dyDescent="0.2">
      <c r="A3233" s="2"/>
    </row>
    <row r="3234" spans="1:1" s="20" customFormat="1" x14ac:dyDescent="0.2">
      <c r="A3234" s="2"/>
    </row>
    <row r="3235" spans="1:1" s="20" customFormat="1" x14ac:dyDescent="0.2">
      <c r="A3235" s="2"/>
    </row>
    <row r="3236" spans="1:1" s="20" customFormat="1" x14ac:dyDescent="0.2">
      <c r="A3236" s="2"/>
    </row>
    <row r="3237" spans="1:1" s="20" customFormat="1" x14ac:dyDescent="0.2">
      <c r="A3237" s="2"/>
    </row>
    <row r="3238" spans="1:1" s="20" customFormat="1" x14ac:dyDescent="0.2">
      <c r="A3238" s="2"/>
    </row>
    <row r="3239" spans="1:1" s="20" customFormat="1" x14ac:dyDescent="0.2">
      <c r="A3239" s="2"/>
    </row>
    <row r="3240" spans="1:1" s="20" customFormat="1" x14ac:dyDescent="0.2">
      <c r="A3240" s="2"/>
    </row>
    <row r="3241" spans="1:1" s="20" customFormat="1" x14ac:dyDescent="0.2">
      <c r="A3241" s="2"/>
    </row>
    <row r="3242" spans="1:1" s="20" customFormat="1" x14ac:dyDescent="0.2">
      <c r="A3242" s="2"/>
    </row>
    <row r="3243" spans="1:1" s="20" customFormat="1" x14ac:dyDescent="0.2">
      <c r="A3243" s="2"/>
    </row>
    <row r="3244" spans="1:1" s="20" customFormat="1" x14ac:dyDescent="0.2">
      <c r="A3244" s="2"/>
    </row>
    <row r="3245" spans="1:1" s="20" customFormat="1" x14ac:dyDescent="0.2">
      <c r="A3245" s="2"/>
    </row>
    <row r="3246" spans="1:1" s="20" customFormat="1" x14ac:dyDescent="0.2">
      <c r="A3246" s="2"/>
    </row>
    <row r="3247" spans="1:1" s="20" customFormat="1" x14ac:dyDescent="0.2">
      <c r="A3247" s="2"/>
    </row>
    <row r="3248" spans="1:1" s="20" customFormat="1" x14ac:dyDescent="0.2">
      <c r="A3248" s="2"/>
    </row>
    <row r="3249" spans="1:1" s="20" customFormat="1" x14ac:dyDescent="0.2">
      <c r="A3249" s="2"/>
    </row>
    <row r="3250" spans="1:1" s="20" customFormat="1" x14ac:dyDescent="0.2">
      <c r="A3250" s="2"/>
    </row>
    <row r="3251" spans="1:1" s="20" customFormat="1" x14ac:dyDescent="0.2">
      <c r="A3251" s="2"/>
    </row>
    <row r="3252" spans="1:1" s="20" customFormat="1" x14ac:dyDescent="0.2">
      <c r="A3252" s="2"/>
    </row>
    <row r="3253" spans="1:1" s="20" customFormat="1" x14ac:dyDescent="0.2">
      <c r="A3253" s="2"/>
    </row>
    <row r="3254" spans="1:1" s="20" customFormat="1" x14ac:dyDescent="0.2">
      <c r="A3254" s="2"/>
    </row>
    <row r="3255" spans="1:1" s="20" customFormat="1" x14ac:dyDescent="0.2">
      <c r="A3255" s="2"/>
    </row>
    <row r="3256" spans="1:1" s="20" customFormat="1" x14ac:dyDescent="0.2">
      <c r="A3256" s="2"/>
    </row>
    <row r="3257" spans="1:1" s="20" customFormat="1" x14ac:dyDescent="0.2">
      <c r="A3257" s="2"/>
    </row>
    <row r="3258" spans="1:1" s="20" customFormat="1" x14ac:dyDescent="0.2">
      <c r="A3258" s="2"/>
    </row>
    <row r="3259" spans="1:1" s="20" customFormat="1" x14ac:dyDescent="0.2">
      <c r="A3259" s="2"/>
    </row>
    <row r="3260" spans="1:1" s="20" customFormat="1" x14ac:dyDescent="0.2">
      <c r="A3260" s="2"/>
    </row>
    <row r="3261" spans="1:1" s="20" customFormat="1" x14ac:dyDescent="0.2">
      <c r="A3261" s="2"/>
    </row>
    <row r="3262" spans="1:1" s="20" customFormat="1" x14ac:dyDescent="0.2">
      <c r="A3262" s="2"/>
    </row>
    <row r="3263" spans="1:1" s="20" customFormat="1" x14ac:dyDescent="0.2">
      <c r="A3263" s="2"/>
    </row>
    <row r="3264" spans="1:1" s="20" customFormat="1" x14ac:dyDescent="0.2">
      <c r="A3264" s="2"/>
    </row>
    <row r="3265" spans="1:1" s="20" customFormat="1" x14ac:dyDescent="0.2">
      <c r="A3265" s="2"/>
    </row>
    <row r="3266" spans="1:1" s="20" customFormat="1" x14ac:dyDescent="0.2">
      <c r="A3266" s="2"/>
    </row>
    <row r="3267" spans="1:1" s="20" customFormat="1" x14ac:dyDescent="0.2">
      <c r="A3267" s="2"/>
    </row>
    <row r="3268" spans="1:1" s="20" customFormat="1" x14ac:dyDescent="0.2">
      <c r="A3268" s="2"/>
    </row>
    <row r="3269" spans="1:1" s="20" customFormat="1" x14ac:dyDescent="0.2">
      <c r="A3269" s="2"/>
    </row>
    <row r="3270" spans="1:1" s="20" customFormat="1" x14ac:dyDescent="0.2">
      <c r="A3270" s="2"/>
    </row>
    <row r="3271" spans="1:1" s="20" customFormat="1" x14ac:dyDescent="0.2">
      <c r="A3271" s="2"/>
    </row>
    <row r="3272" spans="1:1" s="20" customFormat="1" x14ac:dyDescent="0.2">
      <c r="A3272" s="2"/>
    </row>
    <row r="3273" spans="1:1" s="20" customFormat="1" x14ac:dyDescent="0.2">
      <c r="A3273" s="2"/>
    </row>
    <row r="3274" spans="1:1" s="20" customFormat="1" x14ac:dyDescent="0.2">
      <c r="A3274" s="2"/>
    </row>
    <row r="3275" spans="1:1" s="20" customFormat="1" x14ac:dyDescent="0.2">
      <c r="A3275" s="2"/>
    </row>
    <row r="3276" spans="1:1" s="20" customFormat="1" x14ac:dyDescent="0.2">
      <c r="A3276" s="2"/>
    </row>
    <row r="3277" spans="1:1" s="20" customFormat="1" x14ac:dyDescent="0.2">
      <c r="A3277" s="2"/>
    </row>
    <row r="3278" spans="1:1" s="20" customFormat="1" x14ac:dyDescent="0.2">
      <c r="A3278" s="2"/>
    </row>
    <row r="3279" spans="1:1" s="20" customFormat="1" x14ac:dyDescent="0.2">
      <c r="A3279" s="2"/>
    </row>
    <row r="3280" spans="1:1" s="20" customFormat="1" x14ac:dyDescent="0.2">
      <c r="A3280" s="2"/>
    </row>
    <row r="3281" spans="1:1" s="20" customFormat="1" x14ac:dyDescent="0.2">
      <c r="A3281" s="2"/>
    </row>
    <row r="3282" spans="1:1" s="20" customFormat="1" x14ac:dyDescent="0.2">
      <c r="A3282" s="2"/>
    </row>
    <row r="3283" spans="1:1" s="20" customFormat="1" x14ac:dyDescent="0.2">
      <c r="A3283" s="2"/>
    </row>
    <row r="3284" spans="1:1" s="20" customFormat="1" x14ac:dyDescent="0.2">
      <c r="A3284" s="2"/>
    </row>
    <row r="3285" spans="1:1" s="20" customFormat="1" x14ac:dyDescent="0.2">
      <c r="A3285" s="2"/>
    </row>
    <row r="3286" spans="1:1" s="20" customFormat="1" x14ac:dyDescent="0.2">
      <c r="A3286" s="2"/>
    </row>
    <row r="3287" spans="1:1" s="20" customFormat="1" x14ac:dyDescent="0.2">
      <c r="A3287" s="2"/>
    </row>
    <row r="3288" spans="1:1" s="20" customFormat="1" x14ac:dyDescent="0.2">
      <c r="A3288" s="2"/>
    </row>
    <row r="3289" spans="1:1" s="20" customFormat="1" x14ac:dyDescent="0.2">
      <c r="A3289" s="2"/>
    </row>
    <row r="3290" spans="1:1" s="20" customFormat="1" x14ac:dyDescent="0.2">
      <c r="A3290" s="2"/>
    </row>
    <row r="3291" spans="1:1" s="20" customFormat="1" x14ac:dyDescent="0.2">
      <c r="A3291" s="2"/>
    </row>
    <row r="3292" spans="1:1" s="20" customFormat="1" x14ac:dyDescent="0.2">
      <c r="A3292" s="2"/>
    </row>
    <row r="3293" spans="1:1" s="20" customFormat="1" x14ac:dyDescent="0.2">
      <c r="A3293" s="2"/>
    </row>
    <row r="3294" spans="1:1" s="20" customFormat="1" x14ac:dyDescent="0.2">
      <c r="A3294" s="2"/>
    </row>
    <row r="3295" spans="1:1" s="20" customFormat="1" x14ac:dyDescent="0.2">
      <c r="A3295" s="2"/>
    </row>
    <row r="3296" spans="1:1" s="20" customFormat="1" x14ac:dyDescent="0.2">
      <c r="A3296" s="2"/>
    </row>
    <row r="3297" spans="1:1" s="20" customFormat="1" x14ac:dyDescent="0.2">
      <c r="A3297" s="2"/>
    </row>
    <row r="3298" spans="1:1" s="20" customFormat="1" x14ac:dyDescent="0.2">
      <c r="A3298" s="2"/>
    </row>
    <row r="3299" spans="1:1" s="20" customFormat="1" x14ac:dyDescent="0.2">
      <c r="A3299" s="2"/>
    </row>
    <row r="3300" spans="1:1" s="20" customFormat="1" x14ac:dyDescent="0.2">
      <c r="A3300" s="2"/>
    </row>
    <row r="3301" spans="1:1" s="20" customFormat="1" x14ac:dyDescent="0.2">
      <c r="A3301" s="2"/>
    </row>
    <row r="3302" spans="1:1" s="20" customFormat="1" x14ac:dyDescent="0.2">
      <c r="A3302" s="2"/>
    </row>
    <row r="3303" spans="1:1" s="20" customFormat="1" x14ac:dyDescent="0.2">
      <c r="A3303" s="2"/>
    </row>
    <row r="3304" spans="1:1" s="20" customFormat="1" x14ac:dyDescent="0.2">
      <c r="A3304" s="2"/>
    </row>
    <row r="3305" spans="1:1" s="20" customFormat="1" x14ac:dyDescent="0.2">
      <c r="A3305" s="2"/>
    </row>
    <row r="3306" spans="1:1" s="20" customFormat="1" x14ac:dyDescent="0.2">
      <c r="A3306" s="2"/>
    </row>
    <row r="3307" spans="1:1" s="20" customFormat="1" x14ac:dyDescent="0.2">
      <c r="A3307" s="2"/>
    </row>
    <row r="3308" spans="1:1" s="20" customFormat="1" x14ac:dyDescent="0.2">
      <c r="A3308" s="2"/>
    </row>
    <row r="3309" spans="1:1" s="20" customFormat="1" x14ac:dyDescent="0.2">
      <c r="A3309" s="2"/>
    </row>
    <row r="3310" spans="1:1" s="20" customFormat="1" x14ac:dyDescent="0.2">
      <c r="A3310" s="2"/>
    </row>
    <row r="3311" spans="1:1" s="20" customFormat="1" x14ac:dyDescent="0.2">
      <c r="A3311" s="2"/>
    </row>
    <row r="3312" spans="1:1" s="20" customFormat="1" x14ac:dyDescent="0.2">
      <c r="A3312" s="2"/>
    </row>
    <row r="3313" spans="1:1" s="20" customFormat="1" x14ac:dyDescent="0.2">
      <c r="A3313" s="2"/>
    </row>
    <row r="3314" spans="1:1" s="20" customFormat="1" x14ac:dyDescent="0.2">
      <c r="A3314" s="2"/>
    </row>
    <row r="3315" spans="1:1" s="20" customFormat="1" x14ac:dyDescent="0.2">
      <c r="A3315" s="2"/>
    </row>
    <row r="3316" spans="1:1" s="20" customFormat="1" x14ac:dyDescent="0.2">
      <c r="A3316" s="2"/>
    </row>
    <row r="3317" spans="1:1" s="20" customFormat="1" x14ac:dyDescent="0.2">
      <c r="A3317" s="2"/>
    </row>
    <row r="3318" spans="1:1" s="20" customFormat="1" x14ac:dyDescent="0.2">
      <c r="A3318" s="2"/>
    </row>
    <row r="3319" spans="1:1" s="20" customFormat="1" x14ac:dyDescent="0.2">
      <c r="A3319" s="2"/>
    </row>
    <row r="3320" spans="1:1" s="20" customFormat="1" x14ac:dyDescent="0.2">
      <c r="A3320" s="2"/>
    </row>
    <row r="3321" spans="1:1" s="20" customFormat="1" x14ac:dyDescent="0.2">
      <c r="A3321" s="2"/>
    </row>
    <row r="3322" spans="1:1" s="20" customFormat="1" x14ac:dyDescent="0.2">
      <c r="A3322" s="2"/>
    </row>
    <row r="3323" spans="1:1" s="20" customFormat="1" x14ac:dyDescent="0.2">
      <c r="A3323" s="2"/>
    </row>
    <row r="3324" spans="1:1" s="20" customFormat="1" x14ac:dyDescent="0.2">
      <c r="A3324" s="2"/>
    </row>
    <row r="3325" spans="1:1" s="20" customFormat="1" x14ac:dyDescent="0.2">
      <c r="A3325" s="2"/>
    </row>
    <row r="3326" spans="1:1" s="20" customFormat="1" x14ac:dyDescent="0.2">
      <c r="A3326" s="2"/>
    </row>
    <row r="3327" spans="1:1" s="20" customFormat="1" x14ac:dyDescent="0.2">
      <c r="A3327" s="2"/>
    </row>
    <row r="3328" spans="1:1" s="20" customFormat="1" x14ac:dyDescent="0.2">
      <c r="A3328" s="2"/>
    </row>
    <row r="3329" spans="1:1" s="20" customFormat="1" x14ac:dyDescent="0.2">
      <c r="A3329" s="2"/>
    </row>
    <row r="3330" spans="1:1" s="20" customFormat="1" x14ac:dyDescent="0.2">
      <c r="A3330" s="2"/>
    </row>
    <row r="3331" spans="1:1" s="20" customFormat="1" x14ac:dyDescent="0.2">
      <c r="A3331" s="2"/>
    </row>
    <row r="3332" spans="1:1" s="20" customFormat="1" x14ac:dyDescent="0.2">
      <c r="A3332" s="2"/>
    </row>
    <row r="3333" spans="1:1" s="20" customFormat="1" x14ac:dyDescent="0.2">
      <c r="A3333" s="2"/>
    </row>
    <row r="3334" spans="1:1" s="20" customFormat="1" x14ac:dyDescent="0.2">
      <c r="A3334" s="2"/>
    </row>
    <row r="3335" spans="1:1" s="20" customFormat="1" x14ac:dyDescent="0.2">
      <c r="A3335" s="2"/>
    </row>
    <row r="3336" spans="1:1" s="20" customFormat="1" x14ac:dyDescent="0.2">
      <c r="A3336" s="2"/>
    </row>
    <row r="3337" spans="1:1" s="20" customFormat="1" x14ac:dyDescent="0.2">
      <c r="A3337" s="2"/>
    </row>
    <row r="3338" spans="1:1" s="20" customFormat="1" x14ac:dyDescent="0.2">
      <c r="A3338" s="2"/>
    </row>
    <row r="3339" spans="1:1" s="20" customFormat="1" x14ac:dyDescent="0.2">
      <c r="A3339" s="2"/>
    </row>
    <row r="3340" spans="1:1" s="20" customFormat="1" x14ac:dyDescent="0.2">
      <c r="A3340" s="2"/>
    </row>
    <row r="3341" spans="1:1" s="20" customFormat="1" x14ac:dyDescent="0.2">
      <c r="A3341" s="2"/>
    </row>
    <row r="3342" spans="1:1" s="20" customFormat="1" x14ac:dyDescent="0.2">
      <c r="A3342" s="2"/>
    </row>
    <row r="3343" spans="1:1" s="20" customFormat="1" x14ac:dyDescent="0.2">
      <c r="A3343" s="2"/>
    </row>
    <row r="3344" spans="1:1" s="20" customFormat="1" x14ac:dyDescent="0.2">
      <c r="A3344" s="2"/>
    </row>
    <row r="3345" spans="1:1" s="20" customFormat="1" x14ac:dyDescent="0.2">
      <c r="A3345" s="2"/>
    </row>
    <row r="3346" spans="1:1" s="20" customFormat="1" x14ac:dyDescent="0.2">
      <c r="A3346" s="2"/>
    </row>
    <row r="3347" spans="1:1" s="20" customFormat="1" x14ac:dyDescent="0.2">
      <c r="A3347" s="2"/>
    </row>
    <row r="3348" spans="1:1" s="20" customFormat="1" x14ac:dyDescent="0.2">
      <c r="A3348" s="2"/>
    </row>
    <row r="3349" spans="1:1" s="20" customFormat="1" x14ac:dyDescent="0.2">
      <c r="A3349" s="2"/>
    </row>
    <row r="3350" spans="1:1" s="20" customFormat="1" x14ac:dyDescent="0.2">
      <c r="A3350" s="2"/>
    </row>
    <row r="3351" spans="1:1" s="20" customFormat="1" x14ac:dyDescent="0.2">
      <c r="A3351" s="2"/>
    </row>
    <row r="3352" spans="1:1" s="20" customFormat="1" x14ac:dyDescent="0.2">
      <c r="A3352" s="2"/>
    </row>
    <row r="3353" spans="1:1" s="20" customFormat="1" x14ac:dyDescent="0.2">
      <c r="A3353" s="2"/>
    </row>
    <row r="3354" spans="1:1" s="20" customFormat="1" x14ac:dyDescent="0.2">
      <c r="A3354" s="2"/>
    </row>
    <row r="3355" spans="1:1" s="20" customFormat="1" x14ac:dyDescent="0.2">
      <c r="A3355" s="2"/>
    </row>
    <row r="3356" spans="1:1" s="20" customFormat="1" x14ac:dyDescent="0.2">
      <c r="A3356" s="2"/>
    </row>
    <row r="3357" spans="1:1" s="20" customFormat="1" x14ac:dyDescent="0.2">
      <c r="A3357" s="2"/>
    </row>
    <row r="3358" spans="1:1" s="20" customFormat="1" x14ac:dyDescent="0.2">
      <c r="A3358" s="2"/>
    </row>
    <row r="3359" spans="1:1" s="20" customFormat="1" x14ac:dyDescent="0.2">
      <c r="A3359" s="2"/>
    </row>
    <row r="3360" spans="1:1" s="20" customFormat="1" x14ac:dyDescent="0.2">
      <c r="A3360" s="2"/>
    </row>
    <row r="3361" spans="1:1" s="20" customFormat="1" x14ac:dyDescent="0.2">
      <c r="A3361" s="2"/>
    </row>
    <row r="3362" spans="1:1" s="20" customFormat="1" x14ac:dyDescent="0.2">
      <c r="A3362" s="2"/>
    </row>
    <row r="3363" spans="1:1" s="20" customFormat="1" x14ac:dyDescent="0.2">
      <c r="A3363" s="2"/>
    </row>
    <row r="3364" spans="1:1" s="20" customFormat="1" x14ac:dyDescent="0.2">
      <c r="A3364" s="2"/>
    </row>
    <row r="3365" spans="1:1" s="20" customFormat="1" x14ac:dyDescent="0.2">
      <c r="A3365" s="2"/>
    </row>
    <row r="3366" spans="1:1" s="20" customFormat="1" x14ac:dyDescent="0.2">
      <c r="A3366" s="2"/>
    </row>
    <row r="3367" spans="1:1" s="20" customFormat="1" x14ac:dyDescent="0.2">
      <c r="A3367" s="2"/>
    </row>
    <row r="3368" spans="1:1" s="20" customFormat="1" x14ac:dyDescent="0.2">
      <c r="A3368" s="2"/>
    </row>
    <row r="3369" spans="1:1" s="20" customFormat="1" x14ac:dyDescent="0.2">
      <c r="A3369" s="2"/>
    </row>
    <row r="3370" spans="1:1" s="20" customFormat="1" x14ac:dyDescent="0.2">
      <c r="A3370" s="2"/>
    </row>
    <row r="3371" spans="1:1" s="20" customFormat="1" x14ac:dyDescent="0.2">
      <c r="A3371" s="2"/>
    </row>
    <row r="3372" spans="1:1" s="20" customFormat="1" x14ac:dyDescent="0.2">
      <c r="A3372" s="2"/>
    </row>
    <row r="3373" spans="1:1" s="20" customFormat="1" x14ac:dyDescent="0.2">
      <c r="A3373" s="2"/>
    </row>
    <row r="3374" spans="1:1" s="20" customFormat="1" x14ac:dyDescent="0.2">
      <c r="A3374" s="2"/>
    </row>
    <row r="3375" spans="1:1" s="20" customFormat="1" x14ac:dyDescent="0.2">
      <c r="A3375" s="2"/>
    </row>
    <row r="3376" spans="1:1" s="20" customFormat="1" x14ac:dyDescent="0.2">
      <c r="A3376" s="2"/>
    </row>
    <row r="3377" spans="1:1" s="20" customFormat="1" x14ac:dyDescent="0.2">
      <c r="A3377" s="2"/>
    </row>
    <row r="3378" spans="1:1" s="20" customFormat="1" x14ac:dyDescent="0.2">
      <c r="A3378" s="2"/>
    </row>
    <row r="3379" spans="1:1" s="20" customFormat="1" x14ac:dyDescent="0.2">
      <c r="A3379" s="2"/>
    </row>
    <row r="3380" spans="1:1" s="20" customFormat="1" x14ac:dyDescent="0.2">
      <c r="A3380" s="2"/>
    </row>
    <row r="3381" spans="1:1" s="20" customFormat="1" x14ac:dyDescent="0.2">
      <c r="A3381" s="2"/>
    </row>
    <row r="3382" spans="1:1" s="20" customFormat="1" x14ac:dyDescent="0.2">
      <c r="A3382" s="2"/>
    </row>
    <row r="3383" spans="1:1" s="20" customFormat="1" x14ac:dyDescent="0.2">
      <c r="A3383" s="2"/>
    </row>
    <row r="3384" spans="1:1" s="20" customFormat="1" x14ac:dyDescent="0.2">
      <c r="A3384" s="2"/>
    </row>
    <row r="3385" spans="1:1" s="20" customFormat="1" x14ac:dyDescent="0.2">
      <c r="A3385" s="2"/>
    </row>
    <row r="3386" spans="1:1" s="20" customFormat="1" x14ac:dyDescent="0.2">
      <c r="A3386" s="2"/>
    </row>
    <row r="3387" spans="1:1" s="20" customFormat="1" x14ac:dyDescent="0.2">
      <c r="A3387" s="2"/>
    </row>
    <row r="3388" spans="1:1" s="20" customFormat="1" x14ac:dyDescent="0.2">
      <c r="A3388" s="2"/>
    </row>
    <row r="3389" spans="1:1" s="20" customFormat="1" x14ac:dyDescent="0.2">
      <c r="A3389" s="2"/>
    </row>
    <row r="3390" spans="1:1" s="20" customFormat="1" x14ac:dyDescent="0.2">
      <c r="A3390" s="2"/>
    </row>
    <row r="3391" spans="1:1" s="20" customFormat="1" x14ac:dyDescent="0.2">
      <c r="A3391" s="2"/>
    </row>
    <row r="3392" spans="1:1" s="20" customFormat="1" x14ac:dyDescent="0.2">
      <c r="A3392" s="2"/>
    </row>
    <row r="3393" spans="1:1" s="20" customFormat="1" x14ac:dyDescent="0.2">
      <c r="A3393" s="2"/>
    </row>
    <row r="3394" spans="1:1" s="20" customFormat="1" x14ac:dyDescent="0.2">
      <c r="A3394" s="2"/>
    </row>
    <row r="3395" spans="1:1" s="20" customFormat="1" x14ac:dyDescent="0.2">
      <c r="A3395" s="2"/>
    </row>
    <row r="3396" spans="1:1" s="20" customFormat="1" x14ac:dyDescent="0.2">
      <c r="A3396" s="2"/>
    </row>
    <row r="3397" spans="1:1" s="20" customFormat="1" x14ac:dyDescent="0.2">
      <c r="A3397" s="2"/>
    </row>
    <row r="3398" spans="1:1" s="20" customFormat="1" x14ac:dyDescent="0.2">
      <c r="A3398" s="2"/>
    </row>
    <row r="3399" spans="1:1" s="20" customFormat="1" x14ac:dyDescent="0.2">
      <c r="A3399" s="2"/>
    </row>
    <row r="3400" spans="1:1" s="20" customFormat="1" x14ac:dyDescent="0.2">
      <c r="A3400" s="2"/>
    </row>
    <row r="3401" spans="1:1" s="20" customFormat="1" x14ac:dyDescent="0.2">
      <c r="A3401" s="2"/>
    </row>
    <row r="3402" spans="1:1" s="20" customFormat="1" x14ac:dyDescent="0.2">
      <c r="A3402" s="2"/>
    </row>
    <row r="3403" spans="1:1" s="20" customFormat="1" x14ac:dyDescent="0.2">
      <c r="A3403" s="2"/>
    </row>
    <row r="3404" spans="1:1" s="20" customFormat="1" x14ac:dyDescent="0.2">
      <c r="A3404" s="2"/>
    </row>
    <row r="3405" spans="1:1" s="20" customFormat="1" x14ac:dyDescent="0.2">
      <c r="A3405" s="2"/>
    </row>
    <row r="3406" spans="1:1" s="20" customFormat="1" x14ac:dyDescent="0.2">
      <c r="A3406" s="2"/>
    </row>
    <row r="3407" spans="1:1" s="20" customFormat="1" x14ac:dyDescent="0.2">
      <c r="A3407" s="2"/>
    </row>
    <row r="3408" spans="1:1" s="20" customFormat="1" x14ac:dyDescent="0.2">
      <c r="A3408" s="2"/>
    </row>
    <row r="3409" spans="1:1" s="20" customFormat="1" x14ac:dyDescent="0.2">
      <c r="A3409" s="2"/>
    </row>
    <row r="3410" spans="1:1" s="20" customFormat="1" x14ac:dyDescent="0.2">
      <c r="A3410" s="2"/>
    </row>
    <row r="3411" spans="1:1" s="20" customFormat="1" x14ac:dyDescent="0.2">
      <c r="A3411" s="2"/>
    </row>
    <row r="3412" spans="1:1" s="20" customFormat="1" x14ac:dyDescent="0.2">
      <c r="A3412" s="2"/>
    </row>
    <row r="3413" spans="1:1" s="20" customFormat="1" x14ac:dyDescent="0.2">
      <c r="A3413" s="2"/>
    </row>
    <row r="3414" spans="1:1" s="20" customFormat="1" x14ac:dyDescent="0.2">
      <c r="A3414" s="2"/>
    </row>
    <row r="3415" spans="1:1" s="20" customFormat="1" x14ac:dyDescent="0.2">
      <c r="A3415" s="2"/>
    </row>
    <row r="3416" spans="1:1" s="20" customFormat="1" x14ac:dyDescent="0.2">
      <c r="A3416" s="2"/>
    </row>
    <row r="3417" spans="1:1" s="20" customFormat="1" x14ac:dyDescent="0.2">
      <c r="A3417" s="2"/>
    </row>
    <row r="3418" spans="1:1" s="20" customFormat="1" x14ac:dyDescent="0.2">
      <c r="A3418" s="2"/>
    </row>
    <row r="3419" spans="1:1" s="20" customFormat="1" x14ac:dyDescent="0.2">
      <c r="A3419" s="2"/>
    </row>
    <row r="3420" spans="1:1" s="20" customFormat="1" x14ac:dyDescent="0.2">
      <c r="A3420" s="2"/>
    </row>
    <row r="3421" spans="1:1" s="20" customFormat="1" x14ac:dyDescent="0.2">
      <c r="A3421" s="2"/>
    </row>
    <row r="3422" spans="1:1" s="20" customFormat="1" x14ac:dyDescent="0.2">
      <c r="A3422" s="2"/>
    </row>
    <row r="3423" spans="1:1" s="20" customFormat="1" x14ac:dyDescent="0.2">
      <c r="A3423" s="2"/>
    </row>
    <row r="3424" spans="1:1" s="20" customFormat="1" x14ac:dyDescent="0.2">
      <c r="A3424" s="2"/>
    </row>
    <row r="3425" spans="1:1" s="20" customFormat="1" x14ac:dyDescent="0.2">
      <c r="A3425" s="2"/>
    </row>
    <row r="3426" spans="1:1" s="20" customFormat="1" x14ac:dyDescent="0.2">
      <c r="A3426" s="2"/>
    </row>
    <row r="3427" spans="1:1" s="20" customFormat="1" x14ac:dyDescent="0.2">
      <c r="A3427" s="2"/>
    </row>
    <row r="3428" spans="1:1" s="20" customFormat="1" x14ac:dyDescent="0.2">
      <c r="A3428" s="2"/>
    </row>
    <row r="3429" spans="1:1" s="20" customFormat="1" x14ac:dyDescent="0.2">
      <c r="A3429" s="2"/>
    </row>
    <row r="3430" spans="1:1" s="20" customFormat="1" x14ac:dyDescent="0.2">
      <c r="A3430" s="2"/>
    </row>
    <row r="3431" spans="1:1" s="20" customFormat="1" x14ac:dyDescent="0.2">
      <c r="A3431" s="2"/>
    </row>
    <row r="3432" spans="1:1" s="20" customFormat="1" x14ac:dyDescent="0.2">
      <c r="A3432" s="2"/>
    </row>
    <row r="3433" spans="1:1" s="20" customFormat="1" x14ac:dyDescent="0.2">
      <c r="A3433" s="2"/>
    </row>
    <row r="3434" spans="1:1" s="20" customFormat="1" x14ac:dyDescent="0.2">
      <c r="A3434" s="2"/>
    </row>
    <row r="3435" spans="1:1" s="20" customFormat="1" x14ac:dyDescent="0.2">
      <c r="A3435" s="2"/>
    </row>
    <row r="3436" spans="1:1" s="20" customFormat="1" x14ac:dyDescent="0.2">
      <c r="A3436" s="2"/>
    </row>
    <row r="3437" spans="1:1" s="20" customFormat="1" x14ac:dyDescent="0.2">
      <c r="A3437" s="2"/>
    </row>
    <row r="3438" spans="1:1" s="20" customFormat="1" x14ac:dyDescent="0.2">
      <c r="A3438" s="2"/>
    </row>
    <row r="3439" spans="1:1" s="20" customFormat="1" x14ac:dyDescent="0.2">
      <c r="A3439" s="2"/>
    </row>
    <row r="3440" spans="1:1" s="20" customFormat="1" x14ac:dyDescent="0.2">
      <c r="A3440" s="2"/>
    </row>
    <row r="3441" spans="1:1" s="20" customFormat="1" x14ac:dyDescent="0.2">
      <c r="A3441" s="2"/>
    </row>
    <row r="3442" spans="1:1" s="20" customFormat="1" x14ac:dyDescent="0.2">
      <c r="A3442" s="2"/>
    </row>
    <row r="3443" spans="1:1" s="20" customFormat="1" x14ac:dyDescent="0.2">
      <c r="A3443" s="2"/>
    </row>
    <row r="3444" spans="1:1" s="20" customFormat="1" x14ac:dyDescent="0.2">
      <c r="A3444" s="2"/>
    </row>
    <row r="3445" spans="1:1" s="20" customFormat="1" x14ac:dyDescent="0.2">
      <c r="A3445" s="2"/>
    </row>
    <row r="3446" spans="1:1" s="20" customFormat="1" x14ac:dyDescent="0.2">
      <c r="A3446" s="2"/>
    </row>
    <row r="3447" spans="1:1" s="20" customFormat="1" x14ac:dyDescent="0.2">
      <c r="A3447" s="2"/>
    </row>
    <row r="3448" spans="1:1" s="20" customFormat="1" x14ac:dyDescent="0.2">
      <c r="A3448" s="2"/>
    </row>
    <row r="3449" spans="1:1" s="20" customFormat="1" x14ac:dyDescent="0.2">
      <c r="A3449" s="2"/>
    </row>
    <row r="3450" spans="1:1" s="20" customFormat="1" x14ac:dyDescent="0.2">
      <c r="A3450" s="2"/>
    </row>
    <row r="3451" spans="1:1" s="20" customFormat="1" x14ac:dyDescent="0.2">
      <c r="A3451" s="2"/>
    </row>
    <row r="3452" spans="1:1" s="20" customFormat="1" x14ac:dyDescent="0.2">
      <c r="A3452" s="2"/>
    </row>
    <row r="3453" spans="1:1" s="20" customFormat="1" x14ac:dyDescent="0.2">
      <c r="A3453" s="2"/>
    </row>
    <row r="3454" spans="1:1" s="20" customFormat="1" x14ac:dyDescent="0.2">
      <c r="A3454" s="2"/>
    </row>
    <row r="3455" spans="1:1" s="20" customFormat="1" x14ac:dyDescent="0.2">
      <c r="A3455" s="2"/>
    </row>
    <row r="3456" spans="1:1" s="20" customFormat="1" x14ac:dyDescent="0.2">
      <c r="A3456" s="2"/>
    </row>
    <row r="3457" spans="1:1" s="20" customFormat="1" x14ac:dyDescent="0.2">
      <c r="A3457" s="2"/>
    </row>
    <row r="3458" spans="1:1" s="20" customFormat="1" x14ac:dyDescent="0.2">
      <c r="A3458" s="2"/>
    </row>
    <row r="3459" spans="1:1" s="20" customFormat="1" x14ac:dyDescent="0.2">
      <c r="A3459" s="2"/>
    </row>
    <row r="3460" spans="1:1" s="20" customFormat="1" x14ac:dyDescent="0.2">
      <c r="A3460" s="2"/>
    </row>
    <row r="3461" spans="1:1" s="20" customFormat="1" x14ac:dyDescent="0.2">
      <c r="A3461" s="2"/>
    </row>
    <row r="3462" spans="1:1" s="20" customFormat="1" x14ac:dyDescent="0.2">
      <c r="A3462" s="2"/>
    </row>
    <row r="3463" spans="1:1" s="20" customFormat="1" x14ac:dyDescent="0.2">
      <c r="A3463" s="2"/>
    </row>
    <row r="3464" spans="1:1" s="20" customFormat="1" x14ac:dyDescent="0.2">
      <c r="A3464" s="2"/>
    </row>
    <row r="3465" spans="1:1" s="20" customFormat="1" x14ac:dyDescent="0.2">
      <c r="A3465" s="2"/>
    </row>
    <row r="3466" spans="1:1" s="20" customFormat="1" x14ac:dyDescent="0.2">
      <c r="A3466" s="2"/>
    </row>
    <row r="3467" spans="1:1" s="20" customFormat="1" x14ac:dyDescent="0.2">
      <c r="A3467" s="2"/>
    </row>
    <row r="3468" spans="1:1" s="20" customFormat="1" x14ac:dyDescent="0.2">
      <c r="A3468" s="2"/>
    </row>
    <row r="3469" spans="1:1" s="20" customFormat="1" x14ac:dyDescent="0.2">
      <c r="A3469" s="2"/>
    </row>
    <row r="3470" spans="1:1" s="20" customFormat="1" x14ac:dyDescent="0.2">
      <c r="A3470" s="2"/>
    </row>
    <row r="3471" spans="1:1" s="20" customFormat="1" x14ac:dyDescent="0.2">
      <c r="A3471" s="2"/>
    </row>
    <row r="3472" spans="1:1" s="20" customFormat="1" x14ac:dyDescent="0.2">
      <c r="A3472" s="2"/>
    </row>
    <row r="3473" spans="1:1" s="20" customFormat="1" x14ac:dyDescent="0.2">
      <c r="A3473" s="2"/>
    </row>
    <row r="3474" spans="1:1" s="20" customFormat="1" x14ac:dyDescent="0.2">
      <c r="A3474" s="2"/>
    </row>
    <row r="3475" spans="1:1" s="20" customFormat="1" x14ac:dyDescent="0.2">
      <c r="A3475" s="2"/>
    </row>
    <row r="3476" spans="1:1" s="20" customFormat="1" x14ac:dyDescent="0.2">
      <c r="A3476" s="2"/>
    </row>
    <row r="3477" spans="1:1" s="20" customFormat="1" x14ac:dyDescent="0.2">
      <c r="A3477" s="2"/>
    </row>
    <row r="3478" spans="1:1" s="20" customFormat="1" x14ac:dyDescent="0.2">
      <c r="A3478" s="2"/>
    </row>
    <row r="3479" spans="1:1" s="20" customFormat="1" x14ac:dyDescent="0.2">
      <c r="A3479" s="2"/>
    </row>
    <row r="3480" spans="1:1" s="20" customFormat="1" x14ac:dyDescent="0.2">
      <c r="A3480" s="2"/>
    </row>
    <row r="3481" spans="1:1" s="20" customFormat="1" x14ac:dyDescent="0.2">
      <c r="A3481" s="2"/>
    </row>
    <row r="3482" spans="1:1" s="20" customFormat="1" x14ac:dyDescent="0.2">
      <c r="A3482" s="2"/>
    </row>
    <row r="3483" spans="1:1" s="20" customFormat="1" x14ac:dyDescent="0.2">
      <c r="A3483" s="2"/>
    </row>
    <row r="3484" spans="1:1" s="20" customFormat="1" x14ac:dyDescent="0.2">
      <c r="A3484" s="2"/>
    </row>
    <row r="3485" spans="1:1" s="20" customFormat="1" x14ac:dyDescent="0.2">
      <c r="A3485" s="2"/>
    </row>
    <row r="3486" spans="1:1" s="20" customFormat="1" x14ac:dyDescent="0.2">
      <c r="A3486" s="2"/>
    </row>
    <row r="3487" spans="1:1" s="20" customFormat="1" x14ac:dyDescent="0.2">
      <c r="A3487" s="2"/>
    </row>
    <row r="3488" spans="1:1" s="20" customFormat="1" x14ac:dyDescent="0.2">
      <c r="A3488" s="2"/>
    </row>
    <row r="3489" spans="1:1" s="20" customFormat="1" x14ac:dyDescent="0.2">
      <c r="A3489" s="2"/>
    </row>
    <row r="3490" spans="1:1" s="20" customFormat="1" x14ac:dyDescent="0.2">
      <c r="A3490" s="2"/>
    </row>
    <row r="3491" spans="1:1" s="20" customFormat="1" x14ac:dyDescent="0.2">
      <c r="A3491" s="2"/>
    </row>
    <row r="3492" spans="1:1" s="20" customFormat="1" x14ac:dyDescent="0.2">
      <c r="A3492" s="2"/>
    </row>
    <row r="3493" spans="1:1" s="20" customFormat="1" x14ac:dyDescent="0.2">
      <c r="A3493" s="2"/>
    </row>
    <row r="3494" spans="1:1" s="20" customFormat="1" x14ac:dyDescent="0.2">
      <c r="A3494" s="2"/>
    </row>
    <row r="3495" spans="1:1" s="20" customFormat="1" x14ac:dyDescent="0.2">
      <c r="A3495" s="2"/>
    </row>
    <row r="3496" spans="1:1" s="20" customFormat="1" x14ac:dyDescent="0.2">
      <c r="A3496" s="2"/>
    </row>
    <row r="3497" spans="1:1" s="20" customFormat="1" x14ac:dyDescent="0.2">
      <c r="A3497" s="2"/>
    </row>
    <row r="3498" spans="1:1" s="20" customFormat="1" x14ac:dyDescent="0.2">
      <c r="A3498" s="2"/>
    </row>
    <row r="3499" spans="1:1" s="20" customFormat="1" x14ac:dyDescent="0.2">
      <c r="A3499" s="2"/>
    </row>
    <row r="3500" spans="1:1" s="20" customFormat="1" x14ac:dyDescent="0.2">
      <c r="A3500" s="2"/>
    </row>
    <row r="3501" spans="1:1" s="20" customFormat="1" x14ac:dyDescent="0.2">
      <c r="A3501" s="2"/>
    </row>
    <row r="3502" spans="1:1" s="20" customFormat="1" x14ac:dyDescent="0.2">
      <c r="A3502" s="2"/>
    </row>
    <row r="3503" spans="1:1" s="20" customFormat="1" x14ac:dyDescent="0.2">
      <c r="A3503" s="2"/>
    </row>
    <row r="3504" spans="1:1" s="20" customFormat="1" x14ac:dyDescent="0.2">
      <c r="A3504" s="2"/>
    </row>
    <row r="3505" spans="1:1" s="20" customFormat="1" x14ac:dyDescent="0.2">
      <c r="A3505" s="2"/>
    </row>
    <row r="3506" spans="1:1" s="20" customFormat="1" x14ac:dyDescent="0.2">
      <c r="A3506" s="2"/>
    </row>
    <row r="3507" spans="1:1" s="20" customFormat="1" x14ac:dyDescent="0.2">
      <c r="A3507" s="2"/>
    </row>
    <row r="3508" spans="1:1" s="20" customFormat="1" x14ac:dyDescent="0.2">
      <c r="A3508" s="2"/>
    </row>
    <row r="3509" spans="1:1" s="20" customFormat="1" x14ac:dyDescent="0.2">
      <c r="A3509" s="2"/>
    </row>
    <row r="3510" spans="1:1" s="20" customFormat="1" x14ac:dyDescent="0.2">
      <c r="A3510" s="2"/>
    </row>
    <row r="3511" spans="1:1" s="20" customFormat="1" x14ac:dyDescent="0.2">
      <c r="A3511" s="2"/>
    </row>
    <row r="3512" spans="1:1" s="20" customFormat="1" x14ac:dyDescent="0.2">
      <c r="A3512" s="2"/>
    </row>
    <row r="3513" spans="1:1" s="20" customFormat="1" x14ac:dyDescent="0.2">
      <c r="A3513" s="2"/>
    </row>
    <row r="3514" spans="1:1" s="20" customFormat="1" x14ac:dyDescent="0.2">
      <c r="A3514" s="2"/>
    </row>
    <row r="3515" spans="1:1" s="20" customFormat="1" x14ac:dyDescent="0.2">
      <c r="A3515" s="2"/>
    </row>
    <row r="3516" spans="1:1" s="20" customFormat="1" x14ac:dyDescent="0.2">
      <c r="A3516" s="2"/>
    </row>
    <row r="3517" spans="1:1" s="20" customFormat="1" x14ac:dyDescent="0.2">
      <c r="A3517" s="2"/>
    </row>
    <row r="3518" spans="1:1" s="20" customFormat="1" x14ac:dyDescent="0.2">
      <c r="A3518" s="2"/>
    </row>
    <row r="3519" spans="1:1" s="20" customFormat="1" x14ac:dyDescent="0.2">
      <c r="A3519" s="2"/>
    </row>
    <row r="3520" spans="1:1" s="20" customFormat="1" x14ac:dyDescent="0.2">
      <c r="A3520" s="2"/>
    </row>
    <row r="3521" spans="1:1" s="20" customFormat="1" x14ac:dyDescent="0.2">
      <c r="A3521" s="2"/>
    </row>
    <row r="3522" spans="1:1" s="20" customFormat="1" x14ac:dyDescent="0.2">
      <c r="A3522" s="2"/>
    </row>
    <row r="3523" spans="1:1" s="20" customFormat="1" x14ac:dyDescent="0.2">
      <c r="A3523" s="2"/>
    </row>
    <row r="3524" spans="1:1" s="20" customFormat="1" x14ac:dyDescent="0.2">
      <c r="A3524" s="2"/>
    </row>
    <row r="3525" spans="1:1" s="20" customFormat="1" x14ac:dyDescent="0.2">
      <c r="A3525" s="2"/>
    </row>
    <row r="3526" spans="1:1" s="20" customFormat="1" x14ac:dyDescent="0.2">
      <c r="A3526" s="2"/>
    </row>
    <row r="3527" spans="1:1" s="20" customFormat="1" x14ac:dyDescent="0.2">
      <c r="A3527" s="2"/>
    </row>
    <row r="3528" spans="1:1" s="20" customFormat="1" x14ac:dyDescent="0.2">
      <c r="A3528" s="2"/>
    </row>
    <row r="3529" spans="1:1" s="20" customFormat="1" x14ac:dyDescent="0.2">
      <c r="A3529" s="2"/>
    </row>
    <row r="3530" spans="1:1" s="20" customFormat="1" x14ac:dyDescent="0.2">
      <c r="A3530" s="2"/>
    </row>
    <row r="3531" spans="1:1" s="20" customFormat="1" x14ac:dyDescent="0.2">
      <c r="A3531" s="2"/>
    </row>
    <row r="3532" spans="1:1" s="20" customFormat="1" x14ac:dyDescent="0.2">
      <c r="A3532" s="2"/>
    </row>
    <row r="3533" spans="1:1" s="20" customFormat="1" x14ac:dyDescent="0.2">
      <c r="A3533" s="2"/>
    </row>
    <row r="3534" spans="1:1" s="20" customFormat="1" x14ac:dyDescent="0.2">
      <c r="A3534" s="2"/>
    </row>
    <row r="3535" spans="1:1" s="20" customFormat="1" x14ac:dyDescent="0.2">
      <c r="A3535" s="2"/>
    </row>
    <row r="3536" spans="1:1" s="20" customFormat="1" x14ac:dyDescent="0.2">
      <c r="A3536" s="2"/>
    </row>
    <row r="3537" spans="1:1" s="20" customFormat="1" x14ac:dyDescent="0.2">
      <c r="A3537" s="2"/>
    </row>
    <row r="3538" spans="1:1" s="20" customFormat="1" x14ac:dyDescent="0.2">
      <c r="A3538" s="2"/>
    </row>
    <row r="3539" spans="1:1" s="20" customFormat="1" x14ac:dyDescent="0.2">
      <c r="A3539" s="2"/>
    </row>
    <row r="3540" spans="1:1" s="20" customFormat="1" x14ac:dyDescent="0.2">
      <c r="A3540" s="2"/>
    </row>
    <row r="3541" spans="1:1" s="20" customFormat="1" x14ac:dyDescent="0.2">
      <c r="A3541" s="2"/>
    </row>
    <row r="3542" spans="1:1" s="20" customFormat="1" x14ac:dyDescent="0.2">
      <c r="A3542" s="2"/>
    </row>
    <row r="3543" spans="1:1" s="20" customFormat="1" x14ac:dyDescent="0.2">
      <c r="A3543" s="2"/>
    </row>
    <row r="3544" spans="1:1" s="20" customFormat="1" x14ac:dyDescent="0.2">
      <c r="A3544" s="2"/>
    </row>
    <row r="3545" spans="1:1" s="20" customFormat="1" x14ac:dyDescent="0.2">
      <c r="A3545" s="2"/>
    </row>
    <row r="3546" spans="1:1" s="20" customFormat="1" x14ac:dyDescent="0.2">
      <c r="A3546" s="2"/>
    </row>
    <row r="3547" spans="1:1" s="20" customFormat="1" x14ac:dyDescent="0.2">
      <c r="A3547" s="2"/>
    </row>
    <row r="3548" spans="1:1" s="20" customFormat="1" x14ac:dyDescent="0.2">
      <c r="A3548" s="2"/>
    </row>
    <row r="3549" spans="1:1" s="20" customFormat="1" x14ac:dyDescent="0.2">
      <c r="A3549" s="2"/>
    </row>
    <row r="3550" spans="1:1" s="20" customFormat="1" x14ac:dyDescent="0.2">
      <c r="A3550" s="2"/>
    </row>
    <row r="3551" spans="1:1" s="20" customFormat="1" x14ac:dyDescent="0.2">
      <c r="A3551" s="2"/>
    </row>
    <row r="3552" spans="1:1" s="20" customFormat="1" x14ac:dyDescent="0.2">
      <c r="A3552" s="2"/>
    </row>
    <row r="3553" spans="1:1" s="20" customFormat="1" x14ac:dyDescent="0.2">
      <c r="A3553" s="2"/>
    </row>
    <row r="3554" spans="1:1" s="20" customFormat="1" x14ac:dyDescent="0.2">
      <c r="A3554" s="2"/>
    </row>
    <row r="3555" spans="1:1" s="20" customFormat="1" x14ac:dyDescent="0.2">
      <c r="A3555" s="2"/>
    </row>
    <row r="3556" spans="1:1" s="20" customFormat="1" x14ac:dyDescent="0.2">
      <c r="A3556" s="2"/>
    </row>
    <row r="3557" spans="1:1" s="20" customFormat="1" x14ac:dyDescent="0.2">
      <c r="A3557" s="2"/>
    </row>
    <row r="3558" spans="1:1" s="20" customFormat="1" x14ac:dyDescent="0.2">
      <c r="A3558" s="2"/>
    </row>
    <row r="3559" spans="1:1" s="20" customFormat="1" x14ac:dyDescent="0.2">
      <c r="A3559" s="2"/>
    </row>
    <row r="3560" spans="1:1" s="20" customFormat="1" x14ac:dyDescent="0.2">
      <c r="A3560" s="2"/>
    </row>
    <row r="3561" spans="1:1" s="20" customFormat="1" x14ac:dyDescent="0.2">
      <c r="A3561" s="2"/>
    </row>
    <row r="3562" spans="1:1" s="20" customFormat="1" x14ac:dyDescent="0.2">
      <c r="A3562" s="2"/>
    </row>
    <row r="3563" spans="1:1" s="20" customFormat="1" x14ac:dyDescent="0.2">
      <c r="A3563" s="2"/>
    </row>
    <row r="3564" spans="1:1" s="20" customFormat="1" x14ac:dyDescent="0.2">
      <c r="A3564" s="2"/>
    </row>
    <row r="3565" spans="1:1" s="20" customFormat="1" x14ac:dyDescent="0.2">
      <c r="A3565" s="2"/>
    </row>
    <row r="3566" spans="1:1" s="20" customFormat="1" x14ac:dyDescent="0.2">
      <c r="A3566" s="2"/>
    </row>
    <row r="3567" spans="1:1" s="20" customFormat="1" x14ac:dyDescent="0.2">
      <c r="A3567" s="2"/>
    </row>
    <row r="3568" spans="1:1" s="20" customFormat="1" x14ac:dyDescent="0.2">
      <c r="A3568" s="2"/>
    </row>
    <row r="3569" spans="1:1" s="20" customFormat="1" x14ac:dyDescent="0.2">
      <c r="A3569" s="2"/>
    </row>
    <row r="3570" spans="1:1" s="20" customFormat="1" x14ac:dyDescent="0.2">
      <c r="A3570" s="2"/>
    </row>
    <row r="3571" spans="1:1" s="20" customFormat="1" x14ac:dyDescent="0.2">
      <c r="A3571" s="2"/>
    </row>
    <row r="3572" spans="1:1" s="20" customFormat="1" x14ac:dyDescent="0.2">
      <c r="A3572" s="2"/>
    </row>
    <row r="3573" spans="1:1" s="20" customFormat="1" x14ac:dyDescent="0.2">
      <c r="A3573" s="2"/>
    </row>
    <row r="3574" spans="1:1" s="20" customFormat="1" x14ac:dyDescent="0.2">
      <c r="A3574" s="2"/>
    </row>
    <row r="3575" spans="1:1" s="20" customFormat="1" x14ac:dyDescent="0.2">
      <c r="A3575" s="2"/>
    </row>
    <row r="3576" spans="1:1" s="20" customFormat="1" x14ac:dyDescent="0.2">
      <c r="A3576" s="2"/>
    </row>
    <row r="3577" spans="1:1" s="20" customFormat="1" x14ac:dyDescent="0.2">
      <c r="A3577" s="2"/>
    </row>
    <row r="3578" spans="1:1" s="20" customFormat="1" x14ac:dyDescent="0.2">
      <c r="A3578" s="2"/>
    </row>
    <row r="3579" spans="1:1" s="20" customFormat="1" x14ac:dyDescent="0.2">
      <c r="A3579" s="2"/>
    </row>
    <row r="3580" spans="1:1" s="20" customFormat="1" x14ac:dyDescent="0.2">
      <c r="A3580" s="2"/>
    </row>
    <row r="3581" spans="1:1" s="20" customFormat="1" x14ac:dyDescent="0.2">
      <c r="A3581" s="2"/>
    </row>
    <row r="3582" spans="1:1" s="20" customFormat="1" x14ac:dyDescent="0.2">
      <c r="A3582" s="2"/>
    </row>
    <row r="3583" spans="1:1" s="20" customFormat="1" x14ac:dyDescent="0.2">
      <c r="A3583" s="2"/>
    </row>
    <row r="3584" spans="1:1" s="20" customFormat="1" x14ac:dyDescent="0.2">
      <c r="A3584" s="2"/>
    </row>
    <row r="3585" spans="1:1" s="20" customFormat="1" x14ac:dyDescent="0.2">
      <c r="A3585" s="2"/>
    </row>
    <row r="3586" spans="1:1" s="20" customFormat="1" x14ac:dyDescent="0.2">
      <c r="A3586" s="2"/>
    </row>
    <row r="3587" spans="1:1" s="20" customFormat="1" x14ac:dyDescent="0.2">
      <c r="A3587" s="2"/>
    </row>
    <row r="3588" spans="1:1" s="20" customFormat="1" x14ac:dyDescent="0.2">
      <c r="A3588" s="2"/>
    </row>
    <row r="3589" spans="1:1" s="20" customFormat="1" x14ac:dyDescent="0.2">
      <c r="A3589" s="2"/>
    </row>
    <row r="3590" spans="1:1" s="20" customFormat="1" x14ac:dyDescent="0.2">
      <c r="A3590" s="2"/>
    </row>
    <row r="3591" spans="1:1" s="20" customFormat="1" x14ac:dyDescent="0.2">
      <c r="A3591" s="2"/>
    </row>
    <row r="3592" spans="1:1" s="20" customFormat="1" x14ac:dyDescent="0.2">
      <c r="A3592" s="2"/>
    </row>
    <row r="3593" spans="1:1" s="20" customFormat="1" x14ac:dyDescent="0.2">
      <c r="A3593" s="2"/>
    </row>
    <row r="3594" spans="1:1" s="20" customFormat="1" x14ac:dyDescent="0.2">
      <c r="A3594" s="2"/>
    </row>
    <row r="3595" spans="1:1" s="20" customFormat="1" x14ac:dyDescent="0.2">
      <c r="A3595" s="2"/>
    </row>
    <row r="3596" spans="1:1" s="20" customFormat="1" x14ac:dyDescent="0.2">
      <c r="A3596" s="2"/>
    </row>
    <row r="3597" spans="1:1" s="20" customFormat="1" x14ac:dyDescent="0.2">
      <c r="A3597" s="2"/>
    </row>
    <row r="3598" spans="1:1" s="20" customFormat="1" x14ac:dyDescent="0.2">
      <c r="A3598" s="2"/>
    </row>
    <row r="3599" spans="1:1" s="20" customFormat="1" x14ac:dyDescent="0.2">
      <c r="A3599" s="2"/>
    </row>
    <row r="3600" spans="1:1" s="20" customFormat="1" x14ac:dyDescent="0.2">
      <c r="A3600" s="2"/>
    </row>
    <row r="3601" spans="1:1" s="20" customFormat="1" x14ac:dyDescent="0.2">
      <c r="A3601" s="2"/>
    </row>
    <row r="3602" spans="1:1" s="20" customFormat="1" x14ac:dyDescent="0.2">
      <c r="A3602" s="2"/>
    </row>
    <row r="3603" spans="1:1" s="20" customFormat="1" x14ac:dyDescent="0.2">
      <c r="A3603" s="2"/>
    </row>
    <row r="3604" spans="1:1" s="20" customFormat="1" x14ac:dyDescent="0.2">
      <c r="A3604" s="2"/>
    </row>
    <row r="3605" spans="1:1" s="20" customFormat="1" x14ac:dyDescent="0.2">
      <c r="A3605" s="2"/>
    </row>
    <row r="3606" spans="1:1" s="20" customFormat="1" x14ac:dyDescent="0.2">
      <c r="A3606" s="2"/>
    </row>
    <row r="3607" spans="1:1" s="20" customFormat="1" x14ac:dyDescent="0.2">
      <c r="A3607" s="2"/>
    </row>
    <row r="3608" spans="1:1" s="20" customFormat="1" x14ac:dyDescent="0.2">
      <c r="A3608" s="2"/>
    </row>
    <row r="3609" spans="1:1" s="20" customFormat="1" x14ac:dyDescent="0.2">
      <c r="A3609" s="2"/>
    </row>
    <row r="3610" spans="1:1" s="20" customFormat="1" x14ac:dyDescent="0.2">
      <c r="A3610" s="2"/>
    </row>
    <row r="3611" spans="1:1" s="20" customFormat="1" x14ac:dyDescent="0.2">
      <c r="A3611" s="2"/>
    </row>
    <row r="3612" spans="1:1" s="20" customFormat="1" x14ac:dyDescent="0.2">
      <c r="A3612" s="2"/>
    </row>
    <row r="3613" spans="1:1" s="20" customFormat="1" x14ac:dyDescent="0.2">
      <c r="A3613" s="2"/>
    </row>
    <row r="3614" spans="1:1" s="20" customFormat="1" x14ac:dyDescent="0.2">
      <c r="A3614" s="2"/>
    </row>
    <row r="3615" spans="1:1" s="20" customFormat="1" x14ac:dyDescent="0.2">
      <c r="A3615" s="2"/>
    </row>
    <row r="3616" spans="1:1" s="20" customFormat="1" x14ac:dyDescent="0.2">
      <c r="A3616" s="2"/>
    </row>
    <row r="3617" spans="1:1" s="20" customFormat="1" x14ac:dyDescent="0.2">
      <c r="A3617" s="2"/>
    </row>
    <row r="3618" spans="1:1" s="20" customFormat="1" x14ac:dyDescent="0.2">
      <c r="A3618" s="2"/>
    </row>
    <row r="3619" spans="1:1" s="20" customFormat="1" x14ac:dyDescent="0.2">
      <c r="A3619" s="2"/>
    </row>
    <row r="3620" spans="1:1" s="20" customFormat="1" x14ac:dyDescent="0.2">
      <c r="A3620" s="2"/>
    </row>
    <row r="3621" spans="1:1" s="20" customFormat="1" x14ac:dyDescent="0.2">
      <c r="A3621" s="2"/>
    </row>
    <row r="3622" spans="1:1" s="20" customFormat="1" x14ac:dyDescent="0.2">
      <c r="A3622" s="2"/>
    </row>
    <row r="3623" spans="1:1" s="20" customFormat="1" x14ac:dyDescent="0.2">
      <c r="A3623" s="2"/>
    </row>
    <row r="3624" spans="1:1" s="20" customFormat="1" x14ac:dyDescent="0.2">
      <c r="A3624" s="2"/>
    </row>
    <row r="3625" spans="1:1" s="20" customFormat="1" x14ac:dyDescent="0.2">
      <c r="A3625" s="2"/>
    </row>
    <row r="3626" spans="1:1" s="20" customFormat="1" x14ac:dyDescent="0.2">
      <c r="A3626" s="2"/>
    </row>
    <row r="3627" spans="1:1" s="20" customFormat="1" x14ac:dyDescent="0.2">
      <c r="A3627" s="2"/>
    </row>
    <row r="3628" spans="1:1" s="20" customFormat="1" x14ac:dyDescent="0.2">
      <c r="A3628" s="2"/>
    </row>
    <row r="3629" spans="1:1" s="20" customFormat="1" x14ac:dyDescent="0.2">
      <c r="A3629" s="2"/>
    </row>
    <row r="3630" spans="1:1" s="20" customFormat="1" x14ac:dyDescent="0.2">
      <c r="A3630" s="2"/>
    </row>
    <row r="3631" spans="1:1" s="20" customFormat="1" x14ac:dyDescent="0.2">
      <c r="A3631" s="2"/>
    </row>
    <row r="3632" spans="1:1" s="20" customFormat="1" x14ac:dyDescent="0.2">
      <c r="A3632" s="2"/>
    </row>
    <row r="3633" spans="1:1" s="20" customFormat="1" x14ac:dyDescent="0.2">
      <c r="A3633" s="2"/>
    </row>
    <row r="3634" spans="1:1" s="20" customFormat="1" x14ac:dyDescent="0.2">
      <c r="A3634" s="2"/>
    </row>
    <row r="3635" spans="1:1" s="20" customFormat="1" x14ac:dyDescent="0.2">
      <c r="A3635" s="2"/>
    </row>
    <row r="3636" spans="1:1" s="20" customFormat="1" x14ac:dyDescent="0.2">
      <c r="A3636" s="2"/>
    </row>
    <row r="3637" spans="1:1" s="20" customFormat="1" x14ac:dyDescent="0.2">
      <c r="A3637" s="2"/>
    </row>
    <row r="3638" spans="1:1" s="20" customFormat="1" x14ac:dyDescent="0.2">
      <c r="A3638" s="2"/>
    </row>
    <row r="3639" spans="1:1" s="20" customFormat="1" x14ac:dyDescent="0.2">
      <c r="A3639" s="2"/>
    </row>
    <row r="3640" spans="1:1" s="20" customFormat="1" x14ac:dyDescent="0.2">
      <c r="A3640" s="2"/>
    </row>
    <row r="3641" spans="1:1" s="20" customFormat="1" x14ac:dyDescent="0.2">
      <c r="A3641" s="2"/>
    </row>
    <row r="3642" spans="1:1" s="20" customFormat="1" x14ac:dyDescent="0.2">
      <c r="A3642" s="2"/>
    </row>
    <row r="3643" spans="1:1" s="20" customFormat="1" x14ac:dyDescent="0.2">
      <c r="A3643" s="2"/>
    </row>
    <row r="3644" spans="1:1" s="20" customFormat="1" x14ac:dyDescent="0.2">
      <c r="A3644" s="2"/>
    </row>
    <row r="3645" spans="1:1" s="20" customFormat="1" x14ac:dyDescent="0.2">
      <c r="A3645" s="2"/>
    </row>
    <row r="3646" spans="1:1" s="20" customFormat="1" x14ac:dyDescent="0.2">
      <c r="A3646" s="2"/>
    </row>
    <row r="3647" spans="1:1" s="20" customFormat="1" x14ac:dyDescent="0.2">
      <c r="A3647" s="2"/>
    </row>
    <row r="3648" spans="1:1" s="20" customFormat="1" x14ac:dyDescent="0.2">
      <c r="A3648" s="2"/>
    </row>
    <row r="3649" spans="1:1" s="20" customFormat="1" x14ac:dyDescent="0.2">
      <c r="A3649" s="2"/>
    </row>
    <row r="3650" spans="1:1" s="20" customFormat="1" x14ac:dyDescent="0.2">
      <c r="A3650" s="2"/>
    </row>
    <row r="3651" spans="1:1" s="20" customFormat="1" x14ac:dyDescent="0.2">
      <c r="A3651" s="2"/>
    </row>
    <row r="3652" spans="1:1" s="20" customFormat="1" x14ac:dyDescent="0.2">
      <c r="A3652" s="2"/>
    </row>
    <row r="3653" spans="1:1" s="20" customFormat="1" x14ac:dyDescent="0.2">
      <c r="A3653" s="2"/>
    </row>
    <row r="3654" spans="1:1" s="20" customFormat="1" x14ac:dyDescent="0.2">
      <c r="A3654" s="2"/>
    </row>
    <row r="3655" spans="1:1" s="20" customFormat="1" x14ac:dyDescent="0.2">
      <c r="A3655" s="2"/>
    </row>
    <row r="3656" spans="1:1" s="20" customFormat="1" x14ac:dyDescent="0.2">
      <c r="A3656" s="2"/>
    </row>
    <row r="3657" spans="1:1" s="20" customFormat="1" x14ac:dyDescent="0.2">
      <c r="A3657" s="2"/>
    </row>
    <row r="3658" spans="1:1" s="20" customFormat="1" x14ac:dyDescent="0.2">
      <c r="A3658" s="2"/>
    </row>
    <row r="3659" spans="1:1" s="20" customFormat="1" x14ac:dyDescent="0.2">
      <c r="A3659" s="2"/>
    </row>
    <row r="3660" spans="1:1" s="20" customFormat="1" x14ac:dyDescent="0.2">
      <c r="A3660" s="2"/>
    </row>
    <row r="3661" spans="1:1" s="20" customFormat="1" x14ac:dyDescent="0.2">
      <c r="A3661" s="2"/>
    </row>
    <row r="3662" spans="1:1" s="20" customFormat="1" x14ac:dyDescent="0.2">
      <c r="A3662" s="2"/>
    </row>
    <row r="3663" spans="1:1" s="20" customFormat="1" x14ac:dyDescent="0.2">
      <c r="A3663" s="2"/>
    </row>
    <row r="3664" spans="1:1" s="20" customFormat="1" x14ac:dyDescent="0.2">
      <c r="A3664" s="2"/>
    </row>
    <row r="3665" spans="1:1" s="20" customFormat="1" x14ac:dyDescent="0.2">
      <c r="A3665" s="2"/>
    </row>
    <row r="3666" spans="1:1" s="20" customFormat="1" x14ac:dyDescent="0.2">
      <c r="A3666" s="2"/>
    </row>
    <row r="3667" spans="1:1" s="20" customFormat="1" x14ac:dyDescent="0.2">
      <c r="A3667" s="2"/>
    </row>
    <row r="3668" spans="1:1" s="20" customFormat="1" x14ac:dyDescent="0.2">
      <c r="A3668" s="2"/>
    </row>
    <row r="3669" spans="1:1" s="20" customFormat="1" x14ac:dyDescent="0.2">
      <c r="A3669" s="2"/>
    </row>
    <row r="3670" spans="1:1" s="20" customFormat="1" x14ac:dyDescent="0.2">
      <c r="A3670" s="2"/>
    </row>
    <row r="3671" spans="1:1" s="20" customFormat="1" x14ac:dyDescent="0.2">
      <c r="A3671" s="2"/>
    </row>
    <row r="3672" spans="1:1" s="20" customFormat="1" x14ac:dyDescent="0.2">
      <c r="A3672" s="2"/>
    </row>
    <row r="3673" spans="1:1" s="20" customFormat="1" x14ac:dyDescent="0.2">
      <c r="A3673" s="2"/>
    </row>
    <row r="3674" spans="1:1" s="20" customFormat="1" x14ac:dyDescent="0.2">
      <c r="A3674" s="2"/>
    </row>
    <row r="3675" spans="1:1" s="20" customFormat="1" x14ac:dyDescent="0.2">
      <c r="A3675" s="2"/>
    </row>
    <row r="3676" spans="1:1" s="20" customFormat="1" x14ac:dyDescent="0.2">
      <c r="A3676" s="2"/>
    </row>
    <row r="3677" spans="1:1" s="20" customFormat="1" x14ac:dyDescent="0.2">
      <c r="A3677" s="2"/>
    </row>
    <row r="3678" spans="1:1" s="20" customFormat="1" x14ac:dyDescent="0.2">
      <c r="A3678" s="2"/>
    </row>
    <row r="3679" spans="1:1" s="20" customFormat="1" x14ac:dyDescent="0.2">
      <c r="A3679" s="2"/>
    </row>
    <row r="3680" spans="1:1" s="20" customFormat="1" x14ac:dyDescent="0.2">
      <c r="A3680" s="2"/>
    </row>
    <row r="3681" spans="1:1" s="20" customFormat="1" x14ac:dyDescent="0.2">
      <c r="A3681" s="2"/>
    </row>
    <row r="3682" spans="1:1" s="20" customFormat="1" x14ac:dyDescent="0.2">
      <c r="A3682" s="2"/>
    </row>
    <row r="3683" spans="1:1" s="20" customFormat="1" x14ac:dyDescent="0.2">
      <c r="A3683" s="2"/>
    </row>
    <row r="3684" spans="1:1" s="20" customFormat="1" x14ac:dyDescent="0.2">
      <c r="A3684" s="2"/>
    </row>
    <row r="3685" spans="1:1" s="20" customFormat="1" x14ac:dyDescent="0.2">
      <c r="A3685" s="2"/>
    </row>
    <row r="3686" spans="1:1" s="20" customFormat="1" x14ac:dyDescent="0.2">
      <c r="A3686" s="2"/>
    </row>
    <row r="3687" spans="1:1" s="20" customFormat="1" x14ac:dyDescent="0.2">
      <c r="A3687" s="2"/>
    </row>
    <row r="3688" spans="1:1" s="20" customFormat="1" x14ac:dyDescent="0.2">
      <c r="A3688" s="2"/>
    </row>
    <row r="3689" spans="1:1" s="20" customFormat="1" x14ac:dyDescent="0.2">
      <c r="A3689" s="2"/>
    </row>
    <row r="3690" spans="1:1" s="20" customFormat="1" x14ac:dyDescent="0.2">
      <c r="A3690" s="2"/>
    </row>
    <row r="3691" spans="1:1" s="20" customFormat="1" x14ac:dyDescent="0.2">
      <c r="A3691" s="2"/>
    </row>
    <row r="3692" spans="1:1" s="20" customFormat="1" x14ac:dyDescent="0.2">
      <c r="A3692" s="2"/>
    </row>
    <row r="3693" spans="1:1" s="20" customFormat="1" x14ac:dyDescent="0.2">
      <c r="A3693" s="2"/>
    </row>
    <row r="3694" spans="1:1" s="20" customFormat="1" x14ac:dyDescent="0.2">
      <c r="A3694" s="2"/>
    </row>
    <row r="3695" spans="1:1" s="20" customFormat="1" x14ac:dyDescent="0.2">
      <c r="A3695" s="2"/>
    </row>
    <row r="3696" spans="1:1" s="20" customFormat="1" x14ac:dyDescent="0.2">
      <c r="A3696" s="2"/>
    </row>
    <row r="3697" spans="1:1" s="20" customFormat="1" x14ac:dyDescent="0.2">
      <c r="A3697" s="2"/>
    </row>
    <row r="3698" spans="1:1" s="20" customFormat="1" x14ac:dyDescent="0.2">
      <c r="A3698" s="2"/>
    </row>
    <row r="3699" spans="1:1" s="20" customFormat="1" x14ac:dyDescent="0.2">
      <c r="A3699" s="2"/>
    </row>
    <row r="3700" spans="1:1" s="20" customFormat="1" x14ac:dyDescent="0.2">
      <c r="A3700" s="2"/>
    </row>
    <row r="3701" spans="1:1" s="20" customFormat="1" x14ac:dyDescent="0.2">
      <c r="A3701" s="2"/>
    </row>
    <row r="3702" spans="1:1" s="20" customFormat="1" x14ac:dyDescent="0.2">
      <c r="A3702" s="2"/>
    </row>
    <row r="3703" spans="1:1" s="20" customFormat="1" x14ac:dyDescent="0.2">
      <c r="A3703" s="2"/>
    </row>
    <row r="3704" spans="1:1" s="20" customFormat="1" x14ac:dyDescent="0.2">
      <c r="A3704" s="2"/>
    </row>
    <row r="3705" spans="1:1" s="20" customFormat="1" x14ac:dyDescent="0.2">
      <c r="A3705" s="2"/>
    </row>
    <row r="3706" spans="1:1" s="20" customFormat="1" x14ac:dyDescent="0.2">
      <c r="A3706" s="2"/>
    </row>
    <row r="3707" spans="1:1" s="20" customFormat="1" x14ac:dyDescent="0.2">
      <c r="A3707" s="2"/>
    </row>
    <row r="3708" spans="1:1" s="20" customFormat="1" x14ac:dyDescent="0.2">
      <c r="A3708" s="2"/>
    </row>
    <row r="3709" spans="1:1" s="20" customFormat="1" x14ac:dyDescent="0.2">
      <c r="A3709" s="2"/>
    </row>
    <row r="3710" spans="1:1" s="20" customFormat="1" x14ac:dyDescent="0.2">
      <c r="A3710" s="2"/>
    </row>
    <row r="3711" spans="1:1" s="20" customFormat="1" x14ac:dyDescent="0.2">
      <c r="A3711" s="2"/>
    </row>
    <row r="3712" spans="1:1" s="20" customFormat="1" x14ac:dyDescent="0.2">
      <c r="A3712" s="2"/>
    </row>
    <row r="3713" spans="1:1" s="20" customFormat="1" x14ac:dyDescent="0.2">
      <c r="A3713" s="2"/>
    </row>
    <row r="3714" spans="1:1" s="20" customFormat="1" x14ac:dyDescent="0.2">
      <c r="A3714" s="2"/>
    </row>
    <row r="3715" spans="1:1" s="20" customFormat="1" x14ac:dyDescent="0.2">
      <c r="A3715" s="2"/>
    </row>
    <row r="3716" spans="1:1" s="20" customFormat="1" x14ac:dyDescent="0.2">
      <c r="A3716" s="2"/>
    </row>
    <row r="3717" spans="1:1" s="20" customFormat="1" x14ac:dyDescent="0.2">
      <c r="A3717" s="2"/>
    </row>
    <row r="3718" spans="1:1" s="20" customFormat="1" x14ac:dyDescent="0.2">
      <c r="A3718" s="2"/>
    </row>
    <row r="3719" spans="1:1" s="20" customFormat="1" x14ac:dyDescent="0.2">
      <c r="A3719" s="2"/>
    </row>
    <row r="3720" spans="1:1" s="20" customFormat="1" x14ac:dyDescent="0.2">
      <c r="A3720" s="2"/>
    </row>
    <row r="3721" spans="1:1" s="20" customFormat="1" x14ac:dyDescent="0.2">
      <c r="A3721" s="2"/>
    </row>
    <row r="3722" spans="1:1" s="20" customFormat="1" x14ac:dyDescent="0.2">
      <c r="A3722" s="2"/>
    </row>
    <row r="3723" spans="1:1" s="20" customFormat="1" x14ac:dyDescent="0.2">
      <c r="A3723" s="2"/>
    </row>
    <row r="3724" spans="1:1" s="20" customFormat="1" x14ac:dyDescent="0.2">
      <c r="A3724" s="2"/>
    </row>
    <row r="3725" spans="1:1" s="20" customFormat="1" x14ac:dyDescent="0.2">
      <c r="A3725" s="2"/>
    </row>
    <row r="3726" spans="1:1" s="20" customFormat="1" x14ac:dyDescent="0.2">
      <c r="A3726" s="2"/>
    </row>
    <row r="3727" spans="1:1" s="20" customFormat="1" x14ac:dyDescent="0.2">
      <c r="A3727" s="2"/>
    </row>
    <row r="3728" spans="1:1" s="20" customFormat="1" x14ac:dyDescent="0.2">
      <c r="A3728" s="2"/>
    </row>
    <row r="3729" spans="1:1" s="20" customFormat="1" x14ac:dyDescent="0.2">
      <c r="A3729" s="2"/>
    </row>
    <row r="3730" spans="1:1" s="20" customFormat="1" x14ac:dyDescent="0.2">
      <c r="A3730" s="2"/>
    </row>
    <row r="3731" spans="1:1" s="20" customFormat="1" x14ac:dyDescent="0.2">
      <c r="A3731" s="2"/>
    </row>
    <row r="3732" spans="1:1" s="20" customFormat="1" x14ac:dyDescent="0.2">
      <c r="A3732" s="2"/>
    </row>
    <row r="3733" spans="1:1" s="20" customFormat="1" x14ac:dyDescent="0.2">
      <c r="A3733" s="2"/>
    </row>
    <row r="3734" spans="1:1" s="20" customFormat="1" x14ac:dyDescent="0.2">
      <c r="A3734" s="2"/>
    </row>
    <row r="3735" spans="1:1" s="20" customFormat="1" x14ac:dyDescent="0.2">
      <c r="A3735" s="2"/>
    </row>
    <row r="3736" spans="1:1" s="20" customFormat="1" x14ac:dyDescent="0.2">
      <c r="A3736" s="2"/>
    </row>
    <row r="3737" spans="1:1" s="20" customFormat="1" x14ac:dyDescent="0.2">
      <c r="A3737" s="2"/>
    </row>
    <row r="3738" spans="1:1" s="20" customFormat="1" x14ac:dyDescent="0.2">
      <c r="A3738" s="2"/>
    </row>
    <row r="3739" spans="1:1" s="20" customFormat="1" x14ac:dyDescent="0.2">
      <c r="A3739" s="2"/>
    </row>
    <row r="3740" spans="1:1" s="20" customFormat="1" x14ac:dyDescent="0.2">
      <c r="A3740" s="2"/>
    </row>
    <row r="3741" spans="1:1" s="20" customFormat="1" x14ac:dyDescent="0.2">
      <c r="A3741" s="2"/>
    </row>
    <row r="3742" spans="1:1" s="20" customFormat="1" x14ac:dyDescent="0.2">
      <c r="A3742" s="2"/>
    </row>
    <row r="3743" spans="1:1" s="20" customFormat="1" x14ac:dyDescent="0.2">
      <c r="A3743" s="2"/>
    </row>
    <row r="3744" spans="1:1" s="20" customFormat="1" x14ac:dyDescent="0.2">
      <c r="A3744" s="2"/>
    </row>
    <row r="3745" spans="1:1" s="20" customFormat="1" x14ac:dyDescent="0.2">
      <c r="A3745" s="2"/>
    </row>
    <row r="3746" spans="1:1" s="20" customFormat="1" x14ac:dyDescent="0.2">
      <c r="A3746" s="2"/>
    </row>
    <row r="3747" spans="1:1" s="20" customFormat="1" x14ac:dyDescent="0.2">
      <c r="A3747" s="2"/>
    </row>
    <row r="3748" spans="1:1" s="20" customFormat="1" x14ac:dyDescent="0.2">
      <c r="A3748" s="2"/>
    </row>
    <row r="3749" spans="1:1" s="20" customFormat="1" x14ac:dyDescent="0.2">
      <c r="A3749" s="2"/>
    </row>
    <row r="3750" spans="1:1" s="20" customFormat="1" x14ac:dyDescent="0.2">
      <c r="A3750" s="2"/>
    </row>
    <row r="3751" spans="1:1" s="20" customFormat="1" x14ac:dyDescent="0.2">
      <c r="A3751" s="2"/>
    </row>
    <row r="3752" spans="1:1" s="20" customFormat="1" x14ac:dyDescent="0.2">
      <c r="A3752" s="2"/>
    </row>
    <row r="3753" spans="1:1" s="20" customFormat="1" x14ac:dyDescent="0.2">
      <c r="A3753" s="2"/>
    </row>
    <row r="3754" spans="1:1" s="20" customFormat="1" x14ac:dyDescent="0.2">
      <c r="A3754" s="2"/>
    </row>
    <row r="3755" spans="1:1" s="20" customFormat="1" x14ac:dyDescent="0.2">
      <c r="A3755" s="2"/>
    </row>
    <row r="3756" spans="1:1" s="20" customFormat="1" x14ac:dyDescent="0.2">
      <c r="A3756" s="2"/>
    </row>
    <row r="3757" spans="1:1" s="20" customFormat="1" x14ac:dyDescent="0.2">
      <c r="A3757" s="2"/>
    </row>
    <row r="3758" spans="1:1" s="20" customFormat="1" x14ac:dyDescent="0.2">
      <c r="A3758" s="2"/>
    </row>
    <row r="3759" spans="1:1" s="20" customFormat="1" x14ac:dyDescent="0.2">
      <c r="A3759" s="2"/>
    </row>
    <row r="3760" spans="1:1" s="20" customFormat="1" x14ac:dyDescent="0.2">
      <c r="A3760" s="2"/>
    </row>
    <row r="3761" spans="1:1" s="20" customFormat="1" x14ac:dyDescent="0.2">
      <c r="A3761" s="2"/>
    </row>
    <row r="3762" spans="1:1" s="20" customFormat="1" x14ac:dyDescent="0.2">
      <c r="A3762" s="2"/>
    </row>
    <row r="3763" spans="1:1" s="20" customFormat="1" x14ac:dyDescent="0.2">
      <c r="A3763" s="2"/>
    </row>
    <row r="3764" spans="1:1" s="20" customFormat="1" x14ac:dyDescent="0.2">
      <c r="A3764" s="2"/>
    </row>
    <row r="3765" spans="1:1" s="20" customFormat="1" x14ac:dyDescent="0.2">
      <c r="A3765" s="2"/>
    </row>
    <row r="3766" spans="1:1" s="20" customFormat="1" x14ac:dyDescent="0.2">
      <c r="A3766" s="2"/>
    </row>
    <row r="3767" spans="1:1" s="20" customFormat="1" x14ac:dyDescent="0.2">
      <c r="A3767" s="2"/>
    </row>
    <row r="3768" spans="1:1" s="20" customFormat="1" x14ac:dyDescent="0.2">
      <c r="A3768" s="2"/>
    </row>
    <row r="3769" spans="1:1" s="20" customFormat="1" x14ac:dyDescent="0.2">
      <c r="A3769" s="2"/>
    </row>
    <row r="3770" spans="1:1" s="20" customFormat="1" x14ac:dyDescent="0.2">
      <c r="A3770" s="2"/>
    </row>
    <row r="3771" spans="1:1" s="20" customFormat="1" x14ac:dyDescent="0.2">
      <c r="A3771" s="2"/>
    </row>
    <row r="3772" spans="1:1" s="20" customFormat="1" x14ac:dyDescent="0.2">
      <c r="A3772" s="2"/>
    </row>
    <row r="3773" spans="1:1" s="20" customFormat="1" x14ac:dyDescent="0.2">
      <c r="A3773" s="2"/>
    </row>
    <row r="3774" spans="1:1" s="20" customFormat="1" x14ac:dyDescent="0.2">
      <c r="A3774" s="2"/>
    </row>
    <row r="3775" spans="1:1" s="20" customFormat="1" x14ac:dyDescent="0.2">
      <c r="A3775" s="2"/>
    </row>
    <row r="3776" spans="1:1" s="20" customFormat="1" x14ac:dyDescent="0.2">
      <c r="A3776" s="2"/>
    </row>
    <row r="3777" spans="1:1" s="20" customFormat="1" x14ac:dyDescent="0.2">
      <c r="A3777" s="2"/>
    </row>
    <row r="3778" spans="1:1" s="20" customFormat="1" x14ac:dyDescent="0.2">
      <c r="A3778" s="2"/>
    </row>
    <row r="3779" spans="1:1" s="20" customFormat="1" x14ac:dyDescent="0.2">
      <c r="A3779" s="2"/>
    </row>
    <row r="3780" spans="1:1" s="20" customFormat="1" x14ac:dyDescent="0.2">
      <c r="A3780" s="2"/>
    </row>
    <row r="3781" spans="1:1" s="20" customFormat="1" x14ac:dyDescent="0.2">
      <c r="A3781" s="2"/>
    </row>
    <row r="3782" spans="1:1" s="20" customFormat="1" x14ac:dyDescent="0.2">
      <c r="A3782" s="2"/>
    </row>
    <row r="3783" spans="1:1" s="20" customFormat="1" x14ac:dyDescent="0.2">
      <c r="A3783" s="2"/>
    </row>
    <row r="3784" spans="1:1" s="20" customFormat="1" x14ac:dyDescent="0.2">
      <c r="A3784" s="2"/>
    </row>
    <row r="3785" spans="1:1" s="20" customFormat="1" x14ac:dyDescent="0.2">
      <c r="A3785" s="2"/>
    </row>
    <row r="3786" spans="1:1" s="20" customFormat="1" x14ac:dyDescent="0.2">
      <c r="A3786" s="2"/>
    </row>
    <row r="3787" spans="1:1" s="20" customFormat="1" x14ac:dyDescent="0.2">
      <c r="A3787" s="2"/>
    </row>
    <row r="3788" spans="1:1" s="20" customFormat="1" x14ac:dyDescent="0.2">
      <c r="A3788" s="2"/>
    </row>
    <row r="3789" spans="1:1" s="20" customFormat="1" x14ac:dyDescent="0.2">
      <c r="A3789" s="2"/>
    </row>
    <row r="3790" spans="1:1" s="20" customFormat="1" x14ac:dyDescent="0.2">
      <c r="A3790" s="2"/>
    </row>
    <row r="3791" spans="1:1" s="20" customFormat="1" x14ac:dyDescent="0.2">
      <c r="A3791" s="2"/>
    </row>
    <row r="3792" spans="1:1" s="20" customFormat="1" x14ac:dyDescent="0.2">
      <c r="A3792" s="2"/>
    </row>
    <row r="3793" spans="1:1" s="20" customFormat="1" x14ac:dyDescent="0.2">
      <c r="A3793" s="2"/>
    </row>
    <row r="3794" spans="1:1" s="20" customFormat="1" x14ac:dyDescent="0.2">
      <c r="A3794" s="2"/>
    </row>
    <row r="3795" spans="1:1" s="20" customFormat="1" x14ac:dyDescent="0.2">
      <c r="A3795" s="2"/>
    </row>
    <row r="3796" spans="1:1" s="20" customFormat="1" x14ac:dyDescent="0.2">
      <c r="A3796" s="2"/>
    </row>
    <row r="3797" spans="1:1" s="20" customFormat="1" x14ac:dyDescent="0.2">
      <c r="A3797" s="2"/>
    </row>
    <row r="3798" spans="1:1" s="20" customFormat="1" x14ac:dyDescent="0.2">
      <c r="A3798" s="2"/>
    </row>
    <row r="3799" spans="1:1" s="20" customFormat="1" x14ac:dyDescent="0.2">
      <c r="A3799" s="2"/>
    </row>
    <row r="3800" spans="1:1" s="20" customFormat="1" x14ac:dyDescent="0.2">
      <c r="A3800" s="2"/>
    </row>
    <row r="3801" spans="1:1" s="20" customFormat="1" x14ac:dyDescent="0.2">
      <c r="A3801" s="2"/>
    </row>
    <row r="3802" spans="1:1" s="20" customFormat="1" x14ac:dyDescent="0.2">
      <c r="A3802" s="2"/>
    </row>
    <row r="3803" spans="1:1" s="20" customFormat="1" x14ac:dyDescent="0.2">
      <c r="A3803" s="2"/>
    </row>
    <row r="3804" spans="1:1" s="20" customFormat="1" x14ac:dyDescent="0.2">
      <c r="A3804" s="2"/>
    </row>
    <row r="3805" spans="1:1" s="20" customFormat="1" x14ac:dyDescent="0.2">
      <c r="A3805" s="2"/>
    </row>
    <row r="3806" spans="1:1" s="20" customFormat="1" x14ac:dyDescent="0.2">
      <c r="A3806" s="2"/>
    </row>
    <row r="3807" spans="1:1" s="20" customFormat="1" x14ac:dyDescent="0.2">
      <c r="A3807" s="2"/>
    </row>
    <row r="3808" spans="1:1" s="20" customFormat="1" x14ac:dyDescent="0.2">
      <c r="A3808" s="2"/>
    </row>
    <row r="3809" spans="1:1" s="20" customFormat="1" x14ac:dyDescent="0.2">
      <c r="A3809" s="2"/>
    </row>
    <row r="3810" spans="1:1" s="20" customFormat="1" x14ac:dyDescent="0.2">
      <c r="A3810" s="2"/>
    </row>
    <row r="3811" spans="1:1" s="20" customFormat="1" x14ac:dyDescent="0.2">
      <c r="A3811" s="2"/>
    </row>
    <row r="3812" spans="1:1" s="20" customFormat="1" x14ac:dyDescent="0.2">
      <c r="A3812" s="2"/>
    </row>
    <row r="3813" spans="1:1" s="20" customFormat="1" x14ac:dyDescent="0.2">
      <c r="A3813" s="2"/>
    </row>
    <row r="3814" spans="1:1" s="20" customFormat="1" x14ac:dyDescent="0.2">
      <c r="A3814" s="2"/>
    </row>
    <row r="3815" spans="1:1" s="20" customFormat="1" x14ac:dyDescent="0.2">
      <c r="A3815" s="2"/>
    </row>
    <row r="3816" spans="1:1" s="20" customFormat="1" x14ac:dyDescent="0.2">
      <c r="A3816" s="2"/>
    </row>
    <row r="3817" spans="1:1" s="20" customFormat="1" x14ac:dyDescent="0.2">
      <c r="A3817" s="2"/>
    </row>
    <row r="3818" spans="1:1" s="20" customFormat="1" x14ac:dyDescent="0.2">
      <c r="A3818" s="2"/>
    </row>
    <row r="3819" spans="1:1" s="20" customFormat="1" x14ac:dyDescent="0.2">
      <c r="A3819" s="2"/>
    </row>
    <row r="3820" spans="1:1" s="20" customFormat="1" x14ac:dyDescent="0.2">
      <c r="A3820" s="2"/>
    </row>
    <row r="3821" spans="1:1" s="20" customFormat="1" x14ac:dyDescent="0.2">
      <c r="A3821" s="2"/>
    </row>
    <row r="3822" spans="1:1" s="20" customFormat="1" x14ac:dyDescent="0.2">
      <c r="A3822" s="2"/>
    </row>
    <row r="3823" spans="1:1" s="20" customFormat="1" x14ac:dyDescent="0.2">
      <c r="A3823" s="2"/>
    </row>
    <row r="3824" spans="1:1" s="20" customFormat="1" x14ac:dyDescent="0.2">
      <c r="A3824" s="2"/>
    </row>
    <row r="3825" spans="1:1" s="20" customFormat="1" x14ac:dyDescent="0.2">
      <c r="A3825" s="2"/>
    </row>
    <row r="3826" spans="1:1" s="20" customFormat="1" x14ac:dyDescent="0.2">
      <c r="A3826" s="2"/>
    </row>
    <row r="3827" spans="1:1" s="20" customFormat="1" x14ac:dyDescent="0.2">
      <c r="A3827" s="2"/>
    </row>
    <row r="3828" spans="1:1" s="20" customFormat="1" x14ac:dyDescent="0.2">
      <c r="A3828" s="2"/>
    </row>
    <row r="3829" spans="1:1" s="20" customFormat="1" x14ac:dyDescent="0.2">
      <c r="A3829" s="2"/>
    </row>
    <row r="3830" spans="1:1" s="20" customFormat="1" x14ac:dyDescent="0.2">
      <c r="A3830" s="2"/>
    </row>
    <row r="3831" spans="1:1" s="20" customFormat="1" x14ac:dyDescent="0.2">
      <c r="A3831" s="2"/>
    </row>
    <row r="3832" spans="1:1" s="20" customFormat="1" x14ac:dyDescent="0.2">
      <c r="A3832" s="2"/>
    </row>
    <row r="3833" spans="1:1" s="20" customFormat="1" x14ac:dyDescent="0.2">
      <c r="A3833" s="2"/>
    </row>
    <row r="3834" spans="1:1" s="20" customFormat="1" x14ac:dyDescent="0.2">
      <c r="A3834" s="2"/>
    </row>
    <row r="3835" spans="1:1" s="20" customFormat="1" x14ac:dyDescent="0.2">
      <c r="A3835" s="2"/>
    </row>
    <row r="3836" spans="1:1" s="20" customFormat="1" x14ac:dyDescent="0.2">
      <c r="A3836" s="2"/>
    </row>
    <row r="3837" spans="1:1" s="20" customFormat="1" x14ac:dyDescent="0.2">
      <c r="A3837" s="2"/>
    </row>
    <row r="3838" spans="1:1" s="20" customFormat="1" x14ac:dyDescent="0.2">
      <c r="A3838" s="2"/>
    </row>
    <row r="3839" spans="1:1" s="20" customFormat="1" x14ac:dyDescent="0.2">
      <c r="A3839" s="2"/>
    </row>
    <row r="3840" spans="1:1" s="20" customFormat="1" x14ac:dyDescent="0.2">
      <c r="A3840" s="2"/>
    </row>
    <row r="3841" spans="1:1" s="20" customFormat="1" x14ac:dyDescent="0.2">
      <c r="A3841" s="2"/>
    </row>
    <row r="3842" spans="1:1" s="20" customFormat="1" x14ac:dyDescent="0.2">
      <c r="A3842" s="2"/>
    </row>
    <row r="3843" spans="1:1" s="20" customFormat="1" x14ac:dyDescent="0.2">
      <c r="A3843" s="2"/>
    </row>
    <row r="3844" spans="1:1" s="20" customFormat="1" x14ac:dyDescent="0.2">
      <c r="A3844" s="2"/>
    </row>
    <row r="3845" spans="1:1" s="20" customFormat="1" x14ac:dyDescent="0.2">
      <c r="A3845" s="2"/>
    </row>
    <row r="3846" spans="1:1" s="20" customFormat="1" x14ac:dyDescent="0.2">
      <c r="A3846" s="2"/>
    </row>
    <row r="3847" spans="1:1" s="20" customFormat="1" x14ac:dyDescent="0.2">
      <c r="A3847" s="2"/>
    </row>
    <row r="3848" spans="1:1" s="20" customFormat="1" x14ac:dyDescent="0.2">
      <c r="A3848" s="2"/>
    </row>
    <row r="3849" spans="1:1" s="20" customFormat="1" x14ac:dyDescent="0.2">
      <c r="A3849" s="2"/>
    </row>
    <row r="3850" spans="1:1" s="20" customFormat="1" x14ac:dyDescent="0.2">
      <c r="A3850" s="2"/>
    </row>
    <row r="3851" spans="1:1" s="20" customFormat="1" x14ac:dyDescent="0.2">
      <c r="A3851" s="2"/>
    </row>
    <row r="3852" spans="1:1" s="20" customFormat="1" x14ac:dyDescent="0.2">
      <c r="A3852" s="2"/>
    </row>
    <row r="3853" spans="1:1" s="20" customFormat="1" x14ac:dyDescent="0.2">
      <c r="A3853" s="2"/>
    </row>
    <row r="3854" spans="1:1" s="20" customFormat="1" x14ac:dyDescent="0.2">
      <c r="A3854" s="2"/>
    </row>
    <row r="3855" spans="1:1" s="20" customFormat="1" x14ac:dyDescent="0.2">
      <c r="A3855" s="2"/>
    </row>
    <row r="3856" spans="1:1" s="20" customFormat="1" x14ac:dyDescent="0.2">
      <c r="A3856" s="2"/>
    </row>
    <row r="3857" spans="1:1" s="20" customFormat="1" x14ac:dyDescent="0.2">
      <c r="A3857" s="2"/>
    </row>
    <row r="3858" spans="1:1" s="20" customFormat="1" x14ac:dyDescent="0.2">
      <c r="A3858" s="2"/>
    </row>
    <row r="3859" spans="1:1" s="20" customFormat="1" x14ac:dyDescent="0.2">
      <c r="A3859" s="2"/>
    </row>
    <row r="3860" spans="1:1" s="20" customFormat="1" x14ac:dyDescent="0.2">
      <c r="A3860" s="2"/>
    </row>
    <row r="3861" spans="1:1" s="20" customFormat="1" x14ac:dyDescent="0.2">
      <c r="A3861" s="2"/>
    </row>
    <row r="3862" spans="1:1" s="20" customFormat="1" x14ac:dyDescent="0.2">
      <c r="A3862" s="2"/>
    </row>
    <row r="3863" spans="1:1" s="20" customFormat="1" x14ac:dyDescent="0.2">
      <c r="A3863" s="2"/>
    </row>
    <row r="3864" spans="1:1" s="20" customFormat="1" x14ac:dyDescent="0.2">
      <c r="A3864" s="2"/>
    </row>
    <row r="3865" spans="1:1" s="20" customFormat="1" x14ac:dyDescent="0.2">
      <c r="A3865" s="2"/>
    </row>
    <row r="3866" spans="1:1" s="20" customFormat="1" x14ac:dyDescent="0.2">
      <c r="A3866" s="2"/>
    </row>
    <row r="3867" spans="1:1" s="20" customFormat="1" x14ac:dyDescent="0.2">
      <c r="A3867" s="2"/>
    </row>
    <row r="3868" spans="1:1" s="20" customFormat="1" x14ac:dyDescent="0.2">
      <c r="A3868" s="2"/>
    </row>
    <row r="3869" spans="1:1" s="20" customFormat="1" x14ac:dyDescent="0.2">
      <c r="A3869" s="2"/>
    </row>
    <row r="3870" spans="1:1" s="20" customFormat="1" x14ac:dyDescent="0.2">
      <c r="A3870" s="2"/>
    </row>
    <row r="3871" spans="1:1" s="20" customFormat="1" x14ac:dyDescent="0.2">
      <c r="A3871" s="2"/>
    </row>
    <row r="3872" spans="1:1" s="20" customFormat="1" x14ac:dyDescent="0.2">
      <c r="A3872" s="2"/>
    </row>
    <row r="3873" spans="1:1" s="20" customFormat="1" x14ac:dyDescent="0.2">
      <c r="A3873" s="2"/>
    </row>
    <row r="3874" spans="1:1" s="20" customFormat="1" x14ac:dyDescent="0.2">
      <c r="A3874" s="2"/>
    </row>
    <row r="3875" spans="1:1" s="20" customFormat="1" x14ac:dyDescent="0.2">
      <c r="A3875" s="2"/>
    </row>
    <row r="3876" spans="1:1" s="20" customFormat="1" x14ac:dyDescent="0.2">
      <c r="A3876" s="2"/>
    </row>
    <row r="3877" spans="1:1" s="20" customFormat="1" x14ac:dyDescent="0.2">
      <c r="A3877" s="2"/>
    </row>
    <row r="3878" spans="1:1" s="20" customFormat="1" x14ac:dyDescent="0.2">
      <c r="A3878" s="2"/>
    </row>
    <row r="3879" spans="1:1" s="20" customFormat="1" x14ac:dyDescent="0.2">
      <c r="A3879" s="2"/>
    </row>
    <row r="3880" spans="1:1" s="20" customFormat="1" x14ac:dyDescent="0.2">
      <c r="A3880" s="2"/>
    </row>
    <row r="3881" spans="1:1" s="20" customFormat="1" x14ac:dyDescent="0.2">
      <c r="A3881" s="2"/>
    </row>
    <row r="3882" spans="1:1" s="20" customFormat="1" x14ac:dyDescent="0.2">
      <c r="A3882" s="2"/>
    </row>
    <row r="3883" spans="1:1" s="20" customFormat="1" x14ac:dyDescent="0.2">
      <c r="A3883" s="2"/>
    </row>
    <row r="3884" spans="1:1" s="20" customFormat="1" x14ac:dyDescent="0.2">
      <c r="A3884" s="2"/>
    </row>
    <row r="3885" spans="1:1" s="20" customFormat="1" x14ac:dyDescent="0.2">
      <c r="A3885" s="2"/>
    </row>
    <row r="3886" spans="1:1" s="20" customFormat="1" x14ac:dyDescent="0.2">
      <c r="A3886" s="2"/>
    </row>
    <row r="3887" spans="1:1" s="20" customFormat="1" x14ac:dyDescent="0.2">
      <c r="A3887" s="2"/>
    </row>
    <row r="3888" spans="1:1" s="20" customFormat="1" x14ac:dyDescent="0.2">
      <c r="A3888" s="2"/>
    </row>
    <row r="3889" spans="1:1" s="20" customFormat="1" x14ac:dyDescent="0.2">
      <c r="A3889" s="2"/>
    </row>
    <row r="3890" spans="1:1" s="20" customFormat="1" x14ac:dyDescent="0.2">
      <c r="A3890" s="2"/>
    </row>
    <row r="3891" spans="1:1" s="20" customFormat="1" x14ac:dyDescent="0.2">
      <c r="A3891" s="2"/>
    </row>
    <row r="3892" spans="1:1" s="20" customFormat="1" x14ac:dyDescent="0.2">
      <c r="A3892" s="2"/>
    </row>
    <row r="3893" spans="1:1" s="20" customFormat="1" x14ac:dyDescent="0.2">
      <c r="A3893" s="2"/>
    </row>
    <row r="3894" spans="1:1" s="20" customFormat="1" x14ac:dyDescent="0.2">
      <c r="A3894" s="2"/>
    </row>
    <row r="3895" spans="1:1" s="20" customFormat="1" x14ac:dyDescent="0.2">
      <c r="A3895" s="2"/>
    </row>
    <row r="3896" spans="1:1" s="20" customFormat="1" x14ac:dyDescent="0.2">
      <c r="A3896" s="2"/>
    </row>
    <row r="3897" spans="1:1" s="20" customFormat="1" x14ac:dyDescent="0.2">
      <c r="A3897" s="2"/>
    </row>
    <row r="3898" spans="1:1" s="20" customFormat="1" x14ac:dyDescent="0.2">
      <c r="A3898" s="2"/>
    </row>
    <row r="3899" spans="1:1" s="20" customFormat="1" x14ac:dyDescent="0.2">
      <c r="A3899" s="2"/>
    </row>
    <row r="3900" spans="1:1" s="20" customFormat="1" x14ac:dyDescent="0.2">
      <c r="A3900" s="2"/>
    </row>
    <row r="3901" spans="1:1" s="20" customFormat="1" x14ac:dyDescent="0.2">
      <c r="A3901" s="2"/>
    </row>
    <row r="3902" spans="1:1" s="20" customFormat="1" x14ac:dyDescent="0.2">
      <c r="A3902" s="2"/>
    </row>
    <row r="3903" spans="1:1" s="20" customFormat="1" x14ac:dyDescent="0.2">
      <c r="A3903" s="2"/>
    </row>
    <row r="3904" spans="1:1" s="20" customFormat="1" x14ac:dyDescent="0.2">
      <c r="A3904" s="2"/>
    </row>
    <row r="3905" spans="1:1" s="20" customFormat="1" x14ac:dyDescent="0.2">
      <c r="A3905" s="2"/>
    </row>
    <row r="3906" spans="1:1" s="20" customFormat="1" x14ac:dyDescent="0.2">
      <c r="A3906" s="2"/>
    </row>
    <row r="3907" spans="1:1" s="20" customFormat="1" x14ac:dyDescent="0.2">
      <c r="A3907" s="2"/>
    </row>
    <row r="3908" spans="1:1" s="20" customFormat="1" x14ac:dyDescent="0.2">
      <c r="A3908" s="2"/>
    </row>
    <row r="3909" spans="1:1" s="20" customFormat="1" x14ac:dyDescent="0.2">
      <c r="A3909" s="2"/>
    </row>
    <row r="3910" spans="1:1" s="20" customFormat="1" x14ac:dyDescent="0.2">
      <c r="A3910" s="2"/>
    </row>
    <row r="3911" spans="1:1" s="20" customFormat="1" x14ac:dyDescent="0.2">
      <c r="A3911" s="2"/>
    </row>
    <row r="3912" spans="1:1" s="20" customFormat="1" x14ac:dyDescent="0.2">
      <c r="A3912" s="2"/>
    </row>
    <row r="3913" spans="1:1" s="20" customFormat="1" x14ac:dyDescent="0.2">
      <c r="A3913" s="2"/>
    </row>
    <row r="3914" spans="1:1" s="20" customFormat="1" x14ac:dyDescent="0.2">
      <c r="A3914" s="2"/>
    </row>
    <row r="3915" spans="1:1" s="20" customFormat="1" x14ac:dyDescent="0.2">
      <c r="A3915" s="2"/>
    </row>
    <row r="3916" spans="1:1" s="20" customFormat="1" x14ac:dyDescent="0.2">
      <c r="A3916" s="2"/>
    </row>
    <row r="3917" spans="1:1" s="20" customFormat="1" x14ac:dyDescent="0.2">
      <c r="A3917" s="2"/>
    </row>
    <row r="3918" spans="1:1" s="20" customFormat="1" x14ac:dyDescent="0.2">
      <c r="A3918" s="2"/>
    </row>
    <row r="3919" spans="1:1" s="20" customFormat="1" x14ac:dyDescent="0.2">
      <c r="A3919" s="2"/>
    </row>
    <row r="3920" spans="1:1" s="20" customFormat="1" x14ac:dyDescent="0.2">
      <c r="A3920" s="2"/>
    </row>
    <row r="3921" spans="1:1" s="20" customFormat="1" x14ac:dyDescent="0.2">
      <c r="A3921" s="2"/>
    </row>
    <row r="3922" spans="1:1" s="20" customFormat="1" x14ac:dyDescent="0.2">
      <c r="A3922" s="2"/>
    </row>
    <row r="3923" spans="1:1" s="20" customFormat="1" x14ac:dyDescent="0.2">
      <c r="A3923" s="2"/>
    </row>
    <row r="3924" spans="1:1" s="20" customFormat="1" x14ac:dyDescent="0.2">
      <c r="A3924" s="2"/>
    </row>
    <row r="3925" spans="1:1" s="20" customFormat="1" x14ac:dyDescent="0.2">
      <c r="A3925" s="2"/>
    </row>
    <row r="3926" spans="1:1" s="20" customFormat="1" x14ac:dyDescent="0.2">
      <c r="A3926" s="2"/>
    </row>
    <row r="3927" spans="1:1" s="20" customFormat="1" x14ac:dyDescent="0.2">
      <c r="A3927" s="2"/>
    </row>
    <row r="3928" spans="1:1" s="20" customFormat="1" x14ac:dyDescent="0.2">
      <c r="A3928" s="2"/>
    </row>
    <row r="3929" spans="1:1" s="20" customFormat="1" x14ac:dyDescent="0.2">
      <c r="A3929" s="2"/>
    </row>
    <row r="3930" spans="1:1" s="20" customFormat="1" x14ac:dyDescent="0.2">
      <c r="A3930" s="2"/>
    </row>
    <row r="3931" spans="1:1" s="20" customFormat="1" x14ac:dyDescent="0.2">
      <c r="A3931" s="2"/>
    </row>
    <row r="3932" spans="1:1" s="20" customFormat="1" x14ac:dyDescent="0.2">
      <c r="A3932" s="2"/>
    </row>
    <row r="3933" spans="1:1" s="20" customFormat="1" x14ac:dyDescent="0.2">
      <c r="A3933" s="2"/>
    </row>
    <row r="3934" spans="1:1" s="20" customFormat="1" x14ac:dyDescent="0.2">
      <c r="A3934" s="2"/>
    </row>
    <row r="3935" spans="1:1" s="20" customFormat="1" x14ac:dyDescent="0.2">
      <c r="A3935" s="2"/>
    </row>
    <row r="3936" spans="1:1" s="20" customFormat="1" x14ac:dyDescent="0.2">
      <c r="A3936" s="2"/>
    </row>
    <row r="3937" spans="1:1" s="20" customFormat="1" x14ac:dyDescent="0.2">
      <c r="A3937" s="2"/>
    </row>
    <row r="3938" spans="1:1" s="20" customFormat="1" x14ac:dyDescent="0.2">
      <c r="A3938" s="2"/>
    </row>
    <row r="3939" spans="1:1" s="20" customFormat="1" x14ac:dyDescent="0.2">
      <c r="A3939" s="2"/>
    </row>
    <row r="3940" spans="1:1" s="20" customFormat="1" x14ac:dyDescent="0.2">
      <c r="A3940" s="2"/>
    </row>
    <row r="3941" spans="1:1" s="20" customFormat="1" x14ac:dyDescent="0.2">
      <c r="A3941" s="2"/>
    </row>
    <row r="3942" spans="1:1" s="20" customFormat="1" x14ac:dyDescent="0.2">
      <c r="A3942" s="2"/>
    </row>
    <row r="3943" spans="1:1" s="20" customFormat="1" x14ac:dyDescent="0.2">
      <c r="A3943" s="2"/>
    </row>
    <row r="3944" spans="1:1" s="20" customFormat="1" x14ac:dyDescent="0.2">
      <c r="A3944" s="2"/>
    </row>
    <row r="3945" spans="1:1" s="20" customFormat="1" x14ac:dyDescent="0.2">
      <c r="A3945" s="2"/>
    </row>
    <row r="3946" spans="1:1" s="20" customFormat="1" x14ac:dyDescent="0.2">
      <c r="A3946" s="2"/>
    </row>
    <row r="3947" spans="1:1" s="20" customFormat="1" x14ac:dyDescent="0.2">
      <c r="A3947" s="2"/>
    </row>
    <row r="3948" spans="1:1" s="20" customFormat="1" x14ac:dyDescent="0.2">
      <c r="A3948" s="2"/>
    </row>
    <row r="3949" spans="1:1" s="20" customFormat="1" x14ac:dyDescent="0.2">
      <c r="A3949" s="2"/>
    </row>
    <row r="3950" spans="1:1" s="20" customFormat="1" x14ac:dyDescent="0.2">
      <c r="A3950" s="2"/>
    </row>
    <row r="3951" spans="1:1" s="20" customFormat="1" x14ac:dyDescent="0.2">
      <c r="A3951" s="2"/>
    </row>
    <row r="3952" spans="1:1" s="20" customFormat="1" x14ac:dyDescent="0.2">
      <c r="A3952" s="2"/>
    </row>
    <row r="3953" spans="1:1" s="20" customFormat="1" x14ac:dyDescent="0.2">
      <c r="A3953" s="2"/>
    </row>
    <row r="3954" spans="1:1" s="20" customFormat="1" x14ac:dyDescent="0.2">
      <c r="A3954" s="2"/>
    </row>
    <row r="3955" spans="1:1" s="20" customFormat="1" x14ac:dyDescent="0.2">
      <c r="A3955" s="2"/>
    </row>
    <row r="3956" spans="1:1" s="20" customFormat="1" x14ac:dyDescent="0.2">
      <c r="A3956" s="2"/>
    </row>
    <row r="3957" spans="1:1" s="20" customFormat="1" x14ac:dyDescent="0.2">
      <c r="A3957" s="2"/>
    </row>
    <row r="3958" spans="1:1" s="20" customFormat="1" x14ac:dyDescent="0.2">
      <c r="A3958" s="2"/>
    </row>
    <row r="3959" spans="1:1" s="20" customFormat="1" x14ac:dyDescent="0.2">
      <c r="A3959" s="2"/>
    </row>
    <row r="3960" spans="1:1" s="20" customFormat="1" x14ac:dyDescent="0.2">
      <c r="A3960" s="2"/>
    </row>
    <row r="3961" spans="1:1" s="20" customFormat="1" x14ac:dyDescent="0.2">
      <c r="A3961" s="2"/>
    </row>
    <row r="3962" spans="1:1" s="20" customFormat="1" x14ac:dyDescent="0.2">
      <c r="A3962" s="2"/>
    </row>
    <row r="3963" spans="1:1" s="20" customFormat="1" x14ac:dyDescent="0.2">
      <c r="A3963" s="2"/>
    </row>
    <row r="3964" spans="1:1" s="20" customFormat="1" x14ac:dyDescent="0.2">
      <c r="A3964" s="2"/>
    </row>
    <row r="3965" spans="1:1" s="20" customFormat="1" x14ac:dyDescent="0.2">
      <c r="A3965" s="2"/>
    </row>
    <row r="3966" spans="1:1" s="20" customFormat="1" x14ac:dyDescent="0.2">
      <c r="A3966" s="2"/>
    </row>
    <row r="3967" spans="1:1" s="20" customFormat="1" x14ac:dyDescent="0.2">
      <c r="A3967" s="2"/>
    </row>
    <row r="3968" spans="1:1" s="20" customFormat="1" x14ac:dyDescent="0.2">
      <c r="A3968" s="2"/>
    </row>
    <row r="3969" spans="1:1" s="20" customFormat="1" x14ac:dyDescent="0.2">
      <c r="A3969" s="2"/>
    </row>
    <row r="3970" spans="1:1" s="20" customFormat="1" x14ac:dyDescent="0.2">
      <c r="A3970" s="2"/>
    </row>
    <row r="3971" spans="1:1" s="20" customFormat="1" x14ac:dyDescent="0.2">
      <c r="A3971" s="2"/>
    </row>
    <row r="3972" spans="1:1" s="20" customFormat="1" x14ac:dyDescent="0.2">
      <c r="A3972" s="2"/>
    </row>
    <row r="3973" spans="1:1" s="20" customFormat="1" x14ac:dyDescent="0.2">
      <c r="A3973" s="2"/>
    </row>
    <row r="3974" spans="1:1" s="20" customFormat="1" x14ac:dyDescent="0.2">
      <c r="A3974" s="2"/>
    </row>
    <row r="3975" spans="1:1" s="20" customFormat="1" x14ac:dyDescent="0.2">
      <c r="A3975" s="2"/>
    </row>
    <row r="3976" spans="1:1" s="20" customFormat="1" x14ac:dyDescent="0.2">
      <c r="A3976" s="2"/>
    </row>
    <row r="3977" spans="1:1" s="20" customFormat="1" x14ac:dyDescent="0.2">
      <c r="A3977" s="2"/>
    </row>
    <row r="3978" spans="1:1" s="20" customFormat="1" x14ac:dyDescent="0.2">
      <c r="A3978" s="2"/>
    </row>
    <row r="3979" spans="1:1" s="20" customFormat="1" x14ac:dyDescent="0.2">
      <c r="A3979" s="2"/>
    </row>
    <row r="3980" spans="1:1" s="20" customFormat="1" x14ac:dyDescent="0.2">
      <c r="A3980" s="2"/>
    </row>
    <row r="3981" spans="1:1" s="20" customFormat="1" x14ac:dyDescent="0.2">
      <c r="A3981" s="2"/>
    </row>
    <row r="3982" spans="1:1" s="20" customFormat="1" x14ac:dyDescent="0.2">
      <c r="A3982" s="2"/>
    </row>
    <row r="3983" spans="1:1" s="20" customFormat="1" x14ac:dyDescent="0.2">
      <c r="A3983" s="2"/>
    </row>
    <row r="3984" spans="1:1" s="20" customFormat="1" x14ac:dyDescent="0.2">
      <c r="A3984" s="2"/>
    </row>
    <row r="3985" spans="1:1" s="20" customFormat="1" x14ac:dyDescent="0.2">
      <c r="A3985" s="2"/>
    </row>
    <row r="3986" spans="1:1" s="20" customFormat="1" x14ac:dyDescent="0.2">
      <c r="A3986" s="2"/>
    </row>
    <row r="3987" spans="1:1" s="20" customFormat="1" x14ac:dyDescent="0.2">
      <c r="A3987" s="2"/>
    </row>
    <row r="3988" spans="1:1" s="20" customFormat="1" x14ac:dyDescent="0.2">
      <c r="A3988" s="2"/>
    </row>
    <row r="3989" spans="1:1" s="20" customFormat="1" x14ac:dyDescent="0.2">
      <c r="A3989" s="2"/>
    </row>
    <row r="3990" spans="1:1" s="20" customFormat="1" x14ac:dyDescent="0.2">
      <c r="A3990" s="2"/>
    </row>
    <row r="3991" spans="1:1" s="20" customFormat="1" x14ac:dyDescent="0.2">
      <c r="A3991" s="2"/>
    </row>
    <row r="3992" spans="1:1" s="20" customFormat="1" x14ac:dyDescent="0.2">
      <c r="A3992" s="2"/>
    </row>
    <row r="3993" spans="1:1" s="20" customFormat="1" x14ac:dyDescent="0.2">
      <c r="A3993" s="2"/>
    </row>
    <row r="3994" spans="1:1" s="20" customFormat="1" x14ac:dyDescent="0.2">
      <c r="A3994" s="2"/>
    </row>
    <row r="3995" spans="1:1" s="20" customFormat="1" x14ac:dyDescent="0.2">
      <c r="A3995" s="2"/>
    </row>
    <row r="3996" spans="1:1" s="20" customFormat="1" x14ac:dyDescent="0.2">
      <c r="A3996" s="2"/>
    </row>
    <row r="3997" spans="1:1" s="20" customFormat="1" x14ac:dyDescent="0.2">
      <c r="A3997" s="2"/>
    </row>
    <row r="3998" spans="1:1" s="20" customFormat="1" x14ac:dyDescent="0.2">
      <c r="A3998" s="2"/>
    </row>
    <row r="3999" spans="1:1" s="20" customFormat="1" x14ac:dyDescent="0.2">
      <c r="A3999" s="2"/>
    </row>
    <row r="4000" spans="1:1" s="20" customFormat="1" x14ac:dyDescent="0.2">
      <c r="A4000" s="2"/>
    </row>
    <row r="4001" spans="1:1" s="20" customFormat="1" x14ac:dyDescent="0.2">
      <c r="A4001" s="2"/>
    </row>
    <row r="4002" spans="1:1" s="20" customFormat="1" x14ac:dyDescent="0.2">
      <c r="A4002" s="2"/>
    </row>
    <row r="4003" spans="1:1" s="20" customFormat="1" x14ac:dyDescent="0.2">
      <c r="A4003" s="2"/>
    </row>
    <row r="4004" spans="1:1" s="20" customFormat="1" x14ac:dyDescent="0.2">
      <c r="A4004" s="2"/>
    </row>
    <row r="4005" spans="1:1" s="20" customFormat="1" x14ac:dyDescent="0.2">
      <c r="A4005" s="2"/>
    </row>
    <row r="4006" spans="1:1" s="20" customFormat="1" x14ac:dyDescent="0.2">
      <c r="A4006" s="2"/>
    </row>
    <row r="4007" spans="1:1" s="20" customFormat="1" x14ac:dyDescent="0.2">
      <c r="A4007" s="2"/>
    </row>
    <row r="4008" spans="1:1" s="20" customFormat="1" x14ac:dyDescent="0.2">
      <c r="A4008" s="2"/>
    </row>
    <row r="4009" spans="1:1" s="20" customFormat="1" x14ac:dyDescent="0.2">
      <c r="A4009" s="2"/>
    </row>
    <row r="4010" spans="1:1" s="20" customFormat="1" x14ac:dyDescent="0.2">
      <c r="A4010" s="2"/>
    </row>
    <row r="4011" spans="1:1" s="20" customFormat="1" x14ac:dyDescent="0.2">
      <c r="A4011" s="2"/>
    </row>
    <row r="4012" spans="1:1" s="20" customFormat="1" x14ac:dyDescent="0.2">
      <c r="A4012" s="2"/>
    </row>
    <row r="4013" spans="1:1" s="20" customFormat="1" x14ac:dyDescent="0.2">
      <c r="A4013" s="2"/>
    </row>
    <row r="4014" spans="1:1" s="20" customFormat="1" x14ac:dyDescent="0.2">
      <c r="A4014" s="2"/>
    </row>
    <row r="4015" spans="1:1" s="20" customFormat="1" x14ac:dyDescent="0.2">
      <c r="A4015" s="2"/>
    </row>
    <row r="4016" spans="1:1" s="20" customFormat="1" x14ac:dyDescent="0.2">
      <c r="A4016" s="2"/>
    </row>
    <row r="4017" spans="1:1" s="20" customFormat="1" x14ac:dyDescent="0.2">
      <c r="A4017" s="2"/>
    </row>
    <row r="4018" spans="1:1" s="20" customFormat="1" x14ac:dyDescent="0.2">
      <c r="A4018" s="2"/>
    </row>
    <row r="4019" spans="1:1" s="20" customFormat="1" x14ac:dyDescent="0.2">
      <c r="A4019" s="2"/>
    </row>
    <row r="4020" spans="1:1" s="20" customFormat="1" x14ac:dyDescent="0.2">
      <c r="A4020" s="2"/>
    </row>
    <row r="4021" spans="1:1" s="20" customFormat="1" x14ac:dyDescent="0.2">
      <c r="A4021" s="2"/>
    </row>
    <row r="4022" spans="1:1" s="20" customFormat="1" x14ac:dyDescent="0.2">
      <c r="A4022" s="2"/>
    </row>
    <row r="4023" spans="1:1" s="20" customFormat="1" x14ac:dyDescent="0.2">
      <c r="A4023" s="2"/>
    </row>
    <row r="4024" spans="1:1" s="20" customFormat="1" x14ac:dyDescent="0.2">
      <c r="A4024" s="2"/>
    </row>
    <row r="4025" spans="1:1" s="20" customFormat="1" x14ac:dyDescent="0.2">
      <c r="A4025" s="2"/>
    </row>
    <row r="4026" spans="1:1" s="20" customFormat="1" x14ac:dyDescent="0.2">
      <c r="A4026" s="2"/>
    </row>
    <row r="4027" spans="1:1" s="20" customFormat="1" x14ac:dyDescent="0.2">
      <c r="A4027" s="2"/>
    </row>
    <row r="4028" spans="1:1" s="20" customFormat="1" x14ac:dyDescent="0.2">
      <c r="A4028" s="2"/>
    </row>
    <row r="4029" spans="1:1" s="20" customFormat="1" x14ac:dyDescent="0.2">
      <c r="A4029" s="2"/>
    </row>
    <row r="4030" spans="1:1" s="20" customFormat="1" x14ac:dyDescent="0.2">
      <c r="A4030" s="2"/>
    </row>
    <row r="4031" spans="1:1" s="20" customFormat="1" x14ac:dyDescent="0.2">
      <c r="A4031" s="2"/>
    </row>
    <row r="4032" spans="1:1" s="20" customFormat="1" x14ac:dyDescent="0.2">
      <c r="A4032" s="2"/>
    </row>
    <row r="4033" spans="1:1" s="20" customFormat="1" x14ac:dyDescent="0.2">
      <c r="A4033" s="2"/>
    </row>
    <row r="4034" spans="1:1" s="20" customFormat="1" x14ac:dyDescent="0.2">
      <c r="A4034" s="2"/>
    </row>
    <row r="4035" spans="1:1" s="20" customFormat="1" x14ac:dyDescent="0.2">
      <c r="A4035" s="2"/>
    </row>
    <row r="4036" spans="1:1" s="20" customFormat="1" x14ac:dyDescent="0.2">
      <c r="A4036" s="2"/>
    </row>
    <row r="4037" spans="1:1" s="20" customFormat="1" x14ac:dyDescent="0.2">
      <c r="A4037" s="2"/>
    </row>
    <row r="4038" spans="1:1" s="20" customFormat="1" x14ac:dyDescent="0.2">
      <c r="A4038" s="2"/>
    </row>
    <row r="4039" spans="1:1" s="20" customFormat="1" x14ac:dyDescent="0.2">
      <c r="A4039" s="2"/>
    </row>
    <row r="4040" spans="1:1" s="20" customFormat="1" x14ac:dyDescent="0.2">
      <c r="A4040" s="2"/>
    </row>
    <row r="4041" spans="1:1" s="20" customFormat="1" x14ac:dyDescent="0.2">
      <c r="A4041" s="2"/>
    </row>
    <row r="4042" spans="1:1" s="20" customFormat="1" x14ac:dyDescent="0.2">
      <c r="A4042" s="2"/>
    </row>
    <row r="4043" spans="1:1" s="20" customFormat="1" x14ac:dyDescent="0.2">
      <c r="A4043" s="2"/>
    </row>
    <row r="4044" spans="1:1" s="20" customFormat="1" x14ac:dyDescent="0.2">
      <c r="A4044" s="2"/>
    </row>
    <row r="4045" spans="1:1" s="20" customFormat="1" x14ac:dyDescent="0.2">
      <c r="A4045" s="2"/>
    </row>
    <row r="4046" spans="1:1" s="20" customFormat="1" x14ac:dyDescent="0.2">
      <c r="A4046" s="2"/>
    </row>
    <row r="4047" spans="1:1" s="20" customFormat="1" x14ac:dyDescent="0.2">
      <c r="A4047" s="2"/>
    </row>
    <row r="4048" spans="1:1" s="20" customFormat="1" x14ac:dyDescent="0.2">
      <c r="A4048" s="2"/>
    </row>
    <row r="4049" spans="1:1" s="20" customFormat="1" x14ac:dyDescent="0.2">
      <c r="A4049" s="2"/>
    </row>
    <row r="4050" spans="1:1" s="20" customFormat="1" x14ac:dyDescent="0.2">
      <c r="A4050" s="2"/>
    </row>
    <row r="4051" spans="1:1" s="20" customFormat="1" x14ac:dyDescent="0.2">
      <c r="A4051" s="2"/>
    </row>
    <row r="4052" spans="1:1" s="20" customFormat="1" x14ac:dyDescent="0.2">
      <c r="A4052" s="2"/>
    </row>
    <row r="4053" spans="1:1" s="20" customFormat="1" x14ac:dyDescent="0.2">
      <c r="A4053" s="2"/>
    </row>
    <row r="4054" spans="1:1" s="20" customFormat="1" x14ac:dyDescent="0.2">
      <c r="A4054" s="2"/>
    </row>
    <row r="4055" spans="1:1" s="20" customFormat="1" x14ac:dyDescent="0.2">
      <c r="A4055" s="2"/>
    </row>
    <row r="4056" spans="1:1" s="20" customFormat="1" x14ac:dyDescent="0.2">
      <c r="A4056" s="2"/>
    </row>
    <row r="4057" spans="1:1" s="20" customFormat="1" x14ac:dyDescent="0.2">
      <c r="A4057" s="2"/>
    </row>
    <row r="4058" spans="1:1" s="20" customFormat="1" x14ac:dyDescent="0.2">
      <c r="A4058" s="2"/>
    </row>
    <row r="4059" spans="1:1" s="20" customFormat="1" x14ac:dyDescent="0.2">
      <c r="A4059" s="2"/>
    </row>
    <row r="4060" spans="1:1" s="20" customFormat="1" x14ac:dyDescent="0.2">
      <c r="A4060" s="2"/>
    </row>
    <row r="4061" spans="1:1" s="20" customFormat="1" x14ac:dyDescent="0.2">
      <c r="A4061" s="2"/>
    </row>
    <row r="4062" spans="1:1" s="20" customFormat="1" x14ac:dyDescent="0.2">
      <c r="A4062" s="2"/>
    </row>
    <row r="4063" spans="1:1" s="20" customFormat="1" x14ac:dyDescent="0.2">
      <c r="A4063" s="2"/>
    </row>
    <row r="4064" spans="1:1" s="20" customFormat="1" x14ac:dyDescent="0.2">
      <c r="A4064" s="2"/>
    </row>
    <row r="4065" spans="1:1" s="20" customFormat="1" x14ac:dyDescent="0.2">
      <c r="A4065" s="2"/>
    </row>
    <row r="4066" spans="1:1" s="20" customFormat="1" x14ac:dyDescent="0.2">
      <c r="A4066" s="2"/>
    </row>
    <row r="4067" spans="1:1" s="20" customFormat="1" x14ac:dyDescent="0.2">
      <c r="A4067" s="2"/>
    </row>
    <row r="4068" spans="1:1" s="20" customFormat="1" x14ac:dyDescent="0.2">
      <c r="A4068" s="2"/>
    </row>
    <row r="4069" spans="1:1" s="20" customFormat="1" x14ac:dyDescent="0.2">
      <c r="A4069" s="2"/>
    </row>
    <row r="4070" spans="1:1" s="20" customFormat="1" x14ac:dyDescent="0.2">
      <c r="A4070" s="2"/>
    </row>
    <row r="4071" spans="1:1" s="20" customFormat="1" x14ac:dyDescent="0.2">
      <c r="A4071" s="2"/>
    </row>
    <row r="4072" spans="1:1" s="20" customFormat="1" x14ac:dyDescent="0.2">
      <c r="A4072" s="2"/>
    </row>
    <row r="4073" spans="1:1" s="20" customFormat="1" x14ac:dyDescent="0.2">
      <c r="A4073" s="2"/>
    </row>
    <row r="4074" spans="1:1" s="20" customFormat="1" x14ac:dyDescent="0.2">
      <c r="A4074" s="2"/>
    </row>
    <row r="4075" spans="1:1" s="20" customFormat="1" x14ac:dyDescent="0.2">
      <c r="A4075" s="2"/>
    </row>
    <row r="4076" spans="1:1" s="20" customFormat="1" x14ac:dyDescent="0.2">
      <c r="A4076" s="2"/>
    </row>
    <row r="4077" spans="1:1" s="20" customFormat="1" x14ac:dyDescent="0.2">
      <c r="A4077" s="2"/>
    </row>
    <row r="4078" spans="1:1" s="20" customFormat="1" x14ac:dyDescent="0.2">
      <c r="A4078" s="2"/>
    </row>
    <row r="4079" spans="1:1" s="20" customFormat="1" x14ac:dyDescent="0.2">
      <c r="A4079" s="2"/>
    </row>
    <row r="4080" spans="1:1" s="20" customFormat="1" x14ac:dyDescent="0.2">
      <c r="A4080" s="2"/>
    </row>
    <row r="4081" spans="1:1" s="20" customFormat="1" x14ac:dyDescent="0.2">
      <c r="A4081" s="2"/>
    </row>
    <row r="4082" spans="1:1" s="20" customFormat="1" x14ac:dyDescent="0.2">
      <c r="A4082" s="2"/>
    </row>
    <row r="4083" spans="1:1" s="20" customFormat="1" x14ac:dyDescent="0.2">
      <c r="A4083" s="2"/>
    </row>
    <row r="4084" spans="1:1" s="20" customFormat="1" x14ac:dyDescent="0.2">
      <c r="A4084" s="2"/>
    </row>
    <row r="4085" spans="1:1" s="20" customFormat="1" x14ac:dyDescent="0.2">
      <c r="A4085" s="2"/>
    </row>
    <row r="4086" spans="1:1" s="20" customFormat="1" x14ac:dyDescent="0.2">
      <c r="A4086" s="2"/>
    </row>
    <row r="4087" spans="1:1" s="20" customFormat="1" x14ac:dyDescent="0.2">
      <c r="A4087" s="2"/>
    </row>
    <row r="4088" spans="1:1" s="20" customFormat="1" x14ac:dyDescent="0.2">
      <c r="A4088" s="2"/>
    </row>
    <row r="4089" spans="1:1" s="20" customFormat="1" x14ac:dyDescent="0.2">
      <c r="A4089" s="2"/>
    </row>
    <row r="4090" spans="1:1" s="20" customFormat="1" x14ac:dyDescent="0.2">
      <c r="A4090" s="2"/>
    </row>
    <row r="4091" spans="1:1" s="20" customFormat="1" x14ac:dyDescent="0.2">
      <c r="A4091" s="2"/>
    </row>
    <row r="4092" spans="1:1" s="20" customFormat="1" x14ac:dyDescent="0.2">
      <c r="A4092" s="2"/>
    </row>
    <row r="4093" spans="1:1" s="20" customFormat="1" x14ac:dyDescent="0.2">
      <c r="A4093" s="2"/>
    </row>
    <row r="4094" spans="1:1" s="20" customFormat="1" x14ac:dyDescent="0.2">
      <c r="A4094" s="2"/>
    </row>
    <row r="4095" spans="1:1" s="20" customFormat="1" x14ac:dyDescent="0.2">
      <c r="A4095" s="2"/>
    </row>
    <row r="4096" spans="1:1" s="20" customFormat="1" x14ac:dyDescent="0.2">
      <c r="A4096" s="2"/>
    </row>
    <row r="4097" spans="1:1" s="20" customFormat="1" x14ac:dyDescent="0.2">
      <c r="A4097" s="2"/>
    </row>
    <row r="4098" spans="1:1" s="20" customFormat="1" x14ac:dyDescent="0.2">
      <c r="A4098" s="2"/>
    </row>
    <row r="4099" spans="1:1" s="20" customFormat="1" x14ac:dyDescent="0.2">
      <c r="A4099" s="2"/>
    </row>
    <row r="4100" spans="1:1" s="20" customFormat="1" x14ac:dyDescent="0.2">
      <c r="A4100" s="2"/>
    </row>
    <row r="4101" spans="1:1" s="20" customFormat="1" x14ac:dyDescent="0.2">
      <c r="A4101" s="2"/>
    </row>
    <row r="4102" spans="1:1" s="20" customFormat="1" x14ac:dyDescent="0.2">
      <c r="A4102" s="2"/>
    </row>
    <row r="4103" spans="1:1" s="20" customFormat="1" x14ac:dyDescent="0.2">
      <c r="A4103" s="2"/>
    </row>
    <row r="4104" spans="1:1" s="20" customFormat="1" x14ac:dyDescent="0.2">
      <c r="A4104" s="2"/>
    </row>
    <row r="4105" spans="1:1" s="20" customFormat="1" x14ac:dyDescent="0.2">
      <c r="A4105" s="2"/>
    </row>
    <row r="4106" spans="1:1" s="20" customFormat="1" x14ac:dyDescent="0.2">
      <c r="A4106" s="2"/>
    </row>
    <row r="4107" spans="1:1" s="20" customFormat="1" x14ac:dyDescent="0.2">
      <c r="A4107" s="2"/>
    </row>
    <row r="4108" spans="1:1" s="20" customFormat="1" x14ac:dyDescent="0.2">
      <c r="A4108" s="2"/>
    </row>
    <row r="4109" spans="1:1" s="20" customFormat="1" x14ac:dyDescent="0.2">
      <c r="A4109" s="2"/>
    </row>
    <row r="4110" spans="1:1" s="20" customFormat="1" x14ac:dyDescent="0.2">
      <c r="A4110" s="2"/>
    </row>
    <row r="4111" spans="1:1" s="20" customFormat="1" x14ac:dyDescent="0.2">
      <c r="A4111" s="2"/>
    </row>
    <row r="4112" spans="1:1" s="20" customFormat="1" x14ac:dyDescent="0.2">
      <c r="A4112" s="2"/>
    </row>
    <row r="4113" spans="1:1" s="20" customFormat="1" x14ac:dyDescent="0.2">
      <c r="A4113" s="2"/>
    </row>
    <row r="4114" spans="1:1" s="20" customFormat="1" x14ac:dyDescent="0.2">
      <c r="A4114" s="2"/>
    </row>
    <row r="4115" spans="1:1" s="20" customFormat="1" x14ac:dyDescent="0.2">
      <c r="A4115" s="2"/>
    </row>
    <row r="4116" spans="1:1" s="20" customFormat="1" x14ac:dyDescent="0.2">
      <c r="A4116" s="2"/>
    </row>
    <row r="4117" spans="1:1" s="20" customFormat="1" x14ac:dyDescent="0.2">
      <c r="A4117" s="2"/>
    </row>
    <row r="4118" spans="1:1" s="20" customFormat="1" x14ac:dyDescent="0.2">
      <c r="A4118" s="2"/>
    </row>
    <row r="4119" spans="1:1" s="20" customFormat="1" x14ac:dyDescent="0.2">
      <c r="A4119" s="2"/>
    </row>
    <row r="4120" spans="1:1" s="20" customFormat="1" x14ac:dyDescent="0.2">
      <c r="A4120" s="2"/>
    </row>
    <row r="4121" spans="1:1" s="20" customFormat="1" x14ac:dyDescent="0.2">
      <c r="A4121" s="2"/>
    </row>
    <row r="4122" spans="1:1" s="20" customFormat="1" x14ac:dyDescent="0.2">
      <c r="A4122" s="2"/>
    </row>
    <row r="4123" spans="1:1" s="20" customFormat="1" x14ac:dyDescent="0.2">
      <c r="A4123" s="2"/>
    </row>
    <row r="4124" spans="1:1" s="20" customFormat="1" x14ac:dyDescent="0.2">
      <c r="A4124" s="2"/>
    </row>
    <row r="4125" spans="1:1" s="20" customFormat="1" x14ac:dyDescent="0.2">
      <c r="A4125" s="2"/>
    </row>
    <row r="4126" spans="1:1" s="20" customFormat="1" x14ac:dyDescent="0.2">
      <c r="A4126" s="2"/>
    </row>
    <row r="4127" spans="1:1" s="20" customFormat="1" x14ac:dyDescent="0.2">
      <c r="A4127" s="2"/>
    </row>
    <row r="4128" spans="1:1" s="20" customFormat="1" x14ac:dyDescent="0.2">
      <c r="A4128" s="2"/>
    </row>
    <row r="4129" spans="1:1" s="20" customFormat="1" x14ac:dyDescent="0.2">
      <c r="A4129" s="2"/>
    </row>
    <row r="4130" spans="1:1" s="20" customFormat="1" x14ac:dyDescent="0.2">
      <c r="A4130" s="2"/>
    </row>
    <row r="4131" spans="1:1" s="20" customFormat="1" x14ac:dyDescent="0.2">
      <c r="A4131" s="2"/>
    </row>
    <row r="4132" spans="1:1" s="20" customFormat="1" x14ac:dyDescent="0.2">
      <c r="A4132" s="2"/>
    </row>
    <row r="4133" spans="1:1" s="20" customFormat="1" x14ac:dyDescent="0.2">
      <c r="A4133" s="2"/>
    </row>
    <row r="4134" spans="1:1" s="20" customFormat="1" x14ac:dyDescent="0.2">
      <c r="A4134" s="2"/>
    </row>
    <row r="4135" spans="1:1" s="20" customFormat="1" x14ac:dyDescent="0.2">
      <c r="A4135" s="2"/>
    </row>
    <row r="4136" spans="1:1" s="20" customFormat="1" x14ac:dyDescent="0.2">
      <c r="A4136" s="2"/>
    </row>
    <row r="4137" spans="1:1" s="20" customFormat="1" x14ac:dyDescent="0.2">
      <c r="A4137" s="2"/>
    </row>
    <row r="4138" spans="1:1" s="20" customFormat="1" x14ac:dyDescent="0.2">
      <c r="A4138" s="2"/>
    </row>
    <row r="4139" spans="1:1" s="20" customFormat="1" x14ac:dyDescent="0.2">
      <c r="A4139" s="2"/>
    </row>
    <row r="4140" spans="1:1" s="20" customFormat="1" x14ac:dyDescent="0.2">
      <c r="A4140" s="2"/>
    </row>
    <row r="4141" spans="1:1" s="20" customFormat="1" x14ac:dyDescent="0.2">
      <c r="A4141" s="2"/>
    </row>
    <row r="4142" spans="1:1" s="20" customFormat="1" x14ac:dyDescent="0.2">
      <c r="A4142" s="2"/>
    </row>
    <row r="4143" spans="1:1" s="20" customFormat="1" x14ac:dyDescent="0.2">
      <c r="A4143" s="2"/>
    </row>
    <row r="4144" spans="1:1" s="20" customFormat="1" x14ac:dyDescent="0.2">
      <c r="A4144" s="2"/>
    </row>
    <row r="4145" spans="1:1" s="20" customFormat="1" x14ac:dyDescent="0.2">
      <c r="A4145" s="2"/>
    </row>
    <row r="4146" spans="1:1" s="20" customFormat="1" x14ac:dyDescent="0.2">
      <c r="A4146" s="2"/>
    </row>
    <row r="4147" spans="1:1" s="20" customFormat="1" x14ac:dyDescent="0.2">
      <c r="A4147" s="2"/>
    </row>
    <row r="4148" spans="1:1" s="20" customFormat="1" x14ac:dyDescent="0.2">
      <c r="A4148" s="2"/>
    </row>
    <row r="4149" spans="1:1" s="20" customFormat="1" x14ac:dyDescent="0.2">
      <c r="A4149" s="2"/>
    </row>
    <row r="4150" spans="1:1" s="20" customFormat="1" x14ac:dyDescent="0.2">
      <c r="A4150" s="2"/>
    </row>
    <row r="4151" spans="1:1" s="20" customFormat="1" x14ac:dyDescent="0.2">
      <c r="A4151" s="2"/>
    </row>
    <row r="4152" spans="1:1" s="20" customFormat="1" x14ac:dyDescent="0.2">
      <c r="A4152" s="2"/>
    </row>
    <row r="4153" spans="1:1" s="20" customFormat="1" x14ac:dyDescent="0.2">
      <c r="A4153" s="2"/>
    </row>
    <row r="4154" spans="1:1" s="20" customFormat="1" x14ac:dyDescent="0.2">
      <c r="A4154" s="2"/>
    </row>
    <row r="4155" spans="1:1" s="20" customFormat="1" x14ac:dyDescent="0.2">
      <c r="A4155" s="2"/>
    </row>
    <row r="4156" spans="1:1" s="20" customFormat="1" x14ac:dyDescent="0.2">
      <c r="A4156" s="2"/>
    </row>
    <row r="4157" spans="1:1" s="20" customFormat="1" x14ac:dyDescent="0.2">
      <c r="A4157" s="2"/>
    </row>
    <row r="4158" spans="1:1" s="20" customFormat="1" x14ac:dyDescent="0.2">
      <c r="A4158" s="2"/>
    </row>
    <row r="4159" spans="1:1" s="20" customFormat="1" x14ac:dyDescent="0.2">
      <c r="A4159" s="2"/>
    </row>
    <row r="4160" spans="1:1" s="20" customFormat="1" x14ac:dyDescent="0.2">
      <c r="A4160" s="2"/>
    </row>
    <row r="4161" spans="1:1" s="20" customFormat="1" x14ac:dyDescent="0.2">
      <c r="A4161" s="2"/>
    </row>
    <row r="4162" spans="1:1" s="20" customFormat="1" x14ac:dyDescent="0.2">
      <c r="A4162" s="2"/>
    </row>
    <row r="4163" spans="1:1" s="20" customFormat="1" x14ac:dyDescent="0.2">
      <c r="A4163" s="2"/>
    </row>
    <row r="4164" spans="1:1" s="20" customFormat="1" x14ac:dyDescent="0.2">
      <c r="A4164" s="2"/>
    </row>
    <row r="4165" spans="1:1" s="20" customFormat="1" x14ac:dyDescent="0.2">
      <c r="A4165" s="2"/>
    </row>
    <row r="4166" spans="1:1" s="20" customFormat="1" x14ac:dyDescent="0.2">
      <c r="A4166" s="2"/>
    </row>
    <row r="4167" spans="1:1" s="20" customFormat="1" x14ac:dyDescent="0.2">
      <c r="A4167" s="2"/>
    </row>
    <row r="4168" spans="1:1" s="20" customFormat="1" x14ac:dyDescent="0.2">
      <c r="A4168" s="2"/>
    </row>
    <row r="4169" spans="1:1" s="20" customFormat="1" x14ac:dyDescent="0.2">
      <c r="A4169" s="2"/>
    </row>
    <row r="4170" spans="1:1" s="20" customFormat="1" x14ac:dyDescent="0.2">
      <c r="A4170" s="2"/>
    </row>
    <row r="4171" spans="1:1" s="20" customFormat="1" x14ac:dyDescent="0.2">
      <c r="A4171" s="2"/>
    </row>
    <row r="4172" spans="1:1" s="20" customFormat="1" x14ac:dyDescent="0.2">
      <c r="A4172" s="2"/>
    </row>
    <row r="4173" spans="1:1" s="20" customFormat="1" x14ac:dyDescent="0.2">
      <c r="A4173" s="2"/>
    </row>
    <row r="4174" spans="1:1" s="20" customFormat="1" x14ac:dyDescent="0.2">
      <c r="A4174" s="2"/>
    </row>
    <row r="4175" spans="1:1" s="20" customFormat="1" x14ac:dyDescent="0.2">
      <c r="A4175" s="2"/>
    </row>
    <row r="4176" spans="1:1" s="20" customFormat="1" x14ac:dyDescent="0.2">
      <c r="A4176" s="2"/>
    </row>
    <row r="4177" spans="1:1" s="20" customFormat="1" x14ac:dyDescent="0.2">
      <c r="A4177" s="2"/>
    </row>
    <row r="4178" spans="1:1" s="20" customFormat="1" x14ac:dyDescent="0.2">
      <c r="A4178" s="2"/>
    </row>
    <row r="4179" spans="1:1" s="20" customFormat="1" x14ac:dyDescent="0.2">
      <c r="A4179" s="2"/>
    </row>
    <row r="4180" spans="1:1" s="20" customFormat="1" x14ac:dyDescent="0.2">
      <c r="A4180" s="2"/>
    </row>
    <row r="4181" spans="1:1" s="20" customFormat="1" x14ac:dyDescent="0.2">
      <c r="A4181" s="2"/>
    </row>
    <row r="4182" spans="1:1" s="20" customFormat="1" x14ac:dyDescent="0.2">
      <c r="A4182" s="2"/>
    </row>
    <row r="4183" spans="1:1" s="20" customFormat="1" x14ac:dyDescent="0.2">
      <c r="A4183" s="2"/>
    </row>
    <row r="4184" spans="1:1" s="20" customFormat="1" x14ac:dyDescent="0.2">
      <c r="A4184" s="2"/>
    </row>
    <row r="4185" spans="1:1" s="20" customFormat="1" x14ac:dyDescent="0.2">
      <c r="A4185" s="2"/>
    </row>
    <row r="4186" spans="1:1" s="20" customFormat="1" x14ac:dyDescent="0.2">
      <c r="A4186" s="2"/>
    </row>
    <row r="4187" spans="1:1" s="20" customFormat="1" x14ac:dyDescent="0.2">
      <c r="A4187" s="2"/>
    </row>
    <row r="4188" spans="1:1" s="20" customFormat="1" x14ac:dyDescent="0.2">
      <c r="A4188" s="2"/>
    </row>
    <row r="4189" spans="1:1" s="20" customFormat="1" x14ac:dyDescent="0.2">
      <c r="A4189" s="2"/>
    </row>
    <row r="4190" spans="1:1" s="20" customFormat="1" x14ac:dyDescent="0.2">
      <c r="A4190" s="2"/>
    </row>
    <row r="4191" spans="1:1" s="20" customFormat="1" x14ac:dyDescent="0.2">
      <c r="A4191" s="2"/>
    </row>
    <row r="4192" spans="1:1" s="20" customFormat="1" x14ac:dyDescent="0.2">
      <c r="A4192" s="2"/>
    </row>
    <row r="4193" spans="1:1" s="20" customFormat="1" x14ac:dyDescent="0.2">
      <c r="A4193" s="2"/>
    </row>
    <row r="4194" spans="1:1" s="20" customFormat="1" x14ac:dyDescent="0.2">
      <c r="A4194" s="2"/>
    </row>
    <row r="4195" spans="1:1" s="20" customFormat="1" x14ac:dyDescent="0.2">
      <c r="A4195" s="2"/>
    </row>
    <row r="4196" spans="1:1" s="20" customFormat="1" x14ac:dyDescent="0.2">
      <c r="A4196" s="2"/>
    </row>
    <row r="4197" spans="1:1" s="20" customFormat="1" x14ac:dyDescent="0.2">
      <c r="A4197" s="2"/>
    </row>
    <row r="4198" spans="1:1" s="20" customFormat="1" x14ac:dyDescent="0.2">
      <c r="A4198" s="2"/>
    </row>
    <row r="4199" spans="1:1" s="20" customFormat="1" x14ac:dyDescent="0.2">
      <c r="A4199" s="2"/>
    </row>
    <row r="4200" spans="1:1" s="20" customFormat="1" x14ac:dyDescent="0.2">
      <c r="A4200" s="2"/>
    </row>
    <row r="4201" spans="1:1" s="20" customFormat="1" x14ac:dyDescent="0.2">
      <c r="A4201" s="2"/>
    </row>
    <row r="4202" spans="1:1" s="20" customFormat="1" x14ac:dyDescent="0.2">
      <c r="A4202" s="2"/>
    </row>
    <row r="4203" spans="1:1" s="20" customFormat="1" x14ac:dyDescent="0.2">
      <c r="A4203" s="2"/>
    </row>
    <row r="4204" spans="1:1" s="20" customFormat="1" x14ac:dyDescent="0.2">
      <c r="A4204" s="2"/>
    </row>
    <row r="4205" spans="1:1" s="20" customFormat="1" x14ac:dyDescent="0.2">
      <c r="A4205" s="2"/>
    </row>
    <row r="4206" spans="1:1" s="20" customFormat="1" x14ac:dyDescent="0.2">
      <c r="A4206" s="2"/>
    </row>
    <row r="4207" spans="1:1" s="20" customFormat="1" x14ac:dyDescent="0.2">
      <c r="A4207" s="2"/>
    </row>
    <row r="4208" spans="1:1" s="20" customFormat="1" x14ac:dyDescent="0.2">
      <c r="A4208" s="2"/>
    </row>
    <row r="4209" spans="1:1" s="20" customFormat="1" x14ac:dyDescent="0.2">
      <c r="A4209" s="2"/>
    </row>
    <row r="4210" spans="1:1" s="20" customFormat="1" x14ac:dyDescent="0.2">
      <c r="A4210" s="2"/>
    </row>
    <row r="4211" spans="1:1" s="20" customFormat="1" x14ac:dyDescent="0.2">
      <c r="A4211" s="2"/>
    </row>
    <row r="4212" spans="1:1" s="20" customFormat="1" x14ac:dyDescent="0.2">
      <c r="A4212" s="2"/>
    </row>
    <row r="4213" spans="1:1" s="20" customFormat="1" x14ac:dyDescent="0.2">
      <c r="A4213" s="2"/>
    </row>
    <row r="4214" spans="1:1" s="20" customFormat="1" x14ac:dyDescent="0.2">
      <c r="A4214" s="2"/>
    </row>
    <row r="4215" spans="1:1" s="20" customFormat="1" x14ac:dyDescent="0.2">
      <c r="A4215" s="2"/>
    </row>
    <row r="4216" spans="1:1" s="20" customFormat="1" x14ac:dyDescent="0.2">
      <c r="A4216" s="2"/>
    </row>
    <row r="4217" spans="1:1" s="20" customFormat="1" x14ac:dyDescent="0.2">
      <c r="A4217" s="2"/>
    </row>
    <row r="4218" spans="1:1" s="20" customFormat="1" x14ac:dyDescent="0.2">
      <c r="A4218" s="2"/>
    </row>
    <row r="4219" spans="1:1" s="20" customFormat="1" x14ac:dyDescent="0.2">
      <c r="A4219" s="2"/>
    </row>
    <row r="4220" spans="1:1" s="20" customFormat="1" x14ac:dyDescent="0.2">
      <c r="A4220" s="2"/>
    </row>
    <row r="4221" spans="1:1" s="20" customFormat="1" x14ac:dyDescent="0.2">
      <c r="A4221" s="2"/>
    </row>
    <row r="4222" spans="1:1" s="20" customFormat="1" x14ac:dyDescent="0.2">
      <c r="A4222" s="2"/>
    </row>
    <row r="4223" spans="1:1" s="20" customFormat="1" x14ac:dyDescent="0.2">
      <c r="A4223" s="2"/>
    </row>
    <row r="4224" spans="1:1" s="20" customFormat="1" x14ac:dyDescent="0.2">
      <c r="A4224" s="2"/>
    </row>
    <row r="4225" spans="1:1" s="20" customFormat="1" x14ac:dyDescent="0.2">
      <c r="A4225" s="2"/>
    </row>
    <row r="4226" spans="1:1" s="20" customFormat="1" x14ac:dyDescent="0.2">
      <c r="A4226" s="2"/>
    </row>
    <row r="4227" spans="1:1" s="20" customFormat="1" x14ac:dyDescent="0.2">
      <c r="A4227" s="2"/>
    </row>
    <row r="4228" spans="1:1" s="20" customFormat="1" x14ac:dyDescent="0.2">
      <c r="A4228" s="2"/>
    </row>
    <row r="4229" spans="1:1" s="20" customFormat="1" x14ac:dyDescent="0.2">
      <c r="A4229" s="2"/>
    </row>
    <row r="4230" spans="1:1" s="20" customFormat="1" x14ac:dyDescent="0.2">
      <c r="A4230" s="2"/>
    </row>
    <row r="4231" spans="1:1" s="20" customFormat="1" x14ac:dyDescent="0.2">
      <c r="A4231" s="2"/>
    </row>
    <row r="4232" spans="1:1" s="20" customFormat="1" x14ac:dyDescent="0.2">
      <c r="A4232" s="2"/>
    </row>
    <row r="4233" spans="1:1" s="20" customFormat="1" x14ac:dyDescent="0.2">
      <c r="A4233" s="2"/>
    </row>
    <row r="4234" spans="1:1" s="20" customFormat="1" x14ac:dyDescent="0.2">
      <c r="A4234" s="2"/>
    </row>
    <row r="4235" spans="1:1" s="20" customFormat="1" x14ac:dyDescent="0.2">
      <c r="A4235" s="2"/>
    </row>
    <row r="4236" spans="1:1" s="20" customFormat="1" x14ac:dyDescent="0.2">
      <c r="A4236" s="2"/>
    </row>
    <row r="4237" spans="1:1" s="20" customFormat="1" x14ac:dyDescent="0.2">
      <c r="A4237" s="2"/>
    </row>
    <row r="4238" spans="1:1" s="20" customFormat="1" x14ac:dyDescent="0.2">
      <c r="A4238" s="2"/>
    </row>
    <row r="4239" spans="1:1" s="20" customFormat="1" x14ac:dyDescent="0.2">
      <c r="A4239" s="2"/>
    </row>
    <row r="4240" spans="1:1" s="20" customFormat="1" x14ac:dyDescent="0.2">
      <c r="A4240" s="2"/>
    </row>
    <row r="4241" spans="1:1" s="20" customFormat="1" x14ac:dyDescent="0.2">
      <c r="A4241" s="2"/>
    </row>
    <row r="4242" spans="1:1" s="20" customFormat="1" x14ac:dyDescent="0.2">
      <c r="A4242" s="2"/>
    </row>
    <row r="4243" spans="1:1" s="20" customFormat="1" x14ac:dyDescent="0.2">
      <c r="A4243" s="2"/>
    </row>
    <row r="4244" spans="1:1" s="20" customFormat="1" x14ac:dyDescent="0.2">
      <c r="A4244" s="2"/>
    </row>
    <row r="4245" spans="1:1" s="20" customFormat="1" x14ac:dyDescent="0.2">
      <c r="A4245" s="2"/>
    </row>
    <row r="4246" spans="1:1" s="20" customFormat="1" x14ac:dyDescent="0.2">
      <c r="A4246" s="2"/>
    </row>
    <row r="4247" spans="1:1" s="20" customFormat="1" x14ac:dyDescent="0.2">
      <c r="A4247" s="2"/>
    </row>
    <row r="4248" spans="1:1" s="20" customFormat="1" x14ac:dyDescent="0.2">
      <c r="A4248" s="2"/>
    </row>
    <row r="4249" spans="1:1" s="20" customFormat="1" x14ac:dyDescent="0.2">
      <c r="A4249" s="2"/>
    </row>
    <row r="4250" spans="1:1" s="20" customFormat="1" x14ac:dyDescent="0.2">
      <c r="A4250" s="2"/>
    </row>
    <row r="4251" spans="1:1" s="20" customFormat="1" x14ac:dyDescent="0.2">
      <c r="A4251" s="2"/>
    </row>
    <row r="4252" spans="1:1" s="20" customFormat="1" x14ac:dyDescent="0.2">
      <c r="A4252" s="2"/>
    </row>
    <row r="4253" spans="1:1" s="20" customFormat="1" x14ac:dyDescent="0.2">
      <c r="A4253" s="2"/>
    </row>
    <row r="4254" spans="1:1" s="20" customFormat="1" x14ac:dyDescent="0.2">
      <c r="A4254" s="2"/>
    </row>
    <row r="4255" spans="1:1" s="20" customFormat="1" x14ac:dyDescent="0.2">
      <c r="A4255" s="2"/>
    </row>
    <row r="4256" spans="1:1" s="20" customFormat="1" x14ac:dyDescent="0.2">
      <c r="A4256" s="2"/>
    </row>
    <row r="4257" spans="1:1" s="20" customFormat="1" x14ac:dyDescent="0.2">
      <c r="A4257" s="2"/>
    </row>
    <row r="4258" spans="1:1" s="20" customFormat="1" x14ac:dyDescent="0.2">
      <c r="A4258" s="2"/>
    </row>
    <row r="4259" spans="1:1" s="20" customFormat="1" x14ac:dyDescent="0.2">
      <c r="A4259" s="2"/>
    </row>
    <row r="4260" spans="1:1" s="20" customFormat="1" x14ac:dyDescent="0.2">
      <c r="A4260" s="2"/>
    </row>
    <row r="4261" spans="1:1" s="20" customFormat="1" x14ac:dyDescent="0.2">
      <c r="A4261" s="2"/>
    </row>
    <row r="4262" spans="1:1" s="20" customFormat="1" x14ac:dyDescent="0.2">
      <c r="A4262" s="2"/>
    </row>
    <row r="4263" spans="1:1" s="20" customFormat="1" x14ac:dyDescent="0.2">
      <c r="A4263" s="2"/>
    </row>
    <row r="4264" spans="1:1" s="20" customFormat="1" x14ac:dyDescent="0.2">
      <c r="A4264" s="2"/>
    </row>
    <row r="4265" spans="1:1" s="20" customFormat="1" x14ac:dyDescent="0.2">
      <c r="A4265" s="2"/>
    </row>
    <row r="4266" spans="1:1" s="20" customFormat="1" x14ac:dyDescent="0.2">
      <c r="A4266" s="2"/>
    </row>
    <row r="4267" spans="1:1" s="20" customFormat="1" x14ac:dyDescent="0.2">
      <c r="A4267" s="2"/>
    </row>
    <row r="4268" spans="1:1" s="20" customFormat="1" x14ac:dyDescent="0.2">
      <c r="A4268" s="2"/>
    </row>
    <row r="4269" spans="1:1" s="20" customFormat="1" x14ac:dyDescent="0.2">
      <c r="A4269" s="2"/>
    </row>
    <row r="4270" spans="1:1" s="20" customFormat="1" x14ac:dyDescent="0.2">
      <c r="A4270" s="2"/>
    </row>
    <row r="4271" spans="1:1" s="20" customFormat="1" x14ac:dyDescent="0.2">
      <c r="A4271" s="2"/>
    </row>
    <row r="4272" spans="1:1" s="20" customFormat="1" x14ac:dyDescent="0.2">
      <c r="A4272" s="2"/>
    </row>
    <row r="4273" spans="1:1" s="20" customFormat="1" x14ac:dyDescent="0.2">
      <c r="A4273" s="2"/>
    </row>
    <row r="4274" spans="1:1" s="20" customFormat="1" x14ac:dyDescent="0.2">
      <c r="A4274" s="2"/>
    </row>
    <row r="4275" spans="1:1" s="20" customFormat="1" x14ac:dyDescent="0.2">
      <c r="A4275" s="2"/>
    </row>
    <row r="4276" spans="1:1" s="20" customFormat="1" x14ac:dyDescent="0.2">
      <c r="A4276" s="2"/>
    </row>
    <row r="4277" spans="1:1" s="20" customFormat="1" x14ac:dyDescent="0.2">
      <c r="A4277" s="2"/>
    </row>
    <row r="4278" spans="1:1" s="20" customFormat="1" x14ac:dyDescent="0.2">
      <c r="A4278" s="2"/>
    </row>
    <row r="4279" spans="1:1" s="20" customFormat="1" x14ac:dyDescent="0.2">
      <c r="A4279" s="2"/>
    </row>
    <row r="4280" spans="1:1" s="20" customFormat="1" x14ac:dyDescent="0.2">
      <c r="A4280" s="2"/>
    </row>
    <row r="4281" spans="1:1" s="20" customFormat="1" x14ac:dyDescent="0.2">
      <c r="A4281" s="2"/>
    </row>
    <row r="4282" spans="1:1" s="20" customFormat="1" x14ac:dyDescent="0.2">
      <c r="A4282" s="2"/>
    </row>
    <row r="4283" spans="1:1" s="20" customFormat="1" x14ac:dyDescent="0.2">
      <c r="A4283" s="2"/>
    </row>
    <row r="4284" spans="1:1" s="20" customFormat="1" x14ac:dyDescent="0.2">
      <c r="A4284" s="2"/>
    </row>
    <row r="4285" spans="1:1" s="20" customFormat="1" x14ac:dyDescent="0.2">
      <c r="A4285" s="2"/>
    </row>
    <row r="4286" spans="1:1" s="20" customFormat="1" x14ac:dyDescent="0.2">
      <c r="A4286" s="2"/>
    </row>
    <row r="4287" spans="1:1" s="20" customFormat="1" x14ac:dyDescent="0.2">
      <c r="A4287" s="2"/>
    </row>
    <row r="4288" spans="1:1" s="20" customFormat="1" x14ac:dyDescent="0.2">
      <c r="A4288" s="2"/>
    </row>
    <row r="4289" spans="1:1" s="20" customFormat="1" x14ac:dyDescent="0.2">
      <c r="A4289" s="2"/>
    </row>
    <row r="4290" spans="1:1" s="20" customFormat="1" x14ac:dyDescent="0.2">
      <c r="A4290" s="2"/>
    </row>
    <row r="4291" spans="1:1" s="20" customFormat="1" x14ac:dyDescent="0.2">
      <c r="A4291" s="2"/>
    </row>
    <row r="4292" spans="1:1" s="20" customFormat="1" x14ac:dyDescent="0.2">
      <c r="A4292" s="2"/>
    </row>
    <row r="4293" spans="1:1" s="20" customFormat="1" x14ac:dyDescent="0.2">
      <c r="A4293" s="2"/>
    </row>
    <row r="4294" spans="1:1" s="20" customFormat="1" x14ac:dyDescent="0.2">
      <c r="A4294" s="2"/>
    </row>
    <row r="4295" spans="1:1" s="20" customFormat="1" x14ac:dyDescent="0.2">
      <c r="A4295" s="2"/>
    </row>
    <row r="4296" spans="1:1" s="20" customFormat="1" x14ac:dyDescent="0.2">
      <c r="A4296" s="2"/>
    </row>
    <row r="4297" spans="1:1" s="20" customFormat="1" x14ac:dyDescent="0.2">
      <c r="A4297" s="2"/>
    </row>
    <row r="4298" spans="1:1" s="20" customFormat="1" x14ac:dyDescent="0.2">
      <c r="A4298" s="2"/>
    </row>
    <row r="4299" spans="1:1" s="20" customFormat="1" x14ac:dyDescent="0.2">
      <c r="A4299" s="2"/>
    </row>
    <row r="4300" spans="1:1" s="20" customFormat="1" x14ac:dyDescent="0.2">
      <c r="A4300" s="2"/>
    </row>
    <row r="4301" spans="1:1" s="20" customFormat="1" x14ac:dyDescent="0.2">
      <c r="A4301" s="2"/>
    </row>
    <row r="4302" spans="1:1" s="20" customFormat="1" x14ac:dyDescent="0.2">
      <c r="A4302" s="2"/>
    </row>
    <row r="4303" spans="1:1" s="20" customFormat="1" x14ac:dyDescent="0.2">
      <c r="A4303" s="2"/>
    </row>
    <row r="4304" spans="1:1" s="20" customFormat="1" x14ac:dyDescent="0.2">
      <c r="A4304" s="2"/>
    </row>
    <row r="4305" spans="1:1" s="20" customFormat="1" x14ac:dyDescent="0.2">
      <c r="A4305" s="2"/>
    </row>
    <row r="4306" spans="1:1" s="20" customFormat="1" x14ac:dyDescent="0.2">
      <c r="A4306" s="2"/>
    </row>
    <row r="4307" spans="1:1" s="20" customFormat="1" x14ac:dyDescent="0.2">
      <c r="A4307" s="2"/>
    </row>
    <row r="4308" spans="1:1" s="20" customFormat="1" x14ac:dyDescent="0.2">
      <c r="A4308" s="2"/>
    </row>
    <row r="4309" spans="1:1" s="20" customFormat="1" x14ac:dyDescent="0.2">
      <c r="A4309" s="2"/>
    </row>
    <row r="4310" spans="1:1" s="20" customFormat="1" x14ac:dyDescent="0.2">
      <c r="A4310" s="2"/>
    </row>
    <row r="4311" spans="1:1" s="20" customFormat="1" x14ac:dyDescent="0.2">
      <c r="A4311" s="2"/>
    </row>
    <row r="4312" spans="1:1" s="20" customFormat="1" x14ac:dyDescent="0.2">
      <c r="A4312" s="2"/>
    </row>
    <row r="4313" spans="1:1" s="20" customFormat="1" x14ac:dyDescent="0.2">
      <c r="A4313" s="2"/>
    </row>
    <row r="4314" spans="1:1" s="20" customFormat="1" x14ac:dyDescent="0.2">
      <c r="A4314" s="2"/>
    </row>
    <row r="4315" spans="1:1" s="20" customFormat="1" x14ac:dyDescent="0.2">
      <c r="A4315" s="2"/>
    </row>
    <row r="4316" spans="1:1" s="20" customFormat="1" x14ac:dyDescent="0.2">
      <c r="A4316" s="2"/>
    </row>
    <row r="4317" spans="1:1" s="20" customFormat="1" x14ac:dyDescent="0.2">
      <c r="A4317" s="2"/>
    </row>
    <row r="4318" spans="1:1" s="20" customFormat="1" x14ac:dyDescent="0.2">
      <c r="A4318" s="2"/>
    </row>
    <row r="4319" spans="1:1" s="20" customFormat="1" x14ac:dyDescent="0.2">
      <c r="A4319" s="2"/>
    </row>
    <row r="4320" spans="1:1" s="20" customFormat="1" x14ac:dyDescent="0.2">
      <c r="A4320" s="2"/>
    </row>
    <row r="4321" spans="1:1" s="20" customFormat="1" x14ac:dyDescent="0.2">
      <c r="A4321" s="2"/>
    </row>
    <row r="4322" spans="1:1" s="20" customFormat="1" x14ac:dyDescent="0.2">
      <c r="A4322" s="2"/>
    </row>
    <row r="4323" spans="1:1" s="20" customFormat="1" x14ac:dyDescent="0.2">
      <c r="A4323" s="2"/>
    </row>
    <row r="4324" spans="1:1" s="20" customFormat="1" x14ac:dyDescent="0.2">
      <c r="A4324" s="2"/>
    </row>
    <row r="4325" spans="1:1" s="20" customFormat="1" x14ac:dyDescent="0.2">
      <c r="A4325" s="2"/>
    </row>
    <row r="4326" spans="1:1" s="20" customFormat="1" x14ac:dyDescent="0.2">
      <c r="A4326" s="2"/>
    </row>
    <row r="4327" spans="1:1" s="20" customFormat="1" x14ac:dyDescent="0.2">
      <c r="A4327" s="2"/>
    </row>
    <row r="4328" spans="1:1" s="20" customFormat="1" x14ac:dyDescent="0.2">
      <c r="A4328" s="2"/>
    </row>
    <row r="4329" spans="1:1" s="20" customFormat="1" x14ac:dyDescent="0.2">
      <c r="A4329" s="2"/>
    </row>
    <row r="4330" spans="1:1" s="20" customFormat="1" x14ac:dyDescent="0.2">
      <c r="A4330" s="2"/>
    </row>
    <row r="4331" spans="1:1" s="20" customFormat="1" x14ac:dyDescent="0.2">
      <c r="A4331" s="2"/>
    </row>
    <row r="4332" spans="1:1" s="20" customFormat="1" x14ac:dyDescent="0.2">
      <c r="A4332" s="2"/>
    </row>
    <row r="4333" spans="1:1" s="20" customFormat="1" x14ac:dyDescent="0.2">
      <c r="A4333" s="2"/>
    </row>
    <row r="4334" spans="1:1" s="20" customFormat="1" x14ac:dyDescent="0.2">
      <c r="A4334" s="2"/>
    </row>
    <row r="4335" spans="1:1" s="20" customFormat="1" x14ac:dyDescent="0.2">
      <c r="A4335" s="2"/>
    </row>
    <row r="4336" spans="1:1" s="20" customFormat="1" x14ac:dyDescent="0.2">
      <c r="A4336" s="2"/>
    </row>
    <row r="4337" spans="1:1" s="20" customFormat="1" x14ac:dyDescent="0.2">
      <c r="A4337" s="2"/>
    </row>
    <row r="4338" spans="1:1" s="20" customFormat="1" x14ac:dyDescent="0.2">
      <c r="A4338" s="2"/>
    </row>
    <row r="4339" spans="1:1" s="20" customFormat="1" x14ac:dyDescent="0.2">
      <c r="A4339" s="2"/>
    </row>
    <row r="4340" spans="1:1" s="20" customFormat="1" x14ac:dyDescent="0.2">
      <c r="A4340" s="2"/>
    </row>
    <row r="4341" spans="1:1" s="20" customFormat="1" x14ac:dyDescent="0.2">
      <c r="A4341" s="2"/>
    </row>
    <row r="4342" spans="1:1" s="20" customFormat="1" x14ac:dyDescent="0.2">
      <c r="A4342" s="2"/>
    </row>
    <row r="4343" spans="1:1" s="20" customFormat="1" x14ac:dyDescent="0.2">
      <c r="A4343" s="2"/>
    </row>
    <row r="4344" spans="1:1" s="20" customFormat="1" x14ac:dyDescent="0.2">
      <c r="A4344" s="2"/>
    </row>
    <row r="4345" spans="1:1" s="20" customFormat="1" x14ac:dyDescent="0.2">
      <c r="A4345" s="2"/>
    </row>
    <row r="4346" spans="1:1" s="20" customFormat="1" x14ac:dyDescent="0.2">
      <c r="A4346" s="2"/>
    </row>
    <row r="4347" spans="1:1" s="20" customFormat="1" x14ac:dyDescent="0.2">
      <c r="A4347" s="2"/>
    </row>
    <row r="4348" spans="1:1" s="20" customFormat="1" x14ac:dyDescent="0.2">
      <c r="A4348" s="2"/>
    </row>
    <row r="4349" spans="1:1" s="20" customFormat="1" x14ac:dyDescent="0.2">
      <c r="A4349" s="2"/>
    </row>
    <row r="4350" spans="1:1" s="20" customFormat="1" x14ac:dyDescent="0.2">
      <c r="A4350" s="2"/>
    </row>
    <row r="4351" spans="1:1" s="20" customFormat="1" x14ac:dyDescent="0.2">
      <c r="A4351" s="2"/>
    </row>
    <row r="4352" spans="1:1" s="20" customFormat="1" x14ac:dyDescent="0.2">
      <c r="A4352" s="2"/>
    </row>
    <row r="4353" spans="1:1" s="20" customFormat="1" x14ac:dyDescent="0.2">
      <c r="A4353" s="2"/>
    </row>
    <row r="4354" spans="1:1" s="20" customFormat="1" x14ac:dyDescent="0.2">
      <c r="A4354" s="2"/>
    </row>
    <row r="4355" spans="1:1" s="20" customFormat="1" x14ac:dyDescent="0.2">
      <c r="A4355" s="2"/>
    </row>
    <row r="4356" spans="1:1" s="20" customFormat="1" x14ac:dyDescent="0.2">
      <c r="A4356" s="2"/>
    </row>
    <row r="4357" spans="1:1" s="20" customFormat="1" x14ac:dyDescent="0.2">
      <c r="A4357" s="2"/>
    </row>
    <row r="4358" spans="1:1" s="20" customFormat="1" x14ac:dyDescent="0.2">
      <c r="A4358" s="2"/>
    </row>
    <row r="4359" spans="1:1" s="20" customFormat="1" x14ac:dyDescent="0.2">
      <c r="A4359" s="2"/>
    </row>
    <row r="4360" spans="1:1" s="20" customFormat="1" x14ac:dyDescent="0.2">
      <c r="A4360" s="2"/>
    </row>
    <row r="4361" spans="1:1" s="20" customFormat="1" x14ac:dyDescent="0.2">
      <c r="A4361" s="2"/>
    </row>
    <row r="4362" spans="1:1" s="20" customFormat="1" x14ac:dyDescent="0.2">
      <c r="A4362" s="2"/>
    </row>
    <row r="4363" spans="1:1" s="20" customFormat="1" x14ac:dyDescent="0.2">
      <c r="A4363" s="2"/>
    </row>
    <row r="4364" spans="1:1" s="20" customFormat="1" x14ac:dyDescent="0.2">
      <c r="A4364" s="2"/>
    </row>
    <row r="4365" spans="1:1" s="20" customFormat="1" x14ac:dyDescent="0.2">
      <c r="A4365" s="2"/>
    </row>
    <row r="4366" spans="1:1" s="20" customFormat="1" x14ac:dyDescent="0.2">
      <c r="A4366" s="2"/>
    </row>
    <row r="4367" spans="1:1" s="20" customFormat="1" x14ac:dyDescent="0.2">
      <c r="A4367" s="2"/>
    </row>
    <row r="4368" spans="1:1" s="20" customFormat="1" x14ac:dyDescent="0.2">
      <c r="A4368" s="2"/>
    </row>
    <row r="4369" spans="1:1" s="20" customFormat="1" x14ac:dyDescent="0.2">
      <c r="A4369" s="2"/>
    </row>
    <row r="4370" spans="1:1" s="20" customFormat="1" x14ac:dyDescent="0.2">
      <c r="A4370" s="2"/>
    </row>
    <row r="4371" spans="1:1" s="20" customFormat="1" x14ac:dyDescent="0.2">
      <c r="A4371" s="2"/>
    </row>
    <row r="4372" spans="1:1" s="20" customFormat="1" x14ac:dyDescent="0.2">
      <c r="A4372" s="2"/>
    </row>
    <row r="4373" spans="1:1" s="20" customFormat="1" x14ac:dyDescent="0.2">
      <c r="A4373" s="2"/>
    </row>
    <row r="4374" spans="1:1" s="20" customFormat="1" x14ac:dyDescent="0.2">
      <c r="A4374" s="2"/>
    </row>
    <row r="4375" spans="1:1" s="20" customFormat="1" x14ac:dyDescent="0.2">
      <c r="A4375" s="2"/>
    </row>
    <row r="4376" spans="1:1" s="20" customFormat="1" x14ac:dyDescent="0.2">
      <c r="A4376" s="2"/>
    </row>
    <row r="4377" spans="1:1" s="20" customFormat="1" x14ac:dyDescent="0.2">
      <c r="A4377" s="2"/>
    </row>
    <row r="4378" spans="1:1" s="20" customFormat="1" x14ac:dyDescent="0.2">
      <c r="A4378" s="2"/>
    </row>
    <row r="4379" spans="1:1" s="20" customFormat="1" x14ac:dyDescent="0.2">
      <c r="A4379" s="2"/>
    </row>
    <row r="4380" spans="1:1" s="20" customFormat="1" x14ac:dyDescent="0.2">
      <c r="A4380" s="2"/>
    </row>
    <row r="4381" spans="1:1" s="20" customFormat="1" x14ac:dyDescent="0.2">
      <c r="A4381" s="2"/>
    </row>
    <row r="4382" spans="1:1" s="20" customFormat="1" x14ac:dyDescent="0.2">
      <c r="A4382" s="2"/>
    </row>
    <row r="4383" spans="1:1" s="20" customFormat="1" x14ac:dyDescent="0.2">
      <c r="A4383" s="2"/>
    </row>
    <row r="4384" spans="1:1" s="20" customFormat="1" x14ac:dyDescent="0.2">
      <c r="A4384" s="2"/>
    </row>
    <row r="4385" spans="1:1" s="20" customFormat="1" x14ac:dyDescent="0.2">
      <c r="A4385" s="2"/>
    </row>
    <row r="4386" spans="1:1" s="20" customFormat="1" x14ac:dyDescent="0.2">
      <c r="A4386" s="2"/>
    </row>
    <row r="4387" spans="1:1" s="20" customFormat="1" x14ac:dyDescent="0.2">
      <c r="A4387" s="2"/>
    </row>
    <row r="4388" spans="1:1" s="20" customFormat="1" x14ac:dyDescent="0.2">
      <c r="A4388" s="2"/>
    </row>
    <row r="4389" spans="1:1" s="20" customFormat="1" x14ac:dyDescent="0.2">
      <c r="A4389" s="2"/>
    </row>
    <row r="4390" spans="1:1" s="20" customFormat="1" x14ac:dyDescent="0.2">
      <c r="A4390" s="2"/>
    </row>
    <row r="4391" spans="1:1" s="20" customFormat="1" x14ac:dyDescent="0.2">
      <c r="A4391" s="2"/>
    </row>
    <row r="4392" spans="1:1" s="20" customFormat="1" x14ac:dyDescent="0.2">
      <c r="A4392" s="2"/>
    </row>
    <row r="4393" spans="1:1" s="20" customFormat="1" x14ac:dyDescent="0.2">
      <c r="A4393" s="2"/>
    </row>
    <row r="4394" spans="1:1" s="20" customFormat="1" x14ac:dyDescent="0.2">
      <c r="A4394" s="2"/>
    </row>
    <row r="4395" spans="1:1" s="20" customFormat="1" x14ac:dyDescent="0.2">
      <c r="A4395" s="2"/>
    </row>
    <row r="4396" spans="1:1" s="20" customFormat="1" x14ac:dyDescent="0.2">
      <c r="A4396" s="2"/>
    </row>
    <row r="4397" spans="1:1" s="20" customFormat="1" x14ac:dyDescent="0.2">
      <c r="A4397" s="2"/>
    </row>
    <row r="4398" spans="1:1" s="20" customFormat="1" x14ac:dyDescent="0.2">
      <c r="A4398" s="2"/>
    </row>
    <row r="4399" spans="1:1" s="20" customFormat="1" x14ac:dyDescent="0.2">
      <c r="A4399" s="2"/>
    </row>
    <row r="4400" spans="1:1" s="20" customFormat="1" x14ac:dyDescent="0.2">
      <c r="A4400" s="2"/>
    </row>
    <row r="4401" spans="1:1" s="20" customFormat="1" x14ac:dyDescent="0.2">
      <c r="A4401" s="2"/>
    </row>
    <row r="4402" spans="1:1" s="20" customFormat="1" x14ac:dyDescent="0.2">
      <c r="A4402" s="2"/>
    </row>
    <row r="4403" spans="1:1" s="20" customFormat="1" x14ac:dyDescent="0.2">
      <c r="A4403" s="2"/>
    </row>
    <row r="4404" spans="1:1" s="20" customFormat="1" x14ac:dyDescent="0.2">
      <c r="A4404" s="2"/>
    </row>
    <row r="4405" spans="1:1" s="20" customFormat="1" x14ac:dyDescent="0.2">
      <c r="A4405" s="2"/>
    </row>
    <row r="4406" spans="1:1" s="20" customFormat="1" x14ac:dyDescent="0.2">
      <c r="A4406" s="2"/>
    </row>
    <row r="4407" spans="1:1" s="20" customFormat="1" x14ac:dyDescent="0.2">
      <c r="A4407" s="2"/>
    </row>
    <row r="4408" spans="1:1" s="20" customFormat="1" x14ac:dyDescent="0.2">
      <c r="A4408" s="2"/>
    </row>
    <row r="4409" spans="1:1" s="20" customFormat="1" x14ac:dyDescent="0.2">
      <c r="A4409" s="2"/>
    </row>
    <row r="4410" spans="1:1" s="20" customFormat="1" x14ac:dyDescent="0.2">
      <c r="A4410" s="2"/>
    </row>
    <row r="4411" spans="1:1" s="20" customFormat="1" x14ac:dyDescent="0.2">
      <c r="A4411" s="2"/>
    </row>
    <row r="4412" spans="1:1" s="20" customFormat="1" x14ac:dyDescent="0.2">
      <c r="A4412" s="2"/>
    </row>
    <row r="4413" spans="1:1" s="20" customFormat="1" x14ac:dyDescent="0.2">
      <c r="A4413" s="2"/>
    </row>
    <row r="4414" spans="1:1" s="20" customFormat="1" x14ac:dyDescent="0.2">
      <c r="A4414" s="2"/>
    </row>
    <row r="4415" spans="1:1" s="20" customFormat="1" x14ac:dyDescent="0.2">
      <c r="A4415" s="2"/>
    </row>
    <row r="4416" spans="1:1" s="20" customFormat="1" x14ac:dyDescent="0.2">
      <c r="A4416" s="2"/>
    </row>
    <row r="4417" spans="1:1" s="20" customFormat="1" x14ac:dyDescent="0.2">
      <c r="A4417" s="2"/>
    </row>
    <row r="4418" spans="1:1" s="20" customFormat="1" x14ac:dyDescent="0.2">
      <c r="A4418" s="2"/>
    </row>
    <row r="4419" spans="1:1" s="20" customFormat="1" x14ac:dyDescent="0.2">
      <c r="A4419" s="2"/>
    </row>
    <row r="4420" spans="1:1" s="20" customFormat="1" x14ac:dyDescent="0.2">
      <c r="A4420" s="2"/>
    </row>
    <row r="4421" spans="1:1" s="20" customFormat="1" x14ac:dyDescent="0.2">
      <c r="A4421" s="2"/>
    </row>
    <row r="4422" spans="1:1" s="20" customFormat="1" x14ac:dyDescent="0.2">
      <c r="A4422" s="2"/>
    </row>
    <row r="4423" spans="1:1" s="20" customFormat="1" x14ac:dyDescent="0.2">
      <c r="A4423" s="2"/>
    </row>
    <row r="4424" spans="1:1" s="20" customFormat="1" x14ac:dyDescent="0.2">
      <c r="A4424" s="2"/>
    </row>
    <row r="4425" spans="1:1" s="20" customFormat="1" x14ac:dyDescent="0.2">
      <c r="A4425" s="2"/>
    </row>
    <row r="4426" spans="1:1" s="20" customFormat="1" x14ac:dyDescent="0.2">
      <c r="A4426" s="2"/>
    </row>
    <row r="4427" spans="1:1" s="20" customFormat="1" x14ac:dyDescent="0.2">
      <c r="A4427" s="2"/>
    </row>
    <row r="4428" spans="1:1" s="20" customFormat="1" x14ac:dyDescent="0.2">
      <c r="A4428" s="2"/>
    </row>
    <row r="4429" spans="1:1" s="20" customFormat="1" x14ac:dyDescent="0.2">
      <c r="A4429" s="2"/>
    </row>
    <row r="4430" spans="1:1" s="20" customFormat="1" x14ac:dyDescent="0.2">
      <c r="A4430" s="2"/>
    </row>
    <row r="4431" spans="1:1" s="20" customFormat="1" x14ac:dyDescent="0.2">
      <c r="A4431" s="2"/>
    </row>
    <row r="4432" spans="1:1" s="20" customFormat="1" x14ac:dyDescent="0.2">
      <c r="A4432" s="2"/>
    </row>
    <row r="4433" spans="1:1" s="20" customFormat="1" x14ac:dyDescent="0.2">
      <c r="A4433" s="2"/>
    </row>
    <row r="4434" spans="1:1" s="20" customFormat="1" x14ac:dyDescent="0.2">
      <c r="A4434" s="2"/>
    </row>
    <row r="4435" spans="1:1" s="20" customFormat="1" x14ac:dyDescent="0.2">
      <c r="A4435" s="2"/>
    </row>
    <row r="4436" spans="1:1" s="20" customFormat="1" x14ac:dyDescent="0.2">
      <c r="A4436" s="2"/>
    </row>
    <row r="4437" spans="1:1" s="20" customFormat="1" x14ac:dyDescent="0.2">
      <c r="A4437" s="2"/>
    </row>
    <row r="4438" spans="1:1" s="20" customFormat="1" x14ac:dyDescent="0.2">
      <c r="A4438" s="2"/>
    </row>
    <row r="4439" spans="1:1" s="20" customFormat="1" x14ac:dyDescent="0.2">
      <c r="A4439" s="2"/>
    </row>
    <row r="4440" spans="1:1" s="20" customFormat="1" x14ac:dyDescent="0.2">
      <c r="A4440" s="2"/>
    </row>
    <row r="4441" spans="1:1" s="20" customFormat="1" x14ac:dyDescent="0.2">
      <c r="A4441" s="2"/>
    </row>
    <row r="4442" spans="1:1" s="20" customFormat="1" x14ac:dyDescent="0.2">
      <c r="A4442" s="2"/>
    </row>
    <row r="4443" spans="1:1" s="20" customFormat="1" x14ac:dyDescent="0.2">
      <c r="A4443" s="2"/>
    </row>
    <row r="4444" spans="1:1" s="20" customFormat="1" x14ac:dyDescent="0.2">
      <c r="A4444" s="2"/>
    </row>
    <row r="4445" spans="1:1" s="20" customFormat="1" x14ac:dyDescent="0.2">
      <c r="A4445" s="2"/>
    </row>
    <row r="4446" spans="1:1" s="20" customFormat="1" x14ac:dyDescent="0.2">
      <c r="A4446" s="2"/>
    </row>
    <row r="4447" spans="1:1" s="20" customFormat="1" x14ac:dyDescent="0.2">
      <c r="A4447" s="2"/>
    </row>
    <row r="4448" spans="1:1" s="20" customFormat="1" x14ac:dyDescent="0.2">
      <c r="A4448" s="2"/>
    </row>
    <row r="4449" spans="1:1" s="20" customFormat="1" x14ac:dyDescent="0.2">
      <c r="A4449" s="2"/>
    </row>
    <row r="4450" spans="1:1" s="20" customFormat="1" x14ac:dyDescent="0.2">
      <c r="A4450" s="2"/>
    </row>
    <row r="4451" spans="1:1" s="20" customFormat="1" x14ac:dyDescent="0.2">
      <c r="A4451" s="2"/>
    </row>
    <row r="4452" spans="1:1" s="20" customFormat="1" x14ac:dyDescent="0.2">
      <c r="A4452" s="2"/>
    </row>
    <row r="4453" spans="1:1" s="20" customFormat="1" x14ac:dyDescent="0.2">
      <c r="A4453" s="2"/>
    </row>
    <row r="4454" spans="1:1" s="20" customFormat="1" x14ac:dyDescent="0.2">
      <c r="A4454" s="2"/>
    </row>
    <row r="4455" spans="1:1" s="20" customFormat="1" x14ac:dyDescent="0.2">
      <c r="A4455" s="2"/>
    </row>
    <row r="4456" spans="1:1" s="20" customFormat="1" x14ac:dyDescent="0.2">
      <c r="A4456" s="2"/>
    </row>
    <row r="4457" spans="1:1" s="20" customFormat="1" x14ac:dyDescent="0.2">
      <c r="A4457" s="2"/>
    </row>
    <row r="4458" spans="1:1" s="20" customFormat="1" x14ac:dyDescent="0.2">
      <c r="A4458" s="2"/>
    </row>
    <row r="4459" spans="1:1" s="20" customFormat="1" x14ac:dyDescent="0.2">
      <c r="A4459" s="2"/>
    </row>
    <row r="4460" spans="1:1" s="20" customFormat="1" x14ac:dyDescent="0.2">
      <c r="A4460" s="2"/>
    </row>
    <row r="4461" spans="1:1" s="20" customFormat="1" x14ac:dyDescent="0.2">
      <c r="A4461" s="2"/>
    </row>
    <row r="4462" spans="1:1" s="20" customFormat="1" x14ac:dyDescent="0.2">
      <c r="A4462" s="2"/>
    </row>
    <row r="4463" spans="1:1" s="20" customFormat="1" x14ac:dyDescent="0.2">
      <c r="A4463" s="2"/>
    </row>
    <row r="4464" spans="1:1" s="20" customFormat="1" x14ac:dyDescent="0.2">
      <c r="A4464" s="2"/>
    </row>
    <row r="4465" spans="1:1" s="20" customFormat="1" x14ac:dyDescent="0.2">
      <c r="A4465" s="2"/>
    </row>
    <row r="4466" spans="1:1" s="20" customFormat="1" x14ac:dyDescent="0.2">
      <c r="A4466" s="2"/>
    </row>
    <row r="4467" spans="1:1" s="20" customFormat="1" x14ac:dyDescent="0.2">
      <c r="A4467" s="2"/>
    </row>
    <row r="4468" spans="1:1" s="20" customFormat="1" x14ac:dyDescent="0.2">
      <c r="A4468" s="2"/>
    </row>
    <row r="4469" spans="1:1" s="20" customFormat="1" x14ac:dyDescent="0.2">
      <c r="A4469" s="2"/>
    </row>
    <row r="4470" spans="1:1" s="20" customFormat="1" x14ac:dyDescent="0.2">
      <c r="A4470" s="2"/>
    </row>
    <row r="4471" spans="1:1" s="20" customFormat="1" x14ac:dyDescent="0.2">
      <c r="A4471" s="2"/>
    </row>
    <row r="4472" spans="1:1" s="20" customFormat="1" x14ac:dyDescent="0.2">
      <c r="A4472" s="2"/>
    </row>
    <row r="4473" spans="1:1" s="20" customFormat="1" x14ac:dyDescent="0.2">
      <c r="A4473" s="2"/>
    </row>
    <row r="4474" spans="1:1" s="20" customFormat="1" x14ac:dyDescent="0.2">
      <c r="A4474" s="2"/>
    </row>
    <row r="4475" spans="1:1" s="20" customFormat="1" x14ac:dyDescent="0.2">
      <c r="A4475" s="2"/>
    </row>
    <row r="4476" spans="1:1" s="20" customFormat="1" x14ac:dyDescent="0.2">
      <c r="A4476" s="2"/>
    </row>
    <row r="4477" spans="1:1" s="20" customFormat="1" x14ac:dyDescent="0.2">
      <c r="A4477" s="2"/>
    </row>
    <row r="4478" spans="1:1" s="20" customFormat="1" x14ac:dyDescent="0.2">
      <c r="A4478" s="2"/>
    </row>
    <row r="4479" spans="1:1" s="20" customFormat="1" x14ac:dyDescent="0.2">
      <c r="A4479" s="2"/>
    </row>
    <row r="4480" spans="1:1" s="20" customFormat="1" x14ac:dyDescent="0.2">
      <c r="A4480" s="2"/>
    </row>
    <row r="4481" spans="1:1" s="20" customFormat="1" x14ac:dyDescent="0.2">
      <c r="A4481" s="2"/>
    </row>
    <row r="4482" spans="1:1" s="20" customFormat="1" x14ac:dyDescent="0.2">
      <c r="A4482" s="2"/>
    </row>
    <row r="4483" spans="1:1" s="20" customFormat="1" x14ac:dyDescent="0.2">
      <c r="A4483" s="2"/>
    </row>
    <row r="4484" spans="1:1" s="20" customFormat="1" x14ac:dyDescent="0.2">
      <c r="A4484" s="2"/>
    </row>
    <row r="4485" spans="1:1" s="20" customFormat="1" x14ac:dyDescent="0.2">
      <c r="A4485" s="2"/>
    </row>
    <row r="4486" spans="1:1" s="20" customFormat="1" x14ac:dyDescent="0.2">
      <c r="A4486" s="2"/>
    </row>
    <row r="4487" spans="1:1" s="20" customFormat="1" x14ac:dyDescent="0.2">
      <c r="A4487" s="2"/>
    </row>
    <row r="4488" spans="1:1" s="20" customFormat="1" x14ac:dyDescent="0.2">
      <c r="A4488" s="2"/>
    </row>
    <row r="4489" spans="1:1" s="20" customFormat="1" x14ac:dyDescent="0.2">
      <c r="A4489" s="2"/>
    </row>
    <row r="4490" spans="1:1" s="20" customFormat="1" x14ac:dyDescent="0.2">
      <c r="A4490" s="2"/>
    </row>
    <row r="4491" spans="1:1" s="20" customFormat="1" x14ac:dyDescent="0.2">
      <c r="A4491" s="2"/>
    </row>
    <row r="4492" spans="1:1" s="20" customFormat="1" x14ac:dyDescent="0.2">
      <c r="A4492" s="2"/>
    </row>
    <row r="4493" spans="1:1" s="20" customFormat="1" x14ac:dyDescent="0.2">
      <c r="A4493" s="2"/>
    </row>
    <row r="4494" spans="1:1" s="20" customFormat="1" x14ac:dyDescent="0.2">
      <c r="A4494" s="2"/>
    </row>
    <row r="4495" spans="1:1" s="20" customFormat="1" x14ac:dyDescent="0.2">
      <c r="A4495" s="2"/>
    </row>
    <row r="4496" spans="1:1" s="20" customFormat="1" x14ac:dyDescent="0.2">
      <c r="A4496" s="2"/>
    </row>
    <row r="4497" spans="1:1" s="20" customFormat="1" x14ac:dyDescent="0.2">
      <c r="A4497" s="2"/>
    </row>
    <row r="4498" spans="1:1" s="20" customFormat="1" x14ac:dyDescent="0.2">
      <c r="A4498" s="2"/>
    </row>
    <row r="4499" spans="1:1" s="20" customFormat="1" x14ac:dyDescent="0.2">
      <c r="A4499" s="2"/>
    </row>
    <row r="4500" spans="1:1" s="20" customFormat="1" x14ac:dyDescent="0.2">
      <c r="A4500" s="2"/>
    </row>
    <row r="4501" spans="1:1" s="20" customFormat="1" x14ac:dyDescent="0.2">
      <c r="A4501" s="2"/>
    </row>
    <row r="4502" spans="1:1" s="20" customFormat="1" x14ac:dyDescent="0.2">
      <c r="A4502" s="2"/>
    </row>
    <row r="4503" spans="1:1" s="20" customFormat="1" x14ac:dyDescent="0.2">
      <c r="A4503" s="2"/>
    </row>
    <row r="4504" spans="1:1" s="20" customFormat="1" x14ac:dyDescent="0.2">
      <c r="A4504" s="2"/>
    </row>
    <row r="4505" spans="1:1" s="20" customFormat="1" x14ac:dyDescent="0.2">
      <c r="A4505" s="2"/>
    </row>
    <row r="4506" spans="1:1" s="20" customFormat="1" x14ac:dyDescent="0.2">
      <c r="A4506" s="2"/>
    </row>
    <row r="4507" spans="1:1" s="20" customFormat="1" x14ac:dyDescent="0.2">
      <c r="A4507" s="2"/>
    </row>
    <row r="4508" spans="1:1" s="20" customFormat="1" x14ac:dyDescent="0.2">
      <c r="A4508" s="2"/>
    </row>
    <row r="4509" spans="1:1" s="20" customFormat="1" x14ac:dyDescent="0.2">
      <c r="A4509" s="2"/>
    </row>
    <row r="4510" spans="1:1" s="20" customFormat="1" x14ac:dyDescent="0.2">
      <c r="A4510" s="2"/>
    </row>
    <row r="4511" spans="1:1" s="20" customFormat="1" x14ac:dyDescent="0.2">
      <c r="A4511" s="2"/>
    </row>
    <row r="4512" spans="1:1" s="20" customFormat="1" x14ac:dyDescent="0.2">
      <c r="A4512" s="2"/>
    </row>
    <row r="4513" spans="1:1" s="20" customFormat="1" x14ac:dyDescent="0.2">
      <c r="A4513" s="2"/>
    </row>
    <row r="4514" spans="1:1" s="20" customFormat="1" x14ac:dyDescent="0.2">
      <c r="A4514" s="2"/>
    </row>
    <row r="4515" spans="1:1" s="20" customFormat="1" x14ac:dyDescent="0.2">
      <c r="A4515" s="2"/>
    </row>
    <row r="4516" spans="1:1" s="20" customFormat="1" x14ac:dyDescent="0.2">
      <c r="A4516" s="2"/>
    </row>
    <row r="4517" spans="1:1" s="20" customFormat="1" x14ac:dyDescent="0.2">
      <c r="A4517" s="2"/>
    </row>
    <row r="4518" spans="1:1" s="20" customFormat="1" x14ac:dyDescent="0.2">
      <c r="A4518" s="2"/>
    </row>
    <row r="4519" spans="1:1" s="20" customFormat="1" x14ac:dyDescent="0.2">
      <c r="A4519" s="2"/>
    </row>
    <row r="4520" spans="1:1" s="20" customFormat="1" x14ac:dyDescent="0.2">
      <c r="A4520" s="2"/>
    </row>
    <row r="4521" spans="1:1" s="20" customFormat="1" x14ac:dyDescent="0.2">
      <c r="A4521" s="2"/>
    </row>
    <row r="4522" spans="1:1" s="20" customFormat="1" x14ac:dyDescent="0.2">
      <c r="A4522" s="2"/>
    </row>
    <row r="4523" spans="1:1" s="20" customFormat="1" x14ac:dyDescent="0.2">
      <c r="A4523" s="2"/>
    </row>
    <row r="4524" spans="1:1" s="20" customFormat="1" x14ac:dyDescent="0.2">
      <c r="A4524" s="2"/>
    </row>
    <row r="4525" spans="1:1" s="20" customFormat="1" x14ac:dyDescent="0.2">
      <c r="A4525" s="2"/>
    </row>
    <row r="4526" spans="1:1" s="20" customFormat="1" x14ac:dyDescent="0.2">
      <c r="A4526" s="2"/>
    </row>
    <row r="4527" spans="1:1" s="20" customFormat="1" x14ac:dyDescent="0.2">
      <c r="A4527" s="2"/>
    </row>
    <row r="4528" spans="1:1" s="20" customFormat="1" x14ac:dyDescent="0.2">
      <c r="A4528" s="2"/>
    </row>
    <row r="4529" spans="1:1" s="20" customFormat="1" x14ac:dyDescent="0.2">
      <c r="A4529" s="2"/>
    </row>
    <row r="4530" spans="1:1" s="20" customFormat="1" x14ac:dyDescent="0.2">
      <c r="A4530" s="2"/>
    </row>
    <row r="4531" spans="1:1" s="20" customFormat="1" x14ac:dyDescent="0.2">
      <c r="A4531" s="2"/>
    </row>
    <row r="4532" spans="1:1" s="20" customFormat="1" x14ac:dyDescent="0.2">
      <c r="A4532" s="2"/>
    </row>
    <row r="4533" spans="1:1" s="20" customFormat="1" x14ac:dyDescent="0.2">
      <c r="A4533" s="2"/>
    </row>
    <row r="4534" spans="1:1" s="20" customFormat="1" x14ac:dyDescent="0.2">
      <c r="A4534" s="2"/>
    </row>
    <row r="4535" spans="1:1" s="20" customFormat="1" x14ac:dyDescent="0.2">
      <c r="A4535" s="2"/>
    </row>
    <row r="4536" spans="1:1" s="20" customFormat="1" x14ac:dyDescent="0.2">
      <c r="A4536" s="2"/>
    </row>
    <row r="4537" spans="1:1" s="20" customFormat="1" x14ac:dyDescent="0.2">
      <c r="A4537" s="2"/>
    </row>
    <row r="4538" spans="1:1" s="20" customFormat="1" x14ac:dyDescent="0.2">
      <c r="A4538" s="2"/>
    </row>
    <row r="4539" spans="1:1" s="20" customFormat="1" x14ac:dyDescent="0.2">
      <c r="A4539" s="2"/>
    </row>
    <row r="4540" spans="1:1" s="20" customFormat="1" x14ac:dyDescent="0.2">
      <c r="A4540" s="2"/>
    </row>
    <row r="4541" spans="1:1" s="20" customFormat="1" x14ac:dyDescent="0.2">
      <c r="A4541" s="2"/>
    </row>
    <row r="4542" spans="1:1" s="20" customFormat="1" x14ac:dyDescent="0.2">
      <c r="A4542" s="2"/>
    </row>
    <row r="4543" spans="1:1" s="20" customFormat="1" x14ac:dyDescent="0.2">
      <c r="A4543" s="2"/>
    </row>
    <row r="4544" spans="1:1" s="20" customFormat="1" x14ac:dyDescent="0.2">
      <c r="A4544" s="2"/>
    </row>
    <row r="4545" spans="1:1" s="20" customFormat="1" x14ac:dyDescent="0.2">
      <c r="A4545" s="2"/>
    </row>
    <row r="4546" spans="1:1" s="20" customFormat="1" x14ac:dyDescent="0.2">
      <c r="A4546" s="2"/>
    </row>
    <row r="4547" spans="1:1" s="20" customFormat="1" x14ac:dyDescent="0.2">
      <c r="A4547" s="2"/>
    </row>
    <row r="4548" spans="1:1" s="20" customFormat="1" x14ac:dyDescent="0.2">
      <c r="A4548" s="2"/>
    </row>
    <row r="4549" spans="1:1" s="20" customFormat="1" x14ac:dyDescent="0.2">
      <c r="A4549" s="2"/>
    </row>
    <row r="4550" spans="1:1" s="20" customFormat="1" x14ac:dyDescent="0.2">
      <c r="A4550" s="2"/>
    </row>
    <row r="4551" spans="1:1" s="20" customFormat="1" x14ac:dyDescent="0.2">
      <c r="A4551" s="2"/>
    </row>
    <row r="4552" spans="1:1" s="20" customFormat="1" x14ac:dyDescent="0.2">
      <c r="A4552" s="2"/>
    </row>
    <row r="4553" spans="1:1" s="20" customFormat="1" x14ac:dyDescent="0.2">
      <c r="A4553" s="2"/>
    </row>
    <row r="4554" spans="1:1" s="20" customFormat="1" x14ac:dyDescent="0.2">
      <c r="A4554" s="2"/>
    </row>
    <row r="4555" spans="1:1" s="20" customFormat="1" x14ac:dyDescent="0.2">
      <c r="A4555" s="2"/>
    </row>
    <row r="4556" spans="1:1" s="20" customFormat="1" x14ac:dyDescent="0.2">
      <c r="A4556" s="2"/>
    </row>
    <row r="4557" spans="1:1" s="20" customFormat="1" x14ac:dyDescent="0.2">
      <c r="A4557" s="2"/>
    </row>
    <row r="4558" spans="1:1" s="20" customFormat="1" x14ac:dyDescent="0.2">
      <c r="A4558" s="2"/>
    </row>
    <row r="4559" spans="1:1" s="20" customFormat="1" x14ac:dyDescent="0.2">
      <c r="A4559" s="2"/>
    </row>
    <row r="4560" spans="1:1" s="20" customFormat="1" x14ac:dyDescent="0.2">
      <c r="A4560" s="2"/>
    </row>
    <row r="4561" spans="1:1" s="20" customFormat="1" x14ac:dyDescent="0.2">
      <c r="A4561" s="2"/>
    </row>
    <row r="4562" spans="1:1" s="20" customFormat="1" x14ac:dyDescent="0.2">
      <c r="A4562" s="2"/>
    </row>
    <row r="4563" spans="1:1" s="20" customFormat="1" x14ac:dyDescent="0.2">
      <c r="A4563" s="2"/>
    </row>
    <row r="4564" spans="1:1" s="20" customFormat="1" x14ac:dyDescent="0.2">
      <c r="A4564" s="2"/>
    </row>
    <row r="4565" spans="1:1" s="20" customFormat="1" x14ac:dyDescent="0.2">
      <c r="A4565" s="2"/>
    </row>
    <row r="4566" spans="1:1" s="20" customFormat="1" x14ac:dyDescent="0.2">
      <c r="A4566" s="2"/>
    </row>
    <row r="4567" spans="1:1" s="20" customFormat="1" x14ac:dyDescent="0.2">
      <c r="A4567" s="2"/>
    </row>
    <row r="4568" spans="1:1" s="20" customFormat="1" x14ac:dyDescent="0.2">
      <c r="A4568" s="2"/>
    </row>
    <row r="4569" spans="1:1" s="20" customFormat="1" x14ac:dyDescent="0.2">
      <c r="A4569" s="2"/>
    </row>
    <row r="4570" spans="1:1" s="20" customFormat="1" x14ac:dyDescent="0.2">
      <c r="A4570" s="2"/>
    </row>
    <row r="4571" spans="1:1" s="20" customFormat="1" x14ac:dyDescent="0.2">
      <c r="A4571" s="2"/>
    </row>
    <row r="4572" spans="1:1" s="20" customFormat="1" x14ac:dyDescent="0.2">
      <c r="A4572" s="2"/>
    </row>
    <row r="4573" spans="1:1" s="20" customFormat="1" x14ac:dyDescent="0.2">
      <c r="A4573" s="2"/>
    </row>
    <row r="4574" spans="1:1" s="20" customFormat="1" x14ac:dyDescent="0.2">
      <c r="A4574" s="2"/>
    </row>
    <row r="4575" spans="1:1" s="20" customFormat="1" x14ac:dyDescent="0.2">
      <c r="A4575" s="2"/>
    </row>
    <row r="4576" spans="1:1" s="20" customFormat="1" x14ac:dyDescent="0.2">
      <c r="A4576" s="2"/>
    </row>
    <row r="4577" spans="1:1" s="20" customFormat="1" x14ac:dyDescent="0.2">
      <c r="A4577" s="2"/>
    </row>
    <row r="4578" spans="1:1" s="20" customFormat="1" x14ac:dyDescent="0.2">
      <c r="A4578" s="2"/>
    </row>
    <row r="4579" spans="1:1" s="20" customFormat="1" x14ac:dyDescent="0.2">
      <c r="A4579" s="2"/>
    </row>
    <row r="4580" spans="1:1" s="20" customFormat="1" x14ac:dyDescent="0.2">
      <c r="A4580" s="2"/>
    </row>
    <row r="4581" spans="1:1" s="20" customFormat="1" x14ac:dyDescent="0.2">
      <c r="A4581" s="2"/>
    </row>
    <row r="4582" spans="1:1" s="20" customFormat="1" x14ac:dyDescent="0.2">
      <c r="A4582" s="2"/>
    </row>
    <row r="4583" spans="1:1" s="20" customFormat="1" x14ac:dyDescent="0.2">
      <c r="A4583" s="2"/>
    </row>
    <row r="4584" spans="1:1" s="20" customFormat="1" x14ac:dyDescent="0.2">
      <c r="A4584" s="2"/>
    </row>
    <row r="4585" spans="1:1" s="20" customFormat="1" x14ac:dyDescent="0.2">
      <c r="A4585" s="2"/>
    </row>
    <row r="4586" spans="1:1" s="20" customFormat="1" x14ac:dyDescent="0.2">
      <c r="A4586" s="2"/>
    </row>
    <row r="4587" spans="1:1" s="20" customFormat="1" x14ac:dyDescent="0.2">
      <c r="A4587" s="2"/>
    </row>
    <row r="4588" spans="1:1" s="20" customFormat="1" x14ac:dyDescent="0.2">
      <c r="A4588" s="2"/>
    </row>
    <row r="4589" spans="1:1" s="20" customFormat="1" x14ac:dyDescent="0.2">
      <c r="A4589" s="2"/>
    </row>
    <row r="4590" spans="1:1" s="20" customFormat="1" x14ac:dyDescent="0.2">
      <c r="A4590" s="2"/>
    </row>
    <row r="4591" spans="1:1" s="20" customFormat="1" x14ac:dyDescent="0.2">
      <c r="A4591" s="2"/>
    </row>
    <row r="4592" spans="1:1" s="20" customFormat="1" x14ac:dyDescent="0.2">
      <c r="A4592" s="2"/>
    </row>
    <row r="4593" spans="1:1" s="20" customFormat="1" x14ac:dyDescent="0.2">
      <c r="A4593" s="2"/>
    </row>
    <row r="4594" spans="1:1" s="20" customFormat="1" x14ac:dyDescent="0.2">
      <c r="A4594" s="2"/>
    </row>
    <row r="4595" spans="1:1" s="20" customFormat="1" x14ac:dyDescent="0.2">
      <c r="A4595" s="2"/>
    </row>
    <row r="4596" spans="1:1" s="20" customFormat="1" x14ac:dyDescent="0.2">
      <c r="A4596" s="2"/>
    </row>
    <row r="4597" spans="1:1" s="20" customFormat="1" x14ac:dyDescent="0.2">
      <c r="A4597" s="2"/>
    </row>
    <row r="4598" spans="1:1" s="20" customFormat="1" x14ac:dyDescent="0.2">
      <c r="A4598" s="2"/>
    </row>
    <row r="4599" spans="1:1" s="20" customFormat="1" x14ac:dyDescent="0.2">
      <c r="A4599" s="2"/>
    </row>
    <row r="4600" spans="1:1" s="20" customFormat="1" x14ac:dyDescent="0.2">
      <c r="A4600" s="2"/>
    </row>
    <row r="4601" spans="1:1" s="20" customFormat="1" x14ac:dyDescent="0.2">
      <c r="A4601" s="2"/>
    </row>
    <row r="4602" spans="1:1" s="20" customFormat="1" x14ac:dyDescent="0.2">
      <c r="A4602" s="2"/>
    </row>
    <row r="4603" spans="1:1" s="20" customFormat="1" x14ac:dyDescent="0.2">
      <c r="A4603" s="2"/>
    </row>
    <row r="4604" spans="1:1" s="20" customFormat="1" x14ac:dyDescent="0.2">
      <c r="A4604" s="2"/>
    </row>
    <row r="4605" spans="1:1" s="20" customFormat="1" x14ac:dyDescent="0.2">
      <c r="A4605" s="2"/>
    </row>
    <row r="4606" spans="1:1" s="20" customFormat="1" x14ac:dyDescent="0.2">
      <c r="A4606" s="2"/>
    </row>
    <row r="4607" spans="1:1" s="20" customFormat="1" x14ac:dyDescent="0.2">
      <c r="A4607" s="2"/>
    </row>
    <row r="4608" spans="1:1" s="20" customFormat="1" x14ac:dyDescent="0.2">
      <c r="A4608" s="2"/>
    </row>
    <row r="4609" spans="1:1" s="20" customFormat="1" x14ac:dyDescent="0.2">
      <c r="A4609" s="2"/>
    </row>
    <row r="4610" spans="1:1" s="20" customFormat="1" x14ac:dyDescent="0.2">
      <c r="A4610" s="2"/>
    </row>
    <row r="4611" spans="1:1" s="20" customFormat="1" x14ac:dyDescent="0.2">
      <c r="A4611" s="2"/>
    </row>
    <row r="4612" spans="1:1" s="20" customFormat="1" x14ac:dyDescent="0.2">
      <c r="A4612" s="2"/>
    </row>
    <row r="4613" spans="1:1" s="20" customFormat="1" x14ac:dyDescent="0.2">
      <c r="A4613" s="2"/>
    </row>
    <row r="4614" spans="1:1" s="20" customFormat="1" x14ac:dyDescent="0.2">
      <c r="A4614" s="2"/>
    </row>
    <row r="4615" spans="1:1" s="20" customFormat="1" x14ac:dyDescent="0.2">
      <c r="A4615" s="2"/>
    </row>
    <row r="4616" spans="1:1" s="20" customFormat="1" x14ac:dyDescent="0.2">
      <c r="A4616" s="2"/>
    </row>
    <row r="4617" spans="1:1" s="20" customFormat="1" x14ac:dyDescent="0.2">
      <c r="A4617" s="2"/>
    </row>
    <row r="4618" spans="1:1" s="20" customFormat="1" x14ac:dyDescent="0.2">
      <c r="A4618" s="2"/>
    </row>
    <row r="4619" spans="1:1" s="20" customFormat="1" x14ac:dyDescent="0.2">
      <c r="A4619" s="2"/>
    </row>
    <row r="4620" spans="1:1" s="20" customFormat="1" x14ac:dyDescent="0.2">
      <c r="A4620" s="2"/>
    </row>
    <row r="4621" spans="1:1" s="20" customFormat="1" x14ac:dyDescent="0.2">
      <c r="A4621" s="2"/>
    </row>
    <row r="4622" spans="1:1" s="20" customFormat="1" x14ac:dyDescent="0.2">
      <c r="A4622" s="2"/>
    </row>
    <row r="4623" spans="1:1" s="20" customFormat="1" x14ac:dyDescent="0.2">
      <c r="A4623" s="2"/>
    </row>
    <row r="4624" spans="1:1" s="20" customFormat="1" x14ac:dyDescent="0.2">
      <c r="A4624" s="2"/>
    </row>
    <row r="4625" spans="1:1" s="20" customFormat="1" x14ac:dyDescent="0.2">
      <c r="A4625" s="2"/>
    </row>
    <row r="4626" spans="1:1" s="20" customFormat="1" x14ac:dyDescent="0.2">
      <c r="A4626" s="2"/>
    </row>
    <row r="4627" spans="1:1" s="20" customFormat="1" x14ac:dyDescent="0.2">
      <c r="A4627" s="2"/>
    </row>
    <row r="4628" spans="1:1" s="20" customFormat="1" x14ac:dyDescent="0.2">
      <c r="A4628" s="2"/>
    </row>
    <row r="4629" spans="1:1" s="20" customFormat="1" x14ac:dyDescent="0.2">
      <c r="A4629" s="2"/>
    </row>
    <row r="4630" spans="1:1" s="20" customFormat="1" x14ac:dyDescent="0.2">
      <c r="A4630" s="2"/>
    </row>
    <row r="4631" spans="1:1" s="20" customFormat="1" x14ac:dyDescent="0.2">
      <c r="A4631" s="2"/>
    </row>
    <row r="4632" spans="1:1" s="20" customFormat="1" x14ac:dyDescent="0.2">
      <c r="A4632" s="2"/>
    </row>
    <row r="4633" spans="1:1" s="20" customFormat="1" x14ac:dyDescent="0.2">
      <c r="A4633" s="2"/>
    </row>
    <row r="4634" spans="1:1" s="20" customFormat="1" x14ac:dyDescent="0.2">
      <c r="A4634" s="2"/>
    </row>
    <row r="4635" spans="1:1" s="20" customFormat="1" x14ac:dyDescent="0.2">
      <c r="A4635" s="2"/>
    </row>
    <row r="4636" spans="1:1" s="20" customFormat="1" x14ac:dyDescent="0.2">
      <c r="A4636" s="2"/>
    </row>
    <row r="4637" spans="1:1" s="20" customFormat="1" x14ac:dyDescent="0.2">
      <c r="A4637" s="2"/>
    </row>
    <row r="4638" spans="1:1" s="20" customFormat="1" x14ac:dyDescent="0.2">
      <c r="A4638" s="2"/>
    </row>
    <row r="4639" spans="1:1" s="20" customFormat="1" x14ac:dyDescent="0.2">
      <c r="A4639" s="2"/>
    </row>
    <row r="4640" spans="1:1" s="20" customFormat="1" x14ac:dyDescent="0.2">
      <c r="A4640" s="2"/>
    </row>
    <row r="4641" spans="1:1" s="20" customFormat="1" x14ac:dyDescent="0.2">
      <c r="A4641" s="2"/>
    </row>
    <row r="4642" spans="1:1" s="20" customFormat="1" x14ac:dyDescent="0.2">
      <c r="A4642" s="2"/>
    </row>
    <row r="4643" spans="1:1" s="20" customFormat="1" x14ac:dyDescent="0.2">
      <c r="A4643" s="2"/>
    </row>
    <row r="4644" spans="1:1" s="20" customFormat="1" x14ac:dyDescent="0.2">
      <c r="A4644" s="2"/>
    </row>
    <row r="4645" spans="1:1" s="20" customFormat="1" x14ac:dyDescent="0.2">
      <c r="A4645" s="2"/>
    </row>
    <row r="4646" spans="1:1" s="20" customFormat="1" x14ac:dyDescent="0.2">
      <c r="A4646" s="2"/>
    </row>
    <row r="4647" spans="1:1" s="20" customFormat="1" x14ac:dyDescent="0.2">
      <c r="A4647" s="2"/>
    </row>
    <row r="4648" spans="1:1" s="20" customFormat="1" x14ac:dyDescent="0.2">
      <c r="A4648" s="2"/>
    </row>
    <row r="4649" spans="1:1" s="20" customFormat="1" x14ac:dyDescent="0.2">
      <c r="A4649" s="2"/>
    </row>
    <row r="4650" spans="1:1" s="20" customFormat="1" x14ac:dyDescent="0.2">
      <c r="A4650" s="2"/>
    </row>
    <row r="4651" spans="1:1" s="20" customFormat="1" x14ac:dyDescent="0.2">
      <c r="A4651" s="2"/>
    </row>
    <row r="4652" spans="1:1" s="20" customFormat="1" x14ac:dyDescent="0.2">
      <c r="A4652" s="2"/>
    </row>
    <row r="4653" spans="1:1" s="20" customFormat="1" x14ac:dyDescent="0.2">
      <c r="A4653" s="2"/>
    </row>
    <row r="4654" spans="1:1" s="20" customFormat="1" x14ac:dyDescent="0.2">
      <c r="A4654" s="2"/>
    </row>
    <row r="4655" spans="1:1" s="20" customFormat="1" x14ac:dyDescent="0.2">
      <c r="A4655" s="2"/>
    </row>
    <row r="4656" spans="1:1" s="20" customFormat="1" x14ac:dyDescent="0.2">
      <c r="A4656" s="2"/>
    </row>
    <row r="4657" spans="1:1" s="20" customFormat="1" x14ac:dyDescent="0.2">
      <c r="A4657" s="2"/>
    </row>
    <row r="4658" spans="1:1" s="20" customFormat="1" x14ac:dyDescent="0.2">
      <c r="A4658" s="2"/>
    </row>
    <row r="4659" spans="1:1" s="20" customFormat="1" x14ac:dyDescent="0.2">
      <c r="A4659" s="2"/>
    </row>
    <row r="4660" spans="1:1" s="20" customFormat="1" x14ac:dyDescent="0.2">
      <c r="A4660" s="2"/>
    </row>
    <row r="4661" spans="1:1" s="20" customFormat="1" x14ac:dyDescent="0.2">
      <c r="A4661" s="2"/>
    </row>
    <row r="4662" spans="1:1" s="20" customFormat="1" x14ac:dyDescent="0.2">
      <c r="A4662" s="2"/>
    </row>
    <row r="4663" spans="1:1" s="20" customFormat="1" x14ac:dyDescent="0.2">
      <c r="A4663" s="2"/>
    </row>
    <row r="4664" spans="1:1" s="20" customFormat="1" x14ac:dyDescent="0.2">
      <c r="A4664" s="2"/>
    </row>
    <row r="4665" spans="1:1" s="20" customFormat="1" x14ac:dyDescent="0.2">
      <c r="A4665" s="2"/>
    </row>
    <row r="4666" spans="1:1" s="20" customFormat="1" x14ac:dyDescent="0.2">
      <c r="A4666" s="2"/>
    </row>
    <row r="4667" spans="1:1" s="20" customFormat="1" x14ac:dyDescent="0.2">
      <c r="A4667" s="2"/>
    </row>
    <row r="4668" spans="1:1" s="20" customFormat="1" x14ac:dyDescent="0.2">
      <c r="A4668" s="2"/>
    </row>
    <row r="4669" spans="1:1" s="20" customFormat="1" x14ac:dyDescent="0.2">
      <c r="A4669" s="2"/>
    </row>
    <row r="4670" spans="1:1" s="20" customFormat="1" x14ac:dyDescent="0.2">
      <c r="A4670" s="2"/>
    </row>
    <row r="4671" spans="1:1" s="20" customFormat="1" x14ac:dyDescent="0.2">
      <c r="A4671" s="2"/>
    </row>
    <row r="4672" spans="1:1" s="20" customFormat="1" x14ac:dyDescent="0.2">
      <c r="A4672" s="2"/>
    </row>
    <row r="4673" spans="1:1" s="20" customFormat="1" x14ac:dyDescent="0.2">
      <c r="A4673" s="2"/>
    </row>
    <row r="4674" spans="1:1" s="20" customFormat="1" x14ac:dyDescent="0.2">
      <c r="A4674" s="2"/>
    </row>
    <row r="4675" spans="1:1" s="20" customFormat="1" x14ac:dyDescent="0.2">
      <c r="A4675" s="2"/>
    </row>
    <row r="4676" spans="1:1" s="20" customFormat="1" x14ac:dyDescent="0.2">
      <c r="A4676" s="2"/>
    </row>
    <row r="4677" spans="1:1" s="20" customFormat="1" x14ac:dyDescent="0.2">
      <c r="A4677" s="2"/>
    </row>
    <row r="4678" spans="1:1" s="20" customFormat="1" x14ac:dyDescent="0.2">
      <c r="A4678" s="2"/>
    </row>
    <row r="4679" spans="1:1" s="20" customFormat="1" x14ac:dyDescent="0.2">
      <c r="A4679" s="2"/>
    </row>
    <row r="4680" spans="1:1" s="20" customFormat="1" x14ac:dyDescent="0.2">
      <c r="A4680" s="2"/>
    </row>
    <row r="4681" spans="1:1" s="20" customFormat="1" x14ac:dyDescent="0.2">
      <c r="A4681" s="2"/>
    </row>
    <row r="4682" spans="1:1" s="20" customFormat="1" x14ac:dyDescent="0.2">
      <c r="A4682" s="2"/>
    </row>
    <row r="4683" spans="1:1" s="20" customFormat="1" x14ac:dyDescent="0.2">
      <c r="A4683" s="2"/>
    </row>
    <row r="4684" spans="1:1" s="20" customFormat="1" x14ac:dyDescent="0.2">
      <c r="A4684" s="2"/>
    </row>
    <row r="4685" spans="1:1" s="20" customFormat="1" x14ac:dyDescent="0.2">
      <c r="A4685" s="2"/>
    </row>
    <row r="4686" spans="1:1" s="20" customFormat="1" x14ac:dyDescent="0.2">
      <c r="A4686" s="2"/>
    </row>
    <row r="4687" spans="1:1" s="20" customFormat="1" x14ac:dyDescent="0.2">
      <c r="A4687" s="2"/>
    </row>
    <row r="4688" spans="1:1" s="20" customFormat="1" x14ac:dyDescent="0.2">
      <c r="A4688" s="2"/>
    </row>
    <row r="4689" spans="1:1" s="20" customFormat="1" x14ac:dyDescent="0.2">
      <c r="A4689" s="2"/>
    </row>
    <row r="4690" spans="1:1" s="20" customFormat="1" x14ac:dyDescent="0.2">
      <c r="A4690" s="2"/>
    </row>
    <row r="4691" spans="1:1" s="20" customFormat="1" x14ac:dyDescent="0.2">
      <c r="A4691" s="2"/>
    </row>
    <row r="4692" spans="1:1" s="20" customFormat="1" x14ac:dyDescent="0.2">
      <c r="A4692" s="2"/>
    </row>
    <row r="4693" spans="1:1" s="20" customFormat="1" x14ac:dyDescent="0.2">
      <c r="A4693" s="2"/>
    </row>
    <row r="4694" spans="1:1" s="20" customFormat="1" x14ac:dyDescent="0.2">
      <c r="A4694" s="2"/>
    </row>
    <row r="4695" spans="1:1" s="20" customFormat="1" x14ac:dyDescent="0.2">
      <c r="A4695" s="2"/>
    </row>
    <row r="4696" spans="1:1" s="20" customFormat="1" x14ac:dyDescent="0.2">
      <c r="A4696" s="2"/>
    </row>
    <row r="4697" spans="1:1" s="20" customFormat="1" x14ac:dyDescent="0.2">
      <c r="A4697" s="2"/>
    </row>
    <row r="4698" spans="1:1" s="20" customFormat="1" x14ac:dyDescent="0.2">
      <c r="A4698" s="2"/>
    </row>
    <row r="4699" spans="1:1" s="20" customFormat="1" x14ac:dyDescent="0.2">
      <c r="A4699" s="2"/>
    </row>
    <row r="4700" spans="1:1" s="20" customFormat="1" x14ac:dyDescent="0.2">
      <c r="A4700" s="2"/>
    </row>
    <row r="4701" spans="1:1" s="20" customFormat="1" x14ac:dyDescent="0.2">
      <c r="A4701" s="2"/>
    </row>
    <row r="4702" spans="1:1" s="20" customFormat="1" x14ac:dyDescent="0.2">
      <c r="A4702" s="2"/>
    </row>
    <row r="4703" spans="1:1" s="20" customFormat="1" x14ac:dyDescent="0.2">
      <c r="A4703" s="2"/>
    </row>
    <row r="4704" spans="1:1" s="20" customFormat="1" x14ac:dyDescent="0.2">
      <c r="A4704" s="2"/>
    </row>
    <row r="4705" spans="1:1" s="20" customFormat="1" x14ac:dyDescent="0.2">
      <c r="A4705" s="2"/>
    </row>
    <row r="4706" spans="1:1" s="20" customFormat="1" x14ac:dyDescent="0.2">
      <c r="A4706" s="2"/>
    </row>
    <row r="4707" spans="1:1" s="20" customFormat="1" x14ac:dyDescent="0.2">
      <c r="A4707" s="2"/>
    </row>
    <row r="4708" spans="1:1" s="20" customFormat="1" x14ac:dyDescent="0.2">
      <c r="A4708" s="2"/>
    </row>
    <row r="4709" spans="1:1" s="20" customFormat="1" x14ac:dyDescent="0.2">
      <c r="A4709" s="2"/>
    </row>
    <row r="4710" spans="1:1" s="20" customFormat="1" x14ac:dyDescent="0.2">
      <c r="A4710" s="2"/>
    </row>
    <row r="4711" spans="1:1" s="20" customFormat="1" x14ac:dyDescent="0.2">
      <c r="A4711" s="2"/>
    </row>
    <row r="4712" spans="1:1" s="20" customFormat="1" x14ac:dyDescent="0.2">
      <c r="A4712" s="2"/>
    </row>
    <row r="4713" spans="1:1" s="20" customFormat="1" x14ac:dyDescent="0.2">
      <c r="A4713" s="2"/>
    </row>
    <row r="4714" spans="1:1" s="20" customFormat="1" x14ac:dyDescent="0.2">
      <c r="A4714" s="2"/>
    </row>
    <row r="4715" spans="1:1" s="20" customFormat="1" x14ac:dyDescent="0.2">
      <c r="A4715" s="2"/>
    </row>
    <row r="4716" spans="1:1" s="20" customFormat="1" x14ac:dyDescent="0.2">
      <c r="A4716" s="2"/>
    </row>
    <row r="4717" spans="1:1" s="20" customFormat="1" x14ac:dyDescent="0.2">
      <c r="A4717" s="2"/>
    </row>
    <row r="4718" spans="1:1" s="20" customFormat="1" x14ac:dyDescent="0.2">
      <c r="A4718" s="2"/>
    </row>
    <row r="4719" spans="1:1" s="20" customFormat="1" x14ac:dyDescent="0.2">
      <c r="A4719" s="2"/>
    </row>
    <row r="4720" spans="1:1" s="20" customFormat="1" x14ac:dyDescent="0.2">
      <c r="A4720" s="2"/>
    </row>
    <row r="4721" spans="1:1" s="20" customFormat="1" x14ac:dyDescent="0.2">
      <c r="A4721" s="2"/>
    </row>
    <row r="4722" spans="1:1" s="20" customFormat="1" x14ac:dyDescent="0.2">
      <c r="A4722" s="2"/>
    </row>
    <row r="4723" spans="1:1" s="20" customFormat="1" x14ac:dyDescent="0.2">
      <c r="A4723" s="2"/>
    </row>
    <row r="4724" spans="1:1" s="20" customFormat="1" x14ac:dyDescent="0.2">
      <c r="A4724" s="2"/>
    </row>
    <row r="4725" spans="1:1" s="20" customFormat="1" x14ac:dyDescent="0.2">
      <c r="A4725" s="2"/>
    </row>
    <row r="4726" spans="1:1" s="20" customFormat="1" x14ac:dyDescent="0.2">
      <c r="A4726" s="2"/>
    </row>
    <row r="4727" spans="1:1" s="20" customFormat="1" x14ac:dyDescent="0.2">
      <c r="A4727" s="2"/>
    </row>
    <row r="4728" spans="1:1" s="20" customFormat="1" x14ac:dyDescent="0.2">
      <c r="A4728" s="2"/>
    </row>
    <row r="4729" spans="1:1" s="20" customFormat="1" x14ac:dyDescent="0.2">
      <c r="A4729" s="2"/>
    </row>
    <row r="4730" spans="1:1" s="20" customFormat="1" x14ac:dyDescent="0.2">
      <c r="A4730" s="2"/>
    </row>
    <row r="4731" spans="1:1" s="20" customFormat="1" x14ac:dyDescent="0.2">
      <c r="A4731" s="2"/>
    </row>
    <row r="4732" spans="1:1" s="20" customFormat="1" x14ac:dyDescent="0.2">
      <c r="A4732" s="2"/>
    </row>
    <row r="4733" spans="1:1" s="20" customFormat="1" x14ac:dyDescent="0.2">
      <c r="A4733" s="2"/>
    </row>
    <row r="4734" spans="1:1" s="20" customFormat="1" x14ac:dyDescent="0.2">
      <c r="A4734" s="2"/>
    </row>
    <row r="4735" spans="1:1" s="20" customFormat="1" x14ac:dyDescent="0.2">
      <c r="A4735" s="2"/>
    </row>
    <row r="4736" spans="1:1" s="20" customFormat="1" x14ac:dyDescent="0.2">
      <c r="A4736" s="2"/>
    </row>
    <row r="4737" spans="1:1" s="20" customFormat="1" x14ac:dyDescent="0.2">
      <c r="A4737" s="2"/>
    </row>
    <row r="4738" spans="1:1" s="20" customFormat="1" x14ac:dyDescent="0.2">
      <c r="A4738" s="2"/>
    </row>
    <row r="4739" spans="1:1" s="20" customFormat="1" x14ac:dyDescent="0.2">
      <c r="A4739" s="2"/>
    </row>
    <row r="4740" spans="1:1" s="20" customFormat="1" x14ac:dyDescent="0.2">
      <c r="A4740" s="2"/>
    </row>
    <row r="4741" spans="1:1" s="20" customFormat="1" x14ac:dyDescent="0.2">
      <c r="A4741" s="2"/>
    </row>
    <row r="4742" spans="1:1" s="20" customFormat="1" x14ac:dyDescent="0.2">
      <c r="A4742" s="2"/>
    </row>
    <row r="4743" spans="1:1" s="20" customFormat="1" x14ac:dyDescent="0.2">
      <c r="A4743" s="2"/>
    </row>
    <row r="4744" spans="1:1" s="20" customFormat="1" x14ac:dyDescent="0.2">
      <c r="A4744" s="2"/>
    </row>
    <row r="4745" spans="1:1" s="20" customFormat="1" x14ac:dyDescent="0.2">
      <c r="A4745" s="2"/>
    </row>
    <row r="4746" spans="1:1" s="20" customFormat="1" x14ac:dyDescent="0.2">
      <c r="A4746" s="2"/>
    </row>
    <row r="4747" spans="1:1" s="20" customFormat="1" x14ac:dyDescent="0.2">
      <c r="A4747" s="2"/>
    </row>
    <row r="4748" spans="1:1" s="20" customFormat="1" x14ac:dyDescent="0.2">
      <c r="A4748" s="2"/>
    </row>
    <row r="4749" spans="1:1" s="20" customFormat="1" x14ac:dyDescent="0.2">
      <c r="A4749" s="2"/>
    </row>
    <row r="4750" spans="1:1" s="20" customFormat="1" x14ac:dyDescent="0.2">
      <c r="A4750" s="2"/>
    </row>
    <row r="4751" spans="1:1" s="20" customFormat="1" x14ac:dyDescent="0.2">
      <c r="A4751" s="2"/>
    </row>
    <row r="4752" spans="1:1" s="20" customFormat="1" x14ac:dyDescent="0.2">
      <c r="A4752" s="2"/>
    </row>
    <row r="4753" spans="1:1" s="20" customFormat="1" x14ac:dyDescent="0.2">
      <c r="A4753" s="2"/>
    </row>
    <row r="4754" spans="1:1" s="20" customFormat="1" x14ac:dyDescent="0.2">
      <c r="A4754" s="2"/>
    </row>
    <row r="4755" spans="1:1" s="20" customFormat="1" x14ac:dyDescent="0.2">
      <c r="A4755" s="2"/>
    </row>
    <row r="4756" spans="1:1" s="20" customFormat="1" x14ac:dyDescent="0.2">
      <c r="A4756" s="2"/>
    </row>
    <row r="4757" spans="1:1" s="20" customFormat="1" x14ac:dyDescent="0.2">
      <c r="A4757" s="2"/>
    </row>
    <row r="4758" spans="1:1" s="20" customFormat="1" x14ac:dyDescent="0.2">
      <c r="A4758" s="2"/>
    </row>
    <row r="4759" spans="1:1" s="20" customFormat="1" x14ac:dyDescent="0.2">
      <c r="A4759" s="2"/>
    </row>
    <row r="4760" spans="1:1" s="20" customFormat="1" x14ac:dyDescent="0.2">
      <c r="A4760" s="2"/>
    </row>
    <row r="4761" spans="1:1" s="20" customFormat="1" x14ac:dyDescent="0.2">
      <c r="A4761" s="2"/>
    </row>
    <row r="4762" spans="1:1" s="20" customFormat="1" x14ac:dyDescent="0.2">
      <c r="A4762" s="2"/>
    </row>
    <row r="4763" spans="1:1" s="20" customFormat="1" x14ac:dyDescent="0.2">
      <c r="A4763" s="2"/>
    </row>
    <row r="4764" spans="1:1" s="20" customFormat="1" x14ac:dyDescent="0.2">
      <c r="A4764" s="2"/>
    </row>
    <row r="4765" spans="1:1" s="20" customFormat="1" x14ac:dyDescent="0.2">
      <c r="A4765" s="2"/>
    </row>
    <row r="4766" spans="1:1" s="20" customFormat="1" x14ac:dyDescent="0.2">
      <c r="A4766" s="2"/>
    </row>
    <row r="4767" spans="1:1" s="20" customFormat="1" x14ac:dyDescent="0.2">
      <c r="A4767" s="2"/>
    </row>
    <row r="4768" spans="1:1" s="20" customFormat="1" x14ac:dyDescent="0.2">
      <c r="A4768" s="2"/>
    </row>
    <row r="4769" spans="1:1" s="20" customFormat="1" x14ac:dyDescent="0.2">
      <c r="A4769" s="2"/>
    </row>
    <row r="4770" spans="1:1" s="20" customFormat="1" x14ac:dyDescent="0.2">
      <c r="A4770" s="2"/>
    </row>
    <row r="4771" spans="1:1" s="20" customFormat="1" x14ac:dyDescent="0.2">
      <c r="A4771" s="2"/>
    </row>
    <row r="4772" spans="1:1" s="20" customFormat="1" x14ac:dyDescent="0.2">
      <c r="A4772" s="2"/>
    </row>
    <row r="4773" spans="1:1" s="20" customFormat="1" x14ac:dyDescent="0.2">
      <c r="A4773" s="2"/>
    </row>
    <row r="4774" spans="1:1" s="20" customFormat="1" x14ac:dyDescent="0.2">
      <c r="A4774" s="2"/>
    </row>
    <row r="4775" spans="1:1" s="20" customFormat="1" x14ac:dyDescent="0.2">
      <c r="A4775" s="2"/>
    </row>
    <row r="4776" spans="1:1" s="20" customFormat="1" x14ac:dyDescent="0.2">
      <c r="A4776" s="2"/>
    </row>
    <row r="4777" spans="1:1" s="20" customFormat="1" x14ac:dyDescent="0.2">
      <c r="A4777" s="2"/>
    </row>
    <row r="4778" spans="1:1" s="20" customFormat="1" x14ac:dyDescent="0.2">
      <c r="A4778" s="2"/>
    </row>
    <row r="4779" spans="1:1" s="20" customFormat="1" x14ac:dyDescent="0.2">
      <c r="A4779" s="2"/>
    </row>
    <row r="4780" spans="1:1" s="20" customFormat="1" x14ac:dyDescent="0.2">
      <c r="A4780" s="2"/>
    </row>
    <row r="4781" spans="1:1" s="20" customFormat="1" x14ac:dyDescent="0.2">
      <c r="A4781" s="2"/>
    </row>
    <row r="4782" spans="1:1" s="20" customFormat="1" x14ac:dyDescent="0.2">
      <c r="A4782" s="2"/>
    </row>
    <row r="4783" spans="1:1" s="20" customFormat="1" x14ac:dyDescent="0.2">
      <c r="A4783" s="2"/>
    </row>
    <row r="4784" spans="1:1" s="20" customFormat="1" x14ac:dyDescent="0.2">
      <c r="A4784" s="2"/>
    </row>
    <row r="4785" spans="1:1" s="20" customFormat="1" x14ac:dyDescent="0.2">
      <c r="A4785" s="2"/>
    </row>
    <row r="4786" spans="1:1" s="20" customFormat="1" x14ac:dyDescent="0.2">
      <c r="A4786" s="2"/>
    </row>
    <row r="4787" spans="1:1" s="20" customFormat="1" x14ac:dyDescent="0.2">
      <c r="A4787" s="2"/>
    </row>
    <row r="4788" spans="1:1" s="20" customFormat="1" x14ac:dyDescent="0.2">
      <c r="A4788" s="2"/>
    </row>
    <row r="4789" spans="1:1" s="20" customFormat="1" x14ac:dyDescent="0.2">
      <c r="A4789" s="2"/>
    </row>
    <row r="4790" spans="1:1" s="20" customFormat="1" x14ac:dyDescent="0.2">
      <c r="A4790" s="2"/>
    </row>
    <row r="4791" spans="1:1" s="20" customFormat="1" x14ac:dyDescent="0.2">
      <c r="A4791" s="2"/>
    </row>
    <row r="4792" spans="1:1" s="20" customFormat="1" x14ac:dyDescent="0.2">
      <c r="A4792" s="2"/>
    </row>
    <row r="4793" spans="1:1" s="20" customFormat="1" x14ac:dyDescent="0.2">
      <c r="A4793" s="2"/>
    </row>
    <row r="4794" spans="1:1" s="20" customFormat="1" x14ac:dyDescent="0.2">
      <c r="A4794" s="2"/>
    </row>
    <row r="4795" spans="1:1" s="20" customFormat="1" x14ac:dyDescent="0.2">
      <c r="A4795" s="2"/>
    </row>
    <row r="4796" spans="1:1" s="20" customFormat="1" x14ac:dyDescent="0.2">
      <c r="A4796" s="2"/>
    </row>
    <row r="4797" spans="1:1" s="20" customFormat="1" x14ac:dyDescent="0.2">
      <c r="A4797" s="2"/>
    </row>
    <row r="4798" spans="1:1" s="20" customFormat="1" x14ac:dyDescent="0.2">
      <c r="A4798" s="2"/>
    </row>
    <row r="4799" spans="1:1" s="20" customFormat="1" x14ac:dyDescent="0.2">
      <c r="A4799" s="2"/>
    </row>
    <row r="4800" spans="1:1" s="20" customFormat="1" x14ac:dyDescent="0.2">
      <c r="A4800" s="2"/>
    </row>
    <row r="4801" spans="1:1" s="20" customFormat="1" x14ac:dyDescent="0.2">
      <c r="A4801" s="2"/>
    </row>
    <row r="4802" spans="1:1" s="20" customFormat="1" x14ac:dyDescent="0.2">
      <c r="A4802" s="2"/>
    </row>
    <row r="4803" spans="1:1" s="20" customFormat="1" x14ac:dyDescent="0.2">
      <c r="A4803" s="2"/>
    </row>
    <row r="4804" spans="1:1" s="20" customFormat="1" x14ac:dyDescent="0.2">
      <c r="A4804" s="2"/>
    </row>
    <row r="4805" spans="1:1" s="20" customFormat="1" x14ac:dyDescent="0.2">
      <c r="A4805" s="2"/>
    </row>
    <row r="4806" spans="1:1" s="20" customFormat="1" x14ac:dyDescent="0.2">
      <c r="A4806" s="2"/>
    </row>
    <row r="4807" spans="1:1" s="20" customFormat="1" x14ac:dyDescent="0.2">
      <c r="A4807" s="2"/>
    </row>
    <row r="4808" spans="1:1" s="20" customFormat="1" x14ac:dyDescent="0.2">
      <c r="A4808" s="2"/>
    </row>
    <row r="4809" spans="1:1" s="20" customFormat="1" x14ac:dyDescent="0.2">
      <c r="A4809" s="2"/>
    </row>
    <row r="4810" spans="1:1" s="20" customFormat="1" x14ac:dyDescent="0.2">
      <c r="A4810" s="2"/>
    </row>
    <row r="4811" spans="1:1" s="20" customFormat="1" x14ac:dyDescent="0.2">
      <c r="A4811" s="2"/>
    </row>
    <row r="4812" spans="1:1" s="20" customFormat="1" x14ac:dyDescent="0.2">
      <c r="A4812" s="2"/>
    </row>
    <row r="4813" spans="1:1" s="20" customFormat="1" x14ac:dyDescent="0.2">
      <c r="A4813" s="2"/>
    </row>
    <row r="4814" spans="1:1" s="20" customFormat="1" x14ac:dyDescent="0.2">
      <c r="A4814" s="2"/>
    </row>
    <row r="4815" spans="1:1" s="20" customFormat="1" x14ac:dyDescent="0.2">
      <c r="A4815" s="2"/>
    </row>
    <row r="4816" spans="1:1" s="20" customFormat="1" x14ac:dyDescent="0.2">
      <c r="A4816" s="2"/>
    </row>
    <row r="4817" spans="1:1" s="20" customFormat="1" x14ac:dyDescent="0.2">
      <c r="A4817" s="2"/>
    </row>
    <row r="4818" spans="1:1" s="20" customFormat="1" x14ac:dyDescent="0.2">
      <c r="A4818" s="2"/>
    </row>
    <row r="4819" spans="1:1" s="20" customFormat="1" x14ac:dyDescent="0.2">
      <c r="A4819" s="2"/>
    </row>
    <row r="4820" spans="1:1" s="20" customFormat="1" x14ac:dyDescent="0.2">
      <c r="A4820" s="2"/>
    </row>
    <row r="4821" spans="1:1" s="20" customFormat="1" x14ac:dyDescent="0.2">
      <c r="A4821" s="2"/>
    </row>
    <row r="4822" spans="1:1" s="20" customFormat="1" x14ac:dyDescent="0.2">
      <c r="A4822" s="2"/>
    </row>
    <row r="4823" spans="1:1" s="20" customFormat="1" x14ac:dyDescent="0.2">
      <c r="A4823" s="2"/>
    </row>
    <row r="4824" spans="1:1" s="20" customFormat="1" x14ac:dyDescent="0.2">
      <c r="A4824" s="2"/>
    </row>
    <row r="4825" spans="1:1" s="20" customFormat="1" x14ac:dyDescent="0.2">
      <c r="A4825" s="2"/>
    </row>
    <row r="4826" spans="1:1" s="20" customFormat="1" x14ac:dyDescent="0.2">
      <c r="A4826" s="2"/>
    </row>
    <row r="4827" spans="1:1" s="20" customFormat="1" x14ac:dyDescent="0.2">
      <c r="A4827" s="2"/>
    </row>
    <row r="4828" spans="1:1" s="20" customFormat="1" x14ac:dyDescent="0.2">
      <c r="A4828" s="2"/>
    </row>
    <row r="4829" spans="1:1" s="20" customFormat="1" x14ac:dyDescent="0.2">
      <c r="A4829" s="2"/>
    </row>
    <row r="4830" spans="1:1" s="20" customFormat="1" x14ac:dyDescent="0.2">
      <c r="A4830" s="2"/>
    </row>
    <row r="4831" spans="1:1" s="20" customFormat="1" x14ac:dyDescent="0.2">
      <c r="A4831" s="2"/>
    </row>
    <row r="4832" spans="1:1" s="20" customFormat="1" x14ac:dyDescent="0.2">
      <c r="A4832" s="2"/>
    </row>
    <row r="4833" spans="1:1" s="20" customFormat="1" x14ac:dyDescent="0.2">
      <c r="A4833" s="2"/>
    </row>
    <row r="4834" spans="1:1" s="20" customFormat="1" x14ac:dyDescent="0.2">
      <c r="A4834" s="2"/>
    </row>
    <row r="4835" spans="1:1" s="20" customFormat="1" x14ac:dyDescent="0.2">
      <c r="A4835" s="2"/>
    </row>
    <row r="4836" spans="1:1" s="20" customFormat="1" x14ac:dyDescent="0.2">
      <c r="A4836" s="2"/>
    </row>
    <row r="4837" spans="1:1" s="20" customFormat="1" x14ac:dyDescent="0.2">
      <c r="A4837" s="2"/>
    </row>
    <row r="4838" spans="1:1" s="20" customFormat="1" x14ac:dyDescent="0.2">
      <c r="A4838" s="2"/>
    </row>
    <row r="4839" spans="1:1" s="20" customFormat="1" x14ac:dyDescent="0.2">
      <c r="A4839" s="2"/>
    </row>
    <row r="4840" spans="1:1" s="20" customFormat="1" x14ac:dyDescent="0.2">
      <c r="A4840" s="2"/>
    </row>
    <row r="4841" spans="1:1" s="20" customFormat="1" x14ac:dyDescent="0.2">
      <c r="A4841" s="2"/>
    </row>
    <row r="4842" spans="1:1" s="20" customFormat="1" x14ac:dyDescent="0.2">
      <c r="A4842" s="2"/>
    </row>
    <row r="4843" spans="1:1" s="20" customFormat="1" x14ac:dyDescent="0.2">
      <c r="A4843" s="2"/>
    </row>
    <row r="4844" spans="1:1" s="20" customFormat="1" x14ac:dyDescent="0.2">
      <c r="A4844" s="2"/>
    </row>
    <row r="4845" spans="1:1" s="20" customFormat="1" x14ac:dyDescent="0.2">
      <c r="A4845" s="2"/>
    </row>
    <row r="4846" spans="1:1" s="20" customFormat="1" x14ac:dyDescent="0.2">
      <c r="A4846" s="2"/>
    </row>
    <row r="4847" spans="1:1" s="20" customFormat="1" x14ac:dyDescent="0.2">
      <c r="A4847" s="2"/>
    </row>
    <row r="4848" spans="1:1" s="20" customFormat="1" x14ac:dyDescent="0.2">
      <c r="A4848" s="2"/>
    </row>
    <row r="4849" spans="1:1" s="20" customFormat="1" x14ac:dyDescent="0.2">
      <c r="A4849" s="2"/>
    </row>
    <row r="4850" spans="1:1" s="20" customFormat="1" x14ac:dyDescent="0.2">
      <c r="A4850" s="2"/>
    </row>
    <row r="4851" spans="1:1" s="20" customFormat="1" x14ac:dyDescent="0.2">
      <c r="A4851" s="2"/>
    </row>
    <row r="4852" spans="1:1" s="20" customFormat="1" x14ac:dyDescent="0.2">
      <c r="A4852" s="2"/>
    </row>
    <row r="4853" spans="1:1" s="20" customFormat="1" x14ac:dyDescent="0.2">
      <c r="A4853" s="2"/>
    </row>
    <row r="4854" spans="1:1" s="20" customFormat="1" x14ac:dyDescent="0.2">
      <c r="A4854" s="2"/>
    </row>
    <row r="4855" spans="1:1" s="20" customFormat="1" x14ac:dyDescent="0.2">
      <c r="A4855" s="2"/>
    </row>
    <row r="4856" spans="1:1" s="20" customFormat="1" x14ac:dyDescent="0.2">
      <c r="A4856" s="2"/>
    </row>
    <row r="4857" spans="1:1" s="20" customFormat="1" x14ac:dyDescent="0.2">
      <c r="A4857" s="2"/>
    </row>
    <row r="4858" spans="1:1" s="20" customFormat="1" x14ac:dyDescent="0.2">
      <c r="A4858" s="2"/>
    </row>
    <row r="4859" spans="1:1" s="20" customFormat="1" x14ac:dyDescent="0.2">
      <c r="A4859" s="2"/>
    </row>
    <row r="4860" spans="1:1" s="20" customFormat="1" x14ac:dyDescent="0.2">
      <c r="A4860" s="2"/>
    </row>
    <row r="4861" spans="1:1" s="20" customFormat="1" x14ac:dyDescent="0.2">
      <c r="A4861" s="2"/>
    </row>
    <row r="4862" spans="1:1" s="20" customFormat="1" x14ac:dyDescent="0.2">
      <c r="A4862" s="2"/>
    </row>
    <row r="4863" spans="1:1" s="20" customFormat="1" x14ac:dyDescent="0.2">
      <c r="A4863" s="2"/>
    </row>
    <row r="4864" spans="1:1" s="20" customFormat="1" x14ac:dyDescent="0.2">
      <c r="A4864" s="2"/>
    </row>
    <row r="4865" spans="1:1" s="20" customFormat="1" x14ac:dyDescent="0.2">
      <c r="A4865" s="2"/>
    </row>
    <row r="4866" spans="1:1" s="20" customFormat="1" x14ac:dyDescent="0.2">
      <c r="A4866" s="2"/>
    </row>
    <row r="4867" spans="1:1" s="20" customFormat="1" x14ac:dyDescent="0.2">
      <c r="A4867" s="2"/>
    </row>
    <row r="4868" spans="1:1" s="20" customFormat="1" x14ac:dyDescent="0.2">
      <c r="A4868" s="2"/>
    </row>
    <row r="4869" spans="1:1" s="20" customFormat="1" x14ac:dyDescent="0.2">
      <c r="A4869" s="2"/>
    </row>
    <row r="4870" spans="1:1" s="20" customFormat="1" x14ac:dyDescent="0.2">
      <c r="A4870" s="2"/>
    </row>
    <row r="4871" spans="1:1" s="20" customFormat="1" x14ac:dyDescent="0.2">
      <c r="A4871" s="2"/>
    </row>
    <row r="4872" spans="1:1" s="20" customFormat="1" x14ac:dyDescent="0.2">
      <c r="A4872" s="2"/>
    </row>
    <row r="4873" spans="1:1" s="20" customFormat="1" x14ac:dyDescent="0.2">
      <c r="A4873" s="2"/>
    </row>
    <row r="4874" spans="1:1" s="20" customFormat="1" x14ac:dyDescent="0.2">
      <c r="A4874" s="2"/>
    </row>
    <row r="4875" spans="1:1" s="20" customFormat="1" x14ac:dyDescent="0.2">
      <c r="A4875" s="2"/>
    </row>
    <row r="4876" spans="1:1" s="20" customFormat="1" x14ac:dyDescent="0.2">
      <c r="A4876" s="2"/>
    </row>
    <row r="4877" spans="1:1" s="20" customFormat="1" x14ac:dyDescent="0.2">
      <c r="A4877" s="2"/>
    </row>
    <row r="4878" spans="1:1" s="20" customFormat="1" x14ac:dyDescent="0.2">
      <c r="A4878" s="2"/>
    </row>
    <row r="4879" spans="1:1" s="20" customFormat="1" x14ac:dyDescent="0.2">
      <c r="A4879" s="2"/>
    </row>
    <row r="4880" spans="1:1" s="20" customFormat="1" x14ac:dyDescent="0.2">
      <c r="A4880" s="2"/>
    </row>
    <row r="4881" spans="1:1" s="20" customFormat="1" x14ac:dyDescent="0.2">
      <c r="A4881" s="2"/>
    </row>
    <row r="4882" spans="1:1" s="20" customFormat="1" x14ac:dyDescent="0.2">
      <c r="A4882" s="2"/>
    </row>
    <row r="4883" spans="1:1" s="20" customFormat="1" x14ac:dyDescent="0.2">
      <c r="A4883" s="2"/>
    </row>
    <row r="4884" spans="1:1" s="20" customFormat="1" x14ac:dyDescent="0.2">
      <c r="A4884" s="2"/>
    </row>
    <row r="4885" spans="1:1" s="20" customFormat="1" x14ac:dyDescent="0.2">
      <c r="A4885" s="2"/>
    </row>
    <row r="4886" spans="1:1" s="20" customFormat="1" x14ac:dyDescent="0.2">
      <c r="A4886" s="2"/>
    </row>
    <row r="4887" spans="1:1" s="20" customFormat="1" x14ac:dyDescent="0.2">
      <c r="A4887" s="2"/>
    </row>
    <row r="4888" spans="1:1" s="20" customFormat="1" x14ac:dyDescent="0.2">
      <c r="A4888" s="2"/>
    </row>
    <row r="4889" spans="1:1" s="20" customFormat="1" x14ac:dyDescent="0.2">
      <c r="A4889" s="2"/>
    </row>
    <row r="4890" spans="1:1" s="20" customFormat="1" x14ac:dyDescent="0.2">
      <c r="A4890" s="2"/>
    </row>
    <row r="4891" spans="1:1" s="20" customFormat="1" x14ac:dyDescent="0.2">
      <c r="A4891" s="2"/>
    </row>
    <row r="4892" spans="1:1" s="20" customFormat="1" x14ac:dyDescent="0.2">
      <c r="A4892" s="2"/>
    </row>
    <row r="4893" spans="1:1" s="20" customFormat="1" x14ac:dyDescent="0.2">
      <c r="A4893" s="2"/>
    </row>
    <row r="4894" spans="1:1" s="20" customFormat="1" x14ac:dyDescent="0.2">
      <c r="A4894" s="2"/>
    </row>
    <row r="4895" spans="1:1" s="20" customFormat="1" x14ac:dyDescent="0.2">
      <c r="A4895" s="2"/>
    </row>
    <row r="4896" spans="1:1" s="20" customFormat="1" x14ac:dyDescent="0.2">
      <c r="A4896" s="2"/>
    </row>
    <row r="4897" spans="1:1" s="20" customFormat="1" x14ac:dyDescent="0.2">
      <c r="A4897" s="2"/>
    </row>
    <row r="4898" spans="1:1" s="20" customFormat="1" x14ac:dyDescent="0.2">
      <c r="A4898" s="2"/>
    </row>
    <row r="4899" spans="1:1" s="20" customFormat="1" x14ac:dyDescent="0.2">
      <c r="A4899" s="2"/>
    </row>
    <row r="4900" spans="1:1" s="20" customFormat="1" x14ac:dyDescent="0.2">
      <c r="A4900" s="2"/>
    </row>
    <row r="4901" spans="1:1" s="20" customFormat="1" x14ac:dyDescent="0.2">
      <c r="A4901" s="2"/>
    </row>
    <row r="4902" spans="1:1" s="20" customFormat="1" x14ac:dyDescent="0.2">
      <c r="A4902" s="2"/>
    </row>
    <row r="4903" spans="1:1" s="20" customFormat="1" x14ac:dyDescent="0.2">
      <c r="A4903" s="2"/>
    </row>
    <row r="4904" spans="1:1" s="20" customFormat="1" x14ac:dyDescent="0.2">
      <c r="A4904" s="2"/>
    </row>
    <row r="4905" spans="1:1" s="20" customFormat="1" x14ac:dyDescent="0.2">
      <c r="A4905" s="2"/>
    </row>
    <row r="4906" spans="1:1" s="20" customFormat="1" x14ac:dyDescent="0.2">
      <c r="A4906" s="2"/>
    </row>
    <row r="4907" spans="1:1" s="20" customFormat="1" x14ac:dyDescent="0.2">
      <c r="A4907" s="2"/>
    </row>
    <row r="4908" spans="1:1" s="20" customFormat="1" x14ac:dyDescent="0.2">
      <c r="A4908" s="2"/>
    </row>
    <row r="4909" spans="1:1" s="20" customFormat="1" x14ac:dyDescent="0.2">
      <c r="A4909" s="2"/>
    </row>
    <row r="4910" spans="1:1" s="20" customFormat="1" x14ac:dyDescent="0.2">
      <c r="A4910" s="2"/>
    </row>
    <row r="4911" spans="1:1" s="20" customFormat="1" x14ac:dyDescent="0.2">
      <c r="A4911" s="2"/>
    </row>
    <row r="4912" spans="1:1" s="20" customFormat="1" x14ac:dyDescent="0.2">
      <c r="A4912" s="2"/>
    </row>
    <row r="4913" spans="1:1" s="20" customFormat="1" x14ac:dyDescent="0.2">
      <c r="A4913" s="2"/>
    </row>
    <row r="4914" spans="1:1" s="20" customFormat="1" x14ac:dyDescent="0.2">
      <c r="A4914" s="2"/>
    </row>
    <row r="4915" spans="1:1" s="20" customFormat="1" x14ac:dyDescent="0.2">
      <c r="A4915" s="2"/>
    </row>
    <row r="4916" spans="1:1" s="20" customFormat="1" x14ac:dyDescent="0.2">
      <c r="A4916" s="2"/>
    </row>
    <row r="4917" spans="1:1" s="20" customFormat="1" x14ac:dyDescent="0.2">
      <c r="A4917" s="2"/>
    </row>
    <row r="4918" spans="1:1" s="20" customFormat="1" x14ac:dyDescent="0.2">
      <c r="A4918" s="2"/>
    </row>
    <row r="4919" spans="1:1" s="20" customFormat="1" x14ac:dyDescent="0.2">
      <c r="A4919" s="2"/>
    </row>
    <row r="4920" spans="1:1" s="20" customFormat="1" x14ac:dyDescent="0.2">
      <c r="A4920" s="2"/>
    </row>
    <row r="4921" spans="1:1" s="20" customFormat="1" x14ac:dyDescent="0.2">
      <c r="A4921" s="2"/>
    </row>
    <row r="4922" spans="1:1" s="20" customFormat="1" x14ac:dyDescent="0.2">
      <c r="A4922" s="2"/>
    </row>
    <row r="4923" spans="1:1" s="20" customFormat="1" x14ac:dyDescent="0.2">
      <c r="A4923" s="2"/>
    </row>
    <row r="4924" spans="1:1" s="20" customFormat="1" x14ac:dyDescent="0.2">
      <c r="A4924" s="2"/>
    </row>
    <row r="4925" spans="1:1" s="20" customFormat="1" x14ac:dyDescent="0.2">
      <c r="A4925" s="2"/>
    </row>
    <row r="4926" spans="1:1" s="20" customFormat="1" x14ac:dyDescent="0.2">
      <c r="A4926" s="2"/>
    </row>
    <row r="4927" spans="1:1" s="20" customFormat="1" x14ac:dyDescent="0.2">
      <c r="A4927" s="2"/>
    </row>
    <row r="4928" spans="1:1" s="20" customFormat="1" x14ac:dyDescent="0.2">
      <c r="A4928" s="2"/>
    </row>
    <row r="4929" spans="1:1" s="20" customFormat="1" x14ac:dyDescent="0.2">
      <c r="A4929" s="2"/>
    </row>
    <row r="4930" spans="1:1" s="20" customFormat="1" x14ac:dyDescent="0.2">
      <c r="A4930" s="2"/>
    </row>
    <row r="4931" spans="1:1" s="20" customFormat="1" x14ac:dyDescent="0.2">
      <c r="A4931" s="2"/>
    </row>
    <row r="4932" spans="1:1" s="20" customFormat="1" x14ac:dyDescent="0.2">
      <c r="A4932" s="2"/>
    </row>
    <row r="4933" spans="1:1" s="20" customFormat="1" x14ac:dyDescent="0.2">
      <c r="A4933" s="2"/>
    </row>
    <row r="4934" spans="1:1" s="20" customFormat="1" x14ac:dyDescent="0.2">
      <c r="A4934" s="2"/>
    </row>
    <row r="4935" spans="1:1" s="20" customFormat="1" x14ac:dyDescent="0.2">
      <c r="A4935" s="2"/>
    </row>
    <row r="4936" spans="1:1" s="20" customFormat="1" x14ac:dyDescent="0.2">
      <c r="A4936" s="2"/>
    </row>
    <row r="4937" spans="1:1" s="20" customFormat="1" x14ac:dyDescent="0.2">
      <c r="A4937" s="2"/>
    </row>
    <row r="4938" spans="1:1" s="20" customFormat="1" x14ac:dyDescent="0.2">
      <c r="A4938" s="2"/>
    </row>
    <row r="4939" spans="1:1" s="20" customFormat="1" x14ac:dyDescent="0.2">
      <c r="A4939" s="2"/>
    </row>
    <row r="4940" spans="1:1" s="20" customFormat="1" x14ac:dyDescent="0.2">
      <c r="A4940" s="2"/>
    </row>
    <row r="4941" spans="1:1" s="20" customFormat="1" x14ac:dyDescent="0.2">
      <c r="A4941" s="2"/>
    </row>
    <row r="4942" spans="1:1" s="20" customFormat="1" x14ac:dyDescent="0.2">
      <c r="A4942" s="2"/>
    </row>
    <row r="4943" spans="1:1" s="20" customFormat="1" x14ac:dyDescent="0.2">
      <c r="A4943" s="2"/>
    </row>
    <row r="4944" spans="1:1" s="20" customFormat="1" x14ac:dyDescent="0.2">
      <c r="A4944" s="2"/>
    </row>
    <row r="4945" spans="1:1" s="20" customFormat="1" x14ac:dyDescent="0.2">
      <c r="A4945" s="2"/>
    </row>
    <row r="4946" spans="1:1" s="20" customFormat="1" x14ac:dyDescent="0.2">
      <c r="A4946" s="2"/>
    </row>
    <row r="4947" spans="1:1" s="20" customFormat="1" x14ac:dyDescent="0.2">
      <c r="A4947" s="2"/>
    </row>
    <row r="4948" spans="1:1" s="20" customFormat="1" x14ac:dyDescent="0.2">
      <c r="A4948" s="2"/>
    </row>
    <row r="4949" spans="1:1" s="20" customFormat="1" x14ac:dyDescent="0.2">
      <c r="A4949" s="2"/>
    </row>
    <row r="4950" spans="1:1" s="20" customFormat="1" x14ac:dyDescent="0.2">
      <c r="A4950" s="2"/>
    </row>
    <row r="4951" spans="1:1" s="20" customFormat="1" x14ac:dyDescent="0.2">
      <c r="A4951" s="2"/>
    </row>
    <row r="4952" spans="1:1" s="20" customFormat="1" x14ac:dyDescent="0.2">
      <c r="A4952" s="2"/>
    </row>
    <row r="4953" spans="1:1" s="20" customFormat="1" x14ac:dyDescent="0.2">
      <c r="A4953" s="2"/>
    </row>
    <row r="4954" spans="1:1" s="20" customFormat="1" x14ac:dyDescent="0.2">
      <c r="A4954" s="2"/>
    </row>
    <row r="4955" spans="1:1" s="20" customFormat="1" x14ac:dyDescent="0.2">
      <c r="A4955" s="2"/>
    </row>
    <row r="4956" spans="1:1" s="20" customFormat="1" x14ac:dyDescent="0.2">
      <c r="A4956" s="2"/>
    </row>
    <row r="4957" spans="1:1" s="20" customFormat="1" x14ac:dyDescent="0.2">
      <c r="A4957" s="2"/>
    </row>
    <row r="4958" spans="1:1" s="20" customFormat="1" x14ac:dyDescent="0.2">
      <c r="A4958" s="2"/>
    </row>
    <row r="4959" spans="1:1" s="20" customFormat="1" x14ac:dyDescent="0.2">
      <c r="A4959" s="2"/>
    </row>
    <row r="4960" spans="1:1" s="20" customFormat="1" x14ac:dyDescent="0.2">
      <c r="A4960" s="2"/>
    </row>
    <row r="4961" spans="1:1" s="20" customFormat="1" x14ac:dyDescent="0.2">
      <c r="A4961" s="2"/>
    </row>
    <row r="4962" spans="1:1" s="20" customFormat="1" x14ac:dyDescent="0.2">
      <c r="A4962" s="2"/>
    </row>
    <row r="4963" spans="1:1" s="20" customFormat="1" x14ac:dyDescent="0.2">
      <c r="A4963" s="2"/>
    </row>
    <row r="4964" spans="1:1" s="20" customFormat="1" x14ac:dyDescent="0.2">
      <c r="A4964" s="2"/>
    </row>
    <row r="4965" spans="1:1" s="20" customFormat="1" x14ac:dyDescent="0.2">
      <c r="A4965" s="2"/>
    </row>
    <row r="4966" spans="1:1" s="20" customFormat="1" x14ac:dyDescent="0.2">
      <c r="A4966" s="2"/>
    </row>
    <row r="4967" spans="1:1" s="20" customFormat="1" x14ac:dyDescent="0.2">
      <c r="A4967" s="2"/>
    </row>
    <row r="4968" spans="1:1" s="20" customFormat="1" x14ac:dyDescent="0.2">
      <c r="A4968" s="2"/>
    </row>
    <row r="4969" spans="1:1" s="20" customFormat="1" x14ac:dyDescent="0.2">
      <c r="A4969" s="2"/>
    </row>
    <row r="4970" spans="1:1" s="20" customFormat="1" x14ac:dyDescent="0.2">
      <c r="A4970" s="2"/>
    </row>
    <row r="4971" spans="1:1" s="20" customFormat="1" x14ac:dyDescent="0.2">
      <c r="A4971" s="2"/>
    </row>
    <row r="4972" spans="1:1" s="20" customFormat="1" x14ac:dyDescent="0.2">
      <c r="A4972" s="2"/>
    </row>
    <row r="4973" spans="1:1" s="20" customFormat="1" x14ac:dyDescent="0.2">
      <c r="A4973" s="2"/>
    </row>
    <row r="4974" spans="1:1" s="20" customFormat="1" x14ac:dyDescent="0.2">
      <c r="A4974" s="2"/>
    </row>
    <row r="4975" spans="1:1" s="20" customFormat="1" x14ac:dyDescent="0.2">
      <c r="A4975" s="2"/>
    </row>
    <row r="4976" spans="1:1" s="20" customFormat="1" x14ac:dyDescent="0.2">
      <c r="A4976" s="2"/>
    </row>
    <row r="4977" spans="1:1" s="20" customFormat="1" x14ac:dyDescent="0.2">
      <c r="A4977" s="2"/>
    </row>
    <row r="4978" spans="1:1" s="20" customFormat="1" x14ac:dyDescent="0.2">
      <c r="A4978" s="2"/>
    </row>
    <row r="4979" spans="1:1" s="20" customFormat="1" x14ac:dyDescent="0.2">
      <c r="A4979" s="2"/>
    </row>
    <row r="4980" spans="1:1" s="20" customFormat="1" x14ac:dyDescent="0.2">
      <c r="A4980" s="2"/>
    </row>
    <row r="4981" spans="1:1" s="20" customFormat="1" x14ac:dyDescent="0.2">
      <c r="A4981" s="2"/>
    </row>
    <row r="4982" spans="1:1" s="20" customFormat="1" x14ac:dyDescent="0.2">
      <c r="A4982" s="2"/>
    </row>
    <row r="4983" spans="1:1" s="20" customFormat="1" x14ac:dyDescent="0.2">
      <c r="A4983" s="2"/>
    </row>
    <row r="4984" spans="1:1" s="20" customFormat="1" x14ac:dyDescent="0.2">
      <c r="A4984" s="2"/>
    </row>
    <row r="4985" spans="1:1" s="20" customFormat="1" x14ac:dyDescent="0.2">
      <c r="A4985" s="2"/>
    </row>
    <row r="4986" spans="1:1" s="20" customFormat="1" x14ac:dyDescent="0.2">
      <c r="A4986" s="2"/>
    </row>
    <row r="4987" spans="1:1" s="20" customFormat="1" x14ac:dyDescent="0.2">
      <c r="A4987" s="2"/>
    </row>
    <row r="4988" spans="1:1" s="20" customFormat="1" x14ac:dyDescent="0.2">
      <c r="A4988" s="2"/>
    </row>
    <row r="4989" spans="1:1" s="20" customFormat="1" x14ac:dyDescent="0.2">
      <c r="A4989" s="2"/>
    </row>
    <row r="4990" spans="1:1" s="20" customFormat="1" x14ac:dyDescent="0.2">
      <c r="A4990" s="2"/>
    </row>
    <row r="4991" spans="1:1" s="20" customFormat="1" x14ac:dyDescent="0.2">
      <c r="A4991" s="2"/>
    </row>
    <row r="4992" spans="1:1" s="20" customFormat="1" x14ac:dyDescent="0.2">
      <c r="A4992" s="2"/>
    </row>
    <row r="4993" spans="1:1" s="20" customFormat="1" x14ac:dyDescent="0.2">
      <c r="A4993" s="2"/>
    </row>
    <row r="4994" spans="1:1" s="20" customFormat="1" x14ac:dyDescent="0.2">
      <c r="A4994" s="2"/>
    </row>
    <row r="4995" spans="1:1" s="20" customFormat="1" x14ac:dyDescent="0.2">
      <c r="A4995" s="2"/>
    </row>
    <row r="4996" spans="1:1" s="20" customFormat="1" x14ac:dyDescent="0.2">
      <c r="A4996" s="2"/>
    </row>
    <row r="4997" spans="1:1" s="20" customFormat="1" x14ac:dyDescent="0.2">
      <c r="A4997" s="2"/>
    </row>
    <row r="4998" spans="1:1" s="20" customFormat="1" x14ac:dyDescent="0.2">
      <c r="A4998" s="2"/>
    </row>
    <row r="4999" spans="1:1" s="20" customFormat="1" x14ac:dyDescent="0.2">
      <c r="A4999" s="2"/>
    </row>
    <row r="5000" spans="1:1" s="20" customFormat="1" x14ac:dyDescent="0.2">
      <c r="A5000" s="2"/>
    </row>
    <row r="5001" spans="1:1" s="20" customFormat="1" x14ac:dyDescent="0.2">
      <c r="A5001" s="2"/>
    </row>
    <row r="5002" spans="1:1" s="20" customFormat="1" x14ac:dyDescent="0.2">
      <c r="A5002" s="2"/>
    </row>
    <row r="5003" spans="1:1" s="20" customFormat="1" x14ac:dyDescent="0.2">
      <c r="A5003" s="2"/>
    </row>
    <row r="5004" spans="1:1" s="20" customFormat="1" x14ac:dyDescent="0.2">
      <c r="A5004" s="2"/>
    </row>
    <row r="5005" spans="1:1" s="20" customFormat="1" x14ac:dyDescent="0.2">
      <c r="A5005" s="2"/>
    </row>
    <row r="5006" spans="1:1" s="20" customFormat="1" x14ac:dyDescent="0.2">
      <c r="A5006" s="2"/>
    </row>
    <row r="5007" spans="1:1" s="20" customFormat="1" x14ac:dyDescent="0.2">
      <c r="A5007" s="2"/>
    </row>
    <row r="5008" spans="1:1" s="20" customFormat="1" x14ac:dyDescent="0.2">
      <c r="A5008" s="2"/>
    </row>
    <row r="5009" spans="1:1" s="20" customFormat="1" x14ac:dyDescent="0.2">
      <c r="A5009" s="2"/>
    </row>
    <row r="5010" spans="1:1" s="20" customFormat="1" x14ac:dyDescent="0.2">
      <c r="A5010" s="2"/>
    </row>
    <row r="5011" spans="1:1" s="20" customFormat="1" x14ac:dyDescent="0.2">
      <c r="A5011" s="2"/>
    </row>
    <row r="5012" spans="1:1" s="20" customFormat="1" x14ac:dyDescent="0.2">
      <c r="A5012" s="2"/>
    </row>
    <row r="5013" spans="1:1" s="20" customFormat="1" x14ac:dyDescent="0.2">
      <c r="A5013" s="2"/>
    </row>
    <row r="5014" spans="1:1" s="20" customFormat="1" x14ac:dyDescent="0.2">
      <c r="A5014" s="2"/>
    </row>
    <row r="5015" spans="1:1" s="20" customFormat="1" x14ac:dyDescent="0.2">
      <c r="A5015" s="2"/>
    </row>
    <row r="5016" spans="1:1" s="20" customFormat="1" x14ac:dyDescent="0.2">
      <c r="A5016" s="2"/>
    </row>
    <row r="5017" spans="1:1" s="20" customFormat="1" x14ac:dyDescent="0.2">
      <c r="A5017" s="2"/>
    </row>
    <row r="5018" spans="1:1" s="20" customFormat="1" x14ac:dyDescent="0.2">
      <c r="A5018" s="2"/>
    </row>
    <row r="5019" spans="1:1" s="20" customFormat="1" x14ac:dyDescent="0.2">
      <c r="A5019" s="2"/>
    </row>
    <row r="5020" spans="1:1" s="20" customFormat="1" x14ac:dyDescent="0.2">
      <c r="A5020" s="2"/>
    </row>
    <row r="5021" spans="1:1" s="20" customFormat="1" x14ac:dyDescent="0.2">
      <c r="A5021" s="2"/>
    </row>
    <row r="5022" spans="1:1" s="20" customFormat="1" x14ac:dyDescent="0.2">
      <c r="A5022" s="2"/>
    </row>
    <row r="5023" spans="1:1" s="20" customFormat="1" x14ac:dyDescent="0.2">
      <c r="A5023" s="2"/>
    </row>
    <row r="5024" spans="1:1" s="20" customFormat="1" x14ac:dyDescent="0.2">
      <c r="A5024" s="2"/>
    </row>
    <row r="5025" spans="1:1" s="20" customFormat="1" x14ac:dyDescent="0.2">
      <c r="A5025" s="2"/>
    </row>
    <row r="5026" spans="1:1" s="20" customFormat="1" x14ac:dyDescent="0.2">
      <c r="A5026" s="2"/>
    </row>
    <row r="5027" spans="1:1" s="20" customFormat="1" x14ac:dyDescent="0.2">
      <c r="A5027" s="2"/>
    </row>
    <row r="5028" spans="1:1" s="20" customFormat="1" x14ac:dyDescent="0.2">
      <c r="A5028" s="2"/>
    </row>
    <row r="5029" spans="1:1" s="20" customFormat="1" x14ac:dyDescent="0.2">
      <c r="A5029" s="2"/>
    </row>
    <row r="5030" spans="1:1" s="20" customFormat="1" x14ac:dyDescent="0.2">
      <c r="A5030" s="2"/>
    </row>
    <row r="5031" spans="1:1" s="20" customFormat="1" x14ac:dyDescent="0.2">
      <c r="A5031" s="2"/>
    </row>
    <row r="5032" spans="1:1" s="20" customFormat="1" x14ac:dyDescent="0.2">
      <c r="A5032" s="2"/>
    </row>
    <row r="5033" spans="1:1" s="20" customFormat="1" x14ac:dyDescent="0.2">
      <c r="A5033" s="2"/>
    </row>
    <row r="5034" spans="1:1" s="20" customFormat="1" x14ac:dyDescent="0.2">
      <c r="A5034" s="2"/>
    </row>
    <row r="5035" spans="1:1" s="20" customFormat="1" x14ac:dyDescent="0.2">
      <c r="A5035" s="2"/>
    </row>
    <row r="5036" spans="1:1" s="20" customFormat="1" x14ac:dyDescent="0.2">
      <c r="A5036" s="2"/>
    </row>
    <row r="5037" spans="1:1" s="20" customFormat="1" x14ac:dyDescent="0.2">
      <c r="A5037" s="2"/>
    </row>
    <row r="5038" spans="1:1" s="20" customFormat="1" x14ac:dyDescent="0.2">
      <c r="A5038" s="2"/>
    </row>
    <row r="5039" spans="1:1" s="20" customFormat="1" x14ac:dyDescent="0.2">
      <c r="A5039" s="2"/>
    </row>
    <row r="5040" spans="1:1" s="20" customFormat="1" x14ac:dyDescent="0.2">
      <c r="A5040" s="2"/>
    </row>
    <row r="5041" spans="1:1" s="20" customFormat="1" x14ac:dyDescent="0.2">
      <c r="A5041" s="2"/>
    </row>
    <row r="5042" spans="1:1" s="20" customFormat="1" x14ac:dyDescent="0.2">
      <c r="A5042" s="2"/>
    </row>
    <row r="5043" spans="1:1" s="20" customFormat="1" x14ac:dyDescent="0.2">
      <c r="A5043" s="2"/>
    </row>
    <row r="5044" spans="1:1" s="20" customFormat="1" x14ac:dyDescent="0.2">
      <c r="A5044" s="2"/>
    </row>
    <row r="5045" spans="1:1" s="20" customFormat="1" x14ac:dyDescent="0.2">
      <c r="A5045" s="2"/>
    </row>
    <row r="5046" spans="1:1" s="20" customFormat="1" x14ac:dyDescent="0.2">
      <c r="A5046" s="2"/>
    </row>
    <row r="5047" spans="1:1" s="20" customFormat="1" x14ac:dyDescent="0.2">
      <c r="A5047" s="2"/>
    </row>
    <row r="5048" spans="1:1" s="20" customFormat="1" x14ac:dyDescent="0.2">
      <c r="A5048" s="2"/>
    </row>
    <row r="5049" spans="1:1" s="20" customFormat="1" x14ac:dyDescent="0.2">
      <c r="A5049" s="2"/>
    </row>
    <row r="5050" spans="1:1" s="20" customFormat="1" x14ac:dyDescent="0.2">
      <c r="A5050" s="2"/>
    </row>
    <row r="5051" spans="1:1" s="20" customFormat="1" x14ac:dyDescent="0.2">
      <c r="A5051" s="2"/>
    </row>
    <row r="5052" spans="1:1" s="20" customFormat="1" x14ac:dyDescent="0.2">
      <c r="A5052" s="2"/>
    </row>
    <row r="5053" spans="1:1" s="20" customFormat="1" x14ac:dyDescent="0.2">
      <c r="A5053" s="2"/>
    </row>
    <row r="5054" spans="1:1" s="20" customFormat="1" x14ac:dyDescent="0.2">
      <c r="A5054" s="2"/>
    </row>
    <row r="5055" spans="1:1" s="20" customFormat="1" x14ac:dyDescent="0.2">
      <c r="A5055" s="2"/>
    </row>
    <row r="5056" spans="1:1" s="20" customFormat="1" x14ac:dyDescent="0.2">
      <c r="A5056" s="2"/>
    </row>
    <row r="5057" spans="1:1" s="20" customFormat="1" x14ac:dyDescent="0.2">
      <c r="A5057" s="2"/>
    </row>
    <row r="5058" spans="1:1" s="20" customFormat="1" x14ac:dyDescent="0.2">
      <c r="A5058" s="2"/>
    </row>
    <row r="5059" spans="1:1" s="20" customFormat="1" x14ac:dyDescent="0.2">
      <c r="A5059" s="2"/>
    </row>
    <row r="5060" spans="1:1" s="20" customFormat="1" x14ac:dyDescent="0.2">
      <c r="A5060" s="2"/>
    </row>
    <row r="5061" spans="1:1" s="20" customFormat="1" x14ac:dyDescent="0.2">
      <c r="A5061" s="2"/>
    </row>
    <row r="5062" spans="1:1" s="20" customFormat="1" x14ac:dyDescent="0.2">
      <c r="A5062" s="2"/>
    </row>
    <row r="5063" spans="1:1" s="20" customFormat="1" x14ac:dyDescent="0.2">
      <c r="A5063" s="2"/>
    </row>
    <row r="5064" spans="1:1" s="20" customFormat="1" x14ac:dyDescent="0.2">
      <c r="A5064" s="2"/>
    </row>
    <row r="5065" spans="1:1" s="20" customFormat="1" x14ac:dyDescent="0.2">
      <c r="A5065" s="2"/>
    </row>
    <row r="5066" spans="1:1" s="20" customFormat="1" x14ac:dyDescent="0.2">
      <c r="A5066" s="2"/>
    </row>
    <row r="5067" spans="1:1" s="20" customFormat="1" x14ac:dyDescent="0.2">
      <c r="A5067" s="2"/>
    </row>
    <row r="5068" spans="1:1" s="20" customFormat="1" x14ac:dyDescent="0.2">
      <c r="A5068" s="2"/>
    </row>
    <row r="5069" spans="1:1" s="20" customFormat="1" x14ac:dyDescent="0.2">
      <c r="A5069" s="2"/>
    </row>
    <row r="5070" spans="1:1" s="20" customFormat="1" x14ac:dyDescent="0.2">
      <c r="A5070" s="2"/>
    </row>
    <row r="5071" spans="1:1" s="20" customFormat="1" x14ac:dyDescent="0.2">
      <c r="A5071" s="2"/>
    </row>
    <row r="5072" spans="1:1" s="20" customFormat="1" x14ac:dyDescent="0.2">
      <c r="A5072" s="2"/>
    </row>
    <row r="5073" spans="1:1" s="20" customFormat="1" x14ac:dyDescent="0.2">
      <c r="A5073" s="2"/>
    </row>
    <row r="5074" spans="1:1" s="20" customFormat="1" x14ac:dyDescent="0.2">
      <c r="A5074" s="2"/>
    </row>
    <row r="5075" spans="1:1" s="20" customFormat="1" x14ac:dyDescent="0.2">
      <c r="A5075" s="2"/>
    </row>
    <row r="5076" spans="1:1" s="20" customFormat="1" x14ac:dyDescent="0.2">
      <c r="A5076" s="2"/>
    </row>
    <row r="5077" spans="1:1" s="20" customFormat="1" x14ac:dyDescent="0.2">
      <c r="A5077" s="2"/>
    </row>
    <row r="5078" spans="1:1" s="20" customFormat="1" x14ac:dyDescent="0.2">
      <c r="A5078" s="2"/>
    </row>
    <row r="5079" spans="1:1" s="20" customFormat="1" x14ac:dyDescent="0.2">
      <c r="A5079" s="2"/>
    </row>
    <row r="5080" spans="1:1" s="20" customFormat="1" x14ac:dyDescent="0.2">
      <c r="A5080" s="2"/>
    </row>
    <row r="5081" spans="1:1" s="20" customFormat="1" x14ac:dyDescent="0.2">
      <c r="A5081" s="2"/>
    </row>
    <row r="5082" spans="1:1" s="20" customFormat="1" x14ac:dyDescent="0.2">
      <c r="A5082" s="2"/>
    </row>
    <row r="5083" spans="1:1" s="20" customFormat="1" x14ac:dyDescent="0.2">
      <c r="A5083" s="2"/>
    </row>
    <row r="5084" spans="1:1" s="20" customFormat="1" x14ac:dyDescent="0.2">
      <c r="A5084" s="2"/>
    </row>
    <row r="5085" spans="1:1" s="20" customFormat="1" x14ac:dyDescent="0.2">
      <c r="A5085" s="2"/>
    </row>
    <row r="5086" spans="1:1" s="20" customFormat="1" x14ac:dyDescent="0.2">
      <c r="A5086" s="2"/>
    </row>
    <row r="5087" spans="1:1" s="20" customFormat="1" x14ac:dyDescent="0.2">
      <c r="A5087" s="2"/>
    </row>
    <row r="5088" spans="1:1" s="20" customFormat="1" x14ac:dyDescent="0.2">
      <c r="A5088" s="2"/>
    </row>
    <row r="5089" spans="1:1" s="20" customFormat="1" x14ac:dyDescent="0.2">
      <c r="A5089" s="2"/>
    </row>
    <row r="5090" spans="1:1" s="20" customFormat="1" x14ac:dyDescent="0.2">
      <c r="A5090" s="2"/>
    </row>
    <row r="5091" spans="1:1" s="20" customFormat="1" x14ac:dyDescent="0.2">
      <c r="A5091" s="2"/>
    </row>
    <row r="5092" spans="1:1" s="20" customFormat="1" x14ac:dyDescent="0.2">
      <c r="A5092" s="2"/>
    </row>
    <row r="5093" spans="1:1" s="20" customFormat="1" x14ac:dyDescent="0.2">
      <c r="A5093" s="2"/>
    </row>
    <row r="5094" spans="1:1" s="20" customFormat="1" x14ac:dyDescent="0.2">
      <c r="A5094" s="2"/>
    </row>
    <row r="5095" spans="1:1" s="20" customFormat="1" x14ac:dyDescent="0.2">
      <c r="A5095" s="2"/>
    </row>
    <row r="5096" spans="1:1" s="20" customFormat="1" x14ac:dyDescent="0.2">
      <c r="A5096" s="2"/>
    </row>
    <row r="5097" spans="1:1" s="20" customFormat="1" x14ac:dyDescent="0.2">
      <c r="A5097" s="2"/>
    </row>
    <row r="5098" spans="1:1" s="20" customFormat="1" x14ac:dyDescent="0.2">
      <c r="A5098" s="2"/>
    </row>
    <row r="5099" spans="1:1" s="20" customFormat="1" x14ac:dyDescent="0.2">
      <c r="A5099" s="2"/>
    </row>
    <row r="5100" spans="1:1" s="20" customFormat="1" x14ac:dyDescent="0.2">
      <c r="A5100" s="2"/>
    </row>
    <row r="5101" spans="1:1" s="20" customFormat="1" x14ac:dyDescent="0.2">
      <c r="A5101" s="2"/>
    </row>
    <row r="5102" spans="1:1" s="20" customFormat="1" x14ac:dyDescent="0.2">
      <c r="A5102" s="2"/>
    </row>
    <row r="5103" spans="1:1" s="20" customFormat="1" x14ac:dyDescent="0.2">
      <c r="A5103" s="2"/>
    </row>
    <row r="5104" spans="1:1" s="20" customFormat="1" x14ac:dyDescent="0.2">
      <c r="A5104" s="2"/>
    </row>
    <row r="5105" spans="1:1" s="20" customFormat="1" x14ac:dyDescent="0.2">
      <c r="A5105" s="2"/>
    </row>
    <row r="5106" spans="1:1" s="20" customFormat="1" x14ac:dyDescent="0.2">
      <c r="A5106" s="2"/>
    </row>
    <row r="5107" spans="1:1" s="20" customFormat="1" x14ac:dyDescent="0.2">
      <c r="A5107" s="2"/>
    </row>
    <row r="5108" spans="1:1" s="20" customFormat="1" x14ac:dyDescent="0.2">
      <c r="A5108" s="2"/>
    </row>
    <row r="5109" spans="1:1" s="20" customFormat="1" x14ac:dyDescent="0.2">
      <c r="A5109" s="2"/>
    </row>
    <row r="5110" spans="1:1" s="20" customFormat="1" x14ac:dyDescent="0.2">
      <c r="A5110" s="2"/>
    </row>
    <row r="5111" spans="1:1" s="20" customFormat="1" x14ac:dyDescent="0.2">
      <c r="A5111" s="2"/>
    </row>
    <row r="5112" spans="1:1" s="20" customFormat="1" x14ac:dyDescent="0.2">
      <c r="A5112" s="2"/>
    </row>
    <row r="5113" spans="1:1" s="20" customFormat="1" x14ac:dyDescent="0.2">
      <c r="A5113" s="2"/>
    </row>
    <row r="5114" spans="1:1" s="20" customFormat="1" x14ac:dyDescent="0.2">
      <c r="A5114" s="2"/>
    </row>
    <row r="5115" spans="1:1" s="20" customFormat="1" x14ac:dyDescent="0.2">
      <c r="A5115" s="2"/>
    </row>
    <row r="5116" spans="1:1" s="20" customFormat="1" x14ac:dyDescent="0.2">
      <c r="A5116" s="2"/>
    </row>
    <row r="5117" spans="1:1" s="20" customFormat="1" x14ac:dyDescent="0.2">
      <c r="A5117" s="2"/>
    </row>
    <row r="5118" spans="1:1" s="20" customFormat="1" x14ac:dyDescent="0.2">
      <c r="A5118" s="2"/>
    </row>
    <row r="5119" spans="1:1" s="20" customFormat="1" x14ac:dyDescent="0.2">
      <c r="A5119" s="2"/>
    </row>
    <row r="5120" spans="1:1" s="20" customFormat="1" x14ac:dyDescent="0.2">
      <c r="A5120" s="2"/>
    </row>
    <row r="5121" spans="1:1" s="20" customFormat="1" x14ac:dyDescent="0.2">
      <c r="A5121" s="2"/>
    </row>
    <row r="5122" spans="1:1" s="20" customFormat="1" x14ac:dyDescent="0.2">
      <c r="A5122" s="2"/>
    </row>
    <row r="5123" spans="1:1" s="20" customFormat="1" x14ac:dyDescent="0.2">
      <c r="A5123" s="2"/>
    </row>
    <row r="5124" spans="1:1" s="20" customFormat="1" x14ac:dyDescent="0.2">
      <c r="A5124" s="2"/>
    </row>
    <row r="5125" spans="1:1" s="20" customFormat="1" x14ac:dyDescent="0.2">
      <c r="A5125" s="2"/>
    </row>
    <row r="5126" spans="1:1" s="20" customFormat="1" x14ac:dyDescent="0.2">
      <c r="A5126" s="2"/>
    </row>
    <row r="5127" spans="1:1" s="20" customFormat="1" x14ac:dyDescent="0.2">
      <c r="A5127" s="2"/>
    </row>
    <row r="5128" spans="1:1" s="20" customFormat="1" x14ac:dyDescent="0.2">
      <c r="A5128" s="2"/>
    </row>
    <row r="5129" spans="1:1" s="20" customFormat="1" x14ac:dyDescent="0.2">
      <c r="A5129" s="2"/>
    </row>
    <row r="5130" spans="1:1" s="20" customFormat="1" x14ac:dyDescent="0.2">
      <c r="A5130" s="2"/>
    </row>
    <row r="5131" spans="1:1" s="20" customFormat="1" x14ac:dyDescent="0.2">
      <c r="A5131" s="2"/>
    </row>
    <row r="5132" spans="1:1" s="20" customFormat="1" x14ac:dyDescent="0.2">
      <c r="A5132" s="2"/>
    </row>
    <row r="5133" spans="1:1" s="20" customFormat="1" x14ac:dyDescent="0.2">
      <c r="A5133" s="2"/>
    </row>
    <row r="5134" spans="1:1" s="20" customFormat="1" x14ac:dyDescent="0.2">
      <c r="A5134" s="2"/>
    </row>
    <row r="5135" spans="1:1" s="20" customFormat="1" x14ac:dyDescent="0.2">
      <c r="A5135" s="2"/>
    </row>
    <row r="5136" spans="1:1" s="20" customFormat="1" x14ac:dyDescent="0.2">
      <c r="A5136" s="2"/>
    </row>
    <row r="5137" spans="1:1" s="20" customFormat="1" x14ac:dyDescent="0.2">
      <c r="A5137" s="2"/>
    </row>
    <row r="5138" spans="1:1" s="20" customFormat="1" x14ac:dyDescent="0.2">
      <c r="A5138" s="2"/>
    </row>
    <row r="5139" spans="1:1" s="20" customFormat="1" x14ac:dyDescent="0.2">
      <c r="A5139" s="2"/>
    </row>
    <row r="5140" spans="1:1" s="20" customFormat="1" x14ac:dyDescent="0.2">
      <c r="A5140" s="2"/>
    </row>
    <row r="5141" spans="1:1" s="20" customFormat="1" x14ac:dyDescent="0.2">
      <c r="A5141" s="2"/>
    </row>
    <row r="5142" spans="1:1" s="20" customFormat="1" x14ac:dyDescent="0.2">
      <c r="A5142" s="2"/>
    </row>
    <row r="5143" spans="1:1" s="20" customFormat="1" x14ac:dyDescent="0.2">
      <c r="A5143" s="2"/>
    </row>
    <row r="5144" spans="1:1" s="20" customFormat="1" x14ac:dyDescent="0.2">
      <c r="A5144" s="2"/>
    </row>
    <row r="5145" spans="1:1" s="20" customFormat="1" x14ac:dyDescent="0.2">
      <c r="A5145" s="2"/>
    </row>
    <row r="5146" spans="1:1" s="20" customFormat="1" x14ac:dyDescent="0.2">
      <c r="A5146" s="2"/>
    </row>
    <row r="5147" spans="1:1" s="20" customFormat="1" x14ac:dyDescent="0.2">
      <c r="A5147" s="2"/>
    </row>
    <row r="5148" spans="1:1" s="20" customFormat="1" x14ac:dyDescent="0.2">
      <c r="A5148" s="2"/>
    </row>
    <row r="5149" spans="1:1" s="20" customFormat="1" x14ac:dyDescent="0.2">
      <c r="A5149" s="2"/>
    </row>
    <row r="5150" spans="1:1" s="20" customFormat="1" x14ac:dyDescent="0.2">
      <c r="A5150" s="2"/>
    </row>
    <row r="5151" spans="1:1" s="20" customFormat="1" x14ac:dyDescent="0.2">
      <c r="A5151" s="2"/>
    </row>
    <row r="5152" spans="1:1" s="20" customFormat="1" x14ac:dyDescent="0.2">
      <c r="A5152" s="2"/>
    </row>
    <row r="5153" spans="1:1" s="20" customFormat="1" x14ac:dyDescent="0.2">
      <c r="A5153" s="2"/>
    </row>
    <row r="5154" spans="1:1" s="20" customFormat="1" x14ac:dyDescent="0.2">
      <c r="A5154" s="2"/>
    </row>
    <row r="5155" spans="1:1" s="20" customFormat="1" x14ac:dyDescent="0.2">
      <c r="A5155" s="2"/>
    </row>
    <row r="5156" spans="1:1" s="20" customFormat="1" x14ac:dyDescent="0.2">
      <c r="A5156" s="2"/>
    </row>
    <row r="5157" spans="1:1" s="20" customFormat="1" x14ac:dyDescent="0.2">
      <c r="A5157" s="2"/>
    </row>
    <row r="5158" spans="1:1" s="20" customFormat="1" x14ac:dyDescent="0.2">
      <c r="A5158" s="2"/>
    </row>
    <row r="5159" spans="1:1" s="20" customFormat="1" x14ac:dyDescent="0.2">
      <c r="A5159" s="2"/>
    </row>
    <row r="5160" spans="1:1" s="20" customFormat="1" x14ac:dyDescent="0.2">
      <c r="A5160" s="2"/>
    </row>
    <row r="5161" spans="1:1" s="20" customFormat="1" x14ac:dyDescent="0.2">
      <c r="A5161" s="2"/>
    </row>
    <row r="5162" spans="1:1" s="20" customFormat="1" x14ac:dyDescent="0.2">
      <c r="A5162" s="2"/>
    </row>
    <row r="5163" spans="1:1" s="20" customFormat="1" x14ac:dyDescent="0.2">
      <c r="A5163" s="2"/>
    </row>
    <row r="5164" spans="1:1" s="20" customFormat="1" x14ac:dyDescent="0.2">
      <c r="A5164" s="2"/>
    </row>
    <row r="5165" spans="1:1" s="20" customFormat="1" x14ac:dyDescent="0.2">
      <c r="A5165" s="2"/>
    </row>
    <row r="5166" spans="1:1" s="20" customFormat="1" x14ac:dyDescent="0.2">
      <c r="A5166" s="2"/>
    </row>
    <row r="5167" spans="1:1" s="20" customFormat="1" x14ac:dyDescent="0.2">
      <c r="A5167" s="2"/>
    </row>
    <row r="5168" spans="1:1" s="20" customFormat="1" x14ac:dyDescent="0.2">
      <c r="A5168" s="2"/>
    </row>
    <row r="5169" spans="1:1" s="20" customFormat="1" x14ac:dyDescent="0.2">
      <c r="A5169" s="2"/>
    </row>
    <row r="5170" spans="1:1" s="20" customFormat="1" x14ac:dyDescent="0.2">
      <c r="A5170" s="2"/>
    </row>
    <row r="5171" spans="1:1" s="20" customFormat="1" x14ac:dyDescent="0.2">
      <c r="A5171" s="2"/>
    </row>
    <row r="5172" spans="1:1" s="20" customFormat="1" x14ac:dyDescent="0.2">
      <c r="A5172" s="2"/>
    </row>
    <row r="5173" spans="1:1" s="20" customFormat="1" x14ac:dyDescent="0.2">
      <c r="A5173" s="2"/>
    </row>
    <row r="5174" spans="1:1" s="20" customFormat="1" x14ac:dyDescent="0.2">
      <c r="A5174" s="2"/>
    </row>
    <row r="5175" spans="1:1" s="20" customFormat="1" x14ac:dyDescent="0.2">
      <c r="A5175" s="2"/>
    </row>
    <row r="5176" spans="1:1" s="20" customFormat="1" x14ac:dyDescent="0.2">
      <c r="A5176" s="2"/>
    </row>
    <row r="5177" spans="1:1" s="20" customFormat="1" x14ac:dyDescent="0.2">
      <c r="A5177" s="2"/>
    </row>
    <row r="5178" spans="1:1" s="20" customFormat="1" x14ac:dyDescent="0.2">
      <c r="A5178" s="2"/>
    </row>
    <row r="5179" spans="1:1" s="20" customFormat="1" x14ac:dyDescent="0.2">
      <c r="A5179" s="2"/>
    </row>
    <row r="5180" spans="1:1" s="20" customFormat="1" x14ac:dyDescent="0.2">
      <c r="A5180" s="2"/>
    </row>
    <row r="5181" spans="1:1" s="20" customFormat="1" x14ac:dyDescent="0.2">
      <c r="A5181" s="2"/>
    </row>
    <row r="5182" spans="1:1" s="20" customFormat="1" x14ac:dyDescent="0.2">
      <c r="A5182" s="2"/>
    </row>
    <row r="5183" spans="1:1" s="20" customFormat="1" x14ac:dyDescent="0.2">
      <c r="A5183" s="2"/>
    </row>
    <row r="5184" spans="1:1" s="20" customFormat="1" x14ac:dyDescent="0.2">
      <c r="A5184" s="2"/>
    </row>
    <row r="5185" spans="1:1" s="20" customFormat="1" x14ac:dyDescent="0.2">
      <c r="A5185" s="2"/>
    </row>
    <row r="5186" spans="1:1" s="20" customFormat="1" x14ac:dyDescent="0.2">
      <c r="A5186" s="2"/>
    </row>
    <row r="5187" spans="1:1" s="20" customFormat="1" x14ac:dyDescent="0.2">
      <c r="A5187" s="2"/>
    </row>
    <row r="5188" spans="1:1" s="20" customFormat="1" x14ac:dyDescent="0.2">
      <c r="A5188" s="2"/>
    </row>
    <row r="5189" spans="1:1" s="20" customFormat="1" x14ac:dyDescent="0.2">
      <c r="A5189" s="2"/>
    </row>
    <row r="5190" spans="1:1" s="20" customFormat="1" x14ac:dyDescent="0.2">
      <c r="A5190" s="2"/>
    </row>
    <row r="5191" spans="1:1" s="20" customFormat="1" x14ac:dyDescent="0.2">
      <c r="A5191" s="2"/>
    </row>
    <row r="5192" spans="1:1" s="20" customFormat="1" x14ac:dyDescent="0.2">
      <c r="A5192" s="2"/>
    </row>
    <row r="5193" spans="1:1" s="20" customFormat="1" x14ac:dyDescent="0.2">
      <c r="A5193" s="2"/>
    </row>
    <row r="5194" spans="1:1" s="20" customFormat="1" x14ac:dyDescent="0.2">
      <c r="A5194" s="2"/>
    </row>
    <row r="5195" spans="1:1" s="20" customFormat="1" x14ac:dyDescent="0.2">
      <c r="A5195" s="2"/>
    </row>
    <row r="5196" spans="1:1" s="20" customFormat="1" x14ac:dyDescent="0.2">
      <c r="A5196" s="2"/>
    </row>
    <row r="5197" spans="1:1" s="20" customFormat="1" x14ac:dyDescent="0.2">
      <c r="A5197" s="2"/>
    </row>
    <row r="5198" spans="1:1" s="20" customFormat="1" x14ac:dyDescent="0.2">
      <c r="A5198" s="2"/>
    </row>
    <row r="5199" spans="1:1" s="20" customFormat="1" x14ac:dyDescent="0.2">
      <c r="A5199" s="2"/>
    </row>
    <row r="5200" spans="1:1" s="20" customFormat="1" x14ac:dyDescent="0.2">
      <c r="A5200" s="2"/>
    </row>
    <row r="5201" spans="1:1" s="20" customFormat="1" x14ac:dyDescent="0.2">
      <c r="A5201" s="2"/>
    </row>
    <row r="5202" spans="1:1" s="20" customFormat="1" x14ac:dyDescent="0.2">
      <c r="A5202" s="2"/>
    </row>
    <row r="5203" spans="1:1" s="20" customFormat="1" x14ac:dyDescent="0.2">
      <c r="A5203" s="2"/>
    </row>
    <row r="5204" spans="1:1" s="20" customFormat="1" x14ac:dyDescent="0.2">
      <c r="A5204" s="2"/>
    </row>
    <row r="5205" spans="1:1" s="20" customFormat="1" x14ac:dyDescent="0.2">
      <c r="A5205" s="2"/>
    </row>
    <row r="5206" spans="1:1" s="20" customFormat="1" x14ac:dyDescent="0.2">
      <c r="A5206" s="2"/>
    </row>
    <row r="5207" spans="1:1" s="20" customFormat="1" x14ac:dyDescent="0.2">
      <c r="A5207" s="2"/>
    </row>
    <row r="5208" spans="1:1" s="20" customFormat="1" x14ac:dyDescent="0.2">
      <c r="A5208" s="2"/>
    </row>
    <row r="5209" spans="1:1" s="20" customFormat="1" x14ac:dyDescent="0.2">
      <c r="A5209" s="2"/>
    </row>
    <row r="5210" spans="1:1" s="20" customFormat="1" x14ac:dyDescent="0.2">
      <c r="A5210" s="2"/>
    </row>
    <row r="5211" spans="1:1" s="20" customFormat="1" x14ac:dyDescent="0.2">
      <c r="A5211" s="2"/>
    </row>
    <row r="5212" spans="1:1" s="20" customFormat="1" x14ac:dyDescent="0.2">
      <c r="A5212" s="2"/>
    </row>
    <row r="5213" spans="1:1" s="20" customFormat="1" x14ac:dyDescent="0.2">
      <c r="A5213" s="2"/>
    </row>
    <row r="5214" spans="1:1" s="20" customFormat="1" x14ac:dyDescent="0.2">
      <c r="A5214" s="2"/>
    </row>
    <row r="5215" spans="1:1" s="20" customFormat="1" x14ac:dyDescent="0.2">
      <c r="A5215" s="2"/>
    </row>
    <row r="5216" spans="1:1" s="20" customFormat="1" x14ac:dyDescent="0.2">
      <c r="A5216" s="2"/>
    </row>
    <row r="5217" spans="1:1" s="20" customFormat="1" x14ac:dyDescent="0.2">
      <c r="A5217" s="2"/>
    </row>
    <row r="5218" spans="1:1" s="20" customFormat="1" x14ac:dyDescent="0.2">
      <c r="A5218" s="2"/>
    </row>
    <row r="5219" spans="1:1" s="20" customFormat="1" x14ac:dyDescent="0.2">
      <c r="A5219" s="2"/>
    </row>
    <row r="5220" spans="1:1" s="20" customFormat="1" x14ac:dyDescent="0.2">
      <c r="A5220" s="2"/>
    </row>
    <row r="5221" spans="1:1" s="20" customFormat="1" x14ac:dyDescent="0.2">
      <c r="A5221" s="2"/>
    </row>
    <row r="5222" spans="1:1" s="20" customFormat="1" x14ac:dyDescent="0.2">
      <c r="A5222" s="2"/>
    </row>
    <row r="5223" spans="1:1" s="20" customFormat="1" x14ac:dyDescent="0.2">
      <c r="A5223" s="2"/>
    </row>
    <row r="5224" spans="1:1" s="20" customFormat="1" x14ac:dyDescent="0.2">
      <c r="A5224" s="2"/>
    </row>
    <row r="5225" spans="1:1" s="20" customFormat="1" x14ac:dyDescent="0.2">
      <c r="A5225" s="2"/>
    </row>
    <row r="5226" spans="1:1" s="20" customFormat="1" x14ac:dyDescent="0.2">
      <c r="A5226" s="2"/>
    </row>
    <row r="5227" spans="1:1" s="20" customFormat="1" x14ac:dyDescent="0.2">
      <c r="A5227" s="2"/>
    </row>
    <row r="5228" spans="1:1" s="20" customFormat="1" x14ac:dyDescent="0.2">
      <c r="A5228" s="2"/>
    </row>
    <row r="5229" spans="1:1" s="20" customFormat="1" x14ac:dyDescent="0.2">
      <c r="A5229" s="2"/>
    </row>
    <row r="5230" spans="1:1" s="20" customFormat="1" x14ac:dyDescent="0.2">
      <c r="A5230" s="2"/>
    </row>
    <row r="5231" spans="1:1" s="20" customFormat="1" x14ac:dyDescent="0.2">
      <c r="A5231" s="2"/>
    </row>
    <row r="5232" spans="1:1" s="20" customFormat="1" x14ac:dyDescent="0.2">
      <c r="A5232" s="2"/>
    </row>
    <row r="5233" spans="1:1" s="20" customFormat="1" x14ac:dyDescent="0.2">
      <c r="A5233" s="2"/>
    </row>
    <row r="5234" spans="1:1" s="20" customFormat="1" x14ac:dyDescent="0.2">
      <c r="A5234" s="2"/>
    </row>
    <row r="5235" spans="1:1" s="20" customFormat="1" x14ac:dyDescent="0.2">
      <c r="A5235" s="2"/>
    </row>
    <row r="5236" spans="1:1" s="20" customFormat="1" x14ac:dyDescent="0.2">
      <c r="A5236" s="2"/>
    </row>
    <row r="5237" spans="1:1" s="20" customFormat="1" x14ac:dyDescent="0.2">
      <c r="A5237" s="2"/>
    </row>
    <row r="5238" spans="1:1" s="20" customFormat="1" x14ac:dyDescent="0.2">
      <c r="A5238" s="2"/>
    </row>
    <row r="5239" spans="1:1" s="20" customFormat="1" x14ac:dyDescent="0.2">
      <c r="A5239" s="2"/>
    </row>
    <row r="5240" spans="1:1" s="20" customFormat="1" x14ac:dyDescent="0.2">
      <c r="A5240" s="2"/>
    </row>
    <row r="5241" spans="1:1" s="20" customFormat="1" x14ac:dyDescent="0.2">
      <c r="A5241" s="2"/>
    </row>
    <row r="5242" spans="1:1" s="20" customFormat="1" x14ac:dyDescent="0.2">
      <c r="A5242" s="2"/>
    </row>
    <row r="5243" spans="1:1" s="20" customFormat="1" x14ac:dyDescent="0.2">
      <c r="A5243" s="2"/>
    </row>
    <row r="5244" spans="1:1" s="20" customFormat="1" x14ac:dyDescent="0.2">
      <c r="A5244" s="2"/>
    </row>
    <row r="5245" spans="1:1" s="20" customFormat="1" x14ac:dyDescent="0.2">
      <c r="A5245" s="2"/>
    </row>
    <row r="5246" spans="1:1" s="20" customFormat="1" x14ac:dyDescent="0.2">
      <c r="A5246" s="2"/>
    </row>
    <row r="5247" spans="1:1" s="20" customFormat="1" x14ac:dyDescent="0.2">
      <c r="A5247" s="2"/>
    </row>
    <row r="5248" spans="1:1" s="20" customFormat="1" x14ac:dyDescent="0.2">
      <c r="A5248" s="2"/>
    </row>
    <row r="5249" spans="1:1" s="20" customFormat="1" x14ac:dyDescent="0.2">
      <c r="A5249" s="2"/>
    </row>
    <row r="5250" spans="1:1" s="20" customFormat="1" x14ac:dyDescent="0.2">
      <c r="A5250" s="2"/>
    </row>
    <row r="5251" spans="1:1" s="20" customFormat="1" x14ac:dyDescent="0.2">
      <c r="A5251" s="2"/>
    </row>
    <row r="5252" spans="1:1" s="20" customFormat="1" x14ac:dyDescent="0.2">
      <c r="A5252" s="2"/>
    </row>
    <row r="5253" spans="1:1" s="20" customFormat="1" x14ac:dyDescent="0.2">
      <c r="A5253" s="2"/>
    </row>
    <row r="5254" spans="1:1" s="20" customFormat="1" x14ac:dyDescent="0.2">
      <c r="A5254" s="2"/>
    </row>
    <row r="5255" spans="1:1" s="20" customFormat="1" x14ac:dyDescent="0.2">
      <c r="A5255" s="2"/>
    </row>
    <row r="5256" spans="1:1" s="20" customFormat="1" x14ac:dyDescent="0.2">
      <c r="A5256" s="2"/>
    </row>
    <row r="5257" spans="1:1" s="20" customFormat="1" x14ac:dyDescent="0.2">
      <c r="A5257" s="2"/>
    </row>
    <row r="5258" spans="1:1" s="20" customFormat="1" x14ac:dyDescent="0.2">
      <c r="A5258" s="2"/>
    </row>
    <row r="5259" spans="1:1" s="20" customFormat="1" x14ac:dyDescent="0.2">
      <c r="A5259" s="2"/>
    </row>
    <row r="5260" spans="1:1" s="20" customFormat="1" x14ac:dyDescent="0.2">
      <c r="A5260" s="2"/>
    </row>
    <row r="5261" spans="1:1" s="20" customFormat="1" x14ac:dyDescent="0.2">
      <c r="A5261" s="2"/>
    </row>
    <row r="5262" spans="1:1" s="20" customFormat="1" x14ac:dyDescent="0.2">
      <c r="A5262" s="2"/>
    </row>
    <row r="5263" spans="1:1" s="20" customFormat="1" x14ac:dyDescent="0.2">
      <c r="A5263" s="2"/>
    </row>
    <row r="5264" spans="1:1" s="20" customFormat="1" x14ac:dyDescent="0.2">
      <c r="A5264" s="2"/>
    </row>
    <row r="5265" spans="1:1" s="20" customFormat="1" x14ac:dyDescent="0.2">
      <c r="A5265" s="2"/>
    </row>
    <row r="5266" spans="1:1" s="20" customFormat="1" x14ac:dyDescent="0.2">
      <c r="A5266" s="2"/>
    </row>
    <row r="5267" spans="1:1" s="20" customFormat="1" x14ac:dyDescent="0.2">
      <c r="A5267" s="2"/>
    </row>
    <row r="5268" spans="1:1" s="20" customFormat="1" x14ac:dyDescent="0.2">
      <c r="A5268" s="2"/>
    </row>
    <row r="5269" spans="1:1" s="20" customFormat="1" x14ac:dyDescent="0.2">
      <c r="A5269" s="2"/>
    </row>
    <row r="5270" spans="1:1" s="20" customFormat="1" x14ac:dyDescent="0.2">
      <c r="A5270" s="2"/>
    </row>
    <row r="5271" spans="1:1" s="20" customFormat="1" x14ac:dyDescent="0.2">
      <c r="A5271" s="2"/>
    </row>
    <row r="5272" spans="1:1" s="20" customFormat="1" x14ac:dyDescent="0.2">
      <c r="A5272" s="2"/>
    </row>
    <row r="5273" spans="1:1" s="20" customFormat="1" x14ac:dyDescent="0.2">
      <c r="A5273" s="2"/>
    </row>
    <row r="5274" spans="1:1" s="20" customFormat="1" x14ac:dyDescent="0.2">
      <c r="A5274" s="2"/>
    </row>
    <row r="5275" spans="1:1" s="20" customFormat="1" x14ac:dyDescent="0.2">
      <c r="A5275" s="2"/>
    </row>
    <row r="5276" spans="1:1" s="20" customFormat="1" x14ac:dyDescent="0.2">
      <c r="A5276" s="2"/>
    </row>
    <row r="5277" spans="1:1" s="20" customFormat="1" x14ac:dyDescent="0.2">
      <c r="A5277" s="2"/>
    </row>
    <row r="5278" spans="1:1" s="20" customFormat="1" x14ac:dyDescent="0.2">
      <c r="A5278" s="2"/>
    </row>
    <row r="5279" spans="1:1" s="20" customFormat="1" x14ac:dyDescent="0.2">
      <c r="A5279" s="2"/>
    </row>
    <row r="5280" spans="1:1" s="20" customFormat="1" x14ac:dyDescent="0.2">
      <c r="A5280" s="2"/>
    </row>
    <row r="5281" spans="1:1" s="20" customFormat="1" x14ac:dyDescent="0.2">
      <c r="A5281" s="2"/>
    </row>
    <row r="5282" spans="1:1" s="20" customFormat="1" x14ac:dyDescent="0.2">
      <c r="A5282" s="2"/>
    </row>
    <row r="5283" spans="1:1" s="20" customFormat="1" x14ac:dyDescent="0.2">
      <c r="A5283" s="2"/>
    </row>
    <row r="5284" spans="1:1" s="20" customFormat="1" x14ac:dyDescent="0.2">
      <c r="A5284" s="2"/>
    </row>
    <row r="5285" spans="1:1" s="20" customFormat="1" x14ac:dyDescent="0.2">
      <c r="A5285" s="2"/>
    </row>
    <row r="5286" spans="1:1" s="20" customFormat="1" x14ac:dyDescent="0.2">
      <c r="A5286" s="2"/>
    </row>
    <row r="5287" spans="1:1" s="20" customFormat="1" x14ac:dyDescent="0.2">
      <c r="A5287" s="2"/>
    </row>
    <row r="5288" spans="1:1" s="20" customFormat="1" x14ac:dyDescent="0.2">
      <c r="A5288" s="2"/>
    </row>
    <row r="5289" spans="1:1" s="20" customFormat="1" x14ac:dyDescent="0.2">
      <c r="A5289" s="2"/>
    </row>
    <row r="5290" spans="1:1" s="20" customFormat="1" x14ac:dyDescent="0.2">
      <c r="A5290" s="2"/>
    </row>
    <row r="5291" spans="1:1" s="20" customFormat="1" x14ac:dyDescent="0.2">
      <c r="A5291" s="2"/>
    </row>
    <row r="5292" spans="1:1" s="20" customFormat="1" x14ac:dyDescent="0.2">
      <c r="A5292" s="2"/>
    </row>
    <row r="5293" spans="1:1" s="20" customFormat="1" x14ac:dyDescent="0.2">
      <c r="A5293" s="2"/>
    </row>
    <row r="5294" spans="1:1" s="20" customFormat="1" x14ac:dyDescent="0.2">
      <c r="A5294" s="2"/>
    </row>
    <row r="5295" spans="1:1" s="20" customFormat="1" x14ac:dyDescent="0.2">
      <c r="A5295" s="2"/>
    </row>
    <row r="5296" spans="1:1" s="20" customFormat="1" x14ac:dyDescent="0.2">
      <c r="A5296" s="2"/>
    </row>
    <row r="5297" spans="1:1" s="20" customFormat="1" x14ac:dyDescent="0.2">
      <c r="A5297" s="2"/>
    </row>
    <row r="5298" spans="1:1" s="20" customFormat="1" x14ac:dyDescent="0.2">
      <c r="A5298" s="2"/>
    </row>
    <row r="5299" spans="1:1" s="20" customFormat="1" x14ac:dyDescent="0.2">
      <c r="A5299" s="2"/>
    </row>
    <row r="5300" spans="1:1" s="20" customFormat="1" x14ac:dyDescent="0.2">
      <c r="A5300" s="2"/>
    </row>
    <row r="5301" spans="1:1" s="20" customFormat="1" x14ac:dyDescent="0.2">
      <c r="A5301" s="2"/>
    </row>
    <row r="5302" spans="1:1" s="20" customFormat="1" x14ac:dyDescent="0.2">
      <c r="A5302" s="2"/>
    </row>
    <row r="5303" spans="1:1" s="20" customFormat="1" x14ac:dyDescent="0.2">
      <c r="A5303" s="2"/>
    </row>
    <row r="5304" spans="1:1" s="20" customFormat="1" x14ac:dyDescent="0.2">
      <c r="A5304" s="2"/>
    </row>
    <row r="5305" spans="1:1" s="20" customFormat="1" x14ac:dyDescent="0.2">
      <c r="A5305" s="2"/>
    </row>
    <row r="5306" spans="1:1" s="20" customFormat="1" x14ac:dyDescent="0.2">
      <c r="A5306" s="2"/>
    </row>
    <row r="5307" spans="1:1" s="20" customFormat="1" x14ac:dyDescent="0.2">
      <c r="A5307" s="2"/>
    </row>
    <row r="5308" spans="1:1" s="20" customFormat="1" x14ac:dyDescent="0.2">
      <c r="A5308" s="2"/>
    </row>
    <row r="5309" spans="1:1" s="20" customFormat="1" x14ac:dyDescent="0.2">
      <c r="A5309" s="2"/>
    </row>
    <row r="5310" spans="1:1" s="20" customFormat="1" x14ac:dyDescent="0.2">
      <c r="A5310" s="2"/>
    </row>
    <row r="5311" spans="1:1" s="20" customFormat="1" x14ac:dyDescent="0.2">
      <c r="A5311" s="2"/>
    </row>
    <row r="5312" spans="1:1" s="20" customFormat="1" x14ac:dyDescent="0.2">
      <c r="A5312" s="2"/>
    </row>
    <row r="5313" spans="1:1" s="20" customFormat="1" x14ac:dyDescent="0.2">
      <c r="A5313" s="2"/>
    </row>
    <row r="5314" spans="1:1" s="20" customFormat="1" x14ac:dyDescent="0.2">
      <c r="A5314" s="2"/>
    </row>
    <row r="5315" spans="1:1" s="20" customFormat="1" x14ac:dyDescent="0.2">
      <c r="A5315" s="2"/>
    </row>
    <row r="5316" spans="1:1" s="20" customFormat="1" x14ac:dyDescent="0.2">
      <c r="A5316" s="2"/>
    </row>
    <row r="5317" spans="1:1" s="20" customFormat="1" x14ac:dyDescent="0.2">
      <c r="A5317" s="2"/>
    </row>
    <row r="5318" spans="1:1" s="20" customFormat="1" x14ac:dyDescent="0.2">
      <c r="A5318" s="2"/>
    </row>
    <row r="5319" spans="1:1" s="20" customFormat="1" x14ac:dyDescent="0.2">
      <c r="A5319" s="2"/>
    </row>
    <row r="5320" spans="1:1" s="20" customFormat="1" x14ac:dyDescent="0.2">
      <c r="A5320" s="2"/>
    </row>
    <row r="5321" spans="1:1" s="20" customFormat="1" x14ac:dyDescent="0.2">
      <c r="A5321" s="2"/>
    </row>
    <row r="5322" spans="1:1" s="20" customFormat="1" x14ac:dyDescent="0.2">
      <c r="A5322" s="2"/>
    </row>
    <row r="5323" spans="1:1" s="20" customFormat="1" x14ac:dyDescent="0.2">
      <c r="A5323" s="2"/>
    </row>
    <row r="5324" spans="1:1" s="20" customFormat="1" x14ac:dyDescent="0.2">
      <c r="A5324" s="2"/>
    </row>
    <row r="5325" spans="1:1" s="20" customFormat="1" x14ac:dyDescent="0.2">
      <c r="A5325" s="2"/>
    </row>
    <row r="5326" spans="1:1" s="20" customFormat="1" x14ac:dyDescent="0.2">
      <c r="A5326" s="2"/>
    </row>
    <row r="5327" spans="1:1" s="20" customFormat="1" x14ac:dyDescent="0.2">
      <c r="A5327" s="2"/>
    </row>
    <row r="5328" spans="1:1" s="20" customFormat="1" x14ac:dyDescent="0.2">
      <c r="A5328" s="2"/>
    </row>
    <row r="5329" spans="1:1" s="20" customFormat="1" x14ac:dyDescent="0.2">
      <c r="A5329" s="2"/>
    </row>
    <row r="5330" spans="1:1" s="20" customFormat="1" x14ac:dyDescent="0.2">
      <c r="A5330" s="2"/>
    </row>
    <row r="5331" spans="1:1" s="20" customFormat="1" x14ac:dyDescent="0.2">
      <c r="A5331" s="2"/>
    </row>
    <row r="5332" spans="1:1" s="20" customFormat="1" x14ac:dyDescent="0.2">
      <c r="A5332" s="2"/>
    </row>
    <row r="5333" spans="1:1" s="20" customFormat="1" x14ac:dyDescent="0.2">
      <c r="A5333" s="2"/>
    </row>
    <row r="5334" spans="1:1" s="20" customFormat="1" x14ac:dyDescent="0.2">
      <c r="A5334" s="2"/>
    </row>
    <row r="5335" spans="1:1" s="20" customFormat="1" x14ac:dyDescent="0.2">
      <c r="A5335" s="2"/>
    </row>
    <row r="5336" spans="1:1" s="20" customFormat="1" x14ac:dyDescent="0.2">
      <c r="A5336" s="2"/>
    </row>
    <row r="5337" spans="1:1" s="20" customFormat="1" x14ac:dyDescent="0.2">
      <c r="A5337" s="2"/>
    </row>
    <row r="5338" spans="1:1" s="20" customFormat="1" x14ac:dyDescent="0.2">
      <c r="A5338" s="2"/>
    </row>
    <row r="5339" spans="1:1" s="20" customFormat="1" x14ac:dyDescent="0.2">
      <c r="A5339" s="2"/>
    </row>
    <row r="5340" spans="1:1" s="20" customFormat="1" x14ac:dyDescent="0.2">
      <c r="A5340" s="2"/>
    </row>
    <row r="5341" spans="1:1" s="20" customFormat="1" x14ac:dyDescent="0.2">
      <c r="A5341" s="2"/>
    </row>
    <row r="5342" spans="1:1" s="20" customFormat="1" x14ac:dyDescent="0.2">
      <c r="A5342" s="2"/>
    </row>
    <row r="5343" spans="1:1" s="20" customFormat="1" x14ac:dyDescent="0.2">
      <c r="A5343" s="2"/>
    </row>
    <row r="5344" spans="1:1" s="20" customFormat="1" x14ac:dyDescent="0.2">
      <c r="A5344" s="2"/>
    </row>
    <row r="5345" spans="1:1" s="20" customFormat="1" x14ac:dyDescent="0.2">
      <c r="A5345" s="2"/>
    </row>
    <row r="5346" spans="1:1" s="20" customFormat="1" x14ac:dyDescent="0.2">
      <c r="A5346" s="2"/>
    </row>
    <row r="5347" spans="1:1" s="20" customFormat="1" x14ac:dyDescent="0.2">
      <c r="A5347" s="2"/>
    </row>
    <row r="5348" spans="1:1" s="20" customFormat="1" x14ac:dyDescent="0.2">
      <c r="A5348" s="2"/>
    </row>
    <row r="5349" spans="1:1" s="20" customFormat="1" x14ac:dyDescent="0.2">
      <c r="A5349" s="2"/>
    </row>
    <row r="5350" spans="1:1" s="20" customFormat="1" x14ac:dyDescent="0.2">
      <c r="A5350" s="2"/>
    </row>
    <row r="5351" spans="1:1" s="20" customFormat="1" x14ac:dyDescent="0.2">
      <c r="A5351" s="2"/>
    </row>
    <row r="5352" spans="1:1" s="20" customFormat="1" x14ac:dyDescent="0.2">
      <c r="A5352" s="2"/>
    </row>
    <row r="5353" spans="1:1" s="20" customFormat="1" x14ac:dyDescent="0.2">
      <c r="A5353" s="2"/>
    </row>
    <row r="5354" spans="1:1" s="20" customFormat="1" x14ac:dyDescent="0.2">
      <c r="A5354" s="2"/>
    </row>
    <row r="5355" spans="1:1" s="20" customFormat="1" x14ac:dyDescent="0.2">
      <c r="A5355" s="2"/>
    </row>
    <row r="5356" spans="1:1" s="20" customFormat="1" x14ac:dyDescent="0.2">
      <c r="A5356" s="2"/>
    </row>
    <row r="5357" spans="1:1" s="20" customFormat="1" x14ac:dyDescent="0.2">
      <c r="A5357" s="2"/>
    </row>
    <row r="5358" spans="1:1" s="20" customFormat="1" x14ac:dyDescent="0.2">
      <c r="A5358" s="2"/>
    </row>
    <row r="5359" spans="1:1" s="20" customFormat="1" x14ac:dyDescent="0.2">
      <c r="A5359" s="2"/>
    </row>
    <row r="5360" spans="1:1" s="20" customFormat="1" x14ac:dyDescent="0.2">
      <c r="A5360" s="2"/>
    </row>
    <row r="5361" spans="1:1" s="20" customFormat="1" x14ac:dyDescent="0.2">
      <c r="A5361" s="2"/>
    </row>
    <row r="5362" spans="1:1" s="20" customFormat="1" x14ac:dyDescent="0.2">
      <c r="A5362" s="2"/>
    </row>
    <row r="5363" spans="1:1" s="20" customFormat="1" x14ac:dyDescent="0.2">
      <c r="A5363" s="2"/>
    </row>
    <row r="5364" spans="1:1" s="20" customFormat="1" x14ac:dyDescent="0.2">
      <c r="A5364" s="2"/>
    </row>
    <row r="5365" spans="1:1" s="20" customFormat="1" x14ac:dyDescent="0.2">
      <c r="A5365" s="2"/>
    </row>
    <row r="5366" spans="1:1" s="20" customFormat="1" x14ac:dyDescent="0.2">
      <c r="A5366" s="2"/>
    </row>
    <row r="5367" spans="1:1" s="20" customFormat="1" x14ac:dyDescent="0.2">
      <c r="A5367" s="2"/>
    </row>
    <row r="5368" spans="1:1" s="20" customFormat="1" x14ac:dyDescent="0.2">
      <c r="A5368" s="2"/>
    </row>
    <row r="5369" spans="1:1" s="20" customFormat="1" x14ac:dyDescent="0.2">
      <c r="A5369" s="2"/>
    </row>
    <row r="5370" spans="1:1" s="20" customFormat="1" x14ac:dyDescent="0.2">
      <c r="A5370" s="2"/>
    </row>
    <row r="5371" spans="1:1" s="20" customFormat="1" x14ac:dyDescent="0.2">
      <c r="A5371" s="2"/>
    </row>
    <row r="5372" spans="1:1" s="20" customFormat="1" x14ac:dyDescent="0.2">
      <c r="A5372" s="2"/>
    </row>
    <row r="5373" spans="1:1" s="20" customFormat="1" x14ac:dyDescent="0.2">
      <c r="A5373" s="2"/>
    </row>
    <row r="5374" spans="1:1" s="20" customFormat="1" x14ac:dyDescent="0.2">
      <c r="A5374" s="2"/>
    </row>
    <row r="5375" spans="1:1" s="20" customFormat="1" x14ac:dyDescent="0.2">
      <c r="A5375" s="2"/>
    </row>
    <row r="5376" spans="1:1" s="20" customFormat="1" x14ac:dyDescent="0.2">
      <c r="A5376" s="2"/>
    </row>
    <row r="5377" spans="1:1" s="20" customFormat="1" x14ac:dyDescent="0.2">
      <c r="A5377" s="2"/>
    </row>
    <row r="5378" spans="1:1" s="20" customFormat="1" x14ac:dyDescent="0.2">
      <c r="A5378" s="2"/>
    </row>
    <row r="5379" spans="1:1" s="20" customFormat="1" x14ac:dyDescent="0.2">
      <c r="A5379" s="2"/>
    </row>
    <row r="5380" spans="1:1" s="20" customFormat="1" x14ac:dyDescent="0.2">
      <c r="A5380" s="2"/>
    </row>
    <row r="5381" spans="1:1" s="20" customFormat="1" x14ac:dyDescent="0.2">
      <c r="A5381" s="2"/>
    </row>
    <row r="5382" spans="1:1" s="20" customFormat="1" x14ac:dyDescent="0.2">
      <c r="A5382" s="2"/>
    </row>
    <row r="5383" spans="1:1" s="20" customFormat="1" x14ac:dyDescent="0.2">
      <c r="A5383" s="2"/>
    </row>
    <row r="5384" spans="1:1" s="20" customFormat="1" x14ac:dyDescent="0.2">
      <c r="A5384" s="2"/>
    </row>
    <row r="5385" spans="1:1" s="20" customFormat="1" x14ac:dyDescent="0.2">
      <c r="A5385" s="2"/>
    </row>
    <row r="5386" spans="1:1" s="20" customFormat="1" x14ac:dyDescent="0.2">
      <c r="A5386" s="2"/>
    </row>
    <row r="5387" spans="1:1" s="20" customFormat="1" x14ac:dyDescent="0.2">
      <c r="A5387" s="2"/>
    </row>
    <row r="5388" spans="1:1" s="20" customFormat="1" x14ac:dyDescent="0.2">
      <c r="A5388" s="2"/>
    </row>
    <row r="5389" spans="1:1" s="20" customFormat="1" x14ac:dyDescent="0.2">
      <c r="A5389" s="2"/>
    </row>
    <row r="5390" spans="1:1" s="20" customFormat="1" x14ac:dyDescent="0.2">
      <c r="A5390" s="2"/>
    </row>
    <row r="5391" spans="1:1" s="20" customFormat="1" x14ac:dyDescent="0.2">
      <c r="A5391" s="2"/>
    </row>
    <row r="5392" spans="1:1" s="20" customFormat="1" x14ac:dyDescent="0.2">
      <c r="A5392" s="2"/>
    </row>
    <row r="5393" spans="1:1" s="20" customFormat="1" x14ac:dyDescent="0.2">
      <c r="A5393" s="2"/>
    </row>
    <row r="5394" spans="1:1" s="20" customFormat="1" x14ac:dyDescent="0.2">
      <c r="A5394" s="2"/>
    </row>
    <row r="5395" spans="1:1" s="20" customFormat="1" x14ac:dyDescent="0.2">
      <c r="A5395" s="2"/>
    </row>
    <row r="5396" spans="1:1" s="20" customFormat="1" x14ac:dyDescent="0.2">
      <c r="A5396" s="2"/>
    </row>
    <row r="5397" spans="1:1" s="20" customFormat="1" x14ac:dyDescent="0.2">
      <c r="A5397" s="2"/>
    </row>
    <row r="5398" spans="1:1" s="20" customFormat="1" x14ac:dyDescent="0.2">
      <c r="A5398" s="2"/>
    </row>
    <row r="5399" spans="1:1" s="20" customFormat="1" x14ac:dyDescent="0.2">
      <c r="A5399" s="2"/>
    </row>
    <row r="5400" spans="1:1" s="20" customFormat="1" x14ac:dyDescent="0.2">
      <c r="A5400" s="2"/>
    </row>
    <row r="5401" spans="1:1" s="20" customFormat="1" x14ac:dyDescent="0.2">
      <c r="A5401" s="2"/>
    </row>
    <row r="5402" spans="1:1" s="20" customFormat="1" x14ac:dyDescent="0.2">
      <c r="A5402" s="2"/>
    </row>
    <row r="5403" spans="1:1" s="20" customFormat="1" x14ac:dyDescent="0.2">
      <c r="A5403" s="2"/>
    </row>
    <row r="5404" spans="1:1" s="20" customFormat="1" x14ac:dyDescent="0.2">
      <c r="A5404" s="2"/>
    </row>
    <row r="5405" spans="1:1" s="20" customFormat="1" x14ac:dyDescent="0.2">
      <c r="A5405" s="2"/>
    </row>
    <row r="5406" spans="1:1" s="20" customFormat="1" x14ac:dyDescent="0.2">
      <c r="A5406" s="2"/>
    </row>
    <row r="5407" spans="1:1" s="20" customFormat="1" x14ac:dyDescent="0.2">
      <c r="A5407" s="2"/>
    </row>
    <row r="5408" spans="1:1" s="20" customFormat="1" x14ac:dyDescent="0.2">
      <c r="A5408" s="2"/>
    </row>
    <row r="5409" spans="1:1" s="20" customFormat="1" x14ac:dyDescent="0.2">
      <c r="A5409" s="2"/>
    </row>
    <row r="5410" spans="1:1" s="20" customFormat="1" x14ac:dyDescent="0.2">
      <c r="A5410" s="2"/>
    </row>
    <row r="5411" spans="1:1" s="20" customFormat="1" x14ac:dyDescent="0.2">
      <c r="A5411" s="2"/>
    </row>
    <row r="5412" spans="1:1" s="20" customFormat="1" x14ac:dyDescent="0.2">
      <c r="A5412" s="2"/>
    </row>
    <row r="5413" spans="1:1" s="20" customFormat="1" x14ac:dyDescent="0.2">
      <c r="A5413" s="2"/>
    </row>
    <row r="5414" spans="1:1" s="20" customFormat="1" x14ac:dyDescent="0.2">
      <c r="A5414" s="2"/>
    </row>
    <row r="5415" spans="1:1" s="20" customFormat="1" x14ac:dyDescent="0.2">
      <c r="A5415" s="2"/>
    </row>
    <row r="5416" spans="1:1" s="20" customFormat="1" x14ac:dyDescent="0.2">
      <c r="A5416" s="2"/>
    </row>
    <row r="5417" spans="1:1" s="20" customFormat="1" x14ac:dyDescent="0.2">
      <c r="A5417" s="2"/>
    </row>
    <row r="5418" spans="1:1" s="20" customFormat="1" x14ac:dyDescent="0.2">
      <c r="A5418" s="2"/>
    </row>
    <row r="5419" spans="1:1" s="20" customFormat="1" x14ac:dyDescent="0.2">
      <c r="A5419" s="2"/>
    </row>
    <row r="5420" spans="1:1" s="20" customFormat="1" x14ac:dyDescent="0.2">
      <c r="A5420" s="2"/>
    </row>
    <row r="5421" spans="1:1" s="20" customFormat="1" x14ac:dyDescent="0.2">
      <c r="A5421" s="2"/>
    </row>
    <row r="5422" spans="1:1" s="20" customFormat="1" x14ac:dyDescent="0.2">
      <c r="A5422" s="2"/>
    </row>
    <row r="5423" spans="1:1" s="20" customFormat="1" x14ac:dyDescent="0.2">
      <c r="A5423" s="2"/>
    </row>
    <row r="5424" spans="1:1" s="20" customFormat="1" x14ac:dyDescent="0.2">
      <c r="A5424" s="2"/>
    </row>
    <row r="5425" spans="1:1" s="20" customFormat="1" x14ac:dyDescent="0.2">
      <c r="A5425" s="2"/>
    </row>
    <row r="5426" spans="1:1" s="20" customFormat="1" x14ac:dyDescent="0.2">
      <c r="A5426" s="2"/>
    </row>
    <row r="5427" spans="1:1" s="20" customFormat="1" x14ac:dyDescent="0.2">
      <c r="A5427" s="2"/>
    </row>
    <row r="5428" spans="1:1" s="20" customFormat="1" x14ac:dyDescent="0.2">
      <c r="A5428" s="2"/>
    </row>
    <row r="5429" spans="1:1" s="20" customFormat="1" x14ac:dyDescent="0.2">
      <c r="A5429" s="2"/>
    </row>
    <row r="5430" spans="1:1" s="20" customFormat="1" x14ac:dyDescent="0.2">
      <c r="A5430" s="2"/>
    </row>
    <row r="5431" spans="1:1" s="20" customFormat="1" x14ac:dyDescent="0.2">
      <c r="A5431" s="2"/>
    </row>
    <row r="5432" spans="1:1" s="20" customFormat="1" x14ac:dyDescent="0.2">
      <c r="A5432" s="2"/>
    </row>
    <row r="5433" spans="1:1" s="20" customFormat="1" x14ac:dyDescent="0.2">
      <c r="A5433" s="2"/>
    </row>
    <row r="5434" spans="1:1" s="20" customFormat="1" x14ac:dyDescent="0.2">
      <c r="A5434" s="2"/>
    </row>
    <row r="5435" spans="1:1" s="20" customFormat="1" x14ac:dyDescent="0.2">
      <c r="A5435" s="2"/>
    </row>
    <row r="5436" spans="1:1" s="20" customFormat="1" x14ac:dyDescent="0.2">
      <c r="A5436" s="2"/>
    </row>
    <row r="5437" spans="1:1" s="20" customFormat="1" x14ac:dyDescent="0.2">
      <c r="A5437" s="2"/>
    </row>
    <row r="5438" spans="1:1" s="20" customFormat="1" x14ac:dyDescent="0.2">
      <c r="A5438" s="2"/>
    </row>
    <row r="5439" spans="1:1" s="20" customFormat="1" x14ac:dyDescent="0.2">
      <c r="A5439" s="2"/>
    </row>
    <row r="5440" spans="1:1" s="20" customFormat="1" x14ac:dyDescent="0.2">
      <c r="A5440" s="2"/>
    </row>
    <row r="5441" spans="1:1" s="20" customFormat="1" x14ac:dyDescent="0.2">
      <c r="A5441" s="2"/>
    </row>
    <row r="5442" spans="1:1" s="20" customFormat="1" x14ac:dyDescent="0.2">
      <c r="A5442" s="2"/>
    </row>
    <row r="5443" spans="1:1" s="20" customFormat="1" x14ac:dyDescent="0.2">
      <c r="A5443" s="2"/>
    </row>
    <row r="5444" spans="1:1" s="20" customFormat="1" x14ac:dyDescent="0.2">
      <c r="A5444" s="2"/>
    </row>
    <row r="5445" spans="1:1" s="20" customFormat="1" x14ac:dyDescent="0.2">
      <c r="A5445" s="2"/>
    </row>
    <row r="5446" spans="1:1" s="20" customFormat="1" x14ac:dyDescent="0.2">
      <c r="A5446" s="2"/>
    </row>
    <row r="5447" spans="1:1" s="20" customFormat="1" x14ac:dyDescent="0.2">
      <c r="A5447" s="2"/>
    </row>
    <row r="5448" spans="1:1" s="20" customFormat="1" x14ac:dyDescent="0.2">
      <c r="A5448" s="2"/>
    </row>
    <row r="5449" spans="1:1" s="20" customFormat="1" x14ac:dyDescent="0.2">
      <c r="A5449" s="2"/>
    </row>
    <row r="5450" spans="1:1" s="20" customFormat="1" x14ac:dyDescent="0.2">
      <c r="A5450" s="2"/>
    </row>
    <row r="5451" spans="1:1" s="20" customFormat="1" x14ac:dyDescent="0.2">
      <c r="A5451" s="2"/>
    </row>
    <row r="5452" spans="1:1" s="20" customFormat="1" x14ac:dyDescent="0.2">
      <c r="A5452" s="2"/>
    </row>
    <row r="5453" spans="1:1" s="20" customFormat="1" x14ac:dyDescent="0.2">
      <c r="A5453" s="2"/>
    </row>
    <row r="5454" spans="1:1" s="20" customFormat="1" x14ac:dyDescent="0.2">
      <c r="A5454" s="2"/>
    </row>
    <row r="5455" spans="1:1" s="20" customFormat="1" x14ac:dyDescent="0.2">
      <c r="A5455" s="2"/>
    </row>
    <row r="5456" spans="1:1" s="20" customFormat="1" x14ac:dyDescent="0.2">
      <c r="A5456" s="2"/>
    </row>
    <row r="5457" spans="1:1" s="20" customFormat="1" x14ac:dyDescent="0.2">
      <c r="A5457" s="2"/>
    </row>
    <row r="5458" spans="1:1" s="20" customFormat="1" x14ac:dyDescent="0.2">
      <c r="A5458" s="2"/>
    </row>
    <row r="5459" spans="1:1" s="20" customFormat="1" x14ac:dyDescent="0.2">
      <c r="A5459" s="2"/>
    </row>
    <row r="5460" spans="1:1" s="20" customFormat="1" x14ac:dyDescent="0.2">
      <c r="A5460" s="2"/>
    </row>
    <row r="5461" spans="1:1" s="20" customFormat="1" x14ac:dyDescent="0.2">
      <c r="A5461" s="2"/>
    </row>
    <row r="5462" spans="1:1" s="20" customFormat="1" x14ac:dyDescent="0.2">
      <c r="A5462" s="2"/>
    </row>
    <row r="5463" spans="1:1" s="20" customFormat="1" x14ac:dyDescent="0.2">
      <c r="A5463" s="2"/>
    </row>
    <row r="5464" spans="1:1" s="20" customFormat="1" x14ac:dyDescent="0.2">
      <c r="A5464" s="2"/>
    </row>
    <row r="5465" spans="1:1" s="20" customFormat="1" x14ac:dyDescent="0.2">
      <c r="A5465" s="2"/>
    </row>
    <row r="5466" spans="1:1" s="20" customFormat="1" x14ac:dyDescent="0.2">
      <c r="A5466" s="2"/>
    </row>
    <row r="5467" spans="1:1" s="20" customFormat="1" x14ac:dyDescent="0.2">
      <c r="A5467" s="2"/>
    </row>
    <row r="5468" spans="1:1" s="20" customFormat="1" x14ac:dyDescent="0.2">
      <c r="A5468" s="2"/>
    </row>
    <row r="5469" spans="1:1" s="20" customFormat="1" x14ac:dyDescent="0.2">
      <c r="A5469" s="2"/>
    </row>
    <row r="5470" spans="1:1" s="20" customFormat="1" x14ac:dyDescent="0.2">
      <c r="A5470" s="2"/>
    </row>
    <row r="5471" spans="1:1" s="20" customFormat="1" x14ac:dyDescent="0.2">
      <c r="A5471" s="2"/>
    </row>
    <row r="5472" spans="1:1" s="20" customFormat="1" x14ac:dyDescent="0.2">
      <c r="A5472" s="2"/>
    </row>
    <row r="5473" spans="1:1" s="20" customFormat="1" x14ac:dyDescent="0.2">
      <c r="A5473" s="2"/>
    </row>
    <row r="5474" spans="1:1" s="20" customFormat="1" x14ac:dyDescent="0.2">
      <c r="A5474" s="2"/>
    </row>
    <row r="5475" spans="1:1" s="20" customFormat="1" x14ac:dyDescent="0.2">
      <c r="A5475" s="2"/>
    </row>
    <row r="5476" spans="1:1" s="20" customFormat="1" x14ac:dyDescent="0.2">
      <c r="A5476" s="2"/>
    </row>
    <row r="5477" spans="1:1" s="20" customFormat="1" x14ac:dyDescent="0.2">
      <c r="A5477" s="2"/>
    </row>
    <row r="5478" spans="1:1" s="20" customFormat="1" x14ac:dyDescent="0.2">
      <c r="A5478" s="2"/>
    </row>
    <row r="5479" spans="1:1" s="20" customFormat="1" x14ac:dyDescent="0.2">
      <c r="A5479" s="2"/>
    </row>
    <row r="5480" spans="1:1" s="20" customFormat="1" x14ac:dyDescent="0.2">
      <c r="A5480" s="2"/>
    </row>
    <row r="5481" spans="1:1" s="20" customFormat="1" x14ac:dyDescent="0.2">
      <c r="A5481" s="2"/>
    </row>
    <row r="5482" spans="1:1" s="20" customFormat="1" x14ac:dyDescent="0.2">
      <c r="A5482" s="2"/>
    </row>
    <row r="5483" spans="1:1" s="20" customFormat="1" x14ac:dyDescent="0.2">
      <c r="A5483" s="2"/>
    </row>
    <row r="5484" spans="1:1" s="20" customFormat="1" x14ac:dyDescent="0.2">
      <c r="A5484" s="2"/>
    </row>
    <row r="5485" spans="1:1" s="20" customFormat="1" x14ac:dyDescent="0.2">
      <c r="A5485" s="2"/>
    </row>
    <row r="5486" spans="1:1" s="20" customFormat="1" x14ac:dyDescent="0.2">
      <c r="A5486" s="2"/>
    </row>
    <row r="5487" spans="1:1" s="20" customFormat="1" x14ac:dyDescent="0.2">
      <c r="A5487" s="2"/>
    </row>
    <row r="5488" spans="1:1" s="20" customFormat="1" x14ac:dyDescent="0.2">
      <c r="A5488" s="2"/>
    </row>
    <row r="5489" spans="1:1" s="20" customFormat="1" x14ac:dyDescent="0.2">
      <c r="A5489" s="2"/>
    </row>
    <row r="5490" spans="1:1" s="20" customFormat="1" x14ac:dyDescent="0.2">
      <c r="A5490" s="2"/>
    </row>
    <row r="5491" spans="1:1" s="20" customFormat="1" x14ac:dyDescent="0.2">
      <c r="A5491" s="2"/>
    </row>
    <row r="5492" spans="1:1" s="20" customFormat="1" x14ac:dyDescent="0.2">
      <c r="A5492" s="2"/>
    </row>
    <row r="5493" spans="1:1" s="20" customFormat="1" x14ac:dyDescent="0.2">
      <c r="A5493" s="2"/>
    </row>
    <row r="5494" spans="1:1" s="20" customFormat="1" x14ac:dyDescent="0.2">
      <c r="A5494" s="2"/>
    </row>
    <row r="5495" spans="1:1" s="20" customFormat="1" x14ac:dyDescent="0.2">
      <c r="A5495" s="2"/>
    </row>
    <row r="5496" spans="1:1" s="20" customFormat="1" x14ac:dyDescent="0.2">
      <c r="A5496" s="2"/>
    </row>
    <row r="5497" spans="1:1" s="20" customFormat="1" x14ac:dyDescent="0.2">
      <c r="A5497" s="2"/>
    </row>
    <row r="5498" spans="1:1" s="20" customFormat="1" x14ac:dyDescent="0.2">
      <c r="A5498" s="2"/>
    </row>
    <row r="5499" spans="1:1" s="20" customFormat="1" x14ac:dyDescent="0.2">
      <c r="A5499" s="2"/>
    </row>
    <row r="5500" spans="1:1" s="20" customFormat="1" x14ac:dyDescent="0.2">
      <c r="A5500" s="2"/>
    </row>
    <row r="5501" spans="1:1" s="20" customFormat="1" x14ac:dyDescent="0.2">
      <c r="A5501" s="2"/>
    </row>
    <row r="5502" spans="1:1" s="20" customFormat="1" x14ac:dyDescent="0.2">
      <c r="A5502" s="2"/>
    </row>
    <row r="5503" spans="1:1" s="20" customFormat="1" x14ac:dyDescent="0.2">
      <c r="A5503" s="2"/>
    </row>
    <row r="5504" spans="1:1" s="20" customFormat="1" x14ac:dyDescent="0.2">
      <c r="A5504" s="2"/>
    </row>
    <row r="5505" spans="1:1" s="20" customFormat="1" x14ac:dyDescent="0.2">
      <c r="A5505" s="2"/>
    </row>
    <row r="5506" spans="1:1" s="20" customFormat="1" x14ac:dyDescent="0.2">
      <c r="A5506" s="2"/>
    </row>
    <row r="5507" spans="1:1" s="20" customFormat="1" x14ac:dyDescent="0.2">
      <c r="A5507" s="2"/>
    </row>
    <row r="5508" spans="1:1" s="20" customFormat="1" x14ac:dyDescent="0.2">
      <c r="A5508" s="2"/>
    </row>
    <row r="5509" spans="1:1" s="20" customFormat="1" x14ac:dyDescent="0.2">
      <c r="A5509" s="2"/>
    </row>
    <row r="5510" spans="1:1" s="20" customFormat="1" x14ac:dyDescent="0.2">
      <c r="A5510" s="2"/>
    </row>
    <row r="5511" spans="1:1" s="20" customFormat="1" x14ac:dyDescent="0.2">
      <c r="A5511" s="2"/>
    </row>
    <row r="5512" spans="1:1" s="20" customFormat="1" x14ac:dyDescent="0.2">
      <c r="A5512" s="2"/>
    </row>
    <row r="5513" spans="1:1" s="20" customFormat="1" x14ac:dyDescent="0.2">
      <c r="A5513" s="2"/>
    </row>
    <row r="5514" spans="1:1" s="20" customFormat="1" x14ac:dyDescent="0.2">
      <c r="A5514" s="2"/>
    </row>
    <row r="5515" spans="1:1" s="20" customFormat="1" x14ac:dyDescent="0.2">
      <c r="A5515" s="2"/>
    </row>
    <row r="5516" spans="1:1" s="20" customFormat="1" x14ac:dyDescent="0.2">
      <c r="A5516" s="2"/>
    </row>
    <row r="5517" spans="1:1" s="20" customFormat="1" x14ac:dyDescent="0.2">
      <c r="A5517" s="2"/>
    </row>
    <row r="5518" spans="1:1" s="20" customFormat="1" x14ac:dyDescent="0.2">
      <c r="A5518" s="2"/>
    </row>
    <row r="5519" spans="1:1" s="20" customFormat="1" x14ac:dyDescent="0.2">
      <c r="A5519" s="2"/>
    </row>
    <row r="5520" spans="1:1" s="20" customFormat="1" x14ac:dyDescent="0.2">
      <c r="A5520" s="2"/>
    </row>
    <row r="5521" spans="1:1" s="20" customFormat="1" x14ac:dyDescent="0.2">
      <c r="A5521" s="2"/>
    </row>
    <row r="5522" spans="1:1" s="20" customFormat="1" x14ac:dyDescent="0.2">
      <c r="A5522" s="2"/>
    </row>
    <row r="5523" spans="1:1" s="20" customFormat="1" x14ac:dyDescent="0.2">
      <c r="A5523" s="2"/>
    </row>
    <row r="5524" spans="1:1" s="20" customFormat="1" x14ac:dyDescent="0.2">
      <c r="A5524" s="2"/>
    </row>
    <row r="5525" spans="1:1" s="20" customFormat="1" x14ac:dyDescent="0.2">
      <c r="A5525" s="2"/>
    </row>
    <row r="5526" spans="1:1" s="20" customFormat="1" x14ac:dyDescent="0.2">
      <c r="A5526" s="2"/>
    </row>
    <row r="5527" spans="1:1" s="20" customFormat="1" x14ac:dyDescent="0.2">
      <c r="A5527" s="2"/>
    </row>
    <row r="5528" spans="1:1" s="20" customFormat="1" x14ac:dyDescent="0.2">
      <c r="A5528" s="2"/>
    </row>
    <row r="5529" spans="1:1" s="20" customFormat="1" x14ac:dyDescent="0.2">
      <c r="A5529" s="2"/>
    </row>
    <row r="5530" spans="1:1" s="20" customFormat="1" x14ac:dyDescent="0.2">
      <c r="A5530" s="2"/>
    </row>
    <row r="5531" spans="1:1" s="20" customFormat="1" x14ac:dyDescent="0.2">
      <c r="A5531" s="2"/>
    </row>
    <row r="5532" spans="1:1" s="20" customFormat="1" x14ac:dyDescent="0.2">
      <c r="A5532" s="2"/>
    </row>
    <row r="5533" spans="1:1" s="20" customFormat="1" x14ac:dyDescent="0.2">
      <c r="A5533" s="2"/>
    </row>
    <row r="5534" spans="1:1" s="20" customFormat="1" x14ac:dyDescent="0.2">
      <c r="A5534" s="2"/>
    </row>
    <row r="5535" spans="1:1" s="20" customFormat="1" x14ac:dyDescent="0.2">
      <c r="A5535" s="2"/>
    </row>
    <row r="5536" spans="1:1" s="20" customFormat="1" x14ac:dyDescent="0.2">
      <c r="A5536" s="2"/>
    </row>
    <row r="5537" spans="1:1" s="20" customFormat="1" x14ac:dyDescent="0.2">
      <c r="A5537" s="2"/>
    </row>
    <row r="5538" spans="1:1" s="20" customFormat="1" x14ac:dyDescent="0.2">
      <c r="A5538" s="2"/>
    </row>
    <row r="5539" spans="1:1" s="20" customFormat="1" x14ac:dyDescent="0.2">
      <c r="A5539" s="2"/>
    </row>
    <row r="5540" spans="1:1" s="20" customFormat="1" x14ac:dyDescent="0.2">
      <c r="A5540" s="2"/>
    </row>
    <row r="5541" spans="1:1" s="20" customFormat="1" x14ac:dyDescent="0.2">
      <c r="A5541" s="2"/>
    </row>
    <row r="5542" spans="1:1" s="20" customFormat="1" x14ac:dyDescent="0.2">
      <c r="A5542" s="2"/>
    </row>
    <row r="5543" spans="1:1" s="20" customFormat="1" x14ac:dyDescent="0.2">
      <c r="A5543" s="2"/>
    </row>
    <row r="5544" spans="1:1" s="20" customFormat="1" x14ac:dyDescent="0.2">
      <c r="A5544" s="2"/>
    </row>
    <row r="5545" spans="1:1" s="20" customFormat="1" x14ac:dyDescent="0.2">
      <c r="A5545" s="2"/>
    </row>
    <row r="5546" spans="1:1" s="20" customFormat="1" x14ac:dyDescent="0.2">
      <c r="A5546" s="2"/>
    </row>
    <row r="5547" spans="1:1" s="20" customFormat="1" x14ac:dyDescent="0.2">
      <c r="A5547" s="2"/>
    </row>
    <row r="5548" spans="1:1" s="20" customFormat="1" x14ac:dyDescent="0.2">
      <c r="A5548" s="2"/>
    </row>
    <row r="5549" spans="1:1" s="20" customFormat="1" x14ac:dyDescent="0.2">
      <c r="A5549" s="2"/>
    </row>
    <row r="5550" spans="1:1" s="20" customFormat="1" x14ac:dyDescent="0.2">
      <c r="A5550" s="2"/>
    </row>
    <row r="5551" spans="1:1" s="20" customFormat="1" x14ac:dyDescent="0.2">
      <c r="A5551" s="2"/>
    </row>
    <row r="5552" spans="1:1" s="20" customFormat="1" x14ac:dyDescent="0.2">
      <c r="A5552" s="2"/>
    </row>
    <row r="5553" spans="1:1" s="20" customFormat="1" x14ac:dyDescent="0.2">
      <c r="A5553" s="2"/>
    </row>
    <row r="5554" spans="1:1" s="20" customFormat="1" x14ac:dyDescent="0.2">
      <c r="A5554" s="2"/>
    </row>
    <row r="5555" spans="1:1" s="20" customFormat="1" x14ac:dyDescent="0.2">
      <c r="A5555" s="2"/>
    </row>
    <row r="5556" spans="1:1" s="20" customFormat="1" x14ac:dyDescent="0.2">
      <c r="A5556" s="2"/>
    </row>
    <row r="5557" spans="1:1" s="20" customFormat="1" x14ac:dyDescent="0.2">
      <c r="A5557" s="2"/>
    </row>
    <row r="5558" spans="1:1" s="20" customFormat="1" x14ac:dyDescent="0.2">
      <c r="A5558" s="2"/>
    </row>
    <row r="5559" spans="1:1" s="20" customFormat="1" x14ac:dyDescent="0.2">
      <c r="A5559" s="2"/>
    </row>
    <row r="5560" spans="1:1" s="20" customFormat="1" x14ac:dyDescent="0.2">
      <c r="A5560" s="2"/>
    </row>
    <row r="5561" spans="1:1" s="20" customFormat="1" x14ac:dyDescent="0.2">
      <c r="A5561" s="2"/>
    </row>
    <row r="5562" spans="1:1" s="20" customFormat="1" x14ac:dyDescent="0.2">
      <c r="A5562" s="2"/>
    </row>
    <row r="5563" spans="1:1" s="20" customFormat="1" x14ac:dyDescent="0.2">
      <c r="A5563" s="2"/>
    </row>
    <row r="5564" spans="1:1" s="20" customFormat="1" x14ac:dyDescent="0.2">
      <c r="A5564" s="2"/>
    </row>
    <row r="5565" spans="1:1" s="20" customFormat="1" x14ac:dyDescent="0.2">
      <c r="A5565" s="2"/>
    </row>
    <row r="5566" spans="1:1" s="20" customFormat="1" x14ac:dyDescent="0.2">
      <c r="A5566" s="2"/>
    </row>
    <row r="5567" spans="1:1" s="20" customFormat="1" x14ac:dyDescent="0.2">
      <c r="A5567" s="2"/>
    </row>
    <row r="5568" spans="1:1" s="20" customFormat="1" x14ac:dyDescent="0.2">
      <c r="A5568" s="2"/>
    </row>
    <row r="5569" spans="1:1" s="20" customFormat="1" x14ac:dyDescent="0.2">
      <c r="A5569" s="2"/>
    </row>
    <row r="5570" spans="1:1" s="20" customFormat="1" x14ac:dyDescent="0.2">
      <c r="A5570" s="2"/>
    </row>
    <row r="5571" spans="1:1" s="20" customFormat="1" x14ac:dyDescent="0.2">
      <c r="A5571" s="2"/>
    </row>
    <row r="5572" spans="1:1" s="20" customFormat="1" x14ac:dyDescent="0.2">
      <c r="A5572" s="2"/>
    </row>
    <row r="5573" spans="1:1" s="20" customFormat="1" x14ac:dyDescent="0.2">
      <c r="A5573" s="2"/>
    </row>
    <row r="5574" spans="1:1" s="20" customFormat="1" x14ac:dyDescent="0.2">
      <c r="A5574" s="2"/>
    </row>
    <row r="5575" spans="1:1" s="20" customFormat="1" x14ac:dyDescent="0.2">
      <c r="A5575" s="2"/>
    </row>
    <row r="5576" spans="1:1" s="20" customFormat="1" x14ac:dyDescent="0.2">
      <c r="A5576" s="2"/>
    </row>
    <row r="5577" spans="1:1" s="20" customFormat="1" x14ac:dyDescent="0.2">
      <c r="A5577" s="2"/>
    </row>
    <row r="5578" spans="1:1" s="20" customFormat="1" x14ac:dyDescent="0.2">
      <c r="A5578" s="2"/>
    </row>
    <row r="5579" spans="1:1" s="20" customFormat="1" x14ac:dyDescent="0.2">
      <c r="A5579" s="2"/>
    </row>
    <row r="5580" spans="1:1" s="20" customFormat="1" x14ac:dyDescent="0.2">
      <c r="A5580" s="2"/>
    </row>
    <row r="5581" spans="1:1" s="20" customFormat="1" x14ac:dyDescent="0.2">
      <c r="A5581" s="2"/>
    </row>
    <row r="5582" spans="1:1" s="20" customFormat="1" x14ac:dyDescent="0.2">
      <c r="A5582" s="2"/>
    </row>
    <row r="5583" spans="1:1" s="20" customFormat="1" x14ac:dyDescent="0.2">
      <c r="A5583" s="2"/>
    </row>
    <row r="5584" spans="1:1" s="20" customFormat="1" x14ac:dyDescent="0.2">
      <c r="A5584" s="2"/>
    </row>
    <row r="5585" spans="1:1" s="20" customFormat="1" x14ac:dyDescent="0.2">
      <c r="A5585" s="2"/>
    </row>
    <row r="5586" spans="1:1" s="20" customFormat="1" x14ac:dyDescent="0.2">
      <c r="A5586" s="2"/>
    </row>
    <row r="5587" spans="1:1" s="20" customFormat="1" x14ac:dyDescent="0.2">
      <c r="A5587" s="2"/>
    </row>
    <row r="5588" spans="1:1" s="20" customFormat="1" x14ac:dyDescent="0.2">
      <c r="A5588" s="2"/>
    </row>
    <row r="5589" spans="1:1" s="20" customFormat="1" x14ac:dyDescent="0.2">
      <c r="A5589" s="2"/>
    </row>
    <row r="5590" spans="1:1" s="20" customFormat="1" x14ac:dyDescent="0.2">
      <c r="A5590" s="2"/>
    </row>
    <row r="5591" spans="1:1" s="20" customFormat="1" x14ac:dyDescent="0.2">
      <c r="A5591" s="2"/>
    </row>
    <row r="5592" spans="1:1" s="20" customFormat="1" x14ac:dyDescent="0.2">
      <c r="A5592" s="2"/>
    </row>
    <row r="5593" spans="1:1" s="20" customFormat="1" x14ac:dyDescent="0.2">
      <c r="A5593" s="2"/>
    </row>
    <row r="5594" spans="1:1" s="20" customFormat="1" x14ac:dyDescent="0.2">
      <c r="A5594" s="2"/>
    </row>
    <row r="5595" spans="1:1" s="20" customFormat="1" x14ac:dyDescent="0.2">
      <c r="A5595" s="2"/>
    </row>
    <row r="5596" spans="1:1" s="20" customFormat="1" x14ac:dyDescent="0.2">
      <c r="A5596" s="2"/>
    </row>
    <row r="5597" spans="1:1" s="20" customFormat="1" x14ac:dyDescent="0.2">
      <c r="A5597" s="2"/>
    </row>
    <row r="5598" spans="1:1" s="20" customFormat="1" x14ac:dyDescent="0.2">
      <c r="A5598" s="2"/>
    </row>
    <row r="5599" spans="1:1" s="20" customFormat="1" x14ac:dyDescent="0.2">
      <c r="A5599" s="2"/>
    </row>
    <row r="5600" spans="1:1" s="20" customFormat="1" x14ac:dyDescent="0.2">
      <c r="A5600" s="2"/>
    </row>
    <row r="5601" spans="1:1" s="20" customFormat="1" x14ac:dyDescent="0.2">
      <c r="A5601" s="2"/>
    </row>
    <row r="5602" spans="1:1" s="20" customFormat="1" x14ac:dyDescent="0.2">
      <c r="A5602" s="2"/>
    </row>
    <row r="5603" spans="1:1" s="20" customFormat="1" x14ac:dyDescent="0.2">
      <c r="A5603" s="2"/>
    </row>
    <row r="5604" spans="1:1" s="20" customFormat="1" x14ac:dyDescent="0.2">
      <c r="A5604" s="2"/>
    </row>
    <row r="5605" spans="1:1" s="20" customFormat="1" x14ac:dyDescent="0.2">
      <c r="A5605" s="2"/>
    </row>
    <row r="5606" spans="1:1" s="20" customFormat="1" x14ac:dyDescent="0.2">
      <c r="A5606" s="2"/>
    </row>
    <row r="5607" spans="1:1" s="20" customFormat="1" x14ac:dyDescent="0.2">
      <c r="A5607" s="2"/>
    </row>
    <row r="5608" spans="1:1" s="20" customFormat="1" x14ac:dyDescent="0.2">
      <c r="A5608" s="2"/>
    </row>
    <row r="5609" spans="1:1" s="20" customFormat="1" x14ac:dyDescent="0.2">
      <c r="A5609" s="2"/>
    </row>
    <row r="5610" spans="1:1" s="20" customFormat="1" x14ac:dyDescent="0.2">
      <c r="A5610" s="2"/>
    </row>
    <row r="5611" spans="1:1" s="20" customFormat="1" x14ac:dyDescent="0.2">
      <c r="A5611" s="2"/>
    </row>
    <row r="5612" spans="1:1" s="20" customFormat="1" x14ac:dyDescent="0.2">
      <c r="A5612" s="2"/>
    </row>
    <row r="5613" spans="1:1" s="20" customFormat="1" x14ac:dyDescent="0.2">
      <c r="A5613" s="2"/>
    </row>
    <row r="5614" spans="1:1" s="20" customFormat="1" x14ac:dyDescent="0.2">
      <c r="A5614" s="2"/>
    </row>
    <row r="5615" spans="1:1" s="20" customFormat="1" x14ac:dyDescent="0.2">
      <c r="A5615" s="2"/>
    </row>
    <row r="5616" spans="1:1" s="20" customFormat="1" x14ac:dyDescent="0.2">
      <c r="A5616" s="2"/>
    </row>
    <row r="5617" spans="1:1" s="20" customFormat="1" x14ac:dyDescent="0.2">
      <c r="A5617" s="2"/>
    </row>
    <row r="5618" spans="1:1" s="20" customFormat="1" x14ac:dyDescent="0.2">
      <c r="A5618" s="2"/>
    </row>
    <row r="5619" spans="1:1" s="20" customFormat="1" x14ac:dyDescent="0.2">
      <c r="A5619" s="2"/>
    </row>
    <row r="5620" spans="1:1" s="20" customFormat="1" x14ac:dyDescent="0.2">
      <c r="A5620" s="2"/>
    </row>
    <row r="5621" spans="1:1" s="20" customFormat="1" x14ac:dyDescent="0.2">
      <c r="A5621" s="2"/>
    </row>
    <row r="5622" spans="1:1" s="20" customFormat="1" x14ac:dyDescent="0.2">
      <c r="A5622" s="2"/>
    </row>
    <row r="5623" spans="1:1" s="20" customFormat="1" x14ac:dyDescent="0.2">
      <c r="A5623" s="2"/>
    </row>
    <row r="5624" spans="1:1" s="20" customFormat="1" x14ac:dyDescent="0.2">
      <c r="A5624" s="2"/>
    </row>
    <row r="5625" spans="1:1" s="20" customFormat="1" x14ac:dyDescent="0.2">
      <c r="A5625" s="2"/>
    </row>
    <row r="5626" spans="1:1" s="20" customFormat="1" x14ac:dyDescent="0.2">
      <c r="A5626" s="2"/>
    </row>
    <row r="5627" spans="1:1" s="20" customFormat="1" x14ac:dyDescent="0.2">
      <c r="A5627" s="2"/>
    </row>
    <row r="5628" spans="1:1" s="20" customFormat="1" x14ac:dyDescent="0.2">
      <c r="A5628" s="2"/>
    </row>
    <row r="5629" spans="1:1" s="20" customFormat="1" x14ac:dyDescent="0.2">
      <c r="A5629" s="2"/>
    </row>
    <row r="5630" spans="1:1" s="20" customFormat="1" x14ac:dyDescent="0.2">
      <c r="A5630" s="2"/>
    </row>
    <row r="5631" spans="1:1" s="20" customFormat="1" x14ac:dyDescent="0.2">
      <c r="A5631" s="2"/>
    </row>
    <row r="5632" spans="1:1" s="20" customFormat="1" x14ac:dyDescent="0.2">
      <c r="A5632" s="2"/>
    </row>
    <row r="5633" spans="1:1" s="20" customFormat="1" x14ac:dyDescent="0.2">
      <c r="A5633" s="2"/>
    </row>
    <row r="5634" spans="1:1" s="20" customFormat="1" x14ac:dyDescent="0.2">
      <c r="A5634" s="2"/>
    </row>
    <row r="5635" spans="1:1" s="20" customFormat="1" x14ac:dyDescent="0.2">
      <c r="A5635" s="2"/>
    </row>
    <row r="5636" spans="1:1" s="20" customFormat="1" x14ac:dyDescent="0.2">
      <c r="A5636" s="2"/>
    </row>
    <row r="5637" spans="1:1" s="20" customFormat="1" x14ac:dyDescent="0.2">
      <c r="A5637" s="2"/>
    </row>
    <row r="5638" spans="1:1" s="20" customFormat="1" x14ac:dyDescent="0.2">
      <c r="A5638" s="2"/>
    </row>
    <row r="5639" spans="1:1" s="20" customFormat="1" x14ac:dyDescent="0.2">
      <c r="A5639" s="2"/>
    </row>
    <row r="5640" spans="1:1" s="20" customFormat="1" x14ac:dyDescent="0.2">
      <c r="A5640" s="2"/>
    </row>
    <row r="5641" spans="1:1" s="20" customFormat="1" x14ac:dyDescent="0.2">
      <c r="A5641" s="2"/>
    </row>
    <row r="5642" spans="1:1" s="20" customFormat="1" x14ac:dyDescent="0.2">
      <c r="A5642" s="2"/>
    </row>
    <row r="5643" spans="1:1" s="20" customFormat="1" x14ac:dyDescent="0.2">
      <c r="A5643" s="2"/>
    </row>
    <row r="5644" spans="1:1" s="20" customFormat="1" x14ac:dyDescent="0.2">
      <c r="A5644" s="2"/>
    </row>
    <row r="5645" spans="1:1" s="20" customFormat="1" x14ac:dyDescent="0.2">
      <c r="A5645" s="2"/>
    </row>
    <row r="5646" spans="1:1" s="20" customFormat="1" x14ac:dyDescent="0.2">
      <c r="A5646" s="2"/>
    </row>
    <row r="5647" spans="1:1" s="20" customFormat="1" x14ac:dyDescent="0.2">
      <c r="A5647" s="2"/>
    </row>
    <row r="5648" spans="1:1" s="20" customFormat="1" x14ac:dyDescent="0.2">
      <c r="A5648" s="2"/>
    </row>
    <row r="5649" spans="1:1" s="20" customFormat="1" x14ac:dyDescent="0.2">
      <c r="A5649" s="2"/>
    </row>
    <row r="5650" spans="1:1" s="20" customFormat="1" x14ac:dyDescent="0.2">
      <c r="A5650" s="2"/>
    </row>
    <row r="5651" spans="1:1" s="20" customFormat="1" x14ac:dyDescent="0.2">
      <c r="A5651" s="2"/>
    </row>
    <row r="5652" spans="1:1" s="20" customFormat="1" x14ac:dyDescent="0.2">
      <c r="A5652" s="2"/>
    </row>
    <row r="5653" spans="1:1" s="20" customFormat="1" x14ac:dyDescent="0.2">
      <c r="A5653" s="2"/>
    </row>
    <row r="5654" spans="1:1" s="20" customFormat="1" x14ac:dyDescent="0.2">
      <c r="A5654" s="2"/>
    </row>
    <row r="5655" spans="1:1" s="20" customFormat="1" x14ac:dyDescent="0.2">
      <c r="A5655" s="2"/>
    </row>
    <row r="5656" spans="1:1" s="20" customFormat="1" x14ac:dyDescent="0.2">
      <c r="A5656" s="2"/>
    </row>
    <row r="5657" spans="1:1" s="20" customFormat="1" x14ac:dyDescent="0.2">
      <c r="A5657" s="2"/>
    </row>
    <row r="5658" spans="1:1" s="20" customFormat="1" x14ac:dyDescent="0.2">
      <c r="A5658" s="2"/>
    </row>
    <row r="5659" spans="1:1" s="20" customFormat="1" x14ac:dyDescent="0.2">
      <c r="A5659" s="2"/>
    </row>
    <row r="5660" spans="1:1" s="20" customFormat="1" x14ac:dyDescent="0.2">
      <c r="A5660" s="2"/>
    </row>
    <row r="5661" spans="1:1" s="20" customFormat="1" x14ac:dyDescent="0.2">
      <c r="A5661" s="2"/>
    </row>
    <row r="5662" spans="1:1" s="20" customFormat="1" x14ac:dyDescent="0.2">
      <c r="A5662" s="2"/>
    </row>
    <row r="5663" spans="1:1" s="20" customFormat="1" x14ac:dyDescent="0.2">
      <c r="A5663" s="2"/>
    </row>
    <row r="5664" spans="1:1" s="20" customFormat="1" x14ac:dyDescent="0.2">
      <c r="A5664" s="2"/>
    </row>
    <row r="5665" spans="1:1" s="20" customFormat="1" x14ac:dyDescent="0.2">
      <c r="A5665" s="2"/>
    </row>
    <row r="5666" spans="1:1" s="20" customFormat="1" x14ac:dyDescent="0.2">
      <c r="A5666" s="2"/>
    </row>
    <row r="5667" spans="1:1" s="20" customFormat="1" x14ac:dyDescent="0.2">
      <c r="A5667" s="2"/>
    </row>
    <row r="5668" spans="1:1" s="20" customFormat="1" x14ac:dyDescent="0.2">
      <c r="A5668" s="2"/>
    </row>
    <row r="5669" spans="1:1" s="20" customFormat="1" x14ac:dyDescent="0.2">
      <c r="A5669" s="2"/>
    </row>
    <row r="5670" spans="1:1" s="20" customFormat="1" x14ac:dyDescent="0.2">
      <c r="A5670" s="2"/>
    </row>
    <row r="5671" spans="1:1" s="20" customFormat="1" x14ac:dyDescent="0.2">
      <c r="A5671" s="2"/>
    </row>
    <row r="5672" spans="1:1" s="20" customFormat="1" x14ac:dyDescent="0.2">
      <c r="A5672" s="2"/>
    </row>
    <row r="5673" spans="1:1" s="20" customFormat="1" x14ac:dyDescent="0.2">
      <c r="A5673" s="2"/>
    </row>
    <row r="5674" spans="1:1" s="20" customFormat="1" x14ac:dyDescent="0.2">
      <c r="A5674" s="2"/>
    </row>
    <row r="5675" spans="1:1" s="20" customFormat="1" x14ac:dyDescent="0.2">
      <c r="A5675" s="2"/>
    </row>
    <row r="5676" spans="1:1" s="20" customFormat="1" x14ac:dyDescent="0.2">
      <c r="A5676" s="2"/>
    </row>
    <row r="5677" spans="1:1" s="20" customFormat="1" x14ac:dyDescent="0.2">
      <c r="A5677" s="2"/>
    </row>
    <row r="5678" spans="1:1" s="20" customFormat="1" x14ac:dyDescent="0.2">
      <c r="A5678" s="2"/>
    </row>
    <row r="5679" spans="1:1" s="20" customFormat="1" x14ac:dyDescent="0.2">
      <c r="A5679" s="2"/>
    </row>
    <row r="5680" spans="1:1" s="20" customFormat="1" x14ac:dyDescent="0.2">
      <c r="A5680" s="2"/>
    </row>
    <row r="5681" spans="1:1" s="20" customFormat="1" x14ac:dyDescent="0.2">
      <c r="A5681" s="2"/>
    </row>
    <row r="5682" spans="1:1" s="20" customFormat="1" x14ac:dyDescent="0.2">
      <c r="A5682" s="2"/>
    </row>
    <row r="5683" spans="1:1" s="20" customFormat="1" x14ac:dyDescent="0.2">
      <c r="A5683" s="2"/>
    </row>
    <row r="5684" spans="1:1" s="20" customFormat="1" x14ac:dyDescent="0.2">
      <c r="A5684" s="2"/>
    </row>
    <row r="5685" spans="1:1" s="20" customFormat="1" x14ac:dyDescent="0.2">
      <c r="A5685" s="2"/>
    </row>
    <row r="5686" spans="1:1" s="20" customFormat="1" x14ac:dyDescent="0.2">
      <c r="A5686" s="2"/>
    </row>
    <row r="5687" spans="1:1" s="20" customFormat="1" x14ac:dyDescent="0.2">
      <c r="A5687" s="2"/>
    </row>
    <row r="5688" spans="1:1" s="20" customFormat="1" x14ac:dyDescent="0.2">
      <c r="A5688" s="2"/>
    </row>
    <row r="5689" spans="1:1" s="20" customFormat="1" x14ac:dyDescent="0.2">
      <c r="A5689" s="2"/>
    </row>
    <row r="5690" spans="1:1" s="20" customFormat="1" x14ac:dyDescent="0.2">
      <c r="A5690" s="2"/>
    </row>
    <row r="5691" spans="1:1" s="20" customFormat="1" x14ac:dyDescent="0.2">
      <c r="A5691" s="2"/>
    </row>
    <row r="5692" spans="1:1" s="20" customFormat="1" x14ac:dyDescent="0.2">
      <c r="A5692" s="2"/>
    </row>
    <row r="5693" spans="1:1" s="20" customFormat="1" x14ac:dyDescent="0.2">
      <c r="A5693" s="2"/>
    </row>
    <row r="5694" spans="1:1" s="20" customFormat="1" x14ac:dyDescent="0.2">
      <c r="A5694" s="2"/>
    </row>
    <row r="5695" spans="1:1" s="20" customFormat="1" x14ac:dyDescent="0.2">
      <c r="A5695" s="2"/>
    </row>
    <row r="5696" spans="1:1" s="20" customFormat="1" x14ac:dyDescent="0.2">
      <c r="A5696" s="2"/>
    </row>
    <row r="5697" spans="1:1" s="20" customFormat="1" x14ac:dyDescent="0.2">
      <c r="A5697" s="2"/>
    </row>
    <row r="5698" spans="1:1" s="20" customFormat="1" x14ac:dyDescent="0.2">
      <c r="A5698" s="2"/>
    </row>
    <row r="5699" spans="1:1" s="20" customFormat="1" x14ac:dyDescent="0.2">
      <c r="A5699" s="2"/>
    </row>
    <row r="5700" spans="1:1" s="20" customFormat="1" x14ac:dyDescent="0.2">
      <c r="A5700" s="2"/>
    </row>
    <row r="5701" spans="1:1" s="20" customFormat="1" x14ac:dyDescent="0.2">
      <c r="A5701" s="2"/>
    </row>
    <row r="5702" spans="1:1" s="20" customFormat="1" x14ac:dyDescent="0.2">
      <c r="A5702" s="2"/>
    </row>
    <row r="5703" spans="1:1" s="20" customFormat="1" x14ac:dyDescent="0.2">
      <c r="A5703" s="2"/>
    </row>
    <row r="5704" spans="1:1" s="20" customFormat="1" x14ac:dyDescent="0.2">
      <c r="A5704" s="2"/>
    </row>
    <row r="5705" spans="1:1" s="20" customFormat="1" x14ac:dyDescent="0.2">
      <c r="A5705" s="2"/>
    </row>
    <row r="5706" spans="1:1" s="20" customFormat="1" x14ac:dyDescent="0.2">
      <c r="A5706" s="2"/>
    </row>
    <row r="5707" spans="1:1" s="20" customFormat="1" x14ac:dyDescent="0.2">
      <c r="A5707" s="2"/>
    </row>
    <row r="5708" spans="1:1" s="20" customFormat="1" x14ac:dyDescent="0.2">
      <c r="A5708" s="2"/>
    </row>
    <row r="5709" spans="1:1" s="20" customFormat="1" x14ac:dyDescent="0.2">
      <c r="A5709" s="2"/>
    </row>
    <row r="5710" spans="1:1" s="20" customFormat="1" x14ac:dyDescent="0.2">
      <c r="A5710" s="2"/>
    </row>
    <row r="5711" spans="1:1" s="20" customFormat="1" x14ac:dyDescent="0.2">
      <c r="A5711" s="2"/>
    </row>
    <row r="5712" spans="1:1" s="20" customFormat="1" x14ac:dyDescent="0.2">
      <c r="A5712" s="2"/>
    </row>
    <row r="5713" spans="1:1" s="20" customFormat="1" x14ac:dyDescent="0.2">
      <c r="A5713" s="2"/>
    </row>
    <row r="5714" spans="1:1" s="20" customFormat="1" x14ac:dyDescent="0.2">
      <c r="A5714" s="2"/>
    </row>
    <row r="5715" spans="1:1" s="20" customFormat="1" x14ac:dyDescent="0.2">
      <c r="A5715" s="2"/>
    </row>
    <row r="5716" spans="1:1" s="20" customFormat="1" x14ac:dyDescent="0.2">
      <c r="A5716" s="2"/>
    </row>
    <row r="5717" spans="1:1" s="20" customFormat="1" x14ac:dyDescent="0.2">
      <c r="A5717" s="2"/>
    </row>
    <row r="5718" spans="1:1" s="20" customFormat="1" x14ac:dyDescent="0.2">
      <c r="A5718" s="2"/>
    </row>
    <row r="5719" spans="1:1" s="20" customFormat="1" x14ac:dyDescent="0.2">
      <c r="A5719" s="2"/>
    </row>
    <row r="5720" spans="1:1" s="20" customFormat="1" x14ac:dyDescent="0.2">
      <c r="A5720" s="2"/>
    </row>
    <row r="5721" spans="1:1" s="20" customFormat="1" x14ac:dyDescent="0.2">
      <c r="A5721" s="2"/>
    </row>
    <row r="5722" spans="1:1" s="20" customFormat="1" x14ac:dyDescent="0.2">
      <c r="A5722" s="2"/>
    </row>
    <row r="5723" spans="1:1" s="20" customFormat="1" x14ac:dyDescent="0.2">
      <c r="A5723" s="2"/>
    </row>
    <row r="5724" spans="1:1" s="20" customFormat="1" x14ac:dyDescent="0.2">
      <c r="A5724" s="2"/>
    </row>
    <row r="5725" spans="1:1" s="20" customFormat="1" x14ac:dyDescent="0.2">
      <c r="A5725" s="2"/>
    </row>
    <row r="5726" spans="1:1" s="20" customFormat="1" x14ac:dyDescent="0.2">
      <c r="A5726" s="2"/>
    </row>
    <row r="5727" spans="1:1" s="20" customFormat="1" x14ac:dyDescent="0.2">
      <c r="A5727" s="2"/>
    </row>
    <row r="5728" spans="1:1" s="20" customFormat="1" x14ac:dyDescent="0.2">
      <c r="A5728" s="2"/>
    </row>
    <row r="5729" spans="1:1" s="20" customFormat="1" x14ac:dyDescent="0.2">
      <c r="A5729" s="2"/>
    </row>
    <row r="5730" spans="1:1" s="20" customFormat="1" x14ac:dyDescent="0.2">
      <c r="A5730" s="2"/>
    </row>
    <row r="5731" spans="1:1" s="20" customFormat="1" x14ac:dyDescent="0.2">
      <c r="A5731" s="2"/>
    </row>
    <row r="5732" spans="1:1" s="20" customFormat="1" x14ac:dyDescent="0.2">
      <c r="A5732" s="2"/>
    </row>
    <row r="5733" spans="1:1" s="20" customFormat="1" x14ac:dyDescent="0.2">
      <c r="A5733" s="2"/>
    </row>
    <row r="5734" spans="1:1" s="20" customFormat="1" x14ac:dyDescent="0.2">
      <c r="A5734" s="2"/>
    </row>
    <row r="5735" spans="1:1" s="20" customFormat="1" x14ac:dyDescent="0.2">
      <c r="A5735" s="2"/>
    </row>
    <row r="5736" spans="1:1" s="20" customFormat="1" x14ac:dyDescent="0.2">
      <c r="A5736" s="2"/>
    </row>
    <row r="5737" spans="1:1" s="20" customFormat="1" x14ac:dyDescent="0.2">
      <c r="A5737" s="2"/>
    </row>
    <row r="5738" spans="1:1" s="20" customFormat="1" x14ac:dyDescent="0.2">
      <c r="A5738" s="2"/>
    </row>
    <row r="5739" spans="1:1" s="20" customFormat="1" x14ac:dyDescent="0.2">
      <c r="A5739" s="2"/>
    </row>
    <row r="5740" spans="1:1" s="20" customFormat="1" x14ac:dyDescent="0.2">
      <c r="A5740" s="2"/>
    </row>
    <row r="5741" spans="1:1" s="20" customFormat="1" x14ac:dyDescent="0.2">
      <c r="A5741" s="2"/>
    </row>
    <row r="5742" spans="1:1" s="20" customFormat="1" x14ac:dyDescent="0.2">
      <c r="A5742" s="2"/>
    </row>
    <row r="5743" spans="1:1" s="20" customFormat="1" x14ac:dyDescent="0.2">
      <c r="A5743" s="2"/>
    </row>
    <row r="5744" spans="1:1" s="20" customFormat="1" x14ac:dyDescent="0.2">
      <c r="A5744" s="2"/>
    </row>
    <row r="5745" spans="1:1" s="20" customFormat="1" x14ac:dyDescent="0.2">
      <c r="A5745" s="2"/>
    </row>
    <row r="5746" spans="1:1" s="20" customFormat="1" x14ac:dyDescent="0.2">
      <c r="A5746" s="2"/>
    </row>
    <row r="5747" spans="1:1" s="20" customFormat="1" x14ac:dyDescent="0.2">
      <c r="A5747" s="2"/>
    </row>
    <row r="5748" spans="1:1" s="20" customFormat="1" x14ac:dyDescent="0.2">
      <c r="A5748" s="2"/>
    </row>
    <row r="5749" spans="1:1" s="20" customFormat="1" x14ac:dyDescent="0.2">
      <c r="A5749" s="2"/>
    </row>
    <row r="5750" spans="1:1" s="20" customFormat="1" x14ac:dyDescent="0.2">
      <c r="A5750" s="2"/>
    </row>
    <row r="5751" spans="1:1" s="20" customFormat="1" x14ac:dyDescent="0.2">
      <c r="A5751" s="2"/>
    </row>
    <row r="5752" spans="1:1" s="20" customFormat="1" x14ac:dyDescent="0.2">
      <c r="A5752" s="2"/>
    </row>
    <row r="5753" spans="1:1" s="20" customFormat="1" x14ac:dyDescent="0.2">
      <c r="A5753" s="2"/>
    </row>
    <row r="5754" spans="1:1" s="20" customFormat="1" x14ac:dyDescent="0.2">
      <c r="A5754" s="2"/>
    </row>
    <row r="5755" spans="1:1" s="20" customFormat="1" x14ac:dyDescent="0.2">
      <c r="A5755" s="2"/>
    </row>
    <row r="5756" spans="1:1" s="20" customFormat="1" x14ac:dyDescent="0.2">
      <c r="A5756" s="2"/>
    </row>
    <row r="5757" spans="1:1" s="20" customFormat="1" x14ac:dyDescent="0.2">
      <c r="A5757" s="2"/>
    </row>
    <row r="5758" spans="1:1" s="20" customFormat="1" x14ac:dyDescent="0.2">
      <c r="A5758" s="2"/>
    </row>
    <row r="5759" spans="1:1" s="20" customFormat="1" x14ac:dyDescent="0.2">
      <c r="A5759" s="2"/>
    </row>
    <row r="5760" spans="1:1" s="20" customFormat="1" x14ac:dyDescent="0.2">
      <c r="A5760" s="2"/>
    </row>
    <row r="5761" spans="1:1" s="20" customFormat="1" x14ac:dyDescent="0.2">
      <c r="A5761" s="2"/>
    </row>
    <row r="5762" spans="1:1" s="20" customFormat="1" x14ac:dyDescent="0.2">
      <c r="A5762" s="2"/>
    </row>
    <row r="5763" spans="1:1" s="20" customFormat="1" x14ac:dyDescent="0.2">
      <c r="A5763" s="2"/>
    </row>
    <row r="5764" spans="1:1" s="20" customFormat="1" x14ac:dyDescent="0.2">
      <c r="A5764" s="2"/>
    </row>
    <row r="5765" spans="1:1" s="20" customFormat="1" x14ac:dyDescent="0.2">
      <c r="A5765" s="2"/>
    </row>
    <row r="5766" spans="1:1" s="20" customFormat="1" x14ac:dyDescent="0.2">
      <c r="A5766" s="2"/>
    </row>
    <row r="5767" spans="1:1" s="20" customFormat="1" x14ac:dyDescent="0.2">
      <c r="A5767" s="2"/>
    </row>
    <row r="5768" spans="1:1" s="20" customFormat="1" x14ac:dyDescent="0.2">
      <c r="A5768" s="2"/>
    </row>
    <row r="5769" spans="1:1" s="20" customFormat="1" x14ac:dyDescent="0.2">
      <c r="A5769" s="2"/>
    </row>
    <row r="5770" spans="1:1" s="20" customFormat="1" x14ac:dyDescent="0.2">
      <c r="A5770" s="2"/>
    </row>
    <row r="5771" spans="1:1" s="20" customFormat="1" x14ac:dyDescent="0.2">
      <c r="A5771" s="2"/>
    </row>
    <row r="5772" spans="1:1" s="20" customFormat="1" x14ac:dyDescent="0.2">
      <c r="A5772" s="2"/>
    </row>
    <row r="5773" spans="1:1" s="20" customFormat="1" x14ac:dyDescent="0.2">
      <c r="A5773" s="2"/>
    </row>
    <row r="5774" spans="1:1" s="20" customFormat="1" x14ac:dyDescent="0.2">
      <c r="A5774" s="2"/>
    </row>
    <row r="5775" spans="1:1" s="20" customFormat="1" x14ac:dyDescent="0.2">
      <c r="A5775" s="2"/>
    </row>
    <row r="5776" spans="1:1" s="20" customFormat="1" x14ac:dyDescent="0.2">
      <c r="A5776" s="2"/>
    </row>
    <row r="5777" spans="1:1" s="20" customFormat="1" x14ac:dyDescent="0.2">
      <c r="A5777" s="2"/>
    </row>
    <row r="5778" spans="1:1" s="20" customFormat="1" x14ac:dyDescent="0.2">
      <c r="A5778" s="2"/>
    </row>
    <row r="5779" spans="1:1" s="20" customFormat="1" x14ac:dyDescent="0.2">
      <c r="A5779" s="2"/>
    </row>
    <row r="5780" spans="1:1" s="20" customFormat="1" x14ac:dyDescent="0.2">
      <c r="A5780" s="2"/>
    </row>
    <row r="5781" spans="1:1" s="20" customFormat="1" x14ac:dyDescent="0.2">
      <c r="A5781" s="2"/>
    </row>
    <row r="5782" spans="1:1" s="20" customFormat="1" x14ac:dyDescent="0.2">
      <c r="A5782" s="2"/>
    </row>
    <row r="5783" spans="1:1" s="20" customFormat="1" x14ac:dyDescent="0.2">
      <c r="A5783" s="2"/>
    </row>
    <row r="5784" spans="1:1" s="20" customFormat="1" x14ac:dyDescent="0.2">
      <c r="A5784" s="2"/>
    </row>
    <row r="5785" spans="1:1" s="20" customFormat="1" x14ac:dyDescent="0.2">
      <c r="A5785" s="2"/>
    </row>
    <row r="5786" spans="1:1" s="20" customFormat="1" x14ac:dyDescent="0.2">
      <c r="A5786" s="2"/>
    </row>
    <row r="5787" spans="1:1" s="20" customFormat="1" x14ac:dyDescent="0.2">
      <c r="A5787" s="2"/>
    </row>
    <row r="5788" spans="1:1" s="20" customFormat="1" x14ac:dyDescent="0.2">
      <c r="A5788" s="2"/>
    </row>
    <row r="5789" spans="1:1" s="20" customFormat="1" x14ac:dyDescent="0.2">
      <c r="A5789" s="2"/>
    </row>
    <row r="5790" spans="1:1" s="20" customFormat="1" x14ac:dyDescent="0.2">
      <c r="A5790" s="2"/>
    </row>
    <row r="5791" spans="1:1" s="20" customFormat="1" x14ac:dyDescent="0.2">
      <c r="A5791" s="2"/>
    </row>
    <row r="5792" spans="1:1" s="20" customFormat="1" x14ac:dyDescent="0.2">
      <c r="A5792" s="2"/>
    </row>
    <row r="5793" spans="1:1" s="20" customFormat="1" x14ac:dyDescent="0.2">
      <c r="A5793" s="2"/>
    </row>
    <row r="5794" spans="1:1" s="20" customFormat="1" x14ac:dyDescent="0.2">
      <c r="A5794" s="2"/>
    </row>
    <row r="5795" spans="1:1" s="20" customFormat="1" x14ac:dyDescent="0.2">
      <c r="A5795" s="2"/>
    </row>
    <row r="5796" spans="1:1" s="20" customFormat="1" x14ac:dyDescent="0.2">
      <c r="A5796" s="2"/>
    </row>
    <row r="5797" spans="1:1" s="20" customFormat="1" x14ac:dyDescent="0.2">
      <c r="A5797" s="2"/>
    </row>
    <row r="5798" spans="1:1" s="20" customFormat="1" x14ac:dyDescent="0.2">
      <c r="A5798" s="2"/>
    </row>
    <row r="5799" spans="1:1" s="20" customFormat="1" x14ac:dyDescent="0.2">
      <c r="A5799" s="2"/>
    </row>
    <row r="5800" spans="1:1" s="20" customFormat="1" x14ac:dyDescent="0.2">
      <c r="A5800" s="2"/>
    </row>
    <row r="5801" spans="1:1" s="20" customFormat="1" x14ac:dyDescent="0.2">
      <c r="A5801" s="2"/>
    </row>
    <row r="5802" spans="1:1" s="20" customFormat="1" x14ac:dyDescent="0.2">
      <c r="A5802" s="2"/>
    </row>
    <row r="5803" spans="1:1" s="20" customFormat="1" x14ac:dyDescent="0.2">
      <c r="A5803" s="2"/>
    </row>
    <row r="5804" spans="1:1" s="20" customFormat="1" x14ac:dyDescent="0.2">
      <c r="A5804" s="2"/>
    </row>
    <row r="5805" spans="1:1" s="20" customFormat="1" x14ac:dyDescent="0.2">
      <c r="A5805" s="2"/>
    </row>
    <row r="5806" spans="1:1" s="20" customFormat="1" x14ac:dyDescent="0.2">
      <c r="A5806" s="2"/>
    </row>
    <row r="5807" spans="1:1" s="20" customFormat="1" x14ac:dyDescent="0.2">
      <c r="A5807" s="2"/>
    </row>
    <row r="5808" spans="1:1" s="20" customFormat="1" x14ac:dyDescent="0.2">
      <c r="A5808" s="2"/>
    </row>
    <row r="5809" spans="1:1" s="20" customFormat="1" x14ac:dyDescent="0.2">
      <c r="A5809" s="2"/>
    </row>
    <row r="5810" spans="1:1" s="20" customFormat="1" x14ac:dyDescent="0.2">
      <c r="A5810" s="2"/>
    </row>
    <row r="5811" spans="1:1" s="20" customFormat="1" x14ac:dyDescent="0.2">
      <c r="A5811" s="2"/>
    </row>
    <row r="5812" spans="1:1" s="20" customFormat="1" x14ac:dyDescent="0.2">
      <c r="A5812" s="2"/>
    </row>
    <row r="5813" spans="1:1" s="20" customFormat="1" x14ac:dyDescent="0.2">
      <c r="A5813" s="2"/>
    </row>
    <row r="5814" spans="1:1" s="20" customFormat="1" x14ac:dyDescent="0.2">
      <c r="A5814" s="2"/>
    </row>
    <row r="5815" spans="1:1" s="20" customFormat="1" x14ac:dyDescent="0.2">
      <c r="A5815" s="2"/>
    </row>
    <row r="5816" spans="1:1" s="20" customFormat="1" x14ac:dyDescent="0.2">
      <c r="A5816" s="2"/>
    </row>
    <row r="5817" spans="1:1" s="20" customFormat="1" x14ac:dyDescent="0.2">
      <c r="A5817" s="2"/>
    </row>
    <row r="5818" spans="1:1" s="20" customFormat="1" x14ac:dyDescent="0.2">
      <c r="A5818" s="2"/>
    </row>
    <row r="5819" spans="1:1" s="20" customFormat="1" x14ac:dyDescent="0.2">
      <c r="A5819" s="2"/>
    </row>
    <row r="5820" spans="1:1" s="20" customFormat="1" x14ac:dyDescent="0.2">
      <c r="A5820" s="2"/>
    </row>
    <row r="5821" spans="1:1" s="20" customFormat="1" x14ac:dyDescent="0.2">
      <c r="A5821" s="2"/>
    </row>
    <row r="5822" spans="1:1" s="20" customFormat="1" x14ac:dyDescent="0.2">
      <c r="A5822" s="2"/>
    </row>
    <row r="5823" spans="1:1" s="20" customFormat="1" x14ac:dyDescent="0.2">
      <c r="A5823" s="2"/>
    </row>
    <row r="5824" spans="1:1" s="20" customFormat="1" x14ac:dyDescent="0.2">
      <c r="A5824" s="2"/>
    </row>
    <row r="5825" spans="1:1" s="20" customFormat="1" x14ac:dyDescent="0.2">
      <c r="A5825" s="2"/>
    </row>
    <row r="5826" spans="1:1" s="20" customFormat="1" x14ac:dyDescent="0.2">
      <c r="A5826" s="2"/>
    </row>
    <row r="5827" spans="1:1" s="20" customFormat="1" x14ac:dyDescent="0.2">
      <c r="A5827" s="2"/>
    </row>
    <row r="5828" spans="1:1" s="20" customFormat="1" x14ac:dyDescent="0.2">
      <c r="A5828" s="2"/>
    </row>
    <row r="5829" spans="1:1" s="20" customFormat="1" x14ac:dyDescent="0.2">
      <c r="A5829" s="2"/>
    </row>
    <row r="5830" spans="1:1" s="20" customFormat="1" x14ac:dyDescent="0.2">
      <c r="A5830" s="2"/>
    </row>
    <row r="5831" spans="1:1" s="20" customFormat="1" x14ac:dyDescent="0.2">
      <c r="A5831" s="2"/>
    </row>
    <row r="5832" spans="1:1" s="20" customFormat="1" x14ac:dyDescent="0.2">
      <c r="A5832" s="2"/>
    </row>
    <row r="5833" spans="1:1" s="20" customFormat="1" x14ac:dyDescent="0.2">
      <c r="A5833" s="2"/>
    </row>
    <row r="5834" spans="1:1" s="20" customFormat="1" x14ac:dyDescent="0.2">
      <c r="A5834" s="2"/>
    </row>
    <row r="5835" spans="1:1" s="20" customFormat="1" x14ac:dyDescent="0.2">
      <c r="A5835" s="2"/>
    </row>
    <row r="5836" spans="1:1" s="20" customFormat="1" x14ac:dyDescent="0.2">
      <c r="A5836" s="2"/>
    </row>
    <row r="5837" spans="1:1" s="20" customFormat="1" x14ac:dyDescent="0.2">
      <c r="A5837" s="2"/>
    </row>
    <row r="5838" spans="1:1" s="20" customFormat="1" x14ac:dyDescent="0.2">
      <c r="A5838" s="2"/>
    </row>
    <row r="5839" spans="1:1" s="20" customFormat="1" x14ac:dyDescent="0.2">
      <c r="A5839" s="2"/>
    </row>
    <row r="5840" spans="1:1" s="20" customFormat="1" x14ac:dyDescent="0.2">
      <c r="A5840" s="2"/>
    </row>
    <row r="5841" spans="1:1" s="20" customFormat="1" x14ac:dyDescent="0.2">
      <c r="A5841" s="2"/>
    </row>
    <row r="5842" spans="1:1" s="20" customFormat="1" x14ac:dyDescent="0.2">
      <c r="A5842" s="2"/>
    </row>
    <row r="5843" spans="1:1" s="20" customFormat="1" x14ac:dyDescent="0.2">
      <c r="A5843" s="2"/>
    </row>
    <row r="5844" spans="1:1" s="20" customFormat="1" x14ac:dyDescent="0.2">
      <c r="A5844" s="2"/>
    </row>
    <row r="5845" spans="1:1" s="20" customFormat="1" x14ac:dyDescent="0.2">
      <c r="A5845" s="2"/>
    </row>
    <row r="5846" spans="1:1" s="20" customFormat="1" x14ac:dyDescent="0.2">
      <c r="A5846" s="2"/>
    </row>
    <row r="5847" spans="1:1" s="20" customFormat="1" x14ac:dyDescent="0.2">
      <c r="A5847" s="2"/>
    </row>
    <row r="5848" spans="1:1" s="20" customFormat="1" x14ac:dyDescent="0.2">
      <c r="A5848" s="2"/>
    </row>
    <row r="5849" spans="1:1" s="20" customFormat="1" x14ac:dyDescent="0.2">
      <c r="A5849" s="2"/>
    </row>
    <row r="5850" spans="1:1" s="20" customFormat="1" x14ac:dyDescent="0.2">
      <c r="A5850" s="2"/>
    </row>
    <row r="5851" spans="1:1" s="20" customFormat="1" x14ac:dyDescent="0.2">
      <c r="A5851" s="2"/>
    </row>
    <row r="5852" spans="1:1" s="20" customFormat="1" x14ac:dyDescent="0.2">
      <c r="A5852" s="2"/>
    </row>
    <row r="5853" spans="1:1" s="20" customFormat="1" x14ac:dyDescent="0.2">
      <c r="A5853" s="2"/>
    </row>
    <row r="5854" spans="1:1" s="20" customFormat="1" x14ac:dyDescent="0.2">
      <c r="A5854" s="2"/>
    </row>
    <row r="5855" spans="1:1" s="20" customFormat="1" x14ac:dyDescent="0.2">
      <c r="A5855" s="2"/>
    </row>
    <row r="5856" spans="1:1" s="20" customFormat="1" x14ac:dyDescent="0.2">
      <c r="A5856" s="2"/>
    </row>
    <row r="5857" spans="1:1" s="20" customFormat="1" x14ac:dyDescent="0.2">
      <c r="A5857" s="2"/>
    </row>
    <row r="5858" spans="1:1" s="20" customFormat="1" x14ac:dyDescent="0.2">
      <c r="A5858" s="2"/>
    </row>
    <row r="5859" spans="1:1" s="20" customFormat="1" x14ac:dyDescent="0.2">
      <c r="A5859" s="2"/>
    </row>
    <row r="5860" spans="1:1" s="20" customFormat="1" x14ac:dyDescent="0.2">
      <c r="A5860" s="2"/>
    </row>
    <row r="5861" spans="1:1" s="20" customFormat="1" x14ac:dyDescent="0.2">
      <c r="A5861" s="2"/>
    </row>
    <row r="5862" spans="1:1" s="20" customFormat="1" x14ac:dyDescent="0.2">
      <c r="A5862" s="2"/>
    </row>
    <row r="5863" spans="1:1" s="20" customFormat="1" x14ac:dyDescent="0.2">
      <c r="A5863" s="2"/>
    </row>
    <row r="5864" spans="1:1" s="20" customFormat="1" x14ac:dyDescent="0.2">
      <c r="A5864" s="2"/>
    </row>
    <row r="5865" spans="1:1" s="20" customFormat="1" x14ac:dyDescent="0.2">
      <c r="A5865" s="2"/>
    </row>
    <row r="5866" spans="1:1" s="20" customFormat="1" x14ac:dyDescent="0.2">
      <c r="A5866" s="2"/>
    </row>
    <row r="5867" spans="1:1" s="20" customFormat="1" x14ac:dyDescent="0.2">
      <c r="A5867" s="2"/>
    </row>
    <row r="5868" spans="1:1" s="20" customFormat="1" x14ac:dyDescent="0.2">
      <c r="A5868" s="2"/>
    </row>
    <row r="5869" spans="1:1" s="20" customFormat="1" x14ac:dyDescent="0.2">
      <c r="A5869" s="2"/>
    </row>
    <row r="5870" spans="1:1" s="20" customFormat="1" x14ac:dyDescent="0.2">
      <c r="A5870" s="2"/>
    </row>
    <row r="5871" spans="1:1" s="20" customFormat="1" x14ac:dyDescent="0.2">
      <c r="A5871" s="2"/>
    </row>
    <row r="5872" spans="1:1" s="20" customFormat="1" x14ac:dyDescent="0.2">
      <c r="A5872" s="2"/>
    </row>
    <row r="5873" spans="1:1" s="20" customFormat="1" x14ac:dyDescent="0.2">
      <c r="A5873" s="2"/>
    </row>
    <row r="5874" spans="1:1" s="20" customFormat="1" x14ac:dyDescent="0.2">
      <c r="A5874" s="2"/>
    </row>
    <row r="5875" spans="1:1" s="20" customFormat="1" x14ac:dyDescent="0.2">
      <c r="A5875" s="2"/>
    </row>
    <row r="5876" spans="1:1" s="20" customFormat="1" x14ac:dyDescent="0.2">
      <c r="A5876" s="2"/>
    </row>
    <row r="5877" spans="1:1" s="20" customFormat="1" x14ac:dyDescent="0.2">
      <c r="A5877" s="2"/>
    </row>
    <row r="5878" spans="1:1" s="20" customFormat="1" x14ac:dyDescent="0.2">
      <c r="A5878" s="2"/>
    </row>
    <row r="5879" spans="1:1" s="20" customFormat="1" x14ac:dyDescent="0.2">
      <c r="A5879" s="2"/>
    </row>
    <row r="5880" spans="1:1" s="20" customFormat="1" x14ac:dyDescent="0.2">
      <c r="A5880" s="2"/>
    </row>
    <row r="5881" spans="1:1" s="20" customFormat="1" x14ac:dyDescent="0.2">
      <c r="A5881" s="2"/>
    </row>
    <row r="5882" spans="1:1" s="20" customFormat="1" x14ac:dyDescent="0.2">
      <c r="A5882" s="2"/>
    </row>
    <row r="5883" spans="1:1" s="20" customFormat="1" x14ac:dyDescent="0.2">
      <c r="A5883" s="2"/>
    </row>
    <row r="5884" spans="1:1" s="20" customFormat="1" x14ac:dyDescent="0.2">
      <c r="A5884" s="2"/>
    </row>
    <row r="5885" spans="1:1" s="20" customFormat="1" x14ac:dyDescent="0.2">
      <c r="A5885" s="2"/>
    </row>
    <row r="5886" spans="1:1" s="20" customFormat="1" x14ac:dyDescent="0.2">
      <c r="A5886" s="2"/>
    </row>
    <row r="5887" spans="1:1" s="20" customFormat="1" x14ac:dyDescent="0.2">
      <c r="A5887" s="2"/>
    </row>
    <row r="5888" spans="1:1" s="20" customFormat="1" x14ac:dyDescent="0.2">
      <c r="A5888" s="2"/>
    </row>
    <row r="5889" spans="1:1" s="20" customFormat="1" x14ac:dyDescent="0.2">
      <c r="A5889" s="2"/>
    </row>
    <row r="5890" spans="1:1" s="20" customFormat="1" x14ac:dyDescent="0.2">
      <c r="A5890" s="2"/>
    </row>
    <row r="5891" spans="1:1" s="20" customFormat="1" x14ac:dyDescent="0.2">
      <c r="A5891" s="2"/>
    </row>
    <row r="5892" spans="1:1" s="20" customFormat="1" x14ac:dyDescent="0.2">
      <c r="A5892" s="2"/>
    </row>
    <row r="5893" spans="1:1" s="20" customFormat="1" x14ac:dyDescent="0.2">
      <c r="A5893" s="2"/>
    </row>
    <row r="5894" spans="1:1" s="20" customFormat="1" x14ac:dyDescent="0.2">
      <c r="A5894" s="2"/>
    </row>
    <row r="5895" spans="1:1" s="20" customFormat="1" x14ac:dyDescent="0.2">
      <c r="A5895" s="2"/>
    </row>
    <row r="5896" spans="1:1" s="20" customFormat="1" x14ac:dyDescent="0.2">
      <c r="A5896" s="2"/>
    </row>
    <row r="5897" spans="1:1" s="20" customFormat="1" x14ac:dyDescent="0.2">
      <c r="A5897" s="2"/>
    </row>
    <row r="5898" spans="1:1" s="20" customFormat="1" x14ac:dyDescent="0.2">
      <c r="A5898" s="2"/>
    </row>
    <row r="5899" spans="1:1" s="20" customFormat="1" x14ac:dyDescent="0.2">
      <c r="A5899" s="2"/>
    </row>
    <row r="5900" spans="1:1" s="20" customFormat="1" x14ac:dyDescent="0.2">
      <c r="A5900" s="2"/>
    </row>
    <row r="5901" spans="1:1" s="20" customFormat="1" x14ac:dyDescent="0.2">
      <c r="A5901" s="2"/>
    </row>
    <row r="5902" spans="1:1" s="20" customFormat="1" x14ac:dyDescent="0.2">
      <c r="A5902" s="2"/>
    </row>
    <row r="5903" spans="1:1" s="20" customFormat="1" x14ac:dyDescent="0.2">
      <c r="A5903" s="2"/>
    </row>
    <row r="5904" spans="1:1" s="20" customFormat="1" x14ac:dyDescent="0.2">
      <c r="A5904" s="2"/>
    </row>
    <row r="5905" spans="1:1" s="20" customFormat="1" x14ac:dyDescent="0.2">
      <c r="A5905" s="2"/>
    </row>
    <row r="5906" spans="1:1" s="20" customFormat="1" x14ac:dyDescent="0.2">
      <c r="A5906" s="2"/>
    </row>
    <row r="5907" spans="1:1" s="20" customFormat="1" x14ac:dyDescent="0.2">
      <c r="A5907" s="2"/>
    </row>
    <row r="5908" spans="1:1" s="20" customFormat="1" x14ac:dyDescent="0.2">
      <c r="A5908" s="2"/>
    </row>
    <row r="5909" spans="1:1" s="20" customFormat="1" x14ac:dyDescent="0.2">
      <c r="A5909" s="2"/>
    </row>
    <row r="5910" spans="1:1" s="20" customFormat="1" x14ac:dyDescent="0.2">
      <c r="A5910" s="2"/>
    </row>
    <row r="5911" spans="1:1" s="20" customFormat="1" x14ac:dyDescent="0.2">
      <c r="A5911" s="2"/>
    </row>
    <row r="5912" spans="1:1" s="20" customFormat="1" x14ac:dyDescent="0.2">
      <c r="A5912" s="2"/>
    </row>
    <row r="5913" spans="1:1" s="20" customFormat="1" x14ac:dyDescent="0.2">
      <c r="A5913" s="2"/>
    </row>
    <row r="5914" spans="1:1" s="20" customFormat="1" x14ac:dyDescent="0.2">
      <c r="A5914" s="2"/>
    </row>
    <row r="5915" spans="1:1" s="20" customFormat="1" x14ac:dyDescent="0.2">
      <c r="A5915" s="2"/>
    </row>
    <row r="5916" spans="1:1" s="20" customFormat="1" x14ac:dyDescent="0.2">
      <c r="A5916" s="2"/>
    </row>
    <row r="5917" spans="1:1" s="20" customFormat="1" x14ac:dyDescent="0.2">
      <c r="A5917" s="2"/>
    </row>
    <row r="5918" spans="1:1" s="20" customFormat="1" x14ac:dyDescent="0.2">
      <c r="A5918" s="2"/>
    </row>
    <row r="5919" spans="1:1" s="20" customFormat="1" x14ac:dyDescent="0.2">
      <c r="A5919" s="2"/>
    </row>
    <row r="5920" spans="1:1" s="20" customFormat="1" x14ac:dyDescent="0.2">
      <c r="A5920" s="2"/>
    </row>
    <row r="5921" spans="1:1" s="20" customFormat="1" x14ac:dyDescent="0.2">
      <c r="A5921" s="2"/>
    </row>
    <row r="5922" spans="1:1" s="20" customFormat="1" x14ac:dyDescent="0.2">
      <c r="A5922" s="2"/>
    </row>
    <row r="5923" spans="1:1" s="20" customFormat="1" x14ac:dyDescent="0.2">
      <c r="A5923" s="2"/>
    </row>
    <row r="5924" spans="1:1" s="20" customFormat="1" x14ac:dyDescent="0.2">
      <c r="A5924" s="2"/>
    </row>
    <row r="5925" spans="1:1" s="20" customFormat="1" x14ac:dyDescent="0.2">
      <c r="A5925" s="2"/>
    </row>
    <row r="5926" spans="1:1" s="20" customFormat="1" x14ac:dyDescent="0.2">
      <c r="A5926" s="2"/>
    </row>
    <row r="5927" spans="1:1" s="20" customFormat="1" x14ac:dyDescent="0.2">
      <c r="A5927" s="2"/>
    </row>
    <row r="5928" spans="1:1" s="20" customFormat="1" x14ac:dyDescent="0.2">
      <c r="A5928" s="2"/>
    </row>
    <row r="5929" spans="1:1" s="20" customFormat="1" x14ac:dyDescent="0.2">
      <c r="A5929" s="2"/>
    </row>
    <row r="5930" spans="1:1" s="20" customFormat="1" x14ac:dyDescent="0.2">
      <c r="A5930" s="2"/>
    </row>
    <row r="5931" spans="1:1" s="20" customFormat="1" x14ac:dyDescent="0.2">
      <c r="A5931" s="2"/>
    </row>
    <row r="5932" spans="1:1" s="20" customFormat="1" x14ac:dyDescent="0.2">
      <c r="A5932" s="2"/>
    </row>
    <row r="5933" spans="1:1" s="20" customFormat="1" x14ac:dyDescent="0.2">
      <c r="A5933" s="2"/>
    </row>
    <row r="5934" spans="1:1" s="20" customFormat="1" x14ac:dyDescent="0.2">
      <c r="A5934" s="2"/>
    </row>
    <row r="5935" spans="1:1" s="20" customFormat="1" x14ac:dyDescent="0.2">
      <c r="A5935" s="2"/>
    </row>
    <row r="5936" spans="1:1" s="20" customFormat="1" x14ac:dyDescent="0.2">
      <c r="A5936" s="2"/>
    </row>
    <row r="5937" spans="1:1" s="20" customFormat="1" x14ac:dyDescent="0.2">
      <c r="A5937" s="2"/>
    </row>
    <row r="5938" spans="1:1" s="20" customFormat="1" x14ac:dyDescent="0.2">
      <c r="A5938" s="2"/>
    </row>
    <row r="5939" spans="1:1" s="20" customFormat="1" x14ac:dyDescent="0.2">
      <c r="A5939" s="2"/>
    </row>
    <row r="5940" spans="1:1" s="20" customFormat="1" x14ac:dyDescent="0.2">
      <c r="A5940" s="2"/>
    </row>
    <row r="5941" spans="1:1" s="20" customFormat="1" x14ac:dyDescent="0.2">
      <c r="A5941" s="2"/>
    </row>
    <row r="5942" spans="1:1" s="20" customFormat="1" x14ac:dyDescent="0.2">
      <c r="A5942" s="2"/>
    </row>
    <row r="5943" spans="1:1" s="20" customFormat="1" x14ac:dyDescent="0.2">
      <c r="A5943" s="2"/>
    </row>
    <row r="5944" spans="1:1" s="20" customFormat="1" x14ac:dyDescent="0.2">
      <c r="A5944" s="2"/>
    </row>
    <row r="5945" spans="1:1" s="20" customFormat="1" x14ac:dyDescent="0.2">
      <c r="A5945" s="2"/>
    </row>
    <row r="5946" spans="1:1" s="20" customFormat="1" x14ac:dyDescent="0.2">
      <c r="A5946" s="2"/>
    </row>
    <row r="5947" spans="1:1" s="20" customFormat="1" x14ac:dyDescent="0.2">
      <c r="A5947" s="2"/>
    </row>
    <row r="5948" spans="1:1" s="20" customFormat="1" x14ac:dyDescent="0.2">
      <c r="A5948" s="2"/>
    </row>
    <row r="5949" spans="1:1" s="20" customFormat="1" x14ac:dyDescent="0.2">
      <c r="A5949" s="2"/>
    </row>
    <row r="5950" spans="1:1" s="20" customFormat="1" x14ac:dyDescent="0.2">
      <c r="A5950" s="2"/>
    </row>
    <row r="5951" spans="1:1" s="20" customFormat="1" x14ac:dyDescent="0.2">
      <c r="A5951" s="2"/>
    </row>
    <row r="5952" spans="1:1" s="20" customFormat="1" x14ac:dyDescent="0.2">
      <c r="A5952" s="2"/>
    </row>
    <row r="5953" spans="1:1" s="20" customFormat="1" x14ac:dyDescent="0.2">
      <c r="A5953" s="2"/>
    </row>
    <row r="5954" spans="1:1" s="20" customFormat="1" x14ac:dyDescent="0.2">
      <c r="A5954" s="2"/>
    </row>
    <row r="5955" spans="1:1" s="20" customFormat="1" x14ac:dyDescent="0.2">
      <c r="A5955" s="2"/>
    </row>
    <row r="5956" spans="1:1" s="20" customFormat="1" x14ac:dyDescent="0.2">
      <c r="A5956" s="2"/>
    </row>
    <row r="5957" spans="1:1" s="20" customFormat="1" x14ac:dyDescent="0.2">
      <c r="A5957" s="2"/>
    </row>
    <row r="5958" spans="1:1" s="20" customFormat="1" x14ac:dyDescent="0.2">
      <c r="A5958" s="2"/>
    </row>
    <row r="5959" spans="1:1" s="20" customFormat="1" x14ac:dyDescent="0.2">
      <c r="A5959" s="2"/>
    </row>
    <row r="5960" spans="1:1" s="20" customFormat="1" x14ac:dyDescent="0.2">
      <c r="A5960" s="2"/>
    </row>
    <row r="5961" spans="1:1" s="20" customFormat="1" x14ac:dyDescent="0.2">
      <c r="A5961" s="2"/>
    </row>
    <row r="5962" spans="1:1" s="20" customFormat="1" x14ac:dyDescent="0.2">
      <c r="A5962" s="2"/>
    </row>
    <row r="5963" spans="1:1" s="20" customFormat="1" x14ac:dyDescent="0.2">
      <c r="A5963" s="2"/>
    </row>
    <row r="5964" spans="1:1" s="20" customFormat="1" x14ac:dyDescent="0.2">
      <c r="A5964" s="2"/>
    </row>
    <row r="5965" spans="1:1" s="20" customFormat="1" x14ac:dyDescent="0.2">
      <c r="A5965" s="2"/>
    </row>
    <row r="5966" spans="1:1" s="20" customFormat="1" x14ac:dyDescent="0.2">
      <c r="A5966" s="2"/>
    </row>
    <row r="5967" spans="1:1" s="20" customFormat="1" x14ac:dyDescent="0.2">
      <c r="A5967" s="2"/>
    </row>
    <row r="5968" spans="1:1" s="20" customFormat="1" x14ac:dyDescent="0.2">
      <c r="A5968" s="2"/>
    </row>
    <row r="5969" spans="1:1" s="20" customFormat="1" x14ac:dyDescent="0.2">
      <c r="A5969" s="2"/>
    </row>
    <row r="5970" spans="1:1" s="20" customFormat="1" x14ac:dyDescent="0.2">
      <c r="A5970" s="2"/>
    </row>
    <row r="5971" spans="1:1" s="20" customFormat="1" x14ac:dyDescent="0.2">
      <c r="A5971" s="2"/>
    </row>
    <row r="5972" spans="1:1" s="20" customFormat="1" x14ac:dyDescent="0.2">
      <c r="A5972" s="2"/>
    </row>
    <row r="5973" spans="1:1" s="20" customFormat="1" x14ac:dyDescent="0.2">
      <c r="A5973" s="2"/>
    </row>
    <row r="5974" spans="1:1" s="20" customFormat="1" x14ac:dyDescent="0.2">
      <c r="A5974" s="2"/>
    </row>
    <row r="5975" spans="1:1" s="20" customFormat="1" x14ac:dyDescent="0.2">
      <c r="A5975" s="2"/>
    </row>
    <row r="5976" spans="1:1" s="20" customFormat="1" x14ac:dyDescent="0.2">
      <c r="A5976" s="2"/>
    </row>
    <row r="5977" spans="1:1" s="20" customFormat="1" x14ac:dyDescent="0.2">
      <c r="A5977" s="2"/>
    </row>
    <row r="5978" spans="1:1" s="20" customFormat="1" x14ac:dyDescent="0.2">
      <c r="A5978" s="2"/>
    </row>
    <row r="5979" spans="1:1" s="20" customFormat="1" x14ac:dyDescent="0.2">
      <c r="A5979" s="2"/>
    </row>
    <row r="5980" spans="1:1" s="20" customFormat="1" x14ac:dyDescent="0.2">
      <c r="A5980" s="2"/>
    </row>
    <row r="5981" spans="1:1" s="20" customFormat="1" x14ac:dyDescent="0.2">
      <c r="A5981" s="2"/>
    </row>
    <row r="5982" spans="1:1" s="20" customFormat="1" x14ac:dyDescent="0.2">
      <c r="A5982" s="2"/>
    </row>
    <row r="5983" spans="1:1" s="20" customFormat="1" x14ac:dyDescent="0.2">
      <c r="A5983" s="2"/>
    </row>
    <row r="5984" spans="1:1" s="20" customFormat="1" x14ac:dyDescent="0.2">
      <c r="A5984" s="2"/>
    </row>
    <row r="5985" spans="1:1" s="20" customFormat="1" x14ac:dyDescent="0.2">
      <c r="A5985" s="2"/>
    </row>
    <row r="5986" spans="1:1" s="20" customFormat="1" x14ac:dyDescent="0.2">
      <c r="A5986" s="2"/>
    </row>
    <row r="5987" spans="1:1" s="20" customFormat="1" x14ac:dyDescent="0.2">
      <c r="A5987" s="2"/>
    </row>
    <row r="5988" spans="1:1" s="20" customFormat="1" x14ac:dyDescent="0.2">
      <c r="A5988" s="2"/>
    </row>
    <row r="5989" spans="1:1" s="20" customFormat="1" x14ac:dyDescent="0.2">
      <c r="A5989" s="2"/>
    </row>
    <row r="5990" spans="1:1" s="20" customFormat="1" x14ac:dyDescent="0.2">
      <c r="A5990" s="2"/>
    </row>
    <row r="5991" spans="1:1" s="20" customFormat="1" x14ac:dyDescent="0.2">
      <c r="A5991" s="2"/>
    </row>
    <row r="5992" spans="1:1" s="20" customFormat="1" x14ac:dyDescent="0.2">
      <c r="A5992" s="2"/>
    </row>
    <row r="5993" spans="1:1" s="20" customFormat="1" x14ac:dyDescent="0.2">
      <c r="A5993" s="2"/>
    </row>
    <row r="5994" spans="1:1" s="20" customFormat="1" x14ac:dyDescent="0.2">
      <c r="A5994" s="2"/>
    </row>
    <row r="5995" spans="1:1" s="20" customFormat="1" x14ac:dyDescent="0.2">
      <c r="A5995" s="2"/>
    </row>
    <row r="5996" spans="1:1" s="20" customFormat="1" x14ac:dyDescent="0.2">
      <c r="A5996" s="2"/>
    </row>
    <row r="5997" spans="1:1" s="20" customFormat="1" x14ac:dyDescent="0.2">
      <c r="A5997" s="2"/>
    </row>
    <row r="5998" spans="1:1" s="20" customFormat="1" x14ac:dyDescent="0.2">
      <c r="A5998" s="2"/>
    </row>
    <row r="5999" spans="1:1" s="20" customFormat="1" x14ac:dyDescent="0.2">
      <c r="A5999" s="2"/>
    </row>
    <row r="6000" spans="1:1" s="20" customFormat="1" x14ac:dyDescent="0.2">
      <c r="A6000" s="2"/>
    </row>
    <row r="6001" spans="1:1" s="20" customFormat="1" x14ac:dyDescent="0.2">
      <c r="A6001" s="2"/>
    </row>
    <row r="6002" spans="1:1" s="20" customFormat="1" x14ac:dyDescent="0.2">
      <c r="A6002" s="2"/>
    </row>
    <row r="6003" spans="1:1" s="20" customFormat="1" x14ac:dyDescent="0.2">
      <c r="A6003" s="2"/>
    </row>
    <row r="6004" spans="1:1" s="20" customFormat="1" x14ac:dyDescent="0.2">
      <c r="A6004" s="2"/>
    </row>
    <row r="6005" spans="1:1" s="20" customFormat="1" x14ac:dyDescent="0.2">
      <c r="A6005" s="2"/>
    </row>
    <row r="6006" spans="1:1" s="20" customFormat="1" x14ac:dyDescent="0.2">
      <c r="A6006" s="2"/>
    </row>
    <row r="6007" spans="1:1" s="20" customFormat="1" x14ac:dyDescent="0.2">
      <c r="A6007" s="2"/>
    </row>
    <row r="6008" spans="1:1" s="20" customFormat="1" x14ac:dyDescent="0.2">
      <c r="A6008" s="2"/>
    </row>
    <row r="6009" spans="1:1" s="20" customFormat="1" x14ac:dyDescent="0.2">
      <c r="A6009" s="2"/>
    </row>
    <row r="6010" spans="1:1" s="20" customFormat="1" x14ac:dyDescent="0.2">
      <c r="A6010" s="2"/>
    </row>
    <row r="6011" spans="1:1" s="20" customFormat="1" x14ac:dyDescent="0.2">
      <c r="A6011" s="2"/>
    </row>
    <row r="6012" spans="1:1" s="20" customFormat="1" x14ac:dyDescent="0.2">
      <c r="A6012" s="2"/>
    </row>
    <row r="6013" spans="1:1" s="20" customFormat="1" x14ac:dyDescent="0.2">
      <c r="A6013" s="2"/>
    </row>
    <row r="6014" spans="1:1" s="20" customFormat="1" x14ac:dyDescent="0.2">
      <c r="A6014" s="2"/>
    </row>
    <row r="6015" spans="1:1" s="20" customFormat="1" x14ac:dyDescent="0.2">
      <c r="A6015" s="2"/>
    </row>
    <row r="6016" spans="1:1" s="20" customFormat="1" x14ac:dyDescent="0.2">
      <c r="A6016" s="2"/>
    </row>
    <row r="6017" spans="1:1" s="20" customFormat="1" x14ac:dyDescent="0.2">
      <c r="A6017" s="2"/>
    </row>
    <row r="6018" spans="1:1" s="20" customFormat="1" x14ac:dyDescent="0.2">
      <c r="A6018" s="2"/>
    </row>
    <row r="6019" spans="1:1" s="20" customFormat="1" x14ac:dyDescent="0.2">
      <c r="A6019" s="2"/>
    </row>
    <row r="6020" spans="1:1" s="20" customFormat="1" x14ac:dyDescent="0.2">
      <c r="A6020" s="2"/>
    </row>
    <row r="6021" spans="1:1" s="20" customFormat="1" x14ac:dyDescent="0.2">
      <c r="A6021" s="2"/>
    </row>
    <row r="6022" spans="1:1" s="20" customFormat="1" x14ac:dyDescent="0.2">
      <c r="A6022" s="2"/>
    </row>
    <row r="6023" spans="1:1" s="20" customFormat="1" x14ac:dyDescent="0.2">
      <c r="A6023" s="2"/>
    </row>
    <row r="6024" spans="1:1" s="20" customFormat="1" x14ac:dyDescent="0.2">
      <c r="A6024" s="2"/>
    </row>
    <row r="6025" spans="1:1" s="20" customFormat="1" x14ac:dyDescent="0.2">
      <c r="A6025" s="2"/>
    </row>
    <row r="6026" spans="1:1" s="20" customFormat="1" x14ac:dyDescent="0.2">
      <c r="A6026" s="2"/>
    </row>
    <row r="6027" spans="1:1" s="20" customFormat="1" x14ac:dyDescent="0.2">
      <c r="A6027" s="2"/>
    </row>
    <row r="6028" spans="1:1" s="20" customFormat="1" x14ac:dyDescent="0.2">
      <c r="A6028" s="2"/>
    </row>
    <row r="6029" spans="1:1" s="20" customFormat="1" x14ac:dyDescent="0.2">
      <c r="A6029" s="2"/>
    </row>
    <row r="6030" spans="1:1" s="20" customFormat="1" x14ac:dyDescent="0.2">
      <c r="A6030" s="2"/>
    </row>
    <row r="6031" spans="1:1" s="20" customFormat="1" x14ac:dyDescent="0.2">
      <c r="A6031" s="2"/>
    </row>
    <row r="6032" spans="1:1" s="20" customFormat="1" x14ac:dyDescent="0.2">
      <c r="A6032" s="2"/>
    </row>
    <row r="6033" spans="1:1" s="20" customFormat="1" x14ac:dyDescent="0.2">
      <c r="A6033" s="2"/>
    </row>
    <row r="6034" spans="1:1" s="20" customFormat="1" x14ac:dyDescent="0.2">
      <c r="A6034" s="2"/>
    </row>
    <row r="6035" spans="1:1" s="20" customFormat="1" x14ac:dyDescent="0.2">
      <c r="A6035" s="2"/>
    </row>
    <row r="6036" spans="1:1" s="20" customFormat="1" x14ac:dyDescent="0.2">
      <c r="A6036" s="2"/>
    </row>
    <row r="6037" spans="1:1" s="20" customFormat="1" x14ac:dyDescent="0.2">
      <c r="A6037" s="2"/>
    </row>
    <row r="6038" spans="1:1" s="20" customFormat="1" x14ac:dyDescent="0.2">
      <c r="A6038" s="2"/>
    </row>
    <row r="6039" spans="1:1" s="20" customFormat="1" x14ac:dyDescent="0.2">
      <c r="A6039" s="2"/>
    </row>
    <row r="6040" spans="1:1" s="20" customFormat="1" x14ac:dyDescent="0.2">
      <c r="A6040" s="2"/>
    </row>
    <row r="6041" spans="1:1" s="20" customFormat="1" x14ac:dyDescent="0.2">
      <c r="A6041" s="2"/>
    </row>
    <row r="6042" spans="1:1" s="20" customFormat="1" x14ac:dyDescent="0.2">
      <c r="A6042" s="2"/>
    </row>
    <row r="6043" spans="1:1" s="20" customFormat="1" x14ac:dyDescent="0.2">
      <c r="A6043" s="2"/>
    </row>
    <row r="6044" spans="1:1" s="20" customFormat="1" x14ac:dyDescent="0.2">
      <c r="A6044" s="2"/>
    </row>
    <row r="6045" spans="1:1" s="20" customFormat="1" x14ac:dyDescent="0.2">
      <c r="A6045" s="2"/>
    </row>
    <row r="6046" spans="1:1" s="20" customFormat="1" x14ac:dyDescent="0.2">
      <c r="A6046" s="2"/>
    </row>
    <row r="6047" spans="1:1" s="20" customFormat="1" x14ac:dyDescent="0.2">
      <c r="A6047" s="2"/>
    </row>
    <row r="6048" spans="1:1" s="20" customFormat="1" x14ac:dyDescent="0.2">
      <c r="A6048" s="2"/>
    </row>
    <row r="6049" spans="1:1" s="20" customFormat="1" x14ac:dyDescent="0.2">
      <c r="A6049" s="2"/>
    </row>
    <row r="6050" spans="1:1" s="20" customFormat="1" x14ac:dyDescent="0.2">
      <c r="A6050" s="2"/>
    </row>
    <row r="6051" spans="1:1" s="20" customFormat="1" x14ac:dyDescent="0.2">
      <c r="A6051" s="2"/>
    </row>
    <row r="6052" spans="1:1" s="20" customFormat="1" x14ac:dyDescent="0.2">
      <c r="A6052" s="2"/>
    </row>
    <row r="6053" spans="1:1" s="20" customFormat="1" x14ac:dyDescent="0.2">
      <c r="A6053" s="2"/>
    </row>
    <row r="6054" spans="1:1" s="20" customFormat="1" x14ac:dyDescent="0.2">
      <c r="A6054" s="2"/>
    </row>
    <row r="6055" spans="1:1" s="20" customFormat="1" x14ac:dyDescent="0.2">
      <c r="A6055" s="2"/>
    </row>
    <row r="6056" spans="1:1" s="20" customFormat="1" x14ac:dyDescent="0.2">
      <c r="A6056" s="2"/>
    </row>
    <row r="6057" spans="1:1" s="20" customFormat="1" x14ac:dyDescent="0.2">
      <c r="A6057" s="2"/>
    </row>
    <row r="6058" spans="1:1" s="20" customFormat="1" x14ac:dyDescent="0.2">
      <c r="A6058" s="2"/>
    </row>
    <row r="6059" spans="1:1" s="20" customFormat="1" x14ac:dyDescent="0.2">
      <c r="A6059" s="2"/>
    </row>
    <row r="6060" spans="1:1" s="20" customFormat="1" x14ac:dyDescent="0.2">
      <c r="A6060" s="2"/>
    </row>
    <row r="6061" spans="1:1" s="20" customFormat="1" x14ac:dyDescent="0.2">
      <c r="A6061" s="2"/>
    </row>
    <row r="6062" spans="1:1" s="20" customFormat="1" x14ac:dyDescent="0.2">
      <c r="A6062" s="2"/>
    </row>
    <row r="6063" spans="1:1" s="20" customFormat="1" x14ac:dyDescent="0.2">
      <c r="A6063" s="2"/>
    </row>
    <row r="6064" spans="1:1" s="20" customFormat="1" x14ac:dyDescent="0.2">
      <c r="A6064" s="2"/>
    </row>
    <row r="6065" spans="1:1" s="20" customFormat="1" x14ac:dyDescent="0.2">
      <c r="A6065" s="2"/>
    </row>
    <row r="6066" spans="1:1" s="20" customFormat="1" x14ac:dyDescent="0.2">
      <c r="A6066" s="2"/>
    </row>
    <row r="6067" spans="1:1" s="20" customFormat="1" x14ac:dyDescent="0.2">
      <c r="A6067" s="2"/>
    </row>
    <row r="6068" spans="1:1" s="20" customFormat="1" x14ac:dyDescent="0.2">
      <c r="A6068" s="2"/>
    </row>
    <row r="6069" spans="1:1" s="20" customFormat="1" x14ac:dyDescent="0.2">
      <c r="A6069" s="2"/>
    </row>
    <row r="6070" spans="1:1" s="20" customFormat="1" x14ac:dyDescent="0.2">
      <c r="A6070" s="2"/>
    </row>
    <row r="6071" spans="1:1" s="20" customFormat="1" x14ac:dyDescent="0.2">
      <c r="A6071" s="2"/>
    </row>
    <row r="6072" spans="1:1" s="20" customFormat="1" x14ac:dyDescent="0.2">
      <c r="A6072" s="2"/>
    </row>
    <row r="6073" spans="1:1" s="20" customFormat="1" x14ac:dyDescent="0.2">
      <c r="A6073" s="2"/>
    </row>
    <row r="6074" spans="1:1" s="20" customFormat="1" x14ac:dyDescent="0.2">
      <c r="A6074" s="2"/>
    </row>
    <row r="6075" spans="1:1" s="20" customFormat="1" x14ac:dyDescent="0.2">
      <c r="A6075" s="2"/>
    </row>
    <row r="6076" spans="1:1" s="20" customFormat="1" x14ac:dyDescent="0.2">
      <c r="A6076" s="2"/>
    </row>
    <row r="6077" spans="1:1" s="20" customFormat="1" x14ac:dyDescent="0.2">
      <c r="A6077" s="2"/>
    </row>
    <row r="6078" spans="1:1" s="20" customFormat="1" x14ac:dyDescent="0.2">
      <c r="A6078" s="2"/>
    </row>
    <row r="6079" spans="1:1" s="20" customFormat="1" x14ac:dyDescent="0.2">
      <c r="A6079" s="2"/>
    </row>
    <row r="6080" spans="1:1" s="20" customFormat="1" x14ac:dyDescent="0.2">
      <c r="A6080" s="2"/>
    </row>
    <row r="6081" spans="1:1" s="20" customFormat="1" x14ac:dyDescent="0.2">
      <c r="A6081" s="2"/>
    </row>
    <row r="6082" spans="1:1" s="20" customFormat="1" x14ac:dyDescent="0.2">
      <c r="A6082" s="2"/>
    </row>
    <row r="6083" spans="1:1" s="20" customFormat="1" x14ac:dyDescent="0.2">
      <c r="A6083" s="2"/>
    </row>
    <row r="6084" spans="1:1" s="20" customFormat="1" x14ac:dyDescent="0.2">
      <c r="A6084" s="2"/>
    </row>
    <row r="6085" spans="1:1" s="20" customFormat="1" x14ac:dyDescent="0.2">
      <c r="A6085" s="2"/>
    </row>
    <row r="6086" spans="1:1" s="20" customFormat="1" x14ac:dyDescent="0.2">
      <c r="A6086" s="2"/>
    </row>
    <row r="6087" spans="1:1" s="20" customFormat="1" x14ac:dyDescent="0.2">
      <c r="A6087" s="2"/>
    </row>
    <row r="6088" spans="1:1" s="20" customFormat="1" x14ac:dyDescent="0.2">
      <c r="A6088" s="2"/>
    </row>
    <row r="6089" spans="1:1" s="20" customFormat="1" x14ac:dyDescent="0.2">
      <c r="A6089" s="2"/>
    </row>
    <row r="6090" spans="1:1" s="20" customFormat="1" x14ac:dyDescent="0.2">
      <c r="A6090" s="2"/>
    </row>
    <row r="6091" spans="1:1" s="20" customFormat="1" x14ac:dyDescent="0.2">
      <c r="A6091" s="2"/>
    </row>
    <row r="6092" spans="1:1" s="20" customFormat="1" x14ac:dyDescent="0.2">
      <c r="A6092" s="2"/>
    </row>
    <row r="6093" spans="1:1" s="20" customFormat="1" x14ac:dyDescent="0.2">
      <c r="A6093" s="2"/>
    </row>
    <row r="6094" spans="1:1" s="20" customFormat="1" x14ac:dyDescent="0.2">
      <c r="A6094" s="2"/>
    </row>
    <row r="6095" spans="1:1" s="20" customFormat="1" x14ac:dyDescent="0.2">
      <c r="A6095" s="2"/>
    </row>
    <row r="6096" spans="1:1" s="20" customFormat="1" x14ac:dyDescent="0.2">
      <c r="A6096" s="2"/>
    </row>
    <row r="6097" spans="1:1" s="20" customFormat="1" x14ac:dyDescent="0.2">
      <c r="A6097" s="2"/>
    </row>
    <row r="6098" spans="1:1" s="20" customFormat="1" x14ac:dyDescent="0.2">
      <c r="A6098" s="2"/>
    </row>
    <row r="6099" spans="1:1" s="20" customFormat="1" x14ac:dyDescent="0.2">
      <c r="A6099" s="2"/>
    </row>
    <row r="6100" spans="1:1" s="20" customFormat="1" x14ac:dyDescent="0.2">
      <c r="A6100" s="2"/>
    </row>
    <row r="6101" spans="1:1" s="20" customFormat="1" x14ac:dyDescent="0.2">
      <c r="A6101" s="2"/>
    </row>
    <row r="6102" spans="1:1" s="20" customFormat="1" x14ac:dyDescent="0.2">
      <c r="A6102" s="2"/>
    </row>
    <row r="6103" spans="1:1" s="20" customFormat="1" x14ac:dyDescent="0.2">
      <c r="A6103" s="2"/>
    </row>
    <row r="6104" spans="1:1" s="20" customFormat="1" x14ac:dyDescent="0.2">
      <c r="A6104" s="2"/>
    </row>
    <row r="6105" spans="1:1" s="20" customFormat="1" x14ac:dyDescent="0.2">
      <c r="A6105" s="2"/>
    </row>
    <row r="6106" spans="1:1" s="20" customFormat="1" x14ac:dyDescent="0.2">
      <c r="A6106" s="2"/>
    </row>
    <row r="6107" spans="1:1" s="20" customFormat="1" x14ac:dyDescent="0.2">
      <c r="A6107" s="2"/>
    </row>
    <row r="6108" spans="1:1" s="20" customFormat="1" x14ac:dyDescent="0.2">
      <c r="A6108" s="2"/>
    </row>
    <row r="6109" spans="1:1" s="20" customFormat="1" x14ac:dyDescent="0.2">
      <c r="A6109" s="2"/>
    </row>
    <row r="6110" spans="1:1" s="20" customFormat="1" x14ac:dyDescent="0.2">
      <c r="A6110" s="2"/>
    </row>
    <row r="6111" spans="1:1" s="20" customFormat="1" x14ac:dyDescent="0.2">
      <c r="A6111" s="2"/>
    </row>
    <row r="6112" spans="1:1" s="20" customFormat="1" x14ac:dyDescent="0.2">
      <c r="A6112" s="2"/>
    </row>
    <row r="6113" spans="1:1" s="20" customFormat="1" x14ac:dyDescent="0.2">
      <c r="A6113" s="2"/>
    </row>
    <row r="6114" spans="1:1" s="20" customFormat="1" x14ac:dyDescent="0.2">
      <c r="A6114" s="2"/>
    </row>
    <row r="6115" spans="1:1" s="20" customFormat="1" x14ac:dyDescent="0.2">
      <c r="A6115" s="2"/>
    </row>
    <row r="6116" spans="1:1" s="20" customFormat="1" x14ac:dyDescent="0.2">
      <c r="A6116" s="2"/>
    </row>
    <row r="6117" spans="1:1" s="20" customFormat="1" x14ac:dyDescent="0.2">
      <c r="A6117" s="2"/>
    </row>
    <row r="6118" spans="1:1" s="20" customFormat="1" x14ac:dyDescent="0.2">
      <c r="A6118" s="2"/>
    </row>
    <row r="6119" spans="1:1" s="20" customFormat="1" x14ac:dyDescent="0.2">
      <c r="A6119" s="2"/>
    </row>
    <row r="6120" spans="1:1" s="20" customFormat="1" x14ac:dyDescent="0.2">
      <c r="A6120" s="2"/>
    </row>
    <row r="6121" spans="1:1" s="20" customFormat="1" x14ac:dyDescent="0.2">
      <c r="A6121" s="2"/>
    </row>
    <row r="6122" spans="1:1" s="20" customFormat="1" x14ac:dyDescent="0.2">
      <c r="A6122" s="2"/>
    </row>
    <row r="6123" spans="1:1" s="20" customFormat="1" x14ac:dyDescent="0.2">
      <c r="A6123" s="2"/>
    </row>
    <row r="6124" spans="1:1" s="20" customFormat="1" x14ac:dyDescent="0.2">
      <c r="A6124" s="2"/>
    </row>
    <row r="6125" spans="1:1" s="20" customFormat="1" x14ac:dyDescent="0.2">
      <c r="A6125" s="2"/>
    </row>
    <row r="6126" spans="1:1" s="20" customFormat="1" x14ac:dyDescent="0.2">
      <c r="A6126" s="2"/>
    </row>
    <row r="6127" spans="1:1" s="20" customFormat="1" x14ac:dyDescent="0.2">
      <c r="A6127" s="2"/>
    </row>
    <row r="6128" spans="1:1" s="20" customFormat="1" x14ac:dyDescent="0.2">
      <c r="A6128" s="2"/>
    </row>
    <row r="6129" spans="1:1" s="20" customFormat="1" x14ac:dyDescent="0.2">
      <c r="A6129" s="2"/>
    </row>
    <row r="6130" spans="1:1" s="20" customFormat="1" x14ac:dyDescent="0.2">
      <c r="A6130" s="2"/>
    </row>
    <row r="6131" spans="1:1" s="20" customFormat="1" x14ac:dyDescent="0.2">
      <c r="A6131" s="2"/>
    </row>
    <row r="6132" spans="1:1" s="20" customFormat="1" x14ac:dyDescent="0.2">
      <c r="A6132" s="2"/>
    </row>
    <row r="6133" spans="1:1" s="20" customFormat="1" x14ac:dyDescent="0.2">
      <c r="A6133" s="2"/>
    </row>
    <row r="6134" spans="1:1" s="20" customFormat="1" x14ac:dyDescent="0.2">
      <c r="A6134" s="2"/>
    </row>
    <row r="6135" spans="1:1" s="20" customFormat="1" x14ac:dyDescent="0.2">
      <c r="A6135" s="2"/>
    </row>
    <row r="6136" spans="1:1" s="20" customFormat="1" x14ac:dyDescent="0.2">
      <c r="A6136" s="2"/>
    </row>
    <row r="6137" spans="1:1" s="20" customFormat="1" x14ac:dyDescent="0.2">
      <c r="A6137" s="2"/>
    </row>
    <row r="6138" spans="1:1" s="20" customFormat="1" x14ac:dyDescent="0.2">
      <c r="A6138" s="2"/>
    </row>
    <row r="6139" spans="1:1" s="20" customFormat="1" x14ac:dyDescent="0.2">
      <c r="A6139" s="2"/>
    </row>
    <row r="6140" spans="1:1" s="20" customFormat="1" x14ac:dyDescent="0.2">
      <c r="A6140" s="2"/>
    </row>
    <row r="6141" spans="1:1" s="20" customFormat="1" x14ac:dyDescent="0.2">
      <c r="A6141" s="2"/>
    </row>
    <row r="6142" spans="1:1" s="20" customFormat="1" x14ac:dyDescent="0.2">
      <c r="A6142" s="2"/>
    </row>
    <row r="6143" spans="1:1" s="20" customFormat="1" x14ac:dyDescent="0.2">
      <c r="A6143" s="2"/>
    </row>
    <row r="6144" spans="1:1" s="20" customFormat="1" x14ac:dyDescent="0.2">
      <c r="A6144" s="2"/>
    </row>
    <row r="6145" spans="1:1" s="20" customFormat="1" x14ac:dyDescent="0.2">
      <c r="A6145" s="2"/>
    </row>
    <row r="6146" spans="1:1" s="20" customFormat="1" x14ac:dyDescent="0.2">
      <c r="A6146" s="2"/>
    </row>
    <row r="6147" spans="1:1" s="20" customFormat="1" x14ac:dyDescent="0.2">
      <c r="A6147" s="2"/>
    </row>
    <row r="6148" spans="1:1" s="20" customFormat="1" x14ac:dyDescent="0.2">
      <c r="A6148" s="2"/>
    </row>
    <row r="6149" spans="1:1" s="20" customFormat="1" x14ac:dyDescent="0.2">
      <c r="A6149" s="2"/>
    </row>
    <row r="6150" spans="1:1" s="20" customFormat="1" x14ac:dyDescent="0.2">
      <c r="A6150" s="2"/>
    </row>
    <row r="6151" spans="1:1" s="20" customFormat="1" x14ac:dyDescent="0.2">
      <c r="A6151" s="2"/>
    </row>
    <row r="6152" spans="1:1" s="20" customFormat="1" x14ac:dyDescent="0.2">
      <c r="A6152" s="2"/>
    </row>
    <row r="6153" spans="1:1" s="20" customFormat="1" x14ac:dyDescent="0.2">
      <c r="A6153" s="2"/>
    </row>
    <row r="6154" spans="1:1" s="20" customFormat="1" x14ac:dyDescent="0.2">
      <c r="A6154" s="2"/>
    </row>
    <row r="6155" spans="1:1" s="20" customFormat="1" x14ac:dyDescent="0.2">
      <c r="A6155" s="2"/>
    </row>
    <row r="6156" spans="1:1" s="20" customFormat="1" x14ac:dyDescent="0.2">
      <c r="A6156" s="2"/>
    </row>
    <row r="6157" spans="1:1" s="20" customFormat="1" x14ac:dyDescent="0.2">
      <c r="A6157" s="2"/>
    </row>
    <row r="6158" spans="1:1" s="20" customFormat="1" x14ac:dyDescent="0.2">
      <c r="A6158" s="2"/>
    </row>
    <row r="6159" spans="1:1" s="20" customFormat="1" x14ac:dyDescent="0.2">
      <c r="A6159" s="2"/>
    </row>
    <row r="6160" spans="1:1" s="20" customFormat="1" x14ac:dyDescent="0.2">
      <c r="A6160" s="2"/>
    </row>
    <row r="6161" spans="1:1" s="20" customFormat="1" x14ac:dyDescent="0.2">
      <c r="A6161" s="2"/>
    </row>
    <row r="6162" spans="1:1" s="20" customFormat="1" x14ac:dyDescent="0.2">
      <c r="A6162" s="2"/>
    </row>
    <row r="6163" spans="1:1" s="20" customFormat="1" x14ac:dyDescent="0.2">
      <c r="A6163" s="2"/>
    </row>
    <row r="6164" spans="1:1" s="20" customFormat="1" x14ac:dyDescent="0.2">
      <c r="A6164" s="2"/>
    </row>
    <row r="6165" spans="1:1" s="20" customFormat="1" x14ac:dyDescent="0.2">
      <c r="A6165" s="2"/>
    </row>
    <row r="6166" spans="1:1" s="20" customFormat="1" x14ac:dyDescent="0.2">
      <c r="A6166" s="2"/>
    </row>
    <row r="6167" spans="1:1" s="20" customFormat="1" x14ac:dyDescent="0.2">
      <c r="A6167" s="2"/>
    </row>
    <row r="6168" spans="1:1" s="20" customFormat="1" x14ac:dyDescent="0.2">
      <c r="A6168" s="2"/>
    </row>
    <row r="6169" spans="1:1" s="20" customFormat="1" x14ac:dyDescent="0.2">
      <c r="A6169" s="2"/>
    </row>
    <row r="6170" spans="1:1" s="20" customFormat="1" x14ac:dyDescent="0.2">
      <c r="A6170" s="2"/>
    </row>
    <row r="6171" spans="1:1" s="20" customFormat="1" x14ac:dyDescent="0.2">
      <c r="A6171" s="2"/>
    </row>
    <row r="6172" spans="1:1" s="20" customFormat="1" x14ac:dyDescent="0.2">
      <c r="A6172" s="2"/>
    </row>
    <row r="6173" spans="1:1" s="20" customFormat="1" x14ac:dyDescent="0.2">
      <c r="A6173" s="2"/>
    </row>
    <row r="6174" spans="1:1" s="20" customFormat="1" x14ac:dyDescent="0.2">
      <c r="A6174" s="2"/>
    </row>
    <row r="6175" spans="1:1" s="20" customFormat="1" x14ac:dyDescent="0.2">
      <c r="A6175" s="2"/>
    </row>
    <row r="6176" spans="1:1" s="20" customFormat="1" x14ac:dyDescent="0.2">
      <c r="A6176" s="2"/>
    </row>
    <row r="6177" spans="1:1" s="20" customFormat="1" x14ac:dyDescent="0.2">
      <c r="A6177" s="2"/>
    </row>
    <row r="6178" spans="1:1" s="20" customFormat="1" x14ac:dyDescent="0.2">
      <c r="A6178" s="2"/>
    </row>
    <row r="6179" spans="1:1" s="20" customFormat="1" x14ac:dyDescent="0.2">
      <c r="A6179" s="2"/>
    </row>
    <row r="6180" spans="1:1" s="20" customFormat="1" x14ac:dyDescent="0.2">
      <c r="A6180" s="2"/>
    </row>
    <row r="6181" spans="1:1" s="20" customFormat="1" x14ac:dyDescent="0.2">
      <c r="A6181" s="2"/>
    </row>
    <row r="6182" spans="1:1" s="20" customFormat="1" x14ac:dyDescent="0.2">
      <c r="A6182" s="2"/>
    </row>
    <row r="6183" spans="1:1" s="20" customFormat="1" x14ac:dyDescent="0.2">
      <c r="A6183" s="2"/>
    </row>
    <row r="6184" spans="1:1" s="20" customFormat="1" x14ac:dyDescent="0.2">
      <c r="A6184" s="2"/>
    </row>
    <row r="6185" spans="1:1" s="20" customFormat="1" x14ac:dyDescent="0.2">
      <c r="A6185" s="2"/>
    </row>
    <row r="6186" spans="1:1" s="20" customFormat="1" x14ac:dyDescent="0.2">
      <c r="A6186" s="2"/>
    </row>
    <row r="6187" spans="1:1" s="20" customFormat="1" x14ac:dyDescent="0.2">
      <c r="A6187" s="2"/>
    </row>
    <row r="6188" spans="1:1" s="20" customFormat="1" x14ac:dyDescent="0.2">
      <c r="A6188" s="2"/>
    </row>
    <row r="6189" spans="1:1" s="20" customFormat="1" x14ac:dyDescent="0.2">
      <c r="A6189" s="2"/>
    </row>
    <row r="6190" spans="1:1" s="20" customFormat="1" x14ac:dyDescent="0.2">
      <c r="A6190" s="2"/>
    </row>
    <row r="6191" spans="1:1" s="20" customFormat="1" x14ac:dyDescent="0.2">
      <c r="A6191" s="2"/>
    </row>
    <row r="6192" spans="1:1" s="20" customFormat="1" x14ac:dyDescent="0.2">
      <c r="A6192" s="2"/>
    </row>
    <row r="6193" spans="1:1" s="20" customFormat="1" x14ac:dyDescent="0.2">
      <c r="A6193" s="2"/>
    </row>
    <row r="6194" spans="1:1" s="20" customFormat="1" x14ac:dyDescent="0.2">
      <c r="A6194" s="2"/>
    </row>
    <row r="6195" spans="1:1" s="20" customFormat="1" x14ac:dyDescent="0.2">
      <c r="A6195" s="2"/>
    </row>
    <row r="6196" spans="1:1" s="20" customFormat="1" x14ac:dyDescent="0.2">
      <c r="A6196" s="2"/>
    </row>
    <row r="6197" spans="1:1" s="20" customFormat="1" x14ac:dyDescent="0.2">
      <c r="A6197" s="2"/>
    </row>
    <row r="6198" spans="1:1" s="20" customFormat="1" x14ac:dyDescent="0.2">
      <c r="A6198" s="2"/>
    </row>
    <row r="6199" spans="1:1" s="20" customFormat="1" x14ac:dyDescent="0.2">
      <c r="A6199" s="2"/>
    </row>
    <row r="6200" spans="1:1" s="20" customFormat="1" x14ac:dyDescent="0.2">
      <c r="A6200" s="2"/>
    </row>
    <row r="6201" spans="1:1" s="20" customFormat="1" x14ac:dyDescent="0.2">
      <c r="A6201" s="2"/>
    </row>
    <row r="6202" spans="1:1" s="20" customFormat="1" x14ac:dyDescent="0.2">
      <c r="A6202" s="2"/>
    </row>
    <row r="6203" spans="1:1" s="20" customFormat="1" x14ac:dyDescent="0.2">
      <c r="A6203" s="2"/>
    </row>
    <row r="6204" spans="1:1" s="20" customFormat="1" x14ac:dyDescent="0.2">
      <c r="A6204" s="2"/>
    </row>
    <row r="6205" spans="1:1" s="20" customFormat="1" x14ac:dyDescent="0.2">
      <c r="A6205" s="2"/>
    </row>
    <row r="6206" spans="1:1" s="20" customFormat="1" x14ac:dyDescent="0.2">
      <c r="A6206" s="2"/>
    </row>
    <row r="6207" spans="1:1" s="20" customFormat="1" x14ac:dyDescent="0.2">
      <c r="A6207" s="2"/>
    </row>
    <row r="6208" spans="1:1" s="20" customFormat="1" x14ac:dyDescent="0.2">
      <c r="A6208" s="2"/>
    </row>
    <row r="6209" spans="1:1" s="20" customFormat="1" x14ac:dyDescent="0.2">
      <c r="A6209" s="2"/>
    </row>
    <row r="6210" spans="1:1" s="20" customFormat="1" x14ac:dyDescent="0.2">
      <c r="A6210" s="2"/>
    </row>
    <row r="6211" spans="1:1" s="20" customFormat="1" x14ac:dyDescent="0.2">
      <c r="A6211" s="2"/>
    </row>
    <row r="6212" spans="1:1" s="20" customFormat="1" x14ac:dyDescent="0.2">
      <c r="A6212" s="2"/>
    </row>
    <row r="6213" spans="1:1" s="20" customFormat="1" x14ac:dyDescent="0.2">
      <c r="A6213" s="2"/>
    </row>
    <row r="6214" spans="1:1" s="20" customFormat="1" x14ac:dyDescent="0.2">
      <c r="A6214" s="2"/>
    </row>
    <row r="6215" spans="1:1" s="20" customFormat="1" x14ac:dyDescent="0.2">
      <c r="A6215" s="2"/>
    </row>
    <row r="6216" spans="1:1" s="20" customFormat="1" x14ac:dyDescent="0.2">
      <c r="A6216" s="2"/>
    </row>
    <row r="6217" spans="1:1" s="20" customFormat="1" x14ac:dyDescent="0.2">
      <c r="A6217" s="2"/>
    </row>
    <row r="6218" spans="1:1" s="20" customFormat="1" x14ac:dyDescent="0.2">
      <c r="A6218" s="2"/>
    </row>
    <row r="6219" spans="1:1" s="20" customFormat="1" x14ac:dyDescent="0.2">
      <c r="A6219" s="2"/>
    </row>
    <row r="6220" spans="1:1" s="20" customFormat="1" x14ac:dyDescent="0.2">
      <c r="A6220" s="2"/>
    </row>
    <row r="6221" spans="1:1" s="20" customFormat="1" x14ac:dyDescent="0.2">
      <c r="A6221" s="2"/>
    </row>
    <row r="6222" spans="1:1" s="20" customFormat="1" x14ac:dyDescent="0.2">
      <c r="A6222" s="2"/>
    </row>
    <row r="6223" spans="1:1" s="20" customFormat="1" x14ac:dyDescent="0.2">
      <c r="A6223" s="2"/>
    </row>
    <row r="6224" spans="1:1" s="20" customFormat="1" x14ac:dyDescent="0.2">
      <c r="A6224" s="2"/>
    </row>
    <row r="6225" spans="1:1" s="20" customFormat="1" x14ac:dyDescent="0.2">
      <c r="A6225" s="2"/>
    </row>
    <row r="6226" spans="1:1" s="20" customFormat="1" x14ac:dyDescent="0.2">
      <c r="A6226" s="2"/>
    </row>
    <row r="6227" spans="1:1" s="20" customFormat="1" x14ac:dyDescent="0.2">
      <c r="A6227" s="2"/>
    </row>
    <row r="6228" spans="1:1" s="20" customFormat="1" x14ac:dyDescent="0.2">
      <c r="A6228" s="2"/>
    </row>
    <row r="6229" spans="1:1" s="20" customFormat="1" x14ac:dyDescent="0.2">
      <c r="A6229" s="2"/>
    </row>
    <row r="6230" spans="1:1" s="20" customFormat="1" x14ac:dyDescent="0.2">
      <c r="A6230" s="2"/>
    </row>
    <row r="6231" spans="1:1" s="20" customFormat="1" x14ac:dyDescent="0.2">
      <c r="A6231" s="2"/>
    </row>
    <row r="6232" spans="1:1" s="20" customFormat="1" x14ac:dyDescent="0.2">
      <c r="A6232" s="2"/>
    </row>
    <row r="6233" spans="1:1" s="20" customFormat="1" x14ac:dyDescent="0.2">
      <c r="A6233" s="2"/>
    </row>
    <row r="6234" spans="1:1" s="20" customFormat="1" x14ac:dyDescent="0.2">
      <c r="A6234" s="2"/>
    </row>
    <row r="6235" spans="1:1" s="20" customFormat="1" x14ac:dyDescent="0.2">
      <c r="A6235" s="2"/>
    </row>
    <row r="6236" spans="1:1" s="20" customFormat="1" x14ac:dyDescent="0.2">
      <c r="A6236" s="2"/>
    </row>
    <row r="6237" spans="1:1" s="20" customFormat="1" x14ac:dyDescent="0.2">
      <c r="A6237" s="2"/>
    </row>
    <row r="6238" spans="1:1" s="20" customFormat="1" x14ac:dyDescent="0.2">
      <c r="A6238" s="2"/>
    </row>
    <row r="6239" spans="1:1" s="20" customFormat="1" x14ac:dyDescent="0.2">
      <c r="A6239" s="2"/>
    </row>
    <row r="6240" spans="1:1" s="20" customFormat="1" x14ac:dyDescent="0.2">
      <c r="A6240" s="2"/>
    </row>
    <row r="6241" spans="1:1" s="20" customFormat="1" x14ac:dyDescent="0.2">
      <c r="A6241" s="2"/>
    </row>
    <row r="6242" spans="1:1" s="20" customFormat="1" x14ac:dyDescent="0.2">
      <c r="A6242" s="2"/>
    </row>
    <row r="6243" spans="1:1" s="20" customFormat="1" x14ac:dyDescent="0.2">
      <c r="A6243" s="2"/>
    </row>
    <row r="6244" spans="1:1" s="20" customFormat="1" x14ac:dyDescent="0.2">
      <c r="A6244" s="2"/>
    </row>
    <row r="6245" spans="1:1" s="20" customFormat="1" x14ac:dyDescent="0.2">
      <c r="A6245" s="2"/>
    </row>
    <row r="6246" spans="1:1" s="20" customFormat="1" x14ac:dyDescent="0.2">
      <c r="A6246" s="2"/>
    </row>
    <row r="6247" spans="1:1" s="20" customFormat="1" x14ac:dyDescent="0.2">
      <c r="A6247" s="2"/>
    </row>
    <row r="6248" spans="1:1" s="20" customFormat="1" x14ac:dyDescent="0.2">
      <c r="A6248" s="2"/>
    </row>
    <row r="6249" spans="1:1" s="20" customFormat="1" x14ac:dyDescent="0.2">
      <c r="A6249" s="2"/>
    </row>
    <row r="6250" spans="1:1" s="20" customFormat="1" x14ac:dyDescent="0.2">
      <c r="A6250" s="2"/>
    </row>
    <row r="6251" spans="1:1" s="20" customFormat="1" x14ac:dyDescent="0.2">
      <c r="A6251" s="2"/>
    </row>
    <row r="6252" spans="1:1" s="20" customFormat="1" x14ac:dyDescent="0.2">
      <c r="A6252" s="2"/>
    </row>
    <row r="6253" spans="1:1" s="20" customFormat="1" x14ac:dyDescent="0.2">
      <c r="A6253" s="2"/>
    </row>
    <row r="6254" spans="1:1" s="20" customFormat="1" x14ac:dyDescent="0.2">
      <c r="A6254" s="2"/>
    </row>
    <row r="6255" spans="1:1" s="20" customFormat="1" x14ac:dyDescent="0.2">
      <c r="A6255" s="2"/>
    </row>
    <row r="6256" spans="1:1" s="20" customFormat="1" x14ac:dyDescent="0.2">
      <c r="A6256" s="2"/>
    </row>
    <row r="6257" spans="1:1" s="20" customFormat="1" x14ac:dyDescent="0.2">
      <c r="A6257" s="2"/>
    </row>
    <row r="6258" spans="1:1" s="20" customFormat="1" x14ac:dyDescent="0.2">
      <c r="A6258" s="2"/>
    </row>
    <row r="6259" spans="1:1" s="20" customFormat="1" x14ac:dyDescent="0.2">
      <c r="A6259" s="2"/>
    </row>
    <row r="6260" spans="1:1" s="20" customFormat="1" x14ac:dyDescent="0.2">
      <c r="A6260" s="2"/>
    </row>
    <row r="6261" spans="1:1" s="20" customFormat="1" x14ac:dyDescent="0.2">
      <c r="A6261" s="2"/>
    </row>
    <row r="6262" spans="1:1" s="20" customFormat="1" x14ac:dyDescent="0.2">
      <c r="A6262" s="2"/>
    </row>
    <row r="6263" spans="1:1" s="20" customFormat="1" x14ac:dyDescent="0.2">
      <c r="A6263" s="2"/>
    </row>
    <row r="6264" spans="1:1" s="20" customFormat="1" x14ac:dyDescent="0.2">
      <c r="A6264" s="2"/>
    </row>
    <row r="6265" spans="1:1" s="20" customFormat="1" x14ac:dyDescent="0.2">
      <c r="A6265" s="2"/>
    </row>
    <row r="6266" spans="1:1" s="20" customFormat="1" x14ac:dyDescent="0.2">
      <c r="A6266" s="2"/>
    </row>
    <row r="6267" spans="1:1" s="20" customFormat="1" x14ac:dyDescent="0.2">
      <c r="A6267" s="2"/>
    </row>
    <row r="6268" spans="1:1" s="20" customFormat="1" x14ac:dyDescent="0.2">
      <c r="A6268" s="2"/>
    </row>
    <row r="6269" spans="1:1" s="20" customFormat="1" x14ac:dyDescent="0.2">
      <c r="A6269" s="2"/>
    </row>
    <row r="6270" spans="1:1" s="20" customFormat="1" x14ac:dyDescent="0.2">
      <c r="A6270" s="2"/>
    </row>
    <row r="6271" spans="1:1" s="20" customFormat="1" x14ac:dyDescent="0.2">
      <c r="A6271" s="2"/>
    </row>
    <row r="6272" spans="1:1" s="20" customFormat="1" x14ac:dyDescent="0.2">
      <c r="A6272" s="2"/>
    </row>
    <row r="6273" spans="1:1" s="20" customFormat="1" x14ac:dyDescent="0.2">
      <c r="A6273" s="2"/>
    </row>
    <row r="6274" spans="1:1" s="20" customFormat="1" x14ac:dyDescent="0.2">
      <c r="A6274" s="2"/>
    </row>
    <row r="6275" spans="1:1" s="20" customFormat="1" x14ac:dyDescent="0.2">
      <c r="A6275" s="2"/>
    </row>
    <row r="6276" spans="1:1" s="20" customFormat="1" x14ac:dyDescent="0.2">
      <c r="A6276" s="2"/>
    </row>
    <row r="6277" spans="1:1" s="20" customFormat="1" x14ac:dyDescent="0.2">
      <c r="A6277" s="2"/>
    </row>
    <row r="6278" spans="1:1" s="20" customFormat="1" x14ac:dyDescent="0.2">
      <c r="A6278" s="2"/>
    </row>
    <row r="6279" spans="1:1" s="20" customFormat="1" x14ac:dyDescent="0.2">
      <c r="A6279" s="2"/>
    </row>
    <row r="6280" spans="1:1" s="20" customFormat="1" x14ac:dyDescent="0.2">
      <c r="A6280" s="2"/>
    </row>
    <row r="6281" spans="1:1" s="20" customFormat="1" x14ac:dyDescent="0.2">
      <c r="A6281" s="2"/>
    </row>
    <row r="6282" spans="1:1" s="20" customFormat="1" x14ac:dyDescent="0.2">
      <c r="A6282" s="2"/>
    </row>
    <row r="6283" spans="1:1" s="20" customFormat="1" x14ac:dyDescent="0.2">
      <c r="A6283" s="2"/>
    </row>
    <row r="6284" spans="1:1" s="20" customFormat="1" x14ac:dyDescent="0.2">
      <c r="A6284" s="2"/>
    </row>
    <row r="6285" spans="1:1" s="20" customFormat="1" x14ac:dyDescent="0.2">
      <c r="A6285" s="2"/>
    </row>
    <row r="6286" spans="1:1" s="20" customFormat="1" x14ac:dyDescent="0.2">
      <c r="A6286" s="2"/>
    </row>
    <row r="6287" spans="1:1" s="20" customFormat="1" x14ac:dyDescent="0.2">
      <c r="A6287" s="2"/>
    </row>
    <row r="6288" spans="1:1" s="20" customFormat="1" x14ac:dyDescent="0.2">
      <c r="A6288" s="2"/>
    </row>
    <row r="6289" spans="1:1" s="20" customFormat="1" x14ac:dyDescent="0.2">
      <c r="A6289" s="2"/>
    </row>
    <row r="6290" spans="1:1" s="20" customFormat="1" x14ac:dyDescent="0.2">
      <c r="A6290" s="2"/>
    </row>
    <row r="6291" spans="1:1" s="20" customFormat="1" x14ac:dyDescent="0.2">
      <c r="A6291" s="2"/>
    </row>
    <row r="6292" spans="1:1" s="20" customFormat="1" x14ac:dyDescent="0.2">
      <c r="A6292" s="2"/>
    </row>
    <row r="6293" spans="1:1" s="20" customFormat="1" x14ac:dyDescent="0.2">
      <c r="A6293" s="2"/>
    </row>
    <row r="6294" spans="1:1" s="20" customFormat="1" x14ac:dyDescent="0.2">
      <c r="A6294" s="2"/>
    </row>
    <row r="6295" spans="1:1" s="20" customFormat="1" x14ac:dyDescent="0.2">
      <c r="A6295" s="2"/>
    </row>
    <row r="6296" spans="1:1" s="20" customFormat="1" x14ac:dyDescent="0.2">
      <c r="A6296" s="2"/>
    </row>
    <row r="6297" spans="1:1" s="20" customFormat="1" x14ac:dyDescent="0.2">
      <c r="A6297" s="2"/>
    </row>
    <row r="6298" spans="1:1" s="20" customFormat="1" x14ac:dyDescent="0.2">
      <c r="A6298" s="2"/>
    </row>
    <row r="6299" spans="1:1" s="20" customFormat="1" x14ac:dyDescent="0.2">
      <c r="A6299" s="2"/>
    </row>
    <row r="6300" spans="1:1" s="20" customFormat="1" x14ac:dyDescent="0.2">
      <c r="A6300" s="2"/>
    </row>
    <row r="6301" spans="1:1" s="20" customFormat="1" x14ac:dyDescent="0.2">
      <c r="A6301" s="2"/>
    </row>
    <row r="6302" spans="1:1" s="20" customFormat="1" x14ac:dyDescent="0.2">
      <c r="A6302" s="2"/>
    </row>
    <row r="6303" spans="1:1" s="20" customFormat="1" x14ac:dyDescent="0.2">
      <c r="A6303" s="2"/>
    </row>
    <row r="6304" spans="1:1" s="20" customFormat="1" x14ac:dyDescent="0.2">
      <c r="A6304" s="2"/>
    </row>
    <row r="6305" spans="1:1" s="20" customFormat="1" x14ac:dyDescent="0.2">
      <c r="A6305" s="2"/>
    </row>
    <row r="6306" spans="1:1" s="20" customFormat="1" x14ac:dyDescent="0.2">
      <c r="A6306" s="2"/>
    </row>
    <row r="6307" spans="1:1" s="20" customFormat="1" x14ac:dyDescent="0.2">
      <c r="A6307" s="2"/>
    </row>
    <row r="6308" spans="1:1" s="20" customFormat="1" x14ac:dyDescent="0.2">
      <c r="A6308" s="2"/>
    </row>
    <row r="6309" spans="1:1" s="20" customFormat="1" x14ac:dyDescent="0.2">
      <c r="A6309" s="2"/>
    </row>
    <row r="6310" spans="1:1" s="20" customFormat="1" x14ac:dyDescent="0.2">
      <c r="A6310" s="2"/>
    </row>
    <row r="6311" spans="1:1" s="20" customFormat="1" x14ac:dyDescent="0.2">
      <c r="A6311" s="2"/>
    </row>
    <row r="6312" spans="1:1" s="20" customFormat="1" x14ac:dyDescent="0.2">
      <c r="A6312" s="2"/>
    </row>
    <row r="6313" spans="1:1" s="20" customFormat="1" x14ac:dyDescent="0.2">
      <c r="A6313" s="2"/>
    </row>
    <row r="6314" spans="1:1" s="20" customFormat="1" x14ac:dyDescent="0.2">
      <c r="A6314" s="2"/>
    </row>
    <row r="6315" spans="1:1" s="20" customFormat="1" x14ac:dyDescent="0.2">
      <c r="A6315" s="2"/>
    </row>
    <row r="6316" spans="1:1" s="20" customFormat="1" x14ac:dyDescent="0.2">
      <c r="A6316" s="2"/>
    </row>
    <row r="6317" spans="1:1" s="20" customFormat="1" x14ac:dyDescent="0.2">
      <c r="A6317" s="2"/>
    </row>
    <row r="6318" spans="1:1" s="20" customFormat="1" x14ac:dyDescent="0.2">
      <c r="A6318" s="2"/>
    </row>
    <row r="6319" spans="1:1" s="20" customFormat="1" x14ac:dyDescent="0.2">
      <c r="A6319" s="2"/>
    </row>
    <row r="6320" spans="1:1" s="20" customFormat="1" x14ac:dyDescent="0.2">
      <c r="A6320" s="2"/>
    </row>
    <row r="6321" spans="1:1" s="20" customFormat="1" x14ac:dyDescent="0.2">
      <c r="A6321" s="2"/>
    </row>
    <row r="6322" spans="1:1" s="20" customFormat="1" x14ac:dyDescent="0.2">
      <c r="A6322" s="2"/>
    </row>
    <row r="6323" spans="1:1" s="20" customFormat="1" x14ac:dyDescent="0.2">
      <c r="A6323" s="2"/>
    </row>
    <row r="6324" spans="1:1" s="20" customFormat="1" x14ac:dyDescent="0.2">
      <c r="A6324" s="2"/>
    </row>
    <row r="6325" spans="1:1" s="20" customFormat="1" x14ac:dyDescent="0.2">
      <c r="A6325" s="2"/>
    </row>
    <row r="6326" spans="1:1" s="20" customFormat="1" x14ac:dyDescent="0.2">
      <c r="A6326" s="2"/>
    </row>
    <row r="6327" spans="1:1" s="20" customFormat="1" x14ac:dyDescent="0.2">
      <c r="A6327" s="2"/>
    </row>
    <row r="6328" spans="1:1" s="20" customFormat="1" x14ac:dyDescent="0.2">
      <c r="A6328" s="2"/>
    </row>
    <row r="6329" spans="1:1" s="20" customFormat="1" x14ac:dyDescent="0.2">
      <c r="A6329" s="2"/>
    </row>
    <row r="6330" spans="1:1" s="20" customFormat="1" x14ac:dyDescent="0.2">
      <c r="A6330" s="2"/>
    </row>
    <row r="6331" spans="1:1" s="20" customFormat="1" x14ac:dyDescent="0.2">
      <c r="A6331" s="2"/>
    </row>
    <row r="6332" spans="1:1" s="20" customFormat="1" x14ac:dyDescent="0.2">
      <c r="A6332" s="2"/>
    </row>
    <row r="6333" spans="1:1" s="20" customFormat="1" x14ac:dyDescent="0.2">
      <c r="A6333" s="2"/>
    </row>
    <row r="6334" spans="1:1" s="20" customFormat="1" x14ac:dyDescent="0.2">
      <c r="A6334" s="2"/>
    </row>
    <row r="6335" spans="1:1" s="20" customFormat="1" x14ac:dyDescent="0.2">
      <c r="A6335" s="2"/>
    </row>
    <row r="6336" spans="1:1" s="20" customFormat="1" x14ac:dyDescent="0.2">
      <c r="A6336" s="2"/>
    </row>
    <row r="6337" spans="1:1" s="20" customFormat="1" x14ac:dyDescent="0.2">
      <c r="A6337" s="2"/>
    </row>
    <row r="6338" spans="1:1" s="20" customFormat="1" x14ac:dyDescent="0.2">
      <c r="A6338" s="2"/>
    </row>
    <row r="6339" spans="1:1" s="20" customFormat="1" x14ac:dyDescent="0.2">
      <c r="A6339" s="2"/>
    </row>
    <row r="6340" spans="1:1" s="20" customFormat="1" x14ac:dyDescent="0.2">
      <c r="A6340" s="2"/>
    </row>
    <row r="6341" spans="1:1" s="20" customFormat="1" x14ac:dyDescent="0.2">
      <c r="A6341" s="2"/>
    </row>
    <row r="6342" spans="1:1" s="20" customFormat="1" x14ac:dyDescent="0.2">
      <c r="A6342" s="2"/>
    </row>
    <row r="6343" spans="1:1" s="20" customFormat="1" x14ac:dyDescent="0.2">
      <c r="A6343" s="2"/>
    </row>
    <row r="6344" spans="1:1" s="20" customFormat="1" x14ac:dyDescent="0.2">
      <c r="A6344" s="2"/>
    </row>
    <row r="6345" spans="1:1" s="20" customFormat="1" x14ac:dyDescent="0.2">
      <c r="A6345" s="2"/>
    </row>
    <row r="6346" spans="1:1" s="20" customFormat="1" x14ac:dyDescent="0.2">
      <c r="A6346" s="2"/>
    </row>
    <row r="6347" spans="1:1" s="20" customFormat="1" x14ac:dyDescent="0.2">
      <c r="A6347" s="2"/>
    </row>
    <row r="6348" spans="1:1" s="20" customFormat="1" x14ac:dyDescent="0.2">
      <c r="A6348" s="2"/>
    </row>
    <row r="6349" spans="1:1" s="20" customFormat="1" x14ac:dyDescent="0.2">
      <c r="A6349" s="2"/>
    </row>
    <row r="6350" spans="1:1" s="20" customFormat="1" x14ac:dyDescent="0.2">
      <c r="A6350" s="2"/>
    </row>
    <row r="6351" spans="1:1" s="20" customFormat="1" x14ac:dyDescent="0.2">
      <c r="A6351" s="2"/>
    </row>
    <row r="6352" spans="1:1" s="20" customFormat="1" x14ac:dyDescent="0.2">
      <c r="A6352" s="2"/>
    </row>
    <row r="6353" spans="1:1" s="20" customFormat="1" x14ac:dyDescent="0.2">
      <c r="A6353" s="2"/>
    </row>
    <row r="6354" spans="1:1" s="20" customFormat="1" x14ac:dyDescent="0.2">
      <c r="A6354" s="2"/>
    </row>
    <row r="6355" spans="1:1" s="20" customFormat="1" x14ac:dyDescent="0.2">
      <c r="A6355" s="2"/>
    </row>
    <row r="6356" spans="1:1" s="20" customFormat="1" x14ac:dyDescent="0.2">
      <c r="A6356" s="2"/>
    </row>
    <row r="6357" spans="1:1" s="20" customFormat="1" x14ac:dyDescent="0.2">
      <c r="A6357" s="2"/>
    </row>
    <row r="6358" spans="1:1" s="20" customFormat="1" x14ac:dyDescent="0.2">
      <c r="A6358" s="2"/>
    </row>
    <row r="6359" spans="1:1" s="20" customFormat="1" x14ac:dyDescent="0.2">
      <c r="A6359" s="2"/>
    </row>
    <row r="6360" spans="1:1" s="20" customFormat="1" x14ac:dyDescent="0.2">
      <c r="A6360" s="2"/>
    </row>
    <row r="6361" spans="1:1" s="20" customFormat="1" x14ac:dyDescent="0.2">
      <c r="A6361" s="2"/>
    </row>
    <row r="6362" spans="1:1" s="20" customFormat="1" x14ac:dyDescent="0.2">
      <c r="A6362" s="2"/>
    </row>
    <row r="6363" spans="1:1" s="20" customFormat="1" x14ac:dyDescent="0.2">
      <c r="A6363" s="2"/>
    </row>
    <row r="6364" spans="1:1" s="20" customFormat="1" x14ac:dyDescent="0.2">
      <c r="A6364" s="2"/>
    </row>
    <row r="6365" spans="1:1" s="20" customFormat="1" x14ac:dyDescent="0.2">
      <c r="A6365" s="2"/>
    </row>
    <row r="6366" spans="1:1" s="20" customFormat="1" x14ac:dyDescent="0.2">
      <c r="A6366" s="2"/>
    </row>
    <row r="6367" spans="1:1" s="20" customFormat="1" x14ac:dyDescent="0.2">
      <c r="A6367" s="2"/>
    </row>
    <row r="6368" spans="1:1" s="20" customFormat="1" x14ac:dyDescent="0.2">
      <c r="A6368" s="2"/>
    </row>
    <row r="6369" spans="1:1" s="20" customFormat="1" x14ac:dyDescent="0.2">
      <c r="A6369" s="2"/>
    </row>
    <row r="6370" spans="1:1" s="20" customFormat="1" x14ac:dyDescent="0.2">
      <c r="A6370" s="2"/>
    </row>
    <row r="6371" spans="1:1" s="20" customFormat="1" x14ac:dyDescent="0.2">
      <c r="A6371" s="2"/>
    </row>
    <row r="6372" spans="1:1" s="20" customFormat="1" x14ac:dyDescent="0.2">
      <c r="A6372" s="2"/>
    </row>
    <row r="6373" spans="1:1" s="20" customFormat="1" x14ac:dyDescent="0.2">
      <c r="A6373" s="2"/>
    </row>
    <row r="6374" spans="1:1" s="20" customFormat="1" x14ac:dyDescent="0.2">
      <c r="A6374" s="2"/>
    </row>
    <row r="6375" spans="1:1" s="20" customFormat="1" x14ac:dyDescent="0.2">
      <c r="A6375" s="2"/>
    </row>
    <row r="6376" spans="1:1" s="20" customFormat="1" x14ac:dyDescent="0.2">
      <c r="A6376" s="2"/>
    </row>
    <row r="6377" spans="1:1" s="20" customFormat="1" x14ac:dyDescent="0.2">
      <c r="A6377" s="2"/>
    </row>
    <row r="6378" spans="1:1" s="20" customFormat="1" x14ac:dyDescent="0.2">
      <c r="A6378" s="2"/>
    </row>
    <row r="6379" spans="1:1" s="20" customFormat="1" x14ac:dyDescent="0.2">
      <c r="A6379" s="2"/>
    </row>
    <row r="6380" spans="1:1" s="20" customFormat="1" x14ac:dyDescent="0.2">
      <c r="A6380" s="2"/>
    </row>
    <row r="6381" spans="1:1" s="20" customFormat="1" x14ac:dyDescent="0.2">
      <c r="A6381" s="2"/>
    </row>
    <row r="6382" spans="1:1" s="20" customFormat="1" x14ac:dyDescent="0.2">
      <c r="A6382" s="2"/>
    </row>
    <row r="6383" spans="1:1" s="20" customFormat="1" x14ac:dyDescent="0.2">
      <c r="A6383" s="2"/>
    </row>
    <row r="6384" spans="1:1" s="20" customFormat="1" x14ac:dyDescent="0.2">
      <c r="A6384" s="2"/>
    </row>
    <row r="6385" spans="1:1" s="20" customFormat="1" x14ac:dyDescent="0.2">
      <c r="A6385" s="2"/>
    </row>
    <row r="6386" spans="1:1" s="20" customFormat="1" x14ac:dyDescent="0.2">
      <c r="A6386" s="2"/>
    </row>
    <row r="6387" spans="1:1" s="20" customFormat="1" x14ac:dyDescent="0.2">
      <c r="A6387" s="2"/>
    </row>
    <row r="6388" spans="1:1" s="20" customFormat="1" x14ac:dyDescent="0.2">
      <c r="A6388" s="2"/>
    </row>
    <row r="6389" spans="1:1" s="20" customFormat="1" x14ac:dyDescent="0.2">
      <c r="A6389" s="2"/>
    </row>
    <row r="6390" spans="1:1" s="20" customFormat="1" x14ac:dyDescent="0.2">
      <c r="A6390" s="2"/>
    </row>
    <row r="6391" spans="1:1" s="20" customFormat="1" x14ac:dyDescent="0.2">
      <c r="A6391" s="2"/>
    </row>
    <row r="6392" spans="1:1" s="20" customFormat="1" x14ac:dyDescent="0.2">
      <c r="A6392" s="2"/>
    </row>
    <row r="6393" spans="1:1" s="20" customFormat="1" x14ac:dyDescent="0.2">
      <c r="A6393" s="2"/>
    </row>
    <row r="6394" spans="1:1" s="20" customFormat="1" x14ac:dyDescent="0.2">
      <c r="A6394" s="2"/>
    </row>
    <row r="6395" spans="1:1" s="20" customFormat="1" x14ac:dyDescent="0.2">
      <c r="A6395" s="2"/>
    </row>
    <row r="6396" spans="1:1" s="20" customFormat="1" x14ac:dyDescent="0.2">
      <c r="A6396" s="2"/>
    </row>
    <row r="6397" spans="1:1" s="20" customFormat="1" x14ac:dyDescent="0.2">
      <c r="A6397" s="2"/>
    </row>
    <row r="6398" spans="1:1" s="20" customFormat="1" x14ac:dyDescent="0.2">
      <c r="A6398" s="2"/>
    </row>
    <row r="6399" spans="1:1" s="20" customFormat="1" x14ac:dyDescent="0.2">
      <c r="A6399" s="2"/>
    </row>
    <row r="6400" spans="1:1" s="20" customFormat="1" x14ac:dyDescent="0.2">
      <c r="A6400" s="2"/>
    </row>
    <row r="6401" spans="1:1" s="20" customFormat="1" x14ac:dyDescent="0.2">
      <c r="A6401" s="2"/>
    </row>
    <row r="6402" spans="1:1" s="20" customFormat="1" x14ac:dyDescent="0.2">
      <c r="A6402" s="2"/>
    </row>
    <row r="6403" spans="1:1" s="20" customFormat="1" x14ac:dyDescent="0.2">
      <c r="A6403" s="2"/>
    </row>
    <row r="6404" spans="1:1" s="20" customFormat="1" x14ac:dyDescent="0.2">
      <c r="A6404" s="2"/>
    </row>
    <row r="6405" spans="1:1" s="20" customFormat="1" x14ac:dyDescent="0.2">
      <c r="A6405" s="2"/>
    </row>
    <row r="6406" spans="1:1" s="20" customFormat="1" x14ac:dyDescent="0.2">
      <c r="A6406" s="2"/>
    </row>
    <row r="6407" spans="1:1" s="20" customFormat="1" x14ac:dyDescent="0.2">
      <c r="A6407" s="2"/>
    </row>
    <row r="6408" spans="1:1" s="20" customFormat="1" x14ac:dyDescent="0.2">
      <c r="A6408" s="2"/>
    </row>
    <row r="6409" spans="1:1" s="20" customFormat="1" x14ac:dyDescent="0.2">
      <c r="A6409" s="2"/>
    </row>
    <row r="6410" spans="1:1" s="20" customFormat="1" x14ac:dyDescent="0.2">
      <c r="A6410" s="2"/>
    </row>
    <row r="6411" spans="1:1" s="20" customFormat="1" x14ac:dyDescent="0.2">
      <c r="A6411" s="2"/>
    </row>
    <row r="6412" spans="1:1" s="20" customFormat="1" x14ac:dyDescent="0.2">
      <c r="A6412" s="2"/>
    </row>
    <row r="6413" spans="1:1" s="20" customFormat="1" x14ac:dyDescent="0.2">
      <c r="A6413" s="2"/>
    </row>
    <row r="6414" spans="1:1" s="20" customFormat="1" x14ac:dyDescent="0.2">
      <c r="A6414" s="2"/>
    </row>
    <row r="6415" spans="1:1" s="20" customFormat="1" x14ac:dyDescent="0.2">
      <c r="A6415" s="2"/>
    </row>
    <row r="6416" spans="1:1" s="20" customFormat="1" x14ac:dyDescent="0.2">
      <c r="A6416" s="2"/>
    </row>
    <row r="6417" spans="1:1" s="20" customFormat="1" x14ac:dyDescent="0.2">
      <c r="A6417" s="2"/>
    </row>
    <row r="6418" spans="1:1" s="20" customFormat="1" x14ac:dyDescent="0.2">
      <c r="A6418" s="2"/>
    </row>
    <row r="6419" spans="1:1" s="20" customFormat="1" x14ac:dyDescent="0.2">
      <c r="A6419" s="2"/>
    </row>
    <row r="6420" spans="1:1" s="20" customFormat="1" x14ac:dyDescent="0.2">
      <c r="A6420" s="2"/>
    </row>
    <row r="6421" spans="1:1" s="20" customFormat="1" x14ac:dyDescent="0.2">
      <c r="A6421" s="2"/>
    </row>
    <row r="6422" spans="1:1" s="20" customFormat="1" x14ac:dyDescent="0.2">
      <c r="A6422" s="2"/>
    </row>
    <row r="6423" spans="1:1" s="20" customFormat="1" x14ac:dyDescent="0.2">
      <c r="A6423" s="2"/>
    </row>
    <row r="6424" spans="1:1" s="20" customFormat="1" x14ac:dyDescent="0.2">
      <c r="A6424" s="2"/>
    </row>
    <row r="6425" spans="1:1" s="20" customFormat="1" x14ac:dyDescent="0.2">
      <c r="A6425" s="2"/>
    </row>
    <row r="6426" spans="1:1" s="20" customFormat="1" x14ac:dyDescent="0.2">
      <c r="A6426" s="2"/>
    </row>
    <row r="6427" spans="1:1" s="20" customFormat="1" x14ac:dyDescent="0.2">
      <c r="A6427" s="2"/>
    </row>
    <row r="6428" spans="1:1" s="20" customFormat="1" x14ac:dyDescent="0.2">
      <c r="A6428" s="2"/>
    </row>
    <row r="6429" spans="1:1" s="20" customFormat="1" x14ac:dyDescent="0.2">
      <c r="A6429" s="2"/>
    </row>
    <row r="6430" spans="1:1" s="20" customFormat="1" x14ac:dyDescent="0.2">
      <c r="A6430" s="2"/>
    </row>
    <row r="6431" spans="1:1" s="20" customFormat="1" x14ac:dyDescent="0.2">
      <c r="A6431" s="2"/>
    </row>
    <row r="6432" spans="1:1" s="20" customFormat="1" x14ac:dyDescent="0.2">
      <c r="A6432" s="2"/>
    </row>
    <row r="6433" spans="1:1" s="20" customFormat="1" x14ac:dyDescent="0.2">
      <c r="A6433" s="2"/>
    </row>
    <row r="6434" spans="1:1" s="20" customFormat="1" x14ac:dyDescent="0.2">
      <c r="A6434" s="2"/>
    </row>
    <row r="6435" spans="1:1" s="20" customFormat="1" x14ac:dyDescent="0.2">
      <c r="A6435" s="2"/>
    </row>
    <row r="6436" spans="1:1" s="20" customFormat="1" x14ac:dyDescent="0.2">
      <c r="A6436" s="2"/>
    </row>
    <row r="6437" spans="1:1" s="20" customFormat="1" x14ac:dyDescent="0.2">
      <c r="A6437" s="2"/>
    </row>
    <row r="6438" spans="1:1" s="20" customFormat="1" x14ac:dyDescent="0.2">
      <c r="A6438" s="2"/>
    </row>
    <row r="6439" spans="1:1" s="20" customFormat="1" x14ac:dyDescent="0.2">
      <c r="A6439" s="2"/>
    </row>
    <row r="6440" spans="1:1" s="20" customFormat="1" x14ac:dyDescent="0.2">
      <c r="A6440" s="2"/>
    </row>
    <row r="6441" spans="1:1" s="20" customFormat="1" x14ac:dyDescent="0.2">
      <c r="A6441" s="2"/>
    </row>
    <row r="6442" spans="1:1" s="20" customFormat="1" x14ac:dyDescent="0.2">
      <c r="A6442" s="2"/>
    </row>
    <row r="6443" spans="1:1" s="20" customFormat="1" x14ac:dyDescent="0.2">
      <c r="A6443" s="2"/>
    </row>
    <row r="6444" spans="1:1" s="20" customFormat="1" x14ac:dyDescent="0.2">
      <c r="A6444" s="2"/>
    </row>
    <row r="6445" spans="1:1" s="20" customFormat="1" x14ac:dyDescent="0.2">
      <c r="A6445" s="2"/>
    </row>
    <row r="6446" spans="1:1" s="20" customFormat="1" x14ac:dyDescent="0.2">
      <c r="A6446" s="2"/>
    </row>
    <row r="6447" spans="1:1" s="20" customFormat="1" x14ac:dyDescent="0.2">
      <c r="A6447" s="2"/>
    </row>
    <row r="6448" spans="1:1" s="20" customFormat="1" x14ac:dyDescent="0.2">
      <c r="A6448" s="2"/>
    </row>
    <row r="6449" spans="1:1" s="20" customFormat="1" x14ac:dyDescent="0.2">
      <c r="A6449" s="2"/>
    </row>
    <row r="6450" spans="1:1" s="20" customFormat="1" x14ac:dyDescent="0.2">
      <c r="A6450" s="2"/>
    </row>
    <row r="6451" spans="1:1" s="20" customFormat="1" x14ac:dyDescent="0.2">
      <c r="A6451" s="2"/>
    </row>
    <row r="6452" spans="1:1" s="20" customFormat="1" x14ac:dyDescent="0.2">
      <c r="A6452" s="2"/>
    </row>
    <row r="6453" spans="1:1" s="20" customFormat="1" x14ac:dyDescent="0.2">
      <c r="A6453" s="2"/>
    </row>
    <row r="6454" spans="1:1" s="20" customFormat="1" x14ac:dyDescent="0.2">
      <c r="A6454" s="2"/>
    </row>
    <row r="6455" spans="1:1" s="20" customFormat="1" x14ac:dyDescent="0.2">
      <c r="A6455" s="2"/>
    </row>
    <row r="6456" spans="1:1" s="20" customFormat="1" x14ac:dyDescent="0.2">
      <c r="A6456" s="2"/>
    </row>
    <row r="6457" spans="1:1" s="20" customFormat="1" x14ac:dyDescent="0.2">
      <c r="A6457" s="2"/>
    </row>
    <row r="6458" spans="1:1" s="20" customFormat="1" x14ac:dyDescent="0.2">
      <c r="A6458" s="2"/>
    </row>
    <row r="6459" spans="1:1" s="20" customFormat="1" x14ac:dyDescent="0.2">
      <c r="A6459" s="2"/>
    </row>
    <row r="6460" spans="1:1" s="20" customFormat="1" x14ac:dyDescent="0.2">
      <c r="A6460" s="2"/>
    </row>
    <row r="6461" spans="1:1" s="20" customFormat="1" x14ac:dyDescent="0.2">
      <c r="A6461" s="2"/>
    </row>
    <row r="6462" spans="1:1" s="20" customFormat="1" x14ac:dyDescent="0.2">
      <c r="A6462" s="2"/>
    </row>
    <row r="6463" spans="1:1" s="20" customFormat="1" x14ac:dyDescent="0.2">
      <c r="A6463" s="2"/>
    </row>
    <row r="6464" spans="1:1" s="20" customFormat="1" x14ac:dyDescent="0.2">
      <c r="A6464" s="2"/>
    </row>
    <row r="6465" spans="1:1" s="20" customFormat="1" x14ac:dyDescent="0.2">
      <c r="A6465" s="2"/>
    </row>
    <row r="6466" spans="1:1" s="20" customFormat="1" x14ac:dyDescent="0.2">
      <c r="A6466" s="2"/>
    </row>
    <row r="6467" spans="1:1" s="20" customFormat="1" x14ac:dyDescent="0.2">
      <c r="A6467" s="2"/>
    </row>
    <row r="6468" spans="1:1" s="20" customFormat="1" x14ac:dyDescent="0.2">
      <c r="A6468" s="2"/>
    </row>
    <row r="6469" spans="1:1" s="20" customFormat="1" x14ac:dyDescent="0.2">
      <c r="A6469" s="2"/>
    </row>
    <row r="6470" spans="1:1" s="20" customFormat="1" x14ac:dyDescent="0.2">
      <c r="A6470" s="2"/>
    </row>
    <row r="6471" spans="1:1" s="20" customFormat="1" x14ac:dyDescent="0.2">
      <c r="A6471" s="2"/>
    </row>
    <row r="6472" spans="1:1" s="20" customFormat="1" x14ac:dyDescent="0.2">
      <c r="A6472" s="2"/>
    </row>
    <row r="6473" spans="1:1" s="20" customFormat="1" x14ac:dyDescent="0.2">
      <c r="A6473" s="2"/>
    </row>
    <row r="6474" spans="1:1" s="20" customFormat="1" x14ac:dyDescent="0.2">
      <c r="A6474" s="2"/>
    </row>
    <row r="6475" spans="1:1" s="20" customFormat="1" x14ac:dyDescent="0.2">
      <c r="A6475" s="2"/>
    </row>
    <row r="6476" spans="1:1" s="20" customFormat="1" x14ac:dyDescent="0.2">
      <c r="A6476" s="2"/>
    </row>
    <row r="6477" spans="1:1" s="20" customFormat="1" x14ac:dyDescent="0.2">
      <c r="A6477" s="2"/>
    </row>
    <row r="6478" spans="1:1" s="20" customFormat="1" x14ac:dyDescent="0.2">
      <c r="A6478" s="2"/>
    </row>
    <row r="6479" spans="1:1" s="20" customFormat="1" x14ac:dyDescent="0.2">
      <c r="A6479" s="2"/>
    </row>
    <row r="6480" spans="1:1" s="20" customFormat="1" x14ac:dyDescent="0.2">
      <c r="A6480" s="2"/>
    </row>
    <row r="6481" spans="1:1" s="20" customFormat="1" x14ac:dyDescent="0.2">
      <c r="A6481" s="2"/>
    </row>
    <row r="6482" spans="1:1" s="20" customFormat="1" x14ac:dyDescent="0.2">
      <c r="A6482" s="2"/>
    </row>
    <row r="6483" spans="1:1" s="20" customFormat="1" x14ac:dyDescent="0.2">
      <c r="A6483" s="2"/>
    </row>
    <row r="6484" spans="1:1" s="20" customFormat="1" x14ac:dyDescent="0.2">
      <c r="A6484" s="2"/>
    </row>
    <row r="6485" spans="1:1" s="20" customFormat="1" x14ac:dyDescent="0.2">
      <c r="A6485" s="2"/>
    </row>
    <row r="6486" spans="1:1" s="20" customFormat="1" x14ac:dyDescent="0.2">
      <c r="A6486" s="2"/>
    </row>
    <row r="6487" spans="1:1" s="20" customFormat="1" x14ac:dyDescent="0.2">
      <c r="A6487" s="2"/>
    </row>
    <row r="6488" spans="1:1" s="20" customFormat="1" x14ac:dyDescent="0.2">
      <c r="A6488" s="2"/>
    </row>
    <row r="6489" spans="1:1" s="20" customFormat="1" x14ac:dyDescent="0.2">
      <c r="A6489" s="2"/>
    </row>
    <row r="6490" spans="1:1" s="20" customFormat="1" x14ac:dyDescent="0.2">
      <c r="A6490" s="2"/>
    </row>
    <row r="6491" spans="1:1" s="20" customFormat="1" x14ac:dyDescent="0.2">
      <c r="A6491" s="2"/>
    </row>
    <row r="6492" spans="1:1" s="20" customFormat="1" x14ac:dyDescent="0.2">
      <c r="A6492" s="2"/>
    </row>
    <row r="6493" spans="1:1" s="20" customFormat="1" x14ac:dyDescent="0.2">
      <c r="A6493" s="2"/>
    </row>
    <row r="6494" spans="1:1" s="20" customFormat="1" x14ac:dyDescent="0.2">
      <c r="A6494" s="2"/>
    </row>
    <row r="6495" spans="1:1" s="20" customFormat="1" x14ac:dyDescent="0.2">
      <c r="A6495" s="2"/>
    </row>
    <row r="6496" spans="1:1" s="20" customFormat="1" x14ac:dyDescent="0.2">
      <c r="A6496" s="2"/>
    </row>
    <row r="6497" spans="1:1" s="20" customFormat="1" x14ac:dyDescent="0.2">
      <c r="A6497" s="2"/>
    </row>
    <row r="6498" spans="1:1" s="20" customFormat="1" x14ac:dyDescent="0.2">
      <c r="A6498" s="2"/>
    </row>
    <row r="6499" spans="1:1" s="20" customFormat="1" x14ac:dyDescent="0.2">
      <c r="A6499" s="2"/>
    </row>
    <row r="6500" spans="1:1" s="20" customFormat="1" x14ac:dyDescent="0.2">
      <c r="A6500" s="2"/>
    </row>
    <row r="6501" spans="1:1" s="20" customFormat="1" x14ac:dyDescent="0.2">
      <c r="A6501" s="2"/>
    </row>
    <row r="6502" spans="1:1" s="20" customFormat="1" x14ac:dyDescent="0.2">
      <c r="A6502" s="2"/>
    </row>
    <row r="6503" spans="1:1" s="20" customFormat="1" x14ac:dyDescent="0.2">
      <c r="A6503" s="2"/>
    </row>
    <row r="6504" spans="1:1" s="20" customFormat="1" x14ac:dyDescent="0.2">
      <c r="A6504" s="2"/>
    </row>
    <row r="6505" spans="1:1" s="20" customFormat="1" x14ac:dyDescent="0.2">
      <c r="A6505" s="2"/>
    </row>
    <row r="6506" spans="1:1" s="20" customFormat="1" x14ac:dyDescent="0.2">
      <c r="A6506" s="2"/>
    </row>
    <row r="6507" spans="1:1" s="20" customFormat="1" x14ac:dyDescent="0.2">
      <c r="A6507" s="2"/>
    </row>
    <row r="6508" spans="1:1" s="20" customFormat="1" x14ac:dyDescent="0.2">
      <c r="A6508" s="2"/>
    </row>
    <row r="6509" spans="1:1" s="20" customFormat="1" x14ac:dyDescent="0.2">
      <c r="A6509" s="2"/>
    </row>
    <row r="6510" spans="1:1" s="20" customFormat="1" x14ac:dyDescent="0.2">
      <c r="A6510" s="2"/>
    </row>
    <row r="6511" spans="1:1" s="20" customFormat="1" x14ac:dyDescent="0.2">
      <c r="A6511" s="2"/>
    </row>
    <row r="6512" spans="1:1" s="20" customFormat="1" x14ac:dyDescent="0.2">
      <c r="A6512" s="2"/>
    </row>
    <row r="6513" spans="1:1" s="20" customFormat="1" x14ac:dyDescent="0.2">
      <c r="A6513" s="2"/>
    </row>
    <row r="6514" spans="1:1" s="20" customFormat="1" x14ac:dyDescent="0.2">
      <c r="A6514" s="2"/>
    </row>
    <row r="6515" spans="1:1" s="20" customFormat="1" x14ac:dyDescent="0.2">
      <c r="A6515" s="2"/>
    </row>
    <row r="6516" spans="1:1" s="20" customFormat="1" x14ac:dyDescent="0.2">
      <c r="A6516" s="2"/>
    </row>
    <row r="6517" spans="1:1" s="20" customFormat="1" x14ac:dyDescent="0.2">
      <c r="A6517" s="2"/>
    </row>
    <row r="6518" spans="1:1" s="20" customFormat="1" x14ac:dyDescent="0.2">
      <c r="A6518" s="2"/>
    </row>
    <row r="6519" spans="1:1" s="20" customFormat="1" x14ac:dyDescent="0.2">
      <c r="A6519" s="2"/>
    </row>
    <row r="6520" spans="1:1" s="20" customFormat="1" x14ac:dyDescent="0.2">
      <c r="A6520" s="2"/>
    </row>
    <row r="6521" spans="1:1" s="20" customFormat="1" x14ac:dyDescent="0.2">
      <c r="A6521" s="2"/>
    </row>
    <row r="6522" spans="1:1" s="20" customFormat="1" x14ac:dyDescent="0.2">
      <c r="A6522" s="2"/>
    </row>
    <row r="6523" spans="1:1" s="20" customFormat="1" x14ac:dyDescent="0.2">
      <c r="A6523" s="2"/>
    </row>
    <row r="6524" spans="1:1" s="20" customFormat="1" x14ac:dyDescent="0.2">
      <c r="A6524" s="2"/>
    </row>
    <row r="6525" spans="1:1" s="20" customFormat="1" x14ac:dyDescent="0.2">
      <c r="A6525" s="2"/>
    </row>
    <row r="6526" spans="1:1" s="20" customFormat="1" x14ac:dyDescent="0.2">
      <c r="A6526" s="2"/>
    </row>
    <row r="6527" spans="1:1" s="20" customFormat="1" x14ac:dyDescent="0.2">
      <c r="A6527" s="2"/>
    </row>
    <row r="6528" spans="1:1" s="20" customFormat="1" x14ac:dyDescent="0.2">
      <c r="A6528" s="2"/>
    </row>
    <row r="6529" spans="1:1" s="20" customFormat="1" x14ac:dyDescent="0.2">
      <c r="A6529" s="2"/>
    </row>
    <row r="6530" spans="1:1" s="20" customFormat="1" x14ac:dyDescent="0.2">
      <c r="A6530" s="2"/>
    </row>
    <row r="6531" spans="1:1" s="20" customFormat="1" x14ac:dyDescent="0.2">
      <c r="A6531" s="2"/>
    </row>
    <row r="6532" spans="1:1" s="20" customFormat="1" x14ac:dyDescent="0.2">
      <c r="A6532" s="2"/>
    </row>
    <row r="6533" spans="1:1" s="20" customFormat="1" x14ac:dyDescent="0.2">
      <c r="A6533" s="2"/>
    </row>
    <row r="6534" spans="1:1" s="20" customFormat="1" x14ac:dyDescent="0.2">
      <c r="A6534" s="2"/>
    </row>
    <row r="6535" spans="1:1" s="20" customFormat="1" x14ac:dyDescent="0.2">
      <c r="A6535" s="2"/>
    </row>
    <row r="6536" spans="1:1" s="20" customFormat="1" x14ac:dyDescent="0.2">
      <c r="A6536" s="2"/>
    </row>
    <row r="6537" spans="1:1" s="20" customFormat="1" x14ac:dyDescent="0.2">
      <c r="A6537" s="2"/>
    </row>
    <row r="6538" spans="1:1" s="20" customFormat="1" x14ac:dyDescent="0.2">
      <c r="A6538" s="2"/>
    </row>
    <row r="6539" spans="1:1" s="20" customFormat="1" x14ac:dyDescent="0.2">
      <c r="A6539" s="2"/>
    </row>
    <row r="6540" spans="1:1" s="20" customFormat="1" x14ac:dyDescent="0.2">
      <c r="A6540" s="2"/>
    </row>
    <row r="6541" spans="1:1" s="20" customFormat="1" x14ac:dyDescent="0.2">
      <c r="A6541" s="2"/>
    </row>
    <row r="6542" spans="1:1" s="20" customFormat="1" x14ac:dyDescent="0.2">
      <c r="A6542" s="2"/>
    </row>
    <row r="6543" spans="1:1" s="20" customFormat="1" x14ac:dyDescent="0.2">
      <c r="A6543" s="2"/>
    </row>
    <row r="6544" spans="1:1" s="20" customFormat="1" x14ac:dyDescent="0.2">
      <c r="A6544" s="2"/>
    </row>
    <row r="6545" spans="1:1" s="20" customFormat="1" x14ac:dyDescent="0.2">
      <c r="A6545" s="2"/>
    </row>
    <row r="6546" spans="1:1" s="20" customFormat="1" x14ac:dyDescent="0.2">
      <c r="A6546" s="2"/>
    </row>
    <row r="6547" spans="1:1" s="20" customFormat="1" x14ac:dyDescent="0.2">
      <c r="A6547" s="2"/>
    </row>
    <row r="6548" spans="1:1" s="20" customFormat="1" x14ac:dyDescent="0.2">
      <c r="A6548" s="2"/>
    </row>
    <row r="6549" spans="1:1" s="20" customFormat="1" x14ac:dyDescent="0.2">
      <c r="A6549" s="2"/>
    </row>
    <row r="6550" spans="1:1" s="20" customFormat="1" x14ac:dyDescent="0.2">
      <c r="A6550" s="2"/>
    </row>
    <row r="6551" spans="1:1" s="20" customFormat="1" x14ac:dyDescent="0.2">
      <c r="A6551" s="2"/>
    </row>
    <row r="6552" spans="1:1" s="20" customFormat="1" x14ac:dyDescent="0.2">
      <c r="A6552" s="2"/>
    </row>
    <row r="6553" spans="1:1" s="20" customFormat="1" x14ac:dyDescent="0.2">
      <c r="A6553" s="2"/>
    </row>
    <row r="6554" spans="1:1" s="20" customFormat="1" x14ac:dyDescent="0.2">
      <c r="A6554" s="2"/>
    </row>
    <row r="6555" spans="1:1" s="20" customFormat="1" x14ac:dyDescent="0.2">
      <c r="A6555" s="2"/>
    </row>
    <row r="6556" spans="1:1" s="20" customFormat="1" x14ac:dyDescent="0.2">
      <c r="A6556" s="2"/>
    </row>
    <row r="6557" spans="1:1" s="20" customFormat="1" x14ac:dyDescent="0.2">
      <c r="A6557" s="2"/>
    </row>
    <row r="6558" spans="1:1" s="20" customFormat="1" x14ac:dyDescent="0.2">
      <c r="A6558" s="2"/>
    </row>
    <row r="6559" spans="1:1" s="20" customFormat="1" x14ac:dyDescent="0.2">
      <c r="A6559" s="2"/>
    </row>
    <row r="6560" spans="1:1" s="20" customFormat="1" x14ac:dyDescent="0.2">
      <c r="A6560" s="2"/>
    </row>
    <row r="6561" spans="1:1" s="20" customFormat="1" x14ac:dyDescent="0.2">
      <c r="A6561" s="2"/>
    </row>
    <row r="6562" spans="1:1" s="20" customFormat="1" x14ac:dyDescent="0.2">
      <c r="A6562" s="2"/>
    </row>
    <row r="6563" spans="1:1" s="20" customFormat="1" x14ac:dyDescent="0.2">
      <c r="A6563" s="2"/>
    </row>
    <row r="6564" spans="1:1" s="20" customFormat="1" x14ac:dyDescent="0.2">
      <c r="A6564" s="2"/>
    </row>
    <row r="6565" spans="1:1" s="20" customFormat="1" x14ac:dyDescent="0.2">
      <c r="A6565" s="2"/>
    </row>
    <row r="6566" spans="1:1" s="20" customFormat="1" x14ac:dyDescent="0.2">
      <c r="A6566" s="2"/>
    </row>
    <row r="6567" spans="1:1" s="20" customFormat="1" x14ac:dyDescent="0.2">
      <c r="A6567" s="2"/>
    </row>
    <row r="6568" spans="1:1" s="20" customFormat="1" x14ac:dyDescent="0.2">
      <c r="A6568" s="2"/>
    </row>
    <row r="6569" spans="1:1" s="20" customFormat="1" x14ac:dyDescent="0.2">
      <c r="A6569" s="2"/>
    </row>
    <row r="6570" spans="1:1" s="20" customFormat="1" x14ac:dyDescent="0.2">
      <c r="A6570" s="2"/>
    </row>
    <row r="6571" spans="1:1" s="20" customFormat="1" x14ac:dyDescent="0.2">
      <c r="A6571" s="2"/>
    </row>
    <row r="6572" spans="1:1" s="20" customFormat="1" x14ac:dyDescent="0.2">
      <c r="A6572" s="2"/>
    </row>
    <row r="6573" spans="1:1" s="20" customFormat="1" x14ac:dyDescent="0.2">
      <c r="A6573" s="2"/>
    </row>
    <row r="6574" spans="1:1" s="20" customFormat="1" x14ac:dyDescent="0.2">
      <c r="A6574" s="2"/>
    </row>
    <row r="6575" spans="1:1" s="20" customFormat="1" x14ac:dyDescent="0.2">
      <c r="A6575" s="2"/>
    </row>
    <row r="6576" spans="1:1" s="20" customFormat="1" x14ac:dyDescent="0.2">
      <c r="A6576" s="2"/>
    </row>
    <row r="6577" spans="1:1" s="20" customFormat="1" x14ac:dyDescent="0.2">
      <c r="A6577" s="2"/>
    </row>
    <row r="6578" spans="1:1" s="20" customFormat="1" x14ac:dyDescent="0.2">
      <c r="A6578" s="2"/>
    </row>
    <row r="6579" spans="1:1" s="20" customFormat="1" x14ac:dyDescent="0.2">
      <c r="A6579" s="2"/>
    </row>
    <row r="6580" spans="1:1" s="20" customFormat="1" x14ac:dyDescent="0.2">
      <c r="A6580" s="2"/>
    </row>
    <row r="6581" spans="1:1" s="20" customFormat="1" x14ac:dyDescent="0.2">
      <c r="A6581" s="2"/>
    </row>
    <row r="6582" spans="1:1" s="20" customFormat="1" x14ac:dyDescent="0.2">
      <c r="A6582" s="2"/>
    </row>
    <row r="6583" spans="1:1" s="20" customFormat="1" x14ac:dyDescent="0.2">
      <c r="A6583" s="2"/>
    </row>
    <row r="6584" spans="1:1" s="20" customFormat="1" x14ac:dyDescent="0.2">
      <c r="A6584" s="2"/>
    </row>
    <row r="6585" spans="1:1" s="20" customFormat="1" x14ac:dyDescent="0.2">
      <c r="A6585" s="2"/>
    </row>
    <row r="6586" spans="1:1" s="20" customFormat="1" x14ac:dyDescent="0.2">
      <c r="A6586" s="2"/>
    </row>
    <row r="6587" spans="1:1" s="20" customFormat="1" x14ac:dyDescent="0.2">
      <c r="A6587" s="2"/>
    </row>
    <row r="6588" spans="1:1" s="20" customFormat="1" x14ac:dyDescent="0.2">
      <c r="A6588" s="2"/>
    </row>
    <row r="6589" spans="1:1" s="20" customFormat="1" x14ac:dyDescent="0.2">
      <c r="A6589" s="2"/>
    </row>
    <row r="6590" spans="1:1" s="20" customFormat="1" x14ac:dyDescent="0.2">
      <c r="A6590" s="2"/>
    </row>
    <row r="6591" spans="1:1" s="20" customFormat="1" x14ac:dyDescent="0.2">
      <c r="A6591" s="2"/>
    </row>
    <row r="6592" spans="1:1" s="20" customFormat="1" x14ac:dyDescent="0.2">
      <c r="A6592" s="2"/>
    </row>
    <row r="6593" spans="1:1" s="20" customFormat="1" x14ac:dyDescent="0.2">
      <c r="A6593" s="2"/>
    </row>
    <row r="6594" spans="1:1" s="20" customFormat="1" x14ac:dyDescent="0.2">
      <c r="A6594" s="2"/>
    </row>
    <row r="6595" spans="1:1" s="20" customFormat="1" x14ac:dyDescent="0.2">
      <c r="A6595" s="2"/>
    </row>
    <row r="6596" spans="1:1" s="20" customFormat="1" x14ac:dyDescent="0.2">
      <c r="A6596" s="2"/>
    </row>
    <row r="6597" spans="1:1" s="20" customFormat="1" x14ac:dyDescent="0.2">
      <c r="A6597" s="2"/>
    </row>
    <row r="6598" spans="1:1" s="20" customFormat="1" x14ac:dyDescent="0.2">
      <c r="A6598" s="2"/>
    </row>
    <row r="6599" spans="1:1" s="20" customFormat="1" x14ac:dyDescent="0.2">
      <c r="A6599" s="2"/>
    </row>
    <row r="6600" spans="1:1" s="20" customFormat="1" x14ac:dyDescent="0.2">
      <c r="A6600" s="2"/>
    </row>
    <row r="6601" spans="1:1" s="20" customFormat="1" x14ac:dyDescent="0.2">
      <c r="A6601" s="2"/>
    </row>
    <row r="6602" spans="1:1" s="20" customFormat="1" x14ac:dyDescent="0.2">
      <c r="A6602" s="2"/>
    </row>
    <row r="6603" spans="1:1" s="20" customFormat="1" x14ac:dyDescent="0.2">
      <c r="A6603" s="2"/>
    </row>
    <row r="6604" spans="1:1" s="20" customFormat="1" x14ac:dyDescent="0.2">
      <c r="A6604" s="2"/>
    </row>
    <row r="6605" spans="1:1" s="20" customFormat="1" x14ac:dyDescent="0.2">
      <c r="A6605" s="2"/>
    </row>
    <row r="6606" spans="1:1" s="20" customFormat="1" x14ac:dyDescent="0.2">
      <c r="A6606" s="2"/>
    </row>
    <row r="6607" spans="1:1" s="20" customFormat="1" x14ac:dyDescent="0.2">
      <c r="A6607" s="2"/>
    </row>
    <row r="6608" spans="1:1" s="20" customFormat="1" x14ac:dyDescent="0.2">
      <c r="A6608" s="2"/>
    </row>
    <row r="6609" spans="1:1" s="20" customFormat="1" x14ac:dyDescent="0.2">
      <c r="A6609" s="2"/>
    </row>
    <row r="6610" spans="1:1" s="20" customFormat="1" x14ac:dyDescent="0.2">
      <c r="A6610" s="2"/>
    </row>
    <row r="6611" spans="1:1" s="20" customFormat="1" x14ac:dyDescent="0.2">
      <c r="A6611" s="2"/>
    </row>
    <row r="6612" spans="1:1" s="20" customFormat="1" x14ac:dyDescent="0.2">
      <c r="A6612" s="2"/>
    </row>
    <row r="6613" spans="1:1" s="20" customFormat="1" x14ac:dyDescent="0.2">
      <c r="A6613" s="2"/>
    </row>
    <row r="6614" spans="1:1" s="20" customFormat="1" x14ac:dyDescent="0.2">
      <c r="A6614" s="2"/>
    </row>
    <row r="6615" spans="1:1" s="20" customFormat="1" x14ac:dyDescent="0.2">
      <c r="A6615" s="2"/>
    </row>
    <row r="6616" spans="1:1" s="20" customFormat="1" x14ac:dyDescent="0.2">
      <c r="A6616" s="2"/>
    </row>
    <row r="6617" spans="1:1" s="20" customFormat="1" x14ac:dyDescent="0.2">
      <c r="A6617" s="2"/>
    </row>
    <row r="6618" spans="1:1" s="20" customFormat="1" x14ac:dyDescent="0.2">
      <c r="A6618" s="2"/>
    </row>
    <row r="6619" spans="1:1" s="20" customFormat="1" x14ac:dyDescent="0.2">
      <c r="A6619" s="2"/>
    </row>
    <row r="6620" spans="1:1" s="20" customFormat="1" x14ac:dyDescent="0.2">
      <c r="A6620" s="2"/>
    </row>
    <row r="6621" spans="1:1" s="20" customFormat="1" x14ac:dyDescent="0.2">
      <c r="A6621" s="2"/>
    </row>
    <row r="6622" spans="1:1" s="20" customFormat="1" x14ac:dyDescent="0.2">
      <c r="A6622" s="2"/>
    </row>
    <row r="6623" spans="1:1" s="20" customFormat="1" x14ac:dyDescent="0.2">
      <c r="A6623" s="2"/>
    </row>
    <row r="6624" spans="1:1" s="20" customFormat="1" x14ac:dyDescent="0.2">
      <c r="A6624" s="2"/>
    </row>
    <row r="6625" spans="1:1" s="20" customFormat="1" x14ac:dyDescent="0.2">
      <c r="A6625" s="2"/>
    </row>
    <row r="6626" spans="1:1" s="20" customFormat="1" x14ac:dyDescent="0.2">
      <c r="A6626" s="2"/>
    </row>
    <row r="6627" spans="1:1" s="20" customFormat="1" x14ac:dyDescent="0.2">
      <c r="A6627" s="2"/>
    </row>
    <row r="6628" spans="1:1" s="20" customFormat="1" x14ac:dyDescent="0.2">
      <c r="A6628" s="2"/>
    </row>
    <row r="6629" spans="1:1" s="20" customFormat="1" x14ac:dyDescent="0.2">
      <c r="A6629" s="2"/>
    </row>
    <row r="6630" spans="1:1" s="20" customFormat="1" x14ac:dyDescent="0.2">
      <c r="A6630" s="2"/>
    </row>
    <row r="6631" spans="1:1" s="20" customFormat="1" x14ac:dyDescent="0.2">
      <c r="A6631" s="2"/>
    </row>
    <row r="6632" spans="1:1" s="20" customFormat="1" x14ac:dyDescent="0.2">
      <c r="A6632" s="2"/>
    </row>
    <row r="6633" spans="1:1" s="20" customFormat="1" x14ac:dyDescent="0.2">
      <c r="A6633" s="2"/>
    </row>
    <row r="6634" spans="1:1" s="20" customFormat="1" x14ac:dyDescent="0.2">
      <c r="A6634" s="2"/>
    </row>
    <row r="6635" spans="1:1" s="20" customFormat="1" x14ac:dyDescent="0.2">
      <c r="A6635" s="2"/>
    </row>
    <row r="6636" spans="1:1" s="20" customFormat="1" x14ac:dyDescent="0.2">
      <c r="A6636" s="2"/>
    </row>
    <row r="6637" spans="1:1" s="20" customFormat="1" x14ac:dyDescent="0.2">
      <c r="A6637" s="2"/>
    </row>
    <row r="6638" spans="1:1" s="20" customFormat="1" x14ac:dyDescent="0.2">
      <c r="A6638" s="2"/>
    </row>
    <row r="6639" spans="1:1" s="20" customFormat="1" x14ac:dyDescent="0.2">
      <c r="A6639" s="2"/>
    </row>
    <row r="6640" spans="1:1" s="20" customFormat="1" x14ac:dyDescent="0.2">
      <c r="A6640" s="2"/>
    </row>
    <row r="6641" spans="1:1" s="20" customFormat="1" x14ac:dyDescent="0.2">
      <c r="A6641" s="2"/>
    </row>
    <row r="6642" spans="1:1" s="20" customFormat="1" x14ac:dyDescent="0.2">
      <c r="A6642" s="2"/>
    </row>
    <row r="6643" spans="1:1" s="20" customFormat="1" x14ac:dyDescent="0.2">
      <c r="A6643" s="2"/>
    </row>
    <row r="6644" spans="1:1" s="20" customFormat="1" x14ac:dyDescent="0.2">
      <c r="A6644" s="2"/>
    </row>
    <row r="6645" spans="1:1" s="20" customFormat="1" x14ac:dyDescent="0.2">
      <c r="A6645" s="2"/>
    </row>
    <row r="6646" spans="1:1" s="20" customFormat="1" x14ac:dyDescent="0.2">
      <c r="A6646" s="2"/>
    </row>
    <row r="6647" spans="1:1" s="20" customFormat="1" x14ac:dyDescent="0.2">
      <c r="A6647" s="2"/>
    </row>
    <row r="6648" spans="1:1" s="20" customFormat="1" x14ac:dyDescent="0.2">
      <c r="A6648" s="2"/>
    </row>
    <row r="6649" spans="1:1" s="20" customFormat="1" x14ac:dyDescent="0.2">
      <c r="A6649" s="2"/>
    </row>
    <row r="6650" spans="1:1" s="20" customFormat="1" x14ac:dyDescent="0.2">
      <c r="A6650" s="2"/>
    </row>
    <row r="6651" spans="1:1" s="20" customFormat="1" x14ac:dyDescent="0.2">
      <c r="A6651" s="2"/>
    </row>
    <row r="6652" spans="1:1" s="20" customFormat="1" x14ac:dyDescent="0.2">
      <c r="A6652" s="2"/>
    </row>
    <row r="6653" spans="1:1" s="20" customFormat="1" x14ac:dyDescent="0.2">
      <c r="A6653" s="2"/>
    </row>
    <row r="6654" spans="1:1" s="20" customFormat="1" x14ac:dyDescent="0.2">
      <c r="A6654" s="2"/>
    </row>
    <row r="6655" spans="1:1" s="20" customFormat="1" x14ac:dyDescent="0.2">
      <c r="A6655" s="2"/>
    </row>
    <row r="6656" spans="1:1" s="20" customFormat="1" x14ac:dyDescent="0.2">
      <c r="A6656" s="2"/>
    </row>
    <row r="6657" spans="1:1" s="20" customFormat="1" x14ac:dyDescent="0.2">
      <c r="A6657" s="2"/>
    </row>
    <row r="6658" spans="1:1" s="20" customFormat="1" x14ac:dyDescent="0.2">
      <c r="A6658" s="2"/>
    </row>
    <row r="6659" spans="1:1" s="20" customFormat="1" x14ac:dyDescent="0.2">
      <c r="A6659" s="2"/>
    </row>
    <row r="6660" spans="1:1" s="20" customFormat="1" x14ac:dyDescent="0.2">
      <c r="A6660" s="2"/>
    </row>
    <row r="6661" spans="1:1" s="20" customFormat="1" x14ac:dyDescent="0.2">
      <c r="A6661" s="2"/>
    </row>
    <row r="6662" spans="1:1" s="20" customFormat="1" x14ac:dyDescent="0.2">
      <c r="A6662" s="2"/>
    </row>
    <row r="6663" spans="1:1" s="20" customFormat="1" x14ac:dyDescent="0.2">
      <c r="A6663" s="2"/>
    </row>
    <row r="6664" spans="1:1" s="20" customFormat="1" x14ac:dyDescent="0.2">
      <c r="A6664" s="2"/>
    </row>
    <row r="6665" spans="1:1" s="20" customFormat="1" x14ac:dyDescent="0.2">
      <c r="A6665" s="2"/>
    </row>
    <row r="6666" spans="1:1" s="20" customFormat="1" x14ac:dyDescent="0.2">
      <c r="A6666" s="2"/>
    </row>
    <row r="6667" spans="1:1" s="20" customFormat="1" x14ac:dyDescent="0.2">
      <c r="A6667" s="2"/>
    </row>
    <row r="6668" spans="1:1" s="20" customFormat="1" x14ac:dyDescent="0.2">
      <c r="A6668" s="2"/>
    </row>
    <row r="6669" spans="1:1" s="20" customFormat="1" x14ac:dyDescent="0.2">
      <c r="A6669" s="2"/>
    </row>
    <row r="6670" spans="1:1" s="20" customFormat="1" x14ac:dyDescent="0.2">
      <c r="A6670" s="2"/>
    </row>
    <row r="6671" spans="1:1" s="20" customFormat="1" x14ac:dyDescent="0.2">
      <c r="A6671" s="2"/>
    </row>
    <row r="6672" spans="1:1" s="20" customFormat="1" x14ac:dyDescent="0.2">
      <c r="A6672" s="2"/>
    </row>
    <row r="6673" spans="1:1" s="20" customFormat="1" x14ac:dyDescent="0.2">
      <c r="A6673" s="2"/>
    </row>
    <row r="6674" spans="1:1" s="20" customFormat="1" x14ac:dyDescent="0.2">
      <c r="A6674" s="2"/>
    </row>
    <row r="6675" spans="1:1" s="20" customFormat="1" x14ac:dyDescent="0.2">
      <c r="A6675" s="2"/>
    </row>
    <row r="6676" spans="1:1" s="20" customFormat="1" x14ac:dyDescent="0.2">
      <c r="A6676" s="2"/>
    </row>
    <row r="6677" spans="1:1" s="20" customFormat="1" x14ac:dyDescent="0.2">
      <c r="A6677" s="2"/>
    </row>
    <row r="6678" spans="1:1" s="20" customFormat="1" x14ac:dyDescent="0.2">
      <c r="A6678" s="2"/>
    </row>
    <row r="6679" spans="1:1" s="20" customFormat="1" x14ac:dyDescent="0.2">
      <c r="A6679" s="2"/>
    </row>
    <row r="6680" spans="1:1" s="20" customFormat="1" x14ac:dyDescent="0.2">
      <c r="A6680" s="2"/>
    </row>
    <row r="6681" spans="1:1" s="20" customFormat="1" x14ac:dyDescent="0.2">
      <c r="A6681" s="2"/>
    </row>
    <row r="6682" spans="1:1" s="20" customFormat="1" x14ac:dyDescent="0.2">
      <c r="A6682" s="2"/>
    </row>
    <row r="6683" spans="1:1" s="20" customFormat="1" x14ac:dyDescent="0.2">
      <c r="A6683" s="2"/>
    </row>
    <row r="6684" spans="1:1" s="20" customFormat="1" x14ac:dyDescent="0.2">
      <c r="A6684" s="2"/>
    </row>
    <row r="6685" spans="1:1" s="20" customFormat="1" x14ac:dyDescent="0.2">
      <c r="A6685" s="2"/>
    </row>
    <row r="6686" spans="1:1" s="20" customFormat="1" x14ac:dyDescent="0.2">
      <c r="A6686" s="2"/>
    </row>
    <row r="6687" spans="1:1" s="20" customFormat="1" x14ac:dyDescent="0.2">
      <c r="A6687" s="2"/>
    </row>
    <row r="6688" spans="1:1" s="20" customFormat="1" x14ac:dyDescent="0.2">
      <c r="A6688" s="2"/>
    </row>
    <row r="6689" spans="1:1" s="20" customFormat="1" x14ac:dyDescent="0.2">
      <c r="A6689" s="2"/>
    </row>
    <row r="6690" spans="1:1" s="20" customFormat="1" x14ac:dyDescent="0.2">
      <c r="A6690" s="2"/>
    </row>
    <row r="6691" spans="1:1" s="20" customFormat="1" x14ac:dyDescent="0.2">
      <c r="A6691" s="2"/>
    </row>
    <row r="6692" spans="1:1" s="20" customFormat="1" x14ac:dyDescent="0.2">
      <c r="A6692" s="2"/>
    </row>
    <row r="6693" spans="1:1" s="20" customFormat="1" x14ac:dyDescent="0.2">
      <c r="A6693" s="2"/>
    </row>
    <row r="6694" spans="1:1" s="20" customFormat="1" x14ac:dyDescent="0.2">
      <c r="A6694" s="2"/>
    </row>
    <row r="6695" spans="1:1" s="20" customFormat="1" x14ac:dyDescent="0.2">
      <c r="A6695" s="2"/>
    </row>
    <row r="6696" spans="1:1" s="20" customFormat="1" x14ac:dyDescent="0.2">
      <c r="A6696" s="2"/>
    </row>
    <row r="6697" spans="1:1" s="20" customFormat="1" x14ac:dyDescent="0.2">
      <c r="A6697" s="2"/>
    </row>
    <row r="6698" spans="1:1" s="20" customFormat="1" x14ac:dyDescent="0.2">
      <c r="A6698" s="2"/>
    </row>
    <row r="6699" spans="1:1" s="20" customFormat="1" x14ac:dyDescent="0.2">
      <c r="A6699" s="2"/>
    </row>
    <row r="6700" spans="1:1" s="20" customFormat="1" x14ac:dyDescent="0.2">
      <c r="A6700" s="2"/>
    </row>
    <row r="6701" spans="1:1" s="20" customFormat="1" x14ac:dyDescent="0.2">
      <c r="A6701" s="2"/>
    </row>
    <row r="6702" spans="1:1" s="20" customFormat="1" x14ac:dyDescent="0.2">
      <c r="A6702" s="2"/>
    </row>
    <row r="6703" spans="1:1" s="20" customFormat="1" x14ac:dyDescent="0.2">
      <c r="A6703" s="2"/>
    </row>
    <row r="6704" spans="1:1" s="20" customFormat="1" x14ac:dyDescent="0.2">
      <c r="A6704" s="2"/>
    </row>
    <row r="6705" spans="1:1" s="20" customFormat="1" x14ac:dyDescent="0.2">
      <c r="A6705" s="2"/>
    </row>
    <row r="6706" spans="1:1" s="20" customFormat="1" x14ac:dyDescent="0.2">
      <c r="A6706" s="2"/>
    </row>
    <row r="6707" spans="1:1" s="20" customFormat="1" x14ac:dyDescent="0.2">
      <c r="A6707" s="2"/>
    </row>
    <row r="6708" spans="1:1" s="20" customFormat="1" x14ac:dyDescent="0.2">
      <c r="A6708" s="2"/>
    </row>
    <row r="6709" spans="1:1" s="20" customFormat="1" x14ac:dyDescent="0.2">
      <c r="A6709" s="2"/>
    </row>
    <row r="6710" spans="1:1" s="20" customFormat="1" x14ac:dyDescent="0.2">
      <c r="A6710" s="2"/>
    </row>
    <row r="6711" spans="1:1" s="20" customFormat="1" x14ac:dyDescent="0.2">
      <c r="A6711" s="2"/>
    </row>
    <row r="6712" spans="1:1" s="20" customFormat="1" x14ac:dyDescent="0.2">
      <c r="A6712" s="2"/>
    </row>
    <row r="6713" spans="1:1" s="20" customFormat="1" x14ac:dyDescent="0.2">
      <c r="A6713" s="2"/>
    </row>
    <row r="6714" spans="1:1" s="20" customFormat="1" x14ac:dyDescent="0.2">
      <c r="A6714" s="2"/>
    </row>
    <row r="6715" spans="1:1" s="20" customFormat="1" x14ac:dyDescent="0.2">
      <c r="A6715" s="2"/>
    </row>
    <row r="6716" spans="1:1" s="20" customFormat="1" x14ac:dyDescent="0.2">
      <c r="A6716" s="2"/>
    </row>
    <row r="6717" spans="1:1" s="20" customFormat="1" x14ac:dyDescent="0.2">
      <c r="A6717" s="2"/>
    </row>
    <row r="6718" spans="1:1" s="20" customFormat="1" x14ac:dyDescent="0.2">
      <c r="A6718" s="2"/>
    </row>
    <row r="6719" spans="1:1" s="20" customFormat="1" x14ac:dyDescent="0.2">
      <c r="A6719" s="2"/>
    </row>
    <row r="6720" spans="1:1" s="20" customFormat="1" x14ac:dyDescent="0.2">
      <c r="A6720" s="2"/>
    </row>
    <row r="6721" spans="1:1" s="20" customFormat="1" x14ac:dyDescent="0.2">
      <c r="A6721" s="2"/>
    </row>
    <row r="6722" spans="1:1" s="20" customFormat="1" x14ac:dyDescent="0.2">
      <c r="A6722" s="2"/>
    </row>
    <row r="6723" spans="1:1" s="20" customFormat="1" x14ac:dyDescent="0.2">
      <c r="A6723" s="2"/>
    </row>
    <row r="6724" spans="1:1" s="20" customFormat="1" x14ac:dyDescent="0.2">
      <c r="A6724" s="2"/>
    </row>
    <row r="6725" spans="1:1" s="20" customFormat="1" x14ac:dyDescent="0.2">
      <c r="A6725" s="2"/>
    </row>
    <row r="6726" spans="1:1" s="20" customFormat="1" x14ac:dyDescent="0.2">
      <c r="A6726" s="2"/>
    </row>
    <row r="6727" spans="1:1" s="20" customFormat="1" x14ac:dyDescent="0.2">
      <c r="A6727" s="2"/>
    </row>
    <row r="6728" spans="1:1" s="20" customFormat="1" x14ac:dyDescent="0.2">
      <c r="A6728" s="2"/>
    </row>
    <row r="6729" spans="1:1" s="20" customFormat="1" x14ac:dyDescent="0.2">
      <c r="A6729" s="2"/>
    </row>
    <row r="6730" spans="1:1" s="20" customFormat="1" x14ac:dyDescent="0.2">
      <c r="A6730" s="2"/>
    </row>
    <row r="6731" spans="1:1" s="20" customFormat="1" x14ac:dyDescent="0.2">
      <c r="A6731" s="2"/>
    </row>
    <row r="6732" spans="1:1" s="20" customFormat="1" x14ac:dyDescent="0.2">
      <c r="A6732" s="2"/>
    </row>
    <row r="6733" spans="1:1" s="20" customFormat="1" x14ac:dyDescent="0.2">
      <c r="A6733" s="2"/>
    </row>
    <row r="6734" spans="1:1" s="20" customFormat="1" x14ac:dyDescent="0.2">
      <c r="A6734" s="2"/>
    </row>
    <row r="6735" spans="1:1" s="20" customFormat="1" x14ac:dyDescent="0.2">
      <c r="A6735" s="2"/>
    </row>
    <row r="6736" spans="1:1" s="20" customFormat="1" x14ac:dyDescent="0.2">
      <c r="A6736" s="2"/>
    </row>
    <row r="6737" spans="1:1" s="20" customFormat="1" x14ac:dyDescent="0.2">
      <c r="A6737" s="2"/>
    </row>
    <row r="6738" spans="1:1" s="20" customFormat="1" x14ac:dyDescent="0.2">
      <c r="A6738" s="2"/>
    </row>
    <row r="6739" spans="1:1" s="20" customFormat="1" x14ac:dyDescent="0.2">
      <c r="A6739" s="2"/>
    </row>
    <row r="6740" spans="1:1" s="20" customFormat="1" x14ac:dyDescent="0.2">
      <c r="A6740" s="2"/>
    </row>
    <row r="6741" spans="1:1" s="20" customFormat="1" x14ac:dyDescent="0.2">
      <c r="A6741" s="2"/>
    </row>
    <row r="6742" spans="1:1" s="20" customFormat="1" x14ac:dyDescent="0.2">
      <c r="A6742" s="2"/>
    </row>
    <row r="6743" spans="1:1" s="20" customFormat="1" x14ac:dyDescent="0.2">
      <c r="A6743" s="2"/>
    </row>
    <row r="6744" spans="1:1" s="20" customFormat="1" x14ac:dyDescent="0.2">
      <c r="A6744" s="2"/>
    </row>
    <row r="6745" spans="1:1" s="20" customFormat="1" x14ac:dyDescent="0.2">
      <c r="A6745" s="2"/>
    </row>
    <row r="6746" spans="1:1" s="20" customFormat="1" x14ac:dyDescent="0.2">
      <c r="A6746" s="2"/>
    </row>
    <row r="6747" spans="1:1" s="20" customFormat="1" x14ac:dyDescent="0.2">
      <c r="A6747" s="2"/>
    </row>
    <row r="6748" spans="1:1" s="20" customFormat="1" x14ac:dyDescent="0.2">
      <c r="A6748" s="2"/>
    </row>
    <row r="6749" spans="1:1" s="20" customFormat="1" x14ac:dyDescent="0.2">
      <c r="A6749" s="2"/>
    </row>
    <row r="6750" spans="1:1" s="20" customFormat="1" x14ac:dyDescent="0.2">
      <c r="A6750" s="2"/>
    </row>
    <row r="6751" spans="1:1" s="20" customFormat="1" x14ac:dyDescent="0.2">
      <c r="A6751" s="2"/>
    </row>
    <row r="6752" spans="1:1" s="20" customFormat="1" x14ac:dyDescent="0.2">
      <c r="A6752" s="2"/>
    </row>
    <row r="6753" spans="1:1" s="20" customFormat="1" x14ac:dyDescent="0.2">
      <c r="A6753" s="2"/>
    </row>
    <row r="6754" spans="1:1" s="20" customFormat="1" x14ac:dyDescent="0.2">
      <c r="A6754" s="2"/>
    </row>
    <row r="6755" spans="1:1" s="20" customFormat="1" x14ac:dyDescent="0.2">
      <c r="A6755" s="2"/>
    </row>
    <row r="6756" spans="1:1" s="20" customFormat="1" x14ac:dyDescent="0.2">
      <c r="A6756" s="2"/>
    </row>
    <row r="6757" spans="1:1" s="20" customFormat="1" x14ac:dyDescent="0.2">
      <c r="A6757" s="2"/>
    </row>
    <row r="6758" spans="1:1" s="20" customFormat="1" x14ac:dyDescent="0.2">
      <c r="A6758" s="2"/>
    </row>
    <row r="6759" spans="1:1" s="20" customFormat="1" x14ac:dyDescent="0.2">
      <c r="A6759" s="2"/>
    </row>
    <row r="6760" spans="1:1" s="20" customFormat="1" x14ac:dyDescent="0.2">
      <c r="A6760" s="2"/>
    </row>
    <row r="6761" spans="1:1" s="20" customFormat="1" x14ac:dyDescent="0.2">
      <c r="A6761" s="2"/>
    </row>
    <row r="6762" spans="1:1" s="20" customFormat="1" x14ac:dyDescent="0.2">
      <c r="A6762" s="2"/>
    </row>
    <row r="6763" spans="1:1" s="20" customFormat="1" x14ac:dyDescent="0.2">
      <c r="A6763" s="2"/>
    </row>
    <row r="6764" spans="1:1" s="20" customFormat="1" x14ac:dyDescent="0.2">
      <c r="A6764" s="2"/>
    </row>
    <row r="6765" spans="1:1" s="20" customFormat="1" x14ac:dyDescent="0.2">
      <c r="A6765" s="2"/>
    </row>
    <row r="6766" spans="1:1" s="20" customFormat="1" x14ac:dyDescent="0.2">
      <c r="A6766" s="2"/>
    </row>
    <row r="6767" spans="1:1" s="20" customFormat="1" x14ac:dyDescent="0.2">
      <c r="A6767" s="2"/>
    </row>
    <row r="6768" spans="1:1" s="20" customFormat="1" x14ac:dyDescent="0.2">
      <c r="A6768" s="2"/>
    </row>
    <row r="6769" spans="1:1" s="20" customFormat="1" x14ac:dyDescent="0.2">
      <c r="A6769" s="2"/>
    </row>
    <row r="6770" spans="1:1" s="20" customFormat="1" x14ac:dyDescent="0.2">
      <c r="A6770" s="2"/>
    </row>
    <row r="6771" spans="1:1" s="20" customFormat="1" x14ac:dyDescent="0.2">
      <c r="A6771" s="2"/>
    </row>
    <row r="6772" spans="1:1" s="20" customFormat="1" x14ac:dyDescent="0.2">
      <c r="A6772" s="2"/>
    </row>
    <row r="6773" spans="1:1" s="20" customFormat="1" x14ac:dyDescent="0.2">
      <c r="A6773" s="2"/>
    </row>
    <row r="6774" spans="1:1" s="20" customFormat="1" x14ac:dyDescent="0.2">
      <c r="A6774" s="2"/>
    </row>
    <row r="6775" spans="1:1" s="20" customFormat="1" x14ac:dyDescent="0.2">
      <c r="A6775" s="2"/>
    </row>
    <row r="6776" spans="1:1" s="20" customFormat="1" x14ac:dyDescent="0.2">
      <c r="A6776" s="2"/>
    </row>
    <row r="6777" spans="1:1" s="20" customFormat="1" x14ac:dyDescent="0.2">
      <c r="A6777" s="2"/>
    </row>
    <row r="6778" spans="1:1" s="20" customFormat="1" x14ac:dyDescent="0.2">
      <c r="A6778" s="2"/>
    </row>
    <row r="6779" spans="1:1" s="20" customFormat="1" x14ac:dyDescent="0.2">
      <c r="A6779" s="2"/>
    </row>
    <row r="6780" spans="1:1" s="20" customFormat="1" x14ac:dyDescent="0.2">
      <c r="A6780" s="2"/>
    </row>
    <row r="6781" spans="1:1" s="20" customFormat="1" x14ac:dyDescent="0.2">
      <c r="A6781" s="2"/>
    </row>
    <row r="6782" spans="1:1" s="20" customFormat="1" x14ac:dyDescent="0.2">
      <c r="A6782" s="2"/>
    </row>
    <row r="6783" spans="1:1" s="20" customFormat="1" x14ac:dyDescent="0.2">
      <c r="A6783" s="2"/>
    </row>
    <row r="6784" spans="1:1" s="20" customFormat="1" x14ac:dyDescent="0.2">
      <c r="A6784" s="2"/>
    </row>
    <row r="6785" spans="1:1" s="20" customFormat="1" x14ac:dyDescent="0.2">
      <c r="A6785" s="2"/>
    </row>
    <row r="6786" spans="1:1" s="20" customFormat="1" x14ac:dyDescent="0.2">
      <c r="A6786" s="2"/>
    </row>
    <row r="6787" spans="1:1" s="20" customFormat="1" x14ac:dyDescent="0.2">
      <c r="A6787" s="2"/>
    </row>
    <row r="6788" spans="1:1" s="20" customFormat="1" x14ac:dyDescent="0.2">
      <c r="A6788" s="2"/>
    </row>
    <row r="6789" spans="1:1" s="20" customFormat="1" x14ac:dyDescent="0.2">
      <c r="A6789" s="2"/>
    </row>
    <row r="6790" spans="1:1" s="20" customFormat="1" x14ac:dyDescent="0.2">
      <c r="A6790" s="2"/>
    </row>
    <row r="6791" spans="1:1" s="20" customFormat="1" x14ac:dyDescent="0.2">
      <c r="A6791" s="2"/>
    </row>
    <row r="6792" spans="1:1" s="20" customFormat="1" x14ac:dyDescent="0.2">
      <c r="A6792" s="2"/>
    </row>
    <row r="6793" spans="1:1" s="20" customFormat="1" x14ac:dyDescent="0.2">
      <c r="A6793" s="2"/>
    </row>
    <row r="6794" spans="1:1" s="20" customFormat="1" x14ac:dyDescent="0.2">
      <c r="A6794" s="2"/>
    </row>
    <row r="6795" spans="1:1" s="20" customFormat="1" x14ac:dyDescent="0.2">
      <c r="A6795" s="2"/>
    </row>
    <row r="6796" spans="1:1" s="20" customFormat="1" x14ac:dyDescent="0.2">
      <c r="A6796" s="2"/>
    </row>
    <row r="6797" spans="1:1" s="20" customFormat="1" x14ac:dyDescent="0.2">
      <c r="A6797" s="2"/>
    </row>
    <row r="6798" spans="1:1" s="20" customFormat="1" x14ac:dyDescent="0.2">
      <c r="A6798" s="2"/>
    </row>
    <row r="6799" spans="1:1" s="20" customFormat="1" x14ac:dyDescent="0.2">
      <c r="A6799" s="2"/>
    </row>
    <row r="6800" spans="1:1" s="20" customFormat="1" x14ac:dyDescent="0.2">
      <c r="A6800" s="2"/>
    </row>
    <row r="6801" spans="1:1" s="20" customFormat="1" x14ac:dyDescent="0.2">
      <c r="A6801" s="2"/>
    </row>
    <row r="6802" spans="1:1" s="20" customFormat="1" x14ac:dyDescent="0.2">
      <c r="A6802" s="2"/>
    </row>
    <row r="6803" spans="1:1" s="20" customFormat="1" x14ac:dyDescent="0.2">
      <c r="A6803" s="2"/>
    </row>
    <row r="6804" spans="1:1" s="20" customFormat="1" x14ac:dyDescent="0.2">
      <c r="A6804" s="2"/>
    </row>
    <row r="6805" spans="1:1" s="20" customFormat="1" x14ac:dyDescent="0.2">
      <c r="A6805" s="2"/>
    </row>
    <row r="6806" spans="1:1" s="20" customFormat="1" x14ac:dyDescent="0.2">
      <c r="A6806" s="2"/>
    </row>
    <row r="6807" spans="1:1" s="20" customFormat="1" x14ac:dyDescent="0.2">
      <c r="A6807" s="2"/>
    </row>
    <row r="6808" spans="1:1" s="20" customFormat="1" x14ac:dyDescent="0.2">
      <c r="A6808" s="2"/>
    </row>
    <row r="6809" spans="1:1" s="20" customFormat="1" x14ac:dyDescent="0.2">
      <c r="A6809" s="2"/>
    </row>
    <row r="6810" spans="1:1" s="20" customFormat="1" x14ac:dyDescent="0.2">
      <c r="A6810" s="2"/>
    </row>
    <row r="6811" spans="1:1" s="20" customFormat="1" x14ac:dyDescent="0.2">
      <c r="A6811" s="2"/>
    </row>
    <row r="6812" spans="1:1" s="20" customFormat="1" x14ac:dyDescent="0.2">
      <c r="A6812" s="2"/>
    </row>
    <row r="6813" spans="1:1" s="20" customFormat="1" x14ac:dyDescent="0.2">
      <c r="A6813" s="2"/>
    </row>
    <row r="6814" spans="1:1" s="20" customFormat="1" x14ac:dyDescent="0.2">
      <c r="A6814" s="2"/>
    </row>
    <row r="6815" spans="1:1" s="20" customFormat="1" x14ac:dyDescent="0.2">
      <c r="A6815" s="2"/>
    </row>
    <row r="6816" spans="1:1" s="20" customFormat="1" x14ac:dyDescent="0.2">
      <c r="A6816" s="2"/>
    </row>
    <row r="6817" spans="1:1" s="20" customFormat="1" x14ac:dyDescent="0.2">
      <c r="A6817" s="2"/>
    </row>
    <row r="6818" spans="1:1" s="20" customFormat="1" x14ac:dyDescent="0.2">
      <c r="A6818" s="2"/>
    </row>
    <row r="6819" spans="1:1" s="20" customFormat="1" x14ac:dyDescent="0.2">
      <c r="A6819" s="2"/>
    </row>
    <row r="6820" spans="1:1" s="20" customFormat="1" x14ac:dyDescent="0.2">
      <c r="A6820" s="2"/>
    </row>
    <row r="6821" spans="1:1" s="20" customFormat="1" x14ac:dyDescent="0.2">
      <c r="A6821" s="2"/>
    </row>
    <row r="6822" spans="1:1" s="20" customFormat="1" x14ac:dyDescent="0.2">
      <c r="A6822" s="2"/>
    </row>
    <row r="6823" spans="1:1" s="20" customFormat="1" x14ac:dyDescent="0.2">
      <c r="A6823" s="2"/>
    </row>
    <row r="6824" spans="1:1" s="20" customFormat="1" x14ac:dyDescent="0.2">
      <c r="A6824" s="2"/>
    </row>
    <row r="6825" spans="1:1" s="20" customFormat="1" x14ac:dyDescent="0.2">
      <c r="A6825" s="2"/>
    </row>
    <row r="6826" spans="1:1" s="20" customFormat="1" x14ac:dyDescent="0.2">
      <c r="A6826" s="2"/>
    </row>
    <row r="6827" spans="1:1" s="20" customFormat="1" x14ac:dyDescent="0.2">
      <c r="A6827" s="2"/>
    </row>
    <row r="6828" spans="1:1" s="20" customFormat="1" x14ac:dyDescent="0.2">
      <c r="A6828" s="2"/>
    </row>
    <row r="6829" spans="1:1" s="20" customFormat="1" x14ac:dyDescent="0.2">
      <c r="A6829" s="2"/>
    </row>
    <row r="6830" spans="1:1" s="20" customFormat="1" x14ac:dyDescent="0.2">
      <c r="A6830" s="2"/>
    </row>
    <row r="6831" spans="1:1" s="20" customFormat="1" x14ac:dyDescent="0.2">
      <c r="A6831" s="2"/>
    </row>
    <row r="6832" spans="1:1" s="20" customFormat="1" x14ac:dyDescent="0.2">
      <c r="A6832" s="2"/>
    </row>
    <row r="6833" spans="1:1" s="20" customFormat="1" x14ac:dyDescent="0.2">
      <c r="A6833" s="2"/>
    </row>
    <row r="6834" spans="1:1" s="20" customFormat="1" x14ac:dyDescent="0.2">
      <c r="A6834" s="2"/>
    </row>
    <row r="6835" spans="1:1" s="20" customFormat="1" x14ac:dyDescent="0.2">
      <c r="A6835" s="2"/>
    </row>
    <row r="6836" spans="1:1" s="20" customFormat="1" x14ac:dyDescent="0.2">
      <c r="A6836" s="2"/>
    </row>
    <row r="6837" spans="1:1" s="20" customFormat="1" x14ac:dyDescent="0.2">
      <c r="A6837" s="2"/>
    </row>
    <row r="6838" spans="1:1" s="20" customFormat="1" x14ac:dyDescent="0.2">
      <c r="A6838" s="2"/>
    </row>
    <row r="6839" spans="1:1" s="20" customFormat="1" x14ac:dyDescent="0.2">
      <c r="A6839" s="2"/>
    </row>
    <row r="6840" spans="1:1" s="20" customFormat="1" x14ac:dyDescent="0.2">
      <c r="A6840" s="2"/>
    </row>
    <row r="6841" spans="1:1" s="20" customFormat="1" x14ac:dyDescent="0.2">
      <c r="A6841" s="2"/>
    </row>
    <row r="6842" spans="1:1" s="20" customFormat="1" x14ac:dyDescent="0.2">
      <c r="A6842" s="2"/>
    </row>
    <row r="6843" spans="1:1" s="20" customFormat="1" x14ac:dyDescent="0.2">
      <c r="A6843" s="2"/>
    </row>
    <row r="6844" spans="1:1" s="20" customFormat="1" x14ac:dyDescent="0.2">
      <c r="A6844" s="2"/>
    </row>
    <row r="6845" spans="1:1" s="20" customFormat="1" x14ac:dyDescent="0.2">
      <c r="A6845" s="2"/>
    </row>
    <row r="6846" spans="1:1" s="20" customFormat="1" x14ac:dyDescent="0.2">
      <c r="A6846" s="2"/>
    </row>
    <row r="6847" spans="1:1" s="20" customFormat="1" x14ac:dyDescent="0.2">
      <c r="A6847" s="2"/>
    </row>
    <row r="6848" spans="1:1" s="20" customFormat="1" x14ac:dyDescent="0.2">
      <c r="A6848" s="2"/>
    </row>
    <row r="6849" spans="1:1" s="20" customFormat="1" x14ac:dyDescent="0.2">
      <c r="A6849" s="2"/>
    </row>
    <row r="6850" spans="1:1" s="20" customFormat="1" x14ac:dyDescent="0.2">
      <c r="A6850" s="2"/>
    </row>
    <row r="6851" spans="1:1" s="20" customFormat="1" x14ac:dyDescent="0.2">
      <c r="A6851" s="2"/>
    </row>
    <row r="6852" spans="1:1" s="20" customFormat="1" x14ac:dyDescent="0.2">
      <c r="A6852" s="2"/>
    </row>
    <row r="6853" spans="1:1" s="20" customFormat="1" x14ac:dyDescent="0.2">
      <c r="A6853" s="2"/>
    </row>
    <row r="6854" spans="1:1" s="20" customFormat="1" x14ac:dyDescent="0.2">
      <c r="A6854" s="2"/>
    </row>
    <row r="6855" spans="1:1" s="20" customFormat="1" x14ac:dyDescent="0.2">
      <c r="A6855" s="2"/>
    </row>
    <row r="6856" spans="1:1" s="20" customFormat="1" x14ac:dyDescent="0.2">
      <c r="A6856" s="2"/>
    </row>
    <row r="6857" spans="1:1" s="20" customFormat="1" x14ac:dyDescent="0.2">
      <c r="A6857" s="2"/>
    </row>
    <row r="6858" spans="1:1" s="20" customFormat="1" x14ac:dyDescent="0.2">
      <c r="A6858" s="2"/>
    </row>
    <row r="6859" spans="1:1" s="20" customFormat="1" x14ac:dyDescent="0.2">
      <c r="A6859" s="2"/>
    </row>
    <row r="6860" spans="1:1" s="20" customFormat="1" x14ac:dyDescent="0.2">
      <c r="A6860" s="2"/>
    </row>
    <row r="6861" spans="1:1" s="20" customFormat="1" x14ac:dyDescent="0.2">
      <c r="A6861" s="2"/>
    </row>
    <row r="6862" spans="1:1" s="20" customFormat="1" x14ac:dyDescent="0.2">
      <c r="A6862" s="2"/>
    </row>
    <row r="6863" spans="1:1" s="20" customFormat="1" x14ac:dyDescent="0.2">
      <c r="A6863" s="2"/>
    </row>
    <row r="6864" spans="1:1" s="20" customFormat="1" x14ac:dyDescent="0.2">
      <c r="A6864" s="2"/>
    </row>
    <row r="6865" spans="1:1" s="20" customFormat="1" x14ac:dyDescent="0.2">
      <c r="A6865" s="2"/>
    </row>
    <row r="6866" spans="1:1" s="20" customFormat="1" x14ac:dyDescent="0.2">
      <c r="A6866" s="2"/>
    </row>
    <row r="6867" spans="1:1" s="20" customFormat="1" x14ac:dyDescent="0.2">
      <c r="A6867" s="2"/>
    </row>
    <row r="6868" spans="1:1" s="20" customFormat="1" x14ac:dyDescent="0.2">
      <c r="A6868" s="2"/>
    </row>
    <row r="6869" spans="1:1" s="20" customFormat="1" x14ac:dyDescent="0.2">
      <c r="A6869" s="2"/>
    </row>
    <row r="6870" spans="1:1" s="20" customFormat="1" x14ac:dyDescent="0.2">
      <c r="A6870" s="2"/>
    </row>
    <row r="6871" spans="1:1" s="20" customFormat="1" x14ac:dyDescent="0.2">
      <c r="A6871" s="2"/>
    </row>
    <row r="6872" spans="1:1" s="20" customFormat="1" x14ac:dyDescent="0.2">
      <c r="A6872" s="2"/>
    </row>
    <row r="6873" spans="1:1" s="20" customFormat="1" x14ac:dyDescent="0.2">
      <c r="A6873" s="2"/>
    </row>
    <row r="6874" spans="1:1" s="20" customFormat="1" x14ac:dyDescent="0.2">
      <c r="A6874" s="2"/>
    </row>
    <row r="6875" spans="1:1" s="20" customFormat="1" x14ac:dyDescent="0.2">
      <c r="A6875" s="2"/>
    </row>
    <row r="6876" spans="1:1" s="20" customFormat="1" x14ac:dyDescent="0.2">
      <c r="A6876" s="2"/>
    </row>
    <row r="6877" spans="1:1" s="20" customFormat="1" x14ac:dyDescent="0.2">
      <c r="A6877" s="2"/>
    </row>
    <row r="6878" spans="1:1" s="20" customFormat="1" x14ac:dyDescent="0.2">
      <c r="A6878" s="2"/>
    </row>
    <row r="6879" spans="1:1" s="20" customFormat="1" x14ac:dyDescent="0.2">
      <c r="A6879" s="2"/>
    </row>
    <row r="6880" spans="1:1" s="20" customFormat="1" x14ac:dyDescent="0.2">
      <c r="A6880" s="2"/>
    </row>
    <row r="6881" spans="1:1" s="20" customFormat="1" x14ac:dyDescent="0.2">
      <c r="A6881" s="2"/>
    </row>
    <row r="6882" spans="1:1" s="20" customFormat="1" x14ac:dyDescent="0.2">
      <c r="A6882" s="2"/>
    </row>
    <row r="6883" spans="1:1" s="20" customFormat="1" x14ac:dyDescent="0.2">
      <c r="A6883" s="2"/>
    </row>
    <row r="6884" spans="1:1" s="20" customFormat="1" x14ac:dyDescent="0.2">
      <c r="A6884" s="2"/>
    </row>
    <row r="6885" spans="1:1" s="20" customFormat="1" x14ac:dyDescent="0.2">
      <c r="A6885" s="2"/>
    </row>
    <row r="6886" spans="1:1" s="20" customFormat="1" x14ac:dyDescent="0.2">
      <c r="A6886" s="2"/>
    </row>
    <row r="6887" spans="1:1" s="20" customFormat="1" x14ac:dyDescent="0.2">
      <c r="A6887" s="2"/>
    </row>
    <row r="6888" spans="1:1" s="20" customFormat="1" x14ac:dyDescent="0.2">
      <c r="A6888" s="2"/>
    </row>
    <row r="6889" spans="1:1" s="20" customFormat="1" x14ac:dyDescent="0.2">
      <c r="A6889" s="2"/>
    </row>
    <row r="6890" spans="1:1" s="20" customFormat="1" x14ac:dyDescent="0.2">
      <c r="A6890" s="2"/>
    </row>
    <row r="6891" spans="1:1" s="20" customFormat="1" x14ac:dyDescent="0.2">
      <c r="A6891" s="2"/>
    </row>
    <row r="6892" spans="1:1" s="20" customFormat="1" x14ac:dyDescent="0.2">
      <c r="A6892" s="2"/>
    </row>
    <row r="6893" spans="1:1" s="20" customFormat="1" x14ac:dyDescent="0.2">
      <c r="A6893" s="2"/>
    </row>
    <row r="6894" spans="1:1" s="20" customFormat="1" x14ac:dyDescent="0.2">
      <c r="A6894" s="2"/>
    </row>
    <row r="6895" spans="1:1" s="20" customFormat="1" x14ac:dyDescent="0.2">
      <c r="A6895" s="2"/>
    </row>
    <row r="6896" spans="1:1" s="20" customFormat="1" x14ac:dyDescent="0.2">
      <c r="A6896" s="2"/>
    </row>
    <row r="6897" spans="1:1" s="20" customFormat="1" x14ac:dyDescent="0.2">
      <c r="A6897" s="2"/>
    </row>
    <row r="6898" spans="1:1" s="20" customFormat="1" x14ac:dyDescent="0.2">
      <c r="A6898" s="2"/>
    </row>
    <row r="6899" spans="1:1" s="20" customFormat="1" x14ac:dyDescent="0.2">
      <c r="A6899" s="2"/>
    </row>
    <row r="6900" spans="1:1" s="20" customFormat="1" x14ac:dyDescent="0.2">
      <c r="A6900" s="2"/>
    </row>
    <row r="6901" spans="1:1" s="20" customFormat="1" x14ac:dyDescent="0.2">
      <c r="A6901" s="2"/>
    </row>
    <row r="6902" spans="1:1" s="20" customFormat="1" x14ac:dyDescent="0.2">
      <c r="A6902" s="2"/>
    </row>
    <row r="6903" spans="1:1" s="20" customFormat="1" x14ac:dyDescent="0.2">
      <c r="A6903" s="2"/>
    </row>
    <row r="6904" spans="1:1" s="20" customFormat="1" x14ac:dyDescent="0.2">
      <c r="A6904" s="2"/>
    </row>
    <row r="6905" spans="1:1" s="20" customFormat="1" x14ac:dyDescent="0.2">
      <c r="A6905" s="2"/>
    </row>
    <row r="6906" spans="1:1" s="20" customFormat="1" x14ac:dyDescent="0.2">
      <c r="A6906" s="2"/>
    </row>
    <row r="6907" spans="1:1" s="20" customFormat="1" x14ac:dyDescent="0.2">
      <c r="A6907" s="2"/>
    </row>
    <row r="6908" spans="1:1" s="20" customFormat="1" x14ac:dyDescent="0.2">
      <c r="A6908" s="2"/>
    </row>
    <row r="6909" spans="1:1" s="20" customFormat="1" x14ac:dyDescent="0.2">
      <c r="A6909" s="2"/>
    </row>
    <row r="6910" spans="1:1" s="20" customFormat="1" x14ac:dyDescent="0.2">
      <c r="A6910" s="2"/>
    </row>
    <row r="6911" spans="1:1" s="20" customFormat="1" x14ac:dyDescent="0.2">
      <c r="A6911" s="2"/>
    </row>
    <row r="6912" spans="1:1" s="20" customFormat="1" x14ac:dyDescent="0.2">
      <c r="A6912" s="2"/>
    </row>
    <row r="6913" spans="1:1" s="20" customFormat="1" x14ac:dyDescent="0.2">
      <c r="A6913" s="2"/>
    </row>
    <row r="6914" spans="1:1" s="20" customFormat="1" x14ac:dyDescent="0.2">
      <c r="A6914" s="2"/>
    </row>
    <row r="6915" spans="1:1" s="20" customFormat="1" x14ac:dyDescent="0.2">
      <c r="A6915" s="2"/>
    </row>
    <row r="6916" spans="1:1" s="20" customFormat="1" x14ac:dyDescent="0.2">
      <c r="A6916" s="2"/>
    </row>
    <row r="6917" spans="1:1" s="20" customFormat="1" x14ac:dyDescent="0.2">
      <c r="A6917" s="2"/>
    </row>
    <row r="6918" spans="1:1" s="20" customFormat="1" x14ac:dyDescent="0.2">
      <c r="A6918" s="2"/>
    </row>
    <row r="6919" spans="1:1" s="20" customFormat="1" x14ac:dyDescent="0.2">
      <c r="A6919" s="2"/>
    </row>
    <row r="6920" spans="1:1" s="20" customFormat="1" x14ac:dyDescent="0.2">
      <c r="A6920" s="2"/>
    </row>
    <row r="6921" spans="1:1" s="20" customFormat="1" x14ac:dyDescent="0.2">
      <c r="A6921" s="2"/>
    </row>
    <row r="6922" spans="1:1" s="20" customFormat="1" x14ac:dyDescent="0.2">
      <c r="A6922" s="2"/>
    </row>
    <row r="6923" spans="1:1" s="20" customFormat="1" x14ac:dyDescent="0.2">
      <c r="A6923" s="2"/>
    </row>
    <row r="6924" spans="1:1" s="20" customFormat="1" x14ac:dyDescent="0.2">
      <c r="A6924" s="2"/>
    </row>
    <row r="6925" spans="1:1" s="20" customFormat="1" x14ac:dyDescent="0.2">
      <c r="A6925" s="2"/>
    </row>
    <row r="6926" spans="1:1" s="20" customFormat="1" x14ac:dyDescent="0.2">
      <c r="A6926" s="2"/>
    </row>
    <row r="6927" spans="1:1" s="20" customFormat="1" x14ac:dyDescent="0.2">
      <c r="A6927" s="2"/>
    </row>
    <row r="6928" spans="1:1" s="20" customFormat="1" x14ac:dyDescent="0.2">
      <c r="A6928" s="2"/>
    </row>
    <row r="6929" spans="1:1" s="20" customFormat="1" x14ac:dyDescent="0.2">
      <c r="A6929" s="2"/>
    </row>
    <row r="6930" spans="1:1" s="20" customFormat="1" x14ac:dyDescent="0.2">
      <c r="A6930" s="2"/>
    </row>
    <row r="6931" spans="1:1" s="20" customFormat="1" x14ac:dyDescent="0.2">
      <c r="A6931" s="2"/>
    </row>
    <row r="6932" spans="1:1" s="20" customFormat="1" x14ac:dyDescent="0.2">
      <c r="A6932" s="2"/>
    </row>
    <row r="6933" spans="1:1" s="20" customFormat="1" x14ac:dyDescent="0.2">
      <c r="A6933" s="2"/>
    </row>
    <row r="6934" spans="1:1" s="20" customFormat="1" x14ac:dyDescent="0.2">
      <c r="A6934" s="2"/>
    </row>
    <row r="6935" spans="1:1" s="20" customFormat="1" x14ac:dyDescent="0.2">
      <c r="A6935" s="2"/>
    </row>
    <row r="6936" spans="1:1" s="20" customFormat="1" x14ac:dyDescent="0.2">
      <c r="A6936" s="2"/>
    </row>
    <row r="6937" spans="1:1" s="20" customFormat="1" x14ac:dyDescent="0.2">
      <c r="A6937" s="2"/>
    </row>
    <row r="6938" spans="1:1" s="20" customFormat="1" x14ac:dyDescent="0.2">
      <c r="A6938" s="2"/>
    </row>
    <row r="6939" spans="1:1" s="20" customFormat="1" x14ac:dyDescent="0.2">
      <c r="A6939" s="2"/>
    </row>
    <row r="6940" spans="1:1" s="20" customFormat="1" x14ac:dyDescent="0.2">
      <c r="A6940" s="2"/>
    </row>
    <row r="6941" spans="1:1" s="20" customFormat="1" x14ac:dyDescent="0.2">
      <c r="A6941" s="2"/>
    </row>
    <row r="6942" spans="1:1" s="20" customFormat="1" x14ac:dyDescent="0.2">
      <c r="A6942" s="2"/>
    </row>
    <row r="6943" spans="1:1" s="20" customFormat="1" x14ac:dyDescent="0.2">
      <c r="A6943" s="2"/>
    </row>
    <row r="6944" spans="1:1" s="20" customFormat="1" x14ac:dyDescent="0.2">
      <c r="A6944" s="2"/>
    </row>
    <row r="6945" spans="1:1" s="20" customFormat="1" x14ac:dyDescent="0.2">
      <c r="A6945" s="2"/>
    </row>
    <row r="6946" spans="1:1" s="20" customFormat="1" x14ac:dyDescent="0.2">
      <c r="A6946" s="2"/>
    </row>
    <row r="6947" spans="1:1" s="20" customFormat="1" x14ac:dyDescent="0.2">
      <c r="A6947" s="2"/>
    </row>
    <row r="6948" spans="1:1" s="20" customFormat="1" x14ac:dyDescent="0.2">
      <c r="A6948" s="2"/>
    </row>
    <row r="6949" spans="1:1" s="20" customFormat="1" x14ac:dyDescent="0.2">
      <c r="A6949" s="2"/>
    </row>
    <row r="6950" spans="1:1" s="20" customFormat="1" x14ac:dyDescent="0.2">
      <c r="A6950" s="2"/>
    </row>
    <row r="6951" spans="1:1" s="20" customFormat="1" x14ac:dyDescent="0.2">
      <c r="A6951" s="2"/>
    </row>
    <row r="6952" spans="1:1" s="20" customFormat="1" x14ac:dyDescent="0.2">
      <c r="A6952" s="2"/>
    </row>
    <row r="6953" spans="1:1" s="20" customFormat="1" x14ac:dyDescent="0.2">
      <c r="A6953" s="2"/>
    </row>
    <row r="6954" spans="1:1" s="20" customFormat="1" x14ac:dyDescent="0.2">
      <c r="A6954" s="2"/>
    </row>
    <row r="6955" spans="1:1" s="20" customFormat="1" x14ac:dyDescent="0.2">
      <c r="A6955" s="2"/>
    </row>
    <row r="6956" spans="1:1" s="20" customFormat="1" x14ac:dyDescent="0.2">
      <c r="A6956" s="2"/>
    </row>
    <row r="6957" spans="1:1" s="20" customFormat="1" x14ac:dyDescent="0.2">
      <c r="A6957" s="2"/>
    </row>
    <row r="6958" spans="1:1" s="20" customFormat="1" x14ac:dyDescent="0.2">
      <c r="A6958" s="2"/>
    </row>
    <row r="6959" spans="1:1" s="20" customFormat="1" x14ac:dyDescent="0.2">
      <c r="A6959" s="2"/>
    </row>
    <row r="6960" spans="1:1" s="20" customFormat="1" x14ac:dyDescent="0.2">
      <c r="A6960" s="2"/>
    </row>
    <row r="6961" spans="1:1" s="20" customFormat="1" x14ac:dyDescent="0.2">
      <c r="A6961" s="2"/>
    </row>
    <row r="6962" spans="1:1" s="20" customFormat="1" x14ac:dyDescent="0.2">
      <c r="A6962" s="2"/>
    </row>
    <row r="6963" spans="1:1" s="20" customFormat="1" x14ac:dyDescent="0.2">
      <c r="A6963" s="2"/>
    </row>
    <row r="6964" spans="1:1" s="20" customFormat="1" x14ac:dyDescent="0.2">
      <c r="A6964" s="2"/>
    </row>
    <row r="6965" spans="1:1" s="20" customFormat="1" x14ac:dyDescent="0.2">
      <c r="A6965" s="2"/>
    </row>
    <row r="6966" spans="1:1" s="20" customFormat="1" x14ac:dyDescent="0.2">
      <c r="A6966" s="2"/>
    </row>
    <row r="6967" spans="1:1" s="20" customFormat="1" x14ac:dyDescent="0.2">
      <c r="A6967" s="2"/>
    </row>
    <row r="6968" spans="1:1" s="20" customFormat="1" x14ac:dyDescent="0.2">
      <c r="A6968" s="2"/>
    </row>
    <row r="6969" spans="1:1" s="20" customFormat="1" x14ac:dyDescent="0.2">
      <c r="A6969" s="2"/>
    </row>
    <row r="6970" spans="1:1" s="20" customFormat="1" x14ac:dyDescent="0.2">
      <c r="A6970" s="2"/>
    </row>
    <row r="6971" spans="1:1" s="20" customFormat="1" x14ac:dyDescent="0.2">
      <c r="A6971" s="2"/>
    </row>
    <row r="6972" spans="1:1" s="20" customFormat="1" x14ac:dyDescent="0.2">
      <c r="A6972" s="2"/>
    </row>
    <row r="6973" spans="1:1" s="20" customFormat="1" x14ac:dyDescent="0.2">
      <c r="A6973" s="2"/>
    </row>
    <row r="6974" spans="1:1" s="20" customFormat="1" x14ac:dyDescent="0.2">
      <c r="A6974" s="2"/>
    </row>
    <row r="6975" spans="1:1" s="20" customFormat="1" x14ac:dyDescent="0.2">
      <c r="A6975" s="2"/>
    </row>
    <row r="6976" spans="1:1" s="20" customFormat="1" x14ac:dyDescent="0.2">
      <c r="A6976" s="2"/>
    </row>
    <row r="6977" spans="1:1" s="20" customFormat="1" x14ac:dyDescent="0.2">
      <c r="A6977" s="2"/>
    </row>
    <row r="6978" spans="1:1" s="20" customFormat="1" x14ac:dyDescent="0.2">
      <c r="A6978" s="2"/>
    </row>
    <row r="6979" spans="1:1" s="20" customFormat="1" x14ac:dyDescent="0.2">
      <c r="A6979" s="2"/>
    </row>
    <row r="6980" spans="1:1" s="20" customFormat="1" x14ac:dyDescent="0.2">
      <c r="A6980" s="2"/>
    </row>
    <row r="6981" spans="1:1" s="20" customFormat="1" x14ac:dyDescent="0.2">
      <c r="A6981" s="2"/>
    </row>
    <row r="6982" spans="1:1" s="20" customFormat="1" x14ac:dyDescent="0.2">
      <c r="A6982" s="2"/>
    </row>
    <row r="6983" spans="1:1" s="20" customFormat="1" x14ac:dyDescent="0.2">
      <c r="A6983" s="2"/>
    </row>
    <row r="6984" spans="1:1" s="20" customFormat="1" x14ac:dyDescent="0.2">
      <c r="A6984" s="2"/>
    </row>
    <row r="6985" spans="1:1" s="20" customFormat="1" x14ac:dyDescent="0.2">
      <c r="A6985" s="2"/>
    </row>
    <row r="6986" spans="1:1" s="20" customFormat="1" x14ac:dyDescent="0.2">
      <c r="A6986" s="2"/>
    </row>
    <row r="6987" spans="1:1" s="20" customFormat="1" x14ac:dyDescent="0.2">
      <c r="A6987" s="2"/>
    </row>
    <row r="6988" spans="1:1" s="20" customFormat="1" x14ac:dyDescent="0.2">
      <c r="A6988" s="2"/>
    </row>
    <row r="6989" spans="1:1" s="20" customFormat="1" x14ac:dyDescent="0.2">
      <c r="A6989" s="2"/>
    </row>
    <row r="6990" spans="1:1" s="20" customFormat="1" x14ac:dyDescent="0.2">
      <c r="A6990" s="2"/>
    </row>
    <row r="6991" spans="1:1" s="20" customFormat="1" x14ac:dyDescent="0.2">
      <c r="A6991" s="2"/>
    </row>
    <row r="6992" spans="1:1" s="20" customFormat="1" x14ac:dyDescent="0.2">
      <c r="A6992" s="2"/>
    </row>
    <row r="6993" spans="1:1" s="20" customFormat="1" x14ac:dyDescent="0.2">
      <c r="A6993" s="2"/>
    </row>
    <row r="6994" spans="1:1" s="20" customFormat="1" x14ac:dyDescent="0.2">
      <c r="A6994" s="2"/>
    </row>
    <row r="6995" spans="1:1" s="20" customFormat="1" x14ac:dyDescent="0.2">
      <c r="A6995" s="2"/>
    </row>
    <row r="6996" spans="1:1" s="20" customFormat="1" x14ac:dyDescent="0.2">
      <c r="A6996" s="2"/>
    </row>
    <row r="6997" spans="1:1" s="20" customFormat="1" x14ac:dyDescent="0.2">
      <c r="A6997" s="2"/>
    </row>
    <row r="6998" spans="1:1" s="20" customFormat="1" x14ac:dyDescent="0.2">
      <c r="A6998" s="2"/>
    </row>
    <row r="6999" spans="1:1" s="20" customFormat="1" x14ac:dyDescent="0.2">
      <c r="A6999" s="2"/>
    </row>
    <row r="7000" spans="1:1" s="20" customFormat="1" x14ac:dyDescent="0.2">
      <c r="A7000" s="2"/>
    </row>
    <row r="7001" spans="1:1" s="20" customFormat="1" x14ac:dyDescent="0.2">
      <c r="A7001" s="2"/>
    </row>
    <row r="7002" spans="1:1" s="20" customFormat="1" x14ac:dyDescent="0.2">
      <c r="A7002" s="2"/>
    </row>
    <row r="7003" spans="1:1" s="20" customFormat="1" x14ac:dyDescent="0.2">
      <c r="A7003" s="2"/>
    </row>
    <row r="7004" spans="1:1" s="20" customFormat="1" x14ac:dyDescent="0.2">
      <c r="A7004" s="2"/>
    </row>
    <row r="7005" spans="1:1" s="20" customFormat="1" x14ac:dyDescent="0.2">
      <c r="A7005" s="2"/>
    </row>
    <row r="7006" spans="1:1" s="20" customFormat="1" x14ac:dyDescent="0.2">
      <c r="A7006" s="2"/>
    </row>
    <row r="7007" spans="1:1" s="20" customFormat="1" x14ac:dyDescent="0.2">
      <c r="A7007" s="2"/>
    </row>
    <row r="7008" spans="1:1" s="20" customFormat="1" x14ac:dyDescent="0.2">
      <c r="A7008" s="2"/>
    </row>
    <row r="7009" spans="1:1" s="20" customFormat="1" x14ac:dyDescent="0.2">
      <c r="A7009" s="2"/>
    </row>
    <row r="7010" spans="1:1" s="20" customFormat="1" x14ac:dyDescent="0.2">
      <c r="A7010" s="2"/>
    </row>
    <row r="7011" spans="1:1" s="20" customFormat="1" x14ac:dyDescent="0.2">
      <c r="A7011" s="2"/>
    </row>
    <row r="7012" spans="1:1" s="20" customFormat="1" x14ac:dyDescent="0.2">
      <c r="A7012" s="2"/>
    </row>
    <row r="7013" spans="1:1" s="20" customFormat="1" x14ac:dyDescent="0.2">
      <c r="A7013" s="2"/>
    </row>
    <row r="7014" spans="1:1" s="20" customFormat="1" x14ac:dyDescent="0.2">
      <c r="A7014" s="2"/>
    </row>
    <row r="7015" spans="1:1" s="20" customFormat="1" x14ac:dyDescent="0.2">
      <c r="A7015" s="2"/>
    </row>
    <row r="7016" spans="1:1" s="20" customFormat="1" x14ac:dyDescent="0.2">
      <c r="A7016" s="2"/>
    </row>
    <row r="7017" spans="1:1" s="20" customFormat="1" x14ac:dyDescent="0.2">
      <c r="A7017" s="2"/>
    </row>
    <row r="7018" spans="1:1" s="20" customFormat="1" x14ac:dyDescent="0.2">
      <c r="A7018" s="2"/>
    </row>
    <row r="7019" spans="1:1" s="20" customFormat="1" x14ac:dyDescent="0.2">
      <c r="A7019" s="2"/>
    </row>
    <row r="7020" spans="1:1" s="20" customFormat="1" x14ac:dyDescent="0.2">
      <c r="A7020" s="2"/>
    </row>
    <row r="7021" spans="1:1" s="20" customFormat="1" x14ac:dyDescent="0.2">
      <c r="A7021" s="2"/>
    </row>
    <row r="7022" spans="1:1" s="20" customFormat="1" x14ac:dyDescent="0.2">
      <c r="A7022" s="2"/>
    </row>
    <row r="7023" spans="1:1" s="20" customFormat="1" x14ac:dyDescent="0.2">
      <c r="A7023" s="2"/>
    </row>
    <row r="7024" spans="1:1" s="20" customFormat="1" x14ac:dyDescent="0.2">
      <c r="A7024" s="2"/>
    </row>
    <row r="7025" spans="1:1" s="20" customFormat="1" x14ac:dyDescent="0.2">
      <c r="A7025" s="2"/>
    </row>
    <row r="7026" spans="1:1" s="20" customFormat="1" x14ac:dyDescent="0.2">
      <c r="A7026" s="2"/>
    </row>
    <row r="7027" spans="1:1" s="20" customFormat="1" x14ac:dyDescent="0.2">
      <c r="A7027" s="2"/>
    </row>
    <row r="7028" spans="1:1" s="20" customFormat="1" x14ac:dyDescent="0.2">
      <c r="A7028" s="2"/>
    </row>
    <row r="7029" spans="1:1" s="20" customFormat="1" x14ac:dyDescent="0.2">
      <c r="A7029" s="2"/>
    </row>
    <row r="7030" spans="1:1" s="20" customFormat="1" x14ac:dyDescent="0.2">
      <c r="A7030" s="2"/>
    </row>
    <row r="7031" spans="1:1" s="20" customFormat="1" x14ac:dyDescent="0.2">
      <c r="A7031" s="2"/>
    </row>
    <row r="7032" spans="1:1" s="20" customFormat="1" x14ac:dyDescent="0.2">
      <c r="A7032" s="2"/>
    </row>
    <row r="7033" spans="1:1" s="20" customFormat="1" x14ac:dyDescent="0.2">
      <c r="A7033" s="2"/>
    </row>
    <row r="7034" spans="1:1" s="20" customFormat="1" x14ac:dyDescent="0.2">
      <c r="A7034" s="2"/>
    </row>
    <row r="7035" spans="1:1" s="20" customFormat="1" x14ac:dyDescent="0.2">
      <c r="A7035" s="2"/>
    </row>
    <row r="7036" spans="1:1" s="20" customFormat="1" x14ac:dyDescent="0.2">
      <c r="A7036" s="2"/>
    </row>
    <row r="7037" spans="1:1" s="20" customFormat="1" x14ac:dyDescent="0.2">
      <c r="A7037" s="2"/>
    </row>
    <row r="7038" spans="1:1" s="20" customFormat="1" x14ac:dyDescent="0.2">
      <c r="A7038" s="2"/>
    </row>
    <row r="7039" spans="1:1" s="20" customFormat="1" x14ac:dyDescent="0.2">
      <c r="A7039" s="2"/>
    </row>
    <row r="7040" spans="1:1" s="20" customFormat="1" x14ac:dyDescent="0.2">
      <c r="A7040" s="2"/>
    </row>
    <row r="7041" spans="1:1" s="20" customFormat="1" x14ac:dyDescent="0.2">
      <c r="A7041" s="2"/>
    </row>
    <row r="7042" spans="1:1" s="20" customFormat="1" x14ac:dyDescent="0.2">
      <c r="A7042" s="2"/>
    </row>
    <row r="7043" spans="1:1" s="20" customFormat="1" x14ac:dyDescent="0.2">
      <c r="A7043" s="2"/>
    </row>
    <row r="7044" spans="1:1" s="20" customFormat="1" x14ac:dyDescent="0.2">
      <c r="A7044" s="2"/>
    </row>
    <row r="7045" spans="1:1" s="20" customFormat="1" x14ac:dyDescent="0.2">
      <c r="A7045" s="2"/>
    </row>
    <row r="7046" spans="1:1" s="20" customFormat="1" x14ac:dyDescent="0.2">
      <c r="A7046" s="2"/>
    </row>
    <row r="7047" spans="1:1" s="20" customFormat="1" x14ac:dyDescent="0.2">
      <c r="A7047" s="2"/>
    </row>
    <row r="7048" spans="1:1" s="20" customFormat="1" x14ac:dyDescent="0.2">
      <c r="A7048" s="2"/>
    </row>
    <row r="7049" spans="1:1" s="20" customFormat="1" x14ac:dyDescent="0.2">
      <c r="A7049" s="2"/>
    </row>
    <row r="7050" spans="1:1" s="20" customFormat="1" x14ac:dyDescent="0.2">
      <c r="A7050" s="2"/>
    </row>
    <row r="7051" spans="1:1" s="20" customFormat="1" x14ac:dyDescent="0.2">
      <c r="A7051" s="2"/>
    </row>
    <row r="7052" spans="1:1" s="20" customFormat="1" x14ac:dyDescent="0.2">
      <c r="A7052" s="2"/>
    </row>
    <row r="7053" spans="1:1" s="20" customFormat="1" x14ac:dyDescent="0.2">
      <c r="A7053" s="2"/>
    </row>
    <row r="7054" spans="1:1" s="20" customFormat="1" x14ac:dyDescent="0.2">
      <c r="A7054" s="2"/>
    </row>
    <row r="7055" spans="1:1" s="20" customFormat="1" x14ac:dyDescent="0.2">
      <c r="A7055" s="2"/>
    </row>
    <row r="7056" spans="1:1" s="20" customFormat="1" x14ac:dyDescent="0.2">
      <c r="A7056" s="2"/>
    </row>
    <row r="7057" spans="1:1" s="20" customFormat="1" x14ac:dyDescent="0.2">
      <c r="A7057" s="2"/>
    </row>
    <row r="7058" spans="1:1" s="20" customFormat="1" x14ac:dyDescent="0.2">
      <c r="A7058" s="2"/>
    </row>
    <row r="7059" spans="1:1" s="20" customFormat="1" x14ac:dyDescent="0.2">
      <c r="A7059" s="2"/>
    </row>
    <row r="7060" spans="1:1" s="20" customFormat="1" x14ac:dyDescent="0.2">
      <c r="A7060" s="2"/>
    </row>
    <row r="7061" spans="1:1" s="20" customFormat="1" x14ac:dyDescent="0.2">
      <c r="A7061" s="2"/>
    </row>
    <row r="7062" spans="1:1" s="20" customFormat="1" x14ac:dyDescent="0.2">
      <c r="A7062" s="2"/>
    </row>
    <row r="7063" spans="1:1" s="20" customFormat="1" x14ac:dyDescent="0.2">
      <c r="A7063" s="2"/>
    </row>
    <row r="7064" spans="1:1" s="20" customFormat="1" x14ac:dyDescent="0.2">
      <c r="A7064" s="2"/>
    </row>
    <row r="7065" spans="1:1" s="20" customFormat="1" x14ac:dyDescent="0.2">
      <c r="A7065" s="2"/>
    </row>
    <row r="7066" spans="1:1" s="20" customFormat="1" x14ac:dyDescent="0.2">
      <c r="A7066" s="2"/>
    </row>
    <row r="7067" spans="1:1" s="20" customFormat="1" x14ac:dyDescent="0.2">
      <c r="A7067" s="2"/>
    </row>
    <row r="7068" spans="1:1" s="20" customFormat="1" x14ac:dyDescent="0.2">
      <c r="A7068" s="2"/>
    </row>
    <row r="7069" spans="1:1" s="20" customFormat="1" x14ac:dyDescent="0.2">
      <c r="A7069" s="2"/>
    </row>
    <row r="7070" spans="1:1" s="20" customFormat="1" x14ac:dyDescent="0.2">
      <c r="A7070" s="2"/>
    </row>
    <row r="7071" spans="1:1" s="20" customFormat="1" x14ac:dyDescent="0.2">
      <c r="A7071" s="2"/>
    </row>
    <row r="7072" spans="1:1" s="20" customFormat="1" x14ac:dyDescent="0.2">
      <c r="A7072" s="2"/>
    </row>
    <row r="7073" spans="1:1" s="20" customFormat="1" x14ac:dyDescent="0.2">
      <c r="A7073" s="2"/>
    </row>
    <row r="7074" spans="1:1" s="20" customFormat="1" x14ac:dyDescent="0.2">
      <c r="A7074" s="2"/>
    </row>
    <row r="7075" spans="1:1" s="20" customFormat="1" x14ac:dyDescent="0.2">
      <c r="A7075" s="2"/>
    </row>
    <row r="7076" spans="1:1" s="20" customFormat="1" x14ac:dyDescent="0.2">
      <c r="A7076" s="2"/>
    </row>
    <row r="7077" spans="1:1" s="20" customFormat="1" x14ac:dyDescent="0.2">
      <c r="A7077" s="2"/>
    </row>
    <row r="7078" spans="1:1" s="20" customFormat="1" x14ac:dyDescent="0.2">
      <c r="A7078" s="2"/>
    </row>
    <row r="7079" spans="1:1" s="20" customFormat="1" x14ac:dyDescent="0.2">
      <c r="A7079" s="2"/>
    </row>
    <row r="7080" spans="1:1" s="20" customFormat="1" x14ac:dyDescent="0.2">
      <c r="A7080" s="2"/>
    </row>
    <row r="7081" spans="1:1" s="20" customFormat="1" x14ac:dyDescent="0.2">
      <c r="A7081" s="2"/>
    </row>
    <row r="7082" spans="1:1" s="20" customFormat="1" x14ac:dyDescent="0.2">
      <c r="A7082" s="2"/>
    </row>
    <row r="7083" spans="1:1" s="20" customFormat="1" x14ac:dyDescent="0.2">
      <c r="A7083" s="2"/>
    </row>
    <row r="7084" spans="1:1" s="20" customFormat="1" x14ac:dyDescent="0.2">
      <c r="A7084" s="2"/>
    </row>
    <row r="7085" spans="1:1" s="20" customFormat="1" x14ac:dyDescent="0.2">
      <c r="A7085" s="2"/>
    </row>
    <row r="7086" spans="1:1" s="20" customFormat="1" x14ac:dyDescent="0.2">
      <c r="A7086" s="2"/>
    </row>
    <row r="7087" spans="1:1" s="20" customFormat="1" x14ac:dyDescent="0.2">
      <c r="A7087" s="2"/>
    </row>
    <row r="7088" spans="1:1" s="20" customFormat="1" x14ac:dyDescent="0.2">
      <c r="A7088" s="2"/>
    </row>
    <row r="7089" spans="1:1" s="20" customFormat="1" x14ac:dyDescent="0.2">
      <c r="A7089" s="2"/>
    </row>
    <row r="7090" spans="1:1" s="20" customFormat="1" x14ac:dyDescent="0.2">
      <c r="A7090" s="2"/>
    </row>
    <row r="7091" spans="1:1" s="20" customFormat="1" x14ac:dyDescent="0.2">
      <c r="A7091" s="2"/>
    </row>
    <row r="7092" spans="1:1" s="20" customFormat="1" x14ac:dyDescent="0.2">
      <c r="A7092" s="2"/>
    </row>
    <row r="7093" spans="1:1" s="20" customFormat="1" x14ac:dyDescent="0.2">
      <c r="A7093" s="2"/>
    </row>
    <row r="7094" spans="1:1" s="20" customFormat="1" x14ac:dyDescent="0.2">
      <c r="A7094" s="2"/>
    </row>
    <row r="7095" spans="1:1" s="20" customFormat="1" x14ac:dyDescent="0.2">
      <c r="A7095" s="2"/>
    </row>
    <row r="7096" spans="1:1" s="20" customFormat="1" x14ac:dyDescent="0.2">
      <c r="A7096" s="2"/>
    </row>
    <row r="7097" spans="1:1" s="20" customFormat="1" x14ac:dyDescent="0.2">
      <c r="A7097" s="2"/>
    </row>
    <row r="7098" spans="1:1" s="20" customFormat="1" x14ac:dyDescent="0.2">
      <c r="A7098" s="2"/>
    </row>
    <row r="7099" spans="1:1" s="20" customFormat="1" x14ac:dyDescent="0.2">
      <c r="A7099" s="2"/>
    </row>
    <row r="7100" spans="1:1" s="20" customFormat="1" x14ac:dyDescent="0.2">
      <c r="A7100" s="2"/>
    </row>
    <row r="7101" spans="1:1" s="20" customFormat="1" x14ac:dyDescent="0.2">
      <c r="A7101" s="2"/>
    </row>
    <row r="7102" spans="1:1" s="20" customFormat="1" x14ac:dyDescent="0.2">
      <c r="A7102" s="2"/>
    </row>
    <row r="7103" spans="1:1" s="20" customFormat="1" x14ac:dyDescent="0.2">
      <c r="A7103" s="2"/>
    </row>
    <row r="7104" spans="1:1" s="20" customFormat="1" x14ac:dyDescent="0.2">
      <c r="A7104" s="2"/>
    </row>
    <row r="7105" spans="1:1" s="20" customFormat="1" x14ac:dyDescent="0.2">
      <c r="A7105" s="2"/>
    </row>
    <row r="7106" spans="1:1" s="20" customFormat="1" x14ac:dyDescent="0.2">
      <c r="A7106" s="2"/>
    </row>
    <row r="7107" spans="1:1" s="20" customFormat="1" x14ac:dyDescent="0.2">
      <c r="A7107" s="2"/>
    </row>
    <row r="7108" spans="1:1" s="20" customFormat="1" x14ac:dyDescent="0.2">
      <c r="A7108" s="2"/>
    </row>
    <row r="7109" spans="1:1" s="20" customFormat="1" x14ac:dyDescent="0.2">
      <c r="A7109" s="2"/>
    </row>
    <row r="7110" spans="1:1" s="20" customFormat="1" x14ac:dyDescent="0.2">
      <c r="A7110" s="2"/>
    </row>
    <row r="7111" spans="1:1" s="20" customFormat="1" x14ac:dyDescent="0.2">
      <c r="A7111" s="2"/>
    </row>
    <row r="7112" spans="1:1" s="20" customFormat="1" x14ac:dyDescent="0.2">
      <c r="A7112" s="2"/>
    </row>
    <row r="7113" spans="1:1" s="20" customFormat="1" x14ac:dyDescent="0.2">
      <c r="A7113" s="2"/>
    </row>
    <row r="7114" spans="1:1" s="20" customFormat="1" x14ac:dyDescent="0.2">
      <c r="A7114" s="2"/>
    </row>
    <row r="7115" spans="1:1" s="20" customFormat="1" x14ac:dyDescent="0.2">
      <c r="A7115" s="2"/>
    </row>
    <row r="7116" spans="1:1" s="20" customFormat="1" x14ac:dyDescent="0.2">
      <c r="A7116" s="2"/>
    </row>
    <row r="7117" spans="1:1" s="20" customFormat="1" x14ac:dyDescent="0.2">
      <c r="A7117" s="2"/>
    </row>
    <row r="7118" spans="1:1" s="20" customFormat="1" x14ac:dyDescent="0.2">
      <c r="A7118" s="2"/>
    </row>
    <row r="7119" spans="1:1" s="20" customFormat="1" x14ac:dyDescent="0.2">
      <c r="A7119" s="2"/>
    </row>
    <row r="7120" spans="1:1" s="20" customFormat="1" x14ac:dyDescent="0.2">
      <c r="A7120" s="2"/>
    </row>
    <row r="7121" spans="1:1" s="20" customFormat="1" x14ac:dyDescent="0.2">
      <c r="A7121" s="2"/>
    </row>
    <row r="7122" spans="1:1" s="20" customFormat="1" x14ac:dyDescent="0.2">
      <c r="A7122" s="2"/>
    </row>
    <row r="7123" spans="1:1" s="20" customFormat="1" x14ac:dyDescent="0.2">
      <c r="A7123" s="2"/>
    </row>
    <row r="7124" spans="1:1" s="20" customFormat="1" x14ac:dyDescent="0.2">
      <c r="A7124" s="2"/>
    </row>
    <row r="7125" spans="1:1" s="20" customFormat="1" x14ac:dyDescent="0.2">
      <c r="A7125" s="2"/>
    </row>
    <row r="7126" spans="1:1" s="20" customFormat="1" x14ac:dyDescent="0.2">
      <c r="A7126" s="2"/>
    </row>
    <row r="7127" spans="1:1" s="20" customFormat="1" x14ac:dyDescent="0.2">
      <c r="A7127" s="2"/>
    </row>
    <row r="7128" spans="1:1" s="20" customFormat="1" x14ac:dyDescent="0.2">
      <c r="A7128" s="2"/>
    </row>
    <row r="7129" spans="1:1" s="20" customFormat="1" x14ac:dyDescent="0.2">
      <c r="A7129" s="2"/>
    </row>
    <row r="7130" spans="1:1" s="20" customFormat="1" x14ac:dyDescent="0.2">
      <c r="A7130" s="2"/>
    </row>
    <row r="7131" spans="1:1" s="20" customFormat="1" x14ac:dyDescent="0.2">
      <c r="A7131" s="2"/>
    </row>
    <row r="7132" spans="1:1" s="20" customFormat="1" x14ac:dyDescent="0.2">
      <c r="A7132" s="2"/>
    </row>
    <row r="7133" spans="1:1" s="20" customFormat="1" x14ac:dyDescent="0.2">
      <c r="A7133" s="2"/>
    </row>
    <row r="7134" spans="1:1" s="20" customFormat="1" x14ac:dyDescent="0.2">
      <c r="A7134" s="2"/>
    </row>
    <row r="7135" spans="1:1" s="20" customFormat="1" x14ac:dyDescent="0.2">
      <c r="A7135" s="2"/>
    </row>
    <row r="7136" spans="1:1" s="20" customFormat="1" x14ac:dyDescent="0.2">
      <c r="A7136" s="2"/>
    </row>
    <row r="7137" spans="1:1" s="20" customFormat="1" x14ac:dyDescent="0.2">
      <c r="A7137" s="2"/>
    </row>
    <row r="7138" spans="1:1" s="20" customFormat="1" x14ac:dyDescent="0.2">
      <c r="A7138" s="2"/>
    </row>
    <row r="7139" spans="1:1" s="20" customFormat="1" x14ac:dyDescent="0.2">
      <c r="A7139" s="2"/>
    </row>
    <row r="7140" spans="1:1" s="20" customFormat="1" x14ac:dyDescent="0.2">
      <c r="A7140" s="2"/>
    </row>
    <row r="7141" spans="1:1" s="20" customFormat="1" x14ac:dyDescent="0.2">
      <c r="A7141" s="2"/>
    </row>
    <row r="7142" spans="1:1" s="20" customFormat="1" x14ac:dyDescent="0.2">
      <c r="A7142" s="2"/>
    </row>
    <row r="7143" spans="1:1" s="20" customFormat="1" x14ac:dyDescent="0.2">
      <c r="A7143" s="2"/>
    </row>
    <row r="7144" spans="1:1" s="20" customFormat="1" x14ac:dyDescent="0.2">
      <c r="A7144" s="2"/>
    </row>
    <row r="7145" spans="1:1" s="20" customFormat="1" x14ac:dyDescent="0.2">
      <c r="A7145" s="2"/>
    </row>
    <row r="7146" spans="1:1" s="20" customFormat="1" x14ac:dyDescent="0.2">
      <c r="A7146" s="2"/>
    </row>
    <row r="7147" spans="1:1" s="20" customFormat="1" x14ac:dyDescent="0.2">
      <c r="A7147" s="2"/>
    </row>
    <row r="7148" spans="1:1" s="20" customFormat="1" x14ac:dyDescent="0.2">
      <c r="A7148" s="2"/>
    </row>
    <row r="7149" spans="1:1" s="20" customFormat="1" x14ac:dyDescent="0.2">
      <c r="A7149" s="2"/>
    </row>
    <row r="7150" spans="1:1" s="20" customFormat="1" x14ac:dyDescent="0.2">
      <c r="A7150" s="2"/>
    </row>
    <row r="7151" spans="1:1" s="20" customFormat="1" x14ac:dyDescent="0.2">
      <c r="A7151" s="2"/>
    </row>
    <row r="7152" spans="1:1" s="20" customFormat="1" x14ac:dyDescent="0.2">
      <c r="A7152" s="2"/>
    </row>
    <row r="7153" spans="1:1" s="20" customFormat="1" x14ac:dyDescent="0.2">
      <c r="A7153" s="2"/>
    </row>
    <row r="7154" spans="1:1" s="20" customFormat="1" x14ac:dyDescent="0.2">
      <c r="A7154" s="2"/>
    </row>
    <row r="7155" spans="1:1" s="20" customFormat="1" x14ac:dyDescent="0.2">
      <c r="A7155" s="2"/>
    </row>
    <row r="7156" spans="1:1" s="20" customFormat="1" x14ac:dyDescent="0.2">
      <c r="A7156" s="2"/>
    </row>
    <row r="7157" spans="1:1" s="20" customFormat="1" x14ac:dyDescent="0.2">
      <c r="A7157" s="2"/>
    </row>
    <row r="7158" spans="1:1" s="20" customFormat="1" x14ac:dyDescent="0.2">
      <c r="A7158" s="2"/>
    </row>
    <row r="7159" spans="1:1" s="20" customFormat="1" x14ac:dyDescent="0.2">
      <c r="A7159" s="2"/>
    </row>
    <row r="7160" spans="1:1" s="20" customFormat="1" x14ac:dyDescent="0.2">
      <c r="A7160" s="2"/>
    </row>
    <row r="7161" spans="1:1" s="20" customFormat="1" x14ac:dyDescent="0.2">
      <c r="A7161" s="2"/>
    </row>
    <row r="7162" spans="1:1" s="20" customFormat="1" x14ac:dyDescent="0.2">
      <c r="A7162" s="2"/>
    </row>
    <row r="7163" spans="1:1" s="20" customFormat="1" x14ac:dyDescent="0.2">
      <c r="A7163" s="2"/>
    </row>
    <row r="7164" spans="1:1" s="20" customFormat="1" x14ac:dyDescent="0.2">
      <c r="A7164" s="2"/>
    </row>
    <row r="7165" spans="1:1" s="20" customFormat="1" x14ac:dyDescent="0.2">
      <c r="A7165" s="2"/>
    </row>
    <row r="7166" spans="1:1" s="20" customFormat="1" x14ac:dyDescent="0.2">
      <c r="A7166" s="2"/>
    </row>
    <row r="7167" spans="1:1" s="20" customFormat="1" x14ac:dyDescent="0.2">
      <c r="A7167" s="2"/>
    </row>
    <row r="7168" spans="1:1" s="20" customFormat="1" x14ac:dyDescent="0.2">
      <c r="A7168" s="2"/>
    </row>
    <row r="7169" spans="1:1" s="20" customFormat="1" x14ac:dyDescent="0.2">
      <c r="A7169" s="2"/>
    </row>
    <row r="7170" spans="1:1" s="20" customFormat="1" x14ac:dyDescent="0.2">
      <c r="A7170" s="2"/>
    </row>
    <row r="7171" spans="1:1" s="20" customFormat="1" x14ac:dyDescent="0.2">
      <c r="A7171" s="2"/>
    </row>
    <row r="7172" spans="1:1" s="20" customFormat="1" x14ac:dyDescent="0.2">
      <c r="A7172" s="2"/>
    </row>
    <row r="7173" spans="1:1" s="20" customFormat="1" x14ac:dyDescent="0.2">
      <c r="A7173" s="2"/>
    </row>
    <row r="7174" spans="1:1" s="20" customFormat="1" x14ac:dyDescent="0.2">
      <c r="A7174" s="2"/>
    </row>
    <row r="7175" spans="1:1" s="20" customFormat="1" x14ac:dyDescent="0.2">
      <c r="A7175" s="2"/>
    </row>
    <row r="7176" spans="1:1" s="20" customFormat="1" x14ac:dyDescent="0.2">
      <c r="A7176" s="2"/>
    </row>
    <row r="7177" spans="1:1" s="20" customFormat="1" x14ac:dyDescent="0.2">
      <c r="A7177" s="2"/>
    </row>
    <row r="7178" spans="1:1" s="20" customFormat="1" x14ac:dyDescent="0.2">
      <c r="A7178" s="2"/>
    </row>
    <row r="7179" spans="1:1" s="20" customFormat="1" x14ac:dyDescent="0.2">
      <c r="A7179" s="2"/>
    </row>
    <row r="7180" spans="1:1" s="20" customFormat="1" x14ac:dyDescent="0.2">
      <c r="A7180" s="2"/>
    </row>
    <row r="7181" spans="1:1" s="20" customFormat="1" x14ac:dyDescent="0.2">
      <c r="A7181" s="2"/>
    </row>
    <row r="7182" spans="1:1" s="20" customFormat="1" x14ac:dyDescent="0.2">
      <c r="A7182" s="2"/>
    </row>
    <row r="7183" spans="1:1" s="20" customFormat="1" x14ac:dyDescent="0.2">
      <c r="A7183" s="2"/>
    </row>
    <row r="7184" spans="1:1" s="20" customFormat="1" x14ac:dyDescent="0.2">
      <c r="A7184" s="2"/>
    </row>
    <row r="7185" spans="1:1" s="20" customFormat="1" x14ac:dyDescent="0.2">
      <c r="A7185" s="2"/>
    </row>
    <row r="7186" spans="1:1" s="20" customFormat="1" x14ac:dyDescent="0.2">
      <c r="A7186" s="2"/>
    </row>
    <row r="7187" spans="1:1" s="20" customFormat="1" x14ac:dyDescent="0.2">
      <c r="A7187" s="2"/>
    </row>
    <row r="7188" spans="1:1" s="20" customFormat="1" x14ac:dyDescent="0.2">
      <c r="A7188" s="2"/>
    </row>
    <row r="7189" spans="1:1" s="20" customFormat="1" x14ac:dyDescent="0.2">
      <c r="A7189" s="2"/>
    </row>
    <row r="7190" spans="1:1" s="20" customFormat="1" x14ac:dyDescent="0.2">
      <c r="A7190" s="2"/>
    </row>
    <row r="7191" spans="1:1" s="20" customFormat="1" x14ac:dyDescent="0.2">
      <c r="A7191" s="2"/>
    </row>
    <row r="7192" spans="1:1" s="20" customFormat="1" x14ac:dyDescent="0.2">
      <c r="A7192" s="2"/>
    </row>
    <row r="7193" spans="1:1" s="20" customFormat="1" x14ac:dyDescent="0.2">
      <c r="A7193" s="2"/>
    </row>
    <row r="7194" spans="1:1" s="20" customFormat="1" x14ac:dyDescent="0.2">
      <c r="A7194" s="2"/>
    </row>
    <row r="7195" spans="1:1" s="20" customFormat="1" x14ac:dyDescent="0.2">
      <c r="A7195" s="2"/>
    </row>
    <row r="7196" spans="1:1" s="20" customFormat="1" x14ac:dyDescent="0.2">
      <c r="A7196" s="2"/>
    </row>
    <row r="7197" spans="1:1" s="20" customFormat="1" x14ac:dyDescent="0.2">
      <c r="A7197" s="2"/>
    </row>
    <row r="7198" spans="1:1" s="20" customFormat="1" x14ac:dyDescent="0.2">
      <c r="A7198" s="2"/>
    </row>
    <row r="7199" spans="1:1" s="20" customFormat="1" x14ac:dyDescent="0.2">
      <c r="A7199" s="2"/>
    </row>
    <row r="7200" spans="1:1" s="20" customFormat="1" x14ac:dyDescent="0.2">
      <c r="A7200" s="2"/>
    </row>
    <row r="7201" spans="1:1" s="20" customFormat="1" x14ac:dyDescent="0.2">
      <c r="A7201" s="2"/>
    </row>
    <row r="7202" spans="1:1" s="20" customFormat="1" x14ac:dyDescent="0.2">
      <c r="A7202" s="2"/>
    </row>
    <row r="7203" spans="1:1" s="20" customFormat="1" x14ac:dyDescent="0.2">
      <c r="A7203" s="2"/>
    </row>
    <row r="7204" spans="1:1" s="20" customFormat="1" x14ac:dyDescent="0.2">
      <c r="A7204" s="2"/>
    </row>
    <row r="7205" spans="1:1" s="20" customFormat="1" x14ac:dyDescent="0.2">
      <c r="A7205" s="2"/>
    </row>
    <row r="7206" spans="1:1" s="20" customFormat="1" x14ac:dyDescent="0.2">
      <c r="A7206" s="2"/>
    </row>
    <row r="7207" spans="1:1" s="20" customFormat="1" x14ac:dyDescent="0.2">
      <c r="A7207" s="2"/>
    </row>
    <row r="7208" spans="1:1" s="20" customFormat="1" x14ac:dyDescent="0.2">
      <c r="A7208" s="2"/>
    </row>
    <row r="7209" spans="1:1" s="20" customFormat="1" x14ac:dyDescent="0.2">
      <c r="A7209" s="2"/>
    </row>
    <row r="7210" spans="1:1" s="20" customFormat="1" x14ac:dyDescent="0.2">
      <c r="A7210" s="2"/>
    </row>
    <row r="7211" spans="1:1" s="20" customFormat="1" x14ac:dyDescent="0.2">
      <c r="A7211" s="2"/>
    </row>
    <row r="7212" spans="1:1" s="20" customFormat="1" x14ac:dyDescent="0.2">
      <c r="A7212" s="2"/>
    </row>
    <row r="7213" spans="1:1" s="20" customFormat="1" x14ac:dyDescent="0.2">
      <c r="A7213" s="2"/>
    </row>
    <row r="7214" spans="1:1" s="20" customFormat="1" x14ac:dyDescent="0.2">
      <c r="A7214" s="2"/>
    </row>
    <row r="7215" spans="1:1" s="20" customFormat="1" x14ac:dyDescent="0.2">
      <c r="A7215" s="2"/>
    </row>
    <row r="7216" spans="1:1" s="20" customFormat="1" x14ac:dyDescent="0.2">
      <c r="A7216" s="2"/>
    </row>
    <row r="7217" spans="1:1" s="20" customFormat="1" x14ac:dyDescent="0.2">
      <c r="A7217" s="2"/>
    </row>
    <row r="7218" spans="1:1" s="20" customFormat="1" x14ac:dyDescent="0.2">
      <c r="A7218" s="2"/>
    </row>
    <row r="7219" spans="1:1" s="20" customFormat="1" x14ac:dyDescent="0.2">
      <c r="A7219" s="2"/>
    </row>
    <row r="7220" spans="1:1" s="20" customFormat="1" x14ac:dyDescent="0.2">
      <c r="A7220" s="2"/>
    </row>
    <row r="7221" spans="1:1" s="20" customFormat="1" x14ac:dyDescent="0.2">
      <c r="A7221" s="2"/>
    </row>
    <row r="7222" spans="1:1" s="20" customFormat="1" x14ac:dyDescent="0.2">
      <c r="A7222" s="2"/>
    </row>
    <row r="7223" spans="1:1" s="20" customFormat="1" x14ac:dyDescent="0.2">
      <c r="A7223" s="2"/>
    </row>
    <row r="7224" spans="1:1" s="20" customFormat="1" x14ac:dyDescent="0.2">
      <c r="A7224" s="2"/>
    </row>
    <row r="7225" spans="1:1" s="20" customFormat="1" x14ac:dyDescent="0.2">
      <c r="A7225" s="2"/>
    </row>
    <row r="7226" spans="1:1" s="20" customFormat="1" x14ac:dyDescent="0.2">
      <c r="A7226" s="2"/>
    </row>
    <row r="7227" spans="1:1" s="20" customFormat="1" x14ac:dyDescent="0.2">
      <c r="A7227" s="2"/>
    </row>
    <row r="7228" spans="1:1" s="20" customFormat="1" x14ac:dyDescent="0.2">
      <c r="A7228" s="2"/>
    </row>
    <row r="7229" spans="1:1" s="20" customFormat="1" x14ac:dyDescent="0.2">
      <c r="A7229" s="2"/>
    </row>
    <row r="7230" spans="1:1" s="20" customFormat="1" x14ac:dyDescent="0.2">
      <c r="A7230" s="2"/>
    </row>
    <row r="7231" spans="1:1" s="20" customFormat="1" x14ac:dyDescent="0.2">
      <c r="A7231" s="2"/>
    </row>
    <row r="7232" spans="1:1" s="20" customFormat="1" x14ac:dyDescent="0.2">
      <c r="A7232" s="2"/>
    </row>
    <row r="7233" spans="1:1" s="20" customFormat="1" x14ac:dyDescent="0.2">
      <c r="A7233" s="2"/>
    </row>
    <row r="7234" spans="1:1" s="20" customFormat="1" x14ac:dyDescent="0.2">
      <c r="A7234" s="2"/>
    </row>
    <row r="7235" spans="1:1" s="20" customFormat="1" x14ac:dyDescent="0.2">
      <c r="A7235" s="2"/>
    </row>
    <row r="7236" spans="1:1" s="20" customFormat="1" x14ac:dyDescent="0.2">
      <c r="A7236" s="2"/>
    </row>
    <row r="7237" spans="1:1" s="20" customFormat="1" x14ac:dyDescent="0.2">
      <c r="A7237" s="2"/>
    </row>
    <row r="7238" spans="1:1" s="20" customFormat="1" x14ac:dyDescent="0.2">
      <c r="A7238" s="2"/>
    </row>
    <row r="7239" spans="1:1" s="20" customFormat="1" x14ac:dyDescent="0.2">
      <c r="A7239" s="2"/>
    </row>
    <row r="7240" spans="1:1" s="20" customFormat="1" x14ac:dyDescent="0.2">
      <c r="A7240" s="2"/>
    </row>
    <row r="7241" spans="1:1" s="20" customFormat="1" x14ac:dyDescent="0.2">
      <c r="A7241" s="2"/>
    </row>
    <row r="7242" spans="1:1" s="20" customFormat="1" x14ac:dyDescent="0.2">
      <c r="A7242" s="2"/>
    </row>
    <row r="7243" spans="1:1" s="20" customFormat="1" x14ac:dyDescent="0.2">
      <c r="A7243" s="2"/>
    </row>
    <row r="7244" spans="1:1" s="20" customFormat="1" x14ac:dyDescent="0.2">
      <c r="A7244" s="2"/>
    </row>
    <row r="7245" spans="1:1" s="20" customFormat="1" x14ac:dyDescent="0.2">
      <c r="A7245" s="2"/>
    </row>
    <row r="7246" spans="1:1" s="20" customFormat="1" x14ac:dyDescent="0.2">
      <c r="A7246" s="2"/>
    </row>
    <row r="7247" spans="1:1" s="20" customFormat="1" x14ac:dyDescent="0.2">
      <c r="A7247" s="2"/>
    </row>
    <row r="7248" spans="1:1" s="20" customFormat="1" x14ac:dyDescent="0.2">
      <c r="A7248" s="2"/>
    </row>
    <row r="7249" spans="1:1" s="20" customFormat="1" x14ac:dyDescent="0.2">
      <c r="A7249" s="2"/>
    </row>
    <row r="7250" spans="1:1" s="20" customFormat="1" x14ac:dyDescent="0.2">
      <c r="A7250" s="2"/>
    </row>
    <row r="7251" spans="1:1" s="20" customFormat="1" x14ac:dyDescent="0.2">
      <c r="A7251" s="2"/>
    </row>
    <row r="7252" spans="1:1" s="20" customFormat="1" x14ac:dyDescent="0.2">
      <c r="A7252" s="2"/>
    </row>
    <row r="7253" spans="1:1" s="20" customFormat="1" x14ac:dyDescent="0.2">
      <c r="A7253" s="2"/>
    </row>
    <row r="7254" spans="1:1" s="20" customFormat="1" x14ac:dyDescent="0.2">
      <c r="A7254" s="2"/>
    </row>
    <row r="7255" spans="1:1" s="20" customFormat="1" x14ac:dyDescent="0.2">
      <c r="A7255" s="2"/>
    </row>
    <row r="7256" spans="1:1" s="20" customFormat="1" x14ac:dyDescent="0.2">
      <c r="A7256" s="2"/>
    </row>
    <row r="7257" spans="1:1" s="20" customFormat="1" x14ac:dyDescent="0.2">
      <c r="A7257" s="2"/>
    </row>
    <row r="7258" spans="1:1" s="20" customFormat="1" x14ac:dyDescent="0.2">
      <c r="A7258" s="2"/>
    </row>
    <row r="7259" spans="1:1" s="20" customFormat="1" x14ac:dyDescent="0.2">
      <c r="A7259" s="2"/>
    </row>
    <row r="7260" spans="1:1" s="20" customFormat="1" x14ac:dyDescent="0.2">
      <c r="A7260" s="2"/>
    </row>
    <row r="7261" spans="1:1" s="20" customFormat="1" x14ac:dyDescent="0.2">
      <c r="A7261" s="2"/>
    </row>
    <row r="7262" spans="1:1" s="20" customFormat="1" x14ac:dyDescent="0.2">
      <c r="A7262" s="2"/>
    </row>
    <row r="7263" spans="1:1" s="20" customFormat="1" x14ac:dyDescent="0.2">
      <c r="A7263" s="2"/>
    </row>
    <row r="7264" spans="1:1" s="20" customFormat="1" x14ac:dyDescent="0.2">
      <c r="A7264" s="2"/>
    </row>
    <row r="7265" spans="1:1" s="20" customFormat="1" x14ac:dyDescent="0.2">
      <c r="A7265" s="2"/>
    </row>
    <row r="7266" spans="1:1" s="20" customFormat="1" x14ac:dyDescent="0.2">
      <c r="A7266" s="2"/>
    </row>
    <row r="7267" spans="1:1" s="20" customFormat="1" x14ac:dyDescent="0.2">
      <c r="A7267" s="2"/>
    </row>
    <row r="7268" spans="1:1" s="20" customFormat="1" x14ac:dyDescent="0.2">
      <c r="A7268" s="2"/>
    </row>
    <row r="7269" spans="1:1" s="20" customFormat="1" x14ac:dyDescent="0.2">
      <c r="A7269" s="2"/>
    </row>
    <row r="7270" spans="1:1" s="20" customFormat="1" x14ac:dyDescent="0.2">
      <c r="A7270" s="2"/>
    </row>
    <row r="7271" spans="1:1" s="20" customFormat="1" x14ac:dyDescent="0.2">
      <c r="A7271" s="2"/>
    </row>
    <row r="7272" spans="1:1" s="20" customFormat="1" x14ac:dyDescent="0.2">
      <c r="A7272" s="2"/>
    </row>
    <row r="7273" spans="1:1" s="20" customFormat="1" x14ac:dyDescent="0.2">
      <c r="A7273" s="2"/>
    </row>
    <row r="7274" spans="1:1" s="20" customFormat="1" x14ac:dyDescent="0.2">
      <c r="A7274" s="2"/>
    </row>
    <row r="7275" spans="1:1" s="20" customFormat="1" x14ac:dyDescent="0.2">
      <c r="A7275" s="2"/>
    </row>
    <row r="7276" spans="1:1" s="20" customFormat="1" x14ac:dyDescent="0.2">
      <c r="A7276" s="2"/>
    </row>
    <row r="7277" spans="1:1" s="20" customFormat="1" x14ac:dyDescent="0.2">
      <c r="A7277" s="2"/>
    </row>
    <row r="7278" spans="1:1" s="20" customFormat="1" x14ac:dyDescent="0.2">
      <c r="A7278" s="2"/>
    </row>
    <row r="7279" spans="1:1" s="20" customFormat="1" x14ac:dyDescent="0.2">
      <c r="A7279" s="2"/>
    </row>
    <row r="7280" spans="1:1" s="20" customFormat="1" x14ac:dyDescent="0.2">
      <c r="A7280" s="2"/>
    </row>
    <row r="7281" spans="1:1" s="20" customFormat="1" x14ac:dyDescent="0.2">
      <c r="A7281" s="2"/>
    </row>
    <row r="7282" spans="1:1" s="20" customFormat="1" x14ac:dyDescent="0.2">
      <c r="A7282" s="2"/>
    </row>
    <row r="7283" spans="1:1" s="20" customFormat="1" x14ac:dyDescent="0.2">
      <c r="A7283" s="2"/>
    </row>
    <row r="7284" spans="1:1" s="20" customFormat="1" x14ac:dyDescent="0.2">
      <c r="A7284" s="2"/>
    </row>
    <row r="7285" spans="1:1" s="20" customFormat="1" x14ac:dyDescent="0.2">
      <c r="A7285" s="2"/>
    </row>
    <row r="7286" spans="1:1" s="20" customFormat="1" x14ac:dyDescent="0.2">
      <c r="A7286" s="2"/>
    </row>
    <row r="7287" spans="1:1" s="20" customFormat="1" x14ac:dyDescent="0.2">
      <c r="A7287" s="2"/>
    </row>
    <row r="7288" spans="1:1" s="20" customFormat="1" x14ac:dyDescent="0.2">
      <c r="A7288" s="2"/>
    </row>
    <row r="7289" spans="1:1" s="20" customFormat="1" x14ac:dyDescent="0.2">
      <c r="A7289" s="2"/>
    </row>
    <row r="7290" spans="1:1" s="20" customFormat="1" x14ac:dyDescent="0.2">
      <c r="A7290" s="2"/>
    </row>
    <row r="7291" spans="1:1" s="20" customFormat="1" x14ac:dyDescent="0.2">
      <c r="A7291" s="2"/>
    </row>
    <row r="7292" spans="1:1" s="20" customFormat="1" x14ac:dyDescent="0.2">
      <c r="A7292" s="2"/>
    </row>
    <row r="7293" spans="1:1" s="20" customFormat="1" x14ac:dyDescent="0.2">
      <c r="A7293" s="2"/>
    </row>
    <row r="7294" spans="1:1" s="20" customFormat="1" x14ac:dyDescent="0.2">
      <c r="A7294" s="2"/>
    </row>
    <row r="7295" spans="1:1" s="20" customFormat="1" x14ac:dyDescent="0.2">
      <c r="A7295" s="2"/>
    </row>
    <row r="7296" spans="1:1" s="20" customFormat="1" x14ac:dyDescent="0.2">
      <c r="A7296" s="2"/>
    </row>
    <row r="7297" spans="1:1" s="20" customFormat="1" x14ac:dyDescent="0.2">
      <c r="A7297" s="2"/>
    </row>
    <row r="7298" spans="1:1" s="20" customFormat="1" x14ac:dyDescent="0.2">
      <c r="A7298" s="2"/>
    </row>
    <row r="7299" spans="1:1" s="20" customFormat="1" x14ac:dyDescent="0.2">
      <c r="A7299" s="2"/>
    </row>
    <row r="7300" spans="1:1" s="20" customFormat="1" x14ac:dyDescent="0.2">
      <c r="A7300" s="2"/>
    </row>
    <row r="7301" spans="1:1" s="20" customFormat="1" x14ac:dyDescent="0.2">
      <c r="A7301" s="2"/>
    </row>
    <row r="7302" spans="1:1" s="20" customFormat="1" x14ac:dyDescent="0.2">
      <c r="A7302" s="2"/>
    </row>
    <row r="7303" spans="1:1" s="20" customFormat="1" x14ac:dyDescent="0.2">
      <c r="A7303" s="2"/>
    </row>
    <row r="7304" spans="1:1" s="20" customFormat="1" x14ac:dyDescent="0.2">
      <c r="A7304" s="2"/>
    </row>
    <row r="7305" spans="1:1" s="20" customFormat="1" x14ac:dyDescent="0.2">
      <c r="A7305" s="2"/>
    </row>
    <row r="7306" spans="1:1" s="20" customFormat="1" x14ac:dyDescent="0.2">
      <c r="A7306" s="2"/>
    </row>
    <row r="7307" spans="1:1" s="20" customFormat="1" x14ac:dyDescent="0.2">
      <c r="A7307" s="2"/>
    </row>
    <row r="7308" spans="1:1" s="20" customFormat="1" x14ac:dyDescent="0.2">
      <c r="A7308" s="2"/>
    </row>
    <row r="7309" spans="1:1" s="20" customFormat="1" x14ac:dyDescent="0.2">
      <c r="A7309" s="2"/>
    </row>
    <row r="7310" spans="1:1" s="20" customFormat="1" x14ac:dyDescent="0.2">
      <c r="A7310" s="2"/>
    </row>
    <row r="7311" spans="1:1" s="20" customFormat="1" x14ac:dyDescent="0.2">
      <c r="A7311" s="2"/>
    </row>
    <row r="7312" spans="1:1" s="20" customFormat="1" x14ac:dyDescent="0.2">
      <c r="A7312" s="2"/>
    </row>
    <row r="7313" spans="1:1" s="20" customFormat="1" x14ac:dyDescent="0.2">
      <c r="A7313" s="2"/>
    </row>
    <row r="7314" spans="1:1" s="20" customFormat="1" x14ac:dyDescent="0.2">
      <c r="A7314" s="2"/>
    </row>
    <row r="7315" spans="1:1" s="20" customFormat="1" x14ac:dyDescent="0.2">
      <c r="A7315" s="2"/>
    </row>
    <row r="7316" spans="1:1" s="20" customFormat="1" x14ac:dyDescent="0.2">
      <c r="A7316" s="2"/>
    </row>
    <row r="7317" spans="1:1" s="20" customFormat="1" x14ac:dyDescent="0.2">
      <c r="A7317" s="2"/>
    </row>
    <row r="7318" spans="1:1" s="20" customFormat="1" x14ac:dyDescent="0.2">
      <c r="A7318" s="2"/>
    </row>
    <row r="7319" spans="1:1" s="20" customFormat="1" x14ac:dyDescent="0.2">
      <c r="A7319" s="2"/>
    </row>
    <row r="7320" spans="1:1" s="20" customFormat="1" x14ac:dyDescent="0.2">
      <c r="A7320" s="2"/>
    </row>
    <row r="7321" spans="1:1" s="20" customFormat="1" x14ac:dyDescent="0.2">
      <c r="A7321" s="2"/>
    </row>
    <row r="7322" spans="1:1" s="20" customFormat="1" x14ac:dyDescent="0.2">
      <c r="A7322" s="2"/>
    </row>
    <row r="7323" spans="1:1" s="20" customFormat="1" x14ac:dyDescent="0.2">
      <c r="A7323" s="2"/>
    </row>
    <row r="7324" spans="1:1" s="20" customFormat="1" x14ac:dyDescent="0.2">
      <c r="A7324" s="2"/>
    </row>
    <row r="7325" spans="1:1" s="20" customFormat="1" x14ac:dyDescent="0.2">
      <c r="A7325" s="2"/>
    </row>
    <row r="7326" spans="1:1" s="20" customFormat="1" x14ac:dyDescent="0.2">
      <c r="A7326" s="2"/>
    </row>
    <row r="7327" spans="1:1" s="20" customFormat="1" x14ac:dyDescent="0.2">
      <c r="A7327" s="2"/>
    </row>
    <row r="7328" spans="1:1" s="20" customFormat="1" x14ac:dyDescent="0.2">
      <c r="A7328" s="2"/>
    </row>
    <row r="7329" spans="1:1" s="20" customFormat="1" x14ac:dyDescent="0.2">
      <c r="A7329" s="2"/>
    </row>
    <row r="7330" spans="1:1" s="20" customFormat="1" x14ac:dyDescent="0.2">
      <c r="A7330" s="2"/>
    </row>
    <row r="7331" spans="1:1" s="20" customFormat="1" x14ac:dyDescent="0.2">
      <c r="A7331" s="2"/>
    </row>
    <row r="7332" spans="1:1" s="20" customFormat="1" x14ac:dyDescent="0.2">
      <c r="A7332" s="2"/>
    </row>
    <row r="7333" spans="1:1" s="20" customFormat="1" x14ac:dyDescent="0.2">
      <c r="A7333" s="2"/>
    </row>
    <row r="7334" spans="1:1" s="20" customFormat="1" x14ac:dyDescent="0.2">
      <c r="A7334" s="2"/>
    </row>
    <row r="7335" spans="1:1" s="20" customFormat="1" x14ac:dyDescent="0.2">
      <c r="A7335" s="2"/>
    </row>
    <row r="7336" spans="1:1" s="20" customFormat="1" x14ac:dyDescent="0.2">
      <c r="A7336" s="2"/>
    </row>
    <row r="7337" spans="1:1" s="20" customFormat="1" x14ac:dyDescent="0.2">
      <c r="A7337" s="2"/>
    </row>
    <row r="7338" spans="1:1" s="20" customFormat="1" x14ac:dyDescent="0.2">
      <c r="A7338" s="2"/>
    </row>
    <row r="7339" spans="1:1" s="20" customFormat="1" x14ac:dyDescent="0.2">
      <c r="A7339" s="2"/>
    </row>
    <row r="7340" spans="1:1" s="20" customFormat="1" x14ac:dyDescent="0.2">
      <c r="A7340" s="2"/>
    </row>
    <row r="7341" spans="1:1" s="20" customFormat="1" x14ac:dyDescent="0.2">
      <c r="A7341" s="2"/>
    </row>
    <row r="7342" spans="1:1" s="20" customFormat="1" x14ac:dyDescent="0.2">
      <c r="A7342" s="2"/>
    </row>
    <row r="7343" spans="1:1" s="20" customFormat="1" x14ac:dyDescent="0.2">
      <c r="A7343" s="2"/>
    </row>
    <row r="7344" spans="1:1" s="20" customFormat="1" x14ac:dyDescent="0.2">
      <c r="A7344" s="2"/>
    </row>
    <row r="7345" spans="1:1" s="20" customFormat="1" x14ac:dyDescent="0.2">
      <c r="A7345" s="2"/>
    </row>
    <row r="7346" spans="1:1" s="20" customFormat="1" x14ac:dyDescent="0.2">
      <c r="A7346" s="2"/>
    </row>
    <row r="7347" spans="1:1" s="20" customFormat="1" x14ac:dyDescent="0.2">
      <c r="A7347" s="2"/>
    </row>
    <row r="7348" spans="1:1" s="20" customFormat="1" x14ac:dyDescent="0.2">
      <c r="A7348" s="2"/>
    </row>
    <row r="7349" spans="1:1" s="20" customFormat="1" x14ac:dyDescent="0.2">
      <c r="A7349" s="2"/>
    </row>
    <row r="7350" spans="1:1" s="20" customFormat="1" x14ac:dyDescent="0.2">
      <c r="A7350" s="2"/>
    </row>
    <row r="7351" spans="1:1" s="20" customFormat="1" x14ac:dyDescent="0.2">
      <c r="A7351" s="2"/>
    </row>
    <row r="7352" spans="1:1" s="20" customFormat="1" x14ac:dyDescent="0.2">
      <c r="A7352" s="2"/>
    </row>
    <row r="7353" spans="1:1" s="20" customFormat="1" x14ac:dyDescent="0.2">
      <c r="A7353" s="2"/>
    </row>
    <row r="7354" spans="1:1" s="20" customFormat="1" x14ac:dyDescent="0.2">
      <c r="A7354" s="2"/>
    </row>
    <row r="7355" spans="1:1" s="20" customFormat="1" x14ac:dyDescent="0.2">
      <c r="A7355" s="2"/>
    </row>
    <row r="7356" spans="1:1" s="20" customFormat="1" x14ac:dyDescent="0.2">
      <c r="A7356" s="2"/>
    </row>
    <row r="7357" spans="1:1" s="20" customFormat="1" x14ac:dyDescent="0.2">
      <c r="A7357" s="2"/>
    </row>
    <row r="7358" spans="1:1" s="20" customFormat="1" x14ac:dyDescent="0.2">
      <c r="A7358" s="2"/>
    </row>
    <row r="7359" spans="1:1" s="20" customFormat="1" x14ac:dyDescent="0.2">
      <c r="A7359" s="2"/>
    </row>
    <row r="7360" spans="1:1" s="20" customFormat="1" x14ac:dyDescent="0.2">
      <c r="A7360" s="2"/>
    </row>
    <row r="7361" spans="1:1" s="20" customFormat="1" x14ac:dyDescent="0.2">
      <c r="A7361" s="2"/>
    </row>
    <row r="7362" spans="1:1" s="20" customFormat="1" x14ac:dyDescent="0.2">
      <c r="A7362" s="2"/>
    </row>
    <row r="7363" spans="1:1" s="20" customFormat="1" x14ac:dyDescent="0.2">
      <c r="A7363" s="2"/>
    </row>
    <row r="7364" spans="1:1" s="20" customFormat="1" x14ac:dyDescent="0.2">
      <c r="A7364" s="2"/>
    </row>
    <row r="7365" spans="1:1" s="20" customFormat="1" x14ac:dyDescent="0.2">
      <c r="A7365" s="2"/>
    </row>
    <row r="7366" spans="1:1" s="20" customFormat="1" x14ac:dyDescent="0.2">
      <c r="A7366" s="2"/>
    </row>
    <row r="7367" spans="1:1" s="20" customFormat="1" x14ac:dyDescent="0.2">
      <c r="A7367" s="2"/>
    </row>
    <row r="7368" spans="1:1" s="20" customFormat="1" x14ac:dyDescent="0.2">
      <c r="A7368" s="2"/>
    </row>
    <row r="7369" spans="1:1" s="20" customFormat="1" x14ac:dyDescent="0.2">
      <c r="A7369" s="2"/>
    </row>
    <row r="7370" spans="1:1" s="20" customFormat="1" x14ac:dyDescent="0.2">
      <c r="A7370" s="2"/>
    </row>
    <row r="7371" spans="1:1" s="20" customFormat="1" x14ac:dyDescent="0.2">
      <c r="A7371" s="2"/>
    </row>
    <row r="7372" spans="1:1" s="20" customFormat="1" x14ac:dyDescent="0.2">
      <c r="A7372" s="2"/>
    </row>
    <row r="7373" spans="1:1" s="20" customFormat="1" x14ac:dyDescent="0.2">
      <c r="A7373" s="2"/>
    </row>
    <row r="7374" spans="1:1" s="20" customFormat="1" x14ac:dyDescent="0.2">
      <c r="A7374" s="2"/>
    </row>
    <row r="7375" spans="1:1" s="20" customFormat="1" x14ac:dyDescent="0.2">
      <c r="A7375" s="2"/>
    </row>
    <row r="7376" spans="1:1" s="20" customFormat="1" x14ac:dyDescent="0.2">
      <c r="A7376" s="2"/>
    </row>
    <row r="7377" spans="1:1" s="20" customFormat="1" x14ac:dyDescent="0.2">
      <c r="A7377" s="2"/>
    </row>
    <row r="7378" spans="1:1" s="20" customFormat="1" x14ac:dyDescent="0.2">
      <c r="A7378" s="2"/>
    </row>
    <row r="7379" spans="1:1" s="20" customFormat="1" x14ac:dyDescent="0.2">
      <c r="A7379" s="2"/>
    </row>
    <row r="7380" spans="1:1" s="20" customFormat="1" x14ac:dyDescent="0.2">
      <c r="A7380" s="2"/>
    </row>
    <row r="7381" spans="1:1" s="20" customFormat="1" x14ac:dyDescent="0.2">
      <c r="A7381" s="2"/>
    </row>
    <row r="7382" spans="1:1" s="20" customFormat="1" x14ac:dyDescent="0.2">
      <c r="A7382" s="2"/>
    </row>
    <row r="7383" spans="1:1" s="20" customFormat="1" x14ac:dyDescent="0.2">
      <c r="A7383" s="2"/>
    </row>
    <row r="7384" spans="1:1" s="20" customFormat="1" x14ac:dyDescent="0.2">
      <c r="A7384" s="2"/>
    </row>
    <row r="7385" spans="1:1" s="20" customFormat="1" x14ac:dyDescent="0.2">
      <c r="A7385" s="2"/>
    </row>
    <row r="7386" spans="1:1" s="20" customFormat="1" x14ac:dyDescent="0.2">
      <c r="A7386" s="2"/>
    </row>
    <row r="7387" spans="1:1" s="20" customFormat="1" x14ac:dyDescent="0.2">
      <c r="A7387" s="2"/>
    </row>
    <row r="7388" spans="1:1" s="20" customFormat="1" x14ac:dyDescent="0.2">
      <c r="A7388" s="2"/>
    </row>
    <row r="7389" spans="1:1" s="20" customFormat="1" x14ac:dyDescent="0.2">
      <c r="A7389" s="2"/>
    </row>
    <row r="7390" spans="1:1" s="20" customFormat="1" x14ac:dyDescent="0.2">
      <c r="A7390" s="2"/>
    </row>
    <row r="7391" spans="1:1" s="20" customFormat="1" x14ac:dyDescent="0.2">
      <c r="A7391" s="2"/>
    </row>
    <row r="7392" spans="1:1" s="20" customFormat="1" x14ac:dyDescent="0.2">
      <c r="A7392" s="2"/>
    </row>
    <row r="7393" spans="1:1" s="20" customFormat="1" x14ac:dyDescent="0.2">
      <c r="A7393" s="2"/>
    </row>
    <row r="7394" spans="1:1" s="20" customFormat="1" x14ac:dyDescent="0.2">
      <c r="A7394" s="2"/>
    </row>
    <row r="7395" spans="1:1" s="20" customFormat="1" x14ac:dyDescent="0.2">
      <c r="A7395" s="2"/>
    </row>
    <row r="7396" spans="1:1" s="20" customFormat="1" x14ac:dyDescent="0.2">
      <c r="A7396" s="2"/>
    </row>
    <row r="7397" spans="1:1" s="20" customFormat="1" x14ac:dyDescent="0.2">
      <c r="A7397" s="2"/>
    </row>
    <row r="7398" spans="1:1" s="20" customFormat="1" x14ac:dyDescent="0.2">
      <c r="A7398" s="2"/>
    </row>
    <row r="7399" spans="1:1" s="20" customFormat="1" x14ac:dyDescent="0.2">
      <c r="A7399" s="2"/>
    </row>
    <row r="7400" spans="1:1" s="20" customFormat="1" x14ac:dyDescent="0.2">
      <c r="A7400" s="2"/>
    </row>
    <row r="7401" spans="1:1" s="20" customFormat="1" x14ac:dyDescent="0.2">
      <c r="A7401" s="2"/>
    </row>
    <row r="7402" spans="1:1" s="20" customFormat="1" x14ac:dyDescent="0.2">
      <c r="A7402" s="2"/>
    </row>
    <row r="7403" spans="1:1" s="20" customFormat="1" x14ac:dyDescent="0.2">
      <c r="A7403" s="2"/>
    </row>
    <row r="7404" spans="1:1" s="20" customFormat="1" x14ac:dyDescent="0.2">
      <c r="A7404" s="2"/>
    </row>
    <row r="7405" spans="1:1" s="20" customFormat="1" x14ac:dyDescent="0.2">
      <c r="A7405" s="2"/>
    </row>
    <row r="7406" spans="1:1" s="20" customFormat="1" x14ac:dyDescent="0.2">
      <c r="A7406" s="2"/>
    </row>
    <row r="7407" spans="1:1" s="20" customFormat="1" x14ac:dyDescent="0.2">
      <c r="A7407" s="2"/>
    </row>
    <row r="7408" spans="1:1" s="20" customFormat="1" x14ac:dyDescent="0.2">
      <c r="A7408" s="2"/>
    </row>
    <row r="7409" spans="1:1" s="20" customFormat="1" x14ac:dyDescent="0.2">
      <c r="A7409" s="2"/>
    </row>
    <row r="7410" spans="1:1" s="20" customFormat="1" x14ac:dyDescent="0.2">
      <c r="A7410" s="2"/>
    </row>
    <row r="7411" spans="1:1" s="20" customFormat="1" x14ac:dyDescent="0.2">
      <c r="A7411" s="2"/>
    </row>
    <row r="7412" spans="1:1" s="20" customFormat="1" x14ac:dyDescent="0.2">
      <c r="A7412" s="2"/>
    </row>
    <row r="7413" spans="1:1" s="20" customFormat="1" x14ac:dyDescent="0.2">
      <c r="A7413" s="2"/>
    </row>
    <row r="7414" spans="1:1" s="20" customFormat="1" x14ac:dyDescent="0.2">
      <c r="A7414" s="2"/>
    </row>
    <row r="7415" spans="1:1" s="20" customFormat="1" x14ac:dyDescent="0.2">
      <c r="A7415" s="2"/>
    </row>
    <row r="7416" spans="1:1" s="20" customFormat="1" x14ac:dyDescent="0.2">
      <c r="A7416" s="2"/>
    </row>
    <row r="7417" spans="1:1" s="20" customFormat="1" x14ac:dyDescent="0.2">
      <c r="A7417" s="2"/>
    </row>
    <row r="7418" spans="1:1" s="20" customFormat="1" x14ac:dyDescent="0.2">
      <c r="A7418" s="2"/>
    </row>
    <row r="7419" spans="1:1" s="20" customFormat="1" x14ac:dyDescent="0.2">
      <c r="A7419" s="2"/>
    </row>
    <row r="7420" spans="1:1" s="20" customFormat="1" x14ac:dyDescent="0.2">
      <c r="A7420" s="2"/>
    </row>
    <row r="7421" spans="1:1" s="20" customFormat="1" x14ac:dyDescent="0.2">
      <c r="A7421" s="2"/>
    </row>
    <row r="7422" spans="1:1" s="20" customFormat="1" x14ac:dyDescent="0.2">
      <c r="A7422" s="2"/>
    </row>
    <row r="7423" spans="1:1" s="20" customFormat="1" x14ac:dyDescent="0.2">
      <c r="A7423" s="2"/>
    </row>
    <row r="7424" spans="1:1" s="20" customFormat="1" x14ac:dyDescent="0.2">
      <c r="A7424" s="2"/>
    </row>
    <row r="7425" spans="1:1" s="20" customFormat="1" x14ac:dyDescent="0.2">
      <c r="A7425" s="2"/>
    </row>
    <row r="7426" spans="1:1" s="20" customFormat="1" x14ac:dyDescent="0.2">
      <c r="A7426" s="2"/>
    </row>
    <row r="7427" spans="1:1" s="20" customFormat="1" x14ac:dyDescent="0.2">
      <c r="A7427" s="2"/>
    </row>
    <row r="7428" spans="1:1" s="20" customFormat="1" x14ac:dyDescent="0.2">
      <c r="A7428" s="2"/>
    </row>
    <row r="7429" spans="1:1" s="20" customFormat="1" x14ac:dyDescent="0.2">
      <c r="A7429" s="2"/>
    </row>
    <row r="7430" spans="1:1" s="20" customFormat="1" x14ac:dyDescent="0.2">
      <c r="A7430" s="2"/>
    </row>
    <row r="7431" spans="1:1" s="20" customFormat="1" x14ac:dyDescent="0.2">
      <c r="A7431" s="2"/>
    </row>
    <row r="7432" spans="1:1" s="20" customFormat="1" x14ac:dyDescent="0.2">
      <c r="A7432" s="2"/>
    </row>
    <row r="7433" spans="1:1" s="20" customFormat="1" x14ac:dyDescent="0.2">
      <c r="A7433" s="2"/>
    </row>
    <row r="7434" spans="1:1" s="20" customFormat="1" x14ac:dyDescent="0.2">
      <c r="A7434" s="2"/>
    </row>
    <row r="7435" spans="1:1" s="20" customFormat="1" x14ac:dyDescent="0.2">
      <c r="A7435" s="2"/>
    </row>
    <row r="7436" spans="1:1" s="20" customFormat="1" x14ac:dyDescent="0.2">
      <c r="A7436" s="2"/>
    </row>
    <row r="7437" spans="1:1" s="20" customFormat="1" x14ac:dyDescent="0.2">
      <c r="A7437" s="2"/>
    </row>
    <row r="7438" spans="1:1" s="20" customFormat="1" x14ac:dyDescent="0.2">
      <c r="A7438" s="2"/>
    </row>
    <row r="7439" spans="1:1" s="20" customFormat="1" x14ac:dyDescent="0.2">
      <c r="A7439" s="2"/>
    </row>
    <row r="7440" spans="1:1" s="20" customFormat="1" x14ac:dyDescent="0.2">
      <c r="A7440" s="2"/>
    </row>
    <row r="7441" spans="1:1" s="20" customFormat="1" x14ac:dyDescent="0.2">
      <c r="A7441" s="2"/>
    </row>
    <row r="7442" spans="1:1" s="20" customFormat="1" x14ac:dyDescent="0.2">
      <c r="A7442" s="2"/>
    </row>
    <row r="7443" spans="1:1" s="20" customFormat="1" x14ac:dyDescent="0.2">
      <c r="A7443" s="2"/>
    </row>
    <row r="7444" spans="1:1" s="20" customFormat="1" x14ac:dyDescent="0.2">
      <c r="A7444" s="2"/>
    </row>
    <row r="7445" spans="1:1" s="20" customFormat="1" x14ac:dyDescent="0.2">
      <c r="A7445" s="2"/>
    </row>
    <row r="7446" spans="1:1" s="20" customFormat="1" x14ac:dyDescent="0.2">
      <c r="A7446" s="2"/>
    </row>
    <row r="7447" spans="1:1" s="20" customFormat="1" x14ac:dyDescent="0.2">
      <c r="A7447" s="2"/>
    </row>
    <row r="7448" spans="1:1" s="20" customFormat="1" x14ac:dyDescent="0.2">
      <c r="A7448" s="2"/>
    </row>
    <row r="7449" spans="1:1" s="20" customFormat="1" x14ac:dyDescent="0.2">
      <c r="A7449" s="2"/>
    </row>
    <row r="7450" spans="1:1" s="20" customFormat="1" x14ac:dyDescent="0.2">
      <c r="A7450" s="2"/>
    </row>
    <row r="7451" spans="1:1" s="20" customFormat="1" x14ac:dyDescent="0.2">
      <c r="A7451" s="2"/>
    </row>
    <row r="7452" spans="1:1" s="20" customFormat="1" x14ac:dyDescent="0.2">
      <c r="A7452" s="2"/>
    </row>
    <row r="7453" spans="1:1" s="20" customFormat="1" x14ac:dyDescent="0.2">
      <c r="A7453" s="2"/>
    </row>
    <row r="7454" spans="1:1" s="20" customFormat="1" x14ac:dyDescent="0.2">
      <c r="A7454" s="2"/>
    </row>
    <row r="7455" spans="1:1" s="20" customFormat="1" x14ac:dyDescent="0.2">
      <c r="A7455" s="2"/>
    </row>
    <row r="7456" spans="1:1" s="20" customFormat="1" x14ac:dyDescent="0.2">
      <c r="A7456" s="2"/>
    </row>
    <row r="7457" spans="1:1" s="20" customFormat="1" x14ac:dyDescent="0.2">
      <c r="A7457" s="2"/>
    </row>
    <row r="7458" spans="1:1" s="20" customFormat="1" x14ac:dyDescent="0.2">
      <c r="A7458" s="2"/>
    </row>
    <row r="7459" spans="1:1" s="20" customFormat="1" x14ac:dyDescent="0.2">
      <c r="A7459" s="2"/>
    </row>
    <row r="7460" spans="1:1" s="20" customFormat="1" x14ac:dyDescent="0.2">
      <c r="A7460" s="2"/>
    </row>
    <row r="7461" spans="1:1" s="20" customFormat="1" x14ac:dyDescent="0.2">
      <c r="A7461" s="2"/>
    </row>
    <row r="7462" spans="1:1" s="20" customFormat="1" x14ac:dyDescent="0.2">
      <c r="A7462" s="2"/>
    </row>
    <row r="7463" spans="1:1" s="20" customFormat="1" x14ac:dyDescent="0.2">
      <c r="A7463" s="2"/>
    </row>
    <row r="7464" spans="1:1" s="20" customFormat="1" x14ac:dyDescent="0.2">
      <c r="A7464" s="2"/>
    </row>
    <row r="7465" spans="1:1" s="20" customFormat="1" x14ac:dyDescent="0.2">
      <c r="A7465" s="2"/>
    </row>
    <row r="7466" spans="1:1" s="20" customFormat="1" x14ac:dyDescent="0.2">
      <c r="A7466" s="2"/>
    </row>
    <row r="7467" spans="1:1" s="20" customFormat="1" x14ac:dyDescent="0.2">
      <c r="A7467" s="2"/>
    </row>
    <row r="7468" spans="1:1" s="20" customFormat="1" x14ac:dyDescent="0.2">
      <c r="A7468" s="2"/>
    </row>
    <row r="7469" spans="1:1" s="20" customFormat="1" x14ac:dyDescent="0.2">
      <c r="A7469" s="2"/>
    </row>
    <row r="7470" spans="1:1" s="20" customFormat="1" x14ac:dyDescent="0.2">
      <c r="A7470" s="2"/>
    </row>
    <row r="7471" spans="1:1" s="20" customFormat="1" x14ac:dyDescent="0.2">
      <c r="A7471" s="2"/>
    </row>
    <row r="7472" spans="1:1" s="20" customFormat="1" x14ac:dyDescent="0.2">
      <c r="A7472" s="2"/>
    </row>
    <row r="7473" spans="1:1" s="20" customFormat="1" x14ac:dyDescent="0.2">
      <c r="A7473" s="2"/>
    </row>
    <row r="7474" spans="1:1" s="20" customFormat="1" x14ac:dyDescent="0.2">
      <c r="A7474" s="2"/>
    </row>
    <row r="7475" spans="1:1" s="20" customFormat="1" x14ac:dyDescent="0.2">
      <c r="A7475" s="2"/>
    </row>
    <row r="7476" spans="1:1" s="20" customFormat="1" x14ac:dyDescent="0.2">
      <c r="A7476" s="2"/>
    </row>
    <row r="7477" spans="1:1" s="20" customFormat="1" x14ac:dyDescent="0.2">
      <c r="A7477" s="2"/>
    </row>
    <row r="7478" spans="1:1" s="20" customFormat="1" x14ac:dyDescent="0.2">
      <c r="A7478" s="2"/>
    </row>
    <row r="7479" spans="1:1" s="20" customFormat="1" x14ac:dyDescent="0.2">
      <c r="A7479" s="2"/>
    </row>
    <row r="7480" spans="1:1" s="20" customFormat="1" x14ac:dyDescent="0.2">
      <c r="A7480" s="2"/>
    </row>
    <row r="7481" spans="1:1" s="20" customFormat="1" x14ac:dyDescent="0.2">
      <c r="A7481" s="2"/>
    </row>
    <row r="7482" spans="1:1" s="20" customFormat="1" x14ac:dyDescent="0.2">
      <c r="A7482" s="2"/>
    </row>
    <row r="7483" spans="1:1" s="20" customFormat="1" x14ac:dyDescent="0.2">
      <c r="A7483" s="2"/>
    </row>
    <row r="7484" spans="1:1" s="20" customFormat="1" x14ac:dyDescent="0.2">
      <c r="A7484" s="2"/>
    </row>
    <row r="7485" spans="1:1" s="20" customFormat="1" x14ac:dyDescent="0.2">
      <c r="A7485" s="2"/>
    </row>
    <row r="7486" spans="1:1" s="20" customFormat="1" x14ac:dyDescent="0.2">
      <c r="A7486" s="2"/>
    </row>
    <row r="7487" spans="1:1" s="20" customFormat="1" x14ac:dyDescent="0.2">
      <c r="A7487" s="2"/>
    </row>
    <row r="7488" spans="1:1" s="20" customFormat="1" x14ac:dyDescent="0.2">
      <c r="A7488" s="2"/>
    </row>
    <row r="7489" spans="1:1" s="20" customFormat="1" x14ac:dyDescent="0.2">
      <c r="A7489" s="2"/>
    </row>
    <row r="7490" spans="1:1" s="20" customFormat="1" x14ac:dyDescent="0.2">
      <c r="A7490" s="2"/>
    </row>
    <row r="7491" spans="1:1" s="20" customFormat="1" x14ac:dyDescent="0.2">
      <c r="A7491" s="2"/>
    </row>
    <row r="7492" spans="1:1" s="20" customFormat="1" x14ac:dyDescent="0.2">
      <c r="A7492" s="2"/>
    </row>
    <row r="7493" spans="1:1" s="20" customFormat="1" x14ac:dyDescent="0.2">
      <c r="A7493" s="2"/>
    </row>
    <row r="7494" spans="1:1" s="20" customFormat="1" x14ac:dyDescent="0.2">
      <c r="A7494" s="2"/>
    </row>
    <row r="7495" spans="1:1" s="20" customFormat="1" x14ac:dyDescent="0.2">
      <c r="A7495" s="2"/>
    </row>
    <row r="7496" spans="1:1" s="20" customFormat="1" x14ac:dyDescent="0.2">
      <c r="A7496" s="2"/>
    </row>
    <row r="7497" spans="1:1" s="20" customFormat="1" x14ac:dyDescent="0.2">
      <c r="A7497" s="2"/>
    </row>
    <row r="7498" spans="1:1" s="20" customFormat="1" x14ac:dyDescent="0.2">
      <c r="A7498" s="2"/>
    </row>
    <row r="7499" spans="1:1" s="20" customFormat="1" x14ac:dyDescent="0.2">
      <c r="A7499" s="2"/>
    </row>
    <row r="7500" spans="1:1" s="20" customFormat="1" x14ac:dyDescent="0.2">
      <c r="A7500" s="2"/>
    </row>
    <row r="7501" spans="1:1" s="20" customFormat="1" x14ac:dyDescent="0.2">
      <c r="A7501" s="2"/>
    </row>
    <row r="7502" spans="1:1" s="20" customFormat="1" x14ac:dyDescent="0.2">
      <c r="A7502" s="2"/>
    </row>
    <row r="7503" spans="1:1" s="20" customFormat="1" x14ac:dyDescent="0.2">
      <c r="A7503" s="2"/>
    </row>
    <row r="7504" spans="1:1" s="20" customFormat="1" x14ac:dyDescent="0.2">
      <c r="A7504" s="2"/>
    </row>
    <row r="7505" spans="1:1" s="20" customFormat="1" x14ac:dyDescent="0.2">
      <c r="A7505" s="2"/>
    </row>
    <row r="7506" spans="1:1" s="20" customFormat="1" x14ac:dyDescent="0.2">
      <c r="A7506" s="2"/>
    </row>
    <row r="7507" spans="1:1" s="20" customFormat="1" x14ac:dyDescent="0.2">
      <c r="A7507" s="2"/>
    </row>
    <row r="7508" spans="1:1" s="20" customFormat="1" x14ac:dyDescent="0.2">
      <c r="A7508" s="2"/>
    </row>
    <row r="7509" spans="1:1" s="20" customFormat="1" x14ac:dyDescent="0.2">
      <c r="A7509" s="2"/>
    </row>
    <row r="7510" spans="1:1" s="20" customFormat="1" x14ac:dyDescent="0.2">
      <c r="A7510" s="2"/>
    </row>
    <row r="7511" spans="1:1" s="20" customFormat="1" x14ac:dyDescent="0.2">
      <c r="A7511" s="2"/>
    </row>
    <row r="7512" spans="1:1" s="20" customFormat="1" x14ac:dyDescent="0.2">
      <c r="A7512" s="2"/>
    </row>
    <row r="7513" spans="1:1" s="20" customFormat="1" x14ac:dyDescent="0.2">
      <c r="A7513" s="2"/>
    </row>
    <row r="7514" spans="1:1" s="20" customFormat="1" x14ac:dyDescent="0.2">
      <c r="A7514" s="2"/>
    </row>
    <row r="7515" spans="1:1" s="20" customFormat="1" x14ac:dyDescent="0.2">
      <c r="A7515" s="2"/>
    </row>
    <row r="7516" spans="1:1" s="20" customFormat="1" x14ac:dyDescent="0.2">
      <c r="A7516" s="2"/>
    </row>
    <row r="7517" spans="1:1" s="20" customFormat="1" x14ac:dyDescent="0.2">
      <c r="A7517" s="2"/>
    </row>
    <row r="7518" spans="1:1" s="20" customFormat="1" x14ac:dyDescent="0.2">
      <c r="A7518" s="2"/>
    </row>
    <row r="7519" spans="1:1" s="20" customFormat="1" x14ac:dyDescent="0.2">
      <c r="A7519" s="2"/>
    </row>
    <row r="7520" spans="1:1" s="20" customFormat="1" x14ac:dyDescent="0.2">
      <c r="A7520" s="2"/>
    </row>
    <row r="7521" spans="1:1" s="20" customFormat="1" x14ac:dyDescent="0.2">
      <c r="A7521" s="2"/>
    </row>
    <row r="7522" spans="1:1" s="20" customFormat="1" x14ac:dyDescent="0.2">
      <c r="A7522" s="2"/>
    </row>
    <row r="7523" spans="1:1" s="20" customFormat="1" x14ac:dyDescent="0.2">
      <c r="A7523" s="2"/>
    </row>
    <row r="7524" spans="1:1" s="20" customFormat="1" x14ac:dyDescent="0.2">
      <c r="A7524" s="2"/>
    </row>
    <row r="7525" spans="1:1" s="20" customFormat="1" x14ac:dyDescent="0.2">
      <c r="A7525" s="2"/>
    </row>
    <row r="7526" spans="1:1" s="20" customFormat="1" x14ac:dyDescent="0.2">
      <c r="A7526" s="2"/>
    </row>
    <row r="7527" spans="1:1" s="20" customFormat="1" x14ac:dyDescent="0.2">
      <c r="A7527" s="2"/>
    </row>
    <row r="7528" spans="1:1" s="20" customFormat="1" x14ac:dyDescent="0.2">
      <c r="A7528" s="2"/>
    </row>
    <row r="7529" spans="1:1" s="20" customFormat="1" x14ac:dyDescent="0.2">
      <c r="A7529" s="2"/>
    </row>
    <row r="7530" spans="1:1" s="20" customFormat="1" x14ac:dyDescent="0.2">
      <c r="A7530" s="2"/>
    </row>
    <row r="7531" spans="1:1" s="20" customFormat="1" x14ac:dyDescent="0.2">
      <c r="A7531" s="2"/>
    </row>
    <row r="7532" spans="1:1" s="20" customFormat="1" x14ac:dyDescent="0.2">
      <c r="A7532" s="2"/>
    </row>
    <row r="7533" spans="1:1" s="20" customFormat="1" x14ac:dyDescent="0.2">
      <c r="A7533" s="2"/>
    </row>
    <row r="7534" spans="1:1" s="20" customFormat="1" x14ac:dyDescent="0.2">
      <c r="A7534" s="2"/>
    </row>
    <row r="7535" spans="1:1" s="20" customFormat="1" x14ac:dyDescent="0.2">
      <c r="A7535" s="2"/>
    </row>
    <row r="7536" spans="1:1" s="20" customFormat="1" x14ac:dyDescent="0.2">
      <c r="A7536" s="2"/>
    </row>
    <row r="7537" spans="1:1" s="20" customFormat="1" x14ac:dyDescent="0.2">
      <c r="A7537" s="2"/>
    </row>
    <row r="7538" spans="1:1" s="20" customFormat="1" x14ac:dyDescent="0.2">
      <c r="A7538" s="2"/>
    </row>
    <row r="7539" spans="1:1" s="20" customFormat="1" x14ac:dyDescent="0.2">
      <c r="A7539" s="2"/>
    </row>
    <row r="7540" spans="1:1" s="20" customFormat="1" x14ac:dyDescent="0.2">
      <c r="A7540" s="2"/>
    </row>
    <row r="7541" spans="1:1" s="20" customFormat="1" x14ac:dyDescent="0.2">
      <c r="A7541" s="2"/>
    </row>
    <row r="7542" spans="1:1" s="20" customFormat="1" x14ac:dyDescent="0.2">
      <c r="A7542" s="2"/>
    </row>
    <row r="7543" spans="1:1" s="20" customFormat="1" x14ac:dyDescent="0.2">
      <c r="A7543" s="2"/>
    </row>
    <row r="7544" spans="1:1" s="20" customFormat="1" x14ac:dyDescent="0.2">
      <c r="A7544" s="2"/>
    </row>
    <row r="7545" spans="1:1" s="20" customFormat="1" x14ac:dyDescent="0.2">
      <c r="A7545" s="2"/>
    </row>
    <row r="7546" spans="1:1" s="20" customFormat="1" x14ac:dyDescent="0.2">
      <c r="A7546" s="2"/>
    </row>
    <row r="7547" spans="1:1" s="20" customFormat="1" x14ac:dyDescent="0.2">
      <c r="A7547" s="2"/>
    </row>
    <row r="7548" spans="1:1" s="20" customFormat="1" x14ac:dyDescent="0.2">
      <c r="A7548" s="2"/>
    </row>
    <row r="7549" spans="1:1" s="20" customFormat="1" x14ac:dyDescent="0.2">
      <c r="A7549" s="2"/>
    </row>
    <row r="7550" spans="1:1" s="20" customFormat="1" x14ac:dyDescent="0.2">
      <c r="A7550" s="2"/>
    </row>
    <row r="7551" spans="1:1" s="20" customFormat="1" x14ac:dyDescent="0.2">
      <c r="A7551" s="2"/>
    </row>
    <row r="7552" spans="1:1" s="20" customFormat="1" x14ac:dyDescent="0.2">
      <c r="A7552" s="2"/>
    </row>
    <row r="7553" spans="1:1" s="20" customFormat="1" x14ac:dyDescent="0.2">
      <c r="A7553" s="2"/>
    </row>
    <row r="7554" spans="1:1" s="20" customFormat="1" x14ac:dyDescent="0.2">
      <c r="A7554" s="2"/>
    </row>
    <row r="7555" spans="1:1" s="20" customFormat="1" x14ac:dyDescent="0.2">
      <c r="A7555" s="2"/>
    </row>
    <row r="7556" spans="1:1" s="20" customFormat="1" x14ac:dyDescent="0.2">
      <c r="A7556" s="2"/>
    </row>
    <row r="7557" spans="1:1" s="20" customFormat="1" x14ac:dyDescent="0.2">
      <c r="A7557" s="2"/>
    </row>
    <row r="7558" spans="1:1" s="20" customFormat="1" x14ac:dyDescent="0.2">
      <c r="A7558" s="2"/>
    </row>
    <row r="7559" spans="1:1" s="20" customFormat="1" x14ac:dyDescent="0.2">
      <c r="A7559" s="2"/>
    </row>
    <row r="7560" spans="1:1" s="20" customFormat="1" x14ac:dyDescent="0.2">
      <c r="A7560" s="2"/>
    </row>
    <row r="7561" spans="1:1" s="20" customFormat="1" x14ac:dyDescent="0.2">
      <c r="A7561" s="2"/>
    </row>
    <row r="7562" spans="1:1" s="20" customFormat="1" x14ac:dyDescent="0.2">
      <c r="A7562" s="2"/>
    </row>
    <row r="7563" spans="1:1" s="20" customFormat="1" x14ac:dyDescent="0.2">
      <c r="A7563" s="2"/>
    </row>
    <row r="7564" spans="1:1" s="20" customFormat="1" x14ac:dyDescent="0.2">
      <c r="A7564" s="2"/>
    </row>
    <row r="7565" spans="1:1" s="20" customFormat="1" x14ac:dyDescent="0.2">
      <c r="A7565" s="2"/>
    </row>
    <row r="7566" spans="1:1" s="20" customFormat="1" x14ac:dyDescent="0.2">
      <c r="A7566" s="2"/>
    </row>
    <row r="7567" spans="1:1" s="20" customFormat="1" x14ac:dyDescent="0.2">
      <c r="A7567" s="2"/>
    </row>
    <row r="7568" spans="1:1" s="20" customFormat="1" x14ac:dyDescent="0.2">
      <c r="A7568" s="2"/>
    </row>
    <row r="7569" spans="1:1" s="20" customFormat="1" x14ac:dyDescent="0.2">
      <c r="A7569" s="2"/>
    </row>
    <row r="7570" spans="1:1" s="20" customFormat="1" x14ac:dyDescent="0.2">
      <c r="A7570" s="2"/>
    </row>
    <row r="7571" spans="1:1" s="20" customFormat="1" x14ac:dyDescent="0.2">
      <c r="A7571" s="2"/>
    </row>
    <row r="7572" spans="1:1" s="20" customFormat="1" x14ac:dyDescent="0.2">
      <c r="A7572" s="2"/>
    </row>
    <row r="7573" spans="1:1" s="20" customFormat="1" x14ac:dyDescent="0.2">
      <c r="A7573" s="2"/>
    </row>
    <row r="7574" spans="1:1" s="20" customFormat="1" x14ac:dyDescent="0.2">
      <c r="A7574" s="2"/>
    </row>
    <row r="7575" spans="1:1" s="20" customFormat="1" x14ac:dyDescent="0.2">
      <c r="A7575" s="2"/>
    </row>
    <row r="7576" spans="1:1" s="20" customFormat="1" x14ac:dyDescent="0.2">
      <c r="A7576" s="2"/>
    </row>
    <row r="7577" spans="1:1" s="20" customFormat="1" x14ac:dyDescent="0.2">
      <c r="A7577" s="2"/>
    </row>
    <row r="7578" spans="1:1" s="20" customFormat="1" x14ac:dyDescent="0.2">
      <c r="A7578" s="2"/>
    </row>
    <row r="7579" spans="1:1" s="20" customFormat="1" x14ac:dyDescent="0.2">
      <c r="A7579" s="2"/>
    </row>
    <row r="7580" spans="1:1" s="20" customFormat="1" x14ac:dyDescent="0.2">
      <c r="A7580" s="2"/>
    </row>
    <row r="7581" spans="1:1" s="20" customFormat="1" x14ac:dyDescent="0.2">
      <c r="A7581" s="2"/>
    </row>
    <row r="7582" spans="1:1" s="20" customFormat="1" x14ac:dyDescent="0.2">
      <c r="A7582" s="2"/>
    </row>
    <row r="7583" spans="1:1" s="20" customFormat="1" x14ac:dyDescent="0.2">
      <c r="A7583" s="2"/>
    </row>
    <row r="7584" spans="1:1" s="20" customFormat="1" x14ac:dyDescent="0.2">
      <c r="A7584" s="2"/>
    </row>
    <row r="7585" spans="1:1" s="20" customFormat="1" x14ac:dyDescent="0.2">
      <c r="A7585" s="2"/>
    </row>
    <row r="7586" spans="1:1" s="20" customFormat="1" x14ac:dyDescent="0.2">
      <c r="A7586" s="2"/>
    </row>
    <row r="7587" spans="1:1" s="20" customFormat="1" x14ac:dyDescent="0.2">
      <c r="A7587" s="2"/>
    </row>
    <row r="7588" spans="1:1" s="20" customFormat="1" x14ac:dyDescent="0.2">
      <c r="A7588" s="2"/>
    </row>
    <row r="7589" spans="1:1" s="20" customFormat="1" x14ac:dyDescent="0.2">
      <c r="A7589" s="2"/>
    </row>
    <row r="7590" spans="1:1" s="20" customFormat="1" x14ac:dyDescent="0.2">
      <c r="A7590" s="2"/>
    </row>
    <row r="7591" spans="1:1" s="20" customFormat="1" x14ac:dyDescent="0.2">
      <c r="A7591" s="2"/>
    </row>
    <row r="7592" spans="1:1" s="20" customFormat="1" x14ac:dyDescent="0.2">
      <c r="A7592" s="2"/>
    </row>
    <row r="7593" spans="1:1" s="20" customFormat="1" x14ac:dyDescent="0.2">
      <c r="A7593" s="2"/>
    </row>
    <row r="7594" spans="1:1" s="20" customFormat="1" x14ac:dyDescent="0.2">
      <c r="A7594" s="2"/>
    </row>
    <row r="7595" spans="1:1" s="20" customFormat="1" x14ac:dyDescent="0.2">
      <c r="A7595" s="2"/>
    </row>
    <row r="7596" spans="1:1" s="20" customFormat="1" x14ac:dyDescent="0.2">
      <c r="A7596" s="2"/>
    </row>
    <row r="7597" spans="1:1" s="20" customFormat="1" x14ac:dyDescent="0.2">
      <c r="A7597" s="2"/>
    </row>
    <row r="7598" spans="1:1" s="20" customFormat="1" x14ac:dyDescent="0.2">
      <c r="A7598" s="2"/>
    </row>
    <row r="7599" spans="1:1" s="20" customFormat="1" x14ac:dyDescent="0.2">
      <c r="A7599" s="2"/>
    </row>
    <row r="7600" spans="1:1" s="20" customFormat="1" x14ac:dyDescent="0.2">
      <c r="A7600" s="2"/>
    </row>
    <row r="7601" spans="1:1" s="20" customFormat="1" x14ac:dyDescent="0.2">
      <c r="A7601" s="2"/>
    </row>
    <row r="7602" spans="1:1" s="20" customFormat="1" x14ac:dyDescent="0.2">
      <c r="A7602" s="2"/>
    </row>
    <row r="7603" spans="1:1" s="20" customFormat="1" x14ac:dyDescent="0.2">
      <c r="A7603" s="2"/>
    </row>
    <row r="7604" spans="1:1" s="20" customFormat="1" x14ac:dyDescent="0.2">
      <c r="A7604" s="2"/>
    </row>
    <row r="7605" spans="1:1" s="20" customFormat="1" x14ac:dyDescent="0.2">
      <c r="A7605" s="2"/>
    </row>
    <row r="7606" spans="1:1" s="20" customFormat="1" x14ac:dyDescent="0.2">
      <c r="A7606" s="2"/>
    </row>
    <row r="7607" spans="1:1" s="20" customFormat="1" x14ac:dyDescent="0.2">
      <c r="A7607" s="2"/>
    </row>
    <row r="7608" spans="1:1" s="20" customFormat="1" x14ac:dyDescent="0.2">
      <c r="A7608" s="2"/>
    </row>
    <row r="7609" spans="1:1" s="20" customFormat="1" x14ac:dyDescent="0.2">
      <c r="A7609" s="2"/>
    </row>
    <row r="7610" spans="1:1" s="20" customFormat="1" x14ac:dyDescent="0.2">
      <c r="A7610" s="2"/>
    </row>
    <row r="7611" spans="1:1" s="20" customFormat="1" x14ac:dyDescent="0.2">
      <c r="A7611" s="2"/>
    </row>
    <row r="7612" spans="1:1" s="20" customFormat="1" x14ac:dyDescent="0.2">
      <c r="A7612" s="2"/>
    </row>
    <row r="7613" spans="1:1" s="20" customFormat="1" x14ac:dyDescent="0.2">
      <c r="A7613" s="2"/>
    </row>
    <row r="7614" spans="1:1" s="20" customFormat="1" x14ac:dyDescent="0.2">
      <c r="A7614" s="2"/>
    </row>
    <row r="7615" spans="1:1" s="20" customFormat="1" x14ac:dyDescent="0.2">
      <c r="A7615" s="2"/>
    </row>
    <row r="7616" spans="1:1" s="20" customFormat="1" x14ac:dyDescent="0.2">
      <c r="A7616" s="2"/>
    </row>
    <row r="7617" spans="1:1" s="20" customFormat="1" x14ac:dyDescent="0.2">
      <c r="A7617" s="2"/>
    </row>
    <row r="7618" spans="1:1" s="20" customFormat="1" x14ac:dyDescent="0.2">
      <c r="A7618" s="2"/>
    </row>
    <row r="7619" spans="1:1" s="20" customFormat="1" x14ac:dyDescent="0.2">
      <c r="A7619" s="2"/>
    </row>
    <row r="7620" spans="1:1" s="20" customFormat="1" x14ac:dyDescent="0.2">
      <c r="A7620" s="2"/>
    </row>
    <row r="7621" spans="1:1" s="20" customFormat="1" x14ac:dyDescent="0.2">
      <c r="A7621" s="2"/>
    </row>
    <row r="7622" spans="1:1" s="20" customFormat="1" x14ac:dyDescent="0.2">
      <c r="A7622" s="2"/>
    </row>
    <row r="7623" spans="1:1" s="20" customFormat="1" x14ac:dyDescent="0.2">
      <c r="A7623" s="2"/>
    </row>
    <row r="7624" spans="1:1" s="20" customFormat="1" x14ac:dyDescent="0.2">
      <c r="A7624" s="2"/>
    </row>
    <row r="7625" spans="1:1" s="20" customFormat="1" x14ac:dyDescent="0.2">
      <c r="A7625" s="2"/>
    </row>
    <row r="7626" spans="1:1" s="20" customFormat="1" x14ac:dyDescent="0.2">
      <c r="A7626" s="2"/>
    </row>
    <row r="7627" spans="1:1" s="20" customFormat="1" x14ac:dyDescent="0.2">
      <c r="A7627" s="2"/>
    </row>
    <row r="7628" spans="1:1" s="20" customFormat="1" x14ac:dyDescent="0.2">
      <c r="A7628" s="2"/>
    </row>
    <row r="7629" spans="1:1" s="20" customFormat="1" x14ac:dyDescent="0.2">
      <c r="A7629" s="2"/>
    </row>
    <row r="7630" spans="1:1" s="20" customFormat="1" x14ac:dyDescent="0.2">
      <c r="A7630" s="2"/>
    </row>
    <row r="7631" spans="1:1" s="20" customFormat="1" x14ac:dyDescent="0.2">
      <c r="A7631" s="2"/>
    </row>
    <row r="7632" spans="1:1" s="20" customFormat="1" x14ac:dyDescent="0.2">
      <c r="A7632" s="2"/>
    </row>
    <row r="7633" spans="1:1" s="20" customFormat="1" x14ac:dyDescent="0.2">
      <c r="A7633" s="2"/>
    </row>
    <row r="7634" spans="1:1" s="20" customFormat="1" x14ac:dyDescent="0.2">
      <c r="A7634" s="2"/>
    </row>
    <row r="7635" spans="1:1" s="20" customFormat="1" x14ac:dyDescent="0.2">
      <c r="A7635" s="2"/>
    </row>
    <row r="7636" spans="1:1" s="20" customFormat="1" x14ac:dyDescent="0.2">
      <c r="A7636" s="2"/>
    </row>
    <row r="7637" spans="1:1" s="20" customFormat="1" x14ac:dyDescent="0.2">
      <c r="A7637" s="2"/>
    </row>
    <row r="7638" spans="1:1" s="20" customFormat="1" x14ac:dyDescent="0.2">
      <c r="A7638" s="2"/>
    </row>
    <row r="7639" spans="1:1" s="20" customFormat="1" x14ac:dyDescent="0.2">
      <c r="A7639" s="2"/>
    </row>
    <row r="7640" spans="1:1" s="20" customFormat="1" x14ac:dyDescent="0.2">
      <c r="A7640" s="2"/>
    </row>
    <row r="7641" spans="1:1" s="20" customFormat="1" x14ac:dyDescent="0.2">
      <c r="A7641" s="2"/>
    </row>
    <row r="7642" spans="1:1" s="20" customFormat="1" x14ac:dyDescent="0.2">
      <c r="A7642" s="2"/>
    </row>
    <row r="7643" spans="1:1" s="20" customFormat="1" x14ac:dyDescent="0.2">
      <c r="A7643" s="2"/>
    </row>
    <row r="7644" spans="1:1" s="20" customFormat="1" x14ac:dyDescent="0.2">
      <c r="A7644" s="2"/>
    </row>
    <row r="7645" spans="1:1" s="20" customFormat="1" x14ac:dyDescent="0.2">
      <c r="A7645" s="2"/>
    </row>
    <row r="7646" spans="1:1" s="20" customFormat="1" x14ac:dyDescent="0.2">
      <c r="A7646" s="2"/>
    </row>
    <row r="7647" spans="1:1" s="20" customFormat="1" x14ac:dyDescent="0.2">
      <c r="A7647" s="2"/>
    </row>
    <row r="7648" spans="1:1" s="20" customFormat="1" x14ac:dyDescent="0.2">
      <c r="A7648" s="2"/>
    </row>
    <row r="7649" spans="1:1" s="20" customFormat="1" x14ac:dyDescent="0.2">
      <c r="A7649" s="2"/>
    </row>
    <row r="7650" spans="1:1" s="20" customFormat="1" x14ac:dyDescent="0.2">
      <c r="A7650" s="2"/>
    </row>
    <row r="7651" spans="1:1" s="20" customFormat="1" x14ac:dyDescent="0.2">
      <c r="A7651" s="2"/>
    </row>
    <row r="7652" spans="1:1" s="20" customFormat="1" x14ac:dyDescent="0.2">
      <c r="A7652" s="2"/>
    </row>
    <row r="7653" spans="1:1" s="20" customFormat="1" x14ac:dyDescent="0.2">
      <c r="A7653" s="2"/>
    </row>
    <row r="7654" spans="1:1" s="20" customFormat="1" x14ac:dyDescent="0.2">
      <c r="A7654" s="2"/>
    </row>
    <row r="7655" spans="1:1" s="20" customFormat="1" x14ac:dyDescent="0.2">
      <c r="A7655" s="2"/>
    </row>
    <row r="7656" spans="1:1" s="20" customFormat="1" x14ac:dyDescent="0.2">
      <c r="A7656" s="2"/>
    </row>
    <row r="7657" spans="1:1" s="20" customFormat="1" x14ac:dyDescent="0.2">
      <c r="A7657" s="2"/>
    </row>
    <row r="7658" spans="1:1" s="20" customFormat="1" x14ac:dyDescent="0.2">
      <c r="A7658" s="2"/>
    </row>
    <row r="7659" spans="1:1" s="20" customFormat="1" x14ac:dyDescent="0.2">
      <c r="A7659" s="2"/>
    </row>
    <row r="7660" spans="1:1" s="20" customFormat="1" x14ac:dyDescent="0.2">
      <c r="A7660" s="2"/>
    </row>
    <row r="7661" spans="1:1" s="20" customFormat="1" x14ac:dyDescent="0.2">
      <c r="A7661" s="2"/>
    </row>
    <row r="7662" spans="1:1" s="20" customFormat="1" x14ac:dyDescent="0.2">
      <c r="A7662" s="2"/>
    </row>
    <row r="7663" spans="1:1" s="20" customFormat="1" x14ac:dyDescent="0.2">
      <c r="A7663" s="2"/>
    </row>
    <row r="7664" spans="1:1" s="20" customFormat="1" x14ac:dyDescent="0.2">
      <c r="A7664" s="2"/>
    </row>
    <row r="7665" spans="1:1" s="20" customFormat="1" x14ac:dyDescent="0.2">
      <c r="A7665" s="2"/>
    </row>
    <row r="7666" spans="1:1" s="20" customFormat="1" x14ac:dyDescent="0.2">
      <c r="A7666" s="2"/>
    </row>
    <row r="7667" spans="1:1" s="20" customFormat="1" x14ac:dyDescent="0.2">
      <c r="A7667" s="2"/>
    </row>
    <row r="7668" spans="1:1" s="20" customFormat="1" x14ac:dyDescent="0.2">
      <c r="A7668" s="2"/>
    </row>
    <row r="7669" spans="1:1" s="20" customFormat="1" x14ac:dyDescent="0.2">
      <c r="A7669" s="2"/>
    </row>
    <row r="7670" spans="1:1" s="20" customFormat="1" x14ac:dyDescent="0.2">
      <c r="A7670" s="2"/>
    </row>
    <row r="7671" spans="1:1" s="20" customFormat="1" x14ac:dyDescent="0.2">
      <c r="A7671" s="2"/>
    </row>
    <row r="7672" spans="1:1" s="20" customFormat="1" x14ac:dyDescent="0.2">
      <c r="A7672" s="2"/>
    </row>
    <row r="7673" spans="1:1" s="20" customFormat="1" x14ac:dyDescent="0.2">
      <c r="A7673" s="2"/>
    </row>
    <row r="7674" spans="1:1" s="20" customFormat="1" x14ac:dyDescent="0.2">
      <c r="A7674" s="2"/>
    </row>
    <row r="7675" spans="1:1" s="20" customFormat="1" x14ac:dyDescent="0.2">
      <c r="A7675" s="2"/>
    </row>
    <row r="7676" spans="1:1" s="20" customFormat="1" x14ac:dyDescent="0.2">
      <c r="A7676" s="2"/>
    </row>
    <row r="7677" spans="1:1" s="20" customFormat="1" x14ac:dyDescent="0.2">
      <c r="A7677" s="2"/>
    </row>
    <row r="7678" spans="1:1" s="20" customFormat="1" x14ac:dyDescent="0.2">
      <c r="A7678" s="2"/>
    </row>
    <row r="7679" spans="1:1" s="20" customFormat="1" x14ac:dyDescent="0.2">
      <c r="A7679" s="2"/>
    </row>
    <row r="7680" spans="1:1" s="20" customFormat="1" x14ac:dyDescent="0.2">
      <c r="A7680" s="2"/>
    </row>
    <row r="7681" spans="1:1" s="20" customFormat="1" x14ac:dyDescent="0.2">
      <c r="A7681" s="2"/>
    </row>
    <row r="7682" spans="1:1" s="20" customFormat="1" x14ac:dyDescent="0.2">
      <c r="A7682" s="2"/>
    </row>
    <row r="7683" spans="1:1" s="20" customFormat="1" x14ac:dyDescent="0.2">
      <c r="A7683" s="2"/>
    </row>
    <row r="7684" spans="1:1" s="20" customFormat="1" x14ac:dyDescent="0.2">
      <c r="A7684" s="2"/>
    </row>
    <row r="7685" spans="1:1" s="20" customFormat="1" x14ac:dyDescent="0.2">
      <c r="A7685" s="2"/>
    </row>
    <row r="7686" spans="1:1" s="20" customFormat="1" x14ac:dyDescent="0.2">
      <c r="A7686" s="2"/>
    </row>
    <row r="7687" spans="1:1" s="20" customFormat="1" x14ac:dyDescent="0.2">
      <c r="A7687" s="2"/>
    </row>
    <row r="7688" spans="1:1" s="20" customFormat="1" x14ac:dyDescent="0.2">
      <c r="A7688" s="2"/>
    </row>
    <row r="7689" spans="1:1" s="20" customFormat="1" x14ac:dyDescent="0.2">
      <c r="A7689" s="2"/>
    </row>
    <row r="7690" spans="1:1" s="20" customFormat="1" x14ac:dyDescent="0.2">
      <c r="A7690" s="2"/>
    </row>
    <row r="7691" spans="1:1" s="20" customFormat="1" x14ac:dyDescent="0.2">
      <c r="A7691" s="2"/>
    </row>
    <row r="7692" spans="1:1" s="20" customFormat="1" x14ac:dyDescent="0.2">
      <c r="A7692" s="2"/>
    </row>
    <row r="7693" spans="1:1" s="20" customFormat="1" x14ac:dyDescent="0.2">
      <c r="A7693" s="2"/>
    </row>
    <row r="7694" spans="1:1" s="20" customFormat="1" x14ac:dyDescent="0.2">
      <c r="A7694" s="2"/>
    </row>
    <row r="7695" spans="1:1" s="20" customFormat="1" x14ac:dyDescent="0.2">
      <c r="A7695" s="2"/>
    </row>
    <row r="7696" spans="1:1" s="20" customFormat="1" x14ac:dyDescent="0.2">
      <c r="A7696" s="2"/>
    </row>
    <row r="7697" spans="1:1" s="20" customFormat="1" x14ac:dyDescent="0.2">
      <c r="A7697" s="2"/>
    </row>
    <row r="7698" spans="1:1" s="20" customFormat="1" x14ac:dyDescent="0.2">
      <c r="A7698" s="2"/>
    </row>
    <row r="7699" spans="1:1" s="20" customFormat="1" x14ac:dyDescent="0.2">
      <c r="A7699" s="2"/>
    </row>
    <row r="7700" spans="1:1" s="20" customFormat="1" x14ac:dyDescent="0.2">
      <c r="A7700" s="2"/>
    </row>
    <row r="7701" spans="1:1" s="20" customFormat="1" x14ac:dyDescent="0.2">
      <c r="A7701" s="2"/>
    </row>
    <row r="7702" spans="1:1" s="20" customFormat="1" x14ac:dyDescent="0.2">
      <c r="A7702" s="2"/>
    </row>
    <row r="7703" spans="1:1" s="20" customFormat="1" x14ac:dyDescent="0.2">
      <c r="A7703" s="2"/>
    </row>
    <row r="7704" spans="1:1" s="20" customFormat="1" x14ac:dyDescent="0.2">
      <c r="A7704" s="2"/>
    </row>
    <row r="7705" spans="1:1" s="20" customFormat="1" x14ac:dyDescent="0.2">
      <c r="A7705" s="2"/>
    </row>
    <row r="7706" spans="1:1" s="20" customFormat="1" x14ac:dyDescent="0.2">
      <c r="A7706" s="2"/>
    </row>
    <row r="7707" spans="1:1" s="20" customFormat="1" x14ac:dyDescent="0.2">
      <c r="A7707" s="2"/>
    </row>
    <row r="7708" spans="1:1" s="20" customFormat="1" x14ac:dyDescent="0.2">
      <c r="A7708" s="2"/>
    </row>
    <row r="7709" spans="1:1" s="20" customFormat="1" x14ac:dyDescent="0.2">
      <c r="A7709" s="2"/>
    </row>
    <row r="7710" spans="1:1" s="20" customFormat="1" x14ac:dyDescent="0.2">
      <c r="A7710" s="2"/>
    </row>
    <row r="7711" spans="1:1" s="20" customFormat="1" x14ac:dyDescent="0.2">
      <c r="A7711" s="2"/>
    </row>
    <row r="7712" spans="1:1" s="20" customFormat="1" x14ac:dyDescent="0.2">
      <c r="A7712" s="2"/>
    </row>
    <row r="7713" spans="1:1" s="20" customFormat="1" x14ac:dyDescent="0.2">
      <c r="A7713" s="2"/>
    </row>
    <row r="7714" spans="1:1" s="20" customFormat="1" x14ac:dyDescent="0.2">
      <c r="A7714" s="2"/>
    </row>
    <row r="7715" spans="1:1" s="20" customFormat="1" x14ac:dyDescent="0.2">
      <c r="A7715" s="2"/>
    </row>
    <row r="7716" spans="1:1" s="20" customFormat="1" x14ac:dyDescent="0.2">
      <c r="A7716" s="2"/>
    </row>
    <row r="7717" spans="1:1" s="20" customFormat="1" x14ac:dyDescent="0.2">
      <c r="A7717" s="2"/>
    </row>
    <row r="7718" spans="1:1" s="20" customFormat="1" x14ac:dyDescent="0.2">
      <c r="A7718" s="2"/>
    </row>
    <row r="7719" spans="1:1" s="20" customFormat="1" x14ac:dyDescent="0.2">
      <c r="A7719" s="2"/>
    </row>
    <row r="7720" spans="1:1" s="20" customFormat="1" x14ac:dyDescent="0.2">
      <c r="A7720" s="2"/>
    </row>
    <row r="7721" spans="1:1" s="20" customFormat="1" x14ac:dyDescent="0.2">
      <c r="A7721" s="2"/>
    </row>
    <row r="7722" spans="1:1" s="20" customFormat="1" x14ac:dyDescent="0.2">
      <c r="A7722" s="2"/>
    </row>
    <row r="7723" spans="1:1" s="20" customFormat="1" x14ac:dyDescent="0.2">
      <c r="A7723" s="2"/>
    </row>
    <row r="7724" spans="1:1" s="20" customFormat="1" x14ac:dyDescent="0.2">
      <c r="A7724" s="2"/>
    </row>
    <row r="7725" spans="1:1" s="20" customFormat="1" x14ac:dyDescent="0.2">
      <c r="A7725" s="2"/>
    </row>
    <row r="7726" spans="1:1" s="20" customFormat="1" x14ac:dyDescent="0.2">
      <c r="A7726" s="2"/>
    </row>
    <row r="7727" spans="1:1" s="20" customFormat="1" x14ac:dyDescent="0.2">
      <c r="A7727" s="2"/>
    </row>
    <row r="7728" spans="1:1" s="20" customFormat="1" x14ac:dyDescent="0.2">
      <c r="A7728" s="2"/>
    </row>
    <row r="7729" spans="1:1" s="20" customFormat="1" x14ac:dyDescent="0.2">
      <c r="A7729" s="2"/>
    </row>
    <row r="7730" spans="1:1" s="20" customFormat="1" x14ac:dyDescent="0.2">
      <c r="A7730" s="2"/>
    </row>
    <row r="7731" spans="1:1" s="20" customFormat="1" x14ac:dyDescent="0.2">
      <c r="A7731" s="2"/>
    </row>
    <row r="7732" spans="1:1" s="20" customFormat="1" x14ac:dyDescent="0.2">
      <c r="A7732" s="2"/>
    </row>
    <row r="7733" spans="1:1" s="20" customFormat="1" x14ac:dyDescent="0.2">
      <c r="A7733" s="2"/>
    </row>
    <row r="7734" spans="1:1" s="20" customFormat="1" x14ac:dyDescent="0.2">
      <c r="A7734" s="2"/>
    </row>
    <row r="7735" spans="1:1" s="20" customFormat="1" x14ac:dyDescent="0.2">
      <c r="A7735" s="2"/>
    </row>
    <row r="7736" spans="1:1" s="20" customFormat="1" x14ac:dyDescent="0.2">
      <c r="A7736" s="2"/>
    </row>
    <row r="7737" spans="1:1" s="20" customFormat="1" x14ac:dyDescent="0.2">
      <c r="A7737" s="2"/>
    </row>
    <row r="7738" spans="1:1" s="20" customFormat="1" x14ac:dyDescent="0.2">
      <c r="A7738" s="2"/>
    </row>
    <row r="7739" spans="1:1" s="20" customFormat="1" x14ac:dyDescent="0.2">
      <c r="A7739" s="2"/>
    </row>
    <row r="7740" spans="1:1" s="20" customFormat="1" x14ac:dyDescent="0.2">
      <c r="A7740" s="2"/>
    </row>
    <row r="7741" spans="1:1" s="20" customFormat="1" x14ac:dyDescent="0.2">
      <c r="A7741" s="2"/>
    </row>
    <row r="7742" spans="1:1" s="20" customFormat="1" x14ac:dyDescent="0.2">
      <c r="A7742" s="2"/>
    </row>
    <row r="7743" spans="1:1" s="20" customFormat="1" x14ac:dyDescent="0.2">
      <c r="A7743" s="2"/>
    </row>
    <row r="7744" spans="1:1" s="20" customFormat="1" x14ac:dyDescent="0.2">
      <c r="A7744" s="2"/>
    </row>
    <row r="7745" spans="1:1" s="20" customFormat="1" x14ac:dyDescent="0.2">
      <c r="A7745" s="2"/>
    </row>
    <row r="7746" spans="1:1" s="20" customFormat="1" x14ac:dyDescent="0.2">
      <c r="A7746" s="2"/>
    </row>
    <row r="7747" spans="1:1" s="20" customFormat="1" x14ac:dyDescent="0.2">
      <c r="A7747" s="2"/>
    </row>
    <row r="7748" spans="1:1" s="20" customFormat="1" x14ac:dyDescent="0.2">
      <c r="A7748" s="2"/>
    </row>
    <row r="7749" spans="1:1" s="20" customFormat="1" x14ac:dyDescent="0.2">
      <c r="A7749" s="2"/>
    </row>
    <row r="7750" spans="1:1" s="20" customFormat="1" x14ac:dyDescent="0.2">
      <c r="A7750" s="2"/>
    </row>
    <row r="7751" spans="1:1" s="20" customFormat="1" x14ac:dyDescent="0.2">
      <c r="A7751" s="2"/>
    </row>
    <row r="7752" spans="1:1" s="20" customFormat="1" x14ac:dyDescent="0.2">
      <c r="A7752" s="2"/>
    </row>
    <row r="7753" spans="1:1" s="20" customFormat="1" x14ac:dyDescent="0.2">
      <c r="A7753" s="2"/>
    </row>
    <row r="7754" spans="1:1" s="20" customFormat="1" x14ac:dyDescent="0.2">
      <c r="A7754" s="2"/>
    </row>
    <row r="7755" spans="1:1" s="20" customFormat="1" x14ac:dyDescent="0.2">
      <c r="A7755" s="2"/>
    </row>
    <row r="7756" spans="1:1" s="20" customFormat="1" x14ac:dyDescent="0.2">
      <c r="A7756" s="2"/>
    </row>
    <row r="7757" spans="1:1" s="20" customFormat="1" x14ac:dyDescent="0.2">
      <c r="A7757" s="2"/>
    </row>
    <row r="7758" spans="1:1" s="20" customFormat="1" x14ac:dyDescent="0.2">
      <c r="A7758" s="2"/>
    </row>
    <row r="7759" spans="1:1" s="20" customFormat="1" x14ac:dyDescent="0.2">
      <c r="A7759" s="2"/>
    </row>
    <row r="7760" spans="1:1" s="20" customFormat="1" x14ac:dyDescent="0.2">
      <c r="A7760" s="2"/>
    </row>
    <row r="7761" spans="1:1" s="20" customFormat="1" x14ac:dyDescent="0.2">
      <c r="A7761" s="2"/>
    </row>
    <row r="7762" spans="1:1" s="20" customFormat="1" x14ac:dyDescent="0.2">
      <c r="A7762" s="2"/>
    </row>
    <row r="7763" spans="1:1" s="20" customFormat="1" x14ac:dyDescent="0.2">
      <c r="A7763" s="2"/>
    </row>
    <row r="7764" spans="1:1" s="20" customFormat="1" x14ac:dyDescent="0.2">
      <c r="A7764" s="2"/>
    </row>
    <row r="7765" spans="1:1" s="20" customFormat="1" x14ac:dyDescent="0.2">
      <c r="A7765" s="2"/>
    </row>
    <row r="7766" spans="1:1" s="20" customFormat="1" x14ac:dyDescent="0.2">
      <c r="A7766" s="2"/>
    </row>
    <row r="7767" spans="1:1" s="20" customFormat="1" x14ac:dyDescent="0.2">
      <c r="A7767" s="2"/>
    </row>
    <row r="7768" spans="1:1" s="20" customFormat="1" x14ac:dyDescent="0.2">
      <c r="A7768" s="2"/>
    </row>
    <row r="7769" spans="1:1" s="20" customFormat="1" x14ac:dyDescent="0.2">
      <c r="A7769" s="2"/>
    </row>
    <row r="7770" spans="1:1" s="20" customFormat="1" x14ac:dyDescent="0.2">
      <c r="A7770" s="2"/>
    </row>
    <row r="7771" spans="1:1" s="20" customFormat="1" x14ac:dyDescent="0.2">
      <c r="A7771" s="2"/>
    </row>
    <row r="7772" spans="1:1" s="20" customFormat="1" x14ac:dyDescent="0.2">
      <c r="A7772" s="2"/>
    </row>
    <row r="7773" spans="1:1" s="20" customFormat="1" x14ac:dyDescent="0.2">
      <c r="A7773" s="2"/>
    </row>
    <row r="7774" spans="1:1" s="20" customFormat="1" x14ac:dyDescent="0.2">
      <c r="A7774" s="2"/>
    </row>
    <row r="7775" spans="1:1" s="20" customFormat="1" x14ac:dyDescent="0.2">
      <c r="A7775" s="2"/>
    </row>
    <row r="7776" spans="1:1" s="20" customFormat="1" x14ac:dyDescent="0.2">
      <c r="A7776" s="2"/>
    </row>
    <row r="7777" spans="1:1" s="20" customFormat="1" x14ac:dyDescent="0.2">
      <c r="A7777" s="2"/>
    </row>
    <row r="7778" spans="1:1" s="20" customFormat="1" x14ac:dyDescent="0.2">
      <c r="A7778" s="2"/>
    </row>
    <row r="7779" spans="1:1" s="20" customFormat="1" x14ac:dyDescent="0.2">
      <c r="A7779" s="2"/>
    </row>
    <row r="7780" spans="1:1" s="20" customFormat="1" x14ac:dyDescent="0.2">
      <c r="A7780" s="2"/>
    </row>
    <row r="7781" spans="1:1" s="20" customFormat="1" x14ac:dyDescent="0.2">
      <c r="A7781" s="2"/>
    </row>
    <row r="7782" spans="1:1" s="20" customFormat="1" x14ac:dyDescent="0.2">
      <c r="A7782" s="2"/>
    </row>
    <row r="7783" spans="1:1" s="20" customFormat="1" x14ac:dyDescent="0.2">
      <c r="A7783" s="2"/>
    </row>
    <row r="7784" spans="1:1" s="20" customFormat="1" x14ac:dyDescent="0.2">
      <c r="A7784" s="2"/>
    </row>
    <row r="7785" spans="1:1" s="20" customFormat="1" x14ac:dyDescent="0.2">
      <c r="A7785" s="2"/>
    </row>
    <row r="7786" spans="1:1" s="20" customFormat="1" x14ac:dyDescent="0.2">
      <c r="A7786" s="2"/>
    </row>
    <row r="7787" spans="1:1" s="20" customFormat="1" x14ac:dyDescent="0.2">
      <c r="A7787" s="2"/>
    </row>
    <row r="7788" spans="1:1" s="20" customFormat="1" x14ac:dyDescent="0.2">
      <c r="A7788" s="2"/>
    </row>
    <row r="7789" spans="1:1" s="20" customFormat="1" x14ac:dyDescent="0.2">
      <c r="A7789" s="2"/>
    </row>
    <row r="7790" spans="1:1" s="20" customFormat="1" x14ac:dyDescent="0.2">
      <c r="A7790" s="2"/>
    </row>
    <row r="7791" spans="1:1" s="20" customFormat="1" x14ac:dyDescent="0.2">
      <c r="A7791" s="2"/>
    </row>
    <row r="7792" spans="1:1" s="20" customFormat="1" x14ac:dyDescent="0.2">
      <c r="A7792" s="2"/>
    </row>
    <row r="7793" spans="1:1" s="20" customFormat="1" x14ac:dyDescent="0.2">
      <c r="A7793" s="2"/>
    </row>
    <row r="7794" spans="1:1" s="20" customFormat="1" x14ac:dyDescent="0.2">
      <c r="A7794" s="2"/>
    </row>
    <row r="7795" spans="1:1" s="20" customFormat="1" x14ac:dyDescent="0.2">
      <c r="A7795" s="2"/>
    </row>
    <row r="7796" spans="1:1" s="20" customFormat="1" x14ac:dyDescent="0.2">
      <c r="A7796" s="2"/>
    </row>
    <row r="7797" spans="1:1" s="20" customFormat="1" x14ac:dyDescent="0.2">
      <c r="A7797" s="2"/>
    </row>
    <row r="7798" spans="1:1" s="20" customFormat="1" x14ac:dyDescent="0.2">
      <c r="A7798" s="2"/>
    </row>
    <row r="7799" spans="1:1" s="20" customFormat="1" x14ac:dyDescent="0.2">
      <c r="A7799" s="2"/>
    </row>
    <row r="7800" spans="1:1" s="20" customFormat="1" x14ac:dyDescent="0.2">
      <c r="A7800" s="2"/>
    </row>
    <row r="7801" spans="1:1" s="20" customFormat="1" x14ac:dyDescent="0.2">
      <c r="A7801" s="2"/>
    </row>
    <row r="7802" spans="1:1" s="20" customFormat="1" x14ac:dyDescent="0.2">
      <c r="A7802" s="2"/>
    </row>
    <row r="7803" spans="1:1" s="20" customFormat="1" x14ac:dyDescent="0.2">
      <c r="A7803" s="2"/>
    </row>
    <row r="7804" spans="1:1" s="20" customFormat="1" x14ac:dyDescent="0.2">
      <c r="A7804" s="2"/>
    </row>
    <row r="7805" spans="1:1" s="20" customFormat="1" x14ac:dyDescent="0.2">
      <c r="A7805" s="2"/>
    </row>
    <row r="7806" spans="1:1" s="20" customFormat="1" x14ac:dyDescent="0.2">
      <c r="A7806" s="2"/>
    </row>
    <row r="7807" spans="1:1" s="20" customFormat="1" x14ac:dyDescent="0.2">
      <c r="A7807" s="2"/>
    </row>
    <row r="7808" spans="1:1" s="20" customFormat="1" x14ac:dyDescent="0.2">
      <c r="A7808" s="2"/>
    </row>
    <row r="7809" spans="1:1" s="20" customFormat="1" x14ac:dyDescent="0.2">
      <c r="A7809" s="2"/>
    </row>
    <row r="7810" spans="1:1" s="20" customFormat="1" x14ac:dyDescent="0.2">
      <c r="A7810" s="2"/>
    </row>
    <row r="7811" spans="1:1" s="20" customFormat="1" x14ac:dyDescent="0.2">
      <c r="A7811" s="2"/>
    </row>
    <row r="7812" spans="1:1" s="20" customFormat="1" x14ac:dyDescent="0.2">
      <c r="A7812" s="2"/>
    </row>
    <row r="7813" spans="1:1" s="20" customFormat="1" x14ac:dyDescent="0.2">
      <c r="A7813" s="2"/>
    </row>
    <row r="7814" spans="1:1" s="20" customFormat="1" x14ac:dyDescent="0.2">
      <c r="A7814" s="2"/>
    </row>
    <row r="7815" spans="1:1" s="20" customFormat="1" x14ac:dyDescent="0.2">
      <c r="A7815" s="2"/>
    </row>
    <row r="7816" spans="1:1" s="20" customFormat="1" x14ac:dyDescent="0.2">
      <c r="A7816" s="2"/>
    </row>
    <row r="7817" spans="1:1" s="20" customFormat="1" x14ac:dyDescent="0.2">
      <c r="A7817" s="2"/>
    </row>
    <row r="7818" spans="1:1" s="20" customFormat="1" x14ac:dyDescent="0.2">
      <c r="A7818" s="2"/>
    </row>
    <row r="7819" spans="1:1" s="20" customFormat="1" x14ac:dyDescent="0.2">
      <c r="A7819" s="2"/>
    </row>
    <row r="7820" spans="1:1" s="20" customFormat="1" x14ac:dyDescent="0.2">
      <c r="A7820" s="2"/>
    </row>
    <row r="7821" spans="1:1" s="20" customFormat="1" x14ac:dyDescent="0.2">
      <c r="A7821" s="2"/>
    </row>
    <row r="7822" spans="1:1" s="20" customFormat="1" x14ac:dyDescent="0.2">
      <c r="A7822" s="2"/>
    </row>
    <row r="7823" spans="1:1" s="20" customFormat="1" x14ac:dyDescent="0.2">
      <c r="A7823" s="2"/>
    </row>
    <row r="7824" spans="1:1" s="20" customFormat="1" x14ac:dyDescent="0.2">
      <c r="A7824" s="2"/>
    </row>
    <row r="7825" spans="1:1" s="20" customFormat="1" x14ac:dyDescent="0.2">
      <c r="A7825" s="2"/>
    </row>
    <row r="7826" spans="1:1" s="20" customFormat="1" x14ac:dyDescent="0.2">
      <c r="A7826" s="2"/>
    </row>
    <row r="7827" spans="1:1" s="20" customFormat="1" x14ac:dyDescent="0.2">
      <c r="A7827" s="2"/>
    </row>
    <row r="7828" spans="1:1" s="20" customFormat="1" x14ac:dyDescent="0.2">
      <c r="A7828" s="2"/>
    </row>
    <row r="7829" spans="1:1" s="20" customFormat="1" x14ac:dyDescent="0.2">
      <c r="A7829" s="2"/>
    </row>
    <row r="7830" spans="1:1" s="20" customFormat="1" x14ac:dyDescent="0.2">
      <c r="A7830" s="2"/>
    </row>
    <row r="7831" spans="1:1" s="20" customFormat="1" x14ac:dyDescent="0.2">
      <c r="A7831" s="2"/>
    </row>
    <row r="7832" spans="1:1" s="20" customFormat="1" x14ac:dyDescent="0.2">
      <c r="A7832" s="2"/>
    </row>
    <row r="7833" spans="1:1" s="20" customFormat="1" x14ac:dyDescent="0.2">
      <c r="A7833" s="2"/>
    </row>
    <row r="7834" spans="1:1" s="20" customFormat="1" x14ac:dyDescent="0.2">
      <c r="A7834" s="2"/>
    </row>
    <row r="7835" spans="1:1" s="20" customFormat="1" x14ac:dyDescent="0.2">
      <c r="A7835" s="2"/>
    </row>
    <row r="7836" spans="1:1" s="20" customFormat="1" x14ac:dyDescent="0.2">
      <c r="A7836" s="2"/>
    </row>
    <row r="7837" spans="1:1" s="20" customFormat="1" x14ac:dyDescent="0.2">
      <c r="A7837" s="2"/>
    </row>
    <row r="7838" spans="1:1" s="20" customFormat="1" x14ac:dyDescent="0.2">
      <c r="A7838" s="2"/>
    </row>
    <row r="7839" spans="1:1" s="20" customFormat="1" x14ac:dyDescent="0.2">
      <c r="A7839" s="2"/>
    </row>
    <row r="7840" spans="1:1" s="20" customFormat="1" x14ac:dyDescent="0.2">
      <c r="A7840" s="2"/>
    </row>
    <row r="7841" spans="1:1" s="20" customFormat="1" x14ac:dyDescent="0.2">
      <c r="A7841" s="2"/>
    </row>
    <row r="7842" spans="1:1" s="20" customFormat="1" x14ac:dyDescent="0.2">
      <c r="A7842" s="2"/>
    </row>
    <row r="7843" spans="1:1" s="20" customFormat="1" x14ac:dyDescent="0.2">
      <c r="A7843" s="2"/>
    </row>
    <row r="7844" spans="1:1" s="20" customFormat="1" x14ac:dyDescent="0.2">
      <c r="A7844" s="2"/>
    </row>
    <row r="7845" spans="1:1" s="20" customFormat="1" x14ac:dyDescent="0.2">
      <c r="A7845" s="2"/>
    </row>
    <row r="7846" spans="1:1" s="20" customFormat="1" x14ac:dyDescent="0.2">
      <c r="A7846" s="2"/>
    </row>
    <row r="7847" spans="1:1" s="20" customFormat="1" x14ac:dyDescent="0.2">
      <c r="A7847" s="2"/>
    </row>
    <row r="7848" spans="1:1" s="20" customFormat="1" x14ac:dyDescent="0.2">
      <c r="A7848" s="2"/>
    </row>
    <row r="7849" spans="1:1" s="20" customFormat="1" x14ac:dyDescent="0.2">
      <c r="A7849" s="2"/>
    </row>
    <row r="7850" spans="1:1" s="20" customFormat="1" x14ac:dyDescent="0.2">
      <c r="A7850" s="2"/>
    </row>
    <row r="7851" spans="1:1" s="20" customFormat="1" x14ac:dyDescent="0.2">
      <c r="A7851" s="2"/>
    </row>
    <row r="7852" spans="1:1" s="20" customFormat="1" x14ac:dyDescent="0.2">
      <c r="A7852" s="2"/>
    </row>
    <row r="7853" spans="1:1" s="20" customFormat="1" x14ac:dyDescent="0.2">
      <c r="A7853" s="2"/>
    </row>
    <row r="7854" spans="1:1" s="20" customFormat="1" x14ac:dyDescent="0.2">
      <c r="A7854" s="2"/>
    </row>
    <row r="7855" spans="1:1" s="20" customFormat="1" x14ac:dyDescent="0.2">
      <c r="A7855" s="2"/>
    </row>
    <row r="7856" spans="1:1" s="20" customFormat="1" x14ac:dyDescent="0.2">
      <c r="A7856" s="2"/>
    </row>
    <row r="7857" spans="1:1" s="20" customFormat="1" x14ac:dyDescent="0.2">
      <c r="A7857" s="2"/>
    </row>
    <row r="7858" spans="1:1" s="20" customFormat="1" x14ac:dyDescent="0.2">
      <c r="A7858" s="2"/>
    </row>
    <row r="7859" spans="1:1" s="20" customFormat="1" x14ac:dyDescent="0.2">
      <c r="A7859" s="2"/>
    </row>
    <row r="7860" spans="1:1" s="20" customFormat="1" x14ac:dyDescent="0.2">
      <c r="A7860" s="2"/>
    </row>
    <row r="7861" spans="1:1" s="20" customFormat="1" x14ac:dyDescent="0.2">
      <c r="A7861" s="2"/>
    </row>
    <row r="7862" spans="1:1" s="20" customFormat="1" x14ac:dyDescent="0.2">
      <c r="A7862" s="2"/>
    </row>
    <row r="7863" spans="1:1" s="20" customFormat="1" x14ac:dyDescent="0.2">
      <c r="A7863" s="2"/>
    </row>
    <row r="7864" spans="1:1" s="20" customFormat="1" x14ac:dyDescent="0.2">
      <c r="A7864" s="2"/>
    </row>
    <row r="7865" spans="1:1" s="20" customFormat="1" x14ac:dyDescent="0.2">
      <c r="A7865" s="2"/>
    </row>
    <row r="7866" spans="1:1" s="20" customFormat="1" x14ac:dyDescent="0.2">
      <c r="A7866" s="2"/>
    </row>
    <row r="7867" spans="1:1" s="20" customFormat="1" x14ac:dyDescent="0.2">
      <c r="A7867" s="2"/>
    </row>
    <row r="7868" spans="1:1" s="20" customFormat="1" x14ac:dyDescent="0.2">
      <c r="A7868" s="2"/>
    </row>
    <row r="7869" spans="1:1" s="20" customFormat="1" x14ac:dyDescent="0.2">
      <c r="A7869" s="2"/>
    </row>
    <row r="7870" spans="1:1" s="20" customFormat="1" x14ac:dyDescent="0.2">
      <c r="A7870" s="2"/>
    </row>
    <row r="7871" spans="1:1" s="20" customFormat="1" x14ac:dyDescent="0.2">
      <c r="A7871" s="2"/>
    </row>
    <row r="7872" spans="1:1" s="20" customFormat="1" x14ac:dyDescent="0.2">
      <c r="A7872" s="2"/>
    </row>
    <row r="7873" spans="1:1" s="20" customFormat="1" x14ac:dyDescent="0.2">
      <c r="A7873" s="2"/>
    </row>
    <row r="7874" spans="1:1" s="20" customFormat="1" x14ac:dyDescent="0.2">
      <c r="A7874" s="2"/>
    </row>
    <row r="7875" spans="1:1" s="20" customFormat="1" x14ac:dyDescent="0.2">
      <c r="A7875" s="2"/>
    </row>
    <row r="7876" spans="1:1" s="20" customFormat="1" x14ac:dyDescent="0.2">
      <c r="A7876" s="2"/>
    </row>
    <row r="7877" spans="1:1" s="20" customFormat="1" x14ac:dyDescent="0.2">
      <c r="A7877" s="2"/>
    </row>
    <row r="7878" spans="1:1" s="20" customFormat="1" x14ac:dyDescent="0.2">
      <c r="A7878" s="2"/>
    </row>
    <row r="7879" spans="1:1" s="20" customFormat="1" x14ac:dyDescent="0.2">
      <c r="A7879" s="2"/>
    </row>
    <row r="7880" spans="1:1" s="20" customFormat="1" x14ac:dyDescent="0.2">
      <c r="A7880" s="2"/>
    </row>
    <row r="7881" spans="1:1" s="20" customFormat="1" x14ac:dyDescent="0.2">
      <c r="A7881" s="2"/>
    </row>
    <row r="7882" spans="1:1" s="20" customFormat="1" x14ac:dyDescent="0.2">
      <c r="A7882" s="2"/>
    </row>
    <row r="7883" spans="1:1" s="20" customFormat="1" x14ac:dyDescent="0.2">
      <c r="A7883" s="2"/>
    </row>
    <row r="7884" spans="1:1" s="20" customFormat="1" x14ac:dyDescent="0.2">
      <c r="A7884" s="2"/>
    </row>
    <row r="7885" spans="1:1" s="20" customFormat="1" x14ac:dyDescent="0.2">
      <c r="A7885" s="2"/>
    </row>
    <row r="7886" spans="1:1" s="20" customFormat="1" x14ac:dyDescent="0.2">
      <c r="A7886" s="2"/>
    </row>
    <row r="7887" spans="1:1" s="20" customFormat="1" x14ac:dyDescent="0.2">
      <c r="A7887" s="2"/>
    </row>
    <row r="7888" spans="1:1" s="20" customFormat="1" x14ac:dyDescent="0.2">
      <c r="A7888" s="2"/>
    </row>
    <row r="7889" spans="1:1" s="20" customFormat="1" x14ac:dyDescent="0.2">
      <c r="A7889" s="2"/>
    </row>
    <row r="7890" spans="1:1" s="20" customFormat="1" x14ac:dyDescent="0.2">
      <c r="A7890" s="2"/>
    </row>
    <row r="7891" spans="1:1" s="20" customFormat="1" x14ac:dyDescent="0.2">
      <c r="A7891" s="2"/>
    </row>
    <row r="7892" spans="1:1" s="20" customFormat="1" x14ac:dyDescent="0.2">
      <c r="A7892" s="2"/>
    </row>
    <row r="7893" spans="1:1" s="20" customFormat="1" x14ac:dyDescent="0.2">
      <c r="A7893" s="2"/>
    </row>
    <row r="7894" spans="1:1" s="20" customFormat="1" x14ac:dyDescent="0.2">
      <c r="A7894" s="2"/>
    </row>
    <row r="7895" spans="1:1" s="20" customFormat="1" x14ac:dyDescent="0.2">
      <c r="A7895" s="2"/>
    </row>
    <row r="7896" spans="1:1" s="20" customFormat="1" x14ac:dyDescent="0.2">
      <c r="A7896" s="2"/>
    </row>
    <row r="7897" spans="1:1" s="20" customFormat="1" x14ac:dyDescent="0.2">
      <c r="A7897" s="2"/>
    </row>
    <row r="7898" spans="1:1" s="20" customFormat="1" x14ac:dyDescent="0.2">
      <c r="A7898" s="2"/>
    </row>
    <row r="7899" spans="1:1" s="20" customFormat="1" x14ac:dyDescent="0.2">
      <c r="A7899" s="2"/>
    </row>
    <row r="7900" spans="1:1" s="20" customFormat="1" x14ac:dyDescent="0.2">
      <c r="A7900" s="2"/>
    </row>
    <row r="7901" spans="1:1" s="20" customFormat="1" x14ac:dyDescent="0.2">
      <c r="A7901" s="2"/>
    </row>
    <row r="7902" spans="1:1" s="20" customFormat="1" x14ac:dyDescent="0.2">
      <c r="A7902" s="2"/>
    </row>
    <row r="7903" spans="1:1" s="20" customFormat="1" x14ac:dyDescent="0.2">
      <c r="A7903" s="2"/>
    </row>
    <row r="7904" spans="1:1" s="20" customFormat="1" x14ac:dyDescent="0.2">
      <c r="A7904" s="2"/>
    </row>
    <row r="7905" spans="1:1" s="20" customFormat="1" x14ac:dyDescent="0.2">
      <c r="A7905" s="2"/>
    </row>
    <row r="7906" spans="1:1" s="20" customFormat="1" x14ac:dyDescent="0.2">
      <c r="A7906" s="2"/>
    </row>
    <row r="7907" spans="1:1" s="20" customFormat="1" x14ac:dyDescent="0.2">
      <c r="A7907" s="2"/>
    </row>
    <row r="7908" spans="1:1" s="20" customFormat="1" x14ac:dyDescent="0.2">
      <c r="A7908" s="2"/>
    </row>
    <row r="7909" spans="1:1" s="20" customFormat="1" x14ac:dyDescent="0.2">
      <c r="A7909" s="2"/>
    </row>
    <row r="7910" spans="1:1" s="20" customFormat="1" x14ac:dyDescent="0.2">
      <c r="A7910" s="2"/>
    </row>
    <row r="7911" spans="1:1" s="20" customFormat="1" x14ac:dyDescent="0.2">
      <c r="A7911" s="2"/>
    </row>
    <row r="7912" spans="1:1" s="20" customFormat="1" x14ac:dyDescent="0.2">
      <c r="A7912" s="2"/>
    </row>
    <row r="7913" spans="1:1" s="20" customFormat="1" x14ac:dyDescent="0.2">
      <c r="A7913" s="2"/>
    </row>
    <row r="7914" spans="1:1" s="20" customFormat="1" x14ac:dyDescent="0.2">
      <c r="A7914" s="2"/>
    </row>
    <row r="7915" spans="1:1" s="20" customFormat="1" x14ac:dyDescent="0.2">
      <c r="A7915" s="2"/>
    </row>
    <row r="7916" spans="1:1" s="20" customFormat="1" x14ac:dyDescent="0.2">
      <c r="A7916" s="2"/>
    </row>
    <row r="7917" spans="1:1" s="20" customFormat="1" x14ac:dyDescent="0.2">
      <c r="A7917" s="2"/>
    </row>
    <row r="7918" spans="1:1" s="20" customFormat="1" x14ac:dyDescent="0.2">
      <c r="A7918" s="2"/>
    </row>
    <row r="7919" spans="1:1" s="20" customFormat="1" x14ac:dyDescent="0.2">
      <c r="A7919" s="2"/>
    </row>
    <row r="7920" spans="1:1" s="20" customFormat="1" x14ac:dyDescent="0.2">
      <c r="A7920" s="2"/>
    </row>
    <row r="7921" spans="1:1" s="20" customFormat="1" x14ac:dyDescent="0.2">
      <c r="A7921" s="2"/>
    </row>
    <row r="7922" spans="1:1" s="20" customFormat="1" x14ac:dyDescent="0.2">
      <c r="A7922" s="2"/>
    </row>
    <row r="7923" spans="1:1" s="20" customFormat="1" x14ac:dyDescent="0.2">
      <c r="A7923" s="2"/>
    </row>
    <row r="7924" spans="1:1" s="20" customFormat="1" x14ac:dyDescent="0.2">
      <c r="A7924" s="2"/>
    </row>
    <row r="7925" spans="1:1" s="20" customFormat="1" x14ac:dyDescent="0.2">
      <c r="A7925" s="2"/>
    </row>
    <row r="7926" spans="1:1" s="20" customFormat="1" x14ac:dyDescent="0.2">
      <c r="A7926" s="2"/>
    </row>
    <row r="7927" spans="1:1" s="20" customFormat="1" x14ac:dyDescent="0.2">
      <c r="A7927" s="2"/>
    </row>
    <row r="7928" spans="1:1" s="20" customFormat="1" x14ac:dyDescent="0.2">
      <c r="A7928" s="2"/>
    </row>
    <row r="7929" spans="1:1" s="20" customFormat="1" x14ac:dyDescent="0.2">
      <c r="A7929" s="2"/>
    </row>
    <row r="7930" spans="1:1" s="20" customFormat="1" x14ac:dyDescent="0.2">
      <c r="A7930" s="2"/>
    </row>
    <row r="7931" spans="1:1" s="20" customFormat="1" x14ac:dyDescent="0.2">
      <c r="A7931" s="2"/>
    </row>
    <row r="7932" spans="1:1" s="20" customFormat="1" x14ac:dyDescent="0.2">
      <c r="A7932" s="2"/>
    </row>
    <row r="7933" spans="1:1" s="20" customFormat="1" x14ac:dyDescent="0.2">
      <c r="A7933" s="2"/>
    </row>
    <row r="7934" spans="1:1" s="20" customFormat="1" x14ac:dyDescent="0.2">
      <c r="A7934" s="2"/>
    </row>
    <row r="7935" spans="1:1" s="20" customFormat="1" x14ac:dyDescent="0.2">
      <c r="A7935" s="2"/>
    </row>
    <row r="7936" spans="1:1" s="20" customFormat="1" x14ac:dyDescent="0.2">
      <c r="A7936" s="2"/>
    </row>
    <row r="7937" spans="1:1" s="20" customFormat="1" x14ac:dyDescent="0.2">
      <c r="A7937" s="2"/>
    </row>
    <row r="7938" spans="1:1" s="20" customFormat="1" x14ac:dyDescent="0.2">
      <c r="A7938" s="2"/>
    </row>
    <row r="7939" spans="1:1" s="20" customFormat="1" x14ac:dyDescent="0.2">
      <c r="A7939" s="2"/>
    </row>
    <row r="7940" spans="1:1" s="20" customFormat="1" x14ac:dyDescent="0.2">
      <c r="A7940" s="2"/>
    </row>
    <row r="7941" spans="1:1" s="20" customFormat="1" x14ac:dyDescent="0.2">
      <c r="A7941" s="2"/>
    </row>
    <row r="7942" spans="1:1" s="20" customFormat="1" x14ac:dyDescent="0.2">
      <c r="A7942" s="2"/>
    </row>
    <row r="7943" spans="1:1" s="20" customFormat="1" x14ac:dyDescent="0.2">
      <c r="A7943" s="2"/>
    </row>
    <row r="7944" spans="1:1" s="20" customFormat="1" x14ac:dyDescent="0.2">
      <c r="A7944" s="2"/>
    </row>
    <row r="7945" spans="1:1" s="20" customFormat="1" x14ac:dyDescent="0.2">
      <c r="A7945" s="2"/>
    </row>
    <row r="7946" spans="1:1" s="20" customFormat="1" x14ac:dyDescent="0.2">
      <c r="A7946" s="2"/>
    </row>
    <row r="7947" spans="1:1" s="20" customFormat="1" x14ac:dyDescent="0.2">
      <c r="A7947" s="2"/>
    </row>
    <row r="7948" spans="1:1" s="20" customFormat="1" x14ac:dyDescent="0.2">
      <c r="A7948" s="2"/>
    </row>
    <row r="7949" spans="1:1" s="20" customFormat="1" x14ac:dyDescent="0.2">
      <c r="A7949" s="2"/>
    </row>
    <row r="7950" spans="1:1" s="20" customFormat="1" x14ac:dyDescent="0.2">
      <c r="A7950" s="2"/>
    </row>
    <row r="7951" spans="1:1" s="20" customFormat="1" x14ac:dyDescent="0.2">
      <c r="A7951" s="2"/>
    </row>
    <row r="7952" spans="1:1" s="20" customFormat="1" x14ac:dyDescent="0.2">
      <c r="A7952" s="2"/>
    </row>
    <row r="7953" spans="1:1" s="20" customFormat="1" x14ac:dyDescent="0.2">
      <c r="A7953" s="2"/>
    </row>
    <row r="7954" spans="1:1" s="20" customFormat="1" x14ac:dyDescent="0.2">
      <c r="A7954" s="2"/>
    </row>
    <row r="7955" spans="1:1" s="20" customFormat="1" x14ac:dyDescent="0.2">
      <c r="A7955" s="2"/>
    </row>
    <row r="7956" spans="1:1" s="20" customFormat="1" x14ac:dyDescent="0.2">
      <c r="A7956" s="2"/>
    </row>
    <row r="7957" spans="1:1" s="20" customFormat="1" x14ac:dyDescent="0.2">
      <c r="A7957" s="2"/>
    </row>
    <row r="7958" spans="1:1" s="20" customFormat="1" x14ac:dyDescent="0.2">
      <c r="A7958" s="2"/>
    </row>
    <row r="7959" spans="1:1" s="20" customFormat="1" x14ac:dyDescent="0.2">
      <c r="A7959" s="2"/>
    </row>
    <row r="7960" spans="1:1" s="20" customFormat="1" x14ac:dyDescent="0.2">
      <c r="A7960" s="2"/>
    </row>
    <row r="7961" spans="1:1" s="20" customFormat="1" x14ac:dyDescent="0.2">
      <c r="A7961" s="2"/>
    </row>
    <row r="7962" spans="1:1" s="20" customFormat="1" x14ac:dyDescent="0.2">
      <c r="A7962" s="2"/>
    </row>
    <row r="7963" spans="1:1" s="20" customFormat="1" x14ac:dyDescent="0.2">
      <c r="A7963" s="2"/>
    </row>
    <row r="7964" spans="1:1" s="20" customFormat="1" x14ac:dyDescent="0.2">
      <c r="A7964" s="2"/>
    </row>
    <row r="7965" spans="1:1" s="20" customFormat="1" x14ac:dyDescent="0.2">
      <c r="A7965" s="2"/>
    </row>
    <row r="7966" spans="1:1" s="20" customFormat="1" x14ac:dyDescent="0.2">
      <c r="A7966" s="2"/>
    </row>
    <row r="7967" spans="1:1" s="20" customFormat="1" x14ac:dyDescent="0.2">
      <c r="A7967" s="2"/>
    </row>
    <row r="7968" spans="1:1" s="20" customFormat="1" x14ac:dyDescent="0.2">
      <c r="A7968" s="2"/>
    </row>
    <row r="7969" spans="1:1" s="20" customFormat="1" x14ac:dyDescent="0.2">
      <c r="A7969" s="2"/>
    </row>
    <row r="7970" spans="1:1" s="20" customFormat="1" x14ac:dyDescent="0.2">
      <c r="A7970" s="2"/>
    </row>
    <row r="7971" spans="1:1" s="20" customFormat="1" x14ac:dyDescent="0.2">
      <c r="A7971" s="2"/>
    </row>
    <row r="7972" spans="1:1" s="20" customFormat="1" x14ac:dyDescent="0.2">
      <c r="A7972" s="2"/>
    </row>
    <row r="7973" spans="1:1" s="20" customFormat="1" x14ac:dyDescent="0.2">
      <c r="A7973" s="2"/>
    </row>
    <row r="7974" spans="1:1" s="20" customFormat="1" x14ac:dyDescent="0.2">
      <c r="A7974" s="2"/>
    </row>
    <row r="7975" spans="1:1" s="20" customFormat="1" x14ac:dyDescent="0.2">
      <c r="A7975" s="2"/>
    </row>
    <row r="7976" spans="1:1" s="20" customFormat="1" x14ac:dyDescent="0.2">
      <c r="A7976" s="2"/>
    </row>
    <row r="7977" spans="1:1" s="20" customFormat="1" x14ac:dyDescent="0.2">
      <c r="A7977" s="2"/>
    </row>
    <row r="7978" spans="1:1" s="20" customFormat="1" x14ac:dyDescent="0.2">
      <c r="A7978" s="2"/>
    </row>
    <row r="7979" spans="1:1" s="20" customFormat="1" x14ac:dyDescent="0.2">
      <c r="A7979" s="2"/>
    </row>
    <row r="7980" spans="1:1" s="20" customFormat="1" x14ac:dyDescent="0.2">
      <c r="A7980" s="2"/>
    </row>
    <row r="7981" spans="1:1" s="20" customFormat="1" x14ac:dyDescent="0.2">
      <c r="A7981" s="2"/>
    </row>
    <row r="7982" spans="1:1" s="20" customFormat="1" x14ac:dyDescent="0.2">
      <c r="A7982" s="2"/>
    </row>
    <row r="7983" spans="1:1" s="20" customFormat="1" x14ac:dyDescent="0.2">
      <c r="A7983" s="2"/>
    </row>
    <row r="7984" spans="1:1" s="20" customFormat="1" x14ac:dyDescent="0.2">
      <c r="A7984" s="2"/>
    </row>
    <row r="7985" spans="1:1" s="20" customFormat="1" x14ac:dyDescent="0.2">
      <c r="A7985" s="2"/>
    </row>
    <row r="7986" spans="1:1" s="20" customFormat="1" x14ac:dyDescent="0.2">
      <c r="A7986" s="2"/>
    </row>
    <row r="7987" spans="1:1" s="20" customFormat="1" x14ac:dyDescent="0.2">
      <c r="A7987" s="2"/>
    </row>
    <row r="7988" spans="1:1" s="20" customFormat="1" x14ac:dyDescent="0.2">
      <c r="A7988" s="2"/>
    </row>
    <row r="7989" spans="1:1" s="20" customFormat="1" x14ac:dyDescent="0.2">
      <c r="A7989" s="2"/>
    </row>
    <row r="7990" spans="1:1" s="20" customFormat="1" x14ac:dyDescent="0.2">
      <c r="A7990" s="2"/>
    </row>
    <row r="7991" spans="1:1" s="20" customFormat="1" x14ac:dyDescent="0.2">
      <c r="A7991" s="2"/>
    </row>
    <row r="7992" spans="1:1" s="20" customFormat="1" x14ac:dyDescent="0.2">
      <c r="A7992" s="2"/>
    </row>
    <row r="7993" spans="1:1" s="20" customFormat="1" x14ac:dyDescent="0.2">
      <c r="A7993" s="2"/>
    </row>
    <row r="7994" spans="1:1" s="20" customFormat="1" x14ac:dyDescent="0.2">
      <c r="A7994" s="2"/>
    </row>
    <row r="7995" spans="1:1" s="20" customFormat="1" x14ac:dyDescent="0.2">
      <c r="A7995" s="2"/>
    </row>
    <row r="7996" spans="1:1" s="20" customFormat="1" x14ac:dyDescent="0.2">
      <c r="A7996" s="2"/>
    </row>
    <row r="7997" spans="1:1" s="20" customFormat="1" x14ac:dyDescent="0.2">
      <c r="A7997" s="2"/>
    </row>
    <row r="7998" spans="1:1" s="20" customFormat="1" x14ac:dyDescent="0.2">
      <c r="A7998" s="2"/>
    </row>
    <row r="7999" spans="1:1" s="20" customFormat="1" x14ac:dyDescent="0.2">
      <c r="A7999" s="2"/>
    </row>
    <row r="8000" spans="1:1" s="20" customFormat="1" x14ac:dyDescent="0.2">
      <c r="A8000" s="2"/>
    </row>
    <row r="8001" spans="1:1" s="20" customFormat="1" x14ac:dyDescent="0.2">
      <c r="A8001" s="2"/>
    </row>
    <row r="8002" spans="1:1" s="20" customFormat="1" x14ac:dyDescent="0.2">
      <c r="A8002" s="2"/>
    </row>
    <row r="8003" spans="1:1" s="20" customFormat="1" x14ac:dyDescent="0.2">
      <c r="A8003" s="2"/>
    </row>
    <row r="8004" spans="1:1" s="20" customFormat="1" x14ac:dyDescent="0.2">
      <c r="A8004" s="2"/>
    </row>
    <row r="8005" spans="1:1" s="20" customFormat="1" x14ac:dyDescent="0.2">
      <c r="A8005" s="2"/>
    </row>
    <row r="8006" spans="1:1" s="20" customFormat="1" x14ac:dyDescent="0.2">
      <c r="A8006" s="2"/>
    </row>
    <row r="8007" spans="1:1" s="20" customFormat="1" x14ac:dyDescent="0.2">
      <c r="A8007" s="2"/>
    </row>
    <row r="8008" spans="1:1" s="20" customFormat="1" x14ac:dyDescent="0.2">
      <c r="A8008" s="2"/>
    </row>
    <row r="8009" spans="1:1" s="20" customFormat="1" x14ac:dyDescent="0.2">
      <c r="A8009" s="2"/>
    </row>
    <row r="8010" spans="1:1" s="20" customFormat="1" x14ac:dyDescent="0.2">
      <c r="A8010" s="2"/>
    </row>
    <row r="8011" spans="1:1" s="20" customFormat="1" x14ac:dyDescent="0.2">
      <c r="A8011" s="2"/>
    </row>
    <row r="8012" spans="1:1" s="20" customFormat="1" x14ac:dyDescent="0.2">
      <c r="A8012" s="2"/>
    </row>
    <row r="8013" spans="1:1" s="20" customFormat="1" x14ac:dyDescent="0.2">
      <c r="A8013" s="2"/>
    </row>
    <row r="8014" spans="1:1" s="20" customFormat="1" x14ac:dyDescent="0.2">
      <c r="A8014" s="2"/>
    </row>
    <row r="8015" spans="1:1" s="20" customFormat="1" x14ac:dyDescent="0.2">
      <c r="A8015" s="2"/>
    </row>
    <row r="8016" spans="1:1" s="20" customFormat="1" x14ac:dyDescent="0.2">
      <c r="A8016" s="2"/>
    </row>
    <row r="8017" spans="1:1" s="20" customFormat="1" x14ac:dyDescent="0.2">
      <c r="A8017" s="2"/>
    </row>
    <row r="8018" spans="1:1" s="20" customFormat="1" x14ac:dyDescent="0.2">
      <c r="A8018" s="2"/>
    </row>
    <row r="8019" spans="1:1" s="20" customFormat="1" x14ac:dyDescent="0.2">
      <c r="A8019" s="2"/>
    </row>
    <row r="8020" spans="1:1" s="20" customFormat="1" x14ac:dyDescent="0.2">
      <c r="A8020" s="2"/>
    </row>
    <row r="8021" spans="1:1" s="20" customFormat="1" x14ac:dyDescent="0.2">
      <c r="A8021" s="2"/>
    </row>
    <row r="8022" spans="1:1" s="20" customFormat="1" x14ac:dyDescent="0.2">
      <c r="A8022" s="2"/>
    </row>
    <row r="8023" spans="1:1" s="20" customFormat="1" x14ac:dyDescent="0.2">
      <c r="A8023" s="2"/>
    </row>
    <row r="8024" spans="1:1" s="20" customFormat="1" x14ac:dyDescent="0.2">
      <c r="A8024" s="2"/>
    </row>
    <row r="8025" spans="1:1" s="20" customFormat="1" x14ac:dyDescent="0.2">
      <c r="A8025" s="2"/>
    </row>
    <row r="8026" spans="1:1" s="20" customFormat="1" x14ac:dyDescent="0.2">
      <c r="A8026" s="2"/>
    </row>
    <row r="8027" spans="1:1" s="20" customFormat="1" x14ac:dyDescent="0.2">
      <c r="A8027" s="2"/>
    </row>
    <row r="8028" spans="1:1" s="20" customFormat="1" x14ac:dyDescent="0.2">
      <c r="A8028" s="2"/>
    </row>
    <row r="8029" spans="1:1" s="20" customFormat="1" x14ac:dyDescent="0.2">
      <c r="A8029" s="2"/>
    </row>
    <row r="8030" spans="1:1" s="20" customFormat="1" x14ac:dyDescent="0.2">
      <c r="A8030" s="2"/>
    </row>
    <row r="8031" spans="1:1" s="20" customFormat="1" x14ac:dyDescent="0.2">
      <c r="A8031" s="2"/>
    </row>
    <row r="8032" spans="1:1" s="20" customFormat="1" x14ac:dyDescent="0.2">
      <c r="A8032" s="2"/>
    </row>
    <row r="8033" spans="1:1" s="20" customFormat="1" x14ac:dyDescent="0.2">
      <c r="A8033" s="2"/>
    </row>
    <row r="8034" spans="1:1" s="20" customFormat="1" x14ac:dyDescent="0.2">
      <c r="A8034" s="2"/>
    </row>
    <row r="8035" spans="1:1" s="20" customFormat="1" x14ac:dyDescent="0.2">
      <c r="A8035" s="2"/>
    </row>
    <row r="8036" spans="1:1" s="20" customFormat="1" x14ac:dyDescent="0.2">
      <c r="A8036" s="2"/>
    </row>
    <row r="8037" spans="1:1" s="20" customFormat="1" x14ac:dyDescent="0.2">
      <c r="A8037" s="2"/>
    </row>
    <row r="8038" spans="1:1" s="20" customFormat="1" x14ac:dyDescent="0.2">
      <c r="A8038" s="2"/>
    </row>
    <row r="8039" spans="1:1" s="20" customFormat="1" x14ac:dyDescent="0.2">
      <c r="A8039" s="2"/>
    </row>
    <row r="8040" spans="1:1" s="20" customFormat="1" x14ac:dyDescent="0.2">
      <c r="A8040" s="2"/>
    </row>
    <row r="8041" spans="1:1" s="20" customFormat="1" x14ac:dyDescent="0.2">
      <c r="A8041" s="2"/>
    </row>
    <row r="8042" spans="1:1" s="20" customFormat="1" x14ac:dyDescent="0.2">
      <c r="A8042" s="2"/>
    </row>
    <row r="8043" spans="1:1" s="20" customFormat="1" x14ac:dyDescent="0.2">
      <c r="A8043" s="2"/>
    </row>
    <row r="8044" spans="1:1" s="20" customFormat="1" x14ac:dyDescent="0.2">
      <c r="A8044" s="2"/>
    </row>
    <row r="8045" spans="1:1" s="20" customFormat="1" x14ac:dyDescent="0.2">
      <c r="A8045" s="2"/>
    </row>
    <row r="8046" spans="1:1" s="20" customFormat="1" x14ac:dyDescent="0.2">
      <c r="A8046" s="2"/>
    </row>
    <row r="8047" spans="1:1" s="20" customFormat="1" x14ac:dyDescent="0.2">
      <c r="A8047" s="2"/>
    </row>
    <row r="8048" spans="1:1" s="20" customFormat="1" x14ac:dyDescent="0.2">
      <c r="A8048" s="2"/>
    </row>
    <row r="8049" spans="1:1" s="20" customFormat="1" x14ac:dyDescent="0.2">
      <c r="A8049" s="2"/>
    </row>
    <row r="8050" spans="1:1" s="20" customFormat="1" x14ac:dyDescent="0.2">
      <c r="A8050" s="2"/>
    </row>
    <row r="8051" spans="1:1" s="20" customFormat="1" x14ac:dyDescent="0.2">
      <c r="A8051" s="2"/>
    </row>
    <row r="8052" spans="1:1" s="20" customFormat="1" x14ac:dyDescent="0.2">
      <c r="A8052" s="2"/>
    </row>
    <row r="8053" spans="1:1" s="20" customFormat="1" x14ac:dyDescent="0.2">
      <c r="A8053" s="2"/>
    </row>
    <row r="8054" spans="1:1" s="20" customFormat="1" x14ac:dyDescent="0.2">
      <c r="A8054" s="2"/>
    </row>
    <row r="8055" spans="1:1" s="20" customFormat="1" x14ac:dyDescent="0.2">
      <c r="A8055" s="2"/>
    </row>
    <row r="8056" spans="1:1" s="20" customFormat="1" x14ac:dyDescent="0.2">
      <c r="A8056" s="2"/>
    </row>
    <row r="8057" spans="1:1" s="20" customFormat="1" x14ac:dyDescent="0.2">
      <c r="A8057" s="2"/>
    </row>
    <row r="8058" spans="1:1" s="20" customFormat="1" x14ac:dyDescent="0.2">
      <c r="A8058" s="2"/>
    </row>
    <row r="8059" spans="1:1" s="20" customFormat="1" x14ac:dyDescent="0.2">
      <c r="A8059" s="2"/>
    </row>
    <row r="8060" spans="1:1" s="20" customFormat="1" x14ac:dyDescent="0.2">
      <c r="A8060" s="2"/>
    </row>
    <row r="8061" spans="1:1" s="20" customFormat="1" x14ac:dyDescent="0.2">
      <c r="A8061" s="2"/>
    </row>
    <row r="8062" spans="1:1" s="20" customFormat="1" x14ac:dyDescent="0.2">
      <c r="A8062" s="2"/>
    </row>
    <row r="8063" spans="1:1" s="20" customFormat="1" x14ac:dyDescent="0.2">
      <c r="A8063" s="2"/>
    </row>
    <row r="8064" spans="1:1" s="20" customFormat="1" x14ac:dyDescent="0.2">
      <c r="A8064" s="2"/>
    </row>
    <row r="8065" spans="1:1" s="20" customFormat="1" x14ac:dyDescent="0.2">
      <c r="A8065" s="2"/>
    </row>
    <row r="8066" spans="1:1" s="20" customFormat="1" x14ac:dyDescent="0.2">
      <c r="A8066" s="2"/>
    </row>
    <row r="8067" spans="1:1" s="20" customFormat="1" x14ac:dyDescent="0.2">
      <c r="A8067" s="2"/>
    </row>
    <row r="8068" spans="1:1" s="20" customFormat="1" x14ac:dyDescent="0.2">
      <c r="A8068" s="2"/>
    </row>
    <row r="8069" spans="1:1" s="20" customFormat="1" x14ac:dyDescent="0.2">
      <c r="A8069" s="2"/>
    </row>
    <row r="8070" spans="1:1" s="20" customFormat="1" x14ac:dyDescent="0.2">
      <c r="A8070" s="2"/>
    </row>
    <row r="8071" spans="1:1" s="20" customFormat="1" x14ac:dyDescent="0.2">
      <c r="A8071" s="2"/>
    </row>
    <row r="8072" spans="1:1" s="20" customFormat="1" x14ac:dyDescent="0.2">
      <c r="A8072" s="2"/>
    </row>
    <row r="8073" spans="1:1" s="20" customFormat="1" x14ac:dyDescent="0.2">
      <c r="A8073" s="2"/>
    </row>
    <row r="8074" spans="1:1" s="20" customFormat="1" x14ac:dyDescent="0.2">
      <c r="A8074" s="2"/>
    </row>
    <row r="8075" spans="1:1" s="20" customFormat="1" x14ac:dyDescent="0.2">
      <c r="A8075" s="2"/>
    </row>
    <row r="8076" spans="1:1" s="20" customFormat="1" x14ac:dyDescent="0.2">
      <c r="A8076" s="2"/>
    </row>
    <row r="8077" spans="1:1" s="20" customFormat="1" x14ac:dyDescent="0.2">
      <c r="A8077" s="2"/>
    </row>
    <row r="8078" spans="1:1" s="20" customFormat="1" x14ac:dyDescent="0.2">
      <c r="A8078" s="2"/>
    </row>
    <row r="8079" spans="1:1" s="20" customFormat="1" x14ac:dyDescent="0.2">
      <c r="A8079" s="2"/>
    </row>
    <row r="8080" spans="1:1" s="20" customFormat="1" x14ac:dyDescent="0.2">
      <c r="A8080" s="2"/>
    </row>
    <row r="8081" spans="1:1" s="20" customFormat="1" x14ac:dyDescent="0.2">
      <c r="A8081" s="2"/>
    </row>
    <row r="8082" spans="1:1" s="20" customFormat="1" x14ac:dyDescent="0.2">
      <c r="A8082" s="2"/>
    </row>
    <row r="8083" spans="1:1" s="20" customFormat="1" x14ac:dyDescent="0.2">
      <c r="A8083" s="2"/>
    </row>
    <row r="8084" spans="1:1" s="20" customFormat="1" x14ac:dyDescent="0.2">
      <c r="A8084" s="2"/>
    </row>
    <row r="8085" spans="1:1" s="20" customFormat="1" x14ac:dyDescent="0.2">
      <c r="A8085" s="2"/>
    </row>
    <row r="8086" spans="1:1" s="20" customFormat="1" x14ac:dyDescent="0.2">
      <c r="A8086" s="2"/>
    </row>
    <row r="8087" spans="1:1" s="20" customFormat="1" x14ac:dyDescent="0.2">
      <c r="A8087" s="2"/>
    </row>
    <row r="8088" spans="1:1" s="20" customFormat="1" x14ac:dyDescent="0.2">
      <c r="A8088" s="2"/>
    </row>
    <row r="8089" spans="1:1" s="20" customFormat="1" x14ac:dyDescent="0.2">
      <c r="A8089" s="2"/>
    </row>
    <row r="8090" spans="1:1" s="20" customFormat="1" x14ac:dyDescent="0.2">
      <c r="A8090" s="2"/>
    </row>
    <row r="8091" spans="1:1" s="20" customFormat="1" x14ac:dyDescent="0.2">
      <c r="A8091" s="2"/>
    </row>
    <row r="8092" spans="1:1" s="20" customFormat="1" x14ac:dyDescent="0.2">
      <c r="A8092" s="2"/>
    </row>
    <row r="8093" spans="1:1" s="20" customFormat="1" x14ac:dyDescent="0.2">
      <c r="A8093" s="2"/>
    </row>
    <row r="8094" spans="1:1" s="20" customFormat="1" x14ac:dyDescent="0.2">
      <c r="A8094" s="2"/>
    </row>
    <row r="8095" spans="1:1" s="20" customFormat="1" x14ac:dyDescent="0.2">
      <c r="A8095" s="2"/>
    </row>
    <row r="8096" spans="1:1" s="20" customFormat="1" x14ac:dyDescent="0.2">
      <c r="A8096" s="2"/>
    </row>
    <row r="8097" spans="1:1" s="20" customFormat="1" x14ac:dyDescent="0.2">
      <c r="A8097" s="2"/>
    </row>
    <row r="8098" spans="1:1" s="20" customFormat="1" x14ac:dyDescent="0.2">
      <c r="A8098" s="2"/>
    </row>
    <row r="8099" spans="1:1" s="20" customFormat="1" x14ac:dyDescent="0.2">
      <c r="A8099" s="2"/>
    </row>
    <row r="8100" spans="1:1" s="20" customFormat="1" x14ac:dyDescent="0.2">
      <c r="A8100" s="2"/>
    </row>
    <row r="8101" spans="1:1" s="20" customFormat="1" x14ac:dyDescent="0.2">
      <c r="A8101" s="2"/>
    </row>
    <row r="8102" spans="1:1" s="20" customFormat="1" x14ac:dyDescent="0.2">
      <c r="A8102" s="2"/>
    </row>
    <row r="8103" spans="1:1" s="20" customFormat="1" x14ac:dyDescent="0.2">
      <c r="A8103" s="2"/>
    </row>
    <row r="8104" spans="1:1" s="20" customFormat="1" x14ac:dyDescent="0.2">
      <c r="A8104" s="2"/>
    </row>
    <row r="8105" spans="1:1" s="20" customFormat="1" x14ac:dyDescent="0.2">
      <c r="A8105" s="2"/>
    </row>
    <row r="8106" spans="1:1" s="20" customFormat="1" x14ac:dyDescent="0.2">
      <c r="A8106" s="2"/>
    </row>
    <row r="8107" spans="1:1" s="20" customFormat="1" x14ac:dyDescent="0.2">
      <c r="A8107" s="2"/>
    </row>
    <row r="8108" spans="1:1" s="20" customFormat="1" x14ac:dyDescent="0.2">
      <c r="A8108" s="2"/>
    </row>
    <row r="8109" spans="1:1" s="20" customFormat="1" x14ac:dyDescent="0.2">
      <c r="A8109" s="2"/>
    </row>
    <row r="8110" spans="1:1" s="20" customFormat="1" x14ac:dyDescent="0.2">
      <c r="A8110" s="2"/>
    </row>
    <row r="8111" spans="1:1" s="20" customFormat="1" x14ac:dyDescent="0.2">
      <c r="A8111" s="2"/>
    </row>
    <row r="8112" spans="1:1" s="20" customFormat="1" x14ac:dyDescent="0.2">
      <c r="A8112" s="2"/>
    </row>
    <row r="8113" spans="1:1" s="20" customFormat="1" x14ac:dyDescent="0.2">
      <c r="A8113" s="2"/>
    </row>
    <row r="8114" spans="1:1" s="20" customFormat="1" x14ac:dyDescent="0.2">
      <c r="A8114" s="2"/>
    </row>
    <row r="8115" spans="1:1" s="20" customFormat="1" x14ac:dyDescent="0.2">
      <c r="A8115" s="2"/>
    </row>
    <row r="8116" spans="1:1" s="20" customFormat="1" x14ac:dyDescent="0.2">
      <c r="A8116" s="2"/>
    </row>
    <row r="8117" spans="1:1" s="20" customFormat="1" x14ac:dyDescent="0.2">
      <c r="A8117" s="2"/>
    </row>
    <row r="8118" spans="1:1" s="20" customFormat="1" x14ac:dyDescent="0.2">
      <c r="A8118" s="2"/>
    </row>
    <row r="8119" spans="1:1" s="20" customFormat="1" x14ac:dyDescent="0.2">
      <c r="A8119" s="2"/>
    </row>
    <row r="8120" spans="1:1" s="20" customFormat="1" x14ac:dyDescent="0.2">
      <c r="A8120" s="2"/>
    </row>
    <row r="8121" spans="1:1" s="20" customFormat="1" x14ac:dyDescent="0.2">
      <c r="A8121" s="2"/>
    </row>
    <row r="8122" spans="1:1" s="20" customFormat="1" x14ac:dyDescent="0.2">
      <c r="A8122" s="2"/>
    </row>
    <row r="8123" spans="1:1" s="20" customFormat="1" x14ac:dyDescent="0.2">
      <c r="A8123" s="2"/>
    </row>
    <row r="8124" spans="1:1" s="20" customFormat="1" x14ac:dyDescent="0.2">
      <c r="A8124" s="2"/>
    </row>
    <row r="8125" spans="1:1" s="20" customFormat="1" x14ac:dyDescent="0.2">
      <c r="A8125" s="2"/>
    </row>
    <row r="8126" spans="1:1" s="20" customFormat="1" x14ac:dyDescent="0.2">
      <c r="A8126" s="2"/>
    </row>
    <row r="8127" spans="1:1" s="20" customFormat="1" x14ac:dyDescent="0.2">
      <c r="A8127" s="2"/>
    </row>
    <row r="8128" spans="1:1" s="20" customFormat="1" x14ac:dyDescent="0.2">
      <c r="A8128" s="2"/>
    </row>
    <row r="8129" spans="1:1" s="20" customFormat="1" x14ac:dyDescent="0.2">
      <c r="A8129" s="2"/>
    </row>
    <row r="8130" spans="1:1" s="20" customFormat="1" x14ac:dyDescent="0.2">
      <c r="A8130" s="2"/>
    </row>
    <row r="8131" spans="1:1" s="20" customFormat="1" x14ac:dyDescent="0.2">
      <c r="A8131" s="2"/>
    </row>
    <row r="8132" spans="1:1" s="20" customFormat="1" x14ac:dyDescent="0.2">
      <c r="A8132" s="2"/>
    </row>
    <row r="8133" spans="1:1" s="20" customFormat="1" x14ac:dyDescent="0.2">
      <c r="A8133" s="2"/>
    </row>
    <row r="8134" spans="1:1" s="20" customFormat="1" x14ac:dyDescent="0.2">
      <c r="A8134" s="2"/>
    </row>
    <row r="8135" spans="1:1" s="20" customFormat="1" x14ac:dyDescent="0.2">
      <c r="A8135" s="2"/>
    </row>
    <row r="8136" spans="1:1" s="20" customFormat="1" x14ac:dyDescent="0.2">
      <c r="A8136" s="2"/>
    </row>
    <row r="8137" spans="1:1" s="20" customFormat="1" x14ac:dyDescent="0.2">
      <c r="A8137" s="2"/>
    </row>
    <row r="8138" spans="1:1" s="20" customFormat="1" x14ac:dyDescent="0.2">
      <c r="A8138" s="2"/>
    </row>
    <row r="8139" spans="1:1" s="20" customFormat="1" x14ac:dyDescent="0.2">
      <c r="A8139" s="2"/>
    </row>
    <row r="8140" spans="1:1" s="20" customFormat="1" x14ac:dyDescent="0.2">
      <c r="A8140" s="2"/>
    </row>
    <row r="8141" spans="1:1" s="20" customFormat="1" x14ac:dyDescent="0.2">
      <c r="A8141" s="2"/>
    </row>
    <row r="8142" spans="1:1" s="20" customFormat="1" x14ac:dyDescent="0.2">
      <c r="A8142" s="2"/>
    </row>
    <row r="8143" spans="1:1" s="20" customFormat="1" x14ac:dyDescent="0.2">
      <c r="A8143" s="2"/>
    </row>
    <row r="8144" spans="1:1" s="20" customFormat="1" x14ac:dyDescent="0.2">
      <c r="A8144" s="2"/>
    </row>
    <row r="8145" spans="1:1" s="20" customFormat="1" x14ac:dyDescent="0.2">
      <c r="A8145" s="2"/>
    </row>
    <row r="8146" spans="1:1" s="20" customFormat="1" x14ac:dyDescent="0.2">
      <c r="A8146" s="2"/>
    </row>
    <row r="8147" spans="1:1" s="20" customFormat="1" x14ac:dyDescent="0.2">
      <c r="A8147" s="2"/>
    </row>
    <row r="8148" spans="1:1" s="20" customFormat="1" x14ac:dyDescent="0.2">
      <c r="A8148" s="2"/>
    </row>
    <row r="8149" spans="1:1" s="20" customFormat="1" x14ac:dyDescent="0.2">
      <c r="A8149" s="2"/>
    </row>
    <row r="8150" spans="1:1" s="20" customFormat="1" x14ac:dyDescent="0.2">
      <c r="A8150" s="2"/>
    </row>
    <row r="8151" spans="1:1" s="20" customFormat="1" x14ac:dyDescent="0.2">
      <c r="A8151" s="2"/>
    </row>
    <row r="8152" spans="1:1" s="20" customFormat="1" x14ac:dyDescent="0.2">
      <c r="A8152" s="2"/>
    </row>
    <row r="8153" spans="1:1" s="20" customFormat="1" x14ac:dyDescent="0.2">
      <c r="A8153" s="2"/>
    </row>
    <row r="8154" spans="1:1" s="20" customFormat="1" x14ac:dyDescent="0.2">
      <c r="A8154" s="2"/>
    </row>
    <row r="8155" spans="1:1" s="20" customFormat="1" x14ac:dyDescent="0.2">
      <c r="A8155" s="2"/>
    </row>
    <row r="8156" spans="1:1" s="20" customFormat="1" x14ac:dyDescent="0.2">
      <c r="A8156" s="2"/>
    </row>
    <row r="8157" spans="1:1" s="20" customFormat="1" x14ac:dyDescent="0.2">
      <c r="A8157" s="2"/>
    </row>
    <row r="8158" spans="1:1" s="20" customFormat="1" x14ac:dyDescent="0.2">
      <c r="A8158" s="2"/>
    </row>
    <row r="8159" spans="1:1" s="20" customFormat="1" x14ac:dyDescent="0.2">
      <c r="A8159" s="2"/>
    </row>
    <row r="8160" spans="1:1" s="20" customFormat="1" x14ac:dyDescent="0.2">
      <c r="A8160" s="2"/>
    </row>
    <row r="8161" spans="1:1" s="20" customFormat="1" x14ac:dyDescent="0.2">
      <c r="A8161" s="2"/>
    </row>
    <row r="8162" spans="1:1" s="20" customFormat="1" x14ac:dyDescent="0.2">
      <c r="A8162" s="2"/>
    </row>
    <row r="8163" spans="1:1" s="20" customFormat="1" x14ac:dyDescent="0.2">
      <c r="A8163" s="2"/>
    </row>
    <row r="8164" spans="1:1" s="20" customFormat="1" x14ac:dyDescent="0.2">
      <c r="A8164" s="2"/>
    </row>
    <row r="8165" spans="1:1" s="20" customFormat="1" x14ac:dyDescent="0.2">
      <c r="A8165" s="2"/>
    </row>
    <row r="8166" spans="1:1" s="20" customFormat="1" x14ac:dyDescent="0.2">
      <c r="A8166" s="2"/>
    </row>
    <row r="8167" spans="1:1" s="20" customFormat="1" x14ac:dyDescent="0.2">
      <c r="A8167" s="2"/>
    </row>
    <row r="8168" spans="1:1" s="20" customFormat="1" x14ac:dyDescent="0.2">
      <c r="A8168" s="2"/>
    </row>
    <row r="8169" spans="1:1" s="20" customFormat="1" x14ac:dyDescent="0.2">
      <c r="A8169" s="2"/>
    </row>
    <row r="8170" spans="1:1" s="20" customFormat="1" x14ac:dyDescent="0.2">
      <c r="A8170" s="2"/>
    </row>
    <row r="8171" spans="1:1" s="20" customFormat="1" x14ac:dyDescent="0.2">
      <c r="A8171" s="2"/>
    </row>
    <row r="8172" spans="1:1" s="20" customFormat="1" x14ac:dyDescent="0.2">
      <c r="A8172" s="2"/>
    </row>
    <row r="8173" spans="1:1" s="20" customFormat="1" x14ac:dyDescent="0.2">
      <c r="A8173" s="2"/>
    </row>
    <row r="8174" spans="1:1" s="20" customFormat="1" x14ac:dyDescent="0.2">
      <c r="A8174" s="2"/>
    </row>
    <row r="8175" spans="1:1" s="20" customFormat="1" x14ac:dyDescent="0.2">
      <c r="A8175" s="2"/>
    </row>
    <row r="8176" spans="1:1" s="20" customFormat="1" x14ac:dyDescent="0.2">
      <c r="A8176" s="2"/>
    </row>
    <row r="8177" spans="1:1" s="20" customFormat="1" x14ac:dyDescent="0.2">
      <c r="A8177" s="2"/>
    </row>
    <row r="8178" spans="1:1" s="20" customFormat="1" x14ac:dyDescent="0.2">
      <c r="A8178" s="2"/>
    </row>
    <row r="8179" spans="1:1" s="20" customFormat="1" x14ac:dyDescent="0.2">
      <c r="A8179" s="2"/>
    </row>
    <row r="8180" spans="1:1" s="20" customFormat="1" x14ac:dyDescent="0.2">
      <c r="A8180" s="2"/>
    </row>
    <row r="8181" spans="1:1" s="20" customFormat="1" x14ac:dyDescent="0.2">
      <c r="A8181" s="2"/>
    </row>
    <row r="8182" spans="1:1" s="20" customFormat="1" x14ac:dyDescent="0.2">
      <c r="A8182" s="2"/>
    </row>
    <row r="8183" spans="1:1" s="20" customFormat="1" x14ac:dyDescent="0.2">
      <c r="A8183" s="2"/>
    </row>
    <row r="8184" spans="1:1" s="20" customFormat="1" x14ac:dyDescent="0.2">
      <c r="A8184" s="2"/>
    </row>
    <row r="8185" spans="1:1" s="20" customFormat="1" x14ac:dyDescent="0.2">
      <c r="A8185" s="2"/>
    </row>
    <row r="8186" spans="1:1" s="20" customFormat="1" x14ac:dyDescent="0.2">
      <c r="A8186" s="2"/>
    </row>
    <row r="8187" spans="1:1" s="20" customFormat="1" x14ac:dyDescent="0.2">
      <c r="A8187" s="2"/>
    </row>
    <row r="8188" spans="1:1" s="20" customFormat="1" x14ac:dyDescent="0.2">
      <c r="A8188" s="2"/>
    </row>
    <row r="8189" spans="1:1" s="20" customFormat="1" x14ac:dyDescent="0.2">
      <c r="A8189" s="2"/>
    </row>
    <row r="8190" spans="1:1" s="20" customFormat="1" x14ac:dyDescent="0.2">
      <c r="A8190" s="2"/>
    </row>
    <row r="8191" spans="1:1" s="20" customFormat="1" x14ac:dyDescent="0.2">
      <c r="A8191" s="2"/>
    </row>
    <row r="8192" spans="1:1" s="20" customFormat="1" x14ac:dyDescent="0.2">
      <c r="A8192" s="2"/>
    </row>
    <row r="8193" spans="1:1" s="20" customFormat="1" x14ac:dyDescent="0.2">
      <c r="A8193" s="2"/>
    </row>
    <row r="8194" spans="1:1" s="20" customFormat="1" x14ac:dyDescent="0.2">
      <c r="A8194" s="2"/>
    </row>
    <row r="8195" spans="1:1" s="20" customFormat="1" x14ac:dyDescent="0.2">
      <c r="A8195" s="2"/>
    </row>
    <row r="8196" spans="1:1" s="20" customFormat="1" x14ac:dyDescent="0.2">
      <c r="A8196" s="2"/>
    </row>
    <row r="8197" spans="1:1" s="20" customFormat="1" x14ac:dyDescent="0.2">
      <c r="A8197" s="2"/>
    </row>
    <row r="8198" spans="1:1" s="20" customFormat="1" x14ac:dyDescent="0.2">
      <c r="A8198" s="2"/>
    </row>
    <row r="8199" spans="1:1" s="20" customFormat="1" x14ac:dyDescent="0.2">
      <c r="A8199" s="2"/>
    </row>
    <row r="8200" spans="1:1" s="20" customFormat="1" x14ac:dyDescent="0.2">
      <c r="A8200" s="2"/>
    </row>
    <row r="8201" spans="1:1" s="20" customFormat="1" x14ac:dyDescent="0.2">
      <c r="A8201" s="2"/>
    </row>
    <row r="8202" spans="1:1" s="20" customFormat="1" x14ac:dyDescent="0.2">
      <c r="A8202" s="2"/>
    </row>
    <row r="8203" spans="1:1" s="20" customFormat="1" x14ac:dyDescent="0.2">
      <c r="A8203" s="2"/>
    </row>
    <row r="8204" spans="1:1" s="20" customFormat="1" x14ac:dyDescent="0.2">
      <c r="A8204" s="2"/>
    </row>
    <row r="8205" spans="1:1" s="20" customFormat="1" x14ac:dyDescent="0.2">
      <c r="A8205" s="2"/>
    </row>
    <row r="8206" spans="1:1" s="20" customFormat="1" x14ac:dyDescent="0.2">
      <c r="A8206" s="2"/>
    </row>
    <row r="8207" spans="1:1" s="20" customFormat="1" x14ac:dyDescent="0.2">
      <c r="A8207" s="2"/>
    </row>
    <row r="8208" spans="1:1" s="20" customFormat="1" x14ac:dyDescent="0.2">
      <c r="A8208" s="2"/>
    </row>
    <row r="8209" spans="1:1" s="20" customFormat="1" x14ac:dyDescent="0.2">
      <c r="A8209" s="2"/>
    </row>
    <row r="8210" spans="1:1" s="20" customFormat="1" x14ac:dyDescent="0.2">
      <c r="A8210" s="2"/>
    </row>
    <row r="8211" spans="1:1" s="20" customFormat="1" x14ac:dyDescent="0.2">
      <c r="A8211" s="2"/>
    </row>
    <row r="8212" spans="1:1" s="20" customFormat="1" x14ac:dyDescent="0.2">
      <c r="A8212" s="2"/>
    </row>
    <row r="8213" spans="1:1" s="20" customFormat="1" x14ac:dyDescent="0.2">
      <c r="A8213" s="2"/>
    </row>
    <row r="8214" spans="1:1" s="20" customFormat="1" x14ac:dyDescent="0.2">
      <c r="A8214" s="2"/>
    </row>
    <row r="8215" spans="1:1" s="20" customFormat="1" x14ac:dyDescent="0.2">
      <c r="A8215" s="2"/>
    </row>
    <row r="8216" spans="1:1" s="20" customFormat="1" x14ac:dyDescent="0.2">
      <c r="A8216" s="2"/>
    </row>
    <row r="8217" spans="1:1" s="20" customFormat="1" x14ac:dyDescent="0.2">
      <c r="A8217" s="2"/>
    </row>
    <row r="8218" spans="1:1" s="20" customFormat="1" x14ac:dyDescent="0.2">
      <c r="A8218" s="2"/>
    </row>
    <row r="8219" spans="1:1" s="20" customFormat="1" x14ac:dyDescent="0.2">
      <c r="A8219" s="2"/>
    </row>
    <row r="8220" spans="1:1" s="20" customFormat="1" x14ac:dyDescent="0.2">
      <c r="A8220" s="2"/>
    </row>
    <row r="8221" spans="1:1" s="20" customFormat="1" x14ac:dyDescent="0.2">
      <c r="A8221" s="2"/>
    </row>
    <row r="8222" spans="1:1" s="20" customFormat="1" x14ac:dyDescent="0.2">
      <c r="A8222" s="2"/>
    </row>
    <row r="8223" spans="1:1" s="20" customFormat="1" x14ac:dyDescent="0.2">
      <c r="A8223" s="2"/>
    </row>
    <row r="8224" spans="1:1" s="20" customFormat="1" x14ac:dyDescent="0.2">
      <c r="A8224" s="2"/>
    </row>
    <row r="8225" spans="1:1" s="20" customFormat="1" x14ac:dyDescent="0.2">
      <c r="A8225" s="2"/>
    </row>
    <row r="8226" spans="1:1" s="20" customFormat="1" x14ac:dyDescent="0.2">
      <c r="A8226" s="2"/>
    </row>
    <row r="8227" spans="1:1" s="20" customFormat="1" x14ac:dyDescent="0.2">
      <c r="A8227" s="2"/>
    </row>
    <row r="8228" spans="1:1" s="20" customFormat="1" x14ac:dyDescent="0.2">
      <c r="A8228" s="2"/>
    </row>
    <row r="8229" spans="1:1" s="20" customFormat="1" x14ac:dyDescent="0.2">
      <c r="A8229" s="2"/>
    </row>
    <row r="8230" spans="1:1" s="20" customFormat="1" x14ac:dyDescent="0.2">
      <c r="A8230" s="2"/>
    </row>
    <row r="8231" spans="1:1" s="20" customFormat="1" x14ac:dyDescent="0.2">
      <c r="A8231" s="2"/>
    </row>
    <row r="8232" spans="1:1" s="20" customFormat="1" x14ac:dyDescent="0.2">
      <c r="A8232" s="2"/>
    </row>
    <row r="8233" spans="1:1" s="20" customFormat="1" x14ac:dyDescent="0.2">
      <c r="A8233" s="2"/>
    </row>
    <row r="8234" spans="1:1" s="20" customFormat="1" x14ac:dyDescent="0.2">
      <c r="A8234" s="2"/>
    </row>
    <row r="8235" spans="1:1" s="20" customFormat="1" x14ac:dyDescent="0.2">
      <c r="A8235" s="2"/>
    </row>
    <row r="8236" spans="1:1" s="20" customFormat="1" x14ac:dyDescent="0.2">
      <c r="A8236" s="2"/>
    </row>
    <row r="8237" spans="1:1" s="20" customFormat="1" x14ac:dyDescent="0.2">
      <c r="A8237" s="2"/>
    </row>
    <row r="8238" spans="1:1" s="20" customFormat="1" x14ac:dyDescent="0.2">
      <c r="A8238" s="2"/>
    </row>
    <row r="8239" spans="1:1" s="20" customFormat="1" x14ac:dyDescent="0.2">
      <c r="A8239" s="2"/>
    </row>
    <row r="8240" spans="1:1" s="20" customFormat="1" x14ac:dyDescent="0.2">
      <c r="A8240" s="2"/>
    </row>
    <row r="8241" spans="1:1" s="20" customFormat="1" x14ac:dyDescent="0.2">
      <c r="A8241" s="2"/>
    </row>
    <row r="8242" spans="1:1" s="20" customFormat="1" x14ac:dyDescent="0.2">
      <c r="A8242" s="2"/>
    </row>
    <row r="8243" spans="1:1" s="20" customFormat="1" x14ac:dyDescent="0.2">
      <c r="A8243" s="2"/>
    </row>
    <row r="8244" spans="1:1" s="20" customFormat="1" x14ac:dyDescent="0.2">
      <c r="A8244" s="2"/>
    </row>
    <row r="8245" spans="1:1" s="20" customFormat="1" x14ac:dyDescent="0.2">
      <c r="A8245" s="2"/>
    </row>
    <row r="8246" spans="1:1" s="20" customFormat="1" x14ac:dyDescent="0.2">
      <c r="A8246" s="2"/>
    </row>
    <row r="8247" spans="1:1" s="20" customFormat="1" x14ac:dyDescent="0.2">
      <c r="A8247" s="2"/>
    </row>
    <row r="8248" spans="1:1" s="20" customFormat="1" x14ac:dyDescent="0.2">
      <c r="A8248" s="2"/>
    </row>
    <row r="8249" spans="1:1" s="20" customFormat="1" x14ac:dyDescent="0.2">
      <c r="A8249" s="2"/>
    </row>
    <row r="8250" spans="1:1" s="20" customFormat="1" x14ac:dyDescent="0.2">
      <c r="A8250" s="2"/>
    </row>
    <row r="8251" spans="1:1" s="20" customFormat="1" x14ac:dyDescent="0.2">
      <c r="A8251" s="2"/>
    </row>
    <row r="8252" spans="1:1" s="20" customFormat="1" x14ac:dyDescent="0.2">
      <c r="A8252" s="2"/>
    </row>
    <row r="8253" spans="1:1" s="20" customFormat="1" x14ac:dyDescent="0.2">
      <c r="A8253" s="2"/>
    </row>
    <row r="8254" spans="1:1" s="20" customFormat="1" x14ac:dyDescent="0.2">
      <c r="A8254" s="2"/>
    </row>
    <row r="8255" spans="1:1" s="20" customFormat="1" x14ac:dyDescent="0.2">
      <c r="A8255" s="2"/>
    </row>
    <row r="8256" spans="1:1" s="20" customFormat="1" x14ac:dyDescent="0.2">
      <c r="A8256" s="2"/>
    </row>
    <row r="8257" spans="1:1" s="20" customFormat="1" x14ac:dyDescent="0.2">
      <c r="A8257" s="2"/>
    </row>
    <row r="8258" spans="1:1" s="20" customFormat="1" x14ac:dyDescent="0.2">
      <c r="A8258" s="2"/>
    </row>
    <row r="8259" spans="1:1" s="20" customFormat="1" x14ac:dyDescent="0.2">
      <c r="A8259" s="2"/>
    </row>
    <row r="8260" spans="1:1" s="20" customFormat="1" x14ac:dyDescent="0.2">
      <c r="A8260" s="2"/>
    </row>
    <row r="8261" spans="1:1" s="20" customFormat="1" x14ac:dyDescent="0.2">
      <c r="A8261" s="2"/>
    </row>
    <row r="8262" spans="1:1" s="20" customFormat="1" x14ac:dyDescent="0.2">
      <c r="A8262" s="2"/>
    </row>
    <row r="8263" spans="1:1" s="20" customFormat="1" x14ac:dyDescent="0.2">
      <c r="A8263" s="2"/>
    </row>
    <row r="8264" spans="1:1" s="20" customFormat="1" x14ac:dyDescent="0.2">
      <c r="A8264" s="2"/>
    </row>
    <row r="8265" spans="1:1" s="20" customFormat="1" x14ac:dyDescent="0.2">
      <c r="A8265" s="2"/>
    </row>
    <row r="8266" spans="1:1" s="20" customFormat="1" x14ac:dyDescent="0.2">
      <c r="A8266" s="2"/>
    </row>
    <row r="8267" spans="1:1" s="20" customFormat="1" x14ac:dyDescent="0.2">
      <c r="A8267" s="2"/>
    </row>
    <row r="8268" spans="1:1" s="20" customFormat="1" x14ac:dyDescent="0.2">
      <c r="A8268" s="2"/>
    </row>
    <row r="8269" spans="1:1" s="20" customFormat="1" x14ac:dyDescent="0.2">
      <c r="A8269" s="2"/>
    </row>
    <row r="8270" spans="1:1" s="20" customFormat="1" x14ac:dyDescent="0.2">
      <c r="A8270" s="2"/>
    </row>
    <row r="8271" spans="1:1" s="20" customFormat="1" x14ac:dyDescent="0.2">
      <c r="A8271" s="2"/>
    </row>
    <row r="8272" spans="1:1" s="20" customFormat="1" x14ac:dyDescent="0.2">
      <c r="A8272" s="2"/>
    </row>
    <row r="8273" spans="1:1" s="20" customFormat="1" x14ac:dyDescent="0.2">
      <c r="A8273" s="2"/>
    </row>
    <row r="8274" spans="1:1" s="20" customFormat="1" x14ac:dyDescent="0.2">
      <c r="A8274" s="2"/>
    </row>
    <row r="8275" spans="1:1" s="20" customFormat="1" x14ac:dyDescent="0.2">
      <c r="A8275" s="2"/>
    </row>
    <row r="8276" spans="1:1" s="20" customFormat="1" x14ac:dyDescent="0.2">
      <c r="A8276" s="2"/>
    </row>
    <row r="8277" spans="1:1" s="20" customFormat="1" x14ac:dyDescent="0.2">
      <c r="A8277" s="2"/>
    </row>
    <row r="8278" spans="1:1" s="20" customFormat="1" x14ac:dyDescent="0.2">
      <c r="A8278" s="2"/>
    </row>
    <row r="8279" spans="1:1" s="20" customFormat="1" x14ac:dyDescent="0.2">
      <c r="A8279" s="2"/>
    </row>
    <row r="8280" spans="1:1" s="20" customFormat="1" x14ac:dyDescent="0.2">
      <c r="A8280" s="2"/>
    </row>
    <row r="8281" spans="1:1" s="20" customFormat="1" x14ac:dyDescent="0.2">
      <c r="A8281" s="2"/>
    </row>
    <row r="8282" spans="1:1" s="20" customFormat="1" x14ac:dyDescent="0.2">
      <c r="A8282" s="2"/>
    </row>
    <row r="8283" spans="1:1" s="20" customFormat="1" x14ac:dyDescent="0.2">
      <c r="A8283" s="2"/>
    </row>
    <row r="8284" spans="1:1" s="20" customFormat="1" x14ac:dyDescent="0.2">
      <c r="A8284" s="2"/>
    </row>
    <row r="8285" spans="1:1" s="20" customFormat="1" x14ac:dyDescent="0.2">
      <c r="A8285" s="2"/>
    </row>
    <row r="8286" spans="1:1" s="20" customFormat="1" x14ac:dyDescent="0.2">
      <c r="A8286" s="2"/>
    </row>
    <row r="8287" spans="1:1" s="20" customFormat="1" x14ac:dyDescent="0.2">
      <c r="A8287" s="2"/>
    </row>
    <row r="8288" spans="1:1" s="20" customFormat="1" x14ac:dyDescent="0.2">
      <c r="A8288" s="2"/>
    </row>
    <row r="8289" spans="1:1" s="20" customFormat="1" x14ac:dyDescent="0.2">
      <c r="A8289" s="2"/>
    </row>
    <row r="8290" spans="1:1" s="20" customFormat="1" x14ac:dyDescent="0.2">
      <c r="A8290" s="2"/>
    </row>
    <row r="8291" spans="1:1" s="20" customFormat="1" x14ac:dyDescent="0.2">
      <c r="A8291" s="2"/>
    </row>
    <row r="8292" spans="1:1" s="20" customFormat="1" x14ac:dyDescent="0.2">
      <c r="A8292" s="2"/>
    </row>
    <row r="8293" spans="1:1" s="20" customFormat="1" x14ac:dyDescent="0.2">
      <c r="A8293" s="2"/>
    </row>
    <row r="8294" spans="1:1" s="20" customFormat="1" x14ac:dyDescent="0.2">
      <c r="A8294" s="2"/>
    </row>
    <row r="8295" spans="1:1" s="20" customFormat="1" x14ac:dyDescent="0.2">
      <c r="A8295" s="2"/>
    </row>
    <row r="8296" spans="1:1" s="20" customFormat="1" x14ac:dyDescent="0.2">
      <c r="A8296" s="2"/>
    </row>
    <row r="8297" spans="1:1" s="20" customFormat="1" x14ac:dyDescent="0.2">
      <c r="A8297" s="2"/>
    </row>
    <row r="8298" spans="1:1" s="20" customFormat="1" x14ac:dyDescent="0.2">
      <c r="A8298" s="2"/>
    </row>
    <row r="8299" spans="1:1" s="20" customFormat="1" x14ac:dyDescent="0.2">
      <c r="A8299" s="2"/>
    </row>
    <row r="8300" spans="1:1" s="20" customFormat="1" x14ac:dyDescent="0.2">
      <c r="A8300" s="2"/>
    </row>
    <row r="8301" spans="1:1" s="20" customFormat="1" x14ac:dyDescent="0.2">
      <c r="A8301" s="2"/>
    </row>
    <row r="8302" spans="1:1" s="20" customFormat="1" x14ac:dyDescent="0.2">
      <c r="A8302" s="2"/>
    </row>
    <row r="8303" spans="1:1" s="20" customFormat="1" x14ac:dyDescent="0.2">
      <c r="A8303" s="2"/>
    </row>
    <row r="8304" spans="1:1" s="20" customFormat="1" x14ac:dyDescent="0.2">
      <c r="A8304" s="2"/>
    </row>
    <row r="8305" spans="1:1" s="20" customFormat="1" x14ac:dyDescent="0.2">
      <c r="A8305" s="2"/>
    </row>
    <row r="8306" spans="1:1" s="20" customFormat="1" x14ac:dyDescent="0.2">
      <c r="A8306" s="2"/>
    </row>
    <row r="8307" spans="1:1" s="20" customFormat="1" x14ac:dyDescent="0.2">
      <c r="A8307" s="2"/>
    </row>
    <row r="8308" spans="1:1" s="20" customFormat="1" x14ac:dyDescent="0.2">
      <c r="A8308" s="2"/>
    </row>
    <row r="8309" spans="1:1" s="20" customFormat="1" x14ac:dyDescent="0.2">
      <c r="A8309" s="2"/>
    </row>
    <row r="8310" spans="1:1" s="20" customFormat="1" x14ac:dyDescent="0.2">
      <c r="A8310" s="2"/>
    </row>
    <row r="8311" spans="1:1" s="20" customFormat="1" x14ac:dyDescent="0.2">
      <c r="A8311" s="2"/>
    </row>
    <row r="8312" spans="1:1" s="20" customFormat="1" x14ac:dyDescent="0.2">
      <c r="A8312" s="2"/>
    </row>
    <row r="8313" spans="1:1" s="20" customFormat="1" x14ac:dyDescent="0.2">
      <c r="A8313" s="2"/>
    </row>
    <row r="8314" spans="1:1" s="20" customFormat="1" x14ac:dyDescent="0.2">
      <c r="A8314" s="2"/>
    </row>
    <row r="8315" spans="1:1" s="20" customFormat="1" x14ac:dyDescent="0.2">
      <c r="A8315" s="2"/>
    </row>
    <row r="8316" spans="1:1" s="20" customFormat="1" x14ac:dyDescent="0.2">
      <c r="A8316" s="2"/>
    </row>
    <row r="8317" spans="1:1" s="20" customFormat="1" x14ac:dyDescent="0.2">
      <c r="A8317" s="2"/>
    </row>
    <row r="8318" spans="1:1" s="20" customFormat="1" x14ac:dyDescent="0.2">
      <c r="A8318" s="2"/>
    </row>
    <row r="8319" spans="1:1" s="20" customFormat="1" x14ac:dyDescent="0.2">
      <c r="A8319" s="2"/>
    </row>
    <row r="8320" spans="1:1" s="20" customFormat="1" x14ac:dyDescent="0.2">
      <c r="A8320" s="2"/>
    </row>
    <row r="8321" spans="1:1" s="20" customFormat="1" x14ac:dyDescent="0.2">
      <c r="A8321" s="2"/>
    </row>
    <row r="8322" spans="1:1" s="20" customFormat="1" x14ac:dyDescent="0.2">
      <c r="A8322" s="2"/>
    </row>
    <row r="8323" spans="1:1" s="20" customFormat="1" x14ac:dyDescent="0.2">
      <c r="A8323" s="2"/>
    </row>
    <row r="8324" spans="1:1" s="20" customFormat="1" x14ac:dyDescent="0.2">
      <c r="A8324" s="2"/>
    </row>
    <row r="8325" spans="1:1" s="20" customFormat="1" x14ac:dyDescent="0.2">
      <c r="A8325" s="2"/>
    </row>
    <row r="8326" spans="1:1" s="20" customFormat="1" x14ac:dyDescent="0.2">
      <c r="A8326" s="2"/>
    </row>
    <row r="8327" spans="1:1" s="20" customFormat="1" x14ac:dyDescent="0.2">
      <c r="A8327" s="2"/>
    </row>
    <row r="8328" spans="1:1" s="20" customFormat="1" x14ac:dyDescent="0.2">
      <c r="A8328" s="2"/>
    </row>
    <row r="8329" spans="1:1" s="20" customFormat="1" x14ac:dyDescent="0.2">
      <c r="A8329" s="2"/>
    </row>
    <row r="8330" spans="1:1" s="20" customFormat="1" x14ac:dyDescent="0.2">
      <c r="A8330" s="2"/>
    </row>
    <row r="8331" spans="1:1" s="20" customFormat="1" x14ac:dyDescent="0.2">
      <c r="A8331" s="2"/>
    </row>
    <row r="8332" spans="1:1" s="20" customFormat="1" x14ac:dyDescent="0.2">
      <c r="A8332" s="2"/>
    </row>
    <row r="8333" spans="1:1" s="20" customFormat="1" x14ac:dyDescent="0.2">
      <c r="A8333" s="2"/>
    </row>
    <row r="8334" spans="1:1" s="20" customFormat="1" x14ac:dyDescent="0.2">
      <c r="A8334" s="2"/>
    </row>
    <row r="8335" spans="1:1" s="20" customFormat="1" x14ac:dyDescent="0.2">
      <c r="A8335" s="2"/>
    </row>
    <row r="8336" spans="1:1" s="20" customFormat="1" x14ac:dyDescent="0.2">
      <c r="A8336" s="2"/>
    </row>
    <row r="8337" spans="1:1" s="20" customFormat="1" x14ac:dyDescent="0.2">
      <c r="A8337" s="2"/>
    </row>
    <row r="8338" spans="1:1" s="20" customFormat="1" x14ac:dyDescent="0.2">
      <c r="A8338" s="2"/>
    </row>
    <row r="8339" spans="1:1" s="20" customFormat="1" x14ac:dyDescent="0.2">
      <c r="A8339" s="2"/>
    </row>
    <row r="8340" spans="1:1" s="20" customFormat="1" x14ac:dyDescent="0.2">
      <c r="A8340" s="2"/>
    </row>
    <row r="8341" spans="1:1" s="20" customFormat="1" x14ac:dyDescent="0.2">
      <c r="A8341" s="2"/>
    </row>
    <row r="8342" spans="1:1" s="20" customFormat="1" x14ac:dyDescent="0.2">
      <c r="A8342" s="2"/>
    </row>
    <row r="8343" spans="1:1" s="20" customFormat="1" x14ac:dyDescent="0.2">
      <c r="A8343" s="2"/>
    </row>
    <row r="8344" spans="1:1" s="20" customFormat="1" x14ac:dyDescent="0.2">
      <c r="A8344" s="2"/>
    </row>
    <row r="8345" spans="1:1" s="20" customFormat="1" x14ac:dyDescent="0.2">
      <c r="A8345" s="2"/>
    </row>
    <row r="8346" spans="1:1" s="20" customFormat="1" x14ac:dyDescent="0.2">
      <c r="A8346" s="2"/>
    </row>
    <row r="8347" spans="1:1" s="20" customFormat="1" x14ac:dyDescent="0.2">
      <c r="A8347" s="2"/>
    </row>
    <row r="8348" spans="1:1" s="20" customFormat="1" x14ac:dyDescent="0.2">
      <c r="A8348" s="2"/>
    </row>
    <row r="8349" spans="1:1" s="20" customFormat="1" x14ac:dyDescent="0.2">
      <c r="A8349" s="2"/>
    </row>
    <row r="8350" spans="1:1" s="20" customFormat="1" x14ac:dyDescent="0.2">
      <c r="A8350" s="2"/>
    </row>
    <row r="8351" spans="1:1" s="20" customFormat="1" x14ac:dyDescent="0.2">
      <c r="A8351" s="2"/>
    </row>
    <row r="8352" spans="1:1" s="20" customFormat="1" x14ac:dyDescent="0.2">
      <c r="A8352" s="2"/>
    </row>
    <row r="8353" spans="1:1" s="20" customFormat="1" x14ac:dyDescent="0.2">
      <c r="A8353" s="2"/>
    </row>
    <row r="8354" spans="1:1" s="20" customFormat="1" x14ac:dyDescent="0.2">
      <c r="A8354" s="2"/>
    </row>
    <row r="8355" spans="1:1" s="20" customFormat="1" x14ac:dyDescent="0.2">
      <c r="A8355" s="2"/>
    </row>
    <row r="8356" spans="1:1" s="20" customFormat="1" x14ac:dyDescent="0.2">
      <c r="A8356" s="2"/>
    </row>
    <row r="8357" spans="1:1" s="20" customFormat="1" x14ac:dyDescent="0.2">
      <c r="A8357" s="2"/>
    </row>
    <row r="8358" spans="1:1" s="20" customFormat="1" x14ac:dyDescent="0.2">
      <c r="A8358" s="2"/>
    </row>
    <row r="8359" spans="1:1" s="20" customFormat="1" x14ac:dyDescent="0.2">
      <c r="A8359" s="2"/>
    </row>
    <row r="8360" spans="1:1" s="20" customFormat="1" x14ac:dyDescent="0.2">
      <c r="A8360" s="2"/>
    </row>
    <row r="8361" spans="1:1" s="20" customFormat="1" x14ac:dyDescent="0.2">
      <c r="A8361" s="2"/>
    </row>
    <row r="8362" spans="1:1" s="20" customFormat="1" x14ac:dyDescent="0.2">
      <c r="A8362" s="2"/>
    </row>
    <row r="8363" spans="1:1" s="20" customFormat="1" x14ac:dyDescent="0.2">
      <c r="A8363" s="2"/>
    </row>
    <row r="8364" spans="1:1" s="20" customFormat="1" x14ac:dyDescent="0.2">
      <c r="A8364" s="2"/>
    </row>
    <row r="8365" spans="1:1" s="20" customFormat="1" x14ac:dyDescent="0.2">
      <c r="A8365" s="2"/>
    </row>
    <row r="8366" spans="1:1" s="20" customFormat="1" x14ac:dyDescent="0.2">
      <c r="A8366" s="2"/>
    </row>
    <row r="8367" spans="1:1" s="20" customFormat="1" x14ac:dyDescent="0.2">
      <c r="A8367" s="2"/>
    </row>
    <row r="8368" spans="1:1" s="20" customFormat="1" x14ac:dyDescent="0.2">
      <c r="A8368" s="2"/>
    </row>
    <row r="8369" spans="1:1" s="20" customFormat="1" x14ac:dyDescent="0.2">
      <c r="A8369" s="2"/>
    </row>
    <row r="8370" spans="1:1" s="20" customFormat="1" x14ac:dyDescent="0.2">
      <c r="A8370" s="2"/>
    </row>
    <row r="8371" spans="1:1" s="20" customFormat="1" x14ac:dyDescent="0.2">
      <c r="A8371" s="2"/>
    </row>
    <row r="8372" spans="1:1" s="20" customFormat="1" x14ac:dyDescent="0.2">
      <c r="A8372" s="2"/>
    </row>
    <row r="8373" spans="1:1" s="20" customFormat="1" x14ac:dyDescent="0.2">
      <c r="A8373" s="2"/>
    </row>
    <row r="8374" spans="1:1" s="20" customFormat="1" x14ac:dyDescent="0.2">
      <c r="A8374" s="2"/>
    </row>
    <row r="8375" spans="1:1" s="20" customFormat="1" x14ac:dyDescent="0.2">
      <c r="A8375" s="2"/>
    </row>
    <row r="8376" spans="1:1" s="20" customFormat="1" x14ac:dyDescent="0.2">
      <c r="A8376" s="2"/>
    </row>
    <row r="8377" spans="1:1" s="20" customFormat="1" x14ac:dyDescent="0.2">
      <c r="A8377" s="2"/>
    </row>
    <row r="8378" spans="1:1" s="20" customFormat="1" x14ac:dyDescent="0.2">
      <c r="A8378" s="2"/>
    </row>
    <row r="8379" spans="1:1" s="20" customFormat="1" x14ac:dyDescent="0.2">
      <c r="A8379" s="2"/>
    </row>
    <row r="8380" spans="1:1" s="20" customFormat="1" x14ac:dyDescent="0.2">
      <c r="A8380" s="2"/>
    </row>
    <row r="8381" spans="1:1" s="20" customFormat="1" x14ac:dyDescent="0.2">
      <c r="A8381" s="2"/>
    </row>
    <row r="8382" spans="1:1" s="20" customFormat="1" x14ac:dyDescent="0.2">
      <c r="A8382" s="2"/>
    </row>
    <row r="8383" spans="1:1" s="20" customFormat="1" x14ac:dyDescent="0.2">
      <c r="A8383" s="2"/>
    </row>
    <row r="8384" spans="1:1" s="20" customFormat="1" x14ac:dyDescent="0.2">
      <c r="A8384" s="2"/>
    </row>
    <row r="8385" spans="1:1" s="20" customFormat="1" x14ac:dyDescent="0.2">
      <c r="A8385" s="2"/>
    </row>
    <row r="8386" spans="1:1" s="20" customFormat="1" x14ac:dyDescent="0.2">
      <c r="A8386" s="2"/>
    </row>
    <row r="8387" spans="1:1" s="20" customFormat="1" x14ac:dyDescent="0.2">
      <c r="A8387" s="2"/>
    </row>
    <row r="8388" spans="1:1" s="20" customFormat="1" x14ac:dyDescent="0.2">
      <c r="A8388" s="2"/>
    </row>
    <row r="8389" spans="1:1" s="20" customFormat="1" x14ac:dyDescent="0.2">
      <c r="A8389" s="2"/>
    </row>
    <row r="8390" spans="1:1" s="20" customFormat="1" x14ac:dyDescent="0.2">
      <c r="A8390" s="2"/>
    </row>
    <row r="8391" spans="1:1" s="20" customFormat="1" x14ac:dyDescent="0.2">
      <c r="A8391" s="2"/>
    </row>
    <row r="8392" spans="1:1" s="20" customFormat="1" x14ac:dyDescent="0.2">
      <c r="A8392" s="2"/>
    </row>
    <row r="8393" spans="1:1" s="20" customFormat="1" x14ac:dyDescent="0.2">
      <c r="A8393" s="2"/>
    </row>
    <row r="8394" spans="1:1" s="20" customFormat="1" x14ac:dyDescent="0.2">
      <c r="A8394" s="2"/>
    </row>
    <row r="8395" spans="1:1" s="20" customFormat="1" x14ac:dyDescent="0.2">
      <c r="A8395" s="2"/>
    </row>
    <row r="8396" spans="1:1" s="20" customFormat="1" x14ac:dyDescent="0.2">
      <c r="A8396" s="2"/>
    </row>
    <row r="8397" spans="1:1" s="20" customFormat="1" x14ac:dyDescent="0.2">
      <c r="A8397" s="2"/>
    </row>
    <row r="8398" spans="1:1" s="20" customFormat="1" x14ac:dyDescent="0.2">
      <c r="A8398" s="2"/>
    </row>
    <row r="8399" spans="1:1" s="20" customFormat="1" x14ac:dyDescent="0.2">
      <c r="A8399" s="2"/>
    </row>
    <row r="8400" spans="1:1" s="20" customFormat="1" x14ac:dyDescent="0.2">
      <c r="A8400" s="2"/>
    </row>
    <row r="8401" spans="1:1" s="20" customFormat="1" x14ac:dyDescent="0.2">
      <c r="A8401" s="2"/>
    </row>
    <row r="8402" spans="1:1" s="20" customFormat="1" x14ac:dyDescent="0.2">
      <c r="A8402" s="2"/>
    </row>
    <row r="8403" spans="1:1" s="20" customFormat="1" x14ac:dyDescent="0.2">
      <c r="A8403" s="2"/>
    </row>
    <row r="8404" spans="1:1" s="20" customFormat="1" x14ac:dyDescent="0.2">
      <c r="A8404" s="2"/>
    </row>
    <row r="8405" spans="1:1" s="20" customFormat="1" x14ac:dyDescent="0.2">
      <c r="A8405" s="2"/>
    </row>
    <row r="8406" spans="1:1" s="20" customFormat="1" x14ac:dyDescent="0.2">
      <c r="A8406" s="2"/>
    </row>
    <row r="8407" spans="1:1" s="20" customFormat="1" x14ac:dyDescent="0.2">
      <c r="A8407" s="2"/>
    </row>
    <row r="8408" spans="1:1" s="20" customFormat="1" x14ac:dyDescent="0.2">
      <c r="A8408" s="2"/>
    </row>
    <row r="8409" spans="1:1" s="20" customFormat="1" x14ac:dyDescent="0.2">
      <c r="A8409" s="2"/>
    </row>
    <row r="8410" spans="1:1" s="20" customFormat="1" x14ac:dyDescent="0.2">
      <c r="A8410" s="2"/>
    </row>
    <row r="8411" spans="1:1" s="20" customFormat="1" x14ac:dyDescent="0.2">
      <c r="A8411" s="2"/>
    </row>
    <row r="8412" spans="1:1" s="20" customFormat="1" x14ac:dyDescent="0.2">
      <c r="A8412" s="2"/>
    </row>
    <row r="8413" spans="1:1" s="20" customFormat="1" x14ac:dyDescent="0.2">
      <c r="A8413" s="2"/>
    </row>
    <row r="8414" spans="1:1" s="20" customFormat="1" x14ac:dyDescent="0.2">
      <c r="A8414" s="2"/>
    </row>
    <row r="8415" spans="1:1" s="20" customFormat="1" x14ac:dyDescent="0.2">
      <c r="A8415" s="2"/>
    </row>
    <row r="8416" spans="1:1" s="20" customFormat="1" x14ac:dyDescent="0.2">
      <c r="A8416" s="2"/>
    </row>
    <row r="8417" spans="1:1" s="20" customFormat="1" x14ac:dyDescent="0.2">
      <c r="A8417" s="2"/>
    </row>
    <row r="8418" spans="1:1" s="20" customFormat="1" x14ac:dyDescent="0.2">
      <c r="A8418" s="2"/>
    </row>
    <row r="8419" spans="1:1" s="20" customFormat="1" x14ac:dyDescent="0.2">
      <c r="A8419" s="2"/>
    </row>
    <row r="8420" spans="1:1" s="20" customFormat="1" x14ac:dyDescent="0.2">
      <c r="A8420" s="2"/>
    </row>
    <row r="8421" spans="1:1" s="20" customFormat="1" x14ac:dyDescent="0.2">
      <c r="A8421" s="2"/>
    </row>
    <row r="8422" spans="1:1" s="20" customFormat="1" x14ac:dyDescent="0.2">
      <c r="A8422" s="2"/>
    </row>
    <row r="8423" spans="1:1" s="20" customFormat="1" x14ac:dyDescent="0.2">
      <c r="A8423" s="2"/>
    </row>
    <row r="8424" spans="1:1" s="20" customFormat="1" x14ac:dyDescent="0.2">
      <c r="A8424" s="2"/>
    </row>
    <row r="8425" spans="1:1" s="20" customFormat="1" x14ac:dyDescent="0.2">
      <c r="A8425" s="2"/>
    </row>
    <row r="8426" spans="1:1" s="20" customFormat="1" x14ac:dyDescent="0.2">
      <c r="A8426" s="2"/>
    </row>
    <row r="8427" spans="1:1" s="20" customFormat="1" x14ac:dyDescent="0.2">
      <c r="A8427" s="2"/>
    </row>
    <row r="8428" spans="1:1" s="20" customFormat="1" x14ac:dyDescent="0.2">
      <c r="A8428" s="2"/>
    </row>
    <row r="8429" spans="1:1" s="20" customFormat="1" x14ac:dyDescent="0.2">
      <c r="A8429" s="2"/>
    </row>
    <row r="8430" spans="1:1" s="20" customFormat="1" x14ac:dyDescent="0.2">
      <c r="A8430" s="2"/>
    </row>
    <row r="8431" spans="1:1" s="20" customFormat="1" x14ac:dyDescent="0.2">
      <c r="A8431" s="2"/>
    </row>
    <row r="8432" spans="1:1" s="20" customFormat="1" x14ac:dyDescent="0.2">
      <c r="A8432" s="2"/>
    </row>
    <row r="8433" spans="1:1" s="20" customFormat="1" x14ac:dyDescent="0.2">
      <c r="A8433" s="2"/>
    </row>
    <row r="8434" spans="1:1" s="20" customFormat="1" x14ac:dyDescent="0.2">
      <c r="A8434" s="2"/>
    </row>
    <row r="8435" spans="1:1" s="20" customFormat="1" x14ac:dyDescent="0.2">
      <c r="A8435" s="2"/>
    </row>
    <row r="8436" spans="1:1" s="20" customFormat="1" x14ac:dyDescent="0.2">
      <c r="A8436" s="2"/>
    </row>
    <row r="8437" spans="1:1" s="20" customFormat="1" x14ac:dyDescent="0.2">
      <c r="A8437" s="2"/>
    </row>
    <row r="8438" spans="1:1" s="20" customFormat="1" x14ac:dyDescent="0.2">
      <c r="A8438" s="2"/>
    </row>
    <row r="8439" spans="1:1" s="20" customFormat="1" x14ac:dyDescent="0.2">
      <c r="A8439" s="2"/>
    </row>
    <row r="8440" spans="1:1" s="20" customFormat="1" x14ac:dyDescent="0.2">
      <c r="A8440" s="2"/>
    </row>
    <row r="8441" spans="1:1" s="20" customFormat="1" x14ac:dyDescent="0.2">
      <c r="A8441" s="2"/>
    </row>
    <row r="8442" spans="1:1" s="20" customFormat="1" x14ac:dyDescent="0.2">
      <c r="A8442" s="2"/>
    </row>
    <row r="8443" spans="1:1" s="20" customFormat="1" x14ac:dyDescent="0.2">
      <c r="A8443" s="2"/>
    </row>
    <row r="8444" spans="1:1" s="20" customFormat="1" x14ac:dyDescent="0.2">
      <c r="A8444" s="2"/>
    </row>
    <row r="8445" spans="1:1" s="20" customFormat="1" x14ac:dyDescent="0.2">
      <c r="A8445" s="2"/>
    </row>
    <row r="8446" spans="1:1" s="20" customFormat="1" x14ac:dyDescent="0.2">
      <c r="A8446" s="2"/>
    </row>
    <row r="8447" spans="1:1" s="20" customFormat="1" x14ac:dyDescent="0.2">
      <c r="A8447" s="2"/>
    </row>
    <row r="8448" spans="1:1" s="20" customFormat="1" x14ac:dyDescent="0.2">
      <c r="A8448" s="2"/>
    </row>
    <row r="8449" spans="1:1" s="20" customFormat="1" x14ac:dyDescent="0.2">
      <c r="A8449" s="2"/>
    </row>
    <row r="8450" spans="1:1" s="20" customFormat="1" x14ac:dyDescent="0.2">
      <c r="A8450" s="2"/>
    </row>
    <row r="8451" spans="1:1" s="20" customFormat="1" x14ac:dyDescent="0.2">
      <c r="A8451" s="2"/>
    </row>
    <row r="8452" spans="1:1" s="20" customFormat="1" x14ac:dyDescent="0.2">
      <c r="A8452" s="2"/>
    </row>
    <row r="8453" spans="1:1" s="20" customFormat="1" x14ac:dyDescent="0.2">
      <c r="A8453" s="2"/>
    </row>
    <row r="8454" spans="1:1" s="20" customFormat="1" x14ac:dyDescent="0.2">
      <c r="A8454" s="2"/>
    </row>
    <row r="8455" spans="1:1" s="20" customFormat="1" x14ac:dyDescent="0.2">
      <c r="A8455" s="2"/>
    </row>
    <row r="8456" spans="1:1" s="20" customFormat="1" x14ac:dyDescent="0.2">
      <c r="A8456" s="2"/>
    </row>
    <row r="8457" spans="1:1" s="20" customFormat="1" x14ac:dyDescent="0.2">
      <c r="A8457" s="2"/>
    </row>
    <row r="8458" spans="1:1" s="20" customFormat="1" x14ac:dyDescent="0.2">
      <c r="A8458" s="2"/>
    </row>
    <row r="8459" spans="1:1" s="20" customFormat="1" x14ac:dyDescent="0.2">
      <c r="A8459" s="2"/>
    </row>
    <row r="8460" spans="1:1" s="20" customFormat="1" x14ac:dyDescent="0.2">
      <c r="A8460" s="2"/>
    </row>
    <row r="8461" spans="1:1" s="20" customFormat="1" x14ac:dyDescent="0.2">
      <c r="A8461" s="2"/>
    </row>
    <row r="8462" spans="1:1" s="20" customFormat="1" x14ac:dyDescent="0.2">
      <c r="A8462" s="2"/>
    </row>
    <row r="8463" spans="1:1" s="20" customFormat="1" x14ac:dyDescent="0.2">
      <c r="A8463" s="2"/>
    </row>
    <row r="8464" spans="1:1" s="20" customFormat="1" x14ac:dyDescent="0.2">
      <c r="A8464" s="2"/>
    </row>
    <row r="8465" spans="1:1" s="20" customFormat="1" x14ac:dyDescent="0.2">
      <c r="A8465" s="2"/>
    </row>
    <row r="8466" spans="1:1" s="20" customFormat="1" x14ac:dyDescent="0.2">
      <c r="A8466" s="2"/>
    </row>
    <row r="8467" spans="1:1" s="20" customFormat="1" x14ac:dyDescent="0.2">
      <c r="A8467" s="2"/>
    </row>
    <row r="8468" spans="1:1" s="20" customFormat="1" x14ac:dyDescent="0.2">
      <c r="A8468" s="2"/>
    </row>
    <row r="8469" spans="1:1" s="20" customFormat="1" x14ac:dyDescent="0.2">
      <c r="A8469" s="2"/>
    </row>
    <row r="8470" spans="1:1" s="20" customFormat="1" x14ac:dyDescent="0.2">
      <c r="A8470" s="2"/>
    </row>
    <row r="8471" spans="1:1" s="20" customFormat="1" x14ac:dyDescent="0.2">
      <c r="A8471" s="2"/>
    </row>
    <row r="8472" spans="1:1" s="20" customFormat="1" x14ac:dyDescent="0.2">
      <c r="A8472" s="2"/>
    </row>
    <row r="8473" spans="1:1" s="20" customFormat="1" x14ac:dyDescent="0.2">
      <c r="A8473" s="2"/>
    </row>
    <row r="8474" spans="1:1" s="20" customFormat="1" x14ac:dyDescent="0.2">
      <c r="A8474" s="2"/>
    </row>
    <row r="8475" spans="1:1" s="20" customFormat="1" x14ac:dyDescent="0.2">
      <c r="A8475" s="2"/>
    </row>
    <row r="8476" spans="1:1" s="20" customFormat="1" x14ac:dyDescent="0.2">
      <c r="A8476" s="2"/>
    </row>
    <row r="8477" spans="1:1" s="20" customFormat="1" x14ac:dyDescent="0.2">
      <c r="A8477" s="2"/>
    </row>
    <row r="8478" spans="1:1" s="20" customFormat="1" x14ac:dyDescent="0.2">
      <c r="A8478" s="2"/>
    </row>
    <row r="8479" spans="1:1" s="20" customFormat="1" x14ac:dyDescent="0.2">
      <c r="A8479" s="2"/>
    </row>
    <row r="8480" spans="1:1" s="20" customFormat="1" x14ac:dyDescent="0.2">
      <c r="A8480" s="2"/>
    </row>
    <row r="8481" spans="1:1" s="20" customFormat="1" x14ac:dyDescent="0.2">
      <c r="A8481" s="2"/>
    </row>
    <row r="8482" spans="1:1" s="20" customFormat="1" x14ac:dyDescent="0.2">
      <c r="A8482" s="2"/>
    </row>
    <row r="8483" spans="1:1" s="20" customFormat="1" x14ac:dyDescent="0.2">
      <c r="A8483" s="2"/>
    </row>
    <row r="8484" spans="1:1" s="20" customFormat="1" x14ac:dyDescent="0.2">
      <c r="A8484" s="2"/>
    </row>
    <row r="8485" spans="1:1" s="20" customFormat="1" x14ac:dyDescent="0.2">
      <c r="A8485" s="2"/>
    </row>
    <row r="8486" spans="1:1" s="20" customFormat="1" x14ac:dyDescent="0.2">
      <c r="A8486" s="2"/>
    </row>
    <row r="8487" spans="1:1" s="20" customFormat="1" x14ac:dyDescent="0.2">
      <c r="A8487" s="2"/>
    </row>
    <row r="8488" spans="1:1" s="20" customFormat="1" x14ac:dyDescent="0.2">
      <c r="A8488" s="2"/>
    </row>
    <row r="8489" spans="1:1" s="20" customFormat="1" x14ac:dyDescent="0.2">
      <c r="A8489" s="2"/>
    </row>
    <row r="8490" spans="1:1" s="20" customFormat="1" x14ac:dyDescent="0.2">
      <c r="A8490" s="2"/>
    </row>
    <row r="8491" spans="1:1" s="20" customFormat="1" x14ac:dyDescent="0.2">
      <c r="A8491" s="2"/>
    </row>
    <row r="8492" spans="1:1" s="20" customFormat="1" x14ac:dyDescent="0.2">
      <c r="A8492" s="2"/>
    </row>
    <row r="8493" spans="1:1" s="20" customFormat="1" x14ac:dyDescent="0.2">
      <c r="A8493" s="2"/>
    </row>
    <row r="8494" spans="1:1" s="20" customFormat="1" x14ac:dyDescent="0.2">
      <c r="A8494" s="2"/>
    </row>
    <row r="8495" spans="1:1" s="20" customFormat="1" x14ac:dyDescent="0.2">
      <c r="A8495" s="2"/>
    </row>
    <row r="8496" spans="1:1" s="20" customFormat="1" x14ac:dyDescent="0.2">
      <c r="A8496" s="2"/>
    </row>
    <row r="8497" spans="1:1" s="20" customFormat="1" x14ac:dyDescent="0.2">
      <c r="A8497" s="2"/>
    </row>
    <row r="8498" spans="1:1" s="20" customFormat="1" x14ac:dyDescent="0.2">
      <c r="A8498" s="2"/>
    </row>
    <row r="8499" spans="1:1" s="20" customFormat="1" x14ac:dyDescent="0.2">
      <c r="A8499" s="2"/>
    </row>
    <row r="8500" spans="1:1" s="20" customFormat="1" x14ac:dyDescent="0.2">
      <c r="A8500" s="2"/>
    </row>
    <row r="8501" spans="1:1" s="20" customFormat="1" x14ac:dyDescent="0.2">
      <c r="A8501" s="2"/>
    </row>
    <row r="8502" spans="1:1" s="20" customFormat="1" x14ac:dyDescent="0.2">
      <c r="A8502" s="2"/>
    </row>
    <row r="8503" spans="1:1" s="20" customFormat="1" x14ac:dyDescent="0.2">
      <c r="A8503" s="2"/>
    </row>
    <row r="8504" spans="1:1" s="20" customFormat="1" x14ac:dyDescent="0.2">
      <c r="A8504" s="2"/>
    </row>
    <row r="8505" spans="1:1" s="20" customFormat="1" x14ac:dyDescent="0.2">
      <c r="A8505" s="2"/>
    </row>
    <row r="8506" spans="1:1" s="20" customFormat="1" x14ac:dyDescent="0.2">
      <c r="A8506" s="2"/>
    </row>
    <row r="8507" spans="1:1" s="20" customFormat="1" x14ac:dyDescent="0.2">
      <c r="A8507" s="2"/>
    </row>
    <row r="8508" spans="1:1" s="20" customFormat="1" x14ac:dyDescent="0.2">
      <c r="A8508" s="2"/>
    </row>
    <row r="8509" spans="1:1" s="20" customFormat="1" x14ac:dyDescent="0.2">
      <c r="A8509" s="2"/>
    </row>
    <row r="8510" spans="1:1" s="20" customFormat="1" x14ac:dyDescent="0.2">
      <c r="A8510" s="2"/>
    </row>
    <row r="8511" spans="1:1" s="20" customFormat="1" x14ac:dyDescent="0.2">
      <c r="A8511" s="2"/>
    </row>
    <row r="8512" spans="1:1" s="20" customFormat="1" x14ac:dyDescent="0.2">
      <c r="A8512" s="2"/>
    </row>
    <row r="8513" spans="1:1" s="20" customFormat="1" x14ac:dyDescent="0.2">
      <c r="A8513" s="2"/>
    </row>
    <row r="8514" spans="1:1" s="20" customFormat="1" x14ac:dyDescent="0.2">
      <c r="A8514" s="2"/>
    </row>
    <row r="8515" spans="1:1" s="20" customFormat="1" x14ac:dyDescent="0.2">
      <c r="A8515" s="2"/>
    </row>
    <row r="8516" spans="1:1" s="20" customFormat="1" x14ac:dyDescent="0.2">
      <c r="A8516" s="2"/>
    </row>
    <row r="8517" spans="1:1" s="20" customFormat="1" x14ac:dyDescent="0.2">
      <c r="A8517" s="2"/>
    </row>
    <row r="8518" spans="1:1" s="20" customFormat="1" x14ac:dyDescent="0.2">
      <c r="A8518" s="2"/>
    </row>
    <row r="8519" spans="1:1" s="20" customFormat="1" x14ac:dyDescent="0.2">
      <c r="A8519" s="2"/>
    </row>
    <row r="8520" spans="1:1" s="20" customFormat="1" x14ac:dyDescent="0.2">
      <c r="A8520" s="2"/>
    </row>
    <row r="8521" spans="1:1" s="20" customFormat="1" x14ac:dyDescent="0.2">
      <c r="A8521" s="2"/>
    </row>
    <row r="8522" spans="1:1" s="20" customFormat="1" x14ac:dyDescent="0.2">
      <c r="A8522" s="2"/>
    </row>
    <row r="8523" spans="1:1" s="20" customFormat="1" x14ac:dyDescent="0.2">
      <c r="A8523" s="2"/>
    </row>
    <row r="8524" spans="1:1" s="20" customFormat="1" x14ac:dyDescent="0.2">
      <c r="A8524" s="2"/>
    </row>
    <row r="8525" spans="1:1" s="20" customFormat="1" x14ac:dyDescent="0.2">
      <c r="A8525" s="2"/>
    </row>
    <row r="8526" spans="1:1" s="20" customFormat="1" x14ac:dyDescent="0.2">
      <c r="A8526" s="2"/>
    </row>
    <row r="8527" spans="1:1" s="20" customFormat="1" x14ac:dyDescent="0.2">
      <c r="A8527" s="2"/>
    </row>
    <row r="8528" spans="1:1" s="20" customFormat="1" x14ac:dyDescent="0.2">
      <c r="A8528" s="2"/>
    </row>
    <row r="8529" spans="1:1" s="20" customFormat="1" x14ac:dyDescent="0.2">
      <c r="A8529" s="2"/>
    </row>
    <row r="8530" spans="1:1" s="20" customFormat="1" x14ac:dyDescent="0.2">
      <c r="A8530" s="2"/>
    </row>
    <row r="8531" spans="1:1" s="20" customFormat="1" x14ac:dyDescent="0.2">
      <c r="A8531" s="2"/>
    </row>
    <row r="8532" spans="1:1" s="20" customFormat="1" x14ac:dyDescent="0.2">
      <c r="A8532" s="2"/>
    </row>
    <row r="8533" spans="1:1" s="20" customFormat="1" x14ac:dyDescent="0.2">
      <c r="A8533" s="2"/>
    </row>
    <row r="8534" spans="1:1" s="20" customFormat="1" x14ac:dyDescent="0.2">
      <c r="A8534" s="2"/>
    </row>
    <row r="8535" spans="1:1" s="20" customFormat="1" x14ac:dyDescent="0.2">
      <c r="A8535" s="2"/>
    </row>
    <row r="8536" spans="1:1" s="20" customFormat="1" x14ac:dyDescent="0.2">
      <c r="A8536" s="2"/>
    </row>
    <row r="8537" spans="1:1" s="20" customFormat="1" x14ac:dyDescent="0.2">
      <c r="A8537" s="2"/>
    </row>
    <row r="8538" spans="1:1" s="20" customFormat="1" x14ac:dyDescent="0.2">
      <c r="A8538" s="2"/>
    </row>
    <row r="8539" spans="1:1" s="20" customFormat="1" x14ac:dyDescent="0.2">
      <c r="A8539" s="2"/>
    </row>
    <row r="8540" spans="1:1" s="20" customFormat="1" x14ac:dyDescent="0.2">
      <c r="A8540" s="2"/>
    </row>
    <row r="8541" spans="1:1" s="20" customFormat="1" x14ac:dyDescent="0.2">
      <c r="A8541" s="2"/>
    </row>
    <row r="8542" spans="1:1" s="20" customFormat="1" x14ac:dyDescent="0.2">
      <c r="A8542" s="2"/>
    </row>
    <row r="8543" spans="1:1" s="20" customFormat="1" x14ac:dyDescent="0.2">
      <c r="A8543" s="2"/>
    </row>
    <row r="8544" spans="1:1" s="20" customFormat="1" x14ac:dyDescent="0.2">
      <c r="A8544" s="2"/>
    </row>
    <row r="8545" spans="1:1" s="20" customFormat="1" x14ac:dyDescent="0.2">
      <c r="A8545" s="2"/>
    </row>
    <row r="8546" spans="1:1" s="20" customFormat="1" x14ac:dyDescent="0.2">
      <c r="A8546" s="2"/>
    </row>
    <row r="8547" spans="1:1" s="20" customFormat="1" x14ac:dyDescent="0.2">
      <c r="A8547" s="2"/>
    </row>
    <row r="8548" spans="1:1" s="20" customFormat="1" x14ac:dyDescent="0.2">
      <c r="A8548" s="2"/>
    </row>
    <row r="8549" spans="1:1" s="20" customFormat="1" x14ac:dyDescent="0.2">
      <c r="A8549" s="2"/>
    </row>
    <row r="8550" spans="1:1" s="20" customFormat="1" x14ac:dyDescent="0.2">
      <c r="A8550" s="2"/>
    </row>
    <row r="8551" spans="1:1" s="20" customFormat="1" x14ac:dyDescent="0.2">
      <c r="A8551" s="2"/>
    </row>
    <row r="8552" spans="1:1" s="20" customFormat="1" x14ac:dyDescent="0.2">
      <c r="A8552" s="2"/>
    </row>
    <row r="8553" spans="1:1" s="20" customFormat="1" x14ac:dyDescent="0.2">
      <c r="A8553" s="2"/>
    </row>
    <row r="8554" spans="1:1" s="20" customFormat="1" x14ac:dyDescent="0.2">
      <c r="A8554" s="2"/>
    </row>
    <row r="8555" spans="1:1" s="20" customFormat="1" x14ac:dyDescent="0.2">
      <c r="A8555" s="2"/>
    </row>
    <row r="8556" spans="1:1" s="20" customFormat="1" x14ac:dyDescent="0.2">
      <c r="A8556" s="2"/>
    </row>
    <row r="8557" spans="1:1" s="20" customFormat="1" x14ac:dyDescent="0.2">
      <c r="A8557" s="2"/>
    </row>
    <row r="8558" spans="1:1" s="20" customFormat="1" x14ac:dyDescent="0.2">
      <c r="A8558" s="2"/>
    </row>
    <row r="8559" spans="1:1" s="20" customFormat="1" x14ac:dyDescent="0.2">
      <c r="A8559" s="2"/>
    </row>
    <row r="8560" spans="1:1" s="20" customFormat="1" x14ac:dyDescent="0.2">
      <c r="A8560" s="2"/>
    </row>
    <row r="8561" spans="1:1" s="20" customFormat="1" x14ac:dyDescent="0.2">
      <c r="A8561" s="2"/>
    </row>
    <row r="8562" spans="1:1" s="20" customFormat="1" x14ac:dyDescent="0.2">
      <c r="A8562" s="2"/>
    </row>
    <row r="8563" spans="1:1" s="20" customFormat="1" x14ac:dyDescent="0.2">
      <c r="A8563" s="2"/>
    </row>
    <row r="8564" spans="1:1" s="20" customFormat="1" x14ac:dyDescent="0.2">
      <c r="A8564" s="2"/>
    </row>
    <row r="8565" spans="1:1" s="20" customFormat="1" x14ac:dyDescent="0.2">
      <c r="A8565" s="2"/>
    </row>
    <row r="8566" spans="1:1" s="20" customFormat="1" x14ac:dyDescent="0.2">
      <c r="A8566" s="2"/>
    </row>
    <row r="8567" spans="1:1" s="20" customFormat="1" x14ac:dyDescent="0.2">
      <c r="A8567" s="2"/>
    </row>
    <row r="8568" spans="1:1" s="20" customFormat="1" x14ac:dyDescent="0.2">
      <c r="A8568" s="2"/>
    </row>
    <row r="8569" spans="1:1" s="20" customFormat="1" x14ac:dyDescent="0.2">
      <c r="A8569" s="2"/>
    </row>
    <row r="8570" spans="1:1" s="20" customFormat="1" x14ac:dyDescent="0.2">
      <c r="A8570" s="2"/>
    </row>
    <row r="8571" spans="1:1" s="20" customFormat="1" x14ac:dyDescent="0.2">
      <c r="A8571" s="2"/>
    </row>
    <row r="8572" spans="1:1" s="20" customFormat="1" x14ac:dyDescent="0.2">
      <c r="A8572" s="2"/>
    </row>
    <row r="8573" spans="1:1" s="20" customFormat="1" x14ac:dyDescent="0.2">
      <c r="A8573" s="2"/>
    </row>
    <row r="8574" spans="1:1" s="20" customFormat="1" x14ac:dyDescent="0.2">
      <c r="A8574" s="2"/>
    </row>
    <row r="8575" spans="1:1" s="20" customFormat="1" x14ac:dyDescent="0.2">
      <c r="A8575" s="2"/>
    </row>
    <row r="8576" spans="1:1" s="20" customFormat="1" x14ac:dyDescent="0.2">
      <c r="A8576" s="2"/>
    </row>
    <row r="8577" spans="1:1" s="20" customFormat="1" x14ac:dyDescent="0.2">
      <c r="A8577" s="2"/>
    </row>
    <row r="8578" spans="1:1" s="20" customFormat="1" x14ac:dyDescent="0.2">
      <c r="A8578" s="2"/>
    </row>
    <row r="8579" spans="1:1" s="20" customFormat="1" x14ac:dyDescent="0.2">
      <c r="A8579" s="2"/>
    </row>
    <row r="8580" spans="1:1" s="20" customFormat="1" x14ac:dyDescent="0.2">
      <c r="A8580" s="2"/>
    </row>
    <row r="8581" spans="1:1" s="20" customFormat="1" x14ac:dyDescent="0.2">
      <c r="A8581" s="2"/>
    </row>
    <row r="8582" spans="1:1" s="20" customFormat="1" x14ac:dyDescent="0.2">
      <c r="A8582" s="2"/>
    </row>
    <row r="8583" spans="1:1" s="20" customFormat="1" x14ac:dyDescent="0.2">
      <c r="A8583" s="2"/>
    </row>
    <row r="8584" spans="1:1" s="20" customFormat="1" x14ac:dyDescent="0.2">
      <c r="A8584" s="2"/>
    </row>
    <row r="8585" spans="1:1" s="20" customFormat="1" x14ac:dyDescent="0.2">
      <c r="A8585" s="2"/>
    </row>
    <row r="8586" spans="1:1" s="20" customFormat="1" x14ac:dyDescent="0.2">
      <c r="A8586" s="2"/>
    </row>
    <row r="8587" spans="1:1" s="20" customFormat="1" x14ac:dyDescent="0.2">
      <c r="A8587" s="2"/>
    </row>
    <row r="8588" spans="1:1" s="20" customFormat="1" x14ac:dyDescent="0.2">
      <c r="A8588" s="2"/>
    </row>
    <row r="8589" spans="1:1" s="20" customFormat="1" x14ac:dyDescent="0.2">
      <c r="A8589" s="2"/>
    </row>
    <row r="8590" spans="1:1" s="20" customFormat="1" x14ac:dyDescent="0.2">
      <c r="A8590" s="2"/>
    </row>
    <row r="8591" spans="1:1" s="20" customFormat="1" x14ac:dyDescent="0.2">
      <c r="A8591" s="2"/>
    </row>
    <row r="8592" spans="1:1" s="20" customFormat="1" x14ac:dyDescent="0.2">
      <c r="A8592" s="2"/>
    </row>
    <row r="8593" spans="1:1" s="20" customFormat="1" x14ac:dyDescent="0.2">
      <c r="A8593" s="2"/>
    </row>
    <row r="8594" spans="1:1" s="20" customFormat="1" x14ac:dyDescent="0.2">
      <c r="A8594" s="2"/>
    </row>
    <row r="8595" spans="1:1" s="20" customFormat="1" x14ac:dyDescent="0.2">
      <c r="A8595" s="2"/>
    </row>
    <row r="8596" spans="1:1" s="20" customFormat="1" x14ac:dyDescent="0.2">
      <c r="A8596" s="2"/>
    </row>
    <row r="8597" spans="1:1" s="20" customFormat="1" x14ac:dyDescent="0.2">
      <c r="A8597" s="2"/>
    </row>
    <row r="8598" spans="1:1" s="20" customFormat="1" x14ac:dyDescent="0.2">
      <c r="A8598" s="2"/>
    </row>
    <row r="8599" spans="1:1" s="20" customFormat="1" x14ac:dyDescent="0.2">
      <c r="A8599" s="2"/>
    </row>
    <row r="8600" spans="1:1" s="20" customFormat="1" x14ac:dyDescent="0.2">
      <c r="A8600" s="2"/>
    </row>
    <row r="8601" spans="1:1" s="20" customFormat="1" x14ac:dyDescent="0.2">
      <c r="A8601" s="2"/>
    </row>
    <row r="8602" spans="1:1" s="20" customFormat="1" x14ac:dyDescent="0.2">
      <c r="A8602" s="2"/>
    </row>
    <row r="8603" spans="1:1" s="20" customFormat="1" x14ac:dyDescent="0.2">
      <c r="A8603" s="2"/>
    </row>
    <row r="8604" spans="1:1" s="20" customFormat="1" x14ac:dyDescent="0.2">
      <c r="A8604" s="2"/>
    </row>
    <row r="8605" spans="1:1" s="20" customFormat="1" x14ac:dyDescent="0.2">
      <c r="A8605" s="2"/>
    </row>
    <row r="8606" spans="1:1" s="20" customFormat="1" x14ac:dyDescent="0.2">
      <c r="A8606" s="2"/>
    </row>
    <row r="8607" spans="1:1" s="20" customFormat="1" x14ac:dyDescent="0.2">
      <c r="A8607" s="2"/>
    </row>
    <row r="8608" spans="1:1" s="20" customFormat="1" x14ac:dyDescent="0.2">
      <c r="A8608" s="2"/>
    </row>
    <row r="8609" spans="1:1" s="20" customFormat="1" x14ac:dyDescent="0.2">
      <c r="A8609" s="2"/>
    </row>
    <row r="8610" spans="1:1" s="20" customFormat="1" x14ac:dyDescent="0.2">
      <c r="A8610" s="2"/>
    </row>
    <row r="8611" spans="1:1" s="20" customFormat="1" x14ac:dyDescent="0.2">
      <c r="A8611" s="2"/>
    </row>
    <row r="8612" spans="1:1" s="20" customFormat="1" x14ac:dyDescent="0.2">
      <c r="A8612" s="2"/>
    </row>
    <row r="8613" spans="1:1" s="20" customFormat="1" x14ac:dyDescent="0.2">
      <c r="A8613" s="2"/>
    </row>
    <row r="8614" spans="1:1" s="20" customFormat="1" x14ac:dyDescent="0.2">
      <c r="A8614" s="2"/>
    </row>
    <row r="8615" spans="1:1" s="20" customFormat="1" x14ac:dyDescent="0.2">
      <c r="A8615" s="2"/>
    </row>
    <row r="8616" spans="1:1" s="20" customFormat="1" x14ac:dyDescent="0.2">
      <c r="A8616" s="2"/>
    </row>
    <row r="8617" spans="1:1" s="20" customFormat="1" x14ac:dyDescent="0.2">
      <c r="A8617" s="2"/>
    </row>
    <row r="8618" spans="1:1" s="20" customFormat="1" x14ac:dyDescent="0.2">
      <c r="A8618" s="2"/>
    </row>
    <row r="8619" spans="1:1" s="20" customFormat="1" x14ac:dyDescent="0.2">
      <c r="A8619" s="2"/>
    </row>
    <row r="8620" spans="1:1" s="20" customFormat="1" x14ac:dyDescent="0.2">
      <c r="A8620" s="2"/>
    </row>
    <row r="8621" spans="1:1" s="20" customFormat="1" x14ac:dyDescent="0.2">
      <c r="A8621" s="2"/>
    </row>
    <row r="8622" spans="1:1" s="20" customFormat="1" x14ac:dyDescent="0.2">
      <c r="A8622" s="2"/>
    </row>
    <row r="8623" spans="1:1" s="20" customFormat="1" x14ac:dyDescent="0.2">
      <c r="A8623" s="2"/>
    </row>
    <row r="8624" spans="1:1" s="20" customFormat="1" x14ac:dyDescent="0.2">
      <c r="A8624" s="2"/>
    </row>
    <row r="8625" spans="1:1" s="20" customFormat="1" x14ac:dyDescent="0.2">
      <c r="A8625" s="2"/>
    </row>
    <row r="8626" spans="1:1" s="20" customFormat="1" x14ac:dyDescent="0.2">
      <c r="A8626" s="2"/>
    </row>
    <row r="8627" spans="1:1" s="20" customFormat="1" x14ac:dyDescent="0.2">
      <c r="A8627" s="2"/>
    </row>
    <row r="8628" spans="1:1" s="20" customFormat="1" x14ac:dyDescent="0.2">
      <c r="A8628" s="2"/>
    </row>
    <row r="8629" spans="1:1" s="20" customFormat="1" x14ac:dyDescent="0.2">
      <c r="A8629" s="2"/>
    </row>
    <row r="8630" spans="1:1" s="20" customFormat="1" x14ac:dyDescent="0.2">
      <c r="A8630" s="2"/>
    </row>
    <row r="8631" spans="1:1" s="20" customFormat="1" x14ac:dyDescent="0.2">
      <c r="A8631" s="2"/>
    </row>
    <row r="8632" spans="1:1" s="20" customFormat="1" x14ac:dyDescent="0.2">
      <c r="A8632" s="2"/>
    </row>
    <row r="8633" spans="1:1" s="20" customFormat="1" x14ac:dyDescent="0.2">
      <c r="A8633" s="2"/>
    </row>
    <row r="8634" spans="1:1" s="20" customFormat="1" x14ac:dyDescent="0.2">
      <c r="A8634" s="2"/>
    </row>
    <row r="8635" spans="1:1" s="20" customFormat="1" x14ac:dyDescent="0.2">
      <c r="A8635" s="2"/>
    </row>
    <row r="8636" spans="1:1" s="20" customFormat="1" x14ac:dyDescent="0.2">
      <c r="A8636" s="2"/>
    </row>
    <row r="8637" spans="1:1" s="20" customFormat="1" x14ac:dyDescent="0.2">
      <c r="A8637" s="2"/>
    </row>
    <row r="8638" spans="1:1" s="20" customFormat="1" x14ac:dyDescent="0.2">
      <c r="A8638" s="2"/>
    </row>
    <row r="8639" spans="1:1" s="20" customFormat="1" x14ac:dyDescent="0.2">
      <c r="A8639" s="2"/>
    </row>
    <row r="8640" spans="1:1" s="20" customFormat="1" x14ac:dyDescent="0.2">
      <c r="A8640" s="2"/>
    </row>
    <row r="8641" spans="1:1" s="20" customFormat="1" x14ac:dyDescent="0.2">
      <c r="A8641" s="2"/>
    </row>
    <row r="8642" spans="1:1" s="20" customFormat="1" x14ac:dyDescent="0.2">
      <c r="A8642" s="2"/>
    </row>
    <row r="8643" spans="1:1" s="20" customFormat="1" x14ac:dyDescent="0.2">
      <c r="A8643" s="2"/>
    </row>
    <row r="8644" spans="1:1" s="20" customFormat="1" x14ac:dyDescent="0.2">
      <c r="A8644" s="2"/>
    </row>
    <row r="8645" spans="1:1" s="20" customFormat="1" x14ac:dyDescent="0.2">
      <c r="A8645" s="2"/>
    </row>
    <row r="8646" spans="1:1" s="20" customFormat="1" x14ac:dyDescent="0.2">
      <c r="A8646" s="2"/>
    </row>
    <row r="8647" spans="1:1" s="20" customFormat="1" x14ac:dyDescent="0.2">
      <c r="A8647" s="2"/>
    </row>
    <row r="8648" spans="1:1" s="20" customFormat="1" x14ac:dyDescent="0.2">
      <c r="A8648" s="2"/>
    </row>
    <row r="8649" spans="1:1" s="20" customFormat="1" x14ac:dyDescent="0.2">
      <c r="A8649" s="2"/>
    </row>
    <row r="8650" spans="1:1" s="20" customFormat="1" x14ac:dyDescent="0.2">
      <c r="A8650" s="2"/>
    </row>
    <row r="8651" spans="1:1" s="20" customFormat="1" x14ac:dyDescent="0.2">
      <c r="A8651" s="2"/>
    </row>
    <row r="8652" spans="1:1" s="20" customFormat="1" x14ac:dyDescent="0.2">
      <c r="A8652" s="2"/>
    </row>
    <row r="8653" spans="1:1" s="20" customFormat="1" x14ac:dyDescent="0.2">
      <c r="A8653" s="2"/>
    </row>
    <row r="8654" spans="1:1" s="20" customFormat="1" x14ac:dyDescent="0.2">
      <c r="A8654" s="2"/>
    </row>
    <row r="8655" spans="1:1" s="20" customFormat="1" x14ac:dyDescent="0.2">
      <c r="A8655" s="2"/>
    </row>
    <row r="8656" spans="1:1" s="20" customFormat="1" x14ac:dyDescent="0.2">
      <c r="A8656" s="2"/>
    </row>
    <row r="8657" spans="1:1" s="20" customFormat="1" x14ac:dyDescent="0.2">
      <c r="A8657" s="2"/>
    </row>
    <row r="8658" spans="1:1" s="20" customFormat="1" x14ac:dyDescent="0.2">
      <c r="A8658" s="2"/>
    </row>
    <row r="8659" spans="1:1" s="20" customFormat="1" x14ac:dyDescent="0.2">
      <c r="A8659" s="2"/>
    </row>
    <row r="8660" spans="1:1" s="20" customFormat="1" x14ac:dyDescent="0.2">
      <c r="A8660" s="2"/>
    </row>
    <row r="8661" spans="1:1" s="20" customFormat="1" x14ac:dyDescent="0.2">
      <c r="A8661" s="2"/>
    </row>
    <row r="8662" spans="1:1" s="20" customFormat="1" x14ac:dyDescent="0.2">
      <c r="A8662" s="2"/>
    </row>
    <row r="8663" spans="1:1" s="20" customFormat="1" x14ac:dyDescent="0.2">
      <c r="A8663" s="2"/>
    </row>
    <row r="8664" spans="1:1" s="20" customFormat="1" x14ac:dyDescent="0.2">
      <c r="A8664" s="2"/>
    </row>
    <row r="8665" spans="1:1" s="20" customFormat="1" x14ac:dyDescent="0.2">
      <c r="A8665" s="2"/>
    </row>
    <row r="8666" spans="1:1" s="20" customFormat="1" x14ac:dyDescent="0.2">
      <c r="A8666" s="2"/>
    </row>
    <row r="8667" spans="1:1" s="20" customFormat="1" x14ac:dyDescent="0.2">
      <c r="A8667" s="2"/>
    </row>
    <row r="8668" spans="1:1" s="20" customFormat="1" x14ac:dyDescent="0.2">
      <c r="A8668" s="2"/>
    </row>
    <row r="8669" spans="1:1" s="20" customFormat="1" x14ac:dyDescent="0.2">
      <c r="A8669" s="2"/>
    </row>
    <row r="8670" spans="1:1" s="20" customFormat="1" x14ac:dyDescent="0.2">
      <c r="A8670" s="2"/>
    </row>
    <row r="8671" spans="1:1" s="20" customFormat="1" x14ac:dyDescent="0.2">
      <c r="A8671" s="2"/>
    </row>
    <row r="8672" spans="1:1" s="20" customFormat="1" x14ac:dyDescent="0.2">
      <c r="A8672" s="2"/>
    </row>
    <row r="8673" spans="1:1" s="20" customFormat="1" x14ac:dyDescent="0.2">
      <c r="A8673" s="2"/>
    </row>
    <row r="8674" spans="1:1" s="20" customFormat="1" x14ac:dyDescent="0.2">
      <c r="A8674" s="2"/>
    </row>
    <row r="8675" spans="1:1" s="20" customFormat="1" x14ac:dyDescent="0.2">
      <c r="A8675" s="2"/>
    </row>
    <row r="8676" spans="1:1" s="20" customFormat="1" x14ac:dyDescent="0.2">
      <c r="A8676" s="2"/>
    </row>
    <row r="8677" spans="1:1" s="20" customFormat="1" x14ac:dyDescent="0.2">
      <c r="A8677" s="2"/>
    </row>
    <row r="8678" spans="1:1" s="20" customFormat="1" x14ac:dyDescent="0.2">
      <c r="A8678" s="2"/>
    </row>
    <row r="8679" spans="1:1" s="20" customFormat="1" x14ac:dyDescent="0.2">
      <c r="A8679" s="2"/>
    </row>
    <row r="8680" spans="1:1" s="20" customFormat="1" x14ac:dyDescent="0.2">
      <c r="A8680" s="2"/>
    </row>
    <row r="8681" spans="1:1" s="20" customFormat="1" x14ac:dyDescent="0.2">
      <c r="A8681" s="2"/>
    </row>
    <row r="8682" spans="1:1" s="20" customFormat="1" x14ac:dyDescent="0.2">
      <c r="A8682" s="2"/>
    </row>
    <row r="8683" spans="1:1" s="20" customFormat="1" x14ac:dyDescent="0.2">
      <c r="A8683" s="2"/>
    </row>
    <row r="8684" spans="1:1" s="20" customFormat="1" x14ac:dyDescent="0.2">
      <c r="A8684" s="2"/>
    </row>
    <row r="8685" spans="1:1" s="20" customFormat="1" x14ac:dyDescent="0.2">
      <c r="A8685" s="2"/>
    </row>
    <row r="8686" spans="1:1" s="20" customFormat="1" x14ac:dyDescent="0.2">
      <c r="A8686" s="2"/>
    </row>
    <row r="8687" spans="1:1" s="20" customFormat="1" x14ac:dyDescent="0.2">
      <c r="A8687" s="2"/>
    </row>
    <row r="8688" spans="1:1" s="20" customFormat="1" x14ac:dyDescent="0.2">
      <c r="A8688" s="2"/>
    </row>
    <row r="8689" spans="1:1" s="20" customFormat="1" x14ac:dyDescent="0.2">
      <c r="A8689" s="2"/>
    </row>
    <row r="8690" spans="1:1" s="20" customFormat="1" x14ac:dyDescent="0.2">
      <c r="A8690" s="2"/>
    </row>
    <row r="8691" spans="1:1" s="20" customFormat="1" x14ac:dyDescent="0.2">
      <c r="A8691" s="2"/>
    </row>
    <row r="8692" spans="1:1" s="20" customFormat="1" x14ac:dyDescent="0.2">
      <c r="A8692" s="2"/>
    </row>
    <row r="8693" spans="1:1" s="20" customFormat="1" x14ac:dyDescent="0.2">
      <c r="A8693" s="2"/>
    </row>
    <row r="8694" spans="1:1" s="20" customFormat="1" x14ac:dyDescent="0.2">
      <c r="A8694" s="2"/>
    </row>
    <row r="8695" spans="1:1" s="20" customFormat="1" x14ac:dyDescent="0.2">
      <c r="A8695" s="2"/>
    </row>
    <row r="8696" spans="1:1" s="20" customFormat="1" x14ac:dyDescent="0.2">
      <c r="A8696" s="2"/>
    </row>
    <row r="8697" spans="1:1" s="20" customFormat="1" x14ac:dyDescent="0.2">
      <c r="A8697" s="2"/>
    </row>
    <row r="8698" spans="1:1" s="20" customFormat="1" x14ac:dyDescent="0.2">
      <c r="A8698" s="2"/>
    </row>
    <row r="8699" spans="1:1" s="20" customFormat="1" x14ac:dyDescent="0.2">
      <c r="A8699" s="2"/>
    </row>
    <row r="8700" spans="1:1" s="20" customFormat="1" x14ac:dyDescent="0.2">
      <c r="A8700" s="2"/>
    </row>
    <row r="8701" spans="1:1" s="20" customFormat="1" x14ac:dyDescent="0.2">
      <c r="A8701" s="2"/>
    </row>
    <row r="8702" spans="1:1" s="20" customFormat="1" x14ac:dyDescent="0.2">
      <c r="A8702" s="2"/>
    </row>
    <row r="8703" spans="1:1" s="20" customFormat="1" x14ac:dyDescent="0.2">
      <c r="A8703" s="2"/>
    </row>
    <row r="8704" spans="1:1" s="20" customFormat="1" x14ac:dyDescent="0.2">
      <c r="A8704" s="2"/>
    </row>
    <row r="8705" spans="1:1" s="20" customFormat="1" x14ac:dyDescent="0.2">
      <c r="A8705" s="2"/>
    </row>
    <row r="8706" spans="1:1" s="20" customFormat="1" x14ac:dyDescent="0.2">
      <c r="A8706" s="2"/>
    </row>
    <row r="8707" spans="1:1" s="20" customFormat="1" x14ac:dyDescent="0.2">
      <c r="A8707" s="2"/>
    </row>
    <row r="8708" spans="1:1" s="20" customFormat="1" x14ac:dyDescent="0.2">
      <c r="A8708" s="2"/>
    </row>
    <row r="8709" spans="1:1" s="20" customFormat="1" x14ac:dyDescent="0.2">
      <c r="A8709" s="2"/>
    </row>
    <row r="8710" spans="1:1" s="20" customFormat="1" x14ac:dyDescent="0.2">
      <c r="A8710" s="2"/>
    </row>
    <row r="8711" spans="1:1" s="20" customFormat="1" x14ac:dyDescent="0.2">
      <c r="A8711" s="2"/>
    </row>
    <row r="8712" spans="1:1" s="20" customFormat="1" x14ac:dyDescent="0.2">
      <c r="A8712" s="2"/>
    </row>
    <row r="8713" spans="1:1" s="20" customFormat="1" x14ac:dyDescent="0.2">
      <c r="A8713" s="2"/>
    </row>
    <row r="8714" spans="1:1" s="20" customFormat="1" x14ac:dyDescent="0.2">
      <c r="A8714" s="2"/>
    </row>
    <row r="8715" spans="1:1" s="20" customFormat="1" x14ac:dyDescent="0.2">
      <c r="A8715" s="2"/>
    </row>
    <row r="8716" spans="1:1" s="20" customFormat="1" x14ac:dyDescent="0.2">
      <c r="A8716" s="2"/>
    </row>
    <row r="8717" spans="1:1" s="20" customFormat="1" x14ac:dyDescent="0.2">
      <c r="A8717" s="2"/>
    </row>
    <row r="8718" spans="1:1" s="20" customFormat="1" x14ac:dyDescent="0.2">
      <c r="A8718" s="2"/>
    </row>
    <row r="8719" spans="1:1" s="20" customFormat="1" x14ac:dyDescent="0.2">
      <c r="A8719" s="2"/>
    </row>
    <row r="8720" spans="1:1" s="20" customFormat="1" x14ac:dyDescent="0.2">
      <c r="A8720" s="2"/>
    </row>
    <row r="8721" spans="1:1" s="20" customFormat="1" x14ac:dyDescent="0.2">
      <c r="A8721" s="2"/>
    </row>
    <row r="8722" spans="1:1" s="20" customFormat="1" x14ac:dyDescent="0.2">
      <c r="A8722" s="2"/>
    </row>
    <row r="8723" spans="1:1" s="20" customFormat="1" x14ac:dyDescent="0.2">
      <c r="A8723" s="2"/>
    </row>
    <row r="8724" spans="1:1" s="20" customFormat="1" x14ac:dyDescent="0.2">
      <c r="A8724" s="2"/>
    </row>
    <row r="8725" spans="1:1" s="20" customFormat="1" x14ac:dyDescent="0.2">
      <c r="A8725" s="2"/>
    </row>
    <row r="8726" spans="1:1" s="20" customFormat="1" x14ac:dyDescent="0.2">
      <c r="A8726" s="2"/>
    </row>
    <row r="8727" spans="1:1" s="20" customFormat="1" x14ac:dyDescent="0.2">
      <c r="A8727" s="2"/>
    </row>
    <row r="8728" spans="1:1" s="20" customFormat="1" x14ac:dyDescent="0.2">
      <c r="A8728" s="2"/>
    </row>
    <row r="8729" spans="1:1" s="20" customFormat="1" x14ac:dyDescent="0.2">
      <c r="A8729" s="2"/>
    </row>
    <row r="8730" spans="1:1" s="20" customFormat="1" x14ac:dyDescent="0.2">
      <c r="A8730" s="2"/>
    </row>
    <row r="8731" spans="1:1" s="20" customFormat="1" x14ac:dyDescent="0.2">
      <c r="A8731" s="2"/>
    </row>
    <row r="8732" spans="1:1" s="20" customFormat="1" x14ac:dyDescent="0.2">
      <c r="A8732" s="2"/>
    </row>
    <row r="8733" spans="1:1" s="20" customFormat="1" x14ac:dyDescent="0.2">
      <c r="A8733" s="2"/>
    </row>
    <row r="8734" spans="1:1" s="20" customFormat="1" x14ac:dyDescent="0.2">
      <c r="A8734" s="2"/>
    </row>
    <row r="8735" spans="1:1" s="20" customFormat="1" x14ac:dyDescent="0.2">
      <c r="A8735" s="2"/>
    </row>
    <row r="8736" spans="1:1" s="20" customFormat="1" x14ac:dyDescent="0.2">
      <c r="A8736" s="2"/>
    </row>
    <row r="8737" spans="1:1" s="20" customFormat="1" x14ac:dyDescent="0.2">
      <c r="A8737" s="2"/>
    </row>
    <row r="8738" spans="1:1" s="20" customFormat="1" x14ac:dyDescent="0.2">
      <c r="A8738" s="2"/>
    </row>
    <row r="8739" spans="1:1" s="20" customFormat="1" x14ac:dyDescent="0.2">
      <c r="A8739" s="2"/>
    </row>
    <row r="8740" spans="1:1" s="20" customFormat="1" x14ac:dyDescent="0.2">
      <c r="A8740" s="2"/>
    </row>
    <row r="8741" spans="1:1" s="20" customFormat="1" x14ac:dyDescent="0.2">
      <c r="A8741" s="2"/>
    </row>
    <row r="8742" spans="1:1" s="20" customFormat="1" x14ac:dyDescent="0.2">
      <c r="A8742" s="2"/>
    </row>
    <row r="8743" spans="1:1" s="20" customFormat="1" x14ac:dyDescent="0.2">
      <c r="A8743" s="2"/>
    </row>
    <row r="8744" spans="1:1" s="20" customFormat="1" x14ac:dyDescent="0.2">
      <c r="A8744" s="2"/>
    </row>
    <row r="8745" spans="1:1" s="20" customFormat="1" x14ac:dyDescent="0.2">
      <c r="A8745" s="2"/>
    </row>
    <row r="8746" spans="1:1" s="20" customFormat="1" x14ac:dyDescent="0.2">
      <c r="A8746" s="2"/>
    </row>
    <row r="8747" spans="1:1" s="20" customFormat="1" x14ac:dyDescent="0.2">
      <c r="A8747" s="2"/>
    </row>
    <row r="8748" spans="1:1" s="20" customFormat="1" x14ac:dyDescent="0.2">
      <c r="A8748" s="2"/>
    </row>
    <row r="8749" spans="1:1" s="20" customFormat="1" x14ac:dyDescent="0.2">
      <c r="A8749" s="2"/>
    </row>
    <row r="8750" spans="1:1" s="20" customFormat="1" x14ac:dyDescent="0.2">
      <c r="A8750" s="2"/>
    </row>
    <row r="8751" spans="1:1" s="20" customFormat="1" x14ac:dyDescent="0.2">
      <c r="A8751" s="2"/>
    </row>
    <row r="8752" spans="1:1" s="20" customFormat="1" x14ac:dyDescent="0.2">
      <c r="A8752" s="2"/>
    </row>
    <row r="8753" spans="1:1" s="20" customFormat="1" x14ac:dyDescent="0.2">
      <c r="A8753" s="2"/>
    </row>
    <row r="8754" spans="1:1" s="20" customFormat="1" x14ac:dyDescent="0.2">
      <c r="A8754" s="2"/>
    </row>
    <row r="8755" spans="1:1" s="20" customFormat="1" x14ac:dyDescent="0.2">
      <c r="A8755" s="2"/>
    </row>
    <row r="8756" spans="1:1" s="20" customFormat="1" x14ac:dyDescent="0.2">
      <c r="A8756" s="2"/>
    </row>
    <row r="8757" spans="1:1" s="20" customFormat="1" x14ac:dyDescent="0.2">
      <c r="A8757" s="2"/>
    </row>
    <row r="8758" spans="1:1" s="20" customFormat="1" x14ac:dyDescent="0.2">
      <c r="A8758" s="2"/>
    </row>
    <row r="8759" spans="1:1" s="20" customFormat="1" x14ac:dyDescent="0.2">
      <c r="A8759" s="2"/>
    </row>
    <row r="8760" spans="1:1" s="20" customFormat="1" x14ac:dyDescent="0.2">
      <c r="A8760" s="2"/>
    </row>
    <row r="8761" spans="1:1" s="20" customFormat="1" x14ac:dyDescent="0.2">
      <c r="A8761" s="2"/>
    </row>
    <row r="8762" spans="1:1" s="20" customFormat="1" x14ac:dyDescent="0.2">
      <c r="A8762" s="2"/>
    </row>
    <row r="8763" spans="1:1" s="20" customFormat="1" x14ac:dyDescent="0.2">
      <c r="A8763" s="2"/>
    </row>
    <row r="8764" spans="1:1" s="20" customFormat="1" x14ac:dyDescent="0.2">
      <c r="A8764" s="2"/>
    </row>
    <row r="8765" spans="1:1" s="20" customFormat="1" x14ac:dyDescent="0.2">
      <c r="A8765" s="2"/>
    </row>
    <row r="8766" spans="1:1" s="20" customFormat="1" x14ac:dyDescent="0.2">
      <c r="A8766" s="2"/>
    </row>
    <row r="8767" spans="1:1" s="20" customFormat="1" x14ac:dyDescent="0.2">
      <c r="A8767" s="2"/>
    </row>
    <row r="8768" spans="1:1" s="20" customFormat="1" x14ac:dyDescent="0.2">
      <c r="A8768" s="2"/>
    </row>
    <row r="8769" spans="1:1" s="20" customFormat="1" x14ac:dyDescent="0.2">
      <c r="A8769" s="2"/>
    </row>
    <row r="8770" spans="1:1" s="20" customFormat="1" x14ac:dyDescent="0.2">
      <c r="A8770" s="2"/>
    </row>
    <row r="8771" spans="1:1" s="20" customFormat="1" x14ac:dyDescent="0.2">
      <c r="A8771" s="2"/>
    </row>
    <row r="8772" spans="1:1" s="20" customFormat="1" x14ac:dyDescent="0.2">
      <c r="A8772" s="2"/>
    </row>
    <row r="8773" spans="1:1" s="20" customFormat="1" x14ac:dyDescent="0.2">
      <c r="A8773" s="2"/>
    </row>
    <row r="8774" spans="1:1" s="20" customFormat="1" x14ac:dyDescent="0.2">
      <c r="A8774" s="2"/>
    </row>
    <row r="8775" spans="1:1" s="20" customFormat="1" x14ac:dyDescent="0.2">
      <c r="A8775" s="2"/>
    </row>
    <row r="8776" spans="1:1" s="20" customFormat="1" x14ac:dyDescent="0.2">
      <c r="A8776" s="2"/>
    </row>
    <row r="8777" spans="1:1" s="20" customFormat="1" x14ac:dyDescent="0.2">
      <c r="A8777" s="2"/>
    </row>
    <row r="8778" spans="1:1" s="20" customFormat="1" x14ac:dyDescent="0.2">
      <c r="A8778" s="2"/>
    </row>
    <row r="8779" spans="1:1" s="20" customFormat="1" x14ac:dyDescent="0.2">
      <c r="A8779" s="2"/>
    </row>
    <row r="8780" spans="1:1" s="20" customFormat="1" x14ac:dyDescent="0.2">
      <c r="A8780" s="2"/>
    </row>
    <row r="8781" spans="1:1" s="20" customFormat="1" x14ac:dyDescent="0.2">
      <c r="A8781" s="2"/>
    </row>
    <row r="8782" spans="1:1" s="20" customFormat="1" x14ac:dyDescent="0.2">
      <c r="A8782" s="2"/>
    </row>
    <row r="8783" spans="1:1" s="20" customFormat="1" x14ac:dyDescent="0.2">
      <c r="A8783" s="2"/>
    </row>
    <row r="8784" spans="1:1" s="20" customFormat="1" x14ac:dyDescent="0.2">
      <c r="A8784" s="2"/>
    </row>
    <row r="8785" spans="1:1" s="20" customFormat="1" x14ac:dyDescent="0.2">
      <c r="A8785" s="2"/>
    </row>
    <row r="8786" spans="1:1" s="20" customFormat="1" x14ac:dyDescent="0.2">
      <c r="A8786" s="2"/>
    </row>
    <row r="8787" spans="1:1" s="20" customFormat="1" x14ac:dyDescent="0.2">
      <c r="A8787" s="2"/>
    </row>
    <row r="8788" spans="1:1" s="20" customFormat="1" x14ac:dyDescent="0.2">
      <c r="A8788" s="2"/>
    </row>
    <row r="8789" spans="1:1" s="20" customFormat="1" x14ac:dyDescent="0.2">
      <c r="A8789" s="2"/>
    </row>
    <row r="8790" spans="1:1" s="20" customFormat="1" x14ac:dyDescent="0.2">
      <c r="A8790" s="2"/>
    </row>
    <row r="8791" spans="1:1" s="20" customFormat="1" x14ac:dyDescent="0.2">
      <c r="A8791" s="2"/>
    </row>
    <row r="8792" spans="1:1" s="20" customFormat="1" x14ac:dyDescent="0.2">
      <c r="A8792" s="2"/>
    </row>
    <row r="8793" spans="1:1" s="20" customFormat="1" x14ac:dyDescent="0.2">
      <c r="A8793" s="2"/>
    </row>
    <row r="8794" spans="1:1" s="20" customFormat="1" x14ac:dyDescent="0.2">
      <c r="A8794" s="2"/>
    </row>
    <row r="8795" spans="1:1" s="20" customFormat="1" x14ac:dyDescent="0.2">
      <c r="A8795" s="2"/>
    </row>
    <row r="8796" spans="1:1" s="20" customFormat="1" x14ac:dyDescent="0.2">
      <c r="A8796" s="2"/>
    </row>
    <row r="8797" spans="1:1" s="20" customFormat="1" x14ac:dyDescent="0.2">
      <c r="A8797" s="2"/>
    </row>
    <row r="8798" spans="1:1" s="20" customFormat="1" x14ac:dyDescent="0.2">
      <c r="A8798" s="2"/>
    </row>
    <row r="8799" spans="1:1" s="20" customFormat="1" x14ac:dyDescent="0.2">
      <c r="A8799" s="2"/>
    </row>
    <row r="8800" spans="1:1" s="20" customFormat="1" x14ac:dyDescent="0.2">
      <c r="A8800" s="2"/>
    </row>
    <row r="8801" spans="1:1" s="20" customFormat="1" x14ac:dyDescent="0.2">
      <c r="A8801" s="2"/>
    </row>
    <row r="8802" spans="1:1" s="20" customFormat="1" x14ac:dyDescent="0.2">
      <c r="A8802" s="2"/>
    </row>
    <row r="8803" spans="1:1" s="20" customFormat="1" x14ac:dyDescent="0.2">
      <c r="A8803" s="2"/>
    </row>
    <row r="8804" spans="1:1" s="20" customFormat="1" x14ac:dyDescent="0.2">
      <c r="A8804" s="2"/>
    </row>
    <row r="8805" spans="1:1" s="20" customFormat="1" x14ac:dyDescent="0.2">
      <c r="A8805" s="2"/>
    </row>
    <row r="8806" spans="1:1" s="20" customFormat="1" x14ac:dyDescent="0.2">
      <c r="A8806" s="2"/>
    </row>
    <row r="8807" spans="1:1" s="20" customFormat="1" x14ac:dyDescent="0.2">
      <c r="A8807" s="2"/>
    </row>
    <row r="8808" spans="1:1" s="20" customFormat="1" x14ac:dyDescent="0.2">
      <c r="A8808" s="2"/>
    </row>
    <row r="8809" spans="1:1" s="20" customFormat="1" x14ac:dyDescent="0.2">
      <c r="A8809" s="2"/>
    </row>
    <row r="8810" spans="1:1" s="20" customFormat="1" x14ac:dyDescent="0.2">
      <c r="A8810" s="2"/>
    </row>
    <row r="8811" spans="1:1" s="20" customFormat="1" x14ac:dyDescent="0.2">
      <c r="A8811" s="2"/>
    </row>
    <row r="8812" spans="1:1" s="20" customFormat="1" x14ac:dyDescent="0.2">
      <c r="A8812" s="2"/>
    </row>
    <row r="8813" spans="1:1" s="20" customFormat="1" x14ac:dyDescent="0.2">
      <c r="A8813" s="2"/>
    </row>
    <row r="8814" spans="1:1" s="20" customFormat="1" x14ac:dyDescent="0.2">
      <c r="A8814" s="2"/>
    </row>
    <row r="8815" spans="1:1" s="20" customFormat="1" x14ac:dyDescent="0.2">
      <c r="A8815" s="2"/>
    </row>
    <row r="8816" spans="1:1" s="20" customFormat="1" x14ac:dyDescent="0.2">
      <c r="A8816" s="2"/>
    </row>
    <row r="8817" spans="1:1" s="20" customFormat="1" x14ac:dyDescent="0.2">
      <c r="A8817" s="2"/>
    </row>
    <row r="8818" spans="1:1" s="20" customFormat="1" x14ac:dyDescent="0.2">
      <c r="A8818" s="2"/>
    </row>
    <row r="8819" spans="1:1" s="20" customFormat="1" x14ac:dyDescent="0.2">
      <c r="A8819" s="2"/>
    </row>
    <row r="8820" spans="1:1" s="20" customFormat="1" x14ac:dyDescent="0.2">
      <c r="A8820" s="2"/>
    </row>
    <row r="8821" spans="1:1" s="20" customFormat="1" x14ac:dyDescent="0.2">
      <c r="A8821" s="2"/>
    </row>
    <row r="8822" spans="1:1" s="20" customFormat="1" x14ac:dyDescent="0.2">
      <c r="A8822" s="2"/>
    </row>
    <row r="8823" spans="1:1" s="20" customFormat="1" x14ac:dyDescent="0.2">
      <c r="A8823" s="2"/>
    </row>
    <row r="8824" spans="1:1" s="20" customFormat="1" x14ac:dyDescent="0.2">
      <c r="A8824" s="2"/>
    </row>
    <row r="8825" spans="1:1" s="20" customFormat="1" x14ac:dyDescent="0.2">
      <c r="A8825" s="2"/>
    </row>
    <row r="8826" spans="1:1" s="20" customFormat="1" x14ac:dyDescent="0.2">
      <c r="A8826" s="2"/>
    </row>
    <row r="8827" spans="1:1" s="20" customFormat="1" x14ac:dyDescent="0.2">
      <c r="A8827" s="2"/>
    </row>
    <row r="8828" spans="1:1" s="20" customFormat="1" x14ac:dyDescent="0.2">
      <c r="A8828" s="2"/>
    </row>
    <row r="8829" spans="1:1" s="20" customFormat="1" x14ac:dyDescent="0.2">
      <c r="A8829" s="2"/>
    </row>
    <row r="8830" spans="1:1" s="20" customFormat="1" x14ac:dyDescent="0.2">
      <c r="A8830" s="2"/>
    </row>
    <row r="8831" spans="1:1" s="20" customFormat="1" x14ac:dyDescent="0.2">
      <c r="A8831" s="2"/>
    </row>
    <row r="8832" spans="1:1" s="20" customFormat="1" x14ac:dyDescent="0.2">
      <c r="A8832" s="2"/>
    </row>
    <row r="8833" spans="1:1" s="20" customFormat="1" x14ac:dyDescent="0.2">
      <c r="A8833" s="2"/>
    </row>
    <row r="8834" spans="1:1" s="20" customFormat="1" x14ac:dyDescent="0.2">
      <c r="A8834" s="2"/>
    </row>
    <row r="8835" spans="1:1" s="20" customFormat="1" x14ac:dyDescent="0.2">
      <c r="A8835" s="2"/>
    </row>
    <row r="8836" spans="1:1" s="20" customFormat="1" x14ac:dyDescent="0.2">
      <c r="A8836" s="2"/>
    </row>
    <row r="8837" spans="1:1" s="20" customFormat="1" x14ac:dyDescent="0.2">
      <c r="A8837" s="2"/>
    </row>
    <row r="8838" spans="1:1" s="20" customFormat="1" x14ac:dyDescent="0.2">
      <c r="A8838" s="2"/>
    </row>
    <row r="8839" spans="1:1" s="20" customFormat="1" x14ac:dyDescent="0.2">
      <c r="A8839" s="2"/>
    </row>
    <row r="8840" spans="1:1" s="20" customFormat="1" x14ac:dyDescent="0.2">
      <c r="A8840" s="2"/>
    </row>
    <row r="8841" spans="1:1" s="20" customFormat="1" x14ac:dyDescent="0.2">
      <c r="A8841" s="2"/>
    </row>
    <row r="8842" spans="1:1" s="20" customFormat="1" x14ac:dyDescent="0.2">
      <c r="A8842" s="2"/>
    </row>
    <row r="8843" spans="1:1" s="20" customFormat="1" x14ac:dyDescent="0.2">
      <c r="A8843" s="2"/>
    </row>
    <row r="8844" spans="1:1" s="20" customFormat="1" x14ac:dyDescent="0.2">
      <c r="A8844" s="2"/>
    </row>
    <row r="8845" spans="1:1" s="20" customFormat="1" x14ac:dyDescent="0.2">
      <c r="A8845" s="2"/>
    </row>
    <row r="8846" spans="1:1" s="20" customFormat="1" x14ac:dyDescent="0.2">
      <c r="A8846" s="2"/>
    </row>
    <row r="8847" spans="1:1" s="20" customFormat="1" x14ac:dyDescent="0.2">
      <c r="A8847" s="2"/>
    </row>
    <row r="8848" spans="1:1" s="20" customFormat="1" x14ac:dyDescent="0.2">
      <c r="A8848" s="2"/>
    </row>
    <row r="8849" spans="1:1" s="20" customFormat="1" x14ac:dyDescent="0.2">
      <c r="A8849" s="2"/>
    </row>
    <row r="8850" spans="1:1" s="20" customFormat="1" x14ac:dyDescent="0.2">
      <c r="A8850" s="2"/>
    </row>
    <row r="8851" spans="1:1" s="20" customFormat="1" x14ac:dyDescent="0.2">
      <c r="A8851" s="2"/>
    </row>
    <row r="8852" spans="1:1" s="20" customFormat="1" x14ac:dyDescent="0.2">
      <c r="A8852" s="2"/>
    </row>
    <row r="8853" spans="1:1" s="20" customFormat="1" x14ac:dyDescent="0.2">
      <c r="A8853" s="2"/>
    </row>
    <row r="8854" spans="1:1" s="20" customFormat="1" x14ac:dyDescent="0.2">
      <c r="A8854" s="2"/>
    </row>
    <row r="8855" spans="1:1" s="20" customFormat="1" x14ac:dyDescent="0.2">
      <c r="A8855" s="2"/>
    </row>
    <row r="8856" spans="1:1" s="20" customFormat="1" x14ac:dyDescent="0.2">
      <c r="A8856" s="2"/>
    </row>
    <row r="8857" spans="1:1" s="20" customFormat="1" x14ac:dyDescent="0.2">
      <c r="A8857" s="2"/>
    </row>
    <row r="8858" spans="1:1" s="20" customFormat="1" x14ac:dyDescent="0.2">
      <c r="A8858" s="2"/>
    </row>
    <row r="8859" spans="1:1" s="20" customFormat="1" x14ac:dyDescent="0.2">
      <c r="A8859" s="2"/>
    </row>
    <row r="8860" spans="1:1" s="20" customFormat="1" x14ac:dyDescent="0.2">
      <c r="A8860" s="2"/>
    </row>
    <row r="8861" spans="1:1" s="20" customFormat="1" x14ac:dyDescent="0.2">
      <c r="A8861" s="2"/>
    </row>
    <row r="8862" spans="1:1" s="20" customFormat="1" x14ac:dyDescent="0.2">
      <c r="A8862" s="2"/>
    </row>
    <row r="8863" spans="1:1" s="20" customFormat="1" x14ac:dyDescent="0.2">
      <c r="A8863" s="2"/>
    </row>
    <row r="8864" spans="1:1" s="20" customFormat="1" x14ac:dyDescent="0.2">
      <c r="A8864" s="2"/>
    </row>
    <row r="8865" spans="1:1" s="20" customFormat="1" x14ac:dyDescent="0.2">
      <c r="A8865" s="2"/>
    </row>
    <row r="8866" spans="1:1" s="20" customFormat="1" x14ac:dyDescent="0.2">
      <c r="A8866" s="2"/>
    </row>
    <row r="8867" spans="1:1" s="20" customFormat="1" x14ac:dyDescent="0.2">
      <c r="A8867" s="2"/>
    </row>
    <row r="8868" spans="1:1" s="20" customFormat="1" x14ac:dyDescent="0.2">
      <c r="A8868" s="2"/>
    </row>
    <row r="8869" spans="1:1" s="20" customFormat="1" x14ac:dyDescent="0.2">
      <c r="A8869" s="2"/>
    </row>
    <row r="8870" spans="1:1" s="20" customFormat="1" x14ac:dyDescent="0.2">
      <c r="A8870" s="2"/>
    </row>
    <row r="8871" spans="1:1" s="20" customFormat="1" x14ac:dyDescent="0.2">
      <c r="A8871" s="2"/>
    </row>
    <row r="8872" spans="1:1" s="20" customFormat="1" x14ac:dyDescent="0.2">
      <c r="A8872" s="2"/>
    </row>
    <row r="8873" spans="1:1" s="20" customFormat="1" x14ac:dyDescent="0.2">
      <c r="A8873" s="2"/>
    </row>
    <row r="8874" spans="1:1" s="20" customFormat="1" x14ac:dyDescent="0.2">
      <c r="A8874" s="2"/>
    </row>
    <row r="8875" spans="1:1" s="20" customFormat="1" x14ac:dyDescent="0.2">
      <c r="A8875" s="2"/>
    </row>
    <row r="8876" spans="1:1" s="20" customFormat="1" x14ac:dyDescent="0.2">
      <c r="A8876" s="2"/>
    </row>
    <row r="8877" spans="1:1" s="20" customFormat="1" x14ac:dyDescent="0.2">
      <c r="A8877" s="2"/>
    </row>
    <row r="8878" spans="1:1" s="20" customFormat="1" x14ac:dyDescent="0.2">
      <c r="A8878" s="2"/>
    </row>
    <row r="8879" spans="1:1" s="20" customFormat="1" x14ac:dyDescent="0.2">
      <c r="A8879" s="2"/>
    </row>
    <row r="8880" spans="1:1" s="20" customFormat="1" x14ac:dyDescent="0.2">
      <c r="A8880" s="2"/>
    </row>
    <row r="8881" spans="1:1" s="20" customFormat="1" x14ac:dyDescent="0.2">
      <c r="A8881" s="2"/>
    </row>
    <row r="8882" spans="1:1" s="20" customFormat="1" x14ac:dyDescent="0.2">
      <c r="A8882" s="2"/>
    </row>
    <row r="8883" spans="1:1" s="20" customFormat="1" x14ac:dyDescent="0.2">
      <c r="A8883" s="2"/>
    </row>
    <row r="8884" spans="1:1" s="20" customFormat="1" x14ac:dyDescent="0.2">
      <c r="A8884" s="2"/>
    </row>
    <row r="8885" spans="1:1" s="20" customFormat="1" x14ac:dyDescent="0.2">
      <c r="A8885" s="2"/>
    </row>
    <row r="8886" spans="1:1" s="20" customFormat="1" x14ac:dyDescent="0.2">
      <c r="A8886" s="2"/>
    </row>
    <row r="8887" spans="1:1" s="20" customFormat="1" x14ac:dyDescent="0.2">
      <c r="A8887" s="2"/>
    </row>
    <row r="8888" spans="1:1" s="20" customFormat="1" x14ac:dyDescent="0.2">
      <c r="A8888" s="2"/>
    </row>
    <row r="8889" spans="1:1" s="20" customFormat="1" x14ac:dyDescent="0.2">
      <c r="A8889" s="2"/>
    </row>
    <row r="8890" spans="1:1" s="20" customFormat="1" x14ac:dyDescent="0.2">
      <c r="A8890" s="2"/>
    </row>
    <row r="8891" spans="1:1" s="20" customFormat="1" x14ac:dyDescent="0.2">
      <c r="A8891" s="2"/>
    </row>
    <row r="8892" spans="1:1" s="20" customFormat="1" x14ac:dyDescent="0.2">
      <c r="A8892" s="2"/>
    </row>
    <row r="8893" spans="1:1" s="20" customFormat="1" x14ac:dyDescent="0.2">
      <c r="A8893" s="2"/>
    </row>
    <row r="8894" spans="1:1" s="20" customFormat="1" x14ac:dyDescent="0.2">
      <c r="A8894" s="2"/>
    </row>
    <row r="8895" spans="1:1" s="20" customFormat="1" x14ac:dyDescent="0.2">
      <c r="A8895" s="2"/>
    </row>
    <row r="8896" spans="1:1" s="20" customFormat="1" x14ac:dyDescent="0.2">
      <c r="A8896" s="2"/>
    </row>
    <row r="8897" spans="1:1" s="20" customFormat="1" x14ac:dyDescent="0.2">
      <c r="A8897" s="2"/>
    </row>
    <row r="8898" spans="1:1" s="20" customFormat="1" x14ac:dyDescent="0.2">
      <c r="A8898" s="2"/>
    </row>
    <row r="8899" spans="1:1" s="20" customFormat="1" x14ac:dyDescent="0.2">
      <c r="A8899" s="2"/>
    </row>
    <row r="8900" spans="1:1" s="20" customFormat="1" x14ac:dyDescent="0.2">
      <c r="A8900" s="2"/>
    </row>
    <row r="8901" spans="1:1" s="20" customFormat="1" x14ac:dyDescent="0.2">
      <c r="A8901" s="2"/>
    </row>
    <row r="8902" spans="1:1" s="20" customFormat="1" x14ac:dyDescent="0.2">
      <c r="A8902" s="2"/>
    </row>
    <row r="8903" spans="1:1" s="20" customFormat="1" x14ac:dyDescent="0.2">
      <c r="A8903" s="2"/>
    </row>
    <row r="8904" spans="1:1" s="20" customFormat="1" x14ac:dyDescent="0.2">
      <c r="A8904" s="2"/>
    </row>
    <row r="8905" spans="1:1" s="20" customFormat="1" x14ac:dyDescent="0.2">
      <c r="A8905" s="2"/>
    </row>
    <row r="8906" spans="1:1" s="20" customFormat="1" x14ac:dyDescent="0.2">
      <c r="A8906" s="2"/>
    </row>
    <row r="8907" spans="1:1" s="20" customFormat="1" x14ac:dyDescent="0.2">
      <c r="A8907" s="2"/>
    </row>
    <row r="8908" spans="1:1" s="20" customFormat="1" x14ac:dyDescent="0.2">
      <c r="A8908" s="2"/>
    </row>
    <row r="8909" spans="1:1" s="20" customFormat="1" x14ac:dyDescent="0.2">
      <c r="A8909" s="2"/>
    </row>
    <row r="8910" spans="1:1" s="20" customFormat="1" x14ac:dyDescent="0.2">
      <c r="A8910" s="2"/>
    </row>
    <row r="8911" spans="1:1" s="20" customFormat="1" x14ac:dyDescent="0.2">
      <c r="A8911" s="2"/>
    </row>
    <row r="8912" spans="1:1" s="20" customFormat="1" x14ac:dyDescent="0.2">
      <c r="A8912" s="2"/>
    </row>
    <row r="8913" spans="1:1" s="20" customFormat="1" x14ac:dyDescent="0.2">
      <c r="A8913" s="2"/>
    </row>
    <row r="8914" spans="1:1" s="20" customFormat="1" x14ac:dyDescent="0.2">
      <c r="A8914" s="2"/>
    </row>
    <row r="8915" spans="1:1" s="20" customFormat="1" x14ac:dyDescent="0.2">
      <c r="A8915" s="2"/>
    </row>
    <row r="8916" spans="1:1" s="20" customFormat="1" x14ac:dyDescent="0.2">
      <c r="A8916" s="2"/>
    </row>
    <row r="8917" spans="1:1" s="20" customFormat="1" x14ac:dyDescent="0.2">
      <c r="A8917" s="2"/>
    </row>
    <row r="8918" spans="1:1" s="20" customFormat="1" x14ac:dyDescent="0.2">
      <c r="A8918" s="2"/>
    </row>
    <row r="8919" spans="1:1" s="20" customFormat="1" x14ac:dyDescent="0.2">
      <c r="A8919" s="2"/>
    </row>
    <row r="8920" spans="1:1" s="20" customFormat="1" x14ac:dyDescent="0.2">
      <c r="A8920" s="2"/>
    </row>
    <row r="8921" spans="1:1" s="20" customFormat="1" x14ac:dyDescent="0.2">
      <c r="A8921" s="2"/>
    </row>
    <row r="8922" spans="1:1" s="20" customFormat="1" x14ac:dyDescent="0.2">
      <c r="A8922" s="2"/>
    </row>
    <row r="8923" spans="1:1" s="20" customFormat="1" x14ac:dyDescent="0.2">
      <c r="A8923" s="2"/>
    </row>
    <row r="8924" spans="1:1" s="20" customFormat="1" x14ac:dyDescent="0.2">
      <c r="A8924" s="2"/>
    </row>
    <row r="8925" spans="1:1" s="20" customFormat="1" x14ac:dyDescent="0.2">
      <c r="A8925" s="2"/>
    </row>
    <row r="8926" spans="1:1" s="20" customFormat="1" x14ac:dyDescent="0.2">
      <c r="A8926" s="2"/>
    </row>
    <row r="8927" spans="1:1" s="20" customFormat="1" x14ac:dyDescent="0.2">
      <c r="A8927" s="2"/>
    </row>
    <row r="8928" spans="1:1" s="20" customFormat="1" x14ac:dyDescent="0.2">
      <c r="A8928" s="2"/>
    </row>
    <row r="8929" spans="1:1" s="20" customFormat="1" x14ac:dyDescent="0.2">
      <c r="A8929" s="2"/>
    </row>
    <row r="8930" spans="1:1" s="20" customFormat="1" x14ac:dyDescent="0.2">
      <c r="A8930" s="2"/>
    </row>
    <row r="8931" spans="1:1" s="20" customFormat="1" x14ac:dyDescent="0.2">
      <c r="A8931" s="2"/>
    </row>
    <row r="8932" spans="1:1" s="20" customFormat="1" x14ac:dyDescent="0.2">
      <c r="A8932" s="2"/>
    </row>
    <row r="8933" spans="1:1" s="20" customFormat="1" x14ac:dyDescent="0.2">
      <c r="A8933" s="2"/>
    </row>
    <row r="8934" spans="1:1" s="20" customFormat="1" x14ac:dyDescent="0.2">
      <c r="A8934" s="2"/>
    </row>
    <row r="8935" spans="1:1" s="20" customFormat="1" x14ac:dyDescent="0.2">
      <c r="A8935" s="2"/>
    </row>
    <row r="8936" spans="1:1" s="20" customFormat="1" x14ac:dyDescent="0.2">
      <c r="A8936" s="2"/>
    </row>
    <row r="8937" spans="1:1" s="20" customFormat="1" x14ac:dyDescent="0.2">
      <c r="A8937" s="2"/>
    </row>
    <row r="8938" spans="1:1" s="20" customFormat="1" x14ac:dyDescent="0.2">
      <c r="A8938" s="2"/>
    </row>
    <row r="8939" spans="1:1" s="20" customFormat="1" x14ac:dyDescent="0.2">
      <c r="A8939" s="2"/>
    </row>
    <row r="8940" spans="1:1" s="20" customFormat="1" x14ac:dyDescent="0.2">
      <c r="A8940" s="2"/>
    </row>
    <row r="8941" spans="1:1" s="20" customFormat="1" x14ac:dyDescent="0.2">
      <c r="A8941" s="2"/>
    </row>
    <row r="8942" spans="1:1" s="20" customFormat="1" x14ac:dyDescent="0.2">
      <c r="A8942" s="2"/>
    </row>
    <row r="8943" spans="1:1" s="20" customFormat="1" x14ac:dyDescent="0.2">
      <c r="A8943" s="2"/>
    </row>
    <row r="8944" spans="1:1" s="20" customFormat="1" x14ac:dyDescent="0.2">
      <c r="A8944" s="2"/>
    </row>
    <row r="8945" spans="1:1" s="20" customFormat="1" x14ac:dyDescent="0.2">
      <c r="A8945" s="2"/>
    </row>
    <row r="8946" spans="1:1" s="20" customFormat="1" x14ac:dyDescent="0.2">
      <c r="A8946" s="2"/>
    </row>
    <row r="8947" spans="1:1" s="20" customFormat="1" x14ac:dyDescent="0.2">
      <c r="A8947" s="2"/>
    </row>
    <row r="8948" spans="1:1" s="20" customFormat="1" x14ac:dyDescent="0.2">
      <c r="A8948" s="2"/>
    </row>
    <row r="8949" spans="1:1" s="20" customFormat="1" x14ac:dyDescent="0.2">
      <c r="A8949" s="2"/>
    </row>
    <row r="8950" spans="1:1" s="20" customFormat="1" x14ac:dyDescent="0.2">
      <c r="A8950" s="2"/>
    </row>
    <row r="8951" spans="1:1" s="20" customFormat="1" x14ac:dyDescent="0.2">
      <c r="A8951" s="2"/>
    </row>
    <row r="8952" spans="1:1" s="20" customFormat="1" x14ac:dyDescent="0.2">
      <c r="A8952" s="2"/>
    </row>
    <row r="8953" spans="1:1" s="20" customFormat="1" x14ac:dyDescent="0.2">
      <c r="A8953" s="2"/>
    </row>
    <row r="8954" spans="1:1" s="20" customFormat="1" x14ac:dyDescent="0.2">
      <c r="A8954" s="2"/>
    </row>
    <row r="8955" spans="1:1" s="20" customFormat="1" x14ac:dyDescent="0.2">
      <c r="A8955" s="2"/>
    </row>
    <row r="8956" spans="1:1" s="20" customFormat="1" x14ac:dyDescent="0.2">
      <c r="A8956" s="2"/>
    </row>
    <row r="8957" spans="1:1" s="20" customFormat="1" x14ac:dyDescent="0.2">
      <c r="A8957" s="2"/>
    </row>
    <row r="8958" spans="1:1" s="20" customFormat="1" x14ac:dyDescent="0.2">
      <c r="A8958" s="2"/>
    </row>
    <row r="8959" spans="1:1" s="20" customFormat="1" x14ac:dyDescent="0.2">
      <c r="A8959" s="2"/>
    </row>
    <row r="8960" spans="1:1" s="20" customFormat="1" x14ac:dyDescent="0.2">
      <c r="A8960" s="2"/>
    </row>
    <row r="8961" spans="1:1" s="20" customFormat="1" x14ac:dyDescent="0.2">
      <c r="A8961" s="2"/>
    </row>
    <row r="8962" spans="1:1" s="20" customFormat="1" x14ac:dyDescent="0.2">
      <c r="A8962" s="2"/>
    </row>
    <row r="8963" spans="1:1" s="20" customFormat="1" x14ac:dyDescent="0.2">
      <c r="A8963" s="2"/>
    </row>
    <row r="8964" spans="1:1" s="20" customFormat="1" x14ac:dyDescent="0.2">
      <c r="A8964" s="2"/>
    </row>
    <row r="8965" spans="1:1" s="20" customFormat="1" x14ac:dyDescent="0.2">
      <c r="A8965" s="2"/>
    </row>
    <row r="8966" spans="1:1" s="20" customFormat="1" x14ac:dyDescent="0.2">
      <c r="A8966" s="2"/>
    </row>
    <row r="8967" spans="1:1" s="20" customFormat="1" x14ac:dyDescent="0.2">
      <c r="A8967" s="2"/>
    </row>
    <row r="8968" spans="1:1" s="20" customFormat="1" x14ac:dyDescent="0.2">
      <c r="A8968" s="2"/>
    </row>
    <row r="8969" spans="1:1" s="20" customFormat="1" x14ac:dyDescent="0.2">
      <c r="A8969" s="2"/>
    </row>
    <row r="8970" spans="1:1" s="20" customFormat="1" x14ac:dyDescent="0.2">
      <c r="A8970" s="2"/>
    </row>
    <row r="8971" spans="1:1" s="20" customFormat="1" x14ac:dyDescent="0.2">
      <c r="A8971" s="2"/>
    </row>
    <row r="8972" spans="1:1" s="20" customFormat="1" x14ac:dyDescent="0.2">
      <c r="A8972" s="2"/>
    </row>
    <row r="8973" spans="1:1" s="20" customFormat="1" x14ac:dyDescent="0.2">
      <c r="A8973" s="2"/>
    </row>
    <row r="8974" spans="1:1" s="20" customFormat="1" x14ac:dyDescent="0.2">
      <c r="A8974" s="2"/>
    </row>
    <row r="8975" spans="1:1" s="20" customFormat="1" x14ac:dyDescent="0.2">
      <c r="A8975" s="2"/>
    </row>
    <row r="8976" spans="1:1" s="20" customFormat="1" x14ac:dyDescent="0.2">
      <c r="A8976" s="2"/>
    </row>
    <row r="8977" spans="1:1" s="20" customFormat="1" x14ac:dyDescent="0.2">
      <c r="A8977" s="2"/>
    </row>
    <row r="8978" spans="1:1" s="20" customFormat="1" x14ac:dyDescent="0.2">
      <c r="A8978" s="2"/>
    </row>
    <row r="8979" spans="1:1" s="20" customFormat="1" x14ac:dyDescent="0.2">
      <c r="A8979" s="2"/>
    </row>
    <row r="8980" spans="1:1" s="20" customFormat="1" x14ac:dyDescent="0.2">
      <c r="A8980" s="2"/>
    </row>
    <row r="8981" spans="1:1" s="20" customFormat="1" x14ac:dyDescent="0.2">
      <c r="A8981" s="2"/>
    </row>
    <row r="8982" spans="1:1" s="20" customFormat="1" x14ac:dyDescent="0.2">
      <c r="A8982" s="2"/>
    </row>
    <row r="8983" spans="1:1" s="20" customFormat="1" x14ac:dyDescent="0.2">
      <c r="A8983" s="2"/>
    </row>
    <row r="8984" spans="1:1" s="20" customFormat="1" x14ac:dyDescent="0.2">
      <c r="A8984" s="2"/>
    </row>
    <row r="8985" spans="1:1" s="20" customFormat="1" x14ac:dyDescent="0.2">
      <c r="A8985" s="2"/>
    </row>
    <row r="8986" spans="1:1" s="20" customFormat="1" x14ac:dyDescent="0.2">
      <c r="A8986" s="2"/>
    </row>
    <row r="8987" spans="1:1" s="20" customFormat="1" x14ac:dyDescent="0.2">
      <c r="A8987" s="2"/>
    </row>
    <row r="8988" spans="1:1" s="20" customFormat="1" x14ac:dyDescent="0.2">
      <c r="A8988" s="2"/>
    </row>
    <row r="8989" spans="1:1" s="20" customFormat="1" x14ac:dyDescent="0.2">
      <c r="A8989" s="2"/>
    </row>
    <row r="8990" spans="1:1" s="20" customFormat="1" x14ac:dyDescent="0.2">
      <c r="A8990" s="2"/>
    </row>
    <row r="8991" spans="1:1" s="20" customFormat="1" x14ac:dyDescent="0.2">
      <c r="A8991" s="2"/>
    </row>
    <row r="8992" spans="1:1" s="20" customFormat="1" x14ac:dyDescent="0.2">
      <c r="A8992" s="2"/>
    </row>
    <row r="8993" spans="1:1" s="20" customFormat="1" x14ac:dyDescent="0.2">
      <c r="A8993" s="2"/>
    </row>
    <row r="8994" spans="1:1" s="20" customFormat="1" x14ac:dyDescent="0.2">
      <c r="A8994" s="2"/>
    </row>
    <row r="8995" spans="1:1" s="20" customFormat="1" x14ac:dyDescent="0.2">
      <c r="A8995" s="2"/>
    </row>
    <row r="8996" spans="1:1" s="20" customFormat="1" x14ac:dyDescent="0.2">
      <c r="A8996" s="2"/>
    </row>
    <row r="8997" spans="1:1" s="20" customFormat="1" x14ac:dyDescent="0.2">
      <c r="A8997" s="2"/>
    </row>
    <row r="8998" spans="1:1" s="20" customFormat="1" x14ac:dyDescent="0.2">
      <c r="A8998" s="2"/>
    </row>
    <row r="8999" spans="1:1" s="20" customFormat="1" x14ac:dyDescent="0.2">
      <c r="A8999" s="2"/>
    </row>
    <row r="9000" spans="1:1" s="20" customFormat="1" x14ac:dyDescent="0.2">
      <c r="A9000" s="2"/>
    </row>
    <row r="9001" spans="1:1" s="20" customFormat="1" x14ac:dyDescent="0.2">
      <c r="A9001" s="2"/>
    </row>
    <row r="9002" spans="1:1" s="20" customFormat="1" x14ac:dyDescent="0.2">
      <c r="A9002" s="2"/>
    </row>
    <row r="9003" spans="1:1" s="20" customFormat="1" x14ac:dyDescent="0.2">
      <c r="A9003" s="2"/>
    </row>
    <row r="9004" spans="1:1" s="20" customFormat="1" x14ac:dyDescent="0.2">
      <c r="A9004" s="2"/>
    </row>
    <row r="9005" spans="1:1" s="20" customFormat="1" x14ac:dyDescent="0.2">
      <c r="A9005" s="2"/>
    </row>
    <row r="9006" spans="1:1" s="20" customFormat="1" x14ac:dyDescent="0.2">
      <c r="A9006" s="2"/>
    </row>
    <row r="9007" spans="1:1" s="20" customFormat="1" x14ac:dyDescent="0.2">
      <c r="A9007" s="2"/>
    </row>
    <row r="9008" spans="1:1" s="20" customFormat="1" x14ac:dyDescent="0.2">
      <c r="A9008" s="2"/>
    </row>
    <row r="9009" spans="1:59" s="20" customFormat="1" x14ac:dyDescent="0.2">
      <c r="A9009" s="2"/>
    </row>
    <row r="9010" spans="1:59" s="20" customFormat="1" x14ac:dyDescent="0.2">
      <c r="A9010" s="2"/>
    </row>
    <row r="9011" spans="1:59" s="20" customFormat="1" x14ac:dyDescent="0.2">
      <c r="A9011" s="2"/>
    </row>
    <row r="9012" spans="1:59" s="20" customFormat="1" x14ac:dyDescent="0.2">
      <c r="A9012" s="2"/>
      <c r="I9012" s="40"/>
      <c r="J9012" s="40"/>
      <c r="K9012" s="40"/>
      <c r="L9012" s="40"/>
      <c r="M9012" s="40"/>
      <c r="N9012" s="40"/>
      <c r="O9012" s="40"/>
      <c r="P9012" s="40"/>
      <c r="Q9012" s="40"/>
      <c r="R9012" s="40"/>
      <c r="S9012" s="40"/>
      <c r="T9012" s="40"/>
      <c r="U9012" s="40"/>
      <c r="V9012" s="40"/>
      <c r="W9012" s="40"/>
      <c r="X9012" s="40"/>
    </row>
    <row r="9013" spans="1:59" s="20" customFormat="1" x14ac:dyDescent="0.2">
      <c r="A9013" s="2"/>
      <c r="I9013" s="40"/>
      <c r="J9013" s="40"/>
      <c r="K9013" s="40"/>
      <c r="L9013" s="40"/>
      <c r="M9013" s="40"/>
      <c r="N9013" s="40"/>
      <c r="O9013" s="40"/>
      <c r="P9013" s="40"/>
      <c r="Q9013" s="40"/>
      <c r="R9013" s="40"/>
      <c r="S9013" s="40"/>
      <c r="T9013" s="40"/>
      <c r="U9013" s="40"/>
      <c r="V9013" s="40"/>
      <c r="W9013" s="40"/>
      <c r="X9013" s="40"/>
    </row>
    <row r="9014" spans="1:59" s="20" customFormat="1" x14ac:dyDescent="0.2">
      <c r="A9014" s="2"/>
      <c r="I9014" s="40"/>
      <c r="J9014" s="40"/>
      <c r="K9014" s="40"/>
      <c r="L9014" s="40"/>
      <c r="M9014" s="40"/>
      <c r="N9014" s="40"/>
      <c r="O9014" s="40"/>
      <c r="P9014" s="40"/>
      <c r="Q9014" s="40"/>
      <c r="R9014" s="40"/>
      <c r="S9014" s="40"/>
      <c r="T9014" s="40"/>
      <c r="U9014" s="40"/>
      <c r="V9014" s="40"/>
      <c r="W9014" s="40"/>
      <c r="X9014" s="40"/>
    </row>
    <row r="9015" spans="1:59" s="20" customFormat="1" x14ac:dyDescent="0.2">
      <c r="A9015" s="2"/>
      <c r="I9015" s="40"/>
      <c r="J9015" s="40"/>
      <c r="K9015" s="40"/>
      <c r="L9015" s="40"/>
      <c r="M9015" s="40"/>
      <c r="N9015" s="40"/>
      <c r="O9015" s="40"/>
      <c r="P9015" s="40"/>
      <c r="Q9015" s="40"/>
      <c r="R9015" s="40"/>
      <c r="S9015" s="40"/>
      <c r="T9015" s="40"/>
      <c r="U9015" s="40"/>
      <c r="V9015" s="40"/>
      <c r="W9015" s="40"/>
      <c r="X9015" s="40"/>
    </row>
    <row r="9016" spans="1:59" s="20" customFormat="1" x14ac:dyDescent="0.2">
      <c r="A9016" s="2"/>
      <c r="B9016" s="2"/>
      <c r="C9016" s="40"/>
      <c r="D9016" s="40"/>
      <c r="E9016" s="40"/>
      <c r="F9016" s="2"/>
      <c r="G9016" s="40"/>
      <c r="H9016" s="65"/>
      <c r="I9016" s="40"/>
      <c r="J9016" s="40"/>
      <c r="K9016" s="40"/>
      <c r="L9016" s="40"/>
      <c r="M9016" s="40"/>
      <c r="N9016" s="40"/>
      <c r="O9016" s="40"/>
      <c r="P9016" s="40"/>
      <c r="Q9016" s="40"/>
      <c r="R9016" s="40"/>
      <c r="S9016" s="40"/>
      <c r="T9016" s="40"/>
      <c r="U9016" s="40"/>
      <c r="V9016" s="40"/>
      <c r="W9016" s="40"/>
      <c r="X9016" s="40"/>
      <c r="Y9016" s="2"/>
      <c r="Z9016" s="2"/>
      <c r="AA9016" s="2"/>
      <c r="AB9016" s="2"/>
      <c r="AC9016" s="2"/>
      <c r="AD9016" s="2"/>
      <c r="AE9016" s="2"/>
      <c r="AF9016" s="2"/>
      <c r="AG9016" s="2"/>
      <c r="AH9016" s="2"/>
      <c r="AI9016" s="2"/>
      <c r="AJ9016" s="2"/>
      <c r="AK9016" s="2"/>
      <c r="AL9016" s="2"/>
      <c r="AM9016" s="2"/>
      <c r="AN9016" s="2"/>
      <c r="AO9016" s="2"/>
      <c r="AP9016" s="2"/>
      <c r="AQ9016" s="2"/>
      <c r="AR9016" s="2"/>
      <c r="AS9016" s="2"/>
      <c r="AT9016" s="2"/>
      <c r="AU9016" s="2"/>
      <c r="AV9016" s="2"/>
      <c r="AW9016" s="2"/>
      <c r="AX9016" s="2"/>
      <c r="AY9016" s="2"/>
      <c r="AZ9016" s="2"/>
      <c r="BA9016" s="2"/>
      <c r="BB9016" s="2"/>
      <c r="BC9016" s="2"/>
      <c r="BD9016" s="2"/>
      <c r="BE9016" s="2"/>
      <c r="BF9016" s="2"/>
      <c r="BG9016" s="2"/>
    </row>
    <row r="9017" spans="1:59" s="20" customFormat="1" x14ac:dyDescent="0.2">
      <c r="A9017" s="2"/>
      <c r="B9017" s="2"/>
      <c r="C9017" s="40"/>
      <c r="D9017" s="40"/>
      <c r="E9017" s="40"/>
      <c r="F9017" s="2"/>
      <c r="G9017" s="40"/>
      <c r="H9017" s="65"/>
      <c r="I9017" s="40"/>
      <c r="J9017" s="40"/>
      <c r="K9017" s="40"/>
      <c r="L9017" s="40"/>
      <c r="M9017" s="40"/>
      <c r="N9017" s="40"/>
      <c r="O9017" s="40"/>
      <c r="P9017" s="40"/>
      <c r="Q9017" s="40"/>
      <c r="R9017" s="40"/>
      <c r="S9017" s="40"/>
      <c r="T9017" s="40"/>
      <c r="U9017" s="40"/>
      <c r="V9017" s="40"/>
      <c r="W9017" s="40"/>
      <c r="X9017" s="40"/>
      <c r="Y9017" s="2"/>
      <c r="Z9017" s="2"/>
      <c r="AA9017" s="2"/>
      <c r="AB9017" s="2"/>
      <c r="AC9017" s="2"/>
      <c r="AD9017" s="2"/>
      <c r="AE9017" s="2"/>
      <c r="AF9017" s="2"/>
      <c r="AG9017" s="2"/>
      <c r="AH9017" s="2"/>
      <c r="AI9017" s="2"/>
      <c r="AJ9017" s="2"/>
      <c r="AK9017" s="2"/>
      <c r="AL9017" s="2"/>
      <c r="AM9017" s="2"/>
      <c r="AN9017" s="2"/>
      <c r="AO9017" s="2"/>
      <c r="AP9017" s="2"/>
      <c r="AQ9017" s="2"/>
      <c r="AR9017" s="2"/>
      <c r="AS9017" s="2"/>
      <c r="AT9017" s="2"/>
      <c r="AU9017" s="2"/>
      <c r="AV9017" s="2"/>
      <c r="AW9017" s="2"/>
      <c r="AX9017" s="2"/>
      <c r="AY9017" s="2"/>
      <c r="AZ9017" s="2"/>
      <c r="BA9017" s="2"/>
      <c r="BB9017" s="2"/>
      <c r="BC9017" s="2"/>
      <c r="BD9017" s="2"/>
      <c r="BE9017" s="2"/>
      <c r="BF9017" s="2"/>
      <c r="BG9017" s="2"/>
    </row>
    <row r="9018" spans="1:59" s="20" customFormat="1" x14ac:dyDescent="0.2">
      <c r="A9018" s="2"/>
      <c r="B9018" s="2"/>
      <c r="C9018" s="40"/>
      <c r="D9018" s="40"/>
      <c r="E9018" s="40"/>
      <c r="F9018" s="2"/>
      <c r="G9018" s="40"/>
      <c r="H9018" s="65"/>
      <c r="I9018" s="40"/>
      <c r="J9018" s="40"/>
      <c r="K9018" s="40"/>
      <c r="L9018" s="40"/>
      <c r="M9018" s="40"/>
      <c r="N9018" s="40"/>
      <c r="O9018" s="40"/>
      <c r="P9018" s="40"/>
      <c r="Q9018" s="40"/>
      <c r="R9018" s="40"/>
      <c r="S9018" s="40"/>
      <c r="T9018" s="40"/>
      <c r="U9018" s="40"/>
      <c r="V9018" s="40"/>
      <c r="W9018" s="40"/>
      <c r="X9018" s="40"/>
      <c r="Y9018" s="2"/>
      <c r="Z9018" s="2"/>
      <c r="AA9018" s="2"/>
      <c r="AB9018" s="2"/>
      <c r="AC9018" s="2"/>
      <c r="AD9018" s="2"/>
      <c r="AE9018" s="2"/>
      <c r="AF9018" s="2"/>
      <c r="AG9018" s="2"/>
      <c r="AH9018" s="2"/>
      <c r="AI9018" s="2"/>
      <c r="AJ9018" s="2"/>
      <c r="AK9018" s="2"/>
      <c r="AL9018" s="2"/>
      <c r="AM9018" s="2"/>
      <c r="AN9018" s="2"/>
      <c r="AO9018" s="2"/>
      <c r="AP9018" s="2"/>
      <c r="AQ9018" s="2"/>
      <c r="AR9018" s="2"/>
      <c r="AS9018" s="2"/>
      <c r="AT9018" s="2"/>
      <c r="AU9018" s="2"/>
      <c r="AV9018" s="2"/>
      <c r="AW9018" s="2"/>
      <c r="AX9018" s="2"/>
      <c r="AY9018" s="2"/>
      <c r="AZ9018" s="2"/>
      <c r="BA9018" s="2"/>
      <c r="BB9018" s="2"/>
      <c r="BC9018" s="2"/>
      <c r="BD9018" s="2"/>
      <c r="BE9018" s="2"/>
      <c r="BF9018" s="2"/>
      <c r="BG9018" s="2"/>
    </row>
    <row r="9019" spans="1:59" s="20" customFormat="1" x14ac:dyDescent="0.2">
      <c r="A9019" s="2"/>
      <c r="B9019" s="2"/>
      <c r="C9019" s="40"/>
      <c r="D9019" s="40"/>
      <c r="E9019" s="40"/>
      <c r="F9019" s="2"/>
      <c r="G9019" s="40"/>
      <c r="H9019" s="65"/>
      <c r="I9019" s="40"/>
      <c r="J9019" s="40"/>
      <c r="K9019" s="40"/>
      <c r="L9019" s="40"/>
      <c r="M9019" s="40"/>
      <c r="N9019" s="40"/>
      <c r="O9019" s="40"/>
      <c r="P9019" s="40"/>
      <c r="Q9019" s="40"/>
      <c r="R9019" s="40"/>
      <c r="S9019" s="40"/>
      <c r="T9019" s="40"/>
      <c r="U9019" s="40"/>
      <c r="V9019" s="40"/>
      <c r="W9019" s="40"/>
      <c r="X9019" s="40"/>
      <c r="Y9019" s="2"/>
      <c r="Z9019" s="2"/>
      <c r="AA9019" s="2"/>
      <c r="AB9019" s="2"/>
      <c r="AC9019" s="2"/>
      <c r="AD9019" s="2"/>
      <c r="AE9019" s="2"/>
      <c r="AF9019" s="2"/>
      <c r="AG9019" s="2"/>
      <c r="AH9019" s="2"/>
      <c r="AI9019" s="2"/>
      <c r="AJ9019" s="2"/>
      <c r="AK9019" s="2"/>
      <c r="AL9019" s="2"/>
      <c r="AM9019" s="2"/>
      <c r="AN9019" s="2"/>
      <c r="AO9019" s="2"/>
      <c r="AP9019" s="2"/>
      <c r="AQ9019" s="2"/>
      <c r="AR9019" s="2"/>
      <c r="AS9019" s="2"/>
      <c r="AT9019" s="2"/>
      <c r="AU9019" s="2"/>
      <c r="AV9019" s="2"/>
      <c r="AW9019" s="2"/>
      <c r="AX9019" s="2"/>
      <c r="AY9019" s="2"/>
      <c r="AZ9019" s="2"/>
      <c r="BA9019" s="2"/>
      <c r="BB9019" s="2"/>
      <c r="BC9019" s="2"/>
      <c r="BD9019" s="2"/>
      <c r="BE9019" s="2"/>
      <c r="BF9019" s="2"/>
      <c r="BG9019" s="2"/>
    </row>
    <row r="9020" spans="1:59" s="20" customFormat="1" x14ac:dyDescent="0.2">
      <c r="A9020" s="2"/>
      <c r="B9020" s="2"/>
      <c r="C9020" s="40"/>
      <c r="D9020" s="40"/>
      <c r="E9020" s="40"/>
      <c r="F9020" s="2"/>
      <c r="G9020" s="40"/>
      <c r="H9020" s="65"/>
      <c r="I9020" s="40"/>
      <c r="J9020" s="40"/>
      <c r="K9020" s="40"/>
      <c r="L9020" s="40"/>
      <c r="M9020" s="40"/>
      <c r="N9020" s="40"/>
      <c r="O9020" s="40"/>
      <c r="P9020" s="40"/>
      <c r="Q9020" s="40"/>
      <c r="R9020" s="40"/>
      <c r="S9020" s="40"/>
      <c r="T9020" s="40"/>
      <c r="U9020" s="40"/>
      <c r="V9020" s="40"/>
      <c r="W9020" s="40"/>
      <c r="X9020" s="40"/>
      <c r="Y9020" s="2"/>
      <c r="Z9020" s="2"/>
      <c r="AA9020" s="2"/>
      <c r="AB9020" s="2"/>
      <c r="AC9020" s="2"/>
      <c r="AD9020" s="2"/>
      <c r="AE9020" s="2"/>
      <c r="AF9020" s="2"/>
      <c r="AG9020" s="2"/>
      <c r="AH9020" s="2"/>
      <c r="AI9020" s="2"/>
      <c r="AJ9020" s="2"/>
      <c r="AK9020" s="2"/>
      <c r="AL9020" s="2"/>
      <c r="AM9020" s="2"/>
      <c r="AN9020" s="2"/>
      <c r="AO9020" s="2"/>
      <c r="AP9020" s="2"/>
      <c r="AQ9020" s="2"/>
      <c r="AR9020" s="2"/>
      <c r="AS9020" s="2"/>
      <c r="AT9020" s="2"/>
      <c r="AU9020" s="2"/>
      <c r="AV9020" s="2"/>
      <c r="AW9020" s="2"/>
      <c r="AX9020" s="2"/>
      <c r="AY9020" s="2"/>
      <c r="AZ9020" s="2"/>
      <c r="BA9020" s="2"/>
      <c r="BB9020" s="2"/>
      <c r="BC9020" s="2"/>
      <c r="BD9020" s="2"/>
      <c r="BE9020" s="2"/>
      <c r="BF9020" s="2"/>
      <c r="BG9020" s="2"/>
    </row>
    <row r="9021" spans="1:59" s="20" customFormat="1" x14ac:dyDescent="0.2">
      <c r="A9021" s="2"/>
      <c r="B9021" s="2"/>
      <c r="C9021" s="40"/>
      <c r="D9021" s="40"/>
      <c r="E9021" s="40"/>
      <c r="F9021" s="2"/>
      <c r="G9021" s="40"/>
      <c r="H9021" s="65"/>
      <c r="I9021" s="40"/>
      <c r="J9021" s="40"/>
      <c r="K9021" s="40"/>
      <c r="L9021" s="40"/>
      <c r="M9021" s="40"/>
      <c r="N9021" s="40"/>
      <c r="O9021" s="40"/>
      <c r="P9021" s="40"/>
      <c r="Q9021" s="40"/>
      <c r="R9021" s="40"/>
      <c r="S9021" s="40"/>
      <c r="T9021" s="40"/>
      <c r="U9021" s="40"/>
      <c r="V9021" s="40"/>
      <c r="W9021" s="40"/>
      <c r="X9021" s="40"/>
      <c r="Y9021" s="2"/>
      <c r="Z9021" s="2"/>
      <c r="AA9021" s="2"/>
      <c r="AB9021" s="2"/>
      <c r="AC9021" s="2"/>
      <c r="AD9021" s="2"/>
      <c r="AE9021" s="2"/>
      <c r="AF9021" s="2"/>
      <c r="AG9021" s="2"/>
      <c r="AH9021" s="2"/>
      <c r="AI9021" s="2"/>
      <c r="AJ9021" s="2"/>
      <c r="AK9021" s="2"/>
      <c r="AL9021" s="2"/>
      <c r="AM9021" s="2"/>
      <c r="AN9021" s="2"/>
      <c r="AO9021" s="2"/>
      <c r="AP9021" s="2"/>
      <c r="AQ9021" s="2"/>
      <c r="AR9021" s="2"/>
      <c r="AS9021" s="2"/>
      <c r="AT9021" s="2"/>
      <c r="AU9021" s="2"/>
      <c r="AV9021" s="2"/>
      <c r="AW9021" s="2"/>
      <c r="AX9021" s="2"/>
      <c r="AY9021" s="2"/>
      <c r="AZ9021" s="2"/>
      <c r="BA9021" s="2"/>
      <c r="BB9021" s="2"/>
      <c r="BC9021" s="2"/>
      <c r="BD9021" s="2"/>
      <c r="BE9021" s="2"/>
      <c r="BF9021" s="2"/>
      <c r="BG9021" s="2"/>
    </row>
    <row r="9022" spans="1:59" s="20" customFormat="1" x14ac:dyDescent="0.2">
      <c r="A9022" s="2"/>
      <c r="B9022" s="2"/>
      <c r="C9022" s="40"/>
      <c r="D9022" s="40"/>
      <c r="E9022" s="40"/>
      <c r="F9022" s="2"/>
      <c r="G9022" s="40"/>
      <c r="H9022" s="65"/>
      <c r="I9022" s="40"/>
      <c r="J9022" s="40"/>
      <c r="K9022" s="40"/>
      <c r="L9022" s="40"/>
      <c r="M9022" s="40"/>
      <c r="N9022" s="40"/>
      <c r="O9022" s="40"/>
      <c r="P9022" s="40"/>
      <c r="Q9022" s="40"/>
      <c r="R9022" s="40"/>
      <c r="S9022" s="40"/>
      <c r="T9022" s="40"/>
      <c r="U9022" s="40"/>
      <c r="V9022" s="40"/>
      <c r="W9022" s="40"/>
      <c r="X9022" s="40"/>
      <c r="Y9022" s="2"/>
      <c r="Z9022" s="2"/>
      <c r="AA9022" s="2"/>
      <c r="AB9022" s="2"/>
      <c r="AC9022" s="2"/>
      <c r="AD9022" s="2"/>
      <c r="AE9022" s="2"/>
      <c r="AF9022" s="2"/>
      <c r="AG9022" s="2"/>
      <c r="AH9022" s="2"/>
      <c r="AI9022" s="2"/>
      <c r="AJ9022" s="2"/>
      <c r="AK9022" s="2"/>
      <c r="AL9022" s="2"/>
      <c r="AM9022" s="2"/>
      <c r="AN9022" s="2"/>
      <c r="AO9022" s="2"/>
      <c r="AP9022" s="2"/>
      <c r="AQ9022" s="2"/>
      <c r="AR9022" s="2"/>
      <c r="AS9022" s="2"/>
      <c r="AT9022" s="2"/>
      <c r="AU9022" s="2"/>
      <c r="AV9022" s="2"/>
      <c r="AW9022" s="2"/>
      <c r="AX9022" s="2"/>
      <c r="AY9022" s="2"/>
      <c r="AZ9022" s="2"/>
      <c r="BA9022" s="2"/>
      <c r="BB9022" s="2"/>
      <c r="BC9022" s="2"/>
      <c r="BD9022" s="2"/>
      <c r="BE9022" s="2"/>
      <c r="BF9022" s="2"/>
      <c r="BG9022" s="2"/>
    </row>
    <row r="9023" spans="1:59" s="20" customFormat="1" x14ac:dyDescent="0.2">
      <c r="A9023" s="2"/>
      <c r="B9023" s="2"/>
      <c r="C9023" s="40"/>
      <c r="D9023" s="40"/>
      <c r="E9023" s="40"/>
      <c r="F9023" s="2"/>
      <c r="G9023" s="40"/>
      <c r="H9023" s="65"/>
      <c r="I9023" s="40"/>
      <c r="J9023" s="40"/>
      <c r="K9023" s="40"/>
      <c r="L9023" s="40"/>
      <c r="M9023" s="40"/>
      <c r="N9023" s="40"/>
      <c r="O9023" s="40"/>
      <c r="P9023" s="40"/>
      <c r="Q9023" s="40"/>
      <c r="R9023" s="40"/>
      <c r="S9023" s="40"/>
      <c r="T9023" s="40"/>
      <c r="U9023" s="40"/>
      <c r="V9023" s="40"/>
      <c r="W9023" s="40"/>
      <c r="X9023" s="40"/>
      <c r="Y9023" s="2"/>
      <c r="Z9023" s="2"/>
      <c r="AA9023" s="2"/>
      <c r="AB9023" s="2"/>
      <c r="AC9023" s="2"/>
      <c r="AD9023" s="2"/>
      <c r="AE9023" s="2"/>
      <c r="AF9023" s="2"/>
      <c r="AG9023" s="2"/>
      <c r="AH9023" s="2"/>
      <c r="AI9023" s="2"/>
      <c r="AJ9023" s="2"/>
      <c r="AK9023" s="2"/>
      <c r="AL9023" s="2"/>
      <c r="AM9023" s="2"/>
      <c r="AN9023" s="2"/>
      <c r="AO9023" s="2"/>
      <c r="AP9023" s="2"/>
      <c r="AQ9023" s="2"/>
      <c r="AR9023" s="2"/>
      <c r="AS9023" s="2"/>
      <c r="AT9023" s="2"/>
      <c r="AU9023" s="2"/>
      <c r="AV9023" s="2"/>
      <c r="AW9023" s="2"/>
      <c r="AX9023" s="2"/>
      <c r="AY9023" s="2"/>
      <c r="AZ9023" s="2"/>
      <c r="BA9023" s="2"/>
      <c r="BB9023" s="2"/>
      <c r="BC9023" s="2"/>
      <c r="BD9023" s="2"/>
      <c r="BE9023" s="2"/>
      <c r="BF9023" s="2"/>
      <c r="BG9023" s="2"/>
    </row>
    <row r="9024" spans="1:59" s="20" customFormat="1" x14ac:dyDescent="0.2">
      <c r="A9024" s="2"/>
      <c r="B9024" s="2"/>
      <c r="C9024" s="40"/>
      <c r="D9024" s="40"/>
      <c r="E9024" s="40"/>
      <c r="F9024" s="2"/>
      <c r="G9024" s="40"/>
      <c r="H9024" s="65"/>
      <c r="I9024" s="40"/>
      <c r="J9024" s="40"/>
      <c r="K9024" s="40"/>
      <c r="L9024" s="40"/>
      <c r="M9024" s="40"/>
      <c r="N9024" s="40"/>
      <c r="O9024" s="40"/>
      <c r="P9024" s="40"/>
      <c r="Q9024" s="40"/>
      <c r="R9024" s="40"/>
      <c r="S9024" s="40"/>
      <c r="T9024" s="40"/>
      <c r="U9024" s="40"/>
      <c r="V9024" s="40"/>
      <c r="W9024" s="40"/>
      <c r="X9024" s="40"/>
      <c r="Y9024" s="2"/>
      <c r="Z9024" s="2"/>
      <c r="AA9024" s="2"/>
      <c r="AB9024" s="2"/>
      <c r="AC9024" s="2"/>
      <c r="AD9024" s="2"/>
      <c r="AE9024" s="2"/>
      <c r="AF9024" s="2"/>
      <c r="AG9024" s="2"/>
      <c r="AH9024" s="2"/>
      <c r="AI9024" s="2"/>
      <c r="AJ9024" s="2"/>
      <c r="AK9024" s="2"/>
      <c r="AL9024" s="2"/>
      <c r="AM9024" s="2"/>
      <c r="AN9024" s="2"/>
      <c r="AO9024" s="2"/>
      <c r="AP9024" s="2"/>
      <c r="AQ9024" s="2"/>
      <c r="AR9024" s="2"/>
      <c r="AS9024" s="2"/>
      <c r="AT9024" s="2"/>
      <c r="AU9024" s="2"/>
      <c r="AV9024" s="2"/>
      <c r="AW9024" s="2"/>
      <c r="AX9024" s="2"/>
      <c r="AY9024" s="2"/>
      <c r="AZ9024" s="2"/>
      <c r="BA9024" s="2"/>
      <c r="BB9024" s="2"/>
      <c r="BC9024" s="2"/>
      <c r="BD9024" s="2"/>
      <c r="BE9024" s="2"/>
      <c r="BF9024" s="2"/>
      <c r="BG9024" s="2"/>
    </row>
    <row r="9025" spans="1:59" s="20" customFormat="1" x14ac:dyDescent="0.2">
      <c r="A9025" s="2"/>
      <c r="B9025" s="2"/>
      <c r="C9025" s="40"/>
      <c r="D9025" s="40"/>
      <c r="E9025" s="40"/>
      <c r="F9025" s="2"/>
      <c r="G9025" s="40"/>
      <c r="H9025" s="65"/>
      <c r="I9025" s="40"/>
      <c r="J9025" s="40"/>
      <c r="K9025" s="40"/>
      <c r="L9025" s="40"/>
      <c r="M9025" s="40"/>
      <c r="N9025" s="40"/>
      <c r="O9025" s="40"/>
      <c r="P9025" s="40"/>
      <c r="Q9025" s="40"/>
      <c r="R9025" s="40"/>
      <c r="S9025" s="40"/>
      <c r="T9025" s="40"/>
      <c r="U9025" s="40"/>
      <c r="V9025" s="40"/>
      <c r="W9025" s="40"/>
      <c r="X9025" s="40"/>
      <c r="Y9025" s="2"/>
      <c r="Z9025" s="2"/>
      <c r="AA9025" s="2"/>
      <c r="AB9025" s="2"/>
      <c r="AC9025" s="2"/>
      <c r="AD9025" s="2"/>
      <c r="AE9025" s="2"/>
      <c r="AF9025" s="2"/>
      <c r="AG9025" s="2"/>
      <c r="AH9025" s="2"/>
      <c r="AI9025" s="2"/>
      <c r="AJ9025" s="2"/>
      <c r="AK9025" s="2"/>
      <c r="AL9025" s="2"/>
      <c r="AM9025" s="2"/>
      <c r="AN9025" s="2"/>
      <c r="AO9025" s="2"/>
      <c r="AP9025" s="2"/>
      <c r="AQ9025" s="2"/>
      <c r="AR9025" s="2"/>
      <c r="AS9025" s="2"/>
      <c r="AT9025" s="2"/>
      <c r="AU9025" s="2"/>
      <c r="AV9025" s="2"/>
      <c r="AW9025" s="2"/>
      <c r="AX9025" s="2"/>
      <c r="AY9025" s="2"/>
      <c r="AZ9025" s="2"/>
      <c r="BA9025" s="2"/>
      <c r="BB9025" s="2"/>
      <c r="BC9025" s="2"/>
      <c r="BD9025" s="2"/>
      <c r="BE9025" s="2"/>
      <c r="BF9025" s="2"/>
      <c r="BG9025" s="2"/>
    </row>
    <row r="9026" spans="1:59" s="20" customFormat="1" x14ac:dyDescent="0.2">
      <c r="A9026" s="2"/>
      <c r="B9026" s="2"/>
      <c r="C9026" s="40"/>
      <c r="D9026" s="40"/>
      <c r="E9026" s="40"/>
      <c r="F9026" s="2"/>
      <c r="G9026" s="40"/>
      <c r="H9026" s="65"/>
      <c r="I9026" s="40"/>
      <c r="J9026" s="40"/>
      <c r="K9026" s="40"/>
      <c r="L9026" s="40"/>
      <c r="M9026" s="40"/>
      <c r="N9026" s="40"/>
      <c r="O9026" s="40"/>
      <c r="P9026" s="40"/>
      <c r="Q9026" s="40"/>
      <c r="R9026" s="40"/>
      <c r="S9026" s="40"/>
      <c r="T9026" s="40"/>
      <c r="U9026" s="40"/>
      <c r="V9026" s="40"/>
      <c r="W9026" s="40"/>
      <c r="X9026" s="40"/>
      <c r="Y9026" s="2"/>
      <c r="Z9026" s="2"/>
      <c r="AA9026" s="2"/>
      <c r="AB9026" s="2"/>
      <c r="AC9026" s="2"/>
      <c r="AD9026" s="2"/>
      <c r="AE9026" s="2"/>
      <c r="AF9026" s="2"/>
      <c r="AG9026" s="2"/>
      <c r="AH9026" s="2"/>
      <c r="AI9026" s="2"/>
      <c r="AJ9026" s="2"/>
      <c r="AK9026" s="2"/>
      <c r="AL9026" s="2"/>
      <c r="AM9026" s="2"/>
      <c r="AN9026" s="2"/>
      <c r="AO9026" s="2"/>
      <c r="AP9026" s="2"/>
      <c r="AQ9026" s="2"/>
      <c r="AR9026" s="2"/>
      <c r="AS9026" s="2"/>
      <c r="AT9026" s="2"/>
      <c r="AU9026" s="2"/>
      <c r="AV9026" s="2"/>
      <c r="AW9026" s="2"/>
      <c r="AX9026" s="2"/>
      <c r="AY9026" s="2"/>
      <c r="AZ9026" s="2"/>
      <c r="BA9026" s="2"/>
      <c r="BB9026" s="2"/>
      <c r="BC9026" s="2"/>
      <c r="BD9026" s="2"/>
      <c r="BE9026" s="2"/>
      <c r="BF9026" s="2"/>
      <c r="BG9026" s="2"/>
    </row>
    <row r="9027" spans="1:59" s="20" customFormat="1" x14ac:dyDescent="0.2">
      <c r="A9027" s="2"/>
      <c r="B9027" s="2"/>
      <c r="C9027" s="40"/>
      <c r="D9027" s="40"/>
      <c r="E9027" s="40"/>
      <c r="F9027" s="2"/>
      <c r="G9027" s="40"/>
      <c r="H9027" s="65"/>
      <c r="I9027" s="40"/>
      <c r="J9027" s="40"/>
      <c r="K9027" s="40"/>
      <c r="L9027" s="40"/>
      <c r="M9027" s="40"/>
      <c r="N9027" s="40"/>
      <c r="O9027" s="40"/>
      <c r="P9027" s="40"/>
      <c r="Q9027" s="40"/>
      <c r="R9027" s="40"/>
      <c r="S9027" s="40"/>
      <c r="T9027" s="40"/>
      <c r="U9027" s="40"/>
      <c r="V9027" s="40"/>
      <c r="W9027" s="40"/>
      <c r="X9027" s="40"/>
      <c r="Y9027" s="2"/>
      <c r="Z9027" s="2"/>
      <c r="AA9027" s="2"/>
      <c r="AB9027" s="2"/>
      <c r="AC9027" s="2"/>
      <c r="AD9027" s="2"/>
      <c r="AE9027" s="2"/>
      <c r="AF9027" s="2"/>
      <c r="AG9027" s="2"/>
      <c r="AH9027" s="2"/>
      <c r="AI9027" s="2"/>
      <c r="AJ9027" s="2"/>
      <c r="AK9027" s="2"/>
      <c r="AL9027" s="2"/>
      <c r="AM9027" s="2"/>
      <c r="AN9027" s="2"/>
      <c r="AO9027" s="2"/>
      <c r="AP9027" s="2"/>
      <c r="AQ9027" s="2"/>
      <c r="AR9027" s="2"/>
      <c r="AS9027" s="2"/>
      <c r="AT9027" s="2"/>
      <c r="AU9027" s="2"/>
      <c r="AV9027" s="2"/>
      <c r="AW9027" s="2"/>
      <c r="AX9027" s="2"/>
      <c r="AY9027" s="2"/>
      <c r="AZ9027" s="2"/>
      <c r="BA9027" s="2"/>
      <c r="BB9027" s="2"/>
      <c r="BC9027" s="2"/>
      <c r="BD9027" s="2"/>
      <c r="BE9027" s="2"/>
      <c r="BF9027" s="2"/>
      <c r="BG9027" s="2"/>
    </row>
    <row r="9028" spans="1:59" s="20" customFormat="1" x14ac:dyDescent="0.2">
      <c r="A9028" s="2"/>
      <c r="B9028" s="2"/>
      <c r="C9028" s="40"/>
      <c r="D9028" s="40"/>
      <c r="E9028" s="40"/>
      <c r="F9028" s="2"/>
      <c r="G9028" s="40"/>
      <c r="H9028" s="65"/>
      <c r="I9028" s="40"/>
      <c r="J9028" s="40"/>
      <c r="K9028" s="40"/>
      <c r="L9028" s="40"/>
      <c r="M9028" s="40"/>
      <c r="N9028" s="40"/>
      <c r="O9028" s="40"/>
      <c r="P9028" s="40"/>
      <c r="Q9028" s="40"/>
      <c r="R9028" s="40"/>
      <c r="S9028" s="40"/>
      <c r="T9028" s="40"/>
      <c r="U9028" s="40"/>
      <c r="V9028" s="40"/>
      <c r="W9028" s="40"/>
      <c r="X9028" s="40"/>
      <c r="Y9028" s="2"/>
      <c r="Z9028" s="2"/>
      <c r="AA9028" s="2"/>
      <c r="AB9028" s="2"/>
      <c r="AC9028" s="2"/>
      <c r="AD9028" s="2"/>
      <c r="AE9028" s="2"/>
      <c r="AF9028" s="2"/>
      <c r="AG9028" s="2"/>
      <c r="AH9028" s="2"/>
      <c r="AI9028" s="2"/>
      <c r="AJ9028" s="2"/>
      <c r="AK9028" s="2"/>
      <c r="AL9028" s="2"/>
      <c r="AM9028" s="2"/>
      <c r="AN9028" s="2"/>
      <c r="AO9028" s="2"/>
      <c r="AP9028" s="2"/>
      <c r="AQ9028" s="2"/>
      <c r="AR9028" s="2"/>
      <c r="AS9028" s="2"/>
      <c r="AT9028" s="2"/>
      <c r="AU9028" s="2"/>
      <c r="AV9028" s="2"/>
      <c r="AW9028" s="2"/>
      <c r="AX9028" s="2"/>
      <c r="AY9028" s="2"/>
      <c r="AZ9028" s="2"/>
      <c r="BA9028" s="2"/>
      <c r="BB9028" s="2"/>
      <c r="BC9028" s="2"/>
      <c r="BD9028" s="2"/>
      <c r="BE9028" s="2"/>
      <c r="BF9028" s="2"/>
      <c r="BG9028" s="2"/>
    </row>
    <row r="9029" spans="1:59" s="20" customFormat="1" x14ac:dyDescent="0.2">
      <c r="A9029" s="2"/>
      <c r="B9029" s="2"/>
      <c r="C9029" s="40"/>
      <c r="D9029" s="40"/>
      <c r="E9029" s="40"/>
      <c r="F9029" s="2"/>
      <c r="G9029" s="40"/>
      <c r="H9029" s="65"/>
      <c r="I9029" s="40"/>
      <c r="J9029" s="40"/>
      <c r="K9029" s="40"/>
      <c r="L9029" s="40"/>
      <c r="M9029" s="40"/>
      <c r="N9029" s="40"/>
      <c r="O9029" s="40"/>
      <c r="P9029" s="40"/>
      <c r="Q9029" s="40"/>
      <c r="R9029" s="40"/>
      <c r="S9029" s="40"/>
      <c r="T9029" s="40"/>
      <c r="U9029" s="40"/>
      <c r="V9029" s="40"/>
      <c r="W9029" s="40"/>
      <c r="X9029" s="40"/>
      <c r="Y9029" s="2"/>
      <c r="Z9029" s="2"/>
      <c r="AA9029" s="2"/>
      <c r="AB9029" s="2"/>
      <c r="AC9029" s="2"/>
      <c r="AD9029" s="2"/>
      <c r="AE9029" s="2"/>
      <c r="AF9029" s="2"/>
      <c r="AG9029" s="2"/>
      <c r="AH9029" s="2"/>
      <c r="AI9029" s="2"/>
      <c r="AJ9029" s="2"/>
      <c r="AK9029" s="2"/>
      <c r="AL9029" s="2"/>
      <c r="AM9029" s="2"/>
      <c r="AN9029" s="2"/>
      <c r="AO9029" s="2"/>
      <c r="AP9029" s="2"/>
      <c r="AQ9029" s="2"/>
      <c r="AR9029" s="2"/>
      <c r="AS9029" s="2"/>
      <c r="AT9029" s="2"/>
      <c r="AU9029" s="2"/>
      <c r="AV9029" s="2"/>
      <c r="AW9029" s="2"/>
      <c r="AX9029" s="2"/>
      <c r="AY9029" s="2"/>
      <c r="AZ9029" s="2"/>
      <c r="BA9029" s="2"/>
      <c r="BB9029" s="2"/>
      <c r="BC9029" s="2"/>
      <c r="BD9029" s="2"/>
      <c r="BE9029" s="2"/>
      <c r="BF9029" s="2"/>
      <c r="BG9029" s="2"/>
    </row>
    <row r="9030" spans="1:59" s="20" customFormat="1" x14ac:dyDescent="0.2">
      <c r="A9030" s="2"/>
      <c r="B9030" s="2"/>
      <c r="C9030" s="40"/>
      <c r="D9030" s="40"/>
      <c r="E9030" s="40"/>
      <c r="F9030" s="2"/>
      <c r="G9030" s="40"/>
      <c r="H9030" s="65"/>
      <c r="I9030" s="40"/>
      <c r="J9030" s="40"/>
      <c r="K9030" s="40"/>
      <c r="L9030" s="40"/>
      <c r="M9030" s="40"/>
      <c r="N9030" s="40"/>
      <c r="O9030" s="40"/>
      <c r="P9030" s="40"/>
      <c r="Q9030" s="40"/>
      <c r="R9030" s="40"/>
      <c r="S9030" s="40"/>
      <c r="T9030" s="40"/>
      <c r="U9030" s="40"/>
      <c r="V9030" s="40"/>
      <c r="W9030" s="40"/>
      <c r="X9030" s="40"/>
      <c r="Y9030" s="2"/>
      <c r="Z9030" s="2"/>
      <c r="AA9030" s="2"/>
      <c r="AB9030" s="2"/>
      <c r="AC9030" s="2"/>
      <c r="AD9030" s="2"/>
      <c r="AE9030" s="2"/>
      <c r="AF9030" s="2"/>
      <c r="AG9030" s="2"/>
      <c r="AH9030" s="2"/>
      <c r="AI9030" s="2"/>
      <c r="AJ9030" s="2"/>
      <c r="AK9030" s="2"/>
      <c r="AL9030" s="2"/>
      <c r="AM9030" s="2"/>
      <c r="AN9030" s="2"/>
      <c r="AO9030" s="2"/>
      <c r="AP9030" s="2"/>
      <c r="AQ9030" s="2"/>
      <c r="AR9030" s="2"/>
      <c r="AS9030" s="2"/>
      <c r="AT9030" s="2"/>
      <c r="AU9030" s="2"/>
      <c r="AV9030" s="2"/>
      <c r="AW9030" s="2"/>
      <c r="AX9030" s="2"/>
      <c r="AY9030" s="2"/>
      <c r="AZ9030" s="2"/>
      <c r="BA9030" s="2"/>
      <c r="BB9030" s="2"/>
      <c r="BC9030" s="2"/>
      <c r="BD9030" s="2"/>
      <c r="BE9030" s="2"/>
      <c r="BF9030" s="2"/>
      <c r="BG9030" s="2"/>
    </row>
    <row r="9031" spans="1:59" s="20" customFormat="1" x14ac:dyDescent="0.2">
      <c r="A9031" s="2"/>
      <c r="B9031" s="2"/>
      <c r="C9031" s="40"/>
      <c r="D9031" s="40"/>
      <c r="E9031" s="40"/>
      <c r="F9031" s="2"/>
      <c r="G9031" s="40"/>
      <c r="H9031" s="65"/>
      <c r="I9031" s="40"/>
      <c r="J9031" s="40"/>
      <c r="K9031" s="40"/>
      <c r="L9031" s="40"/>
      <c r="M9031" s="40"/>
      <c r="N9031" s="40"/>
      <c r="O9031" s="40"/>
      <c r="P9031" s="40"/>
      <c r="Q9031" s="40"/>
      <c r="R9031" s="40"/>
      <c r="S9031" s="40"/>
      <c r="T9031" s="40"/>
      <c r="U9031" s="40"/>
      <c r="V9031" s="40"/>
      <c r="W9031" s="40"/>
      <c r="X9031" s="40"/>
      <c r="Y9031" s="2"/>
      <c r="Z9031" s="2"/>
      <c r="AA9031" s="2"/>
      <c r="AB9031" s="2"/>
      <c r="AC9031" s="2"/>
      <c r="AD9031" s="2"/>
      <c r="AE9031" s="2"/>
      <c r="AF9031" s="2"/>
      <c r="AG9031" s="2"/>
      <c r="AH9031" s="2"/>
      <c r="AI9031" s="2"/>
      <c r="AJ9031" s="2"/>
      <c r="AK9031" s="2"/>
      <c r="AL9031" s="2"/>
      <c r="AM9031" s="2"/>
      <c r="AN9031" s="2"/>
      <c r="AO9031" s="2"/>
      <c r="AP9031" s="2"/>
      <c r="AQ9031" s="2"/>
      <c r="AR9031" s="2"/>
      <c r="AS9031" s="2"/>
      <c r="AT9031" s="2"/>
      <c r="AU9031" s="2"/>
      <c r="AV9031" s="2"/>
      <c r="AW9031" s="2"/>
      <c r="AX9031" s="2"/>
      <c r="AY9031" s="2"/>
      <c r="AZ9031" s="2"/>
      <c r="BA9031" s="2"/>
      <c r="BB9031" s="2"/>
      <c r="BC9031" s="2"/>
      <c r="BD9031" s="2"/>
      <c r="BE9031" s="2"/>
      <c r="BF9031" s="2"/>
      <c r="BG9031" s="2"/>
    </row>
    <row r="9032" spans="1:59" s="20" customFormat="1" x14ac:dyDescent="0.2">
      <c r="A9032" s="2"/>
      <c r="B9032" s="2"/>
      <c r="C9032" s="40"/>
      <c r="D9032" s="40"/>
      <c r="E9032" s="40"/>
      <c r="F9032" s="2"/>
      <c r="G9032" s="40"/>
      <c r="H9032" s="65"/>
      <c r="I9032" s="40"/>
      <c r="J9032" s="40"/>
      <c r="K9032" s="40"/>
      <c r="L9032" s="40"/>
      <c r="M9032" s="40"/>
      <c r="N9032" s="40"/>
      <c r="O9032" s="40"/>
      <c r="P9032" s="40"/>
      <c r="Q9032" s="40"/>
      <c r="R9032" s="40"/>
      <c r="S9032" s="40"/>
      <c r="T9032" s="40"/>
      <c r="U9032" s="40"/>
      <c r="V9032" s="40"/>
      <c r="W9032" s="40"/>
      <c r="X9032" s="40"/>
      <c r="Y9032" s="2"/>
      <c r="Z9032" s="2"/>
      <c r="AA9032" s="2"/>
      <c r="AB9032" s="2"/>
      <c r="AC9032" s="2"/>
      <c r="AD9032" s="2"/>
      <c r="AE9032" s="2"/>
      <c r="AF9032" s="2"/>
      <c r="AG9032" s="2"/>
      <c r="AH9032" s="2"/>
      <c r="AI9032" s="2"/>
      <c r="AJ9032" s="2"/>
      <c r="AK9032" s="2"/>
      <c r="AL9032" s="2"/>
      <c r="AM9032" s="2"/>
      <c r="AN9032" s="2"/>
      <c r="AO9032" s="2"/>
      <c r="AP9032" s="2"/>
      <c r="AQ9032" s="2"/>
      <c r="AR9032" s="2"/>
      <c r="AS9032" s="2"/>
      <c r="AT9032" s="2"/>
      <c r="AU9032" s="2"/>
      <c r="AV9032" s="2"/>
      <c r="AW9032" s="2"/>
      <c r="AX9032" s="2"/>
      <c r="AY9032" s="2"/>
      <c r="AZ9032" s="2"/>
      <c r="BA9032" s="2"/>
      <c r="BB9032" s="2"/>
      <c r="BC9032" s="2"/>
      <c r="BD9032" s="2"/>
      <c r="BE9032" s="2"/>
      <c r="BF9032" s="2"/>
      <c r="BG9032" s="2"/>
    </row>
    <row r="9033" spans="1:59" s="20" customFormat="1" x14ac:dyDescent="0.2">
      <c r="A9033" s="2"/>
      <c r="B9033" s="2"/>
      <c r="C9033" s="40"/>
      <c r="D9033" s="40"/>
      <c r="E9033" s="40"/>
      <c r="F9033" s="2"/>
      <c r="G9033" s="40"/>
      <c r="H9033" s="65"/>
      <c r="I9033" s="40"/>
      <c r="J9033" s="40"/>
      <c r="K9033" s="40"/>
      <c r="L9033" s="40"/>
      <c r="M9033" s="40"/>
      <c r="N9033" s="40"/>
      <c r="O9033" s="40"/>
      <c r="P9033" s="40"/>
      <c r="Q9033" s="40"/>
      <c r="R9033" s="40"/>
      <c r="S9033" s="40"/>
      <c r="T9033" s="40"/>
      <c r="U9033" s="40"/>
      <c r="V9033" s="40"/>
      <c r="W9033" s="40"/>
      <c r="X9033" s="40"/>
      <c r="Y9033" s="2"/>
      <c r="Z9033" s="2"/>
      <c r="AA9033" s="2"/>
      <c r="AB9033" s="2"/>
      <c r="AC9033" s="2"/>
      <c r="AD9033" s="2"/>
      <c r="AE9033" s="2"/>
      <c r="AF9033" s="2"/>
      <c r="AG9033" s="2"/>
      <c r="AH9033" s="2"/>
      <c r="AI9033" s="2"/>
      <c r="AJ9033" s="2"/>
      <c r="AK9033" s="2"/>
      <c r="AL9033" s="2"/>
      <c r="AM9033" s="2"/>
      <c r="AN9033" s="2"/>
      <c r="AO9033" s="2"/>
      <c r="AP9033" s="2"/>
      <c r="AQ9033" s="2"/>
      <c r="AR9033" s="2"/>
      <c r="AS9033" s="2"/>
      <c r="AT9033" s="2"/>
      <c r="AU9033" s="2"/>
      <c r="AV9033" s="2"/>
      <c r="AW9033" s="2"/>
      <c r="AX9033" s="2"/>
      <c r="AY9033" s="2"/>
      <c r="AZ9033" s="2"/>
      <c r="BA9033" s="2"/>
      <c r="BB9033" s="2"/>
      <c r="BC9033" s="2"/>
      <c r="BD9033" s="2"/>
      <c r="BE9033" s="2"/>
      <c r="BF9033" s="2"/>
      <c r="BG9033" s="2"/>
    </row>
    <row r="9034" spans="1:59" s="20" customFormat="1" x14ac:dyDescent="0.2">
      <c r="A9034" s="2"/>
      <c r="B9034" s="2"/>
      <c r="C9034" s="40"/>
      <c r="D9034" s="40"/>
      <c r="E9034" s="40"/>
      <c r="F9034" s="2"/>
      <c r="G9034" s="40"/>
      <c r="H9034" s="65"/>
      <c r="I9034" s="40"/>
      <c r="J9034" s="40"/>
      <c r="K9034" s="40"/>
      <c r="L9034" s="40"/>
      <c r="M9034" s="40"/>
      <c r="N9034" s="40"/>
      <c r="O9034" s="40"/>
      <c r="P9034" s="40"/>
      <c r="Q9034" s="40"/>
      <c r="R9034" s="40"/>
      <c r="S9034" s="40"/>
      <c r="T9034" s="40"/>
      <c r="U9034" s="40"/>
      <c r="V9034" s="40"/>
      <c r="W9034" s="40"/>
      <c r="X9034" s="40"/>
      <c r="Y9034" s="2"/>
      <c r="Z9034" s="2"/>
      <c r="AA9034" s="2"/>
      <c r="AB9034" s="2"/>
      <c r="AC9034" s="2"/>
      <c r="AD9034" s="2"/>
      <c r="AE9034" s="2"/>
      <c r="AF9034" s="2"/>
      <c r="AG9034" s="2"/>
      <c r="AH9034" s="2"/>
      <c r="AI9034" s="2"/>
      <c r="AJ9034" s="2"/>
      <c r="AK9034" s="2"/>
      <c r="AL9034" s="2"/>
      <c r="AM9034" s="2"/>
      <c r="AN9034" s="2"/>
      <c r="AO9034" s="2"/>
      <c r="AP9034" s="2"/>
      <c r="AQ9034" s="2"/>
      <c r="AR9034" s="2"/>
      <c r="AS9034" s="2"/>
      <c r="AT9034" s="2"/>
      <c r="AU9034" s="2"/>
      <c r="AV9034" s="2"/>
      <c r="AW9034" s="2"/>
      <c r="AX9034" s="2"/>
      <c r="AY9034" s="2"/>
      <c r="AZ9034" s="2"/>
      <c r="BA9034" s="2"/>
      <c r="BB9034" s="2"/>
      <c r="BC9034" s="2"/>
      <c r="BD9034" s="2"/>
      <c r="BE9034" s="2"/>
      <c r="BF9034" s="2"/>
      <c r="BG9034" s="2"/>
    </row>
    <row r="9035" spans="1:59" s="20" customFormat="1" x14ac:dyDescent="0.2">
      <c r="A9035" s="2"/>
      <c r="B9035" s="2"/>
      <c r="C9035" s="40"/>
      <c r="D9035" s="40"/>
      <c r="E9035" s="40"/>
      <c r="F9035" s="2"/>
      <c r="G9035" s="40"/>
      <c r="H9035" s="65"/>
      <c r="I9035" s="40"/>
      <c r="J9035" s="40"/>
      <c r="K9035" s="40"/>
      <c r="L9035" s="40"/>
      <c r="M9035" s="40"/>
      <c r="N9035" s="40"/>
      <c r="O9035" s="40"/>
      <c r="P9035" s="40"/>
      <c r="Q9035" s="40"/>
      <c r="R9035" s="40"/>
      <c r="S9035" s="40"/>
      <c r="T9035" s="40"/>
      <c r="U9035" s="40"/>
      <c r="V9035" s="40"/>
      <c r="W9035" s="40"/>
      <c r="X9035" s="40"/>
      <c r="Y9035" s="2"/>
      <c r="Z9035" s="2"/>
      <c r="AA9035" s="2"/>
      <c r="AB9035" s="2"/>
      <c r="AC9035" s="2"/>
      <c r="AD9035" s="2"/>
      <c r="AE9035" s="2"/>
      <c r="AF9035" s="2"/>
      <c r="AG9035" s="2"/>
      <c r="AH9035" s="2"/>
      <c r="AI9035" s="2"/>
      <c r="AJ9035" s="2"/>
      <c r="AK9035" s="2"/>
      <c r="AL9035" s="2"/>
      <c r="AM9035" s="2"/>
      <c r="AN9035" s="2"/>
      <c r="AO9035" s="2"/>
      <c r="AP9035" s="2"/>
      <c r="AQ9035" s="2"/>
      <c r="AR9035" s="2"/>
      <c r="AS9035" s="2"/>
      <c r="AT9035" s="2"/>
      <c r="AU9035" s="2"/>
      <c r="AV9035" s="2"/>
      <c r="AW9035" s="2"/>
      <c r="AX9035" s="2"/>
      <c r="AY9035" s="2"/>
      <c r="AZ9035" s="2"/>
      <c r="BA9035" s="2"/>
      <c r="BB9035" s="2"/>
      <c r="BC9035" s="2"/>
      <c r="BD9035" s="2"/>
      <c r="BE9035" s="2"/>
      <c r="BF9035" s="2"/>
      <c r="BG9035" s="2"/>
    </row>
    <row r="9036" spans="1:59" s="20" customFormat="1" x14ac:dyDescent="0.2">
      <c r="A9036" s="2"/>
      <c r="B9036" s="2"/>
      <c r="C9036" s="40"/>
      <c r="D9036" s="40"/>
      <c r="E9036" s="40"/>
      <c r="F9036" s="2"/>
      <c r="G9036" s="40"/>
      <c r="H9036" s="65"/>
      <c r="I9036" s="40"/>
      <c r="J9036" s="40"/>
      <c r="K9036" s="40"/>
      <c r="L9036" s="40"/>
      <c r="M9036" s="40"/>
      <c r="N9036" s="40"/>
      <c r="O9036" s="40"/>
      <c r="P9036" s="40"/>
      <c r="Q9036" s="40"/>
      <c r="R9036" s="40"/>
      <c r="S9036" s="40"/>
      <c r="T9036" s="40"/>
      <c r="U9036" s="40"/>
      <c r="V9036" s="40"/>
      <c r="W9036" s="40"/>
      <c r="X9036" s="40"/>
      <c r="Y9036" s="2"/>
      <c r="Z9036" s="2"/>
      <c r="AA9036" s="2"/>
      <c r="AB9036" s="2"/>
      <c r="AC9036" s="2"/>
      <c r="AD9036" s="2"/>
      <c r="AE9036" s="2"/>
      <c r="AF9036" s="2"/>
      <c r="AG9036" s="2"/>
      <c r="AH9036" s="2"/>
      <c r="AI9036" s="2"/>
      <c r="AJ9036" s="2"/>
      <c r="AK9036" s="2"/>
      <c r="AL9036" s="2"/>
      <c r="AM9036" s="2"/>
      <c r="AN9036" s="2"/>
      <c r="AO9036" s="2"/>
      <c r="AP9036" s="2"/>
      <c r="AQ9036" s="2"/>
      <c r="AR9036" s="2"/>
      <c r="AS9036" s="2"/>
      <c r="AT9036" s="2"/>
      <c r="AU9036" s="2"/>
      <c r="AV9036" s="2"/>
      <c r="AW9036" s="2"/>
      <c r="AX9036" s="2"/>
      <c r="AY9036" s="2"/>
      <c r="AZ9036" s="2"/>
      <c r="BA9036" s="2"/>
      <c r="BB9036" s="2"/>
      <c r="BC9036" s="2"/>
      <c r="BD9036" s="2"/>
      <c r="BE9036" s="2"/>
      <c r="BF9036" s="2"/>
      <c r="BG9036" s="2"/>
    </row>
    <row r="9037" spans="1:59" s="20" customFormat="1" x14ac:dyDescent="0.2">
      <c r="A9037" s="2"/>
      <c r="B9037" s="2"/>
      <c r="C9037" s="40"/>
      <c r="D9037" s="40"/>
      <c r="E9037" s="40"/>
      <c r="F9037" s="2"/>
      <c r="G9037" s="40"/>
      <c r="H9037" s="65"/>
      <c r="I9037" s="40"/>
      <c r="J9037" s="40"/>
      <c r="K9037" s="40"/>
      <c r="L9037" s="40"/>
      <c r="M9037" s="40"/>
      <c r="N9037" s="40"/>
      <c r="O9037" s="40"/>
      <c r="P9037" s="40"/>
      <c r="Q9037" s="40"/>
      <c r="R9037" s="40"/>
      <c r="S9037" s="40"/>
      <c r="T9037" s="40"/>
      <c r="U9037" s="40"/>
      <c r="V9037" s="40"/>
      <c r="W9037" s="40"/>
      <c r="X9037" s="40"/>
      <c r="Y9037" s="2"/>
      <c r="Z9037" s="2"/>
      <c r="AA9037" s="2"/>
      <c r="AB9037" s="2"/>
      <c r="AC9037" s="2"/>
      <c r="AD9037" s="2"/>
      <c r="AE9037" s="2"/>
      <c r="AF9037" s="2"/>
      <c r="AG9037" s="2"/>
      <c r="AH9037" s="2"/>
      <c r="AI9037" s="2"/>
      <c r="AJ9037" s="2"/>
      <c r="AK9037" s="2"/>
      <c r="AL9037" s="2"/>
      <c r="AM9037" s="2"/>
      <c r="AN9037" s="2"/>
      <c r="AO9037" s="2"/>
      <c r="AP9037" s="2"/>
      <c r="AQ9037" s="2"/>
      <c r="AR9037" s="2"/>
      <c r="AS9037" s="2"/>
      <c r="AT9037" s="2"/>
      <c r="AU9037" s="2"/>
      <c r="AV9037" s="2"/>
      <c r="AW9037" s="2"/>
      <c r="AX9037" s="2"/>
      <c r="AY9037" s="2"/>
      <c r="AZ9037" s="2"/>
      <c r="BA9037" s="2"/>
      <c r="BB9037" s="2"/>
      <c r="BC9037" s="2"/>
      <c r="BD9037" s="2"/>
      <c r="BE9037" s="2"/>
      <c r="BF9037" s="2"/>
      <c r="BG9037" s="2"/>
    </row>
    <row r="9038" spans="1:59" s="20" customFormat="1" x14ac:dyDescent="0.2">
      <c r="A9038" s="2"/>
      <c r="B9038" s="2"/>
      <c r="C9038" s="40"/>
      <c r="D9038" s="40"/>
      <c r="E9038" s="40"/>
      <c r="F9038" s="2"/>
      <c r="G9038" s="40"/>
      <c r="H9038" s="65"/>
      <c r="I9038" s="40"/>
      <c r="J9038" s="40"/>
      <c r="K9038" s="40"/>
      <c r="L9038" s="40"/>
      <c r="M9038" s="40"/>
      <c r="N9038" s="40"/>
      <c r="O9038" s="40"/>
      <c r="P9038" s="40"/>
      <c r="Q9038" s="40"/>
      <c r="R9038" s="40"/>
      <c r="S9038" s="40"/>
      <c r="T9038" s="40"/>
      <c r="U9038" s="40"/>
      <c r="V9038" s="40"/>
      <c r="W9038" s="40"/>
      <c r="X9038" s="40"/>
      <c r="Y9038" s="2"/>
      <c r="Z9038" s="2"/>
      <c r="AA9038" s="2"/>
      <c r="AB9038" s="2"/>
      <c r="AC9038" s="2"/>
      <c r="AD9038" s="2"/>
      <c r="AE9038" s="2"/>
      <c r="AF9038" s="2"/>
      <c r="AG9038" s="2"/>
      <c r="AH9038" s="2"/>
      <c r="AI9038" s="2"/>
      <c r="AJ9038" s="2"/>
      <c r="AK9038" s="2"/>
      <c r="AL9038" s="2"/>
      <c r="AM9038" s="2"/>
      <c r="AN9038" s="2"/>
      <c r="AO9038" s="2"/>
      <c r="AP9038" s="2"/>
      <c r="AQ9038" s="2"/>
      <c r="AR9038" s="2"/>
      <c r="AS9038" s="2"/>
      <c r="AT9038" s="2"/>
      <c r="AU9038" s="2"/>
      <c r="AV9038" s="2"/>
      <c r="AW9038" s="2"/>
      <c r="AX9038" s="2"/>
      <c r="AY9038" s="2"/>
      <c r="AZ9038" s="2"/>
      <c r="BA9038" s="2"/>
      <c r="BB9038" s="2"/>
      <c r="BC9038" s="2"/>
      <c r="BD9038" s="2"/>
      <c r="BE9038" s="2"/>
      <c r="BF9038" s="2"/>
      <c r="BG9038" s="2"/>
    </row>
    <row r="9039" spans="1:59" s="20" customFormat="1" x14ac:dyDescent="0.2">
      <c r="A9039" s="2"/>
      <c r="B9039" s="2"/>
      <c r="C9039" s="40"/>
      <c r="D9039" s="40"/>
      <c r="E9039" s="40"/>
      <c r="F9039" s="2"/>
      <c r="G9039" s="40"/>
      <c r="H9039" s="65"/>
      <c r="I9039" s="40"/>
      <c r="J9039" s="40"/>
      <c r="K9039" s="40"/>
      <c r="L9039" s="40"/>
      <c r="M9039" s="40"/>
      <c r="N9039" s="40"/>
      <c r="O9039" s="40"/>
      <c r="P9039" s="40"/>
      <c r="Q9039" s="40"/>
      <c r="R9039" s="40"/>
      <c r="S9039" s="40"/>
      <c r="T9039" s="40"/>
      <c r="U9039" s="40"/>
      <c r="V9039" s="40"/>
      <c r="W9039" s="40"/>
      <c r="X9039" s="40"/>
      <c r="Y9039" s="2"/>
      <c r="Z9039" s="2"/>
      <c r="AA9039" s="2"/>
      <c r="AB9039" s="2"/>
      <c r="AC9039" s="2"/>
      <c r="AD9039" s="2"/>
      <c r="AE9039" s="2"/>
      <c r="AF9039" s="2"/>
      <c r="AG9039" s="2"/>
      <c r="AH9039" s="2"/>
      <c r="AI9039" s="2"/>
      <c r="AJ9039" s="2"/>
      <c r="AK9039" s="2"/>
      <c r="AL9039" s="2"/>
      <c r="AM9039" s="2"/>
      <c r="AN9039" s="2"/>
      <c r="AO9039" s="2"/>
      <c r="AP9039" s="2"/>
      <c r="AQ9039" s="2"/>
      <c r="AR9039" s="2"/>
      <c r="AS9039" s="2"/>
      <c r="AT9039" s="2"/>
      <c r="AU9039" s="2"/>
      <c r="AV9039" s="2"/>
      <c r="AW9039" s="2"/>
      <c r="AX9039" s="2"/>
      <c r="AY9039" s="2"/>
      <c r="AZ9039" s="2"/>
      <c r="BA9039" s="2"/>
      <c r="BB9039" s="2"/>
      <c r="BC9039" s="2"/>
      <c r="BD9039" s="2"/>
      <c r="BE9039" s="2"/>
      <c r="BF9039" s="2"/>
      <c r="BG9039" s="2"/>
    </row>
    <row r="9040" spans="1:59" s="20" customFormat="1" x14ac:dyDescent="0.2">
      <c r="A9040" s="2"/>
      <c r="B9040" s="2"/>
      <c r="C9040" s="40"/>
      <c r="D9040" s="40"/>
      <c r="E9040" s="40"/>
      <c r="F9040" s="2"/>
      <c r="G9040" s="40"/>
      <c r="H9040" s="65"/>
      <c r="I9040" s="40"/>
      <c r="J9040" s="40"/>
      <c r="K9040" s="40"/>
      <c r="L9040" s="40"/>
      <c r="M9040" s="40"/>
      <c r="N9040" s="40"/>
      <c r="O9040" s="40"/>
      <c r="P9040" s="40"/>
      <c r="Q9040" s="40"/>
      <c r="R9040" s="40"/>
      <c r="S9040" s="40"/>
      <c r="T9040" s="40"/>
      <c r="U9040" s="40"/>
      <c r="V9040" s="40"/>
      <c r="W9040" s="40"/>
      <c r="X9040" s="40"/>
      <c r="Y9040" s="2"/>
      <c r="Z9040" s="2"/>
      <c r="AA9040" s="2"/>
      <c r="AB9040" s="2"/>
      <c r="AC9040" s="2"/>
      <c r="AD9040" s="2"/>
      <c r="AE9040" s="2"/>
      <c r="AF9040" s="2"/>
      <c r="AG9040" s="2"/>
      <c r="AH9040" s="2"/>
      <c r="AI9040" s="2"/>
      <c r="AJ9040" s="2"/>
      <c r="AK9040" s="2"/>
      <c r="AL9040" s="2"/>
      <c r="AM9040" s="2"/>
      <c r="AN9040" s="2"/>
      <c r="AO9040" s="2"/>
      <c r="AP9040" s="2"/>
      <c r="AQ9040" s="2"/>
      <c r="AR9040" s="2"/>
      <c r="AS9040" s="2"/>
      <c r="AT9040" s="2"/>
      <c r="AU9040" s="2"/>
      <c r="AV9040" s="2"/>
      <c r="AW9040" s="2"/>
      <c r="AX9040" s="2"/>
      <c r="AY9040" s="2"/>
      <c r="AZ9040" s="2"/>
      <c r="BA9040" s="2"/>
      <c r="BB9040" s="2"/>
      <c r="BC9040" s="2"/>
      <c r="BD9040" s="2"/>
      <c r="BE9040" s="2"/>
      <c r="BF9040" s="2"/>
      <c r="BG9040" s="2"/>
    </row>
    <row r="9041" spans="1:59" s="20" customFormat="1" x14ac:dyDescent="0.2">
      <c r="A9041" s="2"/>
      <c r="B9041" s="2"/>
      <c r="C9041" s="40"/>
      <c r="D9041" s="40"/>
      <c r="E9041" s="40"/>
      <c r="F9041" s="2"/>
      <c r="G9041" s="40"/>
      <c r="H9041" s="65"/>
      <c r="I9041" s="40"/>
      <c r="J9041" s="40"/>
      <c r="K9041" s="40"/>
      <c r="L9041" s="40"/>
      <c r="M9041" s="40"/>
      <c r="N9041" s="40"/>
      <c r="O9041" s="40"/>
      <c r="P9041" s="40"/>
      <c r="Q9041" s="40"/>
      <c r="R9041" s="40"/>
      <c r="S9041" s="40"/>
      <c r="T9041" s="40"/>
      <c r="U9041" s="40"/>
      <c r="V9041" s="40"/>
      <c r="W9041" s="40"/>
      <c r="X9041" s="40"/>
      <c r="Y9041" s="2"/>
      <c r="Z9041" s="2"/>
      <c r="AA9041" s="2"/>
      <c r="AB9041" s="2"/>
      <c r="AC9041" s="2"/>
      <c r="AD9041" s="2"/>
      <c r="AE9041" s="2"/>
      <c r="AF9041" s="2"/>
      <c r="AG9041" s="2"/>
      <c r="AH9041" s="2"/>
      <c r="AI9041" s="2"/>
      <c r="AJ9041" s="2"/>
      <c r="AK9041" s="2"/>
      <c r="AL9041" s="2"/>
      <c r="AM9041" s="2"/>
      <c r="AN9041" s="2"/>
      <c r="AO9041" s="2"/>
      <c r="AP9041" s="2"/>
      <c r="AQ9041" s="2"/>
      <c r="AR9041" s="2"/>
      <c r="AS9041" s="2"/>
      <c r="AT9041" s="2"/>
      <c r="AU9041" s="2"/>
      <c r="AV9041" s="2"/>
      <c r="AW9041" s="2"/>
      <c r="AX9041" s="2"/>
      <c r="AY9041" s="2"/>
      <c r="AZ9041" s="2"/>
      <c r="BA9041" s="2"/>
      <c r="BB9041" s="2"/>
      <c r="BC9041" s="2"/>
      <c r="BD9041" s="2"/>
      <c r="BE9041" s="2"/>
      <c r="BF9041" s="2"/>
      <c r="BG9041" s="2"/>
    </row>
    <row r="9042" spans="1:59" s="20" customFormat="1" x14ac:dyDescent="0.2">
      <c r="A9042" s="2"/>
      <c r="B9042" s="2"/>
      <c r="C9042" s="40"/>
      <c r="D9042" s="40"/>
      <c r="E9042" s="40"/>
      <c r="F9042" s="2"/>
      <c r="G9042" s="40"/>
      <c r="H9042" s="65"/>
      <c r="I9042" s="40"/>
      <c r="J9042" s="40"/>
      <c r="K9042" s="40"/>
      <c r="L9042" s="40"/>
      <c r="M9042" s="40"/>
      <c r="N9042" s="40"/>
      <c r="O9042" s="40"/>
      <c r="P9042" s="40"/>
      <c r="Q9042" s="40"/>
      <c r="R9042" s="40"/>
      <c r="S9042" s="40"/>
      <c r="T9042" s="40"/>
      <c r="U9042" s="40"/>
      <c r="V9042" s="40"/>
      <c r="W9042" s="40"/>
      <c r="X9042" s="40"/>
      <c r="Y9042" s="2"/>
      <c r="Z9042" s="2"/>
      <c r="AA9042" s="2"/>
      <c r="AB9042" s="2"/>
      <c r="AC9042" s="2"/>
      <c r="AD9042" s="2"/>
      <c r="AE9042" s="2"/>
      <c r="AF9042" s="2"/>
      <c r="AG9042" s="2"/>
      <c r="AH9042" s="2"/>
      <c r="AI9042" s="2"/>
      <c r="AJ9042" s="2"/>
      <c r="AK9042" s="2"/>
      <c r="AL9042" s="2"/>
      <c r="AM9042" s="2"/>
      <c r="AN9042" s="2"/>
      <c r="AO9042" s="2"/>
      <c r="AP9042" s="2"/>
      <c r="AQ9042" s="2"/>
      <c r="AR9042" s="2"/>
      <c r="AS9042" s="2"/>
      <c r="AT9042" s="2"/>
      <c r="AU9042" s="2"/>
      <c r="AV9042" s="2"/>
      <c r="AW9042" s="2"/>
      <c r="AX9042" s="2"/>
      <c r="AY9042" s="2"/>
      <c r="AZ9042" s="2"/>
      <c r="BA9042" s="2"/>
      <c r="BB9042" s="2"/>
      <c r="BC9042" s="2"/>
      <c r="BD9042" s="2"/>
      <c r="BE9042" s="2"/>
      <c r="BF9042" s="2"/>
      <c r="BG9042" s="2"/>
    </row>
    <row r="9043" spans="1:59" s="20" customFormat="1" x14ac:dyDescent="0.2">
      <c r="A9043" s="2"/>
      <c r="B9043" s="2"/>
      <c r="C9043" s="40"/>
      <c r="D9043" s="40"/>
      <c r="E9043" s="40"/>
      <c r="F9043" s="2"/>
      <c r="G9043" s="40"/>
      <c r="H9043" s="65"/>
      <c r="I9043" s="40"/>
      <c r="J9043" s="40"/>
      <c r="K9043" s="40"/>
      <c r="L9043" s="40"/>
      <c r="M9043" s="40"/>
      <c r="N9043" s="40"/>
      <c r="O9043" s="40"/>
      <c r="P9043" s="40"/>
      <c r="Q9043" s="40"/>
      <c r="R9043" s="40"/>
      <c r="S9043" s="40"/>
      <c r="T9043" s="40"/>
      <c r="U9043" s="40"/>
      <c r="V9043" s="40"/>
      <c r="W9043" s="40"/>
      <c r="X9043" s="40"/>
      <c r="Y9043" s="2"/>
      <c r="Z9043" s="2"/>
      <c r="AA9043" s="2"/>
      <c r="AB9043" s="2"/>
      <c r="AC9043" s="2"/>
      <c r="AD9043" s="2"/>
      <c r="AE9043" s="2"/>
      <c r="AF9043" s="2"/>
      <c r="AG9043" s="2"/>
      <c r="AH9043" s="2"/>
      <c r="AI9043" s="2"/>
      <c r="AJ9043" s="2"/>
      <c r="AK9043" s="2"/>
      <c r="AL9043" s="2"/>
      <c r="AM9043" s="2"/>
      <c r="AN9043" s="2"/>
      <c r="AO9043" s="2"/>
      <c r="AP9043" s="2"/>
      <c r="AQ9043" s="2"/>
      <c r="AR9043" s="2"/>
      <c r="AS9043" s="2"/>
      <c r="AT9043" s="2"/>
      <c r="AU9043" s="2"/>
      <c r="AV9043" s="2"/>
      <c r="AW9043" s="2"/>
      <c r="AX9043" s="2"/>
      <c r="AY9043" s="2"/>
      <c r="AZ9043" s="2"/>
      <c r="BA9043" s="2"/>
      <c r="BB9043" s="2"/>
      <c r="BC9043" s="2"/>
      <c r="BD9043" s="2"/>
      <c r="BE9043" s="2"/>
      <c r="BF9043" s="2"/>
      <c r="BG9043" s="2"/>
    </row>
    <row r="9044" spans="1:59" s="20" customFormat="1" x14ac:dyDescent="0.2">
      <c r="A9044" s="2"/>
      <c r="B9044" s="2"/>
      <c r="C9044" s="40"/>
      <c r="D9044" s="40"/>
      <c r="E9044" s="40"/>
      <c r="F9044" s="2"/>
      <c r="G9044" s="40"/>
      <c r="H9044" s="65"/>
      <c r="I9044" s="40"/>
      <c r="J9044" s="40"/>
      <c r="K9044" s="40"/>
      <c r="L9044" s="40"/>
      <c r="M9044" s="40"/>
      <c r="N9044" s="40"/>
      <c r="O9044" s="40"/>
      <c r="P9044" s="40"/>
      <c r="Q9044" s="40"/>
      <c r="R9044" s="40"/>
      <c r="S9044" s="40"/>
      <c r="T9044" s="40"/>
      <c r="U9044" s="40"/>
      <c r="V9044" s="40"/>
      <c r="W9044" s="40"/>
      <c r="X9044" s="40"/>
      <c r="Y9044" s="2"/>
      <c r="Z9044" s="2"/>
      <c r="AA9044" s="2"/>
      <c r="AB9044" s="2"/>
      <c r="AC9044" s="2"/>
      <c r="AD9044" s="2"/>
      <c r="AE9044" s="2"/>
      <c r="AF9044" s="2"/>
      <c r="AG9044" s="2"/>
      <c r="AH9044" s="2"/>
      <c r="AI9044" s="2"/>
      <c r="AJ9044" s="2"/>
      <c r="AK9044" s="2"/>
      <c r="AL9044" s="2"/>
      <c r="AM9044" s="2"/>
      <c r="AN9044" s="2"/>
      <c r="AO9044" s="2"/>
      <c r="AP9044" s="2"/>
      <c r="AQ9044" s="2"/>
      <c r="AR9044" s="2"/>
      <c r="AS9044" s="2"/>
      <c r="AT9044" s="2"/>
      <c r="AU9044" s="2"/>
      <c r="AV9044" s="2"/>
      <c r="AW9044" s="2"/>
      <c r="AX9044" s="2"/>
      <c r="AY9044" s="2"/>
      <c r="AZ9044" s="2"/>
      <c r="BA9044" s="2"/>
      <c r="BB9044" s="2"/>
      <c r="BC9044" s="2"/>
      <c r="BD9044" s="2"/>
      <c r="BE9044" s="2"/>
      <c r="BF9044" s="2"/>
      <c r="BG9044" s="2"/>
    </row>
    <row r="9045" spans="1:59" s="20" customFormat="1" x14ac:dyDescent="0.2">
      <c r="A9045" s="2"/>
      <c r="B9045" s="2"/>
      <c r="C9045" s="40"/>
      <c r="D9045" s="40"/>
      <c r="E9045" s="40"/>
      <c r="F9045" s="2"/>
      <c r="G9045" s="40"/>
      <c r="H9045" s="65"/>
      <c r="I9045" s="40"/>
      <c r="J9045" s="40"/>
      <c r="K9045" s="40"/>
      <c r="L9045" s="40"/>
      <c r="M9045" s="40"/>
      <c r="N9045" s="40"/>
      <c r="O9045" s="40"/>
      <c r="P9045" s="40"/>
      <c r="Q9045" s="40"/>
      <c r="R9045" s="40"/>
      <c r="S9045" s="40"/>
      <c r="T9045" s="40"/>
      <c r="U9045" s="40"/>
      <c r="V9045" s="40"/>
      <c r="W9045" s="40"/>
      <c r="X9045" s="40"/>
      <c r="Y9045" s="2"/>
      <c r="Z9045" s="2"/>
      <c r="AA9045" s="2"/>
      <c r="AB9045" s="2"/>
      <c r="AC9045" s="2"/>
      <c r="AD9045" s="2"/>
      <c r="AE9045" s="2"/>
      <c r="AF9045" s="2"/>
      <c r="AG9045" s="2"/>
      <c r="AH9045" s="2"/>
      <c r="AI9045" s="2"/>
      <c r="AJ9045" s="2"/>
      <c r="AK9045" s="2"/>
      <c r="AL9045" s="2"/>
      <c r="AM9045" s="2"/>
      <c r="AN9045" s="2"/>
      <c r="AO9045" s="2"/>
      <c r="AP9045" s="2"/>
      <c r="AQ9045" s="2"/>
      <c r="AR9045" s="2"/>
      <c r="AS9045" s="2"/>
      <c r="AT9045" s="2"/>
      <c r="AU9045" s="2"/>
      <c r="AV9045" s="2"/>
      <c r="AW9045" s="2"/>
      <c r="AX9045" s="2"/>
      <c r="AY9045" s="2"/>
      <c r="AZ9045" s="2"/>
      <c r="BA9045" s="2"/>
      <c r="BB9045" s="2"/>
      <c r="BC9045" s="2"/>
      <c r="BD9045" s="2"/>
      <c r="BE9045" s="2"/>
      <c r="BF9045" s="2"/>
      <c r="BG9045" s="2"/>
    </row>
    <row r="9046" spans="1:59" s="20" customFormat="1" x14ac:dyDescent="0.2">
      <c r="A9046" s="2"/>
      <c r="B9046" s="2"/>
      <c r="C9046" s="40"/>
      <c r="D9046" s="40"/>
      <c r="E9046" s="40"/>
      <c r="F9046" s="2"/>
      <c r="G9046" s="40"/>
      <c r="H9046" s="65"/>
      <c r="I9046" s="40"/>
      <c r="J9046" s="40"/>
      <c r="K9046" s="40"/>
      <c r="L9046" s="40"/>
      <c r="M9046" s="40"/>
      <c r="N9046" s="40"/>
      <c r="O9046" s="40"/>
      <c r="P9046" s="40"/>
      <c r="Q9046" s="40"/>
      <c r="R9046" s="40"/>
      <c r="S9046" s="40"/>
      <c r="T9046" s="40"/>
      <c r="U9046" s="40"/>
      <c r="V9046" s="40"/>
      <c r="W9046" s="40"/>
      <c r="X9046" s="40"/>
      <c r="Y9046" s="2"/>
      <c r="Z9046" s="2"/>
      <c r="AA9046" s="2"/>
      <c r="AB9046" s="2"/>
      <c r="AC9046" s="2"/>
      <c r="AD9046" s="2"/>
      <c r="AE9046" s="2"/>
      <c r="AF9046" s="2"/>
      <c r="AG9046" s="2"/>
      <c r="AH9046" s="2"/>
      <c r="AI9046" s="2"/>
      <c r="AJ9046" s="2"/>
      <c r="AK9046" s="2"/>
      <c r="AL9046" s="2"/>
      <c r="AM9046" s="2"/>
      <c r="AN9046" s="2"/>
      <c r="AO9046" s="2"/>
      <c r="AP9046" s="2"/>
      <c r="AQ9046" s="2"/>
      <c r="AR9046" s="2"/>
      <c r="AS9046" s="2"/>
      <c r="AT9046" s="2"/>
      <c r="AU9046" s="2"/>
      <c r="AV9046" s="2"/>
      <c r="AW9046" s="2"/>
      <c r="AX9046" s="2"/>
      <c r="AY9046" s="2"/>
      <c r="AZ9046" s="2"/>
      <c r="BA9046" s="2"/>
      <c r="BB9046" s="2"/>
      <c r="BC9046" s="2"/>
      <c r="BD9046" s="2"/>
      <c r="BE9046" s="2"/>
      <c r="BF9046" s="2"/>
      <c r="BG9046" s="2"/>
    </row>
    <row r="9047" spans="1:59" s="20" customFormat="1" x14ac:dyDescent="0.2">
      <c r="A9047" s="2"/>
      <c r="B9047" s="2"/>
      <c r="C9047" s="40"/>
      <c r="D9047" s="40"/>
      <c r="E9047" s="40"/>
      <c r="F9047" s="2"/>
      <c r="G9047" s="40"/>
      <c r="H9047" s="65"/>
      <c r="I9047" s="40"/>
      <c r="J9047" s="40"/>
      <c r="K9047" s="40"/>
      <c r="L9047" s="40"/>
      <c r="M9047" s="40"/>
      <c r="N9047" s="40"/>
      <c r="O9047" s="40"/>
      <c r="P9047" s="40"/>
      <c r="Q9047" s="40"/>
      <c r="R9047" s="40"/>
      <c r="S9047" s="40"/>
      <c r="T9047" s="40"/>
      <c r="U9047" s="40"/>
      <c r="V9047" s="40"/>
      <c r="W9047" s="40"/>
      <c r="X9047" s="40"/>
      <c r="Y9047" s="2"/>
      <c r="Z9047" s="2"/>
      <c r="AA9047" s="2"/>
      <c r="AB9047" s="2"/>
      <c r="AC9047" s="2"/>
      <c r="AD9047" s="2"/>
      <c r="AE9047" s="2"/>
      <c r="AF9047" s="2"/>
      <c r="AG9047" s="2"/>
      <c r="AH9047" s="2"/>
      <c r="AI9047" s="2"/>
      <c r="AJ9047" s="2"/>
      <c r="AK9047" s="2"/>
      <c r="AL9047" s="2"/>
      <c r="AM9047" s="2"/>
      <c r="AN9047" s="2"/>
      <c r="AO9047" s="2"/>
      <c r="AP9047" s="2"/>
      <c r="AQ9047" s="2"/>
      <c r="AR9047" s="2"/>
      <c r="AS9047" s="2"/>
      <c r="AT9047" s="2"/>
      <c r="AU9047" s="2"/>
      <c r="AV9047" s="2"/>
      <c r="AW9047" s="2"/>
      <c r="AX9047" s="2"/>
      <c r="AY9047" s="2"/>
      <c r="AZ9047" s="2"/>
      <c r="BA9047" s="2"/>
      <c r="BB9047" s="2"/>
      <c r="BC9047" s="2"/>
      <c r="BD9047" s="2"/>
      <c r="BE9047" s="2"/>
      <c r="BF9047" s="2"/>
      <c r="BG9047" s="2"/>
    </row>
    <row r="9048" spans="1:59" s="20" customFormat="1" x14ac:dyDescent="0.2">
      <c r="A9048" s="2"/>
      <c r="B9048" s="2"/>
      <c r="C9048" s="40"/>
      <c r="D9048" s="40"/>
      <c r="E9048" s="40"/>
      <c r="F9048" s="2"/>
      <c r="G9048" s="40"/>
      <c r="H9048" s="65"/>
      <c r="I9048" s="40"/>
      <c r="J9048" s="40"/>
      <c r="K9048" s="40"/>
      <c r="L9048" s="40"/>
      <c r="M9048" s="40"/>
      <c r="N9048" s="40"/>
      <c r="O9048" s="40"/>
      <c r="P9048" s="40"/>
      <c r="Q9048" s="40"/>
      <c r="R9048" s="40"/>
      <c r="S9048" s="40"/>
      <c r="T9048" s="40"/>
      <c r="U9048" s="40"/>
      <c r="V9048" s="40"/>
      <c r="W9048" s="40"/>
      <c r="X9048" s="40"/>
      <c r="Y9048" s="2"/>
      <c r="Z9048" s="2"/>
      <c r="AA9048" s="2"/>
      <c r="AB9048" s="2"/>
      <c r="AC9048" s="2"/>
      <c r="AD9048" s="2"/>
      <c r="AE9048" s="2"/>
      <c r="AF9048" s="2"/>
      <c r="AG9048" s="2"/>
      <c r="AH9048" s="2"/>
      <c r="AI9048" s="2"/>
      <c r="AJ9048" s="2"/>
      <c r="AK9048" s="2"/>
      <c r="AL9048" s="2"/>
      <c r="AM9048" s="2"/>
      <c r="AN9048" s="2"/>
      <c r="AO9048" s="2"/>
      <c r="AP9048" s="2"/>
      <c r="AQ9048" s="2"/>
      <c r="AR9048" s="2"/>
      <c r="AS9048" s="2"/>
      <c r="AT9048" s="2"/>
      <c r="AU9048" s="2"/>
      <c r="AV9048" s="2"/>
      <c r="AW9048" s="2"/>
      <c r="AX9048" s="2"/>
      <c r="AY9048" s="2"/>
      <c r="AZ9048" s="2"/>
      <c r="BA9048" s="2"/>
      <c r="BB9048" s="2"/>
      <c r="BC9048" s="2"/>
      <c r="BD9048" s="2"/>
      <c r="BE9048" s="2"/>
      <c r="BF9048" s="2"/>
      <c r="BG9048" s="2"/>
    </row>
    <row r="9049" spans="1:59" s="20" customFormat="1" x14ac:dyDescent="0.2">
      <c r="A9049" s="2"/>
      <c r="B9049" s="2"/>
      <c r="C9049" s="40"/>
      <c r="D9049" s="40"/>
      <c r="E9049" s="40"/>
      <c r="F9049" s="2"/>
      <c r="G9049" s="40"/>
      <c r="H9049" s="65"/>
      <c r="I9049" s="40"/>
      <c r="J9049" s="40"/>
      <c r="K9049" s="40"/>
      <c r="L9049" s="40"/>
      <c r="M9049" s="40"/>
      <c r="N9049" s="40"/>
      <c r="O9049" s="40"/>
      <c r="P9049" s="40"/>
      <c r="Q9049" s="40"/>
      <c r="R9049" s="40"/>
      <c r="S9049" s="40"/>
      <c r="T9049" s="40"/>
      <c r="U9049" s="40"/>
      <c r="V9049" s="40"/>
      <c r="W9049" s="40"/>
      <c r="X9049" s="40"/>
      <c r="Y9049" s="2"/>
      <c r="Z9049" s="2"/>
      <c r="AA9049" s="2"/>
      <c r="AB9049" s="2"/>
      <c r="AC9049" s="2"/>
      <c r="AD9049" s="2"/>
      <c r="AE9049" s="2"/>
      <c r="AF9049" s="2"/>
      <c r="AG9049" s="2"/>
      <c r="AH9049" s="2"/>
      <c r="AI9049" s="2"/>
      <c r="AJ9049" s="2"/>
      <c r="AK9049" s="2"/>
      <c r="AL9049" s="2"/>
      <c r="AM9049" s="2"/>
      <c r="AN9049" s="2"/>
      <c r="AO9049" s="2"/>
      <c r="AP9049" s="2"/>
      <c r="AQ9049" s="2"/>
      <c r="AR9049" s="2"/>
      <c r="AS9049" s="2"/>
      <c r="AT9049" s="2"/>
      <c r="AU9049" s="2"/>
      <c r="AV9049" s="2"/>
      <c r="AW9049" s="2"/>
      <c r="AX9049" s="2"/>
      <c r="AY9049" s="2"/>
      <c r="AZ9049" s="2"/>
      <c r="BA9049" s="2"/>
      <c r="BB9049" s="2"/>
      <c r="BC9049" s="2"/>
      <c r="BD9049" s="2"/>
      <c r="BE9049" s="2"/>
      <c r="BF9049" s="2"/>
      <c r="BG9049" s="2"/>
    </row>
    <row r="9050" spans="1:59" s="20" customFormat="1" x14ac:dyDescent="0.2">
      <c r="A9050" s="2"/>
      <c r="B9050" s="2"/>
      <c r="C9050" s="40"/>
      <c r="D9050" s="40"/>
      <c r="E9050" s="40"/>
      <c r="F9050" s="2"/>
      <c r="G9050" s="40"/>
      <c r="H9050" s="65"/>
      <c r="I9050" s="40"/>
      <c r="J9050" s="40"/>
      <c r="K9050" s="40"/>
      <c r="L9050" s="40"/>
      <c r="M9050" s="40"/>
      <c r="N9050" s="40"/>
      <c r="O9050" s="40"/>
      <c r="P9050" s="40"/>
      <c r="Q9050" s="40"/>
      <c r="R9050" s="40"/>
      <c r="S9050" s="40"/>
      <c r="T9050" s="40"/>
      <c r="U9050" s="40"/>
      <c r="V9050" s="40"/>
      <c r="W9050" s="40"/>
      <c r="X9050" s="40"/>
      <c r="Y9050" s="2"/>
      <c r="Z9050" s="2"/>
      <c r="AA9050" s="2"/>
      <c r="AB9050" s="2"/>
      <c r="AC9050" s="2"/>
      <c r="AD9050" s="2"/>
      <c r="AE9050" s="2"/>
      <c r="AF9050" s="2"/>
      <c r="AG9050" s="2"/>
      <c r="AH9050" s="2"/>
      <c r="AI9050" s="2"/>
      <c r="AJ9050" s="2"/>
      <c r="AK9050" s="2"/>
      <c r="AL9050" s="2"/>
      <c r="AM9050" s="2"/>
      <c r="AN9050" s="2"/>
      <c r="AO9050" s="2"/>
      <c r="AP9050" s="2"/>
      <c r="AQ9050" s="2"/>
      <c r="AR9050" s="2"/>
      <c r="AS9050" s="2"/>
      <c r="AT9050" s="2"/>
      <c r="AU9050" s="2"/>
      <c r="AV9050" s="2"/>
      <c r="AW9050" s="2"/>
      <c r="AX9050" s="2"/>
      <c r="AY9050" s="2"/>
      <c r="AZ9050" s="2"/>
      <c r="BA9050" s="2"/>
      <c r="BB9050" s="2"/>
      <c r="BC9050" s="2"/>
      <c r="BD9050" s="2"/>
      <c r="BE9050" s="2"/>
      <c r="BF9050" s="2"/>
      <c r="BG9050" s="2"/>
    </row>
    <row r="9051" spans="1:59" s="20" customFormat="1" x14ac:dyDescent="0.2">
      <c r="A9051" s="2"/>
      <c r="B9051" s="2"/>
      <c r="C9051" s="40"/>
      <c r="D9051" s="40"/>
      <c r="E9051" s="40"/>
      <c r="F9051" s="2"/>
      <c r="G9051" s="40"/>
      <c r="H9051" s="65"/>
      <c r="I9051" s="40"/>
      <c r="J9051" s="40"/>
      <c r="K9051" s="40"/>
      <c r="L9051" s="40"/>
      <c r="M9051" s="40"/>
      <c r="N9051" s="40"/>
      <c r="O9051" s="40"/>
      <c r="P9051" s="40"/>
      <c r="Q9051" s="40"/>
      <c r="R9051" s="40"/>
      <c r="S9051" s="40"/>
      <c r="T9051" s="40"/>
      <c r="U9051" s="40"/>
      <c r="V9051" s="40"/>
      <c r="W9051" s="40"/>
      <c r="X9051" s="40"/>
      <c r="Y9051" s="2"/>
      <c r="Z9051" s="2"/>
      <c r="AA9051" s="2"/>
      <c r="AB9051" s="2"/>
      <c r="AC9051" s="2"/>
      <c r="AD9051" s="2"/>
      <c r="AE9051" s="2"/>
      <c r="AF9051" s="2"/>
      <c r="AG9051" s="2"/>
      <c r="AH9051" s="2"/>
      <c r="AI9051" s="2"/>
      <c r="AJ9051" s="2"/>
      <c r="AK9051" s="2"/>
      <c r="AL9051" s="2"/>
      <c r="AM9051" s="2"/>
      <c r="AN9051" s="2"/>
      <c r="AO9051" s="2"/>
      <c r="AP9051" s="2"/>
      <c r="AQ9051" s="2"/>
      <c r="AR9051" s="2"/>
      <c r="AS9051" s="2"/>
      <c r="AT9051" s="2"/>
      <c r="AU9051" s="2"/>
      <c r="AV9051" s="2"/>
      <c r="AW9051" s="2"/>
      <c r="AX9051" s="2"/>
      <c r="AY9051" s="2"/>
      <c r="AZ9051" s="2"/>
      <c r="BA9051" s="2"/>
      <c r="BB9051" s="2"/>
      <c r="BC9051" s="2"/>
      <c r="BD9051" s="2"/>
      <c r="BE9051" s="2"/>
      <c r="BF9051" s="2"/>
      <c r="BG9051" s="2"/>
    </row>
    <row r="9052" spans="1:59" s="20" customFormat="1" x14ac:dyDescent="0.2">
      <c r="A9052" s="2"/>
      <c r="B9052" s="2"/>
      <c r="C9052" s="40"/>
      <c r="D9052" s="40"/>
      <c r="E9052" s="40"/>
      <c r="F9052" s="2"/>
      <c r="G9052" s="40"/>
      <c r="H9052" s="65"/>
      <c r="I9052" s="40"/>
      <c r="J9052" s="40"/>
      <c r="K9052" s="40"/>
      <c r="L9052" s="40"/>
      <c r="M9052" s="40"/>
      <c r="N9052" s="40"/>
      <c r="O9052" s="40"/>
      <c r="P9052" s="40"/>
      <c r="Q9052" s="40"/>
      <c r="R9052" s="40"/>
      <c r="S9052" s="40"/>
      <c r="T9052" s="40"/>
      <c r="U9052" s="40"/>
      <c r="V9052" s="40"/>
      <c r="W9052" s="40"/>
      <c r="X9052" s="40"/>
      <c r="Y9052" s="2"/>
      <c r="Z9052" s="2"/>
      <c r="AA9052" s="2"/>
      <c r="AB9052" s="2"/>
      <c r="AC9052" s="2"/>
      <c r="AD9052" s="2"/>
      <c r="AE9052" s="2"/>
      <c r="AF9052" s="2"/>
      <c r="AG9052" s="2"/>
      <c r="AH9052" s="2"/>
      <c r="AI9052" s="2"/>
      <c r="AJ9052" s="2"/>
      <c r="AK9052" s="2"/>
      <c r="AL9052" s="2"/>
      <c r="AM9052" s="2"/>
      <c r="AN9052" s="2"/>
      <c r="AO9052" s="2"/>
      <c r="AP9052" s="2"/>
      <c r="AQ9052" s="2"/>
      <c r="AR9052" s="2"/>
      <c r="AS9052" s="2"/>
      <c r="AT9052" s="2"/>
      <c r="AU9052" s="2"/>
      <c r="AV9052" s="2"/>
      <c r="AW9052" s="2"/>
      <c r="AX9052" s="2"/>
      <c r="AY9052" s="2"/>
      <c r="AZ9052" s="2"/>
      <c r="BA9052" s="2"/>
      <c r="BB9052" s="2"/>
      <c r="BC9052" s="2"/>
      <c r="BD9052" s="2"/>
      <c r="BE9052" s="2"/>
      <c r="BF9052" s="2"/>
      <c r="BG9052" s="2"/>
    </row>
    <row r="9053" spans="1:59" s="20" customFormat="1" x14ac:dyDescent="0.2">
      <c r="A9053" s="2"/>
      <c r="B9053" s="2"/>
      <c r="C9053" s="40"/>
      <c r="D9053" s="40"/>
      <c r="E9053" s="40"/>
      <c r="F9053" s="2"/>
      <c r="G9053" s="40"/>
      <c r="H9053" s="65"/>
      <c r="I9053" s="40"/>
      <c r="J9053" s="40"/>
      <c r="K9053" s="40"/>
      <c r="L9053" s="40"/>
      <c r="M9053" s="40"/>
      <c r="N9053" s="40"/>
      <c r="O9053" s="40"/>
      <c r="P9053" s="40"/>
      <c r="Q9053" s="40"/>
      <c r="R9053" s="40"/>
      <c r="S9053" s="40"/>
      <c r="T9053" s="40"/>
      <c r="U9053" s="40"/>
      <c r="V9053" s="40"/>
      <c r="W9053" s="40"/>
      <c r="X9053" s="40"/>
      <c r="Y9053" s="2"/>
      <c r="Z9053" s="2"/>
      <c r="AA9053" s="2"/>
      <c r="AB9053" s="2"/>
      <c r="AC9053" s="2"/>
      <c r="AD9053" s="2"/>
      <c r="AE9053" s="2"/>
      <c r="AF9053" s="2"/>
      <c r="AG9053" s="2"/>
      <c r="AH9053" s="2"/>
      <c r="AI9053" s="2"/>
      <c r="AJ9053" s="2"/>
      <c r="AK9053" s="2"/>
      <c r="AL9053" s="2"/>
      <c r="AM9053" s="2"/>
      <c r="AN9053" s="2"/>
      <c r="AO9053" s="2"/>
      <c r="AP9053" s="2"/>
      <c r="AQ9053" s="2"/>
      <c r="AR9053" s="2"/>
      <c r="AS9053" s="2"/>
      <c r="AT9053" s="2"/>
      <c r="AU9053" s="2"/>
      <c r="AV9053" s="2"/>
      <c r="AW9053" s="2"/>
      <c r="AX9053" s="2"/>
      <c r="AY9053" s="2"/>
      <c r="AZ9053" s="2"/>
      <c r="BA9053" s="2"/>
      <c r="BB9053" s="2"/>
      <c r="BC9053" s="2"/>
      <c r="BD9053" s="2"/>
      <c r="BE9053" s="2"/>
      <c r="BF9053" s="2"/>
      <c r="BG9053" s="2"/>
    </row>
    <row r="9054" spans="1:59" s="20" customFormat="1" x14ac:dyDescent="0.2">
      <c r="A9054" s="2"/>
      <c r="B9054" s="2"/>
      <c r="C9054" s="40"/>
      <c r="D9054" s="40"/>
      <c r="E9054" s="40"/>
      <c r="F9054" s="2"/>
      <c r="G9054" s="40"/>
      <c r="H9054" s="65"/>
      <c r="I9054" s="40"/>
      <c r="J9054" s="40"/>
      <c r="K9054" s="40"/>
      <c r="L9054" s="40"/>
      <c r="M9054" s="40"/>
      <c r="N9054" s="40"/>
      <c r="O9054" s="40"/>
      <c r="P9054" s="40"/>
      <c r="Q9054" s="40"/>
      <c r="R9054" s="40"/>
      <c r="S9054" s="40"/>
      <c r="T9054" s="40"/>
      <c r="U9054" s="40"/>
      <c r="V9054" s="40"/>
      <c r="W9054" s="40"/>
      <c r="X9054" s="40"/>
      <c r="Y9054" s="2"/>
      <c r="Z9054" s="2"/>
      <c r="AA9054" s="2"/>
      <c r="AB9054" s="2"/>
      <c r="AC9054" s="2"/>
      <c r="AD9054" s="2"/>
      <c r="AE9054" s="2"/>
      <c r="AF9054" s="2"/>
      <c r="AG9054" s="2"/>
      <c r="AH9054" s="2"/>
      <c r="AI9054" s="2"/>
      <c r="AJ9054" s="2"/>
      <c r="AK9054" s="2"/>
      <c r="AL9054" s="2"/>
      <c r="AM9054" s="2"/>
      <c r="AN9054" s="2"/>
      <c r="AO9054" s="2"/>
      <c r="AP9054" s="2"/>
      <c r="AQ9054" s="2"/>
      <c r="AR9054" s="2"/>
      <c r="AS9054" s="2"/>
      <c r="AT9054" s="2"/>
      <c r="AU9054" s="2"/>
      <c r="AV9054" s="2"/>
      <c r="AW9054" s="2"/>
      <c r="AX9054" s="2"/>
      <c r="AY9054" s="2"/>
      <c r="AZ9054" s="2"/>
      <c r="BA9054" s="2"/>
      <c r="BB9054" s="2"/>
      <c r="BC9054" s="2"/>
      <c r="BD9054" s="2"/>
      <c r="BE9054" s="2"/>
      <c r="BF9054" s="2"/>
      <c r="BG9054" s="2"/>
    </row>
    <row r="9055" spans="1:59" s="20" customFormat="1" x14ac:dyDescent="0.2">
      <c r="A9055" s="2"/>
      <c r="B9055" s="2"/>
      <c r="C9055" s="40"/>
      <c r="D9055" s="40"/>
      <c r="E9055" s="40"/>
      <c r="F9055" s="2"/>
      <c r="G9055" s="40"/>
      <c r="H9055" s="65"/>
      <c r="I9055" s="40"/>
      <c r="J9055" s="40"/>
      <c r="K9055" s="40"/>
      <c r="L9055" s="40"/>
      <c r="M9055" s="40"/>
      <c r="N9055" s="40"/>
      <c r="O9055" s="40"/>
      <c r="P9055" s="40"/>
      <c r="Q9055" s="40"/>
      <c r="R9055" s="40"/>
      <c r="S9055" s="40"/>
      <c r="T9055" s="40"/>
      <c r="U9055" s="40"/>
      <c r="V9055" s="40"/>
      <c r="W9055" s="40"/>
      <c r="X9055" s="40"/>
      <c r="Y9055" s="2"/>
      <c r="Z9055" s="2"/>
      <c r="AA9055" s="2"/>
      <c r="AB9055" s="2"/>
      <c r="AC9055" s="2"/>
      <c r="AD9055" s="2"/>
      <c r="AE9055" s="2"/>
      <c r="AF9055" s="2"/>
      <c r="AG9055" s="2"/>
      <c r="AH9055" s="2"/>
      <c r="AI9055" s="2"/>
      <c r="AJ9055" s="2"/>
      <c r="AK9055" s="2"/>
      <c r="AL9055" s="2"/>
      <c r="AM9055" s="2"/>
      <c r="AN9055" s="2"/>
      <c r="AO9055" s="2"/>
      <c r="AP9055" s="2"/>
      <c r="AQ9055" s="2"/>
      <c r="AR9055" s="2"/>
      <c r="AS9055" s="2"/>
      <c r="AT9055" s="2"/>
      <c r="AU9055" s="2"/>
      <c r="AV9055" s="2"/>
      <c r="AW9055" s="2"/>
      <c r="AX9055" s="2"/>
      <c r="AY9055" s="2"/>
      <c r="AZ9055" s="2"/>
      <c r="BA9055" s="2"/>
      <c r="BB9055" s="2"/>
      <c r="BC9055" s="2"/>
      <c r="BD9055" s="2"/>
      <c r="BE9055" s="2"/>
      <c r="BF9055" s="2"/>
      <c r="BG9055" s="2"/>
    </row>
    <row r="9056" spans="1:59" s="20" customFormat="1" x14ac:dyDescent="0.2">
      <c r="A9056" s="2"/>
      <c r="B9056" s="2"/>
      <c r="C9056" s="40"/>
      <c r="D9056" s="40"/>
      <c r="E9056" s="40"/>
      <c r="F9056" s="2"/>
      <c r="G9056" s="40"/>
      <c r="H9056" s="65"/>
      <c r="I9056" s="40"/>
      <c r="J9056" s="40"/>
      <c r="K9056" s="40"/>
      <c r="L9056" s="40"/>
      <c r="M9056" s="40"/>
      <c r="N9056" s="40"/>
      <c r="O9056" s="40"/>
      <c r="P9056" s="40"/>
      <c r="Q9056" s="40"/>
      <c r="R9056" s="40"/>
      <c r="S9056" s="40"/>
      <c r="T9056" s="40"/>
      <c r="U9056" s="40"/>
      <c r="V9056" s="40"/>
      <c r="W9056" s="40"/>
      <c r="X9056" s="40"/>
      <c r="Y9056" s="2"/>
      <c r="Z9056" s="2"/>
      <c r="AA9056" s="2"/>
      <c r="AB9056" s="2"/>
      <c r="AC9056" s="2"/>
      <c r="AD9056" s="2"/>
      <c r="AE9056" s="2"/>
      <c r="AF9056" s="2"/>
      <c r="AG9056" s="2"/>
      <c r="AH9056" s="2"/>
      <c r="AI9056" s="2"/>
      <c r="AJ9056" s="2"/>
      <c r="AK9056" s="2"/>
      <c r="AL9056" s="2"/>
      <c r="AM9056" s="2"/>
      <c r="AN9056" s="2"/>
      <c r="AO9056" s="2"/>
      <c r="AP9056" s="2"/>
      <c r="AQ9056" s="2"/>
      <c r="AR9056" s="2"/>
      <c r="AS9056" s="2"/>
      <c r="AT9056" s="2"/>
      <c r="AU9056" s="2"/>
      <c r="AV9056" s="2"/>
      <c r="AW9056" s="2"/>
      <c r="AX9056" s="2"/>
      <c r="AY9056" s="2"/>
      <c r="AZ9056" s="2"/>
      <c r="BA9056" s="2"/>
      <c r="BB9056" s="2"/>
      <c r="BC9056" s="2"/>
      <c r="BD9056" s="2"/>
      <c r="BE9056" s="2"/>
      <c r="BF9056" s="2"/>
      <c r="BG9056" s="2"/>
    </row>
    <row r="9057" spans="1:59" s="20" customFormat="1" x14ac:dyDescent="0.2">
      <c r="A9057" s="2"/>
      <c r="B9057" s="2"/>
      <c r="C9057" s="40"/>
      <c r="D9057" s="40"/>
      <c r="E9057" s="40"/>
      <c r="F9057" s="2"/>
      <c r="G9057" s="40"/>
      <c r="H9057" s="65"/>
      <c r="I9057" s="40"/>
      <c r="J9057" s="40"/>
      <c r="K9057" s="40"/>
      <c r="L9057" s="40"/>
      <c r="M9057" s="40"/>
      <c r="N9057" s="40"/>
      <c r="O9057" s="40"/>
      <c r="P9057" s="40"/>
      <c r="Q9057" s="40"/>
      <c r="R9057" s="40"/>
      <c r="S9057" s="40"/>
      <c r="T9057" s="40"/>
      <c r="U9057" s="40"/>
      <c r="V9057" s="40"/>
      <c r="W9057" s="40"/>
      <c r="X9057" s="40"/>
      <c r="Y9057" s="2"/>
      <c r="Z9057" s="2"/>
      <c r="AA9057" s="2"/>
      <c r="AB9057" s="2"/>
      <c r="AC9057" s="2"/>
      <c r="AD9057" s="2"/>
      <c r="AE9057" s="2"/>
      <c r="AF9057" s="2"/>
      <c r="AG9057" s="2"/>
      <c r="AH9057" s="2"/>
      <c r="AI9057" s="2"/>
      <c r="AJ9057" s="2"/>
      <c r="AK9057" s="2"/>
      <c r="AL9057" s="2"/>
      <c r="AM9057" s="2"/>
      <c r="AN9057" s="2"/>
      <c r="AO9057" s="2"/>
      <c r="AP9057" s="2"/>
      <c r="AQ9057" s="2"/>
      <c r="AR9057" s="2"/>
      <c r="AS9057" s="2"/>
      <c r="AT9057" s="2"/>
      <c r="AU9057" s="2"/>
      <c r="AV9057" s="2"/>
      <c r="AW9057" s="2"/>
      <c r="AX9057" s="2"/>
      <c r="AY9057" s="2"/>
      <c r="AZ9057" s="2"/>
      <c r="BA9057" s="2"/>
      <c r="BB9057" s="2"/>
      <c r="BC9057" s="2"/>
      <c r="BD9057" s="2"/>
      <c r="BE9057" s="2"/>
      <c r="BF9057" s="2"/>
      <c r="BG9057" s="2"/>
    </row>
    <row r="9058" spans="1:59" s="20" customFormat="1" x14ac:dyDescent="0.2">
      <c r="A9058" s="2"/>
      <c r="B9058" s="2"/>
      <c r="C9058" s="40"/>
      <c r="D9058" s="40"/>
      <c r="E9058" s="40"/>
      <c r="F9058" s="2"/>
      <c r="G9058" s="40"/>
      <c r="H9058" s="65"/>
      <c r="I9058" s="40"/>
      <c r="J9058" s="40"/>
      <c r="K9058" s="40"/>
      <c r="L9058" s="40"/>
      <c r="M9058" s="40"/>
      <c r="N9058" s="40"/>
      <c r="O9058" s="40"/>
      <c r="P9058" s="40"/>
      <c r="Q9058" s="40"/>
      <c r="R9058" s="40"/>
      <c r="S9058" s="40"/>
      <c r="T9058" s="40"/>
      <c r="U9058" s="40"/>
      <c r="V9058" s="40"/>
      <c r="W9058" s="40"/>
      <c r="X9058" s="40"/>
      <c r="Y9058" s="2"/>
      <c r="Z9058" s="2"/>
      <c r="AA9058" s="2"/>
      <c r="AB9058" s="2"/>
      <c r="AC9058" s="2"/>
      <c r="AD9058" s="2"/>
      <c r="AE9058" s="2"/>
      <c r="AF9058" s="2"/>
      <c r="AG9058" s="2"/>
      <c r="AH9058" s="2"/>
      <c r="AI9058" s="2"/>
      <c r="AJ9058" s="2"/>
      <c r="AK9058" s="2"/>
      <c r="AL9058" s="2"/>
      <c r="AM9058" s="2"/>
      <c r="AN9058" s="2"/>
      <c r="AO9058" s="2"/>
      <c r="AP9058" s="2"/>
      <c r="AQ9058" s="2"/>
      <c r="AR9058" s="2"/>
      <c r="AS9058" s="2"/>
      <c r="AT9058" s="2"/>
      <c r="AU9058" s="2"/>
      <c r="AV9058" s="2"/>
      <c r="AW9058" s="2"/>
      <c r="AX9058" s="2"/>
      <c r="AY9058" s="2"/>
      <c r="AZ9058" s="2"/>
      <c r="BA9058" s="2"/>
      <c r="BB9058" s="2"/>
      <c r="BC9058" s="2"/>
      <c r="BD9058" s="2"/>
      <c r="BE9058" s="2"/>
      <c r="BF9058" s="2"/>
      <c r="BG9058" s="2"/>
    </row>
    <row r="9059" spans="1:59" s="20" customFormat="1" x14ac:dyDescent="0.2">
      <c r="A9059" s="2"/>
      <c r="B9059" s="2"/>
      <c r="C9059" s="40"/>
      <c r="D9059" s="40"/>
      <c r="E9059" s="40"/>
      <c r="F9059" s="2"/>
      <c r="G9059" s="40"/>
      <c r="H9059" s="65"/>
      <c r="I9059" s="40"/>
      <c r="J9059" s="40"/>
      <c r="K9059" s="40"/>
      <c r="L9059" s="40"/>
      <c r="M9059" s="40"/>
      <c r="N9059" s="40"/>
      <c r="O9059" s="40"/>
      <c r="P9059" s="40"/>
      <c r="Q9059" s="40"/>
      <c r="R9059" s="40"/>
      <c r="S9059" s="40"/>
      <c r="T9059" s="40"/>
      <c r="U9059" s="40"/>
      <c r="V9059" s="40"/>
      <c r="W9059" s="40"/>
      <c r="X9059" s="40"/>
      <c r="Y9059" s="2"/>
      <c r="Z9059" s="2"/>
      <c r="AA9059" s="2"/>
      <c r="AB9059" s="2"/>
      <c r="AC9059" s="2"/>
      <c r="AD9059" s="2"/>
      <c r="AE9059" s="2"/>
      <c r="AF9059" s="2"/>
      <c r="AG9059" s="2"/>
      <c r="AH9059" s="2"/>
      <c r="AI9059" s="2"/>
      <c r="AJ9059" s="2"/>
      <c r="AK9059" s="2"/>
      <c r="AL9059" s="2"/>
      <c r="AM9059" s="2"/>
      <c r="AN9059" s="2"/>
      <c r="AO9059" s="2"/>
      <c r="AP9059" s="2"/>
      <c r="AQ9059" s="2"/>
      <c r="AR9059" s="2"/>
      <c r="AS9059" s="2"/>
      <c r="AT9059" s="2"/>
      <c r="AU9059" s="2"/>
      <c r="AV9059" s="2"/>
      <c r="AW9059" s="2"/>
      <c r="AX9059" s="2"/>
      <c r="AY9059" s="2"/>
      <c r="AZ9059" s="2"/>
      <c r="BA9059" s="2"/>
      <c r="BB9059" s="2"/>
      <c r="BC9059" s="2"/>
      <c r="BD9059" s="2"/>
      <c r="BE9059" s="2"/>
      <c r="BF9059" s="2"/>
      <c r="BG9059" s="2"/>
    </row>
    <row r="9060" spans="1:59" s="20" customFormat="1" x14ac:dyDescent="0.2">
      <c r="A9060" s="2"/>
      <c r="B9060" s="2"/>
      <c r="C9060" s="40"/>
      <c r="D9060" s="40"/>
      <c r="E9060" s="40"/>
      <c r="F9060" s="2"/>
      <c r="G9060" s="40"/>
      <c r="H9060" s="65"/>
      <c r="I9060" s="40"/>
      <c r="J9060" s="40"/>
      <c r="K9060" s="40"/>
      <c r="L9060" s="40"/>
      <c r="M9060" s="40"/>
      <c r="N9060" s="40"/>
      <c r="O9060" s="40"/>
      <c r="P9060" s="40"/>
      <c r="Q9060" s="40"/>
      <c r="R9060" s="40"/>
      <c r="S9060" s="40"/>
      <c r="T9060" s="40"/>
      <c r="U9060" s="40"/>
      <c r="V9060" s="40"/>
      <c r="W9060" s="40"/>
      <c r="X9060" s="40"/>
      <c r="Y9060" s="2"/>
      <c r="Z9060" s="2"/>
      <c r="AA9060" s="2"/>
      <c r="AB9060" s="2"/>
      <c r="AC9060" s="2"/>
      <c r="AD9060" s="2"/>
      <c r="AE9060" s="2"/>
      <c r="AF9060" s="2"/>
      <c r="AG9060" s="2"/>
      <c r="AH9060" s="2"/>
      <c r="AI9060" s="2"/>
      <c r="AJ9060" s="2"/>
      <c r="AK9060" s="2"/>
      <c r="AL9060" s="2"/>
      <c r="AM9060" s="2"/>
      <c r="AN9060" s="2"/>
      <c r="AO9060" s="2"/>
      <c r="AP9060" s="2"/>
      <c r="AQ9060" s="2"/>
      <c r="AR9060" s="2"/>
      <c r="AS9060" s="2"/>
      <c r="AT9060" s="2"/>
      <c r="AU9060" s="2"/>
      <c r="AV9060" s="2"/>
      <c r="AW9060" s="2"/>
      <c r="AX9060" s="2"/>
      <c r="AY9060" s="2"/>
      <c r="AZ9060" s="2"/>
      <c r="BA9060" s="2"/>
      <c r="BB9060" s="2"/>
      <c r="BC9060" s="2"/>
      <c r="BD9060" s="2"/>
      <c r="BE9060" s="2"/>
      <c r="BF9060" s="2"/>
      <c r="BG9060" s="2"/>
    </row>
    <row r="9061" spans="1:59" s="20" customFormat="1" x14ac:dyDescent="0.2">
      <c r="A9061" s="2"/>
      <c r="B9061" s="2"/>
      <c r="C9061" s="40"/>
      <c r="D9061" s="40"/>
      <c r="E9061" s="40"/>
      <c r="F9061" s="2"/>
      <c r="G9061" s="40"/>
      <c r="H9061" s="65"/>
      <c r="I9061" s="40"/>
      <c r="J9061" s="40"/>
      <c r="K9061" s="40"/>
      <c r="L9061" s="40"/>
      <c r="M9061" s="40"/>
      <c r="N9061" s="40"/>
      <c r="O9061" s="40"/>
      <c r="P9061" s="40"/>
      <c r="Q9061" s="40"/>
      <c r="R9061" s="40"/>
      <c r="S9061" s="40"/>
      <c r="T9061" s="40"/>
      <c r="U9061" s="40"/>
      <c r="V9061" s="40"/>
      <c r="W9061" s="40"/>
      <c r="X9061" s="40"/>
      <c r="Y9061" s="2"/>
      <c r="Z9061" s="2"/>
      <c r="AA9061" s="2"/>
      <c r="AB9061" s="2"/>
      <c r="AC9061" s="2"/>
      <c r="AD9061" s="2"/>
      <c r="AE9061" s="2"/>
      <c r="AF9061" s="2"/>
      <c r="AG9061" s="2"/>
      <c r="AH9061" s="2"/>
      <c r="AI9061" s="2"/>
      <c r="AJ9061" s="2"/>
      <c r="AK9061" s="2"/>
      <c r="AL9061" s="2"/>
      <c r="AM9061" s="2"/>
      <c r="AN9061" s="2"/>
      <c r="AO9061" s="2"/>
      <c r="AP9061" s="2"/>
      <c r="AQ9061" s="2"/>
      <c r="AR9061" s="2"/>
      <c r="AS9061" s="2"/>
      <c r="AT9061" s="2"/>
      <c r="AU9061" s="2"/>
      <c r="AV9061" s="2"/>
      <c r="AW9061" s="2"/>
      <c r="AX9061" s="2"/>
      <c r="AY9061" s="2"/>
      <c r="AZ9061" s="2"/>
      <c r="BA9061" s="2"/>
      <c r="BB9061" s="2"/>
      <c r="BC9061" s="2"/>
      <c r="BD9061" s="2"/>
      <c r="BE9061" s="2"/>
      <c r="BF9061" s="2"/>
      <c r="BG9061" s="2"/>
    </row>
    <row r="9062" spans="1:59" s="20" customFormat="1" x14ac:dyDescent="0.2">
      <c r="A9062" s="2"/>
      <c r="B9062" s="2"/>
      <c r="C9062" s="40"/>
      <c r="D9062" s="40"/>
      <c r="E9062" s="40"/>
      <c r="F9062" s="2"/>
      <c r="G9062" s="40"/>
      <c r="H9062" s="65"/>
      <c r="I9062" s="40"/>
      <c r="J9062" s="40"/>
      <c r="K9062" s="40"/>
      <c r="L9062" s="40"/>
      <c r="M9062" s="40"/>
      <c r="N9062" s="40"/>
      <c r="O9062" s="40"/>
      <c r="P9062" s="40"/>
      <c r="Q9062" s="40"/>
      <c r="R9062" s="40"/>
      <c r="S9062" s="40"/>
      <c r="T9062" s="40"/>
      <c r="U9062" s="40"/>
      <c r="V9062" s="40"/>
      <c r="W9062" s="40"/>
      <c r="X9062" s="40"/>
      <c r="Y9062" s="2"/>
      <c r="Z9062" s="2"/>
      <c r="AA9062" s="2"/>
      <c r="AB9062" s="2"/>
      <c r="AC9062" s="2"/>
      <c r="AD9062" s="2"/>
      <c r="AE9062" s="2"/>
      <c r="AF9062" s="2"/>
      <c r="AG9062" s="2"/>
      <c r="AH9062" s="2"/>
      <c r="AI9062" s="2"/>
      <c r="AJ9062" s="2"/>
      <c r="AK9062" s="2"/>
      <c r="AL9062" s="2"/>
      <c r="AM9062" s="2"/>
      <c r="AN9062" s="2"/>
      <c r="AO9062" s="2"/>
      <c r="AP9062" s="2"/>
      <c r="AQ9062" s="2"/>
      <c r="AR9062" s="2"/>
      <c r="AS9062" s="2"/>
      <c r="AT9062" s="2"/>
      <c r="AU9062" s="2"/>
      <c r="AV9062" s="2"/>
      <c r="AW9062" s="2"/>
      <c r="AX9062" s="2"/>
      <c r="AY9062" s="2"/>
      <c r="AZ9062" s="2"/>
      <c r="BA9062" s="2"/>
      <c r="BB9062" s="2"/>
      <c r="BC9062" s="2"/>
      <c r="BD9062" s="2"/>
      <c r="BE9062" s="2"/>
      <c r="BF9062" s="2"/>
      <c r="BG9062" s="2"/>
    </row>
    <row r="9063" spans="1:59" s="20" customFormat="1" x14ac:dyDescent="0.2">
      <c r="A9063" s="2"/>
      <c r="B9063" s="2"/>
      <c r="C9063" s="40"/>
      <c r="D9063" s="40"/>
      <c r="E9063" s="40"/>
      <c r="F9063" s="2"/>
      <c r="G9063" s="40"/>
      <c r="H9063" s="65"/>
      <c r="I9063" s="40"/>
      <c r="J9063" s="40"/>
      <c r="K9063" s="40"/>
      <c r="L9063" s="40"/>
      <c r="M9063" s="40"/>
      <c r="N9063" s="40"/>
      <c r="O9063" s="40"/>
      <c r="P9063" s="40"/>
      <c r="Q9063" s="40"/>
      <c r="R9063" s="40"/>
      <c r="S9063" s="40"/>
      <c r="T9063" s="40"/>
      <c r="U9063" s="40"/>
      <c r="V9063" s="40"/>
      <c r="W9063" s="40"/>
      <c r="X9063" s="40"/>
      <c r="Y9063" s="2"/>
      <c r="Z9063" s="2"/>
      <c r="AA9063" s="2"/>
      <c r="AB9063" s="2"/>
      <c r="AC9063" s="2"/>
      <c r="AD9063" s="2"/>
      <c r="AE9063" s="2"/>
      <c r="AF9063" s="2"/>
      <c r="AG9063" s="2"/>
      <c r="AH9063" s="2"/>
      <c r="AI9063" s="2"/>
      <c r="AJ9063" s="2"/>
      <c r="AK9063" s="2"/>
      <c r="AL9063" s="2"/>
      <c r="AM9063" s="2"/>
      <c r="AN9063" s="2"/>
      <c r="AO9063" s="2"/>
      <c r="AP9063" s="2"/>
      <c r="AQ9063" s="2"/>
      <c r="AR9063" s="2"/>
      <c r="AS9063" s="2"/>
      <c r="AT9063" s="2"/>
      <c r="AU9063" s="2"/>
      <c r="AV9063" s="2"/>
      <c r="AW9063" s="2"/>
      <c r="AX9063" s="2"/>
      <c r="AY9063" s="2"/>
      <c r="AZ9063" s="2"/>
      <c r="BA9063" s="2"/>
      <c r="BB9063" s="2"/>
      <c r="BC9063" s="2"/>
      <c r="BD9063" s="2"/>
      <c r="BE9063" s="2"/>
      <c r="BF9063" s="2"/>
      <c r="BG9063" s="2"/>
    </row>
    <row r="9064" spans="1:59" s="20" customFormat="1" x14ac:dyDescent="0.2">
      <c r="A9064" s="2"/>
      <c r="B9064" s="2"/>
      <c r="C9064" s="40"/>
      <c r="D9064" s="40"/>
      <c r="E9064" s="40"/>
      <c r="F9064" s="2"/>
      <c r="G9064" s="40"/>
      <c r="H9064" s="65"/>
      <c r="I9064" s="40"/>
      <c r="J9064" s="40"/>
      <c r="K9064" s="40"/>
      <c r="L9064" s="40"/>
      <c r="M9064" s="40"/>
      <c r="N9064" s="40"/>
      <c r="O9064" s="40"/>
      <c r="P9064" s="40"/>
      <c r="Q9064" s="40"/>
      <c r="R9064" s="40"/>
      <c r="S9064" s="40"/>
      <c r="T9064" s="40"/>
      <c r="U9064" s="40"/>
      <c r="V9064" s="40"/>
      <c r="W9064" s="40"/>
      <c r="X9064" s="40"/>
      <c r="Y9064" s="2"/>
      <c r="Z9064" s="2"/>
      <c r="AA9064" s="2"/>
      <c r="AB9064" s="2"/>
      <c r="AC9064" s="2"/>
      <c r="AD9064" s="2"/>
      <c r="AE9064" s="2"/>
      <c r="AF9064" s="2"/>
      <c r="AG9064" s="2"/>
      <c r="AH9064" s="2"/>
      <c r="AI9064" s="2"/>
      <c r="AJ9064" s="2"/>
      <c r="AK9064" s="2"/>
      <c r="AL9064" s="2"/>
      <c r="AM9064" s="2"/>
      <c r="AN9064" s="2"/>
      <c r="AO9064" s="2"/>
      <c r="AP9064" s="2"/>
      <c r="AQ9064" s="2"/>
      <c r="AR9064" s="2"/>
      <c r="AS9064" s="2"/>
      <c r="AT9064" s="2"/>
      <c r="AU9064" s="2"/>
      <c r="AV9064" s="2"/>
      <c r="AW9064" s="2"/>
      <c r="AX9064" s="2"/>
      <c r="AY9064" s="2"/>
      <c r="AZ9064" s="2"/>
      <c r="BA9064" s="2"/>
      <c r="BB9064" s="2"/>
      <c r="BC9064" s="2"/>
      <c r="BD9064" s="2"/>
      <c r="BE9064" s="2"/>
      <c r="BF9064" s="2"/>
      <c r="BG9064" s="2"/>
    </row>
    <row r="9065" spans="1:59" s="20" customFormat="1" x14ac:dyDescent="0.2">
      <c r="A9065" s="2"/>
      <c r="B9065" s="2"/>
      <c r="C9065" s="40"/>
      <c r="D9065" s="40"/>
      <c r="E9065" s="40"/>
      <c r="F9065" s="2"/>
      <c r="G9065" s="40"/>
      <c r="H9065" s="65"/>
      <c r="I9065" s="40"/>
      <c r="J9065" s="40"/>
      <c r="K9065" s="40"/>
      <c r="L9065" s="40"/>
      <c r="M9065" s="40"/>
      <c r="N9065" s="40"/>
      <c r="O9065" s="40"/>
      <c r="P9065" s="40"/>
      <c r="Q9065" s="40"/>
      <c r="R9065" s="40"/>
      <c r="S9065" s="40"/>
      <c r="T9065" s="40"/>
      <c r="U9065" s="40"/>
      <c r="V9065" s="40"/>
      <c r="W9065" s="40"/>
      <c r="X9065" s="40"/>
      <c r="Y9065" s="2"/>
      <c r="Z9065" s="2"/>
      <c r="AA9065" s="2"/>
      <c r="AB9065" s="2"/>
      <c r="AC9065" s="2"/>
      <c r="AD9065" s="2"/>
      <c r="AE9065" s="2"/>
      <c r="AF9065" s="2"/>
      <c r="AG9065" s="2"/>
      <c r="AH9065" s="2"/>
      <c r="AI9065" s="2"/>
      <c r="AJ9065" s="2"/>
      <c r="AK9065" s="2"/>
      <c r="AL9065" s="2"/>
      <c r="AM9065" s="2"/>
      <c r="AN9065" s="2"/>
      <c r="AO9065" s="2"/>
      <c r="AP9065" s="2"/>
      <c r="AQ9065" s="2"/>
      <c r="AR9065" s="2"/>
      <c r="AS9065" s="2"/>
      <c r="AT9065" s="2"/>
      <c r="AU9065" s="2"/>
      <c r="AV9065" s="2"/>
      <c r="AW9065" s="2"/>
      <c r="AX9065" s="2"/>
      <c r="AY9065" s="2"/>
      <c r="AZ9065" s="2"/>
      <c r="BA9065" s="2"/>
      <c r="BB9065" s="2"/>
      <c r="BC9065" s="2"/>
      <c r="BD9065" s="2"/>
      <c r="BE9065" s="2"/>
      <c r="BF9065" s="2"/>
      <c r="BG9065" s="2"/>
    </row>
    <row r="9066" spans="1:59" s="20" customFormat="1" x14ac:dyDescent="0.2">
      <c r="A9066" s="2"/>
      <c r="B9066" s="2"/>
      <c r="C9066" s="40"/>
      <c r="D9066" s="40"/>
      <c r="E9066" s="40"/>
      <c r="F9066" s="2"/>
      <c r="G9066" s="40"/>
      <c r="H9066" s="65"/>
      <c r="I9066" s="40"/>
      <c r="J9066" s="40"/>
      <c r="K9066" s="40"/>
      <c r="L9066" s="40"/>
      <c r="M9066" s="40"/>
      <c r="N9066" s="40"/>
      <c r="O9066" s="40"/>
      <c r="P9066" s="40"/>
      <c r="Q9066" s="40"/>
      <c r="R9066" s="40"/>
      <c r="S9066" s="40"/>
      <c r="T9066" s="40"/>
      <c r="U9066" s="40"/>
      <c r="V9066" s="40"/>
      <c r="W9066" s="40"/>
      <c r="X9066" s="40"/>
      <c r="Y9066" s="2"/>
      <c r="Z9066" s="2"/>
      <c r="AA9066" s="2"/>
      <c r="AB9066" s="2"/>
      <c r="AC9066" s="2"/>
      <c r="AD9066" s="2"/>
      <c r="AE9066" s="2"/>
      <c r="AF9066" s="2"/>
      <c r="AG9066" s="2"/>
      <c r="AH9066" s="2"/>
      <c r="AI9066" s="2"/>
      <c r="AJ9066" s="2"/>
      <c r="AK9066" s="2"/>
      <c r="AL9066" s="2"/>
      <c r="AM9066" s="2"/>
      <c r="AN9066" s="2"/>
      <c r="AO9066" s="2"/>
      <c r="AP9066" s="2"/>
      <c r="AQ9066" s="2"/>
      <c r="AR9066" s="2"/>
      <c r="AS9066" s="2"/>
      <c r="AT9066" s="2"/>
      <c r="AU9066" s="2"/>
      <c r="AV9066" s="2"/>
      <c r="AW9066" s="2"/>
      <c r="AX9066" s="2"/>
      <c r="AY9066" s="2"/>
      <c r="AZ9066" s="2"/>
      <c r="BA9066" s="2"/>
      <c r="BB9066" s="2"/>
      <c r="BC9066" s="2"/>
      <c r="BD9066" s="2"/>
      <c r="BE9066" s="2"/>
      <c r="BF9066" s="2"/>
      <c r="BG9066" s="2"/>
    </row>
    <row r="9067" spans="1:59" s="20" customFormat="1" x14ac:dyDescent="0.2">
      <c r="A9067" s="2"/>
      <c r="B9067" s="2"/>
      <c r="C9067" s="40"/>
      <c r="D9067" s="40"/>
      <c r="E9067" s="40"/>
      <c r="F9067" s="2"/>
      <c r="G9067" s="40"/>
      <c r="H9067" s="65"/>
      <c r="I9067" s="40"/>
      <c r="J9067" s="40"/>
      <c r="K9067" s="40"/>
      <c r="L9067" s="40"/>
      <c r="M9067" s="40"/>
      <c r="N9067" s="40"/>
      <c r="O9067" s="40"/>
      <c r="P9067" s="40"/>
      <c r="Q9067" s="40"/>
      <c r="R9067" s="40"/>
      <c r="S9067" s="40"/>
      <c r="T9067" s="40"/>
      <c r="U9067" s="40"/>
      <c r="V9067" s="40"/>
      <c r="W9067" s="40"/>
      <c r="X9067" s="40"/>
      <c r="Y9067" s="2"/>
      <c r="Z9067" s="2"/>
      <c r="AA9067" s="2"/>
      <c r="AB9067" s="2"/>
      <c r="AC9067" s="2"/>
      <c r="AD9067" s="2"/>
      <c r="AE9067" s="2"/>
      <c r="AF9067" s="2"/>
      <c r="AG9067" s="2"/>
      <c r="AH9067" s="2"/>
      <c r="AI9067" s="2"/>
      <c r="AJ9067" s="2"/>
      <c r="AK9067" s="2"/>
      <c r="AL9067" s="2"/>
      <c r="AM9067" s="2"/>
      <c r="AN9067" s="2"/>
      <c r="AO9067" s="2"/>
      <c r="AP9067" s="2"/>
      <c r="AQ9067" s="2"/>
      <c r="AR9067" s="2"/>
      <c r="AS9067" s="2"/>
      <c r="AT9067" s="2"/>
      <c r="AU9067" s="2"/>
      <c r="AV9067" s="2"/>
      <c r="AW9067" s="2"/>
      <c r="AX9067" s="2"/>
      <c r="AY9067" s="2"/>
      <c r="AZ9067" s="2"/>
      <c r="BA9067" s="2"/>
      <c r="BB9067" s="2"/>
      <c r="BC9067" s="2"/>
      <c r="BD9067" s="2"/>
      <c r="BE9067" s="2"/>
      <c r="BF9067" s="2"/>
      <c r="BG9067" s="2"/>
    </row>
    <row r="9068" spans="1:59" s="20" customFormat="1" x14ac:dyDescent="0.2">
      <c r="A9068" s="2"/>
      <c r="B9068" s="2"/>
      <c r="C9068" s="40"/>
      <c r="D9068" s="40"/>
      <c r="E9068" s="40"/>
      <c r="F9068" s="2"/>
      <c r="G9068" s="40"/>
      <c r="H9068" s="65"/>
      <c r="I9068" s="40"/>
      <c r="J9068" s="40"/>
      <c r="K9068" s="40"/>
      <c r="L9068" s="40"/>
      <c r="M9068" s="40"/>
      <c r="N9068" s="40"/>
      <c r="O9068" s="40"/>
      <c r="P9068" s="40"/>
      <c r="Q9068" s="40"/>
      <c r="R9068" s="40"/>
      <c r="S9068" s="40"/>
      <c r="T9068" s="40"/>
      <c r="U9068" s="40"/>
      <c r="V9068" s="40"/>
      <c r="W9068" s="40"/>
      <c r="X9068" s="40"/>
      <c r="Y9068" s="2"/>
      <c r="Z9068" s="2"/>
      <c r="AA9068" s="2"/>
      <c r="AB9068" s="2"/>
      <c r="AC9068" s="2"/>
      <c r="AD9068" s="2"/>
      <c r="AE9068" s="2"/>
      <c r="AF9068" s="2"/>
      <c r="AG9068" s="2"/>
      <c r="AH9068" s="2"/>
      <c r="AI9068" s="2"/>
      <c r="AJ9068" s="2"/>
      <c r="AK9068" s="2"/>
      <c r="AL9068" s="2"/>
      <c r="AM9068" s="2"/>
      <c r="AN9068" s="2"/>
      <c r="AO9068" s="2"/>
      <c r="AP9068" s="2"/>
      <c r="AQ9068" s="2"/>
      <c r="AR9068" s="2"/>
      <c r="AS9068" s="2"/>
      <c r="AT9068" s="2"/>
      <c r="AU9068" s="2"/>
      <c r="AV9068" s="2"/>
      <c r="AW9068" s="2"/>
      <c r="AX9068" s="2"/>
      <c r="AY9068" s="2"/>
      <c r="AZ9068" s="2"/>
      <c r="BA9068" s="2"/>
      <c r="BB9068" s="2"/>
      <c r="BC9068" s="2"/>
      <c r="BD9068" s="2"/>
      <c r="BE9068" s="2"/>
      <c r="BF9068" s="2"/>
      <c r="BG9068" s="2"/>
    </row>
    <row r="9069" spans="1:59" s="20" customFormat="1" x14ac:dyDescent="0.2">
      <c r="A9069" s="2"/>
      <c r="B9069" s="2"/>
      <c r="C9069" s="40"/>
      <c r="D9069" s="40"/>
      <c r="E9069" s="40"/>
      <c r="F9069" s="2"/>
      <c r="G9069" s="40"/>
      <c r="H9069" s="65"/>
      <c r="I9069" s="40"/>
      <c r="J9069" s="40"/>
      <c r="K9069" s="40"/>
      <c r="L9069" s="40"/>
      <c r="M9069" s="40"/>
      <c r="N9069" s="40"/>
      <c r="O9069" s="40"/>
      <c r="P9069" s="40"/>
      <c r="Q9069" s="40"/>
      <c r="R9069" s="40"/>
      <c r="S9069" s="40"/>
      <c r="T9069" s="40"/>
      <c r="U9069" s="40"/>
      <c r="V9069" s="40"/>
      <c r="W9069" s="40"/>
      <c r="X9069" s="40"/>
      <c r="Y9069" s="2"/>
      <c r="Z9069" s="2"/>
      <c r="AA9069" s="2"/>
      <c r="AB9069" s="2"/>
      <c r="AC9069" s="2"/>
      <c r="AD9069" s="2"/>
      <c r="AE9069" s="2"/>
      <c r="AF9069" s="2"/>
      <c r="AG9069" s="2"/>
      <c r="AH9069" s="2"/>
      <c r="AI9069" s="2"/>
      <c r="AJ9069" s="2"/>
      <c r="AK9069" s="2"/>
      <c r="AL9069" s="2"/>
      <c r="AM9069" s="2"/>
      <c r="AN9069" s="2"/>
      <c r="AO9069" s="2"/>
      <c r="AP9069" s="2"/>
      <c r="AQ9069" s="2"/>
      <c r="AR9069" s="2"/>
      <c r="AS9069" s="2"/>
      <c r="AT9069" s="2"/>
      <c r="AU9069" s="2"/>
      <c r="AV9069" s="2"/>
      <c r="AW9069" s="2"/>
      <c r="AX9069" s="2"/>
      <c r="AY9069" s="2"/>
      <c r="AZ9069" s="2"/>
      <c r="BA9069" s="2"/>
      <c r="BB9069" s="2"/>
      <c r="BC9069" s="2"/>
      <c r="BD9069" s="2"/>
      <c r="BE9069" s="2"/>
      <c r="BF9069" s="2"/>
      <c r="BG9069" s="2"/>
    </row>
    <row r="9070" spans="1:59" s="20" customFormat="1" x14ac:dyDescent="0.2">
      <c r="A9070" s="2"/>
      <c r="B9070" s="2"/>
      <c r="C9070" s="40"/>
      <c r="D9070" s="40"/>
      <c r="E9070" s="40"/>
      <c r="F9070" s="2"/>
      <c r="G9070" s="40"/>
      <c r="H9070" s="65"/>
      <c r="I9070" s="40"/>
      <c r="J9070" s="40"/>
      <c r="K9070" s="40"/>
      <c r="L9070" s="40"/>
      <c r="M9070" s="40"/>
      <c r="N9070" s="40"/>
      <c r="O9070" s="40"/>
      <c r="P9070" s="40"/>
      <c r="Q9070" s="40"/>
      <c r="R9070" s="40"/>
      <c r="S9070" s="40"/>
      <c r="T9070" s="40"/>
      <c r="U9070" s="40"/>
      <c r="V9070" s="40"/>
      <c r="W9070" s="40"/>
      <c r="X9070" s="40"/>
      <c r="Y9070" s="2"/>
      <c r="Z9070" s="2"/>
      <c r="AA9070" s="2"/>
      <c r="AB9070" s="2"/>
      <c r="AC9070" s="2"/>
      <c r="AD9070" s="2"/>
      <c r="AE9070" s="2"/>
      <c r="AF9070" s="2"/>
      <c r="AG9070" s="2"/>
      <c r="AH9070" s="2"/>
      <c r="AI9070" s="2"/>
      <c r="AJ9070" s="2"/>
      <c r="AK9070" s="2"/>
      <c r="AL9070" s="2"/>
      <c r="AM9070" s="2"/>
      <c r="AN9070" s="2"/>
      <c r="AO9070" s="2"/>
      <c r="AP9070" s="2"/>
      <c r="AQ9070" s="2"/>
      <c r="AR9070" s="2"/>
      <c r="AS9070" s="2"/>
      <c r="AT9070" s="2"/>
      <c r="AU9070" s="2"/>
      <c r="AV9070" s="2"/>
      <c r="AW9070" s="2"/>
      <c r="AX9070" s="2"/>
      <c r="AY9070" s="2"/>
      <c r="AZ9070" s="2"/>
      <c r="BA9070" s="2"/>
      <c r="BB9070" s="2"/>
      <c r="BC9070" s="2"/>
      <c r="BD9070" s="2"/>
      <c r="BE9070" s="2"/>
      <c r="BF9070" s="2"/>
      <c r="BG9070" s="2"/>
    </row>
    <row r="9071" spans="1:59" s="20" customFormat="1" x14ac:dyDescent="0.2">
      <c r="A9071" s="2"/>
      <c r="B9071" s="2"/>
      <c r="C9071" s="40"/>
      <c r="D9071" s="40"/>
      <c r="E9071" s="40"/>
      <c r="F9071" s="2"/>
      <c r="G9071" s="40"/>
      <c r="H9071" s="65"/>
      <c r="I9071" s="40"/>
      <c r="J9071" s="40"/>
      <c r="K9071" s="40"/>
      <c r="L9071" s="40"/>
      <c r="M9071" s="40"/>
      <c r="N9071" s="40"/>
      <c r="O9071" s="40"/>
      <c r="P9071" s="40"/>
      <c r="Q9071" s="40"/>
      <c r="R9071" s="40"/>
      <c r="S9071" s="40"/>
      <c r="T9071" s="40"/>
      <c r="U9071" s="40"/>
      <c r="V9071" s="40"/>
      <c r="W9071" s="40"/>
      <c r="X9071" s="40"/>
      <c r="Y9071" s="2"/>
      <c r="Z9071" s="2"/>
      <c r="AA9071" s="2"/>
      <c r="AB9071" s="2"/>
      <c r="AC9071" s="2"/>
      <c r="AD9071" s="2"/>
      <c r="AE9071" s="2"/>
      <c r="AF9071" s="2"/>
      <c r="AG9071" s="2"/>
      <c r="AH9071" s="2"/>
      <c r="AI9071" s="2"/>
      <c r="AJ9071" s="2"/>
      <c r="AK9071" s="2"/>
      <c r="AL9071" s="2"/>
      <c r="AM9071" s="2"/>
      <c r="AN9071" s="2"/>
      <c r="AO9071" s="2"/>
      <c r="AP9071" s="2"/>
      <c r="AQ9071" s="2"/>
      <c r="AR9071" s="2"/>
      <c r="AS9071" s="2"/>
      <c r="AT9071" s="2"/>
      <c r="AU9071" s="2"/>
      <c r="AV9071" s="2"/>
      <c r="AW9071" s="2"/>
      <c r="AX9071" s="2"/>
      <c r="AY9071" s="2"/>
      <c r="AZ9071" s="2"/>
      <c r="BA9071" s="2"/>
      <c r="BB9071" s="2"/>
      <c r="BC9071" s="2"/>
      <c r="BD9071" s="2"/>
      <c r="BE9071" s="2"/>
      <c r="BF9071" s="2"/>
      <c r="BG9071" s="2"/>
    </row>
    <row r="9072" spans="1:59" s="20" customFormat="1" x14ac:dyDescent="0.2">
      <c r="A9072" s="2"/>
      <c r="B9072" s="2"/>
      <c r="C9072" s="40"/>
      <c r="D9072" s="40"/>
      <c r="E9072" s="40"/>
      <c r="F9072" s="2"/>
      <c r="G9072" s="40"/>
      <c r="H9072" s="65"/>
      <c r="I9072" s="40"/>
      <c r="J9072" s="40"/>
      <c r="K9072" s="40"/>
      <c r="L9072" s="40"/>
      <c r="M9072" s="40"/>
      <c r="N9072" s="40"/>
      <c r="O9072" s="40"/>
      <c r="P9072" s="40"/>
      <c r="Q9072" s="40"/>
      <c r="R9072" s="40"/>
      <c r="S9072" s="40"/>
      <c r="T9072" s="40"/>
      <c r="U9072" s="40"/>
      <c r="V9072" s="40"/>
      <c r="W9072" s="40"/>
      <c r="X9072" s="40"/>
      <c r="Y9072" s="2"/>
      <c r="Z9072" s="2"/>
      <c r="AA9072" s="2"/>
      <c r="AB9072" s="2"/>
      <c r="AC9072" s="2"/>
      <c r="AD9072" s="2"/>
      <c r="AE9072" s="2"/>
      <c r="AF9072" s="2"/>
      <c r="AG9072" s="2"/>
      <c r="AH9072" s="2"/>
      <c r="AI9072" s="2"/>
      <c r="AJ9072" s="2"/>
      <c r="AK9072" s="2"/>
      <c r="AL9072" s="2"/>
      <c r="AM9072" s="2"/>
      <c r="AN9072" s="2"/>
      <c r="AO9072" s="2"/>
      <c r="AP9072" s="2"/>
      <c r="AQ9072" s="2"/>
      <c r="AR9072" s="2"/>
      <c r="AS9072" s="2"/>
      <c r="AT9072" s="2"/>
      <c r="AU9072" s="2"/>
      <c r="AV9072" s="2"/>
      <c r="AW9072" s="2"/>
      <c r="AX9072" s="2"/>
      <c r="AY9072" s="2"/>
      <c r="AZ9072" s="2"/>
      <c r="BA9072" s="2"/>
      <c r="BB9072" s="2"/>
      <c r="BC9072" s="2"/>
      <c r="BD9072" s="2"/>
      <c r="BE9072" s="2"/>
      <c r="BF9072" s="2"/>
      <c r="BG9072" s="2"/>
    </row>
    <row r="9073" spans="1:59" s="20" customFormat="1" x14ac:dyDescent="0.2">
      <c r="A9073" s="2"/>
      <c r="B9073" s="2"/>
      <c r="C9073" s="40"/>
      <c r="D9073" s="40"/>
      <c r="E9073" s="40"/>
      <c r="F9073" s="2"/>
      <c r="G9073" s="40"/>
      <c r="H9073" s="65"/>
      <c r="I9073" s="40"/>
      <c r="J9073" s="40"/>
      <c r="K9073" s="40"/>
      <c r="L9073" s="40"/>
      <c r="M9073" s="40"/>
      <c r="N9073" s="40"/>
      <c r="O9073" s="40"/>
      <c r="P9073" s="40"/>
      <c r="Q9073" s="40"/>
      <c r="R9073" s="40"/>
      <c r="S9073" s="40"/>
      <c r="T9073" s="40"/>
      <c r="U9073" s="40"/>
      <c r="V9073" s="40"/>
      <c r="W9073" s="40"/>
      <c r="X9073" s="40"/>
      <c r="Y9073" s="2"/>
      <c r="Z9073" s="2"/>
      <c r="AA9073" s="2"/>
      <c r="AB9073" s="2"/>
      <c r="AC9073" s="2"/>
      <c r="AD9073" s="2"/>
      <c r="AE9073" s="2"/>
      <c r="AF9073" s="2"/>
      <c r="AG9073" s="2"/>
      <c r="AH9073" s="2"/>
      <c r="AI9073" s="2"/>
      <c r="AJ9073" s="2"/>
      <c r="AK9073" s="2"/>
      <c r="AL9073" s="2"/>
      <c r="AM9073" s="2"/>
      <c r="AN9073" s="2"/>
      <c r="AO9073" s="2"/>
      <c r="AP9073" s="2"/>
      <c r="AQ9073" s="2"/>
      <c r="AR9073" s="2"/>
      <c r="AS9073" s="2"/>
      <c r="AT9073" s="2"/>
      <c r="AU9073" s="2"/>
      <c r="AV9073" s="2"/>
      <c r="AW9073" s="2"/>
      <c r="AX9073" s="2"/>
      <c r="AY9073" s="2"/>
      <c r="AZ9073" s="2"/>
      <c r="BA9073" s="2"/>
      <c r="BB9073" s="2"/>
      <c r="BC9073" s="2"/>
      <c r="BD9073" s="2"/>
      <c r="BE9073" s="2"/>
      <c r="BF9073" s="2"/>
      <c r="BG9073" s="2"/>
    </row>
    <row r="9074" spans="1:59" s="20" customFormat="1" x14ac:dyDescent="0.2">
      <c r="A9074" s="2"/>
      <c r="B9074" s="2"/>
      <c r="C9074" s="40"/>
      <c r="D9074" s="40"/>
      <c r="E9074" s="40"/>
      <c r="F9074" s="2"/>
      <c r="G9074" s="40"/>
      <c r="H9074" s="65"/>
      <c r="I9074" s="40"/>
      <c r="J9074" s="40"/>
      <c r="K9074" s="40"/>
      <c r="L9074" s="40"/>
      <c r="M9074" s="40"/>
      <c r="N9074" s="40"/>
      <c r="O9074" s="40"/>
      <c r="P9074" s="40"/>
      <c r="Q9074" s="40"/>
      <c r="R9074" s="40"/>
      <c r="S9074" s="40"/>
      <c r="T9074" s="40"/>
      <c r="U9074" s="40"/>
      <c r="V9074" s="40"/>
      <c r="W9074" s="40"/>
      <c r="X9074" s="40"/>
      <c r="Y9074" s="2"/>
      <c r="Z9074" s="2"/>
      <c r="AA9074" s="2"/>
      <c r="AB9074" s="2"/>
      <c r="AC9074" s="2"/>
      <c r="AD9074" s="2"/>
      <c r="AE9074" s="2"/>
      <c r="AF9074" s="2"/>
      <c r="AG9074" s="2"/>
      <c r="AH9074" s="2"/>
      <c r="AI9074" s="2"/>
      <c r="AJ9074" s="2"/>
      <c r="AK9074" s="2"/>
      <c r="AL9074" s="2"/>
      <c r="AM9074" s="2"/>
      <c r="AN9074" s="2"/>
      <c r="AO9074" s="2"/>
      <c r="AP9074" s="2"/>
      <c r="AQ9074" s="2"/>
      <c r="AR9074" s="2"/>
      <c r="AS9074" s="2"/>
      <c r="AT9074" s="2"/>
      <c r="AU9074" s="2"/>
      <c r="AV9074" s="2"/>
      <c r="AW9074" s="2"/>
      <c r="AX9074" s="2"/>
      <c r="AY9074" s="2"/>
      <c r="AZ9074" s="2"/>
      <c r="BA9074" s="2"/>
      <c r="BB9074" s="2"/>
      <c r="BC9074" s="2"/>
      <c r="BD9074" s="2"/>
      <c r="BE9074" s="2"/>
      <c r="BF9074" s="2"/>
      <c r="BG9074" s="2"/>
    </row>
    <row r="9075" spans="1:59" s="20" customFormat="1" x14ac:dyDescent="0.2">
      <c r="A9075" s="2"/>
      <c r="B9075" s="2"/>
      <c r="C9075" s="40"/>
      <c r="D9075" s="40"/>
      <c r="E9075" s="40"/>
      <c r="F9075" s="2"/>
      <c r="G9075" s="40"/>
      <c r="H9075" s="65"/>
      <c r="I9075" s="40"/>
      <c r="J9075" s="40"/>
      <c r="K9075" s="40"/>
      <c r="L9075" s="40"/>
      <c r="M9075" s="40"/>
      <c r="N9075" s="40"/>
      <c r="O9075" s="40"/>
      <c r="P9075" s="40"/>
      <c r="Q9075" s="40"/>
      <c r="R9075" s="40"/>
      <c r="S9075" s="40"/>
      <c r="T9075" s="40"/>
      <c r="U9075" s="40"/>
      <c r="V9075" s="40"/>
      <c r="W9075" s="40"/>
      <c r="X9075" s="40"/>
      <c r="Y9075" s="2"/>
      <c r="Z9075" s="2"/>
      <c r="AA9075" s="2"/>
      <c r="AB9075" s="2"/>
      <c r="AC9075" s="2"/>
      <c r="AD9075" s="2"/>
      <c r="AE9075" s="2"/>
      <c r="AF9075" s="2"/>
      <c r="AG9075" s="2"/>
      <c r="AH9075" s="2"/>
      <c r="AI9075" s="2"/>
      <c r="AJ9075" s="2"/>
      <c r="AK9075" s="2"/>
      <c r="AL9075" s="2"/>
      <c r="AM9075" s="2"/>
      <c r="AN9075" s="2"/>
      <c r="AO9075" s="2"/>
      <c r="AP9075" s="2"/>
      <c r="AQ9075" s="2"/>
      <c r="AR9075" s="2"/>
      <c r="AS9075" s="2"/>
      <c r="AT9075" s="2"/>
      <c r="AU9075" s="2"/>
      <c r="AV9075" s="2"/>
      <c r="AW9075" s="2"/>
      <c r="AX9075" s="2"/>
      <c r="AY9075" s="2"/>
      <c r="AZ9075" s="2"/>
      <c r="BA9075" s="2"/>
      <c r="BB9075" s="2"/>
      <c r="BC9075" s="2"/>
      <c r="BD9075" s="2"/>
      <c r="BE9075" s="2"/>
      <c r="BF9075" s="2"/>
      <c r="BG9075" s="2"/>
    </row>
    <row r="9076" spans="1:59" s="20" customFormat="1" x14ac:dyDescent="0.2">
      <c r="A9076" s="2"/>
      <c r="B9076" s="2"/>
      <c r="C9076" s="40"/>
      <c r="D9076" s="40"/>
      <c r="E9076" s="40"/>
      <c r="F9076" s="2"/>
      <c r="G9076" s="40"/>
      <c r="H9076" s="65"/>
      <c r="I9076" s="40"/>
      <c r="J9076" s="40"/>
      <c r="K9076" s="40"/>
      <c r="L9076" s="40"/>
      <c r="M9076" s="40"/>
      <c r="N9076" s="40"/>
      <c r="O9076" s="40"/>
      <c r="P9076" s="40"/>
      <c r="Q9076" s="40"/>
      <c r="R9076" s="40"/>
      <c r="S9076" s="40"/>
      <c r="T9076" s="40"/>
      <c r="U9076" s="40"/>
      <c r="V9076" s="40"/>
      <c r="W9076" s="40"/>
      <c r="X9076" s="40"/>
      <c r="Y9076" s="2"/>
      <c r="Z9076" s="2"/>
      <c r="AA9076" s="2"/>
      <c r="AB9076" s="2"/>
      <c r="AC9076" s="2"/>
      <c r="AD9076" s="2"/>
      <c r="AE9076" s="2"/>
      <c r="AF9076" s="2"/>
      <c r="AG9076" s="2"/>
      <c r="AH9076" s="2"/>
      <c r="AI9076" s="2"/>
      <c r="AJ9076" s="2"/>
      <c r="AK9076" s="2"/>
      <c r="AL9076" s="2"/>
      <c r="AM9076" s="2"/>
      <c r="AN9076" s="2"/>
      <c r="AO9076" s="2"/>
      <c r="AP9076" s="2"/>
      <c r="AQ9076" s="2"/>
      <c r="AR9076" s="2"/>
      <c r="AS9076" s="2"/>
      <c r="AT9076" s="2"/>
      <c r="AU9076" s="2"/>
      <c r="AV9076" s="2"/>
      <c r="AW9076" s="2"/>
      <c r="AX9076" s="2"/>
      <c r="AY9076" s="2"/>
      <c r="AZ9076" s="2"/>
      <c r="BA9076" s="2"/>
      <c r="BB9076" s="2"/>
      <c r="BC9076" s="2"/>
      <c r="BD9076" s="2"/>
      <c r="BE9076" s="2"/>
      <c r="BF9076" s="2"/>
      <c r="BG9076" s="2"/>
    </row>
    <row r="9077" spans="1:59" s="20" customFormat="1" x14ac:dyDescent="0.2">
      <c r="A9077" s="2"/>
      <c r="B9077" s="2"/>
      <c r="C9077" s="40"/>
      <c r="D9077" s="40"/>
      <c r="E9077" s="40"/>
      <c r="F9077" s="2"/>
      <c r="G9077" s="40"/>
      <c r="H9077" s="65"/>
      <c r="I9077" s="40"/>
      <c r="J9077" s="40"/>
      <c r="K9077" s="40"/>
      <c r="L9077" s="40"/>
      <c r="M9077" s="40"/>
      <c r="N9077" s="40"/>
      <c r="O9077" s="40"/>
      <c r="P9077" s="40"/>
      <c r="Q9077" s="40"/>
      <c r="R9077" s="40"/>
      <c r="S9077" s="40"/>
      <c r="T9077" s="40"/>
      <c r="U9077" s="40"/>
      <c r="V9077" s="40"/>
      <c r="W9077" s="40"/>
      <c r="X9077" s="40"/>
      <c r="Y9077" s="2"/>
      <c r="Z9077" s="2"/>
      <c r="AA9077" s="2"/>
      <c r="AB9077" s="2"/>
      <c r="AC9077" s="2"/>
      <c r="AD9077" s="2"/>
      <c r="AE9077" s="2"/>
      <c r="AF9077" s="2"/>
      <c r="AG9077" s="2"/>
      <c r="AH9077" s="2"/>
      <c r="AI9077" s="2"/>
      <c r="AJ9077" s="2"/>
      <c r="AK9077" s="2"/>
      <c r="AL9077" s="2"/>
      <c r="AM9077" s="2"/>
      <c r="AN9077" s="2"/>
      <c r="AO9077" s="2"/>
      <c r="AP9077" s="2"/>
      <c r="AQ9077" s="2"/>
      <c r="AR9077" s="2"/>
      <c r="AS9077" s="2"/>
      <c r="AT9077" s="2"/>
      <c r="AU9077" s="2"/>
      <c r="AV9077" s="2"/>
      <c r="AW9077" s="2"/>
      <c r="AX9077" s="2"/>
      <c r="AY9077" s="2"/>
      <c r="AZ9077" s="2"/>
      <c r="BA9077" s="2"/>
      <c r="BB9077" s="2"/>
      <c r="BC9077" s="2"/>
      <c r="BD9077" s="2"/>
      <c r="BE9077" s="2"/>
      <c r="BF9077" s="2"/>
      <c r="BG9077" s="2"/>
    </row>
    <row r="9078" spans="1:59" s="20" customFormat="1" x14ac:dyDescent="0.2">
      <c r="A9078" s="2"/>
      <c r="B9078" s="2"/>
      <c r="C9078" s="40"/>
      <c r="D9078" s="40"/>
      <c r="E9078" s="40"/>
      <c r="F9078" s="2"/>
      <c r="G9078" s="40"/>
      <c r="H9078" s="65"/>
      <c r="I9078" s="40"/>
      <c r="J9078" s="40"/>
      <c r="K9078" s="40"/>
      <c r="L9078" s="40"/>
      <c r="M9078" s="40"/>
      <c r="N9078" s="40"/>
      <c r="O9078" s="40"/>
      <c r="P9078" s="40"/>
      <c r="Q9078" s="40"/>
      <c r="R9078" s="40"/>
      <c r="S9078" s="40"/>
      <c r="T9078" s="40"/>
      <c r="U9078" s="40"/>
      <c r="V9078" s="40"/>
      <c r="W9078" s="40"/>
      <c r="X9078" s="40"/>
      <c r="Y9078" s="2"/>
      <c r="Z9078" s="2"/>
      <c r="AA9078" s="2"/>
      <c r="AB9078" s="2"/>
      <c r="AC9078" s="2"/>
      <c r="AD9078" s="2"/>
      <c r="AE9078" s="2"/>
      <c r="AF9078" s="2"/>
      <c r="AG9078" s="2"/>
      <c r="AH9078" s="2"/>
      <c r="AI9078" s="2"/>
      <c r="AJ9078" s="2"/>
      <c r="AK9078" s="2"/>
      <c r="AL9078" s="2"/>
      <c r="AM9078" s="2"/>
      <c r="AN9078" s="2"/>
      <c r="AO9078" s="2"/>
      <c r="AP9078" s="2"/>
      <c r="AQ9078" s="2"/>
      <c r="AR9078" s="2"/>
      <c r="AS9078" s="2"/>
      <c r="AT9078" s="2"/>
      <c r="AU9078" s="2"/>
      <c r="AV9078" s="2"/>
      <c r="AW9078" s="2"/>
      <c r="AX9078" s="2"/>
      <c r="AY9078" s="2"/>
      <c r="AZ9078" s="2"/>
      <c r="BA9078" s="2"/>
      <c r="BB9078" s="2"/>
      <c r="BC9078" s="2"/>
      <c r="BD9078" s="2"/>
      <c r="BE9078" s="2"/>
      <c r="BF9078" s="2"/>
      <c r="BG9078" s="2"/>
    </row>
    <row r="9079" spans="1:59" s="20" customFormat="1" x14ac:dyDescent="0.2">
      <c r="A9079" s="2"/>
      <c r="B9079" s="2"/>
      <c r="C9079" s="40"/>
      <c r="D9079" s="40"/>
      <c r="E9079" s="40"/>
      <c r="F9079" s="2"/>
      <c r="G9079" s="40"/>
      <c r="H9079" s="65"/>
      <c r="I9079" s="40"/>
      <c r="J9079" s="40"/>
      <c r="K9079" s="40"/>
      <c r="L9079" s="40"/>
      <c r="M9079" s="40"/>
      <c r="N9079" s="40"/>
      <c r="O9079" s="40"/>
      <c r="P9079" s="40"/>
      <c r="Q9079" s="40"/>
      <c r="R9079" s="40"/>
      <c r="S9079" s="40"/>
      <c r="T9079" s="40"/>
      <c r="U9079" s="40"/>
      <c r="V9079" s="40"/>
      <c r="W9079" s="40"/>
      <c r="X9079" s="40"/>
      <c r="Y9079" s="2"/>
      <c r="Z9079" s="2"/>
      <c r="AA9079" s="2"/>
      <c r="AB9079" s="2"/>
      <c r="AC9079" s="2"/>
      <c r="AD9079" s="2"/>
      <c r="AE9079" s="2"/>
      <c r="AF9079" s="2"/>
      <c r="AG9079" s="2"/>
      <c r="AH9079" s="2"/>
      <c r="AI9079" s="2"/>
      <c r="AJ9079" s="2"/>
      <c r="AK9079" s="2"/>
      <c r="AL9079" s="2"/>
      <c r="AM9079" s="2"/>
      <c r="AN9079" s="2"/>
      <c r="AO9079" s="2"/>
      <c r="AP9079" s="2"/>
      <c r="AQ9079" s="2"/>
      <c r="AR9079" s="2"/>
      <c r="AS9079" s="2"/>
      <c r="AT9079" s="2"/>
      <c r="AU9079" s="2"/>
      <c r="AV9079" s="2"/>
      <c r="AW9079" s="2"/>
      <c r="AX9079" s="2"/>
      <c r="AY9079" s="2"/>
      <c r="AZ9079" s="2"/>
      <c r="BA9079" s="2"/>
      <c r="BB9079" s="2"/>
      <c r="BC9079" s="2"/>
      <c r="BD9079" s="2"/>
      <c r="BE9079" s="2"/>
      <c r="BF9079" s="2"/>
      <c r="BG9079" s="2"/>
    </row>
    <row r="9080" spans="1:59" s="20" customFormat="1" x14ac:dyDescent="0.2">
      <c r="A9080" s="2"/>
      <c r="B9080" s="2"/>
      <c r="C9080" s="40"/>
      <c r="D9080" s="40"/>
      <c r="E9080" s="40"/>
      <c r="F9080" s="2"/>
      <c r="G9080" s="40"/>
      <c r="H9080" s="65"/>
      <c r="I9080" s="40"/>
      <c r="J9080" s="40"/>
      <c r="K9080" s="40"/>
      <c r="L9080" s="40"/>
      <c r="M9080" s="40"/>
      <c r="N9080" s="40"/>
      <c r="O9080" s="40"/>
      <c r="P9080" s="40"/>
      <c r="Q9080" s="40"/>
      <c r="R9080" s="40"/>
      <c r="S9080" s="40"/>
      <c r="T9080" s="40"/>
      <c r="U9080" s="40"/>
      <c r="V9080" s="40"/>
      <c r="W9080" s="40"/>
      <c r="X9080" s="40"/>
      <c r="Y9080" s="2"/>
      <c r="Z9080" s="2"/>
      <c r="AA9080" s="2"/>
      <c r="AB9080" s="2"/>
      <c r="AC9080" s="2"/>
      <c r="AD9080" s="2"/>
      <c r="AE9080" s="2"/>
      <c r="AF9080" s="2"/>
      <c r="AG9080" s="2"/>
      <c r="AH9080" s="2"/>
      <c r="AI9080" s="2"/>
      <c r="AJ9080" s="2"/>
      <c r="AK9080" s="2"/>
      <c r="AL9080" s="2"/>
      <c r="AM9080" s="2"/>
      <c r="AN9080" s="2"/>
      <c r="AO9080" s="2"/>
      <c r="AP9080" s="2"/>
      <c r="AQ9080" s="2"/>
      <c r="AR9080" s="2"/>
      <c r="AS9080" s="2"/>
      <c r="AT9080" s="2"/>
      <c r="AU9080" s="2"/>
      <c r="AV9080" s="2"/>
      <c r="AW9080" s="2"/>
      <c r="AX9080" s="2"/>
      <c r="AY9080" s="2"/>
      <c r="AZ9080" s="2"/>
      <c r="BA9080" s="2"/>
      <c r="BB9080" s="2"/>
      <c r="BC9080" s="2"/>
      <c r="BD9080" s="2"/>
      <c r="BE9080" s="2"/>
      <c r="BF9080" s="2"/>
      <c r="BG9080" s="2"/>
    </row>
    <row r="9081" spans="1:59" s="20" customFormat="1" x14ac:dyDescent="0.2">
      <c r="A9081" s="2"/>
      <c r="B9081" s="2"/>
      <c r="C9081" s="40"/>
      <c r="D9081" s="40"/>
      <c r="E9081" s="40"/>
      <c r="F9081" s="2"/>
      <c r="G9081" s="40"/>
      <c r="H9081" s="65"/>
      <c r="I9081" s="40"/>
      <c r="J9081" s="40"/>
      <c r="K9081" s="40"/>
      <c r="L9081" s="40"/>
      <c r="M9081" s="40"/>
      <c r="N9081" s="40"/>
      <c r="O9081" s="40"/>
      <c r="P9081" s="40"/>
      <c r="Q9081" s="40"/>
      <c r="R9081" s="40"/>
      <c r="S9081" s="40"/>
      <c r="T9081" s="40"/>
      <c r="U9081" s="40"/>
      <c r="V9081" s="40"/>
      <c r="W9081" s="40"/>
      <c r="X9081" s="40"/>
      <c r="Y9081" s="2"/>
      <c r="Z9081" s="2"/>
      <c r="AA9081" s="2"/>
      <c r="AB9081" s="2"/>
      <c r="AC9081" s="2"/>
      <c r="AD9081" s="2"/>
      <c r="AE9081" s="2"/>
      <c r="AF9081" s="2"/>
      <c r="AG9081" s="2"/>
      <c r="AH9081" s="2"/>
      <c r="AI9081" s="2"/>
      <c r="AJ9081" s="2"/>
      <c r="AK9081" s="2"/>
      <c r="AL9081" s="2"/>
      <c r="AM9081" s="2"/>
      <c r="AN9081" s="2"/>
      <c r="AO9081" s="2"/>
      <c r="AP9081" s="2"/>
      <c r="AQ9081" s="2"/>
      <c r="AR9081" s="2"/>
      <c r="AS9081" s="2"/>
      <c r="AT9081" s="2"/>
      <c r="AU9081" s="2"/>
      <c r="AV9081" s="2"/>
      <c r="AW9081" s="2"/>
      <c r="AX9081" s="2"/>
      <c r="AY9081" s="2"/>
      <c r="AZ9081" s="2"/>
      <c r="BA9081" s="2"/>
      <c r="BB9081" s="2"/>
      <c r="BC9081" s="2"/>
      <c r="BD9081" s="2"/>
      <c r="BE9081" s="2"/>
      <c r="BF9081" s="2"/>
      <c r="BG9081" s="2"/>
    </row>
    <row r="9082" spans="1:59" s="20" customFormat="1" x14ac:dyDescent="0.2">
      <c r="A9082" s="2"/>
      <c r="B9082" s="2"/>
      <c r="C9082" s="40"/>
      <c r="D9082" s="40"/>
      <c r="E9082" s="40"/>
      <c r="F9082" s="2"/>
      <c r="G9082" s="40"/>
      <c r="H9082" s="65"/>
      <c r="I9082" s="40"/>
      <c r="J9082" s="40"/>
      <c r="K9082" s="40"/>
      <c r="L9082" s="40"/>
      <c r="M9082" s="40"/>
      <c r="N9082" s="40"/>
      <c r="O9082" s="40"/>
      <c r="P9082" s="40"/>
      <c r="Q9082" s="40"/>
      <c r="R9082" s="40"/>
      <c r="S9082" s="40"/>
      <c r="T9082" s="40"/>
      <c r="U9082" s="40"/>
      <c r="V9082" s="40"/>
      <c r="W9082" s="40"/>
      <c r="X9082" s="40"/>
      <c r="Y9082" s="2"/>
      <c r="Z9082" s="2"/>
      <c r="AA9082" s="2"/>
      <c r="AB9082" s="2"/>
      <c r="AC9082" s="2"/>
      <c r="AD9082" s="2"/>
      <c r="AE9082" s="2"/>
      <c r="AF9082" s="2"/>
      <c r="AG9082" s="2"/>
      <c r="AH9082" s="2"/>
      <c r="AI9082" s="2"/>
      <c r="AJ9082" s="2"/>
      <c r="AK9082" s="2"/>
      <c r="AL9082" s="2"/>
      <c r="AM9082" s="2"/>
      <c r="AN9082" s="2"/>
      <c r="AO9082" s="2"/>
      <c r="AP9082" s="2"/>
      <c r="AQ9082" s="2"/>
      <c r="AR9082" s="2"/>
      <c r="AS9082" s="2"/>
      <c r="AT9082" s="2"/>
      <c r="AU9082" s="2"/>
      <c r="AV9082" s="2"/>
      <c r="AW9082" s="2"/>
      <c r="AX9082" s="2"/>
      <c r="AY9082" s="2"/>
      <c r="AZ9082" s="2"/>
      <c r="BA9082" s="2"/>
      <c r="BB9082" s="2"/>
      <c r="BC9082" s="2"/>
      <c r="BD9082" s="2"/>
      <c r="BE9082" s="2"/>
      <c r="BF9082" s="2"/>
      <c r="BG9082" s="2"/>
    </row>
    <row r="9083" spans="1:59" s="20" customFormat="1" x14ac:dyDescent="0.2">
      <c r="A9083" s="2"/>
      <c r="B9083" s="2"/>
      <c r="C9083" s="40"/>
      <c r="D9083" s="40"/>
      <c r="E9083" s="40"/>
      <c r="F9083" s="2"/>
      <c r="G9083" s="40"/>
      <c r="H9083" s="65"/>
      <c r="I9083" s="40"/>
      <c r="J9083" s="40"/>
      <c r="K9083" s="40"/>
      <c r="L9083" s="40"/>
      <c r="M9083" s="40"/>
      <c r="N9083" s="40"/>
      <c r="O9083" s="40"/>
      <c r="P9083" s="40"/>
      <c r="Q9083" s="40"/>
      <c r="R9083" s="40"/>
      <c r="S9083" s="40"/>
      <c r="T9083" s="40"/>
      <c r="U9083" s="40"/>
      <c r="V9083" s="40"/>
      <c r="W9083" s="40"/>
      <c r="X9083" s="40"/>
      <c r="Y9083" s="2"/>
      <c r="Z9083" s="2"/>
      <c r="AA9083" s="2"/>
      <c r="AB9083" s="2"/>
      <c r="AC9083" s="2"/>
      <c r="AD9083" s="2"/>
      <c r="AE9083" s="2"/>
      <c r="AF9083" s="2"/>
      <c r="AG9083" s="2"/>
      <c r="AH9083" s="2"/>
      <c r="AI9083" s="2"/>
      <c r="AJ9083" s="2"/>
      <c r="AK9083" s="2"/>
      <c r="AL9083" s="2"/>
      <c r="AM9083" s="2"/>
      <c r="AN9083" s="2"/>
      <c r="AO9083" s="2"/>
      <c r="AP9083" s="2"/>
      <c r="AQ9083" s="2"/>
      <c r="AR9083" s="2"/>
      <c r="AS9083" s="2"/>
      <c r="AT9083" s="2"/>
      <c r="AU9083" s="2"/>
      <c r="AV9083" s="2"/>
      <c r="AW9083" s="2"/>
      <c r="AX9083" s="2"/>
      <c r="AY9083" s="2"/>
      <c r="AZ9083" s="2"/>
      <c r="BA9083" s="2"/>
      <c r="BB9083" s="2"/>
      <c r="BC9083" s="2"/>
      <c r="BD9083" s="2"/>
      <c r="BE9083" s="2"/>
      <c r="BF9083" s="2"/>
      <c r="BG9083" s="2"/>
    </row>
    <row r="9084" spans="1:59" s="20" customFormat="1" x14ac:dyDescent="0.2">
      <c r="A9084" s="2"/>
      <c r="B9084" s="2"/>
      <c r="C9084" s="40"/>
      <c r="D9084" s="40"/>
      <c r="E9084" s="40"/>
      <c r="F9084" s="2"/>
      <c r="G9084" s="40"/>
      <c r="H9084" s="65"/>
      <c r="I9084" s="40"/>
      <c r="J9084" s="40"/>
      <c r="K9084" s="40"/>
      <c r="L9084" s="40"/>
      <c r="M9084" s="40"/>
      <c r="N9084" s="40"/>
      <c r="O9084" s="40"/>
      <c r="P9084" s="40"/>
      <c r="Q9084" s="40"/>
      <c r="R9084" s="40"/>
      <c r="S9084" s="40"/>
      <c r="T9084" s="40"/>
      <c r="U9084" s="40"/>
      <c r="V9084" s="40"/>
      <c r="W9084" s="40"/>
      <c r="X9084" s="40"/>
      <c r="Y9084" s="2"/>
      <c r="Z9084" s="2"/>
      <c r="AA9084" s="2"/>
      <c r="AB9084" s="2"/>
      <c r="AC9084" s="2"/>
      <c r="AD9084" s="2"/>
      <c r="AE9084" s="2"/>
      <c r="AF9084" s="2"/>
      <c r="AG9084" s="2"/>
      <c r="AH9084" s="2"/>
      <c r="AI9084" s="2"/>
      <c r="AJ9084" s="2"/>
      <c r="AK9084" s="2"/>
      <c r="AL9084" s="2"/>
      <c r="AM9084" s="2"/>
      <c r="AN9084" s="2"/>
      <c r="AO9084" s="2"/>
      <c r="AP9084" s="2"/>
      <c r="AQ9084" s="2"/>
      <c r="AR9084" s="2"/>
      <c r="AS9084" s="2"/>
      <c r="AT9084" s="2"/>
      <c r="AU9084" s="2"/>
      <c r="AV9084" s="2"/>
      <c r="AW9084" s="2"/>
      <c r="AX9084" s="2"/>
      <c r="AY9084" s="2"/>
      <c r="AZ9084" s="2"/>
      <c r="BA9084" s="2"/>
      <c r="BB9084" s="2"/>
      <c r="BC9084" s="2"/>
      <c r="BD9084" s="2"/>
      <c r="BE9084" s="2"/>
      <c r="BF9084" s="2"/>
      <c r="BG9084" s="2"/>
    </row>
    <row r="9085" spans="1:59" s="20" customFormat="1" x14ac:dyDescent="0.2">
      <c r="A9085" s="2"/>
      <c r="B9085" s="2"/>
      <c r="C9085" s="40"/>
      <c r="D9085" s="40"/>
      <c r="E9085" s="40"/>
      <c r="F9085" s="2"/>
      <c r="G9085" s="40"/>
      <c r="H9085" s="65"/>
      <c r="I9085" s="40"/>
      <c r="J9085" s="40"/>
      <c r="K9085" s="40"/>
      <c r="L9085" s="40"/>
      <c r="M9085" s="40"/>
      <c r="N9085" s="40"/>
      <c r="O9085" s="40"/>
      <c r="P9085" s="40"/>
      <c r="Q9085" s="40"/>
      <c r="R9085" s="40"/>
      <c r="S9085" s="40"/>
      <c r="T9085" s="40"/>
      <c r="U9085" s="40"/>
      <c r="V9085" s="40"/>
      <c r="W9085" s="40"/>
      <c r="X9085" s="40"/>
      <c r="Y9085" s="2"/>
      <c r="Z9085" s="2"/>
      <c r="AA9085" s="2"/>
      <c r="AB9085" s="2"/>
      <c r="AC9085" s="2"/>
      <c r="AD9085" s="2"/>
      <c r="AE9085" s="2"/>
      <c r="AF9085" s="2"/>
      <c r="AG9085" s="2"/>
      <c r="AH9085" s="2"/>
      <c r="AI9085" s="2"/>
      <c r="AJ9085" s="2"/>
      <c r="AK9085" s="2"/>
      <c r="AL9085" s="2"/>
      <c r="AM9085" s="2"/>
      <c r="AN9085" s="2"/>
      <c r="AO9085" s="2"/>
      <c r="AP9085" s="2"/>
      <c r="AQ9085" s="2"/>
      <c r="AR9085" s="2"/>
      <c r="AS9085" s="2"/>
      <c r="AT9085" s="2"/>
      <c r="AU9085" s="2"/>
      <c r="AV9085" s="2"/>
      <c r="AW9085" s="2"/>
      <c r="AX9085" s="2"/>
      <c r="AY9085" s="2"/>
      <c r="AZ9085" s="2"/>
      <c r="BA9085" s="2"/>
      <c r="BB9085" s="2"/>
      <c r="BC9085" s="2"/>
      <c r="BD9085" s="2"/>
      <c r="BE9085" s="2"/>
      <c r="BF9085" s="2"/>
      <c r="BG9085" s="2"/>
    </row>
    <row r="9086" spans="1:59" s="20" customFormat="1" x14ac:dyDescent="0.2">
      <c r="A9086" s="2"/>
      <c r="B9086" s="2"/>
      <c r="C9086" s="40"/>
      <c r="D9086" s="40"/>
      <c r="E9086" s="40"/>
      <c r="F9086" s="2"/>
      <c r="G9086" s="40"/>
      <c r="H9086" s="65"/>
      <c r="I9086" s="40"/>
      <c r="J9086" s="40"/>
      <c r="K9086" s="40"/>
      <c r="L9086" s="40"/>
      <c r="M9086" s="40"/>
      <c r="N9086" s="40"/>
      <c r="O9086" s="40"/>
      <c r="P9086" s="40"/>
      <c r="Q9086" s="40"/>
      <c r="R9086" s="40"/>
      <c r="S9086" s="40"/>
      <c r="T9086" s="40"/>
      <c r="U9086" s="40"/>
      <c r="V9086" s="40"/>
      <c r="W9086" s="40"/>
      <c r="X9086" s="40"/>
      <c r="Y9086" s="2"/>
      <c r="Z9086" s="2"/>
      <c r="AA9086" s="2"/>
      <c r="AB9086" s="2"/>
      <c r="AC9086" s="2"/>
      <c r="AD9086" s="2"/>
      <c r="AE9086" s="2"/>
      <c r="AF9086" s="2"/>
      <c r="AG9086" s="2"/>
      <c r="AH9086" s="2"/>
      <c r="AI9086" s="2"/>
      <c r="AJ9086" s="2"/>
      <c r="AK9086" s="2"/>
      <c r="AL9086" s="2"/>
      <c r="AM9086" s="2"/>
      <c r="AN9086" s="2"/>
      <c r="AO9086" s="2"/>
      <c r="AP9086" s="2"/>
      <c r="AQ9086" s="2"/>
      <c r="AR9086" s="2"/>
      <c r="AS9086" s="2"/>
      <c r="AT9086" s="2"/>
      <c r="AU9086" s="2"/>
      <c r="AV9086" s="2"/>
      <c r="AW9086" s="2"/>
      <c r="AX9086" s="2"/>
      <c r="AY9086" s="2"/>
      <c r="AZ9086" s="2"/>
      <c r="BA9086" s="2"/>
      <c r="BB9086" s="2"/>
      <c r="BC9086" s="2"/>
      <c r="BD9086" s="2"/>
      <c r="BE9086" s="2"/>
      <c r="BF9086" s="2"/>
      <c r="BG9086" s="2"/>
    </row>
    <row r="9087" spans="1:59" s="20" customFormat="1" x14ac:dyDescent="0.2">
      <c r="A9087" s="2"/>
      <c r="B9087" s="2"/>
      <c r="C9087" s="40"/>
      <c r="D9087" s="40"/>
      <c r="E9087" s="40"/>
      <c r="F9087" s="2"/>
      <c r="G9087" s="40"/>
      <c r="H9087" s="65"/>
      <c r="I9087" s="40"/>
      <c r="J9087" s="40"/>
      <c r="K9087" s="40"/>
      <c r="L9087" s="40"/>
      <c r="M9087" s="40"/>
      <c r="N9087" s="40"/>
      <c r="O9087" s="40"/>
      <c r="P9087" s="40"/>
      <c r="Q9087" s="40"/>
      <c r="R9087" s="40"/>
      <c r="S9087" s="40"/>
      <c r="T9087" s="40"/>
      <c r="U9087" s="40"/>
      <c r="V9087" s="40"/>
      <c r="W9087" s="40"/>
      <c r="X9087" s="40"/>
      <c r="Y9087" s="2"/>
      <c r="Z9087" s="2"/>
      <c r="AA9087" s="2"/>
      <c r="AB9087" s="2"/>
      <c r="AC9087" s="2"/>
      <c r="AD9087" s="2"/>
      <c r="AE9087" s="2"/>
      <c r="AF9087" s="2"/>
      <c r="AG9087" s="2"/>
      <c r="AH9087" s="2"/>
      <c r="AI9087" s="2"/>
      <c r="AJ9087" s="2"/>
      <c r="AK9087" s="2"/>
      <c r="AL9087" s="2"/>
      <c r="AM9087" s="2"/>
      <c r="AN9087" s="2"/>
      <c r="AO9087" s="2"/>
      <c r="AP9087" s="2"/>
      <c r="AQ9087" s="2"/>
      <c r="AR9087" s="2"/>
      <c r="AS9087" s="2"/>
      <c r="AT9087" s="2"/>
      <c r="AU9087" s="2"/>
      <c r="AV9087" s="2"/>
      <c r="AW9087" s="2"/>
      <c r="AX9087" s="2"/>
      <c r="AY9087" s="2"/>
      <c r="AZ9087" s="2"/>
      <c r="BA9087" s="2"/>
      <c r="BB9087" s="2"/>
      <c r="BC9087" s="2"/>
      <c r="BD9087" s="2"/>
      <c r="BE9087" s="2"/>
      <c r="BF9087" s="2"/>
      <c r="BG9087" s="2"/>
    </row>
    <row r="9088" spans="1:59" s="20" customFormat="1" x14ac:dyDescent="0.2">
      <c r="A9088" s="2"/>
      <c r="B9088" s="2"/>
      <c r="C9088" s="40"/>
      <c r="D9088" s="40"/>
      <c r="E9088" s="40"/>
      <c r="F9088" s="2"/>
      <c r="G9088" s="40"/>
      <c r="H9088" s="65"/>
      <c r="I9088" s="40"/>
      <c r="J9088" s="40"/>
      <c r="K9088" s="40"/>
      <c r="L9088" s="40"/>
      <c r="M9088" s="40"/>
      <c r="N9088" s="40"/>
      <c r="O9088" s="40"/>
      <c r="P9088" s="40"/>
      <c r="Q9088" s="40"/>
      <c r="R9088" s="40"/>
      <c r="S9088" s="40"/>
      <c r="T9088" s="40"/>
      <c r="U9088" s="40"/>
      <c r="V9088" s="40"/>
      <c r="W9088" s="40"/>
      <c r="X9088" s="40"/>
      <c r="Y9088" s="2"/>
      <c r="Z9088" s="2"/>
      <c r="AA9088" s="2"/>
      <c r="AB9088" s="2"/>
      <c r="AC9088" s="2"/>
      <c r="AD9088" s="2"/>
      <c r="AE9088" s="2"/>
      <c r="AF9088" s="2"/>
      <c r="AG9088" s="2"/>
      <c r="AH9088" s="2"/>
      <c r="AI9088" s="2"/>
      <c r="AJ9088" s="2"/>
      <c r="AK9088" s="2"/>
      <c r="AL9088" s="2"/>
      <c r="AM9088" s="2"/>
      <c r="AN9088" s="2"/>
      <c r="AO9088" s="2"/>
      <c r="AP9088" s="2"/>
      <c r="AQ9088" s="2"/>
      <c r="AR9088" s="2"/>
      <c r="AS9088" s="2"/>
      <c r="AT9088" s="2"/>
      <c r="AU9088" s="2"/>
      <c r="AV9088" s="2"/>
      <c r="AW9088" s="2"/>
      <c r="AX9088" s="2"/>
      <c r="AY9088" s="2"/>
      <c r="AZ9088" s="2"/>
      <c r="BA9088" s="2"/>
      <c r="BB9088" s="2"/>
      <c r="BC9088" s="2"/>
      <c r="BD9088" s="2"/>
      <c r="BE9088" s="2"/>
      <c r="BF9088" s="2"/>
      <c r="BG9088" s="2"/>
    </row>
    <row r="9089" spans="1:59" s="20" customFormat="1" x14ac:dyDescent="0.2">
      <c r="A9089" s="2"/>
      <c r="B9089" s="2"/>
      <c r="C9089" s="40"/>
      <c r="D9089" s="40"/>
      <c r="E9089" s="40"/>
      <c r="F9089" s="2"/>
      <c r="G9089" s="40"/>
      <c r="H9089" s="65"/>
      <c r="I9089" s="40"/>
      <c r="J9089" s="40"/>
      <c r="K9089" s="40"/>
      <c r="L9089" s="40"/>
      <c r="M9089" s="40"/>
      <c r="N9089" s="40"/>
      <c r="O9089" s="40"/>
      <c r="P9089" s="40"/>
      <c r="Q9089" s="40"/>
      <c r="R9089" s="40"/>
      <c r="S9089" s="40"/>
      <c r="T9089" s="40"/>
      <c r="U9089" s="40"/>
      <c r="V9089" s="40"/>
      <c r="W9089" s="40"/>
      <c r="X9089" s="40"/>
      <c r="Y9089" s="2"/>
      <c r="Z9089" s="2"/>
      <c r="AA9089" s="2"/>
      <c r="AB9089" s="2"/>
      <c r="AC9089" s="2"/>
      <c r="AD9089" s="2"/>
      <c r="AE9089" s="2"/>
      <c r="AF9089" s="2"/>
      <c r="AG9089" s="2"/>
      <c r="AH9089" s="2"/>
      <c r="AI9089" s="2"/>
      <c r="AJ9089" s="2"/>
      <c r="AK9089" s="2"/>
      <c r="AL9089" s="2"/>
      <c r="AM9089" s="2"/>
      <c r="AN9089" s="2"/>
      <c r="AO9089" s="2"/>
      <c r="AP9089" s="2"/>
      <c r="AQ9089" s="2"/>
      <c r="AR9089" s="2"/>
      <c r="AS9089" s="2"/>
      <c r="AT9089" s="2"/>
      <c r="AU9089" s="2"/>
      <c r="AV9089" s="2"/>
      <c r="AW9089" s="2"/>
      <c r="AX9089" s="2"/>
      <c r="AY9089" s="2"/>
      <c r="AZ9089" s="2"/>
      <c r="BA9089" s="2"/>
      <c r="BB9089" s="2"/>
      <c r="BC9089" s="2"/>
      <c r="BD9089" s="2"/>
      <c r="BE9089" s="2"/>
      <c r="BF9089" s="2"/>
      <c r="BG9089" s="2"/>
    </row>
    <row r="9090" spans="1:59" s="20" customFormat="1" x14ac:dyDescent="0.2">
      <c r="A9090" s="2"/>
      <c r="B9090" s="2"/>
      <c r="C9090" s="40"/>
      <c r="D9090" s="40"/>
      <c r="E9090" s="40"/>
      <c r="F9090" s="2"/>
      <c r="G9090" s="40"/>
      <c r="H9090" s="65"/>
      <c r="I9090" s="40"/>
      <c r="J9090" s="40"/>
      <c r="K9090" s="40"/>
      <c r="L9090" s="40"/>
      <c r="M9090" s="40"/>
      <c r="N9090" s="40"/>
      <c r="O9090" s="40"/>
      <c r="P9090" s="40"/>
      <c r="Q9090" s="40"/>
      <c r="R9090" s="40"/>
      <c r="S9090" s="40"/>
      <c r="T9090" s="40"/>
      <c r="U9090" s="40"/>
      <c r="V9090" s="40"/>
      <c r="W9090" s="40"/>
      <c r="X9090" s="40"/>
      <c r="Y9090" s="2"/>
      <c r="Z9090" s="2"/>
      <c r="AA9090" s="2"/>
      <c r="AB9090" s="2"/>
      <c r="AC9090" s="2"/>
      <c r="AD9090" s="2"/>
      <c r="AE9090" s="2"/>
      <c r="AF9090" s="2"/>
      <c r="AG9090" s="2"/>
      <c r="AH9090" s="2"/>
      <c r="AI9090" s="2"/>
      <c r="AJ9090" s="2"/>
      <c r="AK9090" s="2"/>
      <c r="AL9090" s="2"/>
      <c r="AM9090" s="2"/>
      <c r="AN9090" s="2"/>
      <c r="AO9090" s="2"/>
      <c r="AP9090" s="2"/>
      <c r="AQ9090" s="2"/>
      <c r="AR9090" s="2"/>
      <c r="AS9090" s="2"/>
      <c r="AT9090" s="2"/>
      <c r="AU9090" s="2"/>
      <c r="AV9090" s="2"/>
      <c r="AW9090" s="2"/>
      <c r="AX9090" s="2"/>
      <c r="AY9090" s="2"/>
      <c r="AZ9090" s="2"/>
      <c r="BA9090" s="2"/>
      <c r="BB9090" s="2"/>
      <c r="BC9090" s="2"/>
      <c r="BD9090" s="2"/>
      <c r="BE9090" s="2"/>
      <c r="BF9090" s="2"/>
      <c r="BG9090" s="2"/>
    </row>
    <row r="9091" spans="1:59" s="20" customFormat="1" x14ac:dyDescent="0.2">
      <c r="A9091" s="2"/>
      <c r="B9091" s="2"/>
      <c r="C9091" s="40"/>
      <c r="D9091" s="40"/>
      <c r="E9091" s="40"/>
      <c r="F9091" s="2"/>
      <c r="G9091" s="40"/>
      <c r="H9091" s="65"/>
      <c r="I9091" s="40"/>
      <c r="J9091" s="40"/>
      <c r="K9091" s="40"/>
      <c r="L9091" s="40"/>
      <c r="M9091" s="40"/>
      <c r="N9091" s="40"/>
      <c r="O9091" s="40"/>
      <c r="P9091" s="40"/>
      <c r="Q9091" s="40"/>
      <c r="R9091" s="40"/>
      <c r="S9091" s="40"/>
      <c r="T9091" s="40"/>
      <c r="U9091" s="40"/>
      <c r="V9091" s="40"/>
      <c r="W9091" s="40"/>
      <c r="X9091" s="40"/>
      <c r="Y9091" s="2"/>
      <c r="Z9091" s="2"/>
      <c r="AA9091" s="2"/>
      <c r="AB9091" s="2"/>
      <c r="AC9091" s="2"/>
      <c r="AD9091" s="2"/>
      <c r="AE9091" s="2"/>
      <c r="AF9091" s="2"/>
      <c r="AG9091" s="2"/>
      <c r="AH9091" s="2"/>
      <c r="AI9091" s="2"/>
      <c r="AJ9091" s="2"/>
      <c r="AK9091" s="2"/>
      <c r="AL9091" s="2"/>
      <c r="AM9091" s="2"/>
      <c r="AN9091" s="2"/>
      <c r="AO9091" s="2"/>
      <c r="AP9091" s="2"/>
      <c r="AQ9091" s="2"/>
      <c r="AR9091" s="2"/>
      <c r="AS9091" s="2"/>
      <c r="AT9091" s="2"/>
      <c r="AU9091" s="2"/>
      <c r="AV9091" s="2"/>
      <c r="AW9091" s="2"/>
      <c r="AX9091" s="2"/>
      <c r="AY9091" s="2"/>
      <c r="AZ9091" s="2"/>
      <c r="BA9091" s="2"/>
      <c r="BB9091" s="2"/>
      <c r="BC9091" s="2"/>
      <c r="BD9091" s="2"/>
      <c r="BE9091" s="2"/>
      <c r="BF9091" s="2"/>
      <c r="BG9091" s="2"/>
    </row>
    <row r="9092" spans="1:59" s="20" customFormat="1" x14ac:dyDescent="0.2">
      <c r="A9092" s="2"/>
      <c r="B9092" s="2"/>
      <c r="C9092" s="40"/>
      <c r="D9092" s="40"/>
      <c r="E9092" s="40"/>
      <c r="F9092" s="2"/>
      <c r="G9092" s="40"/>
      <c r="H9092" s="65"/>
      <c r="I9092" s="40"/>
      <c r="J9092" s="40"/>
      <c r="K9092" s="40"/>
      <c r="L9092" s="40"/>
      <c r="M9092" s="40"/>
      <c r="N9092" s="40"/>
      <c r="O9092" s="40"/>
      <c r="P9092" s="40"/>
      <c r="Q9092" s="40"/>
      <c r="R9092" s="40"/>
      <c r="S9092" s="40"/>
      <c r="T9092" s="40"/>
      <c r="U9092" s="40"/>
      <c r="V9092" s="40"/>
      <c r="W9092" s="40"/>
      <c r="X9092" s="40"/>
      <c r="Y9092" s="2"/>
      <c r="Z9092" s="2"/>
      <c r="AA9092" s="2"/>
      <c r="AB9092" s="2"/>
      <c r="AC9092" s="2"/>
      <c r="AD9092" s="2"/>
      <c r="AE9092" s="2"/>
      <c r="AF9092" s="2"/>
      <c r="AG9092" s="2"/>
      <c r="AH9092" s="2"/>
      <c r="AI9092" s="2"/>
      <c r="AJ9092" s="2"/>
      <c r="AK9092" s="2"/>
      <c r="AL9092" s="2"/>
      <c r="AM9092" s="2"/>
      <c r="AN9092" s="2"/>
      <c r="AO9092" s="2"/>
      <c r="AP9092" s="2"/>
      <c r="AQ9092" s="2"/>
      <c r="AR9092" s="2"/>
      <c r="AS9092" s="2"/>
      <c r="AT9092" s="2"/>
      <c r="AU9092" s="2"/>
      <c r="AV9092" s="2"/>
      <c r="AW9092" s="2"/>
      <c r="AX9092" s="2"/>
      <c r="AY9092" s="2"/>
      <c r="AZ9092" s="2"/>
      <c r="BA9092" s="2"/>
      <c r="BB9092" s="2"/>
      <c r="BC9092" s="2"/>
      <c r="BD9092" s="2"/>
      <c r="BE9092" s="2"/>
      <c r="BF9092" s="2"/>
      <c r="BG9092" s="2"/>
    </row>
    <row r="9093" spans="1:59" s="20" customFormat="1" x14ac:dyDescent="0.2">
      <c r="A9093" s="2"/>
      <c r="B9093" s="2"/>
      <c r="C9093" s="40"/>
      <c r="D9093" s="40"/>
      <c r="E9093" s="40"/>
      <c r="F9093" s="2"/>
      <c r="G9093" s="40"/>
      <c r="H9093" s="65"/>
      <c r="I9093" s="40"/>
      <c r="J9093" s="40"/>
      <c r="K9093" s="40"/>
      <c r="L9093" s="40"/>
      <c r="M9093" s="40"/>
      <c r="N9093" s="40"/>
      <c r="O9093" s="40"/>
      <c r="P9093" s="40"/>
      <c r="Q9093" s="40"/>
      <c r="R9093" s="40"/>
      <c r="S9093" s="40"/>
      <c r="T9093" s="40"/>
      <c r="U9093" s="40"/>
      <c r="V9093" s="40"/>
      <c r="W9093" s="40"/>
      <c r="X9093" s="40"/>
      <c r="Y9093" s="2"/>
      <c r="Z9093" s="2"/>
      <c r="AA9093" s="2"/>
      <c r="AB9093" s="2"/>
      <c r="AC9093" s="2"/>
      <c r="AD9093" s="2"/>
      <c r="AE9093" s="2"/>
      <c r="AF9093" s="2"/>
      <c r="AG9093" s="2"/>
      <c r="AH9093" s="2"/>
      <c r="AI9093" s="2"/>
      <c r="AJ9093" s="2"/>
      <c r="AK9093" s="2"/>
      <c r="AL9093" s="2"/>
      <c r="AM9093" s="2"/>
      <c r="AN9093" s="2"/>
      <c r="AO9093" s="2"/>
      <c r="AP9093" s="2"/>
      <c r="AQ9093" s="2"/>
      <c r="AR9093" s="2"/>
      <c r="AS9093" s="2"/>
      <c r="AT9093" s="2"/>
      <c r="AU9093" s="2"/>
      <c r="AV9093" s="2"/>
      <c r="AW9093" s="2"/>
      <c r="AX9093" s="2"/>
      <c r="AY9093" s="2"/>
      <c r="AZ9093" s="2"/>
      <c r="BA9093" s="2"/>
      <c r="BB9093" s="2"/>
      <c r="BC9093" s="2"/>
      <c r="BD9093" s="2"/>
      <c r="BE9093" s="2"/>
      <c r="BF9093" s="2"/>
      <c r="BG9093" s="2"/>
    </row>
    <row r="9094" spans="1:59" s="20" customFormat="1" x14ac:dyDescent="0.2">
      <c r="A9094" s="2"/>
      <c r="B9094" s="2"/>
      <c r="C9094" s="40"/>
      <c r="D9094" s="40"/>
      <c r="E9094" s="40"/>
      <c r="F9094" s="2"/>
      <c r="G9094" s="40"/>
      <c r="H9094" s="65"/>
      <c r="I9094" s="40"/>
      <c r="J9094" s="40"/>
      <c r="K9094" s="40"/>
      <c r="L9094" s="40"/>
      <c r="M9094" s="40"/>
      <c r="N9094" s="40"/>
      <c r="O9094" s="40"/>
      <c r="P9094" s="40"/>
      <c r="Q9094" s="40"/>
      <c r="R9094" s="40"/>
      <c r="S9094" s="40"/>
      <c r="T9094" s="40"/>
      <c r="U9094" s="40"/>
      <c r="V9094" s="40"/>
      <c r="W9094" s="40"/>
      <c r="X9094" s="40"/>
      <c r="Y9094" s="2"/>
      <c r="Z9094" s="2"/>
      <c r="AA9094" s="2"/>
      <c r="AB9094" s="2"/>
      <c r="AC9094" s="2"/>
      <c r="AD9094" s="2"/>
      <c r="AE9094" s="2"/>
      <c r="AF9094" s="2"/>
      <c r="AG9094" s="2"/>
      <c r="AH9094" s="2"/>
      <c r="AI9094" s="2"/>
      <c r="AJ9094" s="2"/>
      <c r="AK9094" s="2"/>
      <c r="AL9094" s="2"/>
      <c r="AM9094" s="2"/>
      <c r="AN9094" s="2"/>
      <c r="AO9094" s="2"/>
      <c r="AP9094" s="2"/>
      <c r="AQ9094" s="2"/>
      <c r="AR9094" s="2"/>
      <c r="AS9094" s="2"/>
      <c r="AT9094" s="2"/>
      <c r="AU9094" s="2"/>
      <c r="AV9094" s="2"/>
      <c r="AW9094" s="2"/>
      <c r="AX9094" s="2"/>
      <c r="AY9094" s="2"/>
      <c r="AZ9094" s="2"/>
      <c r="BA9094" s="2"/>
      <c r="BB9094" s="2"/>
      <c r="BC9094" s="2"/>
      <c r="BD9094" s="2"/>
      <c r="BE9094" s="2"/>
      <c r="BF9094" s="2"/>
      <c r="BG9094" s="2"/>
    </row>
    <row r="9095" spans="1:59" s="20" customFormat="1" x14ac:dyDescent="0.2">
      <c r="A9095" s="2"/>
      <c r="B9095" s="2"/>
      <c r="C9095" s="40"/>
      <c r="D9095" s="40"/>
      <c r="E9095" s="40"/>
      <c r="F9095" s="2"/>
      <c r="G9095" s="40"/>
      <c r="H9095" s="65"/>
      <c r="I9095" s="40"/>
      <c r="J9095" s="40"/>
      <c r="K9095" s="40"/>
      <c r="L9095" s="40"/>
      <c r="M9095" s="40"/>
      <c r="N9095" s="40"/>
      <c r="O9095" s="40"/>
      <c r="P9095" s="40"/>
      <c r="Q9095" s="40"/>
      <c r="R9095" s="40"/>
      <c r="S9095" s="40"/>
      <c r="T9095" s="40"/>
      <c r="U9095" s="40"/>
      <c r="V9095" s="40"/>
      <c r="W9095" s="40"/>
      <c r="X9095" s="40"/>
      <c r="Y9095" s="2"/>
      <c r="Z9095" s="2"/>
      <c r="AA9095" s="2"/>
      <c r="AB9095" s="2"/>
      <c r="AC9095" s="2"/>
      <c r="AD9095" s="2"/>
      <c r="AE9095" s="2"/>
      <c r="AF9095" s="2"/>
      <c r="AG9095" s="2"/>
      <c r="AH9095" s="2"/>
      <c r="AI9095" s="2"/>
      <c r="AJ9095" s="2"/>
      <c r="AK9095" s="2"/>
      <c r="AL9095" s="2"/>
      <c r="AM9095" s="2"/>
      <c r="AN9095" s="2"/>
      <c r="AO9095" s="2"/>
      <c r="AP9095" s="2"/>
      <c r="AQ9095" s="2"/>
      <c r="AR9095" s="2"/>
      <c r="AS9095" s="2"/>
      <c r="AT9095" s="2"/>
      <c r="AU9095" s="2"/>
      <c r="AV9095" s="2"/>
      <c r="AW9095" s="2"/>
      <c r="AX9095" s="2"/>
      <c r="AY9095" s="2"/>
      <c r="AZ9095" s="2"/>
      <c r="BA9095" s="2"/>
      <c r="BB9095" s="2"/>
      <c r="BC9095" s="2"/>
      <c r="BD9095" s="2"/>
      <c r="BE9095" s="2"/>
      <c r="BF9095" s="2"/>
      <c r="BG9095" s="2"/>
    </row>
    <row r="9096" spans="1:59" s="20" customFormat="1" x14ac:dyDescent="0.2">
      <c r="A9096" s="2"/>
      <c r="B9096" s="2"/>
      <c r="C9096" s="40"/>
      <c r="D9096" s="40"/>
      <c r="E9096" s="40"/>
      <c r="F9096" s="2"/>
      <c r="G9096" s="40"/>
      <c r="H9096" s="65"/>
      <c r="I9096" s="40"/>
      <c r="J9096" s="40"/>
      <c r="K9096" s="40"/>
      <c r="L9096" s="40"/>
      <c r="M9096" s="40"/>
      <c r="N9096" s="40"/>
      <c r="O9096" s="40"/>
      <c r="P9096" s="40"/>
      <c r="Q9096" s="40"/>
      <c r="R9096" s="40"/>
      <c r="S9096" s="40"/>
      <c r="T9096" s="40"/>
      <c r="U9096" s="40"/>
      <c r="V9096" s="40"/>
      <c r="W9096" s="40"/>
      <c r="X9096" s="40"/>
      <c r="Y9096" s="2"/>
      <c r="Z9096" s="2"/>
      <c r="AA9096" s="2"/>
      <c r="AB9096" s="2"/>
      <c r="AC9096" s="2"/>
      <c r="AD9096" s="2"/>
      <c r="AE9096" s="2"/>
      <c r="AF9096" s="2"/>
      <c r="AG9096" s="2"/>
      <c r="AH9096" s="2"/>
      <c r="AI9096" s="2"/>
      <c r="AJ9096" s="2"/>
      <c r="AK9096" s="2"/>
      <c r="AL9096" s="2"/>
      <c r="AM9096" s="2"/>
      <c r="AN9096" s="2"/>
      <c r="AO9096" s="2"/>
      <c r="AP9096" s="2"/>
      <c r="AQ9096" s="2"/>
      <c r="AR9096" s="2"/>
      <c r="AS9096" s="2"/>
      <c r="AT9096" s="2"/>
      <c r="AU9096" s="2"/>
      <c r="AV9096" s="2"/>
      <c r="AW9096" s="2"/>
      <c r="AX9096" s="2"/>
      <c r="AY9096" s="2"/>
      <c r="AZ9096" s="2"/>
      <c r="BA9096" s="2"/>
      <c r="BB9096" s="2"/>
      <c r="BC9096" s="2"/>
      <c r="BD9096" s="2"/>
      <c r="BE9096" s="2"/>
      <c r="BF9096" s="2"/>
      <c r="BG9096" s="2"/>
    </row>
    <row r="9097" spans="1:59" s="20" customFormat="1" x14ac:dyDescent="0.2">
      <c r="A9097" s="2"/>
      <c r="B9097" s="2"/>
      <c r="C9097" s="40"/>
      <c r="D9097" s="40"/>
      <c r="E9097" s="40"/>
      <c r="F9097" s="2"/>
      <c r="G9097" s="40"/>
      <c r="H9097" s="65"/>
      <c r="I9097" s="40"/>
      <c r="J9097" s="40"/>
      <c r="K9097" s="40"/>
      <c r="L9097" s="40"/>
      <c r="M9097" s="40"/>
      <c r="N9097" s="40"/>
      <c r="O9097" s="40"/>
      <c r="P9097" s="40"/>
      <c r="Q9097" s="40"/>
      <c r="R9097" s="40"/>
      <c r="S9097" s="40"/>
      <c r="T9097" s="40"/>
      <c r="U9097" s="40"/>
      <c r="V9097" s="40"/>
      <c r="W9097" s="40"/>
      <c r="X9097" s="40"/>
      <c r="Y9097" s="2"/>
      <c r="Z9097" s="2"/>
      <c r="AA9097" s="2"/>
      <c r="AB9097" s="2"/>
      <c r="AC9097" s="2"/>
      <c r="AD9097" s="2"/>
      <c r="AE9097" s="2"/>
      <c r="AF9097" s="2"/>
      <c r="AG9097" s="2"/>
      <c r="AH9097" s="2"/>
      <c r="AI9097" s="2"/>
      <c r="AJ9097" s="2"/>
      <c r="AK9097" s="2"/>
      <c r="AL9097" s="2"/>
      <c r="AM9097" s="2"/>
      <c r="AN9097" s="2"/>
      <c r="AO9097" s="2"/>
      <c r="AP9097" s="2"/>
      <c r="AQ9097" s="2"/>
      <c r="AR9097" s="2"/>
      <c r="AS9097" s="2"/>
      <c r="AT9097" s="2"/>
      <c r="AU9097" s="2"/>
      <c r="AV9097" s="2"/>
      <c r="AW9097" s="2"/>
      <c r="AX9097" s="2"/>
      <c r="AY9097" s="2"/>
      <c r="AZ9097" s="2"/>
      <c r="BA9097" s="2"/>
      <c r="BB9097" s="2"/>
      <c r="BC9097" s="2"/>
      <c r="BD9097" s="2"/>
      <c r="BE9097" s="2"/>
      <c r="BF9097" s="2"/>
      <c r="BG9097" s="2"/>
    </row>
    <row r="9098" spans="1:59" s="20" customFormat="1" x14ac:dyDescent="0.2">
      <c r="A9098" s="2"/>
      <c r="B9098" s="2"/>
      <c r="C9098" s="40"/>
      <c r="D9098" s="40"/>
      <c r="E9098" s="40"/>
      <c r="F9098" s="2"/>
      <c r="G9098" s="40"/>
      <c r="H9098" s="65"/>
      <c r="I9098" s="40"/>
      <c r="J9098" s="40"/>
      <c r="K9098" s="40"/>
      <c r="L9098" s="40"/>
      <c r="M9098" s="40"/>
      <c r="N9098" s="40"/>
      <c r="O9098" s="40"/>
      <c r="P9098" s="40"/>
      <c r="Q9098" s="40"/>
      <c r="R9098" s="40"/>
      <c r="S9098" s="40"/>
      <c r="T9098" s="40"/>
      <c r="U9098" s="40"/>
      <c r="V9098" s="40"/>
      <c r="W9098" s="40"/>
      <c r="X9098" s="40"/>
      <c r="Y9098" s="2"/>
      <c r="Z9098" s="2"/>
      <c r="AA9098" s="2"/>
      <c r="AB9098" s="2"/>
      <c r="AC9098" s="2"/>
      <c r="AD9098" s="2"/>
      <c r="AE9098" s="2"/>
      <c r="AF9098" s="2"/>
      <c r="AG9098" s="2"/>
      <c r="AH9098" s="2"/>
      <c r="AI9098" s="2"/>
      <c r="AJ9098" s="2"/>
      <c r="AK9098" s="2"/>
      <c r="AL9098" s="2"/>
      <c r="AM9098" s="2"/>
      <c r="AN9098" s="2"/>
      <c r="AO9098" s="2"/>
      <c r="AP9098" s="2"/>
      <c r="AQ9098" s="2"/>
      <c r="AR9098" s="2"/>
      <c r="AS9098" s="2"/>
      <c r="AT9098" s="2"/>
      <c r="AU9098" s="2"/>
      <c r="AV9098" s="2"/>
      <c r="AW9098" s="2"/>
      <c r="AX9098" s="2"/>
      <c r="AY9098" s="2"/>
      <c r="AZ9098" s="2"/>
      <c r="BA9098" s="2"/>
      <c r="BB9098" s="2"/>
      <c r="BC9098" s="2"/>
      <c r="BD9098" s="2"/>
      <c r="BE9098" s="2"/>
      <c r="BF9098" s="2"/>
      <c r="BG9098" s="2"/>
    </row>
    <row r="9099" spans="1:59" s="20" customFormat="1" x14ac:dyDescent="0.2">
      <c r="A9099" s="2"/>
      <c r="B9099" s="2"/>
      <c r="C9099" s="40"/>
      <c r="D9099" s="40"/>
      <c r="E9099" s="40"/>
      <c r="F9099" s="2"/>
      <c r="G9099" s="40"/>
      <c r="H9099" s="65"/>
      <c r="I9099" s="40"/>
      <c r="J9099" s="40"/>
      <c r="K9099" s="40"/>
      <c r="L9099" s="40"/>
      <c r="M9099" s="40"/>
      <c r="N9099" s="40"/>
      <c r="O9099" s="40"/>
      <c r="P9099" s="40"/>
      <c r="Q9099" s="40"/>
      <c r="R9099" s="40"/>
      <c r="S9099" s="40"/>
      <c r="T9099" s="40"/>
      <c r="U9099" s="40"/>
      <c r="V9099" s="40"/>
      <c r="W9099" s="40"/>
      <c r="X9099" s="40"/>
      <c r="Y9099" s="2"/>
      <c r="Z9099" s="2"/>
      <c r="AA9099" s="2"/>
      <c r="AB9099" s="2"/>
      <c r="AC9099" s="2"/>
      <c r="AD9099" s="2"/>
      <c r="AE9099" s="2"/>
      <c r="AF9099" s="2"/>
      <c r="AG9099" s="2"/>
      <c r="AH9099" s="2"/>
      <c r="AI9099" s="2"/>
      <c r="AJ9099" s="2"/>
      <c r="AK9099" s="2"/>
      <c r="AL9099" s="2"/>
      <c r="AM9099" s="2"/>
      <c r="AN9099" s="2"/>
      <c r="AO9099" s="2"/>
      <c r="AP9099" s="2"/>
      <c r="AQ9099" s="2"/>
      <c r="AR9099" s="2"/>
      <c r="AS9099" s="2"/>
      <c r="AT9099" s="2"/>
      <c r="AU9099" s="2"/>
      <c r="AV9099" s="2"/>
      <c r="AW9099" s="2"/>
      <c r="AX9099" s="2"/>
      <c r="AY9099" s="2"/>
      <c r="AZ9099" s="2"/>
      <c r="BA9099" s="2"/>
      <c r="BB9099" s="2"/>
      <c r="BC9099" s="2"/>
      <c r="BD9099" s="2"/>
      <c r="BE9099" s="2"/>
      <c r="BF9099" s="2"/>
      <c r="BG9099" s="2"/>
    </row>
    <row r="9100" spans="1:59" s="20" customFormat="1" x14ac:dyDescent="0.2">
      <c r="A9100" s="2"/>
      <c r="B9100" s="2"/>
      <c r="C9100" s="40"/>
      <c r="D9100" s="40"/>
      <c r="E9100" s="40"/>
      <c r="F9100" s="2"/>
      <c r="G9100" s="40"/>
      <c r="H9100" s="65"/>
      <c r="I9100" s="40"/>
      <c r="J9100" s="40"/>
      <c r="K9100" s="40"/>
      <c r="L9100" s="40"/>
      <c r="M9100" s="40"/>
      <c r="N9100" s="40"/>
      <c r="O9100" s="40"/>
      <c r="P9100" s="40"/>
      <c r="Q9100" s="40"/>
      <c r="R9100" s="40"/>
      <c r="S9100" s="40"/>
      <c r="T9100" s="40"/>
      <c r="U9100" s="40"/>
      <c r="V9100" s="40"/>
      <c r="W9100" s="40"/>
      <c r="X9100" s="40"/>
      <c r="Y9100" s="2"/>
      <c r="Z9100" s="2"/>
      <c r="AA9100" s="2"/>
      <c r="AB9100" s="2"/>
      <c r="AC9100" s="2"/>
      <c r="AD9100" s="2"/>
      <c r="AE9100" s="2"/>
      <c r="AF9100" s="2"/>
      <c r="AG9100" s="2"/>
      <c r="AH9100" s="2"/>
      <c r="AI9100" s="2"/>
      <c r="AJ9100" s="2"/>
      <c r="AK9100" s="2"/>
      <c r="AL9100" s="2"/>
      <c r="AM9100" s="2"/>
      <c r="AN9100" s="2"/>
      <c r="AO9100" s="2"/>
      <c r="AP9100" s="2"/>
      <c r="AQ9100" s="2"/>
      <c r="AR9100" s="2"/>
      <c r="AS9100" s="2"/>
      <c r="AT9100" s="2"/>
      <c r="AU9100" s="2"/>
      <c r="AV9100" s="2"/>
      <c r="AW9100" s="2"/>
      <c r="AX9100" s="2"/>
      <c r="AY9100" s="2"/>
      <c r="AZ9100" s="2"/>
      <c r="BA9100" s="2"/>
      <c r="BB9100" s="2"/>
      <c r="BC9100" s="2"/>
      <c r="BD9100" s="2"/>
      <c r="BE9100" s="2"/>
      <c r="BF9100" s="2"/>
      <c r="BG9100" s="2"/>
    </row>
    <row r="9101" spans="1:59" s="20" customFormat="1" x14ac:dyDescent="0.2">
      <c r="A9101" s="2"/>
      <c r="B9101" s="2"/>
      <c r="C9101" s="40"/>
      <c r="D9101" s="40"/>
      <c r="E9101" s="40"/>
      <c r="F9101" s="2"/>
      <c r="G9101" s="40"/>
      <c r="H9101" s="65"/>
      <c r="I9101" s="40"/>
      <c r="J9101" s="40"/>
      <c r="K9101" s="40"/>
      <c r="L9101" s="40"/>
      <c r="M9101" s="40"/>
      <c r="N9101" s="40"/>
      <c r="O9101" s="40"/>
      <c r="P9101" s="40"/>
      <c r="Q9101" s="40"/>
      <c r="R9101" s="40"/>
      <c r="S9101" s="40"/>
      <c r="T9101" s="40"/>
      <c r="U9101" s="40"/>
      <c r="V9101" s="40"/>
      <c r="W9101" s="40"/>
      <c r="X9101" s="40"/>
      <c r="Y9101" s="2"/>
      <c r="Z9101" s="2"/>
      <c r="AA9101" s="2"/>
      <c r="AB9101" s="2"/>
      <c r="AC9101" s="2"/>
      <c r="AD9101" s="2"/>
      <c r="AE9101" s="2"/>
      <c r="AF9101" s="2"/>
      <c r="AG9101" s="2"/>
      <c r="AH9101" s="2"/>
      <c r="AI9101" s="2"/>
      <c r="AJ9101" s="2"/>
      <c r="AK9101" s="2"/>
      <c r="AL9101" s="2"/>
      <c r="AM9101" s="2"/>
      <c r="AN9101" s="2"/>
      <c r="AO9101" s="2"/>
      <c r="AP9101" s="2"/>
      <c r="AQ9101" s="2"/>
      <c r="AR9101" s="2"/>
      <c r="AS9101" s="2"/>
      <c r="AT9101" s="2"/>
      <c r="AU9101" s="2"/>
      <c r="AV9101" s="2"/>
      <c r="AW9101" s="2"/>
      <c r="AX9101" s="2"/>
      <c r="AY9101" s="2"/>
      <c r="AZ9101" s="2"/>
      <c r="BA9101" s="2"/>
      <c r="BB9101" s="2"/>
      <c r="BC9101" s="2"/>
      <c r="BD9101" s="2"/>
      <c r="BE9101" s="2"/>
      <c r="BF9101" s="2"/>
      <c r="BG9101" s="2"/>
    </row>
    <row r="9102" spans="1:59" s="20" customFormat="1" x14ac:dyDescent="0.2">
      <c r="A9102" s="2"/>
      <c r="B9102" s="2"/>
      <c r="C9102" s="40"/>
      <c r="D9102" s="40"/>
      <c r="E9102" s="40"/>
      <c r="F9102" s="2"/>
      <c r="G9102" s="40"/>
      <c r="H9102" s="65"/>
      <c r="I9102" s="40"/>
      <c r="J9102" s="40"/>
      <c r="K9102" s="40"/>
      <c r="L9102" s="40"/>
      <c r="M9102" s="40"/>
      <c r="N9102" s="40"/>
      <c r="O9102" s="40"/>
      <c r="P9102" s="40"/>
      <c r="Q9102" s="40"/>
      <c r="R9102" s="40"/>
      <c r="S9102" s="40"/>
      <c r="T9102" s="40"/>
      <c r="U9102" s="40"/>
      <c r="V9102" s="40"/>
      <c r="W9102" s="40"/>
      <c r="X9102" s="40"/>
      <c r="Y9102" s="2"/>
      <c r="Z9102" s="2"/>
      <c r="AA9102" s="2"/>
      <c r="AB9102" s="2"/>
      <c r="AC9102" s="2"/>
      <c r="AD9102" s="2"/>
      <c r="AE9102" s="2"/>
      <c r="AF9102" s="2"/>
      <c r="AG9102" s="2"/>
      <c r="AH9102" s="2"/>
      <c r="AI9102" s="2"/>
      <c r="AJ9102" s="2"/>
      <c r="AK9102" s="2"/>
      <c r="AL9102" s="2"/>
      <c r="AM9102" s="2"/>
      <c r="AN9102" s="2"/>
      <c r="AO9102" s="2"/>
      <c r="AP9102" s="2"/>
      <c r="AQ9102" s="2"/>
      <c r="AR9102" s="2"/>
      <c r="AS9102" s="2"/>
      <c r="AT9102" s="2"/>
      <c r="AU9102" s="2"/>
      <c r="AV9102" s="2"/>
      <c r="AW9102" s="2"/>
      <c r="AX9102" s="2"/>
      <c r="AY9102" s="2"/>
      <c r="AZ9102" s="2"/>
      <c r="BA9102" s="2"/>
      <c r="BB9102" s="2"/>
      <c r="BC9102" s="2"/>
      <c r="BD9102" s="2"/>
      <c r="BE9102" s="2"/>
      <c r="BF9102" s="2"/>
      <c r="BG9102" s="2"/>
    </row>
    <row r="9103" spans="1:59" s="20" customFormat="1" x14ac:dyDescent="0.2">
      <c r="A9103" s="2"/>
      <c r="B9103" s="2"/>
      <c r="C9103" s="40"/>
      <c r="D9103" s="40"/>
      <c r="E9103" s="40"/>
      <c r="F9103" s="2"/>
      <c r="G9103" s="40"/>
      <c r="H9103" s="65"/>
      <c r="I9103" s="40"/>
      <c r="J9103" s="40"/>
      <c r="K9103" s="40"/>
      <c r="L9103" s="40"/>
      <c r="M9103" s="40"/>
      <c r="N9103" s="40"/>
      <c r="O9103" s="40"/>
      <c r="P9103" s="40"/>
      <c r="Q9103" s="40"/>
      <c r="R9103" s="40"/>
      <c r="S9103" s="40"/>
      <c r="T9103" s="40"/>
      <c r="U9103" s="40"/>
      <c r="V9103" s="40"/>
      <c r="W9103" s="40"/>
      <c r="X9103" s="40"/>
      <c r="Y9103" s="2"/>
      <c r="Z9103" s="2"/>
      <c r="AA9103" s="2"/>
      <c r="AB9103" s="2"/>
      <c r="AC9103" s="2"/>
      <c r="AD9103" s="2"/>
      <c r="AE9103" s="2"/>
      <c r="AF9103" s="2"/>
      <c r="AG9103" s="2"/>
      <c r="AH9103" s="2"/>
      <c r="AI9103" s="2"/>
      <c r="AJ9103" s="2"/>
      <c r="AK9103" s="2"/>
      <c r="AL9103" s="2"/>
      <c r="AM9103" s="2"/>
      <c r="AN9103" s="2"/>
      <c r="AO9103" s="2"/>
      <c r="AP9103" s="2"/>
      <c r="AQ9103" s="2"/>
      <c r="AR9103" s="2"/>
      <c r="AS9103" s="2"/>
      <c r="AT9103" s="2"/>
      <c r="AU9103" s="2"/>
      <c r="AV9103" s="2"/>
      <c r="AW9103" s="2"/>
      <c r="AX9103" s="2"/>
      <c r="AY9103" s="2"/>
      <c r="AZ9103" s="2"/>
      <c r="BA9103" s="2"/>
      <c r="BB9103" s="2"/>
      <c r="BC9103" s="2"/>
      <c r="BD9103" s="2"/>
      <c r="BE9103" s="2"/>
      <c r="BF9103" s="2"/>
      <c r="BG9103" s="2"/>
    </row>
    <row r="9104" spans="1:59" s="20" customFormat="1" x14ac:dyDescent="0.2">
      <c r="A9104" s="2"/>
      <c r="B9104" s="2"/>
      <c r="C9104" s="40"/>
      <c r="D9104" s="40"/>
      <c r="E9104" s="40"/>
      <c r="F9104" s="2"/>
      <c r="G9104" s="40"/>
      <c r="H9104" s="65"/>
      <c r="I9104" s="40"/>
      <c r="J9104" s="40"/>
      <c r="K9104" s="40"/>
      <c r="L9104" s="40"/>
      <c r="M9104" s="40"/>
      <c r="N9104" s="40"/>
      <c r="O9104" s="40"/>
      <c r="P9104" s="40"/>
      <c r="Q9104" s="40"/>
      <c r="R9104" s="40"/>
      <c r="S9104" s="40"/>
      <c r="T9104" s="40"/>
      <c r="U9104" s="40"/>
      <c r="V9104" s="40"/>
      <c r="W9104" s="40"/>
      <c r="X9104" s="40"/>
      <c r="Y9104" s="2"/>
      <c r="Z9104" s="2"/>
      <c r="AA9104" s="2"/>
      <c r="AB9104" s="2"/>
      <c r="AC9104" s="2"/>
      <c r="AD9104" s="2"/>
      <c r="AE9104" s="2"/>
      <c r="AF9104" s="2"/>
      <c r="AG9104" s="2"/>
      <c r="AH9104" s="2"/>
      <c r="AI9104" s="2"/>
      <c r="AJ9104" s="2"/>
      <c r="AK9104" s="2"/>
      <c r="AL9104" s="2"/>
      <c r="AM9104" s="2"/>
      <c r="AN9104" s="2"/>
      <c r="AO9104" s="2"/>
      <c r="AP9104" s="2"/>
      <c r="AQ9104" s="2"/>
      <c r="AR9104" s="2"/>
      <c r="AS9104" s="2"/>
      <c r="AT9104" s="2"/>
      <c r="AU9104" s="2"/>
      <c r="AV9104" s="2"/>
      <c r="AW9104" s="2"/>
      <c r="AX9104" s="2"/>
      <c r="AY9104" s="2"/>
      <c r="AZ9104" s="2"/>
      <c r="BA9104" s="2"/>
      <c r="BB9104" s="2"/>
      <c r="BC9104" s="2"/>
      <c r="BD9104" s="2"/>
      <c r="BE9104" s="2"/>
      <c r="BF9104" s="2"/>
      <c r="BG9104" s="2"/>
    </row>
    <row r="9105" spans="1:59" s="20" customFormat="1" x14ac:dyDescent="0.2">
      <c r="A9105" s="2"/>
      <c r="B9105" s="2"/>
      <c r="C9105" s="40"/>
      <c r="D9105" s="40"/>
      <c r="E9105" s="40"/>
      <c r="F9105" s="2"/>
      <c r="G9105" s="40"/>
      <c r="H9105" s="65"/>
      <c r="I9105" s="40"/>
      <c r="J9105" s="40"/>
      <c r="K9105" s="40"/>
      <c r="L9105" s="40"/>
      <c r="M9105" s="40"/>
      <c r="N9105" s="40"/>
      <c r="O9105" s="40"/>
      <c r="P9105" s="40"/>
      <c r="Q9105" s="40"/>
      <c r="R9105" s="40"/>
      <c r="S9105" s="40"/>
      <c r="T9105" s="40"/>
      <c r="U9105" s="40"/>
      <c r="V9105" s="40"/>
      <c r="W9105" s="40"/>
      <c r="X9105" s="40"/>
      <c r="Y9105" s="2"/>
      <c r="Z9105" s="2"/>
      <c r="AA9105" s="2"/>
      <c r="AB9105" s="2"/>
      <c r="AC9105" s="2"/>
      <c r="AD9105" s="2"/>
      <c r="AE9105" s="2"/>
      <c r="AF9105" s="2"/>
      <c r="AG9105" s="2"/>
      <c r="AH9105" s="2"/>
      <c r="AI9105" s="2"/>
      <c r="AJ9105" s="2"/>
      <c r="AK9105" s="2"/>
      <c r="AL9105" s="2"/>
      <c r="AM9105" s="2"/>
      <c r="AN9105" s="2"/>
      <c r="AO9105" s="2"/>
      <c r="AP9105" s="2"/>
      <c r="AQ9105" s="2"/>
      <c r="AR9105" s="2"/>
      <c r="AS9105" s="2"/>
      <c r="AT9105" s="2"/>
      <c r="AU9105" s="2"/>
      <c r="AV9105" s="2"/>
      <c r="AW9105" s="2"/>
      <c r="AX9105" s="2"/>
      <c r="AY9105" s="2"/>
      <c r="AZ9105" s="2"/>
      <c r="BA9105" s="2"/>
      <c r="BB9105" s="2"/>
      <c r="BC9105" s="2"/>
      <c r="BD9105" s="2"/>
      <c r="BE9105" s="2"/>
      <c r="BF9105" s="2"/>
      <c r="BG9105" s="2"/>
    </row>
    <row r="9106" spans="1:59" s="20" customFormat="1" x14ac:dyDescent="0.2">
      <c r="A9106" s="2"/>
      <c r="B9106" s="2"/>
      <c r="C9106" s="40"/>
      <c r="D9106" s="40"/>
      <c r="E9106" s="40"/>
      <c r="F9106" s="2"/>
      <c r="G9106" s="40"/>
      <c r="H9106" s="65"/>
      <c r="I9106" s="40"/>
      <c r="J9106" s="40"/>
      <c r="K9106" s="40"/>
      <c r="L9106" s="40"/>
      <c r="M9106" s="40"/>
      <c r="N9106" s="40"/>
      <c r="O9106" s="40"/>
      <c r="P9106" s="40"/>
      <c r="Q9106" s="40"/>
      <c r="R9106" s="40"/>
      <c r="S9106" s="40"/>
      <c r="T9106" s="40"/>
      <c r="U9106" s="40"/>
      <c r="V9106" s="40"/>
      <c r="W9106" s="40"/>
      <c r="X9106" s="40"/>
      <c r="Y9106" s="2"/>
      <c r="Z9106" s="2"/>
      <c r="AA9106" s="2"/>
      <c r="AB9106" s="2"/>
      <c r="AC9106" s="2"/>
      <c r="AD9106" s="2"/>
      <c r="AE9106" s="2"/>
      <c r="AF9106" s="2"/>
      <c r="AG9106" s="2"/>
      <c r="AH9106" s="2"/>
      <c r="AI9106" s="2"/>
      <c r="AJ9106" s="2"/>
      <c r="AK9106" s="2"/>
      <c r="AL9106" s="2"/>
      <c r="AM9106" s="2"/>
      <c r="AN9106" s="2"/>
      <c r="AO9106" s="2"/>
      <c r="AP9106" s="2"/>
      <c r="AQ9106" s="2"/>
      <c r="AR9106" s="2"/>
      <c r="AS9106" s="2"/>
      <c r="AT9106" s="2"/>
      <c r="AU9106" s="2"/>
      <c r="AV9106" s="2"/>
      <c r="AW9106" s="2"/>
      <c r="AX9106" s="2"/>
      <c r="AY9106" s="2"/>
      <c r="AZ9106" s="2"/>
      <c r="BA9106" s="2"/>
      <c r="BB9106" s="2"/>
      <c r="BC9106" s="2"/>
      <c r="BD9106" s="2"/>
      <c r="BE9106" s="2"/>
      <c r="BF9106" s="2"/>
      <c r="BG9106" s="2"/>
    </row>
    <row r="9107" spans="1:59" s="20" customFormat="1" x14ac:dyDescent="0.2">
      <c r="A9107" s="2"/>
      <c r="B9107" s="2"/>
      <c r="C9107" s="40"/>
      <c r="D9107" s="40"/>
      <c r="E9107" s="40"/>
      <c r="F9107" s="2"/>
      <c r="G9107" s="40"/>
      <c r="H9107" s="65"/>
      <c r="I9107" s="40"/>
      <c r="J9107" s="40"/>
      <c r="K9107" s="40"/>
      <c r="L9107" s="40"/>
      <c r="M9107" s="40"/>
      <c r="N9107" s="40"/>
      <c r="O9107" s="40"/>
      <c r="P9107" s="40"/>
      <c r="Q9107" s="40"/>
      <c r="R9107" s="40"/>
      <c r="S9107" s="40"/>
      <c r="T9107" s="40"/>
      <c r="U9107" s="40"/>
      <c r="V9107" s="40"/>
      <c r="W9107" s="40"/>
      <c r="X9107" s="40"/>
      <c r="Y9107" s="2"/>
      <c r="Z9107" s="2"/>
      <c r="AA9107" s="2"/>
      <c r="AB9107" s="2"/>
      <c r="AC9107" s="2"/>
      <c r="AD9107" s="2"/>
      <c r="AE9107" s="2"/>
      <c r="AF9107" s="2"/>
      <c r="AG9107" s="2"/>
      <c r="AH9107" s="2"/>
      <c r="AI9107" s="2"/>
      <c r="AJ9107" s="2"/>
      <c r="AK9107" s="2"/>
      <c r="AL9107" s="2"/>
      <c r="AM9107" s="2"/>
      <c r="AN9107" s="2"/>
      <c r="AO9107" s="2"/>
      <c r="AP9107" s="2"/>
      <c r="AQ9107" s="2"/>
      <c r="AR9107" s="2"/>
      <c r="AS9107" s="2"/>
      <c r="AT9107" s="2"/>
      <c r="AU9107" s="2"/>
      <c r="AV9107" s="2"/>
      <c r="AW9107" s="2"/>
      <c r="AX9107" s="2"/>
      <c r="AY9107" s="2"/>
      <c r="AZ9107" s="2"/>
      <c r="BA9107" s="2"/>
      <c r="BB9107" s="2"/>
      <c r="BC9107" s="2"/>
      <c r="BD9107" s="2"/>
      <c r="BE9107" s="2"/>
      <c r="BF9107" s="2"/>
      <c r="BG9107" s="2"/>
    </row>
    <row r="9108" spans="1:59" s="20" customFormat="1" x14ac:dyDescent="0.2">
      <c r="A9108" s="2"/>
      <c r="B9108" s="2"/>
      <c r="C9108" s="40"/>
      <c r="D9108" s="40"/>
      <c r="E9108" s="40"/>
      <c r="F9108" s="2"/>
      <c r="G9108" s="40"/>
      <c r="H9108" s="65"/>
      <c r="I9108" s="40"/>
      <c r="J9108" s="40"/>
      <c r="K9108" s="40"/>
      <c r="L9108" s="40"/>
      <c r="M9108" s="40"/>
      <c r="N9108" s="40"/>
      <c r="O9108" s="40"/>
      <c r="P9108" s="40"/>
      <c r="Q9108" s="40"/>
      <c r="R9108" s="40"/>
      <c r="S9108" s="40"/>
      <c r="T9108" s="40"/>
      <c r="U9108" s="40"/>
      <c r="V9108" s="40"/>
      <c r="W9108" s="40"/>
      <c r="X9108" s="40"/>
      <c r="Y9108" s="2"/>
      <c r="Z9108" s="2"/>
      <c r="AA9108" s="2"/>
      <c r="AB9108" s="2"/>
      <c r="AC9108" s="2"/>
      <c r="AD9108" s="2"/>
      <c r="AE9108" s="2"/>
      <c r="AF9108" s="2"/>
      <c r="AG9108" s="2"/>
      <c r="AH9108" s="2"/>
      <c r="AI9108" s="2"/>
      <c r="AJ9108" s="2"/>
      <c r="AK9108" s="2"/>
      <c r="AL9108" s="2"/>
      <c r="AM9108" s="2"/>
      <c r="AN9108" s="2"/>
      <c r="AO9108" s="2"/>
      <c r="AP9108" s="2"/>
      <c r="AQ9108" s="2"/>
      <c r="AR9108" s="2"/>
      <c r="AS9108" s="2"/>
      <c r="AT9108" s="2"/>
      <c r="AU9108" s="2"/>
      <c r="AV9108" s="2"/>
      <c r="AW9108" s="2"/>
      <c r="AX9108" s="2"/>
      <c r="AY9108" s="2"/>
      <c r="AZ9108" s="2"/>
      <c r="BA9108" s="2"/>
      <c r="BB9108" s="2"/>
      <c r="BC9108" s="2"/>
      <c r="BD9108" s="2"/>
      <c r="BE9108" s="2"/>
      <c r="BF9108" s="2"/>
      <c r="BG9108" s="2"/>
    </row>
    <row r="9109" spans="1:59" s="20" customFormat="1" x14ac:dyDescent="0.2">
      <c r="A9109" s="2"/>
      <c r="B9109" s="2"/>
      <c r="C9109" s="40"/>
      <c r="D9109" s="40"/>
      <c r="E9109" s="40"/>
      <c r="F9109" s="2"/>
      <c r="G9109" s="40"/>
      <c r="H9109" s="65"/>
      <c r="I9109" s="40"/>
      <c r="J9109" s="40"/>
      <c r="K9109" s="40"/>
      <c r="L9109" s="40"/>
      <c r="M9109" s="40"/>
      <c r="N9109" s="40"/>
      <c r="O9109" s="40"/>
      <c r="P9109" s="40"/>
      <c r="Q9109" s="40"/>
      <c r="R9109" s="40"/>
      <c r="S9109" s="40"/>
      <c r="T9109" s="40"/>
      <c r="U9109" s="40"/>
      <c r="V9109" s="40"/>
      <c r="W9109" s="40"/>
      <c r="X9109" s="40"/>
      <c r="Y9109" s="2"/>
      <c r="Z9109" s="2"/>
      <c r="AA9109" s="2"/>
      <c r="AB9109" s="2"/>
      <c r="AC9109" s="2"/>
      <c r="AD9109" s="2"/>
      <c r="AE9109" s="2"/>
      <c r="AF9109" s="2"/>
      <c r="AG9109" s="2"/>
      <c r="AH9109" s="2"/>
      <c r="AI9109" s="2"/>
      <c r="AJ9109" s="2"/>
      <c r="AK9109" s="2"/>
      <c r="AL9109" s="2"/>
      <c r="AM9109" s="2"/>
      <c r="AN9109" s="2"/>
      <c r="AO9109" s="2"/>
      <c r="AP9109" s="2"/>
      <c r="AQ9109" s="2"/>
      <c r="AR9109" s="2"/>
      <c r="AS9109" s="2"/>
      <c r="AT9109" s="2"/>
      <c r="AU9109" s="2"/>
      <c r="AV9109" s="2"/>
      <c r="AW9109" s="2"/>
      <c r="AX9109" s="2"/>
      <c r="AY9109" s="2"/>
      <c r="AZ9109" s="2"/>
      <c r="BA9109" s="2"/>
      <c r="BB9109" s="2"/>
      <c r="BC9109" s="2"/>
      <c r="BD9109" s="2"/>
      <c r="BE9109" s="2"/>
      <c r="BF9109" s="2"/>
      <c r="BG9109" s="2"/>
    </row>
  </sheetData>
  <mergeCells count="2">
    <mergeCell ref="B5:G5"/>
    <mergeCell ref="B8:G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A2:AV9969"/>
  <sheetViews>
    <sheetView showGridLines="0" zoomScale="85" zoomScaleNormal="85" workbookViewId="0">
      <pane xSplit="7" ySplit="13" topLeftCell="H14" activePane="bottomRight" state="frozen"/>
      <selection pane="topRight" activeCell="H1" sqref="H1"/>
      <selection pane="bottomLeft" activeCell="A10" sqref="A10"/>
      <selection pane="bottomRight" activeCell="H14" sqref="H14"/>
    </sheetView>
  </sheetViews>
  <sheetFormatPr defaultRowHeight="12.75" x14ac:dyDescent="0.2"/>
  <cols>
    <col min="1" max="1" width="4.7109375" style="2" customWidth="1"/>
    <col min="2" max="2" width="13.7109375" style="2" customWidth="1"/>
    <col min="3" max="3" width="33.42578125" style="40" customWidth="1"/>
    <col min="4" max="4" width="15.140625" style="40" bestFit="1" customWidth="1"/>
    <col min="5" max="5" width="34.28515625" style="40" bestFit="1" customWidth="1"/>
    <col min="6" max="6" width="20.42578125" style="65" customWidth="1"/>
    <col min="7" max="7" width="15.140625" style="2" bestFit="1" customWidth="1"/>
    <col min="8" max="8" width="4.140625" style="65" customWidth="1"/>
    <col min="9" max="9" width="17" style="65" customWidth="1"/>
    <col min="10" max="10" width="4.28515625" style="40" customWidth="1"/>
    <col min="11" max="11" width="14.5703125" style="40" customWidth="1"/>
    <col min="12" max="12" width="14.7109375" style="2" customWidth="1"/>
    <col min="13" max="13" width="14.42578125" style="2" customWidth="1"/>
    <col min="14" max="26" width="14.7109375" style="2" customWidth="1"/>
    <col min="27" max="27" width="5.42578125" style="2" customWidth="1"/>
    <col min="28" max="29" width="14.7109375" style="2" customWidth="1"/>
    <col min="30" max="30" width="14.7109375" style="40" customWidth="1"/>
    <col min="31" max="31" width="14.7109375" style="65" customWidth="1"/>
    <col min="32" max="47" width="14.7109375" style="2" customWidth="1"/>
    <col min="48" max="48" width="3.7109375" style="2" customWidth="1"/>
    <col min="49" max="16384" width="9.140625" style="2"/>
  </cols>
  <sheetData>
    <row r="2" spans="2:47" s="76" customFormat="1" ht="18" x14ac:dyDescent="0.2">
      <c r="B2" s="76" t="s">
        <v>191</v>
      </c>
    </row>
    <row r="4" spans="2:47" s="83" customFormat="1" x14ac:dyDescent="0.2">
      <c r="B4" s="83" t="s">
        <v>121</v>
      </c>
    </row>
    <row r="5" spans="2:47" s="65" customFormat="1" ht="58.5" customHeight="1" x14ac:dyDescent="0.2">
      <c r="B5" s="182" t="s">
        <v>203</v>
      </c>
      <c r="C5" s="182"/>
      <c r="D5" s="182"/>
      <c r="E5" s="182"/>
      <c r="F5" s="182"/>
      <c r="G5" s="182"/>
      <c r="H5" s="165"/>
      <c r="I5" s="124"/>
      <c r="J5" s="124"/>
      <c r="K5" s="124"/>
      <c r="L5" s="124"/>
      <c r="M5" s="124"/>
    </row>
    <row r="6" spans="2:47" s="163" customFormat="1" x14ac:dyDescent="0.2"/>
    <row r="7" spans="2:47" s="163" customFormat="1" x14ac:dyDescent="0.2">
      <c r="B7" s="171" t="s">
        <v>27</v>
      </c>
    </row>
    <row r="8" spans="2:47" s="163" customFormat="1" ht="30" customHeight="1" x14ac:dyDescent="0.2">
      <c r="B8" s="182" t="s">
        <v>219</v>
      </c>
      <c r="C8" s="182"/>
      <c r="D8" s="182"/>
      <c r="E8" s="182"/>
      <c r="F8" s="182"/>
      <c r="G8" s="182"/>
    </row>
    <row r="9" spans="2:47" s="163" customFormat="1" x14ac:dyDescent="0.2">
      <c r="B9" s="182"/>
      <c r="C9" s="182"/>
      <c r="D9" s="182"/>
      <c r="E9" s="182"/>
      <c r="F9" s="182"/>
      <c r="G9" s="182"/>
    </row>
    <row r="10" spans="2:47" x14ac:dyDescent="0.2">
      <c r="N10" s="40"/>
      <c r="O10" s="40"/>
      <c r="P10" s="40"/>
      <c r="Q10" s="40"/>
      <c r="R10" s="40"/>
      <c r="S10" s="40"/>
      <c r="T10" s="40"/>
      <c r="U10" s="40"/>
      <c r="V10" s="40"/>
      <c r="W10" s="40"/>
      <c r="X10" s="40"/>
      <c r="Y10" s="40"/>
      <c r="Z10" s="40"/>
      <c r="AA10" s="40"/>
      <c r="AB10" s="40"/>
      <c r="AC10" s="40"/>
      <c r="AF10" s="40"/>
      <c r="AG10" s="40"/>
      <c r="AH10" s="40"/>
      <c r="AI10" s="40"/>
      <c r="AJ10" s="40"/>
      <c r="AK10" s="40"/>
      <c r="AL10" s="40"/>
      <c r="AM10" s="40"/>
      <c r="AN10" s="40"/>
      <c r="AO10" s="40"/>
      <c r="AP10" s="40"/>
      <c r="AQ10" s="40"/>
      <c r="AR10" s="40"/>
      <c r="AS10" s="40"/>
      <c r="AT10" s="40"/>
      <c r="AU10" s="40"/>
    </row>
    <row r="11" spans="2:47" s="77" customFormat="1" x14ac:dyDescent="0.2">
      <c r="B11" s="77" t="s">
        <v>112</v>
      </c>
      <c r="K11" s="77">
        <v>2011</v>
      </c>
      <c r="L11" s="77">
        <v>2012</v>
      </c>
      <c r="M11" s="77">
        <v>2013</v>
      </c>
      <c r="N11" s="77">
        <v>2014</v>
      </c>
      <c r="O11" s="77">
        <v>2015</v>
      </c>
      <c r="P11" s="77">
        <v>2016</v>
      </c>
      <c r="Q11" s="77">
        <v>2017</v>
      </c>
      <c r="R11" s="77">
        <v>2018</v>
      </c>
      <c r="S11" s="77">
        <v>2019</v>
      </c>
      <c r="T11" s="77">
        <v>2020</v>
      </c>
      <c r="U11" s="77">
        <v>2021</v>
      </c>
      <c r="V11" s="77">
        <v>2022</v>
      </c>
      <c r="W11" s="77">
        <v>2023</v>
      </c>
      <c r="X11" s="77">
        <v>2024</v>
      </c>
      <c r="Y11" s="77">
        <v>2025</v>
      </c>
      <c r="Z11" s="77">
        <v>2026</v>
      </c>
      <c r="AC11" s="77">
        <v>2011</v>
      </c>
      <c r="AD11" s="77">
        <v>2012</v>
      </c>
      <c r="AE11" s="77">
        <v>2013</v>
      </c>
      <c r="AF11" s="77">
        <v>2014</v>
      </c>
      <c r="AG11" s="77">
        <v>2015</v>
      </c>
      <c r="AH11" s="77">
        <v>2016</v>
      </c>
      <c r="AI11" s="77">
        <v>2017</v>
      </c>
      <c r="AJ11" s="77">
        <v>2018</v>
      </c>
      <c r="AK11" s="77">
        <v>2019</v>
      </c>
      <c r="AL11" s="77">
        <v>2020</v>
      </c>
      <c r="AM11" s="77">
        <v>2021</v>
      </c>
      <c r="AN11" s="77">
        <v>2022</v>
      </c>
      <c r="AO11" s="77">
        <v>2023</v>
      </c>
      <c r="AP11" s="77">
        <v>2024</v>
      </c>
      <c r="AQ11" s="77">
        <v>2025</v>
      </c>
      <c r="AR11" s="77">
        <v>2026</v>
      </c>
    </row>
    <row r="12" spans="2:47" s="41" customFormat="1" x14ac:dyDescent="0.2">
      <c r="F12" s="75"/>
      <c r="H12" s="75"/>
      <c r="I12" s="75"/>
      <c r="K12" s="29"/>
      <c r="L12" s="29"/>
      <c r="M12" s="29"/>
      <c r="N12" s="29"/>
      <c r="O12" s="29"/>
      <c r="P12" s="29"/>
      <c r="Q12" s="29"/>
      <c r="R12" s="29"/>
      <c r="S12" s="29"/>
      <c r="T12" s="29"/>
      <c r="U12" s="29"/>
      <c r="V12" s="29"/>
      <c r="W12" s="29"/>
      <c r="X12" s="29"/>
      <c r="Y12" s="29"/>
      <c r="Z12" s="29"/>
      <c r="AB12" s="29"/>
      <c r="AC12" s="29"/>
      <c r="AD12" s="29"/>
      <c r="AE12" s="29"/>
      <c r="AF12" s="29"/>
      <c r="AG12" s="29"/>
      <c r="AH12" s="29"/>
      <c r="AI12" s="29"/>
      <c r="AJ12" s="29"/>
      <c r="AK12" s="29"/>
      <c r="AL12" s="29"/>
      <c r="AM12" s="29"/>
      <c r="AN12" s="29"/>
      <c r="AO12" s="29"/>
      <c r="AP12" s="29"/>
      <c r="AQ12" s="29"/>
      <c r="AR12" s="29"/>
    </row>
    <row r="13" spans="2:47" s="79" customFormat="1" x14ac:dyDescent="0.2">
      <c r="B13" s="99" t="s">
        <v>114</v>
      </c>
      <c r="F13" s="145"/>
      <c r="H13" s="126"/>
      <c r="I13" s="145"/>
      <c r="AB13" s="126"/>
      <c r="AC13" s="87">
        <f>SUM(AC34:AC1008)</f>
        <v>1817981001.6653006</v>
      </c>
      <c r="AD13" s="87">
        <f t="shared" ref="AD13:AR13" si="0">SUM(AD34:AD1008)</f>
        <v>1891549100.4441152</v>
      </c>
      <c r="AE13" s="87">
        <f t="shared" si="0"/>
        <v>1979932757.5511715</v>
      </c>
      <c r="AF13" s="87">
        <f t="shared" si="0"/>
        <v>2084891868.8782699</v>
      </c>
      <c r="AG13" s="87">
        <f t="shared" si="0"/>
        <v>2168163478.2636151</v>
      </c>
      <c r="AH13" s="87">
        <f t="shared" si="0"/>
        <v>2259021693.3072782</v>
      </c>
      <c r="AI13" s="87">
        <f t="shared" si="0"/>
        <v>2327006887.6727543</v>
      </c>
      <c r="AJ13" s="87">
        <f t="shared" si="0"/>
        <v>2429804469.4248371</v>
      </c>
      <c r="AK13" s="87">
        <f t="shared" si="0"/>
        <v>2559179260.5500321</v>
      </c>
      <c r="AL13" s="87">
        <f t="shared" si="0"/>
        <v>2699849343.0451989</v>
      </c>
      <c r="AM13" s="87">
        <f t="shared" si="0"/>
        <v>2609432572.3809972</v>
      </c>
      <c r="AN13" s="87">
        <f t="shared" si="0"/>
        <v>2478697691.2053404</v>
      </c>
      <c r="AO13" s="87">
        <f t="shared" si="0"/>
        <v>2356647835.8388972</v>
      </c>
      <c r="AP13" s="87">
        <f t="shared" si="0"/>
        <v>2241699462.0933375</v>
      </c>
      <c r="AQ13" s="87">
        <f t="shared" si="0"/>
        <v>2131609388.3854361</v>
      </c>
      <c r="AR13" s="87">
        <f t="shared" si="0"/>
        <v>2023189626.7833307</v>
      </c>
    </row>
    <row r="14" spans="2:47" s="82" customFormat="1" x14ac:dyDescent="0.2">
      <c r="AC14" s="135"/>
      <c r="AD14" s="135"/>
      <c r="AE14" s="135"/>
      <c r="AF14" s="135"/>
      <c r="AG14" s="135"/>
      <c r="AH14" s="135"/>
      <c r="AI14" s="135"/>
      <c r="AJ14" s="135"/>
      <c r="AK14" s="135"/>
      <c r="AL14" s="135"/>
      <c r="AM14" s="135"/>
      <c r="AN14" s="135"/>
      <c r="AO14" s="135"/>
      <c r="AP14" s="135"/>
      <c r="AQ14" s="135"/>
      <c r="AR14" s="135"/>
    </row>
    <row r="15" spans="2:47" s="5" customFormat="1" x14ac:dyDescent="0.2">
      <c r="B15" s="83" t="s">
        <v>124</v>
      </c>
      <c r="C15" s="69"/>
      <c r="D15" s="69"/>
      <c r="E15" s="69"/>
      <c r="F15" s="69"/>
      <c r="H15" s="68"/>
      <c r="I15" s="68"/>
      <c r="AB15" s="29"/>
      <c r="AC15" s="70"/>
      <c r="AD15" s="70"/>
      <c r="AE15" s="70"/>
      <c r="AF15" s="70"/>
      <c r="AG15" s="70"/>
      <c r="AH15" s="70"/>
      <c r="AI15" s="70"/>
      <c r="AJ15" s="70"/>
      <c r="AK15" s="70"/>
      <c r="AL15" s="70"/>
      <c r="AM15" s="70"/>
      <c r="AN15" s="70"/>
      <c r="AO15" s="70"/>
      <c r="AP15" s="70"/>
      <c r="AQ15" s="70"/>
      <c r="AR15" s="70"/>
    </row>
    <row r="16" spans="2:47" s="40" customFormat="1" x14ac:dyDescent="0.2">
      <c r="B16" s="79" t="s">
        <v>154</v>
      </c>
      <c r="C16" s="38"/>
      <c r="D16" s="38"/>
      <c r="E16" s="38"/>
      <c r="F16" s="38"/>
      <c r="H16" s="65"/>
      <c r="I16" s="65"/>
      <c r="AB16" s="65"/>
      <c r="AC16" s="88">
        <f>SUMIF($C$34:$C$392,$B16&amp;" "&amp;$B$15,AC$34:AC$392)</f>
        <v>1293158319.7047267</v>
      </c>
      <c r="AD16" s="88">
        <f t="shared" ref="AD16:AR16" si="1">SUMIF($C$34:$C$392,$B16&amp;" "&amp;$B$15,AD$34:AD$392)</f>
        <v>1276554189.5062363</v>
      </c>
      <c r="AE16" s="88">
        <f t="shared" si="1"/>
        <v>1254533485.6843176</v>
      </c>
      <c r="AF16" s="88">
        <f t="shared" si="1"/>
        <v>1236840292.4978607</v>
      </c>
      <c r="AG16" s="88">
        <f t="shared" si="1"/>
        <v>1195860363.3293655</v>
      </c>
      <c r="AH16" s="88">
        <f t="shared" si="1"/>
        <v>1151652127.4857786</v>
      </c>
      <c r="AI16" s="88">
        <f t="shared" si="1"/>
        <v>1100072762.7530279</v>
      </c>
      <c r="AJ16" s="88">
        <f t="shared" si="1"/>
        <v>1060836755.0780199</v>
      </c>
      <c r="AK16" s="88">
        <f t="shared" si="1"/>
        <v>1027329923.0276833</v>
      </c>
      <c r="AL16" s="88">
        <f t="shared" si="1"/>
        <v>998748793.65608823</v>
      </c>
      <c r="AM16" s="88">
        <f t="shared" si="1"/>
        <v>947992243.42479599</v>
      </c>
      <c r="AN16" s="88">
        <f t="shared" si="1"/>
        <v>878694893.28053439</v>
      </c>
      <c r="AO16" s="88">
        <f t="shared" si="1"/>
        <v>814493447.22704279</v>
      </c>
      <c r="AP16" s="88">
        <f t="shared" si="1"/>
        <v>755011233.8392545</v>
      </c>
      <c r="AQ16" s="88">
        <f t="shared" si="1"/>
        <v>698604797.99909925</v>
      </c>
      <c r="AR16" s="88">
        <f t="shared" si="1"/>
        <v>642343012.9195739</v>
      </c>
    </row>
    <row r="17" spans="1:48" s="40" customFormat="1" x14ac:dyDescent="0.2">
      <c r="B17" s="79" t="s">
        <v>146</v>
      </c>
      <c r="C17" s="38"/>
      <c r="D17" s="38"/>
      <c r="E17" s="38"/>
      <c r="F17" s="38"/>
      <c r="H17" s="65"/>
      <c r="I17" s="65"/>
      <c r="AB17" s="29"/>
      <c r="AC17" s="88">
        <f t="shared" ref="AC17:AR19" si="2">SUMIF($C$34:$C$392,$B17&amp;" "&amp;$B$15,AC$34:AC$392)</f>
        <v>295957035.57586658</v>
      </c>
      <c r="AD17" s="88">
        <f t="shared" si="2"/>
        <v>358508202.82367814</v>
      </c>
      <c r="AE17" s="88">
        <f t="shared" si="2"/>
        <v>439283860.8474763</v>
      </c>
      <c r="AF17" s="88">
        <f t="shared" si="2"/>
        <v>532784787.79729533</v>
      </c>
      <c r="AG17" s="88">
        <f t="shared" si="2"/>
        <v>636012680.87112975</v>
      </c>
      <c r="AH17" s="88">
        <f t="shared" si="2"/>
        <v>749982329.68928134</v>
      </c>
      <c r="AI17" s="88">
        <f t="shared" si="2"/>
        <v>850034551.10104918</v>
      </c>
      <c r="AJ17" s="88">
        <f t="shared" si="2"/>
        <v>971093675.878824</v>
      </c>
      <c r="AK17" s="88">
        <f t="shared" si="2"/>
        <v>1098253805.4216895</v>
      </c>
      <c r="AL17" s="88">
        <f t="shared" si="2"/>
        <v>1228518905.8958888</v>
      </c>
      <c r="AM17" s="88">
        <f t="shared" si="2"/>
        <v>1204860643.8653486</v>
      </c>
      <c r="AN17" s="88">
        <f t="shared" si="2"/>
        <v>1166403889.8099046</v>
      </c>
      <c r="AO17" s="88">
        <f t="shared" si="2"/>
        <v>1129261689.6007252</v>
      </c>
      <c r="AP17" s="88">
        <f t="shared" si="2"/>
        <v>1093335632.1361079</v>
      </c>
      <c r="AQ17" s="88">
        <f t="shared" si="2"/>
        <v>1058599721.8623542</v>
      </c>
      <c r="AR17" s="88">
        <f t="shared" si="2"/>
        <v>1024931097.8795229</v>
      </c>
    </row>
    <row r="18" spans="1:48" s="40" customFormat="1" x14ac:dyDescent="0.2">
      <c r="B18" s="79" t="s">
        <v>127</v>
      </c>
      <c r="C18" s="38"/>
      <c r="D18" s="38"/>
      <c r="E18" s="38"/>
      <c r="F18" s="38"/>
      <c r="H18" s="65"/>
      <c r="I18" s="65"/>
      <c r="AB18" s="29"/>
      <c r="AC18" s="88">
        <f t="shared" si="2"/>
        <v>8917278.9422167614</v>
      </c>
      <c r="AD18" s="88">
        <f t="shared" si="2"/>
        <v>8317389.2679221798</v>
      </c>
      <c r="AE18" s="88">
        <f t="shared" si="2"/>
        <v>7657820.298975952</v>
      </c>
      <c r="AF18" s="88">
        <f t="shared" si="2"/>
        <v>6997546.0154198045</v>
      </c>
      <c r="AG18" s="88">
        <f t="shared" si="2"/>
        <v>6184081.2911272533</v>
      </c>
      <c r="AH18" s="88">
        <f t="shared" si="2"/>
        <v>5343046.2355339481</v>
      </c>
      <c r="AI18" s="88">
        <f t="shared" si="2"/>
        <v>4461443.6066708481</v>
      </c>
      <c r="AJ18" s="88">
        <f t="shared" si="2"/>
        <v>3619123.053731394</v>
      </c>
      <c r="AK18" s="88">
        <f t="shared" si="2"/>
        <v>2771343.4783948171</v>
      </c>
      <c r="AL18" s="88">
        <f t="shared" si="2"/>
        <v>1899294.0638599182</v>
      </c>
      <c r="AM18" s="88">
        <f t="shared" si="2"/>
        <v>956294.56115347368</v>
      </c>
      <c r="AN18" s="88">
        <f t="shared" si="2"/>
        <v>1.1990778148174286E-8</v>
      </c>
      <c r="AO18" s="88">
        <f t="shared" si="2"/>
        <v>1.1990778148174286E-8</v>
      </c>
      <c r="AP18" s="88">
        <f t="shared" si="2"/>
        <v>1.1990778148174286E-8</v>
      </c>
      <c r="AQ18" s="88">
        <f t="shared" si="2"/>
        <v>1.1990778148174286E-8</v>
      </c>
      <c r="AR18" s="88">
        <f t="shared" si="2"/>
        <v>1.1990778148174286E-8</v>
      </c>
    </row>
    <row r="19" spans="1:48" s="40" customFormat="1" x14ac:dyDescent="0.2">
      <c r="B19" s="79" t="s">
        <v>148</v>
      </c>
      <c r="C19" s="38"/>
      <c r="D19" s="38"/>
      <c r="E19" s="38"/>
      <c r="F19" s="38"/>
      <c r="H19" s="65"/>
      <c r="I19" s="65"/>
      <c r="AB19" s="29"/>
      <c r="AC19" s="88">
        <f t="shared" si="2"/>
        <v>0</v>
      </c>
      <c r="AD19" s="88">
        <f t="shared" si="2"/>
        <v>0</v>
      </c>
      <c r="AE19" s="88">
        <f t="shared" si="2"/>
        <v>0</v>
      </c>
      <c r="AF19" s="88">
        <f t="shared" si="2"/>
        <v>0</v>
      </c>
      <c r="AG19" s="88">
        <f t="shared" si="2"/>
        <v>0</v>
      </c>
      <c r="AH19" s="88">
        <f t="shared" si="2"/>
        <v>0</v>
      </c>
      <c r="AI19" s="88">
        <f t="shared" si="2"/>
        <v>0</v>
      </c>
      <c r="AJ19" s="88">
        <f t="shared" si="2"/>
        <v>0</v>
      </c>
      <c r="AK19" s="88">
        <f t="shared" si="2"/>
        <v>0</v>
      </c>
      <c r="AL19" s="88">
        <f t="shared" si="2"/>
        <v>0</v>
      </c>
      <c r="AM19" s="88">
        <f t="shared" si="2"/>
        <v>0</v>
      </c>
      <c r="AN19" s="88">
        <f t="shared" si="2"/>
        <v>0</v>
      </c>
      <c r="AO19" s="88">
        <f t="shared" si="2"/>
        <v>0</v>
      </c>
      <c r="AP19" s="88">
        <f t="shared" si="2"/>
        <v>0</v>
      </c>
      <c r="AQ19" s="88">
        <f t="shared" si="2"/>
        <v>0</v>
      </c>
      <c r="AR19" s="88">
        <f t="shared" si="2"/>
        <v>0</v>
      </c>
    </row>
    <row r="20" spans="1:48" s="68" customFormat="1" x14ac:dyDescent="0.2">
      <c r="B20" s="82"/>
      <c r="C20" s="69"/>
      <c r="D20" s="69"/>
      <c r="E20" s="69"/>
      <c r="F20" s="69"/>
      <c r="AB20" s="29"/>
      <c r="AC20" s="135"/>
      <c r="AD20" s="135"/>
      <c r="AE20" s="135"/>
      <c r="AF20" s="135"/>
      <c r="AG20" s="135"/>
      <c r="AH20" s="135"/>
      <c r="AI20" s="135"/>
      <c r="AJ20" s="135"/>
      <c r="AK20" s="135"/>
      <c r="AL20" s="135"/>
      <c r="AM20" s="135"/>
      <c r="AN20" s="135"/>
      <c r="AO20" s="135"/>
      <c r="AP20" s="135"/>
      <c r="AQ20" s="135"/>
      <c r="AR20" s="135"/>
    </row>
    <row r="21" spans="1:48" s="5" customFormat="1" x14ac:dyDescent="0.2">
      <c r="B21" s="83" t="s">
        <v>125</v>
      </c>
      <c r="C21" s="69"/>
      <c r="D21" s="69"/>
      <c r="E21" s="69"/>
      <c r="F21" s="69"/>
      <c r="H21" s="68"/>
      <c r="I21" s="68"/>
      <c r="AB21" s="29"/>
      <c r="AC21" s="70"/>
      <c r="AD21" s="70"/>
      <c r="AE21" s="70"/>
      <c r="AF21" s="70"/>
      <c r="AG21" s="70"/>
      <c r="AH21" s="70"/>
      <c r="AI21" s="70"/>
      <c r="AJ21" s="70"/>
      <c r="AK21" s="70"/>
      <c r="AL21" s="70"/>
      <c r="AM21" s="70"/>
      <c r="AN21" s="70"/>
      <c r="AO21" s="70"/>
      <c r="AP21" s="70"/>
      <c r="AQ21" s="70"/>
      <c r="AR21" s="70"/>
    </row>
    <row r="22" spans="1:48" s="40" customFormat="1" x14ac:dyDescent="0.2">
      <c r="B22" s="79" t="s">
        <v>154</v>
      </c>
      <c r="C22" s="38"/>
      <c r="D22" s="38"/>
      <c r="E22" s="38"/>
      <c r="F22" s="38"/>
      <c r="H22" s="65"/>
      <c r="I22" s="65"/>
      <c r="AB22" s="29"/>
      <c r="AC22" s="88">
        <f>SUMIF($C$34:$C$392,$B22&amp;" "&amp;$B$21,AC$34:AC$392)</f>
        <v>133771555.75985722</v>
      </c>
      <c r="AD22" s="88">
        <f t="shared" ref="AD22:AR22" si="3">SUMIF($C$34:$C$392,$B22&amp;" "&amp;$B$21,AD$34:AD$392)</f>
        <v>131197624.31391655</v>
      </c>
      <c r="AE22" s="88">
        <f t="shared" si="3"/>
        <v>128023981.96383864</v>
      </c>
      <c r="AF22" s="88">
        <f t="shared" si="3"/>
        <v>125244112.49366781</v>
      </c>
      <c r="AG22" s="88">
        <f t="shared" si="3"/>
        <v>120068367.24379456</v>
      </c>
      <c r="AH22" s="88">
        <f t="shared" si="3"/>
        <v>114549302.31593657</v>
      </c>
      <c r="AI22" s="88">
        <f t="shared" si="3"/>
        <v>108285829.83102843</v>
      </c>
      <c r="AJ22" s="88">
        <f t="shared" si="3"/>
        <v>103218364.36386929</v>
      </c>
      <c r="AK22" s="88">
        <f t="shared" si="3"/>
        <v>98664230.121936306</v>
      </c>
      <c r="AL22" s="88">
        <f t="shared" si="3"/>
        <v>94516900.514756233</v>
      </c>
      <c r="AM22" s="88">
        <f t="shared" si="3"/>
        <v>88220221.271411046</v>
      </c>
      <c r="AN22" s="88">
        <f t="shared" si="3"/>
        <v>79870264.2150729</v>
      </c>
      <c r="AO22" s="88">
        <f t="shared" si="3"/>
        <v>72323556.54826571</v>
      </c>
      <c r="AP22" s="88">
        <f t="shared" si="3"/>
        <v>65447561.402528748</v>
      </c>
      <c r="AQ22" s="88">
        <f t="shared" si="3"/>
        <v>58687420.974869028</v>
      </c>
      <c r="AR22" s="88">
        <f t="shared" si="3"/>
        <v>51927280.547209285</v>
      </c>
      <c r="AV22" s="135"/>
    </row>
    <row r="23" spans="1:48" s="40" customFormat="1" x14ac:dyDescent="0.2">
      <c r="B23" s="79" t="s">
        <v>146</v>
      </c>
      <c r="C23" s="38"/>
      <c r="D23" s="38"/>
      <c r="E23" s="38"/>
      <c r="F23" s="38"/>
      <c r="H23" s="65"/>
      <c r="I23" s="65"/>
      <c r="AB23" s="29"/>
      <c r="AC23" s="88">
        <f t="shared" ref="AC23:AR24" si="4">SUMIF($C$34:$C$392,$B23&amp;" "&amp;$B$21,AC$34:AC$392)</f>
        <v>86176811.682633623</v>
      </c>
      <c r="AD23" s="88">
        <f t="shared" si="4"/>
        <v>116971694.532364</v>
      </c>
      <c r="AE23" s="88">
        <f t="shared" si="4"/>
        <v>150433608.75656259</v>
      </c>
      <c r="AF23" s="88">
        <f t="shared" si="4"/>
        <v>183025130.07402593</v>
      </c>
      <c r="AG23" s="88">
        <f t="shared" si="4"/>
        <v>210037985.52819759</v>
      </c>
      <c r="AH23" s="88">
        <f t="shared" si="4"/>
        <v>237494887.58074588</v>
      </c>
      <c r="AI23" s="88">
        <f t="shared" si="4"/>
        <v>264152300.38098031</v>
      </c>
      <c r="AJ23" s="88">
        <f t="shared" si="4"/>
        <v>291036551.05039489</v>
      </c>
      <c r="AK23" s="88">
        <f t="shared" si="4"/>
        <v>332159958.50033069</v>
      </c>
      <c r="AL23" s="88">
        <f t="shared" si="4"/>
        <v>376165448.91460276</v>
      </c>
      <c r="AM23" s="88">
        <f t="shared" si="4"/>
        <v>367403169.2582888</v>
      </c>
      <c r="AN23" s="88">
        <f t="shared" si="4"/>
        <v>353728643.89982903</v>
      </c>
      <c r="AO23" s="88">
        <f t="shared" si="4"/>
        <v>340569142.46286237</v>
      </c>
      <c r="AP23" s="88">
        <f t="shared" si="4"/>
        <v>327905034.71544486</v>
      </c>
      <c r="AQ23" s="88">
        <f t="shared" si="4"/>
        <v>315717447.54911536</v>
      </c>
      <c r="AR23" s="88">
        <f t="shared" si="4"/>
        <v>303988235.43702519</v>
      </c>
    </row>
    <row r="24" spans="1:48" s="40" customFormat="1" x14ac:dyDescent="0.2">
      <c r="B24" s="79" t="s">
        <v>148</v>
      </c>
      <c r="C24" s="38"/>
      <c r="D24" s="38"/>
      <c r="E24" s="38"/>
      <c r="F24" s="38"/>
      <c r="H24" s="65"/>
      <c r="I24" s="65"/>
      <c r="AB24" s="29"/>
      <c r="AC24" s="88">
        <f t="shared" si="4"/>
        <v>0</v>
      </c>
      <c r="AD24" s="88">
        <f t="shared" si="4"/>
        <v>0</v>
      </c>
      <c r="AE24" s="88">
        <f t="shared" si="4"/>
        <v>0</v>
      </c>
      <c r="AF24" s="88">
        <f t="shared" si="4"/>
        <v>0</v>
      </c>
      <c r="AG24" s="88">
        <f t="shared" si="4"/>
        <v>0</v>
      </c>
      <c r="AH24" s="88">
        <f t="shared" si="4"/>
        <v>0</v>
      </c>
      <c r="AI24" s="88">
        <f t="shared" si="4"/>
        <v>0</v>
      </c>
      <c r="AJ24" s="88">
        <f t="shared" si="4"/>
        <v>0</v>
      </c>
      <c r="AK24" s="88">
        <f t="shared" si="4"/>
        <v>0</v>
      </c>
      <c r="AL24" s="88">
        <f t="shared" si="4"/>
        <v>0</v>
      </c>
      <c r="AM24" s="88">
        <f t="shared" si="4"/>
        <v>0</v>
      </c>
      <c r="AN24" s="88">
        <f t="shared" si="4"/>
        <v>0</v>
      </c>
      <c r="AO24" s="88">
        <f t="shared" si="4"/>
        <v>0</v>
      </c>
      <c r="AP24" s="88">
        <f t="shared" si="4"/>
        <v>0</v>
      </c>
      <c r="AQ24" s="88">
        <f t="shared" si="4"/>
        <v>0</v>
      </c>
      <c r="AR24" s="88">
        <f t="shared" si="4"/>
        <v>0</v>
      </c>
    </row>
    <row r="25" spans="1:48" s="65" customFormat="1" x14ac:dyDescent="0.2">
      <c r="B25" s="145"/>
      <c r="C25" s="38"/>
      <c r="D25" s="38"/>
      <c r="E25" s="38"/>
      <c r="F25" s="38"/>
      <c r="AB25" s="29"/>
      <c r="AC25" s="135"/>
      <c r="AD25" s="135"/>
      <c r="AE25" s="135"/>
      <c r="AF25" s="135"/>
      <c r="AG25" s="135"/>
      <c r="AH25" s="135"/>
      <c r="AI25" s="135"/>
      <c r="AJ25" s="135"/>
      <c r="AK25" s="135"/>
      <c r="AL25" s="135"/>
      <c r="AM25" s="135"/>
      <c r="AN25" s="135"/>
      <c r="AO25" s="135"/>
      <c r="AP25" s="135"/>
      <c r="AQ25" s="135"/>
      <c r="AR25" s="135"/>
    </row>
    <row r="26" spans="1:48" s="77" customFormat="1" x14ac:dyDescent="0.2">
      <c r="B26" s="77" t="s">
        <v>207</v>
      </c>
      <c r="K26" s="77">
        <v>2011</v>
      </c>
      <c r="L26" s="77">
        <v>2012</v>
      </c>
      <c r="M26" s="77">
        <v>2013</v>
      </c>
      <c r="N26" s="77">
        <v>2014</v>
      </c>
      <c r="O26" s="77">
        <v>2015</v>
      </c>
      <c r="P26" s="77">
        <v>2016</v>
      </c>
      <c r="Q26" s="77">
        <v>2017</v>
      </c>
      <c r="R26" s="77">
        <v>2018</v>
      </c>
      <c r="S26" s="77">
        <v>2019</v>
      </c>
      <c r="T26" s="77">
        <v>2020</v>
      </c>
      <c r="U26" s="77">
        <v>2021</v>
      </c>
      <c r="V26" s="77">
        <v>2022</v>
      </c>
      <c r="W26" s="77">
        <v>2023</v>
      </c>
      <c r="X26" s="77">
        <v>2024</v>
      </c>
      <c r="Y26" s="77">
        <v>2025</v>
      </c>
      <c r="Z26" s="77">
        <v>2026</v>
      </c>
      <c r="AC26" s="77">
        <v>2011</v>
      </c>
      <c r="AD26" s="77">
        <v>2012</v>
      </c>
      <c r="AE26" s="77">
        <v>2013</v>
      </c>
      <c r="AF26" s="77">
        <v>2014</v>
      </c>
      <c r="AG26" s="77">
        <v>2015</v>
      </c>
      <c r="AH26" s="77">
        <v>2016</v>
      </c>
      <c r="AI26" s="77">
        <v>2017</v>
      </c>
      <c r="AJ26" s="77">
        <v>2018</v>
      </c>
      <c r="AK26" s="77">
        <v>2019</v>
      </c>
      <c r="AL26" s="77">
        <v>2020</v>
      </c>
      <c r="AM26" s="77">
        <v>2021</v>
      </c>
      <c r="AN26" s="77">
        <v>2022</v>
      </c>
      <c r="AO26" s="77">
        <v>2023</v>
      </c>
      <c r="AP26" s="77">
        <v>2024</v>
      </c>
      <c r="AQ26" s="77">
        <v>2025</v>
      </c>
      <c r="AR26" s="77">
        <v>2026</v>
      </c>
    </row>
    <row r="27" spans="1:48" s="65" customFormat="1" x14ac:dyDescent="0.2">
      <c r="B27" s="145"/>
      <c r="C27" s="38"/>
      <c r="D27" s="38"/>
      <c r="E27" s="38"/>
      <c r="F27" s="38"/>
      <c r="AB27" s="29"/>
      <c r="AC27" s="135"/>
      <c r="AD27" s="135"/>
      <c r="AE27" s="135"/>
      <c r="AF27" s="135"/>
      <c r="AG27" s="135"/>
      <c r="AH27" s="135"/>
      <c r="AI27" s="135"/>
      <c r="AJ27" s="135"/>
      <c r="AK27" s="135"/>
      <c r="AL27" s="135"/>
      <c r="AM27" s="135"/>
      <c r="AN27" s="135"/>
      <c r="AO27" s="135"/>
      <c r="AP27" s="135"/>
      <c r="AQ27" s="135"/>
      <c r="AR27" s="135"/>
    </row>
    <row r="28" spans="1:48" s="65" customFormat="1" x14ac:dyDescent="0.2">
      <c r="B28" s="145" t="s">
        <v>120</v>
      </c>
      <c r="C28" s="38"/>
      <c r="D28" s="38"/>
      <c r="E28" s="38"/>
      <c r="F28" s="38"/>
      <c r="K28" s="119">
        <f>'4. CPI-tabel'!K17</f>
        <v>1.0149999999999999</v>
      </c>
      <c r="L28" s="119">
        <f>'4. CPI-tabel'!L17</f>
        <v>1.026</v>
      </c>
      <c r="M28" s="119">
        <f>'4. CPI-tabel'!M17</f>
        <v>1.0229999999999999</v>
      </c>
      <c r="N28" s="119">
        <f>'4. CPI-tabel'!N17</f>
        <v>1.028</v>
      </c>
      <c r="O28" s="119">
        <f>'4. CPI-tabel'!O17</f>
        <v>1.01</v>
      </c>
      <c r="P28" s="119">
        <f>'4. CPI-tabel'!P17</f>
        <v>1.008</v>
      </c>
      <c r="Q28" s="119">
        <f>'4. CPI-tabel'!Q17</f>
        <v>1.002</v>
      </c>
      <c r="R28" s="119">
        <f>'4. CPI-tabel'!R17</f>
        <v>1.014</v>
      </c>
      <c r="S28" s="119">
        <f>'4. CPI-tabel'!S17</f>
        <v>1.0209999999999999</v>
      </c>
      <c r="T28" s="119">
        <f>'4. CPI-tabel'!T17</f>
        <v>1.028</v>
      </c>
      <c r="U28" s="119">
        <f>'4. CPI-tabel'!U17</f>
        <v>1.0069999999999999</v>
      </c>
      <c r="V28" s="119">
        <f>'4. CPI-tabel'!V17</f>
        <v>1</v>
      </c>
      <c r="W28" s="119">
        <f>'4. CPI-tabel'!W17</f>
        <v>1</v>
      </c>
      <c r="X28" s="119">
        <f>'4. CPI-tabel'!X17</f>
        <v>1</v>
      </c>
      <c r="Y28" s="119">
        <f>'4. CPI-tabel'!Y17</f>
        <v>1</v>
      </c>
      <c r="Z28" s="119">
        <f>'4. CPI-tabel'!Z17</f>
        <v>1</v>
      </c>
      <c r="AB28" s="29"/>
      <c r="AC28" s="135"/>
      <c r="AD28" s="135"/>
      <c r="AE28" s="135"/>
      <c r="AF28" s="135"/>
      <c r="AG28" s="135"/>
      <c r="AH28" s="135"/>
      <c r="AI28" s="135"/>
      <c r="AJ28" s="135"/>
      <c r="AK28" s="135"/>
      <c r="AL28" s="135"/>
      <c r="AM28" s="135"/>
      <c r="AN28" s="135"/>
      <c r="AO28" s="135"/>
      <c r="AP28" s="135"/>
      <c r="AQ28" s="135"/>
      <c r="AR28" s="135"/>
    </row>
    <row r="29" spans="1:48" s="40" customFormat="1" x14ac:dyDescent="0.2">
      <c r="F29" s="65"/>
      <c r="H29" s="65"/>
      <c r="I29" s="65"/>
      <c r="AE29" s="65"/>
    </row>
    <row r="30" spans="1:48" s="77" customFormat="1" x14ac:dyDescent="0.2">
      <c r="B30" s="77" t="s">
        <v>115</v>
      </c>
    </row>
    <row r="31" spans="1:48" x14ac:dyDescent="0.2">
      <c r="N31" s="40"/>
      <c r="O31" s="40"/>
      <c r="P31" s="40"/>
      <c r="Q31" s="40"/>
      <c r="R31" s="40"/>
      <c r="S31" s="40"/>
      <c r="T31" s="40"/>
      <c r="U31" s="40"/>
      <c r="V31" s="40"/>
      <c r="W31" s="40"/>
      <c r="X31" s="40"/>
      <c r="Y31" s="40"/>
      <c r="Z31" s="40"/>
      <c r="AA31" s="40"/>
      <c r="AB31" s="40"/>
      <c r="AC31" s="40"/>
      <c r="AF31" s="40"/>
      <c r="AG31" s="40"/>
      <c r="AH31" s="40"/>
      <c r="AI31" s="40"/>
      <c r="AJ31" s="40"/>
      <c r="AK31" s="40"/>
      <c r="AL31" s="40"/>
      <c r="AM31" s="40"/>
      <c r="AN31" s="40"/>
      <c r="AO31" s="40"/>
      <c r="AP31" s="40"/>
      <c r="AQ31" s="40"/>
      <c r="AR31" s="40"/>
      <c r="AS31" s="40"/>
      <c r="AT31" s="40"/>
      <c r="AU31" s="40"/>
    </row>
    <row r="32" spans="1:48" s="20" customFormat="1" x14ac:dyDescent="0.2">
      <c r="A32" s="2"/>
      <c r="B32" s="140" t="s">
        <v>73</v>
      </c>
      <c r="C32" s="141"/>
      <c r="D32" s="141"/>
      <c r="E32" s="141"/>
      <c r="F32" s="141"/>
      <c r="G32" s="141"/>
      <c r="I32" s="140" t="s">
        <v>74</v>
      </c>
      <c r="K32" s="140" t="s">
        <v>200</v>
      </c>
      <c r="L32" s="141"/>
      <c r="M32" s="141"/>
      <c r="N32" s="141"/>
      <c r="O32" s="141"/>
      <c r="P32" s="141"/>
      <c r="Q32" s="141"/>
      <c r="R32" s="141"/>
      <c r="S32" s="141"/>
      <c r="T32" s="141"/>
      <c r="U32" s="141"/>
      <c r="V32" s="141"/>
      <c r="W32" s="141"/>
      <c r="X32" s="141"/>
      <c r="Y32" s="141"/>
      <c r="Z32" s="141"/>
      <c r="AB32" s="140" t="s">
        <v>201</v>
      </c>
      <c r="AC32" s="141"/>
      <c r="AD32" s="141"/>
      <c r="AE32" s="141"/>
      <c r="AF32" s="141"/>
      <c r="AG32" s="141"/>
      <c r="AH32" s="141"/>
      <c r="AI32" s="141"/>
      <c r="AJ32" s="141"/>
      <c r="AK32" s="141"/>
      <c r="AL32" s="141"/>
      <c r="AM32" s="141"/>
      <c r="AN32" s="141"/>
      <c r="AO32" s="141"/>
      <c r="AP32" s="141"/>
      <c r="AQ32" s="141"/>
      <c r="AR32" s="141"/>
    </row>
    <row r="33" spans="1:44" s="42" customFormat="1" ht="42.75" customHeight="1" x14ac:dyDescent="0.2">
      <c r="B33" s="141" t="s">
        <v>80</v>
      </c>
      <c r="C33" s="141" t="s">
        <v>149</v>
      </c>
      <c r="D33" s="162" t="s">
        <v>195</v>
      </c>
      <c r="E33" s="142" t="s">
        <v>196</v>
      </c>
      <c r="F33" s="142" t="s">
        <v>222</v>
      </c>
      <c r="G33" s="142" t="s">
        <v>204</v>
      </c>
      <c r="I33" s="141" t="s">
        <v>75</v>
      </c>
      <c r="K33" s="141">
        <v>2011</v>
      </c>
      <c r="L33" s="141">
        <v>2012</v>
      </c>
      <c r="M33" s="141">
        <v>2013</v>
      </c>
      <c r="N33" s="141">
        <v>2014</v>
      </c>
      <c r="O33" s="141">
        <v>2015</v>
      </c>
      <c r="P33" s="141">
        <v>2016</v>
      </c>
      <c r="Q33" s="141">
        <v>2017</v>
      </c>
      <c r="R33" s="141">
        <v>2018</v>
      </c>
      <c r="S33" s="141">
        <v>2019</v>
      </c>
      <c r="T33" s="141">
        <v>2020</v>
      </c>
      <c r="U33" s="141">
        <v>2021</v>
      </c>
      <c r="V33" s="141">
        <v>2022</v>
      </c>
      <c r="W33" s="141">
        <v>2023</v>
      </c>
      <c r="X33" s="141">
        <v>2024</v>
      </c>
      <c r="Y33" s="141">
        <v>2025</v>
      </c>
      <c r="Z33" s="141">
        <v>2026</v>
      </c>
      <c r="AA33" s="41"/>
      <c r="AB33" s="141">
        <v>2010</v>
      </c>
      <c r="AC33" s="141">
        <v>2011</v>
      </c>
      <c r="AD33" s="141">
        <v>2012</v>
      </c>
      <c r="AE33" s="141">
        <v>2013</v>
      </c>
      <c r="AF33" s="141">
        <v>2014</v>
      </c>
      <c r="AG33" s="141">
        <v>2015</v>
      </c>
      <c r="AH33" s="141">
        <v>2016</v>
      </c>
      <c r="AI33" s="141">
        <v>2017</v>
      </c>
      <c r="AJ33" s="141">
        <v>2018</v>
      </c>
      <c r="AK33" s="141">
        <v>2019</v>
      </c>
      <c r="AL33" s="141">
        <v>2020</v>
      </c>
      <c r="AM33" s="141">
        <v>2021</v>
      </c>
      <c r="AN33" s="141">
        <v>2022</v>
      </c>
      <c r="AO33" s="141">
        <v>2023</v>
      </c>
      <c r="AP33" s="141">
        <v>2024</v>
      </c>
      <c r="AQ33" s="141">
        <v>2025</v>
      </c>
      <c r="AR33" s="141">
        <v>2026</v>
      </c>
    </row>
    <row r="34" spans="1:44" s="20" customFormat="1" x14ac:dyDescent="0.2">
      <c r="A34" s="2"/>
      <c r="B34" s="86">
        <f>'3. Investeringen'!B15</f>
        <v>1</v>
      </c>
      <c r="C34" s="86" t="str">
        <f>'3. Investeringen'!G15</f>
        <v>Start-GAW excl. bijzonderheden AD</v>
      </c>
      <c r="D34" s="86">
        <f>'3. Investeringen'!K15</f>
        <v>2008</v>
      </c>
      <c r="E34" s="121">
        <f>'3. Investeringen'!N15</f>
        <v>2011</v>
      </c>
      <c r="F34" s="86">
        <f>'3. Investeringen'!O15</f>
        <v>102957349.84435464</v>
      </c>
      <c r="G34" s="86">
        <f>'3. Investeringen'!P15</f>
        <v>102957349.84435466</v>
      </c>
      <c r="H34" s="20" t="s">
        <v>70</v>
      </c>
      <c r="I34" s="86">
        <f>'6. Investeringen per jaar'!I15</f>
        <v>1</v>
      </c>
      <c r="J34" s="20" t="s">
        <v>70</v>
      </c>
      <c r="K34" s="86">
        <f>'8. Afschrijvingen voor GAW'!AO29</f>
        <v>4354237.9205008317</v>
      </c>
      <c r="L34" s="86">
        <f>'8. Afschrijvingen voor GAW'!AP29</f>
        <v>4467448.1064338526</v>
      </c>
      <c r="M34" s="86">
        <f>'8. Afschrijvingen voor GAW'!AQ29</f>
        <v>4570199.4128818307</v>
      </c>
      <c r="N34" s="86">
        <f>'8. Afschrijvingen voor GAW'!AR29</f>
        <v>4698164.9964425219</v>
      </c>
      <c r="O34" s="86">
        <f>'8. Afschrijvingen voor GAW'!AS29</f>
        <v>4745146.6464069467</v>
      </c>
      <c r="P34" s="86">
        <f>'8. Afschrijvingen voor GAW'!AT29</f>
        <v>4783107.8195782024</v>
      </c>
      <c r="Q34" s="86">
        <f>'8. Afschrijvingen voor GAW'!AU29</f>
        <v>4792674.0352173597</v>
      </c>
      <c r="R34" s="86">
        <f>'8. Afschrijvingen voor GAW'!AV29</f>
        <v>4859771.4717104025</v>
      </c>
      <c r="S34" s="86">
        <f>'8. Afschrijvingen voor GAW'!AW29</f>
        <v>4961826.6726163207</v>
      </c>
      <c r="T34" s="86">
        <f>'8. Afschrijvingen voor GAW'!AX29</f>
        <v>5100757.8194495784</v>
      </c>
      <c r="U34" s="86">
        <f>'8. Afschrijvingen voor GAW'!AY29</f>
        <v>5136463.1241857242</v>
      </c>
      <c r="V34" s="86">
        <f>'8. Afschrijvingen voor GAW'!AZ29</f>
        <v>6163755.7490228675</v>
      </c>
      <c r="W34" s="86">
        <f>'8. Afschrijvingen voor GAW'!BA29</f>
        <v>5594793.6798822945</v>
      </c>
      <c r="X34" s="86">
        <f>'8. Afschrijvingen voor GAW'!BB29</f>
        <v>5078351.1863546986</v>
      </c>
      <c r="Y34" s="86">
        <f>'8. Afschrijvingen voor GAW'!BC29</f>
        <v>4993711.9999154536</v>
      </c>
      <c r="Z34" s="86">
        <f>'8. Afschrijvingen voor GAW'!BD29</f>
        <v>4993711.9999154536</v>
      </c>
      <c r="AB34" s="122"/>
      <c r="AC34" s="87">
        <f>$I34*IF($D34&lt;2011,IF(AC$33=$E34,$G34*K$28-K34,
AB34*K$28-K34),
IF(AC$33=$E34,$F34-K34,
AB34*K$28-K34))</f>
        <v>100147472.17151915</v>
      </c>
      <c r="AD34" s="87">
        <f t="shared" ref="AD34:AR49" si="5">$I34*IF($D34&lt;2011,IF(AD$33=$E34,$G34*L$28-L34,
AC34*L$28-L34),
IF(AD$33=$E34,$F34-L34,
AC34*L$28-L34))</f>
        <v>98283858.341544792</v>
      </c>
      <c r="AE34" s="87">
        <f t="shared" si="5"/>
        <v>95974187.670518473</v>
      </c>
      <c r="AF34" s="87">
        <f t="shared" si="5"/>
        <v>93963299.928850472</v>
      </c>
      <c r="AG34" s="87">
        <f t="shared" si="5"/>
        <v>90157786.281732023</v>
      </c>
      <c r="AH34" s="87">
        <f t="shared" si="5"/>
        <v>86095940.752407685</v>
      </c>
      <c r="AI34" s="87">
        <f t="shared" si="5"/>
        <v>81475458.598695144</v>
      </c>
      <c r="AJ34" s="87">
        <f t="shared" si="5"/>
        <v>77756343.547366485</v>
      </c>
      <c r="AK34" s="87">
        <f t="shared" si="5"/>
        <v>74427400.089244857</v>
      </c>
      <c r="AL34" s="87">
        <f t="shared" si="5"/>
        <v>71410609.472294137</v>
      </c>
      <c r="AM34" s="87">
        <f t="shared" si="5"/>
        <v>66774020.614414468</v>
      </c>
      <c r="AN34" s="87">
        <f t="shared" si="5"/>
        <v>60610264.865391597</v>
      </c>
      <c r="AO34" s="87">
        <f t="shared" si="5"/>
        <v>55015471.185509302</v>
      </c>
      <c r="AP34" s="87">
        <f t="shared" si="5"/>
        <v>49937119.999154605</v>
      </c>
      <c r="AQ34" s="87">
        <f t="shared" si="5"/>
        <v>44943407.999239154</v>
      </c>
      <c r="AR34" s="87">
        <f t="shared" si="5"/>
        <v>39949695.999323703</v>
      </c>
    </row>
    <row r="35" spans="1:44" s="20" customFormat="1" x14ac:dyDescent="0.2">
      <c r="A35" s="40"/>
      <c r="B35" s="86">
        <f>'3. Investeringen'!B16</f>
        <v>2</v>
      </c>
      <c r="C35" s="86" t="str">
        <f>'3. Investeringen'!G16</f>
        <v>Start-GAW excl. bijzonderheden TD</v>
      </c>
      <c r="D35" s="86">
        <f>'3. Investeringen'!K16</f>
        <v>2004</v>
      </c>
      <c r="E35" s="121">
        <f>'3. Investeringen'!N16</f>
        <v>2011</v>
      </c>
      <c r="F35" s="86">
        <f>'3. Investeringen'!O16</f>
        <v>697846074.19125736</v>
      </c>
      <c r="G35" s="86">
        <f>'3. Investeringen'!P16</f>
        <v>762128695.97015882</v>
      </c>
      <c r="I35" s="86">
        <f>'6. Investeringen per jaar'!I16</f>
        <v>1</v>
      </c>
      <c r="K35" s="86">
        <f>'8. Afschrijvingen voor GAW'!AO30</f>
        <v>28756900.610026337</v>
      </c>
      <c r="L35" s="86">
        <f>'8. Afschrijvingen voor GAW'!AP30</f>
        <v>29504580.025887024</v>
      </c>
      <c r="M35" s="86">
        <f>'8. Afschrijvingen voor GAW'!AQ30</f>
        <v>30183185.366482422</v>
      </c>
      <c r="N35" s="86">
        <f>'8. Afschrijvingen voor GAW'!AR30</f>
        <v>31028314.556743927</v>
      </c>
      <c r="O35" s="86">
        <f>'8. Afschrijvingen voor GAW'!AS30</f>
        <v>31338597.702311367</v>
      </c>
      <c r="P35" s="86">
        <f>'8. Afschrijvingen voor GAW'!AT30</f>
        <v>31589306.483929858</v>
      </c>
      <c r="Q35" s="86">
        <f>'8. Afschrijvingen voor GAW'!AU30</f>
        <v>31652485.096897718</v>
      </c>
      <c r="R35" s="86">
        <f>'8. Afschrijvingen voor GAW'!AV30</f>
        <v>32095619.888254285</v>
      </c>
      <c r="S35" s="86">
        <f>'8. Afschrijvingen voor GAW'!AW30</f>
        <v>32769627.90590762</v>
      </c>
      <c r="T35" s="86">
        <f>'8. Afschrijvingen voor GAW'!AX30</f>
        <v>33687177.487273037</v>
      </c>
      <c r="U35" s="86">
        <f>'8. Afschrijvingen voor GAW'!AY30</f>
        <v>33922987.729683943</v>
      </c>
      <c r="V35" s="86">
        <f>'8. Afschrijvingen voor GAW'!AZ30</f>
        <v>40707585.275620729</v>
      </c>
      <c r="W35" s="86">
        <f>'8. Afschrijvingen voor GAW'!BA30</f>
        <v>37635314.68878144</v>
      </c>
      <c r="X35" s="86">
        <f>'8. Afschrijvingen voor GAW'!BB30</f>
        <v>34794913.580194175</v>
      </c>
      <c r="Y35" s="86">
        <f>'8. Afschrijvingen voor GAW'!BC30</f>
        <v>33041681.500571962</v>
      </c>
      <c r="Z35" s="86">
        <f>'8. Afschrijvingen voor GAW'!BD30</f>
        <v>33041681.500571962</v>
      </c>
      <c r="AB35" s="122"/>
      <c r="AC35" s="87">
        <f t="shared" ref="AC35:AC98" si="6">$I35*IF($D35&lt;2011,IF(AC$33=$E35,$G35*K$28-K35,
AB35*K$28-K35),
IF(AC$33=$E35,$F35-K35,
AB35*K$28-K35))</f>
        <v>744803725.79968476</v>
      </c>
      <c r="AD35" s="87">
        <f t="shared" si="5"/>
        <v>734664042.64458954</v>
      </c>
      <c r="AE35" s="87">
        <f t="shared" si="5"/>
        <v>721378130.25893271</v>
      </c>
      <c r="AF35" s="87">
        <f t="shared" si="5"/>
        <v>710548403.34943891</v>
      </c>
      <c r="AG35" s="87">
        <f t="shared" si="5"/>
        <v>686315289.68062186</v>
      </c>
      <c r="AH35" s="87">
        <f t="shared" si="5"/>
        <v>660216505.51413691</v>
      </c>
      <c r="AI35" s="87">
        <f t="shared" si="5"/>
        <v>629884453.42826748</v>
      </c>
      <c r="AJ35" s="87">
        <f t="shared" si="5"/>
        <v>606607215.88800895</v>
      </c>
      <c r="AK35" s="87">
        <f t="shared" si="5"/>
        <v>586576339.51574945</v>
      </c>
      <c r="AL35" s="87">
        <f t="shared" si="5"/>
        <v>569313299.53491735</v>
      </c>
      <c r="AM35" s="87">
        <f t="shared" si="5"/>
        <v>539375504.90197778</v>
      </c>
      <c r="AN35" s="87">
        <f t="shared" si="5"/>
        <v>498667919.62635708</v>
      </c>
      <c r="AO35" s="87">
        <f t="shared" si="5"/>
        <v>461032604.93757564</v>
      </c>
      <c r="AP35" s="87">
        <f t="shared" si="5"/>
        <v>426237691.35738146</v>
      </c>
      <c r="AQ35" s="87">
        <f t="shared" si="5"/>
        <v>393196009.8568095</v>
      </c>
      <c r="AR35" s="87">
        <f t="shared" si="5"/>
        <v>360154328.35623753</v>
      </c>
    </row>
    <row r="36" spans="1:44" s="20" customFormat="1" x14ac:dyDescent="0.2">
      <c r="A36" s="40"/>
      <c r="B36" s="86">
        <f>'3. Investeringen'!B17</f>
        <v>3</v>
      </c>
      <c r="C36" s="86" t="str">
        <f>'3. Investeringen'!G17</f>
        <v>Nieuwe investeringen TD</v>
      </c>
      <c r="D36" s="86">
        <f>'3. Investeringen'!K17</f>
        <v>2004</v>
      </c>
      <c r="E36" s="121">
        <f>'3. Investeringen'!N17</f>
        <v>2011</v>
      </c>
      <c r="F36" s="86">
        <f>'3. Investeringen'!O17</f>
        <v>4548688.6023589475</v>
      </c>
      <c r="G36" s="86">
        <f>'3. Investeringen'!P17</f>
        <v>4967694.5118703097</v>
      </c>
      <c r="I36" s="86">
        <f>'6. Investeringen per jaar'!I17</f>
        <v>1</v>
      </c>
      <c r="K36" s="86">
        <f>'8. Afschrijvingen voor GAW'!AO31</f>
        <v>103963.09133089404</v>
      </c>
      <c r="L36" s="86">
        <f>'8. Afschrijvingen voor GAW'!AP31</f>
        <v>106666.13170549732</v>
      </c>
      <c r="M36" s="86">
        <f>'8. Afschrijvingen voor GAW'!AQ31</f>
        <v>109119.45273472373</v>
      </c>
      <c r="N36" s="86">
        <f>'8. Afschrijvingen voor GAW'!AR31</f>
        <v>112174.79741129599</v>
      </c>
      <c r="O36" s="86">
        <f>'8. Afschrijvingen voor GAW'!AS31</f>
        <v>113296.54538540896</v>
      </c>
      <c r="P36" s="86">
        <f>'8. Afschrijvingen voor GAW'!AT31</f>
        <v>114202.91774849223</v>
      </c>
      <c r="Q36" s="86">
        <f>'8. Afschrijvingen voor GAW'!AU31</f>
        <v>114431.32358398921</v>
      </c>
      <c r="R36" s="86">
        <f>'8. Afschrijvingen voor GAW'!AV31</f>
        <v>116033.36211416507</v>
      </c>
      <c r="S36" s="86">
        <f>'8. Afschrijvingen voor GAW'!AW31</f>
        <v>118470.06271856251</v>
      </c>
      <c r="T36" s="86">
        <f>'8. Afschrijvingen voor GAW'!AX31</f>
        <v>121787.22447468227</v>
      </c>
      <c r="U36" s="86">
        <f>'8. Afschrijvingen voor GAW'!AY31</f>
        <v>122639.73504600504</v>
      </c>
      <c r="V36" s="86">
        <f>'8. Afschrijvingen voor GAW'!AZ31</f>
        <v>147167.68205520604</v>
      </c>
      <c r="W36" s="86">
        <f>'8. Afschrijvingen voor GAW'!BA31</f>
        <v>142458.31622943943</v>
      </c>
      <c r="X36" s="86">
        <f>'8. Afschrijvingen voor GAW'!BB31</f>
        <v>137899.65011009737</v>
      </c>
      <c r="Y36" s="86">
        <f>'8. Afschrijvingen voor GAW'!BC31</f>
        <v>133486.86130657422</v>
      </c>
      <c r="Z36" s="86">
        <f>'8. Afschrijvingen voor GAW'!BD31</f>
        <v>129215.28174476387</v>
      </c>
      <c r="AB36" s="122"/>
      <c r="AC36" s="87">
        <f t="shared" si="6"/>
        <v>4938246.8382174699</v>
      </c>
      <c r="AD36" s="87">
        <f t="shared" si="5"/>
        <v>4959975.1243056264</v>
      </c>
      <c r="AE36" s="87">
        <f t="shared" si="5"/>
        <v>4964935.0994299315</v>
      </c>
      <c r="AF36" s="87">
        <f t="shared" si="5"/>
        <v>4991778.4848026745</v>
      </c>
      <c r="AG36" s="87">
        <f t="shared" si="5"/>
        <v>4928399.7242652923</v>
      </c>
      <c r="AH36" s="87">
        <f t="shared" si="5"/>
        <v>4853624.0043109227</v>
      </c>
      <c r="AI36" s="87">
        <f t="shared" si="5"/>
        <v>4748899.9287355551</v>
      </c>
      <c r="AJ36" s="87">
        <f t="shared" si="5"/>
        <v>4699351.1656236881</v>
      </c>
      <c r="AK36" s="87">
        <f t="shared" si="5"/>
        <v>4679567.4773832224</v>
      </c>
      <c r="AL36" s="87">
        <f t="shared" si="5"/>
        <v>4688808.1422752701</v>
      </c>
      <c r="AM36" s="87">
        <f t="shared" si="5"/>
        <v>4598990.0642251913</v>
      </c>
      <c r="AN36" s="87">
        <f t="shared" si="5"/>
        <v>4451822.3821699852</v>
      </c>
      <c r="AO36" s="87">
        <f t="shared" si="5"/>
        <v>4309364.0659405459</v>
      </c>
      <c r="AP36" s="87">
        <f t="shared" si="5"/>
        <v>4171464.4158304483</v>
      </c>
      <c r="AQ36" s="87">
        <f t="shared" si="5"/>
        <v>4037977.5545238741</v>
      </c>
      <c r="AR36" s="87">
        <f t="shared" si="5"/>
        <v>3908762.2727791104</v>
      </c>
    </row>
    <row r="37" spans="1:44" s="20" customFormat="1" x14ac:dyDescent="0.2">
      <c r="A37" s="40"/>
      <c r="B37" s="86">
        <f>'3. Investeringen'!B18</f>
        <v>4</v>
      </c>
      <c r="C37" s="86" t="str">
        <f>'3. Investeringen'!G18</f>
        <v>Nieuwe investeringen TD</v>
      </c>
      <c r="D37" s="86">
        <f>'3. Investeringen'!K18</f>
        <v>2004</v>
      </c>
      <c r="E37" s="121">
        <f>'3. Investeringen'!N18</f>
        <v>2011</v>
      </c>
      <c r="F37" s="86">
        <f>'3. Investeringen'!O18</f>
        <v>5002041.0166200222</v>
      </c>
      <c r="G37" s="86">
        <f>'3. Investeringen'!P18</f>
        <v>5462807.8285084162</v>
      </c>
      <c r="I37" s="86">
        <f>'6. Investeringen per jaar'!I18</f>
        <v>1</v>
      </c>
      <c r="K37" s="86">
        <f>'8. Afschrijvingen voor GAW'!AO32</f>
        <v>144019.47911522182</v>
      </c>
      <c r="L37" s="86">
        <f>'8. Afschrijvingen voor GAW'!AP32</f>
        <v>147763.98557221759</v>
      </c>
      <c r="M37" s="86">
        <f>'8. Afschrijvingen voor GAW'!AQ32</f>
        <v>151162.55724037858</v>
      </c>
      <c r="N37" s="86">
        <f>'8. Afschrijvingen voor GAW'!AR32</f>
        <v>155395.10884310916</v>
      </c>
      <c r="O37" s="86">
        <f>'8. Afschrijvingen voor GAW'!AS32</f>
        <v>156949.05993154025</v>
      </c>
      <c r="P37" s="86">
        <f>'8. Afschrijvingen voor GAW'!AT32</f>
        <v>158204.6524109926</v>
      </c>
      <c r="Q37" s="86">
        <f>'8. Afschrijvingen voor GAW'!AU32</f>
        <v>158521.06171581458</v>
      </c>
      <c r="R37" s="86">
        <f>'8. Afschrijvingen voor GAW'!AV32</f>
        <v>160740.35657983596</v>
      </c>
      <c r="S37" s="86">
        <f>'8. Afschrijvingen voor GAW'!AW32</f>
        <v>164115.90406801252</v>
      </c>
      <c r="T37" s="86">
        <f>'8. Afschrijvingen voor GAW'!AX32</f>
        <v>168711.14938191685</v>
      </c>
      <c r="U37" s="86">
        <f>'8. Afschrijvingen voor GAW'!AY32</f>
        <v>169892.12742759025</v>
      </c>
      <c r="V37" s="86">
        <f>'8. Afschrijvingen voor GAW'!AZ32</f>
        <v>203870.55291310832</v>
      </c>
      <c r="W37" s="86">
        <f>'8. Afschrijvingen voor GAW'!BA32</f>
        <v>194974.38333144545</v>
      </c>
      <c r="X37" s="86">
        <f>'8. Afschrijvingen voor GAW'!BB32</f>
        <v>186466.41024061872</v>
      </c>
      <c r="Y37" s="86">
        <f>'8. Afschrijvingen voor GAW'!BC32</f>
        <v>178329.69415739173</v>
      </c>
      <c r="Z37" s="86">
        <f>'8. Afschrijvingen voor GAW'!BD32</f>
        <v>170548.03477597827</v>
      </c>
      <c r="AB37" s="122"/>
      <c r="AC37" s="87">
        <f t="shared" si="6"/>
        <v>5400730.4668208202</v>
      </c>
      <c r="AD37" s="87">
        <f t="shared" si="5"/>
        <v>5393385.473385944</v>
      </c>
      <c r="AE37" s="87">
        <f t="shared" si="5"/>
        <v>5366270.7820334416</v>
      </c>
      <c r="AF37" s="87">
        <f t="shared" si="5"/>
        <v>5361131.2550872685</v>
      </c>
      <c r="AG37" s="87">
        <f t="shared" si="5"/>
        <v>5257793.5077066012</v>
      </c>
      <c r="AH37" s="87">
        <f t="shared" si="5"/>
        <v>5141651.2033572616</v>
      </c>
      <c r="AI37" s="87">
        <f t="shared" si="5"/>
        <v>4993413.4440481616</v>
      </c>
      <c r="AJ37" s="87">
        <f t="shared" si="5"/>
        <v>4902580.8756850008</v>
      </c>
      <c r="AK37" s="87">
        <f t="shared" si="5"/>
        <v>4841419.170006373</v>
      </c>
      <c r="AL37" s="87">
        <f t="shared" si="5"/>
        <v>4808267.7573846346</v>
      </c>
      <c r="AM37" s="87">
        <f t="shared" si="5"/>
        <v>4672033.504258736</v>
      </c>
      <c r="AN37" s="87">
        <f t="shared" si="5"/>
        <v>4468162.9513456281</v>
      </c>
      <c r="AO37" s="87">
        <f t="shared" si="5"/>
        <v>4273188.5680141831</v>
      </c>
      <c r="AP37" s="87">
        <f t="shared" si="5"/>
        <v>4086722.1577735646</v>
      </c>
      <c r="AQ37" s="87">
        <f t="shared" si="5"/>
        <v>3908392.4636161728</v>
      </c>
      <c r="AR37" s="87">
        <f t="shared" si="5"/>
        <v>3737844.4288401944</v>
      </c>
    </row>
    <row r="38" spans="1:44" s="20" customFormat="1" x14ac:dyDescent="0.2">
      <c r="A38" s="40"/>
      <c r="B38" s="86">
        <f>'3. Investeringen'!B19</f>
        <v>5</v>
      </c>
      <c r="C38" s="86" t="str">
        <f>'3. Investeringen'!G19</f>
        <v>Nieuwe investeringen TD</v>
      </c>
      <c r="D38" s="86">
        <f>'3. Investeringen'!K19</f>
        <v>2004</v>
      </c>
      <c r="E38" s="121">
        <f>'3. Investeringen'!N19</f>
        <v>2011</v>
      </c>
      <c r="F38" s="86">
        <f>'3. Investeringen'!O19</f>
        <v>2150016.3033090034</v>
      </c>
      <c r="G38" s="86">
        <f>'3. Investeringen'!P19</f>
        <v>2348066.6899995878</v>
      </c>
      <c r="I38" s="86">
        <f>'6. Investeringen per jaar'!I19</f>
        <v>1</v>
      </c>
      <c r="K38" s="86">
        <f>'8. Afschrijvingen voor GAW'!AO33</f>
        <v>101416.49746168428</v>
      </c>
      <c r="L38" s="86">
        <f>'8. Afschrijvingen voor GAW'!AP33</f>
        <v>104053.32639568808</v>
      </c>
      <c r="M38" s="86">
        <f>'8. Afschrijvingen voor GAW'!AQ33</f>
        <v>106446.55290278888</v>
      </c>
      <c r="N38" s="86">
        <f>'8. Afschrijvingen voor GAW'!AR33</f>
        <v>109427.05638406698</v>
      </c>
      <c r="O38" s="86">
        <f>'8. Afschrijvingen voor GAW'!AS33</f>
        <v>110521.32694790764</v>
      </c>
      <c r="P38" s="86">
        <f>'8. Afschrijvingen voor GAW'!AT33</f>
        <v>111405.49756349091</v>
      </c>
      <c r="Q38" s="86">
        <f>'8. Afschrijvingen voor GAW'!AU33</f>
        <v>111628.30855861789</v>
      </c>
      <c r="R38" s="86">
        <f>'8. Afschrijvingen voor GAW'!AV33</f>
        <v>113191.10487843853</v>
      </c>
      <c r="S38" s="86">
        <f>'8. Afschrijvingen voor GAW'!AW33</f>
        <v>115568.11808088573</v>
      </c>
      <c r="T38" s="86">
        <f>'8. Afschrijvingen voor GAW'!AX33</f>
        <v>118804.02538715053</v>
      </c>
      <c r="U38" s="86">
        <f>'8. Afschrijvingen voor GAW'!AY33</f>
        <v>119635.65356486058</v>
      </c>
      <c r="V38" s="86">
        <f>'8. Afschrijvingen voor GAW'!AZ33</f>
        <v>143562.78427783275</v>
      </c>
      <c r="W38" s="86">
        <f>'8. Afschrijvingen voor GAW'!BA33</f>
        <v>129780.7569871608</v>
      </c>
      <c r="X38" s="86">
        <f>'8. Afschrijvingen voor GAW'!BB33</f>
        <v>117321.80431639335</v>
      </c>
      <c r="Y38" s="86">
        <f>'8. Afschrijvingen voor GAW'!BC33</f>
        <v>116292.66568203902</v>
      </c>
      <c r="Z38" s="86">
        <f>'8. Afschrijvingen voor GAW'!BD33</f>
        <v>116292.66568203902</v>
      </c>
      <c r="AB38" s="122"/>
      <c r="AC38" s="87">
        <f t="shared" si="6"/>
        <v>2281871.1928878976</v>
      </c>
      <c r="AD38" s="87">
        <f t="shared" si="5"/>
        <v>2237146.5175072947</v>
      </c>
      <c r="AE38" s="87">
        <f t="shared" si="5"/>
        <v>2182154.3345071734</v>
      </c>
      <c r="AF38" s="87">
        <f t="shared" si="5"/>
        <v>2133827.599489307</v>
      </c>
      <c r="AG38" s="87">
        <f t="shared" si="5"/>
        <v>2044644.5485362925</v>
      </c>
      <c r="AH38" s="87">
        <f t="shared" si="5"/>
        <v>1949596.2073610921</v>
      </c>
      <c r="AI38" s="87">
        <f t="shared" si="5"/>
        <v>1841867.0912171963</v>
      </c>
      <c r="AJ38" s="87">
        <f t="shared" si="5"/>
        <v>1754462.1256157984</v>
      </c>
      <c r="AK38" s="87">
        <f t="shared" si="5"/>
        <v>1675737.7121728444</v>
      </c>
      <c r="AL38" s="87">
        <f t="shared" si="5"/>
        <v>1603854.3427265338</v>
      </c>
      <c r="AM38" s="87">
        <f t="shared" si="5"/>
        <v>1495445.6695607589</v>
      </c>
      <c r="AN38" s="87">
        <f t="shared" si="5"/>
        <v>1351882.885282926</v>
      </c>
      <c r="AO38" s="87">
        <f t="shared" si="5"/>
        <v>1222102.1282957653</v>
      </c>
      <c r="AP38" s="87">
        <f t="shared" si="5"/>
        <v>1104780.3239793719</v>
      </c>
      <c r="AQ38" s="87">
        <f t="shared" si="5"/>
        <v>988487.65829733294</v>
      </c>
      <c r="AR38" s="87">
        <f t="shared" si="5"/>
        <v>872194.99261529394</v>
      </c>
    </row>
    <row r="39" spans="1:44" s="20" customFormat="1" x14ac:dyDescent="0.2">
      <c r="A39" s="40"/>
      <c r="B39" s="86">
        <f>'3. Investeringen'!B20</f>
        <v>6</v>
      </c>
      <c r="C39" s="86" t="str">
        <f>'3. Investeringen'!G20</f>
        <v>Nieuwe investeringen TD</v>
      </c>
      <c r="D39" s="86">
        <f>'3. Investeringen'!K20</f>
        <v>2004</v>
      </c>
      <c r="E39" s="121">
        <f>'3. Investeringen'!N20</f>
        <v>2011</v>
      </c>
      <c r="F39" s="86">
        <f>'3. Investeringen'!O20</f>
        <v>-3012.1464680000017</v>
      </c>
      <c r="G39" s="86">
        <f>'3. Investeringen'!P20</f>
        <v>-3289.6126303904639</v>
      </c>
      <c r="I39" s="86">
        <f>'6. Investeringen per jaar'!I20</f>
        <v>1</v>
      </c>
      <c r="K39" s="86">
        <f>'8. Afschrijvingen voor GAW'!AO34</f>
        <v>-180.48415242412543</v>
      </c>
      <c r="L39" s="86">
        <f>'8. Afschrijvingen voor GAW'!AP34</f>
        <v>-185.17674038715268</v>
      </c>
      <c r="M39" s="86">
        <f>'8. Afschrijvingen voor GAW'!AQ34</f>
        <v>-189.43580541605715</v>
      </c>
      <c r="N39" s="86">
        <f>'8. Afschrijvingen voor GAW'!AR34</f>
        <v>-194.74000796770676</v>
      </c>
      <c r="O39" s="86">
        <f>'8. Afschrijvingen voor GAW'!AS34</f>
        <v>-196.68740804738383</v>
      </c>
      <c r="P39" s="86">
        <f>'8. Afschrijvingen voor GAW'!AT34</f>
        <v>-198.26090731176288</v>
      </c>
      <c r="Q39" s="86">
        <f>'8. Afschrijvingen voor GAW'!AU34</f>
        <v>-198.65742912638643</v>
      </c>
      <c r="R39" s="86">
        <f>'8. Afschrijvingen voor GAW'!AV34</f>
        <v>-201.43863313415582</v>
      </c>
      <c r="S39" s="86">
        <f>'8. Afschrijvingen voor GAW'!AW34</f>
        <v>-205.66884442997306</v>
      </c>
      <c r="T39" s="86">
        <f>'8. Afschrijvingen voor GAW'!AX34</f>
        <v>-211.42757207401232</v>
      </c>
      <c r="U39" s="86">
        <f>'8. Afschrijvingen voor GAW'!AY34</f>
        <v>-212.90756507853041</v>
      </c>
      <c r="V39" s="86">
        <f>'8. Afschrijvingen voor GAW'!AZ34</f>
        <v>-255.48907809423645</v>
      </c>
      <c r="W39" s="86">
        <f>'8. Afschrijvingen voor GAW'!BA34</f>
        <v>-214.6108255991586</v>
      </c>
      <c r="X39" s="86">
        <f>'8. Afschrijvingen voor GAW'!BB34</f>
        <v>-204.85578807192411</v>
      </c>
      <c r="Y39" s="86">
        <f>'8. Afschrijvingen voor GAW'!BC34</f>
        <v>-204.85578807192411</v>
      </c>
      <c r="Z39" s="86">
        <f>'8. Afschrijvingen voor GAW'!BD34</f>
        <v>-204.85578807192411</v>
      </c>
      <c r="AB39" s="122"/>
      <c r="AC39" s="87">
        <f t="shared" si="6"/>
        <v>-3158.4726674221952</v>
      </c>
      <c r="AD39" s="87">
        <f t="shared" si="5"/>
        <v>-3055.4162163880196</v>
      </c>
      <c r="AE39" s="87">
        <f t="shared" si="5"/>
        <v>-2936.2549839488865</v>
      </c>
      <c r="AF39" s="87">
        <f t="shared" si="5"/>
        <v>-2823.7301155317487</v>
      </c>
      <c r="AG39" s="87">
        <f t="shared" si="5"/>
        <v>-2655.2800086396824</v>
      </c>
      <c r="AH39" s="87">
        <f t="shared" si="5"/>
        <v>-2478.2613413970371</v>
      </c>
      <c r="AI39" s="87">
        <f t="shared" si="5"/>
        <v>-2284.5604349534447</v>
      </c>
      <c r="AJ39" s="87">
        <f t="shared" si="5"/>
        <v>-2115.1056479086374</v>
      </c>
      <c r="AK39" s="87">
        <f t="shared" si="5"/>
        <v>-1953.8540220847458</v>
      </c>
      <c r="AL39" s="87">
        <f t="shared" si="5"/>
        <v>-1797.1343626291066</v>
      </c>
      <c r="AM39" s="87">
        <f t="shared" si="5"/>
        <v>-1596.8067380889797</v>
      </c>
      <c r="AN39" s="87">
        <f t="shared" si="5"/>
        <v>-1341.3176599947433</v>
      </c>
      <c r="AO39" s="87">
        <f t="shared" si="5"/>
        <v>-1126.7068343955848</v>
      </c>
      <c r="AP39" s="87">
        <f t="shared" si="5"/>
        <v>-921.85104632366074</v>
      </c>
      <c r="AQ39" s="87">
        <f t="shared" si="5"/>
        <v>-716.99525825173669</v>
      </c>
      <c r="AR39" s="87">
        <f t="shared" si="5"/>
        <v>-512.13947017981263</v>
      </c>
    </row>
    <row r="40" spans="1:44" s="20" customFormat="1" x14ac:dyDescent="0.2">
      <c r="A40" s="40"/>
      <c r="B40" s="86">
        <f>'3. Investeringen'!B21</f>
        <v>7</v>
      </c>
      <c r="C40" s="86" t="str">
        <f>'3. Investeringen'!G21</f>
        <v>Nieuwe investeringen TD</v>
      </c>
      <c r="D40" s="86">
        <f>'3. Investeringen'!K21</f>
        <v>2004</v>
      </c>
      <c r="E40" s="121">
        <f>'3. Investeringen'!N21</f>
        <v>2011</v>
      </c>
      <c r="F40" s="86">
        <f>'3. Investeringen'!O21</f>
        <v>137958.44263524958</v>
      </c>
      <c r="G40" s="86">
        <f>'3. Investeringen'!P21</f>
        <v>150666.58948469008</v>
      </c>
      <c r="I40" s="86">
        <f>'6. Investeringen per jaar'!I21</f>
        <v>1</v>
      </c>
      <c r="K40" s="86">
        <f>'8. Afschrijvingen voor GAW'!AO35</f>
        <v>43693.310950560102</v>
      </c>
      <c r="L40" s="86">
        <f>'8. Afschrijvingen voor GAW'!AP35</f>
        <v>44829.337035274672</v>
      </c>
      <c r="M40" s="86">
        <f>'8. Afschrijvingen voor GAW'!AQ35</f>
        <v>45860.411787085985</v>
      </c>
      <c r="N40" s="86">
        <f>'8. Afschrijvingen voor GAW'!AR35</f>
        <v>23572.251658562196</v>
      </c>
      <c r="O40" s="86">
        <f>'8. Afschrijvingen voor GAW'!AS35</f>
        <v>0</v>
      </c>
      <c r="P40" s="86">
        <f>'8. Afschrijvingen voor GAW'!AT35</f>
        <v>0</v>
      </c>
      <c r="Q40" s="86">
        <f>'8. Afschrijvingen voor GAW'!AU35</f>
        <v>0</v>
      </c>
      <c r="R40" s="86">
        <f>'8. Afschrijvingen voor GAW'!AV35</f>
        <v>0</v>
      </c>
      <c r="S40" s="86">
        <f>'8. Afschrijvingen voor GAW'!AW35</f>
        <v>0</v>
      </c>
      <c r="T40" s="86">
        <f>'8. Afschrijvingen voor GAW'!AX35</f>
        <v>0</v>
      </c>
      <c r="U40" s="86">
        <f>'8. Afschrijvingen voor GAW'!AY35</f>
        <v>0</v>
      </c>
      <c r="V40" s="86">
        <f>'8. Afschrijvingen voor GAW'!AZ35</f>
        <v>0</v>
      </c>
      <c r="W40" s="86">
        <f>'8. Afschrijvingen voor GAW'!BA35</f>
        <v>0</v>
      </c>
      <c r="X40" s="86">
        <f>'8. Afschrijvingen voor GAW'!BB35</f>
        <v>0</v>
      </c>
      <c r="Y40" s="86">
        <f>'8. Afschrijvingen voor GAW'!BC35</f>
        <v>0</v>
      </c>
      <c r="Z40" s="86">
        <f>'8. Afschrijvingen voor GAW'!BD35</f>
        <v>0</v>
      </c>
      <c r="AB40" s="122"/>
      <c r="AC40" s="87">
        <f t="shared" si="6"/>
        <v>109233.27737640032</v>
      </c>
      <c r="AD40" s="87">
        <f t="shared" si="5"/>
        <v>67244.005552912058</v>
      </c>
      <c r="AE40" s="87">
        <f t="shared" si="5"/>
        <v>22930.205893543047</v>
      </c>
      <c r="AF40" s="87">
        <f t="shared" si="5"/>
        <v>5.8207660913467407E-11</v>
      </c>
      <c r="AG40" s="87">
        <f t="shared" si="5"/>
        <v>5.8789737522602082E-11</v>
      </c>
      <c r="AH40" s="87">
        <f t="shared" si="5"/>
        <v>5.9260055422782904E-11</v>
      </c>
      <c r="AI40" s="87">
        <f t="shared" si="5"/>
        <v>5.9378575533628473E-11</v>
      </c>
      <c r="AJ40" s="87">
        <f t="shared" si="5"/>
        <v>6.0209875591099275E-11</v>
      </c>
      <c r="AK40" s="87">
        <f t="shared" si="5"/>
        <v>6.1474282978512361E-11</v>
      </c>
      <c r="AL40" s="87">
        <f t="shared" si="5"/>
        <v>6.3195562901910703E-11</v>
      </c>
      <c r="AM40" s="87">
        <f t="shared" si="5"/>
        <v>6.3637931842224069E-11</v>
      </c>
      <c r="AN40" s="87">
        <f t="shared" si="5"/>
        <v>6.3637931842224069E-11</v>
      </c>
      <c r="AO40" s="87">
        <f t="shared" si="5"/>
        <v>6.3637931842224069E-11</v>
      </c>
      <c r="AP40" s="87">
        <f t="shared" si="5"/>
        <v>6.3637931842224069E-11</v>
      </c>
      <c r="AQ40" s="87">
        <f t="shared" si="5"/>
        <v>6.3637931842224069E-11</v>
      </c>
      <c r="AR40" s="87">
        <f t="shared" si="5"/>
        <v>6.3637931842224069E-11</v>
      </c>
    </row>
    <row r="41" spans="1:44" s="20" customFormat="1" x14ac:dyDescent="0.2">
      <c r="A41" s="40"/>
      <c r="B41" s="86">
        <f>'3. Investeringen'!B22</f>
        <v>8</v>
      </c>
      <c r="C41" s="86" t="str">
        <f>'3. Investeringen'!G22</f>
        <v>Nieuwe investeringen TD</v>
      </c>
      <c r="D41" s="86">
        <f>'3. Investeringen'!K22</f>
        <v>2004</v>
      </c>
      <c r="E41" s="121">
        <f>'3. Investeringen'!N22</f>
        <v>2011</v>
      </c>
      <c r="F41" s="86">
        <f>'3. Investeringen'!O22</f>
        <v>0</v>
      </c>
      <c r="G41" s="86">
        <f>'3. Investeringen'!P22</f>
        <v>9.3411654233932485E-10</v>
      </c>
      <c r="I41" s="86">
        <f>'6. Investeringen per jaar'!I22</f>
        <v>1</v>
      </c>
      <c r="K41" s="86">
        <f>'8. Afschrijvingen voor GAW'!AO36</f>
        <v>0</v>
      </c>
      <c r="L41" s="86">
        <f>'8. Afschrijvingen voor GAW'!AP36</f>
        <v>0</v>
      </c>
      <c r="M41" s="86">
        <f>'8. Afschrijvingen voor GAW'!AQ36</f>
        <v>0</v>
      </c>
      <c r="N41" s="86">
        <f>'8. Afschrijvingen voor GAW'!AR36</f>
        <v>0</v>
      </c>
      <c r="O41" s="86">
        <f>'8. Afschrijvingen voor GAW'!AS36</f>
        <v>0</v>
      </c>
      <c r="P41" s="86">
        <f>'8. Afschrijvingen voor GAW'!AT36</f>
        <v>0</v>
      </c>
      <c r="Q41" s="86">
        <f>'8. Afschrijvingen voor GAW'!AU36</f>
        <v>0</v>
      </c>
      <c r="R41" s="86">
        <f>'8. Afschrijvingen voor GAW'!AV36</f>
        <v>0</v>
      </c>
      <c r="S41" s="86">
        <f>'8. Afschrijvingen voor GAW'!AW36</f>
        <v>0</v>
      </c>
      <c r="T41" s="86">
        <f>'8. Afschrijvingen voor GAW'!AX36</f>
        <v>0</v>
      </c>
      <c r="U41" s="86">
        <f>'8. Afschrijvingen voor GAW'!AY36</f>
        <v>0</v>
      </c>
      <c r="V41" s="86">
        <f>'8. Afschrijvingen voor GAW'!AZ36</f>
        <v>0</v>
      </c>
      <c r="W41" s="86">
        <f>'8. Afschrijvingen voor GAW'!BA36</f>
        <v>0</v>
      </c>
      <c r="X41" s="86">
        <f>'8. Afschrijvingen voor GAW'!BB36</f>
        <v>0</v>
      </c>
      <c r="Y41" s="86">
        <f>'8. Afschrijvingen voor GAW'!BC36</f>
        <v>0</v>
      </c>
      <c r="Z41" s="86">
        <f>'8. Afschrijvingen voor GAW'!BD36</f>
        <v>0</v>
      </c>
      <c r="AB41" s="122"/>
      <c r="AC41" s="87">
        <f t="shared" si="6"/>
        <v>9.481282904744147E-10</v>
      </c>
      <c r="AD41" s="87">
        <f t="shared" si="5"/>
        <v>9.7277962602674942E-10</v>
      </c>
      <c r="AE41" s="87">
        <f t="shared" si="5"/>
        <v>9.9515355742536453E-10</v>
      </c>
      <c r="AF41" s="87">
        <f t="shared" si="5"/>
        <v>1.0230178570332748E-9</v>
      </c>
      <c r="AG41" s="87">
        <f t="shared" si="5"/>
        <v>1.0332480356036075E-9</v>
      </c>
      <c r="AH41" s="87">
        <f t="shared" si="5"/>
        <v>1.0415140198884365E-9</v>
      </c>
      <c r="AI41" s="87">
        <f t="shared" si="5"/>
        <v>1.0435970479282133E-9</v>
      </c>
      <c r="AJ41" s="87">
        <f t="shared" si="5"/>
        <v>1.0582074065992083E-9</v>
      </c>
      <c r="AK41" s="87">
        <f t="shared" si="5"/>
        <v>1.0804297621377916E-9</v>
      </c>
      <c r="AL41" s="87">
        <f t="shared" si="5"/>
        <v>1.1106817954776498E-9</v>
      </c>
      <c r="AM41" s="87">
        <f t="shared" si="5"/>
        <v>1.1184565680459933E-9</v>
      </c>
      <c r="AN41" s="87">
        <f t="shared" si="5"/>
        <v>1.1184565680459933E-9</v>
      </c>
      <c r="AO41" s="87">
        <f t="shared" si="5"/>
        <v>1.1184565680459933E-9</v>
      </c>
      <c r="AP41" s="87">
        <f t="shared" si="5"/>
        <v>1.1184565680459933E-9</v>
      </c>
      <c r="AQ41" s="87">
        <f t="shared" si="5"/>
        <v>1.1184565680459933E-9</v>
      </c>
      <c r="AR41" s="87">
        <f t="shared" si="5"/>
        <v>1.1184565680459933E-9</v>
      </c>
    </row>
    <row r="42" spans="1:44" s="20" customFormat="1" x14ac:dyDescent="0.2">
      <c r="A42" s="40"/>
      <c r="B42" s="86">
        <f>'3. Investeringen'!B23</f>
        <v>9</v>
      </c>
      <c r="C42" s="86" t="str">
        <f>'3. Investeringen'!G23</f>
        <v>Nieuwe investeringen TD</v>
      </c>
      <c r="D42" s="86">
        <f>'3. Investeringen'!K23</f>
        <v>2004</v>
      </c>
      <c r="E42" s="121">
        <f>'3. Investeringen'!N23</f>
        <v>2011</v>
      </c>
      <c r="F42" s="86">
        <f>'3. Investeringen'!O23</f>
        <v>58651</v>
      </c>
      <c r="G42" s="86">
        <f>'3. Investeringen'!P23</f>
        <v>64053.681464280984</v>
      </c>
      <c r="I42" s="86">
        <f>'6. Investeringen per jaar'!I23</f>
        <v>1</v>
      </c>
      <c r="K42" s="86">
        <f>'8. Afschrijvingen voor GAW'!AO37</f>
        <v>0</v>
      </c>
      <c r="L42" s="86">
        <f>'8. Afschrijvingen voor GAW'!AP37</f>
        <v>0</v>
      </c>
      <c r="M42" s="86">
        <f>'8. Afschrijvingen voor GAW'!AQ37</f>
        <v>0</v>
      </c>
      <c r="N42" s="86">
        <f>'8. Afschrijvingen voor GAW'!AR37</f>
        <v>0</v>
      </c>
      <c r="O42" s="86">
        <f>'8. Afschrijvingen voor GAW'!AS37</f>
        <v>0</v>
      </c>
      <c r="P42" s="86">
        <f>'8. Afschrijvingen voor GAW'!AT37</f>
        <v>0</v>
      </c>
      <c r="Q42" s="86">
        <f>'8. Afschrijvingen voor GAW'!AU37</f>
        <v>0</v>
      </c>
      <c r="R42" s="86">
        <f>'8. Afschrijvingen voor GAW'!AV37</f>
        <v>0</v>
      </c>
      <c r="S42" s="86">
        <f>'8. Afschrijvingen voor GAW'!AW37</f>
        <v>0</v>
      </c>
      <c r="T42" s="86">
        <f>'8. Afschrijvingen voor GAW'!AX37</f>
        <v>0</v>
      </c>
      <c r="U42" s="86">
        <f>'8. Afschrijvingen voor GAW'!AY37</f>
        <v>0</v>
      </c>
      <c r="V42" s="86">
        <f>'8. Afschrijvingen voor GAW'!AZ37</f>
        <v>0</v>
      </c>
      <c r="W42" s="86">
        <f>'8. Afschrijvingen voor GAW'!BA37</f>
        <v>0</v>
      </c>
      <c r="X42" s="86">
        <f>'8. Afschrijvingen voor GAW'!BB37</f>
        <v>0</v>
      </c>
      <c r="Y42" s="86">
        <f>'8. Afschrijvingen voor GAW'!BC37</f>
        <v>0</v>
      </c>
      <c r="Z42" s="86">
        <f>'8. Afschrijvingen voor GAW'!BD37</f>
        <v>0</v>
      </c>
      <c r="AB42" s="122"/>
      <c r="AC42" s="87">
        <f t="shared" si="6"/>
        <v>65014.486686245189</v>
      </c>
      <c r="AD42" s="87">
        <f t="shared" si="5"/>
        <v>66704.86334008757</v>
      </c>
      <c r="AE42" s="87">
        <f t="shared" si="5"/>
        <v>68239.075196909573</v>
      </c>
      <c r="AF42" s="87">
        <f t="shared" si="5"/>
        <v>70149.769302423039</v>
      </c>
      <c r="AG42" s="87">
        <f t="shared" si="5"/>
        <v>70851.266995447266</v>
      </c>
      <c r="AH42" s="87">
        <f t="shared" si="5"/>
        <v>71418.077131410842</v>
      </c>
      <c r="AI42" s="87">
        <f t="shared" si="5"/>
        <v>71560.913285673669</v>
      </c>
      <c r="AJ42" s="87">
        <f t="shared" si="5"/>
        <v>72562.766071673104</v>
      </c>
      <c r="AK42" s="87">
        <f t="shared" si="5"/>
        <v>74086.584159178237</v>
      </c>
      <c r="AL42" s="87">
        <f t="shared" si="5"/>
        <v>76161.008515635229</v>
      </c>
      <c r="AM42" s="87">
        <f t="shared" si="5"/>
        <v>76694.135575244669</v>
      </c>
      <c r="AN42" s="87">
        <f t="shared" si="5"/>
        <v>76694.135575244669</v>
      </c>
      <c r="AO42" s="87">
        <f t="shared" si="5"/>
        <v>76694.135575244669</v>
      </c>
      <c r="AP42" s="87">
        <f t="shared" si="5"/>
        <v>76694.135575244669</v>
      </c>
      <c r="AQ42" s="87">
        <f t="shared" si="5"/>
        <v>76694.135575244669</v>
      </c>
      <c r="AR42" s="87">
        <f t="shared" si="5"/>
        <v>76694.135575244669</v>
      </c>
    </row>
    <row r="43" spans="1:44" s="20" customFormat="1" x14ac:dyDescent="0.2">
      <c r="A43" s="40"/>
      <c r="B43" s="86">
        <f>'3. Investeringen'!B24</f>
        <v>10</v>
      </c>
      <c r="C43" s="86" t="str">
        <f>'3. Investeringen'!G24</f>
        <v>Nieuwe investeringen TD</v>
      </c>
      <c r="D43" s="86">
        <f>'3. Investeringen'!K24</f>
        <v>2005</v>
      </c>
      <c r="E43" s="121">
        <f>'3. Investeringen'!N24</f>
        <v>2011</v>
      </c>
      <c r="F43" s="86">
        <f>'3. Investeringen'!O24</f>
        <v>1620102.2251015515</v>
      </c>
      <c r="G43" s="86">
        <f>'3. Investeringen'!P24</f>
        <v>1750088.2032856671</v>
      </c>
      <c r="I43" s="86">
        <f>'6. Investeringen per jaar'!I24</f>
        <v>1</v>
      </c>
      <c r="K43" s="86">
        <f>'8. Afschrijvingen voor GAW'!AO38</f>
        <v>35885.646996665688</v>
      </c>
      <c r="L43" s="86">
        <f>'8. Afschrijvingen voor GAW'!AP38</f>
        <v>36818.673818578995</v>
      </c>
      <c r="M43" s="86">
        <f>'8. Afschrijvingen voor GAW'!AQ38</f>
        <v>37665.503316406306</v>
      </c>
      <c r="N43" s="86">
        <f>'8. Afschrijvingen voor GAW'!AR38</f>
        <v>38720.137409265684</v>
      </c>
      <c r="O43" s="86">
        <f>'8. Afschrijvingen voor GAW'!AS38</f>
        <v>39107.33878335834</v>
      </c>
      <c r="P43" s="86">
        <f>'8. Afschrijvingen voor GAW'!AT38</f>
        <v>39420.197493625208</v>
      </c>
      <c r="Q43" s="86">
        <f>'8. Afschrijvingen voor GAW'!AU38</f>
        <v>39499.037888612453</v>
      </c>
      <c r="R43" s="86">
        <f>'8. Afschrijvingen voor GAW'!AV38</f>
        <v>40052.024419053036</v>
      </c>
      <c r="S43" s="86">
        <f>'8. Afschrijvingen voor GAW'!AW38</f>
        <v>40893.116931853147</v>
      </c>
      <c r="T43" s="86">
        <f>'8. Afschrijvingen voor GAW'!AX38</f>
        <v>42038.124205945038</v>
      </c>
      <c r="U43" s="86">
        <f>'8. Afschrijvingen voor GAW'!AY38</f>
        <v>42332.391075386644</v>
      </c>
      <c r="V43" s="86">
        <f>'8. Afschrijvingen voor GAW'!AZ38</f>
        <v>50798.869290463968</v>
      </c>
      <c r="W43" s="86">
        <f>'8. Afschrijvingen voor GAW'!BA38</f>
        <v>49215.527909981975</v>
      </c>
      <c r="X43" s="86">
        <f>'8. Afschrijvingen voor GAW'!BB38</f>
        <v>47681.537429670847</v>
      </c>
      <c r="Y43" s="86">
        <f>'8. Afschrijvingen voor GAW'!BC38</f>
        <v>46195.359639655137</v>
      </c>
      <c r="Z43" s="86">
        <f>'8. Afschrijvingen voor GAW'!BD38</f>
        <v>44755.50427426328</v>
      </c>
      <c r="AB43" s="122"/>
      <c r="AC43" s="87">
        <f t="shared" si="6"/>
        <v>1740453.8793382861</v>
      </c>
      <c r="AD43" s="87">
        <f t="shared" si="5"/>
        <v>1748887.0063825026</v>
      </c>
      <c r="AE43" s="87">
        <f t="shared" si="5"/>
        <v>1751445.9042128937</v>
      </c>
      <c r="AF43" s="87">
        <f t="shared" si="5"/>
        <v>1761766.2521215891</v>
      </c>
      <c r="AG43" s="87">
        <f t="shared" si="5"/>
        <v>1740276.5758594465</v>
      </c>
      <c r="AH43" s="87">
        <f t="shared" si="5"/>
        <v>1714778.5909726971</v>
      </c>
      <c r="AI43" s="87">
        <f t="shared" si="5"/>
        <v>1678709.1102660301</v>
      </c>
      <c r="AJ43" s="87">
        <f t="shared" si="5"/>
        <v>1662159.0133907015</v>
      </c>
      <c r="AK43" s="87">
        <f t="shared" si="5"/>
        <v>1656171.235740053</v>
      </c>
      <c r="AL43" s="87">
        <f t="shared" si="5"/>
        <v>1660505.9061348294</v>
      </c>
      <c r="AM43" s="87">
        <f t="shared" si="5"/>
        <v>1629797.0564023864</v>
      </c>
      <c r="AN43" s="87">
        <f t="shared" si="5"/>
        <v>1578998.1871119225</v>
      </c>
      <c r="AO43" s="87">
        <f t="shared" si="5"/>
        <v>1529782.6592019405</v>
      </c>
      <c r="AP43" s="87">
        <f t="shared" si="5"/>
        <v>1482101.1217722697</v>
      </c>
      <c r="AQ43" s="87">
        <f t="shared" si="5"/>
        <v>1435905.7621326146</v>
      </c>
      <c r="AR43" s="87">
        <f t="shared" si="5"/>
        <v>1391150.2578583513</v>
      </c>
    </row>
    <row r="44" spans="1:44" s="20" customFormat="1" x14ac:dyDescent="0.2">
      <c r="A44" s="40"/>
      <c r="B44" s="86">
        <f>'3. Investeringen'!B25</f>
        <v>11</v>
      </c>
      <c r="C44" s="86" t="str">
        <f>'3. Investeringen'!G25</f>
        <v>Nieuwe investeringen TD</v>
      </c>
      <c r="D44" s="86">
        <f>'3. Investeringen'!K25</f>
        <v>2005</v>
      </c>
      <c r="E44" s="121">
        <f>'3. Investeringen'!N25</f>
        <v>2011</v>
      </c>
      <c r="F44" s="86">
        <f>'3. Investeringen'!O25</f>
        <v>4504746.7228319012</v>
      </c>
      <c r="G44" s="86">
        <f>'3. Investeringen'!P25</f>
        <v>4866176.9462872688</v>
      </c>
      <c r="I44" s="86">
        <f>'6. Investeringen per jaar'!I25</f>
        <v>1</v>
      </c>
      <c r="K44" s="86">
        <f>'8. Afschrijvingen voor GAW'!AO39</f>
        <v>125042.2683666222</v>
      </c>
      <c r="L44" s="86">
        <f>'8. Afschrijvingen voor GAW'!AP39</f>
        <v>128293.36734415437</v>
      </c>
      <c r="M44" s="86">
        <f>'8. Afschrijvingen voor GAW'!AQ39</f>
        <v>131244.11479306989</v>
      </c>
      <c r="N44" s="86">
        <f>'8. Afschrijvingen voor GAW'!AR39</f>
        <v>134918.95000727585</v>
      </c>
      <c r="O44" s="86">
        <f>'8. Afschrijvingen voor GAW'!AS39</f>
        <v>136268.13950734862</v>
      </c>
      <c r="P44" s="86">
        <f>'8. Afschrijvingen voor GAW'!AT39</f>
        <v>137358.28462340741</v>
      </c>
      <c r="Q44" s="86">
        <f>'8. Afschrijvingen voor GAW'!AU39</f>
        <v>137633.00119265422</v>
      </c>
      <c r="R44" s="86">
        <f>'8. Afschrijvingen voor GAW'!AV39</f>
        <v>139559.8632093514</v>
      </c>
      <c r="S44" s="86">
        <f>'8. Afschrijvingen voor GAW'!AW39</f>
        <v>142490.62033674776</v>
      </c>
      <c r="T44" s="86">
        <f>'8. Afschrijvingen voor GAW'!AX39</f>
        <v>146480.3577061767</v>
      </c>
      <c r="U44" s="86">
        <f>'8. Afschrijvingen voor GAW'!AY39</f>
        <v>147505.72021011994</v>
      </c>
      <c r="V44" s="86">
        <f>'8. Afschrijvingen voor GAW'!AZ39</f>
        <v>177006.86425214389</v>
      </c>
      <c r="W44" s="86">
        <f>'8. Afschrijvingen voor GAW'!BA39</f>
        <v>169553.94365205365</v>
      </c>
      <c r="X44" s="86">
        <f>'8. Afschrijvingen voor GAW'!BB39</f>
        <v>162414.83023512509</v>
      </c>
      <c r="Y44" s="86">
        <f>'8. Afschrijvingen voor GAW'!BC39</f>
        <v>155576.31106733033</v>
      </c>
      <c r="Z44" s="86">
        <f>'8. Afschrijvingen voor GAW'!BD39</f>
        <v>149025.72954870592</v>
      </c>
      <c r="AB44" s="122"/>
      <c r="AC44" s="87">
        <f t="shared" si="6"/>
        <v>4814127.3321149554</v>
      </c>
      <c r="AD44" s="87">
        <f t="shared" si="5"/>
        <v>4811001.2754057907</v>
      </c>
      <c r="AE44" s="87">
        <f t="shared" si="5"/>
        <v>4790410.1899470538</v>
      </c>
      <c r="AF44" s="87">
        <f t="shared" si="5"/>
        <v>4789622.7252582954</v>
      </c>
      <c r="AG44" s="87">
        <f t="shared" si="5"/>
        <v>4701250.8130035298</v>
      </c>
      <c r="AH44" s="87">
        <f t="shared" si="5"/>
        <v>4601502.5348841501</v>
      </c>
      <c r="AI44" s="87">
        <f t="shared" si="5"/>
        <v>4473072.5387612637</v>
      </c>
      <c r="AJ44" s="87">
        <f t="shared" si="5"/>
        <v>4396135.6910945708</v>
      </c>
      <c r="AK44" s="87">
        <f t="shared" si="5"/>
        <v>4345963.920270809</v>
      </c>
      <c r="AL44" s="87">
        <f t="shared" si="5"/>
        <v>4321170.552332215</v>
      </c>
      <c r="AM44" s="87">
        <f t="shared" si="5"/>
        <v>4203913.0259884195</v>
      </c>
      <c r="AN44" s="87">
        <f t="shared" si="5"/>
        <v>4026906.1617362755</v>
      </c>
      <c r="AO44" s="87">
        <f t="shared" si="5"/>
        <v>3857352.2180842217</v>
      </c>
      <c r="AP44" s="87">
        <f t="shared" si="5"/>
        <v>3694937.3878490967</v>
      </c>
      <c r="AQ44" s="87">
        <f t="shared" si="5"/>
        <v>3539361.0767817665</v>
      </c>
      <c r="AR44" s="87">
        <f t="shared" si="5"/>
        <v>3390335.3472330607</v>
      </c>
    </row>
    <row r="45" spans="1:44" s="20" customFormat="1" x14ac:dyDescent="0.2">
      <c r="A45" s="40"/>
      <c r="B45" s="86">
        <f>'3. Investeringen'!B26</f>
        <v>12</v>
      </c>
      <c r="C45" s="86" t="str">
        <f>'3. Investeringen'!G26</f>
        <v>Nieuwe investeringen TD</v>
      </c>
      <c r="D45" s="86">
        <f>'3. Investeringen'!K26</f>
        <v>2005</v>
      </c>
      <c r="E45" s="121">
        <f>'3. Investeringen'!N26</f>
        <v>2011</v>
      </c>
      <c r="F45" s="86">
        <f>'3. Investeringen'!O26</f>
        <v>944481.61209997372</v>
      </c>
      <c r="G45" s="86">
        <f>'3. Investeringen'!P26</f>
        <v>1020260.3897126213</v>
      </c>
      <c r="I45" s="86">
        <f>'6. Investeringen per jaar'!I26</f>
        <v>1</v>
      </c>
      <c r="K45" s="86">
        <f>'8. Afschrijvingen voor GAW'!AO40</f>
        <v>42267.930430951426</v>
      </c>
      <c r="L45" s="86">
        <f>'8. Afschrijvingen voor GAW'!AP40</f>
        <v>43366.896622156164</v>
      </c>
      <c r="M45" s="86">
        <f>'8. Afschrijvingen voor GAW'!AQ40</f>
        <v>44364.33524446575</v>
      </c>
      <c r="N45" s="86">
        <f>'8. Afschrijvingen voor GAW'!AR40</f>
        <v>45606.536631310788</v>
      </c>
      <c r="O45" s="86">
        <f>'8. Afschrijvingen voor GAW'!AS40</f>
        <v>46062.601997623897</v>
      </c>
      <c r="P45" s="86">
        <f>'8. Afschrijvingen voor GAW'!AT40</f>
        <v>46431.102813604892</v>
      </c>
      <c r="Q45" s="86">
        <f>'8. Afschrijvingen voor GAW'!AU40</f>
        <v>46523.965019232099</v>
      </c>
      <c r="R45" s="86">
        <f>'8. Afschrijvingen voor GAW'!AV40</f>
        <v>47175.30052950135</v>
      </c>
      <c r="S45" s="86">
        <f>'8. Afschrijvingen voor GAW'!AW40</f>
        <v>48165.981840620872</v>
      </c>
      <c r="T45" s="86">
        <f>'8. Afschrijvingen voor GAW'!AX40</f>
        <v>49514.629332158263</v>
      </c>
      <c r="U45" s="86">
        <f>'8. Afschrijvingen voor GAW'!AY40</f>
        <v>49861.231737483366</v>
      </c>
      <c r="V45" s="86">
        <f>'8. Afschrijvingen voor GAW'!AZ40</f>
        <v>59833.478084980023</v>
      </c>
      <c r="W45" s="86">
        <f>'8. Afschrijvingen voor GAW'!BA40</f>
        <v>54514.946699648463</v>
      </c>
      <c r="X45" s="86">
        <f>'8. Afschrijvingen voor GAW'!BB40</f>
        <v>49669.173659679705</v>
      </c>
      <c r="Y45" s="86">
        <f>'8. Afschrijvingen voor GAW'!BC40</f>
        <v>48486.57428683019</v>
      </c>
      <c r="Z45" s="86">
        <f>'8. Afschrijvingen voor GAW'!BD40</f>
        <v>48486.57428683019</v>
      </c>
      <c r="AB45" s="122"/>
      <c r="AC45" s="87">
        <f t="shared" si="6"/>
        <v>993296.36512735917</v>
      </c>
      <c r="AD45" s="87">
        <f t="shared" si="5"/>
        <v>975755.17399851442</v>
      </c>
      <c r="AE45" s="87">
        <f t="shared" si="5"/>
        <v>953833.20775601442</v>
      </c>
      <c r="AF45" s="87">
        <f t="shared" si="5"/>
        <v>934934.00094187201</v>
      </c>
      <c r="AG45" s="87">
        <f t="shared" si="5"/>
        <v>898220.73895366688</v>
      </c>
      <c r="AH45" s="87">
        <f t="shared" si="5"/>
        <v>858975.40205169132</v>
      </c>
      <c r="AI45" s="87">
        <f t="shared" si="5"/>
        <v>814169.38783656259</v>
      </c>
      <c r="AJ45" s="87">
        <f t="shared" si="5"/>
        <v>778392.45873677311</v>
      </c>
      <c r="AK45" s="87">
        <f t="shared" si="5"/>
        <v>746572.7185296244</v>
      </c>
      <c r="AL45" s="87">
        <f t="shared" si="5"/>
        <v>717962.12531629566</v>
      </c>
      <c r="AM45" s="87">
        <f t="shared" si="5"/>
        <v>673126.6284560262</v>
      </c>
      <c r="AN45" s="87">
        <f t="shared" si="5"/>
        <v>613293.15037104615</v>
      </c>
      <c r="AO45" s="87">
        <f t="shared" si="5"/>
        <v>558778.20367139764</v>
      </c>
      <c r="AP45" s="87">
        <f t="shared" si="5"/>
        <v>509109.03001171793</v>
      </c>
      <c r="AQ45" s="87">
        <f t="shared" si="5"/>
        <v>460622.45572488772</v>
      </c>
      <c r="AR45" s="87">
        <f t="shared" si="5"/>
        <v>412135.88143805752</v>
      </c>
    </row>
    <row r="46" spans="1:44" s="20" customFormat="1" x14ac:dyDescent="0.2">
      <c r="A46" s="40"/>
      <c r="B46" s="86">
        <f>'3. Investeringen'!B27</f>
        <v>13</v>
      </c>
      <c r="C46" s="86" t="str">
        <f>'3. Investeringen'!G27</f>
        <v>Nieuwe investeringen TD</v>
      </c>
      <c r="D46" s="86">
        <f>'3. Investeringen'!K27</f>
        <v>2005</v>
      </c>
      <c r="E46" s="121">
        <f>'3. Investeringen'!N27</f>
        <v>2011</v>
      </c>
      <c r="F46" s="86">
        <f>'3. Investeringen'!O27</f>
        <v>145132.12190577589</v>
      </c>
      <c r="G46" s="86">
        <f>'3. Investeringen'!P27</f>
        <v>156776.5357826078</v>
      </c>
      <c r="I46" s="86">
        <f>'6. Investeringen per jaar'!I27</f>
        <v>1</v>
      </c>
      <c r="K46" s="86">
        <f>'8. Afschrijvingen voor GAW'!AO41</f>
        <v>35361.818626521497</v>
      </c>
      <c r="L46" s="86">
        <f>'8. Afschrijvingen voor GAW'!AP41</f>
        <v>36281.225910811059</v>
      </c>
      <c r="M46" s="86">
        <f>'8. Afschrijvingen voor GAW'!AQ41</f>
        <v>37115.694106759707</v>
      </c>
      <c r="N46" s="86">
        <f>'8. Afschrijvingen voor GAW'!AR41</f>
        <v>38154.933541748978</v>
      </c>
      <c r="O46" s="86">
        <f>'8. Afschrijvingen voor GAW'!AS41</f>
        <v>19268.241438583234</v>
      </c>
      <c r="P46" s="86">
        <f>'8. Afschrijvingen voor GAW'!AT41</f>
        <v>0</v>
      </c>
      <c r="Q46" s="86">
        <f>'8. Afschrijvingen voor GAW'!AU41</f>
        <v>0</v>
      </c>
      <c r="R46" s="86">
        <f>'8. Afschrijvingen voor GAW'!AV41</f>
        <v>0</v>
      </c>
      <c r="S46" s="86">
        <f>'8. Afschrijvingen voor GAW'!AW41</f>
        <v>0</v>
      </c>
      <c r="T46" s="86">
        <f>'8. Afschrijvingen voor GAW'!AX41</f>
        <v>0</v>
      </c>
      <c r="U46" s="86">
        <f>'8. Afschrijvingen voor GAW'!AY41</f>
        <v>0</v>
      </c>
      <c r="V46" s="86">
        <f>'8. Afschrijvingen voor GAW'!AZ41</f>
        <v>0</v>
      </c>
      <c r="W46" s="86">
        <f>'8. Afschrijvingen voor GAW'!BA41</f>
        <v>0</v>
      </c>
      <c r="X46" s="86">
        <f>'8. Afschrijvingen voor GAW'!BB41</f>
        <v>0</v>
      </c>
      <c r="Y46" s="86">
        <f>'8. Afschrijvingen voor GAW'!BC41</f>
        <v>0</v>
      </c>
      <c r="Z46" s="86">
        <f>'8. Afschrijvingen voor GAW'!BD41</f>
        <v>0</v>
      </c>
      <c r="AB46" s="122"/>
      <c r="AC46" s="87">
        <f t="shared" si="6"/>
        <v>123766.36519282538</v>
      </c>
      <c r="AD46" s="87">
        <f t="shared" si="5"/>
        <v>90703.064777027786</v>
      </c>
      <c r="AE46" s="87">
        <f t="shared" si="5"/>
        <v>55673.541160139706</v>
      </c>
      <c r="AF46" s="87">
        <f t="shared" si="5"/>
        <v>19077.466770874642</v>
      </c>
      <c r="AG46" s="87">
        <f t="shared" si="5"/>
        <v>1.5279510989785194E-10</v>
      </c>
      <c r="AH46" s="87">
        <f t="shared" si="5"/>
        <v>1.5401747077703475E-10</v>
      </c>
      <c r="AI46" s="87">
        <f t="shared" si="5"/>
        <v>1.5432550571858882E-10</v>
      </c>
      <c r="AJ46" s="87">
        <f t="shared" si="5"/>
        <v>1.5648606279864907E-10</v>
      </c>
      <c r="AK46" s="87">
        <f t="shared" si="5"/>
        <v>1.5977227011742068E-10</v>
      </c>
      <c r="AL46" s="87">
        <f t="shared" si="5"/>
        <v>1.6424589368070846E-10</v>
      </c>
      <c r="AM46" s="87">
        <f t="shared" si="5"/>
        <v>1.6539561493647341E-10</v>
      </c>
      <c r="AN46" s="87">
        <f t="shared" si="5"/>
        <v>1.6539561493647341E-10</v>
      </c>
      <c r="AO46" s="87">
        <f t="shared" si="5"/>
        <v>1.6539561493647341E-10</v>
      </c>
      <c r="AP46" s="87">
        <f t="shared" si="5"/>
        <v>1.6539561493647341E-10</v>
      </c>
      <c r="AQ46" s="87">
        <f t="shared" si="5"/>
        <v>1.6539561493647341E-10</v>
      </c>
      <c r="AR46" s="87">
        <f t="shared" si="5"/>
        <v>1.6539561493647341E-10</v>
      </c>
    </row>
    <row r="47" spans="1:44" s="20" customFormat="1" x14ac:dyDescent="0.2">
      <c r="A47" s="40"/>
      <c r="B47" s="86">
        <f>'3. Investeringen'!B28</f>
        <v>14</v>
      </c>
      <c r="C47" s="86" t="str">
        <f>'3. Investeringen'!G28</f>
        <v>Nieuwe investeringen TD</v>
      </c>
      <c r="D47" s="86">
        <f>'3. Investeringen'!K28</f>
        <v>2005</v>
      </c>
      <c r="E47" s="121">
        <f>'3. Investeringen'!N28</f>
        <v>2011</v>
      </c>
      <c r="F47" s="86">
        <f>'3. Investeringen'!O28</f>
        <v>0</v>
      </c>
      <c r="G47" s="86">
        <f>'3. Investeringen'!P28</f>
        <v>0</v>
      </c>
      <c r="I47" s="86">
        <f>'6. Investeringen per jaar'!I28</f>
        <v>1</v>
      </c>
      <c r="K47" s="86">
        <f>'8. Afschrijvingen voor GAW'!AO42</f>
        <v>0</v>
      </c>
      <c r="L47" s="86">
        <f>'8. Afschrijvingen voor GAW'!AP42</f>
        <v>0</v>
      </c>
      <c r="M47" s="86">
        <f>'8. Afschrijvingen voor GAW'!AQ42</f>
        <v>0</v>
      </c>
      <c r="N47" s="86">
        <f>'8. Afschrijvingen voor GAW'!AR42</f>
        <v>0</v>
      </c>
      <c r="O47" s="86">
        <f>'8. Afschrijvingen voor GAW'!AS42</f>
        <v>0</v>
      </c>
      <c r="P47" s="86">
        <f>'8. Afschrijvingen voor GAW'!AT42</f>
        <v>0</v>
      </c>
      <c r="Q47" s="86">
        <f>'8. Afschrijvingen voor GAW'!AU42</f>
        <v>0</v>
      </c>
      <c r="R47" s="86">
        <f>'8. Afschrijvingen voor GAW'!AV42</f>
        <v>0</v>
      </c>
      <c r="S47" s="86">
        <f>'8. Afschrijvingen voor GAW'!AW42</f>
        <v>0</v>
      </c>
      <c r="T47" s="86">
        <f>'8. Afschrijvingen voor GAW'!AX42</f>
        <v>0</v>
      </c>
      <c r="U47" s="86">
        <f>'8. Afschrijvingen voor GAW'!AY42</f>
        <v>0</v>
      </c>
      <c r="V47" s="86">
        <f>'8. Afschrijvingen voor GAW'!AZ42</f>
        <v>0</v>
      </c>
      <c r="W47" s="86">
        <f>'8. Afschrijvingen voor GAW'!BA42</f>
        <v>0</v>
      </c>
      <c r="X47" s="86">
        <f>'8. Afschrijvingen voor GAW'!BB42</f>
        <v>0</v>
      </c>
      <c r="Y47" s="86">
        <f>'8. Afschrijvingen voor GAW'!BC42</f>
        <v>0</v>
      </c>
      <c r="Z47" s="86">
        <f>'8. Afschrijvingen voor GAW'!BD42</f>
        <v>0</v>
      </c>
      <c r="AB47" s="122"/>
      <c r="AC47" s="87">
        <f t="shared" si="6"/>
        <v>0</v>
      </c>
      <c r="AD47" s="87">
        <f t="shared" si="5"/>
        <v>0</v>
      </c>
      <c r="AE47" s="87">
        <f t="shared" si="5"/>
        <v>0</v>
      </c>
      <c r="AF47" s="87">
        <f t="shared" si="5"/>
        <v>0</v>
      </c>
      <c r="AG47" s="87">
        <f t="shared" si="5"/>
        <v>0</v>
      </c>
      <c r="AH47" s="87">
        <f t="shared" si="5"/>
        <v>0</v>
      </c>
      <c r="AI47" s="87">
        <f t="shared" si="5"/>
        <v>0</v>
      </c>
      <c r="AJ47" s="87">
        <f t="shared" si="5"/>
        <v>0</v>
      </c>
      <c r="AK47" s="87">
        <f t="shared" si="5"/>
        <v>0</v>
      </c>
      <c r="AL47" s="87">
        <f t="shared" si="5"/>
        <v>0</v>
      </c>
      <c r="AM47" s="87">
        <f t="shared" si="5"/>
        <v>0</v>
      </c>
      <c r="AN47" s="87">
        <f t="shared" si="5"/>
        <v>0</v>
      </c>
      <c r="AO47" s="87">
        <f t="shared" si="5"/>
        <v>0</v>
      </c>
      <c r="AP47" s="87">
        <f t="shared" si="5"/>
        <v>0</v>
      </c>
      <c r="AQ47" s="87">
        <f t="shared" si="5"/>
        <v>0</v>
      </c>
      <c r="AR47" s="87">
        <f t="shared" si="5"/>
        <v>0</v>
      </c>
    </row>
    <row r="48" spans="1:44" s="20" customFormat="1" x14ac:dyDescent="0.2">
      <c r="A48" s="40"/>
      <c r="B48" s="86">
        <f>'3. Investeringen'!B29</f>
        <v>15</v>
      </c>
      <c r="C48" s="86" t="str">
        <f>'3. Investeringen'!G29</f>
        <v>Nieuwe investeringen TD</v>
      </c>
      <c r="D48" s="86">
        <f>'3. Investeringen'!K29</f>
        <v>2005</v>
      </c>
      <c r="E48" s="121">
        <f>'3. Investeringen'!N29</f>
        <v>2011</v>
      </c>
      <c r="F48" s="86">
        <f>'3. Investeringen'!O29</f>
        <v>9810</v>
      </c>
      <c r="G48" s="86">
        <f>'3. Investeringen'!P29</f>
        <v>10597.087645599797</v>
      </c>
      <c r="I48" s="86">
        <f>'6. Investeringen per jaar'!I29</f>
        <v>1</v>
      </c>
      <c r="K48" s="86">
        <f>'8. Afschrijvingen voor GAW'!AO43</f>
        <v>0</v>
      </c>
      <c r="L48" s="86">
        <f>'8. Afschrijvingen voor GAW'!AP43</f>
        <v>0</v>
      </c>
      <c r="M48" s="86">
        <f>'8. Afschrijvingen voor GAW'!AQ43</f>
        <v>0</v>
      </c>
      <c r="N48" s="86">
        <f>'8. Afschrijvingen voor GAW'!AR43</f>
        <v>0</v>
      </c>
      <c r="O48" s="86">
        <f>'8. Afschrijvingen voor GAW'!AS43</f>
        <v>0</v>
      </c>
      <c r="P48" s="86">
        <f>'8. Afschrijvingen voor GAW'!AT43</f>
        <v>0</v>
      </c>
      <c r="Q48" s="86">
        <f>'8. Afschrijvingen voor GAW'!AU43</f>
        <v>0</v>
      </c>
      <c r="R48" s="86">
        <f>'8. Afschrijvingen voor GAW'!AV43</f>
        <v>0</v>
      </c>
      <c r="S48" s="86">
        <f>'8. Afschrijvingen voor GAW'!AW43</f>
        <v>0</v>
      </c>
      <c r="T48" s="86">
        <f>'8. Afschrijvingen voor GAW'!AX43</f>
        <v>0</v>
      </c>
      <c r="U48" s="86">
        <f>'8. Afschrijvingen voor GAW'!AY43</f>
        <v>0</v>
      </c>
      <c r="V48" s="86">
        <f>'8. Afschrijvingen voor GAW'!AZ43</f>
        <v>0</v>
      </c>
      <c r="W48" s="86">
        <f>'8. Afschrijvingen voor GAW'!BA43</f>
        <v>0</v>
      </c>
      <c r="X48" s="86">
        <f>'8. Afschrijvingen voor GAW'!BB43</f>
        <v>0</v>
      </c>
      <c r="Y48" s="86">
        <f>'8. Afschrijvingen voor GAW'!BC43</f>
        <v>0</v>
      </c>
      <c r="Z48" s="86">
        <f>'8. Afschrijvingen voor GAW'!BD43</f>
        <v>0</v>
      </c>
      <c r="AB48" s="122"/>
      <c r="AC48" s="87">
        <f t="shared" si="6"/>
        <v>10756.043960283792</v>
      </c>
      <c r="AD48" s="87">
        <f t="shared" si="5"/>
        <v>11035.701103251171</v>
      </c>
      <c r="AE48" s="87">
        <f t="shared" si="5"/>
        <v>11289.522228625947</v>
      </c>
      <c r="AF48" s="87">
        <f t="shared" si="5"/>
        <v>11605.628851027474</v>
      </c>
      <c r="AG48" s="87">
        <f t="shared" si="5"/>
        <v>11721.685139537749</v>
      </c>
      <c r="AH48" s="87">
        <f t="shared" si="5"/>
        <v>11815.458620654052</v>
      </c>
      <c r="AI48" s="87">
        <f t="shared" si="5"/>
        <v>11839.089537895359</v>
      </c>
      <c r="AJ48" s="87">
        <f t="shared" si="5"/>
        <v>12004.836791425894</v>
      </c>
      <c r="AK48" s="87">
        <f t="shared" si="5"/>
        <v>12256.938364045836</v>
      </c>
      <c r="AL48" s="87">
        <f t="shared" si="5"/>
        <v>12600.13263823912</v>
      </c>
      <c r="AM48" s="87">
        <f t="shared" si="5"/>
        <v>12688.333566706793</v>
      </c>
      <c r="AN48" s="87">
        <f t="shared" si="5"/>
        <v>12688.333566706793</v>
      </c>
      <c r="AO48" s="87">
        <f t="shared" si="5"/>
        <v>12688.333566706793</v>
      </c>
      <c r="AP48" s="87">
        <f t="shared" si="5"/>
        <v>12688.333566706793</v>
      </c>
      <c r="AQ48" s="87">
        <f t="shared" si="5"/>
        <v>12688.333566706793</v>
      </c>
      <c r="AR48" s="87">
        <f t="shared" si="5"/>
        <v>12688.333566706793</v>
      </c>
    </row>
    <row r="49" spans="1:44" s="20" customFormat="1" x14ac:dyDescent="0.2">
      <c r="A49" s="40"/>
      <c r="B49" s="86">
        <f>'3. Investeringen'!B30</f>
        <v>16</v>
      </c>
      <c r="C49" s="86" t="str">
        <f>'3. Investeringen'!G30</f>
        <v>Nieuwe investeringen TD</v>
      </c>
      <c r="D49" s="86">
        <f>'3. Investeringen'!K30</f>
        <v>2006</v>
      </c>
      <c r="E49" s="121">
        <f>'3. Investeringen'!N30</f>
        <v>2011</v>
      </c>
      <c r="F49" s="86">
        <f>'3. Investeringen'!O30</f>
        <v>2806805.1559314542</v>
      </c>
      <c r="G49" s="86">
        <f>'3. Investeringen'!P30</f>
        <v>2978393.0275957361</v>
      </c>
      <c r="I49" s="86">
        <f>'6. Investeringen per jaar'!I30</f>
        <v>1</v>
      </c>
      <c r="K49" s="86">
        <f>'8. Afschrijvingen voor GAW'!AO44</f>
        <v>59862.750950686568</v>
      </c>
      <c r="L49" s="86">
        <f>'8. Afschrijvingen voor GAW'!AP44</f>
        <v>61419.182475404421</v>
      </c>
      <c r="M49" s="86">
        <f>'8. Afschrijvingen voor GAW'!AQ44</f>
        <v>62831.823672338716</v>
      </c>
      <c r="N49" s="86">
        <f>'8. Afschrijvingen voor GAW'!AR44</f>
        <v>64591.114735164207</v>
      </c>
      <c r="O49" s="86">
        <f>'8. Afschrijvingen voor GAW'!AS44</f>
        <v>65237.025882515845</v>
      </c>
      <c r="P49" s="86">
        <f>'8. Afschrijvingen voor GAW'!AT44</f>
        <v>65758.922089575964</v>
      </c>
      <c r="Q49" s="86">
        <f>'8. Afschrijvingen voor GAW'!AU44</f>
        <v>65890.439933755129</v>
      </c>
      <c r="R49" s="86">
        <f>'8. Afschrijvingen voor GAW'!AV44</f>
        <v>66812.906092827703</v>
      </c>
      <c r="S49" s="86">
        <f>'8. Afschrijvingen voor GAW'!AW44</f>
        <v>68215.977120777068</v>
      </c>
      <c r="T49" s="86">
        <f>'8. Afschrijvingen voor GAW'!AX44</f>
        <v>70126.024480158827</v>
      </c>
      <c r="U49" s="86">
        <f>'8. Afschrijvingen voor GAW'!AY44</f>
        <v>70616.906651519923</v>
      </c>
      <c r="V49" s="86">
        <f>'8. Afschrijvingen voor GAW'!AZ44</f>
        <v>84740.287981823916</v>
      </c>
      <c r="W49" s="86">
        <f>'8. Afschrijvingen voor GAW'!BA44</f>
        <v>82165.89948617357</v>
      </c>
      <c r="X49" s="86">
        <f>'8. Afschrijvingen voor GAW'!BB44</f>
        <v>79669.720261277165</v>
      </c>
      <c r="Y49" s="86">
        <f>'8. Afschrijvingen voor GAW'!BC44</f>
        <v>77249.374329288999</v>
      </c>
      <c r="Z49" s="86">
        <f>'8. Afschrijvingen voor GAW'!BD44</f>
        <v>74902.557893968828</v>
      </c>
      <c r="AB49" s="122"/>
      <c r="AC49" s="87">
        <f t="shared" si="6"/>
        <v>2963206.1720589851</v>
      </c>
      <c r="AD49" s="87">
        <f t="shared" si="5"/>
        <v>2978830.3500571144</v>
      </c>
      <c r="AE49" s="87">
        <f t="shared" si="5"/>
        <v>2984511.6244360888</v>
      </c>
      <c r="AF49" s="87">
        <f t="shared" si="5"/>
        <v>3003486.8351851352</v>
      </c>
      <c r="AG49" s="87">
        <f t="shared" si="5"/>
        <v>2968284.6776544708</v>
      </c>
      <c r="AH49" s="87">
        <f t="shared" si="5"/>
        <v>2926272.0329861306</v>
      </c>
      <c r="AI49" s="87">
        <f t="shared" si="5"/>
        <v>2866234.1371183479</v>
      </c>
      <c r="AJ49" s="87">
        <f t="shared" si="5"/>
        <v>2839548.5089451773</v>
      </c>
      <c r="AK49" s="87">
        <f t="shared" si="5"/>
        <v>2830963.0505122487</v>
      </c>
      <c r="AL49" s="87">
        <f t="shared" si="5"/>
        <v>2840103.9914464327</v>
      </c>
      <c r="AM49" s="87">
        <f t="shared" si="5"/>
        <v>2789367.8127350379</v>
      </c>
      <c r="AN49" s="87">
        <f t="shared" si="5"/>
        <v>2704627.5247532139</v>
      </c>
      <c r="AO49" s="87">
        <f t="shared" si="5"/>
        <v>2622461.6252670405</v>
      </c>
      <c r="AP49" s="87">
        <f t="shared" si="5"/>
        <v>2542791.9050057633</v>
      </c>
      <c r="AQ49" s="87">
        <f t="shared" si="5"/>
        <v>2465542.5306764743</v>
      </c>
      <c r="AR49" s="87">
        <f t="shared" si="5"/>
        <v>2390639.9727825057</v>
      </c>
    </row>
    <row r="50" spans="1:44" s="20" customFormat="1" x14ac:dyDescent="0.2">
      <c r="A50" s="40"/>
      <c r="B50" s="86">
        <f>'3. Investeringen'!B31</f>
        <v>17</v>
      </c>
      <c r="C50" s="86" t="str">
        <f>'3. Investeringen'!G31</f>
        <v>Nieuwe investeringen TD</v>
      </c>
      <c r="D50" s="86">
        <f>'3. Investeringen'!K31</f>
        <v>2006</v>
      </c>
      <c r="E50" s="121">
        <f>'3. Investeringen'!N31</f>
        <v>2011</v>
      </c>
      <c r="F50" s="86">
        <f>'3. Investeringen'!O31</f>
        <v>12586853.217299787</v>
      </c>
      <c r="G50" s="86">
        <f>'3. Investeringen'!P31</f>
        <v>13356322.857877834</v>
      </c>
      <c r="I50" s="86">
        <f>'6. Investeringen per jaar'!I31</f>
        <v>1</v>
      </c>
      <c r="K50" s="86">
        <f>'8. Afschrijvingen voor GAW'!AO45</f>
        <v>334732.53582088894</v>
      </c>
      <c r="L50" s="86">
        <f>'8. Afschrijvingen voor GAW'!AP45</f>
        <v>343435.58175223204</v>
      </c>
      <c r="M50" s="86">
        <f>'8. Afschrijvingen voor GAW'!AQ45</f>
        <v>351334.60013253335</v>
      </c>
      <c r="N50" s="86">
        <f>'8. Afschrijvingen voor GAW'!AR45</f>
        <v>361171.96893624432</v>
      </c>
      <c r="O50" s="86">
        <f>'8. Afschrijvingen voor GAW'!AS45</f>
        <v>364783.68862560677</v>
      </c>
      <c r="P50" s="86">
        <f>'8. Afschrijvingen voor GAW'!AT45</f>
        <v>367701.9581346116</v>
      </c>
      <c r="Q50" s="86">
        <f>'8. Afschrijvingen voor GAW'!AU45</f>
        <v>368437.36205088085</v>
      </c>
      <c r="R50" s="86">
        <f>'8. Afschrijvingen voor GAW'!AV45</f>
        <v>373595.48511959321</v>
      </c>
      <c r="S50" s="86">
        <f>'8. Afschrijvingen voor GAW'!AW45</f>
        <v>381440.9903071046</v>
      </c>
      <c r="T50" s="86">
        <f>'8. Afschrijvingen voor GAW'!AX45</f>
        <v>392121.33803570352</v>
      </c>
      <c r="U50" s="86">
        <f>'8. Afschrijvingen voor GAW'!AY45</f>
        <v>394866.18740195339</v>
      </c>
      <c r="V50" s="86">
        <f>'8. Afschrijvingen voor GAW'!AZ45</f>
        <v>473839.42488234409</v>
      </c>
      <c r="W50" s="86">
        <f>'8. Afschrijvingen voor GAW'!BA45</f>
        <v>454564.60081933351</v>
      </c>
      <c r="X50" s="86">
        <f>'8. Afschrijvingen voor GAW'!BB45</f>
        <v>436073.8373961742</v>
      </c>
      <c r="Y50" s="86">
        <f>'8. Afschrijvingen voor GAW'!BC45</f>
        <v>418335.24062073656</v>
      </c>
      <c r="Z50" s="86">
        <f>'8. Afschrijvingen voor GAW'!BD45</f>
        <v>401318.21388362197</v>
      </c>
      <c r="AB50" s="122"/>
      <c r="AC50" s="87">
        <f t="shared" si="6"/>
        <v>13221935.164925111</v>
      </c>
      <c r="AD50" s="87">
        <f t="shared" ref="AD50:AD113" si="7">$I50*IF($D50&lt;2011,IF(AD$33=$E50,$G50*L$28-L50,
AC50*L$28-L50),
IF(AD$33=$E50,$F50-L50,
AC50*L$28-L50))</f>
        <v>13222269.897460934</v>
      </c>
      <c r="AE50" s="87">
        <f t="shared" ref="AE50:AE113" si="8">$I50*IF($D50&lt;2011,IF(AE$33=$E50,$G50*M$28-M50,
AD50*M$28-M50),
IF(AE$33=$E50,$F50-M50,
AD50*M$28-M50))</f>
        <v>13175047.504969999</v>
      </c>
      <c r="AF50" s="87">
        <f t="shared" ref="AF50:AF113" si="9">$I50*IF($D50&lt;2011,IF(AF$33=$E50,$G50*N$28-N50,
AE50*N$28-N50),
IF(AF$33=$E50,$F50-N50,
AE50*N$28-N50))</f>
        <v>13182776.866172915</v>
      </c>
      <c r="AG50" s="87">
        <f t="shared" ref="AG50:AG113" si="10">$I50*IF($D50&lt;2011,IF(AG$33=$E50,$G50*O$28-O50,
AF50*O$28-O50),
IF(AG$33=$E50,$F50-O50,
AF50*O$28-O50))</f>
        <v>12949820.946209038</v>
      </c>
      <c r="AH50" s="87">
        <f t="shared" ref="AH50:AH113" si="11">$I50*IF($D50&lt;2011,IF(AH$33=$E50,$G50*P$28-P50,
AG50*P$28-P50),
IF(AH$33=$E50,$F50-P50,
AG50*P$28-P50))</f>
        <v>12685717.555644099</v>
      </c>
      <c r="AI50" s="87">
        <f t="shared" ref="AI50:AI113" si="12">$I50*IF($D50&lt;2011,IF(AI$33=$E50,$G50*Q$28-Q50,
AH50*Q$28-Q50),
IF(AI$33=$E50,$F50-Q50,
AH50*Q$28-Q50))</f>
        <v>12342651.628704505</v>
      </c>
      <c r="AJ50" s="87">
        <f t="shared" ref="AJ50:AJ113" si="13">$I50*IF($D50&lt;2011,IF(AJ$33=$E50,$G50*R$28-R50,
AI50*R$28-R50),
IF(AJ$33=$E50,$F50-R50,
AI50*R$28-R50))</f>
        <v>12141853.266386775</v>
      </c>
      <c r="AK50" s="87">
        <f t="shared" ref="AK50:AK113" si="14">$I50*IF($D50&lt;2011,IF(AK$33=$E50,$G50*S$28-S50,
AJ50*S$28-S50),
IF(AK$33=$E50,$F50-S50,
AJ50*S$28-S50))</f>
        <v>12015391.194673793</v>
      </c>
      <c r="AL50" s="87">
        <f t="shared" ref="AL50:AL113" si="15">$I50*IF($D50&lt;2011,IF(AL$33=$E50,$G50*T$28-T50,
AK50*T$28-T50),
IF(AL$33=$E50,$F50-T50,
AK50*T$28-T50))</f>
        <v>11959700.810088957</v>
      </c>
      <c r="AM50" s="87">
        <f t="shared" ref="AM50:AM113" si="16">$I50*IF($D50&lt;2011,IF(AM$33=$E50,$G50*U$28-U50,
AL50*U$28-U50),
IF(AM$33=$E50,$F50-U50,
AL50*U$28-U50))</f>
        <v>11648552.528357625</v>
      </c>
      <c r="AN50" s="87">
        <f t="shared" ref="AN50:AN113" si="17">$I50*IF($D50&lt;2011,IF(AN$33=$E50,$G50*V$28-V50,
AM50*V$28-V50),
IF(AN$33=$E50,$F50-V50,
AM50*V$28-V50))</f>
        <v>11174713.10347528</v>
      </c>
      <c r="AO50" s="87">
        <f t="shared" ref="AO50:AO113" si="18">$I50*IF($D50&lt;2011,IF(AO$33=$E50,$G50*W$28-W50,
AN50*W$28-W50),
IF(AO$33=$E50,$F50-W50,
AN50*W$28-W50))</f>
        <v>10720148.502655946</v>
      </c>
      <c r="AP50" s="87">
        <f t="shared" ref="AP50:AP113" si="19">$I50*IF($D50&lt;2011,IF(AP$33=$E50,$G50*X$28-X50,
AO50*X$28-X50),
IF(AP$33=$E50,$F50-X50,
AO50*X$28-X50))</f>
        <v>10284074.665259771</v>
      </c>
      <c r="AQ50" s="87">
        <f t="shared" ref="AQ50:AQ113" si="20">$I50*IF($D50&lt;2011,IF(AQ$33=$E50,$G50*Y$28-Y50,
AP50*Y$28-Y50),
IF(AQ$33=$E50,$F50-Y50,
AP50*Y$28-Y50))</f>
        <v>9865739.424639035</v>
      </c>
      <c r="AR50" s="87">
        <f t="shared" ref="AR50:AR113" si="21">$I50*IF($D50&lt;2011,IF(AR$33=$E50,$G50*Z$28-Z50,
AQ50*Z$28-Z50),
IF(AR$33=$E50,$F50-Z50,
AQ50*Z$28-Z50))</f>
        <v>9464421.2107554134</v>
      </c>
    </row>
    <row r="51" spans="1:44" s="20" customFormat="1" x14ac:dyDescent="0.2">
      <c r="A51" s="40"/>
      <c r="B51" s="86">
        <f>'3. Investeringen'!B32</f>
        <v>18</v>
      </c>
      <c r="C51" s="86" t="str">
        <f>'3. Investeringen'!G32</f>
        <v>Nieuwe investeringen TD</v>
      </c>
      <c r="D51" s="86">
        <f>'3. Investeringen'!K32</f>
        <v>2006</v>
      </c>
      <c r="E51" s="121">
        <f>'3. Investeringen'!N32</f>
        <v>2011</v>
      </c>
      <c r="F51" s="86">
        <f>'3. Investeringen'!O32</f>
        <v>2689931.9027566351</v>
      </c>
      <c r="G51" s="86">
        <f>'3. Investeringen'!P32</f>
        <v>2854374.9846501099</v>
      </c>
      <c r="I51" s="86">
        <f>'6. Investeringen per jaar'!I32</f>
        <v>1</v>
      </c>
      <c r="K51" s="86">
        <f>'8. Afschrijvingen voor GAW'!AO46</f>
        <v>113615.31801646514</v>
      </c>
      <c r="L51" s="86">
        <f>'8. Afschrijvingen voor GAW'!AP46</f>
        <v>116569.31628489326</v>
      </c>
      <c r="M51" s="86">
        <f>'8. Afschrijvingen voor GAW'!AQ46</f>
        <v>119250.41055944579</v>
      </c>
      <c r="N51" s="86">
        <f>'8. Afschrijvingen voor GAW'!AR46</f>
        <v>122589.42205511028</v>
      </c>
      <c r="O51" s="86">
        <f>'8. Afschrijvingen voor GAW'!AS46</f>
        <v>123815.31627566137</v>
      </c>
      <c r="P51" s="86">
        <f>'8. Afschrijvingen voor GAW'!AT46</f>
        <v>124805.83880586666</v>
      </c>
      <c r="Q51" s="86">
        <f>'8. Afschrijvingen voor GAW'!AU46</f>
        <v>125055.4504834784</v>
      </c>
      <c r="R51" s="86">
        <f>'8. Afschrijvingen voor GAW'!AV46</f>
        <v>126806.22679024711</v>
      </c>
      <c r="S51" s="86">
        <f>'8. Afschrijvingen voor GAW'!AW46</f>
        <v>129469.15755284228</v>
      </c>
      <c r="T51" s="86">
        <f>'8. Afschrijvingen voor GAW'!AX46</f>
        <v>133094.29396432187</v>
      </c>
      <c r="U51" s="86">
        <f>'8. Afschrijvingen voor GAW'!AY46</f>
        <v>134025.95402207208</v>
      </c>
      <c r="V51" s="86">
        <f>'8. Afschrijvingen voor GAW'!AZ46</f>
        <v>160831.14482648647</v>
      </c>
      <c r="W51" s="86">
        <f>'8. Afschrijvingen voor GAW'!BA46</f>
        <v>147520.98111670828</v>
      </c>
      <c r="X51" s="86">
        <f>'8. Afschrijvingen voor GAW'!BB46</f>
        <v>135312.34819670484</v>
      </c>
      <c r="Y51" s="86">
        <f>'8. Afschrijvingen voor GAW'!BC46</f>
        <v>130409.72688523005</v>
      </c>
      <c r="Z51" s="86">
        <f>'8. Afschrijvingen voor GAW'!BD46</f>
        <v>130409.72688523005</v>
      </c>
      <c r="AB51" s="122"/>
      <c r="AC51" s="87">
        <f t="shared" si="6"/>
        <v>2783575.2914033961</v>
      </c>
      <c r="AD51" s="87">
        <f t="shared" si="7"/>
        <v>2739378.9326949911</v>
      </c>
      <c r="AE51" s="87">
        <f t="shared" si="8"/>
        <v>2683134.2375875302</v>
      </c>
      <c r="AF51" s="87">
        <f t="shared" si="9"/>
        <v>2635672.5741848708</v>
      </c>
      <c r="AG51" s="87">
        <f t="shared" si="10"/>
        <v>2538213.9836510583</v>
      </c>
      <c r="AH51" s="87">
        <f t="shared" si="11"/>
        <v>2433713.8567144005</v>
      </c>
      <c r="AI51" s="87">
        <f t="shared" si="12"/>
        <v>2313525.8339443505</v>
      </c>
      <c r="AJ51" s="87">
        <f t="shared" si="13"/>
        <v>2219108.9688293245</v>
      </c>
      <c r="AK51" s="87">
        <f t="shared" si="14"/>
        <v>2136241.0996218976</v>
      </c>
      <c r="AL51" s="87">
        <f t="shared" si="15"/>
        <v>2062961.5564469888</v>
      </c>
      <c r="AM51" s="87">
        <f t="shared" si="16"/>
        <v>1943376.3333200456</v>
      </c>
      <c r="AN51" s="87">
        <f t="shared" si="17"/>
        <v>1782545.1884935591</v>
      </c>
      <c r="AO51" s="87">
        <f t="shared" si="18"/>
        <v>1635024.2073768508</v>
      </c>
      <c r="AP51" s="87">
        <f t="shared" si="19"/>
        <v>1499711.8591801459</v>
      </c>
      <c r="AQ51" s="87">
        <f t="shared" si="20"/>
        <v>1369302.1322949158</v>
      </c>
      <c r="AR51" s="87">
        <f t="shared" si="21"/>
        <v>1238892.4054096858</v>
      </c>
    </row>
    <row r="52" spans="1:44" s="20" customFormat="1" x14ac:dyDescent="0.2">
      <c r="A52" s="40"/>
      <c r="B52" s="86">
        <f>'3. Investeringen'!B33</f>
        <v>19</v>
      </c>
      <c r="C52" s="86" t="str">
        <f>'3. Investeringen'!G33</f>
        <v>Nieuwe investeringen TD</v>
      </c>
      <c r="D52" s="86">
        <f>'3. Investeringen'!K33</f>
        <v>2006</v>
      </c>
      <c r="E52" s="121">
        <f>'3. Investeringen'!N33</f>
        <v>2011</v>
      </c>
      <c r="F52" s="86">
        <f>'3. Investeringen'!O33</f>
        <v>978748.70487950533</v>
      </c>
      <c r="G52" s="86">
        <f>'3. Investeringen'!P33</f>
        <v>1038582.3583874968</v>
      </c>
      <c r="I52" s="86">
        <f>'6. Investeringen per jaar'!I33</f>
        <v>1</v>
      </c>
      <c r="K52" s="86">
        <f>'8. Afschrijvingen voor GAW'!AO47</f>
        <v>191665.65341151078</v>
      </c>
      <c r="L52" s="86">
        <f>'8. Afschrijvingen voor GAW'!AP47</f>
        <v>196648.96040021005</v>
      </c>
      <c r="M52" s="86">
        <f>'8. Afschrijvingen voor GAW'!AQ47</f>
        <v>201171.88648941487</v>
      </c>
      <c r="N52" s="86">
        <f>'8. Afschrijvingen voor GAW'!AR47</f>
        <v>206804.69931111849</v>
      </c>
      <c r="O52" s="86">
        <f>'8. Afschrijvingen voor GAW'!AS47</f>
        <v>208872.74630422969</v>
      </c>
      <c r="P52" s="86">
        <f>'8. Afschrijvingen voor GAW'!AT47</f>
        <v>105271.86413733175</v>
      </c>
      <c r="Q52" s="86">
        <f>'8. Afschrijvingen voor GAW'!AU47</f>
        <v>0</v>
      </c>
      <c r="R52" s="86">
        <f>'8. Afschrijvingen voor GAW'!AV47</f>
        <v>0</v>
      </c>
      <c r="S52" s="86">
        <f>'8. Afschrijvingen voor GAW'!AW47</f>
        <v>0</v>
      </c>
      <c r="T52" s="86">
        <f>'8. Afschrijvingen voor GAW'!AX47</f>
        <v>0</v>
      </c>
      <c r="U52" s="86">
        <f>'8. Afschrijvingen voor GAW'!AY47</f>
        <v>0</v>
      </c>
      <c r="V52" s="86">
        <f>'8. Afschrijvingen voor GAW'!AZ47</f>
        <v>0</v>
      </c>
      <c r="W52" s="86">
        <f>'8. Afschrijvingen voor GAW'!BA47</f>
        <v>0</v>
      </c>
      <c r="X52" s="86">
        <f>'8. Afschrijvingen voor GAW'!BB47</f>
        <v>0</v>
      </c>
      <c r="Y52" s="86">
        <f>'8. Afschrijvingen voor GAW'!BC47</f>
        <v>0</v>
      </c>
      <c r="Z52" s="86">
        <f>'8. Afschrijvingen voor GAW'!BD47</f>
        <v>0</v>
      </c>
      <c r="AB52" s="122"/>
      <c r="AC52" s="87">
        <f t="shared" si="6"/>
        <v>862495.44035179832</v>
      </c>
      <c r="AD52" s="87">
        <f t="shared" si="7"/>
        <v>688271.3614007351</v>
      </c>
      <c r="AE52" s="87">
        <f t="shared" si="8"/>
        <v>502929.71622353711</v>
      </c>
      <c r="AF52" s="87">
        <f t="shared" si="9"/>
        <v>310207.04896667763</v>
      </c>
      <c r="AG52" s="87">
        <f t="shared" si="10"/>
        <v>104436.37315211471</v>
      </c>
      <c r="AH52" s="87">
        <f t="shared" si="11"/>
        <v>-1.1641532182693481E-10</v>
      </c>
      <c r="AI52" s="87">
        <f t="shared" si="12"/>
        <v>-1.1664815247058868E-10</v>
      </c>
      <c r="AJ52" s="87">
        <f t="shared" si="13"/>
        <v>-1.1828122660517692E-10</v>
      </c>
      <c r="AK52" s="87">
        <f t="shared" si="14"/>
        <v>-1.2076513236388561E-10</v>
      </c>
      <c r="AL52" s="87">
        <f t="shared" si="15"/>
        <v>-1.2414655607007441E-10</v>
      </c>
      <c r="AM52" s="87">
        <f t="shared" si="16"/>
        <v>-1.250155819625649E-10</v>
      </c>
      <c r="AN52" s="87">
        <f t="shared" si="17"/>
        <v>-1.250155819625649E-10</v>
      </c>
      <c r="AO52" s="87">
        <f t="shared" si="18"/>
        <v>-1.250155819625649E-10</v>
      </c>
      <c r="AP52" s="87">
        <f t="shared" si="19"/>
        <v>-1.250155819625649E-10</v>
      </c>
      <c r="AQ52" s="87">
        <f t="shared" si="20"/>
        <v>-1.250155819625649E-10</v>
      </c>
      <c r="AR52" s="87">
        <f t="shared" si="21"/>
        <v>-1.250155819625649E-10</v>
      </c>
    </row>
    <row r="53" spans="1:44" s="20" customFormat="1" x14ac:dyDescent="0.2">
      <c r="A53" s="40"/>
      <c r="B53" s="86">
        <f>'3. Investeringen'!B34</f>
        <v>20</v>
      </c>
      <c r="C53" s="86" t="str">
        <f>'3. Investeringen'!G34</f>
        <v>Nieuwe investeringen TD</v>
      </c>
      <c r="D53" s="86">
        <f>'3. Investeringen'!K34</f>
        <v>2006</v>
      </c>
      <c r="E53" s="121">
        <f>'3. Investeringen'!N34</f>
        <v>2011</v>
      </c>
      <c r="F53" s="86">
        <f>'3. Investeringen'!O34</f>
        <v>310888.88888888899</v>
      </c>
      <c r="G53" s="86">
        <f>'3. Investeringen'!P34</f>
        <v>329894.39864284801</v>
      </c>
      <c r="I53" s="86">
        <f>'6. Investeringen per jaar'!I34</f>
        <v>1</v>
      </c>
      <c r="K53" s="86">
        <f>'8. Afschrijvingen voor GAW'!AO48</f>
        <v>334842.81462249073</v>
      </c>
      <c r="L53" s="86">
        <f>'8. Afschrijvingen voor GAW'!AP48</f>
        <v>0</v>
      </c>
      <c r="M53" s="86">
        <f>'8. Afschrijvingen voor GAW'!AQ48</f>
        <v>0</v>
      </c>
      <c r="N53" s="86">
        <f>'8. Afschrijvingen voor GAW'!AR48</f>
        <v>0</v>
      </c>
      <c r="O53" s="86">
        <f>'8. Afschrijvingen voor GAW'!AS48</f>
        <v>0</v>
      </c>
      <c r="P53" s="86">
        <f>'8. Afschrijvingen voor GAW'!AT48</f>
        <v>0</v>
      </c>
      <c r="Q53" s="86">
        <f>'8. Afschrijvingen voor GAW'!AU48</f>
        <v>0</v>
      </c>
      <c r="R53" s="86">
        <f>'8. Afschrijvingen voor GAW'!AV48</f>
        <v>0</v>
      </c>
      <c r="S53" s="86">
        <f>'8. Afschrijvingen voor GAW'!AW48</f>
        <v>0</v>
      </c>
      <c r="T53" s="86">
        <f>'8. Afschrijvingen voor GAW'!AX48</f>
        <v>0</v>
      </c>
      <c r="U53" s="86">
        <f>'8. Afschrijvingen voor GAW'!AY48</f>
        <v>0</v>
      </c>
      <c r="V53" s="86">
        <f>'8. Afschrijvingen voor GAW'!AZ48</f>
        <v>0</v>
      </c>
      <c r="W53" s="86">
        <f>'8. Afschrijvingen voor GAW'!BA48</f>
        <v>0</v>
      </c>
      <c r="X53" s="86">
        <f>'8. Afschrijvingen voor GAW'!BB48</f>
        <v>0</v>
      </c>
      <c r="Y53" s="86">
        <f>'8. Afschrijvingen voor GAW'!BC48</f>
        <v>0</v>
      </c>
      <c r="Z53" s="86">
        <f>'8. Afschrijvingen voor GAW'!BD48</f>
        <v>0</v>
      </c>
      <c r="AB53" s="122"/>
      <c r="AC53" s="87">
        <f t="shared" si="6"/>
        <v>0</v>
      </c>
      <c r="AD53" s="87">
        <f t="shared" si="7"/>
        <v>0</v>
      </c>
      <c r="AE53" s="87">
        <f t="shared" si="8"/>
        <v>0</v>
      </c>
      <c r="AF53" s="87">
        <f t="shared" si="9"/>
        <v>0</v>
      </c>
      <c r="AG53" s="87">
        <f t="shared" si="10"/>
        <v>0</v>
      </c>
      <c r="AH53" s="87">
        <f t="shared" si="11"/>
        <v>0</v>
      </c>
      <c r="AI53" s="87">
        <f t="shared" si="12"/>
        <v>0</v>
      </c>
      <c r="AJ53" s="87">
        <f t="shared" si="13"/>
        <v>0</v>
      </c>
      <c r="AK53" s="87">
        <f t="shared" si="14"/>
        <v>0</v>
      </c>
      <c r="AL53" s="87">
        <f t="shared" si="15"/>
        <v>0</v>
      </c>
      <c r="AM53" s="87">
        <f t="shared" si="16"/>
        <v>0</v>
      </c>
      <c r="AN53" s="87">
        <f t="shared" si="17"/>
        <v>0</v>
      </c>
      <c r="AO53" s="87">
        <f t="shared" si="18"/>
        <v>0</v>
      </c>
      <c r="AP53" s="87">
        <f t="shared" si="19"/>
        <v>0</v>
      </c>
      <c r="AQ53" s="87">
        <f t="shared" si="20"/>
        <v>0</v>
      </c>
      <c r="AR53" s="87">
        <f t="shared" si="21"/>
        <v>0</v>
      </c>
    </row>
    <row r="54" spans="1:44" s="20" customFormat="1" x14ac:dyDescent="0.2">
      <c r="A54" s="40"/>
      <c r="B54" s="86">
        <f>'3. Investeringen'!B35</f>
        <v>21</v>
      </c>
      <c r="C54" s="86" t="str">
        <f>'3. Investeringen'!G35</f>
        <v>Nieuwe investeringen TD</v>
      </c>
      <c r="D54" s="86">
        <f>'3. Investeringen'!K35</f>
        <v>2006</v>
      </c>
      <c r="E54" s="121">
        <f>'3. Investeringen'!N35</f>
        <v>2011</v>
      </c>
      <c r="F54" s="86">
        <f>'3. Investeringen'!O35</f>
        <v>1218.4400000000005</v>
      </c>
      <c r="G54" s="86">
        <f>'3. Investeringen'!P35</f>
        <v>1292.9266546610174</v>
      </c>
      <c r="I54" s="86">
        <f>'6. Investeringen per jaar'!I35</f>
        <v>1</v>
      </c>
      <c r="K54" s="86">
        <f>'8. Afschrijvingen voor GAW'!AO49</f>
        <v>0</v>
      </c>
      <c r="L54" s="86">
        <f>'8. Afschrijvingen voor GAW'!AP49</f>
        <v>0</v>
      </c>
      <c r="M54" s="86">
        <f>'8. Afschrijvingen voor GAW'!AQ49</f>
        <v>0</v>
      </c>
      <c r="N54" s="86">
        <f>'8. Afschrijvingen voor GAW'!AR49</f>
        <v>0</v>
      </c>
      <c r="O54" s="86">
        <f>'8. Afschrijvingen voor GAW'!AS49</f>
        <v>0</v>
      </c>
      <c r="P54" s="86">
        <f>'8. Afschrijvingen voor GAW'!AT49</f>
        <v>0</v>
      </c>
      <c r="Q54" s="86">
        <f>'8. Afschrijvingen voor GAW'!AU49</f>
        <v>0</v>
      </c>
      <c r="R54" s="86">
        <f>'8. Afschrijvingen voor GAW'!AV49</f>
        <v>0</v>
      </c>
      <c r="S54" s="86">
        <f>'8. Afschrijvingen voor GAW'!AW49</f>
        <v>0</v>
      </c>
      <c r="T54" s="86">
        <f>'8. Afschrijvingen voor GAW'!AX49</f>
        <v>0</v>
      </c>
      <c r="U54" s="86">
        <f>'8. Afschrijvingen voor GAW'!AY49</f>
        <v>0</v>
      </c>
      <c r="V54" s="86">
        <f>'8. Afschrijvingen voor GAW'!AZ49</f>
        <v>0</v>
      </c>
      <c r="W54" s="86">
        <f>'8. Afschrijvingen voor GAW'!BA49</f>
        <v>0</v>
      </c>
      <c r="X54" s="86">
        <f>'8. Afschrijvingen voor GAW'!BB49</f>
        <v>0</v>
      </c>
      <c r="Y54" s="86">
        <f>'8. Afschrijvingen voor GAW'!BC49</f>
        <v>0</v>
      </c>
      <c r="Z54" s="86">
        <f>'8. Afschrijvingen voor GAW'!BD49</f>
        <v>0</v>
      </c>
      <c r="AB54" s="122"/>
      <c r="AC54" s="87">
        <f t="shared" si="6"/>
        <v>1312.3205544809325</v>
      </c>
      <c r="AD54" s="87">
        <f t="shared" si="7"/>
        <v>1346.4408888974367</v>
      </c>
      <c r="AE54" s="87">
        <f t="shared" si="8"/>
        <v>1377.4090293420777</v>
      </c>
      <c r="AF54" s="87">
        <f t="shared" si="9"/>
        <v>1415.9764821636559</v>
      </c>
      <c r="AG54" s="87">
        <f t="shared" si="10"/>
        <v>1430.1362469852925</v>
      </c>
      <c r="AH54" s="87">
        <f t="shared" si="11"/>
        <v>1441.5773369611748</v>
      </c>
      <c r="AI54" s="87">
        <f t="shared" si="12"/>
        <v>1444.460491635097</v>
      </c>
      <c r="AJ54" s="87">
        <f t="shared" si="13"/>
        <v>1464.6829385179883</v>
      </c>
      <c r="AK54" s="87">
        <f t="shared" si="14"/>
        <v>1495.441280226866</v>
      </c>
      <c r="AL54" s="87">
        <f t="shared" si="15"/>
        <v>1537.3136360732183</v>
      </c>
      <c r="AM54" s="87">
        <f t="shared" si="16"/>
        <v>1548.0748315257306</v>
      </c>
      <c r="AN54" s="87">
        <f t="shared" si="17"/>
        <v>1548.0748315257306</v>
      </c>
      <c r="AO54" s="87">
        <f t="shared" si="18"/>
        <v>1548.0748315257306</v>
      </c>
      <c r="AP54" s="87">
        <f t="shared" si="19"/>
        <v>1548.0748315257306</v>
      </c>
      <c r="AQ54" s="87">
        <f t="shared" si="20"/>
        <v>1548.0748315257306</v>
      </c>
      <c r="AR54" s="87">
        <f t="shared" si="21"/>
        <v>1548.0748315257306</v>
      </c>
    </row>
    <row r="55" spans="1:44" s="20" customFormat="1" x14ac:dyDescent="0.2">
      <c r="A55" s="40"/>
      <c r="B55" s="86">
        <f>'3. Investeringen'!B36</f>
        <v>22</v>
      </c>
      <c r="C55" s="86" t="str">
        <f>'3. Investeringen'!G36</f>
        <v>Nieuwe investeringen TD</v>
      </c>
      <c r="D55" s="86">
        <f>'3. Investeringen'!K36</f>
        <v>2007</v>
      </c>
      <c r="E55" s="121">
        <f>'3. Investeringen'!N36</f>
        <v>2011</v>
      </c>
      <c r="F55" s="86">
        <f>'3. Investeringen'!O36</f>
        <v>4683248.1753909187</v>
      </c>
      <c r="G55" s="86">
        <f>'3. Investeringen'!P36</f>
        <v>4900935.1793413376</v>
      </c>
      <c r="I55" s="86">
        <f>'6. Investeringen per jaar'!I36</f>
        <v>1</v>
      </c>
      <c r="K55" s="86">
        <f>'8. Afschrijvingen voor GAW'!AO50</f>
        <v>96591.24673847486</v>
      </c>
      <c r="L55" s="86">
        <f>'8. Afschrijvingen voor GAW'!AP50</f>
        <v>99102.619153675187</v>
      </c>
      <c r="M55" s="86">
        <f>'8. Afschrijvingen voor GAW'!AQ50</f>
        <v>101381.97939420972</v>
      </c>
      <c r="N55" s="86">
        <f>'8. Afschrijvingen voor GAW'!AR50</f>
        <v>104220.67481724758</v>
      </c>
      <c r="O55" s="86">
        <f>'8. Afschrijvingen voor GAW'!AS50</f>
        <v>105262.88156542006</v>
      </c>
      <c r="P55" s="86">
        <f>'8. Afschrijvingen voor GAW'!AT50</f>
        <v>106104.98461794342</v>
      </c>
      <c r="Q55" s="86">
        <f>'8. Afschrijvingen voor GAW'!AU50</f>
        <v>106317.1945871793</v>
      </c>
      <c r="R55" s="86">
        <f>'8. Afschrijvingen voor GAW'!AV50</f>
        <v>107805.6353113998</v>
      </c>
      <c r="S55" s="86">
        <f>'8. Afschrijvingen voor GAW'!AW50</f>
        <v>110069.55365293918</v>
      </c>
      <c r="T55" s="86">
        <f>'8. Afschrijvingen voor GAW'!AX50</f>
        <v>113151.50115522149</v>
      </c>
      <c r="U55" s="86">
        <f>'8. Afschrijvingen voor GAW'!AY50</f>
        <v>113943.56166330802</v>
      </c>
      <c r="V55" s="86">
        <f>'8. Afschrijvingen voor GAW'!AZ50</f>
        <v>136732.27399596962</v>
      </c>
      <c r="W55" s="86">
        <f>'8. Afschrijvingen voor GAW'!BA50</f>
        <v>132680.94735905199</v>
      </c>
      <c r="X55" s="86">
        <f>'8. Afschrijvingen voor GAW'!BB50</f>
        <v>128749.66002989491</v>
      </c>
      <c r="Y55" s="86">
        <f>'8. Afschrijvingen voor GAW'!BC50</f>
        <v>124934.85528826839</v>
      </c>
      <c r="Z55" s="86">
        <f>'8. Afschrijvingen voor GAW'!BD50</f>
        <v>121233.08179824562</v>
      </c>
      <c r="AB55" s="122"/>
      <c r="AC55" s="87">
        <f t="shared" si="6"/>
        <v>4877857.9602929829</v>
      </c>
      <c r="AD55" s="87">
        <f t="shared" si="7"/>
        <v>4905579.6481069252</v>
      </c>
      <c r="AE55" s="87">
        <f t="shared" si="8"/>
        <v>4917026.0006191749</v>
      </c>
      <c r="AF55" s="87">
        <f t="shared" si="9"/>
        <v>4950482.0538192643</v>
      </c>
      <c r="AG55" s="87">
        <f t="shared" si="10"/>
        <v>4894723.9927920373</v>
      </c>
      <c r="AH55" s="87">
        <f t="shared" si="11"/>
        <v>4827776.80011643</v>
      </c>
      <c r="AI55" s="87">
        <f t="shared" si="12"/>
        <v>4731115.1591294836</v>
      </c>
      <c r="AJ55" s="87">
        <f t="shared" si="13"/>
        <v>4689545.1360458964</v>
      </c>
      <c r="AK55" s="87">
        <f t="shared" si="14"/>
        <v>4677956.0302499207</v>
      </c>
      <c r="AL55" s="87">
        <f t="shared" si="15"/>
        <v>4695787.2979416968</v>
      </c>
      <c r="AM55" s="87">
        <f t="shared" si="16"/>
        <v>4614714.2473639799</v>
      </c>
      <c r="AN55" s="87">
        <f t="shared" si="17"/>
        <v>4477981.9733680105</v>
      </c>
      <c r="AO55" s="87">
        <f t="shared" si="18"/>
        <v>4345301.0260089589</v>
      </c>
      <c r="AP55" s="87">
        <f t="shared" si="19"/>
        <v>4216551.3659790643</v>
      </c>
      <c r="AQ55" s="87">
        <f t="shared" si="20"/>
        <v>4091616.5106907957</v>
      </c>
      <c r="AR55" s="87">
        <f t="shared" si="21"/>
        <v>3970383.4288925501</v>
      </c>
    </row>
    <row r="56" spans="1:44" s="20" customFormat="1" x14ac:dyDescent="0.2">
      <c r="A56" s="40"/>
      <c r="B56" s="86">
        <f>'3. Investeringen'!B37</f>
        <v>23</v>
      </c>
      <c r="C56" s="86" t="str">
        <f>'3. Investeringen'!G37</f>
        <v>Nieuwe investeringen TD</v>
      </c>
      <c r="D56" s="86">
        <f>'3. Investeringen'!K37</f>
        <v>2007</v>
      </c>
      <c r="E56" s="121">
        <f>'3. Investeringen'!N37</f>
        <v>2011</v>
      </c>
      <c r="F56" s="86">
        <f>'3. Investeringen'!O37</f>
        <v>15964089.620305201</v>
      </c>
      <c r="G56" s="86">
        <f>'3. Investeringen'!P37</f>
        <v>16706133.32802524</v>
      </c>
      <c r="I56" s="86">
        <f>'6. Investeringen per jaar'!I37</f>
        <v>1</v>
      </c>
      <c r="K56" s="86">
        <f>'8. Afschrijvingen voor GAW'!AO51</f>
        <v>408595.79103483417</v>
      </c>
      <c r="L56" s="86">
        <f>'8. Afschrijvingen voor GAW'!AP51</f>
        <v>419219.28160173981</v>
      </c>
      <c r="M56" s="86">
        <f>'8. Afschrijvingen voor GAW'!AQ51</f>
        <v>428861.32507857983</v>
      </c>
      <c r="N56" s="86">
        <f>'8. Afschrijvingen voor GAW'!AR51</f>
        <v>440869.44218078</v>
      </c>
      <c r="O56" s="86">
        <f>'8. Afschrijvingen voor GAW'!AS51</f>
        <v>445278.13660258782</v>
      </c>
      <c r="P56" s="86">
        <f>'8. Afschrijvingen voor GAW'!AT51</f>
        <v>448840.36169540853</v>
      </c>
      <c r="Q56" s="86">
        <f>'8. Afschrijvingen voor GAW'!AU51</f>
        <v>449738.0424187993</v>
      </c>
      <c r="R56" s="86">
        <f>'8. Afschrijvingen voor GAW'!AV51</f>
        <v>456034.37501266249</v>
      </c>
      <c r="S56" s="86">
        <f>'8. Afschrijvingen voor GAW'!AW51</f>
        <v>465611.09688792832</v>
      </c>
      <c r="T56" s="86">
        <f>'8. Afschrijvingen voor GAW'!AX51</f>
        <v>478648.20760079031</v>
      </c>
      <c r="U56" s="86">
        <f>'8. Afschrijvingen voor GAW'!AY51</f>
        <v>481998.74505399581</v>
      </c>
      <c r="V56" s="86">
        <f>'8. Afschrijvingen voor GAW'!AZ51</f>
        <v>578398.49406479497</v>
      </c>
      <c r="W56" s="86">
        <f>'8. Afschrijvingen voor GAW'!BA51</f>
        <v>555641.8320032293</v>
      </c>
      <c r="X56" s="86">
        <f>'8. Afschrijvingen voor GAW'!BB51</f>
        <v>533780.5140227743</v>
      </c>
      <c r="Y56" s="86">
        <f>'8. Afschrijvingen voor GAW'!BC51</f>
        <v>512779.31347105867</v>
      </c>
      <c r="Z56" s="86">
        <f>'8. Afschrijvingen voor GAW'!BD51</f>
        <v>492604.38966236124</v>
      </c>
      <c r="AB56" s="122"/>
      <c r="AC56" s="87">
        <f t="shared" si="6"/>
        <v>16548129.536910782</v>
      </c>
      <c r="AD56" s="87">
        <f t="shared" si="7"/>
        <v>16559161.623268722</v>
      </c>
      <c r="AE56" s="87">
        <f t="shared" si="8"/>
        <v>16511161.015525319</v>
      </c>
      <c r="AF56" s="87">
        <f t="shared" si="9"/>
        <v>16532604.081779247</v>
      </c>
      <c r="AG56" s="87">
        <f t="shared" si="10"/>
        <v>16252651.985994453</v>
      </c>
      <c r="AH56" s="87">
        <f t="shared" si="11"/>
        <v>15933832.840187</v>
      </c>
      <c r="AI56" s="87">
        <f t="shared" si="12"/>
        <v>15515962.463448577</v>
      </c>
      <c r="AJ56" s="87">
        <f t="shared" si="13"/>
        <v>15277151.562924195</v>
      </c>
      <c r="AK56" s="87">
        <f t="shared" si="14"/>
        <v>15132360.648857674</v>
      </c>
      <c r="AL56" s="87">
        <f t="shared" si="15"/>
        <v>15077418.539424898</v>
      </c>
      <c r="AM56" s="87">
        <f t="shared" si="16"/>
        <v>14700961.724146875</v>
      </c>
      <c r="AN56" s="87">
        <f t="shared" si="17"/>
        <v>14122563.23008208</v>
      </c>
      <c r="AO56" s="87">
        <f t="shared" si="18"/>
        <v>13566921.398078851</v>
      </c>
      <c r="AP56" s="87">
        <f t="shared" si="19"/>
        <v>13033140.884056076</v>
      </c>
      <c r="AQ56" s="87">
        <f t="shared" si="20"/>
        <v>12520361.570585018</v>
      </c>
      <c r="AR56" s="87">
        <f t="shared" si="21"/>
        <v>12027757.180922657</v>
      </c>
    </row>
    <row r="57" spans="1:44" s="20" customFormat="1" x14ac:dyDescent="0.2">
      <c r="A57" s="40"/>
      <c r="B57" s="86">
        <f>'3. Investeringen'!B38</f>
        <v>24</v>
      </c>
      <c r="C57" s="86" t="str">
        <f>'3. Investeringen'!G38</f>
        <v>Nieuwe investeringen TD</v>
      </c>
      <c r="D57" s="86">
        <f>'3. Investeringen'!K38</f>
        <v>2007</v>
      </c>
      <c r="E57" s="121">
        <f>'3. Investeringen'!N38</f>
        <v>2011</v>
      </c>
      <c r="F57" s="86">
        <f>'3. Investeringen'!O38</f>
        <v>4100051.5902333329</v>
      </c>
      <c r="G57" s="86">
        <f>'3. Investeringen'!P38</f>
        <v>4290630.4178534457</v>
      </c>
      <c r="I57" s="86">
        <f>'6. Investeringen per jaar'!I38</f>
        <v>1</v>
      </c>
      <c r="K57" s="86">
        <f>'8. Afschrijvingen voor GAW'!AO52</f>
        <v>164339.24053287727</v>
      </c>
      <c r="L57" s="86">
        <f>'8. Afschrijvingen voor GAW'!AP52</f>
        <v>168612.06078673207</v>
      </c>
      <c r="M57" s="86">
        <f>'8. Afschrijvingen voor GAW'!AQ52</f>
        <v>172490.13818482688</v>
      </c>
      <c r="N57" s="86">
        <f>'8. Afschrijvingen voor GAW'!AR52</f>
        <v>177319.86205400203</v>
      </c>
      <c r="O57" s="86">
        <f>'8. Afschrijvingen voor GAW'!AS52</f>
        <v>179093.06067454207</v>
      </c>
      <c r="P57" s="86">
        <f>'8. Afschrijvingen voor GAW'!AT52</f>
        <v>180525.80515993841</v>
      </c>
      <c r="Q57" s="86">
        <f>'8. Afschrijvingen voor GAW'!AU52</f>
        <v>180886.85677025825</v>
      </c>
      <c r="R57" s="86">
        <f>'8. Afschrijvingen voor GAW'!AV52</f>
        <v>183419.27276504185</v>
      </c>
      <c r="S57" s="86">
        <f>'8. Afschrijvingen voor GAW'!AW52</f>
        <v>187271.0774931077</v>
      </c>
      <c r="T57" s="86">
        <f>'8. Afschrijvingen voor GAW'!AX52</f>
        <v>192514.66766291473</v>
      </c>
      <c r="U57" s="86">
        <f>'8. Afschrijvingen voor GAW'!AY52</f>
        <v>193862.27033655511</v>
      </c>
      <c r="V57" s="86">
        <f>'8. Afschrijvingen voor GAW'!AZ52</f>
        <v>232634.72440386613</v>
      </c>
      <c r="W57" s="86">
        <f>'8. Afschrijvingen voor GAW'!BA52</f>
        <v>214624.29412743781</v>
      </c>
      <c r="X57" s="86">
        <f>'8. Afschrijvingen voor GAW'!BB52</f>
        <v>198008.21974337808</v>
      </c>
      <c r="Y57" s="86">
        <f>'8. Afschrijvingen voor GAW'!BC52</f>
        <v>188767.83615535381</v>
      </c>
      <c r="Z57" s="86">
        <f>'8. Afschrijvingen voor GAW'!BD52</f>
        <v>188767.83615535381</v>
      </c>
      <c r="AB57" s="122"/>
      <c r="AC57" s="87">
        <f t="shared" si="6"/>
        <v>4190650.6335883695</v>
      </c>
      <c r="AD57" s="87">
        <f t="shared" si="7"/>
        <v>4130995.4892749353</v>
      </c>
      <c r="AE57" s="87">
        <f t="shared" si="8"/>
        <v>4053518.2473434312</v>
      </c>
      <c r="AF57" s="87">
        <f t="shared" si="9"/>
        <v>3989696.8962150454</v>
      </c>
      <c r="AG57" s="87">
        <f t="shared" si="10"/>
        <v>3850500.8045026539</v>
      </c>
      <c r="AH57" s="87">
        <f t="shared" si="11"/>
        <v>3700779.0057787364</v>
      </c>
      <c r="AI57" s="87">
        <f t="shared" si="12"/>
        <v>3527293.7070200355</v>
      </c>
      <c r="AJ57" s="87">
        <f t="shared" si="13"/>
        <v>3393256.5461532744</v>
      </c>
      <c r="AK57" s="87">
        <f t="shared" si="14"/>
        <v>3277243.8561293851</v>
      </c>
      <c r="AL57" s="87">
        <f t="shared" si="15"/>
        <v>3176492.016438093</v>
      </c>
      <c r="AM57" s="87">
        <f t="shared" si="16"/>
        <v>3004865.1902166042</v>
      </c>
      <c r="AN57" s="87">
        <f t="shared" si="17"/>
        <v>2772230.4658127381</v>
      </c>
      <c r="AO57" s="87">
        <f t="shared" si="18"/>
        <v>2557606.1716853003</v>
      </c>
      <c r="AP57" s="87">
        <f t="shared" si="19"/>
        <v>2359597.9519419223</v>
      </c>
      <c r="AQ57" s="87">
        <f t="shared" si="20"/>
        <v>2170830.1157865683</v>
      </c>
      <c r="AR57" s="87">
        <f t="shared" si="21"/>
        <v>1982062.2796312144</v>
      </c>
    </row>
    <row r="58" spans="1:44" s="20" customFormat="1" x14ac:dyDescent="0.2">
      <c r="A58" s="40"/>
      <c r="B58" s="86">
        <f>'3. Investeringen'!B39</f>
        <v>25</v>
      </c>
      <c r="C58" s="86" t="str">
        <f>'3. Investeringen'!G39</f>
        <v>Nieuwe investeringen TD</v>
      </c>
      <c r="D58" s="86">
        <f>'3. Investeringen'!K39</f>
        <v>2007</v>
      </c>
      <c r="E58" s="121">
        <f>'3. Investeringen'!N39</f>
        <v>2011</v>
      </c>
      <c r="F58" s="86">
        <f>'3. Investeringen'!O39</f>
        <v>1304596.3261500001</v>
      </c>
      <c r="G58" s="86">
        <f>'3. Investeringen'!P39</f>
        <v>1365236.6456394987</v>
      </c>
      <c r="I58" s="86">
        <f>'6. Investeringen per jaar'!I39</f>
        <v>1</v>
      </c>
      <c r="K58" s="86">
        <f>'8. Afschrijvingen voor GAW'!AO53</f>
        <v>213186.95312678316</v>
      </c>
      <c r="L58" s="86">
        <f>'8. Afschrijvingen voor GAW'!AP53</f>
        <v>218729.81390807952</v>
      </c>
      <c r="M58" s="86">
        <f>'8. Afschrijvingen voor GAW'!AQ53</f>
        <v>223760.59962796533</v>
      </c>
      <c r="N58" s="86">
        <f>'8. Afschrijvingen voor GAW'!AR53</f>
        <v>230025.89641754836</v>
      </c>
      <c r="O58" s="86">
        <f>'8. Afschrijvingen voor GAW'!AS53</f>
        <v>232326.15538172386</v>
      </c>
      <c r="P58" s="86">
        <f>'8. Afschrijvingen voor GAW'!AT53</f>
        <v>234184.76462477763</v>
      </c>
      <c r="Q58" s="86">
        <f>'8. Afschrijvingen voor GAW'!AU53</f>
        <v>117326.56707701359</v>
      </c>
      <c r="R58" s="86">
        <f>'8. Afschrijvingen voor GAW'!AV53</f>
        <v>0</v>
      </c>
      <c r="S58" s="86">
        <f>'8. Afschrijvingen voor GAW'!AW53</f>
        <v>0</v>
      </c>
      <c r="T58" s="86">
        <f>'8. Afschrijvingen voor GAW'!AX53</f>
        <v>0</v>
      </c>
      <c r="U58" s="86">
        <f>'8. Afschrijvingen voor GAW'!AY53</f>
        <v>0</v>
      </c>
      <c r="V58" s="86">
        <f>'8. Afschrijvingen voor GAW'!AZ53</f>
        <v>0</v>
      </c>
      <c r="W58" s="86">
        <f>'8. Afschrijvingen voor GAW'!BA53</f>
        <v>0</v>
      </c>
      <c r="X58" s="86">
        <f>'8. Afschrijvingen voor GAW'!BB53</f>
        <v>0</v>
      </c>
      <c r="Y58" s="86">
        <f>'8. Afschrijvingen voor GAW'!BC53</f>
        <v>0</v>
      </c>
      <c r="Z58" s="86">
        <f>'8. Afschrijvingen voor GAW'!BD53</f>
        <v>0</v>
      </c>
      <c r="AB58" s="122"/>
      <c r="AC58" s="87">
        <f t="shared" si="6"/>
        <v>1172528.2421973078</v>
      </c>
      <c r="AD58" s="87">
        <f t="shared" si="7"/>
        <v>984284.16258635826</v>
      </c>
      <c r="AE58" s="87">
        <f t="shared" si="8"/>
        <v>783162.098697879</v>
      </c>
      <c r="AF58" s="87">
        <f t="shared" si="9"/>
        <v>575064.74104387127</v>
      </c>
      <c r="AG58" s="87">
        <f t="shared" si="10"/>
        <v>348489.23307258612</v>
      </c>
      <c r="AH58" s="87">
        <f t="shared" si="11"/>
        <v>117092.38231238918</v>
      </c>
      <c r="AI58" s="87">
        <f t="shared" si="12"/>
        <v>3.637978807091713E-10</v>
      </c>
      <c r="AJ58" s="87">
        <f t="shared" si="13"/>
        <v>3.6889105103909971E-10</v>
      </c>
      <c r="AK58" s="87">
        <f t="shared" si="14"/>
        <v>3.7663776311092077E-10</v>
      </c>
      <c r="AL58" s="87">
        <f t="shared" si="15"/>
        <v>3.8718362047802654E-10</v>
      </c>
      <c r="AM58" s="87">
        <f t="shared" si="16"/>
        <v>3.8989390582137268E-10</v>
      </c>
      <c r="AN58" s="87">
        <f t="shared" si="17"/>
        <v>3.8989390582137268E-10</v>
      </c>
      <c r="AO58" s="87">
        <f t="shared" si="18"/>
        <v>3.8989390582137268E-10</v>
      </c>
      <c r="AP58" s="87">
        <f t="shared" si="19"/>
        <v>3.8989390582137268E-10</v>
      </c>
      <c r="AQ58" s="87">
        <f t="shared" si="20"/>
        <v>3.8989390582137268E-10</v>
      </c>
      <c r="AR58" s="87">
        <f t="shared" si="21"/>
        <v>3.8989390582137268E-10</v>
      </c>
    </row>
    <row r="59" spans="1:44" s="20" customFormat="1" x14ac:dyDescent="0.2">
      <c r="A59" s="40"/>
      <c r="B59" s="86">
        <f>'3. Investeringen'!B40</f>
        <v>26</v>
      </c>
      <c r="C59" s="86" t="str">
        <f>'3. Investeringen'!G40</f>
        <v>Nieuwe investeringen TD</v>
      </c>
      <c r="D59" s="86">
        <f>'3. Investeringen'!K40</f>
        <v>2007</v>
      </c>
      <c r="E59" s="121">
        <f>'3. Investeringen'!N40</f>
        <v>2011</v>
      </c>
      <c r="F59" s="86">
        <f>'3. Investeringen'!O40</f>
        <v>1596297.7919999999</v>
      </c>
      <c r="G59" s="86">
        <f>'3. Investeringen'!P40</f>
        <v>1670496.9953604203</v>
      </c>
      <c r="I59" s="86">
        <f>'6. Investeringen per jaar'!I40</f>
        <v>1</v>
      </c>
      <c r="K59" s="86">
        <f>'8. Afschrijvingen voor GAW'!AO54</f>
        <v>1130369.6335272172</v>
      </c>
      <c r="L59" s="86">
        <f>'8. Afschrijvingen voor GAW'!AP54</f>
        <v>579879.62199946237</v>
      </c>
      <c r="M59" s="86">
        <f>'8. Afschrijvingen voor GAW'!AQ54</f>
        <v>0</v>
      </c>
      <c r="N59" s="86">
        <f>'8. Afschrijvingen voor GAW'!AR54</f>
        <v>0</v>
      </c>
      <c r="O59" s="86">
        <f>'8. Afschrijvingen voor GAW'!AS54</f>
        <v>0</v>
      </c>
      <c r="P59" s="86">
        <f>'8. Afschrijvingen voor GAW'!AT54</f>
        <v>0</v>
      </c>
      <c r="Q59" s="86">
        <f>'8. Afschrijvingen voor GAW'!AU54</f>
        <v>0</v>
      </c>
      <c r="R59" s="86">
        <f>'8. Afschrijvingen voor GAW'!AV54</f>
        <v>0</v>
      </c>
      <c r="S59" s="86">
        <f>'8. Afschrijvingen voor GAW'!AW54</f>
        <v>0</v>
      </c>
      <c r="T59" s="86">
        <f>'8. Afschrijvingen voor GAW'!AX54</f>
        <v>0</v>
      </c>
      <c r="U59" s="86">
        <f>'8. Afschrijvingen voor GAW'!AY54</f>
        <v>0</v>
      </c>
      <c r="V59" s="86">
        <f>'8. Afschrijvingen voor GAW'!AZ54</f>
        <v>0</v>
      </c>
      <c r="W59" s="86">
        <f>'8. Afschrijvingen voor GAW'!BA54</f>
        <v>0</v>
      </c>
      <c r="X59" s="86">
        <f>'8. Afschrijvingen voor GAW'!BB54</f>
        <v>0</v>
      </c>
      <c r="Y59" s="86">
        <f>'8. Afschrijvingen voor GAW'!BC54</f>
        <v>0</v>
      </c>
      <c r="Z59" s="86">
        <f>'8. Afschrijvingen voor GAW'!BD54</f>
        <v>0</v>
      </c>
      <c r="AB59" s="122"/>
      <c r="AC59" s="87">
        <f t="shared" si="6"/>
        <v>565184.81676360918</v>
      </c>
      <c r="AD59" s="87">
        <f t="shared" si="7"/>
        <v>6.9849193096160889E-10</v>
      </c>
      <c r="AE59" s="87">
        <f t="shared" si="8"/>
        <v>7.1455724537372588E-10</v>
      </c>
      <c r="AF59" s="87">
        <f t="shared" si="9"/>
        <v>7.3456484824419023E-10</v>
      </c>
      <c r="AG59" s="87">
        <f t="shared" si="10"/>
        <v>7.4191049672663211E-10</v>
      </c>
      <c r="AH59" s="87">
        <f t="shared" si="11"/>
        <v>7.4784578070044514E-10</v>
      </c>
      <c r="AI59" s="87">
        <f t="shared" si="12"/>
        <v>7.4934147226184603E-10</v>
      </c>
      <c r="AJ59" s="87">
        <f t="shared" si="13"/>
        <v>7.5983225287351186E-10</v>
      </c>
      <c r="AK59" s="87">
        <f t="shared" si="14"/>
        <v>7.7578873018385557E-10</v>
      </c>
      <c r="AL59" s="87">
        <f t="shared" si="15"/>
        <v>7.9751081462900358E-10</v>
      </c>
      <c r="AM59" s="87">
        <f t="shared" si="16"/>
        <v>8.0309339033140657E-10</v>
      </c>
      <c r="AN59" s="87">
        <f t="shared" si="17"/>
        <v>8.0309339033140657E-10</v>
      </c>
      <c r="AO59" s="87">
        <f t="shared" si="18"/>
        <v>8.0309339033140657E-10</v>
      </c>
      <c r="AP59" s="87">
        <f t="shared" si="19"/>
        <v>8.0309339033140657E-10</v>
      </c>
      <c r="AQ59" s="87">
        <f t="shared" si="20"/>
        <v>8.0309339033140657E-10</v>
      </c>
      <c r="AR59" s="87">
        <f t="shared" si="21"/>
        <v>8.0309339033140657E-10</v>
      </c>
    </row>
    <row r="60" spans="1:44" s="20" customFormat="1" x14ac:dyDescent="0.2">
      <c r="A60" s="40"/>
      <c r="B60" s="86">
        <f>'3. Investeringen'!B41</f>
        <v>27</v>
      </c>
      <c r="C60" s="86" t="str">
        <f>'3. Investeringen'!G41</f>
        <v>Nieuwe investeringen TD</v>
      </c>
      <c r="D60" s="86">
        <f>'3. Investeringen'!K41</f>
        <v>2007</v>
      </c>
      <c r="E60" s="121">
        <f>'3. Investeringen'!N41</f>
        <v>2011</v>
      </c>
      <c r="F60" s="86">
        <f>'3. Investeringen'!O41</f>
        <v>3924</v>
      </c>
      <c r="G60" s="86">
        <f>'3. Investeringen'!P41</f>
        <v>4106.3955877439994</v>
      </c>
      <c r="I60" s="86">
        <f>'6. Investeringen per jaar'!I41</f>
        <v>1</v>
      </c>
      <c r="K60" s="86">
        <f>'8. Afschrijvingen voor GAW'!AO55</f>
        <v>0</v>
      </c>
      <c r="L60" s="86">
        <f>'8. Afschrijvingen voor GAW'!AP55</f>
        <v>0</v>
      </c>
      <c r="M60" s="86">
        <f>'8. Afschrijvingen voor GAW'!AQ55</f>
        <v>0</v>
      </c>
      <c r="N60" s="86">
        <f>'8. Afschrijvingen voor GAW'!AR55</f>
        <v>0</v>
      </c>
      <c r="O60" s="86">
        <f>'8. Afschrijvingen voor GAW'!AS55</f>
        <v>0</v>
      </c>
      <c r="P60" s="86">
        <f>'8. Afschrijvingen voor GAW'!AT55</f>
        <v>0</v>
      </c>
      <c r="Q60" s="86">
        <f>'8. Afschrijvingen voor GAW'!AU55</f>
        <v>0</v>
      </c>
      <c r="R60" s="86">
        <f>'8. Afschrijvingen voor GAW'!AV55</f>
        <v>0</v>
      </c>
      <c r="S60" s="86">
        <f>'8. Afschrijvingen voor GAW'!AW55</f>
        <v>0</v>
      </c>
      <c r="T60" s="86">
        <f>'8. Afschrijvingen voor GAW'!AX55</f>
        <v>0</v>
      </c>
      <c r="U60" s="86">
        <f>'8. Afschrijvingen voor GAW'!AY55</f>
        <v>0</v>
      </c>
      <c r="V60" s="86">
        <f>'8. Afschrijvingen voor GAW'!AZ55</f>
        <v>0</v>
      </c>
      <c r="W60" s="86">
        <f>'8. Afschrijvingen voor GAW'!BA55</f>
        <v>0</v>
      </c>
      <c r="X60" s="86">
        <f>'8. Afschrijvingen voor GAW'!BB55</f>
        <v>0</v>
      </c>
      <c r="Y60" s="86">
        <f>'8. Afschrijvingen voor GAW'!BC55</f>
        <v>0</v>
      </c>
      <c r="Z60" s="86">
        <f>'8. Afschrijvingen voor GAW'!BD55</f>
        <v>0</v>
      </c>
      <c r="AB60" s="122"/>
      <c r="AC60" s="87">
        <f t="shared" si="6"/>
        <v>4167.9915215601586</v>
      </c>
      <c r="AD60" s="87">
        <f t="shared" si="7"/>
        <v>4276.3593011207231</v>
      </c>
      <c r="AE60" s="87">
        <f t="shared" si="8"/>
        <v>4374.7155650464993</v>
      </c>
      <c r="AF60" s="87">
        <f t="shared" si="9"/>
        <v>4497.2076008678014</v>
      </c>
      <c r="AG60" s="87">
        <f t="shared" si="10"/>
        <v>4542.1796768764798</v>
      </c>
      <c r="AH60" s="87">
        <f t="shared" si="11"/>
        <v>4578.5171142914915</v>
      </c>
      <c r="AI60" s="87">
        <f t="shared" si="12"/>
        <v>4587.6741485200746</v>
      </c>
      <c r="AJ60" s="87">
        <f t="shared" si="13"/>
        <v>4651.9015865993561</v>
      </c>
      <c r="AK60" s="87">
        <f t="shared" si="14"/>
        <v>4749.5915199179417</v>
      </c>
      <c r="AL60" s="87">
        <f t="shared" si="15"/>
        <v>4882.5800824756443</v>
      </c>
      <c r="AM60" s="87">
        <f t="shared" si="16"/>
        <v>4916.7581430529735</v>
      </c>
      <c r="AN60" s="87">
        <f t="shared" si="17"/>
        <v>4916.7581430529735</v>
      </c>
      <c r="AO60" s="87">
        <f t="shared" si="18"/>
        <v>4916.7581430529735</v>
      </c>
      <c r="AP60" s="87">
        <f t="shared" si="19"/>
        <v>4916.7581430529735</v>
      </c>
      <c r="AQ60" s="87">
        <f t="shared" si="20"/>
        <v>4916.7581430529735</v>
      </c>
      <c r="AR60" s="87">
        <f t="shared" si="21"/>
        <v>4916.7581430529735</v>
      </c>
    </row>
    <row r="61" spans="1:44" s="20" customFormat="1" x14ac:dyDescent="0.2">
      <c r="A61" s="40"/>
      <c r="B61" s="86">
        <f>'3. Investeringen'!B42</f>
        <v>28</v>
      </c>
      <c r="C61" s="86" t="str">
        <f>'3. Investeringen'!G42</f>
        <v>Nieuwe investeringen TD</v>
      </c>
      <c r="D61" s="86">
        <f>'3. Investeringen'!K42</f>
        <v>2008</v>
      </c>
      <c r="E61" s="121">
        <f>'3. Investeringen'!N42</f>
        <v>2011</v>
      </c>
      <c r="F61" s="86">
        <f>'3. Investeringen'!O42</f>
        <v>-476895.24406177324</v>
      </c>
      <c r="G61" s="86">
        <f>'3. Investeringen'!P42</f>
        <v>-493632.35954736522</v>
      </c>
      <c r="I61" s="86">
        <f>'6. Investeringen per jaar'!I42</f>
        <v>1</v>
      </c>
      <c r="K61" s="86">
        <f>'8. Afschrijvingen voor GAW'!AO56</f>
        <v>-9543.5589512490606</v>
      </c>
      <c r="L61" s="86">
        <f>'8. Afschrijvingen voor GAW'!AP56</f>
        <v>-9791.6914839815363</v>
      </c>
      <c r="M61" s="86">
        <f>'8. Afschrijvingen voor GAW'!AQ56</f>
        <v>-10016.90038811311</v>
      </c>
      <c r="N61" s="86">
        <f>'8. Afschrijvingen voor GAW'!AR56</f>
        <v>-10297.373598980277</v>
      </c>
      <c r="O61" s="86">
        <f>'8. Afschrijvingen voor GAW'!AS56</f>
        <v>-10400.34733497008</v>
      </c>
      <c r="P61" s="86">
        <f>'8. Afschrijvingen voor GAW'!AT56</f>
        <v>-10483.550113649841</v>
      </c>
      <c r="Q61" s="86">
        <f>'8. Afschrijvingen voor GAW'!AU56</f>
        <v>-10504.51721387714</v>
      </c>
      <c r="R61" s="86">
        <f>'8. Afschrijvingen voor GAW'!AV56</f>
        <v>-10651.580454871419</v>
      </c>
      <c r="S61" s="86">
        <f>'8. Afschrijvingen voor GAW'!AW56</f>
        <v>-10875.263644423718</v>
      </c>
      <c r="T61" s="86">
        <f>'8. Afschrijvingen voor GAW'!AX56</f>
        <v>-11179.771026467581</v>
      </c>
      <c r="U61" s="86">
        <f>'8. Afschrijvingen voor GAW'!AY56</f>
        <v>-11258.029423652853</v>
      </c>
      <c r="V61" s="86">
        <f>'8. Afschrijvingen voor GAW'!AZ56</f>
        <v>-13509.635308383422</v>
      </c>
      <c r="W61" s="86">
        <f>'8. Afschrijvingen voor GAW'!BA56</f>
        <v>-13118.995251273538</v>
      </c>
      <c r="X61" s="86">
        <f>'8. Afschrijvingen voor GAW'!BB56</f>
        <v>-12739.65081027286</v>
      </c>
      <c r="Y61" s="86">
        <f>'8. Afschrijvingen voor GAW'!BC56</f>
        <v>-12371.275365156534</v>
      </c>
      <c r="Z61" s="86">
        <f>'8. Afschrijvingen voor GAW'!BD56</f>
        <v>-12013.551740139961</v>
      </c>
      <c r="AB61" s="122"/>
      <c r="AC61" s="87">
        <f t="shared" si="6"/>
        <v>-491493.2859893266</v>
      </c>
      <c r="AD61" s="87">
        <f t="shared" si="7"/>
        <v>-494480.41994106752</v>
      </c>
      <c r="AE61" s="87">
        <f t="shared" si="8"/>
        <v>-495836.56921159895</v>
      </c>
      <c r="AF61" s="87">
        <f t="shared" si="9"/>
        <v>-499422.61955054349</v>
      </c>
      <c r="AG61" s="87">
        <f t="shared" si="10"/>
        <v>-494016.49841107882</v>
      </c>
      <c r="AH61" s="87">
        <f t="shared" si="11"/>
        <v>-487485.08028471761</v>
      </c>
      <c r="AI61" s="87">
        <f t="shared" si="12"/>
        <v>-477955.53323140991</v>
      </c>
      <c r="AJ61" s="87">
        <f t="shared" si="13"/>
        <v>-473995.33024177823</v>
      </c>
      <c r="AK61" s="87">
        <f t="shared" si="14"/>
        <v>-473073.96853243175</v>
      </c>
      <c r="AL61" s="87">
        <f t="shared" si="15"/>
        <v>-475140.26862487232</v>
      </c>
      <c r="AM61" s="87">
        <f t="shared" si="16"/>
        <v>-467208.22108159354</v>
      </c>
      <c r="AN61" s="87">
        <f t="shared" si="17"/>
        <v>-453698.5857732101</v>
      </c>
      <c r="AO61" s="87">
        <f t="shared" si="18"/>
        <v>-440579.59052193654</v>
      </c>
      <c r="AP61" s="87">
        <f t="shared" si="19"/>
        <v>-427839.9397116637</v>
      </c>
      <c r="AQ61" s="87">
        <f t="shared" si="20"/>
        <v>-415468.66434650717</v>
      </c>
      <c r="AR61" s="87">
        <f t="shared" si="21"/>
        <v>-403455.11260636721</v>
      </c>
    </row>
    <row r="62" spans="1:44" s="20" customFormat="1" x14ac:dyDescent="0.2">
      <c r="A62" s="40"/>
      <c r="B62" s="86">
        <f>'3. Investeringen'!B43</f>
        <v>29</v>
      </c>
      <c r="C62" s="86" t="str">
        <f>'3. Investeringen'!G43</f>
        <v>Nieuwe investeringen TD</v>
      </c>
      <c r="D62" s="86">
        <f>'3. Investeringen'!K43</f>
        <v>2008</v>
      </c>
      <c r="E62" s="121">
        <f>'3. Investeringen'!N43</f>
        <v>2011</v>
      </c>
      <c r="F62" s="86">
        <f>'3. Investeringen'!O43</f>
        <v>35425333.92645739</v>
      </c>
      <c r="G62" s="86">
        <f>'3. Investeringen'!P43</f>
        <v>36668621.445940331</v>
      </c>
      <c r="I62" s="86">
        <f>'6. Investeringen per jaar'!I43</f>
        <v>1</v>
      </c>
      <c r="K62" s="86">
        <f>'8. Afschrijvingen voor GAW'!AO57</f>
        <v>875732.9592383398</v>
      </c>
      <c r="L62" s="86">
        <f>'8. Afschrijvingen voor GAW'!AP57</f>
        <v>898502.01617853658</v>
      </c>
      <c r="M62" s="86">
        <f>'8. Afschrijvingen voor GAW'!AQ57</f>
        <v>919167.56255064276</v>
      </c>
      <c r="N62" s="86">
        <f>'8. Afschrijvingen voor GAW'!AR57</f>
        <v>944904.2543020607</v>
      </c>
      <c r="O62" s="86">
        <f>'8. Afschrijvingen voor GAW'!AS57</f>
        <v>954353.29684508126</v>
      </c>
      <c r="P62" s="86">
        <f>'8. Afschrijvingen voor GAW'!AT57</f>
        <v>961988.12321984197</v>
      </c>
      <c r="Q62" s="86">
        <f>'8. Afschrijvingen voor GAW'!AU57</f>
        <v>963912.09946628159</v>
      </c>
      <c r="R62" s="86">
        <f>'8. Afschrijvingen voor GAW'!AV57</f>
        <v>977406.86885880947</v>
      </c>
      <c r="S62" s="86">
        <f>'8. Afschrijvingen voor GAW'!AW57</f>
        <v>997932.4131048444</v>
      </c>
      <c r="T62" s="86">
        <f>'8. Afschrijvingen voor GAW'!AX57</f>
        <v>1025874.52067178</v>
      </c>
      <c r="U62" s="86">
        <f>'8. Afschrijvingen voor GAW'!AY57</f>
        <v>1033055.6423164823</v>
      </c>
      <c r="V62" s="86">
        <f>'8. Afschrijvingen voor GAW'!AZ57</f>
        <v>1239666.7707797787</v>
      </c>
      <c r="W62" s="86">
        <f>'8. Afschrijvingen voor GAW'!BA57</f>
        <v>1192441.3699881681</v>
      </c>
      <c r="X62" s="86">
        <f>'8. Afschrijvingen voor GAW'!BB57</f>
        <v>1147015.0320838571</v>
      </c>
      <c r="Y62" s="86">
        <f>'8. Afschrijvingen voor GAW'!BC57</f>
        <v>1103319.2213378055</v>
      </c>
      <c r="Z62" s="86">
        <f>'8. Afschrijvingen voor GAW'!BD57</f>
        <v>1061288.012905889</v>
      </c>
      <c r="AB62" s="122"/>
      <c r="AC62" s="87">
        <f t="shared" si="6"/>
        <v>36342917.808391087</v>
      </c>
      <c r="AD62" s="87">
        <f t="shared" si="7"/>
        <v>36389331.655230723</v>
      </c>
      <c r="AE62" s="87">
        <f t="shared" si="8"/>
        <v>36307118.720750384</v>
      </c>
      <c r="AF62" s="87">
        <f t="shared" si="9"/>
        <v>36378813.790629335</v>
      </c>
      <c r="AG62" s="87">
        <f t="shared" si="10"/>
        <v>35788248.631690547</v>
      </c>
      <c r="AH62" s="87">
        <f t="shared" si="11"/>
        <v>35112566.497524232</v>
      </c>
      <c r="AI62" s="87">
        <f t="shared" si="12"/>
        <v>34218879.531052999</v>
      </c>
      <c r="AJ62" s="87">
        <f t="shared" si="13"/>
        <v>33720536.975628935</v>
      </c>
      <c r="AK62" s="87">
        <f t="shared" si="14"/>
        <v>33430735.839012299</v>
      </c>
      <c r="AL62" s="87">
        <f t="shared" si="15"/>
        <v>33340921.921832863</v>
      </c>
      <c r="AM62" s="87">
        <f t="shared" si="16"/>
        <v>32541252.73296921</v>
      </c>
      <c r="AN62" s="87">
        <f t="shared" si="17"/>
        <v>31301585.962189432</v>
      </c>
      <c r="AO62" s="87">
        <f t="shared" si="18"/>
        <v>30109144.592201263</v>
      </c>
      <c r="AP62" s="87">
        <f t="shared" si="19"/>
        <v>28962129.560117405</v>
      </c>
      <c r="AQ62" s="87">
        <f t="shared" si="20"/>
        <v>27858810.338779598</v>
      </c>
      <c r="AR62" s="87">
        <f t="shared" si="21"/>
        <v>26797522.32587371</v>
      </c>
    </row>
    <row r="63" spans="1:44" s="20" customFormat="1" x14ac:dyDescent="0.2">
      <c r="A63" s="40"/>
      <c r="B63" s="86">
        <f>'3. Investeringen'!B44</f>
        <v>30</v>
      </c>
      <c r="C63" s="86" t="str">
        <f>'3. Investeringen'!G44</f>
        <v>Nieuwe investeringen TD</v>
      </c>
      <c r="D63" s="86">
        <f>'3. Investeringen'!K44</f>
        <v>2008</v>
      </c>
      <c r="E63" s="121">
        <f>'3. Investeringen'!N44</f>
        <v>2011</v>
      </c>
      <c r="F63" s="86">
        <f>'3. Investeringen'!O44</f>
        <v>3485848.5016666669</v>
      </c>
      <c r="G63" s="86">
        <f>'3. Investeringen'!P44</f>
        <v>3608187.8406811594</v>
      </c>
      <c r="I63" s="86">
        <f>'6. Investeringen per jaar'!I44</f>
        <v>1</v>
      </c>
      <c r="K63" s="86">
        <f>'8. Afschrijvingen voor GAW'!AO58</f>
        <v>133174.93302877736</v>
      </c>
      <c r="L63" s="86">
        <f>'8. Afschrijvingen voor GAW'!AP58</f>
        <v>136637.48128752559</v>
      </c>
      <c r="M63" s="86">
        <f>'8. Afschrijvingen voor GAW'!AQ58</f>
        <v>139780.14335713864</v>
      </c>
      <c r="N63" s="86">
        <f>'8. Afschrijvingen voor GAW'!AR58</f>
        <v>143693.98737113853</v>
      </c>
      <c r="O63" s="86">
        <f>'8. Afschrijvingen voor GAW'!AS58</f>
        <v>145130.92724484991</v>
      </c>
      <c r="P63" s="86">
        <f>'8. Afschrijvingen voor GAW'!AT58</f>
        <v>146291.9746628087</v>
      </c>
      <c r="Q63" s="86">
        <f>'8. Afschrijvingen voor GAW'!AU58</f>
        <v>146584.55861213431</v>
      </c>
      <c r="R63" s="86">
        <f>'8. Afschrijvingen voor GAW'!AV58</f>
        <v>148636.74243270417</v>
      </c>
      <c r="S63" s="86">
        <f>'8. Afschrijvingen voor GAW'!AW58</f>
        <v>151758.11402379096</v>
      </c>
      <c r="T63" s="86">
        <f>'8. Afschrijvingen voor GAW'!AX58</f>
        <v>156007.34121645711</v>
      </c>
      <c r="U63" s="86">
        <f>'8. Afschrijvingen voor GAW'!AY58</f>
        <v>157099.39260497229</v>
      </c>
      <c r="V63" s="86">
        <f>'8. Afschrijvingen voor GAW'!AZ58</f>
        <v>188519.27112596674</v>
      </c>
      <c r="W63" s="86">
        <f>'8. Afschrijvingen voor GAW'!BA58</f>
        <v>174808.77868044187</v>
      </c>
      <c r="X63" s="86">
        <f>'8. Afschrijvingen voor GAW'!BB58</f>
        <v>162095.41295822794</v>
      </c>
      <c r="Y63" s="86">
        <f>'8. Afschrijvingen voor GAW'!BC58</f>
        <v>153090.11223832637</v>
      </c>
      <c r="Z63" s="86">
        <f>'8. Afschrijvingen voor GAW'!BD58</f>
        <v>153090.11223832637</v>
      </c>
      <c r="AB63" s="122"/>
      <c r="AC63" s="87">
        <f t="shared" si="6"/>
        <v>3529135.7252625991</v>
      </c>
      <c r="AD63" s="87">
        <f t="shared" si="7"/>
        <v>3484255.7728319014</v>
      </c>
      <c r="AE63" s="87">
        <f t="shared" si="8"/>
        <v>3424613.5122498963</v>
      </c>
      <c r="AF63" s="87">
        <f t="shared" si="9"/>
        <v>3376808.7032217551</v>
      </c>
      <c r="AG63" s="87">
        <f t="shared" si="10"/>
        <v>3265445.8630091227</v>
      </c>
      <c r="AH63" s="87">
        <f t="shared" si="11"/>
        <v>3145277.4552503871</v>
      </c>
      <c r="AI63" s="87">
        <f t="shared" si="12"/>
        <v>3004983.4515487538</v>
      </c>
      <c r="AJ63" s="87">
        <f t="shared" si="13"/>
        <v>2898416.4774377323</v>
      </c>
      <c r="AK63" s="87">
        <f t="shared" si="14"/>
        <v>2807525.1094401334</v>
      </c>
      <c r="AL63" s="87">
        <f t="shared" si="15"/>
        <v>2730128.4712880002</v>
      </c>
      <c r="AM63" s="87">
        <f t="shared" si="16"/>
        <v>2592139.9779820438</v>
      </c>
      <c r="AN63" s="87">
        <f t="shared" si="17"/>
        <v>2403620.7068560771</v>
      </c>
      <c r="AO63" s="87">
        <f t="shared" si="18"/>
        <v>2228811.9281756352</v>
      </c>
      <c r="AP63" s="87">
        <f t="shared" si="19"/>
        <v>2066716.5152174071</v>
      </c>
      <c r="AQ63" s="87">
        <f t="shared" si="20"/>
        <v>1913626.4029790808</v>
      </c>
      <c r="AR63" s="87">
        <f t="shared" si="21"/>
        <v>1760536.2907407545</v>
      </c>
    </row>
    <row r="64" spans="1:44" s="20" customFormat="1" x14ac:dyDescent="0.2">
      <c r="A64" s="40"/>
      <c r="B64" s="86">
        <f>'3. Investeringen'!B45</f>
        <v>31</v>
      </c>
      <c r="C64" s="86" t="str">
        <f>'3. Investeringen'!G45</f>
        <v>Nieuwe investeringen TD</v>
      </c>
      <c r="D64" s="86">
        <f>'3. Investeringen'!K45</f>
        <v>2008</v>
      </c>
      <c r="E64" s="121">
        <f>'3. Investeringen'!N45</f>
        <v>2011</v>
      </c>
      <c r="F64" s="86">
        <f>'3. Investeringen'!O45</f>
        <v>1743634.6346250004</v>
      </c>
      <c r="G64" s="86">
        <f>'3. Investeringen'!P45</f>
        <v>1804829.2357617989</v>
      </c>
      <c r="I64" s="86">
        <f>'6. Investeringen per jaar'!I45</f>
        <v>1</v>
      </c>
      <c r="K64" s="86">
        <f>'8. Afschrijvingen voor GAW'!AO59</f>
        <v>244253.55657309684</v>
      </c>
      <c r="L64" s="86">
        <f>'8. Afschrijvingen voor GAW'!AP59</f>
        <v>250604.14904399734</v>
      </c>
      <c r="M64" s="86">
        <f>'8. Afschrijvingen voor GAW'!AQ59</f>
        <v>256368.04447200923</v>
      </c>
      <c r="N64" s="86">
        <f>'8. Afschrijvingen voor GAW'!AR59</f>
        <v>263546.34971722547</v>
      </c>
      <c r="O64" s="86">
        <f>'8. Afschrijvingen voor GAW'!AS59</f>
        <v>266181.81321439776</v>
      </c>
      <c r="P64" s="86">
        <f>'8. Afschrijvingen voor GAW'!AT59</f>
        <v>268311.26772011293</v>
      </c>
      <c r="Q64" s="86">
        <f>'8. Afschrijvingen voor GAW'!AU59</f>
        <v>268847.89025555312</v>
      </c>
      <c r="R64" s="86">
        <f>'8. Afschrijvingen voor GAW'!AV59</f>
        <v>136305.88035956543</v>
      </c>
      <c r="S64" s="86">
        <f>'8. Afschrijvingen voor GAW'!AW59</f>
        <v>0</v>
      </c>
      <c r="T64" s="86">
        <f>'8. Afschrijvingen voor GAW'!AX59</f>
        <v>0</v>
      </c>
      <c r="U64" s="86">
        <f>'8. Afschrijvingen voor GAW'!AY59</f>
        <v>0</v>
      </c>
      <c r="V64" s="86">
        <f>'8. Afschrijvingen voor GAW'!AZ59</f>
        <v>0</v>
      </c>
      <c r="W64" s="86">
        <f>'8. Afschrijvingen voor GAW'!BA59</f>
        <v>0</v>
      </c>
      <c r="X64" s="86">
        <f>'8. Afschrijvingen voor GAW'!BB59</f>
        <v>0</v>
      </c>
      <c r="Y64" s="86">
        <f>'8. Afschrijvingen voor GAW'!BC59</f>
        <v>0</v>
      </c>
      <c r="Z64" s="86">
        <f>'8. Afschrijvingen voor GAW'!BD59</f>
        <v>0</v>
      </c>
      <c r="AB64" s="122"/>
      <c r="AC64" s="87">
        <f t="shared" si="6"/>
        <v>1587648.1177251288</v>
      </c>
      <c r="AD64" s="87">
        <f t="shared" si="7"/>
        <v>1378322.8197419848</v>
      </c>
      <c r="AE64" s="87">
        <f t="shared" si="8"/>
        <v>1153656.2001240412</v>
      </c>
      <c r="AF64" s="87">
        <f t="shared" si="9"/>
        <v>922412.22401028895</v>
      </c>
      <c r="AG64" s="87">
        <f t="shared" si="10"/>
        <v>665454.53303599404</v>
      </c>
      <c r="AH64" s="87">
        <f t="shared" si="11"/>
        <v>402466.9015801691</v>
      </c>
      <c r="AI64" s="87">
        <f t="shared" si="12"/>
        <v>134423.9451277763</v>
      </c>
      <c r="AJ64" s="87">
        <f t="shared" si="13"/>
        <v>-2.6193447411060333E-10</v>
      </c>
      <c r="AK64" s="87">
        <f t="shared" si="14"/>
        <v>-2.67435098066926E-10</v>
      </c>
      <c r="AL64" s="87">
        <f t="shared" si="15"/>
        <v>-2.7492328081279992E-10</v>
      </c>
      <c r="AM64" s="87">
        <f t="shared" si="16"/>
        <v>-2.7684774377848948E-10</v>
      </c>
      <c r="AN64" s="87">
        <f t="shared" si="17"/>
        <v>-2.7684774377848948E-10</v>
      </c>
      <c r="AO64" s="87">
        <f t="shared" si="18"/>
        <v>-2.7684774377848948E-10</v>
      </c>
      <c r="AP64" s="87">
        <f t="shared" si="19"/>
        <v>-2.7684774377848948E-10</v>
      </c>
      <c r="AQ64" s="87">
        <f t="shared" si="20"/>
        <v>-2.7684774377848948E-10</v>
      </c>
      <c r="AR64" s="87">
        <f t="shared" si="21"/>
        <v>-2.7684774377848948E-10</v>
      </c>
    </row>
    <row r="65" spans="1:44" s="20" customFormat="1" x14ac:dyDescent="0.2">
      <c r="A65" s="40"/>
      <c r="B65" s="86">
        <f>'3. Investeringen'!B46</f>
        <v>32</v>
      </c>
      <c r="C65" s="86" t="str">
        <f>'3. Investeringen'!G46</f>
        <v>Nieuwe investeringen TD</v>
      </c>
      <c r="D65" s="86">
        <f>'3. Investeringen'!K46</f>
        <v>2008</v>
      </c>
      <c r="E65" s="121">
        <f>'3. Investeringen'!N46</f>
        <v>2011</v>
      </c>
      <c r="F65" s="86">
        <f>'3. Investeringen'!O46</f>
        <v>1182961.145</v>
      </c>
      <c r="G65" s="86">
        <f>'3. Investeringen'!P46</f>
        <v>1224478.3493449201</v>
      </c>
      <c r="I65" s="86">
        <f>'6. Investeringen per jaar'!I46</f>
        <v>1</v>
      </c>
      <c r="K65" s="86">
        <f>'8. Afschrijvingen voor GAW'!AO60</f>
        <v>497138.20983403752</v>
      </c>
      <c r="L65" s="86">
        <f>'8. Afschrijvingen voor GAW'!AP60</f>
        <v>510063.80328972236</v>
      </c>
      <c r="M65" s="86">
        <f>'8. Afschrijvingen voor GAW'!AQ60</f>
        <v>260897.63538269294</v>
      </c>
      <c r="N65" s="86">
        <f>'8. Afschrijvingen voor GAW'!AR60</f>
        <v>0</v>
      </c>
      <c r="O65" s="86">
        <f>'8. Afschrijvingen voor GAW'!AS60</f>
        <v>0</v>
      </c>
      <c r="P65" s="86">
        <f>'8. Afschrijvingen voor GAW'!AT60</f>
        <v>0</v>
      </c>
      <c r="Q65" s="86">
        <f>'8. Afschrijvingen voor GAW'!AU60</f>
        <v>0</v>
      </c>
      <c r="R65" s="86">
        <f>'8. Afschrijvingen voor GAW'!AV60</f>
        <v>0</v>
      </c>
      <c r="S65" s="86">
        <f>'8. Afschrijvingen voor GAW'!AW60</f>
        <v>0</v>
      </c>
      <c r="T65" s="86">
        <f>'8. Afschrijvingen voor GAW'!AX60</f>
        <v>0</v>
      </c>
      <c r="U65" s="86">
        <f>'8. Afschrijvingen voor GAW'!AY60</f>
        <v>0</v>
      </c>
      <c r="V65" s="86">
        <f>'8. Afschrijvingen voor GAW'!AZ60</f>
        <v>0</v>
      </c>
      <c r="W65" s="86">
        <f>'8. Afschrijvingen voor GAW'!BA60</f>
        <v>0</v>
      </c>
      <c r="X65" s="86">
        <f>'8. Afschrijvingen voor GAW'!BB60</f>
        <v>0</v>
      </c>
      <c r="Y65" s="86">
        <f>'8. Afschrijvingen voor GAW'!BC60</f>
        <v>0</v>
      </c>
      <c r="Z65" s="86">
        <f>'8. Afschrijvingen voor GAW'!BD60</f>
        <v>0</v>
      </c>
      <c r="AB65" s="122"/>
      <c r="AC65" s="87">
        <f t="shared" si="6"/>
        <v>745707.31475105626</v>
      </c>
      <c r="AD65" s="87">
        <f t="shared" si="7"/>
        <v>255031.90164486138</v>
      </c>
      <c r="AE65" s="87">
        <f t="shared" si="8"/>
        <v>2.3283064365386963E-10</v>
      </c>
      <c r="AF65" s="87">
        <f t="shared" si="9"/>
        <v>2.3934990167617798E-10</v>
      </c>
      <c r="AG65" s="87">
        <f t="shared" si="10"/>
        <v>2.4174340069293978E-10</v>
      </c>
      <c r="AH65" s="87">
        <f t="shared" si="11"/>
        <v>2.436773478984833E-10</v>
      </c>
      <c r="AI65" s="87">
        <f t="shared" si="12"/>
        <v>2.4416470259428026E-10</v>
      </c>
      <c r="AJ65" s="87">
        <f t="shared" si="13"/>
        <v>2.4758300843060021E-10</v>
      </c>
      <c r="AK65" s="87">
        <f t="shared" si="14"/>
        <v>2.5278225160764281E-10</v>
      </c>
      <c r="AL65" s="87">
        <f t="shared" si="15"/>
        <v>2.5986015465265682E-10</v>
      </c>
      <c r="AM65" s="87">
        <f t="shared" si="16"/>
        <v>2.6167917573522539E-10</v>
      </c>
      <c r="AN65" s="87">
        <f t="shared" si="17"/>
        <v>2.6167917573522539E-10</v>
      </c>
      <c r="AO65" s="87">
        <f t="shared" si="18"/>
        <v>2.6167917573522539E-10</v>
      </c>
      <c r="AP65" s="87">
        <f t="shared" si="19"/>
        <v>2.6167917573522539E-10</v>
      </c>
      <c r="AQ65" s="87">
        <f t="shared" si="20"/>
        <v>2.6167917573522539E-10</v>
      </c>
      <c r="AR65" s="87">
        <f t="shared" si="21"/>
        <v>2.6167917573522539E-10</v>
      </c>
    </row>
    <row r="66" spans="1:44" s="20" customFormat="1" x14ac:dyDescent="0.2">
      <c r="A66" s="40"/>
      <c r="B66" s="86">
        <f>'3. Investeringen'!B47</f>
        <v>33</v>
      </c>
      <c r="C66" s="86" t="str">
        <f>'3. Investeringen'!G47</f>
        <v>Nieuwe investeringen TD</v>
      </c>
      <c r="D66" s="86">
        <f>'3. Investeringen'!K47</f>
        <v>2008</v>
      </c>
      <c r="E66" s="121">
        <f>'3. Investeringen'!N47</f>
        <v>2011</v>
      </c>
      <c r="F66" s="86">
        <f>'3. Investeringen'!O47</f>
        <v>6045.3</v>
      </c>
      <c r="G66" s="86">
        <f>'3. Investeringen'!P47</f>
        <v>6257.4658487999995</v>
      </c>
      <c r="I66" s="86">
        <f>'6. Investeringen per jaar'!I47</f>
        <v>1</v>
      </c>
      <c r="K66" s="86">
        <f>'8. Afschrijvingen voor GAW'!AO61</f>
        <v>0</v>
      </c>
      <c r="L66" s="86">
        <f>'8. Afschrijvingen voor GAW'!AP61</f>
        <v>0</v>
      </c>
      <c r="M66" s="86">
        <f>'8. Afschrijvingen voor GAW'!AQ61</f>
        <v>0</v>
      </c>
      <c r="N66" s="86">
        <f>'8. Afschrijvingen voor GAW'!AR61</f>
        <v>0</v>
      </c>
      <c r="O66" s="86">
        <f>'8. Afschrijvingen voor GAW'!AS61</f>
        <v>0</v>
      </c>
      <c r="P66" s="86">
        <f>'8. Afschrijvingen voor GAW'!AT61</f>
        <v>0</v>
      </c>
      <c r="Q66" s="86">
        <f>'8. Afschrijvingen voor GAW'!AU61</f>
        <v>0</v>
      </c>
      <c r="R66" s="86">
        <f>'8. Afschrijvingen voor GAW'!AV61</f>
        <v>0</v>
      </c>
      <c r="S66" s="86">
        <f>'8. Afschrijvingen voor GAW'!AW61</f>
        <v>0</v>
      </c>
      <c r="T66" s="86">
        <f>'8. Afschrijvingen voor GAW'!AX61</f>
        <v>0</v>
      </c>
      <c r="U66" s="86">
        <f>'8. Afschrijvingen voor GAW'!AY61</f>
        <v>0</v>
      </c>
      <c r="V66" s="86">
        <f>'8. Afschrijvingen voor GAW'!AZ61</f>
        <v>0</v>
      </c>
      <c r="W66" s="86">
        <f>'8. Afschrijvingen voor GAW'!BA61</f>
        <v>0</v>
      </c>
      <c r="X66" s="86">
        <f>'8. Afschrijvingen voor GAW'!BB61</f>
        <v>0</v>
      </c>
      <c r="Y66" s="86">
        <f>'8. Afschrijvingen voor GAW'!BC61</f>
        <v>0</v>
      </c>
      <c r="Z66" s="86">
        <f>'8. Afschrijvingen voor GAW'!BD61</f>
        <v>0</v>
      </c>
      <c r="AB66" s="122"/>
      <c r="AC66" s="87">
        <f t="shared" si="6"/>
        <v>6351.3278365319993</v>
      </c>
      <c r="AD66" s="87">
        <f t="shared" si="7"/>
        <v>6516.462360281831</v>
      </c>
      <c r="AE66" s="87">
        <f t="shared" si="8"/>
        <v>6666.3409945683125</v>
      </c>
      <c r="AF66" s="87">
        <f t="shared" si="9"/>
        <v>6852.9985424162251</v>
      </c>
      <c r="AG66" s="87">
        <f t="shared" si="10"/>
        <v>6921.5285278403871</v>
      </c>
      <c r="AH66" s="87">
        <f t="shared" si="11"/>
        <v>6976.9007560631098</v>
      </c>
      <c r="AI66" s="87">
        <f t="shared" si="12"/>
        <v>6990.854557575236</v>
      </c>
      <c r="AJ66" s="87">
        <f t="shared" si="13"/>
        <v>7088.7265213812898</v>
      </c>
      <c r="AK66" s="87">
        <f t="shared" si="14"/>
        <v>7237.5897783302962</v>
      </c>
      <c r="AL66" s="87">
        <f t="shared" si="15"/>
        <v>7440.2422921235448</v>
      </c>
      <c r="AM66" s="87">
        <f t="shared" si="16"/>
        <v>7492.3239881684085</v>
      </c>
      <c r="AN66" s="87">
        <f t="shared" si="17"/>
        <v>7492.3239881684085</v>
      </c>
      <c r="AO66" s="87">
        <f t="shared" si="18"/>
        <v>7492.3239881684085</v>
      </c>
      <c r="AP66" s="87">
        <f t="shared" si="19"/>
        <v>7492.3239881684085</v>
      </c>
      <c r="AQ66" s="87">
        <f t="shared" si="20"/>
        <v>7492.3239881684085</v>
      </c>
      <c r="AR66" s="87">
        <f t="shared" si="21"/>
        <v>7492.3239881684085</v>
      </c>
    </row>
    <row r="67" spans="1:44" s="20" customFormat="1" x14ac:dyDescent="0.2">
      <c r="A67" s="40"/>
      <c r="B67" s="86">
        <f>'3. Investeringen'!B48</f>
        <v>34</v>
      </c>
      <c r="C67" s="86" t="str">
        <f>'3. Investeringen'!G48</f>
        <v>Nieuwe investeringen TD</v>
      </c>
      <c r="D67" s="86">
        <f>'3. Investeringen'!K48</f>
        <v>2009</v>
      </c>
      <c r="E67" s="121">
        <f>'3. Investeringen'!N48</f>
        <v>2011</v>
      </c>
      <c r="F67" s="86">
        <f>'3. Investeringen'!O48</f>
        <v>-54644.598201636196</v>
      </c>
      <c r="G67" s="86">
        <f>'3. Investeringen'!P48</f>
        <v>-54808.531996241101</v>
      </c>
      <c r="I67" s="86">
        <f>'6. Investeringen per jaar'!I48</f>
        <v>1</v>
      </c>
      <c r="K67" s="86">
        <f>'8. Afschrijvingen voor GAW'!AO62</f>
        <v>-1039.8254201156021</v>
      </c>
      <c r="L67" s="86">
        <f>'8. Afschrijvingen voor GAW'!AP62</f>
        <v>-1066.8608810386077</v>
      </c>
      <c r="M67" s="86">
        <f>'8. Afschrijvingen voor GAW'!AQ62</f>
        <v>-1091.3986813024956</v>
      </c>
      <c r="N67" s="86">
        <f>'8. Afschrijvingen voor GAW'!AR62</f>
        <v>-1121.9578443789655</v>
      </c>
      <c r="O67" s="86">
        <f>'8. Afschrijvingen voor GAW'!AS62</f>
        <v>-1133.1774228227553</v>
      </c>
      <c r="P67" s="86">
        <f>'8. Afschrijvingen voor GAW'!AT62</f>
        <v>-1142.2428422053374</v>
      </c>
      <c r="Q67" s="86">
        <f>'8. Afschrijvingen voor GAW'!AU62</f>
        <v>-1144.527327889748</v>
      </c>
      <c r="R67" s="86">
        <f>'8. Afschrijvingen voor GAW'!AV62</f>
        <v>-1160.5507104802043</v>
      </c>
      <c r="S67" s="86">
        <f>'8. Afschrijvingen voor GAW'!AW62</f>
        <v>-1184.9222754002885</v>
      </c>
      <c r="T67" s="86">
        <f>'8. Afschrijvingen voor GAW'!AX62</f>
        <v>-1218.1000991114968</v>
      </c>
      <c r="U67" s="86">
        <f>'8. Afschrijvingen voor GAW'!AY62</f>
        <v>-1226.6267998052772</v>
      </c>
      <c r="V67" s="86">
        <f>'8. Afschrijvingen voor GAW'!AZ62</f>
        <v>-1471.9521597663322</v>
      </c>
      <c r="W67" s="86">
        <f>'8. Afschrijvingen voor GAW'!BA62</f>
        <v>-1430.3911576082241</v>
      </c>
      <c r="X67" s="86">
        <f>'8. Afschrijvingen voor GAW'!BB62</f>
        <v>-1390.0036425698743</v>
      </c>
      <c r="Y67" s="86">
        <f>'8. Afschrijvingen voor GAW'!BC62</f>
        <v>-1350.7564808973129</v>
      </c>
      <c r="Z67" s="86">
        <f>'8. Afschrijvingen voor GAW'!BD62</f>
        <v>-1312.6174743778595</v>
      </c>
      <c r="AB67" s="122"/>
      <c r="AC67" s="87">
        <f t="shared" si="6"/>
        <v>-54590.834556069109</v>
      </c>
      <c r="AD67" s="87">
        <f t="shared" si="7"/>
        <v>-54943.335373488299</v>
      </c>
      <c r="AE67" s="87">
        <f t="shared" si="8"/>
        <v>-55115.633405776025</v>
      </c>
      <c r="AF67" s="87">
        <f t="shared" si="9"/>
        <v>-55536.913296758787</v>
      </c>
      <c r="AG67" s="87">
        <f t="shared" si="10"/>
        <v>-54959.105006903614</v>
      </c>
      <c r="AH67" s="87">
        <f t="shared" si="11"/>
        <v>-54256.53500475351</v>
      </c>
      <c r="AI67" s="87">
        <f t="shared" si="12"/>
        <v>-53220.52074687327</v>
      </c>
      <c r="AJ67" s="87">
        <f t="shared" si="13"/>
        <v>-52805.057326849295</v>
      </c>
      <c r="AK67" s="87">
        <f t="shared" si="14"/>
        <v>-52729.041255312834</v>
      </c>
      <c r="AL67" s="87">
        <f t="shared" si="15"/>
        <v>-52987.354311350093</v>
      </c>
      <c r="AM67" s="87">
        <f t="shared" si="16"/>
        <v>-52131.638991724256</v>
      </c>
      <c r="AN67" s="87">
        <f t="shared" si="17"/>
        <v>-50659.686831957923</v>
      </c>
      <c r="AO67" s="87">
        <f t="shared" si="18"/>
        <v>-49229.295674349698</v>
      </c>
      <c r="AP67" s="87">
        <f t="shared" si="19"/>
        <v>-47839.292031779827</v>
      </c>
      <c r="AQ67" s="87">
        <f t="shared" si="20"/>
        <v>-46488.535550882516</v>
      </c>
      <c r="AR67" s="87">
        <f t="shared" si="21"/>
        <v>-45175.918076504655</v>
      </c>
    </row>
    <row r="68" spans="1:44" s="20" customFormat="1" x14ac:dyDescent="0.2">
      <c r="A68" s="40"/>
      <c r="B68" s="86">
        <f>'3. Investeringen'!B49</f>
        <v>35</v>
      </c>
      <c r="C68" s="86" t="str">
        <f>'3. Investeringen'!G49</f>
        <v>Nieuwe investeringen TD</v>
      </c>
      <c r="D68" s="86">
        <f>'3. Investeringen'!K49</f>
        <v>2009</v>
      </c>
      <c r="E68" s="121">
        <f>'3. Investeringen'!N49</f>
        <v>2011</v>
      </c>
      <c r="F68" s="86">
        <f>'3. Investeringen'!O49</f>
        <v>32574940.605961334</v>
      </c>
      <c r="G68" s="86">
        <f>'3. Investeringen'!P49</f>
        <v>32672665.427779216</v>
      </c>
      <c r="I68" s="86">
        <f>'6. Investeringen per jaar'!I49</f>
        <v>1</v>
      </c>
      <c r="K68" s="86">
        <f>'8. Afschrijvingen voor GAW'!AO63</f>
        <v>762362.19331484835</v>
      </c>
      <c r="L68" s="86">
        <f>'8. Afschrijvingen voor GAW'!AP63</f>
        <v>782183.61034103436</v>
      </c>
      <c r="M68" s="86">
        <f>'8. Afschrijvingen voor GAW'!AQ63</f>
        <v>800173.83337887807</v>
      </c>
      <c r="N68" s="86">
        <f>'8. Afschrijvingen voor GAW'!AR63</f>
        <v>822578.70071348664</v>
      </c>
      <c r="O68" s="86">
        <f>'8. Afschrijvingen voor GAW'!AS63</f>
        <v>830804.48772062152</v>
      </c>
      <c r="P68" s="86">
        <f>'8. Afschrijvingen voor GAW'!AT63</f>
        <v>837450.92362238653</v>
      </c>
      <c r="Q68" s="86">
        <f>'8. Afschrijvingen voor GAW'!AU63</f>
        <v>839125.82546963135</v>
      </c>
      <c r="R68" s="86">
        <f>'8. Afschrijvingen voor GAW'!AV63</f>
        <v>850873.58702620608</v>
      </c>
      <c r="S68" s="86">
        <f>'8. Afschrijvingen voor GAW'!AW63</f>
        <v>868741.93235375639</v>
      </c>
      <c r="T68" s="86">
        <f>'8. Afschrijvingen voor GAW'!AX63</f>
        <v>893066.7064596616</v>
      </c>
      <c r="U68" s="86">
        <f>'8. Afschrijvingen voor GAW'!AY63</f>
        <v>899318.17340487929</v>
      </c>
      <c r="V68" s="86">
        <f>'8. Afschrijvingen voor GAW'!AZ63</f>
        <v>1079181.8080858549</v>
      </c>
      <c r="W68" s="86">
        <f>'8. Afschrijvingen voor GAW'!BA63</f>
        <v>1039335.0951719155</v>
      </c>
      <c r="X68" s="86">
        <f>'8. Afschrijvingen voor GAW'!BB63</f>
        <v>1000959.6455040292</v>
      </c>
      <c r="Y68" s="86">
        <f>'8. Afschrijvingen voor GAW'!BC63</f>
        <v>964001.13551618834</v>
      </c>
      <c r="Z68" s="86">
        <f>'8. Afschrijvingen voor GAW'!BD63</f>
        <v>928407.24743559049</v>
      </c>
      <c r="AB68" s="122"/>
      <c r="AC68" s="87">
        <f t="shared" si="6"/>
        <v>32400393.215881053</v>
      </c>
      <c r="AD68" s="87">
        <f t="shared" si="7"/>
        <v>32460619.829152927</v>
      </c>
      <c r="AE68" s="87">
        <f t="shared" si="8"/>
        <v>32407040.251844563</v>
      </c>
      <c r="AF68" s="87">
        <f t="shared" si="9"/>
        <v>32491858.678182725</v>
      </c>
      <c r="AG68" s="87">
        <f t="shared" si="10"/>
        <v>31985972.777243931</v>
      </c>
      <c r="AH68" s="87">
        <f t="shared" si="11"/>
        <v>31404409.6358395</v>
      </c>
      <c r="AI68" s="87">
        <f t="shared" si="12"/>
        <v>30628092.629641548</v>
      </c>
      <c r="AJ68" s="87">
        <f t="shared" si="13"/>
        <v>30206012.339430325</v>
      </c>
      <c r="AK68" s="87">
        <f t="shared" si="14"/>
        <v>29971596.666204602</v>
      </c>
      <c r="AL68" s="87">
        <f t="shared" si="15"/>
        <v>29917734.666398671</v>
      </c>
      <c r="AM68" s="87">
        <f t="shared" si="16"/>
        <v>29227840.635658577</v>
      </c>
      <c r="AN68" s="87">
        <f t="shared" si="17"/>
        <v>28148658.827572722</v>
      </c>
      <c r="AO68" s="87">
        <f t="shared" si="18"/>
        <v>27109323.732400805</v>
      </c>
      <c r="AP68" s="87">
        <f t="shared" si="19"/>
        <v>26108364.086896777</v>
      </c>
      <c r="AQ68" s="87">
        <f t="shared" si="20"/>
        <v>25144362.951380588</v>
      </c>
      <c r="AR68" s="87">
        <f t="shared" si="21"/>
        <v>24215955.703944996</v>
      </c>
    </row>
    <row r="69" spans="1:44" s="20" customFormat="1" x14ac:dyDescent="0.2">
      <c r="A69" s="40"/>
      <c r="B69" s="86">
        <f>'3. Investeringen'!B50</f>
        <v>36</v>
      </c>
      <c r="C69" s="86" t="str">
        <f>'3. Investeringen'!G50</f>
        <v>Nieuwe investeringen TD</v>
      </c>
      <c r="D69" s="86">
        <f>'3. Investeringen'!K50</f>
        <v>2009</v>
      </c>
      <c r="E69" s="121">
        <f>'3. Investeringen'!N50</f>
        <v>2011</v>
      </c>
      <c r="F69" s="86">
        <f>'3. Investeringen'!O50</f>
        <v>4424563.7953854455</v>
      </c>
      <c r="G69" s="86">
        <f>'3. Investeringen'!P50</f>
        <v>4437837.4867716022</v>
      </c>
      <c r="I69" s="86">
        <f>'6. Investeringen per jaar'!I50</f>
        <v>1</v>
      </c>
      <c r="K69" s="86">
        <f>'8. Afschrijvingen voor GAW'!AO64</f>
        <v>158049.29996747983</v>
      </c>
      <c r="L69" s="86">
        <f>'8. Afschrijvingen voor GAW'!AP64</f>
        <v>162158.58176663431</v>
      </c>
      <c r="M69" s="86">
        <f>'8. Afschrijvingen voor GAW'!AQ64</f>
        <v>165888.22914726689</v>
      </c>
      <c r="N69" s="86">
        <f>'8. Afschrijvingen voor GAW'!AR64</f>
        <v>170533.09956339037</v>
      </c>
      <c r="O69" s="86">
        <f>'8. Afschrijvingen voor GAW'!AS64</f>
        <v>172238.43055902427</v>
      </c>
      <c r="P69" s="86">
        <f>'8. Afschrijvingen voor GAW'!AT64</f>
        <v>173616.33800349646</v>
      </c>
      <c r="Q69" s="86">
        <f>'8. Afschrijvingen voor GAW'!AU64</f>
        <v>173963.57067950346</v>
      </c>
      <c r="R69" s="86">
        <f>'8. Afschrijvingen voor GAW'!AV64</f>
        <v>176399.0606690165</v>
      </c>
      <c r="S69" s="86">
        <f>'8. Afschrijvingen voor GAW'!AW64</f>
        <v>180103.44094306583</v>
      </c>
      <c r="T69" s="86">
        <f>'8. Afschrijvingen voor GAW'!AX64</f>
        <v>185146.3372894717</v>
      </c>
      <c r="U69" s="86">
        <f>'8. Afschrijvingen voor GAW'!AY64</f>
        <v>186442.361650498</v>
      </c>
      <c r="V69" s="86">
        <f>'8. Afschrijvingen voor GAW'!AZ64</f>
        <v>223730.83398059758</v>
      </c>
      <c r="W69" s="86">
        <f>'8. Afschrijvingen voor GAW'!BA64</f>
        <v>208389.29107907088</v>
      </c>
      <c r="X69" s="86">
        <f>'8. Afschrijvingen voor GAW'!BB64</f>
        <v>194099.73969079173</v>
      </c>
      <c r="Y69" s="86">
        <f>'8. Afschrijvingen voor GAW'!BC64</f>
        <v>181829.06649194859</v>
      </c>
      <c r="Z69" s="86">
        <f>'8. Afschrijvingen voor GAW'!BD64</f>
        <v>181829.06649194859</v>
      </c>
      <c r="AB69" s="122"/>
      <c r="AC69" s="87">
        <f t="shared" si="6"/>
        <v>4346355.7491056956</v>
      </c>
      <c r="AD69" s="87">
        <f t="shared" si="7"/>
        <v>4297202.4168158099</v>
      </c>
      <c r="AE69" s="87">
        <f t="shared" si="8"/>
        <v>4230149.8432553066</v>
      </c>
      <c r="AF69" s="87">
        <f t="shared" si="9"/>
        <v>4178060.9393030652</v>
      </c>
      <c r="AG69" s="87">
        <f t="shared" si="10"/>
        <v>4047603.1181370718</v>
      </c>
      <c r="AH69" s="87">
        <f t="shared" si="11"/>
        <v>3906367.6050786716</v>
      </c>
      <c r="AI69" s="87">
        <f t="shared" si="12"/>
        <v>3740216.7696093256</v>
      </c>
      <c r="AJ69" s="87">
        <f t="shared" si="13"/>
        <v>3616180.7437148397</v>
      </c>
      <c r="AK69" s="87">
        <f t="shared" si="14"/>
        <v>3512017.0983897848</v>
      </c>
      <c r="AL69" s="87">
        <f t="shared" si="15"/>
        <v>3425207.2398552271</v>
      </c>
      <c r="AM69" s="87">
        <f t="shared" si="16"/>
        <v>3262741.328883715</v>
      </c>
      <c r="AN69" s="87">
        <f t="shared" si="17"/>
        <v>3039010.4949031174</v>
      </c>
      <c r="AO69" s="87">
        <f t="shared" si="18"/>
        <v>2830621.2038240465</v>
      </c>
      <c r="AP69" s="87">
        <f t="shared" si="19"/>
        <v>2636521.4641332547</v>
      </c>
      <c r="AQ69" s="87">
        <f t="shared" si="20"/>
        <v>2454692.3976413063</v>
      </c>
      <c r="AR69" s="87">
        <f t="shared" si="21"/>
        <v>2272863.3311493578</v>
      </c>
    </row>
    <row r="70" spans="1:44" s="20" customFormat="1" x14ac:dyDescent="0.2">
      <c r="A70" s="40"/>
      <c r="B70" s="86">
        <f>'3. Investeringen'!B51</f>
        <v>37</v>
      </c>
      <c r="C70" s="86" t="str">
        <f>'3. Investeringen'!G51</f>
        <v>Nieuwe investeringen TD</v>
      </c>
      <c r="D70" s="86">
        <f>'3. Investeringen'!K51</f>
        <v>2009</v>
      </c>
      <c r="E70" s="121">
        <f>'3. Investeringen'!N51</f>
        <v>2011</v>
      </c>
      <c r="F70" s="86">
        <f>'3. Investeringen'!O51</f>
        <v>-9175.5186000178601</v>
      </c>
      <c r="G70" s="86">
        <f>'3. Investeringen'!P51</f>
        <v>-9203.045155817912</v>
      </c>
      <c r="I70" s="86">
        <f>'6. Investeringen per jaar'!I51</f>
        <v>1</v>
      </c>
      <c r="K70" s="86">
        <f>'8. Afschrijvingen voor GAW'!AO65</f>
        <v>-397.49322694277367</v>
      </c>
      <c r="L70" s="86">
        <f>'8. Afschrijvingen voor GAW'!AP65</f>
        <v>-407.82805084328578</v>
      </c>
      <c r="M70" s="86">
        <f>'8. Afschrijvingen voor GAW'!AQ65</f>
        <v>-417.20809601268127</v>
      </c>
      <c r="N70" s="86">
        <f>'8. Afschrijvingen voor GAW'!AR65</f>
        <v>-428.88992270103637</v>
      </c>
      <c r="O70" s="86">
        <f>'8. Afschrijvingen voor GAW'!AS65</f>
        <v>-433.17882192804672</v>
      </c>
      <c r="P70" s="86">
        <f>'8. Afschrijvingen voor GAW'!AT65</f>
        <v>-436.64425250347114</v>
      </c>
      <c r="Q70" s="86">
        <f>'8. Afschrijvingen voor GAW'!AU65</f>
        <v>-437.51754100847808</v>
      </c>
      <c r="R70" s="86">
        <f>'8. Afschrijvingen voor GAW'!AV65</f>
        <v>-443.64278658259678</v>
      </c>
      <c r="S70" s="86">
        <f>'8. Afschrijvingen voor GAW'!AW65</f>
        <v>-452.95928510083127</v>
      </c>
      <c r="T70" s="86">
        <f>'8. Afschrijvingen voor GAW'!AX65</f>
        <v>-465.64214508365461</v>
      </c>
      <c r="U70" s="86">
        <f>'8. Afschrijvingen voor GAW'!AY65</f>
        <v>-468.90164009924013</v>
      </c>
      <c r="V70" s="86">
        <f>'8. Afschrijvingen voor GAW'!AZ65</f>
        <v>-562.6819681190882</v>
      </c>
      <c r="W70" s="86">
        <f>'8. Afschrijvingen voor GAW'!BA65</f>
        <v>-508.66449917965576</v>
      </c>
      <c r="X70" s="86">
        <f>'8. Afschrijvingen voor GAW'!BB65</f>
        <v>-459.83270725840879</v>
      </c>
      <c r="Y70" s="86">
        <f>'8. Afschrijvingen voor GAW'!BC65</f>
        <v>-455.79908701929998</v>
      </c>
      <c r="Z70" s="86">
        <f>'8. Afschrijvingen voor GAW'!BD65</f>
        <v>-455.79908701929998</v>
      </c>
      <c r="AB70" s="122"/>
      <c r="AC70" s="87">
        <f t="shared" si="6"/>
        <v>-8943.5976062124064</v>
      </c>
      <c r="AD70" s="87">
        <f t="shared" si="7"/>
        <v>-8768.3030931306439</v>
      </c>
      <c r="AE70" s="87">
        <f t="shared" si="8"/>
        <v>-8552.7659682599678</v>
      </c>
      <c r="AF70" s="87">
        <f t="shared" si="9"/>
        <v>-8363.3534926702105</v>
      </c>
      <c r="AG70" s="87">
        <f t="shared" si="10"/>
        <v>-8013.8082056688663</v>
      </c>
      <c r="AH70" s="87">
        <f t="shared" si="11"/>
        <v>-7641.2744188107463</v>
      </c>
      <c r="AI70" s="87">
        <f t="shared" si="12"/>
        <v>-7219.0394266398889</v>
      </c>
      <c r="AJ70" s="87">
        <f t="shared" si="13"/>
        <v>-6876.46319203025</v>
      </c>
      <c r="AK70" s="87">
        <f t="shared" si="14"/>
        <v>-6567.9096339620537</v>
      </c>
      <c r="AL70" s="87">
        <f t="shared" si="15"/>
        <v>-6286.1689586293369</v>
      </c>
      <c r="AM70" s="87">
        <f t="shared" si="16"/>
        <v>-5861.2705012405013</v>
      </c>
      <c r="AN70" s="87">
        <f t="shared" si="17"/>
        <v>-5298.5885331214131</v>
      </c>
      <c r="AO70" s="87">
        <f t="shared" si="18"/>
        <v>-4789.9240339417574</v>
      </c>
      <c r="AP70" s="87">
        <f t="shared" si="19"/>
        <v>-4330.0913266833486</v>
      </c>
      <c r="AQ70" s="87">
        <f t="shared" si="20"/>
        <v>-3874.2922396640488</v>
      </c>
      <c r="AR70" s="87">
        <f t="shared" si="21"/>
        <v>-3418.493152644749</v>
      </c>
    </row>
    <row r="71" spans="1:44" s="20" customFormat="1" x14ac:dyDescent="0.2">
      <c r="A71" s="40"/>
      <c r="B71" s="86">
        <f>'3. Investeringen'!B52</f>
        <v>38</v>
      </c>
      <c r="C71" s="86" t="str">
        <f>'3. Investeringen'!G52</f>
        <v>Nieuwe investeringen TD</v>
      </c>
      <c r="D71" s="86">
        <f>'3. Investeringen'!K52</f>
        <v>2009</v>
      </c>
      <c r="E71" s="121">
        <f>'3. Investeringen'!N52</f>
        <v>2011</v>
      </c>
      <c r="F71" s="86">
        <f>'3. Investeringen'!O52</f>
        <v>3516230.2226229999</v>
      </c>
      <c r="G71" s="86">
        <f>'3. Investeringen'!P52</f>
        <v>3526778.913290869</v>
      </c>
      <c r="I71" s="86">
        <f>'6. Investeringen per jaar'!I52</f>
        <v>1</v>
      </c>
      <c r="K71" s="86">
        <f>'8. Afschrijvingen voor GAW'!AO66</f>
        <v>421138.89376355667</v>
      </c>
      <c r="L71" s="86">
        <f>'8. Afschrijvingen voor GAW'!AP66</f>
        <v>432088.5050014091</v>
      </c>
      <c r="M71" s="86">
        <f>'8. Afschrijvingen voor GAW'!AQ66</f>
        <v>442026.54061644146</v>
      </c>
      <c r="N71" s="86">
        <f>'8. Afschrijvingen voor GAW'!AR66</f>
        <v>454403.28375370183</v>
      </c>
      <c r="O71" s="86">
        <f>'8. Afschrijvingen voor GAW'!AS66</f>
        <v>458947.31659123884</v>
      </c>
      <c r="P71" s="86">
        <f>'8. Afschrijvingen voor GAW'!AT66</f>
        <v>462618.89512396883</v>
      </c>
      <c r="Q71" s="86">
        <f>'8. Afschrijvingen voor GAW'!AU66</f>
        <v>463544.13291421672</v>
      </c>
      <c r="R71" s="86">
        <f>'8. Afschrijvingen voor GAW'!AV66</f>
        <v>470033.75077501574</v>
      </c>
      <c r="S71" s="86">
        <f>'8. Afschrijvingen voor GAW'!AW66</f>
        <v>239952.22977064553</v>
      </c>
      <c r="T71" s="86">
        <f>'8. Afschrijvingen voor GAW'!AX66</f>
        <v>0</v>
      </c>
      <c r="U71" s="86">
        <f>'8. Afschrijvingen voor GAW'!AY66</f>
        <v>0</v>
      </c>
      <c r="V71" s="86">
        <f>'8. Afschrijvingen voor GAW'!AZ66</f>
        <v>0</v>
      </c>
      <c r="W71" s="86">
        <f>'8. Afschrijvingen voor GAW'!BA66</f>
        <v>0</v>
      </c>
      <c r="X71" s="86">
        <f>'8. Afschrijvingen voor GAW'!BB66</f>
        <v>0</v>
      </c>
      <c r="Y71" s="86">
        <f>'8. Afschrijvingen voor GAW'!BC66</f>
        <v>0</v>
      </c>
      <c r="Z71" s="86">
        <f>'8. Afschrijvingen voor GAW'!BD66</f>
        <v>0</v>
      </c>
      <c r="AB71" s="122"/>
      <c r="AC71" s="87">
        <f t="shared" si="6"/>
        <v>3158541.7032266753</v>
      </c>
      <c r="AD71" s="87">
        <f t="shared" si="7"/>
        <v>2808575.2825091598</v>
      </c>
      <c r="AE71" s="87">
        <f t="shared" si="8"/>
        <v>2431145.9733904288</v>
      </c>
      <c r="AF71" s="87">
        <f t="shared" si="9"/>
        <v>2044814.776891659</v>
      </c>
      <c r="AG71" s="87">
        <f t="shared" si="10"/>
        <v>1606315.6080693367</v>
      </c>
      <c r="AH71" s="87">
        <f t="shared" si="11"/>
        <v>1156547.2378099225</v>
      </c>
      <c r="AI71" s="87">
        <f t="shared" si="12"/>
        <v>695316.19937132578</v>
      </c>
      <c r="AJ71" s="87">
        <f t="shared" si="13"/>
        <v>235016.8753875086</v>
      </c>
      <c r="AK71" s="87">
        <f t="shared" si="14"/>
        <v>7.2759576141834259E-10</v>
      </c>
      <c r="AL71" s="87">
        <f t="shared" si="15"/>
        <v>7.4796844273805616E-10</v>
      </c>
      <c r="AM71" s="87">
        <f t="shared" si="16"/>
        <v>7.5320422183722245E-10</v>
      </c>
      <c r="AN71" s="87">
        <f t="shared" si="17"/>
        <v>7.5320422183722245E-10</v>
      </c>
      <c r="AO71" s="87">
        <f t="shared" si="18"/>
        <v>7.5320422183722245E-10</v>
      </c>
      <c r="AP71" s="87">
        <f t="shared" si="19"/>
        <v>7.5320422183722245E-10</v>
      </c>
      <c r="AQ71" s="87">
        <f t="shared" si="20"/>
        <v>7.5320422183722245E-10</v>
      </c>
      <c r="AR71" s="87">
        <f t="shared" si="21"/>
        <v>7.5320422183722245E-10</v>
      </c>
    </row>
    <row r="72" spans="1:44" s="20" customFormat="1" x14ac:dyDescent="0.2">
      <c r="A72" s="40"/>
      <c r="B72" s="86">
        <f>'3. Investeringen'!B53</f>
        <v>39</v>
      </c>
      <c r="C72" s="86" t="str">
        <f>'3. Investeringen'!G53</f>
        <v>Nieuwe investeringen TD</v>
      </c>
      <c r="D72" s="86">
        <f>'3. Investeringen'!K53</f>
        <v>2009</v>
      </c>
      <c r="E72" s="121">
        <f>'3. Investeringen'!N53</f>
        <v>2011</v>
      </c>
      <c r="F72" s="86">
        <f>'3. Investeringen'!O53</f>
        <v>4691035.86944832</v>
      </c>
      <c r="G72" s="86">
        <f>'3. Investeringen'!P53</f>
        <v>4705108.9770566644</v>
      </c>
      <c r="I72" s="86">
        <f>'6. Investeringen per jaar'!I53</f>
        <v>1</v>
      </c>
      <c r="K72" s="86">
        <f>'8. Afschrijvingen voor GAW'!AO67</f>
        <v>1364481.6033464326</v>
      </c>
      <c r="L72" s="86">
        <f>'8. Afschrijvingen voor GAW'!AP67</f>
        <v>1399958.1250334398</v>
      </c>
      <c r="M72" s="86">
        <f>'8. Afschrijvingen voor GAW'!AQ67</f>
        <v>1432157.1619092086</v>
      </c>
      <c r="N72" s="86">
        <f>'8. Afschrijvingen voor GAW'!AR67</f>
        <v>736128.78122133331</v>
      </c>
      <c r="O72" s="86">
        <f>'8. Afschrijvingen voor GAW'!AS67</f>
        <v>0</v>
      </c>
      <c r="P72" s="86">
        <f>'8. Afschrijvingen voor GAW'!AT67</f>
        <v>0</v>
      </c>
      <c r="Q72" s="86">
        <f>'8. Afschrijvingen voor GAW'!AU67</f>
        <v>0</v>
      </c>
      <c r="R72" s="86">
        <f>'8. Afschrijvingen voor GAW'!AV67</f>
        <v>0</v>
      </c>
      <c r="S72" s="86">
        <f>'8. Afschrijvingen voor GAW'!AW67</f>
        <v>0</v>
      </c>
      <c r="T72" s="86">
        <f>'8. Afschrijvingen voor GAW'!AX67</f>
        <v>0</v>
      </c>
      <c r="U72" s="86">
        <f>'8. Afschrijvingen voor GAW'!AY67</f>
        <v>0</v>
      </c>
      <c r="V72" s="86">
        <f>'8. Afschrijvingen voor GAW'!AZ67</f>
        <v>0</v>
      </c>
      <c r="W72" s="86">
        <f>'8. Afschrijvingen voor GAW'!BA67</f>
        <v>0</v>
      </c>
      <c r="X72" s="86">
        <f>'8. Afschrijvingen voor GAW'!BB67</f>
        <v>0</v>
      </c>
      <c r="Y72" s="86">
        <f>'8. Afschrijvingen voor GAW'!BC67</f>
        <v>0</v>
      </c>
      <c r="Z72" s="86">
        <f>'8. Afschrijvingen voor GAW'!BD67</f>
        <v>0</v>
      </c>
      <c r="AB72" s="122"/>
      <c r="AC72" s="87">
        <f t="shared" si="6"/>
        <v>3411204.0083660809</v>
      </c>
      <c r="AD72" s="87">
        <f t="shared" si="7"/>
        <v>2099937.1875501592</v>
      </c>
      <c r="AE72" s="87">
        <f t="shared" si="8"/>
        <v>716078.58095460385</v>
      </c>
      <c r="AF72" s="87">
        <f t="shared" si="9"/>
        <v>-5.8207660913467407E-10</v>
      </c>
      <c r="AG72" s="87">
        <f t="shared" si="10"/>
        <v>-5.8789737522602079E-10</v>
      </c>
      <c r="AH72" s="87">
        <f t="shared" si="11"/>
        <v>-5.9260055422782896E-10</v>
      </c>
      <c r="AI72" s="87">
        <f t="shared" si="12"/>
        <v>-5.9378575533628458E-10</v>
      </c>
      <c r="AJ72" s="87">
        <f t="shared" si="13"/>
        <v>-6.0209875591099257E-10</v>
      </c>
      <c r="AK72" s="87">
        <f t="shared" si="14"/>
        <v>-6.1474282978512338E-10</v>
      </c>
      <c r="AL72" s="87">
        <f t="shared" si="15"/>
        <v>-6.3195562901910682E-10</v>
      </c>
      <c r="AM72" s="87">
        <f t="shared" si="16"/>
        <v>-6.3637931842224045E-10</v>
      </c>
      <c r="AN72" s="87">
        <f t="shared" si="17"/>
        <v>-6.3637931842224045E-10</v>
      </c>
      <c r="AO72" s="87">
        <f t="shared" si="18"/>
        <v>-6.3637931842224045E-10</v>
      </c>
      <c r="AP72" s="87">
        <f t="shared" si="19"/>
        <v>-6.3637931842224045E-10</v>
      </c>
      <c r="AQ72" s="87">
        <f t="shared" si="20"/>
        <v>-6.3637931842224045E-10</v>
      </c>
      <c r="AR72" s="87">
        <f t="shared" si="21"/>
        <v>-6.3637931842224045E-10</v>
      </c>
    </row>
    <row r="73" spans="1:44" s="20" customFormat="1" x14ac:dyDescent="0.2">
      <c r="A73" s="40"/>
      <c r="B73" s="86">
        <f>'3. Investeringen'!B54</f>
        <v>40</v>
      </c>
      <c r="C73" s="86" t="str">
        <f>'3. Investeringen'!G54</f>
        <v>Nieuwe investeringen TD</v>
      </c>
      <c r="D73" s="86">
        <f>'3. Investeringen'!K54</f>
        <v>2009</v>
      </c>
      <c r="E73" s="121">
        <f>'3. Investeringen'!N54</f>
        <v>2011</v>
      </c>
      <c r="F73" s="86">
        <f>'3. Investeringen'!O54</f>
        <v>47970.9</v>
      </c>
      <c r="G73" s="86">
        <f>'3. Investeringen'!P54</f>
        <v>48114.812699999995</v>
      </c>
      <c r="I73" s="86">
        <f>'6. Investeringen per jaar'!I54</f>
        <v>1</v>
      </c>
      <c r="K73" s="86">
        <f>'8. Afschrijvingen voor GAW'!AO68</f>
        <v>0</v>
      </c>
      <c r="L73" s="86">
        <f>'8. Afschrijvingen voor GAW'!AP68</f>
        <v>0</v>
      </c>
      <c r="M73" s="86">
        <f>'8. Afschrijvingen voor GAW'!AQ68</f>
        <v>0</v>
      </c>
      <c r="N73" s="86">
        <f>'8. Afschrijvingen voor GAW'!AR68</f>
        <v>0</v>
      </c>
      <c r="O73" s="86">
        <f>'8. Afschrijvingen voor GAW'!AS68</f>
        <v>0</v>
      </c>
      <c r="P73" s="86">
        <f>'8. Afschrijvingen voor GAW'!AT68</f>
        <v>0</v>
      </c>
      <c r="Q73" s="86">
        <f>'8. Afschrijvingen voor GAW'!AU68</f>
        <v>0</v>
      </c>
      <c r="R73" s="86">
        <f>'8. Afschrijvingen voor GAW'!AV68</f>
        <v>0</v>
      </c>
      <c r="S73" s="86">
        <f>'8. Afschrijvingen voor GAW'!AW68</f>
        <v>0</v>
      </c>
      <c r="T73" s="86">
        <f>'8. Afschrijvingen voor GAW'!AX68</f>
        <v>0</v>
      </c>
      <c r="U73" s="86">
        <f>'8. Afschrijvingen voor GAW'!AY68</f>
        <v>0</v>
      </c>
      <c r="V73" s="86">
        <f>'8. Afschrijvingen voor GAW'!AZ68</f>
        <v>0</v>
      </c>
      <c r="W73" s="86">
        <f>'8. Afschrijvingen voor GAW'!BA68</f>
        <v>0</v>
      </c>
      <c r="X73" s="86">
        <f>'8. Afschrijvingen voor GAW'!BB68</f>
        <v>0</v>
      </c>
      <c r="Y73" s="86">
        <f>'8. Afschrijvingen voor GAW'!BC68</f>
        <v>0</v>
      </c>
      <c r="Z73" s="86">
        <f>'8. Afschrijvingen voor GAW'!BD68</f>
        <v>0</v>
      </c>
      <c r="AB73" s="122"/>
      <c r="AC73" s="87">
        <f t="shared" si="6"/>
        <v>48836.534890499992</v>
      </c>
      <c r="AD73" s="87">
        <f t="shared" si="7"/>
        <v>50106.284797652996</v>
      </c>
      <c r="AE73" s="87">
        <f t="shared" si="8"/>
        <v>51258.729347999011</v>
      </c>
      <c r="AF73" s="87">
        <f t="shared" si="9"/>
        <v>52693.973769742988</v>
      </c>
      <c r="AG73" s="87">
        <f t="shared" si="10"/>
        <v>53220.913507440418</v>
      </c>
      <c r="AH73" s="87">
        <f t="shared" si="11"/>
        <v>53646.680815499945</v>
      </c>
      <c r="AI73" s="87">
        <f t="shared" si="12"/>
        <v>53753.974177130942</v>
      </c>
      <c r="AJ73" s="87">
        <f t="shared" si="13"/>
        <v>54506.529815610775</v>
      </c>
      <c r="AK73" s="87">
        <f t="shared" si="14"/>
        <v>55651.166941738593</v>
      </c>
      <c r="AL73" s="87">
        <f t="shared" si="15"/>
        <v>57209.399616107272</v>
      </c>
      <c r="AM73" s="87">
        <f t="shared" si="16"/>
        <v>57609.865413420019</v>
      </c>
      <c r="AN73" s="87">
        <f t="shared" si="17"/>
        <v>57609.865413420019</v>
      </c>
      <c r="AO73" s="87">
        <f t="shared" si="18"/>
        <v>57609.865413420019</v>
      </c>
      <c r="AP73" s="87">
        <f t="shared" si="19"/>
        <v>57609.865413420019</v>
      </c>
      <c r="AQ73" s="87">
        <f t="shared" si="20"/>
        <v>57609.865413420019</v>
      </c>
      <c r="AR73" s="87">
        <f t="shared" si="21"/>
        <v>57609.865413420019</v>
      </c>
    </row>
    <row r="74" spans="1:44" s="20" customFormat="1" x14ac:dyDescent="0.2">
      <c r="A74" s="40"/>
      <c r="B74" s="86">
        <f>'3. Investeringen'!B55</f>
        <v>41</v>
      </c>
      <c r="C74" s="86" t="str">
        <f>'3. Investeringen'!G55</f>
        <v>Nieuwe investeringen TD</v>
      </c>
      <c r="D74" s="86">
        <f>'3. Investeringen'!K55</f>
        <v>2010</v>
      </c>
      <c r="E74" s="121">
        <f>'3. Investeringen'!N55</f>
        <v>2011</v>
      </c>
      <c r="F74" s="86">
        <f>'3. Investeringen'!O55</f>
        <v>9808066.3499090895</v>
      </c>
      <c r="G74" s="86">
        <f>'3. Investeringen'!P55</f>
        <v>9808066.3499090895</v>
      </c>
      <c r="I74" s="86">
        <f>'6. Investeringen per jaar'!I55</f>
        <v>1</v>
      </c>
      <c r="K74" s="86">
        <f>'8. Afschrijvingen voor GAW'!AO69</f>
        <v>182663.98798454541</v>
      </c>
      <c r="L74" s="86">
        <f>'8. Afschrijvingen voor GAW'!AP69</f>
        <v>187413.25167214358</v>
      </c>
      <c r="M74" s="86">
        <f>'8. Afschrijvingen voor GAW'!AQ69</f>
        <v>191723.75646060289</v>
      </c>
      <c r="N74" s="86">
        <f>'8. Afschrijvingen voor GAW'!AR69</f>
        <v>197092.02164149974</v>
      </c>
      <c r="O74" s="86">
        <f>'8. Afschrijvingen voor GAW'!AS69</f>
        <v>199062.94185791473</v>
      </c>
      <c r="P74" s="86">
        <f>'8. Afschrijvingen voor GAW'!AT69</f>
        <v>200655.44539277806</v>
      </c>
      <c r="Q74" s="86">
        <f>'8. Afschrijvingen voor GAW'!AU69</f>
        <v>201056.75628356362</v>
      </c>
      <c r="R74" s="86">
        <f>'8. Afschrijvingen voor GAW'!AV69</f>
        <v>203871.55087153352</v>
      </c>
      <c r="S74" s="86">
        <f>'8. Afschrijvingen voor GAW'!AW69</f>
        <v>208152.85343983572</v>
      </c>
      <c r="T74" s="86">
        <f>'8. Afschrijvingen voor GAW'!AX69</f>
        <v>213981.13333615114</v>
      </c>
      <c r="U74" s="86">
        <f>'8. Afschrijvingen voor GAW'!AY69</f>
        <v>215479.00126950417</v>
      </c>
      <c r="V74" s="86">
        <f>'8. Afschrijvingen voor GAW'!AZ69</f>
        <v>258574.80152340495</v>
      </c>
      <c r="W74" s="86">
        <f>'8. Afschrijvingen voor GAW'!BA69</f>
        <v>251441.70355034553</v>
      </c>
      <c r="X74" s="86">
        <f>'8. Afschrijvingen voor GAW'!BB69</f>
        <v>244505.38069378427</v>
      </c>
      <c r="Y74" s="86">
        <f>'8. Afschrijvingen voor GAW'!BC69</f>
        <v>237760.40467464537</v>
      </c>
      <c r="Z74" s="86">
        <f>'8. Afschrijvingen voor GAW'!BD69</f>
        <v>231201.49695948273</v>
      </c>
      <c r="AB74" s="122"/>
      <c r="AC74" s="87">
        <f t="shared" si="6"/>
        <v>9772523.3571731802</v>
      </c>
      <c r="AD74" s="87">
        <f t="shared" si="7"/>
        <v>9839195.7127875406</v>
      </c>
      <c r="AE74" s="87">
        <f t="shared" si="8"/>
        <v>9873773.457721049</v>
      </c>
      <c r="AF74" s="87">
        <f t="shared" si="9"/>
        <v>9953147.0928957388</v>
      </c>
      <c r="AG74" s="87">
        <f t="shared" si="10"/>
        <v>9853615.6219667811</v>
      </c>
      <c r="AH74" s="87">
        <f t="shared" si="11"/>
        <v>9731789.1015497372</v>
      </c>
      <c r="AI74" s="87">
        <f t="shared" si="12"/>
        <v>9550195.9234692715</v>
      </c>
      <c r="AJ74" s="87">
        <f t="shared" si="13"/>
        <v>9480027.1155263074</v>
      </c>
      <c r="AK74" s="87">
        <f t="shared" si="14"/>
        <v>9470954.8315125238</v>
      </c>
      <c r="AL74" s="87">
        <f t="shared" si="15"/>
        <v>9522160.4334587231</v>
      </c>
      <c r="AM74" s="87">
        <f t="shared" si="16"/>
        <v>9373336.5552234296</v>
      </c>
      <c r="AN74" s="87">
        <f t="shared" si="17"/>
        <v>9114761.7537000254</v>
      </c>
      <c r="AO74" s="87">
        <f t="shared" si="18"/>
        <v>8863320.0501496792</v>
      </c>
      <c r="AP74" s="87">
        <f t="shared" si="19"/>
        <v>8618814.6694558952</v>
      </c>
      <c r="AQ74" s="87">
        <f t="shared" si="20"/>
        <v>8381054.2647812497</v>
      </c>
      <c r="AR74" s="87">
        <f t="shared" si="21"/>
        <v>8149852.7678217674</v>
      </c>
    </row>
    <row r="75" spans="1:44" s="20" customFormat="1" x14ac:dyDescent="0.2">
      <c r="A75" s="40"/>
      <c r="B75" s="86">
        <f>'3. Investeringen'!B56</f>
        <v>42</v>
      </c>
      <c r="C75" s="86" t="str">
        <f>'3. Investeringen'!G56</f>
        <v>Nieuwe investeringen TD</v>
      </c>
      <c r="D75" s="86">
        <f>'3. Investeringen'!K56</f>
        <v>2010</v>
      </c>
      <c r="E75" s="121">
        <f>'3. Investeringen'!N56</f>
        <v>2011</v>
      </c>
      <c r="F75" s="86">
        <f>'3. Investeringen'!O56</f>
        <v>22891708.403222222</v>
      </c>
      <c r="G75" s="86">
        <f>'3. Investeringen'!P56</f>
        <v>22891708.403222222</v>
      </c>
      <c r="I75" s="86">
        <f>'6. Investeringen per jaar'!I56</f>
        <v>1</v>
      </c>
      <c r="K75" s="86">
        <f>'8. Afschrijvingen voor GAW'!AO70</f>
        <v>522136.71975888888</v>
      </c>
      <c r="L75" s="86">
        <f>'8. Afschrijvingen voor GAW'!AP70</f>
        <v>535712.27447261987</v>
      </c>
      <c r="M75" s="86">
        <f>'8. Afschrijvingen voor GAW'!AQ70</f>
        <v>548033.65678549011</v>
      </c>
      <c r="N75" s="86">
        <f>'8. Afschrijvingen voor GAW'!AR70</f>
        <v>563378.5991754838</v>
      </c>
      <c r="O75" s="86">
        <f>'8. Afschrijvingen voor GAW'!AS70</f>
        <v>569012.38516723865</v>
      </c>
      <c r="P75" s="86">
        <f>'8. Afschrijvingen voor GAW'!AT70</f>
        <v>573564.48424857657</v>
      </c>
      <c r="Q75" s="86">
        <f>'8. Afschrijvingen voor GAW'!AU70</f>
        <v>574711.61321707373</v>
      </c>
      <c r="R75" s="86">
        <f>'8. Afschrijvingen voor GAW'!AV70</f>
        <v>582757.57580211281</v>
      </c>
      <c r="S75" s="86">
        <f>'8. Afschrijvingen voor GAW'!AW70</f>
        <v>594995.48489395715</v>
      </c>
      <c r="T75" s="86">
        <f>'8. Afschrijvingen voor GAW'!AX70</f>
        <v>611655.35847098799</v>
      </c>
      <c r="U75" s="86">
        <f>'8. Afschrijvingen voor GAW'!AY70</f>
        <v>615936.94598028483</v>
      </c>
      <c r="V75" s="86">
        <f>'8. Afschrijvingen voor GAW'!AZ70</f>
        <v>739124.33517634158</v>
      </c>
      <c r="W75" s="86">
        <f>'8. Afschrijvingen voor GAW'!BA70</f>
        <v>712648.23958793539</v>
      </c>
      <c r="X75" s="86">
        <f>'8. Afschrijvingen voor GAW'!BB70</f>
        <v>687120.5414534423</v>
      </c>
      <c r="Y75" s="86">
        <f>'8. Afschrijvingen voor GAW'!BC70</f>
        <v>662507.26832675165</v>
      </c>
      <c r="Z75" s="86">
        <f>'8. Afschrijvingen voor GAW'!BD70</f>
        <v>638775.66468519636</v>
      </c>
      <c r="AB75" s="122"/>
      <c r="AC75" s="87">
        <f t="shared" si="6"/>
        <v>22712947.309511662</v>
      </c>
      <c r="AD75" s="87">
        <f t="shared" si="7"/>
        <v>22767771.665086344</v>
      </c>
      <c r="AE75" s="87">
        <f t="shared" si="8"/>
        <v>22743396.756597836</v>
      </c>
      <c r="AF75" s="87">
        <f t="shared" si="9"/>
        <v>22816833.266607091</v>
      </c>
      <c r="AG75" s="87">
        <f t="shared" si="10"/>
        <v>22475989.214105923</v>
      </c>
      <c r="AH75" s="87">
        <f t="shared" si="11"/>
        <v>22082232.643570196</v>
      </c>
      <c r="AI75" s="87">
        <f t="shared" si="12"/>
        <v>21551685.495640263</v>
      </c>
      <c r="AJ75" s="87">
        <f t="shared" si="13"/>
        <v>21270651.516777113</v>
      </c>
      <c r="AK75" s="87">
        <f t="shared" si="14"/>
        <v>21122339.713735476</v>
      </c>
      <c r="AL75" s="87">
        <f t="shared" si="15"/>
        <v>21102109.867249083</v>
      </c>
      <c r="AM75" s="87">
        <f t="shared" si="16"/>
        <v>20633887.690339539</v>
      </c>
      <c r="AN75" s="87">
        <f t="shared" si="17"/>
        <v>19894763.355163198</v>
      </c>
      <c r="AO75" s="87">
        <f t="shared" si="18"/>
        <v>19182115.115575261</v>
      </c>
      <c r="AP75" s="87">
        <f t="shared" si="19"/>
        <v>18494994.574121818</v>
      </c>
      <c r="AQ75" s="87">
        <f t="shared" si="20"/>
        <v>17832487.305795066</v>
      </c>
      <c r="AR75" s="87">
        <f t="shared" si="21"/>
        <v>17193711.641109869</v>
      </c>
    </row>
    <row r="76" spans="1:44" s="20" customFormat="1" x14ac:dyDescent="0.2">
      <c r="A76" s="40"/>
      <c r="B76" s="86">
        <f>'3. Investeringen'!B57</f>
        <v>43</v>
      </c>
      <c r="C76" s="86" t="str">
        <f>'3. Investeringen'!G57</f>
        <v>Nieuwe investeringen TD</v>
      </c>
      <c r="D76" s="86">
        <f>'3. Investeringen'!K57</f>
        <v>2010</v>
      </c>
      <c r="E76" s="121">
        <f>'3. Investeringen'!N57</f>
        <v>2011</v>
      </c>
      <c r="F76" s="86">
        <f>'3. Investeringen'!O57</f>
        <v>5256944.7121666661</v>
      </c>
      <c r="G76" s="86">
        <f>'3. Investeringen'!P57</f>
        <v>5256944.7121666661</v>
      </c>
      <c r="I76" s="86">
        <f>'6. Investeringen per jaar'!I57</f>
        <v>1</v>
      </c>
      <c r="K76" s="86">
        <f>'8. Afschrijvingen voor GAW'!AO71</f>
        <v>180874.53840166662</v>
      </c>
      <c r="L76" s="86">
        <f>'8. Afschrijvingen voor GAW'!AP71</f>
        <v>185577.27640010996</v>
      </c>
      <c r="M76" s="86">
        <f>'8. Afschrijvingen voor GAW'!AQ71</f>
        <v>189845.55375731247</v>
      </c>
      <c r="N76" s="86">
        <f>'8. Afschrijvingen voor GAW'!AR71</f>
        <v>195161.22926251721</v>
      </c>
      <c r="O76" s="86">
        <f>'8. Afschrijvingen voor GAW'!AS71</f>
        <v>197112.84155514237</v>
      </c>
      <c r="P76" s="86">
        <f>'8. Afschrijvingen voor GAW'!AT71</f>
        <v>198689.74428758351</v>
      </c>
      <c r="Q76" s="86">
        <f>'8. Afschrijvingen voor GAW'!AU71</f>
        <v>199087.1237761587</v>
      </c>
      <c r="R76" s="86">
        <f>'8. Afschrijvingen voor GAW'!AV71</f>
        <v>201874.34350902491</v>
      </c>
      <c r="S76" s="86">
        <f>'8. Afschrijvingen voor GAW'!AW71</f>
        <v>206113.70472271444</v>
      </c>
      <c r="T76" s="86">
        <f>'8. Afschrijvingen voor GAW'!AX71</f>
        <v>211884.88845495044</v>
      </c>
      <c r="U76" s="86">
        <f>'8. Afschrijvingen voor GAW'!AY71</f>
        <v>213368.08267413508</v>
      </c>
      <c r="V76" s="86">
        <f>'8. Afschrijvingen voor GAW'!AZ71</f>
        <v>256041.69920896209</v>
      </c>
      <c r="W76" s="86">
        <f>'8. Afschrijvingen voor GAW'!BA71</f>
        <v>239433.58899000238</v>
      </c>
      <c r="X76" s="86">
        <f>'8. Afschrijvingen voor GAW'!BB71</f>
        <v>223902.76159605628</v>
      </c>
      <c r="Y76" s="86">
        <f>'8. Afschrijvingen voor GAW'!BC71</f>
        <v>209379.33922225807</v>
      </c>
      <c r="Z76" s="86">
        <f>'8. Afschrijvingen voor GAW'!BD71</f>
        <v>208176.00968649791</v>
      </c>
      <c r="AB76" s="122"/>
      <c r="AC76" s="87">
        <f t="shared" si="6"/>
        <v>5154924.3444474982</v>
      </c>
      <c r="AD76" s="87">
        <f t="shared" si="7"/>
        <v>5103375.1010030238</v>
      </c>
      <c r="AE76" s="87">
        <f t="shared" si="8"/>
        <v>5030907.1745687798</v>
      </c>
      <c r="AF76" s="87">
        <f t="shared" si="9"/>
        <v>4976611.346194189</v>
      </c>
      <c r="AG76" s="87">
        <f t="shared" si="10"/>
        <v>4829264.6181009877</v>
      </c>
      <c r="AH76" s="87">
        <f t="shared" si="11"/>
        <v>4669208.9907582123</v>
      </c>
      <c r="AI76" s="87">
        <f t="shared" si="12"/>
        <v>4479460.2849635705</v>
      </c>
      <c r="AJ76" s="87">
        <f t="shared" si="13"/>
        <v>4340298.3854440358</v>
      </c>
      <c r="AK76" s="87">
        <f t="shared" si="14"/>
        <v>4225330.9468156453</v>
      </c>
      <c r="AL76" s="87">
        <f t="shared" si="15"/>
        <v>4131755.3248715326</v>
      </c>
      <c r="AM76" s="87">
        <f t="shared" si="16"/>
        <v>3947309.529471498</v>
      </c>
      <c r="AN76" s="87">
        <f t="shared" si="17"/>
        <v>3691267.8302625357</v>
      </c>
      <c r="AO76" s="87">
        <f t="shared" si="18"/>
        <v>3451834.2412725333</v>
      </c>
      <c r="AP76" s="87">
        <f t="shared" si="19"/>
        <v>3227931.4796764771</v>
      </c>
      <c r="AQ76" s="87">
        <f t="shared" si="20"/>
        <v>3018552.1404542192</v>
      </c>
      <c r="AR76" s="87">
        <f t="shared" si="21"/>
        <v>2810376.1307677212</v>
      </c>
    </row>
    <row r="77" spans="1:44" s="20" customFormat="1" x14ac:dyDescent="0.2">
      <c r="A77" s="40"/>
      <c r="B77" s="86">
        <f>'3. Investeringen'!B58</f>
        <v>44</v>
      </c>
      <c r="C77" s="86" t="str">
        <f>'3. Investeringen'!G58</f>
        <v>Nieuwe investeringen TD</v>
      </c>
      <c r="D77" s="86">
        <f>'3. Investeringen'!K58</f>
        <v>2010</v>
      </c>
      <c r="E77" s="121">
        <f>'3. Investeringen'!N58</f>
        <v>2011</v>
      </c>
      <c r="F77" s="86">
        <f>'3. Investeringen'!O58</f>
        <v>4478566.95</v>
      </c>
      <c r="G77" s="86">
        <f>'3. Investeringen'!P58</f>
        <v>4478566.95</v>
      </c>
      <c r="I77" s="86">
        <f>'6. Investeringen per jaar'!I58</f>
        <v>1</v>
      </c>
      <c r="K77" s="86">
        <f>'8. Afschrijvingen voor GAW'!AO72</f>
        <v>478499.52149999997</v>
      </c>
      <c r="L77" s="86">
        <f>'8. Afschrijvingen voor GAW'!AP72</f>
        <v>490940.50905899995</v>
      </c>
      <c r="M77" s="86">
        <f>'8. Afschrijvingen voor GAW'!AQ72</f>
        <v>502232.1407673569</v>
      </c>
      <c r="N77" s="86">
        <f>'8. Afschrijvingen voor GAW'!AR72</f>
        <v>516294.6407088429</v>
      </c>
      <c r="O77" s="86">
        <f>'8. Afschrijvingen voor GAW'!AS72</f>
        <v>521457.58711593127</v>
      </c>
      <c r="P77" s="86">
        <f>'8. Afschrijvingen voor GAW'!AT72</f>
        <v>525629.24781285878</v>
      </c>
      <c r="Q77" s="86">
        <f>'8. Afschrijvingen voor GAW'!AU72</f>
        <v>526680.50630848447</v>
      </c>
      <c r="R77" s="86">
        <f>'8. Afschrijvingen voor GAW'!AV72</f>
        <v>534054.03339680331</v>
      </c>
      <c r="S77" s="86">
        <f>'8. Afschrijvingen voor GAW'!AW72</f>
        <v>545269.1680981362</v>
      </c>
      <c r="T77" s="86">
        <f>'8. Afschrijvingen voor GAW'!AX72</f>
        <v>280268.35240244202</v>
      </c>
      <c r="U77" s="86">
        <f>'8. Afschrijvingen voor GAW'!AY72</f>
        <v>0</v>
      </c>
      <c r="V77" s="86">
        <f>'8. Afschrijvingen voor GAW'!AZ72</f>
        <v>0</v>
      </c>
      <c r="W77" s="86">
        <f>'8. Afschrijvingen voor GAW'!BA72</f>
        <v>0</v>
      </c>
      <c r="X77" s="86">
        <f>'8. Afschrijvingen voor GAW'!BB72</f>
        <v>0</v>
      </c>
      <c r="Y77" s="86">
        <f>'8. Afschrijvingen voor GAW'!BC72</f>
        <v>0</v>
      </c>
      <c r="Z77" s="86">
        <f>'8. Afschrijvingen voor GAW'!BD72</f>
        <v>0</v>
      </c>
      <c r="AB77" s="122"/>
      <c r="AC77" s="87">
        <f t="shared" si="6"/>
        <v>4067245.9327499997</v>
      </c>
      <c r="AD77" s="87">
        <f t="shared" si="7"/>
        <v>3682053.8179425001</v>
      </c>
      <c r="AE77" s="87">
        <f t="shared" si="8"/>
        <v>3264508.9149878207</v>
      </c>
      <c r="AF77" s="87">
        <f t="shared" si="9"/>
        <v>2839620.5238986369</v>
      </c>
      <c r="AG77" s="87">
        <f t="shared" si="10"/>
        <v>2346559.1420216919</v>
      </c>
      <c r="AH77" s="87">
        <f t="shared" si="11"/>
        <v>1839702.3673450067</v>
      </c>
      <c r="AI77" s="87">
        <f t="shared" si="12"/>
        <v>1316701.2657712121</v>
      </c>
      <c r="AJ77" s="87">
        <f t="shared" si="13"/>
        <v>801081.05009520566</v>
      </c>
      <c r="AK77" s="87">
        <f t="shared" si="14"/>
        <v>272634.58404906874</v>
      </c>
      <c r="AL77" s="87">
        <f t="shared" si="15"/>
        <v>6.4028427004814148E-10</v>
      </c>
      <c r="AM77" s="87">
        <f t="shared" si="16"/>
        <v>6.4476625993847836E-10</v>
      </c>
      <c r="AN77" s="87">
        <f t="shared" si="17"/>
        <v>6.4476625993847836E-10</v>
      </c>
      <c r="AO77" s="87">
        <f t="shared" si="18"/>
        <v>6.4476625993847836E-10</v>
      </c>
      <c r="AP77" s="87">
        <f t="shared" si="19"/>
        <v>6.4476625993847836E-10</v>
      </c>
      <c r="AQ77" s="87">
        <f t="shared" si="20"/>
        <v>6.4476625993847836E-10</v>
      </c>
      <c r="AR77" s="87">
        <f t="shared" si="21"/>
        <v>6.4476625993847836E-10</v>
      </c>
    </row>
    <row r="78" spans="1:44" s="20" customFormat="1" x14ac:dyDescent="0.2">
      <c r="A78" s="40"/>
      <c r="B78" s="86">
        <f>'3. Investeringen'!B59</f>
        <v>45</v>
      </c>
      <c r="C78" s="86" t="str">
        <f>'3. Investeringen'!G59</f>
        <v>Nieuwe investeringen TD</v>
      </c>
      <c r="D78" s="86">
        <f>'3. Investeringen'!K59</f>
        <v>2010</v>
      </c>
      <c r="E78" s="121">
        <f>'3. Investeringen'!N59</f>
        <v>2011</v>
      </c>
      <c r="F78" s="86">
        <f>'3. Investeringen'!O59</f>
        <v>10834699.770000001</v>
      </c>
      <c r="G78" s="86">
        <f>'3. Investeringen'!P59</f>
        <v>10834699.770000001</v>
      </c>
      <c r="I78" s="86">
        <f>'6. Investeringen per jaar'!I59</f>
        <v>1</v>
      </c>
      <c r="K78" s="86">
        <f>'8. Afschrijvingen voor GAW'!AO73</f>
        <v>2443826.7259000004</v>
      </c>
      <c r="L78" s="86">
        <f>'8. Afschrijvingen voor GAW'!AP73</f>
        <v>2507366.2207734003</v>
      </c>
      <c r="M78" s="86">
        <f>'8. Afschrijvingen voor GAW'!AQ73</f>
        <v>2565035.643851188</v>
      </c>
      <c r="N78" s="86">
        <f>'8. Afschrijvingen voor GAW'!AR73</f>
        <v>2636856.6418790212</v>
      </c>
      <c r="O78" s="86">
        <f>'8. Afschrijvingen voor GAW'!AS73</f>
        <v>1331612.6041489057</v>
      </c>
      <c r="P78" s="86">
        <f>'8. Afschrijvingen voor GAW'!AT73</f>
        <v>0</v>
      </c>
      <c r="Q78" s="86">
        <f>'8. Afschrijvingen voor GAW'!AU73</f>
        <v>0</v>
      </c>
      <c r="R78" s="86">
        <f>'8. Afschrijvingen voor GAW'!AV73</f>
        <v>0</v>
      </c>
      <c r="S78" s="86">
        <f>'8. Afschrijvingen voor GAW'!AW73</f>
        <v>0</v>
      </c>
      <c r="T78" s="86">
        <f>'8. Afschrijvingen voor GAW'!AX73</f>
        <v>0</v>
      </c>
      <c r="U78" s="86">
        <f>'8. Afschrijvingen voor GAW'!AY73</f>
        <v>0</v>
      </c>
      <c r="V78" s="86">
        <f>'8. Afschrijvingen voor GAW'!AZ73</f>
        <v>0</v>
      </c>
      <c r="W78" s="86">
        <f>'8. Afschrijvingen voor GAW'!BA73</f>
        <v>0</v>
      </c>
      <c r="X78" s="86">
        <f>'8. Afschrijvingen voor GAW'!BB73</f>
        <v>0</v>
      </c>
      <c r="Y78" s="86">
        <f>'8. Afschrijvingen voor GAW'!BC73</f>
        <v>0</v>
      </c>
      <c r="Z78" s="86">
        <f>'8. Afschrijvingen voor GAW'!BD73</f>
        <v>0</v>
      </c>
      <c r="AB78" s="122"/>
      <c r="AC78" s="87">
        <f t="shared" si="6"/>
        <v>8553393.5406500008</v>
      </c>
      <c r="AD78" s="87">
        <f t="shared" si="7"/>
        <v>6268415.5519335009</v>
      </c>
      <c r="AE78" s="87">
        <f t="shared" si="8"/>
        <v>3847553.4657767825</v>
      </c>
      <c r="AF78" s="87">
        <f t="shared" si="9"/>
        <v>1318428.3209395115</v>
      </c>
      <c r="AG78" s="87">
        <f t="shared" si="10"/>
        <v>9.3132257461547852E-10</v>
      </c>
      <c r="AH78" s="87">
        <f t="shared" si="11"/>
        <v>9.3877315521240235E-10</v>
      </c>
      <c r="AI78" s="87">
        <f t="shared" si="12"/>
        <v>9.4065070152282717E-10</v>
      </c>
      <c r="AJ78" s="87">
        <f t="shared" si="13"/>
        <v>9.5381981134414668E-10</v>
      </c>
      <c r="AK78" s="87">
        <f t="shared" si="14"/>
        <v>9.7385002738237375E-10</v>
      </c>
      <c r="AL78" s="87">
        <f t="shared" si="15"/>
        <v>1.0011178281490802E-9</v>
      </c>
      <c r="AM78" s="87">
        <f t="shared" si="16"/>
        <v>1.0081256529461237E-9</v>
      </c>
      <c r="AN78" s="87">
        <f t="shared" si="17"/>
        <v>1.0081256529461237E-9</v>
      </c>
      <c r="AO78" s="87">
        <f t="shared" si="18"/>
        <v>1.0081256529461237E-9</v>
      </c>
      <c r="AP78" s="87">
        <f t="shared" si="19"/>
        <v>1.0081256529461237E-9</v>
      </c>
      <c r="AQ78" s="87">
        <f t="shared" si="20"/>
        <v>1.0081256529461237E-9</v>
      </c>
      <c r="AR78" s="87">
        <f t="shared" si="21"/>
        <v>1.0081256529461237E-9</v>
      </c>
    </row>
    <row r="79" spans="1:44" s="20" customFormat="1" x14ac:dyDescent="0.2">
      <c r="A79" s="40"/>
      <c r="B79" s="86">
        <f>'3. Investeringen'!B60</f>
        <v>46</v>
      </c>
      <c r="C79" s="86" t="str">
        <f>'3. Investeringen'!G60</f>
        <v>Nieuwe investeringen TD</v>
      </c>
      <c r="D79" s="86">
        <f>'3. Investeringen'!K60</f>
        <v>2010</v>
      </c>
      <c r="E79" s="121">
        <f>'3. Investeringen'!N60</f>
        <v>2011</v>
      </c>
      <c r="F79" s="86">
        <f>'3. Investeringen'!O60</f>
        <v>33430.99</v>
      </c>
      <c r="G79" s="86">
        <f>'3. Investeringen'!P60</f>
        <v>33430.99</v>
      </c>
      <c r="I79" s="86">
        <f>'6. Investeringen per jaar'!I60</f>
        <v>1</v>
      </c>
      <c r="K79" s="86">
        <f>'8. Afschrijvingen voor GAW'!AO74</f>
        <v>0</v>
      </c>
      <c r="L79" s="86">
        <f>'8. Afschrijvingen voor GAW'!AP74</f>
        <v>0</v>
      </c>
      <c r="M79" s="86">
        <f>'8. Afschrijvingen voor GAW'!AQ74</f>
        <v>0</v>
      </c>
      <c r="N79" s="86">
        <f>'8. Afschrijvingen voor GAW'!AR74</f>
        <v>0</v>
      </c>
      <c r="O79" s="86">
        <f>'8. Afschrijvingen voor GAW'!AS74</f>
        <v>0</v>
      </c>
      <c r="P79" s="86">
        <f>'8. Afschrijvingen voor GAW'!AT74</f>
        <v>0</v>
      </c>
      <c r="Q79" s="86">
        <f>'8. Afschrijvingen voor GAW'!AU74</f>
        <v>0</v>
      </c>
      <c r="R79" s="86">
        <f>'8. Afschrijvingen voor GAW'!AV74</f>
        <v>0</v>
      </c>
      <c r="S79" s="86">
        <f>'8. Afschrijvingen voor GAW'!AW74</f>
        <v>0</v>
      </c>
      <c r="T79" s="86">
        <f>'8. Afschrijvingen voor GAW'!AX74</f>
        <v>0</v>
      </c>
      <c r="U79" s="86">
        <f>'8. Afschrijvingen voor GAW'!AY74</f>
        <v>0</v>
      </c>
      <c r="V79" s="86">
        <f>'8. Afschrijvingen voor GAW'!AZ74</f>
        <v>0</v>
      </c>
      <c r="W79" s="86">
        <f>'8. Afschrijvingen voor GAW'!BA74</f>
        <v>0</v>
      </c>
      <c r="X79" s="86">
        <f>'8. Afschrijvingen voor GAW'!BB74</f>
        <v>0</v>
      </c>
      <c r="Y79" s="86">
        <f>'8. Afschrijvingen voor GAW'!BC74</f>
        <v>0</v>
      </c>
      <c r="Z79" s="86">
        <f>'8. Afschrijvingen voor GAW'!BD74</f>
        <v>0</v>
      </c>
      <c r="AB79" s="122"/>
      <c r="AC79" s="87">
        <f t="shared" si="6"/>
        <v>33932.454849999995</v>
      </c>
      <c r="AD79" s="87">
        <f t="shared" si="7"/>
        <v>34814.698676099993</v>
      </c>
      <c r="AE79" s="87">
        <f t="shared" si="8"/>
        <v>35615.436745650288</v>
      </c>
      <c r="AF79" s="87">
        <f t="shared" si="9"/>
        <v>36612.668974528497</v>
      </c>
      <c r="AG79" s="87">
        <f t="shared" si="10"/>
        <v>36978.795664273784</v>
      </c>
      <c r="AH79" s="87">
        <f t="shared" si="11"/>
        <v>37274.626029587977</v>
      </c>
      <c r="AI79" s="87">
        <f t="shared" si="12"/>
        <v>37349.175281647149</v>
      </c>
      <c r="AJ79" s="87">
        <f t="shared" si="13"/>
        <v>37872.063735590207</v>
      </c>
      <c r="AK79" s="87">
        <f t="shared" si="14"/>
        <v>38667.377074037599</v>
      </c>
      <c r="AL79" s="87">
        <f t="shared" si="15"/>
        <v>39750.06363211065</v>
      </c>
      <c r="AM79" s="87">
        <f t="shared" si="16"/>
        <v>40028.314077535419</v>
      </c>
      <c r="AN79" s="87">
        <f t="shared" si="17"/>
        <v>40028.314077535419</v>
      </c>
      <c r="AO79" s="87">
        <f t="shared" si="18"/>
        <v>40028.314077535419</v>
      </c>
      <c r="AP79" s="87">
        <f t="shared" si="19"/>
        <v>40028.314077535419</v>
      </c>
      <c r="AQ79" s="87">
        <f t="shared" si="20"/>
        <v>40028.314077535419</v>
      </c>
      <c r="AR79" s="87">
        <f t="shared" si="21"/>
        <v>40028.314077535419</v>
      </c>
    </row>
    <row r="80" spans="1:44" s="20" customFormat="1" x14ac:dyDescent="0.2">
      <c r="A80" s="40"/>
      <c r="B80" s="86">
        <f>'3. Investeringen'!B61</f>
        <v>47</v>
      </c>
      <c r="C80" s="86" t="str">
        <f>'3. Investeringen'!G61</f>
        <v>Nieuwe investeringen TD</v>
      </c>
      <c r="D80" s="86">
        <f>'3. Investeringen'!K61</f>
        <v>2011</v>
      </c>
      <c r="E80" s="121">
        <f>'3. Investeringen'!N61</f>
        <v>2011</v>
      </c>
      <c r="F80" s="86">
        <f>'3. Investeringen'!O61</f>
        <v>13494812.239689998</v>
      </c>
      <c r="G80" s="86">
        <f>'3. Investeringen'!P61</f>
        <v>0</v>
      </c>
      <c r="I80" s="86">
        <f>'6. Investeringen per jaar'!I61</f>
        <v>1</v>
      </c>
      <c r="K80" s="86">
        <f>'8. Afschrijvingen voor GAW'!AO75</f>
        <v>122680.11126990907</v>
      </c>
      <c r="L80" s="86">
        <f>'8. Afschrijvingen voor GAW'!AP75</f>
        <v>251739.58832585343</v>
      </c>
      <c r="M80" s="86">
        <f>'8. Afschrijvingen voor GAW'!AQ75</f>
        <v>257529.59885734806</v>
      </c>
      <c r="N80" s="86">
        <f>'8. Afschrijvingen voor GAW'!AR75</f>
        <v>264740.4276253538</v>
      </c>
      <c r="O80" s="86">
        <f>'8. Afschrijvingen voor GAW'!AS75</f>
        <v>267387.83190160734</v>
      </c>
      <c r="P80" s="86">
        <f>'8. Afschrijvingen voor GAW'!AT75</f>
        <v>269526.9345568202</v>
      </c>
      <c r="Q80" s="86">
        <f>'8. Afschrijvingen voor GAW'!AU75</f>
        <v>270065.98842593387</v>
      </c>
      <c r="R80" s="86">
        <f>'8. Afschrijvingen voor GAW'!AV75</f>
        <v>273846.91226389696</v>
      </c>
      <c r="S80" s="86">
        <f>'8. Afschrijvingen voor GAW'!AW75</f>
        <v>279597.69742143876</v>
      </c>
      <c r="T80" s="86">
        <f>'8. Afschrijvingen voor GAW'!AX75</f>
        <v>287426.43294923904</v>
      </c>
      <c r="U80" s="86">
        <f>'8. Afschrijvingen voor GAW'!AY75</f>
        <v>289438.41797988367</v>
      </c>
      <c r="V80" s="86">
        <f>'8. Afschrijvingen voor GAW'!AZ75</f>
        <v>347326.10157586052</v>
      </c>
      <c r="W80" s="86">
        <f>'8. Afschrijvingen voor GAW'!BA75</f>
        <v>337960.00445471372</v>
      </c>
      <c r="X80" s="86">
        <f>'8. Afschrijvingen voor GAW'!BB75</f>
        <v>328846.47624469898</v>
      </c>
      <c r="Y80" s="86">
        <f>'8. Afschrijvingen voor GAW'!BC75</f>
        <v>319978.70609877451</v>
      </c>
      <c r="Z80" s="86">
        <f>'8. Afschrijvingen voor GAW'!BD75</f>
        <v>311350.06683318963</v>
      </c>
      <c r="AB80" s="122"/>
      <c r="AC80" s="87">
        <f t="shared" si="6"/>
        <v>13372132.128420088</v>
      </c>
      <c r="AD80" s="87">
        <f t="shared" si="7"/>
        <v>13468067.975433158</v>
      </c>
      <c r="AE80" s="87">
        <f t="shared" si="8"/>
        <v>13520303.940010771</v>
      </c>
      <c r="AF80" s="87">
        <f t="shared" si="9"/>
        <v>13634132.022705719</v>
      </c>
      <c r="AG80" s="87">
        <f t="shared" si="10"/>
        <v>13503085.511031168</v>
      </c>
      <c r="AH80" s="87">
        <f t="shared" si="11"/>
        <v>13341583.260562597</v>
      </c>
      <c r="AI80" s="87">
        <f t="shared" si="12"/>
        <v>13098200.438657787</v>
      </c>
      <c r="AJ80" s="87">
        <f t="shared" si="13"/>
        <v>13007728.332535099</v>
      </c>
      <c r="AK80" s="87">
        <f t="shared" si="14"/>
        <v>13001292.930096896</v>
      </c>
      <c r="AL80" s="87">
        <f t="shared" si="15"/>
        <v>13077902.699190371</v>
      </c>
      <c r="AM80" s="87">
        <f t="shared" si="16"/>
        <v>12880009.600104818</v>
      </c>
      <c r="AN80" s="87">
        <f t="shared" si="17"/>
        <v>12532683.498528957</v>
      </c>
      <c r="AO80" s="87">
        <f t="shared" si="18"/>
        <v>12194723.494074244</v>
      </c>
      <c r="AP80" s="87">
        <f t="shared" si="19"/>
        <v>11865877.017829545</v>
      </c>
      <c r="AQ80" s="87">
        <f t="shared" si="20"/>
        <v>11545898.31173077</v>
      </c>
      <c r="AR80" s="87">
        <f t="shared" si="21"/>
        <v>11234548.244897582</v>
      </c>
    </row>
    <row r="81" spans="1:44" s="20" customFormat="1" x14ac:dyDescent="0.2">
      <c r="A81" s="40"/>
      <c r="B81" s="86">
        <f>'3. Investeringen'!B62</f>
        <v>48</v>
      </c>
      <c r="C81" s="86" t="str">
        <f>'3. Investeringen'!G62</f>
        <v>Nieuwe investeringen TD</v>
      </c>
      <c r="D81" s="86">
        <f>'3. Investeringen'!K62</f>
        <v>2011</v>
      </c>
      <c r="E81" s="121">
        <f>'3. Investeringen'!N62</f>
        <v>2011</v>
      </c>
      <c r="F81" s="86">
        <f>'3. Investeringen'!O62</f>
        <v>38024999.512929998</v>
      </c>
      <c r="G81" s="86">
        <f>'3. Investeringen'!P62</f>
        <v>0</v>
      </c>
      <c r="I81" s="86">
        <f>'6. Investeringen per jaar'!I62</f>
        <v>1</v>
      </c>
      <c r="K81" s="86">
        <f>'8. Afschrijvingen voor GAW'!AO76</f>
        <v>422499.99458811112</v>
      </c>
      <c r="L81" s="86">
        <f>'8. Afschrijvingen voor GAW'!AP76</f>
        <v>866969.98889480392</v>
      </c>
      <c r="M81" s="86">
        <f>'8. Afschrijvingen voor GAW'!AQ76</f>
        <v>886910.29863938445</v>
      </c>
      <c r="N81" s="86">
        <f>'8. Afschrijvingen voor GAW'!AR76</f>
        <v>911743.78700128722</v>
      </c>
      <c r="O81" s="86">
        <f>'8. Afschrijvingen voor GAW'!AS76</f>
        <v>920861.22487130004</v>
      </c>
      <c r="P81" s="86">
        <f>'8. Afschrijvingen voor GAW'!AT76</f>
        <v>928228.11467027047</v>
      </c>
      <c r="Q81" s="86">
        <f>'8. Afschrijvingen voor GAW'!AU76</f>
        <v>930084.57089961099</v>
      </c>
      <c r="R81" s="86">
        <f>'8. Afschrijvingen voor GAW'!AV76</f>
        <v>943105.75489220559</v>
      </c>
      <c r="S81" s="86">
        <f>'8. Afschrijvingen voor GAW'!AW76</f>
        <v>962910.97574494185</v>
      </c>
      <c r="T81" s="86">
        <f>'8. Afschrijvingen voor GAW'!AX76</f>
        <v>989872.48306580016</v>
      </c>
      <c r="U81" s="86">
        <f>'8. Afschrijvingen voor GAW'!AY76</f>
        <v>996801.59044726077</v>
      </c>
      <c r="V81" s="86">
        <f>'8. Afschrijvingen voor GAW'!AZ76</f>
        <v>1196161.9085367131</v>
      </c>
      <c r="W81" s="86">
        <f>'8. Afschrijvingen voor GAW'!BA76</f>
        <v>1154556.2769354361</v>
      </c>
      <c r="X81" s="86">
        <f>'8. Afschrijvingen voor GAW'!BB76</f>
        <v>1114397.7977376818</v>
      </c>
      <c r="Y81" s="86">
        <f>'8. Afschrijvingen voor GAW'!BC76</f>
        <v>1075636.1352076756</v>
      </c>
      <c r="Z81" s="86">
        <f>'8. Afschrijvingen voor GAW'!BD76</f>
        <v>1038222.7044178433</v>
      </c>
      <c r="AB81" s="122"/>
      <c r="AC81" s="87">
        <f t="shared" si="6"/>
        <v>37602499.518341884</v>
      </c>
      <c r="AD81" s="87">
        <f t="shared" si="7"/>
        <v>37713194.516923971</v>
      </c>
      <c r="AE81" s="87">
        <f t="shared" si="8"/>
        <v>37693687.692173831</v>
      </c>
      <c r="AF81" s="87">
        <f t="shared" si="9"/>
        <v>37837367.160553411</v>
      </c>
      <c r="AG81" s="87">
        <f t="shared" si="10"/>
        <v>37294879.607287645</v>
      </c>
      <c r="AH81" s="87">
        <f t="shared" si="11"/>
        <v>36665010.529475674</v>
      </c>
      <c r="AI81" s="87">
        <f t="shared" si="12"/>
        <v>35808255.979635015</v>
      </c>
      <c r="AJ81" s="87">
        <f t="shared" si="13"/>
        <v>35366465.808457695</v>
      </c>
      <c r="AK81" s="87">
        <f t="shared" si="14"/>
        <v>35146250.614690363</v>
      </c>
      <c r="AL81" s="87">
        <f t="shared" si="15"/>
        <v>35140473.148835897</v>
      </c>
      <c r="AM81" s="87">
        <f t="shared" si="16"/>
        <v>34389654.870430484</v>
      </c>
      <c r="AN81" s="87">
        <f t="shared" si="17"/>
        <v>33193492.961893771</v>
      </c>
      <c r="AO81" s="87">
        <f t="shared" si="18"/>
        <v>32038936.684958335</v>
      </c>
      <c r="AP81" s="87">
        <f t="shared" si="19"/>
        <v>30924538.887220655</v>
      </c>
      <c r="AQ81" s="87">
        <f t="shared" si="20"/>
        <v>29848902.752012979</v>
      </c>
      <c r="AR81" s="87">
        <f t="shared" si="21"/>
        <v>28810680.047595136</v>
      </c>
    </row>
    <row r="82" spans="1:44" s="20" customFormat="1" x14ac:dyDescent="0.2">
      <c r="A82" s="40"/>
      <c r="B82" s="86">
        <f>'3. Investeringen'!B63</f>
        <v>49</v>
      </c>
      <c r="C82" s="86" t="str">
        <f>'3. Investeringen'!G63</f>
        <v>Nieuwe investeringen TD</v>
      </c>
      <c r="D82" s="86">
        <f>'3. Investeringen'!K63</f>
        <v>2011</v>
      </c>
      <c r="E82" s="121">
        <f>'3. Investeringen'!N63</f>
        <v>2011</v>
      </c>
      <c r="F82" s="86">
        <f>'3. Investeringen'!O63</f>
        <v>6677561.0763699999</v>
      </c>
      <c r="G82" s="86">
        <f>'3. Investeringen'!P63</f>
        <v>0</v>
      </c>
      <c r="I82" s="86">
        <f>'6. Investeringen per jaar'!I63</f>
        <v>1</v>
      </c>
      <c r="K82" s="86">
        <f>'8. Afschrijvingen voor GAW'!AO77</f>
        <v>111292.68460616666</v>
      </c>
      <c r="L82" s="86">
        <f>'8. Afschrijvingen voor GAW'!AP77</f>
        <v>228372.58881185402</v>
      </c>
      <c r="M82" s="86">
        <f>'8. Afschrijvingen voor GAW'!AQ77</f>
        <v>233625.15835452665</v>
      </c>
      <c r="N82" s="86">
        <f>'8. Afschrijvingen voor GAW'!AR77</f>
        <v>240166.66278845342</v>
      </c>
      <c r="O82" s="86">
        <f>'8. Afschrijvingen voor GAW'!AS77</f>
        <v>242568.32941633795</v>
      </c>
      <c r="P82" s="86">
        <f>'8. Afschrijvingen voor GAW'!AT77</f>
        <v>244508.87605166863</v>
      </c>
      <c r="Q82" s="86">
        <f>'8. Afschrijvingen voor GAW'!AU77</f>
        <v>244997.89380377199</v>
      </c>
      <c r="R82" s="86">
        <f>'8. Afschrijvingen voor GAW'!AV77</f>
        <v>248427.86431702483</v>
      </c>
      <c r="S82" s="86">
        <f>'8. Afschrijvingen voor GAW'!AW77</f>
        <v>253644.8494676823</v>
      </c>
      <c r="T82" s="86">
        <f>'8. Afschrijvingen voor GAW'!AX77</f>
        <v>260746.90525277739</v>
      </c>
      <c r="U82" s="86">
        <f>'8. Afschrijvingen voor GAW'!AY77</f>
        <v>262572.13358954684</v>
      </c>
      <c r="V82" s="86">
        <f>'8. Afschrijvingen voor GAW'!AZ77</f>
        <v>315086.56030745606</v>
      </c>
      <c r="W82" s="86">
        <f>'8. Afschrijvingen voor GAW'!BA77</f>
        <v>295696.61813468958</v>
      </c>
      <c r="X82" s="86">
        <f>'8. Afschrijvingen voor GAW'!BB77</f>
        <v>277499.90317255486</v>
      </c>
      <c r="Y82" s="86">
        <f>'8. Afschrijvingen voor GAW'!BC77</f>
        <v>260422.98605424378</v>
      </c>
      <c r="Z82" s="86">
        <f>'8. Afschrijvingen voor GAW'!BD77</f>
        <v>256222.61531143344</v>
      </c>
      <c r="AB82" s="122"/>
      <c r="AC82" s="87">
        <f t="shared" si="6"/>
        <v>6566268.3917638334</v>
      </c>
      <c r="AD82" s="87">
        <f t="shared" si="7"/>
        <v>6508618.781137839</v>
      </c>
      <c r="AE82" s="87">
        <f t="shared" si="8"/>
        <v>6424691.8547494821</v>
      </c>
      <c r="AF82" s="87">
        <f t="shared" si="9"/>
        <v>6364416.5638940139</v>
      </c>
      <c r="AG82" s="87">
        <f t="shared" si="10"/>
        <v>6185492.4001166159</v>
      </c>
      <c r="AH82" s="87">
        <f t="shared" si="11"/>
        <v>5990467.46326588</v>
      </c>
      <c r="AI82" s="87">
        <f t="shared" si="12"/>
        <v>5757450.5043886406</v>
      </c>
      <c r="AJ82" s="87">
        <f t="shared" si="13"/>
        <v>5589626.9471330568</v>
      </c>
      <c r="AK82" s="87">
        <f t="shared" si="14"/>
        <v>5453364.2635551682</v>
      </c>
      <c r="AL82" s="87">
        <f t="shared" si="15"/>
        <v>5345311.5576819358</v>
      </c>
      <c r="AM82" s="87">
        <f t="shared" si="16"/>
        <v>5120156.6049961615</v>
      </c>
      <c r="AN82" s="87">
        <f t="shared" si="17"/>
        <v>4805070.0446887054</v>
      </c>
      <c r="AO82" s="87">
        <f t="shared" si="18"/>
        <v>4509373.4265540158</v>
      </c>
      <c r="AP82" s="87">
        <f t="shared" si="19"/>
        <v>4231873.5233814614</v>
      </c>
      <c r="AQ82" s="87">
        <f t="shared" si="20"/>
        <v>3971450.5373272174</v>
      </c>
      <c r="AR82" s="87">
        <f t="shared" si="21"/>
        <v>3715227.9220157838</v>
      </c>
    </row>
    <row r="83" spans="1:44" s="20" customFormat="1" x14ac:dyDescent="0.2">
      <c r="A83" s="40"/>
      <c r="B83" s="86">
        <f>'3. Investeringen'!B64</f>
        <v>50</v>
      </c>
      <c r="C83" s="86" t="str">
        <f>'3. Investeringen'!G64</f>
        <v>Nieuwe investeringen TD</v>
      </c>
      <c r="D83" s="86">
        <f>'3. Investeringen'!K64</f>
        <v>2011</v>
      </c>
      <c r="E83" s="121">
        <f>'3. Investeringen'!N64</f>
        <v>2011</v>
      </c>
      <c r="F83" s="86">
        <f>'3. Investeringen'!O64</f>
        <v>2182171.2999999998</v>
      </c>
      <c r="G83" s="86">
        <f>'3. Investeringen'!P64</f>
        <v>0</v>
      </c>
      <c r="I83" s="86">
        <f>'6. Investeringen per jaar'!I64</f>
        <v>1</v>
      </c>
      <c r="K83" s="86">
        <f>'8. Afschrijvingen voor GAW'!AO78</f>
        <v>109108.565</v>
      </c>
      <c r="L83" s="86">
        <f>'8. Afschrijvingen voor GAW'!AP78</f>
        <v>223890.77537999998</v>
      </c>
      <c r="M83" s="86">
        <f>'8. Afschrijvingen voor GAW'!AQ78</f>
        <v>229040.26321373999</v>
      </c>
      <c r="N83" s="86">
        <f>'8. Afschrijvingen voor GAW'!AR78</f>
        <v>235453.39058372471</v>
      </c>
      <c r="O83" s="86">
        <f>'8. Afschrijvingen voor GAW'!AS78</f>
        <v>237807.92448956196</v>
      </c>
      <c r="P83" s="86">
        <f>'8. Afschrijvingen voor GAW'!AT78</f>
        <v>239710.38788547844</v>
      </c>
      <c r="Q83" s="86">
        <f>'8. Afschrijvingen voor GAW'!AU78</f>
        <v>240189.80866124941</v>
      </c>
      <c r="R83" s="86">
        <f>'8. Afschrijvingen voor GAW'!AV78</f>
        <v>243552.46598250692</v>
      </c>
      <c r="S83" s="86">
        <f>'8. Afschrijvingen voor GAW'!AW78</f>
        <v>248667.06776813953</v>
      </c>
      <c r="T83" s="86">
        <f>'8. Afschrijvingen voor GAW'!AX78</f>
        <v>255629.74566564744</v>
      </c>
      <c r="U83" s="86">
        <f>'8. Afschrijvingen voor GAW'!AY78</f>
        <v>128709.57694265348</v>
      </c>
      <c r="V83" s="86">
        <f>'8. Afschrijvingen voor GAW'!AZ78</f>
        <v>0</v>
      </c>
      <c r="W83" s="86">
        <f>'8. Afschrijvingen voor GAW'!BA78</f>
        <v>0</v>
      </c>
      <c r="X83" s="86">
        <f>'8. Afschrijvingen voor GAW'!BB78</f>
        <v>0</v>
      </c>
      <c r="Y83" s="86">
        <f>'8. Afschrijvingen voor GAW'!BC78</f>
        <v>0</v>
      </c>
      <c r="Z83" s="86">
        <f>'8. Afschrijvingen voor GAW'!BD78</f>
        <v>0</v>
      </c>
      <c r="AB83" s="122"/>
      <c r="AC83" s="87">
        <f t="shared" si="6"/>
        <v>2073062.7349999999</v>
      </c>
      <c r="AD83" s="87">
        <f t="shared" si="7"/>
        <v>1903071.5907299998</v>
      </c>
      <c r="AE83" s="87">
        <f t="shared" si="8"/>
        <v>1717801.9741030496</v>
      </c>
      <c r="AF83" s="87">
        <f t="shared" si="9"/>
        <v>1530447.0387942104</v>
      </c>
      <c r="AG83" s="87">
        <f t="shared" si="10"/>
        <v>1307943.5846925906</v>
      </c>
      <c r="AH83" s="87">
        <f t="shared" si="11"/>
        <v>1078696.7454846529</v>
      </c>
      <c r="AI83" s="87">
        <f t="shared" si="12"/>
        <v>840664.33031437267</v>
      </c>
      <c r="AJ83" s="87">
        <f t="shared" si="13"/>
        <v>608881.16495626699</v>
      </c>
      <c r="AK83" s="87">
        <f t="shared" si="14"/>
        <v>373000.60165220906</v>
      </c>
      <c r="AL83" s="87">
        <f t="shared" si="15"/>
        <v>127814.87283282349</v>
      </c>
      <c r="AM83" s="87">
        <f t="shared" si="16"/>
        <v>-2.4738255888223648E-10</v>
      </c>
      <c r="AN83" s="87">
        <f t="shared" si="17"/>
        <v>-2.4738255888223648E-10</v>
      </c>
      <c r="AO83" s="87">
        <f t="shared" si="18"/>
        <v>-2.4738255888223648E-10</v>
      </c>
      <c r="AP83" s="87">
        <f t="shared" si="19"/>
        <v>-2.4738255888223648E-10</v>
      </c>
      <c r="AQ83" s="87">
        <f t="shared" si="20"/>
        <v>-2.4738255888223648E-10</v>
      </c>
      <c r="AR83" s="87">
        <f t="shared" si="21"/>
        <v>-2.4738255888223648E-10</v>
      </c>
    </row>
    <row r="84" spans="1:44" s="20" customFormat="1" x14ac:dyDescent="0.2">
      <c r="A84" s="40"/>
      <c r="B84" s="86">
        <f>'3. Investeringen'!B65</f>
        <v>51</v>
      </c>
      <c r="C84" s="86" t="str">
        <f>'3. Investeringen'!G65</f>
        <v>Nieuwe investeringen TD</v>
      </c>
      <c r="D84" s="86">
        <f>'3. Investeringen'!K65</f>
        <v>2011</v>
      </c>
      <c r="E84" s="121">
        <f>'3. Investeringen'!N65</f>
        <v>2011</v>
      </c>
      <c r="F84" s="86">
        <f>'3. Investeringen'!O65</f>
        <v>7722098.5499999998</v>
      </c>
      <c r="G84" s="86">
        <f>'3. Investeringen'!P65</f>
        <v>0</v>
      </c>
      <c r="I84" s="86">
        <f>'6. Investeringen per jaar'!I65</f>
        <v>1</v>
      </c>
      <c r="K84" s="86">
        <f>'8. Afschrijvingen voor GAW'!AO79</f>
        <v>772209.85499999998</v>
      </c>
      <c r="L84" s="86">
        <f>'8. Afschrijvingen voor GAW'!AP79</f>
        <v>1584574.62246</v>
      </c>
      <c r="M84" s="86">
        <f>'8. Afschrijvingen voor GAW'!AQ79</f>
        <v>1621019.8387765801</v>
      </c>
      <c r="N84" s="86">
        <f>'8. Afschrijvingen voor GAW'!AR79</f>
        <v>1666408.3942623243</v>
      </c>
      <c r="O84" s="86">
        <f>'8. Afschrijvingen voor GAW'!AS79</f>
        <v>1683072.4782049474</v>
      </c>
      <c r="P84" s="86">
        <f>'8. Afschrijvingen voor GAW'!AT79</f>
        <v>848268.52901529358</v>
      </c>
      <c r="Q84" s="86">
        <f>'8. Afschrijvingen voor GAW'!AU79</f>
        <v>0</v>
      </c>
      <c r="R84" s="86">
        <f>'8. Afschrijvingen voor GAW'!AV79</f>
        <v>0</v>
      </c>
      <c r="S84" s="86">
        <f>'8. Afschrijvingen voor GAW'!AW79</f>
        <v>0</v>
      </c>
      <c r="T84" s="86">
        <f>'8. Afschrijvingen voor GAW'!AX79</f>
        <v>0</v>
      </c>
      <c r="U84" s="86">
        <f>'8. Afschrijvingen voor GAW'!AY79</f>
        <v>0</v>
      </c>
      <c r="V84" s="86">
        <f>'8. Afschrijvingen voor GAW'!AZ79</f>
        <v>0</v>
      </c>
      <c r="W84" s="86">
        <f>'8. Afschrijvingen voor GAW'!BA79</f>
        <v>0</v>
      </c>
      <c r="X84" s="86">
        <f>'8. Afschrijvingen voor GAW'!BB79</f>
        <v>0</v>
      </c>
      <c r="Y84" s="86">
        <f>'8. Afschrijvingen voor GAW'!BC79</f>
        <v>0</v>
      </c>
      <c r="Z84" s="86">
        <f>'8. Afschrijvingen voor GAW'!BD79</f>
        <v>0</v>
      </c>
      <c r="AB84" s="122"/>
      <c r="AC84" s="87">
        <f t="shared" si="6"/>
        <v>6949888.6950000003</v>
      </c>
      <c r="AD84" s="87">
        <f t="shared" si="7"/>
        <v>5546011.1786099998</v>
      </c>
      <c r="AE84" s="87">
        <f t="shared" si="8"/>
        <v>4052549.5969414497</v>
      </c>
      <c r="AF84" s="87">
        <f t="shared" si="9"/>
        <v>2499612.5913934857</v>
      </c>
      <c r="AG84" s="87">
        <f t="shared" si="10"/>
        <v>841536.23910247302</v>
      </c>
      <c r="AH84" s="87">
        <f t="shared" si="11"/>
        <v>-8.149072527885437E-10</v>
      </c>
      <c r="AI84" s="87">
        <f t="shared" si="12"/>
        <v>-8.1653706729412082E-10</v>
      </c>
      <c r="AJ84" s="87">
        <f t="shared" si="13"/>
        <v>-8.2796858623623848E-10</v>
      </c>
      <c r="AK84" s="87">
        <f t="shared" si="14"/>
        <v>-8.4535592654719937E-10</v>
      </c>
      <c r="AL84" s="87">
        <f t="shared" si="15"/>
        <v>-8.6902589249052092E-10</v>
      </c>
      <c r="AM84" s="87">
        <f t="shared" si="16"/>
        <v>-8.7510907373795452E-10</v>
      </c>
      <c r="AN84" s="87">
        <f t="shared" si="17"/>
        <v>-8.7510907373795452E-10</v>
      </c>
      <c r="AO84" s="87">
        <f t="shared" si="18"/>
        <v>-8.7510907373795452E-10</v>
      </c>
      <c r="AP84" s="87">
        <f t="shared" si="19"/>
        <v>-8.7510907373795452E-10</v>
      </c>
      <c r="AQ84" s="87">
        <f t="shared" si="20"/>
        <v>-8.7510907373795452E-10</v>
      </c>
      <c r="AR84" s="87">
        <f t="shared" si="21"/>
        <v>-8.7510907373795452E-10</v>
      </c>
    </row>
    <row r="85" spans="1:44" s="20" customFormat="1" x14ac:dyDescent="0.2">
      <c r="A85" s="40"/>
      <c r="B85" s="86">
        <f>'3. Investeringen'!B66</f>
        <v>52</v>
      </c>
      <c r="C85" s="86" t="str">
        <f>'3. Investeringen'!G66</f>
        <v>Nieuwe investeringen TD</v>
      </c>
      <c r="D85" s="86">
        <f>'3. Investeringen'!K66</f>
        <v>2011</v>
      </c>
      <c r="E85" s="121">
        <f>'3. Investeringen'!N66</f>
        <v>2011</v>
      </c>
      <c r="F85" s="86">
        <f>'3. Investeringen'!O66</f>
        <v>137586.77479999998</v>
      </c>
      <c r="G85" s="86">
        <f>'3. Investeringen'!P66</f>
        <v>0</v>
      </c>
      <c r="I85" s="86">
        <f>'6. Investeringen per jaar'!I66</f>
        <v>1</v>
      </c>
      <c r="K85" s="86">
        <f>'8. Afschrijvingen voor GAW'!AO80</f>
        <v>0</v>
      </c>
      <c r="L85" s="86">
        <f>'8. Afschrijvingen voor GAW'!AP80</f>
        <v>0</v>
      </c>
      <c r="M85" s="86">
        <f>'8. Afschrijvingen voor GAW'!AQ80</f>
        <v>0</v>
      </c>
      <c r="N85" s="86">
        <f>'8. Afschrijvingen voor GAW'!AR80</f>
        <v>0</v>
      </c>
      <c r="O85" s="86">
        <f>'8. Afschrijvingen voor GAW'!AS80</f>
        <v>0</v>
      </c>
      <c r="P85" s="86">
        <f>'8. Afschrijvingen voor GAW'!AT80</f>
        <v>0</v>
      </c>
      <c r="Q85" s="86">
        <f>'8. Afschrijvingen voor GAW'!AU80</f>
        <v>0</v>
      </c>
      <c r="R85" s="86">
        <f>'8. Afschrijvingen voor GAW'!AV80</f>
        <v>0</v>
      </c>
      <c r="S85" s="86">
        <f>'8. Afschrijvingen voor GAW'!AW80</f>
        <v>0</v>
      </c>
      <c r="T85" s="86">
        <f>'8. Afschrijvingen voor GAW'!AX80</f>
        <v>0</v>
      </c>
      <c r="U85" s="86">
        <f>'8. Afschrijvingen voor GAW'!AY80</f>
        <v>0</v>
      </c>
      <c r="V85" s="86">
        <f>'8. Afschrijvingen voor GAW'!AZ80</f>
        <v>0</v>
      </c>
      <c r="W85" s="86">
        <f>'8. Afschrijvingen voor GAW'!BA80</f>
        <v>0</v>
      </c>
      <c r="X85" s="86">
        <f>'8. Afschrijvingen voor GAW'!BB80</f>
        <v>0</v>
      </c>
      <c r="Y85" s="86">
        <f>'8. Afschrijvingen voor GAW'!BC80</f>
        <v>0</v>
      </c>
      <c r="Z85" s="86">
        <f>'8. Afschrijvingen voor GAW'!BD80</f>
        <v>0</v>
      </c>
      <c r="AB85" s="122"/>
      <c r="AC85" s="87">
        <f t="shared" si="6"/>
        <v>137586.77479999998</v>
      </c>
      <c r="AD85" s="87">
        <f t="shared" si="7"/>
        <v>141164.03094479998</v>
      </c>
      <c r="AE85" s="87">
        <f t="shared" si="8"/>
        <v>144410.80365653036</v>
      </c>
      <c r="AF85" s="87">
        <f t="shared" si="9"/>
        <v>148454.30615891321</v>
      </c>
      <c r="AG85" s="87">
        <f t="shared" si="10"/>
        <v>149938.84922050234</v>
      </c>
      <c r="AH85" s="87">
        <f t="shared" si="11"/>
        <v>151138.36001426636</v>
      </c>
      <c r="AI85" s="87">
        <f t="shared" si="12"/>
        <v>151440.63673429491</v>
      </c>
      <c r="AJ85" s="87">
        <f t="shared" si="13"/>
        <v>153560.80564857504</v>
      </c>
      <c r="AK85" s="87">
        <f t="shared" si="14"/>
        <v>156785.58256719512</v>
      </c>
      <c r="AL85" s="87">
        <f t="shared" si="15"/>
        <v>161175.57887907658</v>
      </c>
      <c r="AM85" s="87">
        <f t="shared" si="16"/>
        <v>162303.80793123011</v>
      </c>
      <c r="AN85" s="87">
        <f t="shared" si="17"/>
        <v>162303.80793123011</v>
      </c>
      <c r="AO85" s="87">
        <f t="shared" si="18"/>
        <v>162303.80793123011</v>
      </c>
      <c r="AP85" s="87">
        <f t="shared" si="19"/>
        <v>162303.80793123011</v>
      </c>
      <c r="AQ85" s="87">
        <f t="shared" si="20"/>
        <v>162303.80793123011</v>
      </c>
      <c r="AR85" s="87">
        <f t="shared" si="21"/>
        <v>162303.80793123011</v>
      </c>
    </row>
    <row r="86" spans="1:44" s="20" customFormat="1" x14ac:dyDescent="0.2">
      <c r="A86" s="40"/>
      <c r="B86" s="86">
        <f>'3. Investeringen'!B67</f>
        <v>53</v>
      </c>
      <c r="C86" s="86" t="str">
        <f>'3. Investeringen'!G67</f>
        <v>Nieuwe investeringen TD</v>
      </c>
      <c r="D86" s="86">
        <f>'3. Investeringen'!K67</f>
        <v>2012</v>
      </c>
      <c r="E86" s="121">
        <f>'3. Investeringen'!N67</f>
        <v>2012</v>
      </c>
      <c r="F86" s="86">
        <f>'3. Investeringen'!O67</f>
        <v>13363187.147261519</v>
      </c>
      <c r="G86" s="86">
        <f>'3. Investeringen'!P67</f>
        <v>0</v>
      </c>
      <c r="I86" s="86">
        <f>'6. Investeringen per jaar'!I67</f>
        <v>1</v>
      </c>
      <c r="K86" s="86">
        <f>'8. Afschrijvingen voor GAW'!AO81</f>
        <v>0</v>
      </c>
      <c r="L86" s="86">
        <f>'8. Afschrijvingen voor GAW'!AP81</f>
        <v>121483.51952055926</v>
      </c>
      <c r="M86" s="86">
        <f>'8. Afschrijvingen voor GAW'!AQ81</f>
        <v>248555.28093906425</v>
      </c>
      <c r="N86" s="86">
        <f>'8. Afschrijvingen voor GAW'!AR81</f>
        <v>255514.82880535809</v>
      </c>
      <c r="O86" s="86">
        <f>'8. Afschrijvingen voor GAW'!AS81</f>
        <v>258069.97709341167</v>
      </c>
      <c r="P86" s="86">
        <f>'8. Afschrijvingen voor GAW'!AT81</f>
        <v>260134.53691015893</v>
      </c>
      <c r="Q86" s="86">
        <f>'8. Afschrijvingen voor GAW'!AU81</f>
        <v>260654.80598397923</v>
      </c>
      <c r="R86" s="86">
        <f>'8. Afschrijvingen voor GAW'!AV81</f>
        <v>264303.97326775495</v>
      </c>
      <c r="S86" s="86">
        <f>'8. Afschrijvingen voor GAW'!AW81</f>
        <v>269854.3567063777</v>
      </c>
      <c r="T86" s="86">
        <f>'8. Afschrijvingen voor GAW'!AX81</f>
        <v>277410.27869415627</v>
      </c>
      <c r="U86" s="86">
        <f>'8. Afschrijvingen voor GAW'!AY81</f>
        <v>279352.15064501535</v>
      </c>
      <c r="V86" s="86">
        <f>'8. Afschrijvingen voor GAW'!AZ81</f>
        <v>335222.58077401842</v>
      </c>
      <c r="W86" s="86">
        <f>'8. Afschrijvingen voor GAW'!BA81</f>
        <v>326381.54567668168</v>
      </c>
      <c r="X86" s="86">
        <f>'8. Afschrijvingen voor GAW'!BB81</f>
        <v>317773.68073575827</v>
      </c>
      <c r="Y86" s="86">
        <f>'8. Afschrijvingen voor GAW'!BC81</f>
        <v>309392.83640866133</v>
      </c>
      <c r="Z86" s="86">
        <f>'8. Afschrijvingen voor GAW'!BD81</f>
        <v>301233.02533854282</v>
      </c>
      <c r="AB86" s="122"/>
      <c r="AC86" s="87">
        <f t="shared" si="6"/>
        <v>0</v>
      </c>
      <c r="AD86" s="87">
        <f t="shared" si="7"/>
        <v>13241703.627740961</v>
      </c>
      <c r="AE86" s="87">
        <f t="shared" si="8"/>
        <v>13297707.530239936</v>
      </c>
      <c r="AF86" s="87">
        <f t="shared" si="9"/>
        <v>13414528.512281297</v>
      </c>
      <c r="AG86" s="87">
        <f t="shared" si="10"/>
        <v>13290603.820310699</v>
      </c>
      <c r="AH86" s="87">
        <f t="shared" si="11"/>
        <v>13136794.113963025</v>
      </c>
      <c r="AI86" s="87">
        <f t="shared" si="12"/>
        <v>12902412.896206971</v>
      </c>
      <c r="AJ86" s="87">
        <f t="shared" si="13"/>
        <v>12818742.703486115</v>
      </c>
      <c r="AK86" s="87">
        <f t="shared" si="14"/>
        <v>12818081.943552945</v>
      </c>
      <c r="AL86" s="87">
        <f t="shared" si="15"/>
        <v>12899577.959278271</v>
      </c>
      <c r="AM86" s="87">
        <f t="shared" si="16"/>
        <v>12710522.854348201</v>
      </c>
      <c r="AN86" s="87">
        <f t="shared" si="17"/>
        <v>12375300.273574183</v>
      </c>
      <c r="AO86" s="87">
        <f t="shared" si="18"/>
        <v>12048918.727897501</v>
      </c>
      <c r="AP86" s="87">
        <f t="shared" si="19"/>
        <v>11731145.047161743</v>
      </c>
      <c r="AQ86" s="87">
        <f t="shared" si="20"/>
        <v>11421752.210753081</v>
      </c>
      <c r="AR86" s="87">
        <f t="shared" si="21"/>
        <v>11120519.185414538</v>
      </c>
    </row>
    <row r="87" spans="1:44" s="20" customFormat="1" x14ac:dyDescent="0.2">
      <c r="A87" s="40"/>
      <c r="B87" s="86">
        <f>'3. Investeringen'!B68</f>
        <v>54</v>
      </c>
      <c r="C87" s="86" t="str">
        <f>'3. Investeringen'!G68</f>
        <v>Nieuwe investeringen TD</v>
      </c>
      <c r="D87" s="86">
        <f>'3. Investeringen'!K68</f>
        <v>2012</v>
      </c>
      <c r="E87" s="121">
        <f>'3. Investeringen'!N68</f>
        <v>2012</v>
      </c>
      <c r="F87" s="86">
        <f>'3. Investeringen'!O68</f>
        <v>43957908.116989553</v>
      </c>
      <c r="G87" s="86">
        <f>'3. Investeringen'!P68</f>
        <v>0</v>
      </c>
      <c r="I87" s="86">
        <f>'6. Investeringen per jaar'!I68</f>
        <v>1</v>
      </c>
      <c r="K87" s="86">
        <f>'8. Afschrijvingen voor GAW'!AO82</f>
        <v>0</v>
      </c>
      <c r="L87" s="86">
        <f>'8. Afschrijvingen voor GAW'!AP82</f>
        <v>488421.20129988395</v>
      </c>
      <c r="M87" s="86">
        <f>'8. Afschrijvingen voor GAW'!AQ82</f>
        <v>999309.77785956243</v>
      </c>
      <c r="N87" s="86">
        <f>'8. Afschrijvingen voor GAW'!AR82</f>
        <v>1027290.4516396304</v>
      </c>
      <c r="O87" s="86">
        <f>'8. Afschrijvingen voor GAW'!AS82</f>
        <v>1037563.3561560266</v>
      </c>
      <c r="P87" s="86">
        <f>'8. Afschrijvingen voor GAW'!AT82</f>
        <v>1045863.8630052747</v>
      </c>
      <c r="Q87" s="86">
        <f>'8. Afschrijvingen voor GAW'!AU82</f>
        <v>1047955.5907312853</v>
      </c>
      <c r="R87" s="86">
        <f>'8. Afschrijvingen voor GAW'!AV82</f>
        <v>1062626.9690015232</v>
      </c>
      <c r="S87" s="86">
        <f>'8. Afschrijvingen voor GAW'!AW82</f>
        <v>1084942.1353505549</v>
      </c>
      <c r="T87" s="86">
        <f>'8. Afschrijvingen voor GAW'!AX82</f>
        <v>1115320.5151403705</v>
      </c>
      <c r="U87" s="86">
        <f>'8. Afschrijvingen voor GAW'!AY82</f>
        <v>1123127.758746353</v>
      </c>
      <c r="V87" s="86">
        <f>'8. Afschrijvingen voor GAW'!AZ82</f>
        <v>1347753.3104956236</v>
      </c>
      <c r="W87" s="86">
        <f>'8. Afschrijvingen voor GAW'!BA82</f>
        <v>1302195.4521126726</v>
      </c>
      <c r="X87" s="86">
        <f>'8. Afschrijvingen voor GAW'!BB82</f>
        <v>1258177.5776750615</v>
      </c>
      <c r="Y87" s="86">
        <f>'8. Afschrijvingen voor GAW'!BC82</f>
        <v>1215647.6313874535</v>
      </c>
      <c r="Z87" s="86">
        <f>'8. Afschrijvingen voor GAW'!BD82</f>
        <v>1174555.3170870328</v>
      </c>
      <c r="AB87" s="122"/>
      <c r="AC87" s="87">
        <f t="shared" si="6"/>
        <v>0</v>
      </c>
      <c r="AD87" s="87">
        <f t="shared" si="7"/>
        <v>43469486.91568967</v>
      </c>
      <c r="AE87" s="87">
        <f t="shared" si="8"/>
        <v>43469975.336890966</v>
      </c>
      <c r="AF87" s="87">
        <f t="shared" si="9"/>
        <v>43659844.194684282</v>
      </c>
      <c r="AG87" s="87">
        <f t="shared" si="10"/>
        <v>43058879.280475095</v>
      </c>
      <c r="AH87" s="87">
        <f t="shared" si="11"/>
        <v>42357486.451713622</v>
      </c>
      <c r="AI87" s="87">
        <f t="shared" si="12"/>
        <v>41394245.833885767</v>
      </c>
      <c r="AJ87" s="87">
        <f t="shared" si="13"/>
        <v>40911138.306558646</v>
      </c>
      <c r="AK87" s="87">
        <f t="shared" si="14"/>
        <v>40685330.075645819</v>
      </c>
      <c r="AL87" s="87">
        <f t="shared" si="15"/>
        <v>40709198.802623533</v>
      </c>
      <c r="AM87" s="87">
        <f t="shared" si="16"/>
        <v>39871035.43549554</v>
      </c>
      <c r="AN87" s="87">
        <f t="shared" si="17"/>
        <v>38523282.124999918</v>
      </c>
      <c r="AO87" s="87">
        <f t="shared" si="18"/>
        <v>37221086.672887243</v>
      </c>
      <c r="AP87" s="87">
        <f t="shared" si="19"/>
        <v>35962909.095212184</v>
      </c>
      <c r="AQ87" s="87">
        <f t="shared" si="20"/>
        <v>34747261.463824734</v>
      </c>
      <c r="AR87" s="87">
        <f t="shared" si="21"/>
        <v>33572706.146737702</v>
      </c>
    </row>
    <row r="88" spans="1:44" s="20" customFormat="1" x14ac:dyDescent="0.2">
      <c r="A88" s="40"/>
      <c r="B88" s="86">
        <f>'3. Investeringen'!B69</f>
        <v>55</v>
      </c>
      <c r="C88" s="86" t="str">
        <f>'3. Investeringen'!G69</f>
        <v>Nieuwe investeringen TD</v>
      </c>
      <c r="D88" s="86">
        <f>'3. Investeringen'!K69</f>
        <v>2012</v>
      </c>
      <c r="E88" s="121">
        <f>'3. Investeringen'!N69</f>
        <v>2012</v>
      </c>
      <c r="F88" s="86">
        <f>'3. Investeringen'!O69</f>
        <v>5089160.9440969815</v>
      </c>
      <c r="G88" s="86">
        <f>'3. Investeringen'!P69</f>
        <v>0</v>
      </c>
      <c r="I88" s="86">
        <f>'6. Investeringen per jaar'!I69</f>
        <v>1</v>
      </c>
      <c r="K88" s="86">
        <f>'8. Afschrijvingen voor GAW'!AO83</f>
        <v>0</v>
      </c>
      <c r="L88" s="86">
        <f>'8. Afschrijvingen voor GAW'!AP83</f>
        <v>84819.349068283031</v>
      </c>
      <c r="M88" s="86">
        <f>'8. Afschrijvingen voor GAW'!AQ83</f>
        <v>173540.38819370707</v>
      </c>
      <c r="N88" s="86">
        <f>'8. Afschrijvingen voor GAW'!AR83</f>
        <v>178399.51906313089</v>
      </c>
      <c r="O88" s="86">
        <f>'8. Afschrijvingen voor GAW'!AS83</f>
        <v>180183.51425376217</v>
      </c>
      <c r="P88" s="86">
        <f>'8. Afschrijvingen voor GAW'!AT83</f>
        <v>181624.98236779225</v>
      </c>
      <c r="Q88" s="86">
        <f>'8. Afschrijvingen voor GAW'!AU83</f>
        <v>181988.23233252784</v>
      </c>
      <c r="R88" s="86">
        <f>'8. Afschrijvingen voor GAW'!AV83</f>
        <v>184536.06758518322</v>
      </c>
      <c r="S88" s="86">
        <f>'8. Afschrijvingen voor GAW'!AW83</f>
        <v>188411.32500447205</v>
      </c>
      <c r="T88" s="86">
        <f>'8. Afschrijvingen voor GAW'!AX83</f>
        <v>193686.84210459725</v>
      </c>
      <c r="U88" s="86">
        <f>'8. Afschrijvingen voor GAW'!AY83</f>
        <v>195042.64999932941</v>
      </c>
      <c r="V88" s="86">
        <f>'8. Afschrijvingen voor GAW'!AZ83</f>
        <v>234051.1799991953</v>
      </c>
      <c r="W88" s="86">
        <f>'8. Afschrijvingen voor GAW'!BA83</f>
        <v>220350.62312119364</v>
      </c>
      <c r="X88" s="86">
        <f>'8. Afschrijvingen voor GAW'!BB83</f>
        <v>207452.05006044082</v>
      </c>
      <c r="Y88" s="86">
        <f>'8. Afschrijvingen voor GAW'!BC83</f>
        <v>195308.51542275652</v>
      </c>
      <c r="Z88" s="86">
        <f>'8. Afschrijvingen voor GAW'!BD83</f>
        <v>190376.48220501014</v>
      </c>
      <c r="AB88" s="122"/>
      <c r="AC88" s="87">
        <f t="shared" si="6"/>
        <v>0</v>
      </c>
      <c r="AD88" s="87">
        <f t="shared" si="7"/>
        <v>5004341.5950286984</v>
      </c>
      <c r="AE88" s="87">
        <f t="shared" si="8"/>
        <v>4945901.0635206513</v>
      </c>
      <c r="AF88" s="87">
        <f t="shared" si="9"/>
        <v>4905986.7742360989</v>
      </c>
      <c r="AG88" s="87">
        <f t="shared" si="10"/>
        <v>4774863.1277246969</v>
      </c>
      <c r="AH88" s="87">
        <f t="shared" si="11"/>
        <v>4631437.0503787026</v>
      </c>
      <c r="AI88" s="87">
        <f t="shared" si="12"/>
        <v>4458711.6921469327</v>
      </c>
      <c r="AJ88" s="87">
        <f t="shared" si="13"/>
        <v>4336597.5882518068</v>
      </c>
      <c r="AK88" s="87">
        <f t="shared" si="14"/>
        <v>4239254.812600622</v>
      </c>
      <c r="AL88" s="87">
        <f t="shared" si="15"/>
        <v>4164267.1052488424</v>
      </c>
      <c r="AM88" s="87">
        <f t="shared" si="16"/>
        <v>3998374.3249862543</v>
      </c>
      <c r="AN88" s="87">
        <f t="shared" si="17"/>
        <v>3764323.1449870588</v>
      </c>
      <c r="AO88" s="87">
        <f t="shared" si="18"/>
        <v>3543972.5218658652</v>
      </c>
      <c r="AP88" s="87">
        <f t="shared" si="19"/>
        <v>3336520.4718054244</v>
      </c>
      <c r="AQ88" s="87">
        <f t="shared" si="20"/>
        <v>3141211.9563826681</v>
      </c>
      <c r="AR88" s="87">
        <f t="shared" si="21"/>
        <v>2950835.4741776581</v>
      </c>
    </row>
    <row r="89" spans="1:44" s="20" customFormat="1" x14ac:dyDescent="0.2">
      <c r="A89" s="40"/>
      <c r="B89" s="86">
        <f>'3. Investeringen'!B70</f>
        <v>56</v>
      </c>
      <c r="C89" s="86" t="str">
        <f>'3. Investeringen'!G70</f>
        <v>Nieuwe investeringen TD</v>
      </c>
      <c r="D89" s="86">
        <f>'3. Investeringen'!K70</f>
        <v>2012</v>
      </c>
      <c r="E89" s="121">
        <f>'3. Investeringen'!N70</f>
        <v>2012</v>
      </c>
      <c r="F89" s="86">
        <f>'3. Investeringen'!O70</f>
        <v>-5370.5563579738518</v>
      </c>
      <c r="G89" s="86">
        <f>'3. Investeringen'!P70</f>
        <v>0</v>
      </c>
      <c r="I89" s="86">
        <f>'6. Investeringen per jaar'!I70</f>
        <v>1</v>
      </c>
      <c r="K89" s="86">
        <f>'8. Afschrijvingen voor GAW'!AO84</f>
        <v>0</v>
      </c>
      <c r="L89" s="86">
        <f>'8. Afschrijvingen voor GAW'!AP84</f>
        <v>-107.41112715947703</v>
      </c>
      <c r="M89" s="86">
        <f>'8. Afschrijvingen voor GAW'!AQ84</f>
        <v>-219.76316616828998</v>
      </c>
      <c r="N89" s="86">
        <f>'8. Afschrijvingen voor GAW'!AR84</f>
        <v>-225.91653482100213</v>
      </c>
      <c r="O89" s="86">
        <f>'8. Afschrijvingen voor GAW'!AS84</f>
        <v>-228.17570016921215</v>
      </c>
      <c r="P89" s="86">
        <f>'8. Afschrijvingen voor GAW'!AT84</f>
        <v>-230.00110577056583</v>
      </c>
      <c r="Q89" s="86">
        <f>'8. Afschrijvingen voor GAW'!AU84</f>
        <v>-230.46110798210697</v>
      </c>
      <c r="R89" s="86">
        <f>'8. Afschrijvingen voor GAW'!AV84</f>
        <v>-233.68756349385643</v>
      </c>
      <c r="S89" s="86">
        <f>'8. Afschrijvingen voor GAW'!AW84</f>
        <v>-238.59500232722738</v>
      </c>
      <c r="T89" s="86">
        <f>'8. Afschrijvingen voor GAW'!AX84</f>
        <v>-245.27566239238973</v>
      </c>
      <c r="U89" s="86">
        <f>'8. Afschrijvingen voor GAW'!AY84</f>
        <v>-246.99259202913643</v>
      </c>
      <c r="V89" s="86">
        <f>'8. Afschrijvingen voor GAW'!AZ84</f>
        <v>-296.39111043496371</v>
      </c>
      <c r="W89" s="86">
        <f>'8. Afschrijvingen voor GAW'!BA84</f>
        <v>-273.4447018851601</v>
      </c>
      <c r="X89" s="86">
        <f>'8. Afschrijvingen voor GAW'!BB84</f>
        <v>-252.27478948114771</v>
      </c>
      <c r="Y89" s="86">
        <f>'8. Afschrijvingen voor GAW'!BC84</f>
        <v>-240.50196597202745</v>
      </c>
      <c r="Z89" s="86">
        <f>'8. Afschrijvingen voor GAW'!BD84</f>
        <v>-240.50196597202745</v>
      </c>
      <c r="AB89" s="122"/>
      <c r="AC89" s="87">
        <f t="shared" si="6"/>
        <v>0</v>
      </c>
      <c r="AD89" s="87">
        <f t="shared" si="7"/>
        <v>-5263.1452308143744</v>
      </c>
      <c r="AE89" s="87">
        <f t="shared" si="8"/>
        <v>-5164.4344049548145</v>
      </c>
      <c r="AF89" s="87">
        <f t="shared" si="9"/>
        <v>-5083.1220334725476</v>
      </c>
      <c r="AG89" s="87">
        <f t="shared" si="10"/>
        <v>-4905.7775536380614</v>
      </c>
      <c r="AH89" s="87">
        <f t="shared" si="11"/>
        <v>-4715.0226682965995</v>
      </c>
      <c r="AI89" s="87">
        <f t="shared" si="12"/>
        <v>-4493.9916056510856</v>
      </c>
      <c r="AJ89" s="87">
        <f t="shared" si="13"/>
        <v>-4323.2199246363452</v>
      </c>
      <c r="AK89" s="87">
        <f t="shared" si="14"/>
        <v>-4175.412540726481</v>
      </c>
      <c r="AL89" s="87">
        <f t="shared" si="15"/>
        <v>-4047.0484294744329</v>
      </c>
      <c r="AM89" s="87">
        <f t="shared" si="16"/>
        <v>-3828.3851764516166</v>
      </c>
      <c r="AN89" s="87">
        <f t="shared" si="17"/>
        <v>-3531.9940660166531</v>
      </c>
      <c r="AO89" s="87">
        <f t="shared" si="18"/>
        <v>-3258.5493641314929</v>
      </c>
      <c r="AP89" s="87">
        <f t="shared" si="19"/>
        <v>-3006.2745746503451</v>
      </c>
      <c r="AQ89" s="87">
        <f t="shared" si="20"/>
        <v>-2765.7726086783177</v>
      </c>
      <c r="AR89" s="87">
        <f t="shared" si="21"/>
        <v>-2525.2706427062903</v>
      </c>
    </row>
    <row r="90" spans="1:44" s="20" customFormat="1" x14ac:dyDescent="0.2">
      <c r="A90" s="40"/>
      <c r="B90" s="86">
        <f>'3. Investeringen'!B71</f>
        <v>57</v>
      </c>
      <c r="C90" s="86" t="str">
        <f>'3. Investeringen'!G71</f>
        <v>Nieuwe investeringen TD</v>
      </c>
      <c r="D90" s="86">
        <f>'3. Investeringen'!K71</f>
        <v>2012</v>
      </c>
      <c r="E90" s="121">
        <f>'3. Investeringen'!N71</f>
        <v>2012</v>
      </c>
      <c r="F90" s="86">
        <f>'3. Investeringen'!O71</f>
        <v>3900441.0477321758</v>
      </c>
      <c r="G90" s="86">
        <f>'3. Investeringen'!P71</f>
        <v>0</v>
      </c>
      <c r="I90" s="86">
        <f>'6. Investeringen per jaar'!I71</f>
        <v>1</v>
      </c>
      <c r="K90" s="86">
        <f>'8. Afschrijvingen voor GAW'!AO85</f>
        <v>0</v>
      </c>
      <c r="L90" s="86">
        <f>'8. Afschrijvingen voor GAW'!AP85</f>
        <v>195022.05238660879</v>
      </c>
      <c r="M90" s="86">
        <f>'8. Afschrijvingen voor GAW'!AQ85</f>
        <v>399015.11918300157</v>
      </c>
      <c r="N90" s="86">
        <f>'8. Afschrijvingen voor GAW'!AR85</f>
        <v>410187.54252012563</v>
      </c>
      <c r="O90" s="86">
        <f>'8. Afschrijvingen voor GAW'!AS85</f>
        <v>414289.41794532689</v>
      </c>
      <c r="P90" s="86">
        <f>'8. Afschrijvingen voor GAW'!AT85</f>
        <v>417603.73328888946</v>
      </c>
      <c r="Q90" s="86">
        <f>'8. Afschrijvingen voor GAW'!AU85</f>
        <v>418438.94075546722</v>
      </c>
      <c r="R90" s="86">
        <f>'8. Afschrijvingen voor GAW'!AV85</f>
        <v>424297.08592604374</v>
      </c>
      <c r="S90" s="86">
        <f>'8. Afschrijvingen voor GAW'!AW85</f>
        <v>433207.32473049057</v>
      </c>
      <c r="T90" s="86">
        <f>'8. Afschrijvingen voor GAW'!AX85</f>
        <v>445337.12982294429</v>
      </c>
      <c r="U90" s="86">
        <f>'8. Afschrijvingen voor GAW'!AY85</f>
        <v>448454.48973170487</v>
      </c>
      <c r="V90" s="86">
        <f>'8. Afschrijvingen voor GAW'!AZ85</f>
        <v>224227.24486585203</v>
      </c>
      <c r="W90" s="86">
        <f>'8. Afschrijvingen voor GAW'!BA85</f>
        <v>0</v>
      </c>
      <c r="X90" s="86">
        <f>'8. Afschrijvingen voor GAW'!BB85</f>
        <v>0</v>
      </c>
      <c r="Y90" s="86">
        <f>'8. Afschrijvingen voor GAW'!BC85</f>
        <v>0</v>
      </c>
      <c r="Z90" s="86">
        <f>'8. Afschrijvingen voor GAW'!BD85</f>
        <v>0</v>
      </c>
      <c r="AB90" s="122"/>
      <c r="AC90" s="87">
        <f t="shared" si="6"/>
        <v>0</v>
      </c>
      <c r="AD90" s="87">
        <f t="shared" si="7"/>
        <v>3705418.9953455669</v>
      </c>
      <c r="AE90" s="87">
        <f t="shared" si="8"/>
        <v>3391628.5130555131</v>
      </c>
      <c r="AF90" s="87">
        <f t="shared" si="9"/>
        <v>3076406.5689009419</v>
      </c>
      <c r="AG90" s="87">
        <f t="shared" si="10"/>
        <v>2692881.2166446247</v>
      </c>
      <c r="AH90" s="87">
        <f t="shared" si="11"/>
        <v>2296820.5330888922</v>
      </c>
      <c r="AI90" s="87">
        <f t="shared" si="12"/>
        <v>1882975.2333996028</v>
      </c>
      <c r="AJ90" s="87">
        <f t="shared" si="13"/>
        <v>1485039.8007411535</v>
      </c>
      <c r="AK90" s="87">
        <f t="shared" si="14"/>
        <v>1083018.311826227</v>
      </c>
      <c r="AL90" s="87">
        <f t="shared" si="15"/>
        <v>668005.69473441713</v>
      </c>
      <c r="AM90" s="87">
        <f t="shared" si="16"/>
        <v>224227.24486585316</v>
      </c>
      <c r="AN90" s="87">
        <f t="shared" si="17"/>
        <v>1.1350493878126144E-9</v>
      </c>
      <c r="AO90" s="87">
        <f t="shared" si="18"/>
        <v>1.1350493878126144E-9</v>
      </c>
      <c r="AP90" s="87">
        <f t="shared" si="19"/>
        <v>1.1350493878126144E-9</v>
      </c>
      <c r="AQ90" s="87">
        <f t="shared" si="20"/>
        <v>1.1350493878126144E-9</v>
      </c>
      <c r="AR90" s="87">
        <f t="shared" si="21"/>
        <v>1.1350493878126144E-9</v>
      </c>
    </row>
    <row r="91" spans="1:44" s="20" customFormat="1" x14ac:dyDescent="0.2">
      <c r="A91" s="40"/>
      <c r="B91" s="86">
        <f>'3. Investeringen'!B72</f>
        <v>58</v>
      </c>
      <c r="C91" s="86" t="str">
        <f>'3. Investeringen'!G72</f>
        <v>Nieuwe investeringen TD</v>
      </c>
      <c r="D91" s="86">
        <f>'3. Investeringen'!K72</f>
        <v>2012</v>
      </c>
      <c r="E91" s="121">
        <f>'3. Investeringen'!N72</f>
        <v>2012</v>
      </c>
      <c r="F91" s="86">
        <f>'3. Investeringen'!O72</f>
        <v>17473488</v>
      </c>
      <c r="G91" s="86">
        <f>'3. Investeringen'!P72</f>
        <v>0</v>
      </c>
      <c r="I91" s="86">
        <f>'6. Investeringen per jaar'!I72</f>
        <v>1</v>
      </c>
      <c r="K91" s="86">
        <f>'8. Afschrijvingen voor GAW'!AO86</f>
        <v>0</v>
      </c>
      <c r="L91" s="86">
        <f>'8. Afschrijvingen voor GAW'!AP86</f>
        <v>1747348.8</v>
      </c>
      <c r="M91" s="86">
        <f>'8. Afschrijvingen voor GAW'!AQ86</f>
        <v>3575075.6447999994</v>
      </c>
      <c r="N91" s="86">
        <f>'8. Afschrijvingen voor GAW'!AR86</f>
        <v>3675177.7628543996</v>
      </c>
      <c r="O91" s="86">
        <f>'8. Afschrijvingen voor GAW'!AS86</f>
        <v>3711929.5404829434</v>
      </c>
      <c r="P91" s="86">
        <f>'8. Afschrijvingen voor GAW'!AT86</f>
        <v>3741624.9768068069</v>
      </c>
      <c r="Q91" s="86">
        <f>'8. Afschrijvingen voor GAW'!AU86</f>
        <v>1874554.1133802102</v>
      </c>
      <c r="R91" s="86">
        <f>'8. Afschrijvingen voor GAW'!AV86</f>
        <v>0</v>
      </c>
      <c r="S91" s="86">
        <f>'8. Afschrijvingen voor GAW'!AW86</f>
        <v>0</v>
      </c>
      <c r="T91" s="86">
        <f>'8. Afschrijvingen voor GAW'!AX86</f>
        <v>0</v>
      </c>
      <c r="U91" s="86">
        <f>'8. Afschrijvingen voor GAW'!AY86</f>
        <v>0</v>
      </c>
      <c r="V91" s="86">
        <f>'8. Afschrijvingen voor GAW'!AZ86</f>
        <v>0</v>
      </c>
      <c r="W91" s="86">
        <f>'8. Afschrijvingen voor GAW'!BA86</f>
        <v>0</v>
      </c>
      <c r="X91" s="86">
        <f>'8. Afschrijvingen voor GAW'!BB86</f>
        <v>0</v>
      </c>
      <c r="Y91" s="86">
        <f>'8. Afschrijvingen voor GAW'!BC86</f>
        <v>0</v>
      </c>
      <c r="Z91" s="86">
        <f>'8. Afschrijvingen voor GAW'!BD86</f>
        <v>0</v>
      </c>
      <c r="AB91" s="122"/>
      <c r="AC91" s="87">
        <f t="shared" si="6"/>
        <v>0</v>
      </c>
      <c r="AD91" s="87">
        <f t="shared" si="7"/>
        <v>15726139.199999999</v>
      </c>
      <c r="AE91" s="87">
        <f t="shared" si="8"/>
        <v>12512764.756799998</v>
      </c>
      <c r="AF91" s="87">
        <f t="shared" si="9"/>
        <v>9187944.4071359988</v>
      </c>
      <c r="AG91" s="87">
        <f t="shared" si="10"/>
        <v>5567894.3107244149</v>
      </c>
      <c r="AH91" s="87">
        <f t="shared" si="11"/>
        <v>1870812.4884034037</v>
      </c>
      <c r="AI91" s="87">
        <f t="shared" si="12"/>
        <v>2.3283064365386963E-10</v>
      </c>
      <c r="AJ91" s="87">
        <f t="shared" si="13"/>
        <v>2.3609027266502381E-10</v>
      </c>
      <c r="AK91" s="87">
        <f t="shared" si="14"/>
        <v>2.4104816839098929E-10</v>
      </c>
      <c r="AL91" s="87">
        <f t="shared" si="15"/>
        <v>2.4779751710593702E-10</v>
      </c>
      <c r="AM91" s="87">
        <f t="shared" si="16"/>
        <v>2.4953209972567854E-10</v>
      </c>
      <c r="AN91" s="87">
        <f t="shared" si="17"/>
        <v>2.4953209972567854E-10</v>
      </c>
      <c r="AO91" s="87">
        <f t="shared" si="18"/>
        <v>2.4953209972567854E-10</v>
      </c>
      <c r="AP91" s="87">
        <f t="shared" si="19"/>
        <v>2.4953209972567854E-10</v>
      </c>
      <c r="AQ91" s="87">
        <f t="shared" si="20"/>
        <v>2.4953209972567854E-10</v>
      </c>
      <c r="AR91" s="87">
        <f t="shared" si="21"/>
        <v>2.4953209972567854E-10</v>
      </c>
    </row>
    <row r="92" spans="1:44" s="20" customFormat="1" x14ac:dyDescent="0.2">
      <c r="A92" s="40"/>
      <c r="B92" s="86">
        <f>'3. Investeringen'!B73</f>
        <v>59</v>
      </c>
      <c r="C92" s="86" t="str">
        <f>'3. Investeringen'!G73</f>
        <v>Nieuwe investeringen TD</v>
      </c>
      <c r="D92" s="86">
        <f>'3. Investeringen'!K73</f>
        <v>2012</v>
      </c>
      <c r="E92" s="121">
        <f>'3. Investeringen'!N73</f>
        <v>2012</v>
      </c>
      <c r="F92" s="86">
        <f>'3. Investeringen'!O73</f>
        <v>12059.711630890662</v>
      </c>
      <c r="G92" s="86">
        <f>'3. Investeringen'!P73</f>
        <v>0</v>
      </c>
      <c r="I92" s="86">
        <f>'6. Investeringen per jaar'!I73</f>
        <v>1</v>
      </c>
      <c r="K92" s="86">
        <f>'8. Afschrijvingen voor GAW'!AO87</f>
        <v>0</v>
      </c>
      <c r="L92" s="86">
        <f>'8. Afschrijvingen voor GAW'!AP87</f>
        <v>0</v>
      </c>
      <c r="M92" s="86">
        <f>'8. Afschrijvingen voor GAW'!AQ87</f>
        <v>0</v>
      </c>
      <c r="N92" s="86">
        <f>'8. Afschrijvingen voor GAW'!AR87</f>
        <v>0</v>
      </c>
      <c r="O92" s="86">
        <f>'8. Afschrijvingen voor GAW'!AS87</f>
        <v>0</v>
      </c>
      <c r="P92" s="86">
        <f>'8. Afschrijvingen voor GAW'!AT87</f>
        <v>0</v>
      </c>
      <c r="Q92" s="86">
        <f>'8. Afschrijvingen voor GAW'!AU87</f>
        <v>0</v>
      </c>
      <c r="R92" s="86">
        <f>'8. Afschrijvingen voor GAW'!AV87</f>
        <v>0</v>
      </c>
      <c r="S92" s="86">
        <f>'8. Afschrijvingen voor GAW'!AW87</f>
        <v>0</v>
      </c>
      <c r="T92" s="86">
        <f>'8. Afschrijvingen voor GAW'!AX87</f>
        <v>0</v>
      </c>
      <c r="U92" s="86">
        <f>'8. Afschrijvingen voor GAW'!AY87</f>
        <v>0</v>
      </c>
      <c r="V92" s="86">
        <f>'8. Afschrijvingen voor GAW'!AZ87</f>
        <v>0</v>
      </c>
      <c r="W92" s="86">
        <f>'8. Afschrijvingen voor GAW'!BA87</f>
        <v>0</v>
      </c>
      <c r="X92" s="86">
        <f>'8. Afschrijvingen voor GAW'!BB87</f>
        <v>0</v>
      </c>
      <c r="Y92" s="86">
        <f>'8. Afschrijvingen voor GAW'!BC87</f>
        <v>0</v>
      </c>
      <c r="Z92" s="86">
        <f>'8. Afschrijvingen voor GAW'!BD87</f>
        <v>0</v>
      </c>
      <c r="AB92" s="122"/>
      <c r="AC92" s="87">
        <f t="shared" si="6"/>
        <v>0</v>
      </c>
      <c r="AD92" s="87">
        <f t="shared" si="7"/>
        <v>12059.711630890662</v>
      </c>
      <c r="AE92" s="87">
        <f t="shared" si="8"/>
        <v>12337.084998401147</v>
      </c>
      <c r="AF92" s="87">
        <f t="shared" si="9"/>
        <v>12682.52337835638</v>
      </c>
      <c r="AG92" s="87">
        <f t="shared" si="10"/>
        <v>12809.348612139944</v>
      </c>
      <c r="AH92" s="87">
        <f t="shared" si="11"/>
        <v>12911.823401037063</v>
      </c>
      <c r="AI92" s="87">
        <f t="shared" si="12"/>
        <v>12937.647047839138</v>
      </c>
      <c r="AJ92" s="87">
        <f t="shared" si="13"/>
        <v>13118.774106508887</v>
      </c>
      <c r="AK92" s="87">
        <f t="shared" si="14"/>
        <v>13394.268362745572</v>
      </c>
      <c r="AL92" s="87">
        <f t="shared" si="15"/>
        <v>13769.307876902449</v>
      </c>
      <c r="AM92" s="87">
        <f t="shared" si="16"/>
        <v>13865.693032040765</v>
      </c>
      <c r="AN92" s="87">
        <f t="shared" si="17"/>
        <v>13865.693032040765</v>
      </c>
      <c r="AO92" s="87">
        <f t="shared" si="18"/>
        <v>13865.693032040765</v>
      </c>
      <c r="AP92" s="87">
        <f t="shared" si="19"/>
        <v>13865.693032040765</v>
      </c>
      <c r="AQ92" s="87">
        <f t="shared" si="20"/>
        <v>13865.693032040765</v>
      </c>
      <c r="AR92" s="87">
        <f t="shared" si="21"/>
        <v>13865.693032040765</v>
      </c>
    </row>
    <row r="93" spans="1:44" s="20" customFormat="1" x14ac:dyDescent="0.2">
      <c r="A93" s="40"/>
      <c r="B93" s="86">
        <f>'3. Investeringen'!B74</f>
        <v>60</v>
      </c>
      <c r="C93" s="86" t="str">
        <f>'3. Investeringen'!G74</f>
        <v>Nieuwe investeringen TD</v>
      </c>
      <c r="D93" s="86">
        <f>'3. Investeringen'!K74</f>
        <v>2013</v>
      </c>
      <c r="E93" s="121">
        <f>'3. Investeringen'!N74</f>
        <v>2013</v>
      </c>
      <c r="F93" s="86">
        <f>'3. Investeringen'!O74</f>
        <v>22340320.514799803</v>
      </c>
      <c r="G93" s="86">
        <f>'3. Investeringen'!P74</f>
        <v>0</v>
      </c>
      <c r="I93" s="86">
        <f>'6. Investeringen per jaar'!I74</f>
        <v>1</v>
      </c>
      <c r="K93" s="86">
        <f>'8. Afschrijvingen voor GAW'!AO88</f>
        <v>0</v>
      </c>
      <c r="L93" s="86">
        <f>'8. Afschrijvingen voor GAW'!AP88</f>
        <v>0</v>
      </c>
      <c r="M93" s="86">
        <f>'8. Afschrijvingen voor GAW'!AQ88</f>
        <v>203093.82286181638</v>
      </c>
      <c r="N93" s="86">
        <f>'8. Afschrijvingen voor GAW'!AR88</f>
        <v>417560.89980389451</v>
      </c>
      <c r="O93" s="86">
        <f>'8. Afschrijvingen voor GAW'!AS88</f>
        <v>421736.50880193349</v>
      </c>
      <c r="P93" s="86">
        <f>'8. Afschrijvingen voor GAW'!AT88</f>
        <v>425110.40087234892</v>
      </c>
      <c r="Q93" s="86">
        <f>'8. Afschrijvingen voor GAW'!AU88</f>
        <v>425960.62167409365</v>
      </c>
      <c r="R93" s="86">
        <f>'8. Afschrijvingen voor GAW'!AV88</f>
        <v>431924.070377531</v>
      </c>
      <c r="S93" s="86">
        <f>'8. Afschrijvingen voor GAW'!AW88</f>
        <v>440994.47585545911</v>
      </c>
      <c r="T93" s="86">
        <f>'8. Afschrijvingen voor GAW'!AX88</f>
        <v>453342.32117941201</v>
      </c>
      <c r="U93" s="86">
        <f>'8. Afschrijvingen voor GAW'!AY88</f>
        <v>456515.71742766781</v>
      </c>
      <c r="V93" s="86">
        <f>'8. Afschrijvingen voor GAW'!AZ88</f>
        <v>547818.86091320147</v>
      </c>
      <c r="W93" s="86">
        <f>'8. Afschrijvingen voor GAW'!BA88</f>
        <v>533681.59998640919</v>
      </c>
      <c r="X93" s="86">
        <f>'8. Afschrijvingen voor GAW'!BB88</f>
        <v>519909.17159966315</v>
      </c>
      <c r="Y93" s="86">
        <f>'8. Afschrijvingen voor GAW'!BC88</f>
        <v>506492.16071967175</v>
      </c>
      <c r="Z93" s="86">
        <f>'8. Afschrijvingen voor GAW'!BD88</f>
        <v>493421.39528174477</v>
      </c>
      <c r="AB93" s="122"/>
      <c r="AC93" s="87">
        <f t="shared" si="6"/>
        <v>0</v>
      </c>
      <c r="AD93" s="87">
        <f t="shared" si="7"/>
        <v>0</v>
      </c>
      <c r="AE93" s="87">
        <f t="shared" si="8"/>
        <v>22137226.691937987</v>
      </c>
      <c r="AF93" s="87">
        <f t="shared" si="9"/>
        <v>22339508.139508355</v>
      </c>
      <c r="AG93" s="87">
        <f t="shared" si="10"/>
        <v>22141166.712101504</v>
      </c>
      <c r="AH93" s="87">
        <f t="shared" si="11"/>
        <v>21893185.644925967</v>
      </c>
      <c r="AI93" s="87">
        <f t="shared" si="12"/>
        <v>21511011.394541726</v>
      </c>
      <c r="AJ93" s="87">
        <f t="shared" si="13"/>
        <v>21380241.483687777</v>
      </c>
      <c r="AK93" s="87">
        <f t="shared" si="14"/>
        <v>21388232.078989759</v>
      </c>
      <c r="AL93" s="87">
        <f t="shared" si="15"/>
        <v>21533760.256022062</v>
      </c>
      <c r="AM93" s="87">
        <f t="shared" si="16"/>
        <v>21227980.860386547</v>
      </c>
      <c r="AN93" s="87">
        <f t="shared" si="17"/>
        <v>20680161.999473345</v>
      </c>
      <c r="AO93" s="87">
        <f t="shared" si="18"/>
        <v>20146480.399486937</v>
      </c>
      <c r="AP93" s="87">
        <f t="shared" si="19"/>
        <v>19626571.227887273</v>
      </c>
      <c r="AQ93" s="87">
        <f t="shared" si="20"/>
        <v>19120079.067167602</v>
      </c>
      <c r="AR93" s="87">
        <f t="shared" si="21"/>
        <v>18626657.671885859</v>
      </c>
    </row>
    <row r="94" spans="1:44" s="20" customFormat="1" x14ac:dyDescent="0.2">
      <c r="A94" s="40"/>
      <c r="B94" s="86">
        <f>'3. Investeringen'!B75</f>
        <v>61</v>
      </c>
      <c r="C94" s="86" t="str">
        <f>'3. Investeringen'!G75</f>
        <v>Nieuwe investeringen TD</v>
      </c>
      <c r="D94" s="86">
        <f>'3. Investeringen'!K75</f>
        <v>2013</v>
      </c>
      <c r="E94" s="121">
        <f>'3. Investeringen'!N75</f>
        <v>2013</v>
      </c>
      <c r="F94" s="86">
        <f>'3. Investeringen'!O75</f>
        <v>49228152.331761673</v>
      </c>
      <c r="G94" s="86">
        <f>'3. Investeringen'!P75</f>
        <v>0</v>
      </c>
      <c r="I94" s="86">
        <f>'6. Investeringen per jaar'!I75</f>
        <v>1</v>
      </c>
      <c r="K94" s="86">
        <f>'8. Afschrijvingen voor GAW'!AO89</f>
        <v>0</v>
      </c>
      <c r="L94" s="86">
        <f>'8. Afschrijvingen voor GAW'!AP89</f>
        <v>0</v>
      </c>
      <c r="M94" s="86">
        <f>'8. Afschrijvingen voor GAW'!AQ89</f>
        <v>546979.47035290755</v>
      </c>
      <c r="N94" s="86">
        <f>'8. Afschrijvingen voor GAW'!AR89</f>
        <v>1124589.7910455777</v>
      </c>
      <c r="O94" s="86">
        <f>'8. Afschrijvingen voor GAW'!AS89</f>
        <v>1135835.6889560337</v>
      </c>
      <c r="P94" s="86">
        <f>'8. Afschrijvingen voor GAW'!AT89</f>
        <v>1144922.3744676819</v>
      </c>
      <c r="Q94" s="86">
        <f>'8. Afschrijvingen voor GAW'!AU89</f>
        <v>1147212.2192166171</v>
      </c>
      <c r="R94" s="86">
        <f>'8. Afschrijvingen voor GAW'!AV89</f>
        <v>1163273.1902856498</v>
      </c>
      <c r="S94" s="86">
        <f>'8. Afschrijvingen voor GAW'!AW89</f>
        <v>1187701.9272816486</v>
      </c>
      <c r="T94" s="86">
        <f>'8. Afschrijvingen voor GAW'!AX89</f>
        <v>1220957.5812455348</v>
      </c>
      <c r="U94" s="86">
        <f>'8. Afschrijvingen voor GAW'!AY89</f>
        <v>1229504.2843142534</v>
      </c>
      <c r="V94" s="86">
        <f>'8. Afschrijvingen voor GAW'!AZ89</f>
        <v>1475405.1411771041</v>
      </c>
      <c r="W94" s="86">
        <f>'8. Afschrijvingen voor GAW'!BA89</f>
        <v>1426898.6707822406</v>
      </c>
      <c r="X94" s="86">
        <f>'8. Afschrijvingen voor GAW'!BB89</f>
        <v>1379986.9336606327</v>
      </c>
      <c r="Y94" s="86">
        <f>'8. Afschrijvingen voor GAW'!BC89</f>
        <v>1334617.5002252145</v>
      </c>
      <c r="Z94" s="86">
        <f>'8. Afschrijvingen voor GAW'!BD89</f>
        <v>1290739.6646013721</v>
      </c>
      <c r="AB94" s="122"/>
      <c r="AC94" s="87">
        <f t="shared" si="6"/>
        <v>0</v>
      </c>
      <c r="AD94" s="87">
        <f t="shared" si="7"/>
        <v>0</v>
      </c>
      <c r="AE94" s="87">
        <f t="shared" si="8"/>
        <v>48681172.861408763</v>
      </c>
      <c r="AF94" s="87">
        <f t="shared" si="9"/>
        <v>48919655.91048263</v>
      </c>
      <c r="AG94" s="87">
        <f t="shared" si="10"/>
        <v>48273016.780631423</v>
      </c>
      <c r="AH94" s="87">
        <f t="shared" si="11"/>
        <v>47514278.540408798</v>
      </c>
      <c r="AI94" s="87">
        <f t="shared" si="12"/>
        <v>46462094.878273003</v>
      </c>
      <c r="AJ94" s="87">
        <f t="shared" si="13"/>
        <v>45949291.016283169</v>
      </c>
      <c r="AK94" s="87">
        <f t="shared" si="14"/>
        <v>45726524.200343467</v>
      </c>
      <c r="AL94" s="87">
        <f t="shared" si="15"/>
        <v>45785909.296707548</v>
      </c>
      <c r="AM94" s="87">
        <f t="shared" si="16"/>
        <v>44876906.377470247</v>
      </c>
      <c r="AN94" s="87">
        <f t="shared" si="17"/>
        <v>43401501.236293145</v>
      </c>
      <c r="AO94" s="87">
        <f t="shared" si="18"/>
        <v>41974602.565510906</v>
      </c>
      <c r="AP94" s="87">
        <f t="shared" si="19"/>
        <v>40594615.631850272</v>
      </c>
      <c r="AQ94" s="87">
        <f t="shared" si="20"/>
        <v>39259998.131625056</v>
      </c>
      <c r="AR94" s="87">
        <f t="shared" si="21"/>
        <v>37969258.467023686</v>
      </c>
    </row>
    <row r="95" spans="1:44" s="20" customFormat="1" x14ac:dyDescent="0.2">
      <c r="A95" s="40"/>
      <c r="B95" s="86">
        <f>'3. Investeringen'!B76</f>
        <v>62</v>
      </c>
      <c r="C95" s="86" t="str">
        <f>'3. Investeringen'!G76</f>
        <v>Nieuwe investeringen TD</v>
      </c>
      <c r="D95" s="86">
        <f>'3. Investeringen'!K76</f>
        <v>2013</v>
      </c>
      <c r="E95" s="121">
        <f>'3. Investeringen'!N76</f>
        <v>2013</v>
      </c>
      <c r="F95" s="86">
        <f>'3. Investeringen'!O76</f>
        <v>7686306.7059701951</v>
      </c>
      <c r="G95" s="86">
        <f>'3. Investeringen'!P76</f>
        <v>0</v>
      </c>
      <c r="I95" s="86">
        <f>'6. Investeringen per jaar'!I76</f>
        <v>1</v>
      </c>
      <c r="K95" s="86">
        <f>'8. Afschrijvingen voor GAW'!AO90</f>
        <v>0</v>
      </c>
      <c r="L95" s="86">
        <f>'8. Afschrijvingen voor GAW'!AP90</f>
        <v>0</v>
      </c>
      <c r="M95" s="86">
        <f>'8. Afschrijvingen voor GAW'!AQ90</f>
        <v>128105.11176616992</v>
      </c>
      <c r="N95" s="86">
        <f>'8. Afschrijvingen voor GAW'!AR90</f>
        <v>263384.10979124537</v>
      </c>
      <c r="O95" s="86">
        <f>'8. Afschrijvingen voor GAW'!AS90</f>
        <v>266017.95088915783</v>
      </c>
      <c r="P95" s="86">
        <f>'8. Afschrijvingen voor GAW'!AT90</f>
        <v>268146.09449627111</v>
      </c>
      <c r="Q95" s="86">
        <f>'8. Afschrijvingen voor GAW'!AU90</f>
        <v>268682.38668526366</v>
      </c>
      <c r="R95" s="86">
        <f>'8. Afschrijvingen voor GAW'!AV90</f>
        <v>272443.94009885733</v>
      </c>
      <c r="S95" s="86">
        <f>'8. Afschrijvingen voor GAW'!AW90</f>
        <v>278165.26284093334</v>
      </c>
      <c r="T95" s="86">
        <f>'8. Afschrijvingen voor GAW'!AX90</f>
        <v>285953.89020047948</v>
      </c>
      <c r="U95" s="86">
        <f>'8. Afschrijvingen voor GAW'!AY90</f>
        <v>287955.56743188284</v>
      </c>
      <c r="V95" s="86">
        <f>'8. Afschrijvingen voor GAW'!AZ90</f>
        <v>345546.68091825943</v>
      </c>
      <c r="W95" s="86">
        <f>'8. Afschrijvingen voor GAW'!BA90</f>
        <v>326260.35454142635</v>
      </c>
      <c r="X95" s="86">
        <f>'8. Afschrijvingen voor GAW'!BB90</f>
        <v>308050.47428795131</v>
      </c>
      <c r="Y95" s="86">
        <f>'8. Afschrijvingen voor GAW'!BC90</f>
        <v>290856.95944397262</v>
      </c>
      <c r="Z95" s="86">
        <f>'8. Afschrijvingen voor GAW'!BD90</f>
        <v>281161.72746250691</v>
      </c>
      <c r="AB95" s="122"/>
      <c r="AC95" s="87">
        <f t="shared" si="6"/>
        <v>0</v>
      </c>
      <c r="AD95" s="87">
        <f t="shared" si="7"/>
        <v>0</v>
      </c>
      <c r="AE95" s="87">
        <f t="shared" si="8"/>
        <v>7558201.5942040253</v>
      </c>
      <c r="AF95" s="87">
        <f t="shared" si="9"/>
        <v>7506447.1290504932</v>
      </c>
      <c r="AG95" s="87">
        <f t="shared" si="10"/>
        <v>7315493.6494518397</v>
      </c>
      <c r="AH95" s="87">
        <f t="shared" si="11"/>
        <v>7105871.5041511841</v>
      </c>
      <c r="AI95" s="87">
        <f t="shared" si="12"/>
        <v>6851400.8604742233</v>
      </c>
      <c r="AJ95" s="87">
        <f t="shared" si="13"/>
        <v>6674876.5324220052</v>
      </c>
      <c r="AK95" s="87">
        <f t="shared" si="14"/>
        <v>6536883.6767619336</v>
      </c>
      <c r="AL95" s="87">
        <f t="shared" si="15"/>
        <v>6433962.5295107877</v>
      </c>
      <c r="AM95" s="87">
        <f t="shared" si="16"/>
        <v>6191044.6997854793</v>
      </c>
      <c r="AN95" s="87">
        <f t="shared" si="17"/>
        <v>5845498.0188672198</v>
      </c>
      <c r="AO95" s="87">
        <f t="shared" si="18"/>
        <v>5519237.6643257933</v>
      </c>
      <c r="AP95" s="87">
        <f t="shared" si="19"/>
        <v>5211187.1900378419</v>
      </c>
      <c r="AQ95" s="87">
        <f t="shared" si="20"/>
        <v>4920330.2305938695</v>
      </c>
      <c r="AR95" s="87">
        <f t="shared" si="21"/>
        <v>4639168.5031313626</v>
      </c>
    </row>
    <row r="96" spans="1:44" s="20" customFormat="1" x14ac:dyDescent="0.2">
      <c r="A96" s="40"/>
      <c r="B96" s="86">
        <f>'3. Investeringen'!B77</f>
        <v>63</v>
      </c>
      <c r="C96" s="86" t="str">
        <f>'3. Investeringen'!G77</f>
        <v>Nieuwe investeringen TD</v>
      </c>
      <c r="D96" s="86">
        <f>'3. Investeringen'!K77</f>
        <v>2013</v>
      </c>
      <c r="E96" s="121">
        <f>'3. Investeringen'!N77</f>
        <v>2013</v>
      </c>
      <c r="F96" s="86">
        <f>'3. Investeringen'!O77</f>
        <v>-1401.2938544116071</v>
      </c>
      <c r="G96" s="86">
        <f>'3. Investeringen'!P77</f>
        <v>0</v>
      </c>
      <c r="I96" s="86">
        <f>'6. Investeringen per jaar'!I77</f>
        <v>1</v>
      </c>
      <c r="K96" s="86">
        <f>'8. Afschrijvingen voor GAW'!AO91</f>
        <v>0</v>
      </c>
      <c r="L96" s="86">
        <f>'8. Afschrijvingen voor GAW'!AP91</f>
        <v>0</v>
      </c>
      <c r="M96" s="86">
        <f>'8. Afschrijvingen voor GAW'!AQ91</f>
        <v>-28.025877088232143</v>
      </c>
      <c r="N96" s="86">
        <f>'8. Afschrijvingen voor GAW'!AR91</f>
        <v>-57.62120329340528</v>
      </c>
      <c r="O96" s="86">
        <f>'8. Afschrijvingen voor GAW'!AS91</f>
        <v>-58.197415326339339</v>
      </c>
      <c r="P96" s="86">
        <f>'8. Afschrijvingen voor GAW'!AT91</f>
        <v>-58.662994648950054</v>
      </c>
      <c r="Q96" s="86">
        <f>'8. Afschrijvingen voor GAW'!AU91</f>
        <v>-58.78032063824795</v>
      </c>
      <c r="R96" s="86">
        <f>'8. Afschrijvingen voor GAW'!AV91</f>
        <v>-59.603245127183428</v>
      </c>
      <c r="S96" s="86">
        <f>'8. Afschrijvingen voor GAW'!AW91</f>
        <v>-60.854913274854276</v>
      </c>
      <c r="T96" s="86">
        <f>'8. Afschrijvingen voor GAW'!AX91</f>
        <v>-62.5588508465502</v>
      </c>
      <c r="U96" s="86">
        <f>'8. Afschrijvingen voor GAW'!AY91</f>
        <v>-62.996762802476049</v>
      </c>
      <c r="V96" s="86">
        <f>'8. Afschrijvingen voor GAW'!AZ91</f>
        <v>-75.596115362971261</v>
      </c>
      <c r="W96" s="86">
        <f>'8. Afschrijvingen voor GAW'!BA91</f>
        <v>-70.098216063846081</v>
      </c>
      <c r="X96" s="86">
        <f>'8. Afschrijvingen voor GAW'!BB91</f>
        <v>-65.000163986475457</v>
      </c>
      <c r="Y96" s="86">
        <f>'8. Afschrijvingen voor GAW'!BC91</f>
        <v>-61.389043765004601</v>
      </c>
      <c r="Z96" s="86">
        <f>'8. Afschrijvingen voor GAW'!BD91</f>
        <v>-61.389043765004601</v>
      </c>
      <c r="AB96" s="122"/>
      <c r="AC96" s="87">
        <f t="shared" si="6"/>
        <v>0</v>
      </c>
      <c r="AD96" s="87">
        <f t="shared" si="7"/>
        <v>0</v>
      </c>
      <c r="AE96" s="87">
        <f t="shared" si="8"/>
        <v>-1373.2679773233749</v>
      </c>
      <c r="AF96" s="87">
        <f t="shared" si="9"/>
        <v>-1354.0982773950243</v>
      </c>
      <c r="AG96" s="87">
        <f t="shared" si="10"/>
        <v>-1309.4418448426352</v>
      </c>
      <c r="AH96" s="87">
        <f t="shared" si="11"/>
        <v>-1261.2543849524263</v>
      </c>
      <c r="AI96" s="87">
        <f t="shared" si="12"/>
        <v>-1204.9965730840831</v>
      </c>
      <c r="AJ96" s="87">
        <f t="shared" si="13"/>
        <v>-1162.2632799800767</v>
      </c>
      <c r="AK96" s="87">
        <f t="shared" si="14"/>
        <v>-1125.8158955848041</v>
      </c>
      <c r="AL96" s="87">
        <f t="shared" si="15"/>
        <v>-1094.7798898146284</v>
      </c>
      <c r="AM96" s="87">
        <f t="shared" si="16"/>
        <v>-1039.4465862408547</v>
      </c>
      <c r="AN96" s="87">
        <f t="shared" si="17"/>
        <v>-963.85047087788348</v>
      </c>
      <c r="AO96" s="87">
        <f t="shared" si="18"/>
        <v>-893.75225481403743</v>
      </c>
      <c r="AP96" s="87">
        <f t="shared" si="19"/>
        <v>-828.75209082756191</v>
      </c>
      <c r="AQ96" s="87">
        <f t="shared" si="20"/>
        <v>-767.36304706255737</v>
      </c>
      <c r="AR96" s="87">
        <f t="shared" si="21"/>
        <v>-705.97400329755283</v>
      </c>
    </row>
    <row r="97" spans="1:44" s="20" customFormat="1" x14ac:dyDescent="0.2">
      <c r="A97" s="40"/>
      <c r="B97" s="86">
        <f>'3. Investeringen'!B78</f>
        <v>64</v>
      </c>
      <c r="C97" s="86" t="str">
        <f>'3. Investeringen'!G78</f>
        <v>Nieuwe investeringen TD</v>
      </c>
      <c r="D97" s="86">
        <f>'3. Investeringen'!K78</f>
        <v>2013</v>
      </c>
      <c r="E97" s="121">
        <f>'3. Investeringen'!N78</f>
        <v>2013</v>
      </c>
      <c r="F97" s="86">
        <f>'3. Investeringen'!O78</f>
        <v>2842638.4733167468</v>
      </c>
      <c r="G97" s="86">
        <f>'3. Investeringen'!P78</f>
        <v>0</v>
      </c>
      <c r="I97" s="86">
        <f>'6. Investeringen per jaar'!I78</f>
        <v>1</v>
      </c>
      <c r="K97" s="86">
        <f>'8. Afschrijvingen voor GAW'!AO92</f>
        <v>0</v>
      </c>
      <c r="L97" s="86">
        <f>'8. Afschrijvingen voor GAW'!AP92</f>
        <v>0</v>
      </c>
      <c r="M97" s="86">
        <f>'8. Afschrijvingen voor GAW'!AQ92</f>
        <v>142131.92366583736</v>
      </c>
      <c r="N97" s="86">
        <f>'8. Afschrijvingen voor GAW'!AR92</f>
        <v>292223.23505696154</v>
      </c>
      <c r="O97" s="86">
        <f>'8. Afschrijvingen voor GAW'!AS92</f>
        <v>295145.46740753116</v>
      </c>
      <c r="P97" s="86">
        <f>'8. Afschrijvingen voor GAW'!AT92</f>
        <v>297506.63114679145</v>
      </c>
      <c r="Q97" s="86">
        <f>'8. Afschrijvingen voor GAW'!AU92</f>
        <v>298101.64440908498</v>
      </c>
      <c r="R97" s="86">
        <f>'8. Afschrijvingen voor GAW'!AV92</f>
        <v>302275.06743081223</v>
      </c>
      <c r="S97" s="86">
        <f>'8. Afschrijvingen voor GAW'!AW92</f>
        <v>308622.84384685929</v>
      </c>
      <c r="T97" s="86">
        <f>'8. Afschrijvingen voor GAW'!AX92</f>
        <v>317264.28347457136</v>
      </c>
      <c r="U97" s="86">
        <f>'8. Afschrijvingen voor GAW'!AY92</f>
        <v>319485.13345889334</v>
      </c>
      <c r="V97" s="86">
        <f>'8. Afschrijvingen voor GAW'!AZ92</f>
        <v>383382.16015067167</v>
      </c>
      <c r="W97" s="86">
        <f>'8. Afschrijvingen voor GAW'!BA92</f>
        <v>95845.540037667975</v>
      </c>
      <c r="X97" s="86">
        <f>'8. Afschrijvingen voor GAW'!BB92</f>
        <v>0</v>
      </c>
      <c r="Y97" s="86">
        <f>'8. Afschrijvingen voor GAW'!BC92</f>
        <v>0</v>
      </c>
      <c r="Z97" s="86">
        <f>'8. Afschrijvingen voor GAW'!BD92</f>
        <v>0</v>
      </c>
      <c r="AB97" s="122"/>
      <c r="AC97" s="87">
        <f t="shared" si="6"/>
        <v>0</v>
      </c>
      <c r="AD97" s="87">
        <f t="shared" si="7"/>
        <v>0</v>
      </c>
      <c r="AE97" s="87">
        <f t="shared" si="8"/>
        <v>2700506.5496509094</v>
      </c>
      <c r="AF97" s="87">
        <f t="shared" si="9"/>
        <v>2483897.4979841737</v>
      </c>
      <c r="AG97" s="87">
        <f t="shared" si="10"/>
        <v>2213591.0055564842</v>
      </c>
      <c r="AH97" s="87">
        <f t="shared" si="11"/>
        <v>1933793.1024541445</v>
      </c>
      <c r="AI97" s="87">
        <f t="shared" si="12"/>
        <v>1639559.0442499679</v>
      </c>
      <c r="AJ97" s="87">
        <f t="shared" si="13"/>
        <v>1360237.8034386553</v>
      </c>
      <c r="AK97" s="87">
        <f t="shared" si="14"/>
        <v>1080179.9534640075</v>
      </c>
      <c r="AL97" s="87">
        <f t="shared" si="15"/>
        <v>793160.70868642838</v>
      </c>
      <c r="AM97" s="87">
        <f t="shared" si="16"/>
        <v>479227.70018833998</v>
      </c>
      <c r="AN97" s="87">
        <f t="shared" si="17"/>
        <v>95845.54003766831</v>
      </c>
      <c r="AO97" s="87">
        <f t="shared" si="18"/>
        <v>3.3469405025243759E-10</v>
      </c>
      <c r="AP97" s="87">
        <f t="shared" si="19"/>
        <v>3.3469405025243759E-10</v>
      </c>
      <c r="AQ97" s="87">
        <f t="shared" si="20"/>
        <v>3.3469405025243759E-10</v>
      </c>
      <c r="AR97" s="87">
        <f t="shared" si="21"/>
        <v>3.3469405025243759E-10</v>
      </c>
    </row>
    <row r="98" spans="1:44" s="20" customFormat="1" x14ac:dyDescent="0.2">
      <c r="A98" s="40"/>
      <c r="B98" s="86">
        <f>'3. Investeringen'!B79</f>
        <v>65</v>
      </c>
      <c r="C98" s="86" t="str">
        <f>'3. Investeringen'!G79</f>
        <v>Nieuwe investeringen TD</v>
      </c>
      <c r="D98" s="86">
        <f>'3. Investeringen'!K79</f>
        <v>2013</v>
      </c>
      <c r="E98" s="121">
        <f>'3. Investeringen'!N79</f>
        <v>2013</v>
      </c>
      <c r="F98" s="86">
        <f>'3. Investeringen'!O79</f>
        <v>9177873.1720751766</v>
      </c>
      <c r="G98" s="86">
        <f>'3. Investeringen'!P79</f>
        <v>0</v>
      </c>
      <c r="I98" s="86">
        <f>'6. Investeringen per jaar'!I79</f>
        <v>1</v>
      </c>
      <c r="K98" s="86">
        <f>'8. Afschrijvingen voor GAW'!AO93</f>
        <v>0</v>
      </c>
      <c r="L98" s="86">
        <f>'8. Afschrijvingen voor GAW'!AP93</f>
        <v>0</v>
      </c>
      <c r="M98" s="86">
        <f>'8. Afschrijvingen voor GAW'!AQ93</f>
        <v>917787.31720751768</v>
      </c>
      <c r="N98" s="86">
        <f>'8. Afschrijvingen voor GAW'!AR93</f>
        <v>1886970.7241786562</v>
      </c>
      <c r="O98" s="86">
        <f>'8. Afschrijvingen voor GAW'!AS93</f>
        <v>1905840.4314204429</v>
      </c>
      <c r="P98" s="86">
        <f>'8. Afschrijvingen voor GAW'!AT93</f>
        <v>1921087.1548718065</v>
      </c>
      <c r="Q98" s="86">
        <f>'8. Afschrijvingen voor GAW'!AU93</f>
        <v>1924929.3291815501</v>
      </c>
      <c r="R98" s="86">
        <f>'8. Afschrijvingen voor GAW'!AV93</f>
        <v>975939.16989504592</v>
      </c>
      <c r="S98" s="86">
        <f>'8. Afschrijvingen voor GAW'!AW93</f>
        <v>0</v>
      </c>
      <c r="T98" s="86">
        <f>'8. Afschrijvingen voor GAW'!AX93</f>
        <v>0</v>
      </c>
      <c r="U98" s="86">
        <f>'8. Afschrijvingen voor GAW'!AY93</f>
        <v>0</v>
      </c>
      <c r="V98" s="86">
        <f>'8. Afschrijvingen voor GAW'!AZ93</f>
        <v>0</v>
      </c>
      <c r="W98" s="86">
        <f>'8. Afschrijvingen voor GAW'!BA93</f>
        <v>0</v>
      </c>
      <c r="X98" s="86">
        <f>'8. Afschrijvingen voor GAW'!BB93</f>
        <v>0</v>
      </c>
      <c r="Y98" s="86">
        <f>'8. Afschrijvingen voor GAW'!BC93</f>
        <v>0</v>
      </c>
      <c r="Z98" s="86">
        <f>'8. Afschrijvingen voor GAW'!BD93</f>
        <v>0</v>
      </c>
      <c r="AB98" s="122"/>
      <c r="AC98" s="87">
        <f t="shared" si="6"/>
        <v>0</v>
      </c>
      <c r="AD98" s="87">
        <f t="shared" si="7"/>
        <v>0</v>
      </c>
      <c r="AE98" s="87">
        <f t="shared" si="8"/>
        <v>8260085.8548676586</v>
      </c>
      <c r="AF98" s="87">
        <f t="shared" si="9"/>
        <v>6604397.5346252965</v>
      </c>
      <c r="AG98" s="87">
        <f t="shared" si="10"/>
        <v>4764601.0785511071</v>
      </c>
      <c r="AH98" s="87">
        <f t="shared" si="11"/>
        <v>2881630.7323077098</v>
      </c>
      <c r="AI98" s="87">
        <f t="shared" si="12"/>
        <v>962464.66459077504</v>
      </c>
      <c r="AJ98" s="87">
        <f t="shared" si="13"/>
        <v>0</v>
      </c>
      <c r="AK98" s="87">
        <f t="shared" si="14"/>
        <v>0</v>
      </c>
      <c r="AL98" s="87">
        <f t="shared" si="15"/>
        <v>0</v>
      </c>
      <c r="AM98" s="87">
        <f t="shared" si="16"/>
        <v>0</v>
      </c>
      <c r="AN98" s="87">
        <f t="shared" si="17"/>
        <v>0</v>
      </c>
      <c r="AO98" s="87">
        <f t="shared" si="18"/>
        <v>0</v>
      </c>
      <c r="AP98" s="87">
        <f t="shared" si="19"/>
        <v>0</v>
      </c>
      <c r="AQ98" s="87">
        <f t="shared" si="20"/>
        <v>0</v>
      </c>
      <c r="AR98" s="87">
        <f t="shared" si="21"/>
        <v>0</v>
      </c>
    </row>
    <row r="99" spans="1:44" s="20" customFormat="1" x14ac:dyDescent="0.2">
      <c r="A99" s="40"/>
      <c r="B99" s="86">
        <f>'3. Investeringen'!B80</f>
        <v>66</v>
      </c>
      <c r="C99" s="86" t="str">
        <f>'3. Investeringen'!G80</f>
        <v>Nieuwe investeringen TD</v>
      </c>
      <c r="D99" s="86">
        <f>'3. Investeringen'!K80</f>
        <v>2013</v>
      </c>
      <c r="E99" s="121">
        <f>'3. Investeringen'!N80</f>
        <v>2013</v>
      </c>
      <c r="F99" s="86">
        <f>'3. Investeringen'!O80</f>
        <v>28728.116766269552</v>
      </c>
      <c r="G99" s="86">
        <f>'3. Investeringen'!P80</f>
        <v>0</v>
      </c>
      <c r="I99" s="86">
        <f>'6. Investeringen per jaar'!I80</f>
        <v>1</v>
      </c>
      <c r="K99" s="86">
        <f>'8. Afschrijvingen voor GAW'!AO94</f>
        <v>0</v>
      </c>
      <c r="L99" s="86">
        <f>'8. Afschrijvingen voor GAW'!AP94</f>
        <v>0</v>
      </c>
      <c r="M99" s="86">
        <f>'8. Afschrijvingen voor GAW'!AQ94</f>
        <v>0</v>
      </c>
      <c r="N99" s="86">
        <f>'8. Afschrijvingen voor GAW'!AR94</f>
        <v>0</v>
      </c>
      <c r="O99" s="86">
        <f>'8. Afschrijvingen voor GAW'!AS94</f>
        <v>0</v>
      </c>
      <c r="P99" s="86">
        <f>'8. Afschrijvingen voor GAW'!AT94</f>
        <v>0</v>
      </c>
      <c r="Q99" s="86">
        <f>'8. Afschrijvingen voor GAW'!AU94</f>
        <v>0</v>
      </c>
      <c r="R99" s="86">
        <f>'8. Afschrijvingen voor GAW'!AV94</f>
        <v>0</v>
      </c>
      <c r="S99" s="86">
        <f>'8. Afschrijvingen voor GAW'!AW94</f>
        <v>0</v>
      </c>
      <c r="T99" s="86">
        <f>'8. Afschrijvingen voor GAW'!AX94</f>
        <v>0</v>
      </c>
      <c r="U99" s="86">
        <f>'8. Afschrijvingen voor GAW'!AY94</f>
        <v>0</v>
      </c>
      <c r="V99" s="86">
        <f>'8. Afschrijvingen voor GAW'!AZ94</f>
        <v>0</v>
      </c>
      <c r="W99" s="86">
        <f>'8. Afschrijvingen voor GAW'!BA94</f>
        <v>0</v>
      </c>
      <c r="X99" s="86">
        <f>'8. Afschrijvingen voor GAW'!BB94</f>
        <v>0</v>
      </c>
      <c r="Y99" s="86">
        <f>'8. Afschrijvingen voor GAW'!BC94</f>
        <v>0</v>
      </c>
      <c r="Z99" s="86">
        <f>'8. Afschrijvingen voor GAW'!BD94</f>
        <v>0</v>
      </c>
      <c r="AB99" s="122"/>
      <c r="AC99" s="87">
        <f t="shared" ref="AC99:AC162" si="22">$I99*IF($D99&lt;2011,IF(AC$33=$E99,$G99*K$28-K99,
AB99*K$28-K99),
IF(AC$33=$E99,$F99-K99,
AB99*K$28-K99))</f>
        <v>0</v>
      </c>
      <c r="AD99" s="87">
        <f t="shared" si="7"/>
        <v>0</v>
      </c>
      <c r="AE99" s="87">
        <f t="shared" si="8"/>
        <v>28728.116766269552</v>
      </c>
      <c r="AF99" s="87">
        <f t="shared" si="9"/>
        <v>29532.504035725098</v>
      </c>
      <c r="AG99" s="87">
        <f t="shared" si="10"/>
        <v>29827.829076082351</v>
      </c>
      <c r="AH99" s="87">
        <f t="shared" si="11"/>
        <v>30066.451708691009</v>
      </c>
      <c r="AI99" s="87">
        <f t="shared" si="12"/>
        <v>30126.584612108392</v>
      </c>
      <c r="AJ99" s="87">
        <f t="shared" si="13"/>
        <v>30548.356796677912</v>
      </c>
      <c r="AK99" s="87">
        <f t="shared" si="14"/>
        <v>31189.872289408144</v>
      </c>
      <c r="AL99" s="87">
        <f t="shared" si="15"/>
        <v>32063.188713511572</v>
      </c>
      <c r="AM99" s="87">
        <f t="shared" si="16"/>
        <v>32287.63103450615</v>
      </c>
      <c r="AN99" s="87">
        <f t="shared" si="17"/>
        <v>32287.63103450615</v>
      </c>
      <c r="AO99" s="87">
        <f t="shared" si="18"/>
        <v>32287.63103450615</v>
      </c>
      <c r="AP99" s="87">
        <f t="shared" si="19"/>
        <v>32287.63103450615</v>
      </c>
      <c r="AQ99" s="87">
        <f t="shared" si="20"/>
        <v>32287.63103450615</v>
      </c>
      <c r="AR99" s="87">
        <f t="shared" si="21"/>
        <v>32287.63103450615</v>
      </c>
    </row>
    <row r="100" spans="1:44" s="20" customFormat="1" x14ac:dyDescent="0.2">
      <c r="A100" s="40"/>
      <c r="B100" s="86">
        <f>'3. Investeringen'!B81</f>
        <v>67</v>
      </c>
      <c r="C100" s="86" t="str">
        <f>'3. Investeringen'!G81</f>
        <v>Nieuwe investeringen TD</v>
      </c>
      <c r="D100" s="86">
        <f>'3. Investeringen'!K81</f>
        <v>2014</v>
      </c>
      <c r="E100" s="121">
        <f>'3. Investeringen'!N81</f>
        <v>2014</v>
      </c>
      <c r="F100" s="86">
        <f>'3. Investeringen'!O81</f>
        <v>24488760.42660493</v>
      </c>
      <c r="G100" s="86">
        <f>'3. Investeringen'!P81</f>
        <v>0</v>
      </c>
      <c r="I100" s="86">
        <f>'6. Investeringen per jaar'!I81</f>
        <v>1</v>
      </c>
      <c r="K100" s="86">
        <f>'8. Afschrijvingen voor GAW'!AO95</f>
        <v>0</v>
      </c>
      <c r="L100" s="86">
        <f>'8. Afschrijvingen voor GAW'!AP95</f>
        <v>0</v>
      </c>
      <c r="M100" s="86">
        <f>'8. Afschrijvingen voor GAW'!AQ95</f>
        <v>0</v>
      </c>
      <c r="N100" s="86">
        <f>'8. Afschrijvingen voor GAW'!AR95</f>
        <v>222625.09478731756</v>
      </c>
      <c r="O100" s="86">
        <f>'8. Afschrijvingen voor GAW'!AS95</f>
        <v>449702.69147038145</v>
      </c>
      <c r="P100" s="86">
        <f>'8. Afschrijvingen voor GAW'!AT95</f>
        <v>453300.31300214457</v>
      </c>
      <c r="Q100" s="86">
        <f>'8. Afschrijvingen voor GAW'!AU95</f>
        <v>454206.9136281489</v>
      </c>
      <c r="R100" s="86">
        <f>'8. Afschrijvingen voor GAW'!AV95</f>
        <v>460565.810418943</v>
      </c>
      <c r="S100" s="86">
        <f>'8. Afschrijvingen voor GAW'!AW95</f>
        <v>470237.6924377408</v>
      </c>
      <c r="T100" s="86">
        <f>'8. Afschrijvingen voor GAW'!AX95</f>
        <v>483404.34782599751</v>
      </c>
      <c r="U100" s="86">
        <f>'8. Afschrijvingen voor GAW'!AY95</f>
        <v>486788.17826077942</v>
      </c>
      <c r="V100" s="86">
        <f>'8. Afschrijvingen voor GAW'!AZ95</f>
        <v>584145.81391293532</v>
      </c>
      <c r="W100" s="86">
        <f>'8. Afschrijvingen voor GAW'!BA95</f>
        <v>569388.44598250336</v>
      </c>
      <c r="X100" s="86">
        <f>'8. Afschrijvingen voor GAW'!BB95</f>
        <v>555003.89576820843</v>
      </c>
      <c r="Y100" s="86">
        <f>'8. Afschrijvingen voor GAW'!BC95</f>
        <v>540982.74471722206</v>
      </c>
      <c r="Z100" s="86">
        <f>'8. Afschrijvingen voor GAW'!BD95</f>
        <v>527315.81221910275</v>
      </c>
      <c r="AB100" s="122"/>
      <c r="AC100" s="87">
        <f t="shared" si="22"/>
        <v>0</v>
      </c>
      <c r="AD100" s="87">
        <f t="shared" si="7"/>
        <v>0</v>
      </c>
      <c r="AE100" s="87">
        <f t="shared" si="8"/>
        <v>0</v>
      </c>
      <c r="AF100" s="87">
        <f t="shared" si="9"/>
        <v>24266135.331817612</v>
      </c>
      <c r="AG100" s="87">
        <f t="shared" si="10"/>
        <v>24059093.993665408</v>
      </c>
      <c r="AH100" s="87">
        <f t="shared" si="11"/>
        <v>23798266.43261259</v>
      </c>
      <c r="AI100" s="87">
        <f t="shared" si="12"/>
        <v>23391656.051849667</v>
      </c>
      <c r="AJ100" s="87">
        <f t="shared" si="13"/>
        <v>23258573.426156618</v>
      </c>
      <c r="AK100" s="87">
        <f t="shared" si="14"/>
        <v>23276765.775668163</v>
      </c>
      <c r="AL100" s="87">
        <f t="shared" si="15"/>
        <v>23445110.869560875</v>
      </c>
      <c r="AM100" s="87">
        <f t="shared" si="16"/>
        <v>23122438.467387017</v>
      </c>
      <c r="AN100" s="87">
        <f t="shared" si="17"/>
        <v>22538292.653474081</v>
      </c>
      <c r="AO100" s="87">
        <f t="shared" si="18"/>
        <v>21968904.207491577</v>
      </c>
      <c r="AP100" s="87">
        <f t="shared" si="19"/>
        <v>21413900.311723366</v>
      </c>
      <c r="AQ100" s="87">
        <f t="shared" si="20"/>
        <v>20872917.567006145</v>
      </c>
      <c r="AR100" s="87">
        <f t="shared" si="21"/>
        <v>20345601.754787043</v>
      </c>
    </row>
    <row r="101" spans="1:44" s="20" customFormat="1" x14ac:dyDescent="0.2">
      <c r="A101" s="40"/>
      <c r="B101" s="86">
        <f>'3. Investeringen'!B82</f>
        <v>68</v>
      </c>
      <c r="C101" s="86" t="str">
        <f>'3. Investeringen'!G82</f>
        <v>Nieuwe investeringen TD</v>
      </c>
      <c r="D101" s="86">
        <f>'3. Investeringen'!K82</f>
        <v>2014</v>
      </c>
      <c r="E101" s="121">
        <f>'3. Investeringen'!N82</f>
        <v>2014</v>
      </c>
      <c r="F101" s="86">
        <f>'3. Investeringen'!O82</f>
        <v>61472326.789091587</v>
      </c>
      <c r="G101" s="86">
        <f>'3. Investeringen'!P82</f>
        <v>0</v>
      </c>
      <c r="I101" s="86">
        <f>'6. Investeringen per jaar'!I82</f>
        <v>1</v>
      </c>
      <c r="K101" s="86">
        <f>'8. Afschrijvingen voor GAW'!AO96</f>
        <v>0</v>
      </c>
      <c r="L101" s="86">
        <f>'8. Afschrijvingen voor GAW'!AP96</f>
        <v>0</v>
      </c>
      <c r="M101" s="86">
        <f>'8. Afschrijvingen voor GAW'!AQ96</f>
        <v>0</v>
      </c>
      <c r="N101" s="86">
        <f>'8. Afschrijvingen voor GAW'!AR96</f>
        <v>683025.85321212874</v>
      </c>
      <c r="O101" s="86">
        <f>'8. Afschrijvingen voor GAW'!AS96</f>
        <v>1379712.2234885001</v>
      </c>
      <c r="P101" s="86">
        <f>'8. Afschrijvingen voor GAW'!AT96</f>
        <v>1390749.9212764082</v>
      </c>
      <c r="Q101" s="86">
        <f>'8. Afschrijvingen voor GAW'!AU96</f>
        <v>1393531.4211189612</v>
      </c>
      <c r="R101" s="86">
        <f>'8. Afschrijvingen voor GAW'!AV96</f>
        <v>1413040.8610146267</v>
      </c>
      <c r="S101" s="86">
        <f>'8. Afschrijvingen voor GAW'!AW96</f>
        <v>1442714.7190959337</v>
      </c>
      <c r="T101" s="86">
        <f>'8. Afschrijvingen voor GAW'!AX96</f>
        <v>1483110.7312306198</v>
      </c>
      <c r="U101" s="86">
        <f>'8. Afschrijvingen voor GAW'!AY96</f>
        <v>1493492.5063492339</v>
      </c>
      <c r="V101" s="86">
        <f>'8. Afschrijvingen voor GAW'!AZ96</f>
        <v>1792191.0076190808</v>
      </c>
      <c r="W101" s="86">
        <f>'8. Afschrijvingen voor GAW'!BA96</f>
        <v>1734840.8953752704</v>
      </c>
      <c r="X101" s="86">
        <f>'8. Afschrijvingen voor GAW'!BB96</f>
        <v>1679325.9867232617</v>
      </c>
      <c r="Y101" s="86">
        <f>'8. Afschrijvingen voor GAW'!BC96</f>
        <v>1625587.5551481172</v>
      </c>
      <c r="Z101" s="86">
        <f>'8. Afschrijvingen voor GAW'!BD96</f>
        <v>1573568.7533833776</v>
      </c>
      <c r="AB101" s="122"/>
      <c r="AC101" s="87">
        <f t="shared" si="22"/>
        <v>0</v>
      </c>
      <c r="AD101" s="87">
        <f t="shared" si="7"/>
        <v>0</v>
      </c>
      <c r="AE101" s="87">
        <f t="shared" si="8"/>
        <v>0</v>
      </c>
      <c r="AF101" s="87">
        <f t="shared" si="9"/>
        <v>60789300.935879461</v>
      </c>
      <c r="AG101" s="87">
        <f t="shared" si="10"/>
        <v>60017481.721749753</v>
      </c>
      <c r="AH101" s="87">
        <f t="shared" si="11"/>
        <v>59106871.654247344</v>
      </c>
      <c r="AI101" s="87">
        <f t="shared" si="12"/>
        <v>57831553.976436876</v>
      </c>
      <c r="AJ101" s="87">
        <f t="shared" si="13"/>
        <v>57228154.871092364</v>
      </c>
      <c r="AK101" s="87">
        <f t="shared" si="14"/>
        <v>56987231.404289365</v>
      </c>
      <c r="AL101" s="87">
        <f t="shared" si="15"/>
        <v>57099763.15237885</v>
      </c>
      <c r="AM101" s="87">
        <f t="shared" si="16"/>
        <v>56005968.98809626</v>
      </c>
      <c r="AN101" s="87">
        <f t="shared" si="17"/>
        <v>54213777.980477177</v>
      </c>
      <c r="AO101" s="87">
        <f t="shared" si="18"/>
        <v>52478937.085101902</v>
      </c>
      <c r="AP101" s="87">
        <f t="shared" si="19"/>
        <v>50799611.098378643</v>
      </c>
      <c r="AQ101" s="87">
        <f t="shared" si="20"/>
        <v>49174023.543230526</v>
      </c>
      <c r="AR101" s="87">
        <f t="shared" si="21"/>
        <v>47600454.78984715</v>
      </c>
    </row>
    <row r="102" spans="1:44" s="20" customFormat="1" x14ac:dyDescent="0.2">
      <c r="A102" s="40"/>
      <c r="B102" s="86">
        <f>'3. Investeringen'!B83</f>
        <v>69</v>
      </c>
      <c r="C102" s="86" t="str">
        <f>'3. Investeringen'!G83</f>
        <v>Nieuwe investeringen TD</v>
      </c>
      <c r="D102" s="86">
        <f>'3. Investeringen'!K83</f>
        <v>2014</v>
      </c>
      <c r="E102" s="121">
        <f>'3. Investeringen'!N83</f>
        <v>2014</v>
      </c>
      <c r="F102" s="86">
        <f>'3. Investeringen'!O83</f>
        <v>4976064.1508974358</v>
      </c>
      <c r="G102" s="86">
        <f>'3. Investeringen'!P83</f>
        <v>0</v>
      </c>
      <c r="I102" s="86">
        <f>'6. Investeringen per jaar'!I83</f>
        <v>1</v>
      </c>
      <c r="K102" s="86">
        <f>'8. Afschrijvingen voor GAW'!AO97</f>
        <v>0</v>
      </c>
      <c r="L102" s="86">
        <f>'8. Afschrijvingen voor GAW'!AP97</f>
        <v>0</v>
      </c>
      <c r="M102" s="86">
        <f>'8. Afschrijvingen voor GAW'!AQ97</f>
        <v>0</v>
      </c>
      <c r="N102" s="86">
        <f>'8. Afschrijvingen voor GAW'!AR97</f>
        <v>82934.40251495727</v>
      </c>
      <c r="O102" s="86">
        <f>'8. Afschrijvingen voor GAW'!AS97</f>
        <v>167527.4930802137</v>
      </c>
      <c r="P102" s="86">
        <f>'8. Afschrijvingen voor GAW'!AT97</f>
        <v>168867.71302485542</v>
      </c>
      <c r="Q102" s="86">
        <f>'8. Afschrijvingen voor GAW'!AU97</f>
        <v>169205.44845090513</v>
      </c>
      <c r="R102" s="86">
        <f>'8. Afschrijvingen voor GAW'!AV97</f>
        <v>171574.32472921783</v>
      </c>
      <c r="S102" s="86">
        <f>'8. Afschrijvingen voor GAW'!AW97</f>
        <v>175177.3855485314</v>
      </c>
      <c r="T102" s="86">
        <f>'8. Afschrijvingen voor GAW'!AX97</f>
        <v>180082.35234389026</v>
      </c>
      <c r="U102" s="86">
        <f>'8. Afschrijvingen voor GAW'!AY97</f>
        <v>181342.92881029745</v>
      </c>
      <c r="V102" s="86">
        <f>'8. Afschrijvingen voor GAW'!AZ97</f>
        <v>217611.51457235691</v>
      </c>
      <c r="W102" s="86">
        <f>'8. Afschrijvingen voor GAW'!BA97</f>
        <v>206005.5671284979</v>
      </c>
      <c r="X102" s="86">
        <f>'8. Afschrijvingen voor GAW'!BB97</f>
        <v>195018.60354831134</v>
      </c>
      <c r="Y102" s="86">
        <f>'8. Afschrijvingen voor GAW'!BC97</f>
        <v>184617.61135906808</v>
      </c>
      <c r="Z102" s="86">
        <f>'8. Afschrijvingen voor GAW'!BD97</f>
        <v>177133.11360126801</v>
      </c>
      <c r="AB102" s="122"/>
      <c r="AC102" s="87">
        <f t="shared" si="22"/>
        <v>0</v>
      </c>
      <c r="AD102" s="87">
        <f t="shared" si="7"/>
        <v>0</v>
      </c>
      <c r="AE102" s="87">
        <f t="shared" si="8"/>
        <v>0</v>
      </c>
      <c r="AF102" s="87">
        <f t="shared" si="9"/>
        <v>4893129.748382479</v>
      </c>
      <c r="AG102" s="87">
        <f t="shared" si="10"/>
        <v>4774533.5527860904</v>
      </c>
      <c r="AH102" s="87">
        <f t="shared" si="11"/>
        <v>4643862.1081835236</v>
      </c>
      <c r="AI102" s="87">
        <f t="shared" si="12"/>
        <v>4483944.3839489855</v>
      </c>
      <c r="AJ102" s="87">
        <f t="shared" si="13"/>
        <v>4375145.280595053</v>
      </c>
      <c r="AK102" s="87">
        <f t="shared" si="14"/>
        <v>4291845.9459390175</v>
      </c>
      <c r="AL102" s="87">
        <f t="shared" si="15"/>
        <v>4231935.2800814202</v>
      </c>
      <c r="AM102" s="87">
        <f t="shared" si="16"/>
        <v>4080215.8982316926</v>
      </c>
      <c r="AN102" s="87">
        <f t="shared" si="17"/>
        <v>3862604.3836593358</v>
      </c>
      <c r="AO102" s="87">
        <f t="shared" si="18"/>
        <v>3656598.8165308377</v>
      </c>
      <c r="AP102" s="87">
        <f t="shared" si="19"/>
        <v>3461580.2129825265</v>
      </c>
      <c r="AQ102" s="87">
        <f t="shared" si="20"/>
        <v>3276962.6016234583</v>
      </c>
      <c r="AR102" s="87">
        <f t="shared" si="21"/>
        <v>3099829.4880221905</v>
      </c>
    </row>
    <row r="103" spans="1:44" s="20" customFormat="1" x14ac:dyDescent="0.2">
      <c r="A103" s="40"/>
      <c r="B103" s="86">
        <f>'3. Investeringen'!B84</f>
        <v>70</v>
      </c>
      <c r="C103" s="86" t="str">
        <f>'3. Investeringen'!G84</f>
        <v>Nieuwe investeringen TD</v>
      </c>
      <c r="D103" s="86">
        <f>'3. Investeringen'!K84</f>
        <v>2014</v>
      </c>
      <c r="E103" s="121">
        <f>'3. Investeringen'!N84</f>
        <v>2014</v>
      </c>
      <c r="F103" s="86">
        <f>'3. Investeringen'!O84</f>
        <v>-3272.543515036954</v>
      </c>
      <c r="G103" s="86">
        <f>'3. Investeringen'!P84</f>
        <v>0</v>
      </c>
      <c r="I103" s="86">
        <f>'6. Investeringen per jaar'!I84</f>
        <v>1</v>
      </c>
      <c r="K103" s="86">
        <f>'8. Afschrijvingen voor GAW'!AO98</f>
        <v>0</v>
      </c>
      <c r="L103" s="86">
        <f>'8. Afschrijvingen voor GAW'!AP98</f>
        <v>0</v>
      </c>
      <c r="M103" s="86">
        <f>'8. Afschrijvingen voor GAW'!AQ98</f>
        <v>0</v>
      </c>
      <c r="N103" s="86">
        <f>'8. Afschrijvingen voor GAW'!AR98</f>
        <v>-65.450870300739084</v>
      </c>
      <c r="O103" s="86">
        <f>'8. Afschrijvingen voor GAW'!AS98</f>
        <v>-132.21075800749296</v>
      </c>
      <c r="P103" s="86">
        <f>'8. Afschrijvingen voor GAW'!AT98</f>
        <v>-133.26844407155289</v>
      </c>
      <c r="Q103" s="86">
        <f>'8. Afschrijvingen voor GAW'!AU98</f>
        <v>-133.53498095969601</v>
      </c>
      <c r="R103" s="86">
        <f>'8. Afschrijvingen voor GAW'!AV98</f>
        <v>-135.40447069313177</v>
      </c>
      <c r="S103" s="86">
        <f>'8. Afschrijvingen voor GAW'!AW98</f>
        <v>-138.24796457768755</v>
      </c>
      <c r="T103" s="86">
        <f>'8. Afschrijvingen voor GAW'!AX98</f>
        <v>-142.11890758586279</v>
      </c>
      <c r="U103" s="86">
        <f>'8. Afschrijvingen voor GAW'!AY98</f>
        <v>-143.11373993896379</v>
      </c>
      <c r="V103" s="86">
        <f>'8. Afschrijvingen voor GAW'!AZ98</f>
        <v>-171.73648792675652</v>
      </c>
      <c r="W103" s="86">
        <f>'8. Afschrijvingen voor GAW'!BA98</f>
        <v>-159.96027161177895</v>
      </c>
      <c r="X103" s="86">
        <f>'8. Afschrijvingen voor GAW'!BB98</f>
        <v>-148.99156727268556</v>
      </c>
      <c r="Y103" s="86">
        <f>'8. Afschrijvingen voor GAW'!BC98</f>
        <v>-139.57256014625139</v>
      </c>
      <c r="Z103" s="86">
        <f>'8. Afschrijvingen voor GAW'!BD98</f>
        <v>-139.57256014625139</v>
      </c>
      <c r="AB103" s="122"/>
      <c r="AC103" s="87">
        <f t="shared" si="22"/>
        <v>0</v>
      </c>
      <c r="AD103" s="87">
        <f t="shared" si="7"/>
        <v>0</v>
      </c>
      <c r="AE103" s="87">
        <f t="shared" si="8"/>
        <v>0</v>
      </c>
      <c r="AF103" s="87">
        <f t="shared" si="9"/>
        <v>-3207.0926447362149</v>
      </c>
      <c r="AG103" s="87">
        <f t="shared" si="10"/>
        <v>-3106.952813176084</v>
      </c>
      <c r="AH103" s="87">
        <f t="shared" si="11"/>
        <v>-2998.5399916099395</v>
      </c>
      <c r="AI103" s="87">
        <f t="shared" si="12"/>
        <v>-2871.0020906334635</v>
      </c>
      <c r="AJ103" s="87">
        <f t="shared" si="13"/>
        <v>-2775.7916492092004</v>
      </c>
      <c r="AK103" s="87">
        <f t="shared" si="14"/>
        <v>-2695.8353092649058</v>
      </c>
      <c r="AL103" s="87">
        <f t="shared" si="15"/>
        <v>-2629.1997903384604</v>
      </c>
      <c r="AM103" s="87">
        <f t="shared" si="16"/>
        <v>-2504.4904489318656</v>
      </c>
      <c r="AN103" s="87">
        <f t="shared" si="17"/>
        <v>-2332.753961005109</v>
      </c>
      <c r="AO103" s="87">
        <f t="shared" si="18"/>
        <v>-2172.7936893933302</v>
      </c>
      <c r="AP103" s="87">
        <f t="shared" si="19"/>
        <v>-2023.8021221206445</v>
      </c>
      <c r="AQ103" s="87">
        <f t="shared" si="20"/>
        <v>-1884.2295619743932</v>
      </c>
      <c r="AR103" s="87">
        <f t="shared" si="21"/>
        <v>-1744.6570018281418</v>
      </c>
    </row>
    <row r="104" spans="1:44" s="20" customFormat="1" x14ac:dyDescent="0.2">
      <c r="A104" s="40"/>
      <c r="B104" s="86">
        <f>'3. Investeringen'!B85</f>
        <v>71</v>
      </c>
      <c r="C104" s="86" t="str">
        <f>'3. Investeringen'!G85</f>
        <v>Nieuwe investeringen TD</v>
      </c>
      <c r="D104" s="86">
        <f>'3. Investeringen'!K85</f>
        <v>2014</v>
      </c>
      <c r="E104" s="121">
        <f>'3. Investeringen'!N85</f>
        <v>2014</v>
      </c>
      <c r="F104" s="86">
        <f>'3. Investeringen'!O85</f>
        <v>3004967.399744872</v>
      </c>
      <c r="G104" s="86">
        <f>'3. Investeringen'!P85</f>
        <v>0</v>
      </c>
      <c r="I104" s="86">
        <f>'6. Investeringen per jaar'!I85</f>
        <v>1</v>
      </c>
      <c r="K104" s="86">
        <f>'8. Afschrijvingen voor GAW'!AO99</f>
        <v>0</v>
      </c>
      <c r="L104" s="86">
        <f>'8. Afschrijvingen voor GAW'!AP99</f>
        <v>0</v>
      </c>
      <c r="M104" s="86">
        <f>'8. Afschrijvingen voor GAW'!AQ99</f>
        <v>0</v>
      </c>
      <c r="N104" s="86">
        <f>'8. Afschrijvingen voor GAW'!AR99</f>
        <v>150248.36998724361</v>
      </c>
      <c r="O104" s="86">
        <f>'8. Afschrijvingen voor GAW'!AS99</f>
        <v>303501.70737423206</v>
      </c>
      <c r="P104" s="86">
        <f>'8. Afschrijvingen voor GAW'!AT99</f>
        <v>305929.72103322594</v>
      </c>
      <c r="Q104" s="86">
        <f>'8. Afschrijvingen voor GAW'!AU99</f>
        <v>306541.5804752924</v>
      </c>
      <c r="R104" s="86">
        <f>'8. Afschrijvingen voor GAW'!AV99</f>
        <v>310833.1626019465</v>
      </c>
      <c r="S104" s="86">
        <f>'8. Afschrijvingen voor GAW'!AW99</f>
        <v>317360.65901658736</v>
      </c>
      <c r="T104" s="86">
        <f>'8. Afschrijvingen voor GAW'!AX99</f>
        <v>326246.75746905181</v>
      </c>
      <c r="U104" s="86">
        <f>'8. Afschrijvingen voor GAW'!AY99</f>
        <v>328530.48477133515</v>
      </c>
      <c r="V104" s="86">
        <f>'8. Afschrijvingen voor GAW'!AZ99</f>
        <v>394236.58172560245</v>
      </c>
      <c r="W104" s="86">
        <f>'8. Afschrijvingen voor GAW'!BA99</f>
        <v>284726.4201351573</v>
      </c>
      <c r="X104" s="86">
        <f>'8. Afschrijvingen voor GAW'!BB99</f>
        <v>142363.21006757865</v>
      </c>
      <c r="Y104" s="86">
        <f>'8. Afschrijvingen voor GAW'!BC99</f>
        <v>0</v>
      </c>
      <c r="Z104" s="86">
        <f>'8. Afschrijvingen voor GAW'!BD99</f>
        <v>0</v>
      </c>
      <c r="AB104" s="122"/>
      <c r="AC104" s="87">
        <f t="shared" si="22"/>
        <v>0</v>
      </c>
      <c r="AD104" s="87">
        <f t="shared" si="7"/>
        <v>0</v>
      </c>
      <c r="AE104" s="87">
        <f t="shared" si="8"/>
        <v>0</v>
      </c>
      <c r="AF104" s="87">
        <f t="shared" si="9"/>
        <v>2854719.0297576282</v>
      </c>
      <c r="AG104" s="87">
        <f t="shared" si="10"/>
        <v>2579764.5126809725</v>
      </c>
      <c r="AH104" s="87">
        <f t="shared" si="11"/>
        <v>2294472.9077491947</v>
      </c>
      <c r="AI104" s="87">
        <f t="shared" si="12"/>
        <v>1992520.2730894007</v>
      </c>
      <c r="AJ104" s="87">
        <f t="shared" si="13"/>
        <v>1709582.3943107058</v>
      </c>
      <c r="AK104" s="87">
        <f t="shared" si="14"/>
        <v>1428122.9655746431</v>
      </c>
      <c r="AL104" s="87">
        <f t="shared" si="15"/>
        <v>1141863.6511416815</v>
      </c>
      <c r="AM104" s="87">
        <f t="shared" si="16"/>
        <v>821326.21192833793</v>
      </c>
      <c r="AN104" s="87">
        <f t="shared" si="17"/>
        <v>427089.63020273548</v>
      </c>
      <c r="AO104" s="87">
        <f t="shared" si="18"/>
        <v>142363.21006757818</v>
      </c>
      <c r="AP104" s="87">
        <f t="shared" si="19"/>
        <v>-4.6566128730773926E-10</v>
      </c>
      <c r="AQ104" s="87">
        <f t="shared" si="20"/>
        <v>-4.6566128730773926E-10</v>
      </c>
      <c r="AR104" s="87">
        <f t="shared" si="21"/>
        <v>-4.6566128730773926E-10</v>
      </c>
    </row>
    <row r="105" spans="1:44" s="20" customFormat="1" x14ac:dyDescent="0.2">
      <c r="A105" s="40"/>
      <c r="B105" s="86">
        <f>'3. Investeringen'!B86</f>
        <v>72</v>
      </c>
      <c r="C105" s="86" t="str">
        <f>'3. Investeringen'!G86</f>
        <v>Nieuwe investeringen TD</v>
      </c>
      <c r="D105" s="86">
        <f>'3. Investeringen'!K86</f>
        <v>2014</v>
      </c>
      <c r="E105" s="121">
        <f>'3. Investeringen'!N86</f>
        <v>2014</v>
      </c>
      <c r="F105" s="86">
        <f>'3. Investeringen'!O86</f>
        <v>4097106.1374831162</v>
      </c>
      <c r="G105" s="86">
        <f>'3. Investeringen'!P86</f>
        <v>0</v>
      </c>
      <c r="I105" s="86">
        <f>'6. Investeringen per jaar'!I86</f>
        <v>1</v>
      </c>
      <c r="K105" s="86">
        <f>'8. Afschrijvingen voor GAW'!AO100</f>
        <v>0</v>
      </c>
      <c r="L105" s="86">
        <f>'8. Afschrijvingen voor GAW'!AP100</f>
        <v>0</v>
      </c>
      <c r="M105" s="86">
        <f>'8. Afschrijvingen voor GAW'!AQ100</f>
        <v>0</v>
      </c>
      <c r="N105" s="86">
        <f>'8. Afschrijvingen voor GAW'!AR100</f>
        <v>409710.61374831165</v>
      </c>
      <c r="O105" s="86">
        <f>'8. Afschrijvingen voor GAW'!AS100</f>
        <v>827615.43977158959</v>
      </c>
      <c r="P105" s="86">
        <f>'8. Afschrijvingen voor GAW'!AT100</f>
        <v>834236.36328976229</v>
      </c>
      <c r="Q105" s="86">
        <f>'8. Afschrijvingen voor GAW'!AU100</f>
        <v>835904.83601634193</v>
      </c>
      <c r="R105" s="86">
        <f>'8. Afschrijvingen voor GAW'!AV100</f>
        <v>847607.5037205707</v>
      </c>
      <c r="S105" s="86">
        <f>'8. Afschrijvingen voor GAW'!AW100</f>
        <v>432703.63064935134</v>
      </c>
      <c r="T105" s="86">
        <f>'8. Afschrijvingen voor GAW'!AX100</f>
        <v>0</v>
      </c>
      <c r="U105" s="86">
        <f>'8. Afschrijvingen voor GAW'!AY100</f>
        <v>0</v>
      </c>
      <c r="V105" s="86">
        <f>'8. Afschrijvingen voor GAW'!AZ100</f>
        <v>0</v>
      </c>
      <c r="W105" s="86">
        <f>'8. Afschrijvingen voor GAW'!BA100</f>
        <v>0</v>
      </c>
      <c r="X105" s="86">
        <f>'8. Afschrijvingen voor GAW'!BB100</f>
        <v>0</v>
      </c>
      <c r="Y105" s="86">
        <f>'8. Afschrijvingen voor GAW'!BC100</f>
        <v>0</v>
      </c>
      <c r="Z105" s="86">
        <f>'8. Afschrijvingen voor GAW'!BD100</f>
        <v>0</v>
      </c>
      <c r="AB105" s="122"/>
      <c r="AC105" s="87">
        <f t="shared" si="22"/>
        <v>0</v>
      </c>
      <c r="AD105" s="87">
        <f t="shared" si="7"/>
        <v>0</v>
      </c>
      <c r="AE105" s="87">
        <f t="shared" si="8"/>
        <v>0</v>
      </c>
      <c r="AF105" s="87">
        <f t="shared" si="9"/>
        <v>3687395.5237348047</v>
      </c>
      <c r="AG105" s="87">
        <f t="shared" si="10"/>
        <v>2896654.039200563</v>
      </c>
      <c r="AH105" s="87">
        <f t="shared" si="11"/>
        <v>2085590.9082244053</v>
      </c>
      <c r="AI105" s="87">
        <f t="shared" si="12"/>
        <v>1253857.2540245121</v>
      </c>
      <c r="AJ105" s="87">
        <f t="shared" si="13"/>
        <v>423803.7518602846</v>
      </c>
      <c r="AK105" s="87">
        <f t="shared" si="14"/>
        <v>-8.149072527885437E-10</v>
      </c>
      <c r="AL105" s="87">
        <f t="shared" si="15"/>
        <v>-8.3772465586662289E-10</v>
      </c>
      <c r="AM105" s="87">
        <f t="shared" si="16"/>
        <v>-8.4358872845768919E-10</v>
      </c>
      <c r="AN105" s="87">
        <f t="shared" si="17"/>
        <v>-8.4358872845768919E-10</v>
      </c>
      <c r="AO105" s="87">
        <f t="shared" si="18"/>
        <v>-8.4358872845768919E-10</v>
      </c>
      <c r="AP105" s="87">
        <f t="shared" si="19"/>
        <v>-8.4358872845768919E-10</v>
      </c>
      <c r="AQ105" s="87">
        <f t="shared" si="20"/>
        <v>-8.4358872845768919E-10</v>
      </c>
      <c r="AR105" s="87">
        <f t="shared" si="21"/>
        <v>-8.4358872845768919E-10</v>
      </c>
    </row>
    <row r="106" spans="1:44" s="20" customFormat="1" x14ac:dyDescent="0.2">
      <c r="A106" s="40"/>
      <c r="B106" s="86">
        <f>'3. Investeringen'!B87</f>
        <v>73</v>
      </c>
      <c r="C106" s="86" t="str">
        <f>'3. Investeringen'!G87</f>
        <v>Nieuwe investeringen TD</v>
      </c>
      <c r="D106" s="86">
        <f>'3. Investeringen'!K87</f>
        <v>2014</v>
      </c>
      <c r="E106" s="121">
        <f>'3. Investeringen'!N87</f>
        <v>2014</v>
      </c>
      <c r="F106" s="86">
        <f>'3. Investeringen'!O87</f>
        <v>35072.477688024795</v>
      </c>
      <c r="G106" s="86">
        <f>'3. Investeringen'!P87</f>
        <v>0</v>
      </c>
      <c r="I106" s="86">
        <f>'6. Investeringen per jaar'!I87</f>
        <v>1</v>
      </c>
      <c r="K106" s="86">
        <f>'8. Afschrijvingen voor GAW'!AO101</f>
        <v>0</v>
      </c>
      <c r="L106" s="86">
        <f>'8. Afschrijvingen voor GAW'!AP101</f>
        <v>0</v>
      </c>
      <c r="M106" s="86">
        <f>'8. Afschrijvingen voor GAW'!AQ101</f>
        <v>0</v>
      </c>
      <c r="N106" s="86">
        <f>'8. Afschrijvingen voor GAW'!AR101</f>
        <v>0</v>
      </c>
      <c r="O106" s="86">
        <f>'8. Afschrijvingen voor GAW'!AS101</f>
        <v>0</v>
      </c>
      <c r="P106" s="86">
        <f>'8. Afschrijvingen voor GAW'!AT101</f>
        <v>0</v>
      </c>
      <c r="Q106" s="86">
        <f>'8. Afschrijvingen voor GAW'!AU101</f>
        <v>0</v>
      </c>
      <c r="R106" s="86">
        <f>'8. Afschrijvingen voor GAW'!AV101</f>
        <v>0</v>
      </c>
      <c r="S106" s="86">
        <f>'8. Afschrijvingen voor GAW'!AW101</f>
        <v>0</v>
      </c>
      <c r="T106" s="86">
        <f>'8. Afschrijvingen voor GAW'!AX101</f>
        <v>0</v>
      </c>
      <c r="U106" s="86">
        <f>'8. Afschrijvingen voor GAW'!AY101</f>
        <v>0</v>
      </c>
      <c r="V106" s="86">
        <f>'8. Afschrijvingen voor GAW'!AZ101</f>
        <v>0</v>
      </c>
      <c r="W106" s="86">
        <f>'8. Afschrijvingen voor GAW'!BA101</f>
        <v>0</v>
      </c>
      <c r="X106" s="86">
        <f>'8. Afschrijvingen voor GAW'!BB101</f>
        <v>0</v>
      </c>
      <c r="Y106" s="86">
        <f>'8. Afschrijvingen voor GAW'!BC101</f>
        <v>0</v>
      </c>
      <c r="Z106" s="86">
        <f>'8. Afschrijvingen voor GAW'!BD101</f>
        <v>0</v>
      </c>
      <c r="AB106" s="122"/>
      <c r="AC106" s="87">
        <f t="shared" si="22"/>
        <v>0</v>
      </c>
      <c r="AD106" s="87">
        <f t="shared" si="7"/>
        <v>0</v>
      </c>
      <c r="AE106" s="87">
        <f t="shared" si="8"/>
        <v>0</v>
      </c>
      <c r="AF106" s="87">
        <f t="shared" si="9"/>
        <v>35072.477688024795</v>
      </c>
      <c r="AG106" s="87">
        <f t="shared" si="10"/>
        <v>35423.202464905044</v>
      </c>
      <c r="AH106" s="87">
        <f t="shared" si="11"/>
        <v>35706.588084624287</v>
      </c>
      <c r="AI106" s="87">
        <f t="shared" si="12"/>
        <v>35778.001260793535</v>
      </c>
      <c r="AJ106" s="87">
        <f t="shared" si="13"/>
        <v>36278.893278444644</v>
      </c>
      <c r="AK106" s="87">
        <f t="shared" si="14"/>
        <v>37040.750037291975</v>
      </c>
      <c r="AL106" s="87">
        <f t="shared" si="15"/>
        <v>38077.891038336151</v>
      </c>
      <c r="AM106" s="87">
        <f t="shared" si="16"/>
        <v>38344.436275604501</v>
      </c>
      <c r="AN106" s="87">
        <f t="shared" si="17"/>
        <v>38344.436275604501</v>
      </c>
      <c r="AO106" s="87">
        <f t="shared" si="18"/>
        <v>38344.436275604501</v>
      </c>
      <c r="AP106" s="87">
        <f t="shared" si="19"/>
        <v>38344.436275604501</v>
      </c>
      <c r="AQ106" s="87">
        <f t="shared" si="20"/>
        <v>38344.436275604501</v>
      </c>
      <c r="AR106" s="87">
        <f t="shared" si="21"/>
        <v>38344.436275604501</v>
      </c>
    </row>
    <row r="107" spans="1:44" s="20" customFormat="1" x14ac:dyDescent="0.2">
      <c r="A107" s="40"/>
      <c r="B107" s="86">
        <f>'3. Investeringen'!B88</f>
        <v>74</v>
      </c>
      <c r="C107" s="86" t="str">
        <f>'3. Investeringen'!G88</f>
        <v>Nieuwe investeringen TD</v>
      </c>
      <c r="D107" s="86">
        <f>'3. Investeringen'!K88</f>
        <v>2015</v>
      </c>
      <c r="E107" s="121">
        <f>'3. Investeringen'!N88</f>
        <v>2015</v>
      </c>
      <c r="F107" s="86">
        <f>'3. Investeringen'!O88</f>
        <v>25790866.982650425</v>
      </c>
      <c r="G107" s="86">
        <f>'3. Investeringen'!P88</f>
        <v>0</v>
      </c>
      <c r="I107" s="86">
        <f>'6. Investeringen per jaar'!I88</f>
        <v>1</v>
      </c>
      <c r="K107" s="86">
        <f>'8. Afschrijvingen voor GAW'!AO102</f>
        <v>0</v>
      </c>
      <c r="L107" s="86">
        <f>'8. Afschrijvingen voor GAW'!AP102</f>
        <v>0</v>
      </c>
      <c r="M107" s="86">
        <f>'8. Afschrijvingen voor GAW'!AQ102</f>
        <v>0</v>
      </c>
      <c r="N107" s="86">
        <f>'8. Afschrijvingen voor GAW'!AR102</f>
        <v>0</v>
      </c>
      <c r="O107" s="86">
        <f>'8. Afschrijvingen voor GAW'!AS102</f>
        <v>234462.42711500387</v>
      </c>
      <c r="P107" s="86">
        <f>'8. Afschrijvingen voor GAW'!AT102</f>
        <v>472676.25306384778</v>
      </c>
      <c r="Q107" s="86">
        <f>'8. Afschrijvingen voor GAW'!AU102</f>
        <v>473621.60556997551</v>
      </c>
      <c r="R107" s="86">
        <f>'8. Afschrijvingen voor GAW'!AV102</f>
        <v>480252.30804795516</v>
      </c>
      <c r="S107" s="86">
        <f>'8. Afschrijvingen voor GAW'!AW102</f>
        <v>490337.60651696217</v>
      </c>
      <c r="T107" s="86">
        <f>'8. Afschrijvingen voor GAW'!AX102</f>
        <v>504067.05949943711</v>
      </c>
      <c r="U107" s="86">
        <f>'8. Afschrijvingen voor GAW'!AY102</f>
        <v>507595.5289159331</v>
      </c>
      <c r="V107" s="86">
        <f>'8. Afschrijvingen voor GAW'!AZ102</f>
        <v>609114.63469911972</v>
      </c>
      <c r="W107" s="86">
        <f>'8. Afschrijvingen voor GAW'!BA102</f>
        <v>594043.7571395539</v>
      </c>
      <c r="X107" s="86">
        <f>'8. Afschrijvingen voor GAW'!BB102</f>
        <v>579345.76727218344</v>
      </c>
      <c r="Y107" s="86">
        <f>'8. Afschrijvingen voor GAW'!BC102</f>
        <v>565011.4390097789</v>
      </c>
      <c r="Z107" s="86">
        <f>'8. Afschrijvingen voor GAW'!BD102</f>
        <v>551031.77453943389</v>
      </c>
      <c r="AB107" s="122"/>
      <c r="AC107" s="87">
        <f t="shared" si="22"/>
        <v>0</v>
      </c>
      <c r="AD107" s="87">
        <f t="shared" si="7"/>
        <v>0</v>
      </c>
      <c r="AE107" s="87">
        <f t="shared" si="8"/>
        <v>0</v>
      </c>
      <c r="AF107" s="87">
        <f t="shared" si="9"/>
        <v>0</v>
      </c>
      <c r="AG107" s="87">
        <f t="shared" si="10"/>
        <v>25556404.555535421</v>
      </c>
      <c r="AH107" s="87">
        <f t="shared" si="11"/>
        <v>25288179.538915858</v>
      </c>
      <c r="AI107" s="87">
        <f t="shared" si="12"/>
        <v>24865134.292423714</v>
      </c>
      <c r="AJ107" s="87">
        <f t="shared" si="13"/>
        <v>24732993.864469692</v>
      </c>
      <c r="AK107" s="87">
        <f t="shared" si="14"/>
        <v>24762049.129106592</v>
      </c>
      <c r="AL107" s="87">
        <f t="shared" si="15"/>
        <v>24951319.445222139</v>
      </c>
      <c r="AM107" s="87">
        <f t="shared" si="16"/>
        <v>24618383.152422756</v>
      </c>
      <c r="AN107" s="87">
        <f t="shared" si="17"/>
        <v>24009268.517723635</v>
      </c>
      <c r="AO107" s="87">
        <f t="shared" si="18"/>
        <v>23415224.760584082</v>
      </c>
      <c r="AP107" s="87">
        <f t="shared" si="19"/>
        <v>22835878.993311901</v>
      </c>
      <c r="AQ107" s="87">
        <f t="shared" si="20"/>
        <v>22270867.554302122</v>
      </c>
      <c r="AR107" s="87">
        <f t="shared" si="21"/>
        <v>21719835.779762689</v>
      </c>
    </row>
    <row r="108" spans="1:44" s="20" customFormat="1" x14ac:dyDescent="0.2">
      <c r="A108" s="40"/>
      <c r="B108" s="86">
        <f>'3. Investeringen'!B89</f>
        <v>75</v>
      </c>
      <c r="C108" s="86" t="str">
        <f>'3. Investeringen'!G89</f>
        <v>Nieuwe investeringen TD</v>
      </c>
      <c r="D108" s="86">
        <f>'3. Investeringen'!K89</f>
        <v>2015</v>
      </c>
      <c r="E108" s="121">
        <f>'3. Investeringen'!N89</f>
        <v>2015</v>
      </c>
      <c r="F108" s="86">
        <f>'3. Investeringen'!O89</f>
        <v>76243971.889764026</v>
      </c>
      <c r="G108" s="86">
        <f>'3. Investeringen'!P89</f>
        <v>0</v>
      </c>
      <c r="I108" s="86">
        <f>'6. Investeringen per jaar'!I89</f>
        <v>1</v>
      </c>
      <c r="K108" s="86">
        <f>'8. Afschrijvingen voor GAW'!AO103</f>
        <v>0</v>
      </c>
      <c r="L108" s="86">
        <f>'8. Afschrijvingen voor GAW'!AP103</f>
        <v>0</v>
      </c>
      <c r="M108" s="86">
        <f>'8. Afschrijvingen voor GAW'!AQ103</f>
        <v>0</v>
      </c>
      <c r="N108" s="86">
        <f>'8. Afschrijvingen voor GAW'!AR103</f>
        <v>0</v>
      </c>
      <c r="O108" s="86">
        <f>'8. Afschrijvingen voor GAW'!AS103</f>
        <v>847155.24321960029</v>
      </c>
      <c r="P108" s="86">
        <f>'8. Afschrijvingen voor GAW'!AT103</f>
        <v>1707864.9703307142</v>
      </c>
      <c r="Q108" s="86">
        <f>'8. Afschrijvingen voor GAW'!AU103</f>
        <v>1711280.7002713757</v>
      </c>
      <c r="R108" s="86">
        <f>'8. Afschrijvingen voor GAW'!AV103</f>
        <v>1735238.6300751748</v>
      </c>
      <c r="S108" s="86">
        <f>'8. Afschrijvingen voor GAW'!AW103</f>
        <v>1771678.6413067535</v>
      </c>
      <c r="T108" s="86">
        <f>'8. Afschrijvingen voor GAW'!AX103</f>
        <v>1821285.6432633426</v>
      </c>
      <c r="U108" s="86">
        <f>'8. Afschrijvingen voor GAW'!AY103</f>
        <v>1834034.6427661858</v>
      </c>
      <c r="V108" s="86">
        <f>'8. Afschrijvingen voor GAW'!AZ103</f>
        <v>2200841.5713194232</v>
      </c>
      <c r="W108" s="86">
        <f>'8. Afschrijvingen voor GAW'!BA103</f>
        <v>2132243.9119536229</v>
      </c>
      <c r="X108" s="86">
        <f>'8. Afschrijvingen voor GAW'!BB103</f>
        <v>2065784.361451172</v>
      </c>
      <c r="Y108" s="86">
        <f>'8. Afschrijvingen voor GAW'!BC103</f>
        <v>2001396.2774578889</v>
      </c>
      <c r="Z108" s="86">
        <f>'8. Afschrijvingen voor GAW'!BD103</f>
        <v>1939015.0947838768</v>
      </c>
      <c r="AB108" s="122"/>
      <c r="AC108" s="87">
        <f t="shared" si="22"/>
        <v>0</v>
      </c>
      <c r="AD108" s="87">
        <f t="shared" si="7"/>
        <v>0</v>
      </c>
      <c r="AE108" s="87">
        <f t="shared" si="8"/>
        <v>0</v>
      </c>
      <c r="AF108" s="87">
        <f t="shared" si="9"/>
        <v>0</v>
      </c>
      <c r="AG108" s="87">
        <f t="shared" si="10"/>
        <v>75396816.646544427</v>
      </c>
      <c r="AH108" s="87">
        <f t="shared" si="11"/>
        <v>74292126.209386066</v>
      </c>
      <c r="AI108" s="87">
        <f t="shared" si="12"/>
        <v>72729429.761533454</v>
      </c>
      <c r="AJ108" s="87">
        <f t="shared" si="13"/>
        <v>72012403.148119748</v>
      </c>
      <c r="AK108" s="87">
        <f t="shared" si="14"/>
        <v>71752984.972923502</v>
      </c>
      <c r="AL108" s="87">
        <f t="shared" si="15"/>
        <v>71940782.908902019</v>
      </c>
      <c r="AM108" s="87">
        <f t="shared" si="16"/>
        <v>70610333.746498138</v>
      </c>
      <c r="AN108" s="87">
        <f t="shared" si="17"/>
        <v>68409492.175178722</v>
      </c>
      <c r="AO108" s="87">
        <f t="shared" si="18"/>
        <v>66277248.263225101</v>
      </c>
      <c r="AP108" s="87">
        <f t="shared" si="19"/>
        <v>64211463.90177393</v>
      </c>
      <c r="AQ108" s="87">
        <f t="shared" si="20"/>
        <v>62210067.624316044</v>
      </c>
      <c r="AR108" s="87">
        <f t="shared" si="21"/>
        <v>60271052.529532164</v>
      </c>
    </row>
    <row r="109" spans="1:44" s="20" customFormat="1" x14ac:dyDescent="0.2">
      <c r="A109" s="40"/>
      <c r="B109" s="86">
        <f>'3. Investeringen'!B90</f>
        <v>76</v>
      </c>
      <c r="C109" s="86" t="str">
        <f>'3. Investeringen'!G90</f>
        <v>Nieuwe investeringen TD</v>
      </c>
      <c r="D109" s="86">
        <f>'3. Investeringen'!K90</f>
        <v>2015</v>
      </c>
      <c r="E109" s="121">
        <f>'3. Investeringen'!N90</f>
        <v>2015</v>
      </c>
      <c r="F109" s="86">
        <f>'3. Investeringen'!O90</f>
        <v>5221887.6554170987</v>
      </c>
      <c r="G109" s="86">
        <f>'3. Investeringen'!P90</f>
        <v>0</v>
      </c>
      <c r="I109" s="86">
        <f>'6. Investeringen per jaar'!I90</f>
        <v>1</v>
      </c>
      <c r="K109" s="86">
        <f>'8. Afschrijvingen voor GAW'!AO104</f>
        <v>0</v>
      </c>
      <c r="L109" s="86">
        <f>'8. Afschrijvingen voor GAW'!AP104</f>
        <v>0</v>
      </c>
      <c r="M109" s="86">
        <f>'8. Afschrijvingen voor GAW'!AQ104</f>
        <v>0</v>
      </c>
      <c r="N109" s="86">
        <f>'8. Afschrijvingen voor GAW'!AR104</f>
        <v>0</v>
      </c>
      <c r="O109" s="86">
        <f>'8. Afschrijvingen voor GAW'!AS104</f>
        <v>87031.460923618317</v>
      </c>
      <c r="P109" s="86">
        <f>'8. Afschrijvingen voor GAW'!AT104</f>
        <v>175455.42522201448</v>
      </c>
      <c r="Q109" s="86">
        <f>'8. Afschrijvingen voor GAW'!AU104</f>
        <v>175806.33607245854</v>
      </c>
      <c r="R109" s="86">
        <f>'8. Afschrijvingen voor GAW'!AV104</f>
        <v>178267.62477747293</v>
      </c>
      <c r="S109" s="86">
        <f>'8. Afschrijvingen voor GAW'!AW104</f>
        <v>182011.24489779986</v>
      </c>
      <c r="T109" s="86">
        <f>'8. Afschrijvingen voor GAW'!AX104</f>
        <v>187107.55975493827</v>
      </c>
      <c r="U109" s="86">
        <f>'8. Afschrijvingen voor GAW'!AY104</f>
        <v>188417.3126732228</v>
      </c>
      <c r="V109" s="86">
        <f>'8. Afschrijvingen voor GAW'!AZ104</f>
        <v>226100.77520786741</v>
      </c>
      <c r="W109" s="86">
        <f>'8. Afschrijvingen voor GAW'!BA104</f>
        <v>214555.2037078912</v>
      </c>
      <c r="X109" s="86">
        <f>'8. Afschrijvingen voor GAW'!BB104</f>
        <v>203599.19330578609</v>
      </c>
      <c r="Y109" s="86">
        <f>'8. Afschrijvingen voor GAW'!BC104</f>
        <v>193202.63875400129</v>
      </c>
      <c r="Z109" s="86">
        <f>'8. Afschrijvingen voor GAW'!BD104</f>
        <v>184120.46342795849</v>
      </c>
      <c r="AB109" s="122"/>
      <c r="AC109" s="87">
        <f t="shared" si="22"/>
        <v>0</v>
      </c>
      <c r="AD109" s="87">
        <f t="shared" si="7"/>
        <v>0</v>
      </c>
      <c r="AE109" s="87">
        <f t="shared" si="8"/>
        <v>0</v>
      </c>
      <c r="AF109" s="87">
        <f t="shared" si="9"/>
        <v>0</v>
      </c>
      <c r="AG109" s="87">
        <f t="shared" si="10"/>
        <v>5134856.19449348</v>
      </c>
      <c r="AH109" s="87">
        <f t="shared" si="11"/>
        <v>5000479.6188274138</v>
      </c>
      <c r="AI109" s="87">
        <f t="shared" si="12"/>
        <v>4834674.2419926096</v>
      </c>
      <c r="AJ109" s="87">
        <f t="shared" si="13"/>
        <v>4724092.056603034</v>
      </c>
      <c r="AK109" s="87">
        <f t="shared" si="14"/>
        <v>4641286.7448938973</v>
      </c>
      <c r="AL109" s="87">
        <f t="shared" si="15"/>
        <v>4584135.2139959885</v>
      </c>
      <c r="AM109" s="87">
        <f t="shared" si="16"/>
        <v>4427806.8478207365</v>
      </c>
      <c r="AN109" s="87">
        <f t="shared" si="17"/>
        <v>4201706.0726128686</v>
      </c>
      <c r="AO109" s="87">
        <f t="shared" si="18"/>
        <v>3987150.8689049776</v>
      </c>
      <c r="AP109" s="87">
        <f t="shared" si="19"/>
        <v>3783551.6755991913</v>
      </c>
      <c r="AQ109" s="87">
        <f t="shared" si="20"/>
        <v>3590349.03684519</v>
      </c>
      <c r="AR109" s="87">
        <f t="shared" si="21"/>
        <v>3406228.5734172314</v>
      </c>
    </row>
    <row r="110" spans="1:44" s="20" customFormat="1" x14ac:dyDescent="0.2">
      <c r="A110" s="40"/>
      <c r="B110" s="86">
        <f>'3. Investeringen'!B91</f>
        <v>77</v>
      </c>
      <c r="C110" s="86" t="str">
        <f>'3. Investeringen'!G91</f>
        <v>Nieuwe investeringen TD</v>
      </c>
      <c r="D110" s="86">
        <f>'3. Investeringen'!K91</f>
        <v>2015</v>
      </c>
      <c r="E110" s="121">
        <f>'3. Investeringen'!N91</f>
        <v>2015</v>
      </c>
      <c r="F110" s="86">
        <f>'3. Investeringen'!O91</f>
        <v>-2483.701508650443</v>
      </c>
      <c r="G110" s="86">
        <f>'3. Investeringen'!P91</f>
        <v>0</v>
      </c>
      <c r="I110" s="86">
        <f>'6. Investeringen per jaar'!I91</f>
        <v>1</v>
      </c>
      <c r="K110" s="86">
        <f>'8. Afschrijvingen voor GAW'!AO105</f>
        <v>0</v>
      </c>
      <c r="L110" s="86">
        <f>'8. Afschrijvingen voor GAW'!AP105</f>
        <v>0</v>
      </c>
      <c r="M110" s="86">
        <f>'8. Afschrijvingen voor GAW'!AQ105</f>
        <v>0</v>
      </c>
      <c r="N110" s="86">
        <f>'8. Afschrijvingen voor GAW'!AR105</f>
        <v>0</v>
      </c>
      <c r="O110" s="86">
        <f>'8. Afschrijvingen voor GAW'!AS105</f>
        <v>-49.674030173008859</v>
      </c>
      <c r="P110" s="86">
        <f>'8. Afschrijvingen voor GAW'!AT105</f>
        <v>-100.14284482878585</v>
      </c>
      <c r="Q110" s="86">
        <f>'8. Afschrijvingen voor GAW'!AU105</f>
        <v>-100.34313051844343</v>
      </c>
      <c r="R110" s="86">
        <f>'8. Afschrijvingen voor GAW'!AV105</f>
        <v>-101.74793434570164</v>
      </c>
      <c r="S110" s="86">
        <f>'8. Afschrijvingen voor GAW'!AW105</f>
        <v>-103.88464096696137</v>
      </c>
      <c r="T110" s="86">
        <f>'8. Afschrijvingen voor GAW'!AX105</f>
        <v>-106.79341091403629</v>
      </c>
      <c r="U110" s="86">
        <f>'8. Afschrijvingen voor GAW'!AY105</f>
        <v>-107.54096479043453</v>
      </c>
      <c r="V110" s="86">
        <f>'8. Afschrijvingen voor GAW'!AZ105</f>
        <v>-129.04915774852142</v>
      </c>
      <c r="W110" s="86">
        <f>'8. Afschrijvingen voor GAW'!BA105</f>
        <v>-120.67840157023898</v>
      </c>
      <c r="X110" s="86">
        <f>'8. Afschrijvingen voor GAW'!BB105</f>
        <v>-112.85061336027753</v>
      </c>
      <c r="Y110" s="86">
        <f>'8. Afschrijvingen voor GAW'!BC105</f>
        <v>-105.530573574746</v>
      </c>
      <c r="Z110" s="86">
        <f>'8. Afschrijvingen voor GAW'!BD105</f>
        <v>-104.92407602546585</v>
      </c>
      <c r="AB110" s="122"/>
      <c r="AC110" s="87">
        <f t="shared" si="22"/>
        <v>0</v>
      </c>
      <c r="AD110" s="87">
        <f t="shared" si="7"/>
        <v>0</v>
      </c>
      <c r="AE110" s="87">
        <f t="shared" si="8"/>
        <v>0</v>
      </c>
      <c r="AF110" s="87">
        <f t="shared" si="9"/>
        <v>0</v>
      </c>
      <c r="AG110" s="87">
        <f t="shared" si="10"/>
        <v>-2434.0274784774342</v>
      </c>
      <c r="AH110" s="87">
        <f t="shared" si="11"/>
        <v>-2353.3568534764681</v>
      </c>
      <c r="AI110" s="87">
        <f t="shared" si="12"/>
        <v>-2257.7204366649776</v>
      </c>
      <c r="AJ110" s="87">
        <f t="shared" si="13"/>
        <v>-2187.5805884325855</v>
      </c>
      <c r="AK110" s="87">
        <f t="shared" si="14"/>
        <v>-2129.6351398227084</v>
      </c>
      <c r="AL110" s="87">
        <f t="shared" si="15"/>
        <v>-2082.4715128237081</v>
      </c>
      <c r="AM110" s="87">
        <f t="shared" si="16"/>
        <v>-1989.5078486230393</v>
      </c>
      <c r="AN110" s="87">
        <f t="shared" si="17"/>
        <v>-1860.458690874518</v>
      </c>
      <c r="AO110" s="87">
        <f t="shared" si="18"/>
        <v>-1739.780289304279</v>
      </c>
      <c r="AP110" s="87">
        <f t="shared" si="19"/>
        <v>-1626.9296759440015</v>
      </c>
      <c r="AQ110" s="87">
        <f t="shared" si="20"/>
        <v>-1521.3991023692554</v>
      </c>
      <c r="AR110" s="87">
        <f t="shared" si="21"/>
        <v>-1416.4750263437895</v>
      </c>
    </row>
    <row r="111" spans="1:44" s="20" customFormat="1" x14ac:dyDescent="0.2">
      <c r="A111" s="40"/>
      <c r="B111" s="86">
        <f>'3. Investeringen'!B92</f>
        <v>78</v>
      </c>
      <c r="C111" s="86" t="str">
        <f>'3. Investeringen'!G92</f>
        <v>Nieuwe investeringen TD</v>
      </c>
      <c r="D111" s="86">
        <f>'3. Investeringen'!K92</f>
        <v>2015</v>
      </c>
      <c r="E111" s="121">
        <f>'3. Investeringen'!N92</f>
        <v>2015</v>
      </c>
      <c r="F111" s="86">
        <f>'3. Investeringen'!O92</f>
        <v>1644790.7112601611</v>
      </c>
      <c r="G111" s="86">
        <f>'3. Investeringen'!P92</f>
        <v>0</v>
      </c>
      <c r="I111" s="86">
        <f>'6. Investeringen per jaar'!I92</f>
        <v>1</v>
      </c>
      <c r="K111" s="86">
        <f>'8. Afschrijvingen voor GAW'!AO106</f>
        <v>0</v>
      </c>
      <c r="L111" s="86">
        <f>'8. Afschrijvingen voor GAW'!AP106</f>
        <v>0</v>
      </c>
      <c r="M111" s="86">
        <f>'8. Afschrijvingen voor GAW'!AQ106</f>
        <v>0</v>
      </c>
      <c r="N111" s="86">
        <f>'8. Afschrijvingen voor GAW'!AR106</f>
        <v>0</v>
      </c>
      <c r="O111" s="86">
        <f>'8. Afschrijvingen voor GAW'!AS106</f>
        <v>82239.535563008059</v>
      </c>
      <c r="P111" s="86">
        <f>'8. Afschrijvingen voor GAW'!AT106</f>
        <v>165794.90369502423</v>
      </c>
      <c r="Q111" s="86">
        <f>'8. Afschrijvingen voor GAW'!AU106</f>
        <v>166126.49350241426</v>
      </c>
      <c r="R111" s="86">
        <f>'8. Afschrijvingen voor GAW'!AV106</f>
        <v>168452.26441144806</v>
      </c>
      <c r="S111" s="86">
        <f>'8. Afschrijvingen voor GAW'!AW106</f>
        <v>171989.76196408845</v>
      </c>
      <c r="T111" s="86">
        <f>'8. Afschrijvingen voor GAW'!AX106</f>
        <v>176805.47529908293</v>
      </c>
      <c r="U111" s="86">
        <f>'8. Afschrijvingen voor GAW'!AY106</f>
        <v>178043.11362617649</v>
      </c>
      <c r="V111" s="86">
        <f>'8. Afschrijvingen voor GAW'!AZ106</f>
        <v>213651.73635141194</v>
      </c>
      <c r="W111" s="86">
        <f>'8. Afschrijvingen voor GAW'!BA106</f>
        <v>163799.66453608248</v>
      </c>
      <c r="X111" s="86">
        <f>'8. Afschrijvingen voor GAW'!BB106</f>
        <v>163799.66453608248</v>
      </c>
      <c r="Y111" s="86">
        <f>'8. Afschrijvingen voor GAW'!BC106</f>
        <v>81899.832268041238</v>
      </c>
      <c r="Z111" s="86">
        <f>'8. Afschrijvingen voor GAW'!BD106</f>
        <v>0</v>
      </c>
      <c r="AB111" s="122"/>
      <c r="AC111" s="87">
        <f t="shared" si="22"/>
        <v>0</v>
      </c>
      <c r="AD111" s="87">
        <f t="shared" si="7"/>
        <v>0</v>
      </c>
      <c r="AE111" s="87">
        <f t="shared" si="8"/>
        <v>0</v>
      </c>
      <c r="AF111" s="87">
        <f t="shared" si="9"/>
        <v>0</v>
      </c>
      <c r="AG111" s="87">
        <f t="shared" si="10"/>
        <v>1562551.175697153</v>
      </c>
      <c r="AH111" s="87">
        <f t="shared" si="11"/>
        <v>1409256.6814077059</v>
      </c>
      <c r="AI111" s="87">
        <f t="shared" si="12"/>
        <v>1245948.7012681069</v>
      </c>
      <c r="AJ111" s="87">
        <f t="shared" si="13"/>
        <v>1094939.7186744125</v>
      </c>
      <c r="AK111" s="87">
        <f t="shared" si="14"/>
        <v>945943.6908024865</v>
      </c>
      <c r="AL111" s="87">
        <f t="shared" si="15"/>
        <v>795624.63884587318</v>
      </c>
      <c r="AM111" s="87">
        <f t="shared" si="16"/>
        <v>623150.89769161772</v>
      </c>
      <c r="AN111" s="87">
        <f t="shared" si="17"/>
        <v>409499.16134020581</v>
      </c>
      <c r="AO111" s="87">
        <f t="shared" si="18"/>
        <v>245699.49680412334</v>
      </c>
      <c r="AP111" s="87">
        <f t="shared" si="19"/>
        <v>81899.83226804086</v>
      </c>
      <c r="AQ111" s="87">
        <f t="shared" si="20"/>
        <v>-3.7834979593753815E-10</v>
      </c>
      <c r="AR111" s="87">
        <f t="shared" si="21"/>
        <v>-3.7834979593753815E-10</v>
      </c>
    </row>
    <row r="112" spans="1:44" s="20" customFormat="1" x14ac:dyDescent="0.2">
      <c r="A112" s="40"/>
      <c r="B112" s="86">
        <f>'3. Investeringen'!B93</f>
        <v>79</v>
      </c>
      <c r="C112" s="86" t="str">
        <f>'3. Investeringen'!G93</f>
        <v>Nieuwe investeringen TD</v>
      </c>
      <c r="D112" s="86">
        <f>'3. Investeringen'!K93</f>
        <v>2015</v>
      </c>
      <c r="E112" s="121">
        <f>'3. Investeringen'!N93</f>
        <v>2015</v>
      </c>
      <c r="F112" s="86">
        <f>'3. Investeringen'!O93</f>
        <v>9158762.2248203494</v>
      </c>
      <c r="G112" s="86">
        <f>'3. Investeringen'!P93</f>
        <v>0</v>
      </c>
      <c r="I112" s="86">
        <f>'6. Investeringen per jaar'!I93</f>
        <v>1</v>
      </c>
      <c r="K112" s="86">
        <f>'8. Afschrijvingen voor GAW'!AO107</f>
        <v>0</v>
      </c>
      <c r="L112" s="86">
        <f>'8. Afschrijvingen voor GAW'!AP107</f>
        <v>0</v>
      </c>
      <c r="M112" s="86">
        <f>'8. Afschrijvingen voor GAW'!AQ107</f>
        <v>0</v>
      </c>
      <c r="N112" s="86">
        <f>'8. Afschrijvingen voor GAW'!AR107</f>
        <v>0</v>
      </c>
      <c r="O112" s="86">
        <f>'8. Afschrijvingen voor GAW'!AS107</f>
        <v>915876.22248203494</v>
      </c>
      <c r="P112" s="86">
        <f>'8. Afschrijvingen voor GAW'!AT107</f>
        <v>1846406.4645237825</v>
      </c>
      <c r="Q112" s="86">
        <f>'8. Afschrijvingen voor GAW'!AU107</f>
        <v>1850099.27745283</v>
      </c>
      <c r="R112" s="86">
        <f>'8. Afschrijvingen voor GAW'!AV107</f>
        <v>1876000.6673371696</v>
      </c>
      <c r="S112" s="86">
        <f>'8. Afschrijvingen voor GAW'!AW107</f>
        <v>1915396.68135125</v>
      </c>
      <c r="T112" s="86">
        <f>'8. Afschrijvingen voor GAW'!AX107</f>
        <v>984513.89421454247</v>
      </c>
      <c r="U112" s="86">
        <f>'8. Afschrijvingen voor GAW'!AY107</f>
        <v>0</v>
      </c>
      <c r="V112" s="86">
        <f>'8. Afschrijvingen voor GAW'!AZ107</f>
        <v>0</v>
      </c>
      <c r="W112" s="86">
        <f>'8. Afschrijvingen voor GAW'!BA107</f>
        <v>0</v>
      </c>
      <c r="X112" s="86">
        <f>'8. Afschrijvingen voor GAW'!BB107</f>
        <v>0</v>
      </c>
      <c r="Y112" s="86">
        <f>'8. Afschrijvingen voor GAW'!BC107</f>
        <v>0</v>
      </c>
      <c r="Z112" s="86">
        <f>'8. Afschrijvingen voor GAW'!BD107</f>
        <v>0</v>
      </c>
      <c r="AB112" s="122"/>
      <c r="AC112" s="87">
        <f t="shared" si="22"/>
        <v>0</v>
      </c>
      <c r="AD112" s="87">
        <f t="shared" si="7"/>
        <v>0</v>
      </c>
      <c r="AE112" s="87">
        <f t="shared" si="8"/>
        <v>0</v>
      </c>
      <c r="AF112" s="87">
        <f t="shared" si="9"/>
        <v>0</v>
      </c>
      <c r="AG112" s="87">
        <f t="shared" si="10"/>
        <v>8242886.0023383144</v>
      </c>
      <c r="AH112" s="87">
        <f t="shared" si="11"/>
        <v>6462422.6258332394</v>
      </c>
      <c r="AI112" s="87">
        <f t="shared" si="12"/>
        <v>4625248.1936320756</v>
      </c>
      <c r="AJ112" s="87">
        <f t="shared" si="13"/>
        <v>2814001.0010057548</v>
      </c>
      <c r="AK112" s="87">
        <f t="shared" si="14"/>
        <v>957698.34067562548</v>
      </c>
      <c r="AL112" s="87">
        <f t="shared" si="15"/>
        <v>5.8207660913467407E-10</v>
      </c>
      <c r="AM112" s="87">
        <f t="shared" si="16"/>
        <v>5.861511453986167E-10</v>
      </c>
      <c r="AN112" s="87">
        <f t="shared" si="17"/>
        <v>5.861511453986167E-10</v>
      </c>
      <c r="AO112" s="87">
        <f t="shared" si="18"/>
        <v>5.861511453986167E-10</v>
      </c>
      <c r="AP112" s="87">
        <f t="shared" si="19"/>
        <v>5.861511453986167E-10</v>
      </c>
      <c r="AQ112" s="87">
        <f t="shared" si="20"/>
        <v>5.861511453986167E-10</v>
      </c>
      <c r="AR112" s="87">
        <f t="shared" si="21"/>
        <v>5.861511453986167E-10</v>
      </c>
    </row>
    <row r="113" spans="1:44" s="20" customFormat="1" x14ac:dyDescent="0.2">
      <c r="A113" s="40"/>
      <c r="B113" s="86">
        <f>'3. Investeringen'!B94</f>
        <v>80</v>
      </c>
      <c r="C113" s="86" t="str">
        <f>'3. Investeringen'!G94</f>
        <v>Nieuwe investeringen TD</v>
      </c>
      <c r="D113" s="86">
        <f>'3. Investeringen'!K94</f>
        <v>2015</v>
      </c>
      <c r="E113" s="121">
        <f>'3. Investeringen'!N94</f>
        <v>2015</v>
      </c>
      <c r="F113" s="86">
        <f>'3. Investeringen'!O94</f>
        <v>44802.43541305219</v>
      </c>
      <c r="G113" s="86">
        <f>'3. Investeringen'!P94</f>
        <v>0</v>
      </c>
      <c r="I113" s="86">
        <f>'6. Investeringen per jaar'!I94</f>
        <v>1</v>
      </c>
      <c r="K113" s="86">
        <f>'8. Afschrijvingen voor GAW'!AO108</f>
        <v>0</v>
      </c>
      <c r="L113" s="86">
        <f>'8. Afschrijvingen voor GAW'!AP108</f>
        <v>0</v>
      </c>
      <c r="M113" s="86">
        <f>'8. Afschrijvingen voor GAW'!AQ108</f>
        <v>0</v>
      </c>
      <c r="N113" s="86">
        <f>'8. Afschrijvingen voor GAW'!AR108</f>
        <v>0</v>
      </c>
      <c r="O113" s="86">
        <f>'8. Afschrijvingen voor GAW'!AS108</f>
        <v>0</v>
      </c>
      <c r="P113" s="86">
        <f>'8. Afschrijvingen voor GAW'!AT108</f>
        <v>0</v>
      </c>
      <c r="Q113" s="86">
        <f>'8. Afschrijvingen voor GAW'!AU108</f>
        <v>0</v>
      </c>
      <c r="R113" s="86">
        <f>'8. Afschrijvingen voor GAW'!AV108</f>
        <v>0</v>
      </c>
      <c r="S113" s="86">
        <f>'8. Afschrijvingen voor GAW'!AW108</f>
        <v>0</v>
      </c>
      <c r="T113" s="86">
        <f>'8. Afschrijvingen voor GAW'!AX108</f>
        <v>0</v>
      </c>
      <c r="U113" s="86">
        <f>'8. Afschrijvingen voor GAW'!AY108</f>
        <v>0</v>
      </c>
      <c r="V113" s="86">
        <f>'8. Afschrijvingen voor GAW'!AZ108</f>
        <v>0</v>
      </c>
      <c r="W113" s="86">
        <f>'8. Afschrijvingen voor GAW'!BA108</f>
        <v>0</v>
      </c>
      <c r="X113" s="86">
        <f>'8. Afschrijvingen voor GAW'!BB108</f>
        <v>0</v>
      </c>
      <c r="Y113" s="86">
        <f>'8. Afschrijvingen voor GAW'!BC108</f>
        <v>0</v>
      </c>
      <c r="Z113" s="86">
        <f>'8. Afschrijvingen voor GAW'!BD108</f>
        <v>0</v>
      </c>
      <c r="AB113" s="122"/>
      <c r="AC113" s="87">
        <f t="shared" si="22"/>
        <v>0</v>
      </c>
      <c r="AD113" s="87">
        <f t="shared" si="7"/>
        <v>0</v>
      </c>
      <c r="AE113" s="87">
        <f t="shared" si="8"/>
        <v>0</v>
      </c>
      <c r="AF113" s="87">
        <f t="shared" si="9"/>
        <v>0</v>
      </c>
      <c r="AG113" s="87">
        <f t="shared" si="10"/>
        <v>44802.43541305219</v>
      </c>
      <c r="AH113" s="87">
        <f t="shared" si="11"/>
        <v>45160.854896356606</v>
      </c>
      <c r="AI113" s="87">
        <f t="shared" si="12"/>
        <v>45251.176606149318</v>
      </c>
      <c r="AJ113" s="87">
        <f t="shared" si="13"/>
        <v>45884.693078635406</v>
      </c>
      <c r="AK113" s="87">
        <f t="shared" si="14"/>
        <v>46848.271633286742</v>
      </c>
      <c r="AL113" s="87">
        <f t="shared" si="15"/>
        <v>48160.023239018774</v>
      </c>
      <c r="AM113" s="87">
        <f t="shared" si="16"/>
        <v>48497.143401691901</v>
      </c>
      <c r="AN113" s="87">
        <f t="shared" si="17"/>
        <v>48497.143401691901</v>
      </c>
      <c r="AO113" s="87">
        <f t="shared" si="18"/>
        <v>48497.143401691901</v>
      </c>
      <c r="AP113" s="87">
        <f t="shared" si="19"/>
        <v>48497.143401691901</v>
      </c>
      <c r="AQ113" s="87">
        <f t="shared" si="20"/>
        <v>48497.143401691901</v>
      </c>
      <c r="AR113" s="87">
        <f t="shared" si="21"/>
        <v>48497.143401691901</v>
      </c>
    </row>
    <row r="114" spans="1:44" s="20" customFormat="1" x14ac:dyDescent="0.2">
      <c r="A114" s="40"/>
      <c r="B114" s="86">
        <f>'3. Investeringen'!B95</f>
        <v>81</v>
      </c>
      <c r="C114" s="86" t="str">
        <f>'3. Investeringen'!G95</f>
        <v>Nieuwe investeringen TD</v>
      </c>
      <c r="D114" s="86">
        <f>'3. Investeringen'!K95</f>
        <v>2016</v>
      </c>
      <c r="E114" s="121">
        <f>'3. Investeringen'!N95</f>
        <v>2016</v>
      </c>
      <c r="F114" s="86">
        <f>'3. Investeringen'!O95</f>
        <v>25269997.335219998</v>
      </c>
      <c r="G114" s="86">
        <f>'3. Investeringen'!P95</f>
        <v>0</v>
      </c>
      <c r="I114" s="86">
        <f>'6. Investeringen per jaar'!I95</f>
        <v>1</v>
      </c>
      <c r="K114" s="86">
        <f>'8. Afschrijvingen voor GAW'!AO109</f>
        <v>0</v>
      </c>
      <c r="L114" s="86">
        <f>'8. Afschrijvingen voor GAW'!AP109</f>
        <v>0</v>
      </c>
      <c r="M114" s="86">
        <f>'8. Afschrijvingen voor GAW'!AQ109</f>
        <v>0</v>
      </c>
      <c r="N114" s="86">
        <f>'8. Afschrijvingen voor GAW'!AR109</f>
        <v>0</v>
      </c>
      <c r="O114" s="86">
        <f>'8. Afschrijvingen voor GAW'!AS109</f>
        <v>0</v>
      </c>
      <c r="P114" s="86">
        <f>'8. Afschrijvingen voor GAW'!AT109</f>
        <v>229727.24850199997</v>
      </c>
      <c r="Q114" s="86">
        <f>'8. Afschrijvingen voor GAW'!AU109</f>
        <v>460373.40599800792</v>
      </c>
      <c r="R114" s="86">
        <f>'8. Afschrijvingen voor GAW'!AV109</f>
        <v>466818.63368198002</v>
      </c>
      <c r="S114" s="86">
        <f>'8. Afschrijvingen voor GAW'!AW109</f>
        <v>476621.8249893015</v>
      </c>
      <c r="T114" s="86">
        <f>'8. Afschrijvingen voor GAW'!AX109</f>
        <v>489967.23608900193</v>
      </c>
      <c r="U114" s="86">
        <f>'8. Afschrijvingen voor GAW'!AY109</f>
        <v>493397.00674162485</v>
      </c>
      <c r="V114" s="86">
        <f>'8. Afschrijvingen voor GAW'!AZ109</f>
        <v>592076.40808994975</v>
      </c>
      <c r="W114" s="86">
        <f>'8. Afschrijvingen voor GAW'!BA109</f>
        <v>577723.04062110255</v>
      </c>
      <c r="X114" s="86">
        <f>'8. Afschrijvingen voor GAW'!BB109</f>
        <v>563717.6335757426</v>
      </c>
      <c r="Y114" s="86">
        <f>'8. Afschrijvingen voor GAW'!BC109</f>
        <v>550051.75154966384</v>
      </c>
      <c r="Z114" s="86">
        <f>'8. Afschrijvingen voor GAW'!BD109</f>
        <v>536717.16363330849</v>
      </c>
      <c r="AB114" s="122"/>
      <c r="AC114" s="87">
        <f t="shared" si="22"/>
        <v>0</v>
      </c>
      <c r="AD114" s="87">
        <f t="shared" ref="AD114:AD177" si="23">$I114*IF($D114&lt;2011,IF(AD$33=$E114,$G114*L$28-L114,
AC114*L$28-L114),
IF(AD$33=$E114,$F114-L114,
AC114*L$28-L114))</f>
        <v>0</v>
      </c>
      <c r="AE114" s="87">
        <f t="shared" ref="AE114:AE177" si="24">$I114*IF($D114&lt;2011,IF(AE$33=$E114,$G114*M$28-M114,
AD114*M$28-M114),
IF(AE$33=$E114,$F114-M114,
AD114*M$28-M114))</f>
        <v>0</v>
      </c>
      <c r="AF114" s="87">
        <f t="shared" ref="AF114:AF177" si="25">$I114*IF($D114&lt;2011,IF(AF$33=$E114,$G114*N$28-N114,
AE114*N$28-N114),
IF(AF$33=$E114,$F114-N114,
AE114*N$28-N114))</f>
        <v>0</v>
      </c>
      <c r="AG114" s="87">
        <f t="shared" ref="AG114:AG177" si="26">$I114*IF($D114&lt;2011,IF(AG$33=$E114,$G114*O$28-O114,
AF114*O$28-O114),
IF(AG$33=$E114,$F114-O114,
AF114*O$28-O114))</f>
        <v>0</v>
      </c>
      <c r="AH114" s="87">
        <f t="shared" ref="AH114:AH177" si="27">$I114*IF($D114&lt;2011,IF(AH$33=$E114,$G114*P$28-P114,
AG114*P$28-P114),
IF(AH$33=$E114,$F114-P114,
AG114*P$28-P114))</f>
        <v>25040270.086717997</v>
      </c>
      <c r="AI114" s="87">
        <f t="shared" ref="AI114:AI177" si="28">$I114*IF($D114&lt;2011,IF(AI$33=$E114,$G114*Q$28-Q114,
AH114*Q$28-Q114),
IF(AI$33=$E114,$F114-Q114,
AH114*Q$28-Q114))</f>
        <v>24629977.220893428</v>
      </c>
      <c r="AJ114" s="87">
        <f t="shared" ref="AJ114:AJ177" si="29">$I114*IF($D114&lt;2011,IF(AJ$33=$E114,$G114*R$28-R114,
AI114*R$28-R114),
IF(AJ$33=$E114,$F114-R114,
AI114*R$28-R114))</f>
        <v>24507978.268303957</v>
      </c>
      <c r="AK114" s="87">
        <f t="shared" ref="AK114:AK177" si="30">$I114*IF($D114&lt;2011,IF(AK$33=$E114,$G114*S$28-S114,
AJ114*S$28-S114),
IF(AK$33=$E114,$F114-S114,
AJ114*S$28-S114))</f>
        <v>24546023.986949038</v>
      </c>
      <c r="AL114" s="87">
        <f t="shared" ref="AL114:AL177" si="31">$I114*IF($D114&lt;2011,IF(AL$33=$E114,$G114*T$28-T114,
AK114*T$28-T114),
IF(AL$33=$E114,$F114-T114,
AK114*T$28-T114))</f>
        <v>24743345.422494609</v>
      </c>
      <c r="AM114" s="87">
        <f t="shared" ref="AM114:AM177" si="32">$I114*IF($D114&lt;2011,IF(AM$33=$E114,$G114*U$28-U114,
AL114*U$28-U114),
IF(AM$33=$E114,$F114-U114,
AL114*U$28-U114))</f>
        <v>24423151.833710443</v>
      </c>
      <c r="AN114" s="87">
        <f t="shared" ref="AN114:AN177" si="33">$I114*IF($D114&lt;2011,IF(AN$33=$E114,$G114*V$28-V114,
AM114*V$28-V114),
IF(AN$33=$E114,$F114-V114,
AM114*V$28-V114))</f>
        <v>23831075.425620493</v>
      </c>
      <c r="AO114" s="87">
        <f t="shared" ref="AO114:AO177" si="34">$I114*IF($D114&lt;2011,IF(AO$33=$E114,$G114*W$28-W114,
AN114*W$28-W114),
IF(AO$33=$E114,$F114-W114,
AN114*W$28-W114))</f>
        <v>23253352.384999391</v>
      </c>
      <c r="AP114" s="87">
        <f t="shared" ref="AP114:AP177" si="35">$I114*IF($D114&lt;2011,IF(AP$33=$E114,$G114*X$28-X114,
AO114*X$28-X114),
IF(AP$33=$E114,$F114-X114,
AO114*X$28-X114))</f>
        <v>22689634.751423649</v>
      </c>
      <c r="AQ114" s="87">
        <f t="shared" ref="AQ114:AQ177" si="36">$I114*IF($D114&lt;2011,IF(AQ$33=$E114,$G114*Y$28-Y114,
AP114*Y$28-Y114),
IF(AQ$33=$E114,$F114-Y114,
AP114*Y$28-Y114))</f>
        <v>22139582.999873985</v>
      </c>
      <c r="AR114" s="87">
        <f t="shared" ref="AR114:AR177" si="37">$I114*IF($D114&lt;2011,IF(AR$33=$E114,$G114*Z$28-Z114,
AQ114*Z$28-Z114),
IF(AR$33=$E114,$F114-Z114,
AQ114*Z$28-Z114))</f>
        <v>21602865.836240675</v>
      </c>
    </row>
    <row r="115" spans="1:44" s="20" customFormat="1" x14ac:dyDescent="0.2">
      <c r="A115" s="40"/>
      <c r="B115" s="86">
        <f>'3. Investeringen'!B96</f>
        <v>82</v>
      </c>
      <c r="C115" s="86" t="str">
        <f>'3. Investeringen'!G96</f>
        <v>Nieuwe investeringen TD</v>
      </c>
      <c r="D115" s="86">
        <f>'3. Investeringen'!K96</f>
        <v>2016</v>
      </c>
      <c r="E115" s="121">
        <f>'3. Investeringen'!N96</f>
        <v>2016</v>
      </c>
      <c r="F115" s="86">
        <f>'3. Investeringen'!O96</f>
        <v>93565284.145960018</v>
      </c>
      <c r="G115" s="86">
        <f>'3. Investeringen'!P96</f>
        <v>0</v>
      </c>
      <c r="I115" s="86">
        <f>'6. Investeringen per jaar'!I96</f>
        <v>1</v>
      </c>
      <c r="K115" s="86">
        <f>'8. Afschrijvingen voor GAW'!AO110</f>
        <v>0</v>
      </c>
      <c r="L115" s="86">
        <f>'8. Afschrijvingen voor GAW'!AP110</f>
        <v>0</v>
      </c>
      <c r="M115" s="86">
        <f>'8. Afschrijvingen voor GAW'!AQ110</f>
        <v>0</v>
      </c>
      <c r="N115" s="86">
        <f>'8. Afschrijvingen voor GAW'!AR110</f>
        <v>0</v>
      </c>
      <c r="O115" s="86">
        <f>'8. Afschrijvingen voor GAW'!AS110</f>
        <v>0</v>
      </c>
      <c r="P115" s="86">
        <f>'8. Afschrijvingen voor GAW'!AT110</f>
        <v>1039614.2682884447</v>
      </c>
      <c r="Q115" s="86">
        <f>'8. Afschrijvingen voor GAW'!AU110</f>
        <v>2083386.9936500429</v>
      </c>
      <c r="R115" s="86">
        <f>'8. Afschrijvingen voor GAW'!AV110</f>
        <v>2112554.4115611436</v>
      </c>
      <c r="S115" s="86">
        <f>'8. Afschrijvingen voor GAW'!AW110</f>
        <v>2156918.0542039271</v>
      </c>
      <c r="T115" s="86">
        <f>'8. Afschrijvingen voor GAW'!AX110</f>
        <v>2217311.7597216372</v>
      </c>
      <c r="U115" s="86">
        <f>'8. Afschrijvingen voor GAW'!AY110</f>
        <v>2232832.9420396881</v>
      </c>
      <c r="V115" s="86">
        <f>'8. Afschrijvingen voor GAW'!AZ110</f>
        <v>2679399.530447626</v>
      </c>
      <c r="W115" s="86">
        <f>'8. Afschrijvingen voor GAW'!BA110</f>
        <v>2598000.0510416222</v>
      </c>
      <c r="X115" s="86">
        <f>'8. Afschrijvingen voor GAW'!BB110</f>
        <v>2519073.4672125089</v>
      </c>
      <c r="Y115" s="86">
        <f>'8. Afschrijvingen voor GAW'!BC110</f>
        <v>2442544.6530187116</v>
      </c>
      <c r="Z115" s="86">
        <f>'8. Afschrijvingen voor GAW'!BD110</f>
        <v>2368340.764825738</v>
      </c>
      <c r="AB115" s="122"/>
      <c r="AC115" s="87">
        <f t="shared" si="22"/>
        <v>0</v>
      </c>
      <c r="AD115" s="87">
        <f t="shared" si="23"/>
        <v>0</v>
      </c>
      <c r="AE115" s="87">
        <f t="shared" si="24"/>
        <v>0</v>
      </c>
      <c r="AF115" s="87">
        <f t="shared" si="25"/>
        <v>0</v>
      </c>
      <c r="AG115" s="87">
        <f t="shared" si="26"/>
        <v>0</v>
      </c>
      <c r="AH115" s="87">
        <f t="shared" si="27"/>
        <v>92525669.87767157</v>
      </c>
      <c r="AI115" s="87">
        <f t="shared" si="28"/>
        <v>90627334.223776862</v>
      </c>
      <c r="AJ115" s="87">
        <f t="shared" si="29"/>
        <v>89783562.491348594</v>
      </c>
      <c r="AK115" s="87">
        <f t="shared" si="30"/>
        <v>89512099.249462977</v>
      </c>
      <c r="AL115" s="87">
        <f t="shared" si="31"/>
        <v>89801126.268726304</v>
      </c>
      <c r="AM115" s="87">
        <f t="shared" si="32"/>
        <v>88196901.210567698</v>
      </c>
      <c r="AN115" s="87">
        <f t="shared" si="33"/>
        <v>85517501.680120066</v>
      </c>
      <c r="AO115" s="87">
        <f t="shared" si="34"/>
        <v>82919501.629078448</v>
      </c>
      <c r="AP115" s="87">
        <f t="shared" si="35"/>
        <v>80400428.161865935</v>
      </c>
      <c r="AQ115" s="87">
        <f t="shared" si="36"/>
        <v>77957883.508847222</v>
      </c>
      <c r="AR115" s="87">
        <f t="shared" si="37"/>
        <v>75589542.74402149</v>
      </c>
    </row>
    <row r="116" spans="1:44" s="20" customFormat="1" x14ac:dyDescent="0.2">
      <c r="A116" s="40"/>
      <c r="B116" s="86">
        <f>'3. Investeringen'!B97</f>
        <v>83</v>
      </c>
      <c r="C116" s="86" t="str">
        <f>'3. Investeringen'!G97</f>
        <v>Nieuwe investeringen TD</v>
      </c>
      <c r="D116" s="86">
        <f>'3. Investeringen'!K97</f>
        <v>2016</v>
      </c>
      <c r="E116" s="121">
        <f>'3. Investeringen'!N97</f>
        <v>2016</v>
      </c>
      <c r="F116" s="86">
        <f>'3. Investeringen'!O97</f>
        <v>9027564.4548164047</v>
      </c>
      <c r="G116" s="86">
        <f>'3. Investeringen'!P97</f>
        <v>0</v>
      </c>
      <c r="I116" s="86">
        <f>'6. Investeringen per jaar'!I97</f>
        <v>1</v>
      </c>
      <c r="K116" s="86">
        <f>'8. Afschrijvingen voor GAW'!AO111</f>
        <v>0</v>
      </c>
      <c r="L116" s="86">
        <f>'8. Afschrijvingen voor GAW'!AP111</f>
        <v>0</v>
      </c>
      <c r="M116" s="86">
        <f>'8. Afschrijvingen voor GAW'!AQ111</f>
        <v>0</v>
      </c>
      <c r="N116" s="86">
        <f>'8. Afschrijvingen voor GAW'!AR111</f>
        <v>0</v>
      </c>
      <c r="O116" s="86">
        <f>'8. Afschrijvingen voor GAW'!AS111</f>
        <v>0</v>
      </c>
      <c r="P116" s="86">
        <f>'8. Afschrijvingen voor GAW'!AT111</f>
        <v>150459.4075802734</v>
      </c>
      <c r="Q116" s="86">
        <f>'8. Afschrijvingen voor GAW'!AU111</f>
        <v>301520.65279086796</v>
      </c>
      <c r="R116" s="86">
        <f>'8. Afschrijvingen voor GAW'!AV111</f>
        <v>305741.94192994008</v>
      </c>
      <c r="S116" s="86">
        <f>'8. Afschrijvingen voor GAW'!AW111</f>
        <v>312162.52271046879</v>
      </c>
      <c r="T116" s="86">
        <f>'8. Afschrijvingen voor GAW'!AX111</f>
        <v>320903.07334636187</v>
      </c>
      <c r="U116" s="86">
        <f>'8. Afschrijvingen voor GAW'!AY111</f>
        <v>323149.39485978638</v>
      </c>
      <c r="V116" s="86">
        <f>'8. Afschrijvingen voor GAW'!AZ111</f>
        <v>387779.27383174357</v>
      </c>
      <c r="W116" s="86">
        <f>'8. Afschrijvingen voor GAW'!BA111</f>
        <v>368786.00327671942</v>
      </c>
      <c r="X116" s="86">
        <f>'8. Afschrijvingen voor GAW'!BB111</f>
        <v>350723.015361125</v>
      </c>
      <c r="Y116" s="86">
        <f>'8. Afschrijvingen voor GAW'!BC111</f>
        <v>333544.74522098823</v>
      </c>
      <c r="Z116" s="86">
        <f>'8. Afschrijvingen voor GAW'!BD111</f>
        <v>317207.85974077659</v>
      </c>
      <c r="AB116" s="122"/>
      <c r="AC116" s="87">
        <f t="shared" si="22"/>
        <v>0</v>
      </c>
      <c r="AD116" s="87">
        <f t="shared" si="23"/>
        <v>0</v>
      </c>
      <c r="AE116" s="87">
        <f t="shared" si="24"/>
        <v>0</v>
      </c>
      <c r="AF116" s="87">
        <f t="shared" si="25"/>
        <v>0</v>
      </c>
      <c r="AG116" s="87">
        <f t="shared" si="26"/>
        <v>0</v>
      </c>
      <c r="AH116" s="87">
        <f t="shared" si="27"/>
        <v>8877105.0472361315</v>
      </c>
      <c r="AI116" s="87">
        <f t="shared" si="28"/>
        <v>8593338.6045397352</v>
      </c>
      <c r="AJ116" s="87">
        <f t="shared" si="29"/>
        <v>8407903.4030733518</v>
      </c>
      <c r="AK116" s="87">
        <f t="shared" si="30"/>
        <v>8272306.8518274222</v>
      </c>
      <c r="AL116" s="87">
        <f t="shared" si="31"/>
        <v>8183028.370332228</v>
      </c>
      <c r="AM116" s="87">
        <f t="shared" si="32"/>
        <v>7917160.1740647666</v>
      </c>
      <c r="AN116" s="87">
        <f t="shared" si="33"/>
        <v>7529380.9002330229</v>
      </c>
      <c r="AO116" s="87">
        <f t="shared" si="34"/>
        <v>7160594.8969563032</v>
      </c>
      <c r="AP116" s="87">
        <f t="shared" si="35"/>
        <v>6809871.8815951785</v>
      </c>
      <c r="AQ116" s="87">
        <f t="shared" si="36"/>
        <v>6476327.1363741904</v>
      </c>
      <c r="AR116" s="87">
        <f t="shared" si="37"/>
        <v>6159119.2766334135</v>
      </c>
    </row>
    <row r="117" spans="1:44" s="20" customFormat="1" x14ac:dyDescent="0.2">
      <c r="A117" s="40"/>
      <c r="B117" s="86">
        <f>'3. Investeringen'!B98</f>
        <v>84</v>
      </c>
      <c r="C117" s="86" t="str">
        <f>'3. Investeringen'!G98</f>
        <v>Nieuwe investeringen TD</v>
      </c>
      <c r="D117" s="86">
        <f>'3. Investeringen'!K98</f>
        <v>2016</v>
      </c>
      <c r="E117" s="121">
        <f>'3. Investeringen'!N98</f>
        <v>2016</v>
      </c>
      <c r="F117" s="86">
        <f>'3. Investeringen'!O98</f>
        <v>3276744.1985514592</v>
      </c>
      <c r="G117" s="86">
        <f>'3. Investeringen'!P98</f>
        <v>0</v>
      </c>
      <c r="I117" s="86">
        <f>'6. Investeringen per jaar'!I98</f>
        <v>1</v>
      </c>
      <c r="K117" s="86">
        <f>'8. Afschrijvingen voor GAW'!AO112</f>
        <v>0</v>
      </c>
      <c r="L117" s="86">
        <f>'8. Afschrijvingen voor GAW'!AP112</f>
        <v>0</v>
      </c>
      <c r="M117" s="86">
        <f>'8. Afschrijvingen voor GAW'!AQ112</f>
        <v>0</v>
      </c>
      <c r="N117" s="86">
        <f>'8. Afschrijvingen voor GAW'!AR112</f>
        <v>0</v>
      </c>
      <c r="O117" s="86">
        <f>'8. Afschrijvingen voor GAW'!AS112</f>
        <v>0</v>
      </c>
      <c r="P117" s="86">
        <f>'8. Afschrijvingen voor GAW'!AT112</f>
        <v>163837.20992757299</v>
      </c>
      <c r="Q117" s="86">
        <f>'8. Afschrijvingen voor GAW'!AU112</f>
        <v>328329.7686948562</v>
      </c>
      <c r="R117" s="86">
        <f>'8. Afschrijvingen voor GAW'!AV112</f>
        <v>332926.38545658416</v>
      </c>
      <c r="S117" s="86">
        <f>'8. Afschrijvingen voor GAW'!AW112</f>
        <v>339917.83955117239</v>
      </c>
      <c r="T117" s="86">
        <f>'8. Afschrijvingen voor GAW'!AX112</f>
        <v>349435.53905860521</v>
      </c>
      <c r="U117" s="86">
        <f>'8. Afschrijvingen voor GAW'!AY112</f>
        <v>351881.58783201536</v>
      </c>
      <c r="V117" s="86">
        <f>'8. Afschrijvingen voor GAW'!AZ112</f>
        <v>422257.90539841837</v>
      </c>
      <c r="W117" s="86">
        <f>'8. Afschrijvingen voor GAW'!BA112</f>
        <v>331774.06852732878</v>
      </c>
      <c r="X117" s="86">
        <f>'8. Afschrijvingen voor GAW'!BB112</f>
        <v>331774.06852732878</v>
      </c>
      <c r="Y117" s="86">
        <f>'8. Afschrijvingen voor GAW'!BC112</f>
        <v>331774.06852732878</v>
      </c>
      <c r="Z117" s="86">
        <f>'8. Afschrijvingen voor GAW'!BD112</f>
        <v>165887.03426366439</v>
      </c>
      <c r="AB117" s="122"/>
      <c r="AC117" s="87">
        <f t="shared" si="22"/>
        <v>0</v>
      </c>
      <c r="AD117" s="87">
        <f t="shared" si="23"/>
        <v>0</v>
      </c>
      <c r="AE117" s="87">
        <f t="shared" si="24"/>
        <v>0</v>
      </c>
      <c r="AF117" s="87">
        <f t="shared" si="25"/>
        <v>0</v>
      </c>
      <c r="AG117" s="87">
        <f t="shared" si="26"/>
        <v>0</v>
      </c>
      <c r="AH117" s="87">
        <f t="shared" si="27"/>
        <v>3112906.9886238864</v>
      </c>
      <c r="AI117" s="87">
        <f t="shared" si="28"/>
        <v>2790803.0339062777</v>
      </c>
      <c r="AJ117" s="87">
        <f t="shared" si="29"/>
        <v>2496947.8909243811</v>
      </c>
      <c r="AK117" s="87">
        <f t="shared" si="30"/>
        <v>2209465.9570826208</v>
      </c>
      <c r="AL117" s="87">
        <f t="shared" si="31"/>
        <v>1921895.4648223291</v>
      </c>
      <c r="AM117" s="87">
        <f t="shared" si="32"/>
        <v>1583467.1452440699</v>
      </c>
      <c r="AN117" s="87">
        <f t="shared" si="33"/>
        <v>1161209.2398456514</v>
      </c>
      <c r="AO117" s="87">
        <f t="shared" si="34"/>
        <v>829435.17131832265</v>
      </c>
      <c r="AP117" s="87">
        <f t="shared" si="35"/>
        <v>497661.10279099387</v>
      </c>
      <c r="AQ117" s="87">
        <f t="shared" si="36"/>
        <v>165887.03426366509</v>
      </c>
      <c r="AR117" s="87">
        <f t="shared" si="37"/>
        <v>6.9849193096160889E-10</v>
      </c>
    </row>
    <row r="118" spans="1:44" s="20" customFormat="1" x14ac:dyDescent="0.2">
      <c r="A118" s="40"/>
      <c r="B118" s="86">
        <f>'3. Investeringen'!B99</f>
        <v>85</v>
      </c>
      <c r="C118" s="86" t="str">
        <f>'3. Investeringen'!G99</f>
        <v>Nieuwe investeringen TD</v>
      </c>
      <c r="D118" s="86">
        <f>'3. Investeringen'!K99</f>
        <v>2016</v>
      </c>
      <c r="E118" s="121">
        <f>'3. Investeringen'!N99</f>
        <v>2016</v>
      </c>
      <c r="F118" s="86">
        <f>'3. Investeringen'!O99</f>
        <v>6151453.1845269743</v>
      </c>
      <c r="G118" s="86">
        <f>'3. Investeringen'!P99</f>
        <v>0</v>
      </c>
      <c r="I118" s="86">
        <f>'6. Investeringen per jaar'!I99</f>
        <v>1</v>
      </c>
      <c r="K118" s="86">
        <f>'8. Afschrijvingen voor GAW'!AO113</f>
        <v>0</v>
      </c>
      <c r="L118" s="86">
        <f>'8. Afschrijvingen voor GAW'!AP113</f>
        <v>0</v>
      </c>
      <c r="M118" s="86">
        <f>'8. Afschrijvingen voor GAW'!AQ113</f>
        <v>0</v>
      </c>
      <c r="N118" s="86">
        <f>'8. Afschrijvingen voor GAW'!AR113</f>
        <v>0</v>
      </c>
      <c r="O118" s="86">
        <f>'8. Afschrijvingen voor GAW'!AS113</f>
        <v>0</v>
      </c>
      <c r="P118" s="86">
        <f>'8. Afschrijvingen voor GAW'!AT113</f>
        <v>615145.31845269748</v>
      </c>
      <c r="Q118" s="86">
        <f>'8. Afschrijvingen voor GAW'!AU113</f>
        <v>1232751.2181792057</v>
      </c>
      <c r="R118" s="86">
        <f>'8. Afschrijvingen voor GAW'!AV113</f>
        <v>1250009.7352337146</v>
      </c>
      <c r="S118" s="86">
        <f>'8. Afschrijvingen voor GAW'!AW113</f>
        <v>1276259.9396736224</v>
      </c>
      <c r="T118" s="86">
        <f>'8. Afschrijvingen voor GAW'!AX113</f>
        <v>1311995.2179844838</v>
      </c>
      <c r="U118" s="86">
        <f>'8. Afschrijvingen voor GAW'!AY113</f>
        <v>660589.59225518745</v>
      </c>
      <c r="V118" s="86">
        <f>'8. Afschrijvingen voor GAW'!AZ113</f>
        <v>0</v>
      </c>
      <c r="W118" s="86">
        <f>'8. Afschrijvingen voor GAW'!BA113</f>
        <v>0</v>
      </c>
      <c r="X118" s="86">
        <f>'8. Afschrijvingen voor GAW'!BB113</f>
        <v>0</v>
      </c>
      <c r="Y118" s="86">
        <f>'8. Afschrijvingen voor GAW'!BC113</f>
        <v>0</v>
      </c>
      <c r="Z118" s="86">
        <f>'8. Afschrijvingen voor GAW'!BD113</f>
        <v>0</v>
      </c>
      <c r="AB118" s="122"/>
      <c r="AC118" s="87">
        <f t="shared" si="22"/>
        <v>0</v>
      </c>
      <c r="AD118" s="87">
        <f t="shared" si="23"/>
        <v>0</v>
      </c>
      <c r="AE118" s="87">
        <f t="shared" si="24"/>
        <v>0</v>
      </c>
      <c r="AF118" s="87">
        <f t="shared" si="25"/>
        <v>0</v>
      </c>
      <c r="AG118" s="87">
        <f t="shared" si="26"/>
        <v>0</v>
      </c>
      <c r="AH118" s="87">
        <f t="shared" si="27"/>
        <v>5536307.8660742771</v>
      </c>
      <c r="AI118" s="87">
        <f t="shared" si="28"/>
        <v>4314629.2636272199</v>
      </c>
      <c r="AJ118" s="87">
        <f t="shared" si="29"/>
        <v>3125024.3380842861</v>
      </c>
      <c r="AK118" s="87">
        <f t="shared" si="30"/>
        <v>1914389.9095104334</v>
      </c>
      <c r="AL118" s="87">
        <f t="shared" si="31"/>
        <v>655997.60899224179</v>
      </c>
      <c r="AM118" s="87">
        <f t="shared" si="32"/>
        <v>0</v>
      </c>
      <c r="AN118" s="87">
        <f t="shared" si="33"/>
        <v>0</v>
      </c>
      <c r="AO118" s="87">
        <f t="shared" si="34"/>
        <v>0</v>
      </c>
      <c r="AP118" s="87">
        <f t="shared" si="35"/>
        <v>0</v>
      </c>
      <c r="AQ118" s="87">
        <f t="shared" si="36"/>
        <v>0</v>
      </c>
      <c r="AR118" s="87">
        <f t="shared" si="37"/>
        <v>0</v>
      </c>
    </row>
    <row r="119" spans="1:44" s="20" customFormat="1" x14ac:dyDescent="0.2">
      <c r="A119" s="40"/>
      <c r="B119" s="86">
        <f>'3. Investeringen'!B100</f>
        <v>86</v>
      </c>
      <c r="C119" s="86" t="str">
        <f>'3. Investeringen'!G100</f>
        <v>Nieuwe investeringen TD</v>
      </c>
      <c r="D119" s="86">
        <f>'3. Investeringen'!K100</f>
        <v>2016</v>
      </c>
      <c r="E119" s="121">
        <f>'3. Investeringen'!N100</f>
        <v>2016</v>
      </c>
      <c r="F119" s="86">
        <f>'3. Investeringen'!O100</f>
        <v>92564.747559999989</v>
      </c>
      <c r="G119" s="86">
        <f>'3. Investeringen'!P100</f>
        <v>0</v>
      </c>
      <c r="I119" s="86">
        <f>'6. Investeringen per jaar'!I100</f>
        <v>1</v>
      </c>
      <c r="K119" s="86">
        <f>'8. Afschrijvingen voor GAW'!AO114</f>
        <v>0</v>
      </c>
      <c r="L119" s="86">
        <f>'8. Afschrijvingen voor GAW'!AP114</f>
        <v>0</v>
      </c>
      <c r="M119" s="86">
        <f>'8. Afschrijvingen voor GAW'!AQ114</f>
        <v>0</v>
      </c>
      <c r="N119" s="86">
        <f>'8. Afschrijvingen voor GAW'!AR114</f>
        <v>0</v>
      </c>
      <c r="O119" s="86">
        <f>'8. Afschrijvingen voor GAW'!AS114</f>
        <v>0</v>
      </c>
      <c r="P119" s="86">
        <f>'8. Afschrijvingen voor GAW'!AT114</f>
        <v>0</v>
      </c>
      <c r="Q119" s="86">
        <f>'8. Afschrijvingen voor GAW'!AU114</f>
        <v>0</v>
      </c>
      <c r="R119" s="86">
        <f>'8. Afschrijvingen voor GAW'!AV114</f>
        <v>0</v>
      </c>
      <c r="S119" s="86">
        <f>'8. Afschrijvingen voor GAW'!AW114</f>
        <v>0</v>
      </c>
      <c r="T119" s="86">
        <f>'8. Afschrijvingen voor GAW'!AX114</f>
        <v>0</v>
      </c>
      <c r="U119" s="86">
        <f>'8. Afschrijvingen voor GAW'!AY114</f>
        <v>0</v>
      </c>
      <c r="V119" s="86">
        <f>'8. Afschrijvingen voor GAW'!AZ114</f>
        <v>0</v>
      </c>
      <c r="W119" s="86">
        <f>'8. Afschrijvingen voor GAW'!BA114</f>
        <v>0</v>
      </c>
      <c r="X119" s="86">
        <f>'8. Afschrijvingen voor GAW'!BB114</f>
        <v>0</v>
      </c>
      <c r="Y119" s="86">
        <f>'8. Afschrijvingen voor GAW'!BC114</f>
        <v>0</v>
      </c>
      <c r="Z119" s="86">
        <f>'8. Afschrijvingen voor GAW'!BD114</f>
        <v>0</v>
      </c>
      <c r="AB119" s="122"/>
      <c r="AC119" s="87">
        <f t="shared" si="22"/>
        <v>0</v>
      </c>
      <c r="AD119" s="87">
        <f t="shared" si="23"/>
        <v>0</v>
      </c>
      <c r="AE119" s="87">
        <f t="shared" si="24"/>
        <v>0</v>
      </c>
      <c r="AF119" s="87">
        <f t="shared" si="25"/>
        <v>0</v>
      </c>
      <c r="AG119" s="87">
        <f t="shared" si="26"/>
        <v>0</v>
      </c>
      <c r="AH119" s="87">
        <f t="shared" si="27"/>
        <v>92564.747559999989</v>
      </c>
      <c r="AI119" s="87">
        <f t="shared" si="28"/>
        <v>92749.877055119985</v>
      </c>
      <c r="AJ119" s="87">
        <f t="shared" si="29"/>
        <v>94048.375333891672</v>
      </c>
      <c r="AK119" s="87">
        <f t="shared" si="30"/>
        <v>96023.391215903393</v>
      </c>
      <c r="AL119" s="87">
        <f t="shared" si="31"/>
        <v>98712.046169948691</v>
      </c>
      <c r="AM119" s="87">
        <f t="shared" si="32"/>
        <v>99403.030493138329</v>
      </c>
      <c r="AN119" s="87">
        <f t="shared" si="33"/>
        <v>99403.030493138329</v>
      </c>
      <c r="AO119" s="87">
        <f t="shared" si="34"/>
        <v>99403.030493138329</v>
      </c>
      <c r="AP119" s="87">
        <f t="shared" si="35"/>
        <v>99403.030493138329</v>
      </c>
      <c r="AQ119" s="87">
        <f t="shared" si="36"/>
        <v>99403.030493138329</v>
      </c>
      <c r="AR119" s="87">
        <f t="shared" si="37"/>
        <v>99403.030493138329</v>
      </c>
    </row>
    <row r="120" spans="1:44" s="20" customFormat="1" x14ac:dyDescent="0.2">
      <c r="A120" s="40"/>
      <c r="B120" s="86">
        <f>'3. Investeringen'!B101</f>
        <v>87</v>
      </c>
      <c r="C120" s="86" t="str">
        <f>'3. Investeringen'!G101</f>
        <v>Nieuwe investeringen TD</v>
      </c>
      <c r="D120" s="86">
        <f>'3. Investeringen'!K101</f>
        <v>2017</v>
      </c>
      <c r="E120" s="121">
        <f>'3. Investeringen'!N101</f>
        <v>2017</v>
      </c>
      <c r="F120" s="86">
        <f>'3. Investeringen'!O101</f>
        <v>19498925.622414999</v>
      </c>
      <c r="G120" s="86">
        <f>'3. Investeringen'!P101</f>
        <v>0</v>
      </c>
      <c r="I120" s="86">
        <f>'6. Investeringen per jaar'!I101</f>
        <v>1</v>
      </c>
      <c r="K120" s="86">
        <f>'8. Afschrijvingen voor GAW'!AO115</f>
        <v>0</v>
      </c>
      <c r="L120" s="86">
        <f>'8. Afschrijvingen voor GAW'!AP115</f>
        <v>0</v>
      </c>
      <c r="M120" s="86">
        <f>'8. Afschrijvingen voor GAW'!AQ115</f>
        <v>0</v>
      </c>
      <c r="N120" s="86">
        <f>'8. Afschrijvingen voor GAW'!AR115</f>
        <v>0</v>
      </c>
      <c r="O120" s="86">
        <f>'8. Afschrijvingen voor GAW'!AS115</f>
        <v>0</v>
      </c>
      <c r="P120" s="86">
        <f>'8. Afschrijvingen voor GAW'!AT115</f>
        <v>0</v>
      </c>
      <c r="Q120" s="86">
        <f>'8. Afschrijvingen voor GAW'!AU115</f>
        <v>177262.9602037727</v>
      </c>
      <c r="R120" s="86">
        <f>'8. Afschrijvingen voor GAW'!AV115</f>
        <v>359489.28329325106</v>
      </c>
      <c r="S120" s="86">
        <f>'8. Afschrijvingen voor GAW'!AW115</f>
        <v>367038.55824240932</v>
      </c>
      <c r="T120" s="86">
        <f>'8. Afschrijvingen voor GAW'!AX115</f>
        <v>377315.6378731968</v>
      </c>
      <c r="U120" s="86">
        <f>'8. Afschrijvingen voor GAW'!AY115</f>
        <v>379956.8473383091</v>
      </c>
      <c r="V120" s="86">
        <f>'8. Afschrijvingen voor GAW'!AZ115</f>
        <v>455948.21680597099</v>
      </c>
      <c r="W120" s="86">
        <f>'8. Afschrijvingen voor GAW'!BA115</f>
        <v>445113.80373335385</v>
      </c>
      <c r="X120" s="86">
        <f>'8. Afschrijvingen voor GAW'!BB115</f>
        <v>434536.84206048207</v>
      </c>
      <c r="Y120" s="86">
        <f>'8. Afschrijvingen voor GAW'!BC115</f>
        <v>424211.21413033199</v>
      </c>
      <c r="Z120" s="86">
        <f>'8. Afschrijvingen voor GAW'!BD115</f>
        <v>414130.94765594788</v>
      </c>
      <c r="AB120" s="122"/>
      <c r="AC120" s="87">
        <f t="shared" si="22"/>
        <v>0</v>
      </c>
      <c r="AD120" s="87">
        <f t="shared" si="23"/>
        <v>0</v>
      </c>
      <c r="AE120" s="87">
        <f t="shared" si="24"/>
        <v>0</v>
      </c>
      <c r="AF120" s="87">
        <f t="shared" si="25"/>
        <v>0</v>
      </c>
      <c r="AG120" s="87">
        <f t="shared" si="26"/>
        <v>0</v>
      </c>
      <c r="AH120" s="87">
        <f t="shared" si="27"/>
        <v>0</v>
      </c>
      <c r="AI120" s="87">
        <f t="shared" si="28"/>
        <v>19321662.662211224</v>
      </c>
      <c r="AJ120" s="87">
        <f t="shared" si="29"/>
        <v>19232676.656188931</v>
      </c>
      <c r="AK120" s="87">
        <f t="shared" si="30"/>
        <v>19269524.307726488</v>
      </c>
      <c r="AL120" s="87">
        <f t="shared" si="31"/>
        <v>19431755.350469634</v>
      </c>
      <c r="AM120" s="87">
        <f t="shared" si="32"/>
        <v>19187820.790584613</v>
      </c>
      <c r="AN120" s="87">
        <f t="shared" si="33"/>
        <v>18731872.57377864</v>
      </c>
      <c r="AO120" s="87">
        <f t="shared" si="34"/>
        <v>18286758.770045288</v>
      </c>
      <c r="AP120" s="87">
        <f t="shared" si="35"/>
        <v>17852221.927984808</v>
      </c>
      <c r="AQ120" s="87">
        <f t="shared" si="36"/>
        <v>17428010.713854477</v>
      </c>
      <c r="AR120" s="87">
        <f t="shared" si="37"/>
        <v>17013879.766198531</v>
      </c>
    </row>
    <row r="121" spans="1:44" s="20" customFormat="1" x14ac:dyDescent="0.2">
      <c r="A121" s="40"/>
      <c r="B121" s="86">
        <f>'3. Investeringen'!B102</f>
        <v>88</v>
      </c>
      <c r="C121" s="86" t="str">
        <f>'3. Investeringen'!G102</f>
        <v>Nieuwe investeringen TD</v>
      </c>
      <c r="D121" s="86">
        <f>'3. Investeringen'!K102</f>
        <v>2017</v>
      </c>
      <c r="E121" s="121">
        <f>'3. Investeringen'!N102</f>
        <v>2017</v>
      </c>
      <c r="F121" s="86">
        <f>'3. Investeringen'!O102</f>
        <v>93851052.405264974</v>
      </c>
      <c r="G121" s="86">
        <f>'3. Investeringen'!P102</f>
        <v>0</v>
      </c>
      <c r="I121" s="86">
        <f>'6. Investeringen per jaar'!I102</f>
        <v>1</v>
      </c>
      <c r="K121" s="86">
        <f>'8. Afschrijvingen voor GAW'!AO116</f>
        <v>0</v>
      </c>
      <c r="L121" s="86">
        <f>'8. Afschrijvingen voor GAW'!AP116</f>
        <v>0</v>
      </c>
      <c r="M121" s="86">
        <f>'8. Afschrijvingen voor GAW'!AQ116</f>
        <v>0</v>
      </c>
      <c r="N121" s="86">
        <f>'8. Afschrijvingen voor GAW'!AR116</f>
        <v>0</v>
      </c>
      <c r="O121" s="86">
        <f>'8. Afschrijvingen voor GAW'!AS116</f>
        <v>0</v>
      </c>
      <c r="P121" s="86">
        <f>'8. Afschrijvingen voor GAW'!AT116</f>
        <v>0</v>
      </c>
      <c r="Q121" s="86">
        <f>'8. Afschrijvingen voor GAW'!AU116</f>
        <v>1042789.4711696109</v>
      </c>
      <c r="R121" s="86">
        <f>'8. Afschrijvingen voor GAW'!AV116</f>
        <v>2114777.0475319708</v>
      </c>
      <c r="S121" s="86">
        <f>'8. Afschrijvingen voor GAW'!AW116</f>
        <v>2159187.3655301421</v>
      </c>
      <c r="T121" s="86">
        <f>'8. Afschrijvingen voor GAW'!AX116</f>
        <v>2219644.6117649861</v>
      </c>
      <c r="U121" s="86">
        <f>'8. Afschrijvingen voor GAW'!AY116</f>
        <v>2235182.1240473408</v>
      </c>
      <c r="V121" s="86">
        <f>'8. Afschrijvingen voor GAW'!AZ116</f>
        <v>2682218.5488568088</v>
      </c>
      <c r="W121" s="86">
        <f>'8. Afschrijvingen voor GAW'!BA116</f>
        <v>2602745.4066684591</v>
      </c>
      <c r="X121" s="86">
        <f>'8. Afschrijvingen voor GAW'!BB116</f>
        <v>2525627.0242486526</v>
      </c>
      <c r="Y121" s="86">
        <f>'8. Afschrijvingen voor GAW'!BC116</f>
        <v>2450793.6309375814</v>
      </c>
      <c r="Z121" s="86">
        <f>'8. Afschrijvingen voor GAW'!BD116</f>
        <v>2378177.5233542453</v>
      </c>
      <c r="AB121" s="122"/>
      <c r="AC121" s="87">
        <f t="shared" si="22"/>
        <v>0</v>
      </c>
      <c r="AD121" s="87">
        <f t="shared" si="23"/>
        <v>0</v>
      </c>
      <c r="AE121" s="87">
        <f t="shared" si="24"/>
        <v>0</v>
      </c>
      <c r="AF121" s="87">
        <f t="shared" si="25"/>
        <v>0</v>
      </c>
      <c r="AG121" s="87">
        <f t="shared" si="26"/>
        <v>0</v>
      </c>
      <c r="AH121" s="87">
        <f t="shared" si="27"/>
        <v>0</v>
      </c>
      <c r="AI121" s="87">
        <f t="shared" si="28"/>
        <v>92808262.934095368</v>
      </c>
      <c r="AJ121" s="87">
        <f t="shared" si="29"/>
        <v>91992801.567640722</v>
      </c>
      <c r="AK121" s="87">
        <f t="shared" si="30"/>
        <v>91765463.035031021</v>
      </c>
      <c r="AL121" s="87">
        <f t="shared" si="31"/>
        <v>92115251.388246909</v>
      </c>
      <c r="AM121" s="87">
        <f t="shared" si="32"/>
        <v>90524876.023917288</v>
      </c>
      <c r="AN121" s="87">
        <f t="shared" si="33"/>
        <v>87842657.475060478</v>
      </c>
      <c r="AO121" s="87">
        <f t="shared" si="34"/>
        <v>85239912.068392023</v>
      </c>
      <c r="AP121" s="87">
        <f t="shared" si="35"/>
        <v>82714285.044143364</v>
      </c>
      <c r="AQ121" s="87">
        <f t="shared" si="36"/>
        <v>80263491.413205788</v>
      </c>
      <c r="AR121" s="87">
        <f t="shared" si="37"/>
        <v>77885313.88985154</v>
      </c>
    </row>
    <row r="122" spans="1:44" s="20" customFormat="1" x14ac:dyDescent="0.2">
      <c r="A122" s="40"/>
      <c r="B122" s="86">
        <f>'3. Investeringen'!B103</f>
        <v>89</v>
      </c>
      <c r="C122" s="86" t="str">
        <f>'3. Investeringen'!G103</f>
        <v>Nieuwe investeringen TD</v>
      </c>
      <c r="D122" s="86">
        <f>'3. Investeringen'!K103</f>
        <v>2017</v>
      </c>
      <c r="E122" s="121">
        <f>'3. Investeringen'!N103</f>
        <v>2017</v>
      </c>
      <c r="F122" s="86">
        <f>'3. Investeringen'!O103</f>
        <v>7551726.6449102089</v>
      </c>
      <c r="G122" s="86">
        <f>'3. Investeringen'!P103</f>
        <v>0</v>
      </c>
      <c r="I122" s="86">
        <f>'6. Investeringen per jaar'!I103</f>
        <v>1</v>
      </c>
      <c r="K122" s="86">
        <f>'8. Afschrijvingen voor GAW'!AO117</f>
        <v>0</v>
      </c>
      <c r="L122" s="86">
        <f>'8. Afschrijvingen voor GAW'!AP117</f>
        <v>0</v>
      </c>
      <c r="M122" s="86">
        <f>'8. Afschrijvingen voor GAW'!AQ117</f>
        <v>0</v>
      </c>
      <c r="N122" s="86">
        <f>'8. Afschrijvingen voor GAW'!AR117</f>
        <v>0</v>
      </c>
      <c r="O122" s="86">
        <f>'8. Afschrijvingen voor GAW'!AS117</f>
        <v>0</v>
      </c>
      <c r="P122" s="86">
        <f>'8. Afschrijvingen voor GAW'!AT117</f>
        <v>0</v>
      </c>
      <c r="Q122" s="86">
        <f>'8. Afschrijvingen voor GAW'!AU117</f>
        <v>125862.11074850349</v>
      </c>
      <c r="R122" s="86">
        <f>'8. Afschrijvingen voor GAW'!AV117</f>
        <v>255248.36059796507</v>
      </c>
      <c r="S122" s="86">
        <f>'8. Afschrijvingen voor GAW'!AW117</f>
        <v>260608.57617052231</v>
      </c>
      <c r="T122" s="86">
        <f>'8. Afschrijvingen voor GAW'!AX117</f>
        <v>267905.61630329699</v>
      </c>
      <c r="U122" s="86">
        <f>'8. Afschrijvingen voor GAW'!AY117</f>
        <v>269780.95561742003</v>
      </c>
      <c r="V122" s="86">
        <f>'8. Afschrijvingen voor GAW'!AZ117</f>
        <v>323737.14674090396</v>
      </c>
      <c r="W122" s="86">
        <f>'8. Afschrijvingen voor GAW'!BA117</f>
        <v>308502.45748250856</v>
      </c>
      <c r="X122" s="86">
        <f>'8. Afschrijvingen voor GAW'!BB117</f>
        <v>293984.69477744936</v>
      </c>
      <c r="Y122" s="86">
        <f>'8. Afschrijvingen voor GAW'!BC117</f>
        <v>280150.12090556935</v>
      </c>
      <c r="Z122" s="86">
        <f>'8. Afschrijvingen voor GAW'!BD117</f>
        <v>266966.58580413082</v>
      </c>
      <c r="AB122" s="122"/>
      <c r="AC122" s="87">
        <f t="shared" si="22"/>
        <v>0</v>
      </c>
      <c r="AD122" s="87">
        <f t="shared" si="23"/>
        <v>0</v>
      </c>
      <c r="AE122" s="87">
        <f t="shared" si="24"/>
        <v>0</v>
      </c>
      <c r="AF122" s="87">
        <f t="shared" si="25"/>
        <v>0</v>
      </c>
      <c r="AG122" s="87">
        <f t="shared" si="26"/>
        <v>0</v>
      </c>
      <c r="AH122" s="87">
        <f t="shared" si="27"/>
        <v>0</v>
      </c>
      <c r="AI122" s="87">
        <f t="shared" si="28"/>
        <v>7425864.5341617055</v>
      </c>
      <c r="AJ122" s="87">
        <f t="shared" si="29"/>
        <v>7274578.2770420043</v>
      </c>
      <c r="AK122" s="87">
        <f t="shared" si="30"/>
        <v>7166735.8446893627</v>
      </c>
      <c r="AL122" s="87">
        <f t="shared" si="31"/>
        <v>7099498.8320373679</v>
      </c>
      <c r="AM122" s="87">
        <f t="shared" si="32"/>
        <v>6879414.3682442084</v>
      </c>
      <c r="AN122" s="87">
        <f t="shared" si="33"/>
        <v>6555677.2215033043</v>
      </c>
      <c r="AO122" s="87">
        <f t="shared" si="34"/>
        <v>6247174.7640207959</v>
      </c>
      <c r="AP122" s="87">
        <f t="shared" si="35"/>
        <v>5953190.0692433463</v>
      </c>
      <c r="AQ122" s="87">
        <f t="shared" si="36"/>
        <v>5673039.9483377766</v>
      </c>
      <c r="AR122" s="87">
        <f t="shared" si="37"/>
        <v>5406073.3625336457</v>
      </c>
    </row>
    <row r="123" spans="1:44" s="20" customFormat="1" x14ac:dyDescent="0.2">
      <c r="A123" s="40"/>
      <c r="B123" s="86">
        <f>'3. Investeringen'!B104</f>
        <v>90</v>
      </c>
      <c r="C123" s="86" t="str">
        <f>'3. Investeringen'!G104</f>
        <v>Nieuwe investeringen TD</v>
      </c>
      <c r="D123" s="86">
        <f>'3. Investeringen'!K104</f>
        <v>2017</v>
      </c>
      <c r="E123" s="121">
        <f>'3. Investeringen'!N104</f>
        <v>2017</v>
      </c>
      <c r="F123" s="86">
        <f>'3. Investeringen'!O104</f>
        <v>138269.89446329669</v>
      </c>
      <c r="G123" s="86">
        <f>'3. Investeringen'!P104</f>
        <v>0</v>
      </c>
      <c r="I123" s="86">
        <f>'6. Investeringen per jaar'!I104</f>
        <v>1</v>
      </c>
      <c r="K123" s="86">
        <f>'8. Afschrijvingen voor GAW'!AO118</f>
        <v>0</v>
      </c>
      <c r="L123" s="86">
        <f>'8. Afschrijvingen voor GAW'!AP118</f>
        <v>0</v>
      </c>
      <c r="M123" s="86">
        <f>'8. Afschrijvingen voor GAW'!AQ118</f>
        <v>0</v>
      </c>
      <c r="N123" s="86">
        <f>'8. Afschrijvingen voor GAW'!AR118</f>
        <v>0</v>
      </c>
      <c r="O123" s="86">
        <f>'8. Afschrijvingen voor GAW'!AS118</f>
        <v>0</v>
      </c>
      <c r="P123" s="86">
        <f>'8. Afschrijvingen voor GAW'!AT118</f>
        <v>0</v>
      </c>
      <c r="Q123" s="86">
        <f>'8. Afschrijvingen voor GAW'!AU118</f>
        <v>6913.4947231648348</v>
      </c>
      <c r="R123" s="86">
        <f>'8. Afschrijvingen voor GAW'!AV118</f>
        <v>14020.567298578286</v>
      </c>
      <c r="S123" s="86">
        <f>'8. Afschrijvingen voor GAW'!AW118</f>
        <v>14314.999211848428</v>
      </c>
      <c r="T123" s="86">
        <f>'8. Afschrijvingen voor GAW'!AX118</f>
        <v>14715.819189780186</v>
      </c>
      <c r="U123" s="86">
        <f>'8. Afschrijvingen voor GAW'!AY118</f>
        <v>14818.829924108644</v>
      </c>
      <c r="V123" s="86">
        <f>'8. Afschrijvingen voor GAW'!AZ118</f>
        <v>17782.595908930372</v>
      </c>
      <c r="W123" s="86">
        <f>'8. Afschrijvingen voor GAW'!BA118</f>
        <v>14160.215260814928</v>
      </c>
      <c r="X123" s="86">
        <f>'8. Afschrijvingen voor GAW'!BB118</f>
        <v>14160.215260814928</v>
      </c>
      <c r="Y123" s="86">
        <f>'8. Afschrijvingen voor GAW'!BC118</f>
        <v>14160.215260814928</v>
      </c>
      <c r="Z123" s="86">
        <f>'8. Afschrijvingen voor GAW'!BD118</f>
        <v>14160.215260814928</v>
      </c>
      <c r="AB123" s="122"/>
      <c r="AC123" s="87">
        <f t="shared" si="22"/>
        <v>0</v>
      </c>
      <c r="AD123" s="87">
        <f t="shared" si="23"/>
        <v>0</v>
      </c>
      <c r="AE123" s="87">
        <f t="shared" si="24"/>
        <v>0</v>
      </c>
      <c r="AF123" s="87">
        <f t="shared" si="25"/>
        <v>0</v>
      </c>
      <c r="AG123" s="87">
        <f t="shared" si="26"/>
        <v>0</v>
      </c>
      <c r="AH123" s="87">
        <f t="shared" si="27"/>
        <v>0</v>
      </c>
      <c r="AI123" s="87">
        <f t="shared" si="28"/>
        <v>131356.39974013186</v>
      </c>
      <c r="AJ123" s="87">
        <f t="shared" si="29"/>
        <v>119174.82203791542</v>
      </c>
      <c r="AK123" s="87">
        <f t="shared" si="30"/>
        <v>107362.49408886321</v>
      </c>
      <c r="AL123" s="87">
        <f t="shared" si="31"/>
        <v>95652.824733571193</v>
      </c>
      <c r="AM123" s="87">
        <f t="shared" si="32"/>
        <v>81503.564582597537</v>
      </c>
      <c r="AN123" s="87">
        <f t="shared" si="33"/>
        <v>63720.968673667165</v>
      </c>
      <c r="AO123" s="87">
        <f t="shared" si="34"/>
        <v>49560.753412852238</v>
      </c>
      <c r="AP123" s="87">
        <f t="shared" si="35"/>
        <v>35400.538152037312</v>
      </c>
      <c r="AQ123" s="87">
        <f t="shared" si="36"/>
        <v>21240.322891222386</v>
      </c>
      <c r="AR123" s="87">
        <f t="shared" si="37"/>
        <v>7080.1076304074577</v>
      </c>
    </row>
    <row r="124" spans="1:44" s="20" customFormat="1" x14ac:dyDescent="0.2">
      <c r="A124" s="40"/>
      <c r="B124" s="86">
        <f>'3. Investeringen'!B105</f>
        <v>91</v>
      </c>
      <c r="C124" s="86" t="str">
        <f>'3. Investeringen'!G105</f>
        <v>Nieuwe investeringen TD</v>
      </c>
      <c r="D124" s="86">
        <f>'3. Investeringen'!K105</f>
        <v>2017</v>
      </c>
      <c r="E124" s="121">
        <f>'3. Investeringen'!N105</f>
        <v>2017</v>
      </c>
      <c r="F124" s="86">
        <f>'3. Investeringen'!O105</f>
        <v>68108.393190000003</v>
      </c>
      <c r="G124" s="86">
        <f>'3. Investeringen'!P105</f>
        <v>0</v>
      </c>
      <c r="I124" s="86">
        <f>'6. Investeringen per jaar'!I105</f>
        <v>1</v>
      </c>
      <c r="K124" s="86">
        <f>'8. Afschrijvingen voor GAW'!AO119</f>
        <v>0</v>
      </c>
      <c r="L124" s="86">
        <f>'8. Afschrijvingen voor GAW'!AP119</f>
        <v>0</v>
      </c>
      <c r="M124" s="86">
        <f>'8. Afschrijvingen voor GAW'!AQ119</f>
        <v>0</v>
      </c>
      <c r="N124" s="86">
        <f>'8. Afschrijvingen voor GAW'!AR119</f>
        <v>0</v>
      </c>
      <c r="O124" s="86">
        <f>'8. Afschrijvingen voor GAW'!AS119</f>
        <v>0</v>
      </c>
      <c r="P124" s="86">
        <f>'8. Afschrijvingen voor GAW'!AT119</f>
        <v>0</v>
      </c>
      <c r="Q124" s="86">
        <f>'8. Afschrijvingen voor GAW'!AU119</f>
        <v>0</v>
      </c>
      <c r="R124" s="86">
        <f>'8. Afschrijvingen voor GAW'!AV119</f>
        <v>0</v>
      </c>
      <c r="S124" s="86">
        <f>'8. Afschrijvingen voor GAW'!AW119</f>
        <v>0</v>
      </c>
      <c r="T124" s="86">
        <f>'8. Afschrijvingen voor GAW'!AX119</f>
        <v>0</v>
      </c>
      <c r="U124" s="86">
        <f>'8. Afschrijvingen voor GAW'!AY119</f>
        <v>0</v>
      </c>
      <c r="V124" s="86">
        <f>'8. Afschrijvingen voor GAW'!AZ119</f>
        <v>0</v>
      </c>
      <c r="W124" s="86">
        <f>'8. Afschrijvingen voor GAW'!BA119</f>
        <v>0</v>
      </c>
      <c r="X124" s="86">
        <f>'8. Afschrijvingen voor GAW'!BB119</f>
        <v>0</v>
      </c>
      <c r="Y124" s="86">
        <f>'8. Afschrijvingen voor GAW'!BC119</f>
        <v>0</v>
      </c>
      <c r="Z124" s="86">
        <f>'8. Afschrijvingen voor GAW'!BD119</f>
        <v>0</v>
      </c>
      <c r="AB124" s="122"/>
      <c r="AC124" s="87">
        <f t="shared" si="22"/>
        <v>0</v>
      </c>
      <c r="AD124" s="87">
        <f t="shared" si="23"/>
        <v>0</v>
      </c>
      <c r="AE124" s="87">
        <f t="shared" si="24"/>
        <v>0</v>
      </c>
      <c r="AF124" s="87">
        <f t="shared" si="25"/>
        <v>0</v>
      </c>
      <c r="AG124" s="87">
        <f t="shared" si="26"/>
        <v>0</v>
      </c>
      <c r="AH124" s="87">
        <f t="shared" si="27"/>
        <v>0</v>
      </c>
      <c r="AI124" s="87">
        <f t="shared" si="28"/>
        <v>68108.393190000003</v>
      </c>
      <c r="AJ124" s="87">
        <f t="shared" si="29"/>
        <v>69061.910694660008</v>
      </c>
      <c r="AK124" s="87">
        <f t="shared" si="30"/>
        <v>70512.210819247863</v>
      </c>
      <c r="AL124" s="87">
        <f t="shared" si="31"/>
        <v>72486.552722186811</v>
      </c>
      <c r="AM124" s="87">
        <f t="shared" si="32"/>
        <v>72993.958591242117</v>
      </c>
      <c r="AN124" s="87">
        <f t="shared" si="33"/>
        <v>72993.958591242117</v>
      </c>
      <c r="AO124" s="87">
        <f t="shared" si="34"/>
        <v>72993.958591242117</v>
      </c>
      <c r="AP124" s="87">
        <f t="shared" si="35"/>
        <v>72993.958591242117</v>
      </c>
      <c r="AQ124" s="87">
        <f t="shared" si="36"/>
        <v>72993.958591242117</v>
      </c>
      <c r="AR124" s="87">
        <f t="shared" si="37"/>
        <v>72993.958591242117</v>
      </c>
    </row>
    <row r="125" spans="1:44" s="20" customFormat="1" x14ac:dyDescent="0.2">
      <c r="A125" s="40"/>
      <c r="B125" s="86">
        <f>'3. Investeringen'!B106</f>
        <v>92</v>
      </c>
      <c r="C125" s="86" t="str">
        <f>'3. Investeringen'!G106</f>
        <v>Nieuwe investeringen TD</v>
      </c>
      <c r="D125" s="86">
        <f>'3. Investeringen'!K106</f>
        <v>2018</v>
      </c>
      <c r="E125" s="121">
        <f>'3. Investeringen'!N106</f>
        <v>2018</v>
      </c>
      <c r="F125" s="86">
        <f>'3. Investeringen'!O106</f>
        <v>20665411.622000001</v>
      </c>
      <c r="G125" s="86">
        <f>'3. Investeringen'!P106</f>
        <v>0</v>
      </c>
      <c r="I125" s="86">
        <f>'6. Investeringen per jaar'!I106</f>
        <v>1</v>
      </c>
      <c r="K125" s="86">
        <f>'8. Afschrijvingen voor GAW'!AO120</f>
        <v>0</v>
      </c>
      <c r="L125" s="86">
        <f>'8. Afschrijvingen voor GAW'!AP120</f>
        <v>0</v>
      </c>
      <c r="M125" s="86">
        <f>'8. Afschrijvingen voor GAW'!AQ120</f>
        <v>0</v>
      </c>
      <c r="N125" s="86">
        <f>'8. Afschrijvingen voor GAW'!AR120</f>
        <v>0</v>
      </c>
      <c r="O125" s="86">
        <f>'8. Afschrijvingen voor GAW'!AS120</f>
        <v>0</v>
      </c>
      <c r="P125" s="86">
        <f>'8. Afschrijvingen voor GAW'!AT120</f>
        <v>0</v>
      </c>
      <c r="Q125" s="86">
        <f>'8. Afschrijvingen voor GAW'!AU120</f>
        <v>0</v>
      </c>
      <c r="R125" s="86">
        <f>'8. Afschrijvingen voor GAW'!AV120</f>
        <v>187867.37838181818</v>
      </c>
      <c r="S125" s="86">
        <f>'8. Afschrijvingen voor GAW'!AW120</f>
        <v>383625.18665567267</v>
      </c>
      <c r="T125" s="86">
        <f>'8. Afschrijvingen voor GAW'!AX120</f>
        <v>394366.69188203156</v>
      </c>
      <c r="U125" s="86">
        <f>'8. Afschrijvingen voor GAW'!AY120</f>
        <v>397127.25872520573</v>
      </c>
      <c r="V125" s="86">
        <f>'8. Afschrijvingen voor GAW'!AZ120</f>
        <v>476552.71047024697</v>
      </c>
      <c r="W125" s="86">
        <f>'8. Afschrijvingen voor GAW'!BA120</f>
        <v>465448.56964375573</v>
      </c>
      <c r="X125" s="86">
        <f>'8. Afschrijvingen voor GAW'!BB120</f>
        <v>454603.16607924103</v>
      </c>
      <c r="Y125" s="86">
        <f>'8. Afschrijvingen voor GAW'!BC120</f>
        <v>444010.47094729758</v>
      </c>
      <c r="Z125" s="86">
        <f>'8. Afschrijvingen voor GAW'!BD120</f>
        <v>433664.59589609847</v>
      </c>
      <c r="AB125" s="122"/>
      <c r="AC125" s="87">
        <f t="shared" si="22"/>
        <v>0</v>
      </c>
      <c r="AD125" s="87">
        <f t="shared" si="23"/>
        <v>0</v>
      </c>
      <c r="AE125" s="87">
        <f t="shared" si="24"/>
        <v>0</v>
      </c>
      <c r="AF125" s="87">
        <f t="shared" si="25"/>
        <v>0</v>
      </c>
      <c r="AG125" s="87">
        <f t="shared" si="26"/>
        <v>0</v>
      </c>
      <c r="AH125" s="87">
        <f t="shared" si="27"/>
        <v>0</v>
      </c>
      <c r="AI125" s="87">
        <f t="shared" si="28"/>
        <v>0</v>
      </c>
      <c r="AJ125" s="87">
        <f t="shared" si="29"/>
        <v>20477544.243618183</v>
      </c>
      <c r="AK125" s="87">
        <f t="shared" si="30"/>
        <v>20523947.48607849</v>
      </c>
      <c r="AL125" s="87">
        <f t="shared" si="31"/>
        <v>20704251.323806655</v>
      </c>
      <c r="AM125" s="87">
        <f t="shared" si="32"/>
        <v>20452053.824348092</v>
      </c>
      <c r="AN125" s="87">
        <f t="shared" si="33"/>
        <v>19975501.113877844</v>
      </c>
      <c r="AO125" s="87">
        <f t="shared" si="34"/>
        <v>19510052.54423409</v>
      </c>
      <c r="AP125" s="87">
        <f t="shared" si="35"/>
        <v>19055449.378154848</v>
      </c>
      <c r="AQ125" s="87">
        <f t="shared" si="36"/>
        <v>18611438.907207549</v>
      </c>
      <c r="AR125" s="87">
        <f t="shared" si="37"/>
        <v>18177774.31131145</v>
      </c>
    </row>
    <row r="126" spans="1:44" s="20" customFormat="1" x14ac:dyDescent="0.2">
      <c r="A126" s="40"/>
      <c r="B126" s="86">
        <f>'3. Investeringen'!B107</f>
        <v>93</v>
      </c>
      <c r="C126" s="86" t="str">
        <f>'3. Investeringen'!G107</f>
        <v>Nieuwe investeringen TD</v>
      </c>
      <c r="D126" s="86">
        <f>'3. Investeringen'!K107</f>
        <v>2018</v>
      </c>
      <c r="E126" s="121">
        <f>'3. Investeringen'!N107</f>
        <v>2018</v>
      </c>
      <c r="F126" s="86">
        <f>'3. Investeringen'!O107</f>
        <v>104318746.61</v>
      </c>
      <c r="G126" s="86">
        <f>'3. Investeringen'!P107</f>
        <v>0</v>
      </c>
      <c r="I126" s="86">
        <f>'6. Investeringen per jaar'!I107</f>
        <v>1</v>
      </c>
      <c r="K126" s="86">
        <f>'8. Afschrijvingen voor GAW'!AO121</f>
        <v>0</v>
      </c>
      <c r="L126" s="86">
        <f>'8. Afschrijvingen voor GAW'!AP121</f>
        <v>0</v>
      </c>
      <c r="M126" s="86">
        <f>'8. Afschrijvingen voor GAW'!AQ121</f>
        <v>0</v>
      </c>
      <c r="N126" s="86">
        <f>'8. Afschrijvingen voor GAW'!AR121</f>
        <v>0</v>
      </c>
      <c r="O126" s="86">
        <f>'8. Afschrijvingen voor GAW'!AS121</f>
        <v>0</v>
      </c>
      <c r="P126" s="86">
        <f>'8. Afschrijvingen voor GAW'!AT121</f>
        <v>0</v>
      </c>
      <c r="Q126" s="86">
        <f>'8. Afschrijvingen voor GAW'!AU121</f>
        <v>0</v>
      </c>
      <c r="R126" s="86">
        <f>'8. Afschrijvingen voor GAW'!AV121</f>
        <v>1159097.1845555557</v>
      </c>
      <c r="S126" s="86">
        <f>'8. Afschrijvingen voor GAW'!AW121</f>
        <v>2366876.450862444</v>
      </c>
      <c r="T126" s="86">
        <f>'8. Afschrijvingen voor GAW'!AX121</f>
        <v>2433148.9914865927</v>
      </c>
      <c r="U126" s="86">
        <f>'8. Afschrijvingen voor GAW'!AY121</f>
        <v>2450181.0344269983</v>
      </c>
      <c r="V126" s="86">
        <f>'8. Afschrijvingen voor GAW'!AZ121</f>
        <v>2940217.2413123976</v>
      </c>
      <c r="W126" s="86">
        <f>'8. Afschrijvingen voor GAW'!BA121</f>
        <v>2855198.9114431236</v>
      </c>
      <c r="X126" s="86">
        <f>'8. Afschrijvingen voor GAW'!BB121</f>
        <v>2772638.9429194671</v>
      </c>
      <c r="Y126" s="86">
        <f>'8. Afschrijvingen voor GAW'!BC121</f>
        <v>2692466.2505940851</v>
      </c>
      <c r="Z126" s="86">
        <f>'8. Afschrijvingen voor GAW'!BD121</f>
        <v>2614611.8047937742</v>
      </c>
      <c r="AB126" s="122"/>
      <c r="AC126" s="87">
        <f t="shared" si="22"/>
        <v>0</v>
      </c>
      <c r="AD126" s="87">
        <f t="shared" si="23"/>
        <v>0</v>
      </c>
      <c r="AE126" s="87">
        <f t="shared" si="24"/>
        <v>0</v>
      </c>
      <c r="AF126" s="87">
        <f t="shared" si="25"/>
        <v>0</v>
      </c>
      <c r="AG126" s="87">
        <f t="shared" si="26"/>
        <v>0</v>
      </c>
      <c r="AH126" s="87">
        <f t="shared" si="27"/>
        <v>0</v>
      </c>
      <c r="AI126" s="87">
        <f t="shared" si="28"/>
        <v>0</v>
      </c>
      <c r="AJ126" s="87">
        <f t="shared" si="29"/>
        <v>103159649.42544444</v>
      </c>
      <c r="AK126" s="87">
        <f t="shared" si="30"/>
        <v>102959125.61251633</v>
      </c>
      <c r="AL126" s="87">
        <f t="shared" si="31"/>
        <v>103408832.1381802</v>
      </c>
      <c r="AM126" s="87">
        <f t="shared" si="32"/>
        <v>101682512.92872044</v>
      </c>
      <c r="AN126" s="87">
        <f t="shared" si="33"/>
        <v>98742295.687408045</v>
      </c>
      <c r="AO126" s="87">
        <f t="shared" si="34"/>
        <v>95887096.775964916</v>
      </c>
      <c r="AP126" s="87">
        <f t="shared" si="35"/>
        <v>93114457.833045453</v>
      </c>
      <c r="AQ126" s="87">
        <f t="shared" si="36"/>
        <v>90421991.582451373</v>
      </c>
      <c r="AR126" s="87">
        <f t="shared" si="37"/>
        <v>87807379.777657598</v>
      </c>
    </row>
    <row r="127" spans="1:44" s="20" customFormat="1" x14ac:dyDescent="0.2">
      <c r="A127" s="40"/>
      <c r="B127" s="86">
        <f>'3. Investeringen'!B108</f>
        <v>94</v>
      </c>
      <c r="C127" s="86" t="str">
        <f>'3. Investeringen'!G108</f>
        <v>Nieuwe investeringen TD</v>
      </c>
      <c r="D127" s="86">
        <f>'3. Investeringen'!K108</f>
        <v>2018</v>
      </c>
      <c r="E127" s="121">
        <f>'3. Investeringen'!N108</f>
        <v>2018</v>
      </c>
      <c r="F127" s="86">
        <f>'3. Investeringen'!O108</f>
        <v>8699145.7691409998</v>
      </c>
      <c r="G127" s="86">
        <f>'3. Investeringen'!P108</f>
        <v>0</v>
      </c>
      <c r="I127" s="86">
        <f>'6. Investeringen per jaar'!I108</f>
        <v>1</v>
      </c>
      <c r="K127" s="86">
        <f>'8. Afschrijvingen voor GAW'!AO122</f>
        <v>0</v>
      </c>
      <c r="L127" s="86">
        <f>'8. Afschrijvingen voor GAW'!AP122</f>
        <v>0</v>
      </c>
      <c r="M127" s="86">
        <f>'8. Afschrijvingen voor GAW'!AQ122</f>
        <v>0</v>
      </c>
      <c r="N127" s="86">
        <f>'8. Afschrijvingen voor GAW'!AR122</f>
        <v>0</v>
      </c>
      <c r="O127" s="86">
        <f>'8. Afschrijvingen voor GAW'!AS122</f>
        <v>0</v>
      </c>
      <c r="P127" s="86">
        <f>'8. Afschrijvingen voor GAW'!AT122</f>
        <v>0</v>
      </c>
      <c r="Q127" s="86">
        <f>'8. Afschrijvingen voor GAW'!AU122</f>
        <v>0</v>
      </c>
      <c r="R127" s="86">
        <f>'8. Afschrijvingen voor GAW'!AV122</f>
        <v>144985.76281901667</v>
      </c>
      <c r="S127" s="86">
        <f>'8. Afschrijvingen voor GAW'!AW122</f>
        <v>296060.92767643201</v>
      </c>
      <c r="T127" s="86">
        <f>'8. Afschrijvingen voor GAW'!AX122</f>
        <v>304350.6336513721</v>
      </c>
      <c r="U127" s="86">
        <f>'8. Afschrijvingen voor GAW'!AY122</f>
        <v>306481.08808693168</v>
      </c>
      <c r="V127" s="86">
        <f>'8. Afschrijvingen voor GAW'!AZ122</f>
        <v>367777.30570431799</v>
      </c>
      <c r="W127" s="86">
        <f>'8. Afschrijvingen voor GAW'!BA122</f>
        <v>351123.23903091491</v>
      </c>
      <c r="X127" s="86">
        <f>'8. Afschrijvingen voor GAW'!BB122</f>
        <v>335223.31877291121</v>
      </c>
      <c r="Y127" s="86">
        <f>'8. Afschrijvingen voor GAW'!BC122</f>
        <v>320043.39490394917</v>
      </c>
      <c r="Z127" s="86">
        <f>'8. Afschrijvingen voor GAW'!BD122</f>
        <v>305550.863813959</v>
      </c>
      <c r="AB127" s="122"/>
      <c r="AC127" s="87">
        <f t="shared" si="22"/>
        <v>0</v>
      </c>
      <c r="AD127" s="87">
        <f t="shared" si="23"/>
        <v>0</v>
      </c>
      <c r="AE127" s="87">
        <f t="shared" si="24"/>
        <v>0</v>
      </c>
      <c r="AF127" s="87">
        <f t="shared" si="25"/>
        <v>0</v>
      </c>
      <c r="AG127" s="87">
        <f t="shared" si="26"/>
        <v>0</v>
      </c>
      <c r="AH127" s="87">
        <f t="shared" si="27"/>
        <v>0</v>
      </c>
      <c r="AI127" s="87">
        <f t="shared" si="28"/>
        <v>0</v>
      </c>
      <c r="AJ127" s="87">
        <f t="shared" si="29"/>
        <v>8554160.0063219834</v>
      </c>
      <c r="AK127" s="87">
        <f t="shared" si="30"/>
        <v>8437736.4387783129</v>
      </c>
      <c r="AL127" s="87">
        <f t="shared" si="31"/>
        <v>8369642.4254127331</v>
      </c>
      <c r="AM127" s="87">
        <f t="shared" si="32"/>
        <v>8121748.8343036892</v>
      </c>
      <c r="AN127" s="87">
        <f t="shared" si="33"/>
        <v>7753971.5285993712</v>
      </c>
      <c r="AO127" s="87">
        <f t="shared" si="34"/>
        <v>7402848.2895684559</v>
      </c>
      <c r="AP127" s="87">
        <f t="shared" si="35"/>
        <v>7067624.9707955448</v>
      </c>
      <c r="AQ127" s="87">
        <f t="shared" si="36"/>
        <v>6747581.5758915953</v>
      </c>
      <c r="AR127" s="87">
        <f t="shared" si="37"/>
        <v>6442030.7120776363</v>
      </c>
    </row>
    <row r="128" spans="1:44" s="20" customFormat="1" x14ac:dyDescent="0.2">
      <c r="A128" s="40"/>
      <c r="B128" s="86">
        <f>'3. Investeringen'!B109</f>
        <v>95</v>
      </c>
      <c r="C128" s="86" t="str">
        <f>'3. Investeringen'!G109</f>
        <v>Nieuwe investeringen TD</v>
      </c>
      <c r="D128" s="86">
        <f>'3. Investeringen'!K109</f>
        <v>2018</v>
      </c>
      <c r="E128" s="121">
        <f>'3. Investeringen'!N109</f>
        <v>2018</v>
      </c>
      <c r="F128" s="86">
        <f>'3. Investeringen'!O109</f>
        <v>410876.71603000001</v>
      </c>
      <c r="G128" s="86">
        <f>'3. Investeringen'!P109</f>
        <v>0</v>
      </c>
      <c r="I128" s="86">
        <f>'6. Investeringen per jaar'!I109</f>
        <v>1</v>
      </c>
      <c r="K128" s="86">
        <f>'8. Afschrijvingen voor GAW'!AO123</f>
        <v>0</v>
      </c>
      <c r="L128" s="86">
        <f>'8. Afschrijvingen voor GAW'!AP123</f>
        <v>0</v>
      </c>
      <c r="M128" s="86">
        <f>'8. Afschrijvingen voor GAW'!AQ123</f>
        <v>0</v>
      </c>
      <c r="N128" s="86">
        <f>'8. Afschrijvingen voor GAW'!AR123</f>
        <v>0</v>
      </c>
      <c r="O128" s="86">
        <f>'8. Afschrijvingen voor GAW'!AS123</f>
        <v>0</v>
      </c>
      <c r="P128" s="86">
        <f>'8. Afschrijvingen voor GAW'!AT123</f>
        <v>0</v>
      </c>
      <c r="Q128" s="86">
        <f>'8. Afschrijvingen voor GAW'!AU123</f>
        <v>0</v>
      </c>
      <c r="R128" s="86">
        <f>'8. Afschrijvingen voor GAW'!AV123</f>
        <v>20543.835801500001</v>
      </c>
      <c r="S128" s="86">
        <f>'8. Afschrijvingen voor GAW'!AW123</f>
        <v>41950.512706663001</v>
      </c>
      <c r="T128" s="86">
        <f>'8. Afschrijvingen voor GAW'!AX123</f>
        <v>43125.127062449566</v>
      </c>
      <c r="U128" s="86">
        <f>'8. Afschrijvingen voor GAW'!AY123</f>
        <v>43427.002951886701</v>
      </c>
      <c r="V128" s="86">
        <f>'8. Afschrijvingen voor GAW'!AZ123</f>
        <v>52112.403542264052</v>
      </c>
      <c r="W128" s="86">
        <f>'8. Afschrijvingen voor GAW'!BA123</f>
        <v>42491.652119076833</v>
      </c>
      <c r="X128" s="86">
        <f>'8. Afschrijvingen voor GAW'!BB123</f>
        <v>41704.769672427276</v>
      </c>
      <c r="Y128" s="86">
        <f>'8. Afschrijvingen voor GAW'!BC123</f>
        <v>41704.769672427276</v>
      </c>
      <c r="Z128" s="86">
        <f>'8. Afschrijvingen voor GAW'!BD123</f>
        <v>41704.769672427276</v>
      </c>
      <c r="AB128" s="122"/>
      <c r="AC128" s="87">
        <f t="shared" si="22"/>
        <v>0</v>
      </c>
      <c r="AD128" s="87">
        <f t="shared" si="23"/>
        <v>0</v>
      </c>
      <c r="AE128" s="87">
        <f t="shared" si="24"/>
        <v>0</v>
      </c>
      <c r="AF128" s="87">
        <f t="shared" si="25"/>
        <v>0</v>
      </c>
      <c r="AG128" s="87">
        <f t="shared" si="26"/>
        <v>0</v>
      </c>
      <c r="AH128" s="87">
        <f t="shared" si="27"/>
        <v>0</v>
      </c>
      <c r="AI128" s="87">
        <f t="shared" si="28"/>
        <v>0</v>
      </c>
      <c r="AJ128" s="87">
        <f t="shared" si="29"/>
        <v>390332.8802285</v>
      </c>
      <c r="AK128" s="87">
        <f t="shared" si="30"/>
        <v>356579.35800663545</v>
      </c>
      <c r="AL128" s="87">
        <f t="shared" si="31"/>
        <v>323438.45296837168</v>
      </c>
      <c r="AM128" s="87">
        <f t="shared" si="32"/>
        <v>282275.51918726356</v>
      </c>
      <c r="AN128" s="87">
        <f t="shared" si="33"/>
        <v>230163.11564499952</v>
      </c>
      <c r="AO128" s="87">
        <f t="shared" si="34"/>
        <v>187671.46352592268</v>
      </c>
      <c r="AP128" s="87">
        <f t="shared" si="35"/>
        <v>145966.69385349541</v>
      </c>
      <c r="AQ128" s="87">
        <f t="shared" si="36"/>
        <v>104261.92418106814</v>
      </c>
      <c r="AR128" s="87">
        <f t="shared" si="37"/>
        <v>62557.154508640866</v>
      </c>
    </row>
    <row r="129" spans="1:44" s="20" customFormat="1" x14ac:dyDescent="0.2">
      <c r="A129" s="40"/>
      <c r="B129" s="86">
        <f>'3. Investeringen'!B110</f>
        <v>96</v>
      </c>
      <c r="C129" s="86" t="str">
        <f>'3. Investeringen'!G110</f>
        <v>Nieuwe investeringen TD</v>
      </c>
      <c r="D129" s="86">
        <f>'3. Investeringen'!K110</f>
        <v>2018</v>
      </c>
      <c r="E129" s="121">
        <f>'3. Investeringen'!N110</f>
        <v>2018</v>
      </c>
      <c r="F129" s="86">
        <f>'3. Investeringen'!O110</f>
        <v>182925.04751999999</v>
      </c>
      <c r="G129" s="86">
        <f>'3. Investeringen'!P110</f>
        <v>0</v>
      </c>
      <c r="I129" s="86">
        <f>'6. Investeringen per jaar'!I110</f>
        <v>1</v>
      </c>
      <c r="K129" s="86">
        <f>'8. Afschrijvingen voor GAW'!AO124</f>
        <v>0</v>
      </c>
      <c r="L129" s="86">
        <f>'8. Afschrijvingen voor GAW'!AP124</f>
        <v>0</v>
      </c>
      <c r="M129" s="86">
        <f>'8. Afschrijvingen voor GAW'!AQ124</f>
        <v>0</v>
      </c>
      <c r="N129" s="86">
        <f>'8. Afschrijvingen voor GAW'!AR124</f>
        <v>0</v>
      </c>
      <c r="O129" s="86">
        <f>'8. Afschrijvingen voor GAW'!AS124</f>
        <v>0</v>
      </c>
      <c r="P129" s="86">
        <f>'8. Afschrijvingen voor GAW'!AT124</f>
        <v>0</v>
      </c>
      <c r="Q129" s="86">
        <f>'8. Afschrijvingen voor GAW'!AU124</f>
        <v>0</v>
      </c>
      <c r="R129" s="86">
        <f>'8. Afschrijvingen voor GAW'!AV124</f>
        <v>0</v>
      </c>
      <c r="S129" s="86">
        <f>'8. Afschrijvingen voor GAW'!AW124</f>
        <v>0</v>
      </c>
      <c r="T129" s="86">
        <f>'8. Afschrijvingen voor GAW'!AX124</f>
        <v>0</v>
      </c>
      <c r="U129" s="86">
        <f>'8. Afschrijvingen voor GAW'!AY124</f>
        <v>0</v>
      </c>
      <c r="V129" s="86">
        <f>'8. Afschrijvingen voor GAW'!AZ124</f>
        <v>0</v>
      </c>
      <c r="W129" s="86">
        <f>'8. Afschrijvingen voor GAW'!BA124</f>
        <v>0</v>
      </c>
      <c r="X129" s="86">
        <f>'8. Afschrijvingen voor GAW'!BB124</f>
        <v>0</v>
      </c>
      <c r="Y129" s="86">
        <f>'8. Afschrijvingen voor GAW'!BC124</f>
        <v>0</v>
      </c>
      <c r="Z129" s="86">
        <f>'8. Afschrijvingen voor GAW'!BD124</f>
        <v>0</v>
      </c>
      <c r="AB129" s="122"/>
      <c r="AC129" s="87">
        <f t="shared" si="22"/>
        <v>0</v>
      </c>
      <c r="AD129" s="87">
        <f t="shared" si="23"/>
        <v>0</v>
      </c>
      <c r="AE129" s="87">
        <f t="shared" si="24"/>
        <v>0</v>
      </c>
      <c r="AF129" s="87">
        <f t="shared" si="25"/>
        <v>0</v>
      </c>
      <c r="AG129" s="87">
        <f t="shared" si="26"/>
        <v>0</v>
      </c>
      <c r="AH129" s="87">
        <f t="shared" si="27"/>
        <v>0</v>
      </c>
      <c r="AI129" s="87">
        <f t="shared" si="28"/>
        <v>0</v>
      </c>
      <c r="AJ129" s="87">
        <f t="shared" si="29"/>
        <v>182925.04751999999</v>
      </c>
      <c r="AK129" s="87">
        <f t="shared" si="30"/>
        <v>186766.47351791998</v>
      </c>
      <c r="AL129" s="87">
        <f t="shared" si="31"/>
        <v>191995.93477642175</v>
      </c>
      <c r="AM129" s="87">
        <f t="shared" si="32"/>
        <v>193339.90631985667</v>
      </c>
      <c r="AN129" s="87">
        <f t="shared" si="33"/>
        <v>193339.90631985667</v>
      </c>
      <c r="AO129" s="87">
        <f t="shared" si="34"/>
        <v>193339.90631985667</v>
      </c>
      <c r="AP129" s="87">
        <f t="shared" si="35"/>
        <v>193339.90631985667</v>
      </c>
      <c r="AQ129" s="87">
        <f t="shared" si="36"/>
        <v>193339.90631985667</v>
      </c>
      <c r="AR129" s="87">
        <f t="shared" si="37"/>
        <v>193339.90631985667</v>
      </c>
    </row>
    <row r="130" spans="1:44" s="20" customFormat="1" x14ac:dyDescent="0.2">
      <c r="A130" s="40"/>
      <c r="B130" s="86">
        <f>'3. Investeringen'!B111</f>
        <v>97</v>
      </c>
      <c r="C130" s="86" t="str">
        <f>'3. Investeringen'!G111</f>
        <v>Nieuwe investeringen TD</v>
      </c>
      <c r="D130" s="86">
        <f>'3. Investeringen'!K111</f>
        <v>2019</v>
      </c>
      <c r="E130" s="121">
        <f>'3. Investeringen'!N111</f>
        <v>2019</v>
      </c>
      <c r="F130" s="86">
        <f>'3. Investeringen'!O111</f>
        <v>17769090.767199997</v>
      </c>
      <c r="G130" s="86">
        <f>'3. Investeringen'!P111</f>
        <v>0</v>
      </c>
      <c r="I130" s="86">
        <f>'6. Investeringen per jaar'!I111</f>
        <v>1</v>
      </c>
      <c r="K130" s="86">
        <f>'8. Afschrijvingen voor GAW'!AO125</f>
        <v>0</v>
      </c>
      <c r="L130" s="86">
        <f>'8. Afschrijvingen voor GAW'!AP125</f>
        <v>0</v>
      </c>
      <c r="M130" s="86">
        <f>'8. Afschrijvingen voor GAW'!AQ125</f>
        <v>0</v>
      </c>
      <c r="N130" s="86">
        <f>'8. Afschrijvingen voor GAW'!AR125</f>
        <v>0</v>
      </c>
      <c r="O130" s="86">
        <f>'8. Afschrijvingen voor GAW'!AS125</f>
        <v>0</v>
      </c>
      <c r="P130" s="86">
        <f>'8. Afschrijvingen voor GAW'!AT125</f>
        <v>0</v>
      </c>
      <c r="Q130" s="86">
        <f>'8. Afschrijvingen voor GAW'!AU125</f>
        <v>0</v>
      </c>
      <c r="R130" s="86">
        <f>'8. Afschrijvingen voor GAW'!AV125</f>
        <v>0</v>
      </c>
      <c r="S130" s="86">
        <f>'8. Afschrijvingen voor GAW'!AW125</f>
        <v>161537.18879272725</v>
      </c>
      <c r="T130" s="86">
        <f>'8. Afschrijvingen voor GAW'!AX125</f>
        <v>332120.46015784721</v>
      </c>
      <c r="U130" s="86">
        <f>'8. Afschrijvingen voor GAW'!AY125</f>
        <v>334445.30337895214</v>
      </c>
      <c r="V130" s="86">
        <f>'8. Afschrijvingen voor GAW'!AZ125</f>
        <v>401334.36405474256</v>
      </c>
      <c r="W130" s="86">
        <f>'8. Afschrijvingen voor GAW'!BA125</f>
        <v>392161.00716206274</v>
      </c>
      <c r="X130" s="86">
        <f>'8. Afschrijvingen voor GAW'!BB125</f>
        <v>383197.32699835848</v>
      </c>
      <c r="Y130" s="86">
        <f>'8. Afschrijvingen voor GAW'!BC125</f>
        <v>374438.53095268167</v>
      </c>
      <c r="Z130" s="86">
        <f>'8. Afschrijvingen voor GAW'!BD125</f>
        <v>365879.93595947756</v>
      </c>
      <c r="AB130" s="122"/>
      <c r="AC130" s="87">
        <f t="shared" si="22"/>
        <v>0</v>
      </c>
      <c r="AD130" s="87">
        <f t="shared" si="23"/>
        <v>0</v>
      </c>
      <c r="AE130" s="87">
        <f t="shared" si="24"/>
        <v>0</v>
      </c>
      <c r="AF130" s="87">
        <f t="shared" si="25"/>
        <v>0</v>
      </c>
      <c r="AG130" s="87">
        <f t="shared" si="26"/>
        <v>0</v>
      </c>
      <c r="AH130" s="87">
        <f t="shared" si="27"/>
        <v>0</v>
      </c>
      <c r="AI130" s="87">
        <f t="shared" si="28"/>
        <v>0</v>
      </c>
      <c r="AJ130" s="87">
        <f t="shared" si="29"/>
        <v>0</v>
      </c>
      <c r="AK130" s="87">
        <f t="shared" si="30"/>
        <v>17607553.578407269</v>
      </c>
      <c r="AL130" s="87">
        <f t="shared" si="31"/>
        <v>17768444.618444823</v>
      </c>
      <c r="AM130" s="87">
        <f t="shared" si="32"/>
        <v>17558378.427394982</v>
      </c>
      <c r="AN130" s="87">
        <f t="shared" si="33"/>
        <v>17157044.063340239</v>
      </c>
      <c r="AO130" s="87">
        <f t="shared" si="34"/>
        <v>16764883.056178177</v>
      </c>
      <c r="AP130" s="87">
        <f t="shared" si="35"/>
        <v>16381685.729179818</v>
      </c>
      <c r="AQ130" s="87">
        <f t="shared" si="36"/>
        <v>16007247.198227137</v>
      </c>
      <c r="AR130" s="87">
        <f t="shared" si="37"/>
        <v>15641367.26226766</v>
      </c>
    </row>
    <row r="131" spans="1:44" s="20" customFormat="1" x14ac:dyDescent="0.2">
      <c r="A131" s="40"/>
      <c r="B131" s="86">
        <f>'3. Investeringen'!B112</f>
        <v>98</v>
      </c>
      <c r="C131" s="86" t="str">
        <f>'3. Investeringen'!G112</f>
        <v>Nieuwe investeringen TD</v>
      </c>
      <c r="D131" s="86">
        <f>'3. Investeringen'!K112</f>
        <v>2019</v>
      </c>
      <c r="E131" s="121">
        <f>'3. Investeringen'!N112</f>
        <v>2019</v>
      </c>
      <c r="F131" s="86">
        <f>'3. Investeringen'!O112</f>
        <v>110282706.44514999</v>
      </c>
      <c r="G131" s="86">
        <f>'3. Investeringen'!P112</f>
        <v>0</v>
      </c>
      <c r="I131" s="86">
        <f>'6. Investeringen per jaar'!I112</f>
        <v>1</v>
      </c>
      <c r="K131" s="86">
        <f>'8. Afschrijvingen voor GAW'!AO126</f>
        <v>0</v>
      </c>
      <c r="L131" s="86">
        <f>'8. Afschrijvingen voor GAW'!AP126</f>
        <v>0</v>
      </c>
      <c r="M131" s="86">
        <f>'8. Afschrijvingen voor GAW'!AQ126</f>
        <v>0</v>
      </c>
      <c r="N131" s="86">
        <f>'8. Afschrijvingen voor GAW'!AR126</f>
        <v>0</v>
      </c>
      <c r="O131" s="86">
        <f>'8. Afschrijvingen voor GAW'!AS126</f>
        <v>0</v>
      </c>
      <c r="P131" s="86">
        <f>'8. Afschrijvingen voor GAW'!AT126</f>
        <v>0</v>
      </c>
      <c r="Q131" s="86">
        <f>'8. Afschrijvingen voor GAW'!AU126</f>
        <v>0</v>
      </c>
      <c r="R131" s="86">
        <f>'8. Afschrijvingen voor GAW'!AV126</f>
        <v>0</v>
      </c>
      <c r="S131" s="86">
        <f>'8. Afschrijvingen voor GAW'!AW126</f>
        <v>1225363.4049461109</v>
      </c>
      <c r="T131" s="86">
        <f>'8. Afschrijvingen voor GAW'!AX126</f>
        <v>2519347.1605692045</v>
      </c>
      <c r="U131" s="86">
        <f>'8. Afschrijvingen voor GAW'!AY126</f>
        <v>2536982.5906931888</v>
      </c>
      <c r="V131" s="86">
        <f>'8. Afschrijvingen voor GAW'!AZ126</f>
        <v>3044379.1088318257</v>
      </c>
      <c r="W131" s="86">
        <f>'8. Afschrijvingen voor GAW'!BA126</f>
        <v>2958420.1692883391</v>
      </c>
      <c r="X131" s="86">
        <f>'8. Afschrijvingen voor GAW'!BB126</f>
        <v>2874888.3056849036</v>
      </c>
      <c r="Y131" s="86">
        <f>'8. Afschrijvingen voor GAW'!BC126</f>
        <v>2793714.9888185058</v>
      </c>
      <c r="Z131" s="86">
        <f>'8. Afschrijvingen voor GAW'!BD126</f>
        <v>2714833.6244283365</v>
      </c>
      <c r="AB131" s="122"/>
      <c r="AC131" s="87">
        <f t="shared" si="22"/>
        <v>0</v>
      </c>
      <c r="AD131" s="87">
        <f t="shared" si="23"/>
        <v>0</v>
      </c>
      <c r="AE131" s="87">
        <f t="shared" si="24"/>
        <v>0</v>
      </c>
      <c r="AF131" s="87">
        <f t="shared" si="25"/>
        <v>0</v>
      </c>
      <c r="AG131" s="87">
        <f t="shared" si="26"/>
        <v>0</v>
      </c>
      <c r="AH131" s="87">
        <f t="shared" si="27"/>
        <v>0</v>
      </c>
      <c r="AI131" s="87">
        <f t="shared" si="28"/>
        <v>0</v>
      </c>
      <c r="AJ131" s="87">
        <f t="shared" si="29"/>
        <v>0</v>
      </c>
      <c r="AK131" s="87">
        <f t="shared" si="30"/>
        <v>109057343.04020388</v>
      </c>
      <c r="AL131" s="87">
        <f t="shared" si="31"/>
        <v>109591601.48476039</v>
      </c>
      <c r="AM131" s="87">
        <f t="shared" si="32"/>
        <v>107821760.10446051</v>
      </c>
      <c r="AN131" s="87">
        <f t="shared" si="33"/>
        <v>104777380.99562868</v>
      </c>
      <c r="AO131" s="87">
        <f t="shared" si="34"/>
        <v>101818960.82634035</v>
      </c>
      <c r="AP131" s="87">
        <f t="shared" si="35"/>
        <v>98944072.520655438</v>
      </c>
      <c r="AQ131" s="87">
        <f t="shared" si="36"/>
        <v>96150357.531836927</v>
      </c>
      <c r="AR131" s="87">
        <f t="shared" si="37"/>
        <v>93435523.907408595</v>
      </c>
    </row>
    <row r="132" spans="1:44" s="20" customFormat="1" x14ac:dyDescent="0.2">
      <c r="A132" s="40"/>
      <c r="B132" s="86">
        <f>'3. Investeringen'!B113</f>
        <v>99</v>
      </c>
      <c r="C132" s="86" t="str">
        <f>'3. Investeringen'!G113</f>
        <v>Nieuwe investeringen TD</v>
      </c>
      <c r="D132" s="86">
        <f>'3. Investeringen'!K113</f>
        <v>2019</v>
      </c>
      <c r="E132" s="121">
        <f>'3. Investeringen'!N113</f>
        <v>2019</v>
      </c>
      <c r="F132" s="86">
        <f>'3. Investeringen'!O113</f>
        <v>5789571.1080665532</v>
      </c>
      <c r="G132" s="86">
        <f>'3. Investeringen'!P113</f>
        <v>0</v>
      </c>
      <c r="I132" s="86">
        <f>'6. Investeringen per jaar'!I113</f>
        <v>1</v>
      </c>
      <c r="K132" s="86">
        <f>'8. Afschrijvingen voor GAW'!AO127</f>
        <v>0</v>
      </c>
      <c r="L132" s="86">
        <f>'8. Afschrijvingen voor GAW'!AP127</f>
        <v>0</v>
      </c>
      <c r="M132" s="86">
        <f>'8. Afschrijvingen voor GAW'!AQ127</f>
        <v>0</v>
      </c>
      <c r="N132" s="86">
        <f>'8. Afschrijvingen voor GAW'!AR127</f>
        <v>0</v>
      </c>
      <c r="O132" s="86">
        <f>'8. Afschrijvingen voor GAW'!AS127</f>
        <v>0</v>
      </c>
      <c r="P132" s="86">
        <f>'8. Afschrijvingen voor GAW'!AT127</f>
        <v>0</v>
      </c>
      <c r="Q132" s="86">
        <f>'8. Afschrijvingen voor GAW'!AU127</f>
        <v>0</v>
      </c>
      <c r="R132" s="86">
        <f>'8. Afschrijvingen voor GAW'!AV127</f>
        <v>0</v>
      </c>
      <c r="S132" s="86">
        <f>'8. Afschrijvingen voor GAW'!AW127</f>
        <v>96492.851801109224</v>
      </c>
      <c r="T132" s="86">
        <f>'8. Afschrijvingen voor GAW'!AX127</f>
        <v>198389.30330308055</v>
      </c>
      <c r="U132" s="86">
        <f>'8. Afschrijvingen voor GAW'!AY127</f>
        <v>199778.0284262021</v>
      </c>
      <c r="V132" s="86">
        <f>'8. Afschrijvingen voor GAW'!AZ127</f>
        <v>239733.63411144254</v>
      </c>
      <c r="W132" s="86">
        <f>'8. Afschrijvingen voor GAW'!BA127</f>
        <v>229272.53007748871</v>
      </c>
      <c r="X132" s="86">
        <f>'8. Afschrijvingen voor GAW'!BB127</f>
        <v>219267.9105831983</v>
      </c>
      <c r="Y132" s="86">
        <f>'8. Afschrijvingen voor GAW'!BC127</f>
        <v>209699.85630320417</v>
      </c>
      <c r="Z132" s="86">
        <f>'8. Afschrijvingen voor GAW'!BD127</f>
        <v>200549.31711906433</v>
      </c>
      <c r="AB132" s="122"/>
      <c r="AC132" s="87">
        <f t="shared" si="22"/>
        <v>0</v>
      </c>
      <c r="AD132" s="87">
        <f t="shared" si="23"/>
        <v>0</v>
      </c>
      <c r="AE132" s="87">
        <f t="shared" si="24"/>
        <v>0</v>
      </c>
      <c r="AF132" s="87">
        <f t="shared" si="25"/>
        <v>0</v>
      </c>
      <c r="AG132" s="87">
        <f t="shared" si="26"/>
        <v>0</v>
      </c>
      <c r="AH132" s="87">
        <f t="shared" si="27"/>
        <v>0</v>
      </c>
      <c r="AI132" s="87">
        <f t="shared" si="28"/>
        <v>0</v>
      </c>
      <c r="AJ132" s="87">
        <f t="shared" si="29"/>
        <v>0</v>
      </c>
      <c r="AK132" s="87">
        <f t="shared" si="30"/>
        <v>5693078.2562654437</v>
      </c>
      <c r="AL132" s="87">
        <f t="shared" si="31"/>
        <v>5654095.144137796</v>
      </c>
      <c r="AM132" s="87">
        <f t="shared" si="32"/>
        <v>5493895.7817205582</v>
      </c>
      <c r="AN132" s="87">
        <f t="shared" si="33"/>
        <v>5254162.1476091156</v>
      </c>
      <c r="AO132" s="87">
        <f t="shared" si="34"/>
        <v>5024889.6175316265</v>
      </c>
      <c r="AP132" s="87">
        <f t="shared" si="35"/>
        <v>4805621.7069484284</v>
      </c>
      <c r="AQ132" s="87">
        <f t="shared" si="36"/>
        <v>4595921.8506452246</v>
      </c>
      <c r="AR132" s="87">
        <f t="shared" si="37"/>
        <v>4395372.5335261598</v>
      </c>
    </row>
    <row r="133" spans="1:44" s="20" customFormat="1" x14ac:dyDescent="0.2">
      <c r="A133" s="40"/>
      <c r="B133" s="86">
        <f>'3. Investeringen'!B114</f>
        <v>100</v>
      </c>
      <c r="C133" s="86" t="str">
        <f>'3. Investeringen'!G114</f>
        <v>Nieuwe investeringen TD</v>
      </c>
      <c r="D133" s="86">
        <f>'3. Investeringen'!K114</f>
        <v>2019</v>
      </c>
      <c r="E133" s="121">
        <f>'3. Investeringen'!N114</f>
        <v>2019</v>
      </c>
      <c r="F133" s="86">
        <f>'3. Investeringen'!O114</f>
        <v>561687.79122523498</v>
      </c>
      <c r="G133" s="86">
        <f>'3. Investeringen'!P114</f>
        <v>0</v>
      </c>
      <c r="I133" s="86">
        <f>'6. Investeringen per jaar'!I114</f>
        <v>1</v>
      </c>
      <c r="K133" s="86">
        <f>'8. Afschrijvingen voor GAW'!AO128</f>
        <v>0</v>
      </c>
      <c r="L133" s="86">
        <f>'8. Afschrijvingen voor GAW'!AP128</f>
        <v>0</v>
      </c>
      <c r="M133" s="86">
        <f>'8. Afschrijvingen voor GAW'!AQ128</f>
        <v>0</v>
      </c>
      <c r="N133" s="86">
        <f>'8. Afschrijvingen voor GAW'!AR128</f>
        <v>0</v>
      </c>
      <c r="O133" s="86">
        <f>'8. Afschrijvingen voor GAW'!AS128</f>
        <v>0</v>
      </c>
      <c r="P133" s="86">
        <f>'8. Afschrijvingen voor GAW'!AT128</f>
        <v>0</v>
      </c>
      <c r="Q133" s="86">
        <f>'8. Afschrijvingen voor GAW'!AU128</f>
        <v>0</v>
      </c>
      <c r="R133" s="86">
        <f>'8. Afschrijvingen voor GAW'!AV128</f>
        <v>0</v>
      </c>
      <c r="S133" s="86">
        <f>'8. Afschrijvingen voor GAW'!AW128</f>
        <v>28084.389561261749</v>
      </c>
      <c r="T133" s="86">
        <f>'8. Afschrijvingen voor GAW'!AX128</f>
        <v>57741.50493795416</v>
      </c>
      <c r="U133" s="86">
        <f>'8. Afschrijvingen voor GAW'!AY128</f>
        <v>58145.695472519837</v>
      </c>
      <c r="V133" s="86">
        <f>'8. Afschrijvingen voor GAW'!AZ128</f>
        <v>69774.834567023805</v>
      </c>
      <c r="W133" s="86">
        <f>'8. Afschrijvingen voor GAW'!BA128</f>
        <v>58610.86103629999</v>
      </c>
      <c r="X133" s="86">
        <f>'8. Afschrijvingen voor GAW'!BB128</f>
        <v>55946.73098919545</v>
      </c>
      <c r="Y133" s="86">
        <f>'8. Afschrijvingen voor GAW'!BC128</f>
        <v>55946.73098919545</v>
      </c>
      <c r="Z133" s="86">
        <f>'8. Afschrijvingen voor GAW'!BD128</f>
        <v>55946.73098919545</v>
      </c>
      <c r="AB133" s="122"/>
      <c r="AC133" s="87">
        <f t="shared" si="22"/>
        <v>0</v>
      </c>
      <c r="AD133" s="87">
        <f t="shared" si="23"/>
        <v>0</v>
      </c>
      <c r="AE133" s="87">
        <f t="shared" si="24"/>
        <v>0</v>
      </c>
      <c r="AF133" s="87">
        <f t="shared" si="25"/>
        <v>0</v>
      </c>
      <c r="AG133" s="87">
        <f t="shared" si="26"/>
        <v>0</v>
      </c>
      <c r="AH133" s="87">
        <f t="shared" si="27"/>
        <v>0</v>
      </c>
      <c r="AI133" s="87">
        <f t="shared" si="28"/>
        <v>0</v>
      </c>
      <c r="AJ133" s="87">
        <f t="shared" si="29"/>
        <v>0</v>
      </c>
      <c r="AK133" s="87">
        <f t="shared" si="30"/>
        <v>533603.40166397323</v>
      </c>
      <c r="AL133" s="87">
        <f t="shared" si="31"/>
        <v>490802.7919726104</v>
      </c>
      <c r="AM133" s="87">
        <f t="shared" si="32"/>
        <v>436092.71604389878</v>
      </c>
      <c r="AN133" s="87">
        <f t="shared" si="33"/>
        <v>366317.88147687499</v>
      </c>
      <c r="AO133" s="87">
        <f t="shared" si="34"/>
        <v>307707.02044057497</v>
      </c>
      <c r="AP133" s="87">
        <f t="shared" si="35"/>
        <v>251760.2894513795</v>
      </c>
      <c r="AQ133" s="87">
        <f t="shared" si="36"/>
        <v>195813.55846218404</v>
      </c>
      <c r="AR133" s="87">
        <f t="shared" si="37"/>
        <v>139866.82747298857</v>
      </c>
    </row>
    <row r="134" spans="1:44" s="20" customFormat="1" x14ac:dyDescent="0.2">
      <c r="A134" s="40"/>
      <c r="B134" s="86">
        <f>'3. Investeringen'!B115</f>
        <v>101</v>
      </c>
      <c r="C134" s="86" t="str">
        <f>'3. Investeringen'!G115</f>
        <v>Nieuwe investeringen TD</v>
      </c>
      <c r="D134" s="86">
        <f>'3. Investeringen'!K115</f>
        <v>2019</v>
      </c>
      <c r="E134" s="121">
        <f>'3. Investeringen'!N115</f>
        <v>2019</v>
      </c>
      <c r="F134" s="86">
        <f>'3. Investeringen'!O115</f>
        <v>93683.977425000005</v>
      </c>
      <c r="G134" s="86">
        <f>'3. Investeringen'!P115</f>
        <v>0</v>
      </c>
      <c r="I134" s="86">
        <f>'6. Investeringen per jaar'!I115</f>
        <v>1</v>
      </c>
      <c r="K134" s="86">
        <f>'8. Afschrijvingen voor GAW'!AO129</f>
        <v>0</v>
      </c>
      <c r="L134" s="86">
        <f>'8. Afschrijvingen voor GAW'!AP129</f>
        <v>0</v>
      </c>
      <c r="M134" s="86">
        <f>'8. Afschrijvingen voor GAW'!AQ129</f>
        <v>0</v>
      </c>
      <c r="N134" s="86">
        <f>'8. Afschrijvingen voor GAW'!AR129</f>
        <v>0</v>
      </c>
      <c r="O134" s="86">
        <f>'8. Afschrijvingen voor GAW'!AS129</f>
        <v>0</v>
      </c>
      <c r="P134" s="86">
        <f>'8. Afschrijvingen voor GAW'!AT129</f>
        <v>0</v>
      </c>
      <c r="Q134" s="86">
        <f>'8. Afschrijvingen voor GAW'!AU129</f>
        <v>0</v>
      </c>
      <c r="R134" s="86">
        <f>'8. Afschrijvingen voor GAW'!AV129</f>
        <v>0</v>
      </c>
      <c r="S134" s="86">
        <f>'8. Afschrijvingen voor GAW'!AW129</f>
        <v>0</v>
      </c>
      <c r="T134" s="86">
        <f>'8. Afschrijvingen voor GAW'!AX129</f>
        <v>0</v>
      </c>
      <c r="U134" s="86">
        <f>'8. Afschrijvingen voor GAW'!AY129</f>
        <v>0</v>
      </c>
      <c r="V134" s="86">
        <f>'8. Afschrijvingen voor GAW'!AZ129</f>
        <v>0</v>
      </c>
      <c r="W134" s="86">
        <f>'8. Afschrijvingen voor GAW'!BA129</f>
        <v>0</v>
      </c>
      <c r="X134" s="86">
        <f>'8. Afschrijvingen voor GAW'!BB129</f>
        <v>0</v>
      </c>
      <c r="Y134" s="86">
        <f>'8. Afschrijvingen voor GAW'!BC129</f>
        <v>0</v>
      </c>
      <c r="Z134" s="86">
        <f>'8. Afschrijvingen voor GAW'!BD129</f>
        <v>0</v>
      </c>
      <c r="AB134" s="122"/>
      <c r="AC134" s="87">
        <f t="shared" si="22"/>
        <v>0</v>
      </c>
      <c r="AD134" s="87">
        <f t="shared" si="23"/>
        <v>0</v>
      </c>
      <c r="AE134" s="87">
        <f t="shared" si="24"/>
        <v>0</v>
      </c>
      <c r="AF134" s="87">
        <f t="shared" si="25"/>
        <v>0</v>
      </c>
      <c r="AG134" s="87">
        <f t="shared" si="26"/>
        <v>0</v>
      </c>
      <c r="AH134" s="87">
        <f t="shared" si="27"/>
        <v>0</v>
      </c>
      <c r="AI134" s="87">
        <f t="shared" si="28"/>
        <v>0</v>
      </c>
      <c r="AJ134" s="87">
        <f t="shared" si="29"/>
        <v>0</v>
      </c>
      <c r="AK134" s="87">
        <f t="shared" si="30"/>
        <v>93683.977425000005</v>
      </c>
      <c r="AL134" s="87">
        <f t="shared" si="31"/>
        <v>96307.12879290001</v>
      </c>
      <c r="AM134" s="87">
        <f t="shared" si="32"/>
        <v>96981.278694450302</v>
      </c>
      <c r="AN134" s="87">
        <f t="shared" si="33"/>
        <v>96981.278694450302</v>
      </c>
      <c r="AO134" s="87">
        <f t="shared" si="34"/>
        <v>96981.278694450302</v>
      </c>
      <c r="AP134" s="87">
        <f t="shared" si="35"/>
        <v>96981.278694450302</v>
      </c>
      <c r="AQ134" s="87">
        <f t="shared" si="36"/>
        <v>96981.278694450302</v>
      </c>
      <c r="AR134" s="87">
        <f t="shared" si="37"/>
        <v>96981.278694450302</v>
      </c>
    </row>
    <row r="135" spans="1:44" s="20" customFormat="1" x14ac:dyDescent="0.2">
      <c r="A135" s="40"/>
      <c r="B135" s="86">
        <f>'3. Investeringen'!B116</f>
        <v>102</v>
      </c>
      <c r="C135" s="86" t="str">
        <f>'3. Investeringen'!G116</f>
        <v>Nieuwe investeringen AD</v>
      </c>
      <c r="D135" s="86">
        <f>'3. Investeringen'!K116</f>
        <v>2009</v>
      </c>
      <c r="E135" s="121">
        <f>'3. Investeringen'!N116</f>
        <v>2011</v>
      </c>
      <c r="F135" s="86">
        <f>'3. Investeringen'!O116</f>
        <v>16325136.590151457</v>
      </c>
      <c r="G135" s="86">
        <f>'3. Investeringen'!P116</f>
        <v>16325136.590151457</v>
      </c>
      <c r="I135" s="86">
        <f>'6. Investeringen per jaar'!I116</f>
        <v>1</v>
      </c>
      <c r="K135" s="86">
        <f>'8. Afschrijvingen voor GAW'!AO130</f>
        <v>441867.03037343279</v>
      </c>
      <c r="L135" s="86">
        <f>'8. Afschrijvingen voor GAW'!AP130</f>
        <v>453355.57316314196</v>
      </c>
      <c r="M135" s="86">
        <f>'8. Afschrijvingen voor GAW'!AQ130</f>
        <v>463782.75134589418</v>
      </c>
      <c r="N135" s="86">
        <f>'8. Afschrijvingen voor GAW'!AR130</f>
        <v>476768.66838357918</v>
      </c>
      <c r="O135" s="86">
        <f>'8. Afschrijvingen voor GAW'!AS130</f>
        <v>481536.35506741493</v>
      </c>
      <c r="P135" s="86">
        <f>'8. Afschrijvingen voor GAW'!AT130</f>
        <v>485388.64590795425</v>
      </c>
      <c r="Q135" s="86">
        <f>'8. Afschrijvingen voor GAW'!AU130</f>
        <v>486359.42319977022</v>
      </c>
      <c r="R135" s="86">
        <f>'8. Afschrijvingen voor GAW'!AV130</f>
        <v>493168.45512456703</v>
      </c>
      <c r="S135" s="86">
        <f>'8. Afschrijvingen voor GAW'!AW130</f>
        <v>503524.99268218293</v>
      </c>
      <c r="T135" s="86">
        <f>'8. Afschrijvingen voor GAW'!AX130</f>
        <v>517623.69247728406</v>
      </c>
      <c r="U135" s="86">
        <f>'8. Afschrijvingen voor GAW'!AY130</f>
        <v>521247.05832462496</v>
      </c>
      <c r="V135" s="86">
        <f>'8. Afschrijvingen voor GAW'!AZ130</f>
        <v>625496.46998954983</v>
      </c>
      <c r="W135" s="86">
        <f>'8. Afschrijvingen voor GAW'!BA130</f>
        <v>597172.10153719282</v>
      </c>
      <c r="X135" s="86">
        <f>'8. Afschrijvingen voor GAW'!BB130</f>
        <v>570130.34599588602</v>
      </c>
      <c r="Y135" s="86">
        <f>'8. Afschrijvingen voor GAW'!BC130</f>
        <v>544313.12278097798</v>
      </c>
      <c r="Z135" s="86">
        <f>'8. Afschrijvingen voor GAW'!BD130</f>
        <v>519664.98137202807</v>
      </c>
      <c r="AB135" s="122"/>
      <c r="AC135" s="87">
        <f t="shared" si="22"/>
        <v>16128146.608630294</v>
      </c>
      <c r="AD135" s="87">
        <f t="shared" si="23"/>
        <v>16094122.84729154</v>
      </c>
      <c r="AE135" s="87">
        <f t="shared" si="24"/>
        <v>16000504.92143335</v>
      </c>
      <c r="AF135" s="87">
        <f t="shared" si="25"/>
        <v>15971750.390849905</v>
      </c>
      <c r="AG135" s="87">
        <f t="shared" si="26"/>
        <v>15649931.53969099</v>
      </c>
      <c r="AH135" s="87">
        <f t="shared" si="27"/>
        <v>15289742.346100565</v>
      </c>
      <c r="AI135" s="87">
        <f t="shared" si="28"/>
        <v>14833962.407592995</v>
      </c>
      <c r="AJ135" s="87">
        <f t="shared" si="29"/>
        <v>14548469.42617473</v>
      </c>
      <c r="AK135" s="87">
        <f t="shared" si="30"/>
        <v>14350462.291442215</v>
      </c>
      <c r="AL135" s="87">
        <f t="shared" si="31"/>
        <v>14234651.543125315</v>
      </c>
      <c r="AM135" s="87">
        <f t="shared" si="32"/>
        <v>13813047.045602564</v>
      </c>
      <c r="AN135" s="87">
        <f t="shared" si="33"/>
        <v>13187550.575613014</v>
      </c>
      <c r="AO135" s="87">
        <f t="shared" si="34"/>
        <v>12590378.474075822</v>
      </c>
      <c r="AP135" s="87">
        <f t="shared" si="35"/>
        <v>12020248.128079936</v>
      </c>
      <c r="AQ135" s="87">
        <f t="shared" si="36"/>
        <v>11475935.005298957</v>
      </c>
      <c r="AR135" s="87">
        <f t="shared" si="37"/>
        <v>10956270.023926929</v>
      </c>
    </row>
    <row r="136" spans="1:44" s="20" customFormat="1" x14ac:dyDescent="0.2">
      <c r="A136" s="40"/>
      <c r="B136" s="86">
        <f>'3. Investeringen'!B117</f>
        <v>103</v>
      </c>
      <c r="C136" s="86" t="str">
        <f>'3. Investeringen'!G117</f>
        <v>Nieuwe investeringen AD</v>
      </c>
      <c r="D136" s="86">
        <f>'3. Investeringen'!K117</f>
        <v>2009</v>
      </c>
      <c r="E136" s="121">
        <f>'3. Investeringen'!N117</f>
        <v>2011</v>
      </c>
      <c r="F136" s="86">
        <f>'3. Investeringen'!O117</f>
        <v>3307609.3690435467</v>
      </c>
      <c r="G136" s="86">
        <f>'3. Investeringen'!P117</f>
        <v>3307609.3690435463</v>
      </c>
      <c r="I136" s="86">
        <f>'6. Investeringen per jaar'!I117</f>
        <v>1</v>
      </c>
      <c r="K136" s="86">
        <f>'8. Afschrijvingen voor GAW'!AO131</f>
        <v>89525.96025544533</v>
      </c>
      <c r="L136" s="86">
        <f>'8. Afschrijvingen voor GAW'!AP131</f>
        <v>91853.635222086887</v>
      </c>
      <c r="M136" s="86">
        <f>'8. Afschrijvingen voor GAW'!AQ131</f>
        <v>93966.268832194881</v>
      </c>
      <c r="N136" s="86">
        <f>'8. Afschrijvingen voor GAW'!AR131</f>
        <v>96597.324359496328</v>
      </c>
      <c r="O136" s="86">
        <f>'8. Afschrijvingen voor GAW'!AS131</f>
        <v>97563.297603091283</v>
      </c>
      <c r="P136" s="86">
        <f>'8. Afschrijvingen voor GAW'!AT131</f>
        <v>98343.803983916019</v>
      </c>
      <c r="Q136" s="86">
        <f>'8. Afschrijvingen voor GAW'!AU131</f>
        <v>98540.491591883852</v>
      </c>
      <c r="R136" s="86">
        <f>'8. Afschrijvingen voor GAW'!AV131</f>
        <v>99920.058474170233</v>
      </c>
      <c r="S136" s="86">
        <f>'8. Afschrijvingen voor GAW'!AW131</f>
        <v>102018.37970212782</v>
      </c>
      <c r="T136" s="86">
        <f>'8. Afschrijvingen voor GAW'!AX131</f>
        <v>104874.89433378739</v>
      </c>
      <c r="U136" s="86">
        <f>'8. Afschrijvingen voor GAW'!AY131</f>
        <v>105609.01859412389</v>
      </c>
      <c r="V136" s="86">
        <f>'8. Afschrijvingen voor GAW'!AZ131</f>
        <v>126730.82231294866</v>
      </c>
      <c r="W136" s="86">
        <f>'8. Afschrijvingen voor GAW'!BA131</f>
        <v>120992.06809500381</v>
      </c>
      <c r="X136" s="86">
        <f>'8. Afschrijvingen voor GAW'!BB131</f>
        <v>115513.18199258855</v>
      </c>
      <c r="Y136" s="86">
        <f>'8. Afschrijvingen voor GAW'!BC131</f>
        <v>110282.39639292416</v>
      </c>
      <c r="Z136" s="86">
        <f>'8. Afschrijvingen voor GAW'!BD131</f>
        <v>105288.47655626344</v>
      </c>
      <c r="AB136" s="122"/>
      <c r="AC136" s="87">
        <f t="shared" si="22"/>
        <v>3267697.5493237539</v>
      </c>
      <c r="AD136" s="87">
        <f t="shared" si="23"/>
        <v>3260804.0503840847</v>
      </c>
      <c r="AE136" s="87">
        <f t="shared" si="24"/>
        <v>3241836.2747107232</v>
      </c>
      <c r="AF136" s="87">
        <f t="shared" si="25"/>
        <v>3236010.3660431276</v>
      </c>
      <c r="AG136" s="87">
        <f t="shared" si="26"/>
        <v>3170807.1721004676</v>
      </c>
      <c r="AH136" s="87">
        <f t="shared" si="27"/>
        <v>3097829.8254933553</v>
      </c>
      <c r="AI136" s="87">
        <f t="shared" si="28"/>
        <v>3005484.993552458</v>
      </c>
      <c r="AJ136" s="87">
        <f t="shared" si="29"/>
        <v>2947641.7249880224</v>
      </c>
      <c r="AK136" s="87">
        <f t="shared" si="30"/>
        <v>2907523.8215106428</v>
      </c>
      <c r="AL136" s="87">
        <f t="shared" si="31"/>
        <v>2884059.5941791534</v>
      </c>
      <c r="AM136" s="87">
        <f t="shared" si="32"/>
        <v>2798638.9927442833</v>
      </c>
      <c r="AN136" s="87">
        <f t="shared" si="33"/>
        <v>2671908.1704313345</v>
      </c>
      <c r="AO136" s="87">
        <f t="shared" si="34"/>
        <v>2550916.1023363308</v>
      </c>
      <c r="AP136" s="87">
        <f t="shared" si="35"/>
        <v>2435402.9203437422</v>
      </c>
      <c r="AQ136" s="87">
        <f t="shared" si="36"/>
        <v>2325120.523950818</v>
      </c>
      <c r="AR136" s="87">
        <f t="shared" si="37"/>
        <v>2219832.0473945546</v>
      </c>
    </row>
    <row r="137" spans="1:44" s="20" customFormat="1" x14ac:dyDescent="0.2">
      <c r="A137" s="40"/>
      <c r="B137" s="86">
        <f>'3. Investeringen'!B118</f>
        <v>104</v>
      </c>
      <c r="C137" s="86" t="str">
        <f>'3. Investeringen'!G118</f>
        <v>Nieuwe investeringen AD</v>
      </c>
      <c r="D137" s="86">
        <f>'3. Investeringen'!K118</f>
        <v>2010</v>
      </c>
      <c r="E137" s="121">
        <f>'3. Investeringen'!N118</f>
        <v>2011</v>
      </c>
      <c r="F137" s="86">
        <f>'3. Investeringen'!O118</f>
        <v>23496568.428581845</v>
      </c>
      <c r="G137" s="86">
        <f>'3. Investeringen'!P118</f>
        <v>23496568.428581845</v>
      </c>
      <c r="I137" s="86">
        <f>'6. Investeringen per jaar'!I118</f>
        <v>1</v>
      </c>
      <c r="K137" s="86">
        <f>'8. Afschrijvingen voor GAW'!AO132</f>
        <v>619454.9858444304</v>
      </c>
      <c r="L137" s="86">
        <f>'8. Afschrijvingen voor GAW'!AP132</f>
        <v>635560.81547638553</v>
      </c>
      <c r="M137" s="86">
        <f>'8. Afschrijvingen voor GAW'!AQ132</f>
        <v>650178.71423234232</v>
      </c>
      <c r="N137" s="86">
        <f>'8. Afschrijvingen voor GAW'!AR132</f>
        <v>668383.71823084797</v>
      </c>
      <c r="O137" s="86">
        <f>'8. Afschrijvingen voor GAW'!AS132</f>
        <v>675067.5554131564</v>
      </c>
      <c r="P137" s="86">
        <f>'8. Afschrijvingen voor GAW'!AT132</f>
        <v>680468.09585646156</v>
      </c>
      <c r="Q137" s="86">
        <f>'8. Afschrijvingen voor GAW'!AU132</f>
        <v>681829.03204817465</v>
      </c>
      <c r="R137" s="86">
        <f>'8. Afschrijvingen voor GAW'!AV132</f>
        <v>691374.6384968491</v>
      </c>
      <c r="S137" s="86">
        <f>'8. Afschrijvingen voor GAW'!AW132</f>
        <v>705893.50590528292</v>
      </c>
      <c r="T137" s="86">
        <f>'8. Afschrijvingen voor GAW'!AX132</f>
        <v>725658.52407063078</v>
      </c>
      <c r="U137" s="86">
        <f>'8. Afschrijvingen voor GAW'!AY132</f>
        <v>730738.1337391251</v>
      </c>
      <c r="V137" s="86">
        <f>'8. Afschrijvingen voor GAW'!AZ132</f>
        <v>876885.76048695005</v>
      </c>
      <c r="W137" s="86">
        <f>'8. Afschrijvingen voor GAW'!BA132</f>
        <v>838621.65457479225</v>
      </c>
      <c r="X137" s="86">
        <f>'8. Afschrijvingen voor GAW'!BB132</f>
        <v>802027.25510243769</v>
      </c>
      <c r="Y137" s="86">
        <f>'8. Afschrijvingen voor GAW'!BC132</f>
        <v>767029.7021525132</v>
      </c>
      <c r="Z137" s="86">
        <f>'8. Afschrijvingen voor GAW'!BD132</f>
        <v>733559.31514949445</v>
      </c>
      <c r="AB137" s="122"/>
      <c r="AC137" s="87">
        <f t="shared" si="22"/>
        <v>23229561.969166141</v>
      </c>
      <c r="AD137" s="87">
        <f t="shared" si="23"/>
        <v>23197969.764888078</v>
      </c>
      <c r="AE137" s="87">
        <f t="shared" si="24"/>
        <v>23081344.355248161</v>
      </c>
      <c r="AF137" s="87">
        <f t="shared" si="25"/>
        <v>23059238.278964262</v>
      </c>
      <c r="AG137" s="87">
        <f t="shared" si="26"/>
        <v>22614763.106340747</v>
      </c>
      <c r="AH137" s="87">
        <f t="shared" si="27"/>
        <v>22115213.11533501</v>
      </c>
      <c r="AI137" s="87">
        <f t="shared" si="28"/>
        <v>21477614.509517506</v>
      </c>
      <c r="AJ137" s="87">
        <f t="shared" si="29"/>
        <v>21086926.474153902</v>
      </c>
      <c r="AK137" s="87">
        <f t="shared" si="30"/>
        <v>20823858.424205851</v>
      </c>
      <c r="AL137" s="87">
        <f t="shared" si="31"/>
        <v>20681267.936012983</v>
      </c>
      <c r="AM137" s="87">
        <f t="shared" si="32"/>
        <v>20095298.677825946</v>
      </c>
      <c r="AN137" s="87">
        <f t="shared" si="33"/>
        <v>19218412.917338997</v>
      </c>
      <c r="AO137" s="87">
        <f t="shared" si="34"/>
        <v>18379791.262764204</v>
      </c>
      <c r="AP137" s="87">
        <f t="shared" si="35"/>
        <v>17577764.007661767</v>
      </c>
      <c r="AQ137" s="87">
        <f t="shared" si="36"/>
        <v>16810734.305509254</v>
      </c>
      <c r="AR137" s="87">
        <f t="shared" si="37"/>
        <v>16077174.990359761</v>
      </c>
    </row>
    <row r="138" spans="1:44" s="20" customFormat="1" x14ac:dyDescent="0.2">
      <c r="A138" s="40"/>
      <c r="B138" s="86">
        <f>'3. Investeringen'!B119</f>
        <v>105</v>
      </c>
      <c r="C138" s="86" t="str">
        <f>'3. Investeringen'!G119</f>
        <v>Nieuwe investeringen AD</v>
      </c>
      <c r="D138" s="86">
        <f>'3. Investeringen'!K119</f>
        <v>2010</v>
      </c>
      <c r="E138" s="121">
        <f>'3. Investeringen'!N119</f>
        <v>2011</v>
      </c>
      <c r="F138" s="86">
        <f>'3. Investeringen'!O119</f>
        <v>5284707.6179726738</v>
      </c>
      <c r="G138" s="86">
        <f>'3. Investeringen'!P119</f>
        <v>5284707.6179726738</v>
      </c>
      <c r="I138" s="86">
        <f>'6. Investeringen per jaar'!I119</f>
        <v>1</v>
      </c>
      <c r="K138" s="86">
        <f>'8. Afschrijvingen voor GAW'!AO133</f>
        <v>139324.10992837048</v>
      </c>
      <c r="L138" s="86">
        <f>'8. Afschrijvingen voor GAW'!AP133</f>
        <v>142946.53678650811</v>
      </c>
      <c r="M138" s="86">
        <f>'8. Afschrijvingen voor GAW'!AQ133</f>
        <v>146234.30713259778</v>
      </c>
      <c r="N138" s="86">
        <f>'8. Afschrijvingen voor GAW'!AR133</f>
        <v>150328.86773231052</v>
      </c>
      <c r="O138" s="86">
        <f>'8. Afschrijvingen voor GAW'!AS133</f>
        <v>151832.15640963361</v>
      </c>
      <c r="P138" s="86">
        <f>'8. Afschrijvingen voor GAW'!AT133</f>
        <v>153046.81366091067</v>
      </c>
      <c r="Q138" s="86">
        <f>'8. Afschrijvingen voor GAW'!AU133</f>
        <v>153352.90728823253</v>
      </c>
      <c r="R138" s="86">
        <f>'8. Afschrijvingen voor GAW'!AV133</f>
        <v>155499.84799026779</v>
      </c>
      <c r="S138" s="86">
        <f>'8. Afschrijvingen voor GAW'!AW133</f>
        <v>158765.34479806339</v>
      </c>
      <c r="T138" s="86">
        <f>'8. Afschrijvingen voor GAW'!AX133</f>
        <v>163210.77445240918</v>
      </c>
      <c r="U138" s="86">
        <f>'8. Afschrijvingen voor GAW'!AY133</f>
        <v>164353.24987357602</v>
      </c>
      <c r="V138" s="86">
        <f>'8. Afschrijvingen voor GAW'!AZ133</f>
        <v>197223.89984829118</v>
      </c>
      <c r="W138" s="86">
        <f>'8. Afschrijvingen voor GAW'!BA133</f>
        <v>188617.76603672936</v>
      </c>
      <c r="X138" s="86">
        <f>'8. Afschrijvingen voor GAW'!BB133</f>
        <v>180387.1726096721</v>
      </c>
      <c r="Y138" s="86">
        <f>'8. Afschrijvingen voor GAW'!BC133</f>
        <v>172515.73235034093</v>
      </c>
      <c r="Z138" s="86">
        <f>'8. Afschrijvingen voor GAW'!BD133</f>
        <v>164987.77312050792</v>
      </c>
      <c r="AB138" s="122"/>
      <c r="AC138" s="87">
        <f t="shared" si="22"/>
        <v>5224654.1223138934</v>
      </c>
      <c r="AD138" s="87">
        <f t="shared" si="23"/>
        <v>5217548.5927075474</v>
      </c>
      <c r="AE138" s="87">
        <f t="shared" si="24"/>
        <v>5191317.903207222</v>
      </c>
      <c r="AF138" s="87">
        <f t="shared" si="25"/>
        <v>5186345.9367647134</v>
      </c>
      <c r="AG138" s="87">
        <f t="shared" si="26"/>
        <v>5086377.2397227269</v>
      </c>
      <c r="AH138" s="87">
        <f t="shared" si="27"/>
        <v>4974021.4439795986</v>
      </c>
      <c r="AI138" s="87">
        <f t="shared" si="28"/>
        <v>4830616.5795793254</v>
      </c>
      <c r="AJ138" s="87">
        <f t="shared" si="29"/>
        <v>4742745.363703168</v>
      </c>
      <c r="AK138" s="87">
        <f t="shared" si="30"/>
        <v>4683577.6715428699</v>
      </c>
      <c r="AL138" s="87">
        <f t="shared" si="31"/>
        <v>4651507.0718936613</v>
      </c>
      <c r="AM138" s="87">
        <f t="shared" si="32"/>
        <v>4519714.3715233402</v>
      </c>
      <c r="AN138" s="87">
        <f t="shared" si="33"/>
        <v>4322490.4716750495</v>
      </c>
      <c r="AO138" s="87">
        <f t="shared" si="34"/>
        <v>4133872.7056383202</v>
      </c>
      <c r="AP138" s="87">
        <f t="shared" si="35"/>
        <v>3953485.5330286482</v>
      </c>
      <c r="AQ138" s="87">
        <f t="shared" si="36"/>
        <v>3780969.8006783072</v>
      </c>
      <c r="AR138" s="87">
        <f t="shared" si="37"/>
        <v>3615982.0275577991</v>
      </c>
    </row>
    <row r="139" spans="1:44" s="20" customFormat="1" x14ac:dyDescent="0.2">
      <c r="A139" s="40"/>
      <c r="B139" s="86">
        <f>'3. Investeringen'!B120</f>
        <v>106</v>
      </c>
      <c r="C139" s="86" t="str">
        <f>'3. Investeringen'!G120</f>
        <v>Nieuwe investeringen AD</v>
      </c>
      <c r="D139" s="86">
        <f>'3. Investeringen'!K120</f>
        <v>2011</v>
      </c>
      <c r="E139" s="121">
        <f>'3. Investeringen'!N120</f>
        <v>2011</v>
      </c>
      <c r="F139" s="86">
        <f>'3. Investeringen'!O120</f>
        <v>26084235.050131563</v>
      </c>
      <c r="G139" s="86">
        <f>'3. Investeringen'!P120</f>
        <v>0</v>
      </c>
      <c r="I139" s="86">
        <f>'6. Investeringen per jaar'!I120</f>
        <v>1</v>
      </c>
      <c r="K139" s="86">
        <f>'8. Afschrijvingen voor GAW'!AO134</f>
        <v>334413.26987348159</v>
      </c>
      <c r="L139" s="86">
        <f>'8. Afschrijvingen voor GAW'!AP134</f>
        <v>686216.02978038427</v>
      </c>
      <c r="M139" s="86">
        <f>'8. Afschrijvingen voor GAW'!AQ134</f>
        <v>701998.99846533313</v>
      </c>
      <c r="N139" s="86">
        <f>'8. Afschrijvingen voor GAW'!AR134</f>
        <v>721654.97042236244</v>
      </c>
      <c r="O139" s="86">
        <f>'8. Afschrijvingen voor GAW'!AS134</f>
        <v>728871.52012658608</v>
      </c>
      <c r="P139" s="86">
        <f>'8. Afschrijvingen voor GAW'!AT134</f>
        <v>734702.49228759867</v>
      </c>
      <c r="Q139" s="86">
        <f>'8. Afschrijvingen voor GAW'!AU134</f>
        <v>736171.8972721739</v>
      </c>
      <c r="R139" s="86">
        <f>'8. Afschrijvingen voor GAW'!AV134</f>
        <v>746478.30383398442</v>
      </c>
      <c r="S139" s="86">
        <f>'8. Afschrijvingen voor GAW'!AW134</f>
        <v>762154.34821449802</v>
      </c>
      <c r="T139" s="86">
        <f>'8. Afschrijvingen voor GAW'!AX134</f>
        <v>783494.66996450396</v>
      </c>
      <c r="U139" s="86">
        <f>'8. Afschrijvingen voor GAW'!AY134</f>
        <v>788979.13265425537</v>
      </c>
      <c r="V139" s="86">
        <f>'8. Afschrijvingen voor GAW'!AZ134</f>
        <v>946774.95918510645</v>
      </c>
      <c r="W139" s="86">
        <f>'8. Afschrijvingen voor GAW'!BA134</f>
        <v>906910.75037731242</v>
      </c>
      <c r="X139" s="86">
        <f>'8. Afschrijvingen voor GAW'!BB134</f>
        <v>868725.03457195195</v>
      </c>
      <c r="Y139" s="86">
        <f>'8. Afschrijvingen voor GAW'!BC134</f>
        <v>832147.13837944879</v>
      </c>
      <c r="Z139" s="86">
        <f>'8. Afschrijvingen voor GAW'!BD134</f>
        <v>797109.36413189303</v>
      </c>
      <c r="AB139" s="122"/>
      <c r="AC139" s="87">
        <f t="shared" si="22"/>
        <v>25749821.780258082</v>
      </c>
      <c r="AD139" s="87">
        <f t="shared" si="23"/>
        <v>25733101.116764408</v>
      </c>
      <c r="AE139" s="87">
        <f t="shared" si="24"/>
        <v>25622963.443984654</v>
      </c>
      <c r="AF139" s="87">
        <f t="shared" si="25"/>
        <v>25618751.449993864</v>
      </c>
      <c r="AG139" s="87">
        <f t="shared" si="26"/>
        <v>25146067.444367219</v>
      </c>
      <c r="AH139" s="87">
        <f t="shared" si="27"/>
        <v>24612533.491634559</v>
      </c>
      <c r="AI139" s="87">
        <f t="shared" si="28"/>
        <v>23925586.661345653</v>
      </c>
      <c r="AJ139" s="87">
        <f t="shared" si="29"/>
        <v>23514066.57077051</v>
      </c>
      <c r="AK139" s="87">
        <f t="shared" si="30"/>
        <v>23245707.620542187</v>
      </c>
      <c r="AL139" s="87">
        <f t="shared" si="31"/>
        <v>23113092.763952866</v>
      </c>
      <c r="AM139" s="87">
        <f t="shared" si="32"/>
        <v>22485905.280646276</v>
      </c>
      <c r="AN139" s="87">
        <f t="shared" si="33"/>
        <v>21539130.321461171</v>
      </c>
      <c r="AO139" s="87">
        <f t="shared" si="34"/>
        <v>20632219.571083859</v>
      </c>
      <c r="AP139" s="87">
        <f t="shared" si="35"/>
        <v>19763494.536511905</v>
      </c>
      <c r="AQ139" s="87">
        <f t="shared" si="36"/>
        <v>18931347.398132458</v>
      </c>
      <c r="AR139" s="87">
        <f t="shared" si="37"/>
        <v>18134238.034000564</v>
      </c>
    </row>
    <row r="140" spans="1:44" s="20" customFormat="1" x14ac:dyDescent="0.2">
      <c r="A140" s="40"/>
      <c r="B140" s="86">
        <f>'3. Investeringen'!B121</f>
        <v>107</v>
      </c>
      <c r="C140" s="86" t="str">
        <f>'3. Investeringen'!G121</f>
        <v>Nieuwe investeringen AD</v>
      </c>
      <c r="D140" s="86">
        <f>'3. Investeringen'!K121</f>
        <v>2011</v>
      </c>
      <c r="E140" s="121">
        <f>'3. Investeringen'!N121</f>
        <v>2011</v>
      </c>
      <c r="F140" s="86">
        <f>'3. Investeringen'!O121</f>
        <v>5721580.1377935046</v>
      </c>
      <c r="G140" s="86">
        <f>'3. Investeringen'!P121</f>
        <v>0</v>
      </c>
      <c r="I140" s="86">
        <f>'6. Investeringen per jaar'!I121</f>
        <v>1</v>
      </c>
      <c r="K140" s="86">
        <f>'8. Afschrijvingen voor GAW'!AO135</f>
        <v>73353.591510173137</v>
      </c>
      <c r="L140" s="86">
        <f>'8. Afschrijvingen voor GAW'!AP135</f>
        <v>150521.56977887527</v>
      </c>
      <c r="M140" s="86">
        <f>'8. Afschrijvingen voor GAW'!AQ135</f>
        <v>153983.56588378942</v>
      </c>
      <c r="N140" s="86">
        <f>'8. Afschrijvingen voor GAW'!AR135</f>
        <v>158295.10572853551</v>
      </c>
      <c r="O140" s="86">
        <f>'8. Afschrijvingen voor GAW'!AS135</f>
        <v>159878.05678582087</v>
      </c>
      <c r="P140" s="86">
        <f>'8. Afschrijvingen voor GAW'!AT135</f>
        <v>161157.08124010742</v>
      </c>
      <c r="Q140" s="86">
        <f>'8. Afschrijvingen voor GAW'!AU135</f>
        <v>161479.39540258766</v>
      </c>
      <c r="R140" s="86">
        <f>'8. Afschrijvingen voor GAW'!AV135</f>
        <v>163740.10693822391</v>
      </c>
      <c r="S140" s="86">
        <f>'8. Afschrijvingen voor GAW'!AW135</f>
        <v>167178.64918392658</v>
      </c>
      <c r="T140" s="86">
        <f>'8. Afschrijvingen voor GAW'!AX135</f>
        <v>171859.65136107651</v>
      </c>
      <c r="U140" s="86">
        <f>'8. Afschrijvingen voor GAW'!AY135</f>
        <v>173062.66892060405</v>
      </c>
      <c r="V140" s="86">
        <f>'8. Afschrijvingen voor GAW'!AZ135</f>
        <v>207675.20270472483</v>
      </c>
      <c r="W140" s="86">
        <f>'8. Afschrijvingen voor GAW'!BA135</f>
        <v>198930.98364347327</v>
      </c>
      <c r="X140" s="86">
        <f>'8. Afschrijvingen voor GAW'!BB135</f>
        <v>190554.94222690596</v>
      </c>
      <c r="Y140" s="86">
        <f>'8. Afschrijvingen voor GAW'!BC135</f>
        <v>182531.57623840467</v>
      </c>
      <c r="Z140" s="86">
        <f>'8. Afschrijvingen voor GAW'!BD135</f>
        <v>174846.03618626134</v>
      </c>
      <c r="AB140" s="122"/>
      <c r="AC140" s="87">
        <f t="shared" si="22"/>
        <v>5648226.5462833317</v>
      </c>
      <c r="AD140" s="87">
        <f t="shared" si="23"/>
        <v>5644558.8667078232</v>
      </c>
      <c r="AE140" s="87">
        <f t="shared" si="24"/>
        <v>5620400.1547583137</v>
      </c>
      <c r="AF140" s="87">
        <f t="shared" si="25"/>
        <v>5619476.2533630105</v>
      </c>
      <c r="AG140" s="87">
        <f t="shared" si="26"/>
        <v>5515792.9591108197</v>
      </c>
      <c r="AH140" s="87">
        <f t="shared" si="27"/>
        <v>5398762.2215435989</v>
      </c>
      <c r="AI140" s="87">
        <f t="shared" si="28"/>
        <v>5248080.3505840981</v>
      </c>
      <c r="AJ140" s="87">
        <f t="shared" si="29"/>
        <v>5157813.368554051</v>
      </c>
      <c r="AK140" s="87">
        <f t="shared" si="30"/>
        <v>5098948.8001097599</v>
      </c>
      <c r="AL140" s="87">
        <f t="shared" si="31"/>
        <v>5069859.715151757</v>
      </c>
      <c r="AM140" s="87">
        <f t="shared" si="32"/>
        <v>4932286.0642372146</v>
      </c>
      <c r="AN140" s="87">
        <f t="shared" si="33"/>
        <v>4724610.8615324898</v>
      </c>
      <c r="AO140" s="87">
        <f t="shared" si="34"/>
        <v>4525679.8778890166</v>
      </c>
      <c r="AP140" s="87">
        <f t="shared" si="35"/>
        <v>4335124.9356621103</v>
      </c>
      <c r="AQ140" s="87">
        <f t="shared" si="36"/>
        <v>4152593.3594237058</v>
      </c>
      <c r="AR140" s="87">
        <f t="shared" si="37"/>
        <v>3977747.3232374443</v>
      </c>
    </row>
    <row r="141" spans="1:44" s="20" customFormat="1" x14ac:dyDescent="0.2">
      <c r="A141" s="40"/>
      <c r="B141" s="86">
        <f>'3. Investeringen'!B122</f>
        <v>108</v>
      </c>
      <c r="C141" s="86" t="str">
        <f>'3. Investeringen'!G122</f>
        <v>Nieuwe investeringen AD</v>
      </c>
      <c r="D141" s="86">
        <f>'3. Investeringen'!K122</f>
        <v>2012</v>
      </c>
      <c r="E141" s="121">
        <f>'3. Investeringen'!N122</f>
        <v>2012</v>
      </c>
      <c r="F141" s="86">
        <f>'3. Investeringen'!O122</f>
        <v>24797596</v>
      </c>
      <c r="G141" s="86">
        <f>'3. Investeringen'!P122</f>
        <v>0</v>
      </c>
      <c r="I141" s="86">
        <f>'6. Investeringen per jaar'!I122</f>
        <v>1</v>
      </c>
      <c r="K141" s="86">
        <f>'8. Afschrijvingen voor GAW'!AO136</f>
        <v>0</v>
      </c>
      <c r="L141" s="86">
        <f>'8. Afschrijvingen voor GAW'!AP136</f>
        <v>317917.89743589744</v>
      </c>
      <c r="M141" s="86">
        <f>'8. Afschrijvingen voor GAW'!AQ136</f>
        <v>650460.01815384615</v>
      </c>
      <c r="N141" s="86">
        <f>'8. Afschrijvingen voor GAW'!AR136</f>
        <v>668672.89866215386</v>
      </c>
      <c r="O141" s="86">
        <f>'8. Afschrijvingen voor GAW'!AS136</f>
        <v>675359.62764877535</v>
      </c>
      <c r="P141" s="86">
        <f>'8. Afschrijvingen voor GAW'!AT136</f>
        <v>680762.50466996548</v>
      </c>
      <c r="Q141" s="86">
        <f>'8. Afschrijvingen voor GAW'!AU136</f>
        <v>682124.02967930539</v>
      </c>
      <c r="R141" s="86">
        <f>'8. Afschrijvingen voor GAW'!AV136</f>
        <v>691673.76609481568</v>
      </c>
      <c r="S141" s="86">
        <f>'8. Afschrijvingen voor GAW'!AW136</f>
        <v>706198.91518280667</v>
      </c>
      <c r="T141" s="86">
        <f>'8. Afschrijvingen voor GAW'!AX136</f>
        <v>725972.48480792518</v>
      </c>
      <c r="U141" s="86">
        <f>'8. Afschrijvingen voor GAW'!AY136</f>
        <v>731054.29220158071</v>
      </c>
      <c r="V141" s="86">
        <f>'8. Afschrijvingen voor GAW'!AZ136</f>
        <v>877265.15064189676</v>
      </c>
      <c r="W141" s="86">
        <f>'8. Afschrijvingen voor GAW'!BA136</f>
        <v>841579.78858188738</v>
      </c>
      <c r="X141" s="86">
        <f>'8. Afschrijvingen voor GAW'!BB136</f>
        <v>807346.03447008191</v>
      </c>
      <c r="Y141" s="86">
        <f>'8. Afschrijvingen voor GAW'!BC136</f>
        <v>774504.83984757005</v>
      </c>
      <c r="Z141" s="86">
        <f>'8. Afschrijvingen voor GAW'!BD136</f>
        <v>742999.55822665198</v>
      </c>
      <c r="AB141" s="122"/>
      <c r="AC141" s="87">
        <f t="shared" si="22"/>
        <v>0</v>
      </c>
      <c r="AD141" s="87">
        <f t="shared" si="23"/>
        <v>24479678.102564104</v>
      </c>
      <c r="AE141" s="87">
        <f t="shared" si="24"/>
        <v>24392250.680769231</v>
      </c>
      <c r="AF141" s="87">
        <f t="shared" si="25"/>
        <v>24406560.801168617</v>
      </c>
      <c r="AG141" s="87">
        <f t="shared" si="26"/>
        <v>23975266.781531528</v>
      </c>
      <c r="AH141" s="87">
        <f t="shared" si="27"/>
        <v>23486306.411113817</v>
      </c>
      <c r="AI141" s="87">
        <f t="shared" si="28"/>
        <v>22851154.994256739</v>
      </c>
      <c r="AJ141" s="87">
        <f t="shared" si="29"/>
        <v>22479397.398081519</v>
      </c>
      <c r="AK141" s="87">
        <f t="shared" si="30"/>
        <v>22245265.828258421</v>
      </c>
      <c r="AL141" s="87">
        <f t="shared" si="31"/>
        <v>22142160.786641736</v>
      </c>
      <c r="AM141" s="87">
        <f t="shared" si="32"/>
        <v>21566101.619946644</v>
      </c>
      <c r="AN141" s="87">
        <f t="shared" si="33"/>
        <v>20688836.469304748</v>
      </c>
      <c r="AO141" s="87">
        <f t="shared" si="34"/>
        <v>19847256.680722859</v>
      </c>
      <c r="AP141" s="87">
        <f t="shared" si="35"/>
        <v>19039910.646252777</v>
      </c>
      <c r="AQ141" s="87">
        <f t="shared" si="36"/>
        <v>18265405.806405209</v>
      </c>
      <c r="AR141" s="87">
        <f t="shared" si="37"/>
        <v>17522406.248178557</v>
      </c>
    </row>
    <row r="142" spans="1:44" s="20" customFormat="1" x14ac:dyDescent="0.2">
      <c r="A142" s="40"/>
      <c r="B142" s="86">
        <f>'3. Investeringen'!B123</f>
        <v>109</v>
      </c>
      <c r="C142" s="86" t="str">
        <f>'3. Investeringen'!G123</f>
        <v>Nieuwe investeringen AD</v>
      </c>
      <c r="D142" s="86">
        <f>'3. Investeringen'!K123</f>
        <v>2012</v>
      </c>
      <c r="E142" s="121">
        <f>'3. Investeringen'!N123</f>
        <v>2012</v>
      </c>
      <c r="F142" s="86">
        <f>'3. Investeringen'!O123</f>
        <v>5446063.5190775627</v>
      </c>
      <c r="G142" s="86">
        <f>'3. Investeringen'!P123</f>
        <v>0</v>
      </c>
      <c r="I142" s="86">
        <f>'6. Investeringen per jaar'!I123</f>
        <v>1</v>
      </c>
      <c r="K142" s="86">
        <f>'8. Afschrijvingen voor GAW'!AO137</f>
        <v>0</v>
      </c>
      <c r="L142" s="86">
        <f>'8. Afschrijvingen voor GAW'!AP137</f>
        <v>69821.32716766106</v>
      </c>
      <c r="M142" s="86">
        <f>'8. Afschrijvingen voor GAW'!AQ137</f>
        <v>142854.43538503451</v>
      </c>
      <c r="N142" s="86">
        <f>'8. Afschrijvingen voor GAW'!AR137</f>
        <v>146854.3595758155</v>
      </c>
      <c r="O142" s="86">
        <f>'8. Afschrijvingen voor GAW'!AS137</f>
        <v>148322.90317157365</v>
      </c>
      <c r="P142" s="86">
        <f>'8. Afschrijvingen voor GAW'!AT137</f>
        <v>149509.48639694622</v>
      </c>
      <c r="Q142" s="86">
        <f>'8. Afschrijvingen voor GAW'!AU137</f>
        <v>149808.5053697401</v>
      </c>
      <c r="R142" s="86">
        <f>'8. Afschrijvingen voor GAW'!AV137</f>
        <v>151905.82444491648</v>
      </c>
      <c r="S142" s="86">
        <f>'8. Afschrijvingen voor GAW'!AW137</f>
        <v>155095.84675825969</v>
      </c>
      <c r="T142" s="86">
        <f>'8. Afschrijvingen voor GAW'!AX137</f>
        <v>159438.53046749096</v>
      </c>
      <c r="U142" s="86">
        <f>'8. Afschrijvingen voor GAW'!AY137</f>
        <v>160554.60018076337</v>
      </c>
      <c r="V142" s="86">
        <f>'8. Afschrijvingen voor GAW'!AZ137</f>
        <v>192665.52021691605</v>
      </c>
      <c r="W142" s="86">
        <f>'8. Afschrijvingen voor GAW'!BA137</f>
        <v>184828.27871656691</v>
      </c>
      <c r="X142" s="86">
        <f>'8. Afschrijvingen voor GAW'!BB137</f>
        <v>177309.84026029977</v>
      </c>
      <c r="Y142" s="86">
        <f>'8. Afschrijvingen voor GAW'!BC137</f>
        <v>170097.23658869439</v>
      </c>
      <c r="Z142" s="86">
        <f>'8. Afschrijvingen voor GAW'!BD137</f>
        <v>163178.02696474746</v>
      </c>
      <c r="AB142" s="122"/>
      <c r="AC142" s="87">
        <f t="shared" si="22"/>
        <v>0</v>
      </c>
      <c r="AD142" s="87">
        <f t="shared" si="23"/>
        <v>5376242.1919099018</v>
      </c>
      <c r="AE142" s="87">
        <f t="shared" si="24"/>
        <v>5357041.3269387949</v>
      </c>
      <c r="AF142" s="87">
        <f t="shared" si="25"/>
        <v>5360184.1245172657</v>
      </c>
      <c r="AG142" s="87">
        <f t="shared" si="26"/>
        <v>5265463.0625908645</v>
      </c>
      <c r="AH142" s="87">
        <f t="shared" si="27"/>
        <v>5158077.2806946458</v>
      </c>
      <c r="AI142" s="87">
        <f t="shared" si="28"/>
        <v>5018584.9298862945</v>
      </c>
      <c r="AJ142" s="87">
        <f t="shared" si="29"/>
        <v>4936939.2944597863</v>
      </c>
      <c r="AK142" s="87">
        <f t="shared" si="30"/>
        <v>4885519.1728851823</v>
      </c>
      <c r="AL142" s="87">
        <f t="shared" si="31"/>
        <v>4862875.1792584769</v>
      </c>
      <c r="AM142" s="87">
        <f t="shared" si="32"/>
        <v>4736360.7053325223</v>
      </c>
      <c r="AN142" s="87">
        <f t="shared" si="33"/>
        <v>4543695.1851156065</v>
      </c>
      <c r="AO142" s="87">
        <f t="shared" si="34"/>
        <v>4358866.9063990396</v>
      </c>
      <c r="AP142" s="87">
        <f t="shared" si="35"/>
        <v>4181557.0661387397</v>
      </c>
      <c r="AQ142" s="87">
        <f t="shared" si="36"/>
        <v>4011459.8295500455</v>
      </c>
      <c r="AR142" s="87">
        <f t="shared" si="37"/>
        <v>3848281.8025852982</v>
      </c>
    </row>
    <row r="143" spans="1:44" s="20" customFormat="1" x14ac:dyDescent="0.2">
      <c r="A143" s="40"/>
      <c r="B143" s="86">
        <f>'3. Investeringen'!B124</f>
        <v>110</v>
      </c>
      <c r="C143" s="86" t="str">
        <f>'3. Investeringen'!G124</f>
        <v>Nieuwe investeringen AD</v>
      </c>
      <c r="D143" s="86">
        <f>'3. Investeringen'!K124</f>
        <v>2013</v>
      </c>
      <c r="E143" s="121">
        <f>'3. Investeringen'!N124</f>
        <v>2013</v>
      </c>
      <c r="F143" s="86">
        <f>'3. Investeringen'!O124</f>
        <v>24843396.282314241</v>
      </c>
      <c r="G143" s="86">
        <f>'3. Investeringen'!P124</f>
        <v>0</v>
      </c>
      <c r="I143" s="86">
        <f>'6. Investeringen per jaar'!I124</f>
        <v>1</v>
      </c>
      <c r="K143" s="86">
        <f>'8. Afschrijvingen voor GAW'!AO138</f>
        <v>0</v>
      </c>
      <c r="L143" s="86">
        <f>'8. Afschrijvingen voor GAW'!AP138</f>
        <v>0</v>
      </c>
      <c r="M143" s="86">
        <f>'8. Afschrijvingen voor GAW'!AQ138</f>
        <v>318505.08054249029</v>
      </c>
      <c r="N143" s="86">
        <f>'8. Afschrijvingen voor GAW'!AR138</f>
        <v>654846.44559536001</v>
      </c>
      <c r="O143" s="86">
        <f>'8. Afschrijvingen voor GAW'!AS138</f>
        <v>661394.91005131369</v>
      </c>
      <c r="P143" s="86">
        <f>'8. Afschrijvingen voor GAW'!AT138</f>
        <v>666686.0693317242</v>
      </c>
      <c r="Q143" s="86">
        <f>'8. Afschrijvingen voor GAW'!AU138</f>
        <v>668019.44147038762</v>
      </c>
      <c r="R143" s="86">
        <f>'8. Afschrijvingen voor GAW'!AV138</f>
        <v>677371.71365097316</v>
      </c>
      <c r="S143" s="86">
        <f>'8. Afschrijvingen voor GAW'!AW138</f>
        <v>691596.51963764359</v>
      </c>
      <c r="T143" s="86">
        <f>'8. Afschrijvingen voor GAW'!AX138</f>
        <v>710961.22218749765</v>
      </c>
      <c r="U143" s="86">
        <f>'8. Afschrijvingen voor GAW'!AY138</f>
        <v>715937.95074281003</v>
      </c>
      <c r="V143" s="86">
        <f>'8. Afschrijvingen voor GAW'!AZ138</f>
        <v>859125.5408913719</v>
      </c>
      <c r="W143" s="86">
        <f>'8. Afschrijvingen voor GAW'!BA138</f>
        <v>825323.88026613754</v>
      </c>
      <c r="X143" s="86">
        <f>'8. Afschrijvingen voor GAW'!BB138</f>
        <v>792852.12104255194</v>
      </c>
      <c r="Y143" s="86">
        <f>'8. Afschrijvingen voor GAW'!BC138</f>
        <v>761657.9392310417</v>
      </c>
      <c r="Z143" s="86">
        <f>'8. Afschrijvingen voor GAW'!BD138</f>
        <v>731691.06949080399</v>
      </c>
      <c r="AB143" s="122"/>
      <c r="AC143" s="87">
        <f t="shared" si="22"/>
        <v>0</v>
      </c>
      <c r="AD143" s="87">
        <f t="shared" si="23"/>
        <v>0</v>
      </c>
      <c r="AE143" s="87">
        <f t="shared" si="24"/>
        <v>24524891.201771751</v>
      </c>
      <c r="AF143" s="87">
        <f t="shared" si="25"/>
        <v>24556741.709826</v>
      </c>
      <c r="AG143" s="87">
        <f t="shared" si="26"/>
        <v>24140914.216872949</v>
      </c>
      <c r="AH143" s="87">
        <f t="shared" si="27"/>
        <v>23667355.461276207</v>
      </c>
      <c r="AI143" s="87">
        <f t="shared" si="28"/>
        <v>23046670.730728373</v>
      </c>
      <c r="AJ143" s="87">
        <f t="shared" si="29"/>
        <v>22691952.407307599</v>
      </c>
      <c r="AK143" s="87">
        <f t="shared" si="30"/>
        <v>22476886.888223413</v>
      </c>
      <c r="AL143" s="87">
        <f t="shared" si="31"/>
        <v>22395278.498906173</v>
      </c>
      <c r="AM143" s="87">
        <f t="shared" si="32"/>
        <v>21836107.497655701</v>
      </c>
      <c r="AN143" s="87">
        <f t="shared" si="33"/>
        <v>20976981.956764329</v>
      </c>
      <c r="AO143" s="87">
        <f t="shared" si="34"/>
        <v>20151658.076498192</v>
      </c>
      <c r="AP143" s="87">
        <f t="shared" si="35"/>
        <v>19358805.955455638</v>
      </c>
      <c r="AQ143" s="87">
        <f t="shared" si="36"/>
        <v>18597148.016224597</v>
      </c>
      <c r="AR143" s="87">
        <f t="shared" si="37"/>
        <v>17865456.946733791</v>
      </c>
    </row>
    <row r="144" spans="1:44" s="20" customFormat="1" x14ac:dyDescent="0.2">
      <c r="A144" s="40"/>
      <c r="B144" s="86">
        <f>'3. Investeringen'!B125</f>
        <v>111</v>
      </c>
      <c r="C144" s="86" t="str">
        <f>'3. Investeringen'!G125</f>
        <v>Nieuwe investeringen AD</v>
      </c>
      <c r="D144" s="86">
        <f>'3. Investeringen'!K125</f>
        <v>2013</v>
      </c>
      <c r="E144" s="121">
        <f>'3. Investeringen'!N125</f>
        <v>2013</v>
      </c>
      <c r="F144" s="86">
        <f>'3. Investeringen'!O125</f>
        <v>6012499.4541946556</v>
      </c>
      <c r="G144" s="86">
        <f>'3. Investeringen'!P125</f>
        <v>0</v>
      </c>
      <c r="I144" s="86">
        <f>'6. Investeringen per jaar'!I125</f>
        <v>1</v>
      </c>
      <c r="K144" s="86">
        <f>'8. Afschrijvingen voor GAW'!AO139</f>
        <v>0</v>
      </c>
      <c r="L144" s="86">
        <f>'8. Afschrijvingen voor GAW'!AP139</f>
        <v>0</v>
      </c>
      <c r="M144" s="86">
        <f>'8. Afschrijvingen voor GAW'!AQ139</f>
        <v>77083.326335828911</v>
      </c>
      <c r="N144" s="86">
        <f>'8. Afschrijvingen voor GAW'!AR139</f>
        <v>158483.31894646428</v>
      </c>
      <c r="O144" s="86">
        <f>'8. Afschrijvingen voor GAW'!AS139</f>
        <v>160068.15213592892</v>
      </c>
      <c r="P144" s="86">
        <f>'8. Afschrijvingen voor GAW'!AT139</f>
        <v>161348.69735301635</v>
      </c>
      <c r="Q144" s="86">
        <f>'8. Afschrijvingen voor GAW'!AU139</f>
        <v>161671.3947477224</v>
      </c>
      <c r="R144" s="86">
        <f>'8. Afschrijvingen voor GAW'!AV139</f>
        <v>163934.79427419053</v>
      </c>
      <c r="S144" s="86">
        <f>'8. Afschrijvingen voor GAW'!AW139</f>
        <v>167377.42495394853</v>
      </c>
      <c r="T144" s="86">
        <f>'8. Afschrijvingen voor GAW'!AX139</f>
        <v>172063.99285265908</v>
      </c>
      <c r="U144" s="86">
        <f>'8. Afschrijvingen voor GAW'!AY139</f>
        <v>173268.44080262768</v>
      </c>
      <c r="V144" s="86">
        <f>'8. Afschrijvingen voor GAW'!AZ139</f>
        <v>207922.12896315317</v>
      </c>
      <c r="W144" s="86">
        <f>'8. Afschrijvingen voor GAW'!BA139</f>
        <v>199741.58618427505</v>
      </c>
      <c r="X144" s="86">
        <f>'8. Afschrijvingen voor GAW'!BB139</f>
        <v>191882.90082620521</v>
      </c>
      <c r="Y144" s="86">
        <f>'8. Afschrijvingen voor GAW'!BC139</f>
        <v>184333.40964615776</v>
      </c>
      <c r="Z144" s="86">
        <f>'8. Afschrijvingen voor GAW'!BD139</f>
        <v>177080.94762729254</v>
      </c>
      <c r="AB144" s="122"/>
      <c r="AC144" s="87">
        <f t="shared" si="22"/>
        <v>0</v>
      </c>
      <c r="AD144" s="87">
        <f t="shared" si="23"/>
        <v>0</v>
      </c>
      <c r="AE144" s="87">
        <f t="shared" si="24"/>
        <v>5935416.1278588269</v>
      </c>
      <c r="AF144" s="87">
        <f t="shared" si="25"/>
        <v>5943124.4604924098</v>
      </c>
      <c r="AG144" s="87">
        <f t="shared" si="26"/>
        <v>5842487.5529614044</v>
      </c>
      <c r="AH144" s="87">
        <f t="shared" si="27"/>
        <v>5727878.7560320795</v>
      </c>
      <c r="AI144" s="87">
        <f t="shared" si="28"/>
        <v>5577663.1187964212</v>
      </c>
      <c r="AJ144" s="87">
        <f t="shared" si="29"/>
        <v>5491815.6081853807</v>
      </c>
      <c r="AK144" s="87">
        <f t="shared" si="30"/>
        <v>5439766.3110033246</v>
      </c>
      <c r="AL144" s="87">
        <f t="shared" si="31"/>
        <v>5420015.7748587588</v>
      </c>
      <c r="AM144" s="87">
        <f t="shared" si="32"/>
        <v>5284687.4444801426</v>
      </c>
      <c r="AN144" s="87">
        <f t="shared" si="33"/>
        <v>5076765.3155169897</v>
      </c>
      <c r="AO144" s="87">
        <f t="shared" si="34"/>
        <v>4877023.7293327143</v>
      </c>
      <c r="AP144" s="87">
        <f t="shared" si="35"/>
        <v>4685140.8285065088</v>
      </c>
      <c r="AQ144" s="87">
        <f t="shared" si="36"/>
        <v>4500807.4188603507</v>
      </c>
      <c r="AR144" s="87">
        <f t="shared" si="37"/>
        <v>4323726.4712330578</v>
      </c>
    </row>
    <row r="145" spans="1:44" s="20" customFormat="1" x14ac:dyDescent="0.2">
      <c r="A145" s="40"/>
      <c r="B145" s="86">
        <f>'3. Investeringen'!B126</f>
        <v>112</v>
      </c>
      <c r="C145" s="86" t="str">
        <f>'3. Investeringen'!G126</f>
        <v>Nieuwe investeringen AD</v>
      </c>
      <c r="D145" s="86">
        <f>'3. Investeringen'!K126</f>
        <v>2014</v>
      </c>
      <c r="E145" s="121">
        <f>'3. Investeringen'!N126</f>
        <v>2014</v>
      </c>
      <c r="F145" s="86">
        <f>'3. Investeringen'!O126</f>
        <v>25406413.383245185</v>
      </c>
      <c r="G145" s="86">
        <f>'3. Investeringen'!P126</f>
        <v>0</v>
      </c>
      <c r="I145" s="86">
        <f>'6. Investeringen per jaar'!I126</f>
        <v>1</v>
      </c>
      <c r="K145" s="86">
        <f>'8. Afschrijvingen voor GAW'!AO140</f>
        <v>0</v>
      </c>
      <c r="L145" s="86">
        <f>'8. Afschrijvingen voor GAW'!AP140</f>
        <v>0</v>
      </c>
      <c r="M145" s="86">
        <f>'8. Afschrijvingen voor GAW'!AQ140</f>
        <v>0</v>
      </c>
      <c r="N145" s="86">
        <f>'8. Afschrijvingen voor GAW'!AR140</f>
        <v>325723.24850314338</v>
      </c>
      <c r="O145" s="86">
        <f>'8. Afschrijvingen voor GAW'!AS140</f>
        <v>657960.96197634959</v>
      </c>
      <c r="P145" s="86">
        <f>'8. Afschrijvingen voor GAW'!AT140</f>
        <v>663224.64967216051</v>
      </c>
      <c r="Q145" s="86">
        <f>'8. Afschrijvingen voor GAW'!AU140</f>
        <v>664551.09897150483</v>
      </c>
      <c r="R145" s="86">
        <f>'8. Afschrijvingen voor GAW'!AV140</f>
        <v>673854.81435710599</v>
      </c>
      <c r="S145" s="86">
        <f>'8. Afschrijvingen voor GAW'!AW140</f>
        <v>688005.76545860514</v>
      </c>
      <c r="T145" s="86">
        <f>'8. Afschrijvingen voor GAW'!AX140</f>
        <v>707269.92689144611</v>
      </c>
      <c r="U145" s="86">
        <f>'8. Afschrijvingen voor GAW'!AY140</f>
        <v>712220.81637968612</v>
      </c>
      <c r="V145" s="86">
        <f>'8. Afschrijvingen voor GAW'!AZ140</f>
        <v>854664.97965562344</v>
      </c>
      <c r="W145" s="86">
        <f>'8. Afschrijvingen voor GAW'!BA140</f>
        <v>822106.31376398052</v>
      </c>
      <c r="X145" s="86">
        <f>'8. Afschrijvingen voor GAW'!BB140</f>
        <v>790787.9780015432</v>
      </c>
      <c r="Y145" s="86">
        <f>'8. Afschrijvingen voor GAW'!BC140</f>
        <v>760662.72169672244</v>
      </c>
      <c r="Z145" s="86">
        <f>'8. Afschrijvingen voor GAW'!BD140</f>
        <v>731685.09420351405</v>
      </c>
      <c r="AB145" s="122"/>
      <c r="AC145" s="87">
        <f t="shared" si="22"/>
        <v>0</v>
      </c>
      <c r="AD145" s="87">
        <f t="shared" si="23"/>
        <v>0</v>
      </c>
      <c r="AE145" s="87">
        <f t="shared" si="24"/>
        <v>0</v>
      </c>
      <c r="AF145" s="87">
        <f t="shared" si="25"/>
        <v>25080690.13474204</v>
      </c>
      <c r="AG145" s="87">
        <f t="shared" si="26"/>
        <v>24673536.074113112</v>
      </c>
      <c r="AH145" s="87">
        <f t="shared" si="27"/>
        <v>24207699.713033855</v>
      </c>
      <c r="AI145" s="87">
        <f t="shared" si="28"/>
        <v>23591564.013488419</v>
      </c>
      <c r="AJ145" s="87">
        <f t="shared" si="29"/>
        <v>23247991.09532015</v>
      </c>
      <c r="AK145" s="87">
        <f t="shared" si="30"/>
        <v>23048193.142863266</v>
      </c>
      <c r="AL145" s="87">
        <f t="shared" si="31"/>
        <v>22986272.623971991</v>
      </c>
      <c r="AM145" s="87">
        <f t="shared" si="32"/>
        <v>22434955.715960108</v>
      </c>
      <c r="AN145" s="87">
        <f t="shared" si="33"/>
        <v>21580290.736304484</v>
      </c>
      <c r="AO145" s="87">
        <f t="shared" si="34"/>
        <v>20758184.422540504</v>
      </c>
      <c r="AP145" s="87">
        <f t="shared" si="35"/>
        <v>19967396.444538962</v>
      </c>
      <c r="AQ145" s="87">
        <f t="shared" si="36"/>
        <v>19206733.722842239</v>
      </c>
      <c r="AR145" s="87">
        <f t="shared" si="37"/>
        <v>18475048.628638726</v>
      </c>
    </row>
    <row r="146" spans="1:44" s="20" customFormat="1" x14ac:dyDescent="0.2">
      <c r="A146" s="40"/>
      <c r="B146" s="86">
        <f>'3. Investeringen'!B127</f>
        <v>113</v>
      </c>
      <c r="C146" s="86" t="str">
        <f>'3. Investeringen'!G127</f>
        <v>Nieuwe investeringen AD</v>
      </c>
      <c r="D146" s="86">
        <f>'3. Investeringen'!K127</f>
        <v>2014</v>
      </c>
      <c r="E146" s="121">
        <f>'3. Investeringen'!N127</f>
        <v>2014</v>
      </c>
      <c r="F146" s="86">
        <f>'3. Investeringen'!O127</f>
        <v>4258262.5949485926</v>
      </c>
      <c r="G146" s="86">
        <f>'3. Investeringen'!P127</f>
        <v>0</v>
      </c>
      <c r="I146" s="86">
        <f>'6. Investeringen per jaar'!I127</f>
        <v>1</v>
      </c>
      <c r="K146" s="86">
        <f>'8. Afschrijvingen voor GAW'!AO141</f>
        <v>0</v>
      </c>
      <c r="L146" s="86">
        <f>'8. Afschrijvingen voor GAW'!AP141</f>
        <v>0</v>
      </c>
      <c r="M146" s="86">
        <f>'8. Afschrijvingen voor GAW'!AQ141</f>
        <v>0</v>
      </c>
      <c r="N146" s="86">
        <f>'8. Afschrijvingen voor GAW'!AR141</f>
        <v>54593.110191648622</v>
      </c>
      <c r="O146" s="86">
        <f>'8. Afschrijvingen voor GAW'!AS141</f>
        <v>110278.08258713022</v>
      </c>
      <c r="P146" s="86">
        <f>'8. Afschrijvingen voor GAW'!AT141</f>
        <v>111160.30724782727</v>
      </c>
      <c r="Q146" s="86">
        <f>'8. Afschrijvingen voor GAW'!AU141</f>
        <v>111382.62786232293</v>
      </c>
      <c r="R146" s="86">
        <f>'8. Afschrijvingen voor GAW'!AV141</f>
        <v>112941.98465239546</v>
      </c>
      <c r="S146" s="86">
        <f>'8. Afschrijvingen voor GAW'!AW141</f>
        <v>115313.76633009576</v>
      </c>
      <c r="T146" s="86">
        <f>'8. Afschrijvingen voor GAW'!AX141</f>
        <v>118542.55178733844</v>
      </c>
      <c r="U146" s="86">
        <f>'8. Afschrijvingen voor GAW'!AY141</f>
        <v>119372.34964984978</v>
      </c>
      <c r="V146" s="86">
        <f>'8. Afschrijvingen voor GAW'!AZ141</f>
        <v>143246.81957981974</v>
      </c>
      <c r="W146" s="86">
        <f>'8. Afschrijvingen voor GAW'!BA141</f>
        <v>137789.7978815409</v>
      </c>
      <c r="X146" s="86">
        <f>'8. Afschrijvingen voor GAW'!BB141</f>
        <v>132540.66272414886</v>
      </c>
      <c r="Y146" s="86">
        <f>'8. Afschrijvingen voor GAW'!BC141</f>
        <v>127491.49462037177</v>
      </c>
      <c r="Z146" s="86">
        <f>'8. Afschrijvingen voor GAW'!BD141</f>
        <v>122634.67577769094</v>
      </c>
      <c r="AB146" s="122"/>
      <c r="AC146" s="87">
        <f t="shared" si="22"/>
        <v>0</v>
      </c>
      <c r="AD146" s="87">
        <f t="shared" si="23"/>
        <v>0</v>
      </c>
      <c r="AE146" s="87">
        <f t="shared" si="24"/>
        <v>0</v>
      </c>
      <c r="AF146" s="87">
        <f t="shared" si="25"/>
        <v>4203669.4847569438</v>
      </c>
      <c r="AG146" s="87">
        <f t="shared" si="26"/>
        <v>4135428.0970173832</v>
      </c>
      <c r="AH146" s="87">
        <f t="shared" si="27"/>
        <v>4057351.2145456951</v>
      </c>
      <c r="AI146" s="87">
        <f t="shared" si="28"/>
        <v>3954083.2891124636</v>
      </c>
      <c r="AJ146" s="87">
        <f t="shared" si="29"/>
        <v>3896498.4705076427</v>
      </c>
      <c r="AK146" s="87">
        <f t="shared" si="30"/>
        <v>3863011.172058207</v>
      </c>
      <c r="AL146" s="87">
        <f t="shared" si="31"/>
        <v>3852632.9330884987</v>
      </c>
      <c r="AM146" s="87">
        <f t="shared" si="32"/>
        <v>3760229.013970268</v>
      </c>
      <c r="AN146" s="87">
        <f t="shared" si="33"/>
        <v>3616982.1943904483</v>
      </c>
      <c r="AO146" s="87">
        <f t="shared" si="34"/>
        <v>3479192.3965089074</v>
      </c>
      <c r="AP146" s="87">
        <f t="shared" si="35"/>
        <v>3346651.7337847585</v>
      </c>
      <c r="AQ146" s="87">
        <f t="shared" si="36"/>
        <v>3219160.2391643869</v>
      </c>
      <c r="AR146" s="87">
        <f t="shared" si="37"/>
        <v>3096525.5633866959</v>
      </c>
    </row>
    <row r="147" spans="1:44" s="20" customFormat="1" x14ac:dyDescent="0.2">
      <c r="A147" s="40"/>
      <c r="B147" s="86">
        <f>'3. Investeringen'!B128</f>
        <v>114</v>
      </c>
      <c r="C147" s="86" t="str">
        <f>'3. Investeringen'!G128</f>
        <v>Nieuwe investeringen AD</v>
      </c>
      <c r="D147" s="86">
        <f>'3. Investeringen'!K128</f>
        <v>2015</v>
      </c>
      <c r="E147" s="121">
        <f>'3. Investeringen'!N128</f>
        <v>2015</v>
      </c>
      <c r="F147" s="86">
        <f>'3. Investeringen'!O128</f>
        <v>22237144.534132209</v>
      </c>
      <c r="G147" s="86">
        <f>'3. Investeringen'!P128</f>
        <v>0</v>
      </c>
      <c r="I147" s="86">
        <f>'6. Investeringen per jaar'!I128</f>
        <v>1</v>
      </c>
      <c r="K147" s="86">
        <f>'8. Afschrijvingen voor GAW'!AO142</f>
        <v>0</v>
      </c>
      <c r="L147" s="86">
        <f>'8. Afschrijvingen voor GAW'!AP142</f>
        <v>0</v>
      </c>
      <c r="M147" s="86">
        <f>'8. Afschrijvingen voor GAW'!AQ142</f>
        <v>0</v>
      </c>
      <c r="N147" s="86">
        <f>'8. Afschrijvingen voor GAW'!AR142</f>
        <v>0</v>
      </c>
      <c r="O147" s="86">
        <f>'8. Afschrijvingen voor GAW'!AS142</f>
        <v>285091.59659143857</v>
      </c>
      <c r="P147" s="86">
        <f>'8. Afschrijvingen voor GAW'!AT142</f>
        <v>574744.65872834018</v>
      </c>
      <c r="Q147" s="86">
        <f>'8. Afschrijvingen voor GAW'!AU142</f>
        <v>575894.1480457969</v>
      </c>
      <c r="R147" s="86">
        <f>'8. Afschrijvingen voor GAW'!AV142</f>
        <v>583956.66611843801</v>
      </c>
      <c r="S147" s="86">
        <f>'8. Afschrijvingen voor GAW'!AW142</f>
        <v>596219.7561069252</v>
      </c>
      <c r="T147" s="86">
        <f>'8. Afschrijvingen voor GAW'!AX142</f>
        <v>612913.9092779191</v>
      </c>
      <c r="U147" s="86">
        <f>'8. Afschrijvingen voor GAW'!AY142</f>
        <v>617204.30664286448</v>
      </c>
      <c r="V147" s="86">
        <f>'8. Afschrijvingen voor GAW'!AZ142</f>
        <v>740645.16797143733</v>
      </c>
      <c r="W147" s="86">
        <f>'8. Afschrijvingen voor GAW'!BA142</f>
        <v>713298.26946172258</v>
      </c>
      <c r="X147" s="86">
        <f>'8. Afschrijvingen voor GAW'!BB142</f>
        <v>686961.10258928989</v>
      </c>
      <c r="Y147" s="86">
        <f>'8. Afschrijvingen voor GAW'!BC142</f>
        <v>661596.38495522388</v>
      </c>
      <c r="Z147" s="86">
        <f>'8. Afschrijvingen voor GAW'!BD142</f>
        <v>637168.21074149245</v>
      </c>
      <c r="AB147" s="122"/>
      <c r="AC147" s="87">
        <f t="shared" si="22"/>
        <v>0</v>
      </c>
      <c r="AD147" s="87">
        <f t="shared" si="23"/>
        <v>0</v>
      </c>
      <c r="AE147" s="87">
        <f t="shared" si="24"/>
        <v>0</v>
      </c>
      <c r="AF147" s="87">
        <f t="shared" si="25"/>
        <v>0</v>
      </c>
      <c r="AG147" s="87">
        <f t="shared" si="26"/>
        <v>21952052.93754077</v>
      </c>
      <c r="AH147" s="87">
        <f t="shared" si="27"/>
        <v>21552924.702312756</v>
      </c>
      <c r="AI147" s="87">
        <f t="shared" si="28"/>
        <v>21020136.403671585</v>
      </c>
      <c r="AJ147" s="87">
        <f t="shared" si="29"/>
        <v>20730461.647204548</v>
      </c>
      <c r="AK147" s="87">
        <f t="shared" si="30"/>
        <v>20569581.585688919</v>
      </c>
      <c r="AL147" s="87">
        <f t="shared" si="31"/>
        <v>20532615.960810289</v>
      </c>
      <c r="AM147" s="87">
        <f t="shared" si="32"/>
        <v>20059139.965893093</v>
      </c>
      <c r="AN147" s="87">
        <f t="shared" si="33"/>
        <v>19318494.797921658</v>
      </c>
      <c r="AO147" s="87">
        <f t="shared" si="34"/>
        <v>18605196.528459936</v>
      </c>
      <c r="AP147" s="87">
        <f t="shared" si="35"/>
        <v>17918235.425870646</v>
      </c>
      <c r="AQ147" s="87">
        <f t="shared" si="36"/>
        <v>17256639.040915422</v>
      </c>
      <c r="AR147" s="87">
        <f t="shared" si="37"/>
        <v>16619470.83017393</v>
      </c>
    </row>
    <row r="148" spans="1:44" s="20" customFormat="1" x14ac:dyDescent="0.2">
      <c r="A148" s="40"/>
      <c r="B148" s="86">
        <f>'3. Investeringen'!B129</f>
        <v>115</v>
      </c>
      <c r="C148" s="86" t="str">
        <f>'3. Investeringen'!G129</f>
        <v>Nieuwe investeringen AD</v>
      </c>
      <c r="D148" s="86">
        <f>'3. Investeringen'!K129</f>
        <v>2015</v>
      </c>
      <c r="E148" s="121">
        <f>'3. Investeringen'!N129</f>
        <v>2015</v>
      </c>
      <c r="F148" s="86">
        <f>'3. Investeringen'!O129</f>
        <v>4414561.3053658828</v>
      </c>
      <c r="G148" s="86">
        <f>'3. Investeringen'!P129</f>
        <v>0</v>
      </c>
      <c r="I148" s="86">
        <f>'6. Investeringen per jaar'!I129</f>
        <v>1</v>
      </c>
      <c r="K148" s="86">
        <f>'8. Afschrijvingen voor GAW'!AO143</f>
        <v>0</v>
      </c>
      <c r="L148" s="86">
        <f>'8. Afschrijvingen voor GAW'!AP143</f>
        <v>0</v>
      </c>
      <c r="M148" s="86">
        <f>'8. Afschrijvingen voor GAW'!AQ143</f>
        <v>0</v>
      </c>
      <c r="N148" s="86">
        <f>'8. Afschrijvingen voor GAW'!AR143</f>
        <v>0</v>
      </c>
      <c r="O148" s="86">
        <f>'8. Afschrijvingen voor GAW'!AS143</f>
        <v>56596.939812383112</v>
      </c>
      <c r="P148" s="86">
        <f>'8. Afschrijvingen voor GAW'!AT143</f>
        <v>114099.43066176437</v>
      </c>
      <c r="Q148" s="86">
        <f>'8. Afschrijvingen voor GAW'!AU143</f>
        <v>114327.6295230879</v>
      </c>
      <c r="R148" s="86">
        <f>'8. Afschrijvingen voor GAW'!AV143</f>
        <v>115928.21633641112</v>
      </c>
      <c r="S148" s="86">
        <f>'8. Afschrijvingen voor GAW'!AW143</f>
        <v>118362.70887947576</v>
      </c>
      <c r="T148" s="86">
        <f>'8. Afschrijvingen voor GAW'!AX143</f>
        <v>121676.86472810108</v>
      </c>
      <c r="U148" s="86">
        <f>'8. Afschrijvingen voor GAW'!AY143</f>
        <v>122528.60278119777</v>
      </c>
      <c r="V148" s="86">
        <f>'8. Afschrijvingen voor GAW'!AZ143</f>
        <v>147034.32333743729</v>
      </c>
      <c r="W148" s="86">
        <f>'8. Afschrijvingen voor GAW'!BA143</f>
        <v>141605.36370651654</v>
      </c>
      <c r="X148" s="86">
        <f>'8. Afschrijvingen voor GAW'!BB143</f>
        <v>136376.85796966054</v>
      </c>
      <c r="Y148" s="86">
        <f>'8. Afschrijvingen voor GAW'!BC143</f>
        <v>131341.40475231924</v>
      </c>
      <c r="Z148" s="86">
        <f>'8. Afschrijvingen voor GAW'!BD143</f>
        <v>126491.87596146436</v>
      </c>
      <c r="AB148" s="122"/>
      <c r="AC148" s="87">
        <f t="shared" si="22"/>
        <v>0</v>
      </c>
      <c r="AD148" s="87">
        <f t="shared" si="23"/>
        <v>0</v>
      </c>
      <c r="AE148" s="87">
        <f t="shared" si="24"/>
        <v>0</v>
      </c>
      <c r="AF148" s="87">
        <f t="shared" si="25"/>
        <v>0</v>
      </c>
      <c r="AG148" s="87">
        <f t="shared" si="26"/>
        <v>4357964.3655535001</v>
      </c>
      <c r="AH148" s="87">
        <f t="shared" si="27"/>
        <v>4278728.6498161638</v>
      </c>
      <c r="AI148" s="87">
        <f t="shared" si="28"/>
        <v>4172958.4775927081</v>
      </c>
      <c r="AJ148" s="87">
        <f t="shared" si="29"/>
        <v>4115451.6799425953</v>
      </c>
      <c r="AK148" s="87">
        <f t="shared" si="30"/>
        <v>4083513.4563419134</v>
      </c>
      <c r="AL148" s="87">
        <f t="shared" si="31"/>
        <v>4076174.9683913863</v>
      </c>
      <c r="AM148" s="87">
        <f t="shared" si="32"/>
        <v>3982179.5903889276</v>
      </c>
      <c r="AN148" s="87">
        <f t="shared" si="33"/>
        <v>3835145.2670514905</v>
      </c>
      <c r="AO148" s="87">
        <f t="shared" si="34"/>
        <v>3693539.9033449739</v>
      </c>
      <c r="AP148" s="87">
        <f t="shared" si="35"/>
        <v>3557163.0453753136</v>
      </c>
      <c r="AQ148" s="87">
        <f t="shared" si="36"/>
        <v>3425821.6406229944</v>
      </c>
      <c r="AR148" s="87">
        <f t="shared" si="37"/>
        <v>3299329.76466153</v>
      </c>
    </row>
    <row r="149" spans="1:44" s="20" customFormat="1" x14ac:dyDescent="0.2">
      <c r="A149" s="40"/>
      <c r="B149" s="86">
        <f>'3. Investeringen'!B130</f>
        <v>116</v>
      </c>
      <c r="C149" s="86" t="str">
        <f>'3. Investeringen'!G130</f>
        <v>Nieuwe investeringen AD</v>
      </c>
      <c r="D149" s="86">
        <f>'3. Investeringen'!K130</f>
        <v>2016</v>
      </c>
      <c r="E149" s="121">
        <f>'3. Investeringen'!N130</f>
        <v>2016</v>
      </c>
      <c r="F149" s="86">
        <f>'3. Investeringen'!O130</f>
        <v>32107182.12078172</v>
      </c>
      <c r="G149" s="86">
        <f>'3. Investeringen'!P130</f>
        <v>0</v>
      </c>
      <c r="I149" s="86">
        <f>'6. Investeringen per jaar'!I130</f>
        <v>1</v>
      </c>
      <c r="K149" s="86">
        <f>'8. Afschrijvingen voor GAW'!AO144</f>
        <v>0</v>
      </c>
      <c r="L149" s="86">
        <f>'8. Afschrijvingen voor GAW'!AP144</f>
        <v>0</v>
      </c>
      <c r="M149" s="86">
        <f>'8. Afschrijvingen voor GAW'!AQ144</f>
        <v>0</v>
      </c>
      <c r="N149" s="86">
        <f>'8. Afschrijvingen voor GAW'!AR144</f>
        <v>0</v>
      </c>
      <c r="O149" s="86">
        <f>'8. Afschrijvingen voor GAW'!AS144</f>
        <v>0</v>
      </c>
      <c r="P149" s="86">
        <f>'8. Afschrijvingen voor GAW'!AT144</f>
        <v>411630.54001002206</v>
      </c>
      <c r="Q149" s="86">
        <f>'8. Afschrijvingen voor GAW'!AU144</f>
        <v>824907.6021800841</v>
      </c>
      <c r="R149" s="86">
        <f>'8. Afschrijvingen voor GAW'!AV144</f>
        <v>836456.30861060519</v>
      </c>
      <c r="S149" s="86">
        <f>'8. Afschrijvingen voor GAW'!AW144</f>
        <v>854021.89109142777</v>
      </c>
      <c r="T149" s="86">
        <f>'8. Afschrijvingen voor GAW'!AX144</f>
        <v>877934.5040419877</v>
      </c>
      <c r="U149" s="86">
        <f>'8. Afschrijvingen voor GAW'!AY144</f>
        <v>884080.04557028145</v>
      </c>
      <c r="V149" s="86">
        <f>'8. Afschrijvingen voor GAW'!AZ144</f>
        <v>1060896.0546843379</v>
      </c>
      <c r="W149" s="86">
        <f>'8. Afschrijvingen voor GAW'!BA144</f>
        <v>1022893.8079493765</v>
      </c>
      <c r="X149" s="86">
        <f>'8. Afschrijvingen voor GAW'!BB144</f>
        <v>986252.83572432422</v>
      </c>
      <c r="Y149" s="86">
        <f>'8. Afschrijvingen voor GAW'!BC144</f>
        <v>950924.37593718432</v>
      </c>
      <c r="Z149" s="86">
        <f>'8. Afschrijvingen voor GAW'!BD144</f>
        <v>916861.4132170463</v>
      </c>
      <c r="AB149" s="122"/>
      <c r="AC149" s="87">
        <f t="shared" si="22"/>
        <v>0</v>
      </c>
      <c r="AD149" s="87">
        <f t="shared" si="23"/>
        <v>0</v>
      </c>
      <c r="AE149" s="87">
        <f t="shared" si="24"/>
        <v>0</v>
      </c>
      <c r="AF149" s="87">
        <f t="shared" si="25"/>
        <v>0</v>
      </c>
      <c r="AG149" s="87">
        <f t="shared" si="26"/>
        <v>0</v>
      </c>
      <c r="AH149" s="87">
        <f t="shared" si="27"/>
        <v>31695551.580771696</v>
      </c>
      <c r="AI149" s="87">
        <f t="shared" si="28"/>
        <v>30934035.081753157</v>
      </c>
      <c r="AJ149" s="87">
        <f t="shared" si="29"/>
        <v>30530655.264287096</v>
      </c>
      <c r="AK149" s="87">
        <f t="shared" si="30"/>
        <v>30317777.133745693</v>
      </c>
      <c r="AL149" s="87">
        <f t="shared" si="31"/>
        <v>30288740.389448583</v>
      </c>
      <c r="AM149" s="87">
        <f t="shared" si="32"/>
        <v>29616681.52660444</v>
      </c>
      <c r="AN149" s="87">
        <f t="shared" si="33"/>
        <v>28555785.471920103</v>
      </c>
      <c r="AO149" s="87">
        <f t="shared" si="34"/>
        <v>27532891.663970727</v>
      </c>
      <c r="AP149" s="87">
        <f t="shared" si="35"/>
        <v>26546638.828246403</v>
      </c>
      <c r="AQ149" s="87">
        <f t="shared" si="36"/>
        <v>25595714.452309221</v>
      </c>
      <c r="AR149" s="87">
        <f t="shared" si="37"/>
        <v>24678853.039092176</v>
      </c>
    </row>
    <row r="150" spans="1:44" s="20" customFormat="1" x14ac:dyDescent="0.2">
      <c r="A150" s="40"/>
      <c r="B150" s="86">
        <f>'3. Investeringen'!B131</f>
        <v>117</v>
      </c>
      <c r="C150" s="86" t="str">
        <f>'3. Investeringen'!G131</f>
        <v>Nieuwe investeringen AD</v>
      </c>
      <c r="D150" s="86">
        <f>'3. Investeringen'!K131</f>
        <v>2016</v>
      </c>
      <c r="E150" s="121">
        <f>'3. Investeringen'!N131</f>
        <v>2016</v>
      </c>
      <c r="F150" s="86">
        <f>'3. Investeringen'!O131</f>
        <v>-88380.400261723378</v>
      </c>
      <c r="G150" s="86">
        <f>'3. Investeringen'!P131</f>
        <v>0</v>
      </c>
      <c r="I150" s="86">
        <f>'6. Investeringen per jaar'!I131</f>
        <v>1</v>
      </c>
      <c r="K150" s="86">
        <f>'8. Afschrijvingen voor GAW'!AO145</f>
        <v>0</v>
      </c>
      <c r="L150" s="86">
        <f>'8. Afschrijvingen voor GAW'!AP145</f>
        <v>0</v>
      </c>
      <c r="M150" s="86">
        <f>'8. Afschrijvingen voor GAW'!AQ145</f>
        <v>0</v>
      </c>
      <c r="N150" s="86">
        <f>'8. Afschrijvingen voor GAW'!AR145</f>
        <v>0</v>
      </c>
      <c r="O150" s="86">
        <f>'8. Afschrijvingen voor GAW'!AS145</f>
        <v>0</v>
      </c>
      <c r="P150" s="86">
        <f>'8. Afschrijvingen voor GAW'!AT145</f>
        <v>-1133.0820546374791</v>
      </c>
      <c r="Q150" s="86">
        <f>'8. Afschrijvingen voor GAW'!AU145</f>
        <v>-2270.6964374935087</v>
      </c>
      <c r="R150" s="86">
        <f>'8. Afschrijvingen voor GAW'!AV145</f>
        <v>-2302.4861876184177</v>
      </c>
      <c r="S150" s="86">
        <f>'8. Afschrijvingen voor GAW'!AW145</f>
        <v>-2350.8383975584038</v>
      </c>
      <c r="T150" s="86">
        <f>'8. Afschrijvingen voor GAW'!AX145</f>
        <v>-2416.6618726900392</v>
      </c>
      <c r="U150" s="86">
        <f>'8. Afschrijvingen voor GAW'!AY145</f>
        <v>-2433.5785057988692</v>
      </c>
      <c r="V150" s="86">
        <f>'8. Afschrijvingen voor GAW'!AZ145</f>
        <v>-2920.2942069586425</v>
      </c>
      <c r="W150" s="86">
        <f>'8. Afschrijvingen voor GAW'!BA145</f>
        <v>-2815.6866532765416</v>
      </c>
      <c r="X150" s="86">
        <f>'8. Afschrijvingen voor GAW'!BB145</f>
        <v>-2714.8262358457409</v>
      </c>
      <c r="Y150" s="86">
        <f>'8. Afschrijvingen voor GAW'!BC145</f>
        <v>-2617.5787288900724</v>
      </c>
      <c r="Z150" s="86">
        <f>'8. Afschrijvingen voor GAW'!BD145</f>
        <v>-2523.8147147208761</v>
      </c>
      <c r="AB150" s="122"/>
      <c r="AC150" s="87">
        <f t="shared" si="22"/>
        <v>0</v>
      </c>
      <c r="AD150" s="87">
        <f t="shared" si="23"/>
        <v>0</v>
      </c>
      <c r="AE150" s="87">
        <f t="shared" si="24"/>
        <v>0</v>
      </c>
      <c r="AF150" s="87">
        <f t="shared" si="25"/>
        <v>0</v>
      </c>
      <c r="AG150" s="87">
        <f t="shared" si="26"/>
        <v>0</v>
      </c>
      <c r="AH150" s="87">
        <f t="shared" si="27"/>
        <v>-87247.318207085904</v>
      </c>
      <c r="AI150" s="87">
        <f t="shared" si="28"/>
        <v>-85151.116406006564</v>
      </c>
      <c r="AJ150" s="87">
        <f t="shared" si="29"/>
        <v>-84040.745848072242</v>
      </c>
      <c r="AK150" s="87">
        <f t="shared" si="30"/>
        <v>-83454.763113323352</v>
      </c>
      <c r="AL150" s="87">
        <f t="shared" si="31"/>
        <v>-83374.834607806377</v>
      </c>
      <c r="AM150" s="87">
        <f t="shared" si="32"/>
        <v>-81524.879944262138</v>
      </c>
      <c r="AN150" s="87">
        <f t="shared" si="33"/>
        <v>-78604.585737303496</v>
      </c>
      <c r="AO150" s="87">
        <f t="shared" si="34"/>
        <v>-75788.899084026954</v>
      </c>
      <c r="AP150" s="87">
        <f t="shared" si="35"/>
        <v>-73074.072848181211</v>
      </c>
      <c r="AQ150" s="87">
        <f t="shared" si="36"/>
        <v>-70456.494119291136</v>
      </c>
      <c r="AR150" s="87">
        <f t="shared" si="37"/>
        <v>-67932.679404570255</v>
      </c>
    </row>
    <row r="151" spans="1:44" s="20" customFormat="1" x14ac:dyDescent="0.2">
      <c r="A151" s="40"/>
      <c r="B151" s="86">
        <f>'3. Investeringen'!B132</f>
        <v>118</v>
      </c>
      <c r="C151" s="86" t="str">
        <f>'3. Investeringen'!G132</f>
        <v>Nieuwe investeringen AD</v>
      </c>
      <c r="D151" s="86">
        <f>'3. Investeringen'!K132</f>
        <v>2017</v>
      </c>
      <c r="E151" s="121">
        <f>'3. Investeringen'!N132</f>
        <v>2017</v>
      </c>
      <c r="F151" s="86">
        <f>'3. Investeringen'!O132</f>
        <v>33427052.022610001</v>
      </c>
      <c r="G151" s="86">
        <f>'3. Investeringen'!P132</f>
        <v>0</v>
      </c>
      <c r="I151" s="86">
        <f>'6. Investeringen per jaar'!I132</f>
        <v>1</v>
      </c>
      <c r="K151" s="86">
        <f>'8. Afschrijvingen voor GAW'!AO146</f>
        <v>0</v>
      </c>
      <c r="L151" s="86">
        <f>'8. Afschrijvingen voor GAW'!AP146</f>
        <v>0</v>
      </c>
      <c r="M151" s="86">
        <f>'8. Afschrijvingen voor GAW'!AQ146</f>
        <v>0</v>
      </c>
      <c r="N151" s="86">
        <f>'8. Afschrijvingen voor GAW'!AR146</f>
        <v>0</v>
      </c>
      <c r="O151" s="86">
        <f>'8. Afschrijvingen voor GAW'!AS146</f>
        <v>0</v>
      </c>
      <c r="P151" s="86">
        <f>'8. Afschrijvingen voor GAW'!AT146</f>
        <v>0</v>
      </c>
      <c r="Q151" s="86">
        <f>'8. Afschrijvingen voor GAW'!AU146</f>
        <v>428551.94900782051</v>
      </c>
      <c r="R151" s="86">
        <f>'8. Afschrijvingen voor GAW'!AV146</f>
        <v>869103.35258785996</v>
      </c>
      <c r="S151" s="86">
        <f>'8. Afschrijvingen voor GAW'!AW146</f>
        <v>887354.52299220499</v>
      </c>
      <c r="T151" s="86">
        <f>'8. Afschrijvingen voor GAW'!AX146</f>
        <v>912200.44963598682</v>
      </c>
      <c r="U151" s="86">
        <f>'8. Afschrijvingen voor GAW'!AY146</f>
        <v>918585.85278343863</v>
      </c>
      <c r="V151" s="86">
        <f>'8. Afschrijvingen voor GAW'!AZ146</f>
        <v>1102303.0233401263</v>
      </c>
      <c r="W151" s="86">
        <f>'8. Afschrijvingen voor GAW'!BA146</f>
        <v>1063962.0486152524</v>
      </c>
      <c r="X151" s="86">
        <f>'8. Afschrijvingen voor GAW'!BB146</f>
        <v>1026954.6730112436</v>
      </c>
      <c r="Y151" s="86">
        <f>'8. Afschrijvingen voor GAW'!BC146</f>
        <v>991234.51047172199</v>
      </c>
      <c r="Z151" s="86">
        <f>'8. Afschrijvingen voor GAW'!BD146</f>
        <v>956756.78836835793</v>
      </c>
      <c r="AB151" s="122"/>
      <c r="AC151" s="87">
        <f t="shared" si="22"/>
        <v>0</v>
      </c>
      <c r="AD151" s="87">
        <f t="shared" si="23"/>
        <v>0</v>
      </c>
      <c r="AE151" s="87">
        <f t="shared" si="24"/>
        <v>0</v>
      </c>
      <c r="AF151" s="87">
        <f t="shared" si="25"/>
        <v>0</v>
      </c>
      <c r="AG151" s="87">
        <f t="shared" si="26"/>
        <v>0</v>
      </c>
      <c r="AH151" s="87">
        <f t="shared" si="27"/>
        <v>0</v>
      </c>
      <c r="AI151" s="87">
        <f t="shared" si="28"/>
        <v>32998500.073602181</v>
      </c>
      <c r="AJ151" s="87">
        <f t="shared" si="29"/>
        <v>32591375.722044751</v>
      </c>
      <c r="AK151" s="87">
        <f t="shared" si="30"/>
        <v>32388440.089215484</v>
      </c>
      <c r="AL151" s="87">
        <f t="shared" si="31"/>
        <v>32383115.962077532</v>
      </c>
      <c r="AM151" s="87">
        <f t="shared" si="32"/>
        <v>31691211.921028633</v>
      </c>
      <c r="AN151" s="87">
        <f t="shared" si="33"/>
        <v>30588908.897688508</v>
      </c>
      <c r="AO151" s="87">
        <f t="shared" si="34"/>
        <v>29524946.849073257</v>
      </c>
      <c r="AP151" s="87">
        <f t="shared" si="35"/>
        <v>28497992.176062014</v>
      </c>
      <c r="AQ151" s="87">
        <f t="shared" si="36"/>
        <v>27506757.665590294</v>
      </c>
      <c r="AR151" s="87">
        <f t="shared" si="37"/>
        <v>26550000.877221934</v>
      </c>
    </row>
    <row r="152" spans="1:44" s="20" customFormat="1" x14ac:dyDescent="0.2">
      <c r="A152" s="40"/>
      <c r="B152" s="86">
        <f>'3. Investeringen'!B133</f>
        <v>119</v>
      </c>
      <c r="C152" s="86" t="str">
        <f>'3. Investeringen'!G133</f>
        <v>Nieuwe investeringen AD</v>
      </c>
      <c r="D152" s="86">
        <f>'3. Investeringen'!K133</f>
        <v>2017</v>
      </c>
      <c r="E152" s="121">
        <f>'3. Investeringen'!N133</f>
        <v>2017</v>
      </c>
      <c r="F152" s="86">
        <f>'3. Investeringen'!O133</f>
        <v>-97451.579999999842</v>
      </c>
      <c r="G152" s="86">
        <f>'3. Investeringen'!P133</f>
        <v>0</v>
      </c>
      <c r="I152" s="86">
        <f>'6. Investeringen per jaar'!I133</f>
        <v>1</v>
      </c>
      <c r="K152" s="86">
        <f>'8. Afschrijvingen voor GAW'!AO147</f>
        <v>0</v>
      </c>
      <c r="L152" s="86">
        <f>'8. Afschrijvingen voor GAW'!AP147</f>
        <v>0</v>
      </c>
      <c r="M152" s="86">
        <f>'8. Afschrijvingen voor GAW'!AQ147</f>
        <v>0</v>
      </c>
      <c r="N152" s="86">
        <f>'8. Afschrijvingen voor GAW'!AR147</f>
        <v>0</v>
      </c>
      <c r="O152" s="86">
        <f>'8. Afschrijvingen voor GAW'!AS147</f>
        <v>0</v>
      </c>
      <c r="P152" s="86">
        <f>'8. Afschrijvingen voor GAW'!AT147</f>
        <v>0</v>
      </c>
      <c r="Q152" s="86">
        <f>'8. Afschrijvingen voor GAW'!AU147</f>
        <v>-1249.3792307692288</v>
      </c>
      <c r="R152" s="86">
        <f>'8. Afschrijvingen voor GAW'!AV147</f>
        <v>-2533.7410799999957</v>
      </c>
      <c r="S152" s="86">
        <f>'8. Afschrijvingen voor GAW'!AW147</f>
        <v>-2586.9496426799951</v>
      </c>
      <c r="T152" s="86">
        <f>'8. Afschrijvingen voor GAW'!AX147</f>
        <v>-2659.3842326750355</v>
      </c>
      <c r="U152" s="86">
        <f>'8. Afschrijvingen voor GAW'!AY147</f>
        <v>-2677.9999223037603</v>
      </c>
      <c r="V152" s="86">
        <f>'8. Afschrijvingen voor GAW'!AZ147</f>
        <v>-3213.599906764513</v>
      </c>
      <c r="W152" s="86">
        <f>'8. Afschrijvingen voor GAW'!BA147</f>
        <v>-3101.8225187031389</v>
      </c>
      <c r="X152" s="86">
        <f>'8. Afschrijvingen voor GAW'!BB147</f>
        <v>-2993.9330397917252</v>
      </c>
      <c r="Y152" s="86">
        <f>'8. Afschrijvingen voor GAW'!BC147</f>
        <v>-2889.796238407665</v>
      </c>
      <c r="Z152" s="86">
        <f>'8. Afschrijvingen voor GAW'!BD147</f>
        <v>-2789.2815866369638</v>
      </c>
      <c r="AB152" s="122"/>
      <c r="AC152" s="87">
        <f t="shared" si="22"/>
        <v>0</v>
      </c>
      <c r="AD152" s="87">
        <f t="shared" si="23"/>
        <v>0</v>
      </c>
      <c r="AE152" s="87">
        <f t="shared" si="24"/>
        <v>0</v>
      </c>
      <c r="AF152" s="87">
        <f t="shared" si="25"/>
        <v>0</v>
      </c>
      <c r="AG152" s="87">
        <f t="shared" si="26"/>
        <v>0</v>
      </c>
      <c r="AH152" s="87">
        <f t="shared" si="27"/>
        <v>0</v>
      </c>
      <c r="AI152" s="87">
        <f t="shared" si="28"/>
        <v>-96202.200769230607</v>
      </c>
      <c r="AJ152" s="87">
        <f t="shared" si="29"/>
        <v>-95015.290499999843</v>
      </c>
      <c r="AK152" s="87">
        <f t="shared" si="30"/>
        <v>-94423.661957819844</v>
      </c>
      <c r="AL152" s="87">
        <f t="shared" si="31"/>
        <v>-94408.140259963766</v>
      </c>
      <c r="AM152" s="87">
        <f t="shared" si="32"/>
        <v>-92390.997319479749</v>
      </c>
      <c r="AN152" s="87">
        <f t="shared" si="33"/>
        <v>-89177.397412715232</v>
      </c>
      <c r="AO152" s="87">
        <f t="shared" si="34"/>
        <v>-86075.574894012098</v>
      </c>
      <c r="AP152" s="87">
        <f t="shared" si="35"/>
        <v>-83081.641854220376</v>
      </c>
      <c r="AQ152" s="87">
        <f t="shared" si="36"/>
        <v>-80191.845615812708</v>
      </c>
      <c r="AR152" s="87">
        <f t="shared" si="37"/>
        <v>-77402.564029175745</v>
      </c>
    </row>
    <row r="153" spans="1:44" s="20" customFormat="1" x14ac:dyDescent="0.2">
      <c r="A153" s="40"/>
      <c r="B153" s="86">
        <f>'3. Investeringen'!B134</f>
        <v>120</v>
      </c>
      <c r="C153" s="86" t="str">
        <f>'3. Investeringen'!G134</f>
        <v>Nieuwe investeringen AD</v>
      </c>
      <c r="D153" s="86">
        <f>'3. Investeringen'!K134</f>
        <v>2018</v>
      </c>
      <c r="E153" s="121">
        <f>'3. Investeringen'!N134</f>
        <v>2018</v>
      </c>
      <c r="F153" s="86">
        <f>'3. Investeringen'!O134</f>
        <v>30854535.890999999</v>
      </c>
      <c r="G153" s="86">
        <f>'3. Investeringen'!P134</f>
        <v>0</v>
      </c>
      <c r="I153" s="86">
        <f>'6. Investeringen per jaar'!I134</f>
        <v>1</v>
      </c>
      <c r="K153" s="86">
        <f>'8. Afschrijvingen voor GAW'!AO148</f>
        <v>0</v>
      </c>
      <c r="L153" s="86">
        <f>'8. Afschrijvingen voor GAW'!AP148</f>
        <v>0</v>
      </c>
      <c r="M153" s="86">
        <f>'8. Afschrijvingen voor GAW'!AQ148</f>
        <v>0</v>
      </c>
      <c r="N153" s="86">
        <f>'8. Afschrijvingen voor GAW'!AR148</f>
        <v>0</v>
      </c>
      <c r="O153" s="86">
        <f>'8. Afschrijvingen voor GAW'!AS148</f>
        <v>0</v>
      </c>
      <c r="P153" s="86">
        <f>'8. Afschrijvingen voor GAW'!AT148</f>
        <v>0</v>
      </c>
      <c r="Q153" s="86">
        <f>'8. Afschrijvingen voor GAW'!AU148</f>
        <v>0</v>
      </c>
      <c r="R153" s="86">
        <f>'8. Afschrijvingen voor GAW'!AV148</f>
        <v>395570.97296153847</v>
      </c>
      <c r="S153" s="86">
        <f>'8. Afschrijvingen voor GAW'!AW148</f>
        <v>807755.9267874615</v>
      </c>
      <c r="T153" s="86">
        <f>'8. Afschrijvingen voor GAW'!AX148</f>
        <v>830373.09273751045</v>
      </c>
      <c r="U153" s="86">
        <f>'8. Afschrijvingen voor GAW'!AY148</f>
        <v>836185.70438667294</v>
      </c>
      <c r="V153" s="86">
        <f>'8. Afschrijvingen voor GAW'!AZ148</f>
        <v>1003422.8452640073</v>
      </c>
      <c r="W153" s="86">
        <f>'8. Afschrijvingen voor GAW'!BA148</f>
        <v>969504.32655085775</v>
      </c>
      <c r="X153" s="86">
        <f>'8. Afschrijvingen voor GAW'!BB148</f>
        <v>936732.34931533586</v>
      </c>
      <c r="Y153" s="86">
        <f>'8. Afschrijvingen voor GAW'!BC148</f>
        <v>905068.15722580336</v>
      </c>
      <c r="Z153" s="86">
        <f>'8. Afschrijvingen voor GAW'!BD148</f>
        <v>874474.30402380426</v>
      </c>
      <c r="AB153" s="122"/>
      <c r="AC153" s="87">
        <f t="shared" si="22"/>
        <v>0</v>
      </c>
      <c r="AD153" s="87">
        <f t="shared" si="23"/>
        <v>0</v>
      </c>
      <c r="AE153" s="87">
        <f t="shared" si="24"/>
        <v>0</v>
      </c>
      <c r="AF153" s="87">
        <f t="shared" si="25"/>
        <v>0</v>
      </c>
      <c r="AG153" s="87">
        <f t="shared" si="26"/>
        <v>0</v>
      </c>
      <c r="AH153" s="87">
        <f t="shared" si="27"/>
        <v>0</v>
      </c>
      <c r="AI153" s="87">
        <f t="shared" si="28"/>
        <v>0</v>
      </c>
      <c r="AJ153" s="87">
        <f t="shared" si="29"/>
        <v>30458964.918038461</v>
      </c>
      <c r="AK153" s="87">
        <f t="shared" si="30"/>
        <v>30290847.254529804</v>
      </c>
      <c r="AL153" s="87">
        <f t="shared" si="31"/>
        <v>30308617.884919129</v>
      </c>
      <c r="AM153" s="87">
        <f t="shared" si="32"/>
        <v>29684592.505726885</v>
      </c>
      <c r="AN153" s="87">
        <f t="shared" si="33"/>
        <v>28681169.660462879</v>
      </c>
      <c r="AO153" s="87">
        <f t="shared" si="34"/>
        <v>27711665.333912022</v>
      </c>
      <c r="AP153" s="87">
        <f t="shared" si="35"/>
        <v>26774932.984596688</v>
      </c>
      <c r="AQ153" s="87">
        <f t="shared" si="36"/>
        <v>25869864.827370886</v>
      </c>
      <c r="AR153" s="87">
        <f t="shared" si="37"/>
        <v>24995390.52334708</v>
      </c>
    </row>
    <row r="154" spans="1:44" s="20" customFormat="1" x14ac:dyDescent="0.2">
      <c r="A154" s="40"/>
      <c r="B154" s="86">
        <f>'3. Investeringen'!B135</f>
        <v>121</v>
      </c>
      <c r="C154" s="86" t="str">
        <f>'3. Investeringen'!G135</f>
        <v>Nieuwe investeringen AD</v>
      </c>
      <c r="D154" s="86">
        <f>'3. Investeringen'!K135</f>
        <v>2018</v>
      </c>
      <c r="E154" s="121">
        <f>'3. Investeringen'!N135</f>
        <v>2018</v>
      </c>
      <c r="F154" s="86">
        <f>'3. Investeringen'!O135</f>
        <v>488300.04999999981</v>
      </c>
      <c r="G154" s="86">
        <f>'3. Investeringen'!P135</f>
        <v>0</v>
      </c>
      <c r="I154" s="86">
        <f>'6. Investeringen per jaar'!I135</f>
        <v>1</v>
      </c>
      <c r="K154" s="86">
        <f>'8. Afschrijvingen voor GAW'!AO149</f>
        <v>0</v>
      </c>
      <c r="L154" s="86">
        <f>'8. Afschrijvingen voor GAW'!AP149</f>
        <v>0</v>
      </c>
      <c r="M154" s="86">
        <f>'8. Afschrijvingen voor GAW'!AQ149</f>
        <v>0</v>
      </c>
      <c r="N154" s="86">
        <f>'8. Afschrijvingen voor GAW'!AR149</f>
        <v>0</v>
      </c>
      <c r="O154" s="86">
        <f>'8. Afschrijvingen voor GAW'!AS149</f>
        <v>0</v>
      </c>
      <c r="P154" s="86">
        <f>'8. Afschrijvingen voor GAW'!AT149</f>
        <v>0</v>
      </c>
      <c r="Q154" s="86">
        <f>'8. Afschrijvingen voor GAW'!AU149</f>
        <v>0</v>
      </c>
      <c r="R154" s="86">
        <f>'8. Afschrijvingen voor GAW'!AV149</f>
        <v>6260.2570512820485</v>
      </c>
      <c r="S154" s="86">
        <f>'8. Afschrijvingen voor GAW'!AW149</f>
        <v>12783.444898717944</v>
      </c>
      <c r="T154" s="86">
        <f>'8. Afschrijvingen voor GAW'!AX149</f>
        <v>13141.381355882048</v>
      </c>
      <c r="U154" s="86">
        <f>'8. Afschrijvingen voor GAW'!AY149</f>
        <v>13233.371025373219</v>
      </c>
      <c r="V154" s="86">
        <f>'8. Afschrijvingen voor GAW'!AZ149</f>
        <v>15880.04523044786</v>
      </c>
      <c r="W154" s="86">
        <f>'8. Afschrijvingen voor GAW'!BA149</f>
        <v>15343.254969136948</v>
      </c>
      <c r="X154" s="86">
        <f>'8. Afschrijvingen voor GAW'!BB149</f>
        <v>14824.609730743585</v>
      </c>
      <c r="Y154" s="86">
        <f>'8. Afschrijvingen voor GAW'!BC149</f>
        <v>14323.496162380423</v>
      </c>
      <c r="Z154" s="86">
        <f>'8. Afschrijvingen voor GAW'!BD149</f>
        <v>13839.32164421545</v>
      </c>
      <c r="AB154" s="122"/>
      <c r="AC154" s="87">
        <f t="shared" si="22"/>
        <v>0</v>
      </c>
      <c r="AD154" s="87">
        <f t="shared" si="23"/>
        <v>0</v>
      </c>
      <c r="AE154" s="87">
        <f t="shared" si="24"/>
        <v>0</v>
      </c>
      <c r="AF154" s="87">
        <f t="shared" si="25"/>
        <v>0</v>
      </c>
      <c r="AG154" s="87">
        <f t="shared" si="26"/>
        <v>0</v>
      </c>
      <c r="AH154" s="87">
        <f t="shared" si="27"/>
        <v>0</v>
      </c>
      <c r="AI154" s="87">
        <f t="shared" si="28"/>
        <v>0</v>
      </c>
      <c r="AJ154" s="87">
        <f t="shared" si="29"/>
        <v>482039.79294871778</v>
      </c>
      <c r="AK154" s="87">
        <f t="shared" si="30"/>
        <v>479379.18370192288</v>
      </c>
      <c r="AL154" s="87">
        <f t="shared" si="31"/>
        <v>479660.4194896947</v>
      </c>
      <c r="AM154" s="87">
        <f t="shared" si="32"/>
        <v>469784.6714007493</v>
      </c>
      <c r="AN154" s="87">
        <f t="shared" si="33"/>
        <v>453904.62617030146</v>
      </c>
      <c r="AO154" s="87">
        <f t="shared" si="34"/>
        <v>438561.3712011645</v>
      </c>
      <c r="AP154" s="87">
        <f t="shared" si="35"/>
        <v>423736.76147042093</v>
      </c>
      <c r="AQ154" s="87">
        <f t="shared" si="36"/>
        <v>409413.26530804049</v>
      </c>
      <c r="AR154" s="87">
        <f t="shared" si="37"/>
        <v>395573.94366382505</v>
      </c>
    </row>
    <row r="155" spans="1:44" s="79" customFormat="1" x14ac:dyDescent="0.2">
      <c r="B155" s="86">
        <f>'3. Investeringen'!B136</f>
        <v>122</v>
      </c>
      <c r="C155" s="86" t="str">
        <f>'3. Investeringen'!G136</f>
        <v>Nieuwe investeringen AD</v>
      </c>
      <c r="D155" s="86">
        <f>'3. Investeringen'!K136</f>
        <v>2019</v>
      </c>
      <c r="E155" s="121">
        <f>'3. Investeringen'!N136</f>
        <v>2019</v>
      </c>
      <c r="F155" s="86">
        <f>'3. Investeringen'!O136</f>
        <v>43853740.602300003</v>
      </c>
      <c r="G155" s="86">
        <f>'3. Investeringen'!P136</f>
        <v>0</v>
      </c>
      <c r="H155" s="20"/>
      <c r="I155" s="86">
        <f>'6. Investeringen per jaar'!I136</f>
        <v>1</v>
      </c>
      <c r="J155" s="20"/>
      <c r="K155" s="86">
        <f>'8. Afschrijvingen voor GAW'!AO150</f>
        <v>0</v>
      </c>
      <c r="L155" s="86">
        <f>'8. Afschrijvingen voor GAW'!AP150</f>
        <v>0</v>
      </c>
      <c r="M155" s="86">
        <f>'8. Afschrijvingen voor GAW'!AQ150</f>
        <v>0</v>
      </c>
      <c r="N155" s="86">
        <f>'8. Afschrijvingen voor GAW'!AR150</f>
        <v>0</v>
      </c>
      <c r="O155" s="86">
        <f>'8. Afschrijvingen voor GAW'!AS150</f>
        <v>0</v>
      </c>
      <c r="P155" s="86">
        <f>'8. Afschrijvingen voor GAW'!AT150</f>
        <v>0</v>
      </c>
      <c r="Q155" s="86">
        <f>'8. Afschrijvingen voor GAW'!AU150</f>
        <v>0</v>
      </c>
      <c r="R155" s="86">
        <f>'8. Afschrijvingen voor GAW'!AV150</f>
        <v>0</v>
      </c>
      <c r="S155" s="86">
        <f>'8. Afschrijvingen voor GAW'!AW150</f>
        <v>562227.44361923076</v>
      </c>
      <c r="T155" s="86">
        <f>'8. Afschrijvingen voor GAW'!AX150</f>
        <v>1155939.6240811388</v>
      </c>
      <c r="U155" s="86">
        <f>'8. Afschrijvingen voor GAW'!AY150</f>
        <v>1164031.2014497067</v>
      </c>
      <c r="V155" s="86">
        <f>'8. Afschrijvingen voor GAW'!AZ150</f>
        <v>1396837.4417396476</v>
      </c>
      <c r="W155" s="86">
        <f>'8. Afschrijvingen voor GAW'!BA150</f>
        <v>1350914.0189975223</v>
      </c>
      <c r="X155" s="86">
        <f>'8. Afschrijvingen voor GAW'!BB150</f>
        <v>1306500.4074140422</v>
      </c>
      <c r="Y155" s="86">
        <f>'8. Afschrijvingen voor GAW'!BC150</f>
        <v>1263546.9693620738</v>
      </c>
      <c r="Z155" s="86">
        <f>'8. Afschrijvingen voor GAW'!BD150</f>
        <v>1222005.6991364714</v>
      </c>
      <c r="AA155" s="20"/>
      <c r="AB155" s="122"/>
      <c r="AC155" s="87">
        <f t="shared" si="22"/>
        <v>0</v>
      </c>
      <c r="AD155" s="87">
        <f t="shared" si="23"/>
        <v>0</v>
      </c>
      <c r="AE155" s="87">
        <f t="shared" si="24"/>
        <v>0</v>
      </c>
      <c r="AF155" s="87">
        <f t="shared" si="25"/>
        <v>0</v>
      </c>
      <c r="AG155" s="87">
        <f t="shared" si="26"/>
        <v>0</v>
      </c>
      <c r="AH155" s="87">
        <f t="shared" si="27"/>
        <v>0</v>
      </c>
      <c r="AI155" s="87">
        <f t="shared" si="28"/>
        <v>0</v>
      </c>
      <c r="AJ155" s="87">
        <f t="shared" si="29"/>
        <v>0</v>
      </c>
      <c r="AK155" s="87">
        <f t="shared" si="30"/>
        <v>43291513.158680774</v>
      </c>
      <c r="AL155" s="87">
        <f t="shared" si="31"/>
        <v>43347735.903042696</v>
      </c>
      <c r="AM155" s="87">
        <f t="shared" si="32"/>
        <v>42487138.852914281</v>
      </c>
      <c r="AN155" s="87">
        <f t="shared" si="33"/>
        <v>41090301.411174633</v>
      </c>
      <c r="AO155" s="87">
        <f t="shared" si="34"/>
        <v>39739387.392177112</v>
      </c>
      <c r="AP155" s="87">
        <f t="shared" si="35"/>
        <v>38432886.984763071</v>
      </c>
      <c r="AQ155" s="87">
        <f t="shared" si="36"/>
        <v>37169340.015400998</v>
      </c>
      <c r="AR155" s="87">
        <f t="shared" si="37"/>
        <v>35947334.316264525</v>
      </c>
    </row>
    <row r="156" spans="1:44" s="79" customFormat="1" x14ac:dyDescent="0.2">
      <c r="B156" s="86">
        <f>'3. Investeringen'!B137</f>
        <v>123</v>
      </c>
      <c r="C156" s="86" t="str">
        <f>'3. Investeringen'!G137</f>
        <v>Nieuwe investeringen AD</v>
      </c>
      <c r="D156" s="86">
        <f>'3. Investeringen'!K137</f>
        <v>2019</v>
      </c>
      <c r="E156" s="121">
        <f>'3. Investeringen'!N137</f>
        <v>2019</v>
      </c>
      <c r="F156" s="86">
        <f>'3. Investeringen'!O137</f>
        <v>464358.26</v>
      </c>
      <c r="G156" s="86">
        <f>'3. Investeringen'!P137</f>
        <v>0</v>
      </c>
      <c r="H156" s="20"/>
      <c r="I156" s="86">
        <f>'6. Investeringen per jaar'!I137</f>
        <v>1</v>
      </c>
      <c r="J156" s="20"/>
      <c r="K156" s="86">
        <f>'8. Afschrijvingen voor GAW'!AO151</f>
        <v>0</v>
      </c>
      <c r="L156" s="86">
        <f>'8. Afschrijvingen voor GAW'!AP151</f>
        <v>0</v>
      </c>
      <c r="M156" s="86">
        <f>'8. Afschrijvingen voor GAW'!AQ151</f>
        <v>0</v>
      </c>
      <c r="N156" s="86">
        <f>'8. Afschrijvingen voor GAW'!AR151</f>
        <v>0</v>
      </c>
      <c r="O156" s="86">
        <f>'8. Afschrijvingen voor GAW'!AS151</f>
        <v>0</v>
      </c>
      <c r="P156" s="86">
        <f>'8. Afschrijvingen voor GAW'!AT151</f>
        <v>0</v>
      </c>
      <c r="Q156" s="86">
        <f>'8. Afschrijvingen voor GAW'!AU151</f>
        <v>0</v>
      </c>
      <c r="R156" s="86">
        <f>'8. Afschrijvingen voor GAW'!AV151</f>
        <v>0</v>
      </c>
      <c r="S156" s="86">
        <f>'8. Afschrijvingen voor GAW'!AW151</f>
        <v>5953.3110256410255</v>
      </c>
      <c r="T156" s="86">
        <f>'8. Afschrijvingen voor GAW'!AX151</f>
        <v>12240.007468717949</v>
      </c>
      <c r="U156" s="86">
        <f>'8. Afschrijvingen voor GAW'!AY151</f>
        <v>12325.687520998974</v>
      </c>
      <c r="V156" s="86">
        <f>'8. Afschrijvingen voor GAW'!AZ151</f>
        <v>14790.825025198768</v>
      </c>
      <c r="W156" s="86">
        <f>'8. Afschrijvingen voor GAW'!BA151</f>
        <v>14304.551325740182</v>
      </c>
      <c r="X156" s="86">
        <f>'8. Afschrijvingen voor GAW'!BB151</f>
        <v>13834.264706811737</v>
      </c>
      <c r="Y156" s="86">
        <f>'8. Afschrijvingen voor GAW'!BC151</f>
        <v>13379.439565765872</v>
      </c>
      <c r="Z156" s="86">
        <f>'8. Afschrijvingen voor GAW'!BD151</f>
        <v>12939.567580042065</v>
      </c>
      <c r="AA156" s="20"/>
      <c r="AB156" s="122"/>
      <c r="AC156" s="87">
        <f t="shared" si="22"/>
        <v>0</v>
      </c>
      <c r="AD156" s="87">
        <f t="shared" si="23"/>
        <v>0</v>
      </c>
      <c r="AE156" s="87">
        <f t="shared" si="24"/>
        <v>0</v>
      </c>
      <c r="AF156" s="87">
        <f t="shared" si="25"/>
        <v>0</v>
      </c>
      <c r="AG156" s="87">
        <f t="shared" si="26"/>
        <v>0</v>
      </c>
      <c r="AH156" s="87">
        <f t="shared" si="27"/>
        <v>0</v>
      </c>
      <c r="AI156" s="87">
        <f t="shared" si="28"/>
        <v>0</v>
      </c>
      <c r="AJ156" s="87">
        <f t="shared" si="29"/>
        <v>0</v>
      </c>
      <c r="AK156" s="87">
        <f t="shared" si="30"/>
        <v>458404.94897435897</v>
      </c>
      <c r="AL156" s="87">
        <f t="shared" si="31"/>
        <v>459000.28007692308</v>
      </c>
      <c r="AM156" s="87">
        <f t="shared" si="32"/>
        <v>449887.59451646247</v>
      </c>
      <c r="AN156" s="87">
        <f t="shared" si="33"/>
        <v>435096.76949126372</v>
      </c>
      <c r="AO156" s="87">
        <f t="shared" si="34"/>
        <v>420792.21816552355</v>
      </c>
      <c r="AP156" s="87">
        <f t="shared" si="35"/>
        <v>406957.9534587118</v>
      </c>
      <c r="AQ156" s="87">
        <f t="shared" si="36"/>
        <v>393578.51389294595</v>
      </c>
      <c r="AR156" s="87">
        <f t="shared" si="37"/>
        <v>380638.94631290389</v>
      </c>
    </row>
    <row r="157" spans="1:44" s="79" customFormat="1" x14ac:dyDescent="0.2">
      <c r="B157" s="86">
        <f>'3. Investeringen'!B138</f>
        <v>124</v>
      </c>
      <c r="C157" s="86" t="str">
        <f>'3. Investeringen'!G138</f>
        <v>Start-GAW excl. bijzonderheden AD</v>
      </c>
      <c r="D157" s="86">
        <f>'3. Investeringen'!K138</f>
        <v>2008</v>
      </c>
      <c r="E157" s="121">
        <f>'3. Investeringen'!N138</f>
        <v>2011</v>
      </c>
      <c r="F157" s="86">
        <f>'3. Investeringen'!O138</f>
        <v>14234154.7722458</v>
      </c>
      <c r="G157" s="86">
        <f>'3. Investeringen'!P138</f>
        <v>14234154.772245798</v>
      </c>
      <c r="H157" s="20"/>
      <c r="I157" s="86">
        <f>'6. Investeringen per jaar'!I138</f>
        <v>1</v>
      </c>
      <c r="J157" s="20"/>
      <c r="K157" s="86">
        <f>'8. Afschrijvingen voor GAW'!AO152</f>
        <v>555679.50360882632</v>
      </c>
      <c r="L157" s="86">
        <f>'8. Afschrijvingen voor GAW'!AP152</f>
        <v>570127.1707026558</v>
      </c>
      <c r="M157" s="86">
        <f>'8. Afschrijvingen voor GAW'!AQ152</f>
        <v>583240.09562881687</v>
      </c>
      <c r="N157" s="86">
        <f>'8. Afschrijvingen voor GAW'!AR152</f>
        <v>599570.81830642372</v>
      </c>
      <c r="O157" s="86">
        <f>'8. Afschrijvingen voor GAW'!AS152</f>
        <v>605566.52648948785</v>
      </c>
      <c r="P157" s="86">
        <f>'8. Afschrijvingen voor GAW'!AT152</f>
        <v>610411.05870140379</v>
      </c>
      <c r="Q157" s="86">
        <f>'8. Afschrijvingen voor GAW'!AU152</f>
        <v>611631.88081880659</v>
      </c>
      <c r="R157" s="86">
        <f>'8. Afschrijvingen voor GAW'!AV152</f>
        <v>620194.72715027002</v>
      </c>
      <c r="S157" s="86">
        <f>'8. Afschrijvingen voor GAW'!AW152</f>
        <v>633218.81642042566</v>
      </c>
      <c r="T157" s="86">
        <f>'8. Afschrijvingen voor GAW'!AX152</f>
        <v>650948.94328019756</v>
      </c>
      <c r="U157" s="86">
        <f>'8. Afschrijvingen voor GAW'!AY152</f>
        <v>655505.58588315884</v>
      </c>
      <c r="V157" s="86">
        <f>'8. Afschrijvingen voor GAW'!AZ152</f>
        <v>786606.70305979077</v>
      </c>
      <c r="W157" s="86">
        <f>'8. Afschrijvingen voor GAW'!BA152</f>
        <v>723678.16681500745</v>
      </c>
      <c r="X157" s="86">
        <f>'8. Afschrijvingen voor GAW'!BB152</f>
        <v>665783.91346980678</v>
      </c>
      <c r="Y157" s="86">
        <f>'8. Afschrijvingen voor GAW'!BC152</f>
        <v>638042.91707523144</v>
      </c>
      <c r="Z157" s="86">
        <f>'8. Afschrijvingen voor GAW'!BD152</f>
        <v>638042.91707523144</v>
      </c>
      <c r="AA157" s="20"/>
      <c r="AB157" s="122"/>
      <c r="AC157" s="87">
        <f t="shared" si="22"/>
        <v>13891987.590220658</v>
      </c>
      <c r="AD157" s="87">
        <f t="shared" si="23"/>
        <v>13683052.096863739</v>
      </c>
      <c r="AE157" s="87">
        <f t="shared" si="24"/>
        <v>13414522.199462788</v>
      </c>
      <c r="AF157" s="87">
        <f t="shared" si="25"/>
        <v>13190558.002741324</v>
      </c>
      <c r="AG157" s="87">
        <f t="shared" si="26"/>
        <v>12716897.056279249</v>
      </c>
      <c r="AH157" s="87">
        <f t="shared" si="27"/>
        <v>12208221.17402808</v>
      </c>
      <c r="AI157" s="87">
        <f t="shared" si="28"/>
        <v>11621005.735557329</v>
      </c>
      <c r="AJ157" s="87">
        <f t="shared" si="29"/>
        <v>11163505.088704862</v>
      </c>
      <c r="AK157" s="87">
        <f t="shared" si="30"/>
        <v>10764719.879147235</v>
      </c>
      <c r="AL157" s="87">
        <f t="shared" si="31"/>
        <v>10415183.092483161</v>
      </c>
      <c r="AM157" s="87">
        <f t="shared" si="32"/>
        <v>9832583.7882473823</v>
      </c>
      <c r="AN157" s="87">
        <f t="shared" si="33"/>
        <v>9045977.0851875916</v>
      </c>
      <c r="AO157" s="87">
        <f t="shared" si="34"/>
        <v>8322298.9183725845</v>
      </c>
      <c r="AP157" s="87">
        <f t="shared" si="35"/>
        <v>7656515.0049027782</v>
      </c>
      <c r="AQ157" s="87">
        <f t="shared" si="36"/>
        <v>7018472.0878275465</v>
      </c>
      <c r="AR157" s="87">
        <f t="shared" si="37"/>
        <v>6380429.1707523149</v>
      </c>
    </row>
    <row r="158" spans="1:44" s="79" customFormat="1" x14ac:dyDescent="0.2">
      <c r="B158" s="86">
        <f>'3. Investeringen'!B139</f>
        <v>125</v>
      </c>
      <c r="C158" s="86" t="str">
        <f>'3. Investeringen'!G139</f>
        <v>Start-GAW excl. bijzonderheden TD</v>
      </c>
      <c r="D158" s="86">
        <f>'3. Investeringen'!K139</f>
        <v>2004</v>
      </c>
      <c r="E158" s="121">
        <f>'3. Investeringen'!N139</f>
        <v>2011</v>
      </c>
      <c r="F158" s="86">
        <f>'3. Investeringen'!O139</f>
        <v>179301879.33156499</v>
      </c>
      <c r="G158" s="86">
        <f>'3. Investeringen'!P139</f>
        <v>195818408.29058346</v>
      </c>
      <c r="H158" s="20"/>
      <c r="I158" s="86">
        <f>'6. Investeringen per jaar'!I139</f>
        <v>1</v>
      </c>
      <c r="J158" s="20"/>
      <c r="K158" s="86">
        <f>'8. Afschrijvingen voor GAW'!AO153</f>
        <v>6474126.5281740008</v>
      </c>
      <c r="L158" s="86">
        <f>'8. Afschrijvingen voor GAW'!AP153</f>
        <v>6642453.8179065259</v>
      </c>
      <c r="M158" s="86">
        <f>'8. Afschrijvingen voor GAW'!AQ153</f>
        <v>6795230.2557183746</v>
      </c>
      <c r="N158" s="86">
        <f>'8. Afschrijvingen voor GAW'!AR153</f>
        <v>6985496.7028784892</v>
      </c>
      <c r="O158" s="86">
        <f>'8. Afschrijvingen voor GAW'!AS153</f>
        <v>7055351.6699072737</v>
      </c>
      <c r="P158" s="86">
        <f>'8. Afschrijvingen voor GAW'!AT153</f>
        <v>7111794.4832665324</v>
      </c>
      <c r="Q158" s="86">
        <f>'8. Afschrijvingen voor GAW'!AU153</f>
        <v>7126018.072233065</v>
      </c>
      <c r="R158" s="86">
        <f>'8. Afschrijvingen voor GAW'!AV153</f>
        <v>7225782.325244328</v>
      </c>
      <c r="S158" s="86">
        <f>'8. Afschrijvingen voor GAW'!AW153</f>
        <v>7377523.754074458</v>
      </c>
      <c r="T158" s="86">
        <f>'8. Afschrijvingen voor GAW'!AX153</f>
        <v>7584094.4191885432</v>
      </c>
      <c r="U158" s="86">
        <f>'8. Afschrijvingen voor GAW'!AY153</f>
        <v>7637183.080122862</v>
      </c>
      <c r="V158" s="86">
        <f>'8. Afschrijvingen voor GAW'!AZ153</f>
        <v>9164619.6961474344</v>
      </c>
      <c r="W158" s="86">
        <f>'8. Afschrijvingen voor GAW'!BA153</f>
        <v>8606368.7501892168</v>
      </c>
      <c r="X158" s="86">
        <f>'8. Afschrijvingen voor GAW'!BB153</f>
        <v>8082122.9379949505</v>
      </c>
      <c r="Y158" s="86">
        <f>'8. Afschrijvingen voor GAW'!BC153</f>
        <v>7589810.8808582034</v>
      </c>
      <c r="Z158" s="86">
        <f>'8. Afschrijvingen voor GAW'!BD153</f>
        <v>7452839.7715433491</v>
      </c>
      <c r="AA158" s="20"/>
      <c r="AB158" s="122"/>
      <c r="AC158" s="87">
        <f t="shared" si="22"/>
        <v>192281557.88676819</v>
      </c>
      <c r="AD158" s="87">
        <f t="shared" si="23"/>
        <v>190638424.57391763</v>
      </c>
      <c r="AE158" s="87">
        <f t="shared" si="24"/>
        <v>188227878.08339933</v>
      </c>
      <c r="AF158" s="87">
        <f t="shared" si="25"/>
        <v>186512761.96685603</v>
      </c>
      <c r="AG158" s="87">
        <f t="shared" si="26"/>
        <v>181322537.91661733</v>
      </c>
      <c r="AH158" s="87">
        <f t="shared" si="27"/>
        <v>175661323.73668376</v>
      </c>
      <c r="AI158" s="87">
        <f t="shared" si="28"/>
        <v>168886628.31192407</v>
      </c>
      <c r="AJ158" s="87">
        <f t="shared" si="29"/>
        <v>164025258.78304666</v>
      </c>
      <c r="AK158" s="87">
        <f t="shared" si="30"/>
        <v>160092265.46341616</v>
      </c>
      <c r="AL158" s="87">
        <f t="shared" si="31"/>
        <v>156990754.47720328</v>
      </c>
      <c r="AM158" s="87">
        <f t="shared" si="32"/>
        <v>150452506.67842084</v>
      </c>
      <c r="AN158" s="87">
        <f t="shared" si="33"/>
        <v>141287886.9822734</v>
      </c>
      <c r="AO158" s="87">
        <f t="shared" si="34"/>
        <v>132681518.23208418</v>
      </c>
      <c r="AP158" s="87">
        <f t="shared" si="35"/>
        <v>124599395.29408923</v>
      </c>
      <c r="AQ158" s="87">
        <f t="shared" si="36"/>
        <v>117009584.41323103</v>
      </c>
      <c r="AR158" s="87">
        <f t="shared" si="37"/>
        <v>109556744.64168768</v>
      </c>
    </row>
    <row r="159" spans="1:44" s="79" customFormat="1" x14ac:dyDescent="0.2">
      <c r="B159" s="86">
        <f>'3. Investeringen'!B140</f>
        <v>126</v>
      </c>
      <c r="C159" s="86" t="str">
        <f>'3. Investeringen'!G140</f>
        <v>Precario TD</v>
      </c>
      <c r="D159" s="86">
        <f>'3. Investeringen'!K140</f>
        <v>2004</v>
      </c>
      <c r="E159" s="121">
        <f>'3. Investeringen'!N140</f>
        <v>2011</v>
      </c>
      <c r="F159" s="86">
        <f>'3. Investeringen'!O140</f>
        <v>8775789.4736842103</v>
      </c>
      <c r="G159" s="86">
        <f>'3. Investeringen'!P140</f>
        <v>9584177.9943216443</v>
      </c>
      <c r="H159" s="20"/>
      <c r="I159" s="86">
        <f>'6. Investeringen per jaar'!I140</f>
        <v>1</v>
      </c>
      <c r="J159" s="20"/>
      <c r="K159" s="86">
        <f>'8. Afschrijvingen voor GAW'!AO154</f>
        <v>810661.72201970499</v>
      </c>
      <c r="L159" s="86">
        <f>'8. Afschrijvingen voor GAW'!AP154</f>
        <v>831738.9267922173</v>
      </c>
      <c r="M159" s="86">
        <f>'8. Afschrijvingen voor GAW'!AQ154</f>
        <v>850868.92210843822</v>
      </c>
      <c r="N159" s="86">
        <f>'8. Afschrijvingen voor GAW'!AR154</f>
        <v>874693.25192747451</v>
      </c>
      <c r="O159" s="86">
        <f>'8. Afschrijvingen voor GAW'!AS154</f>
        <v>883440.18444674916</v>
      </c>
      <c r="P159" s="86">
        <f>'8. Afschrijvingen voor GAW'!AT154</f>
        <v>890507.70592232316</v>
      </c>
      <c r="Q159" s="86">
        <f>'8. Afschrijvingen voor GAW'!AU154</f>
        <v>892288.72133416787</v>
      </c>
      <c r="R159" s="86">
        <f>'8. Afschrijvingen voor GAW'!AV154</f>
        <v>904780.76343284617</v>
      </c>
      <c r="S159" s="86">
        <f>'8. Afschrijvingen voor GAW'!AW154</f>
        <v>923781.15946493589</v>
      </c>
      <c r="T159" s="86">
        <f>'8. Afschrijvingen voor GAW'!AX154</f>
        <v>949647.03192995407</v>
      </c>
      <c r="U159" s="86">
        <f>'8. Afschrijvingen voor GAW'!AY154</f>
        <v>956294.56115346367</v>
      </c>
      <c r="V159" s="86">
        <f>'8. Afschrijvingen voor GAW'!AZ154</f>
        <v>956294.56115346169</v>
      </c>
      <c r="W159" s="86">
        <f>'8. Afschrijvingen voor GAW'!BA154</f>
        <v>0</v>
      </c>
      <c r="X159" s="86">
        <f>'8. Afschrijvingen voor GAW'!BB154</f>
        <v>0</v>
      </c>
      <c r="Y159" s="86">
        <f>'8. Afschrijvingen voor GAW'!BC154</f>
        <v>0</v>
      </c>
      <c r="Z159" s="86">
        <f>'8. Afschrijvingen voor GAW'!BD154</f>
        <v>0</v>
      </c>
      <c r="AA159" s="20"/>
      <c r="AB159" s="122"/>
      <c r="AC159" s="87">
        <f t="shared" si="22"/>
        <v>8917278.9422167614</v>
      </c>
      <c r="AD159" s="87">
        <f t="shared" si="23"/>
        <v>8317389.2679221798</v>
      </c>
      <c r="AE159" s="87">
        <f t="shared" si="24"/>
        <v>7657820.298975952</v>
      </c>
      <c r="AF159" s="87">
        <f t="shared" si="25"/>
        <v>6997546.0154198045</v>
      </c>
      <c r="AG159" s="87">
        <f t="shared" si="26"/>
        <v>6184081.2911272533</v>
      </c>
      <c r="AH159" s="87">
        <f t="shared" si="27"/>
        <v>5343046.2355339481</v>
      </c>
      <c r="AI159" s="87">
        <f t="shared" si="28"/>
        <v>4461443.6066708481</v>
      </c>
      <c r="AJ159" s="87">
        <f t="shared" si="29"/>
        <v>3619123.053731394</v>
      </c>
      <c r="AK159" s="87">
        <f t="shared" si="30"/>
        <v>2771343.4783948171</v>
      </c>
      <c r="AL159" s="87">
        <f t="shared" si="31"/>
        <v>1899294.0638599182</v>
      </c>
      <c r="AM159" s="87">
        <f t="shared" si="32"/>
        <v>956294.56115347368</v>
      </c>
      <c r="AN159" s="87">
        <f t="shared" si="33"/>
        <v>1.1990778148174286E-8</v>
      </c>
      <c r="AO159" s="87">
        <f t="shared" si="34"/>
        <v>1.1990778148174286E-8</v>
      </c>
      <c r="AP159" s="87">
        <f t="shared" si="35"/>
        <v>1.1990778148174286E-8</v>
      </c>
      <c r="AQ159" s="87">
        <f t="shared" si="36"/>
        <v>1.1990778148174286E-8</v>
      </c>
      <c r="AR159" s="87">
        <f t="shared" si="37"/>
        <v>1.1990778148174286E-8</v>
      </c>
    </row>
    <row r="160" spans="1:44" s="79" customFormat="1" x14ac:dyDescent="0.2">
      <c r="B160" s="86">
        <f>'3. Investeringen'!B141</f>
        <v>127</v>
      </c>
      <c r="C160" s="86" t="str">
        <f>'3. Investeringen'!G141</f>
        <v>Nieuwe investeringen TD</v>
      </c>
      <c r="D160" s="86">
        <f>'3. Investeringen'!K141</f>
        <v>2004</v>
      </c>
      <c r="E160" s="121">
        <f>'3. Investeringen'!N141</f>
        <v>2011</v>
      </c>
      <c r="F160" s="86">
        <f>'3. Investeringen'!O141</f>
        <v>219059.91472727276</v>
      </c>
      <c r="G160" s="86">
        <f>'3. Investeringen'!P141</f>
        <v>239238.78534949594</v>
      </c>
      <c r="H160" s="20"/>
      <c r="I160" s="86">
        <f>'6. Investeringen per jaar'!I141</f>
        <v>1</v>
      </c>
      <c r="J160" s="20"/>
      <c r="K160" s="86">
        <f>'8. Afschrijvingen voor GAW'!AO155</f>
        <v>5006.749837726562</v>
      </c>
      <c r="L160" s="86">
        <f>'8. Afschrijvingen voor GAW'!AP155</f>
        <v>5136.9253335074527</v>
      </c>
      <c r="M160" s="86">
        <f>'8. Afschrijvingen voor GAW'!AQ155</f>
        <v>5255.0746161781235</v>
      </c>
      <c r="N160" s="86">
        <f>'8. Afschrijvingen voor GAW'!AR155</f>
        <v>5402.2167054311112</v>
      </c>
      <c r="O160" s="86">
        <f>'8. Afschrijvingen voor GAW'!AS155</f>
        <v>5456.2388724854218</v>
      </c>
      <c r="P160" s="86">
        <f>'8. Afschrijvingen voor GAW'!AT155</f>
        <v>5499.8887834653051</v>
      </c>
      <c r="Q160" s="86">
        <f>'8. Afschrijvingen voor GAW'!AU155</f>
        <v>5510.8885610322359</v>
      </c>
      <c r="R160" s="86">
        <f>'8. Afschrijvingen voor GAW'!AV155</f>
        <v>5588.0410008866875</v>
      </c>
      <c r="S160" s="86">
        <f>'8. Afschrijvingen voor GAW'!AW155</f>
        <v>5705.389861905307</v>
      </c>
      <c r="T160" s="86">
        <f>'8. Afschrijvingen voor GAW'!AX155</f>
        <v>5865.1407780386553</v>
      </c>
      <c r="U160" s="86">
        <f>'8. Afschrijvingen voor GAW'!AY155</f>
        <v>5906.1967634849261</v>
      </c>
      <c r="V160" s="86">
        <f>'8. Afschrijvingen voor GAW'!AZ155</f>
        <v>7087.4361161819106</v>
      </c>
      <c r="W160" s="86">
        <f>'8. Afschrijvingen voor GAW'!BA155</f>
        <v>6860.6381604640901</v>
      </c>
      <c r="X160" s="86">
        <f>'8. Afschrijvingen voor GAW'!BB155</f>
        <v>6641.0977393292378</v>
      </c>
      <c r="Y160" s="86">
        <f>'8. Afschrijvingen voor GAW'!BC155</f>
        <v>6428.582611670703</v>
      </c>
      <c r="Z160" s="86">
        <f>'8. Afschrijvingen voor GAW'!BD155</f>
        <v>6222.8679680972409</v>
      </c>
      <c r="AA160" s="20"/>
      <c r="AB160" s="122"/>
      <c r="AC160" s="87">
        <f t="shared" si="22"/>
        <v>237820.6172920118</v>
      </c>
      <c r="AD160" s="87">
        <f t="shared" si="23"/>
        <v>238867.02800809668</v>
      </c>
      <c r="AE160" s="87">
        <f t="shared" si="24"/>
        <v>239105.89503610478</v>
      </c>
      <c r="AF160" s="87">
        <f t="shared" si="25"/>
        <v>240398.6433916846</v>
      </c>
      <c r="AG160" s="87">
        <f t="shared" si="26"/>
        <v>237346.39095311603</v>
      </c>
      <c r="AH160" s="87">
        <f t="shared" si="27"/>
        <v>233745.27329727565</v>
      </c>
      <c r="AI160" s="87">
        <f t="shared" si="28"/>
        <v>228701.87528283795</v>
      </c>
      <c r="AJ160" s="87">
        <f t="shared" si="29"/>
        <v>226315.66053591101</v>
      </c>
      <c r="AK160" s="87">
        <f t="shared" si="30"/>
        <v>225362.8995452598</v>
      </c>
      <c r="AL160" s="87">
        <f t="shared" si="31"/>
        <v>225807.91995448843</v>
      </c>
      <c r="AM160" s="87">
        <f t="shared" si="32"/>
        <v>221482.37863068492</v>
      </c>
      <c r="AN160" s="87">
        <f t="shared" si="33"/>
        <v>214394.94251450303</v>
      </c>
      <c r="AO160" s="87">
        <f t="shared" si="34"/>
        <v>207534.30435403893</v>
      </c>
      <c r="AP160" s="87">
        <f t="shared" si="35"/>
        <v>200893.20661470969</v>
      </c>
      <c r="AQ160" s="87">
        <f t="shared" si="36"/>
        <v>194464.62400303897</v>
      </c>
      <c r="AR160" s="87">
        <f t="shared" si="37"/>
        <v>188241.75603494173</v>
      </c>
    </row>
    <row r="161" spans="2:44" s="79" customFormat="1" x14ac:dyDescent="0.2">
      <c r="B161" s="86">
        <f>'3. Investeringen'!B142</f>
        <v>128</v>
      </c>
      <c r="C161" s="86" t="str">
        <f>'3. Investeringen'!G142</f>
        <v>Nieuwe investeringen TD</v>
      </c>
      <c r="D161" s="86">
        <f>'3. Investeringen'!K142</f>
        <v>2004</v>
      </c>
      <c r="E161" s="121">
        <f>'3. Investeringen'!N142</f>
        <v>2011</v>
      </c>
      <c r="F161" s="86">
        <f>'3. Investeringen'!O142</f>
        <v>426290.4714444445</v>
      </c>
      <c r="G161" s="86">
        <f>'3. Investeringen'!P142</f>
        <v>465558.5423805326</v>
      </c>
      <c r="H161" s="20"/>
      <c r="I161" s="86">
        <f>'6. Investeringen per jaar'!I142</f>
        <v>1</v>
      </c>
      <c r="J161" s="20"/>
      <c r="K161" s="86">
        <f>'8. Afschrijvingen voor GAW'!AO156</f>
        <v>12273.816117304947</v>
      </c>
      <c r="L161" s="86">
        <f>'8. Afschrijvingen voor GAW'!AP156</f>
        <v>12592.935336354874</v>
      </c>
      <c r="M161" s="86">
        <f>'8. Afschrijvingen voor GAW'!AQ156</f>
        <v>12882.572849091033</v>
      </c>
      <c r="N161" s="86">
        <f>'8. Afschrijvingen voor GAW'!AR156</f>
        <v>13243.284888865583</v>
      </c>
      <c r="O161" s="86">
        <f>'8. Afschrijvingen voor GAW'!AS156</f>
        <v>13375.717737754238</v>
      </c>
      <c r="P161" s="86">
        <f>'8. Afschrijvingen voor GAW'!AT156</f>
        <v>13482.723479656272</v>
      </c>
      <c r="Q161" s="86">
        <f>'8. Afschrijvingen voor GAW'!AU156</f>
        <v>13509.688926615585</v>
      </c>
      <c r="R161" s="86">
        <f>'8. Afschrijvingen voor GAW'!AV156</f>
        <v>13698.824571588202</v>
      </c>
      <c r="S161" s="86">
        <f>'8. Afschrijvingen voor GAW'!AW156</f>
        <v>13986.499887591553</v>
      </c>
      <c r="T161" s="86">
        <f>'8. Afschrijvingen voor GAW'!AX156</f>
        <v>14378.121884444117</v>
      </c>
      <c r="U161" s="86">
        <f>'8. Afschrijvingen voor GAW'!AY156</f>
        <v>14478.768737635224</v>
      </c>
      <c r="V161" s="86">
        <f>'8. Afschrijvingen voor GAW'!AZ156</f>
        <v>17374.52248516227</v>
      </c>
      <c r="W161" s="86">
        <f>'8. Afschrijvingen voor GAW'!BA156</f>
        <v>16616.361503991553</v>
      </c>
      <c r="X161" s="86">
        <f>'8. Afschrijvingen voor GAW'!BB156</f>
        <v>15891.283911090104</v>
      </c>
      <c r="Y161" s="86">
        <f>'8. Afschrijvingen voor GAW'!BC156</f>
        <v>15197.846067697083</v>
      </c>
      <c r="Z161" s="86">
        <f>'8. Afschrijvingen voor GAW'!BD156</f>
        <v>14534.667330197573</v>
      </c>
      <c r="AA161" s="20"/>
      <c r="AB161" s="122"/>
      <c r="AC161" s="87">
        <f t="shared" si="22"/>
        <v>460268.10439893557</v>
      </c>
      <c r="AD161" s="87">
        <f t="shared" si="23"/>
        <v>459642.13977695303</v>
      </c>
      <c r="AE161" s="87">
        <f t="shared" si="24"/>
        <v>457331.33614273189</v>
      </c>
      <c r="AF161" s="87">
        <f t="shared" si="25"/>
        <v>456893.32866586279</v>
      </c>
      <c r="AG161" s="87">
        <f t="shared" si="26"/>
        <v>448086.54421476717</v>
      </c>
      <c r="AH161" s="87">
        <f t="shared" si="27"/>
        <v>438188.51308882906</v>
      </c>
      <c r="AI161" s="87">
        <f t="shared" si="28"/>
        <v>425555.20118839113</v>
      </c>
      <c r="AJ161" s="87">
        <f t="shared" si="29"/>
        <v>417814.14943344041</v>
      </c>
      <c r="AK161" s="87">
        <f t="shared" si="30"/>
        <v>412601.74668395106</v>
      </c>
      <c r="AL161" s="87">
        <f t="shared" si="31"/>
        <v>409776.47370665753</v>
      </c>
      <c r="AM161" s="87">
        <f t="shared" si="32"/>
        <v>398166.14028496889</v>
      </c>
      <c r="AN161" s="87">
        <f t="shared" si="33"/>
        <v>380791.61779980664</v>
      </c>
      <c r="AO161" s="87">
        <f t="shared" si="34"/>
        <v>364175.25629581511</v>
      </c>
      <c r="AP161" s="87">
        <f t="shared" si="35"/>
        <v>348283.972384725</v>
      </c>
      <c r="AQ161" s="87">
        <f t="shared" si="36"/>
        <v>333086.1263170279</v>
      </c>
      <c r="AR161" s="87">
        <f t="shared" si="37"/>
        <v>318551.45898683032</v>
      </c>
    </row>
    <row r="162" spans="2:44" s="79" customFormat="1" x14ac:dyDescent="0.2">
      <c r="B162" s="86">
        <f>'3. Investeringen'!B143</f>
        <v>129</v>
      </c>
      <c r="C162" s="86" t="str">
        <f>'3. Investeringen'!G143</f>
        <v>Nieuwe investeringen TD</v>
      </c>
      <c r="D162" s="86">
        <f>'3. Investeringen'!K143</f>
        <v>2004</v>
      </c>
      <c r="E162" s="121">
        <f>'3. Investeringen'!N143</f>
        <v>2011</v>
      </c>
      <c r="F162" s="86">
        <f>'3. Investeringen'!O143</f>
        <v>85798.413833333339</v>
      </c>
      <c r="G162" s="86">
        <f>'3. Investeringen'!P143</f>
        <v>93701.799966256222</v>
      </c>
      <c r="H162" s="20"/>
      <c r="I162" s="86">
        <f>'6. Investeringen per jaar'!I143</f>
        <v>1</v>
      </c>
      <c r="J162" s="20"/>
      <c r="K162" s="86">
        <f>'8. Afschrijvingen voor GAW'!AO157</f>
        <v>4047.1202964148938</v>
      </c>
      <c r="L162" s="86">
        <f>'8. Afschrijvingen voor GAW'!AP157</f>
        <v>4152.3454241216823</v>
      </c>
      <c r="M162" s="86">
        <f>'8. Afschrijvingen voor GAW'!AQ157</f>
        <v>4247.8493688764802</v>
      </c>
      <c r="N162" s="86">
        <f>'8. Afschrijvingen voor GAW'!AR157</f>
        <v>4366.7891512050219</v>
      </c>
      <c r="O162" s="86">
        <f>'8. Afschrijvingen voor GAW'!AS157</f>
        <v>4410.457042717072</v>
      </c>
      <c r="P162" s="86">
        <f>'8. Afschrijvingen voor GAW'!AT157</f>
        <v>4445.7406990588079</v>
      </c>
      <c r="Q162" s="86">
        <f>'8. Afschrijvingen voor GAW'!AU157</f>
        <v>4454.6321804569261</v>
      </c>
      <c r="R162" s="86">
        <f>'8. Afschrijvingen voor GAW'!AV157</f>
        <v>4516.9970309833225</v>
      </c>
      <c r="S162" s="86">
        <f>'8. Afschrijvingen voor GAW'!AW157</f>
        <v>4611.8539686339718</v>
      </c>
      <c r="T162" s="86">
        <f>'8. Afschrijvingen voor GAW'!AX157</f>
        <v>4740.9858797557235</v>
      </c>
      <c r="U162" s="86">
        <f>'8. Afschrijvingen voor GAW'!AY157</f>
        <v>4774.1727809140129</v>
      </c>
      <c r="V162" s="86">
        <f>'8. Afschrijvingen voor GAW'!AZ157</f>
        <v>5729.0073370968148</v>
      </c>
      <c r="W162" s="86">
        <f>'8. Afschrijvingen voor GAW'!BA157</f>
        <v>5179.0226327355203</v>
      </c>
      <c r="X162" s="86">
        <f>'8. Afschrijvingen voor GAW'!BB157</f>
        <v>4681.83645999291</v>
      </c>
      <c r="Y162" s="86">
        <f>'8. Afschrijvingen voor GAW'!BC157</f>
        <v>4640.7677191157791</v>
      </c>
      <c r="Z162" s="86">
        <f>'8. Afschrijvingen voor GAW'!BD157</f>
        <v>4640.7677191157791</v>
      </c>
      <c r="AA162" s="20"/>
      <c r="AB162" s="122"/>
      <c r="AC162" s="87">
        <f t="shared" si="22"/>
        <v>91060.206669335152</v>
      </c>
      <c r="AD162" s="87">
        <f t="shared" si="23"/>
        <v>89275.426618616184</v>
      </c>
      <c r="AE162" s="87">
        <f t="shared" si="24"/>
        <v>87080.912061967858</v>
      </c>
      <c r="AF162" s="87">
        <f t="shared" si="25"/>
        <v>85152.388448497935</v>
      </c>
      <c r="AG162" s="87">
        <f t="shared" si="26"/>
        <v>81593.455290265847</v>
      </c>
      <c r="AH162" s="87">
        <f t="shared" si="27"/>
        <v>77800.462233529164</v>
      </c>
      <c r="AI162" s="87">
        <f t="shared" si="28"/>
        <v>73501.43097753929</v>
      </c>
      <c r="AJ162" s="87">
        <f t="shared" si="29"/>
        <v>70013.453980241524</v>
      </c>
      <c r="AK162" s="87">
        <f t="shared" si="30"/>
        <v>66871.88254519261</v>
      </c>
      <c r="AL162" s="87">
        <f t="shared" si="31"/>
        <v>64003.30937670228</v>
      </c>
      <c r="AM162" s="87">
        <f t="shared" si="32"/>
        <v>59677.159761425173</v>
      </c>
      <c r="AN162" s="87">
        <f t="shared" si="33"/>
        <v>53948.152424328357</v>
      </c>
      <c r="AO162" s="87">
        <f t="shared" si="34"/>
        <v>48769.129791592837</v>
      </c>
      <c r="AP162" s="87">
        <f t="shared" si="35"/>
        <v>44087.293331599925</v>
      </c>
      <c r="AQ162" s="87">
        <f t="shared" si="36"/>
        <v>39446.525612484147</v>
      </c>
      <c r="AR162" s="87">
        <f t="shared" si="37"/>
        <v>34805.757893368369</v>
      </c>
    </row>
    <row r="163" spans="2:44" s="79" customFormat="1" x14ac:dyDescent="0.2">
      <c r="B163" s="86">
        <f>'3. Investeringen'!B144</f>
        <v>130</v>
      </c>
      <c r="C163" s="86" t="str">
        <f>'3. Investeringen'!G144</f>
        <v>Nieuwe investeringen TD</v>
      </c>
      <c r="D163" s="86">
        <f>'3. Investeringen'!K144</f>
        <v>2005</v>
      </c>
      <c r="E163" s="121">
        <f>'3. Investeringen'!N144</f>
        <v>2011</v>
      </c>
      <c r="F163" s="86">
        <f>'3. Investeringen'!O144</f>
        <v>21778.398000000761</v>
      </c>
      <c r="G163" s="86">
        <f>'3. Investeringen'!P144</f>
        <v>23525.74845940504</v>
      </c>
      <c r="H163" s="20"/>
      <c r="I163" s="86">
        <f>'6. Investeringen per jaar'!I144</f>
        <v>1</v>
      </c>
      <c r="J163" s="20"/>
      <c r="K163" s="86">
        <f>'8. Afschrijvingen voor GAW'!AO158</f>
        <v>482.39666032921423</v>
      </c>
      <c r="L163" s="86">
        <f>'8. Afschrijvingen voor GAW'!AP158</f>
        <v>494.93897349777376</v>
      </c>
      <c r="M163" s="86">
        <f>'8. Afschrijvingen voor GAW'!AQ158</f>
        <v>506.32256988822252</v>
      </c>
      <c r="N163" s="86">
        <f>'8. Afschrijvingen voor GAW'!AR158</f>
        <v>520.49960184509268</v>
      </c>
      <c r="O163" s="86">
        <f>'8. Afschrijvingen voor GAW'!AS158</f>
        <v>525.70459786354365</v>
      </c>
      <c r="P163" s="86">
        <f>'8. Afschrijvingen voor GAW'!AT158</f>
        <v>529.91023464645207</v>
      </c>
      <c r="Q163" s="86">
        <f>'8. Afschrijvingen voor GAW'!AU158</f>
        <v>530.97005511574491</v>
      </c>
      <c r="R163" s="86">
        <f>'8. Afschrijvingen voor GAW'!AV158</f>
        <v>538.40363588736545</v>
      </c>
      <c r="S163" s="86">
        <f>'8. Afschrijvingen voor GAW'!AW158</f>
        <v>549.71011224100005</v>
      </c>
      <c r="T163" s="86">
        <f>'8. Afschrijvingen voor GAW'!AX158</f>
        <v>565.10199538374809</v>
      </c>
      <c r="U163" s="86">
        <f>'8. Afschrijvingen voor GAW'!AY158</f>
        <v>569.05770935143426</v>
      </c>
      <c r="V163" s="86">
        <f>'8. Afschrijvingen voor GAW'!AZ158</f>
        <v>682.8692512217209</v>
      </c>
      <c r="W163" s="86">
        <f>'8. Afschrijvingen voor GAW'!BA158</f>
        <v>661.58501482000509</v>
      </c>
      <c r="X163" s="86">
        <f>'8. Afschrijvingen voor GAW'!BB158</f>
        <v>640.96418318925168</v>
      </c>
      <c r="Y163" s="86">
        <f>'8. Afschrijvingen voor GAW'!BC158</f>
        <v>620.98607877815812</v>
      </c>
      <c r="Z163" s="86">
        <f>'8. Afschrijvingen voor GAW'!BD158</f>
        <v>601.63066853052715</v>
      </c>
      <c r="AA163" s="20"/>
      <c r="AB163" s="122"/>
      <c r="AC163" s="87">
        <f t="shared" ref="AC163:AC226" si="38">$I163*IF($D163&lt;2011,IF(AC$33=$E163,$G163*K$28-K163,
AB163*K$28-K163),
IF(AC$33=$E163,$F163-K163,
AB163*K$28-K163))</f>
        <v>23396.238025966901</v>
      </c>
      <c r="AD163" s="87">
        <f t="shared" si="23"/>
        <v>23509.601241144268</v>
      </c>
      <c r="AE163" s="87">
        <f t="shared" si="24"/>
        <v>23543.999499802361</v>
      </c>
      <c r="AF163" s="87">
        <f t="shared" si="25"/>
        <v>23682.731883951736</v>
      </c>
      <c r="AG163" s="87">
        <f t="shared" si="26"/>
        <v>23393.85460492771</v>
      </c>
      <c r="AH163" s="87">
        <f t="shared" si="27"/>
        <v>23051.095207120678</v>
      </c>
      <c r="AI163" s="87">
        <f t="shared" si="28"/>
        <v>22566.227342419174</v>
      </c>
      <c r="AJ163" s="87">
        <f t="shared" si="29"/>
        <v>22343.750889325675</v>
      </c>
      <c r="AK163" s="87">
        <f t="shared" si="30"/>
        <v>22263.259545760513</v>
      </c>
      <c r="AL163" s="87">
        <f t="shared" si="31"/>
        <v>22321.528817658058</v>
      </c>
      <c r="AM163" s="87">
        <f t="shared" si="32"/>
        <v>21908.721810030231</v>
      </c>
      <c r="AN163" s="87">
        <f t="shared" si="33"/>
        <v>21225.85255880851</v>
      </c>
      <c r="AO163" s="87">
        <f t="shared" si="34"/>
        <v>20564.267543988506</v>
      </c>
      <c r="AP163" s="87">
        <f t="shared" si="35"/>
        <v>19923.303360799255</v>
      </c>
      <c r="AQ163" s="87">
        <f t="shared" si="36"/>
        <v>19302.317282021097</v>
      </c>
      <c r="AR163" s="87">
        <f t="shared" si="37"/>
        <v>18700.686613490569</v>
      </c>
    </row>
    <row r="164" spans="2:44" s="79" customFormat="1" x14ac:dyDescent="0.2">
      <c r="B164" s="86">
        <f>'3. Investeringen'!B145</f>
        <v>131</v>
      </c>
      <c r="C164" s="86" t="str">
        <f>'3. Investeringen'!G145</f>
        <v>Nieuwe investeringen TD</v>
      </c>
      <c r="D164" s="86">
        <f>'3. Investeringen'!K145</f>
        <v>2005</v>
      </c>
      <c r="E164" s="121">
        <f>'3. Investeringen'!N145</f>
        <v>2011</v>
      </c>
      <c r="F164" s="86">
        <f>'3. Investeringen'!O145</f>
        <v>294839.75730753591</v>
      </c>
      <c r="G164" s="86">
        <f>'3. Investeringen'!P145</f>
        <v>318495.69312898396</v>
      </c>
      <c r="H164" s="20"/>
      <c r="I164" s="86">
        <f>'6. Investeringen per jaar'!I145</f>
        <v>1</v>
      </c>
      <c r="J164" s="20"/>
      <c r="K164" s="86">
        <f>'8. Afschrijvingen voor GAW'!AO159</f>
        <v>8184.1298360992014</v>
      </c>
      <c r="L164" s="86">
        <f>'8. Afschrijvingen voor GAW'!AP159</f>
        <v>8396.917211837781</v>
      </c>
      <c r="M164" s="86">
        <f>'8. Afschrijvingen voor GAW'!AQ159</f>
        <v>8590.0463077100485</v>
      </c>
      <c r="N164" s="86">
        <f>'8. Afschrijvingen voor GAW'!AR159</f>
        <v>8830.56760432593</v>
      </c>
      <c r="O164" s="86">
        <f>'8. Afschrijvingen voor GAW'!AS159</f>
        <v>8918.8732803691892</v>
      </c>
      <c r="P164" s="86">
        <f>'8. Afschrijvingen voor GAW'!AT159</f>
        <v>8990.2242666121419</v>
      </c>
      <c r="Q164" s="86">
        <f>'8. Afschrijvingen voor GAW'!AU159</f>
        <v>9008.2047151453662</v>
      </c>
      <c r="R164" s="86">
        <f>'8. Afschrijvingen voor GAW'!AV159</f>
        <v>9134.3195811574024</v>
      </c>
      <c r="S164" s="86">
        <f>'8. Afschrijvingen voor GAW'!AW159</f>
        <v>9326.1402923617079</v>
      </c>
      <c r="T164" s="86">
        <f>'8. Afschrijvingen voor GAW'!AX159</f>
        <v>9587.2722205478367</v>
      </c>
      <c r="U164" s="86">
        <f>'8. Afschrijvingen voor GAW'!AY159</f>
        <v>9654.3831260916686</v>
      </c>
      <c r="V164" s="86">
        <f>'8. Afschrijvingen voor GAW'!AZ159</f>
        <v>11585.259751310005</v>
      </c>
      <c r="W164" s="86">
        <f>'8. Afschrijvingen voor GAW'!BA159</f>
        <v>11097.45934072853</v>
      </c>
      <c r="X164" s="86">
        <f>'8. Afschrijvingen voor GAW'!BB159</f>
        <v>10630.197894803117</v>
      </c>
      <c r="Y164" s="86">
        <f>'8. Afschrijvingen voor GAW'!BC159</f>
        <v>10182.610615021933</v>
      </c>
      <c r="Z164" s="86">
        <f>'8. Afschrijvingen voor GAW'!BD159</f>
        <v>9753.8691154420612</v>
      </c>
      <c r="AA164" s="20"/>
      <c r="AB164" s="122"/>
      <c r="AC164" s="87">
        <f t="shared" si="38"/>
        <v>315088.99868981948</v>
      </c>
      <c r="AD164" s="87">
        <f t="shared" si="23"/>
        <v>314884.39544391702</v>
      </c>
      <c r="AE164" s="87">
        <f t="shared" si="24"/>
        <v>313536.69023141701</v>
      </c>
      <c r="AF164" s="87">
        <f t="shared" si="25"/>
        <v>313485.14995357074</v>
      </c>
      <c r="AG164" s="87">
        <f t="shared" si="26"/>
        <v>307701.12817273726</v>
      </c>
      <c r="AH164" s="87">
        <f t="shared" si="27"/>
        <v>301172.51293150702</v>
      </c>
      <c r="AI164" s="87">
        <f t="shared" si="28"/>
        <v>292766.65324222471</v>
      </c>
      <c r="AJ164" s="87">
        <f t="shared" si="29"/>
        <v>287731.06680645846</v>
      </c>
      <c r="AK164" s="87">
        <f t="shared" si="30"/>
        <v>284447.27891703235</v>
      </c>
      <c r="AL164" s="87">
        <f t="shared" si="31"/>
        <v>282824.53050616145</v>
      </c>
      <c r="AM164" s="87">
        <f t="shared" si="32"/>
        <v>275149.91909361287</v>
      </c>
      <c r="AN164" s="87">
        <f t="shared" si="33"/>
        <v>263564.65934230288</v>
      </c>
      <c r="AO164" s="87">
        <f t="shared" si="34"/>
        <v>252467.20000157435</v>
      </c>
      <c r="AP164" s="87">
        <f t="shared" si="35"/>
        <v>241837.00210677122</v>
      </c>
      <c r="AQ164" s="87">
        <f t="shared" si="36"/>
        <v>231654.39149174929</v>
      </c>
      <c r="AR164" s="87">
        <f t="shared" si="37"/>
        <v>221900.52237630723</v>
      </c>
    </row>
    <row r="165" spans="2:44" s="79" customFormat="1" x14ac:dyDescent="0.2">
      <c r="B165" s="86">
        <f>'3. Investeringen'!B146</f>
        <v>132</v>
      </c>
      <c r="C165" s="86" t="str">
        <f>'3. Investeringen'!G146</f>
        <v>Nieuwe investeringen TD</v>
      </c>
      <c r="D165" s="86">
        <f>'3. Investeringen'!K146</f>
        <v>2005</v>
      </c>
      <c r="E165" s="121">
        <f>'3. Investeringen'!N146</f>
        <v>2011</v>
      </c>
      <c r="F165" s="86">
        <f>'3. Investeringen'!O146</f>
        <v>57469.053833333433</v>
      </c>
      <c r="G165" s="86">
        <f>'3. Investeringen'!P146</f>
        <v>62079.979651531852</v>
      </c>
      <c r="H165" s="20"/>
      <c r="I165" s="86">
        <f>'6. Investeringen per jaar'!I146</f>
        <v>1</v>
      </c>
      <c r="J165" s="20"/>
      <c r="K165" s="86">
        <f>'8. Afschrijvingen voor GAW'!AO160</f>
        <v>2571.8848712777467</v>
      </c>
      <c r="L165" s="86">
        <f>'8. Afschrijvingen voor GAW'!AP160</f>
        <v>2638.753877930968</v>
      </c>
      <c r="M165" s="86">
        <f>'8. Afschrijvingen voor GAW'!AQ160</f>
        <v>2699.4452171233802</v>
      </c>
      <c r="N165" s="86">
        <f>'8. Afschrijvingen voor GAW'!AR160</f>
        <v>2775.0296832028348</v>
      </c>
      <c r="O165" s="86">
        <f>'8. Afschrijvingen voor GAW'!AS160</f>
        <v>2802.779980034863</v>
      </c>
      <c r="P165" s="86">
        <f>'8. Afschrijvingen voor GAW'!AT160</f>
        <v>2825.202219875142</v>
      </c>
      <c r="Q165" s="86">
        <f>'8. Afschrijvingen voor GAW'!AU160</f>
        <v>2830.8526243148922</v>
      </c>
      <c r="R165" s="86">
        <f>'8. Afschrijvingen voor GAW'!AV160</f>
        <v>2870.4845610553011</v>
      </c>
      <c r="S165" s="86">
        <f>'8. Afschrijvingen voor GAW'!AW160</f>
        <v>2930.7647368374619</v>
      </c>
      <c r="T165" s="86">
        <f>'8. Afschrijvingen voor GAW'!AX160</f>
        <v>3012.8261494689114</v>
      </c>
      <c r="U165" s="86">
        <f>'8. Afschrijvingen voor GAW'!AY160</f>
        <v>3033.9159325151932</v>
      </c>
      <c r="V165" s="86">
        <f>'8. Afschrijvingen voor GAW'!AZ160</f>
        <v>3640.699119018233</v>
      </c>
      <c r="W165" s="86">
        <f>'8. Afschrijvingen voor GAW'!BA160</f>
        <v>3317.0814195499456</v>
      </c>
      <c r="X165" s="86">
        <f>'8. Afschrijvingen voor GAW'!BB160</f>
        <v>3022.229737812173</v>
      </c>
      <c r="Y165" s="86">
        <f>'8. Afschrijvingen voor GAW'!BC160</f>
        <v>2950.2718869118826</v>
      </c>
      <c r="Z165" s="86">
        <f>'8. Afschrijvingen voor GAW'!BD160</f>
        <v>2950.2718869118826</v>
      </c>
      <c r="AA165" s="20"/>
      <c r="AB165" s="122"/>
      <c r="AC165" s="87">
        <f t="shared" si="38"/>
        <v>60439.294475027076</v>
      </c>
      <c r="AD165" s="87">
        <f t="shared" si="23"/>
        <v>59371.962253446814</v>
      </c>
      <c r="AE165" s="87">
        <f t="shared" si="24"/>
        <v>58038.072168152707</v>
      </c>
      <c r="AF165" s="87">
        <f t="shared" si="25"/>
        <v>56888.108505658151</v>
      </c>
      <c r="AG165" s="87">
        <f t="shared" si="26"/>
        <v>54654.209610679864</v>
      </c>
      <c r="AH165" s="87">
        <f t="shared" si="27"/>
        <v>52266.241067690156</v>
      </c>
      <c r="AI165" s="87">
        <f t="shared" si="28"/>
        <v>49539.92092551064</v>
      </c>
      <c r="AJ165" s="87">
        <f t="shared" si="29"/>
        <v>47362.995257412491</v>
      </c>
      <c r="AK165" s="87">
        <f t="shared" si="30"/>
        <v>45426.853420980689</v>
      </c>
      <c r="AL165" s="87">
        <f t="shared" si="31"/>
        <v>43685.979167299236</v>
      </c>
      <c r="AM165" s="87">
        <f t="shared" si="32"/>
        <v>40957.865088955135</v>
      </c>
      <c r="AN165" s="87">
        <f t="shared" si="33"/>
        <v>37317.165969936905</v>
      </c>
      <c r="AO165" s="87">
        <f t="shared" si="34"/>
        <v>34000.084550386957</v>
      </c>
      <c r="AP165" s="87">
        <f t="shared" si="35"/>
        <v>30977.854812574784</v>
      </c>
      <c r="AQ165" s="87">
        <f t="shared" si="36"/>
        <v>28027.5829256629</v>
      </c>
      <c r="AR165" s="87">
        <f t="shared" si="37"/>
        <v>25077.311038751017</v>
      </c>
    </row>
    <row r="166" spans="2:44" s="79" customFormat="1" x14ac:dyDescent="0.2">
      <c r="B166" s="86">
        <f>'3. Investeringen'!B147</f>
        <v>133</v>
      </c>
      <c r="C166" s="86" t="str">
        <f>'3. Investeringen'!G147</f>
        <v>Nieuwe investeringen TD</v>
      </c>
      <c r="D166" s="86">
        <f>'3. Investeringen'!K147</f>
        <v>2005</v>
      </c>
      <c r="E166" s="121">
        <f>'3. Investeringen'!N147</f>
        <v>2011</v>
      </c>
      <c r="F166" s="86">
        <f>'3. Investeringen'!O147</f>
        <v>0</v>
      </c>
      <c r="G166" s="86">
        <f>'3. Investeringen'!P147</f>
        <v>1.1641532182693481E-10</v>
      </c>
      <c r="H166" s="20"/>
      <c r="I166" s="86">
        <f>'6. Investeringen per jaar'!I147</f>
        <v>1</v>
      </c>
      <c r="J166" s="20"/>
      <c r="K166" s="86">
        <f>'8. Afschrijvingen voor GAW'!AO161</f>
        <v>0</v>
      </c>
      <c r="L166" s="86">
        <f>'8. Afschrijvingen voor GAW'!AP161</f>
        <v>0</v>
      </c>
      <c r="M166" s="86">
        <f>'8. Afschrijvingen voor GAW'!AQ161</f>
        <v>0</v>
      </c>
      <c r="N166" s="86">
        <f>'8. Afschrijvingen voor GAW'!AR161</f>
        <v>0</v>
      </c>
      <c r="O166" s="86">
        <f>'8. Afschrijvingen voor GAW'!AS161</f>
        <v>0</v>
      </c>
      <c r="P166" s="86">
        <f>'8. Afschrijvingen voor GAW'!AT161</f>
        <v>0</v>
      </c>
      <c r="Q166" s="86">
        <f>'8. Afschrijvingen voor GAW'!AU161</f>
        <v>0</v>
      </c>
      <c r="R166" s="86">
        <f>'8. Afschrijvingen voor GAW'!AV161</f>
        <v>0</v>
      </c>
      <c r="S166" s="86">
        <f>'8. Afschrijvingen voor GAW'!AW161</f>
        <v>0</v>
      </c>
      <c r="T166" s="86">
        <f>'8. Afschrijvingen voor GAW'!AX161</f>
        <v>0</v>
      </c>
      <c r="U166" s="86">
        <f>'8. Afschrijvingen voor GAW'!AY161</f>
        <v>0</v>
      </c>
      <c r="V166" s="86">
        <f>'8. Afschrijvingen voor GAW'!AZ161</f>
        <v>0</v>
      </c>
      <c r="W166" s="86">
        <f>'8. Afschrijvingen voor GAW'!BA161</f>
        <v>0</v>
      </c>
      <c r="X166" s="86">
        <f>'8. Afschrijvingen voor GAW'!BB161</f>
        <v>0</v>
      </c>
      <c r="Y166" s="86">
        <f>'8. Afschrijvingen voor GAW'!BC161</f>
        <v>0</v>
      </c>
      <c r="Z166" s="86">
        <f>'8. Afschrijvingen voor GAW'!BD161</f>
        <v>0</v>
      </c>
      <c r="AA166" s="20"/>
      <c r="AB166" s="122"/>
      <c r="AC166" s="87">
        <f t="shared" si="38"/>
        <v>1.1816155165433883E-10</v>
      </c>
      <c r="AD166" s="87">
        <f t="shared" si="23"/>
        <v>1.2123375199735162E-10</v>
      </c>
      <c r="AE166" s="87">
        <f t="shared" si="24"/>
        <v>1.2402212829329071E-10</v>
      </c>
      <c r="AF166" s="87">
        <f t="shared" si="25"/>
        <v>1.2749474788550284E-10</v>
      </c>
      <c r="AG166" s="87">
        <f t="shared" si="26"/>
        <v>1.2876969536435786E-10</v>
      </c>
      <c r="AH166" s="87">
        <f t="shared" si="27"/>
        <v>1.2979985292727272E-10</v>
      </c>
      <c r="AI166" s="87">
        <f t="shared" si="28"/>
        <v>1.3005945263312728E-10</v>
      </c>
      <c r="AJ166" s="87">
        <f t="shared" si="29"/>
        <v>1.3188028496999107E-10</v>
      </c>
      <c r="AK166" s="87">
        <f t="shared" si="30"/>
        <v>1.3464977095436088E-10</v>
      </c>
      <c r="AL166" s="87">
        <f t="shared" si="31"/>
        <v>1.3841996454108299E-10</v>
      </c>
      <c r="AM166" s="87">
        <f t="shared" si="32"/>
        <v>1.3938890429287054E-10</v>
      </c>
      <c r="AN166" s="87">
        <f t="shared" si="33"/>
        <v>1.3938890429287054E-10</v>
      </c>
      <c r="AO166" s="87">
        <f t="shared" si="34"/>
        <v>1.3938890429287054E-10</v>
      </c>
      <c r="AP166" s="87">
        <f t="shared" si="35"/>
        <v>1.3938890429287054E-10</v>
      </c>
      <c r="AQ166" s="87">
        <f t="shared" si="36"/>
        <v>1.3938890429287054E-10</v>
      </c>
      <c r="AR166" s="87">
        <f t="shared" si="37"/>
        <v>1.3938890429287054E-10</v>
      </c>
    </row>
    <row r="167" spans="2:44" s="79" customFormat="1" x14ac:dyDescent="0.2">
      <c r="B167" s="86">
        <f>'3. Investeringen'!B148</f>
        <v>134</v>
      </c>
      <c r="C167" s="86" t="str">
        <f>'3. Investeringen'!G148</f>
        <v>Nieuwe investeringen TD</v>
      </c>
      <c r="D167" s="86">
        <f>'3. Investeringen'!K148</f>
        <v>2006</v>
      </c>
      <c r="E167" s="121">
        <f>'3. Investeringen'!N148</f>
        <v>2011</v>
      </c>
      <c r="F167" s="86">
        <f>'3. Investeringen'!O148</f>
        <v>-1772.4030909090877</v>
      </c>
      <c r="G167" s="86">
        <f>'3. Investeringen'!P148</f>
        <v>-1880.7550630641908</v>
      </c>
      <c r="H167" s="20"/>
      <c r="I167" s="86">
        <f>'6. Investeringen per jaar'!I148</f>
        <v>1</v>
      </c>
      <c r="J167" s="20"/>
      <c r="K167" s="86">
        <f>'8. Afschrijvingen voor GAW'!AO162</f>
        <v>-37.801314633864429</v>
      </c>
      <c r="L167" s="86">
        <f>'8. Afschrijvingen voor GAW'!AP162</f>
        <v>-38.784148814344903</v>
      </c>
      <c r="M167" s="86">
        <f>'8. Afschrijvingen voor GAW'!AQ162</f>
        <v>-39.676184237074835</v>
      </c>
      <c r="N167" s="86">
        <f>'8. Afschrijvingen voor GAW'!AR162</f>
        <v>-40.787117395712933</v>
      </c>
      <c r="O167" s="86">
        <f>'8. Afschrijvingen voor GAW'!AS162</f>
        <v>-41.194988569670059</v>
      </c>
      <c r="P167" s="86">
        <f>'8. Afschrijvingen voor GAW'!AT162</f>
        <v>-41.524548478227416</v>
      </c>
      <c r="Q167" s="86">
        <f>'8. Afschrijvingen voor GAW'!AU162</f>
        <v>-41.607597575183874</v>
      </c>
      <c r="R167" s="86">
        <f>'8. Afschrijvingen voor GAW'!AV162</f>
        <v>-42.190103941236451</v>
      </c>
      <c r="S167" s="86">
        <f>'8. Afschrijvingen voor GAW'!AW162</f>
        <v>-43.076096124002412</v>
      </c>
      <c r="T167" s="86">
        <f>'8. Afschrijvingen voor GAW'!AX162</f>
        <v>-44.28222681547448</v>
      </c>
      <c r="U167" s="86">
        <f>'8. Afschrijvingen voor GAW'!AY162</f>
        <v>-44.592202403182789</v>
      </c>
      <c r="V167" s="86">
        <f>'8. Afschrijvingen voor GAW'!AZ162</f>
        <v>-53.510642883819351</v>
      </c>
      <c r="W167" s="86">
        <f>'8. Afschrijvingen voor GAW'!BA162</f>
        <v>-51.885003100007118</v>
      </c>
      <c r="X167" s="86">
        <f>'8. Afschrijvingen voor GAW'!BB162</f>
        <v>-50.308749841272721</v>
      </c>
      <c r="Y167" s="86">
        <f>'8. Afschrijvingen voor GAW'!BC162</f>
        <v>-48.780382757487217</v>
      </c>
      <c r="Z167" s="86">
        <f>'8. Afschrijvingen voor GAW'!BD162</f>
        <v>-47.298447078778757</v>
      </c>
      <c r="AA167" s="20"/>
      <c r="AB167" s="122"/>
      <c r="AC167" s="87">
        <f t="shared" si="38"/>
        <v>-1871.1650743762891</v>
      </c>
      <c r="AD167" s="87">
        <f t="shared" si="23"/>
        <v>-1881.0312174957278</v>
      </c>
      <c r="AE167" s="87">
        <f t="shared" si="24"/>
        <v>-1884.6187512610545</v>
      </c>
      <c r="AF167" s="87">
        <f t="shared" si="25"/>
        <v>-1896.600958900651</v>
      </c>
      <c r="AG167" s="87">
        <f t="shared" si="26"/>
        <v>-1874.3719799199873</v>
      </c>
      <c r="AH167" s="87">
        <f t="shared" si="27"/>
        <v>-1847.8424072811199</v>
      </c>
      <c r="AI167" s="87">
        <f t="shared" si="28"/>
        <v>-1809.9304945204983</v>
      </c>
      <c r="AJ167" s="87">
        <f t="shared" si="29"/>
        <v>-1793.0794175025489</v>
      </c>
      <c r="AK167" s="87">
        <f t="shared" si="30"/>
        <v>-1787.6579891460999</v>
      </c>
      <c r="AL167" s="87">
        <f t="shared" si="31"/>
        <v>-1793.4301860267162</v>
      </c>
      <c r="AM167" s="87">
        <f t="shared" si="32"/>
        <v>-1761.3919949257204</v>
      </c>
      <c r="AN167" s="87">
        <f t="shared" si="33"/>
        <v>-1707.881352041901</v>
      </c>
      <c r="AO167" s="87">
        <f t="shared" si="34"/>
        <v>-1655.9963489418938</v>
      </c>
      <c r="AP167" s="87">
        <f t="shared" si="35"/>
        <v>-1605.6875991006211</v>
      </c>
      <c r="AQ167" s="87">
        <f t="shared" si="36"/>
        <v>-1556.907216343134</v>
      </c>
      <c r="AR167" s="87">
        <f t="shared" si="37"/>
        <v>-1509.6087692643553</v>
      </c>
    </row>
    <row r="168" spans="2:44" s="79" customFormat="1" x14ac:dyDescent="0.2">
      <c r="B168" s="86">
        <f>'3. Investeringen'!B149</f>
        <v>135</v>
      </c>
      <c r="C168" s="86" t="str">
        <f>'3. Investeringen'!G149</f>
        <v>Nieuwe investeringen TD</v>
      </c>
      <c r="D168" s="86">
        <f>'3. Investeringen'!K149</f>
        <v>2006</v>
      </c>
      <c r="E168" s="121">
        <f>'3. Investeringen'!N149</f>
        <v>2011</v>
      </c>
      <c r="F168" s="86">
        <f>'3. Investeringen'!O149</f>
        <v>35906.796000000053</v>
      </c>
      <c r="G168" s="86">
        <f>'3. Investeringen'!P149</f>
        <v>38101.879150286964</v>
      </c>
      <c r="H168" s="20"/>
      <c r="I168" s="86">
        <f>'6. Investeringen per jaar'!I149</f>
        <v>1</v>
      </c>
      <c r="J168" s="20"/>
      <c r="K168" s="86">
        <f>'8. Afschrijvingen voor GAW'!AO163</f>
        <v>954.89894660595712</v>
      </c>
      <c r="L168" s="86">
        <f>'8. Afschrijvingen voor GAW'!AP163</f>
        <v>979.7263192177121</v>
      </c>
      <c r="M168" s="86">
        <f>'8. Afschrijvingen voor GAW'!AQ163</f>
        <v>1002.2600245597195</v>
      </c>
      <c r="N168" s="86">
        <f>'8. Afschrijvingen voor GAW'!AR163</f>
        <v>1030.3233052473915</v>
      </c>
      <c r="O168" s="86">
        <f>'8. Afschrijvingen voor GAW'!AS163</f>
        <v>1040.6265382998656</v>
      </c>
      <c r="P168" s="86">
        <f>'8. Afschrijvingen voor GAW'!AT163</f>
        <v>1048.9515506062644</v>
      </c>
      <c r="Q168" s="86">
        <f>'8. Afschrijvingen voor GAW'!AU163</f>
        <v>1051.0494537074769</v>
      </c>
      <c r="R168" s="86">
        <f>'8. Afschrijvingen voor GAW'!AV163</f>
        <v>1065.7641460593818</v>
      </c>
      <c r="S168" s="86">
        <f>'8. Afschrijvingen voor GAW'!AW163</f>
        <v>1088.1451931266286</v>
      </c>
      <c r="T168" s="86">
        <f>'8. Afschrijvingen voor GAW'!AX163</f>
        <v>1118.6132585341743</v>
      </c>
      <c r="U168" s="86">
        <f>'8. Afschrijvingen voor GAW'!AY163</f>
        <v>1126.4435513439132</v>
      </c>
      <c r="V168" s="86">
        <f>'8. Afschrijvingen voor GAW'!AZ163</f>
        <v>1351.7322616126955</v>
      </c>
      <c r="W168" s="86">
        <f>'8. Afschrijvingen voor GAW'!BA163</f>
        <v>1296.7465424962468</v>
      </c>
      <c r="X168" s="86">
        <f>'8. Afschrijvingen voor GAW'!BB163</f>
        <v>1243.9975305980943</v>
      </c>
      <c r="Y168" s="86">
        <f>'8. Afschrijvingen voor GAW'!BC163</f>
        <v>1193.3942412178328</v>
      </c>
      <c r="Z168" s="86">
        <f>'8. Afschrijvingen voor GAW'!BD163</f>
        <v>1144.8493907276159</v>
      </c>
      <c r="AA168" s="20"/>
      <c r="AB168" s="122"/>
      <c r="AC168" s="87">
        <f t="shared" si="38"/>
        <v>37718.508390935305</v>
      </c>
      <c r="AD168" s="87">
        <f t="shared" si="23"/>
        <v>37719.463289881911</v>
      </c>
      <c r="AE168" s="87">
        <f t="shared" si="24"/>
        <v>37584.750920989471</v>
      </c>
      <c r="AF168" s="87">
        <f t="shared" si="25"/>
        <v>37606.800641529786</v>
      </c>
      <c r="AG168" s="87">
        <f t="shared" si="26"/>
        <v>36942.242109645216</v>
      </c>
      <c r="AH168" s="87">
        <f t="shared" si="27"/>
        <v>36188.82849591611</v>
      </c>
      <c r="AI168" s="87">
        <f t="shared" si="28"/>
        <v>35210.156699200466</v>
      </c>
      <c r="AJ168" s="87">
        <f t="shared" si="29"/>
        <v>34637.33474692989</v>
      </c>
      <c r="AK168" s="87">
        <f t="shared" si="30"/>
        <v>34276.573583488789</v>
      </c>
      <c r="AL168" s="87">
        <f t="shared" si="31"/>
        <v>34117.704385292302</v>
      </c>
      <c r="AM168" s="87">
        <f t="shared" si="32"/>
        <v>33230.084764645428</v>
      </c>
      <c r="AN168" s="87">
        <f t="shared" si="33"/>
        <v>31878.352503032733</v>
      </c>
      <c r="AO168" s="87">
        <f t="shared" si="34"/>
        <v>30581.605960536486</v>
      </c>
      <c r="AP168" s="87">
        <f t="shared" si="35"/>
        <v>29337.608429938391</v>
      </c>
      <c r="AQ168" s="87">
        <f t="shared" si="36"/>
        <v>28144.214188720558</v>
      </c>
      <c r="AR168" s="87">
        <f t="shared" si="37"/>
        <v>26999.364797992941</v>
      </c>
    </row>
    <row r="169" spans="2:44" s="79" customFormat="1" x14ac:dyDescent="0.2">
      <c r="B169" s="86">
        <f>'3. Investeringen'!B150</f>
        <v>136</v>
      </c>
      <c r="C169" s="86" t="str">
        <f>'3. Investeringen'!G150</f>
        <v>Nieuwe investeringen TD</v>
      </c>
      <c r="D169" s="86">
        <f>'3. Investeringen'!K150</f>
        <v>2006</v>
      </c>
      <c r="E169" s="121">
        <f>'3. Investeringen'!N150</f>
        <v>2011</v>
      </c>
      <c r="F169" s="86">
        <f>'3. Investeringen'!O150</f>
        <v>89822.738500000007</v>
      </c>
      <c r="G169" s="86">
        <f>'3. Investeringen'!P150</f>
        <v>95313.854437884758</v>
      </c>
      <c r="H169" s="20"/>
      <c r="I169" s="86">
        <f>'6. Investeringen per jaar'!I150</f>
        <v>1</v>
      </c>
      <c r="J169" s="20"/>
      <c r="K169" s="86">
        <f>'8. Afschrijvingen voor GAW'!AO164</f>
        <v>3793.8651864491385</v>
      </c>
      <c r="L169" s="86">
        <f>'8. Afschrijvingen voor GAW'!AP164</f>
        <v>3892.5056812968164</v>
      </c>
      <c r="M169" s="86">
        <f>'8. Afschrijvingen voor GAW'!AQ164</f>
        <v>3982.0333119666429</v>
      </c>
      <c r="N169" s="86">
        <f>'8. Afschrijvingen voor GAW'!AR164</f>
        <v>4093.5302447017089</v>
      </c>
      <c r="O169" s="86">
        <f>'8. Afschrijvingen voor GAW'!AS164</f>
        <v>4134.4655471487258</v>
      </c>
      <c r="P169" s="86">
        <f>'8. Afschrijvingen voor GAW'!AT164</f>
        <v>4167.5412715259154</v>
      </c>
      <c r="Q169" s="86">
        <f>'8. Afschrijvingen voor GAW'!AU164</f>
        <v>4175.8763540689679</v>
      </c>
      <c r="R169" s="86">
        <f>'8. Afschrijvingen voor GAW'!AV164</f>
        <v>4234.3386230259339</v>
      </c>
      <c r="S169" s="86">
        <f>'8. Afschrijvingen voor GAW'!AW164</f>
        <v>4323.2597341094779</v>
      </c>
      <c r="T169" s="86">
        <f>'8. Afschrijvingen voor GAW'!AX164</f>
        <v>4444.3110066645431</v>
      </c>
      <c r="U169" s="86">
        <f>'8. Afschrijvingen voor GAW'!AY164</f>
        <v>4475.4211837111934</v>
      </c>
      <c r="V169" s="86">
        <f>'8. Afschrijvingen voor GAW'!AZ164</f>
        <v>5370.5054204534326</v>
      </c>
      <c r="W169" s="86">
        <f>'8. Afschrijvingen voor GAW'!BA164</f>
        <v>4926.0497994503903</v>
      </c>
      <c r="X169" s="86">
        <f>'8. Afschrijvingen voor GAW'!BB164</f>
        <v>4518.3767125993236</v>
      </c>
      <c r="Y169" s="86">
        <f>'8. Afschrijvingen voor GAW'!BC164</f>
        <v>4354.6674114181878</v>
      </c>
      <c r="Z169" s="86">
        <f>'8. Afschrijvingen voor GAW'!BD164</f>
        <v>4354.6674114181878</v>
      </c>
      <c r="AA169" s="20"/>
      <c r="AB169" s="122"/>
      <c r="AC169" s="87">
        <f t="shared" si="38"/>
        <v>92949.697068003879</v>
      </c>
      <c r="AD169" s="87">
        <f t="shared" si="23"/>
        <v>91473.883510475178</v>
      </c>
      <c r="AE169" s="87">
        <f t="shared" si="24"/>
        <v>89595.749519249453</v>
      </c>
      <c r="AF169" s="87">
        <f t="shared" si="25"/>
        <v>88010.900261086732</v>
      </c>
      <c r="AG169" s="87">
        <f t="shared" si="26"/>
        <v>84756.543716548884</v>
      </c>
      <c r="AH169" s="87">
        <f t="shared" si="27"/>
        <v>81267.054794755357</v>
      </c>
      <c r="AI169" s="87">
        <f t="shared" si="28"/>
        <v>77253.712550275901</v>
      </c>
      <c r="AJ169" s="87">
        <f t="shared" si="29"/>
        <v>74100.925902953823</v>
      </c>
      <c r="AK169" s="87">
        <f t="shared" si="30"/>
        <v>71333.785612806372</v>
      </c>
      <c r="AL169" s="87">
        <f t="shared" si="31"/>
        <v>68886.82060330041</v>
      </c>
      <c r="AM169" s="87">
        <f t="shared" si="32"/>
        <v>64893.60716381231</v>
      </c>
      <c r="AN169" s="87">
        <f t="shared" si="33"/>
        <v>59523.101743358879</v>
      </c>
      <c r="AO169" s="87">
        <f t="shared" si="34"/>
        <v>54597.051943908489</v>
      </c>
      <c r="AP169" s="87">
        <f t="shared" si="35"/>
        <v>50078.675231309164</v>
      </c>
      <c r="AQ169" s="87">
        <f t="shared" si="36"/>
        <v>45724.007819890976</v>
      </c>
      <c r="AR169" s="87">
        <f t="shared" si="37"/>
        <v>41369.340408472788</v>
      </c>
    </row>
    <row r="170" spans="2:44" s="79" customFormat="1" x14ac:dyDescent="0.2">
      <c r="B170" s="86">
        <f>'3. Investeringen'!B151</f>
        <v>137</v>
      </c>
      <c r="C170" s="86" t="str">
        <f>'3. Investeringen'!G151</f>
        <v>Nieuwe investeringen TD</v>
      </c>
      <c r="D170" s="86">
        <f>'3. Investeringen'!K151</f>
        <v>2006</v>
      </c>
      <c r="E170" s="121">
        <f>'3. Investeringen'!N151</f>
        <v>2011</v>
      </c>
      <c r="F170" s="86">
        <f>'3. Investeringen'!O151</f>
        <v>313.5</v>
      </c>
      <c r="G170" s="86">
        <f>'3. Investeringen'!P151</f>
        <v>332.66513429978392</v>
      </c>
      <c r="H170" s="20"/>
      <c r="I170" s="86">
        <f>'6. Investeringen per jaar'!I151</f>
        <v>1</v>
      </c>
      <c r="J170" s="20"/>
      <c r="K170" s="86">
        <f>'8. Afschrijvingen voor GAW'!AO165</f>
        <v>61.391838420778306</v>
      </c>
      <c r="L170" s="86">
        <f>'8. Afschrijvingen voor GAW'!AP165</f>
        <v>62.988026219718542</v>
      </c>
      <c r="M170" s="86">
        <f>'8. Afschrijvingen voor GAW'!AQ165</f>
        <v>64.436750822772069</v>
      </c>
      <c r="N170" s="86">
        <f>'8. Afschrijvingen voor GAW'!AR165</f>
        <v>66.24097984580969</v>
      </c>
      <c r="O170" s="86">
        <f>'8. Afschrijvingen voor GAW'!AS165</f>
        <v>66.903389644267776</v>
      </c>
      <c r="P170" s="86">
        <f>'8. Afschrijvingen voor GAW'!AT165</f>
        <v>33.719308380710963</v>
      </c>
      <c r="Q170" s="86">
        <f>'8. Afschrijvingen voor GAW'!AU165</f>
        <v>0</v>
      </c>
      <c r="R170" s="86">
        <f>'8. Afschrijvingen voor GAW'!AV165</f>
        <v>0</v>
      </c>
      <c r="S170" s="86">
        <f>'8. Afschrijvingen voor GAW'!AW165</f>
        <v>0</v>
      </c>
      <c r="T170" s="86">
        <f>'8. Afschrijvingen voor GAW'!AX165</f>
        <v>0</v>
      </c>
      <c r="U170" s="86">
        <f>'8. Afschrijvingen voor GAW'!AY165</f>
        <v>0</v>
      </c>
      <c r="V170" s="86">
        <f>'8. Afschrijvingen voor GAW'!AZ165</f>
        <v>0</v>
      </c>
      <c r="W170" s="86">
        <f>'8. Afschrijvingen voor GAW'!BA165</f>
        <v>0</v>
      </c>
      <c r="X170" s="86">
        <f>'8. Afschrijvingen voor GAW'!BB165</f>
        <v>0</v>
      </c>
      <c r="Y170" s="86">
        <f>'8. Afschrijvingen voor GAW'!BC165</f>
        <v>0</v>
      </c>
      <c r="Z170" s="86">
        <f>'8. Afschrijvingen voor GAW'!BD165</f>
        <v>0</v>
      </c>
      <c r="AA170" s="20"/>
      <c r="AB170" s="122"/>
      <c r="AC170" s="87">
        <f t="shared" si="38"/>
        <v>276.26327289350235</v>
      </c>
      <c r="AD170" s="87">
        <f t="shared" si="23"/>
        <v>220.45809176901489</v>
      </c>
      <c r="AE170" s="87">
        <f t="shared" si="24"/>
        <v>161.09187705693014</v>
      </c>
      <c r="AF170" s="87">
        <f t="shared" si="25"/>
        <v>99.361469768714514</v>
      </c>
      <c r="AG170" s="87">
        <f t="shared" si="26"/>
        <v>33.451694822133888</v>
      </c>
      <c r="AH170" s="87">
        <f t="shared" si="27"/>
        <v>-7.1054273576010019E-15</v>
      </c>
      <c r="AI170" s="87">
        <f t="shared" si="28"/>
        <v>-7.1196382123162039E-15</v>
      </c>
      <c r="AJ170" s="87">
        <f t="shared" si="29"/>
        <v>-7.2193131472886302E-15</v>
      </c>
      <c r="AK170" s="87">
        <f t="shared" si="30"/>
        <v>-7.3709187233816902E-15</v>
      </c>
      <c r="AL170" s="87">
        <f t="shared" si="31"/>
        <v>-7.5773044476363774E-15</v>
      </c>
      <c r="AM170" s="87">
        <f t="shared" si="32"/>
        <v>-7.6303455787698304E-15</v>
      </c>
      <c r="AN170" s="87">
        <f t="shared" si="33"/>
        <v>-7.6303455787698304E-15</v>
      </c>
      <c r="AO170" s="87">
        <f t="shared" si="34"/>
        <v>-7.6303455787698304E-15</v>
      </c>
      <c r="AP170" s="87">
        <f t="shared" si="35"/>
        <v>-7.6303455787698304E-15</v>
      </c>
      <c r="AQ170" s="87">
        <f t="shared" si="36"/>
        <v>-7.6303455787698304E-15</v>
      </c>
      <c r="AR170" s="87">
        <f t="shared" si="37"/>
        <v>-7.6303455787698304E-15</v>
      </c>
    </row>
    <row r="171" spans="2:44" s="79" customFormat="1" x14ac:dyDescent="0.2">
      <c r="B171" s="86">
        <f>'3. Investeringen'!B152</f>
        <v>138</v>
      </c>
      <c r="C171" s="86" t="str">
        <f>'3. Investeringen'!G152</f>
        <v>Nieuwe investeringen TD</v>
      </c>
      <c r="D171" s="86">
        <f>'3. Investeringen'!K152</f>
        <v>2006</v>
      </c>
      <c r="E171" s="121">
        <f>'3. Investeringen'!N152</f>
        <v>2011</v>
      </c>
      <c r="F171" s="86">
        <f>'3. Investeringen'!O152</f>
        <v>127060.23699999996</v>
      </c>
      <c r="G171" s="86">
        <f>'3. Investeringen'!P152</f>
        <v>134827.7856643296</v>
      </c>
      <c r="H171" s="20"/>
      <c r="I171" s="86">
        <f>'6. Investeringen per jaar'!I152</f>
        <v>1</v>
      </c>
      <c r="J171" s="20"/>
      <c r="K171" s="86">
        <f>'8. Afschrijvingen voor GAW'!AO166</f>
        <v>136850.20244929465</v>
      </c>
      <c r="L171" s="86">
        <f>'8. Afschrijvingen voor GAW'!AP166</f>
        <v>0</v>
      </c>
      <c r="M171" s="86">
        <f>'8. Afschrijvingen voor GAW'!AQ166</f>
        <v>0</v>
      </c>
      <c r="N171" s="86">
        <f>'8. Afschrijvingen voor GAW'!AR166</f>
        <v>0</v>
      </c>
      <c r="O171" s="86">
        <f>'8. Afschrijvingen voor GAW'!AS166</f>
        <v>0</v>
      </c>
      <c r="P171" s="86">
        <f>'8. Afschrijvingen voor GAW'!AT166</f>
        <v>0</v>
      </c>
      <c r="Q171" s="86">
        <f>'8. Afschrijvingen voor GAW'!AU166</f>
        <v>0</v>
      </c>
      <c r="R171" s="86">
        <f>'8. Afschrijvingen voor GAW'!AV166</f>
        <v>0</v>
      </c>
      <c r="S171" s="86">
        <f>'8. Afschrijvingen voor GAW'!AW166</f>
        <v>0</v>
      </c>
      <c r="T171" s="86">
        <f>'8. Afschrijvingen voor GAW'!AX166</f>
        <v>0</v>
      </c>
      <c r="U171" s="86">
        <f>'8. Afschrijvingen voor GAW'!AY166</f>
        <v>0</v>
      </c>
      <c r="V171" s="86">
        <f>'8. Afschrijvingen voor GAW'!AZ166</f>
        <v>0</v>
      </c>
      <c r="W171" s="86">
        <f>'8. Afschrijvingen voor GAW'!BA166</f>
        <v>0</v>
      </c>
      <c r="X171" s="86">
        <f>'8. Afschrijvingen voor GAW'!BB166</f>
        <v>0</v>
      </c>
      <c r="Y171" s="86">
        <f>'8. Afschrijvingen voor GAW'!BC166</f>
        <v>0</v>
      </c>
      <c r="Z171" s="86">
        <f>'8. Afschrijvingen voor GAW'!BD166</f>
        <v>0</v>
      </c>
      <c r="AA171" s="20"/>
      <c r="AB171" s="122"/>
      <c r="AC171" s="87">
        <f t="shared" si="38"/>
        <v>-1.1641532182693481E-10</v>
      </c>
      <c r="AD171" s="87">
        <f t="shared" si="23"/>
        <v>-1.1944212019443512E-10</v>
      </c>
      <c r="AE171" s="87">
        <f t="shared" si="24"/>
        <v>-1.2218928895890713E-10</v>
      </c>
      <c r="AF171" s="87">
        <f t="shared" si="25"/>
        <v>-1.2561058904975653E-10</v>
      </c>
      <c r="AG171" s="87">
        <f t="shared" si="26"/>
        <v>-1.268666949402541E-10</v>
      </c>
      <c r="AH171" s="87">
        <f t="shared" si="27"/>
        <v>-1.2788162849977613E-10</v>
      </c>
      <c r="AI171" s="87">
        <f t="shared" si="28"/>
        <v>-1.2813739175677569E-10</v>
      </c>
      <c r="AJ171" s="87">
        <f t="shared" si="29"/>
        <v>-1.2993131524137055E-10</v>
      </c>
      <c r="AK171" s="87">
        <f t="shared" si="30"/>
        <v>-1.3265987286143932E-10</v>
      </c>
      <c r="AL171" s="87">
        <f t="shared" si="31"/>
        <v>-1.3637434930155961E-10</v>
      </c>
      <c r="AM171" s="87">
        <f t="shared" si="32"/>
        <v>-1.3732896974667053E-10</v>
      </c>
      <c r="AN171" s="87">
        <f t="shared" si="33"/>
        <v>-1.3732896974667053E-10</v>
      </c>
      <c r="AO171" s="87">
        <f t="shared" si="34"/>
        <v>-1.3732896974667053E-10</v>
      </c>
      <c r="AP171" s="87">
        <f t="shared" si="35"/>
        <v>-1.3732896974667053E-10</v>
      </c>
      <c r="AQ171" s="87">
        <f t="shared" si="36"/>
        <v>-1.3732896974667053E-10</v>
      </c>
      <c r="AR171" s="87">
        <f t="shared" si="37"/>
        <v>-1.3732896974667053E-10</v>
      </c>
    </row>
    <row r="172" spans="2:44" s="79" customFormat="1" x14ac:dyDescent="0.2">
      <c r="B172" s="86">
        <f>'3. Investeringen'!B153</f>
        <v>139</v>
      </c>
      <c r="C172" s="86" t="str">
        <f>'3. Investeringen'!G153</f>
        <v>Nieuwe investeringen TD</v>
      </c>
      <c r="D172" s="86">
        <f>'3. Investeringen'!K153</f>
        <v>2007</v>
      </c>
      <c r="E172" s="121">
        <f>'3. Investeringen'!N153</f>
        <v>2011</v>
      </c>
      <c r="F172" s="86">
        <f>'3. Investeringen'!O153</f>
        <v>124423.06363636366</v>
      </c>
      <c r="G172" s="86">
        <f>'3. Investeringen'!P153</f>
        <v>130206.50344800067</v>
      </c>
      <c r="H172" s="20"/>
      <c r="I172" s="86">
        <f>'6. Investeringen per jaar'!I153</f>
        <v>1</v>
      </c>
      <c r="J172" s="20"/>
      <c r="K172" s="86">
        <f>'8. Afschrijvingen voor GAW'!AO167</f>
        <v>2566.2058446547694</v>
      </c>
      <c r="L172" s="86">
        <f>'8. Afschrijvingen voor GAW'!AP167</f>
        <v>2632.9271966157935</v>
      </c>
      <c r="M172" s="86">
        <f>'8. Afschrijvingen voor GAW'!AQ167</f>
        <v>2693.4845221379564</v>
      </c>
      <c r="N172" s="86">
        <f>'8. Afschrijvingen voor GAW'!AR167</f>
        <v>2768.902088757819</v>
      </c>
      <c r="O172" s="86">
        <f>'8. Afschrijvingen voor GAW'!AS167</f>
        <v>2796.5911096453974</v>
      </c>
      <c r="P172" s="86">
        <f>'8. Afschrijvingen voor GAW'!AT167</f>
        <v>2818.9638385225603</v>
      </c>
      <c r="Q172" s="86">
        <f>'8. Afschrijvingen voor GAW'!AU167</f>
        <v>2824.6017661996052</v>
      </c>
      <c r="R172" s="86">
        <f>'8. Afschrijvingen voor GAW'!AV167</f>
        <v>2864.1461909263994</v>
      </c>
      <c r="S172" s="86">
        <f>'8. Afschrijvingen voor GAW'!AW167</f>
        <v>2924.2932609358536</v>
      </c>
      <c r="T172" s="86">
        <f>'8. Afschrijvingen voor GAW'!AX167</f>
        <v>3006.1734722420574</v>
      </c>
      <c r="U172" s="86">
        <f>'8. Afschrijvingen voor GAW'!AY167</f>
        <v>3027.2166865477516</v>
      </c>
      <c r="V172" s="86">
        <f>'8. Afschrijvingen voor GAW'!AZ167</f>
        <v>3632.6600238573019</v>
      </c>
      <c r="W172" s="86">
        <f>'8. Afschrijvingen voor GAW'!BA167</f>
        <v>3525.0256527800484</v>
      </c>
      <c r="X172" s="86">
        <f>'8. Afschrijvingen voor GAW'!BB167</f>
        <v>3420.5804482532321</v>
      </c>
      <c r="Y172" s="86">
        <f>'8. Afschrijvingen voor GAW'!BC167</f>
        <v>3319.2299164531364</v>
      </c>
      <c r="Z172" s="86">
        <f>'8. Afschrijvingen voor GAW'!BD167</f>
        <v>3220.882363373044</v>
      </c>
      <c r="AA172" s="20"/>
      <c r="AB172" s="122"/>
      <c r="AC172" s="87">
        <f t="shared" si="38"/>
        <v>129593.39515506588</v>
      </c>
      <c r="AD172" s="87">
        <f t="shared" si="23"/>
        <v>130329.8962324818</v>
      </c>
      <c r="AE172" s="87">
        <f t="shared" si="24"/>
        <v>130633.99932369091</v>
      </c>
      <c r="AF172" s="87">
        <f t="shared" si="25"/>
        <v>131522.84921599645</v>
      </c>
      <c r="AG172" s="87">
        <f t="shared" si="26"/>
        <v>130041.48659851104</v>
      </c>
      <c r="AH172" s="87">
        <f t="shared" si="27"/>
        <v>128262.85465277656</v>
      </c>
      <c r="AI172" s="87">
        <f t="shared" si="28"/>
        <v>125694.77859588251</v>
      </c>
      <c r="AJ172" s="87">
        <f t="shared" si="29"/>
        <v>124590.35930529847</v>
      </c>
      <c r="AK172" s="87">
        <f t="shared" si="30"/>
        <v>124282.46358977386</v>
      </c>
      <c r="AL172" s="87">
        <f t="shared" si="31"/>
        <v>124756.19909804549</v>
      </c>
      <c r="AM172" s="87">
        <f t="shared" si="32"/>
        <v>122602.27580518405</v>
      </c>
      <c r="AN172" s="87">
        <f t="shared" si="33"/>
        <v>118969.61578132675</v>
      </c>
      <c r="AO172" s="87">
        <f t="shared" si="34"/>
        <v>115444.5901285467</v>
      </c>
      <c r="AP172" s="87">
        <f t="shared" si="35"/>
        <v>112024.00968029347</v>
      </c>
      <c r="AQ172" s="87">
        <f t="shared" si="36"/>
        <v>108704.77976384033</v>
      </c>
      <c r="AR172" s="87">
        <f t="shared" si="37"/>
        <v>105483.89740046728</v>
      </c>
    </row>
    <row r="173" spans="2:44" s="79" customFormat="1" x14ac:dyDescent="0.2">
      <c r="B173" s="86">
        <f>'3. Investeringen'!B154</f>
        <v>140</v>
      </c>
      <c r="C173" s="86" t="str">
        <f>'3. Investeringen'!G154</f>
        <v>Nieuwe investeringen TD</v>
      </c>
      <c r="D173" s="86">
        <f>'3. Investeringen'!K154</f>
        <v>2007</v>
      </c>
      <c r="E173" s="121">
        <f>'3. Investeringen'!N154</f>
        <v>2011</v>
      </c>
      <c r="F173" s="86">
        <f>'3. Investeringen'!O154</f>
        <v>406297.91111111105</v>
      </c>
      <c r="G173" s="86">
        <f>'3. Investeringen'!P154</f>
        <v>425183.47336806066</v>
      </c>
      <c r="H173" s="20"/>
      <c r="I173" s="86">
        <f>'6. Investeringen per jaar'!I154</f>
        <v>1</v>
      </c>
      <c r="J173" s="20"/>
      <c r="K173" s="86">
        <f>'8. Afschrijvingen voor GAW'!AO168</f>
        <v>10399.065673941723</v>
      </c>
      <c r="L173" s="86">
        <f>'8. Afschrijvingen voor GAW'!AP168</f>
        <v>10669.441381464205</v>
      </c>
      <c r="M173" s="86">
        <f>'8. Afschrijvingen voor GAW'!AQ168</f>
        <v>10914.83853323788</v>
      </c>
      <c r="N173" s="86">
        <f>'8. Afschrijvingen voor GAW'!AR168</f>
        <v>11220.45401216854</v>
      </c>
      <c r="O173" s="86">
        <f>'8. Afschrijvingen voor GAW'!AS168</f>
        <v>11332.658552290226</v>
      </c>
      <c r="P173" s="86">
        <f>'8. Afschrijvingen voor GAW'!AT168</f>
        <v>11423.319820708548</v>
      </c>
      <c r="Q173" s="86">
        <f>'8. Afschrijvingen voor GAW'!AU168</f>
        <v>11446.166460349963</v>
      </c>
      <c r="R173" s="86">
        <f>'8. Afschrijvingen voor GAW'!AV168</f>
        <v>11606.412790794862</v>
      </c>
      <c r="S173" s="86">
        <f>'8. Afschrijvingen voor GAW'!AW168</f>
        <v>11850.147459401553</v>
      </c>
      <c r="T173" s="86">
        <f>'8. Afschrijvingen voor GAW'!AX168</f>
        <v>12181.951588264797</v>
      </c>
      <c r="U173" s="86">
        <f>'8. Afschrijvingen voor GAW'!AY168</f>
        <v>12267.225249382649</v>
      </c>
      <c r="V173" s="86">
        <f>'8. Afschrijvingen voor GAW'!AZ168</f>
        <v>14720.670299259182</v>
      </c>
      <c r="W173" s="86">
        <f>'8. Afschrijvingen voor GAW'!BA168</f>
        <v>14141.496385845703</v>
      </c>
      <c r="X173" s="86">
        <f>'8. Afschrijvingen voor GAW'!BB168</f>
        <v>13585.109642796036</v>
      </c>
      <c r="Y173" s="86">
        <f>'8. Afschrijvingen voor GAW'!BC168</f>
        <v>13050.613525702423</v>
      </c>
      <c r="Z173" s="86">
        <f>'8. Afschrijvingen voor GAW'!BD168</f>
        <v>12537.146764035442</v>
      </c>
      <c r="AA173" s="20"/>
      <c r="AB173" s="122"/>
      <c r="AC173" s="87">
        <f t="shared" si="38"/>
        <v>421162.1597946398</v>
      </c>
      <c r="AD173" s="87">
        <f t="shared" si="23"/>
        <v>421442.93456783623</v>
      </c>
      <c r="AE173" s="87">
        <f t="shared" si="24"/>
        <v>420221.28352965857</v>
      </c>
      <c r="AF173" s="87">
        <f t="shared" si="25"/>
        <v>420767.02545632049</v>
      </c>
      <c r="AG173" s="87">
        <f t="shared" si="26"/>
        <v>413642.03715859348</v>
      </c>
      <c r="AH173" s="87">
        <f t="shared" si="27"/>
        <v>405527.85363515367</v>
      </c>
      <c r="AI173" s="87">
        <f t="shared" si="28"/>
        <v>394892.74288207397</v>
      </c>
      <c r="AJ173" s="87">
        <f t="shared" si="29"/>
        <v>388814.82849162817</v>
      </c>
      <c r="AK173" s="87">
        <f t="shared" si="30"/>
        <v>385129.79243055073</v>
      </c>
      <c r="AL173" s="87">
        <f t="shared" si="31"/>
        <v>383731.47503034136</v>
      </c>
      <c r="AM173" s="87">
        <f t="shared" si="32"/>
        <v>374150.37010617106</v>
      </c>
      <c r="AN173" s="87">
        <f t="shared" si="33"/>
        <v>359429.69980691187</v>
      </c>
      <c r="AO173" s="87">
        <f t="shared" si="34"/>
        <v>345288.20342106617</v>
      </c>
      <c r="AP173" s="87">
        <f t="shared" si="35"/>
        <v>331703.09377827012</v>
      </c>
      <c r="AQ173" s="87">
        <f t="shared" si="36"/>
        <v>318652.48025256768</v>
      </c>
      <c r="AR173" s="87">
        <f t="shared" si="37"/>
        <v>306115.33348853223</v>
      </c>
    </row>
    <row r="174" spans="2:44" s="79" customFormat="1" x14ac:dyDescent="0.2">
      <c r="B174" s="86">
        <f>'3. Investeringen'!B155</f>
        <v>141</v>
      </c>
      <c r="C174" s="86" t="str">
        <f>'3. Investeringen'!G155</f>
        <v>Nieuwe investeringen TD</v>
      </c>
      <c r="D174" s="86">
        <f>'3. Investeringen'!K155</f>
        <v>2007</v>
      </c>
      <c r="E174" s="121">
        <f>'3. Investeringen'!N155</f>
        <v>2011</v>
      </c>
      <c r="F174" s="86">
        <f>'3. Investeringen'!O155</f>
        <v>84506.733333333323</v>
      </c>
      <c r="G174" s="86">
        <f>'3. Investeringen'!P155</f>
        <v>88434.780044510364</v>
      </c>
      <c r="H174" s="20"/>
      <c r="I174" s="86">
        <f>'6. Investeringen per jaar'!I155</f>
        <v>1</v>
      </c>
      <c r="J174" s="20"/>
      <c r="K174" s="86">
        <f>'8. Afschrijvingen voor GAW'!AO169</f>
        <v>3387.218933780302</v>
      </c>
      <c r="L174" s="86">
        <f>'8. Afschrijvingen voor GAW'!AP169</f>
        <v>3475.2866260585897</v>
      </c>
      <c r="M174" s="86">
        <f>'8. Afschrijvingen voor GAW'!AQ169</f>
        <v>3555.2182184579369</v>
      </c>
      <c r="N174" s="86">
        <f>'8. Afschrijvingen voor GAW'!AR169</f>
        <v>3654.764328574759</v>
      </c>
      <c r="O174" s="86">
        <f>'8. Afschrijvingen voor GAW'!AS169</f>
        <v>3691.3119718605067</v>
      </c>
      <c r="P174" s="86">
        <f>'8. Afschrijvingen voor GAW'!AT169</f>
        <v>3720.8424676353907</v>
      </c>
      <c r="Q174" s="86">
        <f>'8. Afschrijvingen voor GAW'!AU169</f>
        <v>3728.2841525706613</v>
      </c>
      <c r="R174" s="86">
        <f>'8. Afschrijvingen voor GAW'!AV169</f>
        <v>3780.48013070665</v>
      </c>
      <c r="S174" s="86">
        <f>'8. Afschrijvingen voor GAW'!AW169</f>
        <v>3859.8702134514892</v>
      </c>
      <c r="T174" s="86">
        <f>'8. Afschrijvingen voor GAW'!AX169</f>
        <v>3967.9465794281309</v>
      </c>
      <c r="U174" s="86">
        <f>'8. Afschrijvingen voor GAW'!AY169</f>
        <v>3995.7222054841277</v>
      </c>
      <c r="V174" s="86">
        <f>'8. Afschrijvingen voor GAW'!AZ169</f>
        <v>4794.8666465809529</v>
      </c>
      <c r="W174" s="86">
        <f>'8. Afschrijvingen voor GAW'!BA169</f>
        <v>4423.6511642650075</v>
      </c>
      <c r="X174" s="86">
        <f>'8. Afschrijvingen voor GAW'!BB169</f>
        <v>4081.1749450961042</v>
      </c>
      <c r="Y174" s="86">
        <f>'8. Afschrijvingen voor GAW'!BC169</f>
        <v>3890.7201143249522</v>
      </c>
      <c r="Z174" s="86">
        <f>'8. Afschrijvingen voor GAW'!BD169</f>
        <v>3890.7201143249522</v>
      </c>
      <c r="AA174" s="20"/>
      <c r="AB174" s="122"/>
      <c r="AC174" s="87">
        <f t="shared" si="38"/>
        <v>86374.082811397719</v>
      </c>
      <c r="AD174" s="87">
        <f t="shared" si="23"/>
        <v>85144.522338435476</v>
      </c>
      <c r="AE174" s="87">
        <f t="shared" si="24"/>
        <v>83547.628133761536</v>
      </c>
      <c r="AF174" s="87">
        <f t="shared" si="25"/>
        <v>82232.197392932096</v>
      </c>
      <c r="AG174" s="87">
        <f t="shared" si="26"/>
        <v>79363.207395000922</v>
      </c>
      <c r="AH174" s="87">
        <f t="shared" si="27"/>
        <v>76277.270586525541</v>
      </c>
      <c r="AI174" s="87">
        <f t="shared" si="28"/>
        <v>72701.540975127937</v>
      </c>
      <c r="AJ174" s="87">
        <f t="shared" si="29"/>
        <v>69938.882418073073</v>
      </c>
      <c r="AK174" s="87">
        <f t="shared" si="30"/>
        <v>67547.728735401106</v>
      </c>
      <c r="AL174" s="87">
        <f t="shared" si="31"/>
        <v>65471.118560564209</v>
      </c>
      <c r="AM174" s="87">
        <f t="shared" si="32"/>
        <v>61933.694185004031</v>
      </c>
      <c r="AN174" s="87">
        <f t="shared" si="33"/>
        <v>57138.82753842308</v>
      </c>
      <c r="AO174" s="87">
        <f t="shared" si="34"/>
        <v>52715.176374158073</v>
      </c>
      <c r="AP174" s="87">
        <f t="shared" si="35"/>
        <v>48634.001429061966</v>
      </c>
      <c r="AQ174" s="87">
        <f t="shared" si="36"/>
        <v>44743.281314737011</v>
      </c>
      <c r="AR174" s="87">
        <f t="shared" si="37"/>
        <v>40852.561200412056</v>
      </c>
    </row>
    <row r="175" spans="2:44" s="79" customFormat="1" x14ac:dyDescent="0.2">
      <c r="B175" s="86">
        <f>'3. Investeringen'!B156</f>
        <v>142</v>
      </c>
      <c r="C175" s="86" t="str">
        <f>'3. Investeringen'!G156</f>
        <v>Nieuwe investeringen TD</v>
      </c>
      <c r="D175" s="86">
        <f>'3. Investeringen'!K156</f>
        <v>2007</v>
      </c>
      <c r="E175" s="121">
        <f>'3. Investeringen'!N156</f>
        <v>2011</v>
      </c>
      <c r="F175" s="86">
        <f>'3. Investeringen'!O156</f>
        <v>30933.300000000017</v>
      </c>
      <c r="G175" s="86">
        <f>'3. Investeringen'!P156</f>
        <v>32371.143382864804</v>
      </c>
      <c r="H175" s="20"/>
      <c r="I175" s="86">
        <f>'6. Investeringen per jaar'!I156</f>
        <v>1</v>
      </c>
      <c r="J175" s="20"/>
      <c r="K175" s="86">
        <f>'8. Afschrijvingen voor GAW'!AO170</f>
        <v>21904.473689071849</v>
      </c>
      <c r="L175" s="86">
        <f>'8. Afschrijvingen voor GAW'!AP170</f>
        <v>11236.995002493859</v>
      </c>
      <c r="M175" s="86">
        <f>'8. Afschrijvingen voor GAW'!AQ170</f>
        <v>0</v>
      </c>
      <c r="N175" s="86">
        <f>'8. Afschrijvingen voor GAW'!AR170</f>
        <v>0</v>
      </c>
      <c r="O175" s="86">
        <f>'8. Afschrijvingen voor GAW'!AS170</f>
        <v>0</v>
      </c>
      <c r="P175" s="86">
        <f>'8. Afschrijvingen voor GAW'!AT170</f>
        <v>0</v>
      </c>
      <c r="Q175" s="86">
        <f>'8. Afschrijvingen voor GAW'!AU170</f>
        <v>0</v>
      </c>
      <c r="R175" s="86">
        <f>'8. Afschrijvingen voor GAW'!AV170</f>
        <v>0</v>
      </c>
      <c r="S175" s="86">
        <f>'8. Afschrijvingen voor GAW'!AW170</f>
        <v>0</v>
      </c>
      <c r="T175" s="86">
        <f>'8. Afschrijvingen voor GAW'!AX170</f>
        <v>0</v>
      </c>
      <c r="U175" s="86">
        <f>'8. Afschrijvingen voor GAW'!AY170</f>
        <v>0</v>
      </c>
      <c r="V175" s="86">
        <f>'8. Afschrijvingen voor GAW'!AZ170</f>
        <v>0</v>
      </c>
      <c r="W175" s="86">
        <f>'8. Afschrijvingen voor GAW'!BA170</f>
        <v>0</v>
      </c>
      <c r="X175" s="86">
        <f>'8. Afschrijvingen voor GAW'!BB170</f>
        <v>0</v>
      </c>
      <c r="Y175" s="86">
        <f>'8. Afschrijvingen voor GAW'!BC170</f>
        <v>0</v>
      </c>
      <c r="Z175" s="86">
        <f>'8. Afschrijvingen voor GAW'!BD170</f>
        <v>0</v>
      </c>
      <c r="AA175" s="20"/>
      <c r="AB175" s="122"/>
      <c r="AC175" s="87">
        <f t="shared" si="38"/>
        <v>10952.236844535924</v>
      </c>
      <c r="AD175" s="87">
        <f t="shared" si="23"/>
        <v>0</v>
      </c>
      <c r="AE175" s="87">
        <f t="shared" si="24"/>
        <v>0</v>
      </c>
      <c r="AF175" s="87">
        <f t="shared" si="25"/>
        <v>0</v>
      </c>
      <c r="AG175" s="87">
        <f t="shared" si="26"/>
        <v>0</v>
      </c>
      <c r="AH175" s="87">
        <f t="shared" si="27"/>
        <v>0</v>
      </c>
      <c r="AI175" s="87">
        <f t="shared" si="28"/>
        <v>0</v>
      </c>
      <c r="AJ175" s="87">
        <f t="shared" si="29"/>
        <v>0</v>
      </c>
      <c r="AK175" s="87">
        <f t="shared" si="30"/>
        <v>0</v>
      </c>
      <c r="AL175" s="87">
        <f t="shared" si="31"/>
        <v>0</v>
      </c>
      <c r="AM175" s="87">
        <f t="shared" si="32"/>
        <v>0</v>
      </c>
      <c r="AN175" s="87">
        <f t="shared" si="33"/>
        <v>0</v>
      </c>
      <c r="AO175" s="87">
        <f t="shared" si="34"/>
        <v>0</v>
      </c>
      <c r="AP175" s="87">
        <f t="shared" si="35"/>
        <v>0</v>
      </c>
      <c r="AQ175" s="87">
        <f t="shared" si="36"/>
        <v>0</v>
      </c>
      <c r="AR175" s="87">
        <f t="shared" si="37"/>
        <v>0</v>
      </c>
    </row>
    <row r="176" spans="2:44" s="79" customFormat="1" x14ac:dyDescent="0.2">
      <c r="B176" s="86">
        <f>'3. Investeringen'!B157</f>
        <v>143</v>
      </c>
      <c r="C176" s="86" t="str">
        <f>'3. Investeringen'!G157</f>
        <v>Nieuwe investeringen TD</v>
      </c>
      <c r="D176" s="86">
        <f>'3. Investeringen'!K157</f>
        <v>2008</v>
      </c>
      <c r="E176" s="121">
        <f>'3. Investeringen'!N157</f>
        <v>2011</v>
      </c>
      <c r="F176" s="86">
        <f>'3. Investeringen'!O157</f>
        <v>-12409.090909090908</v>
      </c>
      <c r="G176" s="86">
        <f>'3. Investeringen'!P157</f>
        <v>-12844.600363636362</v>
      </c>
      <c r="H176" s="20"/>
      <c r="I176" s="86">
        <f>'6. Investeringen per jaar'!I157</f>
        <v>1</v>
      </c>
      <c r="J176" s="20"/>
      <c r="K176" s="86">
        <f>'8. Afschrijvingen voor GAW'!AO171</f>
        <v>-248.32894036363635</v>
      </c>
      <c r="L176" s="86">
        <f>'8. Afschrijvingen voor GAW'!AP171</f>
        <v>-254.78549281309085</v>
      </c>
      <c r="M176" s="86">
        <f>'8. Afschrijvingen voor GAW'!AQ171</f>
        <v>-260.64555914779191</v>
      </c>
      <c r="N176" s="86">
        <f>'8. Afschrijvingen voor GAW'!AR171</f>
        <v>-267.94363480393008</v>
      </c>
      <c r="O176" s="86">
        <f>'8. Afschrijvingen voor GAW'!AS171</f>
        <v>-270.62307115196938</v>
      </c>
      <c r="P176" s="86">
        <f>'8. Afschrijvingen voor GAW'!AT171</f>
        <v>-272.78805572118512</v>
      </c>
      <c r="Q176" s="86">
        <f>'8. Afschrijvingen voor GAW'!AU171</f>
        <v>-273.33363183262747</v>
      </c>
      <c r="R176" s="86">
        <f>'8. Afschrijvingen voor GAW'!AV171</f>
        <v>-277.16030267828427</v>
      </c>
      <c r="S176" s="86">
        <f>'8. Afschrijvingen voor GAW'!AW171</f>
        <v>-282.9806690345282</v>
      </c>
      <c r="T176" s="86">
        <f>'8. Afschrijvingen voor GAW'!AX171</f>
        <v>-290.90412776749497</v>
      </c>
      <c r="U176" s="86">
        <f>'8. Afschrijvingen voor GAW'!AY171</f>
        <v>-292.94045666186742</v>
      </c>
      <c r="V176" s="86">
        <f>'8. Afschrijvingen voor GAW'!AZ171</f>
        <v>-351.52854799424085</v>
      </c>
      <c r="W176" s="86">
        <f>'8. Afschrijvingen voor GAW'!BA171</f>
        <v>-341.3638670883833</v>
      </c>
      <c r="X176" s="86">
        <f>'8. Afschrijvingen voor GAW'!BB171</f>
        <v>-331.49310466655049</v>
      </c>
      <c r="Y176" s="86">
        <f>'8. Afschrijvingen voor GAW'!BC171</f>
        <v>-321.90776188101171</v>
      </c>
      <c r="Z176" s="86">
        <f>'8. Afschrijvingen voor GAW'!BD171</f>
        <v>-312.59958563384987</v>
      </c>
      <c r="AA176" s="20"/>
      <c r="AB176" s="122"/>
      <c r="AC176" s="87">
        <f t="shared" si="38"/>
        <v>-12788.940428727268</v>
      </c>
      <c r="AD176" s="87">
        <f t="shared" si="23"/>
        <v>-12866.667387061087</v>
      </c>
      <c r="AE176" s="87">
        <f t="shared" si="24"/>
        <v>-12901.955177815698</v>
      </c>
      <c r="AF176" s="87">
        <f t="shared" si="25"/>
        <v>-12995.266287990607</v>
      </c>
      <c r="AG176" s="87">
        <f t="shared" si="26"/>
        <v>-12854.595879718545</v>
      </c>
      <c r="AH176" s="87">
        <f t="shared" si="27"/>
        <v>-12684.644591035109</v>
      </c>
      <c r="AI176" s="87">
        <f t="shared" si="28"/>
        <v>-12436.680248384551</v>
      </c>
      <c r="AJ176" s="87">
        <f t="shared" si="29"/>
        <v>-12333.633469183651</v>
      </c>
      <c r="AK176" s="87">
        <f t="shared" si="30"/>
        <v>-12309.659103001977</v>
      </c>
      <c r="AL176" s="87">
        <f t="shared" si="31"/>
        <v>-12363.425430118537</v>
      </c>
      <c r="AM176" s="87">
        <f t="shared" si="32"/>
        <v>-12157.028951467499</v>
      </c>
      <c r="AN176" s="87">
        <f t="shared" si="33"/>
        <v>-11805.500403473257</v>
      </c>
      <c r="AO176" s="87">
        <f t="shared" si="34"/>
        <v>-11464.136536384874</v>
      </c>
      <c r="AP176" s="87">
        <f t="shared" si="35"/>
        <v>-11132.643431718325</v>
      </c>
      <c r="AQ176" s="87">
        <f t="shared" si="36"/>
        <v>-10810.735669837313</v>
      </c>
      <c r="AR176" s="87">
        <f t="shared" si="37"/>
        <v>-10498.136084203463</v>
      </c>
    </row>
    <row r="177" spans="2:44" s="79" customFormat="1" x14ac:dyDescent="0.2">
      <c r="B177" s="86">
        <f>'3. Investeringen'!B158</f>
        <v>144</v>
      </c>
      <c r="C177" s="86" t="str">
        <f>'3. Investeringen'!G158</f>
        <v>Nieuwe investeringen TD</v>
      </c>
      <c r="D177" s="86">
        <f>'3. Investeringen'!K158</f>
        <v>2008</v>
      </c>
      <c r="E177" s="121">
        <f>'3. Investeringen'!N158</f>
        <v>2011</v>
      </c>
      <c r="F177" s="86">
        <f>'3. Investeringen'!O158</f>
        <v>270111.11111111112</v>
      </c>
      <c r="G177" s="86">
        <f>'3. Investeringen'!P158</f>
        <v>279590.93066666671</v>
      </c>
      <c r="H177" s="20"/>
      <c r="I177" s="86">
        <f>'6. Investeringen per jaar'!I158</f>
        <v>1</v>
      </c>
      <c r="J177" s="20"/>
      <c r="K177" s="86">
        <f>'8. Afschrijvingen voor GAW'!AO172</f>
        <v>6677.2892853333333</v>
      </c>
      <c r="L177" s="86">
        <f>'8. Afschrijvingen voor GAW'!AP172</f>
        <v>6850.8988067519995</v>
      </c>
      <c r="M177" s="86">
        <f>'8. Afschrijvingen voor GAW'!AQ172</f>
        <v>7008.469479307294</v>
      </c>
      <c r="N177" s="86">
        <f>'8. Afschrijvingen voor GAW'!AR172</f>
        <v>7204.7066247278981</v>
      </c>
      <c r="O177" s="86">
        <f>'8. Afschrijvingen voor GAW'!AS172</f>
        <v>7276.7536909751771</v>
      </c>
      <c r="P177" s="86">
        <f>'8. Afschrijvingen voor GAW'!AT172</f>
        <v>7334.9677205029784</v>
      </c>
      <c r="Q177" s="86">
        <f>'8. Afschrijvingen voor GAW'!AU172</f>
        <v>7349.6376559439841</v>
      </c>
      <c r="R177" s="86">
        <f>'8. Afschrijvingen voor GAW'!AV172</f>
        <v>7452.5325831271994</v>
      </c>
      <c r="S177" s="86">
        <f>'8. Afschrijvingen voor GAW'!AW172</f>
        <v>7609.0357673728695</v>
      </c>
      <c r="T177" s="86">
        <f>'8. Afschrijvingen voor GAW'!AX172</f>
        <v>7822.0887688593102</v>
      </c>
      <c r="U177" s="86">
        <f>'8. Afschrijvingen voor GAW'!AY172</f>
        <v>7876.8433902413244</v>
      </c>
      <c r="V177" s="86">
        <f>'8. Afschrijvingen voor GAW'!AZ172</f>
        <v>9452.2120682895875</v>
      </c>
      <c r="W177" s="86">
        <f>'8. Afschrijvingen voor GAW'!BA172</f>
        <v>9092.1277990214148</v>
      </c>
      <c r="X177" s="86">
        <f>'8. Afschrijvingen voor GAW'!BB172</f>
        <v>8745.76102572536</v>
      </c>
      <c r="Y177" s="86">
        <f>'8. Afschrijvingen voor GAW'!BC172</f>
        <v>8412.5891771262977</v>
      </c>
      <c r="Z177" s="86">
        <f>'8. Afschrijvingen voor GAW'!BD172</f>
        <v>8092.1095894262489</v>
      </c>
      <c r="AA177" s="20"/>
      <c r="AB177" s="122"/>
      <c r="AC177" s="87">
        <f t="shared" si="38"/>
        <v>277107.50534133334</v>
      </c>
      <c r="AD177" s="87">
        <f t="shared" si="23"/>
        <v>277461.40167345601</v>
      </c>
      <c r="AE177" s="87">
        <f t="shared" si="24"/>
        <v>276834.54443263815</v>
      </c>
      <c r="AF177" s="87">
        <f t="shared" si="25"/>
        <v>277381.20505202416</v>
      </c>
      <c r="AG177" s="87">
        <f t="shared" si="26"/>
        <v>272878.26341156923</v>
      </c>
      <c r="AH177" s="87">
        <f t="shared" si="27"/>
        <v>267726.32179835881</v>
      </c>
      <c r="AI177" s="87">
        <f t="shared" si="28"/>
        <v>260912.13678601157</v>
      </c>
      <c r="AJ177" s="87">
        <f t="shared" si="29"/>
        <v>257112.37411788851</v>
      </c>
      <c r="AK177" s="87">
        <f t="shared" si="30"/>
        <v>254902.69820699125</v>
      </c>
      <c r="AL177" s="87">
        <f t="shared" si="31"/>
        <v>254217.88498792771</v>
      </c>
      <c r="AM177" s="87">
        <f t="shared" si="32"/>
        <v>248120.56679260187</v>
      </c>
      <c r="AN177" s="87">
        <f t="shared" si="33"/>
        <v>238668.35472431229</v>
      </c>
      <c r="AO177" s="87">
        <f t="shared" si="34"/>
        <v>229576.22692529089</v>
      </c>
      <c r="AP177" s="87">
        <f t="shared" si="35"/>
        <v>220830.46589956552</v>
      </c>
      <c r="AQ177" s="87">
        <f t="shared" si="36"/>
        <v>212417.87672243922</v>
      </c>
      <c r="AR177" s="87">
        <f t="shared" si="37"/>
        <v>204325.76713301297</v>
      </c>
    </row>
    <row r="178" spans="2:44" s="79" customFormat="1" x14ac:dyDescent="0.2">
      <c r="B178" s="86">
        <f>'3. Investeringen'!B159</f>
        <v>145</v>
      </c>
      <c r="C178" s="86" t="str">
        <f>'3. Investeringen'!G159</f>
        <v>Nieuwe investeringen TD</v>
      </c>
      <c r="D178" s="86">
        <f>'3. Investeringen'!K159</f>
        <v>2008</v>
      </c>
      <c r="E178" s="121">
        <f>'3. Investeringen'!N159</f>
        <v>2011</v>
      </c>
      <c r="F178" s="86">
        <f>'3. Investeringen'!O159</f>
        <v>26583.333333333332</v>
      </c>
      <c r="G178" s="86">
        <f>'3. Investeringen'!P159</f>
        <v>27516.302</v>
      </c>
      <c r="H178" s="20"/>
      <c r="I178" s="86">
        <f>'6. Investeringen per jaar'!I159</f>
        <v>1</v>
      </c>
      <c r="J178" s="20"/>
      <c r="K178" s="86">
        <f>'8. Afschrijvingen voor GAW'!AO173</f>
        <v>1015.6016919999998</v>
      </c>
      <c r="L178" s="86">
        <f>'8. Afschrijvingen voor GAW'!AP173</f>
        <v>1042.007335992</v>
      </c>
      <c r="M178" s="86">
        <f>'8. Afschrijvingen voor GAW'!AQ173</f>
        <v>1065.9735047198158</v>
      </c>
      <c r="N178" s="86">
        <f>'8. Afschrijvingen voor GAW'!AR173</f>
        <v>1095.8207628519704</v>
      </c>
      <c r="O178" s="86">
        <f>'8. Afschrijvingen voor GAW'!AS173</f>
        <v>1106.7789704804902</v>
      </c>
      <c r="P178" s="86">
        <f>'8. Afschrijvingen voor GAW'!AT173</f>
        <v>1115.6332022443341</v>
      </c>
      <c r="Q178" s="86">
        <f>'8. Afschrijvingen voor GAW'!AU173</f>
        <v>1117.8644686488226</v>
      </c>
      <c r="R178" s="86">
        <f>'8. Afschrijvingen voor GAW'!AV173</f>
        <v>1133.5145712099061</v>
      </c>
      <c r="S178" s="86">
        <f>'8. Afschrijvingen voor GAW'!AW173</f>
        <v>1157.3183772053142</v>
      </c>
      <c r="T178" s="86">
        <f>'8. Afschrijvingen voor GAW'!AX173</f>
        <v>1189.7232917670628</v>
      </c>
      <c r="U178" s="86">
        <f>'8. Afschrijvingen voor GAW'!AY173</f>
        <v>1198.051354809432</v>
      </c>
      <c r="V178" s="86">
        <f>'8. Afschrijvingen voor GAW'!AZ173</f>
        <v>1437.6616257713185</v>
      </c>
      <c r="W178" s="86">
        <f>'8. Afschrijvingen voor GAW'!BA173</f>
        <v>1333.1044166243134</v>
      </c>
      <c r="X178" s="86">
        <f>'8. Afschrijvingen voor GAW'!BB173</f>
        <v>1236.1513681425452</v>
      </c>
      <c r="Y178" s="86">
        <f>'8. Afschrijvingen voor GAW'!BC173</f>
        <v>1167.476292134626</v>
      </c>
      <c r="Z178" s="86">
        <f>'8. Afschrijvingen voor GAW'!BD173</f>
        <v>1167.476292134626</v>
      </c>
      <c r="AA178" s="20"/>
      <c r="AB178" s="122"/>
      <c r="AC178" s="87">
        <f t="shared" si="38"/>
        <v>26913.444837999996</v>
      </c>
      <c r="AD178" s="87">
        <f t="shared" ref="AD178:AD241" si="39">$I178*IF($D178&lt;2011,IF(AD$33=$E178,$G178*L$28-L178,
AC178*L$28-L178),
IF(AD$33=$E178,$F178-L178,
AC178*L$28-L178))</f>
        <v>26571.187067795996</v>
      </c>
      <c r="AE178" s="87">
        <f t="shared" ref="AE178:AE241" si="40">$I178*IF($D178&lt;2011,IF(AE$33=$E178,$G178*M$28-M178,
AD178*M$28-M178),
IF(AE$33=$E178,$F178-M178,
AD178*M$28-M178))</f>
        <v>26116.350865635486</v>
      </c>
      <c r="AF178" s="87">
        <f t="shared" ref="AF178:AF241" si="41">$I178*IF($D178&lt;2011,IF(AF$33=$E178,$G178*N$28-N178,
AE178*N$28-N178),
IF(AF$33=$E178,$F178-N178,
AE178*N$28-N178))</f>
        <v>25751.787927021309</v>
      </c>
      <c r="AG178" s="87">
        <f t="shared" ref="AG178:AG241" si="42">$I178*IF($D178&lt;2011,IF(AG$33=$E178,$G178*O$28-O178,
AF178*O$28-O178),
IF(AG$33=$E178,$F178-O178,
AF178*O$28-O178))</f>
        <v>24902.526835811033</v>
      </c>
      <c r="AH178" s="87">
        <f t="shared" ref="AH178:AH241" si="43">$I178*IF($D178&lt;2011,IF(AH$33=$E178,$G178*P$28-P178,
AG178*P$28-P178),
IF(AH$33=$E178,$F178-P178,
AG178*P$28-P178))</f>
        <v>23986.113848253186</v>
      </c>
      <c r="AI178" s="87">
        <f t="shared" ref="AI178:AI241" si="44">$I178*IF($D178&lt;2011,IF(AI$33=$E178,$G178*Q$28-Q178,
AH178*Q$28-Q178),
IF(AI$33=$E178,$F178-Q178,
AH178*Q$28-Q178))</f>
        <v>22916.221607300871</v>
      </c>
      <c r="AJ178" s="87">
        <f t="shared" ref="AJ178:AJ241" si="45">$I178*IF($D178&lt;2011,IF(AJ$33=$E178,$G178*R$28-R178,
AI178*R$28-R178),
IF(AJ$33=$E178,$F178-R178,
AI178*R$28-R178))</f>
        <v>22103.534138593175</v>
      </c>
      <c r="AK178" s="87">
        <f t="shared" ref="AK178:AK241" si="46">$I178*IF($D178&lt;2011,IF(AK$33=$E178,$G178*S$28-S178,
AJ178*S$28-S178),
IF(AK$33=$E178,$F178-S178,
AJ178*S$28-S178))</f>
        <v>21410.389978298317</v>
      </c>
      <c r="AL178" s="87">
        <f t="shared" ref="AL178:AL241" si="47">$I178*IF($D178&lt;2011,IF(AL$33=$E178,$G178*T$28-T178,
AK178*T$28-T178),
IF(AL$33=$E178,$F178-T178,
AK178*T$28-T178))</f>
        <v>20820.157605923607</v>
      </c>
      <c r="AM178" s="87">
        <f t="shared" ref="AM178:AM241" si="48">$I178*IF($D178&lt;2011,IF(AM$33=$E178,$G178*U$28-U178,
AL178*U$28-U178),
IF(AM$33=$E178,$F178-U178,
AL178*U$28-U178))</f>
        <v>19767.847354355639</v>
      </c>
      <c r="AN178" s="87">
        <f t="shared" ref="AN178:AN241" si="49">$I178*IF($D178&lt;2011,IF(AN$33=$E178,$G178*V$28-V178,
AM178*V$28-V178),
IF(AN$33=$E178,$F178-V178,
AM178*V$28-V178))</f>
        <v>18330.185728584322</v>
      </c>
      <c r="AO178" s="87">
        <f t="shared" ref="AO178:AO241" si="50">$I178*IF($D178&lt;2011,IF(AO$33=$E178,$G178*W$28-W178,
AN178*W$28-W178),
IF(AO$33=$E178,$F178-W178,
AN178*W$28-W178))</f>
        <v>16997.08131196001</v>
      </c>
      <c r="AP178" s="87">
        <f t="shared" ref="AP178:AP241" si="51">$I178*IF($D178&lt;2011,IF(AP$33=$E178,$G178*X$28-X178,
AO178*X$28-X178),
IF(AP$33=$E178,$F178-X178,
AO178*X$28-X178))</f>
        <v>15760.929943817464</v>
      </c>
      <c r="AQ178" s="87">
        <f t="shared" ref="AQ178:AQ241" si="52">$I178*IF($D178&lt;2011,IF(AQ$33=$E178,$G178*Y$28-Y178,
AP178*Y$28-Y178),
IF(AQ$33=$E178,$F178-Y178,
AP178*Y$28-Y178))</f>
        <v>14593.453651682838</v>
      </c>
      <c r="AR178" s="87">
        <f t="shared" ref="AR178:AR241" si="53">$I178*IF($D178&lt;2011,IF(AR$33=$E178,$G178*Z$28-Z178,
AQ178*Z$28-Z178),
IF(AR$33=$E178,$F178-Z178,
AQ178*Z$28-Z178))</f>
        <v>13425.977359548211</v>
      </c>
    </row>
    <row r="179" spans="2:44" s="79" customFormat="1" x14ac:dyDescent="0.2">
      <c r="B179" s="86">
        <f>'3. Investeringen'!B160</f>
        <v>146</v>
      </c>
      <c r="C179" s="86" t="str">
        <f>'3. Investeringen'!G160</f>
        <v>Nieuwe investeringen TD</v>
      </c>
      <c r="D179" s="86">
        <f>'3. Investeringen'!K160</f>
        <v>2008</v>
      </c>
      <c r="E179" s="121">
        <f>'3. Investeringen'!N160</f>
        <v>2011</v>
      </c>
      <c r="F179" s="86">
        <f>'3. Investeringen'!O160</f>
        <v>9000</v>
      </c>
      <c r="G179" s="86">
        <f>'3. Investeringen'!P160</f>
        <v>9315.8639999999996</v>
      </c>
      <c r="H179" s="20"/>
      <c r="I179" s="86">
        <f>'6. Investeringen per jaar'!I160</f>
        <v>1</v>
      </c>
      <c r="J179" s="20"/>
      <c r="K179" s="86">
        <f>'8. Afschrijvingen voor GAW'!AO174</f>
        <v>1260.746928</v>
      </c>
      <c r="L179" s="86">
        <f>'8. Afschrijvingen voor GAW'!AP174</f>
        <v>1293.5263481279999</v>
      </c>
      <c r="M179" s="86">
        <f>'8. Afschrijvingen voor GAW'!AQ174</f>
        <v>1323.2774541349436</v>
      </c>
      <c r="N179" s="86">
        <f>'8. Afschrijvingen voor GAW'!AR174</f>
        <v>1360.3292228507221</v>
      </c>
      <c r="O179" s="86">
        <f>'8. Afschrijvingen voor GAW'!AS174</f>
        <v>1373.9325150792292</v>
      </c>
      <c r="P179" s="86">
        <f>'8. Afschrijvingen voor GAW'!AT174</f>
        <v>1384.923975199863</v>
      </c>
      <c r="Q179" s="86">
        <f>'8. Afschrijvingen voor GAW'!AU174</f>
        <v>1387.6938231502627</v>
      </c>
      <c r="R179" s="86">
        <f>'8. Afschrijvingen voor GAW'!AV174</f>
        <v>703.56076833718316</v>
      </c>
      <c r="S179" s="86">
        <f>'8. Afschrijvingen voor GAW'!AW174</f>
        <v>0</v>
      </c>
      <c r="T179" s="86">
        <f>'8. Afschrijvingen voor GAW'!AX174</f>
        <v>0</v>
      </c>
      <c r="U179" s="86">
        <f>'8. Afschrijvingen voor GAW'!AY174</f>
        <v>0</v>
      </c>
      <c r="V179" s="86">
        <f>'8. Afschrijvingen voor GAW'!AZ174</f>
        <v>0</v>
      </c>
      <c r="W179" s="86">
        <f>'8. Afschrijvingen voor GAW'!BA174</f>
        <v>0</v>
      </c>
      <c r="X179" s="86">
        <f>'8. Afschrijvingen voor GAW'!BB174</f>
        <v>0</v>
      </c>
      <c r="Y179" s="86">
        <f>'8. Afschrijvingen voor GAW'!BC174</f>
        <v>0</v>
      </c>
      <c r="Z179" s="86">
        <f>'8. Afschrijvingen voor GAW'!BD174</f>
        <v>0</v>
      </c>
      <c r="AA179" s="20"/>
      <c r="AB179" s="122"/>
      <c r="AC179" s="87">
        <f t="shared" si="38"/>
        <v>8194.8550319999977</v>
      </c>
      <c r="AD179" s="87">
        <f t="shared" si="39"/>
        <v>7114.3949147039984</v>
      </c>
      <c r="AE179" s="87">
        <f t="shared" si="40"/>
        <v>5954.7485436072466</v>
      </c>
      <c r="AF179" s="87">
        <f t="shared" si="41"/>
        <v>4761.1522799775266</v>
      </c>
      <c r="AG179" s="87">
        <f t="shared" si="42"/>
        <v>3434.8312876980726</v>
      </c>
      <c r="AH179" s="87">
        <f t="shared" si="43"/>
        <v>2077.3859627997945</v>
      </c>
      <c r="AI179" s="87">
        <f t="shared" si="44"/>
        <v>693.84691157513134</v>
      </c>
      <c r="AJ179" s="87">
        <f t="shared" si="45"/>
        <v>0</v>
      </c>
      <c r="AK179" s="87">
        <f t="shared" si="46"/>
        <v>0</v>
      </c>
      <c r="AL179" s="87">
        <f t="shared" si="47"/>
        <v>0</v>
      </c>
      <c r="AM179" s="87">
        <f t="shared" si="48"/>
        <v>0</v>
      </c>
      <c r="AN179" s="87">
        <f t="shared" si="49"/>
        <v>0</v>
      </c>
      <c r="AO179" s="87">
        <f t="shared" si="50"/>
        <v>0</v>
      </c>
      <c r="AP179" s="87">
        <f t="shared" si="51"/>
        <v>0</v>
      </c>
      <c r="AQ179" s="87">
        <f t="shared" si="52"/>
        <v>0</v>
      </c>
      <c r="AR179" s="87">
        <f t="shared" si="53"/>
        <v>0</v>
      </c>
    </row>
    <row r="180" spans="2:44" s="79" customFormat="1" x14ac:dyDescent="0.2">
      <c r="B180" s="86">
        <f>'3. Investeringen'!B161</f>
        <v>147</v>
      </c>
      <c r="C180" s="86" t="str">
        <f>'3. Investeringen'!G161</f>
        <v>Nieuwe investeringen TD</v>
      </c>
      <c r="D180" s="86">
        <f>'3. Investeringen'!K161</f>
        <v>2008</v>
      </c>
      <c r="E180" s="121">
        <f>'3. Investeringen'!N161</f>
        <v>2011</v>
      </c>
      <c r="F180" s="86">
        <f>'3. Investeringen'!O161</f>
        <v>57000</v>
      </c>
      <c r="G180" s="86">
        <f>'3. Investeringen'!P161</f>
        <v>59000.47199999998</v>
      </c>
      <c r="H180" s="20"/>
      <c r="I180" s="86">
        <f>'6. Investeringen per jaar'!I161</f>
        <v>1</v>
      </c>
      <c r="J180" s="20"/>
      <c r="K180" s="86">
        <f>'8. Afschrijvingen voor GAW'!AO175</f>
        <v>23954.191631999998</v>
      </c>
      <c r="L180" s="86">
        <f>'8. Afschrijvingen voor GAW'!AP175</f>
        <v>24577.000614432</v>
      </c>
      <c r="M180" s="86">
        <f>'8. Afschrijvingen voor GAW'!AQ175</f>
        <v>12571.135814281964</v>
      </c>
      <c r="N180" s="86">
        <f>'8. Afschrijvingen voor GAW'!AR175</f>
        <v>0</v>
      </c>
      <c r="O180" s="86">
        <f>'8. Afschrijvingen voor GAW'!AS175</f>
        <v>0</v>
      </c>
      <c r="P180" s="86">
        <f>'8. Afschrijvingen voor GAW'!AT175</f>
        <v>0</v>
      </c>
      <c r="Q180" s="86">
        <f>'8. Afschrijvingen voor GAW'!AU175</f>
        <v>0</v>
      </c>
      <c r="R180" s="86">
        <f>'8. Afschrijvingen voor GAW'!AV175</f>
        <v>0</v>
      </c>
      <c r="S180" s="86">
        <f>'8. Afschrijvingen voor GAW'!AW175</f>
        <v>0</v>
      </c>
      <c r="T180" s="86">
        <f>'8. Afschrijvingen voor GAW'!AX175</f>
        <v>0</v>
      </c>
      <c r="U180" s="86">
        <f>'8. Afschrijvingen voor GAW'!AY175</f>
        <v>0</v>
      </c>
      <c r="V180" s="86">
        <f>'8. Afschrijvingen voor GAW'!AZ175</f>
        <v>0</v>
      </c>
      <c r="W180" s="86">
        <f>'8. Afschrijvingen voor GAW'!BA175</f>
        <v>0</v>
      </c>
      <c r="X180" s="86">
        <f>'8. Afschrijvingen voor GAW'!BB175</f>
        <v>0</v>
      </c>
      <c r="Y180" s="86">
        <f>'8. Afschrijvingen voor GAW'!BC175</f>
        <v>0</v>
      </c>
      <c r="Z180" s="86">
        <f>'8. Afschrijvingen voor GAW'!BD175</f>
        <v>0</v>
      </c>
      <c r="AA180" s="20"/>
      <c r="AB180" s="122"/>
      <c r="AC180" s="87">
        <f t="shared" si="38"/>
        <v>35931.287447999974</v>
      </c>
      <c r="AD180" s="87">
        <f t="shared" si="39"/>
        <v>12288.500307215974</v>
      </c>
      <c r="AE180" s="87">
        <f t="shared" si="40"/>
        <v>-2.3646862246096134E-11</v>
      </c>
      <c r="AF180" s="87">
        <f t="shared" si="41"/>
        <v>-2.4308974388986827E-11</v>
      </c>
      <c r="AG180" s="87">
        <f t="shared" si="42"/>
        <v>-2.4552064132876695E-11</v>
      </c>
      <c r="AH180" s="87">
        <f t="shared" si="43"/>
        <v>-2.4748480645939708E-11</v>
      </c>
      <c r="AI180" s="87">
        <f t="shared" si="44"/>
        <v>-2.4797977607231588E-11</v>
      </c>
      <c r="AJ180" s="87">
        <f t="shared" si="45"/>
        <v>-2.514514929373283E-11</v>
      </c>
      <c r="AK180" s="87">
        <f t="shared" si="46"/>
        <v>-2.5673197428901217E-11</v>
      </c>
      <c r="AL180" s="87">
        <f t="shared" si="47"/>
        <v>-2.639204695691045E-11</v>
      </c>
      <c r="AM180" s="87">
        <f t="shared" si="48"/>
        <v>-2.6576791285608821E-11</v>
      </c>
      <c r="AN180" s="87">
        <f t="shared" si="49"/>
        <v>-2.6576791285608821E-11</v>
      </c>
      <c r="AO180" s="87">
        <f t="shared" si="50"/>
        <v>-2.6576791285608821E-11</v>
      </c>
      <c r="AP180" s="87">
        <f t="shared" si="51"/>
        <v>-2.6576791285608821E-11</v>
      </c>
      <c r="AQ180" s="87">
        <f t="shared" si="52"/>
        <v>-2.6576791285608821E-11</v>
      </c>
      <c r="AR180" s="87">
        <f t="shared" si="53"/>
        <v>-2.6576791285608821E-11</v>
      </c>
    </row>
    <row r="181" spans="2:44" s="79" customFormat="1" x14ac:dyDescent="0.2">
      <c r="B181" s="86">
        <f>'3. Investeringen'!B162</f>
        <v>148</v>
      </c>
      <c r="C181" s="86" t="str">
        <f>'3. Investeringen'!G162</f>
        <v>Nieuwe investeringen TD</v>
      </c>
      <c r="D181" s="86">
        <f>'3. Investeringen'!K162</f>
        <v>2009</v>
      </c>
      <c r="E181" s="121">
        <f>'3. Investeringen'!N162</f>
        <v>2011</v>
      </c>
      <c r="F181" s="86">
        <f>'3. Investeringen'!O162</f>
        <v>172464.02018181904</v>
      </c>
      <c r="G181" s="86">
        <f>'3. Investeringen'!P162</f>
        <v>172981.41224236452</v>
      </c>
      <c r="H181" s="20"/>
      <c r="I181" s="86">
        <f>'6. Investeringen per jaar'!I162</f>
        <v>1</v>
      </c>
      <c r="J181" s="20"/>
      <c r="K181" s="86">
        <f>'8. Afschrijvingen voor GAW'!AO176</f>
        <v>3281.7968864672885</v>
      </c>
      <c r="L181" s="86">
        <f>'8. Afschrijvingen voor GAW'!AP176</f>
        <v>3367.1236055154382</v>
      </c>
      <c r="M181" s="86">
        <f>'8. Afschrijvingen voor GAW'!AQ176</f>
        <v>3444.567448442293</v>
      </c>
      <c r="N181" s="86">
        <f>'8. Afschrijvingen voor GAW'!AR176</f>
        <v>3541.0153369986774</v>
      </c>
      <c r="O181" s="86">
        <f>'8. Afschrijvingen voor GAW'!AS176</f>
        <v>3576.4254903686642</v>
      </c>
      <c r="P181" s="86">
        <f>'8. Afschrijvingen voor GAW'!AT176</f>
        <v>3605.0368942916139</v>
      </c>
      <c r="Q181" s="86">
        <f>'8. Afschrijvingen voor GAW'!AU176</f>
        <v>3612.2469680801969</v>
      </c>
      <c r="R181" s="86">
        <f>'8. Afschrijvingen voor GAW'!AV176</f>
        <v>3662.8184256333193</v>
      </c>
      <c r="S181" s="86">
        <f>'8. Afschrijvingen voor GAW'!AW176</f>
        <v>3739.7376125716187</v>
      </c>
      <c r="T181" s="86">
        <f>'8. Afschrijvingen voor GAW'!AX176</f>
        <v>3844.4502657236244</v>
      </c>
      <c r="U181" s="86">
        <f>'8. Afschrijvingen voor GAW'!AY176</f>
        <v>3871.3614175836897</v>
      </c>
      <c r="V181" s="86">
        <f>'8. Afschrijvingen voor GAW'!AZ176</f>
        <v>4645.6337011004271</v>
      </c>
      <c r="W181" s="86">
        <f>'8. Afschrijvingen voor GAW'!BA176</f>
        <v>4514.4628671870032</v>
      </c>
      <c r="X181" s="86">
        <f>'8. Afschrijvingen voor GAW'!BB176</f>
        <v>4386.9956803487821</v>
      </c>
      <c r="Y181" s="86">
        <f>'8. Afschrijvingen voor GAW'!BC176</f>
        <v>4263.1275670212872</v>
      </c>
      <c r="Z181" s="86">
        <f>'8. Afschrijvingen voor GAW'!BD176</f>
        <v>4142.7569063053916</v>
      </c>
      <c r="AA181" s="20"/>
      <c r="AB181" s="122"/>
      <c r="AC181" s="87">
        <f t="shared" si="38"/>
        <v>172294.33653953267</v>
      </c>
      <c r="AD181" s="87">
        <f t="shared" si="39"/>
        <v>173406.8656840451</v>
      </c>
      <c r="AE181" s="87">
        <f t="shared" si="40"/>
        <v>173950.65614633582</v>
      </c>
      <c r="AF181" s="87">
        <f t="shared" si="41"/>
        <v>175280.25918143455</v>
      </c>
      <c r="AG181" s="87">
        <f t="shared" si="42"/>
        <v>173456.63628288024</v>
      </c>
      <c r="AH181" s="87">
        <f t="shared" si="43"/>
        <v>171239.25247885167</v>
      </c>
      <c r="AI181" s="87">
        <f t="shared" si="44"/>
        <v>167969.48401572916</v>
      </c>
      <c r="AJ181" s="87">
        <f t="shared" si="45"/>
        <v>166658.23836631604</v>
      </c>
      <c r="AK181" s="87">
        <f t="shared" si="46"/>
        <v>166418.32375943704</v>
      </c>
      <c r="AL181" s="87">
        <f t="shared" si="47"/>
        <v>167233.58655897767</v>
      </c>
      <c r="AM181" s="87">
        <f t="shared" si="48"/>
        <v>164532.86024730682</v>
      </c>
      <c r="AN181" s="87">
        <f t="shared" si="49"/>
        <v>159887.2265462064</v>
      </c>
      <c r="AO181" s="87">
        <f t="shared" si="50"/>
        <v>155372.76367901938</v>
      </c>
      <c r="AP181" s="87">
        <f t="shared" si="51"/>
        <v>150985.76799867061</v>
      </c>
      <c r="AQ181" s="87">
        <f t="shared" si="52"/>
        <v>146722.64043164931</v>
      </c>
      <c r="AR181" s="87">
        <f t="shared" si="53"/>
        <v>142579.88352534393</v>
      </c>
    </row>
    <row r="182" spans="2:44" s="79" customFormat="1" x14ac:dyDescent="0.2">
      <c r="B182" s="86">
        <f>'3. Investeringen'!B163</f>
        <v>149</v>
      </c>
      <c r="C182" s="86" t="str">
        <f>'3. Investeringen'!G163</f>
        <v>Nieuwe investeringen TD</v>
      </c>
      <c r="D182" s="86">
        <f>'3. Investeringen'!K163</f>
        <v>2009</v>
      </c>
      <c r="E182" s="121">
        <f>'3. Investeringen'!N163</f>
        <v>2011</v>
      </c>
      <c r="F182" s="86">
        <f>'3. Investeringen'!O163</f>
        <v>162886.38800001476</v>
      </c>
      <c r="G182" s="86">
        <f>'3. Investeringen'!P163</f>
        <v>163375.04716401477</v>
      </c>
      <c r="H182" s="20"/>
      <c r="I182" s="86">
        <f>'6. Investeringen per jaar'!I163</f>
        <v>1</v>
      </c>
      <c r="J182" s="20"/>
      <c r="K182" s="86">
        <f>'8. Afschrijvingen voor GAW'!AO177</f>
        <v>3812.0844338270117</v>
      </c>
      <c r="L182" s="86">
        <f>'8. Afschrijvingen voor GAW'!AP177</f>
        <v>3911.1986291065136</v>
      </c>
      <c r="M182" s="86">
        <f>'8. Afschrijvingen voor GAW'!AQ177</f>
        <v>4001.1561975759632</v>
      </c>
      <c r="N182" s="86">
        <f>'8. Afschrijvingen voor GAW'!AR177</f>
        <v>4113.1885711080904</v>
      </c>
      <c r="O182" s="86">
        <f>'8. Afschrijvingen voor GAW'!AS177</f>
        <v>4154.3204568191713</v>
      </c>
      <c r="P182" s="86">
        <f>'8. Afschrijvingen voor GAW'!AT177</f>
        <v>4187.5550204737247</v>
      </c>
      <c r="Q182" s="86">
        <f>'8. Afschrijvingen voor GAW'!AU177</f>
        <v>4195.9301305146719</v>
      </c>
      <c r="R182" s="86">
        <f>'8. Afschrijvingen voor GAW'!AV177</f>
        <v>4254.6731523418775</v>
      </c>
      <c r="S182" s="86">
        <f>'8. Afschrijvingen voor GAW'!AW177</f>
        <v>4344.0212885410565</v>
      </c>
      <c r="T182" s="86">
        <f>'8. Afschrijvingen voor GAW'!AX177</f>
        <v>4465.6538846202066</v>
      </c>
      <c r="U182" s="86">
        <f>'8. Afschrijvingen voor GAW'!AY177</f>
        <v>4496.9134618125481</v>
      </c>
      <c r="V182" s="86">
        <f>'8. Afschrijvingen voor GAW'!AZ177</f>
        <v>5396.2961541750574</v>
      </c>
      <c r="W182" s="86">
        <f>'8. Afschrijvingen voor GAW'!BA177</f>
        <v>5197.0482961747475</v>
      </c>
      <c r="X182" s="86">
        <f>'8. Afschrijvingen voor GAW'!BB177</f>
        <v>5005.1572821621412</v>
      </c>
      <c r="Y182" s="86">
        <f>'8. Afschrijvingen voor GAW'!BC177</f>
        <v>4820.3514748207708</v>
      </c>
      <c r="Z182" s="86">
        <f>'8. Afschrijvingen voor GAW'!BD177</f>
        <v>4642.3692665196959</v>
      </c>
      <c r="AA182" s="20"/>
      <c r="AB182" s="122"/>
      <c r="AC182" s="87">
        <f t="shared" si="38"/>
        <v>162013.58843764797</v>
      </c>
      <c r="AD182" s="87">
        <f t="shared" si="39"/>
        <v>162314.74310792031</v>
      </c>
      <c r="AE182" s="87">
        <f t="shared" si="40"/>
        <v>162046.8260018265</v>
      </c>
      <c r="AF182" s="87">
        <f t="shared" si="41"/>
        <v>162470.94855876954</v>
      </c>
      <c r="AG182" s="87">
        <f t="shared" si="42"/>
        <v>159941.33758753806</v>
      </c>
      <c r="AH182" s="87">
        <f t="shared" si="43"/>
        <v>157033.31326776464</v>
      </c>
      <c r="AI182" s="87">
        <f t="shared" si="44"/>
        <v>153151.44976378549</v>
      </c>
      <c r="AJ182" s="87">
        <f t="shared" si="45"/>
        <v>151040.89690813661</v>
      </c>
      <c r="AK182" s="87">
        <f t="shared" si="46"/>
        <v>149868.73445466641</v>
      </c>
      <c r="AL182" s="87">
        <f t="shared" si="47"/>
        <v>149599.40513477687</v>
      </c>
      <c r="AM182" s="87">
        <f t="shared" si="48"/>
        <v>146149.68750890775</v>
      </c>
      <c r="AN182" s="87">
        <f t="shared" si="49"/>
        <v>140753.39135473268</v>
      </c>
      <c r="AO182" s="87">
        <f t="shared" si="50"/>
        <v>135556.34305855795</v>
      </c>
      <c r="AP182" s="87">
        <f t="shared" si="51"/>
        <v>130551.18577639581</v>
      </c>
      <c r="AQ182" s="87">
        <f t="shared" si="52"/>
        <v>125730.83430157504</v>
      </c>
      <c r="AR182" s="87">
        <f t="shared" si="53"/>
        <v>121088.46503505534</v>
      </c>
    </row>
    <row r="183" spans="2:44" s="79" customFormat="1" x14ac:dyDescent="0.2">
      <c r="B183" s="86">
        <f>'3. Investeringen'!B164</f>
        <v>150</v>
      </c>
      <c r="C183" s="86" t="str">
        <f>'3. Investeringen'!G164</f>
        <v>Nieuwe investeringen TD</v>
      </c>
      <c r="D183" s="86">
        <f>'3. Investeringen'!K164</f>
        <v>2009</v>
      </c>
      <c r="E183" s="121">
        <f>'3. Investeringen'!N164</f>
        <v>2011</v>
      </c>
      <c r="F183" s="86">
        <f>'3. Investeringen'!O164</f>
        <v>669172.29550284881</v>
      </c>
      <c r="G183" s="86">
        <f>'3. Investeringen'!P164</f>
        <v>671179.81238935725</v>
      </c>
      <c r="H183" s="20"/>
      <c r="I183" s="86">
        <f>'6. Investeringen per jaar'!I164</f>
        <v>1</v>
      </c>
      <c r="J183" s="20"/>
      <c r="K183" s="86">
        <f>'8. Afschrijvingen voor GAW'!AO178</f>
        <v>23903.421388603423</v>
      </c>
      <c r="L183" s="86">
        <f>'8. Afschrijvingen voor GAW'!AP178</f>
        <v>24524.910344707114</v>
      </c>
      <c r="M183" s="86">
        <f>'8. Afschrijvingen voor GAW'!AQ178</f>
        <v>25088.983282635374</v>
      </c>
      <c r="N183" s="86">
        <f>'8. Afschrijvingen voor GAW'!AR178</f>
        <v>25791.474814549169</v>
      </c>
      <c r="O183" s="86">
        <f>'8. Afschrijvingen voor GAW'!AS178</f>
        <v>26049.389562694658</v>
      </c>
      <c r="P183" s="86">
        <f>'8. Afschrijvingen voor GAW'!AT178</f>
        <v>26257.784679196218</v>
      </c>
      <c r="Q183" s="86">
        <f>'8. Afschrijvingen voor GAW'!AU178</f>
        <v>26310.300248554609</v>
      </c>
      <c r="R183" s="86">
        <f>'8. Afschrijvingen voor GAW'!AV178</f>
        <v>26678.644452034372</v>
      </c>
      <c r="S183" s="86">
        <f>'8. Afschrijvingen voor GAW'!AW178</f>
        <v>27238.895985527095</v>
      </c>
      <c r="T183" s="86">
        <f>'8. Afschrijvingen voor GAW'!AX178</f>
        <v>28001.585073121856</v>
      </c>
      <c r="U183" s="86">
        <f>'8. Afschrijvingen voor GAW'!AY178</f>
        <v>28197.596168633707</v>
      </c>
      <c r="V183" s="86">
        <f>'8. Afschrijvingen voor GAW'!AZ178</f>
        <v>33837.115402360447</v>
      </c>
      <c r="W183" s="86">
        <f>'8. Afschrijvingen voor GAW'!BA178</f>
        <v>31516.856060484304</v>
      </c>
      <c r="X183" s="86">
        <f>'8. Afschrijvingen voor GAW'!BB178</f>
        <v>29355.700216336805</v>
      </c>
      <c r="Y183" s="86">
        <f>'8. Afschrijvingen voor GAW'!BC178</f>
        <v>27499.880087717815</v>
      </c>
      <c r="Z183" s="86">
        <f>'8. Afschrijvingen voor GAW'!BD178</f>
        <v>27499.880087717815</v>
      </c>
      <c r="AA183" s="20"/>
      <c r="AB183" s="122"/>
      <c r="AC183" s="87">
        <f t="shared" si="38"/>
        <v>657344.08818659419</v>
      </c>
      <c r="AD183" s="87">
        <f t="shared" si="39"/>
        <v>649910.12413473858</v>
      </c>
      <c r="AE183" s="87">
        <f t="shared" si="40"/>
        <v>639769.07370720222</v>
      </c>
      <c r="AF183" s="87">
        <f t="shared" si="41"/>
        <v>631891.13295645465</v>
      </c>
      <c r="AG183" s="87">
        <f t="shared" si="42"/>
        <v>612160.65472332446</v>
      </c>
      <c r="AH183" s="87">
        <f t="shared" si="43"/>
        <v>590800.15528191486</v>
      </c>
      <c r="AI183" s="87">
        <f t="shared" si="44"/>
        <v>565671.45534392411</v>
      </c>
      <c r="AJ183" s="87">
        <f t="shared" si="45"/>
        <v>546912.21126670472</v>
      </c>
      <c r="AK183" s="87">
        <f t="shared" si="46"/>
        <v>531158.47171777836</v>
      </c>
      <c r="AL183" s="87">
        <f t="shared" si="47"/>
        <v>518029.32385275426</v>
      </c>
      <c r="AM183" s="87">
        <f t="shared" si="48"/>
        <v>493457.93295108975</v>
      </c>
      <c r="AN183" s="87">
        <f t="shared" si="49"/>
        <v>459620.8175487293</v>
      </c>
      <c r="AO183" s="87">
        <f t="shared" si="50"/>
        <v>428103.961488245</v>
      </c>
      <c r="AP183" s="87">
        <f t="shared" si="51"/>
        <v>398748.26127190818</v>
      </c>
      <c r="AQ183" s="87">
        <f t="shared" si="52"/>
        <v>371248.3811841904</v>
      </c>
      <c r="AR183" s="87">
        <f t="shared" si="53"/>
        <v>343748.50109647261</v>
      </c>
    </row>
    <row r="184" spans="2:44" s="79" customFormat="1" x14ac:dyDescent="0.2">
      <c r="B184" s="86">
        <f>'3. Investeringen'!B165</f>
        <v>151</v>
      </c>
      <c r="C184" s="86" t="str">
        <f>'3. Investeringen'!G165</f>
        <v>Nieuwe investeringen TD</v>
      </c>
      <c r="D184" s="86">
        <f>'3. Investeringen'!K165</f>
        <v>2009</v>
      </c>
      <c r="E184" s="121">
        <f>'3. Investeringen'!N165</f>
        <v>2011</v>
      </c>
      <c r="F184" s="86">
        <f>'3. Investeringen'!O165</f>
        <v>9.4E-7</v>
      </c>
      <c r="G184" s="86">
        <f>'3. Investeringen'!P165</f>
        <v>9.4281999999999981E-7</v>
      </c>
      <c r="H184" s="20"/>
      <c r="I184" s="86">
        <f>'6. Investeringen per jaar'!I165</f>
        <v>1</v>
      </c>
      <c r="J184" s="20"/>
      <c r="K184" s="86">
        <f>'8. Afschrijvingen voor GAW'!AO179</f>
        <v>4.0721799999999995E-8</v>
      </c>
      <c r="L184" s="86">
        <f>'8. Afschrijvingen voor GAW'!AP179</f>
        <v>4.178056679999999E-8</v>
      </c>
      <c r="M184" s="86">
        <f>'8. Afschrijvingen voor GAW'!AQ179</f>
        <v>4.2741519836399986E-8</v>
      </c>
      <c r="N184" s="86">
        <f>'8. Afschrijvingen voor GAW'!AR179</f>
        <v>4.3938282391819187E-8</v>
      </c>
      <c r="O184" s="86">
        <f>'8. Afschrijvingen voor GAW'!AS179</f>
        <v>4.4377665215737377E-8</v>
      </c>
      <c r="P184" s="86">
        <f>'8. Afschrijvingen voor GAW'!AT179</f>
        <v>4.4732686537463283E-8</v>
      </c>
      <c r="Q184" s="86">
        <f>'8. Afschrijvingen voor GAW'!AU179</f>
        <v>4.4822151910538211E-8</v>
      </c>
      <c r="R184" s="86">
        <f>'8. Afschrijvingen voor GAW'!AV179</f>
        <v>4.544966203728574E-8</v>
      </c>
      <c r="S184" s="86">
        <f>'8. Afschrijvingen voor GAW'!AW179</f>
        <v>4.640410494006874E-8</v>
      </c>
      <c r="T184" s="86">
        <f>'8. Afschrijvingen voor GAW'!AX179</f>
        <v>4.7703419878390668E-8</v>
      </c>
      <c r="U184" s="86">
        <f>'8. Afschrijvingen voor GAW'!AY179</f>
        <v>4.8037343817539401E-8</v>
      </c>
      <c r="V184" s="86">
        <f>'8. Afschrijvingen voor GAW'!AZ179</f>
        <v>5.7644812581047288E-8</v>
      </c>
      <c r="W184" s="86">
        <f>'8. Afschrijvingen voor GAW'!BA179</f>
        <v>5.2110910573266751E-8</v>
      </c>
      <c r="X184" s="86">
        <f>'8. Afschrijvingen voor GAW'!BB179</f>
        <v>4.7108263158233141E-8</v>
      </c>
      <c r="Y184" s="86">
        <f>'8. Afschrijvingen voor GAW'!BC179</f>
        <v>4.6695032779652144E-8</v>
      </c>
      <c r="Z184" s="86">
        <f>'8. Afschrijvingen voor GAW'!BD179</f>
        <v>4.6695032779652144E-8</v>
      </c>
      <c r="AA184" s="20"/>
      <c r="AB184" s="122"/>
      <c r="AC184" s="87">
        <f t="shared" si="38"/>
        <v>9.1624049999999975E-7</v>
      </c>
      <c r="AD184" s="87">
        <f t="shared" si="39"/>
        <v>8.9828218619999984E-7</v>
      </c>
      <c r="AE184" s="87">
        <f t="shared" si="40"/>
        <v>8.7620115664619978E-7</v>
      </c>
      <c r="AF184" s="87">
        <f t="shared" si="41"/>
        <v>8.5679650664047414E-7</v>
      </c>
      <c r="AG184" s="87">
        <f t="shared" si="42"/>
        <v>8.2098680649114152E-7</v>
      </c>
      <c r="AH184" s="87">
        <f t="shared" si="43"/>
        <v>7.828220144056073E-7</v>
      </c>
      <c r="AI184" s="87">
        <f t="shared" si="44"/>
        <v>7.3956550652388024E-7</v>
      </c>
      <c r="AJ184" s="87">
        <f t="shared" si="45"/>
        <v>7.0446976157792887E-7</v>
      </c>
      <c r="AK184" s="87">
        <f t="shared" si="46"/>
        <v>6.7285952163099652E-7</v>
      </c>
      <c r="AL184" s="87">
        <f t="shared" si="47"/>
        <v>6.4399616835827383E-7</v>
      </c>
      <c r="AM184" s="87">
        <f t="shared" si="48"/>
        <v>6.0046679771924231E-7</v>
      </c>
      <c r="AN184" s="87">
        <f t="shared" si="49"/>
        <v>5.4282198513819505E-7</v>
      </c>
      <c r="AO184" s="87">
        <f t="shared" si="50"/>
        <v>4.9071107456492826E-7</v>
      </c>
      <c r="AP184" s="87">
        <f t="shared" si="51"/>
        <v>4.4360281140669515E-7</v>
      </c>
      <c r="AQ184" s="87">
        <f t="shared" si="52"/>
        <v>3.9690777862704299E-7</v>
      </c>
      <c r="AR184" s="87">
        <f t="shared" si="53"/>
        <v>3.5021274584739083E-7</v>
      </c>
    </row>
    <row r="185" spans="2:44" s="79" customFormat="1" x14ac:dyDescent="0.2">
      <c r="B185" s="86">
        <f>'3. Investeringen'!B166</f>
        <v>152</v>
      </c>
      <c r="C185" s="86" t="str">
        <f>'3. Investeringen'!G166</f>
        <v>Nieuwe investeringen TD</v>
      </c>
      <c r="D185" s="86">
        <f>'3. Investeringen'!K166</f>
        <v>2009</v>
      </c>
      <c r="E185" s="121">
        <f>'3. Investeringen'!N166</f>
        <v>2011</v>
      </c>
      <c r="F185" s="86">
        <f>'3. Investeringen'!O166</f>
        <v>30807.025999999998</v>
      </c>
      <c r="G185" s="86">
        <f>'3. Investeringen'!P166</f>
        <v>30899.44707799999</v>
      </c>
      <c r="H185" s="20"/>
      <c r="I185" s="86">
        <f>'6. Investeringen per jaar'!I166</f>
        <v>1</v>
      </c>
      <c r="J185" s="20"/>
      <c r="K185" s="86">
        <f>'8. Afschrijvingen voor GAW'!AO180</f>
        <v>3689.7575040199995</v>
      </c>
      <c r="L185" s="86">
        <f>'8. Afschrijvingen voor GAW'!AP180</f>
        <v>3785.6911991245192</v>
      </c>
      <c r="M185" s="86">
        <f>'8. Afschrijvingen voor GAW'!AQ180</f>
        <v>3872.7620967043827</v>
      </c>
      <c r="N185" s="86">
        <f>'8. Afschrijvingen voor GAW'!AR180</f>
        <v>3981.1994354121052</v>
      </c>
      <c r="O185" s="86">
        <f>'8. Afschrijvingen voor GAW'!AS180</f>
        <v>4021.0114297662262</v>
      </c>
      <c r="P185" s="86">
        <f>'8. Afschrijvingen voor GAW'!AT180</f>
        <v>4053.1795212043567</v>
      </c>
      <c r="Q185" s="86">
        <f>'8. Afschrijvingen voor GAW'!AU180</f>
        <v>4061.2858802467654</v>
      </c>
      <c r="R185" s="86">
        <f>'8. Afschrijvingen voor GAW'!AV180</f>
        <v>4118.1438825702198</v>
      </c>
      <c r="S185" s="86">
        <f>'8. Afschrijvingen voor GAW'!AW180</f>
        <v>2102.3124520520969</v>
      </c>
      <c r="T185" s="86">
        <f>'8. Afschrijvingen voor GAW'!AX180</f>
        <v>0</v>
      </c>
      <c r="U185" s="86">
        <f>'8. Afschrijvingen voor GAW'!AY180</f>
        <v>0</v>
      </c>
      <c r="V185" s="86">
        <f>'8. Afschrijvingen voor GAW'!AZ180</f>
        <v>0</v>
      </c>
      <c r="W185" s="86">
        <f>'8. Afschrijvingen voor GAW'!BA180</f>
        <v>0</v>
      </c>
      <c r="X185" s="86">
        <f>'8. Afschrijvingen voor GAW'!BB180</f>
        <v>0</v>
      </c>
      <c r="Y185" s="86">
        <f>'8. Afschrijvingen voor GAW'!BC180</f>
        <v>0</v>
      </c>
      <c r="Z185" s="86">
        <f>'8. Afschrijvingen voor GAW'!BD180</f>
        <v>0</v>
      </c>
      <c r="AA185" s="20"/>
      <c r="AB185" s="122"/>
      <c r="AC185" s="87">
        <f t="shared" si="38"/>
        <v>27673.181280149987</v>
      </c>
      <c r="AD185" s="87">
        <f t="shared" si="39"/>
        <v>24606.992794309368</v>
      </c>
      <c r="AE185" s="87">
        <f t="shared" si="40"/>
        <v>21300.191531874098</v>
      </c>
      <c r="AF185" s="87">
        <f t="shared" si="41"/>
        <v>17915.397459354466</v>
      </c>
      <c r="AG185" s="87">
        <f t="shared" si="42"/>
        <v>14073.540004181785</v>
      </c>
      <c r="AH185" s="87">
        <f t="shared" si="43"/>
        <v>10132.948803010882</v>
      </c>
      <c r="AI185" s="87">
        <f t="shared" si="44"/>
        <v>6091.9288203701381</v>
      </c>
      <c r="AJ185" s="87">
        <f t="shared" si="45"/>
        <v>2059.0719412851004</v>
      </c>
      <c r="AK185" s="87">
        <f t="shared" si="46"/>
        <v>-9.5496943686157465E-12</v>
      </c>
      <c r="AL185" s="87">
        <f t="shared" si="47"/>
        <v>-9.8170858109369878E-12</v>
      </c>
      <c r="AM185" s="87">
        <f t="shared" si="48"/>
        <v>-9.885805411613546E-12</v>
      </c>
      <c r="AN185" s="87">
        <f t="shared" si="49"/>
        <v>-9.885805411613546E-12</v>
      </c>
      <c r="AO185" s="87">
        <f t="shared" si="50"/>
        <v>-9.885805411613546E-12</v>
      </c>
      <c r="AP185" s="87">
        <f t="shared" si="51"/>
        <v>-9.885805411613546E-12</v>
      </c>
      <c r="AQ185" s="87">
        <f t="shared" si="52"/>
        <v>-9.885805411613546E-12</v>
      </c>
      <c r="AR185" s="87">
        <f t="shared" si="53"/>
        <v>-9.885805411613546E-12</v>
      </c>
    </row>
    <row r="186" spans="2:44" s="79" customFormat="1" x14ac:dyDescent="0.2">
      <c r="B186" s="86">
        <f>'3. Investeringen'!B167</f>
        <v>153</v>
      </c>
      <c r="C186" s="86" t="str">
        <f>'3. Investeringen'!G167</f>
        <v>Nieuwe investeringen TD</v>
      </c>
      <c r="D186" s="86">
        <f>'3. Investeringen'!K167</f>
        <v>2009</v>
      </c>
      <c r="E186" s="121">
        <f>'3. Investeringen'!N167</f>
        <v>2011</v>
      </c>
      <c r="F186" s="86">
        <f>'3. Investeringen'!O167</f>
        <v>477120.07699999987</v>
      </c>
      <c r="G186" s="86">
        <f>'3. Investeringen'!P167</f>
        <v>478551.43723099981</v>
      </c>
      <c r="H186" s="20"/>
      <c r="I186" s="86">
        <f>'6. Investeringen per jaar'!I167</f>
        <v>1</v>
      </c>
      <c r="J186" s="20"/>
      <c r="K186" s="86">
        <f>'8. Afschrijvingen voor GAW'!AO181</f>
        <v>138779.91679698994</v>
      </c>
      <c r="L186" s="86">
        <f>'8. Afschrijvingen voor GAW'!AP181</f>
        <v>142388.19463371168</v>
      </c>
      <c r="M186" s="86">
        <f>'8. Afschrijvingen voor GAW'!AQ181</f>
        <v>145663.12311028704</v>
      </c>
      <c r="N186" s="86">
        <f>'8. Afschrijvingen voor GAW'!AR181</f>
        <v>74870.845278687542</v>
      </c>
      <c r="O186" s="86">
        <f>'8. Afschrijvingen voor GAW'!AS181</f>
        <v>0</v>
      </c>
      <c r="P186" s="86">
        <f>'8. Afschrijvingen voor GAW'!AT181</f>
        <v>0</v>
      </c>
      <c r="Q186" s="86">
        <f>'8. Afschrijvingen voor GAW'!AU181</f>
        <v>0</v>
      </c>
      <c r="R186" s="86">
        <f>'8. Afschrijvingen voor GAW'!AV181</f>
        <v>0</v>
      </c>
      <c r="S186" s="86">
        <f>'8. Afschrijvingen voor GAW'!AW181</f>
        <v>0</v>
      </c>
      <c r="T186" s="86">
        <f>'8. Afschrijvingen voor GAW'!AX181</f>
        <v>0</v>
      </c>
      <c r="U186" s="86">
        <f>'8. Afschrijvingen voor GAW'!AY181</f>
        <v>0</v>
      </c>
      <c r="V186" s="86">
        <f>'8. Afschrijvingen voor GAW'!AZ181</f>
        <v>0</v>
      </c>
      <c r="W186" s="86">
        <f>'8. Afschrijvingen voor GAW'!BA181</f>
        <v>0</v>
      </c>
      <c r="X186" s="86">
        <f>'8. Afschrijvingen voor GAW'!BB181</f>
        <v>0</v>
      </c>
      <c r="Y186" s="86">
        <f>'8. Afschrijvingen voor GAW'!BC181</f>
        <v>0</v>
      </c>
      <c r="Z186" s="86">
        <f>'8. Afschrijvingen voor GAW'!BD181</f>
        <v>0</v>
      </c>
      <c r="AA186" s="20"/>
      <c r="AB186" s="122"/>
      <c r="AC186" s="87">
        <f t="shared" si="38"/>
        <v>346949.79199247481</v>
      </c>
      <c r="AD186" s="87">
        <f t="shared" si="39"/>
        <v>213582.29195056748</v>
      </c>
      <c r="AE186" s="87">
        <f t="shared" si="40"/>
        <v>72831.561555143475</v>
      </c>
      <c r="AF186" s="87">
        <f t="shared" si="41"/>
        <v>-4.3655745685100555E-11</v>
      </c>
      <c r="AG186" s="87">
        <f t="shared" si="42"/>
        <v>-4.4092303141951565E-11</v>
      </c>
      <c r="AH186" s="87">
        <f t="shared" si="43"/>
        <v>-4.4445041567087174E-11</v>
      </c>
      <c r="AI186" s="87">
        <f t="shared" si="44"/>
        <v>-4.4533931650221348E-11</v>
      </c>
      <c r="AJ186" s="87">
        <f t="shared" si="45"/>
        <v>-4.5157406693324447E-11</v>
      </c>
      <c r="AK186" s="87">
        <f t="shared" si="46"/>
        <v>-4.6105712233884255E-11</v>
      </c>
      <c r="AL186" s="87">
        <f t="shared" si="47"/>
        <v>-4.7396672176433014E-11</v>
      </c>
      <c r="AM186" s="87">
        <f t="shared" si="48"/>
        <v>-4.7728448881668042E-11</v>
      </c>
      <c r="AN186" s="87">
        <f t="shared" si="49"/>
        <v>-4.7728448881668042E-11</v>
      </c>
      <c r="AO186" s="87">
        <f t="shared" si="50"/>
        <v>-4.7728448881668042E-11</v>
      </c>
      <c r="AP186" s="87">
        <f t="shared" si="51"/>
        <v>-4.7728448881668042E-11</v>
      </c>
      <c r="AQ186" s="87">
        <f t="shared" si="52"/>
        <v>-4.7728448881668042E-11</v>
      </c>
      <c r="AR186" s="87">
        <f t="shared" si="53"/>
        <v>-4.7728448881668042E-11</v>
      </c>
    </row>
    <row r="187" spans="2:44" s="79" customFormat="1" x14ac:dyDescent="0.2">
      <c r="B187" s="86">
        <f>'3. Investeringen'!B168</f>
        <v>154</v>
      </c>
      <c r="C187" s="86" t="str">
        <f>'3. Investeringen'!G168</f>
        <v>Nieuwe investeringen TD</v>
      </c>
      <c r="D187" s="86">
        <f>'3. Investeringen'!K168</f>
        <v>2010</v>
      </c>
      <c r="E187" s="121">
        <f>'3. Investeringen'!N168</f>
        <v>2011</v>
      </c>
      <c r="F187" s="86">
        <f>'3. Investeringen'!O168</f>
        <v>174135.8137272739</v>
      </c>
      <c r="G187" s="86">
        <f>'3. Investeringen'!P168</f>
        <v>174135.8137272739</v>
      </c>
      <c r="H187" s="20"/>
      <c r="I187" s="86">
        <f>'6. Investeringen per jaar'!I168</f>
        <v>1</v>
      </c>
      <c r="J187" s="20"/>
      <c r="K187" s="86">
        <f>'8. Afschrijvingen voor GAW'!AO182</f>
        <v>3243.0798336363855</v>
      </c>
      <c r="L187" s="86">
        <f>'8. Afschrijvingen voor GAW'!AP182</f>
        <v>3327.399909310931</v>
      </c>
      <c r="M187" s="86">
        <f>'8. Afschrijvingen voor GAW'!AQ182</f>
        <v>3403.9301072250823</v>
      </c>
      <c r="N187" s="86">
        <f>'8. Afschrijvingen voor GAW'!AR182</f>
        <v>3499.2401502273847</v>
      </c>
      <c r="O187" s="86">
        <f>'8. Afschrijvingen voor GAW'!AS182</f>
        <v>3534.2325517296581</v>
      </c>
      <c r="P187" s="86">
        <f>'8. Afschrijvingen voor GAW'!AT182</f>
        <v>3562.5064121434953</v>
      </c>
      <c r="Q187" s="86">
        <f>'8. Afschrijvingen voor GAW'!AU182</f>
        <v>3569.6314249677826</v>
      </c>
      <c r="R187" s="86">
        <f>'8. Afschrijvingen voor GAW'!AV182</f>
        <v>3619.6062649173318</v>
      </c>
      <c r="S187" s="86">
        <f>'8. Afschrijvingen voor GAW'!AW182</f>
        <v>3695.6179964805956</v>
      </c>
      <c r="T187" s="86">
        <f>'8. Afschrijvingen voor GAW'!AX182</f>
        <v>3799.0953003820523</v>
      </c>
      <c r="U187" s="86">
        <f>'8. Afschrijvingen voor GAW'!AY182</f>
        <v>3825.6889674847262</v>
      </c>
      <c r="V187" s="86">
        <f>'8. Afschrijvingen voor GAW'!AZ182</f>
        <v>4590.8267609816703</v>
      </c>
      <c r="W187" s="86">
        <f>'8. Afschrijvingen voor GAW'!BA182</f>
        <v>4464.1832641270039</v>
      </c>
      <c r="X187" s="86">
        <f>'8. Afschrijvingen voor GAW'!BB182</f>
        <v>4341.0333809786725</v>
      </c>
      <c r="Y187" s="86">
        <f>'8. Afschrijvingen voor GAW'!BC182</f>
        <v>4221.2807359861572</v>
      </c>
      <c r="Z187" s="86">
        <f>'8. Afschrijvingen voor GAW'!BD182</f>
        <v>4104.8316122348151</v>
      </c>
      <c r="AA187" s="20"/>
      <c r="AB187" s="122"/>
      <c r="AC187" s="87">
        <f t="shared" si="38"/>
        <v>173504.7710995466</v>
      </c>
      <c r="AD187" s="87">
        <f t="shared" si="39"/>
        <v>174688.49523882387</v>
      </c>
      <c r="AE187" s="87">
        <f t="shared" si="40"/>
        <v>175302.40052209172</v>
      </c>
      <c r="AF187" s="87">
        <f t="shared" si="41"/>
        <v>176711.62758648291</v>
      </c>
      <c r="AG187" s="87">
        <f t="shared" si="42"/>
        <v>174944.51131061808</v>
      </c>
      <c r="AH187" s="87">
        <f t="shared" si="43"/>
        <v>172781.56098895954</v>
      </c>
      <c r="AI187" s="87">
        <f t="shared" si="44"/>
        <v>169557.49268596969</v>
      </c>
      <c r="AJ187" s="87">
        <f t="shared" si="45"/>
        <v>168311.69131865594</v>
      </c>
      <c r="AK187" s="87">
        <f t="shared" si="46"/>
        <v>168150.61883986709</v>
      </c>
      <c r="AL187" s="87">
        <f t="shared" si="47"/>
        <v>169059.74086700132</v>
      </c>
      <c r="AM187" s="87">
        <f t="shared" si="48"/>
        <v>166417.47008558561</v>
      </c>
      <c r="AN187" s="87">
        <f t="shared" si="49"/>
        <v>161826.64332460394</v>
      </c>
      <c r="AO187" s="87">
        <f t="shared" si="50"/>
        <v>157362.46006047694</v>
      </c>
      <c r="AP187" s="87">
        <f t="shared" si="51"/>
        <v>153021.42667949825</v>
      </c>
      <c r="AQ187" s="87">
        <f t="shared" si="52"/>
        <v>148800.14594351209</v>
      </c>
      <c r="AR187" s="87">
        <f t="shared" si="53"/>
        <v>144695.31433127727</v>
      </c>
    </row>
    <row r="188" spans="2:44" s="79" customFormat="1" x14ac:dyDescent="0.2">
      <c r="B188" s="86">
        <f>'3. Investeringen'!B169</f>
        <v>155</v>
      </c>
      <c r="C188" s="86" t="str">
        <f>'3. Investeringen'!G169</f>
        <v>Nieuwe investeringen TD</v>
      </c>
      <c r="D188" s="86">
        <f>'3. Investeringen'!K169</f>
        <v>2010</v>
      </c>
      <c r="E188" s="121">
        <f>'3. Investeringen'!N169</f>
        <v>2011</v>
      </c>
      <c r="F188" s="86">
        <f>'3. Investeringen'!O169</f>
        <v>738768.33222220116</v>
      </c>
      <c r="G188" s="86">
        <f>'3. Investeringen'!P169</f>
        <v>738768.33222220116</v>
      </c>
      <c r="H188" s="20"/>
      <c r="I188" s="86">
        <f>'6. Investeringen per jaar'!I169</f>
        <v>1</v>
      </c>
      <c r="J188" s="20"/>
      <c r="K188" s="86">
        <f>'8. Afschrijvingen voor GAW'!AO183</f>
        <v>16850.558588888405</v>
      </c>
      <c r="L188" s="86">
        <f>'8. Afschrijvingen voor GAW'!AP183</f>
        <v>17288.673112199504</v>
      </c>
      <c r="M188" s="86">
        <f>'8. Afschrijvingen voor GAW'!AQ183</f>
        <v>17686.312593780091</v>
      </c>
      <c r="N188" s="86">
        <f>'8. Afschrijvingen voor GAW'!AR183</f>
        <v>18181.529346405932</v>
      </c>
      <c r="O188" s="86">
        <f>'8. Afschrijvingen voor GAW'!AS183</f>
        <v>18363.344639869989</v>
      </c>
      <c r="P188" s="86">
        <f>'8. Afschrijvingen voor GAW'!AT183</f>
        <v>18510.251396988951</v>
      </c>
      <c r="Q188" s="86">
        <f>'8. Afschrijvingen voor GAW'!AU183</f>
        <v>18547.271899782929</v>
      </c>
      <c r="R188" s="86">
        <f>'8. Afschrijvingen voor GAW'!AV183</f>
        <v>18806.933706379892</v>
      </c>
      <c r="S188" s="86">
        <f>'8. Afschrijvingen voor GAW'!AW183</f>
        <v>19201.879314213867</v>
      </c>
      <c r="T188" s="86">
        <f>'8. Afschrijvingen voor GAW'!AX183</f>
        <v>19739.531935011859</v>
      </c>
      <c r="U188" s="86">
        <f>'8. Afschrijvingen voor GAW'!AY183</f>
        <v>19877.708658556938</v>
      </c>
      <c r="V188" s="86">
        <f>'8. Afschrijvingen voor GAW'!AZ183</f>
        <v>23853.250390268327</v>
      </c>
      <c r="W188" s="86">
        <f>'8. Afschrijvingen voor GAW'!BA183</f>
        <v>22998.805600169162</v>
      </c>
      <c r="X188" s="86">
        <f>'8. Afschrijvingen voor GAW'!BB183</f>
        <v>22174.967787625788</v>
      </c>
      <c r="Y188" s="86">
        <f>'8. Afschrijvingen voor GAW'!BC183</f>
        <v>21380.640583292927</v>
      </c>
      <c r="Z188" s="86">
        <f>'8. Afschrijvingen voor GAW'!BD183</f>
        <v>20614.766890757062</v>
      </c>
      <c r="AA188" s="20"/>
      <c r="AB188" s="122"/>
      <c r="AC188" s="87">
        <f t="shared" si="38"/>
        <v>732999.29861664574</v>
      </c>
      <c r="AD188" s="87">
        <f t="shared" si="39"/>
        <v>734768.60726847907</v>
      </c>
      <c r="AE188" s="87">
        <f t="shared" si="40"/>
        <v>733981.97264187387</v>
      </c>
      <c r="AF188" s="87">
        <f t="shared" si="41"/>
        <v>736351.93852944043</v>
      </c>
      <c r="AG188" s="87">
        <f t="shared" si="42"/>
        <v>725352.11327486485</v>
      </c>
      <c r="AH188" s="87">
        <f t="shared" si="43"/>
        <v>712644.67878407484</v>
      </c>
      <c r="AI188" s="87">
        <f t="shared" si="44"/>
        <v>695522.69624186005</v>
      </c>
      <c r="AJ188" s="87">
        <f t="shared" si="45"/>
        <v>686453.08028286626</v>
      </c>
      <c r="AK188" s="87">
        <f t="shared" si="46"/>
        <v>681666.7156545925</v>
      </c>
      <c r="AL188" s="87">
        <f t="shared" si="47"/>
        <v>681013.85175790929</v>
      </c>
      <c r="AM188" s="87">
        <f t="shared" si="48"/>
        <v>665903.24006165762</v>
      </c>
      <c r="AN188" s="87">
        <f t="shared" si="49"/>
        <v>642049.98967138934</v>
      </c>
      <c r="AO188" s="87">
        <f t="shared" si="50"/>
        <v>619051.18407122022</v>
      </c>
      <c r="AP188" s="87">
        <f t="shared" si="51"/>
        <v>596876.21628359449</v>
      </c>
      <c r="AQ188" s="87">
        <f t="shared" si="52"/>
        <v>575495.57570030156</v>
      </c>
      <c r="AR188" s="87">
        <f t="shared" si="53"/>
        <v>554880.80880954454</v>
      </c>
    </row>
    <row r="189" spans="2:44" s="79" customFormat="1" x14ac:dyDescent="0.2">
      <c r="B189" s="86">
        <f>'3. Investeringen'!B170</f>
        <v>156</v>
      </c>
      <c r="C189" s="86" t="str">
        <f>'3. Investeringen'!G170</f>
        <v>Nieuwe investeringen TD</v>
      </c>
      <c r="D189" s="86">
        <f>'3. Investeringen'!K170</f>
        <v>2010</v>
      </c>
      <c r="E189" s="121">
        <f>'3. Investeringen'!N170</f>
        <v>2011</v>
      </c>
      <c r="F189" s="86">
        <f>'3. Investeringen'!O170</f>
        <v>571709.82300196798</v>
      </c>
      <c r="G189" s="86">
        <f>'3. Investeringen'!P170</f>
        <v>571709.82300196798</v>
      </c>
      <c r="H189" s="20"/>
      <c r="I189" s="86">
        <f>'6. Investeringen per jaar'!I170</f>
        <v>1</v>
      </c>
      <c r="J189" s="20"/>
      <c r="K189" s="86">
        <f>'8. Afschrijvingen voor GAW'!AO184</f>
        <v>19670.693910067712</v>
      </c>
      <c r="L189" s="86">
        <f>'8. Afschrijvingen voor GAW'!AP184</f>
        <v>20182.131951729465</v>
      </c>
      <c r="M189" s="86">
        <f>'8. Afschrijvingen voor GAW'!AQ184</f>
        <v>20646.320986619241</v>
      </c>
      <c r="N189" s="86">
        <f>'8. Afschrijvingen voor GAW'!AR184</f>
        <v>21224.417974244581</v>
      </c>
      <c r="O189" s="86">
        <f>'8. Afschrijvingen voor GAW'!AS184</f>
        <v>21436.662153987025</v>
      </c>
      <c r="P189" s="86">
        <f>'8. Afschrijvingen voor GAW'!AT184</f>
        <v>21608.155451218921</v>
      </c>
      <c r="Q189" s="86">
        <f>'8. Afschrijvingen voor GAW'!AU184</f>
        <v>21651.371762121362</v>
      </c>
      <c r="R189" s="86">
        <f>'8. Afschrijvingen voor GAW'!AV184</f>
        <v>21954.490966791062</v>
      </c>
      <c r="S189" s="86">
        <f>'8. Afschrijvingen voor GAW'!AW184</f>
        <v>22415.535277093673</v>
      </c>
      <c r="T189" s="86">
        <f>'8. Afschrijvingen voor GAW'!AX184</f>
        <v>23043.170264852295</v>
      </c>
      <c r="U189" s="86">
        <f>'8. Afschrijvingen voor GAW'!AY184</f>
        <v>23204.472456706259</v>
      </c>
      <c r="V189" s="86">
        <f>'8. Afschrijvingen voor GAW'!AZ184</f>
        <v>27845.366948047515</v>
      </c>
      <c r="W189" s="86">
        <f>'8. Afschrijvingen voor GAW'!BA184</f>
        <v>26039.180983849841</v>
      </c>
      <c r="X189" s="86">
        <f>'8. Afschrijvingen voor GAW'!BB184</f>
        <v>24350.153028140659</v>
      </c>
      <c r="Y189" s="86">
        <f>'8. Afschrijvingen voor GAW'!BC184</f>
        <v>22770.683642531538</v>
      </c>
      <c r="Z189" s="86">
        <f>'8. Afschrijvingen voor GAW'!BD184</f>
        <v>22639.817644585957</v>
      </c>
      <c r="AA189" s="20"/>
      <c r="AB189" s="122"/>
      <c r="AC189" s="87">
        <f t="shared" si="38"/>
        <v>560614.77643692982</v>
      </c>
      <c r="AD189" s="87">
        <f t="shared" si="39"/>
        <v>555008.62867256056</v>
      </c>
      <c r="AE189" s="87">
        <f t="shared" si="40"/>
        <v>547127.50614541024</v>
      </c>
      <c r="AF189" s="87">
        <f t="shared" si="41"/>
        <v>541222.65834323713</v>
      </c>
      <c r="AG189" s="87">
        <f t="shared" si="42"/>
        <v>525198.22277268255</v>
      </c>
      <c r="AH189" s="87">
        <f t="shared" si="43"/>
        <v>507791.65310364508</v>
      </c>
      <c r="AI189" s="87">
        <f t="shared" si="44"/>
        <v>487155.86464773095</v>
      </c>
      <c r="AJ189" s="87">
        <f t="shared" si="45"/>
        <v>472021.55578600813</v>
      </c>
      <c r="AK189" s="87">
        <f t="shared" si="46"/>
        <v>459518.47318042058</v>
      </c>
      <c r="AL189" s="87">
        <f t="shared" si="47"/>
        <v>449341.82016462006</v>
      </c>
      <c r="AM189" s="87">
        <f t="shared" si="48"/>
        <v>429282.7404490661</v>
      </c>
      <c r="AN189" s="87">
        <f t="shared" si="49"/>
        <v>401437.37350101856</v>
      </c>
      <c r="AO189" s="87">
        <f t="shared" si="50"/>
        <v>375398.1925171687</v>
      </c>
      <c r="AP189" s="87">
        <f t="shared" si="51"/>
        <v>351048.03948902804</v>
      </c>
      <c r="AQ189" s="87">
        <f t="shared" si="52"/>
        <v>328277.35584649653</v>
      </c>
      <c r="AR189" s="87">
        <f t="shared" si="53"/>
        <v>305637.53820191056</v>
      </c>
    </row>
    <row r="190" spans="2:44" s="79" customFormat="1" x14ac:dyDescent="0.2">
      <c r="B190" s="86">
        <f>'3. Investeringen'!B171</f>
        <v>157</v>
      </c>
      <c r="C190" s="86" t="str">
        <f>'3. Investeringen'!G171</f>
        <v>Nieuwe investeringen TD</v>
      </c>
      <c r="D190" s="86">
        <f>'3. Investeringen'!K171</f>
        <v>2010</v>
      </c>
      <c r="E190" s="121">
        <f>'3. Investeringen'!N171</f>
        <v>2011</v>
      </c>
      <c r="F190" s="86">
        <f>'3. Investeringen'!O171</f>
        <v>9.7999999999999993E-7</v>
      </c>
      <c r="G190" s="86">
        <f>'3. Investeringen'!P171</f>
        <v>9.7999999999999993E-7</v>
      </c>
      <c r="H190" s="20"/>
      <c r="I190" s="86">
        <f>'6. Investeringen per jaar'!I171</f>
        <v>1</v>
      </c>
      <c r="J190" s="20"/>
      <c r="K190" s="86">
        <f>'8. Afschrijvingen voor GAW'!AO185</f>
        <v>4.0599999999999993E-8</v>
      </c>
      <c r="L190" s="86">
        <f>'8. Afschrijvingen voor GAW'!AP185</f>
        <v>4.1655599999999984E-8</v>
      </c>
      <c r="M190" s="86">
        <f>'8. Afschrijvingen voor GAW'!AQ185</f>
        <v>4.2613678799999984E-8</v>
      </c>
      <c r="N190" s="86">
        <f>'8. Afschrijvingen voor GAW'!AR185</f>
        <v>4.3806861806399984E-8</v>
      </c>
      <c r="O190" s="86">
        <f>'8. Afschrijvingen voor GAW'!AS185</f>
        <v>4.424493042446398E-8</v>
      </c>
      <c r="P190" s="86">
        <f>'8. Afschrijvingen voor GAW'!AT185</f>
        <v>4.459888986785969E-8</v>
      </c>
      <c r="Q190" s="86">
        <f>'8. Afschrijvingen voor GAW'!AU185</f>
        <v>4.4688087647595414E-8</v>
      </c>
      <c r="R190" s="86">
        <f>'8. Afschrijvingen voor GAW'!AV185</f>
        <v>4.5313720874661754E-8</v>
      </c>
      <c r="S190" s="86">
        <f>'8. Afschrijvingen voor GAW'!AW185</f>
        <v>4.626530901302965E-8</v>
      </c>
      <c r="T190" s="86">
        <f>'8. Afschrijvingen voor GAW'!AX185</f>
        <v>4.7560737665394478E-8</v>
      </c>
      <c r="U190" s="86">
        <f>'8. Afschrijvingen voor GAW'!AY185</f>
        <v>4.7893662829052234E-8</v>
      </c>
      <c r="V190" s="86">
        <f>'8. Afschrijvingen voor GAW'!AZ185</f>
        <v>5.7472395394862696E-8</v>
      </c>
      <c r="W190" s="86">
        <f>'8. Afschrijvingen voor GAW'!BA185</f>
        <v>5.2363738026430453E-8</v>
      </c>
      <c r="X190" s="86">
        <f>'8. Afschrijvingen voor GAW'!BB185</f>
        <v>4.7709183535192185E-8</v>
      </c>
      <c r="Y190" s="86">
        <f>'8. Afschrijvingen voor GAW'!BC185</f>
        <v>4.6573250593878089E-8</v>
      </c>
      <c r="Z190" s="86">
        <f>'8. Afschrijvingen voor GAW'!BD185</f>
        <v>4.6573250593878089E-8</v>
      </c>
      <c r="AA190" s="20"/>
      <c r="AB190" s="122"/>
      <c r="AC190" s="87">
        <f t="shared" si="38"/>
        <v>9.5409999999999968E-7</v>
      </c>
      <c r="AD190" s="87">
        <f t="shared" si="39"/>
        <v>9.3725099999999971E-7</v>
      </c>
      <c r="AE190" s="87">
        <f t="shared" si="40"/>
        <v>9.1619409419999959E-7</v>
      </c>
      <c r="AF190" s="87">
        <f t="shared" si="41"/>
        <v>8.9804066703119966E-7</v>
      </c>
      <c r="AG190" s="87">
        <f t="shared" si="42"/>
        <v>8.6277614327704773E-7</v>
      </c>
      <c r="AH190" s="87">
        <f t="shared" si="43"/>
        <v>8.2507946255540446E-7</v>
      </c>
      <c r="AI190" s="87">
        <f t="shared" si="44"/>
        <v>7.8204153383291988E-7</v>
      </c>
      <c r="AJ190" s="87">
        <f t="shared" si="45"/>
        <v>7.4767639443191902E-7</v>
      </c>
      <c r="AK190" s="87">
        <f t="shared" si="46"/>
        <v>7.1711228970195959E-7</v>
      </c>
      <c r="AL190" s="87">
        <f t="shared" si="47"/>
        <v>6.8963069614821996E-7</v>
      </c>
      <c r="AM190" s="87">
        <f t="shared" si="48"/>
        <v>6.465644481922052E-7</v>
      </c>
      <c r="AN190" s="87">
        <f t="shared" si="49"/>
        <v>5.8909205279734247E-7</v>
      </c>
      <c r="AO190" s="87">
        <f t="shared" si="50"/>
        <v>5.3672831477091199E-7</v>
      </c>
      <c r="AP190" s="87">
        <f t="shared" si="51"/>
        <v>4.8901913123571978E-7</v>
      </c>
      <c r="AQ190" s="87">
        <f t="shared" si="52"/>
        <v>4.4244588064184168E-7</v>
      </c>
      <c r="AR190" s="87">
        <f t="shared" si="53"/>
        <v>3.9587263004796358E-7</v>
      </c>
    </row>
    <row r="191" spans="2:44" s="79" customFormat="1" x14ac:dyDescent="0.2">
      <c r="B191" s="86">
        <f>'3. Investeringen'!B172</f>
        <v>158</v>
      </c>
      <c r="C191" s="86" t="str">
        <f>'3. Investeringen'!G172</f>
        <v>Nieuwe investeringen TD</v>
      </c>
      <c r="D191" s="86">
        <f>'3. Investeringen'!K172</f>
        <v>2010</v>
      </c>
      <c r="E191" s="121">
        <f>'3. Investeringen'!N172</f>
        <v>2011</v>
      </c>
      <c r="F191" s="86">
        <f>'3. Investeringen'!O172</f>
        <v>195205.1735</v>
      </c>
      <c r="G191" s="86">
        <f>'3. Investeringen'!P172</f>
        <v>195205.1735</v>
      </c>
      <c r="H191" s="20"/>
      <c r="I191" s="86">
        <f>'6. Investeringen per jaar'!I172</f>
        <v>1</v>
      </c>
      <c r="J191" s="20"/>
      <c r="K191" s="86">
        <f>'8. Afschrijvingen voor GAW'!AO186</f>
        <v>20856.131695</v>
      </c>
      <c r="L191" s="86">
        <f>'8. Afschrijvingen voor GAW'!AP186</f>
        <v>21398.391119069998</v>
      </c>
      <c r="M191" s="86">
        <f>'8. Afschrijvingen voor GAW'!AQ186</f>
        <v>21890.554114808605</v>
      </c>
      <c r="N191" s="86">
        <f>'8. Afschrijvingen voor GAW'!AR186</f>
        <v>22503.489630023247</v>
      </c>
      <c r="O191" s="86">
        <f>'8. Afschrijvingen voor GAW'!AS186</f>
        <v>22728.524526323476</v>
      </c>
      <c r="P191" s="86">
        <f>'8. Afschrijvingen voor GAW'!AT186</f>
        <v>22910.352722534066</v>
      </c>
      <c r="Q191" s="86">
        <f>'8. Afschrijvingen voor GAW'!AU186</f>
        <v>22956.173427979134</v>
      </c>
      <c r="R191" s="86">
        <f>'8. Afschrijvingen voor GAW'!AV186</f>
        <v>23277.559855970845</v>
      </c>
      <c r="S191" s="86">
        <f>'8. Afschrijvingen voor GAW'!AW186</f>
        <v>23766.38861294623</v>
      </c>
      <c r="T191" s="86">
        <f>'8. Afschrijvingen voor GAW'!AX186</f>
        <v>12215.923747054363</v>
      </c>
      <c r="U191" s="86">
        <f>'8. Afschrijvingen voor GAW'!AY186</f>
        <v>0</v>
      </c>
      <c r="V191" s="86">
        <f>'8. Afschrijvingen voor GAW'!AZ186</f>
        <v>0</v>
      </c>
      <c r="W191" s="86">
        <f>'8. Afschrijvingen voor GAW'!BA186</f>
        <v>0</v>
      </c>
      <c r="X191" s="86">
        <f>'8. Afschrijvingen voor GAW'!BB186</f>
        <v>0</v>
      </c>
      <c r="Y191" s="86">
        <f>'8. Afschrijvingen voor GAW'!BC186</f>
        <v>0</v>
      </c>
      <c r="Z191" s="86">
        <f>'8. Afschrijvingen voor GAW'!BD186</f>
        <v>0</v>
      </c>
      <c r="AA191" s="20"/>
      <c r="AB191" s="122"/>
      <c r="AC191" s="87">
        <f t="shared" si="38"/>
        <v>177277.11940749999</v>
      </c>
      <c r="AD191" s="87">
        <f t="shared" si="39"/>
        <v>160487.93339302498</v>
      </c>
      <c r="AE191" s="87">
        <f t="shared" si="40"/>
        <v>142288.60174625594</v>
      </c>
      <c r="AF191" s="87">
        <f t="shared" si="41"/>
        <v>123769.19296512785</v>
      </c>
      <c r="AG191" s="87">
        <f t="shared" si="42"/>
        <v>102278.36036845564</v>
      </c>
      <c r="AH191" s="87">
        <f t="shared" si="43"/>
        <v>80186.23452886923</v>
      </c>
      <c r="AI191" s="87">
        <f t="shared" si="44"/>
        <v>57390.433569947832</v>
      </c>
      <c r="AJ191" s="87">
        <f t="shared" si="45"/>
        <v>34916.33978395626</v>
      </c>
      <c r="AK191" s="87">
        <f t="shared" si="46"/>
        <v>11883.194306473106</v>
      </c>
      <c r="AL191" s="87">
        <f t="shared" si="47"/>
        <v>-9.0949470177292824E-12</v>
      </c>
      <c r="AM191" s="87">
        <f t="shared" si="48"/>
        <v>-9.158611646853386E-12</v>
      </c>
      <c r="AN191" s="87">
        <f t="shared" si="49"/>
        <v>-9.158611646853386E-12</v>
      </c>
      <c r="AO191" s="87">
        <f t="shared" si="50"/>
        <v>-9.158611646853386E-12</v>
      </c>
      <c r="AP191" s="87">
        <f t="shared" si="51"/>
        <v>-9.158611646853386E-12</v>
      </c>
      <c r="AQ191" s="87">
        <f t="shared" si="52"/>
        <v>-9.158611646853386E-12</v>
      </c>
      <c r="AR191" s="87">
        <f t="shared" si="53"/>
        <v>-9.158611646853386E-12</v>
      </c>
    </row>
    <row r="192" spans="2:44" s="79" customFormat="1" x14ac:dyDescent="0.2">
      <c r="B192" s="86">
        <f>'3. Investeringen'!B173</f>
        <v>159</v>
      </c>
      <c r="C192" s="86" t="str">
        <f>'3. Investeringen'!G173</f>
        <v>Nieuwe investeringen TD</v>
      </c>
      <c r="D192" s="86">
        <f>'3. Investeringen'!K173</f>
        <v>2010</v>
      </c>
      <c r="E192" s="121">
        <f>'3. Investeringen'!N173</f>
        <v>2011</v>
      </c>
      <c r="F192" s="86">
        <f>'3. Investeringen'!O173</f>
        <v>1190113.956</v>
      </c>
      <c r="G192" s="86">
        <f>'3. Investeringen'!P173</f>
        <v>1190113.956</v>
      </c>
      <c r="H192" s="20"/>
      <c r="I192" s="86">
        <f>'6. Investeringen per jaar'!I173</f>
        <v>1</v>
      </c>
      <c r="J192" s="20"/>
      <c r="K192" s="86">
        <f>'8. Afschrijvingen voor GAW'!AO187</f>
        <v>268436.81451999996</v>
      </c>
      <c r="L192" s="86">
        <f>'8. Afschrijvingen voor GAW'!AP187</f>
        <v>275416.17169752001</v>
      </c>
      <c r="M192" s="86">
        <f>'8. Afschrijvingen voor GAW'!AQ187</f>
        <v>281750.74364656291</v>
      </c>
      <c r="N192" s="86">
        <f>'8. Afschrijvingen voor GAW'!AR187</f>
        <v>289639.76446866669</v>
      </c>
      <c r="O192" s="86">
        <f>'8. Afschrijvingen voor GAW'!AS187</f>
        <v>146268.08105667666</v>
      </c>
      <c r="P192" s="86">
        <f>'8. Afschrijvingen voor GAW'!AT187</f>
        <v>0</v>
      </c>
      <c r="Q192" s="86">
        <f>'8. Afschrijvingen voor GAW'!AU187</f>
        <v>0</v>
      </c>
      <c r="R192" s="86">
        <f>'8. Afschrijvingen voor GAW'!AV187</f>
        <v>0</v>
      </c>
      <c r="S192" s="86">
        <f>'8. Afschrijvingen voor GAW'!AW187</f>
        <v>0</v>
      </c>
      <c r="T192" s="86">
        <f>'8. Afschrijvingen voor GAW'!AX187</f>
        <v>0</v>
      </c>
      <c r="U192" s="86">
        <f>'8. Afschrijvingen voor GAW'!AY187</f>
        <v>0</v>
      </c>
      <c r="V192" s="86">
        <f>'8. Afschrijvingen voor GAW'!AZ187</f>
        <v>0</v>
      </c>
      <c r="W192" s="86">
        <f>'8. Afschrijvingen voor GAW'!BA187</f>
        <v>0</v>
      </c>
      <c r="X192" s="86">
        <f>'8. Afschrijvingen voor GAW'!BB187</f>
        <v>0</v>
      </c>
      <c r="Y192" s="86">
        <f>'8. Afschrijvingen voor GAW'!BC187</f>
        <v>0</v>
      </c>
      <c r="Z192" s="86">
        <f>'8. Afschrijvingen voor GAW'!BD187</f>
        <v>0</v>
      </c>
      <c r="AA192" s="20"/>
      <c r="AB192" s="122"/>
      <c r="AC192" s="87">
        <f t="shared" si="38"/>
        <v>939528.85081999982</v>
      </c>
      <c r="AD192" s="87">
        <f t="shared" si="39"/>
        <v>688540.42924379976</v>
      </c>
      <c r="AE192" s="87">
        <f t="shared" si="40"/>
        <v>422626.1154698442</v>
      </c>
      <c r="AF192" s="87">
        <f t="shared" si="41"/>
        <v>144819.88223433314</v>
      </c>
      <c r="AG192" s="87">
        <f t="shared" si="42"/>
        <v>-1.7462298274040222E-10</v>
      </c>
      <c r="AH192" s="87">
        <f t="shared" si="43"/>
        <v>-1.7601996660232544E-10</v>
      </c>
      <c r="AI192" s="87">
        <f t="shared" si="44"/>
        <v>-1.7637200653553008E-10</v>
      </c>
      <c r="AJ192" s="87">
        <f t="shared" si="45"/>
        <v>-1.788412146270275E-10</v>
      </c>
      <c r="AK192" s="87">
        <f t="shared" si="46"/>
        <v>-1.8259688013419507E-10</v>
      </c>
      <c r="AL192" s="87">
        <f t="shared" si="47"/>
        <v>-1.8770959277795252E-10</v>
      </c>
      <c r="AM192" s="87">
        <f t="shared" si="48"/>
        <v>-1.8902355992739817E-10</v>
      </c>
      <c r="AN192" s="87">
        <f t="shared" si="49"/>
        <v>-1.8902355992739817E-10</v>
      </c>
      <c r="AO192" s="87">
        <f t="shared" si="50"/>
        <v>-1.8902355992739817E-10</v>
      </c>
      <c r="AP192" s="87">
        <f t="shared" si="51"/>
        <v>-1.8902355992739817E-10</v>
      </c>
      <c r="AQ192" s="87">
        <f t="shared" si="52"/>
        <v>-1.8902355992739817E-10</v>
      </c>
      <c r="AR192" s="87">
        <f t="shared" si="53"/>
        <v>-1.8902355992739817E-10</v>
      </c>
    </row>
    <row r="193" spans="2:44" s="79" customFormat="1" x14ac:dyDescent="0.2">
      <c r="B193" s="86">
        <f>'3. Investeringen'!B174</f>
        <v>160</v>
      </c>
      <c r="C193" s="86" t="str">
        <f>'3. Investeringen'!G174</f>
        <v>Nieuwe investeringen TD</v>
      </c>
      <c r="D193" s="86">
        <f>'3. Investeringen'!K174</f>
        <v>2010</v>
      </c>
      <c r="E193" s="121">
        <f>'3. Investeringen'!N174</f>
        <v>2011</v>
      </c>
      <c r="F193" s="86">
        <f>'3. Investeringen'!O174</f>
        <v>1.0099999999999999E-6</v>
      </c>
      <c r="G193" s="86">
        <f>'3. Investeringen'!P174</f>
        <v>1.0099999999999999E-6</v>
      </c>
      <c r="H193" s="20"/>
      <c r="I193" s="86">
        <f>'6. Investeringen per jaar'!I174</f>
        <v>1</v>
      </c>
      <c r="J193" s="20"/>
      <c r="K193" s="86">
        <f>'8. Afschrijvingen voor GAW'!AO188</f>
        <v>0</v>
      </c>
      <c r="L193" s="86">
        <f>'8. Afschrijvingen voor GAW'!AP188</f>
        <v>0</v>
      </c>
      <c r="M193" s="86">
        <f>'8. Afschrijvingen voor GAW'!AQ188</f>
        <v>0</v>
      </c>
      <c r="N193" s="86">
        <f>'8. Afschrijvingen voor GAW'!AR188</f>
        <v>0</v>
      </c>
      <c r="O193" s="86">
        <f>'8. Afschrijvingen voor GAW'!AS188</f>
        <v>0</v>
      </c>
      <c r="P193" s="86">
        <f>'8. Afschrijvingen voor GAW'!AT188</f>
        <v>0</v>
      </c>
      <c r="Q193" s="86">
        <f>'8. Afschrijvingen voor GAW'!AU188</f>
        <v>0</v>
      </c>
      <c r="R193" s="86">
        <f>'8. Afschrijvingen voor GAW'!AV188</f>
        <v>0</v>
      </c>
      <c r="S193" s="86">
        <f>'8. Afschrijvingen voor GAW'!AW188</f>
        <v>0</v>
      </c>
      <c r="T193" s="86">
        <f>'8. Afschrijvingen voor GAW'!AX188</f>
        <v>0</v>
      </c>
      <c r="U193" s="86">
        <f>'8. Afschrijvingen voor GAW'!AY188</f>
        <v>0</v>
      </c>
      <c r="V193" s="86">
        <f>'8. Afschrijvingen voor GAW'!AZ188</f>
        <v>0</v>
      </c>
      <c r="W193" s="86">
        <f>'8. Afschrijvingen voor GAW'!BA188</f>
        <v>0</v>
      </c>
      <c r="X193" s="86">
        <f>'8. Afschrijvingen voor GAW'!BB188</f>
        <v>0</v>
      </c>
      <c r="Y193" s="86">
        <f>'8. Afschrijvingen voor GAW'!BC188</f>
        <v>0</v>
      </c>
      <c r="Z193" s="86">
        <f>'8. Afschrijvingen voor GAW'!BD188</f>
        <v>0</v>
      </c>
      <c r="AA193" s="20"/>
      <c r="AB193" s="122"/>
      <c r="AC193" s="87">
        <f t="shared" si="38"/>
        <v>1.0251499999999998E-6</v>
      </c>
      <c r="AD193" s="87">
        <f t="shared" si="39"/>
        <v>1.0518038999999998E-6</v>
      </c>
      <c r="AE193" s="87">
        <f t="shared" si="40"/>
        <v>1.0759953896999997E-6</v>
      </c>
      <c r="AF193" s="87">
        <f t="shared" si="41"/>
        <v>1.1061232606115997E-6</v>
      </c>
      <c r="AG193" s="87">
        <f t="shared" si="42"/>
        <v>1.1171844932177157E-6</v>
      </c>
      <c r="AH193" s="87">
        <f t="shared" si="43"/>
        <v>1.1261219691634573E-6</v>
      </c>
      <c r="AI193" s="87">
        <f t="shared" si="44"/>
        <v>1.1283742131017842E-6</v>
      </c>
      <c r="AJ193" s="87">
        <f t="shared" si="45"/>
        <v>1.1441714520852092E-6</v>
      </c>
      <c r="AK193" s="87">
        <f t="shared" si="46"/>
        <v>1.1681990525789985E-6</v>
      </c>
      <c r="AL193" s="87">
        <f t="shared" si="47"/>
        <v>1.2009086260512105E-6</v>
      </c>
      <c r="AM193" s="87">
        <f t="shared" si="48"/>
        <v>1.2093149864335688E-6</v>
      </c>
      <c r="AN193" s="87">
        <f t="shared" si="49"/>
        <v>1.2093149864335688E-6</v>
      </c>
      <c r="AO193" s="87">
        <f t="shared" si="50"/>
        <v>1.2093149864335688E-6</v>
      </c>
      <c r="AP193" s="87">
        <f t="shared" si="51"/>
        <v>1.2093149864335688E-6</v>
      </c>
      <c r="AQ193" s="87">
        <f t="shared" si="52"/>
        <v>1.2093149864335688E-6</v>
      </c>
      <c r="AR193" s="87">
        <f t="shared" si="53"/>
        <v>1.2093149864335688E-6</v>
      </c>
    </row>
    <row r="194" spans="2:44" s="79" customFormat="1" x14ac:dyDescent="0.2">
      <c r="B194" s="86">
        <f>'3. Investeringen'!B175</f>
        <v>161</v>
      </c>
      <c r="C194" s="86" t="str">
        <f>'3. Investeringen'!G175</f>
        <v>Nieuwe investeringen TD</v>
      </c>
      <c r="D194" s="86">
        <f>'3. Investeringen'!K175</f>
        <v>2011</v>
      </c>
      <c r="E194" s="121">
        <f>'3. Investeringen'!N175</f>
        <v>2011</v>
      </c>
      <c r="F194" s="86">
        <f>'3. Investeringen'!O175</f>
        <v>406193.79000000015</v>
      </c>
      <c r="G194" s="86">
        <f>'3. Investeringen'!P175</f>
        <v>0</v>
      </c>
      <c r="H194" s="20"/>
      <c r="I194" s="86">
        <f>'6. Investeringen per jaar'!I175</f>
        <v>1</v>
      </c>
      <c r="J194" s="20"/>
      <c r="K194" s="86">
        <f>'8. Afschrijvingen voor GAW'!AO189</f>
        <v>3692.6708181818194</v>
      </c>
      <c r="L194" s="86">
        <f>'8. Afschrijvingen voor GAW'!AP189</f>
        <v>7577.360518909094</v>
      </c>
      <c r="M194" s="86">
        <f>'8. Afschrijvingen voor GAW'!AQ189</f>
        <v>7751.6398108440026</v>
      </c>
      <c r="N194" s="86">
        <f>'8. Afschrijvingen voor GAW'!AR189</f>
        <v>7968.6857255476352</v>
      </c>
      <c r="O194" s="86">
        <f>'8. Afschrijvingen voor GAW'!AS189</f>
        <v>8048.3725828031111</v>
      </c>
      <c r="P194" s="86">
        <f>'8. Afschrijvingen voor GAW'!AT189</f>
        <v>8112.7595634655363</v>
      </c>
      <c r="Q194" s="86">
        <f>'8. Afschrijvingen voor GAW'!AU189</f>
        <v>8128.9850825924677</v>
      </c>
      <c r="R194" s="86">
        <f>'8. Afschrijvingen voor GAW'!AV189</f>
        <v>8242.7908737487633</v>
      </c>
      <c r="S194" s="86">
        <f>'8. Afschrijvingen voor GAW'!AW189</f>
        <v>8415.8894820974856</v>
      </c>
      <c r="T194" s="86">
        <f>'8. Afschrijvingen voor GAW'!AX189</f>
        <v>8651.5343875962153</v>
      </c>
      <c r="U194" s="86">
        <f>'8. Afschrijvingen voor GAW'!AY189</f>
        <v>8712.0951283093873</v>
      </c>
      <c r="V194" s="86">
        <f>'8. Afschrijvingen voor GAW'!AZ189</f>
        <v>10454.514153971268</v>
      </c>
      <c r="W194" s="86">
        <f>'8. Afschrijvingen voor GAW'!BA189</f>
        <v>10172.594671167548</v>
      </c>
      <c r="X194" s="86">
        <f>'8. Afschrijvingen voor GAW'!BB189</f>
        <v>9898.277511495613</v>
      </c>
      <c r="Y194" s="86">
        <f>'8. Afschrijvingen voor GAW'!BC189</f>
        <v>9631.3576684889904</v>
      </c>
      <c r="Z194" s="86">
        <f>'8. Afschrijvingen voor GAW'!BD189</f>
        <v>9371.635663945468</v>
      </c>
      <c r="AA194" s="20"/>
      <c r="AB194" s="122"/>
      <c r="AC194" s="87">
        <f t="shared" si="38"/>
        <v>402501.11918181833</v>
      </c>
      <c r="AD194" s="87">
        <f t="shared" si="39"/>
        <v>405388.78776163649</v>
      </c>
      <c r="AE194" s="87">
        <f t="shared" si="40"/>
        <v>406961.0900693101</v>
      </c>
      <c r="AF194" s="87">
        <f t="shared" si="41"/>
        <v>410387.31486570311</v>
      </c>
      <c r="AG194" s="87">
        <f t="shared" si="42"/>
        <v>406442.81543155701</v>
      </c>
      <c r="AH194" s="87">
        <f t="shared" si="43"/>
        <v>401581.5983915439</v>
      </c>
      <c r="AI194" s="87">
        <f t="shared" si="44"/>
        <v>394255.77650573454</v>
      </c>
      <c r="AJ194" s="87">
        <f t="shared" si="45"/>
        <v>391532.56650306605</v>
      </c>
      <c r="AK194" s="87">
        <f t="shared" si="46"/>
        <v>391338.86091753293</v>
      </c>
      <c r="AL194" s="87">
        <f t="shared" si="47"/>
        <v>393644.81463562761</v>
      </c>
      <c r="AM194" s="87">
        <f t="shared" si="48"/>
        <v>387688.23320976755</v>
      </c>
      <c r="AN194" s="87">
        <f t="shared" si="49"/>
        <v>377233.71905579627</v>
      </c>
      <c r="AO194" s="87">
        <f t="shared" si="50"/>
        <v>367061.12438462873</v>
      </c>
      <c r="AP194" s="87">
        <f t="shared" si="51"/>
        <v>357162.84687313309</v>
      </c>
      <c r="AQ194" s="87">
        <f t="shared" si="52"/>
        <v>347531.48920464411</v>
      </c>
      <c r="AR194" s="87">
        <f t="shared" si="53"/>
        <v>338159.85354069865</v>
      </c>
    </row>
    <row r="195" spans="2:44" s="79" customFormat="1" x14ac:dyDescent="0.2">
      <c r="B195" s="86">
        <f>'3. Investeringen'!B176</f>
        <v>162</v>
      </c>
      <c r="C195" s="86" t="str">
        <f>'3. Investeringen'!G176</f>
        <v>Nieuwe investeringen TD</v>
      </c>
      <c r="D195" s="86">
        <f>'3. Investeringen'!K176</f>
        <v>2011</v>
      </c>
      <c r="E195" s="121">
        <f>'3. Investeringen'!N176</f>
        <v>2011</v>
      </c>
      <c r="F195" s="86">
        <f>'3. Investeringen'!O176</f>
        <v>1949597.6300000034</v>
      </c>
      <c r="G195" s="86">
        <f>'3. Investeringen'!P176</f>
        <v>0</v>
      </c>
      <c r="H195" s="20"/>
      <c r="I195" s="86">
        <f>'6. Investeringen per jaar'!I176</f>
        <v>1</v>
      </c>
      <c r="J195" s="20"/>
      <c r="K195" s="86">
        <f>'8. Afschrijvingen voor GAW'!AO190</f>
        <v>21662.195888888928</v>
      </c>
      <c r="L195" s="86">
        <f>'8. Afschrijvingen voor GAW'!AP190</f>
        <v>44450.825964000076</v>
      </c>
      <c r="M195" s="86">
        <f>'8. Afschrijvingen voor GAW'!AQ190</f>
        <v>45473.194961172077</v>
      </c>
      <c r="N195" s="86">
        <f>'8. Afschrijvingen voor GAW'!AR190</f>
        <v>46746.444420084896</v>
      </c>
      <c r="O195" s="86">
        <f>'8. Afschrijvingen voor GAW'!AS190</f>
        <v>47213.908864285746</v>
      </c>
      <c r="P195" s="86">
        <f>'8. Afschrijvingen voor GAW'!AT190</f>
        <v>47591.620135200028</v>
      </c>
      <c r="Q195" s="86">
        <f>'8. Afschrijvingen voor GAW'!AU190</f>
        <v>47686.80337547043</v>
      </c>
      <c r="R195" s="86">
        <f>'8. Afschrijvingen voor GAW'!AV190</f>
        <v>48354.418622727018</v>
      </c>
      <c r="S195" s="86">
        <f>'8. Afschrijvingen voor GAW'!AW190</f>
        <v>49369.861413804283</v>
      </c>
      <c r="T195" s="86">
        <f>'8. Afschrijvingen voor GAW'!AX190</f>
        <v>50752.217533390794</v>
      </c>
      <c r="U195" s="86">
        <f>'8. Afschrijvingen voor GAW'!AY190</f>
        <v>51107.483056124533</v>
      </c>
      <c r="V195" s="86">
        <f>'8. Afschrijvingen voor GAW'!AZ190</f>
        <v>61328.979667349449</v>
      </c>
      <c r="W195" s="86">
        <f>'8. Afschrijvingen voor GAW'!BA190</f>
        <v>59195.797765876428</v>
      </c>
      <c r="X195" s="86">
        <f>'8. Afschrijvingen voor GAW'!BB190</f>
        <v>57136.813495758979</v>
      </c>
      <c r="Y195" s="86">
        <f>'8. Afschrijvingen voor GAW'!BC190</f>
        <v>55149.446069819533</v>
      </c>
      <c r="Z195" s="86">
        <f>'8. Afschrijvingen voor GAW'!BD190</f>
        <v>53231.204467391028</v>
      </c>
      <c r="AA195" s="20"/>
      <c r="AB195" s="122"/>
      <c r="AC195" s="87">
        <f t="shared" si="38"/>
        <v>1927935.4341111144</v>
      </c>
      <c r="AD195" s="87">
        <f t="shared" si="39"/>
        <v>1933610.9294340033</v>
      </c>
      <c r="AE195" s="87">
        <f t="shared" si="40"/>
        <v>1932610.7858498131</v>
      </c>
      <c r="AF195" s="87">
        <f t="shared" si="41"/>
        <v>1939977.4434335232</v>
      </c>
      <c r="AG195" s="87">
        <f t="shared" si="42"/>
        <v>1912163.3090035727</v>
      </c>
      <c r="AH195" s="87">
        <f t="shared" si="43"/>
        <v>1879868.9953404013</v>
      </c>
      <c r="AI195" s="87">
        <f t="shared" si="44"/>
        <v>1835941.9299556117</v>
      </c>
      <c r="AJ195" s="87">
        <f t="shared" si="45"/>
        <v>1813290.6983522633</v>
      </c>
      <c r="AK195" s="87">
        <f t="shared" si="46"/>
        <v>1801999.9416038564</v>
      </c>
      <c r="AL195" s="87">
        <f t="shared" si="47"/>
        <v>1801703.7224353736</v>
      </c>
      <c r="AM195" s="87">
        <f t="shared" si="48"/>
        <v>1763208.1654362965</v>
      </c>
      <c r="AN195" s="87">
        <f t="shared" si="49"/>
        <v>1701879.185768947</v>
      </c>
      <c r="AO195" s="87">
        <f t="shared" si="50"/>
        <v>1642683.3880030706</v>
      </c>
      <c r="AP195" s="87">
        <f t="shared" si="51"/>
        <v>1585546.5745073117</v>
      </c>
      <c r="AQ195" s="87">
        <f t="shared" si="52"/>
        <v>1530397.1284374921</v>
      </c>
      <c r="AR195" s="87">
        <f t="shared" si="53"/>
        <v>1477165.9239701009</v>
      </c>
    </row>
    <row r="196" spans="2:44" s="79" customFormat="1" x14ac:dyDescent="0.2">
      <c r="B196" s="86">
        <f>'3. Investeringen'!B177</f>
        <v>163</v>
      </c>
      <c r="C196" s="86" t="str">
        <f>'3. Investeringen'!G177</f>
        <v>Nieuwe investeringen TD</v>
      </c>
      <c r="D196" s="86">
        <f>'3. Investeringen'!K177</f>
        <v>2011</v>
      </c>
      <c r="E196" s="121">
        <f>'3. Investeringen'!N177</f>
        <v>2011</v>
      </c>
      <c r="F196" s="86">
        <f>'3. Investeringen'!O177</f>
        <v>1232203.77</v>
      </c>
      <c r="G196" s="86">
        <f>'3. Investeringen'!P177</f>
        <v>0</v>
      </c>
      <c r="H196" s="20"/>
      <c r="I196" s="86">
        <f>'6. Investeringen per jaar'!I177</f>
        <v>1</v>
      </c>
      <c r="J196" s="20"/>
      <c r="K196" s="86">
        <f>'8. Afschrijvingen voor GAW'!AO191</f>
        <v>20536.729500000001</v>
      </c>
      <c r="L196" s="86">
        <f>'8. Afschrijvingen voor GAW'!AP191</f>
        <v>42141.368934000006</v>
      </c>
      <c r="M196" s="86">
        <f>'8. Afschrijvingen voor GAW'!AQ191</f>
        <v>43110.620419482002</v>
      </c>
      <c r="N196" s="86">
        <f>'8. Afschrijvingen voor GAW'!AR191</f>
        <v>44317.7177912275</v>
      </c>
      <c r="O196" s="86">
        <f>'8. Afschrijvingen voor GAW'!AS191</f>
        <v>44760.894969139772</v>
      </c>
      <c r="P196" s="86">
        <f>'8. Afschrijvingen voor GAW'!AT191</f>
        <v>45118.982128892894</v>
      </c>
      <c r="Q196" s="86">
        <f>'8. Afschrijvingen voor GAW'!AU191</f>
        <v>45209.220093150681</v>
      </c>
      <c r="R196" s="86">
        <f>'8. Afschrijvingen voor GAW'!AV191</f>
        <v>45842.149174454797</v>
      </c>
      <c r="S196" s="86">
        <f>'8. Afschrijvingen voor GAW'!AW191</f>
        <v>46804.834307118341</v>
      </c>
      <c r="T196" s="86">
        <f>'8. Afschrijvingen voor GAW'!AX191</f>
        <v>48115.369667717649</v>
      </c>
      <c r="U196" s="86">
        <f>'8. Afschrijvingen voor GAW'!AY191</f>
        <v>48452.177255391674</v>
      </c>
      <c r="V196" s="86">
        <f>'8. Afschrijvingen voor GAW'!AZ191</f>
        <v>58142.612706469998</v>
      </c>
      <c r="W196" s="86">
        <f>'8. Afschrijvingen voor GAW'!BA191</f>
        <v>54564.605770687231</v>
      </c>
      <c r="X196" s="86">
        <f>'8. Afschrijvingen voor GAW'!BB191</f>
        <v>51206.783877106478</v>
      </c>
      <c r="Y196" s="86">
        <f>'8. Afschrijvingen voor GAW'!BC191</f>
        <v>48055.597176976851</v>
      </c>
      <c r="Z196" s="86">
        <f>'8. Afschrijvingen voor GAW'!BD191</f>
        <v>47280.506899928834</v>
      </c>
      <c r="AA196" s="20"/>
      <c r="AB196" s="122"/>
      <c r="AC196" s="87">
        <f t="shared" si="38"/>
        <v>1211667.0405000001</v>
      </c>
      <c r="AD196" s="87">
        <f t="shared" si="39"/>
        <v>1201029.0146190003</v>
      </c>
      <c r="AE196" s="87">
        <f t="shared" si="40"/>
        <v>1185542.0615357552</v>
      </c>
      <c r="AF196" s="87">
        <f t="shared" si="41"/>
        <v>1174419.521467529</v>
      </c>
      <c r="AG196" s="87">
        <f t="shared" si="42"/>
        <v>1141402.8217130646</v>
      </c>
      <c r="AH196" s="87">
        <f t="shared" si="43"/>
        <v>1105415.0621578763</v>
      </c>
      <c r="AI196" s="87">
        <f t="shared" si="44"/>
        <v>1062416.6721890415</v>
      </c>
      <c r="AJ196" s="87">
        <f t="shared" si="45"/>
        <v>1031448.3564252332</v>
      </c>
      <c r="AK196" s="87">
        <f t="shared" si="46"/>
        <v>1006303.9376030446</v>
      </c>
      <c r="AL196" s="87">
        <f t="shared" si="47"/>
        <v>986365.07818821224</v>
      </c>
      <c r="AM196" s="87">
        <f t="shared" si="48"/>
        <v>944817.45648013789</v>
      </c>
      <c r="AN196" s="87">
        <f t="shared" si="49"/>
        <v>886674.84377366793</v>
      </c>
      <c r="AO196" s="87">
        <f t="shared" si="50"/>
        <v>832110.23800298071</v>
      </c>
      <c r="AP196" s="87">
        <f t="shared" si="51"/>
        <v>780903.45412587421</v>
      </c>
      <c r="AQ196" s="87">
        <f t="shared" si="52"/>
        <v>732847.85694889736</v>
      </c>
      <c r="AR196" s="87">
        <f t="shared" si="53"/>
        <v>685567.35004896857</v>
      </c>
    </row>
    <row r="197" spans="2:44" s="79" customFormat="1" x14ac:dyDescent="0.2">
      <c r="B197" s="86">
        <f>'3. Investeringen'!B178</f>
        <v>164</v>
      </c>
      <c r="C197" s="86" t="str">
        <f>'3. Investeringen'!G178</f>
        <v>Nieuwe investeringen AD</v>
      </c>
      <c r="D197" s="86">
        <f>'3. Investeringen'!K178</f>
        <v>2009</v>
      </c>
      <c r="E197" s="121">
        <f>'3. Investeringen'!N178</f>
        <v>2011</v>
      </c>
      <c r="F197" s="86">
        <f>'3. Investeringen'!O178</f>
        <v>1225837.5677867427</v>
      </c>
      <c r="G197" s="86">
        <f>'3. Investeringen'!P178</f>
        <v>1225837.5677867429</v>
      </c>
      <c r="H197" s="20"/>
      <c r="I197" s="86">
        <f>'6. Investeringen per jaar'!I178</f>
        <v>1</v>
      </c>
      <c r="J197" s="20"/>
      <c r="K197" s="86">
        <f>'8. Afschrijvingen voor GAW'!AO192</f>
        <v>33179.336834761169</v>
      </c>
      <c r="L197" s="86">
        <f>'8. Afschrijvingen voor GAW'!AP192</f>
        <v>34041.999592464956</v>
      </c>
      <c r="M197" s="86">
        <f>'8. Afschrijvingen voor GAW'!AQ192</f>
        <v>34824.965583091653</v>
      </c>
      <c r="N197" s="86">
        <f>'8. Afschrijvingen voor GAW'!AR192</f>
        <v>35800.064619418212</v>
      </c>
      <c r="O197" s="86">
        <f>'8. Afschrijvingen voor GAW'!AS192</f>
        <v>36158.065265612393</v>
      </c>
      <c r="P197" s="86">
        <f>'8. Afschrijvingen voor GAW'!AT192</f>
        <v>36447.329787737297</v>
      </c>
      <c r="Q197" s="86">
        <f>'8. Afschrijvingen voor GAW'!AU192</f>
        <v>36520.224447312772</v>
      </c>
      <c r="R197" s="86">
        <f>'8. Afschrijvingen voor GAW'!AV192</f>
        <v>37031.507589575151</v>
      </c>
      <c r="S197" s="86">
        <f>'8. Afschrijvingen voor GAW'!AW192</f>
        <v>37809.169248956227</v>
      </c>
      <c r="T197" s="86">
        <f>'8. Afschrijvingen voor GAW'!AX192</f>
        <v>38867.825987927004</v>
      </c>
      <c r="U197" s="86">
        <f>'8. Afschrijvingen voor GAW'!AY192</f>
        <v>39139.90076984249</v>
      </c>
      <c r="V197" s="86">
        <f>'8. Afschrijvingen voor GAW'!AZ192</f>
        <v>46967.880923810968</v>
      </c>
      <c r="W197" s="86">
        <f>'8. Afschrijvingen voor GAW'!BA192</f>
        <v>44841.033485751614</v>
      </c>
      <c r="X197" s="86">
        <f>'8. Afschrijvingen voor GAW'!BB192</f>
        <v>42810.496120359086</v>
      </c>
      <c r="Y197" s="86">
        <f>'8. Afschrijvingen voor GAW'!BC192</f>
        <v>40871.907616795659</v>
      </c>
      <c r="Z197" s="86">
        <f>'8. Afschrijvingen voor GAW'!BD192</f>
        <v>39021.104253016238</v>
      </c>
      <c r="AA197" s="20"/>
      <c r="AB197" s="122"/>
      <c r="AC197" s="87">
        <f t="shared" si="38"/>
        <v>1211045.7944687828</v>
      </c>
      <c r="AD197" s="87">
        <f t="shared" si="39"/>
        <v>1208490.9855325064</v>
      </c>
      <c r="AE197" s="87">
        <f t="shared" si="40"/>
        <v>1201461.3126166624</v>
      </c>
      <c r="AF197" s="87">
        <f t="shared" si="41"/>
        <v>1199302.1647505106</v>
      </c>
      <c r="AG197" s="87">
        <f t="shared" si="42"/>
        <v>1175137.1211324034</v>
      </c>
      <c r="AH197" s="87">
        <f t="shared" si="43"/>
        <v>1148090.8883137254</v>
      </c>
      <c r="AI197" s="87">
        <f t="shared" si="44"/>
        <v>1113866.84564304</v>
      </c>
      <c r="AJ197" s="87">
        <f t="shared" si="45"/>
        <v>1092429.4738924676</v>
      </c>
      <c r="AK197" s="87">
        <f t="shared" si="46"/>
        <v>1077561.3235952531</v>
      </c>
      <c r="AL197" s="87">
        <f t="shared" si="47"/>
        <v>1068865.2146679931</v>
      </c>
      <c r="AM197" s="87">
        <f t="shared" si="48"/>
        <v>1037207.3704008266</v>
      </c>
      <c r="AN197" s="87">
        <f t="shared" si="49"/>
        <v>990239.48947701557</v>
      </c>
      <c r="AO197" s="87">
        <f t="shared" si="50"/>
        <v>945398.45599126397</v>
      </c>
      <c r="AP197" s="87">
        <f t="shared" si="51"/>
        <v>902587.95987090492</v>
      </c>
      <c r="AQ197" s="87">
        <f t="shared" si="52"/>
        <v>861716.05225410929</v>
      </c>
      <c r="AR197" s="87">
        <f t="shared" si="53"/>
        <v>822694.948001093</v>
      </c>
    </row>
    <row r="198" spans="2:44" s="79" customFormat="1" x14ac:dyDescent="0.2">
      <c r="B198" s="86">
        <f>'3. Investeringen'!B179</f>
        <v>165</v>
      </c>
      <c r="C198" s="86" t="str">
        <f>'3. Investeringen'!G179</f>
        <v>Nieuwe investeringen AD</v>
      </c>
      <c r="D198" s="86">
        <f>'3. Investeringen'!K179</f>
        <v>2009</v>
      </c>
      <c r="E198" s="121">
        <f>'3. Investeringen'!N179</f>
        <v>2011</v>
      </c>
      <c r="F198" s="86">
        <f>'3. Investeringen'!O179</f>
        <v>5272.7103458836418</v>
      </c>
      <c r="G198" s="86">
        <f>'3. Investeringen'!P179</f>
        <v>5272.7103458836418</v>
      </c>
      <c r="H198" s="20"/>
      <c r="I198" s="86">
        <f>'6. Investeringen per jaar'!I179</f>
        <v>1</v>
      </c>
      <c r="J198" s="20"/>
      <c r="K198" s="86">
        <f>'8. Afschrijvingen voor GAW'!AO193</f>
        <v>142.71469336191723</v>
      </c>
      <c r="L198" s="86">
        <f>'8. Afschrijvingen voor GAW'!AP193</f>
        <v>146.42527538932706</v>
      </c>
      <c r="M198" s="86">
        <f>'8. Afschrijvingen voor GAW'!AQ193</f>
        <v>149.79305672328158</v>
      </c>
      <c r="N198" s="86">
        <f>'8. Afschrijvingen voor GAW'!AR193</f>
        <v>153.98726231153347</v>
      </c>
      <c r="O198" s="86">
        <f>'8. Afschrijvingen voor GAW'!AS193</f>
        <v>155.52713493464879</v>
      </c>
      <c r="P198" s="86">
        <f>'8. Afschrijvingen voor GAW'!AT193</f>
        <v>156.77135201412597</v>
      </c>
      <c r="Q198" s="86">
        <f>'8. Afschrijvingen voor GAW'!AU193</f>
        <v>157.08489471815423</v>
      </c>
      <c r="R198" s="86">
        <f>'8. Afschrijvingen voor GAW'!AV193</f>
        <v>159.2840832442084</v>
      </c>
      <c r="S198" s="86">
        <f>'8. Afschrijvingen voor GAW'!AW193</f>
        <v>162.62904899233678</v>
      </c>
      <c r="T198" s="86">
        <f>'8. Afschrijvingen voor GAW'!AX193</f>
        <v>167.18266236412222</v>
      </c>
      <c r="U198" s="86">
        <f>'8. Afschrijvingen voor GAW'!AY193</f>
        <v>168.35294100067105</v>
      </c>
      <c r="V198" s="86">
        <f>'8. Afschrijvingen voor GAW'!AZ193</f>
        <v>202.02352920080523</v>
      </c>
      <c r="W198" s="86">
        <f>'8. Afschrijvingen voor GAW'!BA193</f>
        <v>192.87529391624048</v>
      </c>
      <c r="X198" s="86">
        <f>'8. Afschrijvingen voor GAW'!BB193</f>
        <v>184.14131834267488</v>
      </c>
      <c r="Y198" s="86">
        <f>'8. Afschrijvingen voor GAW'!BC193</f>
        <v>175.80284354979901</v>
      </c>
      <c r="Z198" s="86">
        <f>'8. Afschrijvingen voor GAW'!BD193</f>
        <v>167.84196006829868</v>
      </c>
      <c r="AA198" s="20"/>
      <c r="AB198" s="122"/>
      <c r="AC198" s="87">
        <f t="shared" si="38"/>
        <v>5209.0863077099793</v>
      </c>
      <c r="AD198" s="87">
        <f t="shared" si="39"/>
        <v>5198.0972763211121</v>
      </c>
      <c r="AE198" s="87">
        <f t="shared" si="40"/>
        <v>5167.8604569532154</v>
      </c>
      <c r="AF198" s="87">
        <f t="shared" si="41"/>
        <v>5158.5732874363721</v>
      </c>
      <c r="AG198" s="87">
        <f t="shared" si="42"/>
        <v>5054.6318853760877</v>
      </c>
      <c r="AH198" s="87">
        <f t="shared" si="43"/>
        <v>4938.2975884449706</v>
      </c>
      <c r="AI198" s="87">
        <f t="shared" si="44"/>
        <v>4791.0892889037068</v>
      </c>
      <c r="AJ198" s="87">
        <f t="shared" si="45"/>
        <v>4698.8804557041503</v>
      </c>
      <c r="AK198" s="87">
        <f t="shared" si="46"/>
        <v>4634.9278962816006</v>
      </c>
      <c r="AL198" s="87">
        <f t="shared" si="47"/>
        <v>4597.5232150133634</v>
      </c>
      <c r="AM198" s="87">
        <f t="shared" si="48"/>
        <v>4461.3529365177856</v>
      </c>
      <c r="AN198" s="87">
        <f t="shared" si="49"/>
        <v>4259.32940731698</v>
      </c>
      <c r="AO198" s="87">
        <f t="shared" si="50"/>
        <v>4066.4541134007395</v>
      </c>
      <c r="AP198" s="87">
        <f t="shared" si="51"/>
        <v>3882.3127950580647</v>
      </c>
      <c r="AQ198" s="87">
        <f t="shared" si="52"/>
        <v>3706.5099515082657</v>
      </c>
      <c r="AR198" s="87">
        <f t="shared" si="53"/>
        <v>3538.667991439967</v>
      </c>
    </row>
    <row r="199" spans="2:44" s="79" customFormat="1" x14ac:dyDescent="0.2">
      <c r="B199" s="86">
        <f>'3. Investeringen'!B180</f>
        <v>166</v>
      </c>
      <c r="C199" s="86" t="str">
        <f>'3. Investeringen'!G180</f>
        <v>Nieuwe investeringen AD</v>
      </c>
      <c r="D199" s="86">
        <f>'3. Investeringen'!K180</f>
        <v>2010</v>
      </c>
      <c r="E199" s="121">
        <f>'3. Investeringen'!N180</f>
        <v>2011</v>
      </c>
      <c r="F199" s="86">
        <f>'3. Investeringen'!O180</f>
        <v>1962906.9962948184</v>
      </c>
      <c r="G199" s="86">
        <f>'3. Investeringen'!P180</f>
        <v>1962906.9962948184</v>
      </c>
      <c r="H199" s="20"/>
      <c r="I199" s="86">
        <f>'6. Investeringen per jaar'!I180</f>
        <v>1</v>
      </c>
      <c r="J199" s="20"/>
      <c r="K199" s="86">
        <f>'8. Afschrijvingen voor GAW'!AO194</f>
        <v>51749.366265954297</v>
      </c>
      <c r="L199" s="86">
        <f>'8. Afschrijvingen voor GAW'!AP194</f>
        <v>53094.849788869105</v>
      </c>
      <c r="M199" s="86">
        <f>'8. Afschrijvingen voor GAW'!AQ194</f>
        <v>54316.031334013089</v>
      </c>
      <c r="N199" s="86">
        <f>'8. Afschrijvingen voor GAW'!AR194</f>
        <v>55836.880211365453</v>
      </c>
      <c r="O199" s="86">
        <f>'8. Afschrijvingen voor GAW'!AS194</f>
        <v>56395.249013479108</v>
      </c>
      <c r="P199" s="86">
        <f>'8. Afschrijvingen voor GAW'!AT194</f>
        <v>56846.411005586939</v>
      </c>
      <c r="Q199" s="86">
        <f>'8. Afschrijvingen voor GAW'!AU194</f>
        <v>56960.103827598119</v>
      </c>
      <c r="R199" s="86">
        <f>'8. Afschrijvingen voor GAW'!AV194</f>
        <v>57757.545281184495</v>
      </c>
      <c r="S199" s="86">
        <f>'8. Afschrijvingen voor GAW'!AW194</f>
        <v>58970.453732089365</v>
      </c>
      <c r="T199" s="86">
        <f>'8. Afschrijvingen voor GAW'!AX194</f>
        <v>60621.626436587874</v>
      </c>
      <c r="U199" s="86">
        <f>'8. Afschrijvingen voor GAW'!AY194</f>
        <v>61045.977821643974</v>
      </c>
      <c r="V199" s="86">
        <f>'8. Afschrijvingen voor GAW'!AZ194</f>
        <v>73255.173385972768</v>
      </c>
      <c r="W199" s="86">
        <f>'8. Afschrijvingen voor GAW'!BA194</f>
        <v>70058.584001857598</v>
      </c>
      <c r="X199" s="86">
        <f>'8. Afschrijvingen voor GAW'!BB194</f>
        <v>67001.482154503799</v>
      </c>
      <c r="Y199" s="86">
        <f>'8. Afschrijvingen voor GAW'!BC194</f>
        <v>64077.781115034559</v>
      </c>
      <c r="Z199" s="86">
        <f>'8. Afschrijvingen voor GAW'!BD194</f>
        <v>61281.659757287591</v>
      </c>
      <c r="AA199" s="20"/>
      <c r="AB199" s="122"/>
      <c r="AC199" s="87">
        <f t="shared" si="38"/>
        <v>1940601.2349732863</v>
      </c>
      <c r="AD199" s="87">
        <f t="shared" si="39"/>
        <v>1937962.0172937228</v>
      </c>
      <c r="AE199" s="87">
        <f t="shared" si="40"/>
        <v>1928219.1123574653</v>
      </c>
      <c r="AF199" s="87">
        <f t="shared" si="41"/>
        <v>1926372.3672921089</v>
      </c>
      <c r="AG199" s="87">
        <f t="shared" si="42"/>
        <v>1889240.8419515509</v>
      </c>
      <c r="AH199" s="87">
        <f t="shared" si="43"/>
        <v>1847508.3576815764</v>
      </c>
      <c r="AI199" s="87">
        <f t="shared" si="44"/>
        <v>1794243.2705693415</v>
      </c>
      <c r="AJ199" s="87">
        <f t="shared" si="45"/>
        <v>1761605.1310761278</v>
      </c>
      <c r="AK199" s="87">
        <f t="shared" si="46"/>
        <v>1739628.3850966368</v>
      </c>
      <c r="AL199" s="87">
        <f t="shared" si="47"/>
        <v>1727716.3534427548</v>
      </c>
      <c r="AM199" s="87">
        <f t="shared" si="48"/>
        <v>1678764.3900952099</v>
      </c>
      <c r="AN199" s="87">
        <f t="shared" si="49"/>
        <v>1605509.2167092371</v>
      </c>
      <c r="AO199" s="87">
        <f t="shared" si="50"/>
        <v>1535450.6327073795</v>
      </c>
      <c r="AP199" s="87">
        <f t="shared" si="51"/>
        <v>1468449.1505528758</v>
      </c>
      <c r="AQ199" s="87">
        <f t="shared" si="52"/>
        <v>1404371.3694378412</v>
      </c>
      <c r="AR199" s="87">
        <f t="shared" si="53"/>
        <v>1343089.7096805535</v>
      </c>
    </row>
    <row r="200" spans="2:44" s="79" customFormat="1" x14ac:dyDescent="0.2">
      <c r="B200" s="86">
        <f>'3. Investeringen'!B181</f>
        <v>167</v>
      </c>
      <c r="C200" s="86" t="str">
        <f>'3. Investeringen'!G181</f>
        <v>Nieuwe investeringen AD</v>
      </c>
      <c r="D200" s="86">
        <f>'3. Investeringen'!K181</f>
        <v>2010</v>
      </c>
      <c r="E200" s="121">
        <f>'3. Investeringen'!N181</f>
        <v>2011</v>
      </c>
      <c r="F200" s="86">
        <f>'3. Investeringen'!O181</f>
        <v>22377.872573650562</v>
      </c>
      <c r="G200" s="86">
        <f>'3. Investeringen'!P181</f>
        <v>22377.872573650562</v>
      </c>
      <c r="H200" s="20"/>
      <c r="I200" s="86">
        <f>'6. Investeringen per jaar'!I181</f>
        <v>1</v>
      </c>
      <c r="J200" s="20"/>
      <c r="K200" s="86">
        <f>'8. Afschrijvingen voor GAW'!AO195</f>
        <v>589.96209512351481</v>
      </c>
      <c r="L200" s="86">
        <f>'8. Afschrijvingen voor GAW'!AP195</f>
        <v>605.30110959672618</v>
      </c>
      <c r="M200" s="86">
        <f>'8. Afschrijvingen voor GAW'!AQ195</f>
        <v>619.22303511745088</v>
      </c>
      <c r="N200" s="86">
        <f>'8. Afschrijvingen voor GAW'!AR195</f>
        <v>636.5612801007394</v>
      </c>
      <c r="O200" s="86">
        <f>'8. Afschrijvingen voor GAW'!AS195</f>
        <v>642.92689290174678</v>
      </c>
      <c r="P200" s="86">
        <f>'8. Afschrijvingen voor GAW'!AT195</f>
        <v>648.07030804496071</v>
      </c>
      <c r="Q200" s="86">
        <f>'8. Afschrijvingen voor GAW'!AU195</f>
        <v>649.36644866105075</v>
      </c>
      <c r="R200" s="86">
        <f>'8. Afschrijvingen voor GAW'!AV195</f>
        <v>658.45757894230553</v>
      </c>
      <c r="S200" s="86">
        <f>'8. Afschrijvingen voor GAW'!AW195</f>
        <v>672.28518810009393</v>
      </c>
      <c r="T200" s="86">
        <f>'8. Afschrijvingen voor GAW'!AX195</f>
        <v>691.10917336689658</v>
      </c>
      <c r="U200" s="86">
        <f>'8. Afschrijvingen voor GAW'!AY195</f>
        <v>695.94693758046469</v>
      </c>
      <c r="V200" s="86">
        <f>'8. Afschrijvingen voor GAW'!AZ195</f>
        <v>835.13632509655747</v>
      </c>
      <c r="W200" s="86">
        <f>'8. Afschrijvingen voor GAW'!BA195</f>
        <v>798.69401272870778</v>
      </c>
      <c r="X200" s="86">
        <f>'8. Afschrijvingen voor GAW'!BB195</f>
        <v>763.84191035509139</v>
      </c>
      <c r="Y200" s="86">
        <f>'8. Afschrijvingen voor GAW'!BC195</f>
        <v>730.51062699414183</v>
      </c>
      <c r="Z200" s="86">
        <f>'8. Afschrijvingen voor GAW'!BD195</f>
        <v>698.63379963439752</v>
      </c>
      <c r="AA200" s="20"/>
      <c r="AB200" s="122"/>
      <c r="AC200" s="87">
        <f t="shared" si="38"/>
        <v>22123.578567131804</v>
      </c>
      <c r="AD200" s="87">
        <f t="shared" si="39"/>
        <v>22093.490500280506</v>
      </c>
      <c r="AE200" s="87">
        <f t="shared" si="40"/>
        <v>21982.417746669504</v>
      </c>
      <c r="AF200" s="87">
        <f t="shared" si="41"/>
        <v>21961.364163475508</v>
      </c>
      <c r="AG200" s="87">
        <f t="shared" si="42"/>
        <v>21538.050912208517</v>
      </c>
      <c r="AH200" s="87">
        <f t="shared" si="43"/>
        <v>21062.285011461227</v>
      </c>
      <c r="AI200" s="87">
        <f t="shared" si="44"/>
        <v>20455.043132823099</v>
      </c>
      <c r="AJ200" s="87">
        <f t="shared" si="45"/>
        <v>20082.956157740315</v>
      </c>
      <c r="AK200" s="87">
        <f t="shared" si="46"/>
        <v>19832.413048952767</v>
      </c>
      <c r="AL200" s="87">
        <f t="shared" si="47"/>
        <v>19696.611440956545</v>
      </c>
      <c r="AM200" s="87">
        <f t="shared" si="48"/>
        <v>19138.540783462773</v>
      </c>
      <c r="AN200" s="87">
        <f t="shared" si="49"/>
        <v>18303.404458366214</v>
      </c>
      <c r="AO200" s="87">
        <f t="shared" si="50"/>
        <v>17504.710445637505</v>
      </c>
      <c r="AP200" s="87">
        <f t="shared" si="51"/>
        <v>16740.868535282414</v>
      </c>
      <c r="AQ200" s="87">
        <f t="shared" si="52"/>
        <v>16010.357908288272</v>
      </c>
      <c r="AR200" s="87">
        <f t="shared" si="53"/>
        <v>15311.724108653874</v>
      </c>
    </row>
    <row r="201" spans="2:44" s="79" customFormat="1" x14ac:dyDescent="0.2">
      <c r="B201" s="86">
        <f>'3. Investeringen'!B182</f>
        <v>168</v>
      </c>
      <c r="C201" s="86" t="str">
        <f>'3. Investeringen'!G182</f>
        <v>Nieuwe investeringen AD</v>
      </c>
      <c r="D201" s="86">
        <f>'3. Investeringen'!K182</f>
        <v>2011</v>
      </c>
      <c r="E201" s="121">
        <f>'3. Investeringen'!N182</f>
        <v>2011</v>
      </c>
      <c r="F201" s="86">
        <f>'3. Investeringen'!O182</f>
        <v>1723010.4044999797</v>
      </c>
      <c r="G201" s="86">
        <f>'3. Investeringen'!P182</f>
        <v>0</v>
      </c>
      <c r="H201" s="20"/>
      <c r="I201" s="86">
        <f>'6. Investeringen per jaar'!I182</f>
        <v>1</v>
      </c>
      <c r="J201" s="20"/>
      <c r="K201" s="86">
        <f>'8. Afschrijvingen voor GAW'!AO196</f>
        <v>22089.876980768971</v>
      </c>
      <c r="L201" s="86">
        <f>'8. Afschrijvingen voor GAW'!AP196</f>
        <v>45328.427564537931</v>
      </c>
      <c r="M201" s="86">
        <f>'8. Afschrijvingen voor GAW'!AQ196</f>
        <v>46370.981398522301</v>
      </c>
      <c r="N201" s="86">
        <f>'8. Afschrijvingen voor GAW'!AR196</f>
        <v>47669.368877680929</v>
      </c>
      <c r="O201" s="86">
        <f>'8. Afschrijvingen voor GAW'!AS196</f>
        <v>48146.062566457738</v>
      </c>
      <c r="P201" s="86">
        <f>'8. Afschrijvingen voor GAW'!AT196</f>
        <v>48531.2310669894</v>
      </c>
      <c r="Q201" s="86">
        <f>'8. Afschrijvingen voor GAW'!AU196</f>
        <v>48628.293529123381</v>
      </c>
      <c r="R201" s="86">
        <f>'8. Afschrijvingen voor GAW'!AV196</f>
        <v>49309.089638531106</v>
      </c>
      <c r="S201" s="86">
        <f>'8. Afschrijvingen voor GAW'!AW196</f>
        <v>50344.580520940261</v>
      </c>
      <c r="T201" s="86">
        <f>'8. Afschrijvingen voor GAW'!AX196</f>
        <v>51754.228775526579</v>
      </c>
      <c r="U201" s="86">
        <f>'8. Afschrijvingen voor GAW'!AY196</f>
        <v>52116.508376955266</v>
      </c>
      <c r="V201" s="86">
        <f>'8. Afschrijvingen voor GAW'!AZ196</f>
        <v>62539.810052346314</v>
      </c>
      <c r="W201" s="86">
        <f>'8. Afschrijvingen voor GAW'!BA196</f>
        <v>59906.554892247521</v>
      </c>
      <c r="X201" s="86">
        <f>'8. Afschrijvingen voor GAW'!BB196</f>
        <v>57384.173633626582</v>
      </c>
      <c r="Y201" s="86">
        <f>'8. Afschrijvingen voor GAW'!BC196</f>
        <v>54967.997901684408</v>
      </c>
      <c r="Z201" s="86">
        <f>'8. Afschrijvingen voor GAW'!BD196</f>
        <v>52653.555884771369</v>
      </c>
      <c r="AA201" s="20"/>
      <c r="AB201" s="122"/>
      <c r="AC201" s="87">
        <f t="shared" si="38"/>
        <v>1700920.5275192107</v>
      </c>
      <c r="AD201" s="87">
        <f t="shared" si="39"/>
        <v>1699816.0336701723</v>
      </c>
      <c r="AE201" s="87">
        <f t="shared" si="40"/>
        <v>1692540.8210460637</v>
      </c>
      <c r="AF201" s="87">
        <f t="shared" si="41"/>
        <v>1692262.5951576724</v>
      </c>
      <c r="AG201" s="87">
        <f t="shared" si="42"/>
        <v>1661039.1585427914</v>
      </c>
      <c r="AH201" s="87">
        <f t="shared" si="43"/>
        <v>1625796.2407441442</v>
      </c>
      <c r="AI201" s="87">
        <f t="shared" si="44"/>
        <v>1580419.5396965093</v>
      </c>
      <c r="AJ201" s="87">
        <f t="shared" si="45"/>
        <v>1553236.3236137291</v>
      </c>
      <c r="AK201" s="87">
        <f t="shared" si="46"/>
        <v>1535509.7058886769</v>
      </c>
      <c r="AL201" s="87">
        <f t="shared" si="47"/>
        <v>1526749.7488780334</v>
      </c>
      <c r="AM201" s="87">
        <f t="shared" si="48"/>
        <v>1485320.4887432242</v>
      </c>
      <c r="AN201" s="87">
        <f t="shared" si="49"/>
        <v>1422780.678690878</v>
      </c>
      <c r="AO201" s="87">
        <f t="shared" si="50"/>
        <v>1362874.1237986304</v>
      </c>
      <c r="AP201" s="87">
        <f t="shared" si="51"/>
        <v>1305489.9501650038</v>
      </c>
      <c r="AQ201" s="87">
        <f t="shared" si="52"/>
        <v>1250521.9522633194</v>
      </c>
      <c r="AR201" s="87">
        <f t="shared" si="53"/>
        <v>1197868.3963785481</v>
      </c>
    </row>
    <row r="202" spans="2:44" s="79" customFormat="1" x14ac:dyDescent="0.2">
      <c r="B202" s="86">
        <f>'3. Investeringen'!B183</f>
        <v>169</v>
      </c>
      <c r="C202" s="86" t="str">
        <f>'3. Investeringen'!G183</f>
        <v>Nieuwe investeringen AD</v>
      </c>
      <c r="D202" s="86">
        <f>'3. Investeringen'!K183</f>
        <v>2011</v>
      </c>
      <c r="E202" s="121">
        <f>'3. Investeringen'!N183</f>
        <v>2011</v>
      </c>
      <c r="F202" s="86">
        <f>'3. Investeringen'!O183</f>
        <v>15199.145499999999</v>
      </c>
      <c r="G202" s="86">
        <f>'3. Investeringen'!P183</f>
        <v>0</v>
      </c>
      <c r="H202" s="20"/>
      <c r="I202" s="86">
        <f>'6. Investeringen per jaar'!I183</f>
        <v>1</v>
      </c>
      <c r="J202" s="20"/>
      <c r="K202" s="86">
        <f>'8. Afschrijvingen voor GAW'!AO197</f>
        <v>194.86083974358974</v>
      </c>
      <c r="L202" s="86">
        <f>'8. Afschrijvingen voor GAW'!AP197</f>
        <v>399.85444315384615</v>
      </c>
      <c r="M202" s="86">
        <f>'8. Afschrijvingen voor GAW'!AQ197</f>
        <v>409.05109534638461</v>
      </c>
      <c r="N202" s="86">
        <f>'8. Afschrijvingen voor GAW'!AR197</f>
        <v>420.50452601608339</v>
      </c>
      <c r="O202" s="86">
        <f>'8. Afschrijvingen voor GAW'!AS197</f>
        <v>424.70957127624422</v>
      </c>
      <c r="P202" s="86">
        <f>'8. Afschrijvingen voor GAW'!AT197</f>
        <v>428.10724784645419</v>
      </c>
      <c r="Q202" s="86">
        <f>'8. Afschrijvingen voor GAW'!AU197</f>
        <v>428.96346234214707</v>
      </c>
      <c r="R202" s="86">
        <f>'8. Afschrijvingen voor GAW'!AV197</f>
        <v>434.96895081493716</v>
      </c>
      <c r="S202" s="86">
        <f>'8. Afschrijvingen voor GAW'!AW197</f>
        <v>444.10329878205079</v>
      </c>
      <c r="T202" s="86">
        <f>'8. Afschrijvingen voor GAW'!AX197</f>
        <v>456.53819114794823</v>
      </c>
      <c r="U202" s="86">
        <f>'8. Afschrijvingen voor GAW'!AY197</f>
        <v>459.73395848598381</v>
      </c>
      <c r="V202" s="86">
        <f>'8. Afschrijvingen voor GAW'!AZ197</f>
        <v>551.68075018318063</v>
      </c>
      <c r="W202" s="86">
        <f>'8. Afschrijvingen voor GAW'!BA197</f>
        <v>528.45208701757304</v>
      </c>
      <c r="X202" s="86">
        <f>'8. Afschrijvingen voor GAW'!BB197</f>
        <v>506.2014728273594</v>
      </c>
      <c r="Y202" s="86">
        <f>'8. Afschrijvingen voor GAW'!BC197</f>
        <v>484.88772660304949</v>
      </c>
      <c r="Z202" s="86">
        <f>'8. Afschrijvingen voor GAW'!BD197</f>
        <v>464.47140127239481</v>
      </c>
      <c r="AA202" s="20"/>
      <c r="AB202" s="122"/>
      <c r="AC202" s="87">
        <f t="shared" si="38"/>
        <v>15004.28466025641</v>
      </c>
      <c r="AD202" s="87">
        <f t="shared" si="39"/>
        <v>14994.54161826923</v>
      </c>
      <c r="AE202" s="87">
        <f t="shared" si="40"/>
        <v>14930.364980143035</v>
      </c>
      <c r="AF202" s="87">
        <f t="shared" si="41"/>
        <v>14927.910673570956</v>
      </c>
      <c r="AG202" s="87">
        <f t="shared" si="42"/>
        <v>14652.480209030422</v>
      </c>
      <c r="AH202" s="87">
        <f t="shared" si="43"/>
        <v>14341.592802856212</v>
      </c>
      <c r="AI202" s="87">
        <f t="shared" si="44"/>
        <v>13941.312526119778</v>
      </c>
      <c r="AJ202" s="87">
        <f t="shared" si="45"/>
        <v>13701.521950670518</v>
      </c>
      <c r="AK202" s="87">
        <f t="shared" si="46"/>
        <v>13545.150612852547</v>
      </c>
      <c r="AL202" s="87">
        <f t="shared" si="47"/>
        <v>13467.876638864469</v>
      </c>
      <c r="AM202" s="87">
        <f t="shared" si="48"/>
        <v>13102.417816850535</v>
      </c>
      <c r="AN202" s="87">
        <f t="shared" si="49"/>
        <v>12550.737066667354</v>
      </c>
      <c r="AO202" s="87">
        <f t="shared" si="50"/>
        <v>12022.284979649781</v>
      </c>
      <c r="AP202" s="87">
        <f t="shared" si="51"/>
        <v>11516.083506822422</v>
      </c>
      <c r="AQ202" s="87">
        <f t="shared" si="52"/>
        <v>11031.195780219372</v>
      </c>
      <c r="AR202" s="87">
        <f t="shared" si="53"/>
        <v>10566.724378946978</v>
      </c>
    </row>
    <row r="203" spans="2:44" s="79" customFormat="1" x14ac:dyDescent="0.2">
      <c r="B203" s="86">
        <f>'3. Investeringen'!B184</f>
        <v>170</v>
      </c>
      <c r="C203" s="86" t="str">
        <f>'3. Investeringen'!G184</f>
        <v>Start-GAW excl. bijzonderheden AD</v>
      </c>
      <c r="D203" s="86">
        <f>'3. Investeringen'!K184</f>
        <v>2008</v>
      </c>
      <c r="E203" s="121">
        <f>'3. Investeringen'!N184</f>
        <v>2011</v>
      </c>
      <c r="F203" s="86">
        <f>'3. Investeringen'!O184</f>
        <v>8466954.6005237624</v>
      </c>
      <c r="G203" s="86">
        <f>'3. Investeringen'!P184</f>
        <v>8466954.6005237643</v>
      </c>
      <c r="H203" s="20"/>
      <c r="I203" s="86">
        <f>'6. Investeringen per jaar'!I184</f>
        <v>1</v>
      </c>
      <c r="J203" s="20"/>
      <c r="K203" s="86">
        <f>'8. Afschrijvingen voor GAW'!AO198</f>
        <v>429697.9459765809</v>
      </c>
      <c r="L203" s="86">
        <f>'8. Afschrijvingen voor GAW'!AP198</f>
        <v>440870.092571972</v>
      </c>
      <c r="M203" s="86">
        <f>'8. Afschrijvingen voor GAW'!AQ198</f>
        <v>451010.10470112733</v>
      </c>
      <c r="N203" s="86">
        <f>'8. Afschrijvingen voor GAW'!AR198</f>
        <v>463638.38763275888</v>
      </c>
      <c r="O203" s="86">
        <f>'8. Afschrijvingen voor GAW'!AS198</f>
        <v>468274.77150908642</v>
      </c>
      <c r="P203" s="86">
        <f>'8. Afschrijvingen voor GAW'!AT198</f>
        <v>472020.96968115913</v>
      </c>
      <c r="Q203" s="86">
        <f>'8. Afschrijvingen voor GAW'!AU198</f>
        <v>472965.01162052149</v>
      </c>
      <c r="R203" s="86">
        <f>'8. Afschrijvingen voor GAW'!AV198</f>
        <v>479586.52178320877</v>
      </c>
      <c r="S203" s="86">
        <f>'8. Afschrijvingen voor GAW'!AW198</f>
        <v>489657.83874065615</v>
      </c>
      <c r="T203" s="86">
        <f>'8. Afschrijvingen voor GAW'!AX198</f>
        <v>503368.25822539453</v>
      </c>
      <c r="U203" s="86">
        <f>'8. Afschrijvingen voor GAW'!AY198</f>
        <v>506891.83603297221</v>
      </c>
      <c r="V203" s="86">
        <f>'8. Afschrijvingen voor GAW'!AZ198</f>
        <v>608270.20323956641</v>
      </c>
      <c r="W203" s="86">
        <f>'8. Afschrijvingen voor GAW'!BA198</f>
        <v>527167.509474291</v>
      </c>
      <c r="X203" s="86">
        <f>'8. Afschrijvingen voor GAW'!BB198</f>
        <v>489512.68736898439</v>
      </c>
      <c r="Y203" s="86">
        <f>'8. Afschrijvingen voor GAW'!BC198</f>
        <v>489512.68736898439</v>
      </c>
      <c r="Z203" s="86">
        <f>'8. Afschrijvingen voor GAW'!BD198</f>
        <v>489512.68736898439</v>
      </c>
      <c r="AA203" s="20"/>
      <c r="AB203" s="122"/>
      <c r="AC203" s="87">
        <f t="shared" si="38"/>
        <v>8164260.9735550387</v>
      </c>
      <c r="AD203" s="87">
        <f t="shared" si="39"/>
        <v>7935661.6662954977</v>
      </c>
      <c r="AE203" s="87">
        <f t="shared" si="40"/>
        <v>7667171.7799191661</v>
      </c>
      <c r="AF203" s="87">
        <f t="shared" si="41"/>
        <v>7418214.202124144</v>
      </c>
      <c r="AG203" s="87">
        <f t="shared" si="42"/>
        <v>7024121.5726362988</v>
      </c>
      <c r="AH203" s="87">
        <f t="shared" si="43"/>
        <v>6608293.5755362306</v>
      </c>
      <c r="AI203" s="87">
        <f t="shared" si="44"/>
        <v>6148545.151066782</v>
      </c>
      <c r="AJ203" s="87">
        <f t="shared" si="45"/>
        <v>5755038.2613985082</v>
      </c>
      <c r="AK203" s="87">
        <f t="shared" si="46"/>
        <v>5386236.2261472205</v>
      </c>
      <c r="AL203" s="87">
        <f t="shared" si="47"/>
        <v>5033682.5822539488</v>
      </c>
      <c r="AM203" s="87">
        <f t="shared" si="48"/>
        <v>4562026.5242967531</v>
      </c>
      <c r="AN203" s="87">
        <f t="shared" si="49"/>
        <v>3953756.3210571865</v>
      </c>
      <c r="AO203" s="87">
        <f t="shared" si="50"/>
        <v>3426588.8115828955</v>
      </c>
      <c r="AP203" s="87">
        <f t="shared" si="51"/>
        <v>2937076.1242139111</v>
      </c>
      <c r="AQ203" s="87">
        <f t="shared" si="52"/>
        <v>2447563.4368449268</v>
      </c>
      <c r="AR203" s="87">
        <f t="shared" si="53"/>
        <v>1958050.7494759425</v>
      </c>
    </row>
    <row r="204" spans="2:44" s="79" customFormat="1" x14ac:dyDescent="0.2">
      <c r="B204" s="86">
        <f>'3. Investeringen'!B185</f>
        <v>171</v>
      </c>
      <c r="C204" s="86" t="str">
        <f>'3. Investeringen'!G185</f>
        <v>Start-GAW excl. bijzonderheden TD</v>
      </c>
      <c r="D204" s="86">
        <f>'3. Investeringen'!K185</f>
        <v>2004</v>
      </c>
      <c r="E204" s="121">
        <f>'3. Investeringen'!N185</f>
        <v>2011</v>
      </c>
      <c r="F204" s="86">
        <f>'3. Investeringen'!O185</f>
        <v>142603201.7313433</v>
      </c>
      <c r="G204" s="86">
        <f>'3. Investeringen'!P185</f>
        <v>155739204.09687924</v>
      </c>
      <c r="H204" s="20"/>
      <c r="I204" s="86">
        <f>'6. Investeringen per jaar'!I185</f>
        <v>1</v>
      </c>
      <c r="J204" s="20"/>
      <c r="K204" s="86">
        <f>'8. Afschrijvingen voor GAW'!AO199</f>
        <v>5965105.3644653736</v>
      </c>
      <c r="L204" s="86">
        <f>'8. Afschrijvingen voor GAW'!AP199</f>
        <v>6120198.1039414732</v>
      </c>
      <c r="M204" s="86">
        <f>'8. Afschrijvingen voor GAW'!AQ199</f>
        <v>6260962.6603321265</v>
      </c>
      <c r="N204" s="86">
        <f>'8. Afschrijvingen voor GAW'!AR199</f>
        <v>6436269.6148214256</v>
      </c>
      <c r="O204" s="86">
        <f>'8. Afschrijvingen voor GAW'!AS199</f>
        <v>6500632.3109696396</v>
      </c>
      <c r="P204" s="86">
        <f>'8. Afschrijvingen voor GAW'!AT199</f>
        <v>6552637.3694573976</v>
      </c>
      <c r="Q204" s="86">
        <f>'8. Afschrijvingen voor GAW'!AU199</f>
        <v>6565742.6441963119</v>
      </c>
      <c r="R204" s="86">
        <f>'8. Afschrijvingen voor GAW'!AV199</f>
        <v>6657663.0412150603</v>
      </c>
      <c r="S204" s="86">
        <f>'8. Afschrijvingen voor GAW'!AW199</f>
        <v>6797473.965080576</v>
      </c>
      <c r="T204" s="86">
        <f>'8. Afschrijvingen voor GAW'!AX199</f>
        <v>6987803.2361028315</v>
      </c>
      <c r="U204" s="86">
        <f>'8. Afschrijvingen voor GAW'!AY199</f>
        <v>7036717.8587555513</v>
      </c>
      <c r="V204" s="86">
        <f>'8. Afschrijvingen voor GAW'!AZ199</f>
        <v>8444061.4305066634</v>
      </c>
      <c r="W204" s="86">
        <f>'8. Afschrijvingen voor GAW'!BA199</f>
        <v>7790327.6423384035</v>
      </c>
      <c r="X204" s="86">
        <f>'8. Afschrijvingen voor GAW'!BB199</f>
        <v>7187205.5022863988</v>
      </c>
      <c r="Y204" s="86">
        <f>'8. Afschrijvingen voor GAW'!BC199</f>
        <v>6851802.5788463661</v>
      </c>
      <c r="Z204" s="86">
        <f>'8. Afschrijvingen voor GAW'!BD199</f>
        <v>6851802.5788463661</v>
      </c>
      <c r="AA204" s="20"/>
      <c r="AB204" s="122"/>
      <c r="AC204" s="87">
        <f t="shared" si="38"/>
        <v>152110186.79386702</v>
      </c>
      <c r="AD204" s="87">
        <f t="shared" si="39"/>
        <v>149944853.5465661</v>
      </c>
      <c r="AE204" s="87">
        <f t="shared" si="40"/>
        <v>147132622.51780498</v>
      </c>
      <c r="AF204" s="87">
        <f t="shared" si="41"/>
        <v>144816066.33348209</v>
      </c>
      <c r="AG204" s="87">
        <f t="shared" si="42"/>
        <v>139763594.68584725</v>
      </c>
      <c r="AH204" s="87">
        <f t="shared" si="43"/>
        <v>134329066.07387665</v>
      </c>
      <c r="AI204" s="87">
        <f t="shared" si="44"/>
        <v>128031981.56182809</v>
      </c>
      <c r="AJ204" s="87">
        <f t="shared" si="45"/>
        <v>123166766.26247862</v>
      </c>
      <c r="AK204" s="87">
        <f t="shared" si="46"/>
        <v>118955794.38891008</v>
      </c>
      <c r="AL204" s="87">
        <f t="shared" si="47"/>
        <v>115298753.39569673</v>
      </c>
      <c r="AM204" s="87">
        <f t="shared" si="48"/>
        <v>109069126.81071106</v>
      </c>
      <c r="AN204" s="87">
        <f t="shared" si="49"/>
        <v>100625065.38020439</v>
      </c>
      <c r="AO204" s="87">
        <f t="shared" si="50"/>
        <v>92834737.737865984</v>
      </c>
      <c r="AP204" s="87">
        <f t="shared" si="51"/>
        <v>85647532.23557958</v>
      </c>
      <c r="AQ204" s="87">
        <f t="shared" si="52"/>
        <v>78795729.656733215</v>
      </c>
      <c r="AR204" s="87">
        <f t="shared" si="53"/>
        <v>71943927.07788685</v>
      </c>
    </row>
    <row r="205" spans="2:44" s="79" customFormat="1" x14ac:dyDescent="0.2">
      <c r="B205" s="86">
        <f>'3. Investeringen'!B186</f>
        <v>172</v>
      </c>
      <c r="C205" s="86" t="str">
        <f>'3. Investeringen'!G186</f>
        <v>Nieuwe investeringen TD</v>
      </c>
      <c r="D205" s="86">
        <f>'3. Investeringen'!K186</f>
        <v>2004</v>
      </c>
      <c r="E205" s="121">
        <f>'3. Investeringen'!N186</f>
        <v>2011</v>
      </c>
      <c r="F205" s="86">
        <f>'3. Investeringen'!O186</f>
        <v>68003.26090909091</v>
      </c>
      <c r="G205" s="86">
        <f>'3. Investeringen'!P186</f>
        <v>74267.432998641103</v>
      </c>
      <c r="H205" s="20"/>
      <c r="I205" s="86">
        <f>'6. Investeringen per jaar'!I186</f>
        <v>1</v>
      </c>
      <c r="J205" s="20"/>
      <c r="K205" s="86">
        <f>'8. Afschrijvingen voor GAW'!AO200</f>
        <v>1554.2565874973341</v>
      </c>
      <c r="L205" s="86">
        <f>'8. Afschrijvingen voor GAW'!AP200</f>
        <v>1594.6672587722649</v>
      </c>
      <c r="M205" s="86">
        <f>'8. Afschrijvingen voor GAW'!AQ200</f>
        <v>1631.3446057240267</v>
      </c>
      <c r="N205" s="86">
        <f>'8. Afschrijvingen voor GAW'!AR200</f>
        <v>1677.0222546842995</v>
      </c>
      <c r="O205" s="86">
        <f>'8. Afschrijvingen voor GAW'!AS200</f>
        <v>1693.7924772311424</v>
      </c>
      <c r="P205" s="86">
        <f>'8. Afschrijvingen voor GAW'!AT200</f>
        <v>1707.3428170489915</v>
      </c>
      <c r="Q205" s="86">
        <f>'8. Afschrijvingen voor GAW'!AU200</f>
        <v>1710.7575026830896</v>
      </c>
      <c r="R205" s="86">
        <f>'8. Afschrijvingen voor GAW'!AV200</f>
        <v>1734.7081077206528</v>
      </c>
      <c r="S205" s="86">
        <f>'8. Afschrijvingen voor GAW'!AW200</f>
        <v>1771.1369779827862</v>
      </c>
      <c r="T205" s="86">
        <f>'8. Afschrijvingen voor GAW'!AX200</f>
        <v>1820.7288133663044</v>
      </c>
      <c r="U205" s="86">
        <f>'8. Afschrijvingen voor GAW'!AY200</f>
        <v>1833.4739150598684</v>
      </c>
      <c r="V205" s="86">
        <f>'8. Afschrijvingen voor GAW'!AZ200</f>
        <v>2200.1686980718418</v>
      </c>
      <c r="W205" s="86">
        <f>'8. Afschrijvingen voor GAW'!BA200</f>
        <v>2129.7632997335431</v>
      </c>
      <c r="X205" s="86">
        <f>'8. Afschrijvingen voor GAW'!BB200</f>
        <v>2061.6108741420699</v>
      </c>
      <c r="Y205" s="86">
        <f>'8. Afschrijvingen voor GAW'!BC200</f>
        <v>1995.6393261695237</v>
      </c>
      <c r="Z205" s="86">
        <f>'8. Afschrijvingen voor GAW'!BD200</f>
        <v>1931.7788677320987</v>
      </c>
      <c r="AA205" s="20"/>
      <c r="AB205" s="122"/>
      <c r="AC205" s="87">
        <f t="shared" si="38"/>
        <v>73827.187906123378</v>
      </c>
      <c r="AD205" s="87">
        <f t="shared" si="39"/>
        <v>74152.027532910317</v>
      </c>
      <c r="AE205" s="87">
        <f t="shared" si="40"/>
        <v>74226.179560443226</v>
      </c>
      <c r="AF205" s="87">
        <f t="shared" si="41"/>
        <v>74627.490333451336</v>
      </c>
      <c r="AG205" s="87">
        <f t="shared" si="42"/>
        <v>73679.972759554716</v>
      </c>
      <c r="AH205" s="87">
        <f t="shared" si="43"/>
        <v>72562.069724582165</v>
      </c>
      <c r="AI205" s="87">
        <f t="shared" si="44"/>
        <v>70996.436361348242</v>
      </c>
      <c r="AJ205" s="87">
        <f t="shared" si="45"/>
        <v>70255.678362686464</v>
      </c>
      <c r="AK205" s="87">
        <f t="shared" si="46"/>
        <v>69959.910630320097</v>
      </c>
      <c r="AL205" s="87">
        <f t="shared" si="47"/>
        <v>70098.059314602753</v>
      </c>
      <c r="AM205" s="87">
        <f t="shared" si="48"/>
        <v>68755.271814745109</v>
      </c>
      <c r="AN205" s="87">
        <f t="shared" si="49"/>
        <v>66555.103116673272</v>
      </c>
      <c r="AO205" s="87">
        <f t="shared" si="50"/>
        <v>64425.339816939726</v>
      </c>
      <c r="AP205" s="87">
        <f t="shared" si="51"/>
        <v>62363.728942797658</v>
      </c>
      <c r="AQ205" s="87">
        <f t="shared" si="52"/>
        <v>60368.089616628131</v>
      </c>
      <c r="AR205" s="87">
        <f t="shared" si="53"/>
        <v>58436.31074889603</v>
      </c>
    </row>
    <row r="206" spans="2:44" s="79" customFormat="1" x14ac:dyDescent="0.2">
      <c r="B206" s="86">
        <f>'3. Investeringen'!B187</f>
        <v>173</v>
      </c>
      <c r="C206" s="86" t="str">
        <f>'3. Investeringen'!G187</f>
        <v>Nieuwe investeringen TD</v>
      </c>
      <c r="D206" s="86">
        <f>'3. Investeringen'!K187</f>
        <v>2004</v>
      </c>
      <c r="E206" s="121">
        <f>'3. Investeringen'!N187</f>
        <v>2011</v>
      </c>
      <c r="F206" s="86">
        <f>'3. Investeringen'!O187</f>
        <v>233675.04844444443</v>
      </c>
      <c r="G206" s="86">
        <f>'3. Investeringen'!P187</f>
        <v>255200.20322263692</v>
      </c>
      <c r="H206" s="20"/>
      <c r="I206" s="86">
        <f>'6. Investeringen per jaar'!I187</f>
        <v>1</v>
      </c>
      <c r="J206" s="20"/>
      <c r="K206" s="86">
        <f>'8. Afschrijvingen voor GAW'!AO201</f>
        <v>6728.0053576876953</v>
      </c>
      <c r="L206" s="86">
        <f>'8. Afschrijvingen voor GAW'!AP201</f>
        <v>6902.9334969875754</v>
      </c>
      <c r="M206" s="86">
        <f>'8. Afschrijvingen voor GAW'!AQ201</f>
        <v>7061.7009674182882</v>
      </c>
      <c r="N206" s="86">
        <f>'8. Afschrijvingen voor GAW'!AR201</f>
        <v>7259.4285945060001</v>
      </c>
      <c r="O206" s="86">
        <f>'8. Afschrijvingen voor GAW'!AS201</f>
        <v>7332.0228804510598</v>
      </c>
      <c r="P206" s="86">
        <f>'8. Afschrijvingen voor GAW'!AT201</f>
        <v>7390.6790634946683</v>
      </c>
      <c r="Q206" s="86">
        <f>'8. Afschrijvingen voor GAW'!AU201</f>
        <v>7405.4604216216576</v>
      </c>
      <c r="R206" s="86">
        <f>'8. Afschrijvingen voor GAW'!AV201</f>
        <v>7509.1368675243612</v>
      </c>
      <c r="S206" s="86">
        <f>'8. Afschrijvingen voor GAW'!AW201</f>
        <v>7666.8287417423717</v>
      </c>
      <c r="T206" s="86">
        <f>'8. Afschrijvingen voor GAW'!AX201</f>
        <v>7881.4999465111578</v>
      </c>
      <c r="U206" s="86">
        <f>'8. Afschrijvingen voor GAW'!AY201</f>
        <v>7936.6704461367353</v>
      </c>
      <c r="V206" s="86">
        <f>'8. Afschrijvingen voor GAW'!AZ201</f>
        <v>9524.0045353640817</v>
      </c>
      <c r="W206" s="86">
        <f>'8. Afschrijvingen voor GAW'!BA201</f>
        <v>9108.4116101845575</v>
      </c>
      <c r="X206" s="86">
        <f>'8. Afschrijvingen voor GAW'!BB201</f>
        <v>8710.9536490128685</v>
      </c>
      <c r="Y206" s="86">
        <f>'8. Afschrijvingen voor GAW'!BC201</f>
        <v>8330.8393079650341</v>
      </c>
      <c r="Z206" s="86">
        <f>'8. Afschrijvingen voor GAW'!BD201</f>
        <v>7967.3117745265599</v>
      </c>
      <c r="AA206" s="20"/>
      <c r="AB206" s="122"/>
      <c r="AC206" s="87">
        <f t="shared" si="38"/>
        <v>252300.20091328878</v>
      </c>
      <c r="AD206" s="87">
        <f t="shared" si="39"/>
        <v>251957.07264004674</v>
      </c>
      <c r="AE206" s="87">
        <f t="shared" si="40"/>
        <v>250690.38434334949</v>
      </c>
      <c r="AF206" s="87">
        <f t="shared" si="41"/>
        <v>250450.28651045728</v>
      </c>
      <c r="AG206" s="87">
        <f t="shared" si="42"/>
        <v>245622.76649511082</v>
      </c>
      <c r="AH206" s="87">
        <f t="shared" si="43"/>
        <v>240197.06956357704</v>
      </c>
      <c r="AI206" s="87">
        <f t="shared" si="44"/>
        <v>233272.00328108255</v>
      </c>
      <c r="AJ206" s="87">
        <f t="shared" si="45"/>
        <v>229028.67445949334</v>
      </c>
      <c r="AK206" s="87">
        <f t="shared" si="46"/>
        <v>226171.44788140029</v>
      </c>
      <c r="AL206" s="87">
        <f t="shared" si="47"/>
        <v>224622.74847556837</v>
      </c>
      <c r="AM206" s="87">
        <f t="shared" si="48"/>
        <v>218258.43726876058</v>
      </c>
      <c r="AN206" s="87">
        <f t="shared" si="49"/>
        <v>208734.4327333965</v>
      </c>
      <c r="AO206" s="87">
        <f t="shared" si="50"/>
        <v>199626.02112321195</v>
      </c>
      <c r="AP206" s="87">
        <f t="shared" si="51"/>
        <v>190915.06747419908</v>
      </c>
      <c r="AQ206" s="87">
        <f t="shared" si="52"/>
        <v>182584.22816623404</v>
      </c>
      <c r="AR206" s="87">
        <f t="shared" si="53"/>
        <v>174616.91639170749</v>
      </c>
    </row>
    <row r="207" spans="2:44" s="79" customFormat="1" x14ac:dyDescent="0.2">
      <c r="B207" s="86">
        <f>'3. Investeringen'!B188</f>
        <v>174</v>
      </c>
      <c r="C207" s="86" t="str">
        <f>'3. Investeringen'!G188</f>
        <v>Nieuwe investeringen TD</v>
      </c>
      <c r="D207" s="86">
        <f>'3. Investeringen'!K188</f>
        <v>2004</v>
      </c>
      <c r="E207" s="121">
        <f>'3. Investeringen'!N188</f>
        <v>2011</v>
      </c>
      <c r="F207" s="86">
        <f>'3. Investeringen'!O188</f>
        <v>211649.91433333335</v>
      </c>
      <c r="G207" s="86">
        <f>'3. Investeringen'!P188</f>
        <v>231146.20713457046</v>
      </c>
      <c r="H207" s="20"/>
      <c r="I207" s="86">
        <f>'6. Investeringen per jaar'!I188</f>
        <v>1</v>
      </c>
      <c r="J207" s="20"/>
      <c r="K207" s="86">
        <f>'8. Afschrijvingen voor GAW'!AO202</f>
        <v>9983.5489464505918</v>
      </c>
      <c r="L207" s="86">
        <f>'8. Afschrijvingen voor GAW'!AP202</f>
        <v>10243.121219058308</v>
      </c>
      <c r="M207" s="86">
        <f>'8. Afschrijvingen voor GAW'!AQ202</f>
        <v>10478.713007096649</v>
      </c>
      <c r="N207" s="86">
        <f>'8. Afschrijvingen voor GAW'!AR202</f>
        <v>10772.116971295354</v>
      </c>
      <c r="O207" s="86">
        <f>'8. Afschrijvingen voor GAW'!AS202</f>
        <v>10879.838141008308</v>
      </c>
      <c r="P207" s="86">
        <f>'8. Afschrijvingen voor GAW'!AT202</f>
        <v>10966.876846136374</v>
      </c>
      <c r="Q207" s="86">
        <f>'8. Afschrijvingen voor GAW'!AU202</f>
        <v>10988.810599828648</v>
      </c>
      <c r="R207" s="86">
        <f>'8. Afschrijvingen voor GAW'!AV202</f>
        <v>11142.653948226249</v>
      </c>
      <c r="S207" s="86">
        <f>'8. Afschrijvingen voor GAW'!AW202</f>
        <v>11376.649681138997</v>
      </c>
      <c r="T207" s="86">
        <f>'8. Afschrijvingen voor GAW'!AX202</f>
        <v>11695.19587221089</v>
      </c>
      <c r="U207" s="86">
        <f>'8. Afschrijvingen voor GAW'!AY202</f>
        <v>11777.062243316366</v>
      </c>
      <c r="V207" s="86">
        <f>'8. Afschrijvingen voor GAW'!AZ202</f>
        <v>14132.474691979642</v>
      </c>
      <c r="W207" s="86">
        <f>'8. Afschrijvingen voor GAW'!BA202</f>
        <v>12775.757121549595</v>
      </c>
      <c r="X207" s="86">
        <f>'8. Afschrijvingen voor GAW'!BB202</f>
        <v>11549.284437880835</v>
      </c>
      <c r="Y207" s="86">
        <f>'8. Afschrijvingen voor GAW'!BC202</f>
        <v>11447.974925267845</v>
      </c>
      <c r="Z207" s="86">
        <f>'8. Afschrijvingen voor GAW'!BD202</f>
        <v>11447.974925267845</v>
      </c>
      <c r="AA207" s="20"/>
      <c r="AB207" s="122"/>
      <c r="AC207" s="87">
        <f t="shared" si="38"/>
        <v>224629.85129513842</v>
      </c>
      <c r="AD207" s="87">
        <f t="shared" si="39"/>
        <v>220227.10620975369</v>
      </c>
      <c r="AE207" s="87">
        <f t="shared" si="40"/>
        <v>214813.61664548138</v>
      </c>
      <c r="AF207" s="87">
        <f t="shared" si="41"/>
        <v>210056.28094025952</v>
      </c>
      <c r="AG207" s="87">
        <f t="shared" si="42"/>
        <v>201277.0056086538</v>
      </c>
      <c r="AH207" s="87">
        <f t="shared" si="43"/>
        <v>191920.34480738666</v>
      </c>
      <c r="AI207" s="87">
        <f t="shared" si="44"/>
        <v>181315.37489717279</v>
      </c>
      <c r="AJ207" s="87">
        <f t="shared" si="45"/>
        <v>172711.13619750697</v>
      </c>
      <c r="AK207" s="87">
        <f t="shared" si="46"/>
        <v>164961.4203765156</v>
      </c>
      <c r="AL207" s="87">
        <f t="shared" si="47"/>
        <v>157885.14427484715</v>
      </c>
      <c r="AM207" s="87">
        <f t="shared" si="48"/>
        <v>147213.27804145467</v>
      </c>
      <c r="AN207" s="87">
        <f t="shared" si="49"/>
        <v>133080.80334947503</v>
      </c>
      <c r="AO207" s="87">
        <f t="shared" si="50"/>
        <v>120305.04622792543</v>
      </c>
      <c r="AP207" s="87">
        <f t="shared" si="51"/>
        <v>108755.76179004459</v>
      </c>
      <c r="AQ207" s="87">
        <f t="shared" si="52"/>
        <v>97307.786864776746</v>
      </c>
      <c r="AR207" s="87">
        <f t="shared" si="53"/>
        <v>85859.811939508902</v>
      </c>
    </row>
    <row r="208" spans="2:44" s="79" customFormat="1" x14ac:dyDescent="0.2">
      <c r="B208" s="86">
        <f>'3. Investeringen'!B189</f>
        <v>175</v>
      </c>
      <c r="C208" s="86" t="str">
        <f>'3. Investeringen'!G189</f>
        <v>Nieuwe investeringen TD</v>
      </c>
      <c r="D208" s="86">
        <f>'3. Investeringen'!K189</f>
        <v>2005</v>
      </c>
      <c r="E208" s="121">
        <f>'3. Investeringen'!N189</f>
        <v>2011</v>
      </c>
      <c r="F208" s="86">
        <f>'3. Investeringen'!O189</f>
        <v>636221.34744444443</v>
      </c>
      <c r="G208" s="86">
        <f>'3. Investeringen'!P189</f>
        <v>687267.41904896824</v>
      </c>
      <c r="H208" s="20"/>
      <c r="I208" s="86">
        <f>'6. Investeringen per jaar'!I189</f>
        <v>1</v>
      </c>
      <c r="J208" s="20"/>
      <c r="K208" s="86">
        <f>'8. Afschrijvingen voor GAW'!AO203</f>
        <v>17660.162793283609</v>
      </c>
      <c r="L208" s="86">
        <f>'8. Afschrijvingen voor GAW'!AP203</f>
        <v>18119.32702590898</v>
      </c>
      <c r="M208" s="86">
        <f>'8. Afschrijvingen voor GAW'!AQ203</f>
        <v>18536.071547504886</v>
      </c>
      <c r="N208" s="86">
        <f>'8. Afschrijvingen voor GAW'!AR203</f>
        <v>19055.081550835024</v>
      </c>
      <c r="O208" s="86">
        <f>'8. Afschrijvingen voor GAW'!AS203</f>
        <v>19245.632366343372</v>
      </c>
      <c r="P208" s="86">
        <f>'8. Afschrijvingen voor GAW'!AT203</f>
        <v>19399.597425274122</v>
      </c>
      <c r="Q208" s="86">
        <f>'8. Afschrijvingen voor GAW'!AU203</f>
        <v>19438.396620124669</v>
      </c>
      <c r="R208" s="86">
        <f>'8. Afschrijvingen voor GAW'!AV203</f>
        <v>19710.534172806416</v>
      </c>
      <c r="S208" s="86">
        <f>'8. Afschrijvingen voor GAW'!AW203</f>
        <v>20124.455390435349</v>
      </c>
      <c r="T208" s="86">
        <f>'8. Afschrijvingen voor GAW'!AX203</f>
        <v>20687.94014136754</v>
      </c>
      <c r="U208" s="86">
        <f>'8. Afschrijvingen voor GAW'!AY203</f>
        <v>20832.755722357109</v>
      </c>
      <c r="V208" s="86">
        <f>'8. Afschrijvingen voor GAW'!AZ203</f>
        <v>24999.306866828527</v>
      </c>
      <c r="W208" s="86">
        <f>'8. Afschrijvingen voor GAW'!BA203</f>
        <v>23946.704472435744</v>
      </c>
      <c r="X208" s="86">
        <f>'8. Afschrijvingen voor GAW'!BB203</f>
        <v>22938.422178859506</v>
      </c>
      <c r="Y208" s="86">
        <f>'8. Afschrijvingen voor GAW'!BC203</f>
        <v>21972.593876591738</v>
      </c>
      <c r="Z208" s="86">
        <f>'8. Afschrijvingen voor GAW'!BD203</f>
        <v>21047.432029156294</v>
      </c>
      <c r="AA208" s="20"/>
      <c r="AB208" s="122"/>
      <c r="AC208" s="87">
        <f t="shared" si="38"/>
        <v>679916.26754141913</v>
      </c>
      <c r="AD208" s="87">
        <f t="shared" si="39"/>
        <v>679474.7634715871</v>
      </c>
      <c r="AE208" s="87">
        <f t="shared" si="40"/>
        <v>676566.61148392863</v>
      </c>
      <c r="AF208" s="87">
        <f t="shared" si="41"/>
        <v>676455.39505464362</v>
      </c>
      <c r="AG208" s="87">
        <f t="shared" si="42"/>
        <v>663974.31663884665</v>
      </c>
      <c r="AH208" s="87">
        <f t="shared" si="43"/>
        <v>649886.51374668337</v>
      </c>
      <c r="AI208" s="87">
        <f t="shared" si="44"/>
        <v>631747.89015405206</v>
      </c>
      <c r="AJ208" s="87">
        <f t="shared" si="45"/>
        <v>620881.82644340233</v>
      </c>
      <c r="AK208" s="87">
        <f t="shared" si="46"/>
        <v>613795.8894082784</v>
      </c>
      <c r="AL208" s="87">
        <f t="shared" si="47"/>
        <v>610294.23417034268</v>
      </c>
      <c r="AM208" s="87">
        <f t="shared" si="48"/>
        <v>593733.53808717791</v>
      </c>
      <c r="AN208" s="87">
        <f t="shared" si="49"/>
        <v>568734.23122034944</v>
      </c>
      <c r="AO208" s="87">
        <f t="shared" si="50"/>
        <v>544787.52674791368</v>
      </c>
      <c r="AP208" s="87">
        <f t="shared" si="51"/>
        <v>521849.10456905415</v>
      </c>
      <c r="AQ208" s="87">
        <f t="shared" si="52"/>
        <v>499876.51069246244</v>
      </c>
      <c r="AR208" s="87">
        <f t="shared" si="53"/>
        <v>478829.07866330614</v>
      </c>
    </row>
    <row r="209" spans="2:44" s="79" customFormat="1" x14ac:dyDescent="0.2">
      <c r="B209" s="86">
        <f>'3. Investeringen'!B190</f>
        <v>176</v>
      </c>
      <c r="C209" s="86" t="str">
        <f>'3. Investeringen'!G190</f>
        <v>Nieuwe investeringen TD</v>
      </c>
      <c r="D209" s="86">
        <f>'3. Investeringen'!K190</f>
        <v>2005</v>
      </c>
      <c r="E209" s="121">
        <f>'3. Investeringen'!N190</f>
        <v>2011</v>
      </c>
      <c r="F209" s="86">
        <f>'3. Investeringen'!O190</f>
        <v>57494.754333333338</v>
      </c>
      <c r="G209" s="86">
        <f>'3. Investeringen'!P190</f>
        <v>62107.742184766779</v>
      </c>
      <c r="H209" s="20"/>
      <c r="I209" s="86">
        <f>'6. Investeringen per jaar'!I190</f>
        <v>1</v>
      </c>
      <c r="J209" s="20"/>
      <c r="K209" s="86">
        <f>'8. Afschrijvingen voor GAW'!AO204</f>
        <v>2573.0350333689089</v>
      </c>
      <c r="L209" s="86">
        <f>'8. Afschrijvingen voor GAW'!AP204</f>
        <v>2639.9339442365003</v>
      </c>
      <c r="M209" s="86">
        <f>'8. Afschrijvingen voor GAW'!AQ204</f>
        <v>2700.6524249539393</v>
      </c>
      <c r="N209" s="86">
        <f>'8. Afschrijvingen voor GAW'!AR204</f>
        <v>2776.2706928526495</v>
      </c>
      <c r="O209" s="86">
        <f>'8. Afschrijvingen voor GAW'!AS204</f>
        <v>2804.0333997811763</v>
      </c>
      <c r="P209" s="86">
        <f>'8. Afschrijvingen voor GAW'!AT204</f>
        <v>2826.4656669794258</v>
      </c>
      <c r="Q209" s="86">
        <f>'8. Afschrijvingen voor GAW'!AU204</f>
        <v>2832.1185983133846</v>
      </c>
      <c r="R209" s="86">
        <f>'8. Afschrijvingen voor GAW'!AV204</f>
        <v>2871.7682586897722</v>
      </c>
      <c r="S209" s="86">
        <f>'8. Afschrijvingen voor GAW'!AW204</f>
        <v>2932.0753921222572</v>
      </c>
      <c r="T209" s="86">
        <f>'8. Afschrijvingen voor GAW'!AX204</f>
        <v>3014.1735031016806</v>
      </c>
      <c r="U209" s="86">
        <f>'8. Afschrijvingen voor GAW'!AY204</f>
        <v>3035.2727176233916</v>
      </c>
      <c r="V209" s="86">
        <f>'8. Afschrijvingen voor GAW'!AZ204</f>
        <v>3642.3272611480693</v>
      </c>
      <c r="W209" s="86">
        <f>'8. Afschrijvingen voor GAW'!BA204</f>
        <v>3318.5648379349077</v>
      </c>
      <c r="X209" s="86">
        <f>'8. Afschrijvingen voor GAW'!BB204</f>
        <v>3023.5812967851384</v>
      </c>
      <c r="Y209" s="86">
        <f>'8. Afschrijvingen voor GAW'!BC204</f>
        <v>2951.591265909301</v>
      </c>
      <c r="Z209" s="86">
        <f>'8. Afschrijvingen voor GAW'!BD204</f>
        <v>2951.591265909301</v>
      </c>
      <c r="AA209" s="20"/>
      <c r="AB209" s="122"/>
      <c r="AC209" s="87">
        <f t="shared" si="38"/>
        <v>60466.323284169368</v>
      </c>
      <c r="AD209" s="87">
        <f t="shared" si="39"/>
        <v>59398.513745321274</v>
      </c>
      <c r="AE209" s="87">
        <f t="shared" si="40"/>
        <v>58064.027136509721</v>
      </c>
      <c r="AF209" s="87">
        <f t="shared" si="41"/>
        <v>56913.549203479342</v>
      </c>
      <c r="AG209" s="87">
        <f t="shared" si="42"/>
        <v>54678.651295732961</v>
      </c>
      <c r="AH209" s="87">
        <f t="shared" si="43"/>
        <v>52289.6148391194</v>
      </c>
      <c r="AI209" s="87">
        <f t="shared" si="44"/>
        <v>49562.075470484255</v>
      </c>
      <c r="AJ209" s="87">
        <f t="shared" si="45"/>
        <v>47384.176268381263</v>
      </c>
      <c r="AK209" s="87">
        <f t="shared" si="46"/>
        <v>45447.168577895005</v>
      </c>
      <c r="AL209" s="87">
        <f t="shared" si="47"/>
        <v>43705.515794974388</v>
      </c>
      <c r="AM209" s="87">
        <f t="shared" si="48"/>
        <v>40976.181687915814</v>
      </c>
      <c r="AN209" s="87">
        <f t="shared" si="49"/>
        <v>37333.854426767743</v>
      </c>
      <c r="AO209" s="87">
        <f t="shared" si="50"/>
        <v>34015.289588832835</v>
      </c>
      <c r="AP209" s="87">
        <f t="shared" si="51"/>
        <v>30991.708292047697</v>
      </c>
      <c r="AQ209" s="87">
        <f t="shared" si="52"/>
        <v>28040.117026138396</v>
      </c>
      <c r="AR209" s="87">
        <f t="shared" si="53"/>
        <v>25088.525760229095</v>
      </c>
    </row>
    <row r="210" spans="2:44" s="79" customFormat="1" x14ac:dyDescent="0.2">
      <c r="B210" s="86">
        <f>'3. Investeringen'!B191</f>
        <v>177</v>
      </c>
      <c r="C210" s="86" t="str">
        <f>'3. Investeringen'!G191</f>
        <v>Nieuwe investeringen TD</v>
      </c>
      <c r="D210" s="86">
        <f>'3. Investeringen'!K191</f>
        <v>2006</v>
      </c>
      <c r="E210" s="121">
        <f>'3. Investeringen'!N191</f>
        <v>2011</v>
      </c>
      <c r="F210" s="86">
        <f>'3. Investeringen'!O191</f>
        <v>776105.86499999999</v>
      </c>
      <c r="G210" s="86">
        <f>'3. Investeringen'!P191</f>
        <v>823551.39333676221</v>
      </c>
      <c r="H210" s="20"/>
      <c r="I210" s="86">
        <f>'6. Investeringen per jaar'!I191</f>
        <v>1</v>
      </c>
      <c r="J210" s="20"/>
      <c r="K210" s="86">
        <f>'8. Afschrijvingen voor GAW'!AO205</f>
        <v>20639.621339180587</v>
      </c>
      <c r="L210" s="86">
        <f>'8. Afschrijvingen voor GAW'!AP205</f>
        <v>21176.251493999283</v>
      </c>
      <c r="M210" s="86">
        <f>'8. Afschrijvingen voor GAW'!AQ205</f>
        <v>21663.305278361266</v>
      </c>
      <c r="N210" s="86">
        <f>'8. Afschrijvingen voor GAW'!AR205</f>
        <v>22269.877826155382</v>
      </c>
      <c r="O210" s="86">
        <f>'8. Afschrijvingen voor GAW'!AS205</f>
        <v>22492.576604416936</v>
      </c>
      <c r="P210" s="86">
        <f>'8. Afschrijvingen voor GAW'!AT205</f>
        <v>22672.517217252269</v>
      </c>
      <c r="Q210" s="86">
        <f>'8. Afschrijvingen voor GAW'!AU205</f>
        <v>22717.862251686776</v>
      </c>
      <c r="R210" s="86">
        <f>'8. Afschrijvingen voor GAW'!AV205</f>
        <v>23035.912323210392</v>
      </c>
      <c r="S210" s="86">
        <f>'8. Afschrijvingen voor GAW'!AW205</f>
        <v>23519.666481997807</v>
      </c>
      <c r="T210" s="86">
        <f>'8. Afschrijvingen voor GAW'!AX205</f>
        <v>24178.217143493745</v>
      </c>
      <c r="U210" s="86">
        <f>'8. Afschrijvingen voor GAW'!AY205</f>
        <v>24347.464663498195</v>
      </c>
      <c r="V210" s="86">
        <f>'8. Afschrijvingen voor GAW'!AZ205</f>
        <v>29216.957596197833</v>
      </c>
      <c r="W210" s="86">
        <f>'8. Afschrijvingen voor GAW'!BA205</f>
        <v>28028.471185505041</v>
      </c>
      <c r="X210" s="86">
        <f>'8. Afschrijvingen voor GAW'!BB205</f>
        <v>26888.329984738735</v>
      </c>
      <c r="Y210" s="86">
        <f>'8. Afschrijvingen voor GAW'!BC205</f>
        <v>25794.567409088348</v>
      </c>
      <c r="Z210" s="86">
        <f>'8. Afschrijvingen voor GAW'!BD205</f>
        <v>24745.296870413567</v>
      </c>
      <c r="AA210" s="20"/>
      <c r="AB210" s="122"/>
      <c r="AC210" s="87">
        <f t="shared" si="38"/>
        <v>815265.04289763293</v>
      </c>
      <c r="AD210" s="87">
        <f t="shared" si="39"/>
        <v>815285.68251897208</v>
      </c>
      <c r="AE210" s="87">
        <f t="shared" si="40"/>
        <v>812373.947938547</v>
      </c>
      <c r="AF210" s="87">
        <f t="shared" si="41"/>
        <v>812850.54065467091</v>
      </c>
      <c r="AG210" s="87">
        <f t="shared" si="42"/>
        <v>798486.46945680073</v>
      </c>
      <c r="AH210" s="87">
        <f t="shared" si="43"/>
        <v>782201.8439952028</v>
      </c>
      <c r="AI210" s="87">
        <f t="shared" si="44"/>
        <v>761048.38543150644</v>
      </c>
      <c r="AJ210" s="87">
        <f t="shared" si="45"/>
        <v>748667.15050433716</v>
      </c>
      <c r="AK210" s="87">
        <f t="shared" si="46"/>
        <v>740869.49418293033</v>
      </c>
      <c r="AL210" s="87">
        <f t="shared" si="47"/>
        <v>737435.62287655869</v>
      </c>
      <c r="AM210" s="87">
        <f t="shared" si="48"/>
        <v>718250.20757319627</v>
      </c>
      <c r="AN210" s="87">
        <f t="shared" si="49"/>
        <v>689033.24997699843</v>
      </c>
      <c r="AO210" s="87">
        <f t="shared" si="50"/>
        <v>661004.77879149339</v>
      </c>
      <c r="AP210" s="87">
        <f t="shared" si="51"/>
        <v>634116.44880675466</v>
      </c>
      <c r="AQ210" s="87">
        <f t="shared" si="52"/>
        <v>608321.88139766629</v>
      </c>
      <c r="AR210" s="87">
        <f t="shared" si="53"/>
        <v>583576.58452725271</v>
      </c>
    </row>
    <row r="211" spans="2:44" s="79" customFormat="1" x14ac:dyDescent="0.2">
      <c r="B211" s="86">
        <f>'3. Investeringen'!B192</f>
        <v>178</v>
      </c>
      <c r="C211" s="86" t="str">
        <f>'3. Investeringen'!G192</f>
        <v>Nieuwe investeringen TD</v>
      </c>
      <c r="D211" s="86">
        <f>'3. Investeringen'!K192</f>
        <v>2006</v>
      </c>
      <c r="E211" s="121">
        <f>'3. Investeringen'!N192</f>
        <v>2011</v>
      </c>
      <c r="F211" s="86">
        <f>'3. Investeringen'!O192</f>
        <v>67351.45</v>
      </c>
      <c r="G211" s="86">
        <f>'3. Investeringen'!P192</f>
        <v>71468.833044769315</v>
      </c>
      <c r="H211" s="20"/>
      <c r="I211" s="86">
        <f>'6. Investeringen per jaar'!I192</f>
        <v>1</v>
      </c>
      <c r="J211" s="20"/>
      <c r="K211" s="86">
        <f>'8. Afschrijvingen voor GAW'!AO206</f>
        <v>2844.7398251153277</v>
      </c>
      <c r="L211" s="86">
        <f>'8. Afschrijvingen voor GAW'!AP206</f>
        <v>2918.7030605683267</v>
      </c>
      <c r="M211" s="86">
        <f>'8. Afschrijvingen voor GAW'!AQ206</f>
        <v>2985.8332309613979</v>
      </c>
      <c r="N211" s="86">
        <f>'8. Afschrijvingen voor GAW'!AR206</f>
        <v>3069.4365614283174</v>
      </c>
      <c r="O211" s="86">
        <f>'8. Afschrijvingen voor GAW'!AS206</f>
        <v>3100.1309270426004</v>
      </c>
      <c r="P211" s="86">
        <f>'8. Afschrijvingen voor GAW'!AT206</f>
        <v>3124.9319744589411</v>
      </c>
      <c r="Q211" s="86">
        <f>'8. Afschrijvingen voor GAW'!AU206</f>
        <v>3131.1818384078592</v>
      </c>
      <c r="R211" s="86">
        <f>'8. Afschrijvingen voor GAW'!AV206</f>
        <v>3175.0183841455696</v>
      </c>
      <c r="S211" s="86">
        <f>'8. Afschrijvingen voor GAW'!AW206</f>
        <v>3241.6937702126261</v>
      </c>
      <c r="T211" s="86">
        <f>'8. Afschrijvingen voor GAW'!AX206</f>
        <v>3332.4611957785796</v>
      </c>
      <c r="U211" s="86">
        <f>'8. Afschrijvingen voor GAW'!AY206</f>
        <v>3355.7884241490287</v>
      </c>
      <c r="V211" s="86">
        <f>'8. Afschrijvingen voor GAW'!AZ206</f>
        <v>4026.9461089788342</v>
      </c>
      <c r="W211" s="86">
        <f>'8. Afschrijvingen voor GAW'!BA206</f>
        <v>3693.6816034081717</v>
      </c>
      <c r="X211" s="86">
        <f>'8. Afschrijvingen voor GAW'!BB206</f>
        <v>3387.9976086433576</v>
      </c>
      <c r="Y211" s="86">
        <f>'8. Afschrijvingen voor GAW'!BC206</f>
        <v>3265.2440720983082</v>
      </c>
      <c r="Z211" s="86">
        <f>'8. Afschrijvingen voor GAW'!BD206</f>
        <v>3265.2440720983082</v>
      </c>
      <c r="AA211" s="20"/>
      <c r="AB211" s="122"/>
      <c r="AC211" s="87">
        <f t="shared" si="38"/>
        <v>69696.125715325528</v>
      </c>
      <c r="AD211" s="87">
        <f t="shared" si="39"/>
        <v>68589.521923355671</v>
      </c>
      <c r="AE211" s="87">
        <f t="shared" si="40"/>
        <v>67181.247696631443</v>
      </c>
      <c r="AF211" s="87">
        <f t="shared" si="41"/>
        <v>65992.886070708802</v>
      </c>
      <c r="AG211" s="87">
        <f t="shared" si="42"/>
        <v>63552.684004373295</v>
      </c>
      <c r="AH211" s="87">
        <f t="shared" si="43"/>
        <v>60936.173501949335</v>
      </c>
      <c r="AI211" s="87">
        <f t="shared" si="44"/>
        <v>57926.864010545374</v>
      </c>
      <c r="AJ211" s="87">
        <f t="shared" si="45"/>
        <v>55562.821722547436</v>
      </c>
      <c r="AK211" s="87">
        <f t="shared" si="46"/>
        <v>53487.947208508303</v>
      </c>
      <c r="AL211" s="87">
        <f t="shared" si="47"/>
        <v>51653.148534567954</v>
      </c>
      <c r="AM211" s="87">
        <f t="shared" si="48"/>
        <v>48658.932150160894</v>
      </c>
      <c r="AN211" s="87">
        <f t="shared" si="49"/>
        <v>44631.986041182063</v>
      </c>
      <c r="AO211" s="87">
        <f t="shared" si="50"/>
        <v>40938.304437773892</v>
      </c>
      <c r="AP211" s="87">
        <f t="shared" si="51"/>
        <v>37550.306829130532</v>
      </c>
      <c r="AQ211" s="87">
        <f t="shared" si="52"/>
        <v>34285.062757032225</v>
      </c>
      <c r="AR211" s="87">
        <f t="shared" si="53"/>
        <v>31019.818684933918</v>
      </c>
    </row>
    <row r="212" spans="2:44" s="79" customFormat="1" x14ac:dyDescent="0.2">
      <c r="B212" s="86">
        <f>'3. Investeringen'!B193</f>
        <v>179</v>
      </c>
      <c r="C212" s="86" t="str">
        <f>'3. Investeringen'!G193</f>
        <v>Nieuwe investeringen TD</v>
      </c>
      <c r="D212" s="86">
        <f>'3. Investeringen'!K193</f>
        <v>2007</v>
      </c>
      <c r="E212" s="121">
        <f>'3. Investeringen'!N193</f>
        <v>2011</v>
      </c>
      <c r="F212" s="86">
        <f>'3. Investeringen'!O193</f>
        <v>171295.20809090909</v>
      </c>
      <c r="G212" s="86">
        <f>'3. Investeringen'!P193</f>
        <v>179257.36154592235</v>
      </c>
      <c r="H212" s="20"/>
      <c r="I212" s="86">
        <f>'6. Investeringen per jaar'!I193</f>
        <v>1</v>
      </c>
      <c r="J212" s="20"/>
      <c r="K212" s="86">
        <f>'8. Afschrijvingen voor GAW'!AO207</f>
        <v>3532.936348914779</v>
      </c>
      <c r="L212" s="86">
        <f>'8. Afschrijvingen voor GAW'!AP207</f>
        <v>3624.7926939865629</v>
      </c>
      <c r="M212" s="86">
        <f>'8. Afschrijvingen voor GAW'!AQ207</f>
        <v>3708.1629259482534</v>
      </c>
      <c r="N212" s="86">
        <f>'8. Afschrijvingen voor GAW'!AR207</f>
        <v>3811.9914878748045</v>
      </c>
      <c r="O212" s="86">
        <f>'8. Afschrijvingen voor GAW'!AS207</f>
        <v>3850.1114027535527</v>
      </c>
      <c r="P212" s="86">
        <f>'8. Afschrijvingen voor GAW'!AT207</f>
        <v>3880.9122939755812</v>
      </c>
      <c r="Q212" s="86">
        <f>'8. Afschrijvingen voor GAW'!AU207</f>
        <v>3888.6741185635319</v>
      </c>
      <c r="R212" s="86">
        <f>'8. Afschrijvingen voor GAW'!AV207</f>
        <v>3943.1155562234212</v>
      </c>
      <c r="S212" s="86">
        <f>'8. Afschrijvingen voor GAW'!AW207</f>
        <v>4025.9209829041124</v>
      </c>
      <c r="T212" s="86">
        <f>'8. Afschrijvingen voor GAW'!AX207</f>
        <v>4138.6467704254273</v>
      </c>
      <c r="U212" s="86">
        <f>'8. Afschrijvingen voor GAW'!AY207</f>
        <v>4167.6172978184059</v>
      </c>
      <c r="V212" s="86">
        <f>'8. Afschrijvingen voor GAW'!AZ207</f>
        <v>5001.1407573820861</v>
      </c>
      <c r="W212" s="86">
        <f>'8. Afschrijvingen voor GAW'!BA207</f>
        <v>4852.9588090152101</v>
      </c>
      <c r="X212" s="86">
        <f>'8. Afschrijvingen voor GAW'!BB207</f>
        <v>4709.1674368962404</v>
      </c>
      <c r="Y212" s="86">
        <f>'8. Afschrijvingen voor GAW'!BC207</f>
        <v>4569.6365498770929</v>
      </c>
      <c r="Z212" s="86">
        <f>'8. Afschrijvingen voor GAW'!BD207</f>
        <v>4434.2399113622159</v>
      </c>
      <c r="AA212" s="20"/>
      <c r="AB212" s="122"/>
      <c r="AC212" s="87">
        <f t="shared" si="38"/>
        <v>178413.2856201964</v>
      </c>
      <c r="AD212" s="87">
        <f t="shared" si="39"/>
        <v>179427.23835233494</v>
      </c>
      <c r="AE212" s="87">
        <f t="shared" si="40"/>
        <v>179845.9019084904</v>
      </c>
      <c r="AF212" s="87">
        <f t="shared" si="41"/>
        <v>181069.59567405333</v>
      </c>
      <c r="AG212" s="87">
        <f t="shared" si="42"/>
        <v>179030.18022804029</v>
      </c>
      <c r="AH212" s="87">
        <f t="shared" si="43"/>
        <v>176581.50937588903</v>
      </c>
      <c r="AI212" s="87">
        <f t="shared" si="44"/>
        <v>173045.99827607727</v>
      </c>
      <c r="AJ212" s="87">
        <f t="shared" si="45"/>
        <v>171525.52669571893</v>
      </c>
      <c r="AK212" s="87">
        <f t="shared" si="46"/>
        <v>171101.6417734249</v>
      </c>
      <c r="AL212" s="87">
        <f t="shared" si="47"/>
        <v>171753.84097265537</v>
      </c>
      <c r="AM212" s="87">
        <f t="shared" si="48"/>
        <v>168788.50056164552</v>
      </c>
      <c r="AN212" s="87">
        <f t="shared" si="49"/>
        <v>163787.35980426343</v>
      </c>
      <c r="AO212" s="87">
        <f t="shared" si="50"/>
        <v>158934.40099524823</v>
      </c>
      <c r="AP212" s="87">
        <f t="shared" si="51"/>
        <v>154225.23355835199</v>
      </c>
      <c r="AQ212" s="87">
        <f t="shared" si="52"/>
        <v>149655.5970084749</v>
      </c>
      <c r="AR212" s="87">
        <f t="shared" si="53"/>
        <v>145221.35709711269</v>
      </c>
    </row>
    <row r="213" spans="2:44" s="79" customFormat="1" x14ac:dyDescent="0.2">
      <c r="B213" s="86">
        <f>'3. Investeringen'!B194</f>
        <v>180</v>
      </c>
      <c r="C213" s="86" t="str">
        <f>'3. Investeringen'!G194</f>
        <v>Nieuwe investeringen TD</v>
      </c>
      <c r="D213" s="86">
        <f>'3. Investeringen'!K194</f>
        <v>2007</v>
      </c>
      <c r="E213" s="121">
        <f>'3. Investeringen'!N194</f>
        <v>2011</v>
      </c>
      <c r="F213" s="86">
        <f>'3. Investeringen'!O194</f>
        <v>466318.06999999989</v>
      </c>
      <c r="G213" s="86">
        <f>'3. Investeringen'!P194</f>
        <v>487993.49264355161</v>
      </c>
      <c r="H213" s="20"/>
      <c r="I213" s="86">
        <f>'6. Investeringen per jaar'!I194</f>
        <v>1</v>
      </c>
      <c r="J213" s="20"/>
      <c r="K213" s="86">
        <f>'8. Afschrijvingen voor GAW'!AO208</f>
        <v>11935.2625309206</v>
      </c>
      <c r="L213" s="86">
        <f>'8. Afschrijvingen voor GAW'!AP208</f>
        <v>12245.579356724533</v>
      </c>
      <c r="M213" s="86">
        <f>'8. Afschrijvingen voor GAW'!AQ208</f>
        <v>12527.227681929195</v>
      </c>
      <c r="N213" s="86">
        <f>'8. Afschrijvingen voor GAW'!AR208</f>
        <v>12877.990057023211</v>
      </c>
      <c r="O213" s="86">
        <f>'8. Afschrijvingen voor GAW'!AS208</f>
        <v>13006.769957593446</v>
      </c>
      <c r="P213" s="86">
        <f>'8. Afschrijvingen voor GAW'!AT208</f>
        <v>13110.824117254193</v>
      </c>
      <c r="Q213" s="86">
        <f>'8. Afschrijvingen voor GAW'!AU208</f>
        <v>13137.0457654887</v>
      </c>
      <c r="R213" s="86">
        <f>'8. Afschrijvingen voor GAW'!AV208</f>
        <v>13320.964406205541</v>
      </c>
      <c r="S213" s="86">
        <f>'8. Afschrijvingen voor GAW'!AW208</f>
        <v>13600.704658735855</v>
      </c>
      <c r="T213" s="86">
        <f>'8. Afschrijvingen voor GAW'!AX208</f>
        <v>13981.524389180458</v>
      </c>
      <c r="U213" s="86">
        <f>'8. Afschrijvingen voor GAW'!AY208</f>
        <v>14079.395059904722</v>
      </c>
      <c r="V213" s="86">
        <f>'8. Afschrijvingen voor GAW'!AZ208</f>
        <v>16895.274071885666</v>
      </c>
      <c r="W213" s="86">
        <f>'8. Afschrijvingen voor GAW'!BA208</f>
        <v>16230.541977254095</v>
      </c>
      <c r="X213" s="86">
        <f>'8. Afschrijvingen voor GAW'!BB208</f>
        <v>15591.963276509674</v>
      </c>
      <c r="Y213" s="86">
        <f>'8. Afschrijvingen voor GAW'!BC208</f>
        <v>14978.508983663392</v>
      </c>
      <c r="Z213" s="86">
        <f>'8. Afschrijvingen voor GAW'!BD208</f>
        <v>14389.190597420898</v>
      </c>
      <c r="AA213" s="20"/>
      <c r="AB213" s="122"/>
      <c r="AC213" s="87">
        <f t="shared" si="38"/>
        <v>483378.13250228419</v>
      </c>
      <c r="AD213" s="87">
        <f t="shared" si="39"/>
        <v>483700.38459061907</v>
      </c>
      <c r="AE213" s="87">
        <f t="shared" si="40"/>
        <v>482298.26575427409</v>
      </c>
      <c r="AF213" s="87">
        <f t="shared" si="41"/>
        <v>482924.62713837059</v>
      </c>
      <c r="AG213" s="87">
        <f t="shared" si="42"/>
        <v>474747.10345216084</v>
      </c>
      <c r="AH213" s="87">
        <f t="shared" si="43"/>
        <v>465434.25616252393</v>
      </c>
      <c r="AI213" s="87">
        <f t="shared" si="44"/>
        <v>453228.07890936028</v>
      </c>
      <c r="AJ213" s="87">
        <f t="shared" si="45"/>
        <v>446252.3076078858</v>
      </c>
      <c r="AK213" s="87">
        <f t="shared" si="46"/>
        <v>442022.90140891552</v>
      </c>
      <c r="AL213" s="87">
        <f t="shared" si="47"/>
        <v>440418.01825918473</v>
      </c>
      <c r="AM213" s="87">
        <f t="shared" si="48"/>
        <v>429421.54932709422</v>
      </c>
      <c r="AN213" s="87">
        <f t="shared" si="49"/>
        <v>412526.27525520854</v>
      </c>
      <c r="AO213" s="87">
        <f t="shared" si="50"/>
        <v>396295.73327795445</v>
      </c>
      <c r="AP213" s="87">
        <f t="shared" si="51"/>
        <v>380703.77000144479</v>
      </c>
      <c r="AQ213" s="87">
        <f t="shared" si="52"/>
        <v>365725.26101778139</v>
      </c>
      <c r="AR213" s="87">
        <f t="shared" si="53"/>
        <v>351336.07042036048</v>
      </c>
    </row>
    <row r="214" spans="2:44" s="79" customFormat="1" x14ac:dyDescent="0.2">
      <c r="B214" s="86">
        <f>'3. Investeringen'!B195</f>
        <v>181</v>
      </c>
      <c r="C214" s="86" t="str">
        <f>'3. Investeringen'!G195</f>
        <v>Nieuwe investeringen TD</v>
      </c>
      <c r="D214" s="86">
        <f>'3. Investeringen'!K195</f>
        <v>2007</v>
      </c>
      <c r="E214" s="121">
        <f>'3. Investeringen'!N195</f>
        <v>2011</v>
      </c>
      <c r="F214" s="86">
        <f>'3. Investeringen'!O195</f>
        <v>105992.792</v>
      </c>
      <c r="G214" s="86">
        <f>'3. Investeringen'!P195</f>
        <v>110919.55489334032</v>
      </c>
      <c r="H214" s="20"/>
      <c r="I214" s="86">
        <f>'6. Investeringen per jaar'!I195</f>
        <v>1</v>
      </c>
      <c r="J214" s="20"/>
      <c r="K214" s="86">
        <f>'8. Afschrijvingen voor GAW'!AO209</f>
        <v>4248.4282345939773</v>
      </c>
      <c r="L214" s="86">
        <f>'8. Afschrijvingen voor GAW'!AP209</f>
        <v>4358.8873686934212</v>
      </c>
      <c r="M214" s="86">
        <f>'8. Afschrijvingen voor GAW'!AQ209</f>
        <v>4459.1417781733689</v>
      </c>
      <c r="N214" s="86">
        <f>'8. Afschrijvingen voor GAW'!AR209</f>
        <v>4583.997747962223</v>
      </c>
      <c r="O214" s="86">
        <f>'8. Afschrijvingen voor GAW'!AS209</f>
        <v>4629.8377254418456</v>
      </c>
      <c r="P214" s="86">
        <f>'8. Afschrijvingen voor GAW'!AT209</f>
        <v>4666.87642724538</v>
      </c>
      <c r="Q214" s="86">
        <f>'8. Afschrijvingen voor GAW'!AU209</f>
        <v>4676.2101800998707</v>
      </c>
      <c r="R214" s="86">
        <f>'8. Afschrijvingen voor GAW'!AV209</f>
        <v>4741.6771226212686</v>
      </c>
      <c r="S214" s="86">
        <f>'8. Afschrijvingen voor GAW'!AW209</f>
        <v>4841.2523421963142</v>
      </c>
      <c r="T214" s="86">
        <f>'8. Afschrijvingen voor GAW'!AX209</f>
        <v>4976.807407777811</v>
      </c>
      <c r="U214" s="86">
        <f>'8. Afschrijvingen voor GAW'!AY209</f>
        <v>5011.6450596322557</v>
      </c>
      <c r="V214" s="86">
        <f>'8. Afschrijvingen voor GAW'!AZ209</f>
        <v>6013.9740715587068</v>
      </c>
      <c r="W214" s="86">
        <f>'8. Afschrijvingen voor GAW'!BA209</f>
        <v>5548.3760789219041</v>
      </c>
      <c r="X214" s="86">
        <f>'8. Afschrijvingen voor GAW'!BB209</f>
        <v>5118.8243824892406</v>
      </c>
      <c r="Y214" s="86">
        <f>'8. Afschrijvingen voor GAW'!BC209</f>
        <v>4879.9459113064095</v>
      </c>
      <c r="Z214" s="86">
        <f>'8. Afschrijvingen voor GAW'!BD209</f>
        <v>4879.9459113064095</v>
      </c>
      <c r="AA214" s="20"/>
      <c r="AB214" s="122"/>
      <c r="AC214" s="87">
        <f t="shared" si="38"/>
        <v>108334.91998214644</v>
      </c>
      <c r="AD214" s="87">
        <f t="shared" si="39"/>
        <v>106792.74053298883</v>
      </c>
      <c r="AE214" s="87">
        <f t="shared" si="40"/>
        <v>104789.83178707419</v>
      </c>
      <c r="AF214" s="87">
        <f t="shared" si="41"/>
        <v>103139.94932915005</v>
      </c>
      <c r="AG214" s="87">
        <f t="shared" si="42"/>
        <v>99541.511096999719</v>
      </c>
      <c r="AH214" s="87">
        <f t="shared" si="43"/>
        <v>95670.96675853034</v>
      </c>
      <c r="AI214" s="87">
        <f t="shared" si="44"/>
        <v>91186.098511947537</v>
      </c>
      <c r="AJ214" s="87">
        <f t="shared" si="45"/>
        <v>87721.026768493524</v>
      </c>
      <c r="AK214" s="87">
        <f t="shared" si="46"/>
        <v>84721.915988435561</v>
      </c>
      <c r="AL214" s="87">
        <f t="shared" si="47"/>
        <v>82117.322228333942</v>
      </c>
      <c r="AM214" s="87">
        <f t="shared" si="48"/>
        <v>77680.498424300022</v>
      </c>
      <c r="AN214" s="87">
        <f t="shared" si="49"/>
        <v>71666.524352741311</v>
      </c>
      <c r="AO214" s="87">
        <f t="shared" si="50"/>
        <v>66118.148273819403</v>
      </c>
      <c r="AP214" s="87">
        <f t="shared" si="51"/>
        <v>60999.323891330161</v>
      </c>
      <c r="AQ214" s="87">
        <f t="shared" si="52"/>
        <v>56119.377980023753</v>
      </c>
      <c r="AR214" s="87">
        <f t="shared" si="53"/>
        <v>51239.432068717346</v>
      </c>
    </row>
    <row r="215" spans="2:44" s="79" customFormat="1" x14ac:dyDescent="0.2">
      <c r="B215" s="86">
        <f>'3. Investeringen'!B196</f>
        <v>182</v>
      </c>
      <c r="C215" s="86" t="str">
        <f>'3. Investeringen'!G196</f>
        <v>Nieuwe investeringen TD</v>
      </c>
      <c r="D215" s="86">
        <f>'3. Investeringen'!K196</f>
        <v>2007</v>
      </c>
      <c r="E215" s="121">
        <f>'3. Investeringen'!N196</f>
        <v>2011</v>
      </c>
      <c r="F215" s="86">
        <f>'3. Investeringen'!O196</f>
        <v>668840.01</v>
      </c>
      <c r="G215" s="86">
        <f>'3. Investeringen'!P196</f>
        <v>699929.06879986031</v>
      </c>
      <c r="H215" s="20"/>
      <c r="I215" s="86">
        <f>'6. Investeringen per jaar'!I196</f>
        <v>1</v>
      </c>
      <c r="J215" s="20"/>
      <c r="K215" s="86">
        <f>'8. Afschrijvingen voor GAW'!AO210</f>
        <v>473618.66988790547</v>
      </c>
      <c r="L215" s="86">
        <f>'8. Afschrijvingen voor GAW'!AP210</f>
        <v>242966.37765249549</v>
      </c>
      <c r="M215" s="86">
        <f>'8. Afschrijvingen voor GAW'!AQ210</f>
        <v>0</v>
      </c>
      <c r="N215" s="86">
        <f>'8. Afschrijvingen voor GAW'!AR210</f>
        <v>0</v>
      </c>
      <c r="O215" s="86">
        <f>'8. Afschrijvingen voor GAW'!AS210</f>
        <v>0</v>
      </c>
      <c r="P215" s="86">
        <f>'8. Afschrijvingen voor GAW'!AT210</f>
        <v>0</v>
      </c>
      <c r="Q215" s="86">
        <f>'8. Afschrijvingen voor GAW'!AU210</f>
        <v>0</v>
      </c>
      <c r="R215" s="86">
        <f>'8. Afschrijvingen voor GAW'!AV210</f>
        <v>0</v>
      </c>
      <c r="S215" s="86">
        <f>'8. Afschrijvingen voor GAW'!AW210</f>
        <v>0</v>
      </c>
      <c r="T215" s="86">
        <f>'8. Afschrijvingen voor GAW'!AX210</f>
        <v>0</v>
      </c>
      <c r="U215" s="86">
        <f>'8. Afschrijvingen voor GAW'!AY210</f>
        <v>0</v>
      </c>
      <c r="V215" s="86">
        <f>'8. Afschrijvingen voor GAW'!AZ210</f>
        <v>0</v>
      </c>
      <c r="W215" s="86">
        <f>'8. Afschrijvingen voor GAW'!BA210</f>
        <v>0</v>
      </c>
      <c r="X215" s="86">
        <f>'8. Afschrijvingen voor GAW'!BB210</f>
        <v>0</v>
      </c>
      <c r="Y215" s="86">
        <f>'8. Afschrijvingen voor GAW'!BC210</f>
        <v>0</v>
      </c>
      <c r="Z215" s="86">
        <f>'8. Afschrijvingen voor GAW'!BD210</f>
        <v>0</v>
      </c>
      <c r="AA215" s="20"/>
      <c r="AB215" s="122"/>
      <c r="AC215" s="87">
        <f t="shared" si="38"/>
        <v>236809.33494395262</v>
      </c>
      <c r="AD215" s="87">
        <f t="shared" si="39"/>
        <v>-8.7311491370201111E-11</v>
      </c>
      <c r="AE215" s="87">
        <f t="shared" si="40"/>
        <v>-8.9319655671715735E-11</v>
      </c>
      <c r="AF215" s="87">
        <f t="shared" si="41"/>
        <v>-9.1820606030523779E-11</v>
      </c>
      <c r="AG215" s="87">
        <f t="shared" si="42"/>
        <v>-9.2738812090829013E-11</v>
      </c>
      <c r="AH215" s="87">
        <f t="shared" si="43"/>
        <v>-9.3480722587555643E-11</v>
      </c>
      <c r="AI215" s="87">
        <f t="shared" si="44"/>
        <v>-9.3667684032730754E-11</v>
      </c>
      <c r="AJ215" s="87">
        <f t="shared" si="45"/>
        <v>-9.4979031609188983E-11</v>
      </c>
      <c r="AK215" s="87">
        <f t="shared" si="46"/>
        <v>-9.6973591272981946E-11</v>
      </c>
      <c r="AL215" s="87">
        <f t="shared" si="47"/>
        <v>-9.9688851828625448E-11</v>
      </c>
      <c r="AM215" s="87">
        <f t="shared" si="48"/>
        <v>-1.0038667379142582E-10</v>
      </c>
      <c r="AN215" s="87">
        <f t="shared" si="49"/>
        <v>-1.0038667379142582E-10</v>
      </c>
      <c r="AO215" s="87">
        <f t="shared" si="50"/>
        <v>-1.0038667379142582E-10</v>
      </c>
      <c r="AP215" s="87">
        <f t="shared" si="51"/>
        <v>-1.0038667379142582E-10</v>
      </c>
      <c r="AQ215" s="87">
        <f t="shared" si="52"/>
        <v>-1.0038667379142582E-10</v>
      </c>
      <c r="AR215" s="87">
        <f t="shared" si="53"/>
        <v>-1.0038667379142582E-10</v>
      </c>
    </row>
    <row r="216" spans="2:44" s="79" customFormat="1" x14ac:dyDescent="0.2">
      <c r="B216" s="86">
        <f>'3. Investeringen'!B197</f>
        <v>183</v>
      </c>
      <c r="C216" s="86" t="str">
        <f>'3. Investeringen'!G197</f>
        <v>Nieuwe investeringen TD</v>
      </c>
      <c r="D216" s="86">
        <f>'3. Investeringen'!K197</f>
        <v>2008</v>
      </c>
      <c r="E216" s="121">
        <f>'3. Investeringen'!N197</f>
        <v>2011</v>
      </c>
      <c r="F216" s="86">
        <f>'3. Investeringen'!O197</f>
        <v>49613.368636363637</v>
      </c>
      <c r="G216" s="86">
        <f>'3. Investeringen'!P197</f>
        <v>51354.599422025458</v>
      </c>
      <c r="H216" s="20"/>
      <c r="I216" s="86">
        <f>'6. Investeringen per jaar'!I197</f>
        <v>1</v>
      </c>
      <c r="J216" s="20"/>
      <c r="K216" s="86">
        <f>'8. Afschrijvingen voor GAW'!AO211</f>
        <v>992.85558882582541</v>
      </c>
      <c r="L216" s="86">
        <f>'8. Afschrijvingen voor GAW'!AP211</f>
        <v>1018.6698341352969</v>
      </c>
      <c r="M216" s="86">
        <f>'8. Afschrijvingen voor GAW'!AQ211</f>
        <v>1042.0992403204086</v>
      </c>
      <c r="N216" s="86">
        <f>'8. Afschrijvingen voor GAW'!AR211</f>
        <v>1071.27801904938</v>
      </c>
      <c r="O216" s="86">
        <f>'8. Afschrijvingen voor GAW'!AS211</f>
        <v>1081.9907992398737</v>
      </c>
      <c r="P216" s="86">
        <f>'8. Afschrijvingen voor GAW'!AT211</f>
        <v>1090.6467256337926</v>
      </c>
      <c r="Q216" s="86">
        <f>'8. Afschrijvingen voor GAW'!AU211</f>
        <v>1092.8280190850603</v>
      </c>
      <c r="R216" s="86">
        <f>'8. Afschrijvingen voor GAW'!AV211</f>
        <v>1108.1276113522511</v>
      </c>
      <c r="S216" s="86">
        <f>'8. Afschrijvingen voor GAW'!AW211</f>
        <v>1131.3982911906483</v>
      </c>
      <c r="T216" s="86">
        <f>'8. Afschrijvingen voor GAW'!AX211</f>
        <v>1163.0774433439863</v>
      </c>
      <c r="U216" s="86">
        <f>'8. Afschrijvingen voor GAW'!AY211</f>
        <v>1171.2189854473941</v>
      </c>
      <c r="V216" s="86">
        <f>'8. Afschrijvingen voor GAW'!AZ211</f>
        <v>1405.4627825368725</v>
      </c>
      <c r="W216" s="86">
        <f>'8. Afschrijvingen voor GAW'!BA211</f>
        <v>1364.8228948490596</v>
      </c>
      <c r="X216" s="86">
        <f>'8. Afschrijvingen voor GAW'!BB211</f>
        <v>1325.3581364437857</v>
      </c>
      <c r="Y216" s="86">
        <f>'8. Afschrijvingen voor GAW'!BC211</f>
        <v>1287.0345276791459</v>
      </c>
      <c r="Z216" s="86">
        <f>'8. Afschrijvingen voor GAW'!BD211</f>
        <v>1249.8190714570983</v>
      </c>
      <c r="AA216" s="20"/>
      <c r="AB216" s="122"/>
      <c r="AC216" s="87">
        <f t="shared" si="38"/>
        <v>51132.06282453001</v>
      </c>
      <c r="AD216" s="87">
        <f t="shared" si="39"/>
        <v>51442.826623832494</v>
      </c>
      <c r="AE216" s="87">
        <f t="shared" si="40"/>
        <v>51583.912395860229</v>
      </c>
      <c r="AF216" s="87">
        <f t="shared" si="41"/>
        <v>51956.983923894935</v>
      </c>
      <c r="AG216" s="87">
        <f t="shared" si="42"/>
        <v>51394.562963894015</v>
      </c>
      <c r="AH216" s="87">
        <f t="shared" si="43"/>
        <v>50715.072741971373</v>
      </c>
      <c r="AI216" s="87">
        <f t="shared" si="44"/>
        <v>49723.674868370254</v>
      </c>
      <c r="AJ216" s="87">
        <f t="shared" si="45"/>
        <v>49311.678705175182</v>
      </c>
      <c r="AK216" s="87">
        <f t="shared" si="46"/>
        <v>49215.825666793207</v>
      </c>
      <c r="AL216" s="87">
        <f t="shared" si="47"/>
        <v>49430.791342119432</v>
      </c>
      <c r="AM216" s="87">
        <f t="shared" si="48"/>
        <v>48605.587896066871</v>
      </c>
      <c r="AN216" s="87">
        <f t="shared" si="49"/>
        <v>47200.125113529997</v>
      </c>
      <c r="AO216" s="87">
        <f t="shared" si="50"/>
        <v>45835.302218680939</v>
      </c>
      <c r="AP216" s="87">
        <f t="shared" si="51"/>
        <v>44509.944082237154</v>
      </c>
      <c r="AQ216" s="87">
        <f t="shared" si="52"/>
        <v>43222.909554558006</v>
      </c>
      <c r="AR216" s="87">
        <f t="shared" si="53"/>
        <v>41973.09048310091</v>
      </c>
    </row>
    <row r="217" spans="2:44" s="79" customFormat="1" x14ac:dyDescent="0.2">
      <c r="B217" s="86">
        <f>'3. Investeringen'!B198</f>
        <v>184</v>
      </c>
      <c r="C217" s="86" t="str">
        <f>'3. Investeringen'!G198</f>
        <v>Nieuwe investeringen TD</v>
      </c>
      <c r="D217" s="86">
        <f>'3. Investeringen'!K198</f>
        <v>2008</v>
      </c>
      <c r="E217" s="121">
        <f>'3. Investeringen'!N198</f>
        <v>2011</v>
      </c>
      <c r="F217" s="86">
        <f>'3. Investeringen'!O198</f>
        <v>803418.20555555553</v>
      </c>
      <c r="G217" s="86">
        <f>'3. Investeringen'!P198</f>
        <v>831614.97089773323</v>
      </c>
      <c r="H217" s="20"/>
      <c r="I217" s="86">
        <f>'6. Investeringen per jaar'!I198</f>
        <v>1</v>
      </c>
      <c r="J217" s="20"/>
      <c r="K217" s="86">
        <f>'8. Afschrijvingen voor GAW'!AO212</f>
        <v>19860.922246145867</v>
      </c>
      <c r="L217" s="86">
        <f>'8. Afschrijvingen voor GAW'!AP212</f>
        <v>20377.306224545657</v>
      </c>
      <c r="M217" s="86">
        <f>'8. Afschrijvingen voor GAW'!AQ212</f>
        <v>20845.984267710202</v>
      </c>
      <c r="N217" s="86">
        <f>'8. Afschrijvingen voor GAW'!AR212</f>
        <v>21429.67182720609</v>
      </c>
      <c r="O217" s="86">
        <f>'8. Afschrijvingen voor GAW'!AS212</f>
        <v>21643.96854547815</v>
      </c>
      <c r="P217" s="86">
        <f>'8. Afschrijvingen voor GAW'!AT212</f>
        <v>21817.120293841974</v>
      </c>
      <c r="Q217" s="86">
        <f>'8. Afschrijvingen voor GAW'!AU212</f>
        <v>21860.754534429656</v>
      </c>
      <c r="R217" s="86">
        <f>'8. Afschrijvingen voor GAW'!AV212</f>
        <v>22166.805097911671</v>
      </c>
      <c r="S217" s="86">
        <f>'8. Afschrijvingen voor GAW'!AW212</f>
        <v>22632.308004967814</v>
      </c>
      <c r="T217" s="86">
        <f>'8. Afschrijvingen voor GAW'!AX212</f>
        <v>23266.01262910691</v>
      </c>
      <c r="U217" s="86">
        <f>'8. Afschrijvingen voor GAW'!AY212</f>
        <v>23428.874717510658</v>
      </c>
      <c r="V217" s="86">
        <f>'8. Afschrijvingen voor GAW'!AZ212</f>
        <v>28114.649661012783</v>
      </c>
      <c r="W217" s="86">
        <f>'8. Afschrijvingen voor GAW'!BA212</f>
        <v>27043.615388212296</v>
      </c>
      <c r="X217" s="86">
        <f>'8. Afschrijvingen voor GAW'!BB212</f>
        <v>26013.382421042308</v>
      </c>
      <c r="Y217" s="86">
        <f>'8. Afschrijvingen voor GAW'!BC212</f>
        <v>25022.396424050217</v>
      </c>
      <c r="Z217" s="86">
        <f>'8. Afschrijvingen voor GAW'!BD212</f>
        <v>24069.16227456259</v>
      </c>
      <c r="AA217" s="20"/>
      <c r="AB217" s="122"/>
      <c r="AC217" s="87">
        <f t="shared" si="38"/>
        <v>824228.27321505325</v>
      </c>
      <c r="AD217" s="87">
        <f t="shared" si="39"/>
        <v>825280.90209409897</v>
      </c>
      <c r="AE217" s="87">
        <f t="shared" si="40"/>
        <v>823416.37857455295</v>
      </c>
      <c r="AF217" s="87">
        <f t="shared" si="41"/>
        <v>825042.36534743442</v>
      </c>
      <c r="AG217" s="87">
        <f t="shared" si="42"/>
        <v>811648.82045543054</v>
      </c>
      <c r="AH217" s="87">
        <f t="shared" si="43"/>
        <v>796324.89072523208</v>
      </c>
      <c r="AI217" s="87">
        <f t="shared" si="44"/>
        <v>776056.78597225295</v>
      </c>
      <c r="AJ217" s="87">
        <f t="shared" si="45"/>
        <v>764754.77587795292</v>
      </c>
      <c r="AK217" s="87">
        <f t="shared" si="46"/>
        <v>758182.31816642196</v>
      </c>
      <c r="AL217" s="87">
        <f t="shared" si="47"/>
        <v>756145.41044597491</v>
      </c>
      <c r="AM217" s="87">
        <f t="shared" si="48"/>
        <v>738009.55360158603</v>
      </c>
      <c r="AN217" s="87">
        <f t="shared" si="49"/>
        <v>709894.90394057322</v>
      </c>
      <c r="AO217" s="87">
        <f t="shared" si="50"/>
        <v>682851.28855236096</v>
      </c>
      <c r="AP217" s="87">
        <f t="shared" si="51"/>
        <v>656837.90613131865</v>
      </c>
      <c r="AQ217" s="87">
        <f t="shared" si="52"/>
        <v>631815.50970726844</v>
      </c>
      <c r="AR217" s="87">
        <f t="shared" si="53"/>
        <v>607746.34743270581</v>
      </c>
    </row>
    <row r="218" spans="2:44" s="79" customFormat="1" x14ac:dyDescent="0.2">
      <c r="B218" s="86">
        <f>'3. Investeringen'!B199</f>
        <v>185</v>
      </c>
      <c r="C218" s="86" t="str">
        <f>'3. Investeringen'!G199</f>
        <v>Nieuwe investeringen TD</v>
      </c>
      <c r="D218" s="86">
        <f>'3. Investeringen'!K199</f>
        <v>2008</v>
      </c>
      <c r="E218" s="121">
        <f>'3. Investeringen'!N199</f>
        <v>2011</v>
      </c>
      <c r="F218" s="86">
        <f>'3. Investeringen'!O199</f>
        <v>20147.480833333335</v>
      </c>
      <c r="G218" s="86">
        <f>'3. Investeringen'!P199</f>
        <v>20854.576820660001</v>
      </c>
      <c r="H218" s="20"/>
      <c r="I218" s="86">
        <f>'6. Investeringen per jaar'!I199</f>
        <v>1</v>
      </c>
      <c r="J218" s="20"/>
      <c r="K218" s="86">
        <f>'8. Afschrijvingen voor GAW'!AO213</f>
        <v>769.72347174435993</v>
      </c>
      <c r="L218" s="86">
        <f>'8. Afschrijvingen voor GAW'!AP213</f>
        <v>789.73628200971348</v>
      </c>
      <c r="M218" s="86">
        <f>'8. Afschrijvingen voor GAW'!AQ213</f>
        <v>807.90021649593666</v>
      </c>
      <c r="N218" s="86">
        <f>'8. Afschrijvingen voor GAW'!AR213</f>
        <v>830.52142255782292</v>
      </c>
      <c r="O218" s="86">
        <f>'8. Afschrijvingen voor GAW'!AS213</f>
        <v>838.82663678340111</v>
      </c>
      <c r="P218" s="86">
        <f>'8. Afschrijvingen voor GAW'!AT213</f>
        <v>845.53724987766827</v>
      </c>
      <c r="Q218" s="86">
        <f>'8. Afschrijvingen voor GAW'!AU213</f>
        <v>847.22832437742363</v>
      </c>
      <c r="R218" s="86">
        <f>'8. Afschrijvingen voor GAW'!AV213</f>
        <v>859.08952091870742</v>
      </c>
      <c r="S218" s="86">
        <f>'8. Afschrijvingen voor GAW'!AW213</f>
        <v>877.13040085800026</v>
      </c>
      <c r="T218" s="86">
        <f>'8. Afschrijvingen voor GAW'!AX213</f>
        <v>901.69005208202418</v>
      </c>
      <c r="U218" s="86">
        <f>'8. Afschrijvingen voor GAW'!AY213</f>
        <v>908.0018824465983</v>
      </c>
      <c r="V218" s="86">
        <f>'8. Afschrijvingen voor GAW'!AZ213</f>
        <v>1089.6022589359177</v>
      </c>
      <c r="W218" s="86">
        <f>'8. Afschrijvingen voor GAW'!BA213</f>
        <v>1010.3584582860327</v>
      </c>
      <c r="X218" s="86">
        <f>'8. Afschrijvingen voor GAW'!BB213</f>
        <v>936.8778431379576</v>
      </c>
      <c r="Y218" s="86">
        <f>'8. Afschrijvingen voor GAW'!BC213</f>
        <v>884.82907407473772</v>
      </c>
      <c r="Z218" s="86">
        <f>'8. Afschrijvingen voor GAW'!BD213</f>
        <v>884.82907407473772</v>
      </c>
      <c r="AA218" s="20"/>
      <c r="AB218" s="122"/>
      <c r="AC218" s="87">
        <f t="shared" si="38"/>
        <v>20397.672001225539</v>
      </c>
      <c r="AD218" s="87">
        <f t="shared" si="39"/>
        <v>20138.275191247689</v>
      </c>
      <c r="AE218" s="87">
        <f t="shared" si="40"/>
        <v>19793.555304150446</v>
      </c>
      <c r="AF218" s="87">
        <f t="shared" si="41"/>
        <v>19517.253430108834</v>
      </c>
      <c r="AG218" s="87">
        <f t="shared" si="42"/>
        <v>18873.599327626522</v>
      </c>
      <c r="AH218" s="87">
        <f t="shared" si="43"/>
        <v>18179.050872369866</v>
      </c>
      <c r="AI218" s="87">
        <f t="shared" si="44"/>
        <v>17368.18064973718</v>
      </c>
      <c r="AJ218" s="87">
        <f t="shared" si="45"/>
        <v>16752.245657914795</v>
      </c>
      <c r="AK218" s="87">
        <f t="shared" si="46"/>
        <v>16226.912415873005</v>
      </c>
      <c r="AL218" s="87">
        <f t="shared" si="47"/>
        <v>15779.575911435426</v>
      </c>
      <c r="AM218" s="87">
        <f t="shared" si="48"/>
        <v>14982.031060368874</v>
      </c>
      <c r="AN218" s="87">
        <f t="shared" si="49"/>
        <v>13892.428801432956</v>
      </c>
      <c r="AO218" s="87">
        <f t="shared" si="50"/>
        <v>12882.070343146923</v>
      </c>
      <c r="AP218" s="87">
        <f t="shared" si="51"/>
        <v>11945.192500008965</v>
      </c>
      <c r="AQ218" s="87">
        <f t="shared" si="52"/>
        <v>11060.363425934227</v>
      </c>
      <c r="AR218" s="87">
        <f t="shared" si="53"/>
        <v>10175.534351859489</v>
      </c>
    </row>
    <row r="219" spans="2:44" s="79" customFormat="1" x14ac:dyDescent="0.2">
      <c r="B219" s="86">
        <f>'3. Investeringen'!B200</f>
        <v>186</v>
      </c>
      <c r="C219" s="86" t="str">
        <f>'3. Investeringen'!G200</f>
        <v>Nieuwe investeringen TD</v>
      </c>
      <c r="D219" s="86">
        <f>'3. Investeringen'!K200</f>
        <v>2008</v>
      </c>
      <c r="E219" s="121">
        <f>'3. Investeringen'!N200</f>
        <v>2011</v>
      </c>
      <c r="F219" s="86">
        <f>'3. Investeringen'!O200</f>
        <v>554356.06000000006</v>
      </c>
      <c r="G219" s="86">
        <f>'3. Investeringen'!P200</f>
        <v>573811.74028175999</v>
      </c>
      <c r="H219" s="20"/>
      <c r="I219" s="86">
        <f>'6. Investeringen per jaar'!I200</f>
        <v>1</v>
      </c>
      <c r="J219" s="20"/>
      <c r="K219" s="86">
        <f>'8. Afschrijvingen voor GAW'!AO214</f>
        <v>232967.56655439458</v>
      </c>
      <c r="L219" s="86">
        <f>'8. Afschrijvingen voor GAW'!AP214</f>
        <v>239024.72328480883</v>
      </c>
      <c r="M219" s="86">
        <f>'8. Afschrijvingen voor GAW'!AQ214</f>
        <v>122261.1459601797</v>
      </c>
      <c r="N219" s="86">
        <f>'8. Afschrijvingen voor GAW'!AR214</f>
        <v>0</v>
      </c>
      <c r="O219" s="86">
        <f>'8. Afschrijvingen voor GAW'!AS214</f>
        <v>0</v>
      </c>
      <c r="P219" s="86">
        <f>'8. Afschrijvingen voor GAW'!AT214</f>
        <v>0</v>
      </c>
      <c r="Q219" s="86">
        <f>'8. Afschrijvingen voor GAW'!AU214</f>
        <v>0</v>
      </c>
      <c r="R219" s="86">
        <f>'8. Afschrijvingen voor GAW'!AV214</f>
        <v>0</v>
      </c>
      <c r="S219" s="86">
        <f>'8. Afschrijvingen voor GAW'!AW214</f>
        <v>0</v>
      </c>
      <c r="T219" s="86">
        <f>'8. Afschrijvingen voor GAW'!AX214</f>
        <v>0</v>
      </c>
      <c r="U219" s="86">
        <f>'8. Afschrijvingen voor GAW'!AY214</f>
        <v>0</v>
      </c>
      <c r="V219" s="86">
        <f>'8. Afschrijvingen voor GAW'!AZ214</f>
        <v>0</v>
      </c>
      <c r="W219" s="86">
        <f>'8. Afschrijvingen voor GAW'!BA214</f>
        <v>0</v>
      </c>
      <c r="X219" s="86">
        <f>'8. Afschrijvingen voor GAW'!BB214</f>
        <v>0</v>
      </c>
      <c r="Y219" s="86">
        <f>'8. Afschrijvingen voor GAW'!BC214</f>
        <v>0</v>
      </c>
      <c r="Z219" s="86">
        <f>'8. Afschrijvingen voor GAW'!BD214</f>
        <v>0</v>
      </c>
      <c r="AA219" s="20"/>
      <c r="AB219" s="122"/>
      <c r="AC219" s="87">
        <f t="shared" si="38"/>
        <v>349451.34983159183</v>
      </c>
      <c r="AD219" s="87">
        <f t="shared" si="39"/>
        <v>119512.36164240437</v>
      </c>
      <c r="AE219" s="87">
        <f t="shared" si="40"/>
        <v>-2.9103830456733704E-11</v>
      </c>
      <c r="AF219" s="87">
        <f t="shared" si="41"/>
        <v>-2.9918737709522248E-11</v>
      </c>
      <c r="AG219" s="87">
        <f t="shared" si="42"/>
        <v>-3.0217925086617472E-11</v>
      </c>
      <c r="AH219" s="87">
        <f t="shared" si="43"/>
        <v>-3.0459668487310413E-11</v>
      </c>
      <c r="AI219" s="87">
        <f t="shared" si="44"/>
        <v>-3.0520587824285032E-11</v>
      </c>
      <c r="AJ219" s="87">
        <f t="shared" si="45"/>
        <v>-3.0947876053825026E-11</v>
      </c>
      <c r="AK219" s="87">
        <f t="shared" si="46"/>
        <v>-3.1597781450955352E-11</v>
      </c>
      <c r="AL219" s="87">
        <f t="shared" si="47"/>
        <v>-3.2482519331582102E-11</v>
      </c>
      <c r="AM219" s="87">
        <f t="shared" si="48"/>
        <v>-3.2709896966903174E-11</v>
      </c>
      <c r="AN219" s="87">
        <f t="shared" si="49"/>
        <v>-3.2709896966903174E-11</v>
      </c>
      <c r="AO219" s="87">
        <f t="shared" si="50"/>
        <v>-3.2709896966903174E-11</v>
      </c>
      <c r="AP219" s="87">
        <f t="shared" si="51"/>
        <v>-3.2709896966903174E-11</v>
      </c>
      <c r="AQ219" s="87">
        <f t="shared" si="52"/>
        <v>-3.2709896966903174E-11</v>
      </c>
      <c r="AR219" s="87">
        <f t="shared" si="53"/>
        <v>-3.2709896966903174E-11</v>
      </c>
    </row>
    <row r="220" spans="2:44" s="79" customFormat="1" x14ac:dyDescent="0.2">
      <c r="B220" s="86">
        <f>'3. Investeringen'!B201</f>
        <v>187</v>
      </c>
      <c r="C220" s="86" t="str">
        <f>'3. Investeringen'!G201</f>
        <v>Nieuwe investeringen TD</v>
      </c>
      <c r="D220" s="86">
        <f>'3. Investeringen'!K201</f>
        <v>2009</v>
      </c>
      <c r="E220" s="121">
        <f>'3. Investeringen'!N201</f>
        <v>2011</v>
      </c>
      <c r="F220" s="86">
        <f>'3. Investeringen'!O201</f>
        <v>-139114.39636363642</v>
      </c>
      <c r="G220" s="86">
        <f>'3. Investeringen'!P201</f>
        <v>-139531.73955272729</v>
      </c>
      <c r="H220" s="20"/>
      <c r="I220" s="86">
        <f>'6. Investeringen per jaar'!I201</f>
        <v>1</v>
      </c>
      <c r="J220" s="20"/>
      <c r="K220" s="86">
        <f>'8. Afschrijvingen voor GAW'!AO215</f>
        <v>-2647.1909466545462</v>
      </c>
      <c r="L220" s="86">
        <f>'8. Afschrijvingen voor GAW'!AP215</f>
        <v>-2716.0179112675642</v>
      </c>
      <c r="M220" s="86">
        <f>'8. Afschrijvingen voor GAW'!AQ215</f>
        <v>-2778.486323226718</v>
      </c>
      <c r="N220" s="86">
        <f>'8. Afschrijvingen voor GAW'!AR215</f>
        <v>-2856.283940277066</v>
      </c>
      <c r="O220" s="86">
        <f>'8. Afschrijvingen voor GAW'!AS215</f>
        <v>-2884.8467796798368</v>
      </c>
      <c r="P220" s="86">
        <f>'8. Afschrijvingen voor GAW'!AT215</f>
        <v>-2907.9255539172759</v>
      </c>
      <c r="Q220" s="86">
        <f>'8. Afschrijvingen voor GAW'!AU215</f>
        <v>-2913.7414050251105</v>
      </c>
      <c r="R220" s="86">
        <f>'8. Afschrijvingen voor GAW'!AV215</f>
        <v>-2954.5337846954617</v>
      </c>
      <c r="S220" s="86">
        <f>'8. Afschrijvingen voor GAW'!AW215</f>
        <v>-3016.5789941740659</v>
      </c>
      <c r="T220" s="86">
        <f>'8. Afschrijvingen voor GAW'!AX215</f>
        <v>-3101.0432060109401</v>
      </c>
      <c r="U220" s="86">
        <f>'8. Afschrijvingen voor GAW'!AY215</f>
        <v>-3122.7505084530167</v>
      </c>
      <c r="V220" s="86">
        <f>'8. Afschrijvingen voor GAW'!AZ215</f>
        <v>-3747.3006101436195</v>
      </c>
      <c r="W220" s="86">
        <f>'8. Afschrijvingen voor GAW'!BA215</f>
        <v>-3641.4944752689757</v>
      </c>
      <c r="X220" s="86">
        <f>'8. Afschrijvingen voor GAW'!BB215</f>
        <v>-3538.6758077319701</v>
      </c>
      <c r="Y220" s="86">
        <f>'8. Afschrijvingen voor GAW'!BC215</f>
        <v>-3438.760255513655</v>
      </c>
      <c r="Z220" s="86">
        <f>'8. Afschrijvingen voor GAW'!BD215</f>
        <v>-3341.665848299152</v>
      </c>
      <c r="AA220" s="20"/>
      <c r="AB220" s="122"/>
      <c r="AC220" s="87">
        <f t="shared" si="38"/>
        <v>-138977.52469936365</v>
      </c>
      <c r="AD220" s="87">
        <f t="shared" si="39"/>
        <v>-139874.92243027955</v>
      </c>
      <c r="AE220" s="87">
        <f t="shared" si="40"/>
        <v>-140313.55932294927</v>
      </c>
      <c r="AF220" s="87">
        <f t="shared" si="41"/>
        <v>-141386.05504371479</v>
      </c>
      <c r="AG220" s="87">
        <f t="shared" si="42"/>
        <v>-139915.06881447209</v>
      </c>
      <c r="AH220" s="87">
        <f t="shared" si="43"/>
        <v>-138126.4638110706</v>
      </c>
      <c r="AI220" s="87">
        <f t="shared" si="44"/>
        <v>-135488.97533366762</v>
      </c>
      <c r="AJ220" s="87">
        <f t="shared" si="45"/>
        <v>-134431.2872036435</v>
      </c>
      <c r="AK220" s="87">
        <f t="shared" si="46"/>
        <v>-134237.76524074591</v>
      </c>
      <c r="AL220" s="87">
        <f t="shared" si="47"/>
        <v>-134895.37946147585</v>
      </c>
      <c r="AM220" s="87">
        <f t="shared" si="48"/>
        <v>-132716.89660925313</v>
      </c>
      <c r="AN220" s="87">
        <f t="shared" si="49"/>
        <v>-128969.59599910952</v>
      </c>
      <c r="AO220" s="87">
        <f t="shared" si="50"/>
        <v>-125328.10152384054</v>
      </c>
      <c r="AP220" s="87">
        <f t="shared" si="51"/>
        <v>-121789.42571610857</v>
      </c>
      <c r="AQ220" s="87">
        <f t="shared" si="52"/>
        <v>-118350.66546059492</v>
      </c>
      <c r="AR220" s="87">
        <f t="shared" si="53"/>
        <v>-115008.99961229577</v>
      </c>
    </row>
    <row r="221" spans="2:44" s="79" customFormat="1" x14ac:dyDescent="0.2">
      <c r="B221" s="86">
        <f>'3. Investeringen'!B202</f>
        <v>188</v>
      </c>
      <c r="C221" s="86" t="str">
        <f>'3. Investeringen'!G202</f>
        <v>Nieuwe investeringen TD</v>
      </c>
      <c r="D221" s="86">
        <f>'3. Investeringen'!K202</f>
        <v>2009</v>
      </c>
      <c r="E221" s="121">
        <f>'3. Investeringen'!N202</f>
        <v>2011</v>
      </c>
      <c r="F221" s="86">
        <f>'3. Investeringen'!O202</f>
        <v>1503172.785666666</v>
      </c>
      <c r="G221" s="86">
        <f>'3. Investeringen'!P202</f>
        <v>1507682.3040236658</v>
      </c>
      <c r="H221" s="20"/>
      <c r="I221" s="86">
        <f>'6. Investeringen per jaar'!I202</f>
        <v>1</v>
      </c>
      <c r="J221" s="20"/>
      <c r="K221" s="86">
        <f>'8. Afschrijvingen voor GAW'!AO216</f>
        <v>35179.253760552201</v>
      </c>
      <c r="L221" s="86">
        <f>'8. Afschrijvingen voor GAW'!AP216</f>
        <v>36093.914358326554</v>
      </c>
      <c r="M221" s="86">
        <f>'8. Afschrijvingen voor GAW'!AQ216</f>
        <v>36924.074388568064</v>
      </c>
      <c r="N221" s="86">
        <f>'8. Afschrijvingen voor GAW'!AR216</f>
        <v>37957.948471447969</v>
      </c>
      <c r="O221" s="86">
        <f>'8. Afschrijvingen voor GAW'!AS216</f>
        <v>38337.527956162448</v>
      </c>
      <c r="P221" s="86">
        <f>'8. Afschrijvingen voor GAW'!AT216</f>
        <v>38644.228179811755</v>
      </c>
      <c r="Q221" s="86">
        <f>'8. Afschrijvingen voor GAW'!AU216</f>
        <v>38721.516636171378</v>
      </c>
      <c r="R221" s="86">
        <f>'8. Afschrijvingen voor GAW'!AV216</f>
        <v>39263.617869077774</v>
      </c>
      <c r="S221" s="86">
        <f>'8. Afschrijvingen voor GAW'!AW216</f>
        <v>40088.153844328401</v>
      </c>
      <c r="T221" s="86">
        <f>'8. Afschrijvingen voor GAW'!AX216</f>
        <v>41210.622151969605</v>
      </c>
      <c r="U221" s="86">
        <f>'8. Afschrijvingen voor GAW'!AY216</f>
        <v>41499.096507033384</v>
      </c>
      <c r="V221" s="86">
        <f>'8. Afschrijvingen voor GAW'!AZ216</f>
        <v>49798.91580844007</v>
      </c>
      <c r="W221" s="86">
        <f>'8. Afschrijvingen voor GAW'!BA216</f>
        <v>47960.186609359203</v>
      </c>
      <c r="X221" s="86">
        <f>'8. Afschrijvingen voor GAW'!BB216</f>
        <v>46189.348949936713</v>
      </c>
      <c r="Y221" s="86">
        <f>'8. Afschrijvingen voor GAW'!BC216</f>
        <v>44483.896065631357</v>
      </c>
      <c r="Z221" s="86">
        <f>'8. Afschrijvingen voor GAW'!BD216</f>
        <v>42841.413749361884</v>
      </c>
      <c r="AA221" s="20"/>
      <c r="AB221" s="122"/>
      <c r="AC221" s="87">
        <f t="shared" si="38"/>
        <v>1495118.2848234684</v>
      </c>
      <c r="AD221" s="87">
        <f t="shared" si="39"/>
        <v>1497897.4458705522</v>
      </c>
      <c r="AE221" s="87">
        <f t="shared" si="40"/>
        <v>1495425.0127370066</v>
      </c>
      <c r="AF221" s="87">
        <f t="shared" si="41"/>
        <v>1499338.9646221949</v>
      </c>
      <c r="AG221" s="87">
        <f t="shared" si="42"/>
        <v>1475994.8263122544</v>
      </c>
      <c r="AH221" s="87">
        <f t="shared" si="43"/>
        <v>1449158.5567429408</v>
      </c>
      <c r="AI221" s="87">
        <f t="shared" si="44"/>
        <v>1413335.3572202553</v>
      </c>
      <c r="AJ221" s="87">
        <f t="shared" si="45"/>
        <v>1393858.4343522612</v>
      </c>
      <c r="AK221" s="87">
        <f t="shared" si="46"/>
        <v>1383041.3076293303</v>
      </c>
      <c r="AL221" s="87">
        <f t="shared" si="47"/>
        <v>1380555.842090982</v>
      </c>
      <c r="AM221" s="87">
        <f t="shared" si="48"/>
        <v>1348720.6364785854</v>
      </c>
      <c r="AN221" s="87">
        <f t="shared" si="49"/>
        <v>1298921.7206701455</v>
      </c>
      <c r="AO221" s="87">
        <f t="shared" si="50"/>
        <v>1250961.5340607862</v>
      </c>
      <c r="AP221" s="87">
        <f t="shared" si="51"/>
        <v>1204772.1851108496</v>
      </c>
      <c r="AQ221" s="87">
        <f t="shared" si="52"/>
        <v>1160288.2890452181</v>
      </c>
      <c r="AR221" s="87">
        <f t="shared" si="53"/>
        <v>1117446.8752958563</v>
      </c>
    </row>
    <row r="222" spans="2:44" s="79" customFormat="1" x14ac:dyDescent="0.2">
      <c r="B222" s="86">
        <f>'3. Investeringen'!B203</f>
        <v>189</v>
      </c>
      <c r="C222" s="86" t="str">
        <f>'3. Investeringen'!G203</f>
        <v>Nieuwe investeringen TD</v>
      </c>
      <c r="D222" s="86">
        <f>'3. Investeringen'!K203</f>
        <v>2009</v>
      </c>
      <c r="E222" s="121">
        <f>'3. Investeringen'!N203</f>
        <v>2011</v>
      </c>
      <c r="F222" s="86">
        <f>'3. Investeringen'!O203</f>
        <v>-12229.891500000002</v>
      </c>
      <c r="G222" s="86">
        <f>'3. Investeringen'!P203</f>
        <v>-12266.581174500001</v>
      </c>
      <c r="H222" s="20"/>
      <c r="I222" s="86">
        <f>'6. Investeringen per jaar'!I203</f>
        <v>1</v>
      </c>
      <c r="J222" s="20"/>
      <c r="K222" s="86">
        <f>'8. Afschrijvingen voor GAW'!AO217</f>
        <v>-436.86245235499996</v>
      </c>
      <c r="L222" s="86">
        <f>'8. Afschrijvingen voor GAW'!AP217</f>
        <v>-448.22087611622993</v>
      </c>
      <c r="M222" s="86">
        <f>'8. Afschrijvingen voor GAW'!AQ217</f>
        <v>-458.52995626690318</v>
      </c>
      <c r="N222" s="86">
        <f>'8. Afschrijvingen voor GAW'!AR217</f>
        <v>-471.36879504237646</v>
      </c>
      <c r="O222" s="86">
        <f>'8. Afschrijvingen voor GAW'!AS217</f>
        <v>-476.08248299280024</v>
      </c>
      <c r="P222" s="86">
        <f>'8. Afschrijvingen voor GAW'!AT217</f>
        <v>-479.8911428567427</v>
      </c>
      <c r="Q222" s="86">
        <f>'8. Afschrijvingen voor GAW'!AU217</f>
        <v>-480.85092514245616</v>
      </c>
      <c r="R222" s="86">
        <f>'8. Afschrijvingen voor GAW'!AV217</f>
        <v>-487.58283809445055</v>
      </c>
      <c r="S222" s="86">
        <f>'8. Afschrijvingen voor GAW'!AW217</f>
        <v>-497.82207769443397</v>
      </c>
      <c r="T222" s="86">
        <f>'8. Afschrijvingen voor GAW'!AX217</f>
        <v>-511.76109586987815</v>
      </c>
      <c r="U222" s="86">
        <f>'8. Afschrijvingen voor GAW'!AY217</f>
        <v>-515.34342354096725</v>
      </c>
      <c r="V222" s="86">
        <f>'8. Afschrijvingen voor GAW'!AZ217</f>
        <v>-618.41210824916084</v>
      </c>
      <c r="W222" s="86">
        <f>'8. Afschrijvingen voor GAW'!BA217</f>
        <v>-576.00670654064697</v>
      </c>
      <c r="X222" s="86">
        <f>'8. Afschrijvingen voor GAW'!BB217</f>
        <v>-536.5091038064312</v>
      </c>
      <c r="Y222" s="86">
        <f>'8. Afschrijvingen voor GAW'!BC217</f>
        <v>-502.59186161177172</v>
      </c>
      <c r="Z222" s="86">
        <f>'8. Afschrijvingen voor GAW'!BD217</f>
        <v>-502.59186161177172</v>
      </c>
      <c r="AA222" s="20"/>
      <c r="AB222" s="122"/>
      <c r="AC222" s="87">
        <f t="shared" si="38"/>
        <v>-12013.717439762499</v>
      </c>
      <c r="AD222" s="87">
        <f t="shared" si="39"/>
        <v>-11877.853217080095</v>
      </c>
      <c r="AE222" s="87">
        <f t="shared" si="40"/>
        <v>-11692.513884806034</v>
      </c>
      <c r="AF222" s="87">
        <f t="shared" si="41"/>
        <v>-11548.535478538226</v>
      </c>
      <c r="AG222" s="87">
        <f t="shared" si="42"/>
        <v>-11187.938350330807</v>
      </c>
      <c r="AH222" s="87">
        <f t="shared" si="43"/>
        <v>-10797.550714276711</v>
      </c>
      <c r="AI222" s="87">
        <f t="shared" si="44"/>
        <v>-10338.294890562807</v>
      </c>
      <c r="AJ222" s="87">
        <f t="shared" si="45"/>
        <v>-9995.4481809362351</v>
      </c>
      <c r="AK222" s="87">
        <f t="shared" si="46"/>
        <v>-9707.5305150414606</v>
      </c>
      <c r="AL222" s="87">
        <f t="shared" si="47"/>
        <v>-9467.5802735927427</v>
      </c>
      <c r="AM222" s="87">
        <f t="shared" si="48"/>
        <v>-9018.509911966923</v>
      </c>
      <c r="AN222" s="87">
        <f t="shared" si="49"/>
        <v>-8400.0978037177629</v>
      </c>
      <c r="AO222" s="87">
        <f t="shared" si="50"/>
        <v>-7824.0910971771154</v>
      </c>
      <c r="AP222" s="87">
        <f t="shared" si="51"/>
        <v>-7287.5819933706844</v>
      </c>
      <c r="AQ222" s="87">
        <f t="shared" si="52"/>
        <v>-6784.9901317589129</v>
      </c>
      <c r="AR222" s="87">
        <f t="shared" si="53"/>
        <v>-6282.3982701471414</v>
      </c>
    </row>
    <row r="223" spans="2:44" s="79" customFormat="1" x14ac:dyDescent="0.2">
      <c r="B223" s="86">
        <f>'3. Investeringen'!B204</f>
        <v>190</v>
      </c>
      <c r="C223" s="86" t="str">
        <f>'3. Investeringen'!G204</f>
        <v>Nieuwe investeringen TD</v>
      </c>
      <c r="D223" s="86">
        <f>'3. Investeringen'!K204</f>
        <v>2009</v>
      </c>
      <c r="E223" s="121">
        <f>'3. Investeringen'!N204</f>
        <v>2011</v>
      </c>
      <c r="F223" s="86">
        <f>'3. Investeringen'!O204</f>
        <v>58966.544000000002</v>
      </c>
      <c r="G223" s="86">
        <f>'3. Investeringen'!P204</f>
        <v>59143.443631999995</v>
      </c>
      <c r="H223" s="20"/>
      <c r="I223" s="86">
        <f>'6. Investeringen per jaar'!I204</f>
        <v>1</v>
      </c>
      <c r="J223" s="20"/>
      <c r="K223" s="86">
        <f>'8. Afschrijvingen voor GAW'!AO218</f>
        <v>17151.598653279998</v>
      </c>
      <c r="L223" s="86">
        <f>'8. Afschrijvingen voor GAW'!AP218</f>
        <v>17597.54021826528</v>
      </c>
      <c r="M223" s="86">
        <f>'8. Afschrijvingen voor GAW'!AQ218</f>
        <v>18002.283643285376</v>
      </c>
      <c r="N223" s="86">
        <f>'8. Afschrijvingen voor GAW'!AR218</f>
        <v>9253.1737926486858</v>
      </c>
      <c r="O223" s="86">
        <f>'8. Afschrijvingen voor GAW'!AS218</f>
        <v>0</v>
      </c>
      <c r="P223" s="86">
        <f>'8. Afschrijvingen voor GAW'!AT218</f>
        <v>0</v>
      </c>
      <c r="Q223" s="86">
        <f>'8. Afschrijvingen voor GAW'!AU218</f>
        <v>0</v>
      </c>
      <c r="R223" s="86">
        <f>'8. Afschrijvingen voor GAW'!AV218</f>
        <v>0</v>
      </c>
      <c r="S223" s="86">
        <f>'8. Afschrijvingen voor GAW'!AW218</f>
        <v>0</v>
      </c>
      <c r="T223" s="86">
        <f>'8. Afschrijvingen voor GAW'!AX218</f>
        <v>0</v>
      </c>
      <c r="U223" s="86">
        <f>'8. Afschrijvingen voor GAW'!AY218</f>
        <v>0</v>
      </c>
      <c r="V223" s="86">
        <f>'8. Afschrijvingen voor GAW'!AZ218</f>
        <v>0</v>
      </c>
      <c r="W223" s="86">
        <f>'8. Afschrijvingen voor GAW'!BA218</f>
        <v>0</v>
      </c>
      <c r="X223" s="86">
        <f>'8. Afschrijvingen voor GAW'!BB218</f>
        <v>0</v>
      </c>
      <c r="Y223" s="86">
        <f>'8. Afschrijvingen voor GAW'!BC218</f>
        <v>0</v>
      </c>
      <c r="Z223" s="86">
        <f>'8. Afschrijvingen voor GAW'!BD218</f>
        <v>0</v>
      </c>
      <c r="AA223" s="20"/>
      <c r="AB223" s="122"/>
      <c r="AC223" s="87">
        <f t="shared" si="38"/>
        <v>42878.996633199989</v>
      </c>
      <c r="AD223" s="87">
        <f t="shared" si="39"/>
        <v>26396.31032739791</v>
      </c>
      <c r="AE223" s="87">
        <f t="shared" si="40"/>
        <v>9001.1418216426828</v>
      </c>
      <c r="AF223" s="87">
        <f t="shared" si="41"/>
        <v>-7.2759576141834259E-12</v>
      </c>
      <c r="AG223" s="87">
        <f t="shared" si="42"/>
        <v>-7.3487171903252602E-12</v>
      </c>
      <c r="AH223" s="87">
        <f t="shared" si="43"/>
        <v>-7.4075069278478629E-12</v>
      </c>
      <c r="AI223" s="87">
        <f t="shared" si="44"/>
        <v>-7.4223219417035591E-12</v>
      </c>
      <c r="AJ223" s="87">
        <f t="shared" si="45"/>
        <v>-7.5262344488874094E-12</v>
      </c>
      <c r="AK223" s="87">
        <f t="shared" si="46"/>
        <v>-7.6842853723140451E-12</v>
      </c>
      <c r="AL223" s="87">
        <f t="shared" si="47"/>
        <v>-7.8994453627388379E-12</v>
      </c>
      <c r="AM223" s="87">
        <f t="shared" si="48"/>
        <v>-7.9547414802780086E-12</v>
      </c>
      <c r="AN223" s="87">
        <f t="shared" si="49"/>
        <v>-7.9547414802780086E-12</v>
      </c>
      <c r="AO223" s="87">
        <f t="shared" si="50"/>
        <v>-7.9547414802780086E-12</v>
      </c>
      <c r="AP223" s="87">
        <f t="shared" si="51"/>
        <v>-7.9547414802780086E-12</v>
      </c>
      <c r="AQ223" s="87">
        <f t="shared" si="52"/>
        <v>-7.9547414802780086E-12</v>
      </c>
      <c r="AR223" s="87">
        <f t="shared" si="53"/>
        <v>-7.9547414802780086E-12</v>
      </c>
    </row>
    <row r="224" spans="2:44" s="79" customFormat="1" x14ac:dyDescent="0.2">
      <c r="B224" s="86">
        <f>'3. Investeringen'!B205</f>
        <v>191</v>
      </c>
      <c r="C224" s="86" t="str">
        <f>'3. Investeringen'!G205</f>
        <v>Nieuwe investeringen TD</v>
      </c>
      <c r="D224" s="86">
        <f>'3. Investeringen'!K205</f>
        <v>2010</v>
      </c>
      <c r="E224" s="121">
        <f>'3. Investeringen'!N205</f>
        <v>2011</v>
      </c>
      <c r="F224" s="86">
        <f>'3. Investeringen'!O205</f>
        <v>98920.741119954546</v>
      </c>
      <c r="G224" s="86">
        <f>'3. Investeringen'!P205</f>
        <v>98920.741119954546</v>
      </c>
      <c r="H224" s="20"/>
      <c r="I224" s="86">
        <f>'6. Investeringen per jaar'!I205</f>
        <v>1</v>
      </c>
      <c r="J224" s="20"/>
      <c r="K224" s="86">
        <f>'8. Afschrijvingen voor GAW'!AO219</f>
        <v>1842.2853621422726</v>
      </c>
      <c r="L224" s="86">
        <f>'8. Afschrijvingen voor GAW'!AP219</f>
        <v>1890.1847815579713</v>
      </c>
      <c r="M224" s="86">
        <f>'8. Afschrijvingen voor GAW'!AQ219</f>
        <v>1933.6590315338046</v>
      </c>
      <c r="N224" s="86">
        <f>'8. Afschrijvingen voor GAW'!AR219</f>
        <v>1987.801484416751</v>
      </c>
      <c r="O224" s="86">
        <f>'8. Afschrijvingen voor GAW'!AS219</f>
        <v>2007.6794992609184</v>
      </c>
      <c r="P224" s="86">
        <f>'8. Afschrijvingen voor GAW'!AT219</f>
        <v>2023.7409352550058</v>
      </c>
      <c r="Q224" s="86">
        <f>'8. Afschrijvingen voor GAW'!AU219</f>
        <v>2027.7884171255159</v>
      </c>
      <c r="R224" s="86">
        <f>'8. Afschrijvingen voor GAW'!AV219</f>
        <v>2056.1774549652732</v>
      </c>
      <c r="S224" s="86">
        <f>'8. Afschrijvingen voor GAW'!AW219</f>
        <v>2099.3571815195437</v>
      </c>
      <c r="T224" s="86">
        <f>'8. Afschrijvingen voor GAW'!AX219</f>
        <v>2158.1391826020913</v>
      </c>
      <c r="U224" s="86">
        <f>'8. Afschrijvingen voor GAW'!AY219</f>
        <v>2173.2461568803055</v>
      </c>
      <c r="V224" s="86">
        <f>'8. Afschrijvingen voor GAW'!AZ219</f>
        <v>2607.8953882563665</v>
      </c>
      <c r="W224" s="86">
        <f>'8. Afschrijvingen voor GAW'!BA219</f>
        <v>2535.9534465113638</v>
      </c>
      <c r="X224" s="86">
        <f>'8. Afschrijvingen voor GAW'!BB219</f>
        <v>2465.996110055878</v>
      </c>
      <c r="Y224" s="86">
        <f>'8. Afschrijvingen voor GAW'!BC219</f>
        <v>2397.9686311577848</v>
      </c>
      <c r="Z224" s="86">
        <f>'8. Afschrijvingen voor GAW'!BD219</f>
        <v>2331.8177723672256</v>
      </c>
      <c r="AA224" s="20"/>
      <c r="AB224" s="122"/>
      <c r="AC224" s="87">
        <f t="shared" si="38"/>
        <v>98562.266874611581</v>
      </c>
      <c r="AD224" s="87">
        <f t="shared" si="39"/>
        <v>99234.70103179352</v>
      </c>
      <c r="AE224" s="87">
        <f t="shared" si="40"/>
        <v>99583.440123990949</v>
      </c>
      <c r="AF224" s="87">
        <f t="shared" si="41"/>
        <v>100383.97496304596</v>
      </c>
      <c r="AG224" s="87">
        <f t="shared" si="42"/>
        <v>99380.135213415488</v>
      </c>
      <c r="AH224" s="87">
        <f t="shared" si="43"/>
        <v>98151.435359867814</v>
      </c>
      <c r="AI224" s="87">
        <f t="shared" si="44"/>
        <v>96319.949813462037</v>
      </c>
      <c r="AJ224" s="87">
        <f t="shared" si="45"/>
        <v>95612.251655885237</v>
      </c>
      <c r="AK224" s="87">
        <f t="shared" si="46"/>
        <v>95520.751759139268</v>
      </c>
      <c r="AL224" s="87">
        <f t="shared" si="47"/>
        <v>96037.193625793079</v>
      </c>
      <c r="AM224" s="87">
        <f t="shared" si="48"/>
        <v>94536.207824293306</v>
      </c>
      <c r="AN224" s="87">
        <f t="shared" si="49"/>
        <v>91928.31243603694</v>
      </c>
      <c r="AO224" s="87">
        <f t="shared" si="50"/>
        <v>89392.358989525572</v>
      </c>
      <c r="AP224" s="87">
        <f t="shared" si="51"/>
        <v>86926.3628794697</v>
      </c>
      <c r="AQ224" s="87">
        <f t="shared" si="52"/>
        <v>84528.394248311917</v>
      </c>
      <c r="AR224" s="87">
        <f t="shared" si="53"/>
        <v>82196.57647594469</v>
      </c>
    </row>
    <row r="225" spans="2:44" s="79" customFormat="1" x14ac:dyDescent="0.2">
      <c r="B225" s="86">
        <f>'3. Investeringen'!B206</f>
        <v>192</v>
      </c>
      <c r="C225" s="86" t="str">
        <f>'3. Investeringen'!G206</f>
        <v>Nieuwe investeringen TD</v>
      </c>
      <c r="D225" s="86">
        <f>'3. Investeringen'!K206</f>
        <v>2010</v>
      </c>
      <c r="E225" s="121">
        <f>'3. Investeringen'!N206</f>
        <v>2011</v>
      </c>
      <c r="F225" s="86">
        <f>'3. Investeringen'!O206</f>
        <v>586696.59819605516</v>
      </c>
      <c r="G225" s="86">
        <f>'3. Investeringen'!P206</f>
        <v>586696.59819605516</v>
      </c>
      <c r="H225" s="20"/>
      <c r="I225" s="86">
        <f>'6. Investeringen per jaar'!I206</f>
        <v>1</v>
      </c>
      <c r="J225" s="20"/>
      <c r="K225" s="86">
        <f>'8. Afschrijvingen voor GAW'!AO220</f>
        <v>13381.956116157213</v>
      </c>
      <c r="L225" s="86">
        <f>'8. Afschrijvingen voor GAW'!AP220</f>
        <v>13729.8869751773</v>
      </c>
      <c r="M225" s="86">
        <f>'8. Afschrijvingen voor GAW'!AQ220</f>
        <v>14045.674375606377</v>
      </c>
      <c r="N225" s="86">
        <f>'8. Afschrijvingen voor GAW'!AR220</f>
        <v>14438.953258123356</v>
      </c>
      <c r="O225" s="86">
        <f>'8. Afschrijvingen voor GAW'!AS220</f>
        <v>14583.342790704588</v>
      </c>
      <c r="P225" s="86">
        <f>'8. Afschrijvingen voor GAW'!AT220</f>
        <v>14700.009533030225</v>
      </c>
      <c r="Q225" s="86">
        <f>'8. Afschrijvingen voor GAW'!AU220</f>
        <v>14729.409552096287</v>
      </c>
      <c r="R225" s="86">
        <f>'8. Afschrijvingen voor GAW'!AV220</f>
        <v>14935.621285825635</v>
      </c>
      <c r="S225" s="86">
        <f>'8. Afschrijvingen voor GAW'!AW220</f>
        <v>15249.269332827973</v>
      </c>
      <c r="T225" s="86">
        <f>'8. Afschrijvingen voor GAW'!AX220</f>
        <v>15676.248874147157</v>
      </c>
      <c r="U225" s="86">
        <f>'8. Afschrijvingen voor GAW'!AY220</f>
        <v>15785.982616266185</v>
      </c>
      <c r="V225" s="86">
        <f>'8. Afschrijvingen voor GAW'!AZ220</f>
        <v>18943.17913951942</v>
      </c>
      <c r="W225" s="86">
        <f>'8. Afschrijvingen voor GAW'!BA220</f>
        <v>18264.617498700813</v>
      </c>
      <c r="X225" s="86">
        <f>'8. Afschrijvingen voor GAW'!BB220</f>
        <v>17610.362543523472</v>
      </c>
      <c r="Y225" s="86">
        <f>'8. Afschrijvingen voor GAW'!BC220</f>
        <v>16979.543586740539</v>
      </c>
      <c r="Z225" s="86">
        <f>'8. Afschrijvingen voor GAW'!BD220</f>
        <v>16371.321129902071</v>
      </c>
      <c r="AA225" s="20"/>
      <c r="AB225" s="122"/>
      <c r="AC225" s="87">
        <f t="shared" si="38"/>
        <v>582115.09105283872</v>
      </c>
      <c r="AD225" s="87">
        <f t="shared" si="39"/>
        <v>583520.19644503517</v>
      </c>
      <c r="AE225" s="87">
        <f t="shared" si="40"/>
        <v>582895.48658766458</v>
      </c>
      <c r="AF225" s="87">
        <f t="shared" si="41"/>
        <v>584777.60695399588</v>
      </c>
      <c r="AG225" s="87">
        <f t="shared" si="42"/>
        <v>576042.04023283126</v>
      </c>
      <c r="AH225" s="87">
        <f t="shared" si="43"/>
        <v>565950.3670216637</v>
      </c>
      <c r="AI225" s="87">
        <f t="shared" si="44"/>
        <v>552352.85820361075</v>
      </c>
      <c r="AJ225" s="87">
        <f t="shared" si="45"/>
        <v>545150.17693263572</v>
      </c>
      <c r="AK225" s="87">
        <f t="shared" si="46"/>
        <v>541349.06131539296</v>
      </c>
      <c r="AL225" s="87">
        <f t="shared" si="47"/>
        <v>540830.58615807677</v>
      </c>
      <c r="AM225" s="87">
        <f t="shared" si="48"/>
        <v>528830.41764491703</v>
      </c>
      <c r="AN225" s="87">
        <f t="shared" si="49"/>
        <v>509887.23850539763</v>
      </c>
      <c r="AO225" s="87">
        <f t="shared" si="50"/>
        <v>491622.62100669683</v>
      </c>
      <c r="AP225" s="87">
        <f t="shared" si="51"/>
        <v>474012.25846317335</v>
      </c>
      <c r="AQ225" s="87">
        <f t="shared" si="52"/>
        <v>457032.71487643279</v>
      </c>
      <c r="AR225" s="87">
        <f t="shared" si="53"/>
        <v>440661.3937465307</v>
      </c>
    </row>
    <row r="226" spans="2:44" s="79" customFormat="1" x14ac:dyDescent="0.2">
      <c r="B226" s="86">
        <f>'3. Investeringen'!B207</f>
        <v>193</v>
      </c>
      <c r="C226" s="86" t="str">
        <f>'3. Investeringen'!G207</f>
        <v>Nieuwe investeringen TD</v>
      </c>
      <c r="D226" s="86">
        <f>'3. Investeringen'!K207</f>
        <v>2010</v>
      </c>
      <c r="E226" s="121">
        <f>'3. Investeringen'!N207</f>
        <v>2011</v>
      </c>
      <c r="F226" s="86">
        <f>'3. Investeringen'!O207</f>
        <v>-55717.77485958334</v>
      </c>
      <c r="G226" s="86">
        <f>'3. Investeringen'!P207</f>
        <v>-55717.77485958334</v>
      </c>
      <c r="H226" s="20"/>
      <c r="I226" s="86">
        <f>'6. Investeringen per jaar'!I207</f>
        <v>1</v>
      </c>
      <c r="J226" s="20"/>
      <c r="K226" s="86">
        <f>'8. Afschrijvingen voor GAW'!AO221</f>
        <v>-1917.0692027958335</v>
      </c>
      <c r="L226" s="86">
        <f>'8. Afschrijvingen voor GAW'!AP221</f>
        <v>-1966.913002068525</v>
      </c>
      <c r="M226" s="86">
        <f>'8. Afschrijvingen voor GAW'!AQ221</f>
        <v>-2012.1520011161008</v>
      </c>
      <c r="N226" s="86">
        <f>'8. Afschrijvingen voor GAW'!AR221</f>
        <v>-2068.4922571473517</v>
      </c>
      <c r="O226" s="86">
        <f>'8. Afschrijvingen voor GAW'!AS221</f>
        <v>-2089.1771797188248</v>
      </c>
      <c r="P226" s="86">
        <f>'8. Afschrijvingen voor GAW'!AT221</f>
        <v>-2105.8905971565755</v>
      </c>
      <c r="Q226" s="86">
        <f>'8. Afschrijvingen voor GAW'!AU221</f>
        <v>-2110.102378350889</v>
      </c>
      <c r="R226" s="86">
        <f>'8. Afschrijvingen voor GAW'!AV221</f>
        <v>-2139.6438116478016</v>
      </c>
      <c r="S226" s="86">
        <f>'8. Afschrijvingen voor GAW'!AW221</f>
        <v>-2184.5763316924053</v>
      </c>
      <c r="T226" s="86">
        <f>'8. Afschrijvingen voor GAW'!AX221</f>
        <v>-2245.7444689797926</v>
      </c>
      <c r="U226" s="86">
        <f>'8. Afschrijvingen voor GAW'!AY221</f>
        <v>-2261.4646802626507</v>
      </c>
      <c r="V226" s="86">
        <f>'8. Afschrijvingen voor GAW'!AZ221</f>
        <v>-2713.7576163151812</v>
      </c>
      <c r="W226" s="86">
        <f>'8. Afschrijvingen voor GAW'!BA221</f>
        <v>-2537.7300952568985</v>
      </c>
      <c r="X226" s="86">
        <f>'8. Afschrijvingen voor GAW'!BB221</f>
        <v>-2373.1205755645592</v>
      </c>
      <c r="Y226" s="86">
        <f>'8. Afschrijvingen voor GAW'!BC221</f>
        <v>-2219.1884301225341</v>
      </c>
      <c r="Z226" s="86">
        <f>'8. Afschrijvingen voor GAW'!BD221</f>
        <v>-2206.4344736275766</v>
      </c>
      <c r="AA226" s="20"/>
      <c r="AB226" s="122"/>
      <c r="AC226" s="87">
        <f t="shared" si="38"/>
        <v>-54636.472279681249</v>
      </c>
      <c r="AD226" s="87">
        <f t="shared" si="39"/>
        <v>-54090.107556884439</v>
      </c>
      <c r="AE226" s="87">
        <f t="shared" si="40"/>
        <v>-53322.028029576679</v>
      </c>
      <c r="AF226" s="87">
        <f t="shared" si="41"/>
        <v>-52746.552557257477</v>
      </c>
      <c r="AG226" s="87">
        <f t="shared" si="42"/>
        <v>-51184.840903111224</v>
      </c>
      <c r="AH226" s="87">
        <f t="shared" si="43"/>
        <v>-49488.429033179535</v>
      </c>
      <c r="AI226" s="87">
        <f t="shared" si="44"/>
        <v>-47477.303512895007</v>
      </c>
      <c r="AJ226" s="87">
        <f t="shared" si="45"/>
        <v>-46002.341950427734</v>
      </c>
      <c r="AK226" s="87">
        <f t="shared" si="46"/>
        <v>-44783.814799694308</v>
      </c>
      <c r="AL226" s="87">
        <f t="shared" si="47"/>
        <v>-43792.017145105958</v>
      </c>
      <c r="AM226" s="87">
        <f t="shared" si="48"/>
        <v>-41837.096584859042</v>
      </c>
      <c r="AN226" s="87">
        <f t="shared" si="49"/>
        <v>-39123.33896854386</v>
      </c>
      <c r="AO226" s="87">
        <f t="shared" si="50"/>
        <v>-36585.608873286961</v>
      </c>
      <c r="AP226" s="87">
        <f t="shared" si="51"/>
        <v>-34212.488297722404</v>
      </c>
      <c r="AQ226" s="87">
        <f t="shared" si="52"/>
        <v>-31993.299867599872</v>
      </c>
      <c r="AR226" s="87">
        <f t="shared" si="53"/>
        <v>-29786.865393972294</v>
      </c>
    </row>
    <row r="227" spans="2:44" s="79" customFormat="1" x14ac:dyDescent="0.2">
      <c r="B227" s="86">
        <f>'3. Investeringen'!B208</f>
        <v>194</v>
      </c>
      <c r="C227" s="86" t="str">
        <f>'3. Investeringen'!G208</f>
        <v>Nieuwe investeringen TD</v>
      </c>
      <c r="D227" s="86">
        <f>'3. Investeringen'!K208</f>
        <v>2010</v>
      </c>
      <c r="E227" s="121">
        <f>'3. Investeringen'!N208</f>
        <v>2011</v>
      </c>
      <c r="F227" s="86">
        <f>'3. Investeringen'!O208</f>
        <v>170.52</v>
      </c>
      <c r="G227" s="86">
        <f>'3. Investeringen'!P208</f>
        <v>170.52</v>
      </c>
      <c r="H227" s="20"/>
      <c r="I227" s="86">
        <f>'6. Investeringen per jaar'!I208</f>
        <v>1</v>
      </c>
      <c r="J227" s="20"/>
      <c r="K227" s="86">
        <f>'8. Afschrijvingen voor GAW'!AO222</f>
        <v>7.0644</v>
      </c>
      <c r="L227" s="86">
        <f>'8. Afschrijvingen voor GAW'!AP222</f>
        <v>7.2480743999999993</v>
      </c>
      <c r="M227" s="86">
        <f>'8. Afschrijvingen voor GAW'!AQ222</f>
        <v>7.4147801111999989</v>
      </c>
      <c r="N227" s="86">
        <f>'8. Afschrijvingen voor GAW'!AR222</f>
        <v>7.6223939543135986</v>
      </c>
      <c r="O227" s="86">
        <f>'8. Afschrijvingen voor GAW'!AS222</f>
        <v>7.698617893856734</v>
      </c>
      <c r="P227" s="86">
        <f>'8. Afschrijvingen voor GAW'!AT222</f>
        <v>7.7602068370075878</v>
      </c>
      <c r="Q227" s="86">
        <f>'8. Afschrijvingen voor GAW'!AU222</f>
        <v>7.7757272506816042</v>
      </c>
      <c r="R227" s="86">
        <f>'8. Afschrijvingen voor GAW'!AV222</f>
        <v>7.8845874321911467</v>
      </c>
      <c r="S227" s="86">
        <f>'8. Afschrijvingen voor GAW'!AW222</f>
        <v>8.0501637682671614</v>
      </c>
      <c r="T227" s="86">
        <f>'8. Afschrijvingen voor GAW'!AX222</f>
        <v>8.2755683537786418</v>
      </c>
      <c r="U227" s="86">
        <f>'8. Afschrijvingen voor GAW'!AY222</f>
        <v>8.3334973322550905</v>
      </c>
      <c r="V227" s="86">
        <f>'8. Afschrijvingen voor GAW'!AZ222</f>
        <v>10.000196798706108</v>
      </c>
      <c r="W227" s="86">
        <f>'8. Afschrijvingen voor GAW'!BA222</f>
        <v>9.1112904165988979</v>
      </c>
      <c r="X227" s="86">
        <f>'8. Afschrijvingen voor GAW'!BB222</f>
        <v>8.3013979351234415</v>
      </c>
      <c r="Y227" s="86">
        <f>'8. Afschrijvingen voor GAW'!BC222</f>
        <v>8.1037456033347866</v>
      </c>
      <c r="Z227" s="86">
        <f>'8. Afschrijvingen voor GAW'!BD222</f>
        <v>8.1037456033347866</v>
      </c>
      <c r="AA227" s="20"/>
      <c r="AB227" s="122"/>
      <c r="AC227" s="87">
        <f t="shared" ref="AC227:AC290" si="54">$I227*IF($D227&lt;2011,IF(AC$33=$E227,$G227*K$28-K227,
AB227*K$28-K227),
IF(AC$33=$E227,$F227-K227,
AB227*K$28-K227))</f>
        <v>166.01339999999999</v>
      </c>
      <c r="AD227" s="87">
        <f t="shared" si="39"/>
        <v>163.08167399999999</v>
      </c>
      <c r="AE227" s="87">
        <f t="shared" si="40"/>
        <v>159.41777239079997</v>
      </c>
      <c r="AF227" s="87">
        <f t="shared" si="41"/>
        <v>156.25907606342878</v>
      </c>
      <c r="AG227" s="87">
        <f t="shared" si="42"/>
        <v>150.12304893020635</v>
      </c>
      <c r="AH227" s="87">
        <f t="shared" si="43"/>
        <v>143.56382648464043</v>
      </c>
      <c r="AI227" s="87">
        <f t="shared" si="44"/>
        <v>136.07522688692811</v>
      </c>
      <c r="AJ227" s="87">
        <f t="shared" si="45"/>
        <v>130.09569263115395</v>
      </c>
      <c r="AK227" s="87">
        <f t="shared" si="46"/>
        <v>124.777538408141</v>
      </c>
      <c r="AL227" s="87">
        <f t="shared" si="47"/>
        <v>119.99574112979032</v>
      </c>
      <c r="AM227" s="87">
        <f t="shared" si="48"/>
        <v>112.50221398544375</v>
      </c>
      <c r="AN227" s="87">
        <f t="shared" si="49"/>
        <v>102.50201718673763</v>
      </c>
      <c r="AO227" s="87">
        <f t="shared" si="50"/>
        <v>93.390726770138741</v>
      </c>
      <c r="AP227" s="87">
        <f t="shared" si="51"/>
        <v>85.089328835015294</v>
      </c>
      <c r="AQ227" s="87">
        <f t="shared" si="52"/>
        <v>76.985583231680508</v>
      </c>
      <c r="AR227" s="87">
        <f t="shared" si="53"/>
        <v>68.881837628345721</v>
      </c>
    </row>
    <row r="228" spans="2:44" s="79" customFormat="1" x14ac:dyDescent="0.2">
      <c r="B228" s="86">
        <f>'3. Investeringen'!B209</f>
        <v>195</v>
      </c>
      <c r="C228" s="86" t="str">
        <f>'3. Investeringen'!G209</f>
        <v>Nieuwe investeringen AD</v>
      </c>
      <c r="D228" s="86">
        <f>'3. Investeringen'!K209</f>
        <v>2009</v>
      </c>
      <c r="E228" s="121">
        <f>'3. Investeringen'!N209</f>
        <v>2011</v>
      </c>
      <c r="F228" s="86">
        <f>'3. Investeringen'!O209</f>
        <v>-9735.6957924713042</v>
      </c>
      <c r="G228" s="86">
        <f>'3. Investeringen'!P209</f>
        <v>-9735.6957924713042</v>
      </c>
      <c r="H228" s="20"/>
      <c r="I228" s="86">
        <f>'6. Investeringen per jaar'!I209</f>
        <v>1</v>
      </c>
      <c r="J228" s="20"/>
      <c r="K228" s="86">
        <f>'8. Afschrijvingen voor GAW'!AO223</f>
        <v>-263.51283278288997</v>
      </c>
      <c r="L228" s="86">
        <f>'8. Afschrijvingen voor GAW'!AP223</f>
        <v>-270.36416643524501</v>
      </c>
      <c r="M228" s="86">
        <f>'8. Afschrijvingen voor GAW'!AQ223</f>
        <v>-276.58254226325562</v>
      </c>
      <c r="N228" s="86">
        <f>'8. Afschrijvingen voor GAW'!AR223</f>
        <v>-284.32685344662679</v>
      </c>
      <c r="O228" s="86">
        <f>'8. Afschrijvingen voor GAW'!AS223</f>
        <v>-287.17012198109302</v>
      </c>
      <c r="P228" s="86">
        <f>'8. Afschrijvingen voor GAW'!AT223</f>
        <v>-289.46748295694181</v>
      </c>
      <c r="Q228" s="86">
        <f>'8. Afschrijvingen voor GAW'!AU223</f>
        <v>-290.04641792285571</v>
      </c>
      <c r="R228" s="86">
        <f>'8. Afschrijvingen voor GAW'!AV223</f>
        <v>-294.10706777377567</v>
      </c>
      <c r="S228" s="86">
        <f>'8. Afschrijvingen voor GAW'!AW223</f>
        <v>-300.28331619702499</v>
      </c>
      <c r="T228" s="86">
        <f>'8. Afschrijvingen voor GAW'!AX223</f>
        <v>-308.69124905054167</v>
      </c>
      <c r="U228" s="86">
        <f>'8. Afschrijvingen voor GAW'!AY223</f>
        <v>-310.85208779389541</v>
      </c>
      <c r="V228" s="86">
        <f>'8. Afschrijvingen voor GAW'!AZ223</f>
        <v>-373.0225053526745</v>
      </c>
      <c r="W228" s="86">
        <f>'8. Afschrijvingen voor GAW'!BA223</f>
        <v>-356.13092020462892</v>
      </c>
      <c r="X228" s="86">
        <f>'8. Afschrijvingen voor GAW'!BB223</f>
        <v>-340.00423702555133</v>
      </c>
      <c r="Y228" s="86">
        <f>'8. Afschrijvingen voor GAW'!BC223</f>
        <v>-324.60781874514902</v>
      </c>
      <c r="Z228" s="86">
        <f>'8. Afschrijvingen voor GAW'!BD223</f>
        <v>-309.90859676423656</v>
      </c>
      <c r="AA228" s="20"/>
      <c r="AB228" s="122"/>
      <c r="AC228" s="87">
        <f t="shared" si="54"/>
        <v>-9618.218396575483</v>
      </c>
      <c r="AD228" s="87">
        <f t="shared" si="39"/>
        <v>-9597.9279084512</v>
      </c>
      <c r="AE228" s="87">
        <f t="shared" si="40"/>
        <v>-9542.0977080823213</v>
      </c>
      <c r="AF228" s="87">
        <f t="shared" si="41"/>
        <v>-9524.9495904619998</v>
      </c>
      <c r="AG228" s="87">
        <f t="shared" si="42"/>
        <v>-9333.0289643855267</v>
      </c>
      <c r="AH228" s="87">
        <f t="shared" si="43"/>
        <v>-9118.2257131436691</v>
      </c>
      <c r="AI228" s="87">
        <f t="shared" si="44"/>
        <v>-8846.4157466471006</v>
      </c>
      <c r="AJ228" s="87">
        <f t="shared" si="45"/>
        <v>-8676.1584993263841</v>
      </c>
      <c r="AK228" s="87">
        <f t="shared" si="46"/>
        <v>-8558.074511615212</v>
      </c>
      <c r="AL228" s="87">
        <f t="shared" si="47"/>
        <v>-8489.0093488898965</v>
      </c>
      <c r="AM228" s="87">
        <f t="shared" si="48"/>
        <v>-8237.5803265382292</v>
      </c>
      <c r="AN228" s="87">
        <f t="shared" si="49"/>
        <v>-7864.5578211855545</v>
      </c>
      <c r="AO228" s="87">
        <f t="shared" si="50"/>
        <v>-7508.4269009809259</v>
      </c>
      <c r="AP228" s="87">
        <f t="shared" si="51"/>
        <v>-7168.4226639553744</v>
      </c>
      <c r="AQ228" s="87">
        <f t="shared" si="52"/>
        <v>-6843.814845210225</v>
      </c>
      <c r="AR228" s="87">
        <f t="shared" si="53"/>
        <v>-6533.9062484459882</v>
      </c>
    </row>
    <row r="229" spans="2:44" s="79" customFormat="1" x14ac:dyDescent="0.2">
      <c r="B229" s="86">
        <f>'3. Investeringen'!B210</f>
        <v>196</v>
      </c>
      <c r="C229" s="86" t="str">
        <f>'3. Investeringen'!G210</f>
        <v>Nieuwe investeringen AD</v>
      </c>
      <c r="D229" s="86">
        <f>'3. Investeringen'!K210</f>
        <v>2009</v>
      </c>
      <c r="E229" s="121">
        <f>'3. Investeringen'!N210</f>
        <v>2011</v>
      </c>
      <c r="F229" s="86">
        <f>'3. Investeringen'!O210</f>
        <v>-59845.067113227524</v>
      </c>
      <c r="G229" s="86">
        <f>'3. Investeringen'!P210</f>
        <v>-59845.067113227524</v>
      </c>
      <c r="H229" s="20"/>
      <c r="I229" s="86">
        <f>'6. Investeringen per jaar'!I210</f>
        <v>1</v>
      </c>
      <c r="J229" s="20"/>
      <c r="K229" s="86">
        <f>'8. Afschrijvingen voor GAW'!AO224</f>
        <v>-1619.8064831980248</v>
      </c>
      <c r="L229" s="86">
        <f>'8. Afschrijvingen voor GAW'!AP224</f>
        <v>-1661.9214517611733</v>
      </c>
      <c r="M229" s="86">
        <f>'8. Afschrijvingen voor GAW'!AQ224</f>
        <v>-1700.1456451516804</v>
      </c>
      <c r="N229" s="86">
        <f>'8. Afschrijvingen voor GAW'!AR224</f>
        <v>-1747.7497232159274</v>
      </c>
      <c r="O229" s="86">
        <f>'8. Afschrijvingen voor GAW'!AS224</f>
        <v>-1765.2272204480864</v>
      </c>
      <c r="P229" s="86">
        <f>'8. Afschrijvingen voor GAW'!AT224</f>
        <v>-1779.3490382116711</v>
      </c>
      <c r="Q229" s="86">
        <f>'8. Afschrijvingen voor GAW'!AU224</f>
        <v>-1782.9077362880946</v>
      </c>
      <c r="R229" s="86">
        <f>'8. Afschrijvingen voor GAW'!AV224</f>
        <v>-1807.868444596128</v>
      </c>
      <c r="S229" s="86">
        <f>'8. Afschrijvingen voor GAW'!AW224</f>
        <v>-1845.8336819326466</v>
      </c>
      <c r="T229" s="86">
        <f>'8. Afschrijvingen voor GAW'!AX224</f>
        <v>-1897.5170250267608</v>
      </c>
      <c r="U229" s="86">
        <f>'8. Afschrijvingen voor GAW'!AY224</f>
        <v>-1910.7996442019478</v>
      </c>
      <c r="V229" s="86">
        <f>'8. Afschrijvingen voor GAW'!AZ224</f>
        <v>-2292.9595730423371</v>
      </c>
      <c r="W229" s="86">
        <f>'8. Afschrijvingen voor GAW'!BA224</f>
        <v>-2189.1274414328727</v>
      </c>
      <c r="X229" s="86">
        <f>'8. Afschrijvingen voor GAW'!BB224</f>
        <v>-2089.9971421981768</v>
      </c>
      <c r="Y229" s="86">
        <f>'8. Afschrijvingen voor GAW'!BC224</f>
        <v>-1995.3557621741083</v>
      </c>
      <c r="Z229" s="86">
        <f>'8. Afschrijvingen voor GAW'!BD224</f>
        <v>-1905.0000295473562</v>
      </c>
      <c r="AA229" s="20"/>
      <c r="AB229" s="122"/>
      <c r="AC229" s="87">
        <f t="shared" si="54"/>
        <v>-59122.936636727907</v>
      </c>
      <c r="AD229" s="87">
        <f t="shared" si="39"/>
        <v>-58998.21153752166</v>
      </c>
      <c r="AE229" s="87">
        <f t="shared" si="40"/>
        <v>-58655.024757732972</v>
      </c>
      <c r="AF229" s="87">
        <f t="shared" si="41"/>
        <v>-58549.615727733566</v>
      </c>
      <c r="AG229" s="87">
        <f t="shared" si="42"/>
        <v>-57369.884664562822</v>
      </c>
      <c r="AH229" s="87">
        <f t="shared" si="43"/>
        <v>-56049.494703667653</v>
      </c>
      <c r="AI229" s="87">
        <f t="shared" si="44"/>
        <v>-54378.685956786896</v>
      </c>
      <c r="AJ229" s="87">
        <f t="shared" si="45"/>
        <v>-53332.119115585789</v>
      </c>
      <c r="AK229" s="87">
        <f t="shared" si="46"/>
        <v>-52606.259935080445</v>
      </c>
      <c r="AL229" s="87">
        <f t="shared" si="47"/>
        <v>-52181.718188235936</v>
      </c>
      <c r="AM229" s="87">
        <f t="shared" si="48"/>
        <v>-50636.190571351632</v>
      </c>
      <c r="AN229" s="87">
        <f t="shared" si="49"/>
        <v>-48343.230998309293</v>
      </c>
      <c r="AO229" s="87">
        <f t="shared" si="50"/>
        <v>-46154.10355687642</v>
      </c>
      <c r="AP229" s="87">
        <f t="shared" si="51"/>
        <v>-44064.106414678245</v>
      </c>
      <c r="AQ229" s="87">
        <f t="shared" si="52"/>
        <v>-42068.750652504139</v>
      </c>
      <c r="AR229" s="87">
        <f t="shared" si="53"/>
        <v>-40163.750622956781</v>
      </c>
    </row>
    <row r="230" spans="2:44" s="79" customFormat="1" x14ac:dyDescent="0.2">
      <c r="B230" s="86">
        <f>'3. Investeringen'!B211</f>
        <v>197</v>
      </c>
      <c r="C230" s="86" t="str">
        <f>'3. Investeringen'!G211</f>
        <v>Nieuwe investeringen AD</v>
      </c>
      <c r="D230" s="86">
        <f>'3. Investeringen'!K211</f>
        <v>2010</v>
      </c>
      <c r="E230" s="121">
        <f>'3. Investeringen'!N211</f>
        <v>2011</v>
      </c>
      <c r="F230" s="86">
        <f>'3. Investeringen'!O211</f>
        <v>168919.17601391856</v>
      </c>
      <c r="G230" s="86">
        <f>'3. Investeringen'!P211</f>
        <v>168919.17601391856</v>
      </c>
      <c r="H230" s="20"/>
      <c r="I230" s="86">
        <f>'6. Investeringen per jaar'!I211</f>
        <v>1</v>
      </c>
      <c r="J230" s="20"/>
      <c r="K230" s="86">
        <f>'8. Afschrijvingen voor GAW'!AO225</f>
        <v>4453.3237312760348</v>
      </c>
      <c r="L230" s="86">
        <f>'8. Afschrijvingen voor GAW'!AP225</f>
        <v>4569.1101482892109</v>
      </c>
      <c r="M230" s="86">
        <f>'8. Afschrijvingen voor GAW'!AQ225</f>
        <v>4674.1996816998626</v>
      </c>
      <c r="N230" s="86">
        <f>'8. Afschrijvingen voor GAW'!AR225</f>
        <v>4805.0772727874582</v>
      </c>
      <c r="O230" s="86">
        <f>'8. Afschrijvingen voor GAW'!AS225</f>
        <v>4853.1280455153328</v>
      </c>
      <c r="P230" s="86">
        <f>'8. Afschrijvingen voor GAW'!AT225</f>
        <v>4891.9530698794551</v>
      </c>
      <c r="Q230" s="86">
        <f>'8. Afschrijvingen voor GAW'!AU225</f>
        <v>4901.736976019215</v>
      </c>
      <c r="R230" s="86">
        <f>'8. Afschrijvingen voor GAW'!AV225</f>
        <v>4970.3612936834834</v>
      </c>
      <c r="S230" s="86">
        <f>'8. Afschrijvingen voor GAW'!AW225</f>
        <v>5074.7388808508367</v>
      </c>
      <c r="T230" s="86">
        <f>'8. Afschrijvingen voor GAW'!AX225</f>
        <v>5216.8315695146603</v>
      </c>
      <c r="U230" s="86">
        <f>'8. Afschrijvingen voor GAW'!AY225</f>
        <v>5253.349390501262</v>
      </c>
      <c r="V230" s="86">
        <f>'8. Afschrijvingen voor GAW'!AZ225</f>
        <v>6304.0192686015143</v>
      </c>
      <c r="W230" s="86">
        <f>'8. Afschrijvingen voor GAW'!BA225</f>
        <v>6028.9347914261753</v>
      </c>
      <c r="X230" s="86">
        <f>'8. Afschrijvingen voor GAW'!BB225</f>
        <v>5765.8540005275781</v>
      </c>
      <c r="Y230" s="86">
        <f>'8. Afschrijvingen voor GAW'!BC225</f>
        <v>5514.2530986863749</v>
      </c>
      <c r="Z230" s="86">
        <f>'8. Afschrijvingen voor GAW'!BD225</f>
        <v>5273.6311452891514</v>
      </c>
      <c r="AA230" s="20"/>
      <c r="AB230" s="122"/>
      <c r="AC230" s="87">
        <f t="shared" si="54"/>
        <v>166999.63992285129</v>
      </c>
      <c r="AD230" s="87">
        <f t="shared" si="39"/>
        <v>166772.52041255622</v>
      </c>
      <c r="AE230" s="87">
        <f t="shared" si="40"/>
        <v>165934.08870034514</v>
      </c>
      <c r="AF230" s="87">
        <f t="shared" si="41"/>
        <v>165775.16591116734</v>
      </c>
      <c r="AG230" s="87">
        <f t="shared" si="42"/>
        <v>162579.78952476368</v>
      </c>
      <c r="AH230" s="87">
        <f t="shared" si="43"/>
        <v>158988.47477108234</v>
      </c>
      <c r="AI230" s="87">
        <f t="shared" si="44"/>
        <v>154404.7147446053</v>
      </c>
      <c r="AJ230" s="87">
        <f t="shared" si="45"/>
        <v>151596.01945734629</v>
      </c>
      <c r="AK230" s="87">
        <f t="shared" si="46"/>
        <v>149704.7969850997</v>
      </c>
      <c r="AL230" s="87">
        <f t="shared" si="47"/>
        <v>148679.69973116781</v>
      </c>
      <c r="AM230" s="87">
        <f t="shared" si="48"/>
        <v>144467.10823878471</v>
      </c>
      <c r="AN230" s="87">
        <f t="shared" si="49"/>
        <v>138163.08897018319</v>
      </c>
      <c r="AO230" s="87">
        <f t="shared" si="50"/>
        <v>132134.15417875702</v>
      </c>
      <c r="AP230" s="87">
        <f t="shared" si="51"/>
        <v>126368.30017822945</v>
      </c>
      <c r="AQ230" s="87">
        <f t="shared" si="52"/>
        <v>120854.04707954307</v>
      </c>
      <c r="AR230" s="87">
        <f t="shared" si="53"/>
        <v>115580.41593425392</v>
      </c>
    </row>
    <row r="231" spans="2:44" s="79" customFormat="1" x14ac:dyDescent="0.2">
      <c r="B231" s="86">
        <f>'3. Investeringen'!B212</f>
        <v>198</v>
      </c>
      <c r="C231" s="86" t="str">
        <f>'3. Investeringen'!G212</f>
        <v>Nieuwe investeringen AD</v>
      </c>
      <c r="D231" s="86">
        <f>'3. Investeringen'!K212</f>
        <v>2010</v>
      </c>
      <c r="E231" s="121">
        <f>'3. Investeringen'!N212</f>
        <v>2011</v>
      </c>
      <c r="F231" s="86">
        <f>'3. Investeringen'!O212</f>
        <v>-26144.434723277693</v>
      </c>
      <c r="G231" s="86">
        <f>'3. Investeringen'!P212</f>
        <v>-26144.434723277693</v>
      </c>
      <c r="H231" s="20"/>
      <c r="I231" s="86">
        <f>'6. Investeringen per jaar'!I212</f>
        <v>1</v>
      </c>
      <c r="J231" s="20"/>
      <c r="K231" s="86">
        <f>'8. Afschrijvingen voor GAW'!AO226</f>
        <v>-689.26236997732099</v>
      </c>
      <c r="L231" s="86">
        <f>'8. Afschrijvingen voor GAW'!AP226</f>
        <v>-707.18319159673126</v>
      </c>
      <c r="M231" s="86">
        <f>'8. Afschrijvingen voor GAW'!AQ226</f>
        <v>-723.44840500345606</v>
      </c>
      <c r="N231" s="86">
        <f>'8. Afschrijvingen voor GAW'!AR226</f>
        <v>-743.70496034355278</v>
      </c>
      <c r="O231" s="86">
        <f>'8. Afschrijvingen voor GAW'!AS226</f>
        <v>-751.14200994698831</v>
      </c>
      <c r="P231" s="86">
        <f>'8. Afschrijvingen voor GAW'!AT226</f>
        <v>-757.15114602656422</v>
      </c>
      <c r="Q231" s="86">
        <f>'8. Afschrijvingen voor GAW'!AU226</f>
        <v>-758.66544831861745</v>
      </c>
      <c r="R231" s="86">
        <f>'8. Afschrijvingen voor GAW'!AV226</f>
        <v>-769.28676459507813</v>
      </c>
      <c r="S231" s="86">
        <f>'8. Afschrijvingen voor GAW'!AW226</f>
        <v>-785.44178665157472</v>
      </c>
      <c r="T231" s="86">
        <f>'8. Afschrijvingen voor GAW'!AX226</f>
        <v>-807.43415667781881</v>
      </c>
      <c r="U231" s="86">
        <f>'8. Afschrijvingen voor GAW'!AY226</f>
        <v>-813.08619577456341</v>
      </c>
      <c r="V231" s="86">
        <f>'8. Afschrijvingen voor GAW'!AZ226</f>
        <v>-975.70343492947597</v>
      </c>
      <c r="W231" s="86">
        <f>'8. Afschrijvingen voor GAW'!BA226</f>
        <v>-933.12728504164409</v>
      </c>
      <c r="X231" s="86">
        <f>'8. Afschrijvingen voor GAW'!BB226</f>
        <v>-892.40900351255402</v>
      </c>
      <c r="Y231" s="86">
        <f>'8. Afschrijvingen voor GAW'!BC226</f>
        <v>-853.46751972291543</v>
      </c>
      <c r="Z231" s="86">
        <f>'8. Afschrijvingen voor GAW'!BD226</f>
        <v>-816.22530068046092</v>
      </c>
      <c r="AA231" s="20"/>
      <c r="AB231" s="122"/>
      <c r="AC231" s="87">
        <f t="shared" si="54"/>
        <v>-25847.338874149533</v>
      </c>
      <c r="AD231" s="87">
        <f t="shared" si="39"/>
        <v>-25812.186493280689</v>
      </c>
      <c r="AE231" s="87">
        <f t="shared" si="40"/>
        <v>-25682.418377622689</v>
      </c>
      <c r="AF231" s="87">
        <f t="shared" si="41"/>
        <v>-25657.821131852572</v>
      </c>
      <c r="AG231" s="87">
        <f t="shared" si="42"/>
        <v>-25163.257333224112</v>
      </c>
      <c r="AH231" s="87">
        <f t="shared" si="43"/>
        <v>-24607.412245863339</v>
      </c>
      <c r="AI231" s="87">
        <f t="shared" si="44"/>
        <v>-23897.961622036448</v>
      </c>
      <c r="AJ231" s="87">
        <f t="shared" si="45"/>
        <v>-23463.246320149879</v>
      </c>
      <c r="AK231" s="87">
        <f t="shared" si="46"/>
        <v>-23170.532706221449</v>
      </c>
      <c r="AL231" s="87">
        <f t="shared" si="47"/>
        <v>-23011.873465317829</v>
      </c>
      <c r="AM231" s="87">
        <f t="shared" si="48"/>
        <v>-22359.870383800488</v>
      </c>
      <c r="AN231" s="87">
        <f t="shared" si="49"/>
        <v>-21384.16694887101</v>
      </c>
      <c r="AO231" s="87">
        <f t="shared" si="50"/>
        <v>-20451.039663829368</v>
      </c>
      <c r="AP231" s="87">
        <f t="shared" si="51"/>
        <v>-19558.630660316812</v>
      </c>
      <c r="AQ231" s="87">
        <f t="shared" si="52"/>
        <v>-18705.163140593897</v>
      </c>
      <c r="AR231" s="87">
        <f t="shared" si="53"/>
        <v>-17888.937839913437</v>
      </c>
    </row>
    <row r="232" spans="2:44" s="79" customFormat="1" x14ac:dyDescent="0.2">
      <c r="B232" s="86">
        <f>'3. Investeringen'!B213</f>
        <v>199</v>
      </c>
      <c r="C232" s="86" t="str">
        <f>'3. Investeringen'!G213</f>
        <v>Start-GAW excl. bijzonderheden AD</v>
      </c>
      <c r="D232" s="86">
        <f>'3. Investeringen'!K213</f>
        <v>2008</v>
      </c>
      <c r="E232" s="121">
        <f>'3. Investeringen'!N213</f>
        <v>2011</v>
      </c>
      <c r="F232" s="86">
        <f>'3. Investeringen'!O213</f>
        <v>9560989.5569783114</v>
      </c>
      <c r="G232" s="86">
        <f>'3. Investeringen'!P213</f>
        <v>9560989.5569783133</v>
      </c>
      <c r="H232" s="20"/>
      <c r="I232" s="86">
        <f>'6. Investeringen per jaar'!I213</f>
        <v>1</v>
      </c>
      <c r="J232" s="20"/>
      <c r="K232" s="86">
        <f>'8. Afschrijvingen voor GAW'!AO227</f>
        <v>462114.4952539517</v>
      </c>
      <c r="L232" s="86">
        <f>'8. Afschrijvingen voor GAW'!AP227</f>
        <v>474129.47213055438</v>
      </c>
      <c r="M232" s="86">
        <f>'8. Afschrijvingen voor GAW'!AQ227</f>
        <v>485034.44998955709</v>
      </c>
      <c r="N232" s="86">
        <f>'8. Afschrijvingen voor GAW'!AR227</f>
        <v>498615.41458926472</v>
      </c>
      <c r="O232" s="86">
        <f>'8. Afschrijvingen voor GAW'!AS227</f>
        <v>503601.56873515731</v>
      </c>
      <c r="P232" s="86">
        <f>'8. Afschrijvingen voor GAW'!AT227</f>
        <v>507630.38128503854</v>
      </c>
      <c r="Q232" s="86">
        <f>'8. Afschrijvingen voor GAW'!AU227</f>
        <v>508645.64204760868</v>
      </c>
      <c r="R232" s="86">
        <f>'8. Afschrijvingen voor GAW'!AV227</f>
        <v>515766.68103627523</v>
      </c>
      <c r="S232" s="86">
        <f>'8. Afschrijvingen voor GAW'!AW227</f>
        <v>526597.78133803699</v>
      </c>
      <c r="T232" s="86">
        <f>'8. Afschrijvingen voor GAW'!AX227</f>
        <v>541342.51921550208</v>
      </c>
      <c r="U232" s="86">
        <f>'8. Afschrijvingen voor GAW'!AY227</f>
        <v>545131.91685001052</v>
      </c>
      <c r="V232" s="86">
        <f>'8. Afschrijvingen voor GAW'!AZ227</f>
        <v>654158.30022001243</v>
      </c>
      <c r="W232" s="86">
        <f>'8. Afschrijvingen voor GAW'!BA227</f>
        <v>575659.30419361102</v>
      </c>
      <c r="X232" s="86">
        <f>'8. Afschrijvingen voor GAW'!BB227</f>
        <v>527687.69551081012</v>
      </c>
      <c r="Y232" s="86">
        <f>'8. Afschrijvingen voor GAW'!BC227</f>
        <v>527687.69551081012</v>
      </c>
      <c r="Z232" s="86">
        <f>'8. Afschrijvingen voor GAW'!BD227</f>
        <v>527687.69551081012</v>
      </c>
      <c r="AA232" s="20"/>
      <c r="AB232" s="122"/>
      <c r="AC232" s="87">
        <f t="shared" si="54"/>
        <v>9242289.9050790351</v>
      </c>
      <c r="AD232" s="87">
        <f t="shared" si="39"/>
        <v>9008459.970480537</v>
      </c>
      <c r="AE232" s="87">
        <f t="shared" si="40"/>
        <v>8730620.0998120308</v>
      </c>
      <c r="AF232" s="87">
        <f t="shared" si="41"/>
        <v>8476462.0480175018</v>
      </c>
      <c r="AG232" s="87">
        <f t="shared" si="42"/>
        <v>8057625.0997625189</v>
      </c>
      <c r="AH232" s="87">
        <f t="shared" si="43"/>
        <v>7614455.7192755807</v>
      </c>
      <c r="AI232" s="87">
        <f t="shared" si="44"/>
        <v>7121038.9886665232</v>
      </c>
      <c r="AJ232" s="87">
        <f t="shared" si="45"/>
        <v>6704966.85347158</v>
      </c>
      <c r="AK232" s="87">
        <f t="shared" si="46"/>
        <v>6319173.3760564458</v>
      </c>
      <c r="AL232" s="87">
        <f t="shared" si="47"/>
        <v>5954767.711370525</v>
      </c>
      <c r="AM232" s="87">
        <f t="shared" si="48"/>
        <v>5451319.1685001068</v>
      </c>
      <c r="AN232" s="87">
        <f t="shared" si="49"/>
        <v>4797160.8682800941</v>
      </c>
      <c r="AO232" s="87">
        <f t="shared" si="50"/>
        <v>4221501.5640864829</v>
      </c>
      <c r="AP232" s="87">
        <f t="shared" si="51"/>
        <v>3693813.8685756726</v>
      </c>
      <c r="AQ232" s="87">
        <f t="shared" si="52"/>
        <v>3166126.1730648624</v>
      </c>
      <c r="AR232" s="87">
        <f t="shared" si="53"/>
        <v>2638438.4775540521</v>
      </c>
    </row>
    <row r="233" spans="2:44" s="79" customFormat="1" x14ac:dyDescent="0.2">
      <c r="B233" s="86">
        <f>'3. Investeringen'!B214</f>
        <v>200</v>
      </c>
      <c r="C233" s="86" t="str">
        <f>'3. Investeringen'!G214</f>
        <v>Start-GAW excl. bijzonderheden TD</v>
      </c>
      <c r="D233" s="86">
        <f>'3. Investeringen'!K214</f>
        <v>2004</v>
      </c>
      <c r="E233" s="121">
        <f>'3. Investeringen'!N214</f>
        <v>2011</v>
      </c>
      <c r="F233" s="86">
        <f>'3. Investeringen'!O214</f>
        <v>151827116.57988164</v>
      </c>
      <c r="G233" s="86">
        <f>'3. Investeringen'!P214</f>
        <v>165812786.87572238</v>
      </c>
      <c r="H233" s="20"/>
      <c r="I233" s="86">
        <f>'6. Investeringen per jaar'!I214</f>
        <v>1</v>
      </c>
      <c r="J233" s="20"/>
      <c r="K233" s="86">
        <f>'8. Afschrijvingen voor GAW'!AO228</f>
        <v>6279849.9507036721</v>
      </c>
      <c r="L233" s="86">
        <f>'8. Afschrijvingen voor GAW'!AP228</f>
        <v>6443126.0494219689</v>
      </c>
      <c r="M233" s="86">
        <f>'8. Afschrijvingen voor GAW'!AQ228</f>
        <v>6591317.9485586723</v>
      </c>
      <c r="N233" s="86">
        <f>'8. Afschrijvingen voor GAW'!AR228</f>
        <v>6775874.851118315</v>
      </c>
      <c r="O233" s="86">
        <f>'8. Afschrijvingen voor GAW'!AS228</f>
        <v>6843633.5996294981</v>
      </c>
      <c r="P233" s="86">
        <f>'8. Afschrijvingen voor GAW'!AT228</f>
        <v>6898382.6684265342</v>
      </c>
      <c r="Q233" s="86">
        <f>'8. Afschrijvingen voor GAW'!AU228</f>
        <v>6912179.4337633876</v>
      </c>
      <c r="R233" s="86">
        <f>'8. Afschrijvingen voor GAW'!AV228</f>
        <v>7008949.9458360747</v>
      </c>
      <c r="S233" s="86">
        <f>'8. Afschrijvingen voor GAW'!AW228</f>
        <v>7156137.8946986319</v>
      </c>
      <c r="T233" s="86">
        <f>'8. Afschrijvingen voor GAW'!AX228</f>
        <v>7356509.7557501933</v>
      </c>
      <c r="U233" s="86">
        <f>'8. Afschrijvingen voor GAW'!AY228</f>
        <v>7408005.3240404446</v>
      </c>
      <c r="V233" s="86">
        <f>'8. Afschrijvingen voor GAW'!AZ228</f>
        <v>8889606.388848532</v>
      </c>
      <c r="W233" s="86">
        <f>'8. Afschrijvingen voor GAW'!BA228</f>
        <v>8214446.4099486424</v>
      </c>
      <c r="X233" s="86">
        <f>'8. Afschrijvingen voor GAW'!BB228</f>
        <v>7590564.4041297566</v>
      </c>
      <c r="Y233" s="86">
        <f>'8. Afschrijvingen voor GAW'!BC228</f>
        <v>7214989.6028837571</v>
      </c>
      <c r="Z233" s="86">
        <f>'8. Afschrijvingen voor GAW'!BD228</f>
        <v>7214989.6028837571</v>
      </c>
      <c r="AA233" s="20"/>
      <c r="AB233" s="122"/>
      <c r="AC233" s="87">
        <f t="shared" si="54"/>
        <v>162020128.72815451</v>
      </c>
      <c r="AD233" s="87">
        <f t="shared" si="39"/>
        <v>159789526.02566457</v>
      </c>
      <c r="AE233" s="87">
        <f t="shared" si="40"/>
        <v>156873367.17569619</v>
      </c>
      <c r="AF233" s="87">
        <f t="shared" si="41"/>
        <v>154489946.60549736</v>
      </c>
      <c r="AG233" s="87">
        <f t="shared" si="42"/>
        <v>149191212.47192284</v>
      </c>
      <c r="AH233" s="87">
        <f t="shared" si="43"/>
        <v>143486359.5032717</v>
      </c>
      <c r="AI233" s="87">
        <f t="shared" si="44"/>
        <v>136861152.78851485</v>
      </c>
      <c r="AJ233" s="87">
        <f t="shared" si="45"/>
        <v>131768258.981718</v>
      </c>
      <c r="AK233" s="87">
        <f t="shared" si="46"/>
        <v>127379254.52563544</v>
      </c>
      <c r="AL233" s="87">
        <f t="shared" si="47"/>
        <v>123589363.89660303</v>
      </c>
      <c r="AM233" s="87">
        <f t="shared" si="48"/>
        <v>117046484.1198388</v>
      </c>
      <c r="AN233" s="87">
        <f t="shared" si="49"/>
        <v>108156877.73099028</v>
      </c>
      <c r="AO233" s="87">
        <f t="shared" si="50"/>
        <v>99942431.321041629</v>
      </c>
      <c r="AP233" s="87">
        <f t="shared" si="51"/>
        <v>92351866.91691187</v>
      </c>
      <c r="AQ233" s="87">
        <f t="shared" si="52"/>
        <v>85136877.314028114</v>
      </c>
      <c r="AR233" s="87">
        <f t="shared" si="53"/>
        <v>77921887.711144358</v>
      </c>
    </row>
    <row r="234" spans="2:44" s="79" customFormat="1" x14ac:dyDescent="0.2">
      <c r="B234" s="86">
        <f>'3. Investeringen'!B215</f>
        <v>201</v>
      </c>
      <c r="C234" s="86" t="str">
        <f>'3. Investeringen'!G215</f>
        <v>Nieuwe investeringen TD</v>
      </c>
      <c r="D234" s="86">
        <f>'3. Investeringen'!K215</f>
        <v>2004</v>
      </c>
      <c r="E234" s="121">
        <f>'3. Investeringen'!N215</f>
        <v>2011</v>
      </c>
      <c r="F234" s="86">
        <f>'3. Investeringen'!O215</f>
        <v>492866.34727272723</v>
      </c>
      <c r="G234" s="86">
        <f>'3. Investeringen'!P215</f>
        <v>538267.10563623777</v>
      </c>
      <c r="H234" s="20"/>
      <c r="I234" s="86">
        <f>'6. Investeringen per jaar'!I215</f>
        <v>1</v>
      </c>
      <c r="J234" s="20"/>
      <c r="K234" s="86">
        <f>'8. Afschrijvingen voor GAW'!AO229</f>
        <v>11264.76520042847</v>
      </c>
      <c r="L234" s="86">
        <f>'8. Afschrijvingen voor GAW'!AP229</f>
        <v>11557.64909563961</v>
      </c>
      <c r="M234" s="86">
        <f>'8. Afschrijvingen voor GAW'!AQ229</f>
        <v>11823.475024839319</v>
      </c>
      <c r="N234" s="86">
        <f>'8. Afschrijvingen voor GAW'!AR229</f>
        <v>12154.532325534821</v>
      </c>
      <c r="O234" s="86">
        <f>'8. Afschrijvingen voor GAW'!AS229</f>
        <v>12276.077648790168</v>
      </c>
      <c r="P234" s="86">
        <f>'8. Afschrijvingen voor GAW'!AT229</f>
        <v>12374.28626998049</v>
      </c>
      <c r="Q234" s="86">
        <f>'8. Afschrijvingen voor GAW'!AU229</f>
        <v>12399.034842520452</v>
      </c>
      <c r="R234" s="86">
        <f>'8. Afschrijvingen voor GAW'!AV229</f>
        <v>12572.621330315736</v>
      </c>
      <c r="S234" s="86">
        <f>'8. Afschrijvingen voor GAW'!AW229</f>
        <v>12836.646378252366</v>
      </c>
      <c r="T234" s="86">
        <f>'8. Afschrijvingen voor GAW'!AX229</f>
        <v>13196.072476843432</v>
      </c>
      <c r="U234" s="86">
        <f>'8. Afschrijvingen voor GAW'!AY229</f>
        <v>13288.444984181337</v>
      </c>
      <c r="V234" s="86">
        <f>'8. Afschrijvingen voor GAW'!AZ229</f>
        <v>15946.133981017607</v>
      </c>
      <c r="W234" s="86">
        <f>'8. Afschrijvingen voor GAW'!BA229</f>
        <v>15435.857693625043</v>
      </c>
      <c r="X234" s="86">
        <f>'8. Afschrijvingen voor GAW'!BB229</f>
        <v>14941.910247429041</v>
      </c>
      <c r="Y234" s="86">
        <f>'8. Afschrijvingen voor GAW'!BC229</f>
        <v>14463.769119511311</v>
      </c>
      <c r="Z234" s="86">
        <f>'8. Afschrijvingen voor GAW'!BD229</f>
        <v>14000.928507686949</v>
      </c>
      <c r="AA234" s="20"/>
      <c r="AB234" s="122"/>
      <c r="AC234" s="87">
        <f t="shared" si="54"/>
        <v>535076.34702035284</v>
      </c>
      <c r="AD234" s="87">
        <f t="shared" si="39"/>
        <v>537430.6829472424</v>
      </c>
      <c r="AE234" s="87">
        <f t="shared" si="40"/>
        <v>537968.11363018968</v>
      </c>
      <c r="AF234" s="87">
        <f t="shared" si="41"/>
        <v>540876.68848630018</v>
      </c>
      <c r="AG234" s="87">
        <f t="shared" si="42"/>
        <v>534009.377722373</v>
      </c>
      <c r="AH234" s="87">
        <f t="shared" si="43"/>
        <v>525907.16647417145</v>
      </c>
      <c r="AI234" s="87">
        <f t="shared" si="44"/>
        <v>514559.94596459932</v>
      </c>
      <c r="AJ234" s="87">
        <f t="shared" si="45"/>
        <v>509191.163877788</v>
      </c>
      <c r="AK234" s="87">
        <f t="shared" si="46"/>
        <v>507047.53194096911</v>
      </c>
      <c r="AL234" s="87">
        <f t="shared" si="47"/>
        <v>508048.79035847285</v>
      </c>
      <c r="AM234" s="87">
        <f t="shared" si="48"/>
        <v>498316.68690680078</v>
      </c>
      <c r="AN234" s="87">
        <f t="shared" si="49"/>
        <v>482370.55292578315</v>
      </c>
      <c r="AO234" s="87">
        <f t="shared" si="50"/>
        <v>466934.69523215812</v>
      </c>
      <c r="AP234" s="87">
        <f t="shared" si="51"/>
        <v>451992.78498472908</v>
      </c>
      <c r="AQ234" s="87">
        <f t="shared" si="52"/>
        <v>437529.01586521778</v>
      </c>
      <c r="AR234" s="87">
        <f t="shared" si="53"/>
        <v>423528.08735753084</v>
      </c>
    </row>
    <row r="235" spans="2:44" s="79" customFormat="1" x14ac:dyDescent="0.2">
      <c r="B235" s="86">
        <f>'3. Investeringen'!B216</f>
        <v>202</v>
      </c>
      <c r="C235" s="86" t="str">
        <f>'3. Investeringen'!G216</f>
        <v>Nieuwe investeringen TD</v>
      </c>
      <c r="D235" s="86">
        <f>'3. Investeringen'!K216</f>
        <v>2004</v>
      </c>
      <c r="E235" s="121">
        <f>'3. Investeringen'!N216</f>
        <v>2011</v>
      </c>
      <c r="F235" s="86">
        <f>'3. Investeringen'!O216</f>
        <v>544646.4527777778</v>
      </c>
      <c r="G235" s="86">
        <f>'3. Investeringen'!P216</f>
        <v>594816.97493441438</v>
      </c>
      <c r="H235" s="20"/>
      <c r="I235" s="86">
        <f>'6. Investeringen per jaar'!I216</f>
        <v>1</v>
      </c>
      <c r="J235" s="20"/>
      <c r="K235" s="86">
        <f>'8. Afschrijvingen voor GAW'!AO230</f>
        <v>15681.538430089098</v>
      </c>
      <c r="L235" s="86">
        <f>'8. Afschrijvingen voor GAW'!AP230</f>
        <v>16089.258429271416</v>
      </c>
      <c r="M235" s="86">
        <f>'8. Afschrijvingen voor GAW'!AQ230</f>
        <v>16459.311373144657</v>
      </c>
      <c r="N235" s="86">
        <f>'8. Afschrijvingen voor GAW'!AR230</f>
        <v>16920.172091592707</v>
      </c>
      <c r="O235" s="86">
        <f>'8. Afschrijvingen voor GAW'!AS230</f>
        <v>17089.373812508635</v>
      </c>
      <c r="P235" s="86">
        <f>'8. Afschrijvingen voor GAW'!AT230</f>
        <v>17226.088803008704</v>
      </c>
      <c r="Q235" s="86">
        <f>'8. Afschrijvingen voor GAW'!AU230</f>
        <v>17260.540980614722</v>
      </c>
      <c r="R235" s="86">
        <f>'8. Afschrijvingen voor GAW'!AV230</f>
        <v>17502.188554343327</v>
      </c>
      <c r="S235" s="86">
        <f>'8. Afschrijvingen voor GAW'!AW230</f>
        <v>17869.734513984535</v>
      </c>
      <c r="T235" s="86">
        <f>'8. Afschrijvingen voor GAW'!AX230</f>
        <v>18370.087080376099</v>
      </c>
      <c r="U235" s="86">
        <f>'8. Afschrijvingen voor GAW'!AY230</f>
        <v>18498.677689938733</v>
      </c>
      <c r="V235" s="86">
        <f>'8. Afschrijvingen voor GAW'!AZ230</f>
        <v>22198.413227926474</v>
      </c>
      <c r="W235" s="86">
        <f>'8. Afschrijvingen voor GAW'!BA230</f>
        <v>21229.755196162412</v>
      </c>
      <c r="X235" s="86">
        <f>'8. Afschrijvingen voor GAW'!BB230</f>
        <v>20303.36587851169</v>
      </c>
      <c r="Y235" s="86">
        <f>'8. Afschrijvingen voor GAW'!BC230</f>
        <v>19417.400821994815</v>
      </c>
      <c r="Z235" s="86">
        <f>'8. Afschrijvingen voor GAW'!BD230</f>
        <v>18570.096058853225</v>
      </c>
      <c r="AA235" s="20"/>
      <c r="AB235" s="122"/>
      <c r="AC235" s="87">
        <f t="shared" si="54"/>
        <v>588057.69112834136</v>
      </c>
      <c r="AD235" s="87">
        <f t="shared" si="39"/>
        <v>587257.93266840687</v>
      </c>
      <c r="AE235" s="87">
        <f t="shared" si="40"/>
        <v>584305.55374663556</v>
      </c>
      <c r="AF235" s="87">
        <f t="shared" si="41"/>
        <v>583745.93715994863</v>
      </c>
      <c r="AG235" s="87">
        <f t="shared" si="42"/>
        <v>572494.02271903947</v>
      </c>
      <c r="AH235" s="87">
        <f t="shared" si="43"/>
        <v>559847.88609778311</v>
      </c>
      <c r="AI235" s="87">
        <f t="shared" si="44"/>
        <v>543707.04088936397</v>
      </c>
      <c r="AJ235" s="87">
        <f t="shared" si="45"/>
        <v>533816.75090747175</v>
      </c>
      <c r="AK235" s="87">
        <f t="shared" si="46"/>
        <v>527157.16816254403</v>
      </c>
      <c r="AL235" s="87">
        <f t="shared" si="47"/>
        <v>523547.4817907192</v>
      </c>
      <c r="AM235" s="87">
        <f t="shared" si="48"/>
        <v>508713.63647331548</v>
      </c>
      <c r="AN235" s="87">
        <f t="shared" si="49"/>
        <v>486515.223245389</v>
      </c>
      <c r="AO235" s="87">
        <f t="shared" si="50"/>
        <v>465285.46804922656</v>
      </c>
      <c r="AP235" s="87">
        <f t="shared" si="51"/>
        <v>444982.10217071488</v>
      </c>
      <c r="AQ235" s="87">
        <f t="shared" si="52"/>
        <v>425564.70134872006</v>
      </c>
      <c r="AR235" s="87">
        <f t="shared" si="53"/>
        <v>406994.60528986686</v>
      </c>
    </row>
    <row r="236" spans="2:44" s="79" customFormat="1" x14ac:dyDescent="0.2">
      <c r="B236" s="86">
        <f>'3. Investeringen'!B217</f>
        <v>203</v>
      </c>
      <c r="C236" s="86" t="str">
        <f>'3. Investeringen'!G217</f>
        <v>Nieuwe investeringen TD</v>
      </c>
      <c r="D236" s="86">
        <f>'3. Investeringen'!K217</f>
        <v>2004</v>
      </c>
      <c r="E236" s="121">
        <f>'3. Investeringen'!N217</f>
        <v>2011</v>
      </c>
      <c r="F236" s="86">
        <f>'3. Investeringen'!O217</f>
        <v>100417.91195454546</v>
      </c>
      <c r="G236" s="86">
        <f>'3. Investeringen'!P217</f>
        <v>109667.98427383453</v>
      </c>
      <c r="H236" s="20"/>
      <c r="I236" s="86">
        <f>'6. Investeringen per jaar'!I217</f>
        <v>1</v>
      </c>
      <c r="J236" s="20"/>
      <c r="K236" s="86">
        <f>'8. Afschrijvingen voor GAW'!AO231</f>
        <v>4736.7235760826379</v>
      </c>
      <c r="L236" s="86">
        <f>'8. Afschrijvingen voor GAW'!AP231</f>
        <v>4859.8783890607865</v>
      </c>
      <c r="M236" s="86">
        <f>'8. Afschrijvingen voor GAW'!AQ231</f>
        <v>4971.6555920091841</v>
      </c>
      <c r="N236" s="86">
        <f>'8. Afschrijvingen voor GAW'!AR231</f>
        <v>5110.8619485854415</v>
      </c>
      <c r="O236" s="86">
        <f>'8. Afschrijvingen voor GAW'!AS231</f>
        <v>5161.970568071295</v>
      </c>
      <c r="P236" s="86">
        <f>'8. Afschrijvingen voor GAW'!AT231</f>
        <v>5203.2663326158654</v>
      </c>
      <c r="Q236" s="86">
        <f>'8. Afschrijvingen voor GAW'!AU231</f>
        <v>5213.672865281098</v>
      </c>
      <c r="R236" s="86">
        <f>'8. Afschrijvingen voor GAW'!AV231</f>
        <v>5286.6642853950325</v>
      </c>
      <c r="S236" s="86">
        <f>'8. Afschrijvingen voor GAW'!AW231</f>
        <v>5397.6842353883276</v>
      </c>
      <c r="T236" s="86">
        <f>'8. Afschrijvingen voor GAW'!AX231</f>
        <v>5548.8193939792009</v>
      </c>
      <c r="U236" s="86">
        <f>'8. Afschrijvingen voor GAW'!AY231</f>
        <v>5587.6611297370555</v>
      </c>
      <c r="V236" s="86">
        <f>'8. Afschrijvingen voor GAW'!AZ231</f>
        <v>6705.1933556844679</v>
      </c>
      <c r="W236" s="86">
        <f>'8. Afschrijvingen voor GAW'!BA231</f>
        <v>6061.494793538759</v>
      </c>
      <c r="X236" s="86">
        <f>'8. Afschrijvingen voor GAW'!BB231</f>
        <v>5479.5912933590371</v>
      </c>
      <c r="Y236" s="86">
        <f>'8. Afschrijvingen voor GAW'!BC231</f>
        <v>5431.524703066415</v>
      </c>
      <c r="Z236" s="86">
        <f>'8. Afschrijvingen voor GAW'!BD231</f>
        <v>5431.524703066415</v>
      </c>
      <c r="AA236" s="20"/>
      <c r="AB236" s="122"/>
      <c r="AC236" s="87">
        <f t="shared" si="54"/>
        <v>106576.28046185939</v>
      </c>
      <c r="AD236" s="87">
        <f t="shared" si="39"/>
        <v>104487.38536480695</v>
      </c>
      <c r="AE236" s="87">
        <f t="shared" si="40"/>
        <v>101918.93963618833</v>
      </c>
      <c r="AF236" s="87">
        <f t="shared" si="41"/>
        <v>99661.807997416152</v>
      </c>
      <c r="AG236" s="87">
        <f t="shared" si="42"/>
        <v>95496.455509319014</v>
      </c>
      <c r="AH236" s="87">
        <f t="shared" si="43"/>
        <v>91057.160820777703</v>
      </c>
      <c r="AI236" s="87">
        <f t="shared" si="44"/>
        <v>86025.602277138154</v>
      </c>
      <c r="AJ236" s="87">
        <f t="shared" si="45"/>
        <v>81943.296423623062</v>
      </c>
      <c r="AK236" s="87">
        <f t="shared" si="46"/>
        <v>78266.421413130811</v>
      </c>
      <c r="AL236" s="87">
        <f t="shared" si="47"/>
        <v>74909.061818719274</v>
      </c>
      <c r="AM236" s="87">
        <f t="shared" si="48"/>
        <v>69845.764121713248</v>
      </c>
      <c r="AN236" s="87">
        <f t="shared" si="49"/>
        <v>63140.570766028781</v>
      </c>
      <c r="AO236" s="87">
        <f t="shared" si="50"/>
        <v>57079.07597249002</v>
      </c>
      <c r="AP236" s="87">
        <f t="shared" si="51"/>
        <v>51599.484679130983</v>
      </c>
      <c r="AQ236" s="87">
        <f t="shared" si="52"/>
        <v>46167.959976064565</v>
      </c>
      <c r="AR236" s="87">
        <f t="shared" si="53"/>
        <v>40736.435272998147</v>
      </c>
    </row>
    <row r="237" spans="2:44" s="79" customFormat="1" x14ac:dyDescent="0.2">
      <c r="B237" s="86">
        <f>'3. Investeringen'!B218</f>
        <v>204</v>
      </c>
      <c r="C237" s="86" t="str">
        <f>'3. Investeringen'!G218</f>
        <v>Nieuwe investeringen TD</v>
      </c>
      <c r="D237" s="86">
        <f>'3. Investeringen'!K218</f>
        <v>2004</v>
      </c>
      <c r="E237" s="121">
        <f>'3. Investeringen'!N218</f>
        <v>2011</v>
      </c>
      <c r="F237" s="86">
        <f>'3. Investeringen'!O218</f>
        <v>3192.6391718518516</v>
      </c>
      <c r="G237" s="86">
        <f>'3. Investeringen'!P218</f>
        <v>3486.7315569075436</v>
      </c>
      <c r="H237" s="20"/>
      <c r="I237" s="86">
        <f>'6. Investeringen per jaar'!I218</f>
        <v>1</v>
      </c>
      <c r="J237" s="20"/>
      <c r="K237" s="86">
        <f>'8. Afschrijvingen voor GAW'!AO232</f>
        <v>191.29905568979217</v>
      </c>
      <c r="L237" s="86">
        <f>'8. Afschrijvingen voor GAW'!AP232</f>
        <v>196.2728311377268</v>
      </c>
      <c r="M237" s="86">
        <f>'8. Afschrijvingen voor GAW'!AQ232</f>
        <v>200.78710625389448</v>
      </c>
      <c r="N237" s="86">
        <f>'8. Afschrijvingen voor GAW'!AR232</f>
        <v>206.40914522900351</v>
      </c>
      <c r="O237" s="86">
        <f>'8. Afschrijvingen voor GAW'!AS232</f>
        <v>208.47323668129354</v>
      </c>
      <c r="P237" s="86">
        <f>'8. Afschrijvingen voor GAW'!AT232</f>
        <v>210.14102257474389</v>
      </c>
      <c r="Q237" s="86">
        <f>'8. Afschrijvingen voor GAW'!AU232</f>
        <v>210.56130461989341</v>
      </c>
      <c r="R237" s="86">
        <f>'8. Afschrijvingen voor GAW'!AV232</f>
        <v>213.50916288457188</v>
      </c>
      <c r="S237" s="86">
        <f>'8. Afschrijvingen voor GAW'!AW232</f>
        <v>217.99285530514788</v>
      </c>
      <c r="T237" s="86">
        <f>'8. Afschrijvingen voor GAW'!AX232</f>
        <v>224.09665525369201</v>
      </c>
      <c r="U237" s="86">
        <f>'8. Afschrijvingen voor GAW'!AY232</f>
        <v>225.66533184046784</v>
      </c>
      <c r="V237" s="86">
        <f>'8. Afschrijvingen voor GAW'!AZ232</f>
        <v>270.79839820856137</v>
      </c>
      <c r="W237" s="86">
        <f>'8. Afschrijvingen voor GAW'!BA232</f>
        <v>227.47065449519158</v>
      </c>
      <c r="X237" s="86">
        <f>'8. Afschrijvingen voor GAW'!BB232</f>
        <v>217.13107929086465</v>
      </c>
      <c r="Y237" s="86">
        <f>'8. Afschrijvingen voor GAW'!BC232</f>
        <v>217.13107929086465</v>
      </c>
      <c r="Z237" s="86">
        <f>'8. Afschrijvingen voor GAW'!BD232</f>
        <v>217.13107929086465</v>
      </c>
      <c r="AA237" s="20"/>
      <c r="AB237" s="122"/>
      <c r="AC237" s="87">
        <f t="shared" si="54"/>
        <v>3347.7334745713642</v>
      </c>
      <c r="AD237" s="87">
        <f t="shared" si="39"/>
        <v>3238.5017137724931</v>
      </c>
      <c r="AE237" s="87">
        <f t="shared" si="40"/>
        <v>3112.2001469353659</v>
      </c>
      <c r="AF237" s="87">
        <f t="shared" si="41"/>
        <v>2992.9326058205525</v>
      </c>
      <c r="AG237" s="87">
        <f t="shared" si="42"/>
        <v>2814.3886951974641</v>
      </c>
      <c r="AH237" s="87">
        <f t="shared" si="43"/>
        <v>2626.7627821842998</v>
      </c>
      <c r="AI237" s="87">
        <f t="shared" si="44"/>
        <v>2421.4550031287754</v>
      </c>
      <c r="AJ237" s="87">
        <f t="shared" si="45"/>
        <v>2241.8462102880067</v>
      </c>
      <c r="AK237" s="87">
        <f t="shared" si="46"/>
        <v>2070.9321253989069</v>
      </c>
      <c r="AL237" s="87">
        <f t="shared" si="47"/>
        <v>1904.8215696563843</v>
      </c>
      <c r="AM237" s="87">
        <f t="shared" si="48"/>
        <v>1692.4899888035109</v>
      </c>
      <c r="AN237" s="87">
        <f t="shared" si="49"/>
        <v>1421.6915905949495</v>
      </c>
      <c r="AO237" s="87">
        <f t="shared" si="50"/>
        <v>1194.2209360997579</v>
      </c>
      <c r="AP237" s="87">
        <f t="shared" si="51"/>
        <v>977.08985680889327</v>
      </c>
      <c r="AQ237" s="87">
        <f t="shared" si="52"/>
        <v>759.95877751802868</v>
      </c>
      <c r="AR237" s="87">
        <f t="shared" si="53"/>
        <v>542.82769822716409</v>
      </c>
    </row>
    <row r="238" spans="2:44" s="79" customFormat="1" x14ac:dyDescent="0.2">
      <c r="B238" s="86">
        <f>'3. Investeringen'!B219</f>
        <v>205</v>
      </c>
      <c r="C238" s="86" t="str">
        <f>'3. Investeringen'!G219</f>
        <v>Nieuwe investeringen TD</v>
      </c>
      <c r="D238" s="86">
        <f>'3. Investeringen'!K219</f>
        <v>2005</v>
      </c>
      <c r="E238" s="121">
        <f>'3. Investeringen'!N219</f>
        <v>2011</v>
      </c>
      <c r="F238" s="86">
        <f>'3. Investeringen'!O219</f>
        <v>706332.33899999992</v>
      </c>
      <c r="G238" s="86">
        <f>'3. Investeringen'!P219</f>
        <v>763003.63948058174</v>
      </c>
      <c r="H238" s="20"/>
      <c r="I238" s="86">
        <f>'6. Investeringen per jaar'!I219</f>
        <v>1</v>
      </c>
      <c r="J238" s="20"/>
      <c r="K238" s="86">
        <f>'8. Afschrijvingen voor GAW'!AO233</f>
        <v>15645.428163086672</v>
      </c>
      <c r="L238" s="86">
        <f>'8. Afschrijvingen voor GAW'!AP233</f>
        <v>16052.209295326922</v>
      </c>
      <c r="M238" s="86">
        <f>'8. Afschrijvingen voor GAW'!AQ233</f>
        <v>16421.410109119439</v>
      </c>
      <c r="N238" s="86">
        <f>'8. Afschrijvingen voor GAW'!AR233</f>
        <v>16881.209592174782</v>
      </c>
      <c r="O238" s="86">
        <f>'8. Afschrijvingen voor GAW'!AS233</f>
        <v>17050.021688096531</v>
      </c>
      <c r="P238" s="86">
        <f>'8. Afschrijvingen voor GAW'!AT233</f>
        <v>17186.421861601306</v>
      </c>
      <c r="Q238" s="86">
        <f>'8. Afschrijvingen voor GAW'!AU233</f>
        <v>17220.794705324508</v>
      </c>
      <c r="R238" s="86">
        <f>'8. Afschrijvingen voor GAW'!AV233</f>
        <v>17461.885831199052</v>
      </c>
      <c r="S238" s="86">
        <f>'8. Afschrijvingen voor GAW'!AW233</f>
        <v>17828.585433654229</v>
      </c>
      <c r="T238" s="86">
        <f>'8. Afschrijvingen voor GAW'!AX233</f>
        <v>18327.785825796549</v>
      </c>
      <c r="U238" s="86">
        <f>'8. Afschrijvingen voor GAW'!AY233</f>
        <v>18456.080326577125</v>
      </c>
      <c r="V238" s="86">
        <f>'8. Afschrijvingen voor GAW'!AZ233</f>
        <v>22147.296391892549</v>
      </c>
      <c r="W238" s="86">
        <f>'8. Afschrijvingen voor GAW'!BA233</f>
        <v>21456.991049807584</v>
      </c>
      <c r="X238" s="86">
        <f>'8. Afschrijvingen voor GAW'!BB233</f>
        <v>20788.201718385011</v>
      </c>
      <c r="Y238" s="86">
        <f>'8. Afschrijvingen voor GAW'!BC233</f>
        <v>20140.257768721061</v>
      </c>
      <c r="Z238" s="86">
        <f>'8. Afschrijvingen voor GAW'!BD233</f>
        <v>19512.509474631053</v>
      </c>
      <c r="AA238" s="20"/>
      <c r="AB238" s="122"/>
      <c r="AC238" s="87">
        <f t="shared" si="54"/>
        <v>758803.2659097038</v>
      </c>
      <c r="AD238" s="87">
        <f t="shared" si="39"/>
        <v>762479.94152802916</v>
      </c>
      <c r="AE238" s="87">
        <f t="shared" si="40"/>
        <v>763595.5700740543</v>
      </c>
      <c r="AF238" s="87">
        <f t="shared" si="41"/>
        <v>768095.03644395305</v>
      </c>
      <c r="AG238" s="87">
        <f t="shared" si="42"/>
        <v>758725.96512029599</v>
      </c>
      <c r="AH238" s="87">
        <f t="shared" si="43"/>
        <v>747609.35097965703</v>
      </c>
      <c r="AI238" s="87">
        <f t="shared" si="44"/>
        <v>731883.77497629193</v>
      </c>
      <c r="AJ238" s="87">
        <f t="shared" si="45"/>
        <v>724668.26199476107</v>
      </c>
      <c r="AK238" s="87">
        <f t="shared" si="46"/>
        <v>722057.71006299672</v>
      </c>
      <c r="AL238" s="87">
        <f t="shared" si="47"/>
        <v>723947.54011896416</v>
      </c>
      <c r="AM238" s="87">
        <f t="shared" si="48"/>
        <v>710559.09257321968</v>
      </c>
      <c r="AN238" s="87">
        <f t="shared" si="49"/>
        <v>688411.79618132708</v>
      </c>
      <c r="AO238" s="87">
        <f t="shared" si="50"/>
        <v>666954.80513151945</v>
      </c>
      <c r="AP238" s="87">
        <f t="shared" si="51"/>
        <v>646166.60341313446</v>
      </c>
      <c r="AQ238" s="87">
        <f t="shared" si="52"/>
        <v>626026.34564441338</v>
      </c>
      <c r="AR238" s="87">
        <f t="shared" si="53"/>
        <v>606513.83616978233</v>
      </c>
    </row>
    <row r="239" spans="2:44" s="79" customFormat="1" x14ac:dyDescent="0.2">
      <c r="B239" s="86">
        <f>'3. Investeringen'!B220</f>
        <v>206</v>
      </c>
      <c r="C239" s="86" t="str">
        <f>'3. Investeringen'!G220</f>
        <v>Nieuwe investeringen TD</v>
      </c>
      <c r="D239" s="86">
        <f>'3. Investeringen'!K220</f>
        <v>2005</v>
      </c>
      <c r="E239" s="121">
        <f>'3. Investeringen'!N220</f>
        <v>2011</v>
      </c>
      <c r="F239" s="86">
        <f>'3. Investeringen'!O220</f>
        <v>643808.2177777777</v>
      </c>
      <c r="G239" s="86">
        <f>'3. Investeringen'!P220</f>
        <v>695463.00823124486</v>
      </c>
      <c r="H239" s="20"/>
      <c r="I239" s="86">
        <f>'6. Investeringen per jaar'!I220</f>
        <v>1</v>
      </c>
      <c r="J239" s="20"/>
      <c r="K239" s="86">
        <f>'8. Afschrijvingen voor GAW'!AO234</f>
        <v>17870.758312777551</v>
      </c>
      <c r="L239" s="86">
        <f>'8. Afschrijvingen voor GAW'!AP234</f>
        <v>18335.398028909767</v>
      </c>
      <c r="M239" s="86">
        <f>'8. Afschrijvingen voor GAW'!AQ234</f>
        <v>18757.112183574689</v>
      </c>
      <c r="N239" s="86">
        <f>'8. Afschrijvingen voor GAW'!AR234</f>
        <v>19282.311324714781</v>
      </c>
      <c r="O239" s="86">
        <f>'8. Afschrijvingen voor GAW'!AS234</f>
        <v>19475.134437961926</v>
      </c>
      <c r="P239" s="86">
        <f>'8. Afschrijvingen voor GAW'!AT234</f>
        <v>19630.935513465622</v>
      </c>
      <c r="Q239" s="86">
        <f>'8. Afschrijvingen voor GAW'!AU234</f>
        <v>19670.197384492556</v>
      </c>
      <c r="R239" s="86">
        <f>'8. Afschrijvingen voor GAW'!AV234</f>
        <v>19945.580147875451</v>
      </c>
      <c r="S239" s="86">
        <f>'8. Afschrijvingen voor GAW'!AW234</f>
        <v>20364.437330980836</v>
      </c>
      <c r="T239" s="86">
        <f>'8. Afschrijvingen voor GAW'!AX234</f>
        <v>20934.641576248301</v>
      </c>
      <c r="U239" s="86">
        <f>'8. Afschrijvingen voor GAW'!AY234</f>
        <v>21081.184067282036</v>
      </c>
      <c r="V239" s="86">
        <f>'8. Afschrijvingen voor GAW'!AZ234</f>
        <v>25297.420880738438</v>
      </c>
      <c r="W239" s="86">
        <f>'8. Afschrijvingen voor GAW'!BA234</f>
        <v>24232.26631733893</v>
      </c>
      <c r="X239" s="86">
        <f>'8. Afschrijvingen voor GAW'!BB234</f>
        <v>23211.960367135187</v>
      </c>
      <c r="Y239" s="86">
        <f>'8. Afschrijvingen voor GAW'!BC234</f>
        <v>22234.61466746634</v>
      </c>
      <c r="Z239" s="86">
        <f>'8. Afschrijvingen voor GAW'!BD234</f>
        <v>21298.420365678277</v>
      </c>
      <c r="AA239" s="20"/>
      <c r="AB239" s="122"/>
      <c r="AC239" s="87">
        <f t="shared" si="54"/>
        <v>688024.19504193601</v>
      </c>
      <c r="AD239" s="87">
        <f t="shared" si="39"/>
        <v>687577.42608411657</v>
      </c>
      <c r="AE239" s="87">
        <f t="shared" si="40"/>
        <v>684634.5947004765</v>
      </c>
      <c r="AF239" s="87">
        <f t="shared" si="41"/>
        <v>684522.05202737509</v>
      </c>
      <c r="AG239" s="87">
        <f t="shared" si="42"/>
        <v>671892.1381096869</v>
      </c>
      <c r="AH239" s="87">
        <f t="shared" si="43"/>
        <v>657636.33970109874</v>
      </c>
      <c r="AI239" s="87">
        <f t="shared" si="44"/>
        <v>639281.41499600827</v>
      </c>
      <c r="AJ239" s="87">
        <f t="shared" si="45"/>
        <v>628285.77465807693</v>
      </c>
      <c r="AK239" s="87">
        <f t="shared" si="46"/>
        <v>621115.33859491569</v>
      </c>
      <c r="AL239" s="87">
        <f t="shared" si="47"/>
        <v>617571.92649932497</v>
      </c>
      <c r="AM239" s="87">
        <f t="shared" si="48"/>
        <v>600813.74591753818</v>
      </c>
      <c r="AN239" s="87">
        <f t="shared" si="49"/>
        <v>575516.32503679977</v>
      </c>
      <c r="AO239" s="87">
        <f t="shared" si="50"/>
        <v>551284.05871946085</v>
      </c>
      <c r="AP239" s="87">
        <f t="shared" si="51"/>
        <v>528072.09835232561</v>
      </c>
      <c r="AQ239" s="87">
        <f t="shared" si="52"/>
        <v>505837.4836848593</v>
      </c>
      <c r="AR239" s="87">
        <f t="shared" si="53"/>
        <v>484539.06331918103</v>
      </c>
    </row>
    <row r="240" spans="2:44" s="79" customFormat="1" x14ac:dyDescent="0.2">
      <c r="B240" s="86">
        <f>'3. Investeringen'!B221</f>
        <v>207</v>
      </c>
      <c r="C240" s="86" t="str">
        <f>'3. Investeringen'!G221</f>
        <v>Nieuwe investeringen TD</v>
      </c>
      <c r="D240" s="86">
        <f>'3. Investeringen'!K221</f>
        <v>2005</v>
      </c>
      <c r="E240" s="121">
        <f>'3. Investeringen'!N221</f>
        <v>2011</v>
      </c>
      <c r="F240" s="86">
        <f>'3. Investeringen'!O221</f>
        <v>85955.873499999987</v>
      </c>
      <c r="G240" s="86">
        <f>'3. Investeringen'!P221</f>
        <v>92852.387883138537</v>
      </c>
      <c r="H240" s="20"/>
      <c r="I240" s="86">
        <f>'6. Investeringen per jaar'!I221</f>
        <v>1</v>
      </c>
      <c r="J240" s="20"/>
      <c r="K240" s="86">
        <f>'8. Afschrijvingen voor GAW'!AO235</f>
        <v>3846.7417837300227</v>
      </c>
      <c r="L240" s="86">
        <f>'8. Afschrijvingen voor GAW'!AP235</f>
        <v>3946.7570701070031</v>
      </c>
      <c r="M240" s="86">
        <f>'8. Afschrijvingen voor GAW'!AQ235</f>
        <v>4037.532482719464</v>
      </c>
      <c r="N240" s="86">
        <f>'8. Afschrijvingen voor GAW'!AR235</f>
        <v>4150.5833922356087</v>
      </c>
      <c r="O240" s="86">
        <f>'8. Afschrijvingen voor GAW'!AS235</f>
        <v>4192.0892261579647</v>
      </c>
      <c r="P240" s="86">
        <f>'8. Afschrijvingen voor GAW'!AT235</f>
        <v>4225.625939967229</v>
      </c>
      <c r="Q240" s="86">
        <f>'8. Afschrijvingen voor GAW'!AU235</f>
        <v>4234.0771918471628</v>
      </c>
      <c r="R240" s="86">
        <f>'8. Afschrijvingen voor GAW'!AV235</f>
        <v>4293.3542725330235</v>
      </c>
      <c r="S240" s="86">
        <f>'8. Afschrijvingen voor GAW'!AW235</f>
        <v>4383.5147122562166</v>
      </c>
      <c r="T240" s="86">
        <f>'8. Afschrijvingen voor GAW'!AX235</f>
        <v>4506.2531241993911</v>
      </c>
      <c r="U240" s="86">
        <f>'8. Afschrijvingen voor GAW'!AY235</f>
        <v>4537.7968960687867</v>
      </c>
      <c r="V240" s="86">
        <f>'8. Afschrijvingen voor GAW'!AZ235</f>
        <v>5445.3562752825446</v>
      </c>
      <c r="W240" s="86">
        <f>'8. Afschrijvingen voor GAW'!BA235</f>
        <v>4961.324606368541</v>
      </c>
      <c r="X240" s="86">
        <f>'8. Afschrijvingen voor GAW'!BB235</f>
        <v>4520.3179746913365</v>
      </c>
      <c r="Y240" s="86">
        <f>'8. Afschrijvingen voor GAW'!BC235</f>
        <v>4412.6913562463051</v>
      </c>
      <c r="Z240" s="86">
        <f>'8. Afschrijvingen voor GAW'!BD235</f>
        <v>4412.6913562463051</v>
      </c>
      <c r="AA240" s="20"/>
      <c r="AB240" s="122"/>
      <c r="AC240" s="87">
        <f t="shared" si="54"/>
        <v>90398.431917655587</v>
      </c>
      <c r="AD240" s="87">
        <f t="shared" si="39"/>
        <v>88802.034077407632</v>
      </c>
      <c r="AE240" s="87">
        <f t="shared" si="40"/>
        <v>86806.948378468529</v>
      </c>
      <c r="AF240" s="87">
        <f t="shared" si="41"/>
        <v>85086.959540830037</v>
      </c>
      <c r="AG240" s="87">
        <f t="shared" si="42"/>
        <v>81745.73991008036</v>
      </c>
      <c r="AH240" s="87">
        <f t="shared" si="43"/>
        <v>78174.079889393775</v>
      </c>
      <c r="AI240" s="87">
        <f t="shared" si="44"/>
        <v>74096.350857325408</v>
      </c>
      <c r="AJ240" s="87">
        <f t="shared" si="45"/>
        <v>70840.345496794951</v>
      </c>
      <c r="AK240" s="87">
        <f t="shared" si="46"/>
        <v>67944.478039971422</v>
      </c>
      <c r="AL240" s="87">
        <f t="shared" si="47"/>
        <v>65340.670300891237</v>
      </c>
      <c r="AM240" s="87">
        <f t="shared" si="48"/>
        <v>61260.258096928679</v>
      </c>
      <c r="AN240" s="87">
        <f t="shared" si="49"/>
        <v>55814.901821646134</v>
      </c>
      <c r="AO240" s="87">
        <f t="shared" si="50"/>
        <v>50853.57721527759</v>
      </c>
      <c r="AP240" s="87">
        <f t="shared" si="51"/>
        <v>46333.259240586252</v>
      </c>
      <c r="AQ240" s="87">
        <f t="shared" si="52"/>
        <v>41920.567884339951</v>
      </c>
      <c r="AR240" s="87">
        <f t="shared" si="53"/>
        <v>37507.87652809365</v>
      </c>
    </row>
    <row r="241" spans="2:44" s="79" customFormat="1" x14ac:dyDescent="0.2">
      <c r="B241" s="86">
        <f>'3. Investeringen'!B222</f>
        <v>208</v>
      </c>
      <c r="C241" s="86" t="str">
        <f>'3. Investeringen'!G222</f>
        <v>Nieuwe investeringen TD</v>
      </c>
      <c r="D241" s="86">
        <f>'3. Investeringen'!K222</f>
        <v>2005</v>
      </c>
      <c r="E241" s="121">
        <f>'3. Investeringen'!N222</f>
        <v>2011</v>
      </c>
      <c r="F241" s="86">
        <f>'3. Investeringen'!O222</f>
        <v>45172.331099999996</v>
      </c>
      <c r="G241" s="86">
        <f>'3. Investeringen'!P222</f>
        <v>48796.651561952443</v>
      </c>
      <c r="H241" s="20"/>
      <c r="I241" s="86">
        <f>'6. Investeringen per jaar'!I222</f>
        <v>1</v>
      </c>
      <c r="J241" s="20"/>
      <c r="K241" s="86">
        <f>'8. Afschrijvingen voor GAW'!AO236</f>
        <v>2539.9282736093187</v>
      </c>
      <c r="L241" s="86">
        <f>'8. Afschrijvingen voor GAW'!AP236</f>
        <v>2605.9664087231608</v>
      </c>
      <c r="M241" s="86">
        <f>'8. Afschrijvingen voor GAW'!AQ236</f>
        <v>2665.9036361237931</v>
      </c>
      <c r="N241" s="86">
        <f>'8. Afschrijvingen voor GAW'!AR236</f>
        <v>2740.5489379352593</v>
      </c>
      <c r="O241" s="86">
        <f>'8. Afschrijvingen voor GAW'!AS236</f>
        <v>2767.9544273146116</v>
      </c>
      <c r="P241" s="86">
        <f>'8. Afschrijvingen voor GAW'!AT236</f>
        <v>2790.0980627331287</v>
      </c>
      <c r="Q241" s="86">
        <f>'8. Afschrijvingen voor GAW'!AU236</f>
        <v>2795.6782588585952</v>
      </c>
      <c r="R241" s="86">
        <f>'8. Afschrijvingen voor GAW'!AV236</f>
        <v>2834.8177544826158</v>
      </c>
      <c r="S241" s="86">
        <f>'8. Afschrijvingen voor GAW'!AW236</f>
        <v>2894.3489273267501</v>
      </c>
      <c r="T241" s="86">
        <f>'8. Afschrijvingen voor GAW'!AX236</f>
        <v>2975.3906972918994</v>
      </c>
      <c r="U241" s="86">
        <f>'8. Afschrijvingen voor GAW'!AY236</f>
        <v>2996.2184321729424</v>
      </c>
      <c r="V241" s="86">
        <f>'8. Afschrijvingen voor GAW'!AZ236</f>
        <v>3595.4621186075306</v>
      </c>
      <c r="W241" s="86">
        <f>'8. Afschrijvingen voor GAW'!BA236</f>
        <v>3087.8674665688204</v>
      </c>
      <c r="X241" s="86">
        <f>'8. Afschrijvingen voor GAW'!BB236</f>
        <v>2889.9272443528703</v>
      </c>
      <c r="Y241" s="86">
        <f>'8. Afschrijvingen voor GAW'!BC236</f>
        <v>2889.9272443528703</v>
      </c>
      <c r="Z241" s="86">
        <f>'8. Afschrijvingen voor GAW'!BD236</f>
        <v>2889.9272443528703</v>
      </c>
      <c r="AA241" s="20"/>
      <c r="AB241" s="122"/>
      <c r="AC241" s="87">
        <f t="shared" si="54"/>
        <v>46988.67306177241</v>
      </c>
      <c r="AD241" s="87">
        <f t="shared" si="39"/>
        <v>45604.412152655335</v>
      </c>
      <c r="AE241" s="87">
        <f t="shared" si="40"/>
        <v>43987.40999604261</v>
      </c>
      <c r="AF241" s="87">
        <f t="shared" si="41"/>
        <v>42478.508537996546</v>
      </c>
      <c r="AG241" s="87">
        <f t="shared" si="42"/>
        <v>40135.339196061905</v>
      </c>
      <c r="AH241" s="87">
        <f t="shared" si="43"/>
        <v>37666.32384689727</v>
      </c>
      <c r="AI241" s="87">
        <f t="shared" si="44"/>
        <v>34945.978235732473</v>
      </c>
      <c r="AJ241" s="87">
        <f t="shared" si="45"/>
        <v>32600.40417655011</v>
      </c>
      <c r="AK241" s="87">
        <f t="shared" si="46"/>
        <v>30390.663736930906</v>
      </c>
      <c r="AL241" s="87">
        <f t="shared" si="47"/>
        <v>28266.211624273074</v>
      </c>
      <c r="AM241" s="87">
        <f t="shared" si="48"/>
        <v>25467.85667347004</v>
      </c>
      <c r="AN241" s="87">
        <f t="shared" si="49"/>
        <v>21872.394554862509</v>
      </c>
      <c r="AO241" s="87">
        <f t="shared" si="50"/>
        <v>18784.527088293689</v>
      </c>
      <c r="AP241" s="87">
        <f t="shared" si="51"/>
        <v>15894.599843940819</v>
      </c>
      <c r="AQ241" s="87">
        <f t="shared" si="52"/>
        <v>13004.67259958795</v>
      </c>
      <c r="AR241" s="87">
        <f t="shared" si="53"/>
        <v>10114.74535523508</v>
      </c>
    </row>
    <row r="242" spans="2:44" s="79" customFormat="1" x14ac:dyDescent="0.2">
      <c r="B242" s="86">
        <f>'3. Investeringen'!B223</f>
        <v>209</v>
      </c>
      <c r="C242" s="86" t="str">
        <f>'3. Investeringen'!G223</f>
        <v>Nieuwe investeringen TD</v>
      </c>
      <c r="D242" s="86">
        <f>'3. Investeringen'!K223</f>
        <v>2005</v>
      </c>
      <c r="E242" s="121">
        <f>'3. Investeringen'!N223</f>
        <v>2011</v>
      </c>
      <c r="F242" s="86">
        <f>'3. Investeringen'!O223</f>
        <v>16436.891250000001</v>
      </c>
      <c r="G242" s="86">
        <f>'3. Investeringen'!P223</f>
        <v>17755.675555294845</v>
      </c>
      <c r="H242" s="20"/>
      <c r="I242" s="86">
        <f>'6. Investeringen per jaar'!I223</f>
        <v>1</v>
      </c>
      <c r="J242" s="20"/>
      <c r="K242" s="86">
        <f>'8. Afschrijvingen voor GAW'!AO237</f>
        <v>4004.8912641387242</v>
      </c>
      <c r="L242" s="86">
        <f>'8. Afschrijvingen voor GAW'!AP237</f>
        <v>4109.0184370063316</v>
      </c>
      <c r="M242" s="86">
        <f>'8. Afschrijvingen voor GAW'!AQ237</f>
        <v>4203.5258610574765</v>
      </c>
      <c r="N242" s="86">
        <f>'8. Afschrijvingen voor GAW'!AR237</f>
        <v>4321.2245851670859</v>
      </c>
      <c r="O242" s="86">
        <f>'8. Afschrijvingen voor GAW'!AS237</f>
        <v>2182.2184155093782</v>
      </c>
      <c r="P242" s="86">
        <f>'8. Afschrijvingen voor GAW'!AT237</f>
        <v>0</v>
      </c>
      <c r="Q242" s="86">
        <f>'8. Afschrijvingen voor GAW'!AU237</f>
        <v>0</v>
      </c>
      <c r="R242" s="86">
        <f>'8. Afschrijvingen voor GAW'!AV237</f>
        <v>0</v>
      </c>
      <c r="S242" s="86">
        <f>'8. Afschrijvingen voor GAW'!AW237</f>
        <v>0</v>
      </c>
      <c r="T242" s="86">
        <f>'8. Afschrijvingen voor GAW'!AX237</f>
        <v>0</v>
      </c>
      <c r="U242" s="86">
        <f>'8. Afschrijvingen voor GAW'!AY237</f>
        <v>0</v>
      </c>
      <c r="V242" s="86">
        <f>'8. Afschrijvingen voor GAW'!AZ237</f>
        <v>0</v>
      </c>
      <c r="W242" s="86">
        <f>'8. Afschrijvingen voor GAW'!BA237</f>
        <v>0</v>
      </c>
      <c r="X242" s="86">
        <f>'8. Afschrijvingen voor GAW'!BB237</f>
        <v>0</v>
      </c>
      <c r="Y242" s="86">
        <f>'8. Afschrijvingen voor GAW'!BC237</f>
        <v>0</v>
      </c>
      <c r="Z242" s="86">
        <f>'8. Afschrijvingen voor GAW'!BD237</f>
        <v>0</v>
      </c>
      <c r="AA242" s="20"/>
      <c r="AB242" s="122"/>
      <c r="AC242" s="87">
        <f t="shared" si="54"/>
        <v>14017.11942448554</v>
      </c>
      <c r="AD242" s="87">
        <f t="shared" ref="AD242:AD305" si="55">$I242*IF($D242&lt;2011,IF(AD$33=$E242,$G242*L$28-L242,
AC242*L$28-L242),
IF(AD$33=$E242,$F242-L242,
AC242*L$28-L242))</f>
        <v>10272.546092515833</v>
      </c>
      <c r="AE242" s="87">
        <f t="shared" ref="AE242:AE305" si="56">$I242*IF($D242&lt;2011,IF(AE$33=$E242,$G242*M$28-M242,
AD242*M$28-M242),
IF(AE$33=$E242,$F242-M242,
AD242*M$28-M242))</f>
        <v>6305.2887915862193</v>
      </c>
      <c r="AF242" s="87">
        <f t="shared" ref="AF242:AF305" si="57">$I242*IF($D242&lt;2011,IF(AF$33=$E242,$G242*N$28-N242,
AE242*N$28-N242),
IF(AF$33=$E242,$F242-N242,
AE242*N$28-N242))</f>
        <v>2160.612292583548</v>
      </c>
      <c r="AG242" s="87">
        <f t="shared" ref="AG242:AG305" si="58">$I242*IF($D242&lt;2011,IF(AG$33=$E242,$G242*O$28-O242,
AF242*O$28-O242),
IF(AG$33=$E242,$F242-O242,
AF242*O$28-O242))</f>
        <v>5.0022208597511053E-12</v>
      </c>
      <c r="AH242" s="87">
        <f t="shared" ref="AH242:AH305" si="59">$I242*IF($D242&lt;2011,IF(AH$33=$E242,$G242*P$28-P242,
AG242*P$28-P242),
IF(AH$33=$E242,$F242-P242,
AG242*P$28-P242))</f>
        <v>5.0422386266291146E-12</v>
      </c>
      <c r="AI242" s="87">
        <f t="shared" ref="AI242:AI305" si="60">$I242*IF($D242&lt;2011,IF(AI$33=$E242,$G242*Q$28-Q242,
AH242*Q$28-Q242),
IF(AI$33=$E242,$F242-Q242,
AH242*Q$28-Q242))</f>
        <v>5.0523231038823728E-12</v>
      </c>
      <c r="AJ242" s="87">
        <f t="shared" ref="AJ242:AJ305" si="61">$I242*IF($D242&lt;2011,IF(AJ$33=$E242,$G242*R$28-R242,
AI242*R$28-R242),
IF(AJ$33=$E242,$F242-R242,
AI242*R$28-R242))</f>
        <v>5.1230556273367259E-12</v>
      </c>
      <c r="AK242" s="87">
        <f t="shared" ref="AK242:AK305" si="62">$I242*IF($D242&lt;2011,IF(AK$33=$E242,$G242*S$28-S242,
AJ242*S$28-S242),
IF(AK$33=$E242,$F242-S242,
AJ242*S$28-S242))</f>
        <v>5.2306397955107966E-12</v>
      </c>
      <c r="AL242" s="87">
        <f t="shared" ref="AL242:AL305" si="63">$I242*IF($D242&lt;2011,IF(AL$33=$E242,$G242*T$28-T242,
AK242*T$28-T242),
IF(AL$33=$E242,$F242-T242,
AK242*T$28-T242))</f>
        <v>5.3770977097850992E-12</v>
      </c>
      <c r="AM242" s="87">
        <f t="shared" ref="AM242:AM305" si="64">$I242*IF($D242&lt;2011,IF(AM$33=$E242,$G242*U$28-U242,
AL242*U$28-U242),
IF(AM$33=$E242,$F242-U242,
AL242*U$28-U242))</f>
        <v>5.4147373937535942E-12</v>
      </c>
      <c r="AN242" s="87">
        <f t="shared" ref="AN242:AN305" si="65">$I242*IF($D242&lt;2011,IF(AN$33=$E242,$G242*V$28-V242,
AM242*V$28-V242),
IF(AN$33=$E242,$F242-V242,
AM242*V$28-V242))</f>
        <v>5.4147373937535942E-12</v>
      </c>
      <c r="AO242" s="87">
        <f t="shared" ref="AO242:AO305" si="66">$I242*IF($D242&lt;2011,IF(AO$33=$E242,$G242*W$28-W242,
AN242*W$28-W242),
IF(AO$33=$E242,$F242-W242,
AN242*W$28-W242))</f>
        <v>5.4147373937535942E-12</v>
      </c>
      <c r="AP242" s="87">
        <f t="shared" ref="AP242:AP305" si="67">$I242*IF($D242&lt;2011,IF(AP$33=$E242,$G242*X$28-X242,
AO242*X$28-X242),
IF(AP$33=$E242,$F242-X242,
AO242*X$28-X242))</f>
        <v>5.4147373937535942E-12</v>
      </c>
      <c r="AQ242" s="87">
        <f t="shared" ref="AQ242:AQ305" si="68">$I242*IF($D242&lt;2011,IF(AQ$33=$E242,$G242*Y$28-Y242,
AP242*Y$28-Y242),
IF(AQ$33=$E242,$F242-Y242,
AP242*Y$28-Y242))</f>
        <v>5.4147373937535942E-12</v>
      </c>
      <c r="AR242" s="87">
        <f t="shared" ref="AR242:AR305" si="69">$I242*IF($D242&lt;2011,IF(AR$33=$E242,$G242*Z$28-Z242,
AQ242*Z$28-Z242),
IF(AR$33=$E242,$F242-Z242,
AQ242*Z$28-Z242))</f>
        <v>5.4147373937535942E-12</v>
      </c>
    </row>
    <row r="243" spans="2:44" s="79" customFormat="1" x14ac:dyDescent="0.2">
      <c r="B243" s="86">
        <f>'3. Investeringen'!B224</f>
        <v>210</v>
      </c>
      <c r="C243" s="86" t="str">
        <f>'3. Investeringen'!G224</f>
        <v>Nieuwe investeringen TD</v>
      </c>
      <c r="D243" s="86">
        <f>'3. Investeringen'!K224</f>
        <v>2005</v>
      </c>
      <c r="E243" s="121">
        <f>'3. Investeringen'!N224</f>
        <v>2011</v>
      </c>
      <c r="F243" s="86">
        <f>'3. Investeringen'!O224</f>
        <v>0</v>
      </c>
      <c r="G243" s="86">
        <f>'3. Investeringen'!P224</f>
        <v>-1.3642420526593924E-12</v>
      </c>
      <c r="H243" s="20"/>
      <c r="I243" s="86">
        <f>'6. Investeringen per jaar'!I224</f>
        <v>1</v>
      </c>
      <c r="J243" s="20"/>
      <c r="K243" s="86">
        <f>'8. Afschrijvingen voor GAW'!AO238</f>
        <v>0</v>
      </c>
      <c r="L243" s="86">
        <f>'8. Afschrijvingen voor GAW'!AP238</f>
        <v>0</v>
      </c>
      <c r="M243" s="86">
        <f>'8. Afschrijvingen voor GAW'!AQ238</f>
        <v>0</v>
      </c>
      <c r="N243" s="86">
        <f>'8. Afschrijvingen voor GAW'!AR238</f>
        <v>0</v>
      </c>
      <c r="O243" s="86">
        <f>'8. Afschrijvingen voor GAW'!AS238</f>
        <v>0</v>
      </c>
      <c r="P243" s="86">
        <f>'8. Afschrijvingen voor GAW'!AT238</f>
        <v>0</v>
      </c>
      <c r="Q243" s="86">
        <f>'8. Afschrijvingen voor GAW'!AU238</f>
        <v>0</v>
      </c>
      <c r="R243" s="86">
        <f>'8. Afschrijvingen voor GAW'!AV238</f>
        <v>0</v>
      </c>
      <c r="S243" s="86">
        <f>'8. Afschrijvingen voor GAW'!AW238</f>
        <v>0</v>
      </c>
      <c r="T243" s="86">
        <f>'8. Afschrijvingen voor GAW'!AX238</f>
        <v>0</v>
      </c>
      <c r="U243" s="86">
        <f>'8. Afschrijvingen voor GAW'!AY238</f>
        <v>0</v>
      </c>
      <c r="V243" s="86">
        <f>'8. Afschrijvingen voor GAW'!AZ238</f>
        <v>0</v>
      </c>
      <c r="W243" s="86">
        <f>'8. Afschrijvingen voor GAW'!BA238</f>
        <v>0</v>
      </c>
      <c r="X243" s="86">
        <f>'8. Afschrijvingen voor GAW'!BB238</f>
        <v>0</v>
      </c>
      <c r="Y243" s="86">
        <f>'8. Afschrijvingen voor GAW'!BC238</f>
        <v>0</v>
      </c>
      <c r="Z243" s="86">
        <f>'8. Afschrijvingen voor GAW'!BD238</f>
        <v>0</v>
      </c>
      <c r="AA243" s="20"/>
      <c r="AB243" s="122"/>
      <c r="AC243" s="87">
        <f t="shared" si="54"/>
        <v>-1.3847056834492832E-12</v>
      </c>
      <c r="AD243" s="87">
        <f t="shared" si="55"/>
        <v>-1.4207080312189646E-12</v>
      </c>
      <c r="AE243" s="87">
        <f t="shared" si="56"/>
        <v>-1.4533843159370006E-12</v>
      </c>
      <c r="AF243" s="87">
        <f t="shared" si="57"/>
        <v>-1.4940790767832365E-12</v>
      </c>
      <c r="AG243" s="87">
        <f t="shared" si="58"/>
        <v>-1.5090198675510688E-12</v>
      </c>
      <c r="AH243" s="87">
        <f t="shared" si="59"/>
        <v>-1.5210920264914774E-12</v>
      </c>
      <c r="AI243" s="87">
        <f t="shared" si="60"/>
        <v>-1.5241342105444603E-12</v>
      </c>
      <c r="AJ243" s="87">
        <f t="shared" si="61"/>
        <v>-1.5454720894920828E-12</v>
      </c>
      <c r="AK243" s="87">
        <f t="shared" si="62"/>
        <v>-1.5779270033714163E-12</v>
      </c>
      <c r="AL243" s="87">
        <f t="shared" si="63"/>
        <v>-1.6221089594658159E-12</v>
      </c>
      <c r="AM243" s="87">
        <f t="shared" si="64"/>
        <v>-1.6334637221820765E-12</v>
      </c>
      <c r="AN243" s="87">
        <f t="shared" si="65"/>
        <v>-1.6334637221820765E-12</v>
      </c>
      <c r="AO243" s="87">
        <f t="shared" si="66"/>
        <v>-1.6334637221820765E-12</v>
      </c>
      <c r="AP243" s="87">
        <f t="shared" si="67"/>
        <v>-1.6334637221820765E-12</v>
      </c>
      <c r="AQ243" s="87">
        <f t="shared" si="68"/>
        <v>-1.6334637221820765E-12</v>
      </c>
      <c r="AR243" s="87">
        <f t="shared" si="69"/>
        <v>-1.6334637221820765E-12</v>
      </c>
    </row>
    <row r="244" spans="2:44" s="79" customFormat="1" x14ac:dyDescent="0.2">
      <c r="B244" s="86">
        <f>'3. Investeringen'!B225</f>
        <v>211</v>
      </c>
      <c r="C244" s="86" t="str">
        <f>'3. Investeringen'!G225</f>
        <v>Nieuwe investeringen TD</v>
      </c>
      <c r="D244" s="86">
        <f>'3. Investeringen'!K225</f>
        <v>2006</v>
      </c>
      <c r="E244" s="121">
        <f>'3. Investeringen'!N225</f>
        <v>2011</v>
      </c>
      <c r="F244" s="86">
        <f>'3. Investeringen'!O225</f>
        <v>559267.86927272729</v>
      </c>
      <c r="G244" s="86">
        <f>'3. Investeringen'!P225</f>
        <v>593457.48274694022</v>
      </c>
      <c r="H244" s="20"/>
      <c r="I244" s="86">
        <f>'6. Investeringen per jaar'!I225</f>
        <v>1</v>
      </c>
      <c r="J244" s="20"/>
      <c r="K244" s="86">
        <f>'8. Afschrijvingen voor GAW'!AO239</f>
        <v>11927.907821547416</v>
      </c>
      <c r="L244" s="86">
        <f>'8. Afschrijvingen voor GAW'!AP239</f>
        <v>12238.033424907651</v>
      </c>
      <c r="M244" s="86">
        <f>'8. Afschrijvingen voor GAW'!AQ239</f>
        <v>12519.508193680525</v>
      </c>
      <c r="N244" s="86">
        <f>'8. Afschrijvingen voor GAW'!AR239</f>
        <v>12870.05442310358</v>
      </c>
      <c r="O244" s="86">
        <f>'8. Afschrijvingen voor GAW'!AS239</f>
        <v>12998.754967334617</v>
      </c>
      <c r="P244" s="86">
        <f>'8. Afschrijvingen voor GAW'!AT239</f>
        <v>13102.745007073292</v>
      </c>
      <c r="Q244" s="86">
        <f>'8. Afschrijvingen voor GAW'!AU239</f>
        <v>13128.95049708744</v>
      </c>
      <c r="R244" s="86">
        <f>'8. Afschrijvingen voor GAW'!AV239</f>
        <v>13312.755804046665</v>
      </c>
      <c r="S244" s="86">
        <f>'8. Afschrijvingen voor GAW'!AW239</f>
        <v>13592.323675931644</v>
      </c>
      <c r="T244" s="86">
        <f>'8. Afschrijvingen voor GAW'!AX239</f>
        <v>13972.90873885773</v>
      </c>
      <c r="U244" s="86">
        <f>'8. Afschrijvingen voor GAW'!AY239</f>
        <v>14070.719100029732</v>
      </c>
      <c r="V244" s="86">
        <f>'8. Afschrijvingen voor GAW'!AZ239</f>
        <v>16884.862920035677</v>
      </c>
      <c r="W244" s="86">
        <f>'8. Afschrijvingen voor GAW'!BA239</f>
        <v>16371.905059173831</v>
      </c>
      <c r="X244" s="86">
        <f>'8. Afschrijvingen voor GAW'!BB239</f>
        <v>15874.530728262222</v>
      </c>
      <c r="Y244" s="86">
        <f>'8. Afschrijvingen voor GAW'!BC239</f>
        <v>15392.266503606153</v>
      </c>
      <c r="Z244" s="86">
        <f>'8. Afschrijvingen voor GAW'!BD239</f>
        <v>14924.653344002927</v>
      </c>
      <c r="AA244" s="20"/>
      <c r="AB244" s="122"/>
      <c r="AC244" s="87">
        <f t="shared" si="54"/>
        <v>590431.43716659676</v>
      </c>
      <c r="AD244" s="87">
        <f t="shared" si="55"/>
        <v>593544.62110802066</v>
      </c>
      <c r="AE244" s="87">
        <f t="shared" si="56"/>
        <v>594676.63919982454</v>
      </c>
      <c r="AF244" s="87">
        <f t="shared" si="57"/>
        <v>598457.53067431611</v>
      </c>
      <c r="AG244" s="87">
        <f t="shared" si="58"/>
        <v>591443.35101372469</v>
      </c>
      <c r="AH244" s="87">
        <f t="shared" si="59"/>
        <v>583072.15281476127</v>
      </c>
      <c r="AI244" s="87">
        <f t="shared" si="60"/>
        <v>571109.34662330337</v>
      </c>
      <c r="AJ244" s="87">
        <f t="shared" si="61"/>
        <v>565792.12167198304</v>
      </c>
      <c r="AK244" s="87">
        <f t="shared" si="62"/>
        <v>564081.43255116302</v>
      </c>
      <c r="AL244" s="87">
        <f t="shared" si="63"/>
        <v>565902.80392373784</v>
      </c>
      <c r="AM244" s="87">
        <f t="shared" si="64"/>
        <v>555793.4044511742</v>
      </c>
      <c r="AN244" s="87">
        <f t="shared" si="65"/>
        <v>538908.54153113847</v>
      </c>
      <c r="AO244" s="87">
        <f t="shared" si="66"/>
        <v>522536.63647196465</v>
      </c>
      <c r="AP244" s="87">
        <f t="shared" si="67"/>
        <v>506662.10574370244</v>
      </c>
      <c r="AQ244" s="87">
        <f t="shared" si="68"/>
        <v>491269.83924009628</v>
      </c>
      <c r="AR244" s="87">
        <f t="shared" si="69"/>
        <v>476345.18589609338</v>
      </c>
    </row>
    <row r="245" spans="2:44" s="79" customFormat="1" x14ac:dyDescent="0.2">
      <c r="B245" s="86">
        <f>'3. Investeringen'!B226</f>
        <v>212</v>
      </c>
      <c r="C245" s="86" t="str">
        <f>'3. Investeringen'!G226</f>
        <v>Nieuwe investeringen TD</v>
      </c>
      <c r="D245" s="86">
        <f>'3. Investeringen'!K226</f>
        <v>2006</v>
      </c>
      <c r="E245" s="121">
        <f>'3. Investeringen'!N226</f>
        <v>2011</v>
      </c>
      <c r="F245" s="86">
        <f>'3. Investeringen'!O226</f>
        <v>596283.03899999999</v>
      </c>
      <c r="G245" s="86">
        <f>'3. Investeringen'!P226</f>
        <v>632735.49361919705</v>
      </c>
      <c r="H245" s="20"/>
      <c r="I245" s="86">
        <f>'6. Investeringen per jaar'!I226</f>
        <v>1</v>
      </c>
      <c r="J245" s="20"/>
      <c r="K245" s="86">
        <f>'8. Afschrijvingen voor GAW'!AO240</f>
        <v>15857.445086999633</v>
      </c>
      <c r="L245" s="86">
        <f>'8. Afschrijvingen voor GAW'!AP240</f>
        <v>16269.738659261622</v>
      </c>
      <c r="M245" s="86">
        <f>'8. Afschrijvingen voor GAW'!AQ240</f>
        <v>16643.94264842464</v>
      </c>
      <c r="N245" s="86">
        <f>'8. Afschrijvingen voor GAW'!AR240</f>
        <v>17109.973042580528</v>
      </c>
      <c r="O245" s="86">
        <f>'8. Afschrijvingen voor GAW'!AS240</f>
        <v>17281.072773006334</v>
      </c>
      <c r="P245" s="86">
        <f>'8. Afschrijvingen voor GAW'!AT240</f>
        <v>17419.321355190383</v>
      </c>
      <c r="Q245" s="86">
        <f>'8. Afschrijvingen voor GAW'!AU240</f>
        <v>17454.159997900766</v>
      </c>
      <c r="R245" s="86">
        <f>'8. Afschrijvingen voor GAW'!AV240</f>
        <v>17698.51823787138</v>
      </c>
      <c r="S245" s="86">
        <f>'8. Afschrijvingen voor GAW'!AW240</f>
        <v>18070.187120866674</v>
      </c>
      <c r="T245" s="86">
        <f>'8. Afschrijvingen voor GAW'!AX240</f>
        <v>18576.152360250941</v>
      </c>
      <c r="U245" s="86">
        <f>'8. Afschrijvingen voor GAW'!AY240</f>
        <v>18706.185426772696</v>
      </c>
      <c r="V245" s="86">
        <f>'8. Afschrijvingen voor GAW'!AZ240</f>
        <v>22447.422512127232</v>
      </c>
      <c r="W245" s="86">
        <f>'8. Afschrijvingen voor GAW'!BA240</f>
        <v>21534.307020108496</v>
      </c>
      <c r="X245" s="86">
        <f>'8. Afschrijvingen voor GAW'!BB240</f>
        <v>20658.335209121029</v>
      </c>
      <c r="Y245" s="86">
        <f>'8. Afschrijvingen voor GAW'!BC240</f>
        <v>19817.996149766954</v>
      </c>
      <c r="Z245" s="86">
        <f>'8. Afschrijvingen voor GAW'!BD240</f>
        <v>19011.840374183215</v>
      </c>
      <c r="AA245" s="20"/>
      <c r="AB245" s="122"/>
      <c r="AC245" s="87">
        <f t="shared" si="54"/>
        <v>626369.08093648532</v>
      </c>
      <c r="AD245" s="87">
        <f t="shared" si="55"/>
        <v>626384.93838157237</v>
      </c>
      <c r="AE245" s="87">
        <f t="shared" si="56"/>
        <v>624147.84931592387</v>
      </c>
      <c r="AF245" s="87">
        <f t="shared" si="57"/>
        <v>624514.01605418918</v>
      </c>
      <c r="AG245" s="87">
        <f t="shared" si="58"/>
        <v>613478.08344172477</v>
      </c>
      <c r="AH245" s="87">
        <f t="shared" si="59"/>
        <v>600966.58675406827</v>
      </c>
      <c r="AI245" s="87">
        <f t="shared" si="60"/>
        <v>584714.3599296757</v>
      </c>
      <c r="AJ245" s="87">
        <f t="shared" si="61"/>
        <v>575201.84273081983</v>
      </c>
      <c r="AK245" s="87">
        <f t="shared" si="62"/>
        <v>569210.89430730022</v>
      </c>
      <c r="AL245" s="87">
        <f t="shared" si="63"/>
        <v>566572.64698765369</v>
      </c>
      <c r="AM245" s="87">
        <f t="shared" si="64"/>
        <v>551832.47008979449</v>
      </c>
      <c r="AN245" s="87">
        <f t="shared" si="65"/>
        <v>529385.04757766728</v>
      </c>
      <c r="AO245" s="87">
        <f t="shared" si="66"/>
        <v>507850.74055755878</v>
      </c>
      <c r="AP245" s="87">
        <f t="shared" si="67"/>
        <v>487192.40534843772</v>
      </c>
      <c r="AQ245" s="87">
        <f t="shared" si="68"/>
        <v>467374.40919867076</v>
      </c>
      <c r="AR245" s="87">
        <f t="shared" si="69"/>
        <v>448362.56882448756</v>
      </c>
    </row>
    <row r="246" spans="2:44" s="79" customFormat="1" x14ac:dyDescent="0.2">
      <c r="B246" s="86">
        <f>'3. Investeringen'!B227</f>
        <v>213</v>
      </c>
      <c r="C246" s="86" t="str">
        <f>'3. Investeringen'!G227</f>
        <v>Nieuwe investeringen TD</v>
      </c>
      <c r="D246" s="86">
        <f>'3. Investeringen'!K227</f>
        <v>2006</v>
      </c>
      <c r="E246" s="121">
        <f>'3. Investeringen'!N227</f>
        <v>2011</v>
      </c>
      <c r="F246" s="86">
        <f>'3. Investeringen'!O227</f>
        <v>82999.227499999994</v>
      </c>
      <c r="G246" s="86">
        <f>'3. Investeringen'!P227</f>
        <v>88073.203071980286</v>
      </c>
      <c r="H246" s="20"/>
      <c r="I246" s="86">
        <f>'6. Investeringen per jaar'!I227</f>
        <v>1</v>
      </c>
      <c r="J246" s="20"/>
      <c r="K246" s="86">
        <f>'8. Afschrijvingen voor GAW'!AO241</f>
        <v>3505.6588673749011</v>
      </c>
      <c r="L246" s="86">
        <f>'8. Afschrijvingen voor GAW'!AP241</f>
        <v>3596.8059979266482</v>
      </c>
      <c r="M246" s="86">
        <f>'8. Afschrijvingen voor GAW'!AQ241</f>
        <v>3679.532535878961</v>
      </c>
      <c r="N246" s="86">
        <f>'8. Afschrijvingen voor GAW'!AR241</f>
        <v>3782.559446883572</v>
      </c>
      <c r="O246" s="86">
        <f>'8. Afschrijvingen voor GAW'!AS241</f>
        <v>3820.3850413524078</v>
      </c>
      <c r="P246" s="86">
        <f>'8. Afschrijvingen voor GAW'!AT241</f>
        <v>3850.9481216832269</v>
      </c>
      <c r="Q246" s="86">
        <f>'8. Afschrijvingen voor GAW'!AU241</f>
        <v>3858.6500179265936</v>
      </c>
      <c r="R246" s="86">
        <f>'8. Afschrijvingen voor GAW'!AV241</f>
        <v>3912.6711181775659</v>
      </c>
      <c r="S246" s="86">
        <f>'8. Afschrijvingen voor GAW'!AW241</f>
        <v>3994.8372116592946</v>
      </c>
      <c r="T246" s="86">
        <f>'8. Afschrijvingen voor GAW'!AX241</f>
        <v>4106.6926535857547</v>
      </c>
      <c r="U246" s="86">
        <f>'8. Afschrijvingen voor GAW'!AY241</f>
        <v>4135.4395021608543</v>
      </c>
      <c r="V246" s="86">
        <f>'8. Afschrijvingen voor GAW'!AZ241</f>
        <v>4962.5274025930257</v>
      </c>
      <c r="W246" s="86">
        <f>'8. Afschrijvingen voor GAW'!BA241</f>
        <v>4551.83547961981</v>
      </c>
      <c r="X246" s="86">
        <f>'8. Afschrijvingen voor GAW'!BB241</f>
        <v>4175.1318537202396</v>
      </c>
      <c r="Y246" s="86">
        <f>'8. Afschrijvingen voor GAW'!BC241</f>
        <v>4023.8589604695071</v>
      </c>
      <c r="Z246" s="86">
        <f>'8. Afschrijvingen voor GAW'!BD241</f>
        <v>4023.8589604695071</v>
      </c>
      <c r="AA246" s="20"/>
      <c r="AB246" s="122"/>
      <c r="AC246" s="87">
        <f t="shared" si="54"/>
        <v>85888.642250685079</v>
      </c>
      <c r="AD246" s="87">
        <f t="shared" si="55"/>
        <v>84524.940951276236</v>
      </c>
      <c r="AE246" s="87">
        <f t="shared" si="56"/>
        <v>82789.482057276618</v>
      </c>
      <c r="AF246" s="87">
        <f t="shared" si="57"/>
        <v>81325.028107996783</v>
      </c>
      <c r="AG246" s="87">
        <f t="shared" si="58"/>
        <v>78317.893347724341</v>
      </c>
      <c r="AH246" s="87">
        <f t="shared" si="59"/>
        <v>75093.488372822918</v>
      </c>
      <c r="AI246" s="87">
        <f t="shared" si="60"/>
        <v>71385.025331641969</v>
      </c>
      <c r="AJ246" s="87">
        <f t="shared" si="61"/>
        <v>68471.744568107402</v>
      </c>
      <c r="AK246" s="87">
        <f t="shared" si="62"/>
        <v>65914.81399237836</v>
      </c>
      <c r="AL246" s="87">
        <f t="shared" si="63"/>
        <v>63653.736130579193</v>
      </c>
      <c r="AM246" s="87">
        <f t="shared" si="64"/>
        <v>59963.872781332393</v>
      </c>
      <c r="AN246" s="87">
        <f t="shared" si="65"/>
        <v>55001.345378739366</v>
      </c>
      <c r="AO246" s="87">
        <f t="shared" si="66"/>
        <v>50449.509899119555</v>
      </c>
      <c r="AP246" s="87">
        <f t="shared" si="67"/>
        <v>46274.378045399317</v>
      </c>
      <c r="AQ246" s="87">
        <f t="shared" si="68"/>
        <v>42250.519084929809</v>
      </c>
      <c r="AR246" s="87">
        <f t="shared" si="69"/>
        <v>38226.660124460301</v>
      </c>
    </row>
    <row r="247" spans="2:44" s="79" customFormat="1" x14ac:dyDescent="0.2">
      <c r="B247" s="86">
        <f>'3. Investeringen'!B228</f>
        <v>214</v>
      </c>
      <c r="C247" s="86" t="str">
        <f>'3. Investeringen'!G228</f>
        <v>Nieuwe investeringen TD</v>
      </c>
      <c r="D247" s="86">
        <f>'3. Investeringen'!K228</f>
        <v>2006</v>
      </c>
      <c r="E247" s="121">
        <f>'3. Investeringen'!N228</f>
        <v>2011</v>
      </c>
      <c r="F247" s="86">
        <f>'3. Investeringen'!O228</f>
        <v>64254.962200000009</v>
      </c>
      <c r="G247" s="86">
        <f>'3. Investeringen'!P228</f>
        <v>68183.048260575917</v>
      </c>
      <c r="H247" s="20"/>
      <c r="I247" s="86">
        <f>'6. Investeringen per jaar'!I228</f>
        <v>1</v>
      </c>
      <c r="J247" s="20"/>
      <c r="K247" s="86">
        <f>'8. Afschrijvingen voor GAW'!AO242</f>
        <v>3375.8923894870504</v>
      </c>
      <c r="L247" s="86">
        <f>'8. Afschrijvingen voor GAW'!AP242</f>
        <v>3463.6655916137138</v>
      </c>
      <c r="M247" s="86">
        <f>'8. Afschrijvingen voor GAW'!AQ242</f>
        <v>3543.3299002208287</v>
      </c>
      <c r="N247" s="86">
        <f>'8. Afschrijvingen voor GAW'!AR242</f>
        <v>3642.543137427012</v>
      </c>
      <c r="O247" s="86">
        <f>'8. Afschrijvingen voor GAW'!AS242</f>
        <v>3678.9685688012823</v>
      </c>
      <c r="P247" s="86">
        <f>'8. Afschrijvingen voor GAW'!AT242</f>
        <v>3708.4003173516921</v>
      </c>
      <c r="Q247" s="86">
        <f>'8. Afschrijvingen voor GAW'!AU242</f>
        <v>3715.8171179863957</v>
      </c>
      <c r="R247" s="86">
        <f>'8. Afschrijvingen voor GAW'!AV242</f>
        <v>3767.8385576382057</v>
      </c>
      <c r="S247" s="86">
        <f>'8. Afschrijvingen voor GAW'!AW242</f>
        <v>3846.9631673486074</v>
      </c>
      <c r="T247" s="86">
        <f>'8. Afschrijvingen voor GAW'!AX242</f>
        <v>3954.6781360343684</v>
      </c>
      <c r="U247" s="86">
        <f>'8. Afschrijvingen voor GAW'!AY242</f>
        <v>3982.3608829866084</v>
      </c>
      <c r="V247" s="86">
        <f>'8. Afschrijvingen voor GAW'!AZ242</f>
        <v>4778.8330595839307</v>
      </c>
      <c r="W247" s="86">
        <f>'8. Afschrijvingen voor GAW'!BA242</f>
        <v>4175.1909888996452</v>
      </c>
      <c r="X247" s="86">
        <f>'8. Afschrijvingen voor GAW'!BB242</f>
        <v>3850.4539119852275</v>
      </c>
      <c r="Y247" s="86">
        <f>'8. Afschrijvingen voor GAW'!BC242</f>
        <v>3850.4539119852275</v>
      </c>
      <c r="Z247" s="86">
        <f>'8. Afschrijvingen voor GAW'!BD242</f>
        <v>3850.4539119852275</v>
      </c>
      <c r="AA247" s="20"/>
      <c r="AB247" s="122"/>
      <c r="AC247" s="87">
        <f t="shared" si="54"/>
        <v>65829.9015949975</v>
      </c>
      <c r="AD247" s="87">
        <f t="shared" si="55"/>
        <v>64077.813444853724</v>
      </c>
      <c r="AE247" s="87">
        <f t="shared" si="56"/>
        <v>62008.273253864529</v>
      </c>
      <c r="AF247" s="87">
        <f t="shared" si="57"/>
        <v>60101.961767545727</v>
      </c>
      <c r="AG247" s="87">
        <f t="shared" si="58"/>
        <v>57024.012816419898</v>
      </c>
      <c r="AH247" s="87">
        <f t="shared" si="59"/>
        <v>53771.804601599564</v>
      </c>
      <c r="AI247" s="87">
        <f t="shared" si="60"/>
        <v>50163.531092816367</v>
      </c>
      <c r="AJ247" s="87">
        <f t="shared" si="61"/>
        <v>47097.981970477587</v>
      </c>
      <c r="AK247" s="87">
        <f t="shared" si="62"/>
        <v>44240.076424509003</v>
      </c>
      <c r="AL247" s="87">
        <f t="shared" si="63"/>
        <v>41524.120428360889</v>
      </c>
      <c r="AM247" s="87">
        <f t="shared" si="64"/>
        <v>37832.428388372806</v>
      </c>
      <c r="AN247" s="87">
        <f t="shared" si="65"/>
        <v>33053.595328788877</v>
      </c>
      <c r="AO247" s="87">
        <f t="shared" si="66"/>
        <v>28878.404339889232</v>
      </c>
      <c r="AP247" s="87">
        <f t="shared" si="67"/>
        <v>25027.950427904005</v>
      </c>
      <c r="AQ247" s="87">
        <f t="shared" si="68"/>
        <v>21177.496515918778</v>
      </c>
      <c r="AR247" s="87">
        <f t="shared" si="69"/>
        <v>17327.042603933551</v>
      </c>
    </row>
    <row r="248" spans="2:44" s="79" customFormat="1" x14ac:dyDescent="0.2">
      <c r="B248" s="86">
        <f>'3. Investeringen'!B229</f>
        <v>215</v>
      </c>
      <c r="C248" s="86" t="str">
        <f>'3. Investeringen'!G229</f>
        <v>Nieuwe investeringen TD</v>
      </c>
      <c r="D248" s="86">
        <f>'3. Investeringen'!K229</f>
        <v>2006</v>
      </c>
      <c r="E248" s="121">
        <f>'3. Investeringen'!N229</f>
        <v>2011</v>
      </c>
      <c r="F248" s="86">
        <f>'3. Investeringen'!O229</f>
        <v>2549.75</v>
      </c>
      <c r="G248" s="86">
        <f>'3. Investeringen'!P229</f>
        <v>2705.6233689980072</v>
      </c>
      <c r="H248" s="20"/>
      <c r="I248" s="86">
        <f>'6. Investeringen per jaar'!I229</f>
        <v>1</v>
      </c>
      <c r="J248" s="20"/>
      <c r="K248" s="86">
        <f>'8. Afschrijvingen voor GAW'!AO243</f>
        <v>2746.2077195329734</v>
      </c>
      <c r="L248" s="86">
        <f>'8. Afschrijvingen voor GAW'!AP243</f>
        <v>0</v>
      </c>
      <c r="M248" s="86">
        <f>'8. Afschrijvingen voor GAW'!AQ243</f>
        <v>0</v>
      </c>
      <c r="N248" s="86">
        <f>'8. Afschrijvingen voor GAW'!AR243</f>
        <v>0</v>
      </c>
      <c r="O248" s="86">
        <f>'8. Afschrijvingen voor GAW'!AS243</f>
        <v>0</v>
      </c>
      <c r="P248" s="86">
        <f>'8. Afschrijvingen voor GAW'!AT243</f>
        <v>0</v>
      </c>
      <c r="Q248" s="86">
        <f>'8. Afschrijvingen voor GAW'!AU243</f>
        <v>0</v>
      </c>
      <c r="R248" s="86">
        <f>'8. Afschrijvingen voor GAW'!AV243</f>
        <v>0</v>
      </c>
      <c r="S248" s="86">
        <f>'8. Afschrijvingen voor GAW'!AW243</f>
        <v>0</v>
      </c>
      <c r="T248" s="86">
        <f>'8. Afschrijvingen voor GAW'!AX243</f>
        <v>0</v>
      </c>
      <c r="U248" s="86">
        <f>'8. Afschrijvingen voor GAW'!AY243</f>
        <v>0</v>
      </c>
      <c r="V248" s="86">
        <f>'8. Afschrijvingen voor GAW'!AZ243</f>
        <v>0</v>
      </c>
      <c r="W248" s="86">
        <f>'8. Afschrijvingen voor GAW'!BA243</f>
        <v>0</v>
      </c>
      <c r="X248" s="86">
        <f>'8. Afschrijvingen voor GAW'!BB243</f>
        <v>0</v>
      </c>
      <c r="Y248" s="86">
        <f>'8. Afschrijvingen voor GAW'!BC243</f>
        <v>0</v>
      </c>
      <c r="Z248" s="86">
        <f>'8. Afschrijvingen voor GAW'!BD243</f>
        <v>0</v>
      </c>
      <c r="AA248" s="20"/>
      <c r="AB248" s="122"/>
      <c r="AC248" s="87">
        <f t="shared" si="54"/>
        <v>3.637978807091713E-12</v>
      </c>
      <c r="AD248" s="87">
        <f t="shared" si="55"/>
        <v>3.7325662560760976E-12</v>
      </c>
      <c r="AE248" s="87">
        <f t="shared" si="56"/>
        <v>3.8184152799658478E-12</v>
      </c>
      <c r="AF248" s="87">
        <f t="shared" si="57"/>
        <v>3.9253309078048917E-12</v>
      </c>
      <c r="AG248" s="87">
        <f t="shared" si="58"/>
        <v>3.9645842168829405E-12</v>
      </c>
      <c r="AH248" s="87">
        <f t="shared" si="59"/>
        <v>3.996300890618004E-12</v>
      </c>
      <c r="AI248" s="87">
        <f t="shared" si="60"/>
        <v>4.0042934923992402E-12</v>
      </c>
      <c r="AJ248" s="87">
        <f t="shared" si="61"/>
        <v>4.0603536012928298E-12</v>
      </c>
      <c r="AK248" s="87">
        <f t="shared" si="62"/>
        <v>4.1456210269199787E-12</v>
      </c>
      <c r="AL248" s="87">
        <f t="shared" si="63"/>
        <v>4.2616984156737379E-12</v>
      </c>
      <c r="AM248" s="87">
        <f t="shared" si="64"/>
        <v>4.291530304583454E-12</v>
      </c>
      <c r="AN248" s="87">
        <f t="shared" si="65"/>
        <v>4.291530304583454E-12</v>
      </c>
      <c r="AO248" s="87">
        <f t="shared" si="66"/>
        <v>4.291530304583454E-12</v>
      </c>
      <c r="AP248" s="87">
        <f t="shared" si="67"/>
        <v>4.291530304583454E-12</v>
      </c>
      <c r="AQ248" s="87">
        <f t="shared" si="68"/>
        <v>4.291530304583454E-12</v>
      </c>
      <c r="AR248" s="87">
        <f t="shared" si="69"/>
        <v>4.291530304583454E-12</v>
      </c>
    </row>
    <row r="249" spans="2:44" s="79" customFormat="1" x14ac:dyDescent="0.2">
      <c r="B249" s="86">
        <f>'3. Investeringen'!B230</f>
        <v>216</v>
      </c>
      <c r="C249" s="86" t="str">
        <f>'3. Investeringen'!G230</f>
        <v>Nieuwe investeringen TD</v>
      </c>
      <c r="D249" s="86">
        <f>'3. Investeringen'!K230</f>
        <v>2007</v>
      </c>
      <c r="E249" s="121">
        <f>'3. Investeringen'!N230</f>
        <v>2011</v>
      </c>
      <c r="F249" s="86">
        <f>'3. Investeringen'!O230</f>
        <v>350883.4611818181</v>
      </c>
      <c r="G249" s="86">
        <f>'3. Investeringen'!P230</f>
        <v>367193.24587394507</v>
      </c>
      <c r="H249" s="20"/>
      <c r="I249" s="86">
        <f>'6. Investeringen per jaar'!I230</f>
        <v>1</v>
      </c>
      <c r="J249" s="20"/>
      <c r="K249" s="86">
        <f>'8. Afschrijvingen voor GAW'!AO244</f>
        <v>7236.9154283894022</v>
      </c>
      <c r="L249" s="86">
        <f>'8. Afschrijvingen voor GAW'!AP244</f>
        <v>7425.0752295275261</v>
      </c>
      <c r="M249" s="86">
        <f>'8. Afschrijvingen voor GAW'!AQ244</f>
        <v>7595.8519598066578</v>
      </c>
      <c r="N249" s="86">
        <f>'8. Afschrijvingen voor GAW'!AR244</f>
        <v>7808.5358146812441</v>
      </c>
      <c r="O249" s="86">
        <f>'8. Afschrijvingen voor GAW'!AS244</f>
        <v>7886.6211728280568</v>
      </c>
      <c r="P249" s="86">
        <f>'8. Afschrijvingen voor GAW'!AT244</f>
        <v>7949.7141422106815</v>
      </c>
      <c r="Q249" s="86">
        <f>'8. Afschrijvingen voor GAW'!AU244</f>
        <v>7965.6135704951021</v>
      </c>
      <c r="R249" s="86">
        <f>'8. Afschrijvingen voor GAW'!AV244</f>
        <v>8077.1321604820332</v>
      </c>
      <c r="S249" s="86">
        <f>'8. Afschrijvingen voor GAW'!AW244</f>
        <v>8246.7519358521549</v>
      </c>
      <c r="T249" s="86">
        <f>'8. Afschrijvingen voor GAW'!AX244</f>
        <v>8477.6609900560143</v>
      </c>
      <c r="U249" s="86">
        <f>'8. Afschrijvingen voor GAW'!AY244</f>
        <v>8537.0046169864072</v>
      </c>
      <c r="V249" s="86">
        <f>'8. Afschrijvingen voor GAW'!AZ244</f>
        <v>10244.405540383686</v>
      </c>
      <c r="W249" s="86">
        <f>'8. Afschrijvingen voor GAW'!BA244</f>
        <v>9940.8675984463898</v>
      </c>
      <c r="X249" s="86">
        <f>'8. Afschrijvingen voor GAW'!BB244</f>
        <v>9646.3233733072393</v>
      </c>
      <c r="Y249" s="86">
        <f>'8. Afschrijvingen voor GAW'!BC244</f>
        <v>9360.5063844685064</v>
      </c>
      <c r="Z249" s="86">
        <f>'8. Afschrijvingen voor GAW'!BD244</f>
        <v>9083.1580471509205</v>
      </c>
      <c r="AA249" s="20"/>
      <c r="AB249" s="122"/>
      <c r="AC249" s="87">
        <f t="shared" si="54"/>
        <v>365464.2291336648</v>
      </c>
      <c r="AD249" s="87">
        <f t="shared" si="55"/>
        <v>367541.22386161255</v>
      </c>
      <c r="AE249" s="87">
        <f t="shared" si="56"/>
        <v>368398.82005062298</v>
      </c>
      <c r="AF249" s="87">
        <f t="shared" si="57"/>
        <v>370905.45119735919</v>
      </c>
      <c r="AG249" s="87">
        <f t="shared" si="58"/>
        <v>366727.88453650469</v>
      </c>
      <c r="AH249" s="87">
        <f t="shared" si="59"/>
        <v>361711.99347058608</v>
      </c>
      <c r="AI249" s="87">
        <f t="shared" si="60"/>
        <v>354469.80388703215</v>
      </c>
      <c r="AJ249" s="87">
        <f t="shared" si="61"/>
        <v>351355.24898096855</v>
      </c>
      <c r="AK249" s="87">
        <f t="shared" si="62"/>
        <v>350486.95727371669</v>
      </c>
      <c r="AL249" s="87">
        <f t="shared" si="63"/>
        <v>351822.93108732475</v>
      </c>
      <c r="AM249" s="87">
        <f t="shared" si="64"/>
        <v>345748.68698794954</v>
      </c>
      <c r="AN249" s="87">
        <f t="shared" si="65"/>
        <v>335504.28144756582</v>
      </c>
      <c r="AO249" s="87">
        <f t="shared" si="66"/>
        <v>325563.41384911945</v>
      </c>
      <c r="AP249" s="87">
        <f t="shared" si="67"/>
        <v>315917.09047581221</v>
      </c>
      <c r="AQ249" s="87">
        <f t="shared" si="68"/>
        <v>306556.58409134368</v>
      </c>
      <c r="AR249" s="87">
        <f t="shared" si="69"/>
        <v>297473.42604419275</v>
      </c>
    </row>
    <row r="250" spans="2:44" s="79" customFormat="1" x14ac:dyDescent="0.2">
      <c r="B250" s="86">
        <f>'3. Investeringen'!B231</f>
        <v>217</v>
      </c>
      <c r="C250" s="86" t="str">
        <f>'3. Investeringen'!G231</f>
        <v>Nieuwe investeringen TD</v>
      </c>
      <c r="D250" s="86">
        <f>'3. Investeringen'!K231</f>
        <v>2007</v>
      </c>
      <c r="E250" s="121">
        <f>'3. Investeringen'!N231</f>
        <v>2011</v>
      </c>
      <c r="F250" s="86">
        <f>'3. Investeringen'!O231</f>
        <v>1183576.0160000001</v>
      </c>
      <c r="G250" s="86">
        <f>'3. Investeringen'!P231</f>
        <v>1238591.0626559686</v>
      </c>
      <c r="H250" s="20"/>
      <c r="I250" s="86">
        <f>'6. Investeringen per jaar'!I231</f>
        <v>1</v>
      </c>
      <c r="J250" s="20"/>
      <c r="K250" s="86">
        <f>'8. Afschrijvingen voor GAW'!AO245</f>
        <v>30293.251291465251</v>
      </c>
      <c r="L250" s="86">
        <f>'8. Afschrijvingen voor GAW'!AP245</f>
        <v>31080.875825043342</v>
      </c>
      <c r="M250" s="86">
        <f>'8. Afschrijvingen voor GAW'!AQ245</f>
        <v>31795.735969019337</v>
      </c>
      <c r="N250" s="86">
        <f>'8. Afschrijvingen voor GAW'!AR245</f>
        <v>32686.016576151877</v>
      </c>
      <c r="O250" s="86">
        <f>'8. Afschrijvingen voor GAW'!AS245</f>
        <v>33012.876741913395</v>
      </c>
      <c r="P250" s="86">
        <f>'8. Afschrijvingen voor GAW'!AT245</f>
        <v>33276.979755848704</v>
      </c>
      <c r="Q250" s="86">
        <f>'8. Afschrijvingen voor GAW'!AU245</f>
        <v>33343.533715360398</v>
      </c>
      <c r="R250" s="86">
        <f>'8. Afschrijvingen voor GAW'!AV245</f>
        <v>33810.343187375438</v>
      </c>
      <c r="S250" s="86">
        <f>'8. Afschrijvingen voor GAW'!AW245</f>
        <v>34520.360394310323</v>
      </c>
      <c r="T250" s="86">
        <f>'8. Afschrijvingen voor GAW'!AX245</f>
        <v>35486.930485351011</v>
      </c>
      <c r="U250" s="86">
        <f>'8. Afschrijvingen voor GAW'!AY245</f>
        <v>35735.338998748462</v>
      </c>
      <c r="V250" s="86">
        <f>'8. Afschrijvingen voor GAW'!AZ245</f>
        <v>42882.406798498159</v>
      </c>
      <c r="W250" s="86">
        <f>'8. Afschrijvingen voor GAW'!BA245</f>
        <v>41195.230137573642</v>
      </c>
      <c r="X250" s="86">
        <f>'8. Afschrijvingen voor GAW'!BB245</f>
        <v>39574.434197734678</v>
      </c>
      <c r="Y250" s="86">
        <f>'8. Afschrijvingen voor GAW'!BC245</f>
        <v>38017.407278479543</v>
      </c>
      <c r="Z250" s="86">
        <f>'8. Afschrijvingen voor GAW'!BD245</f>
        <v>36521.640434736088</v>
      </c>
      <c r="AA250" s="20"/>
      <c r="AB250" s="122"/>
      <c r="AC250" s="87">
        <f t="shared" si="54"/>
        <v>1226876.6773043429</v>
      </c>
      <c r="AD250" s="87">
        <f t="shared" si="55"/>
        <v>1227694.5950892125</v>
      </c>
      <c r="AE250" s="87">
        <f t="shared" si="56"/>
        <v>1224135.8348072451</v>
      </c>
      <c r="AF250" s="87">
        <f t="shared" si="57"/>
        <v>1225725.6216056962</v>
      </c>
      <c r="AG250" s="87">
        <f t="shared" si="58"/>
        <v>1204970.0010798397</v>
      </c>
      <c r="AH250" s="87">
        <f t="shared" si="59"/>
        <v>1181332.7813326297</v>
      </c>
      <c r="AI250" s="87">
        <f t="shared" si="60"/>
        <v>1150351.9131799347</v>
      </c>
      <c r="AJ250" s="87">
        <f t="shared" si="61"/>
        <v>1132646.4967770784</v>
      </c>
      <c r="AK250" s="87">
        <f t="shared" si="62"/>
        <v>1121911.7128150864</v>
      </c>
      <c r="AL250" s="87">
        <f t="shared" si="63"/>
        <v>1117838.3102885578</v>
      </c>
      <c r="AM250" s="87">
        <f t="shared" si="64"/>
        <v>1089927.839461829</v>
      </c>
      <c r="AN250" s="87">
        <f t="shared" si="65"/>
        <v>1047045.4326633309</v>
      </c>
      <c r="AO250" s="87">
        <f t="shared" si="66"/>
        <v>1005850.2025257573</v>
      </c>
      <c r="AP250" s="87">
        <f t="shared" si="67"/>
        <v>966275.76832802256</v>
      </c>
      <c r="AQ250" s="87">
        <f t="shared" si="68"/>
        <v>928258.36104954302</v>
      </c>
      <c r="AR250" s="87">
        <f t="shared" si="69"/>
        <v>891736.72061480698</v>
      </c>
    </row>
    <row r="251" spans="2:44" s="79" customFormat="1" x14ac:dyDescent="0.2">
      <c r="B251" s="86">
        <f>'3. Investeringen'!B232</f>
        <v>218</v>
      </c>
      <c r="C251" s="86" t="str">
        <f>'3. Investeringen'!G232</f>
        <v>Nieuwe investeringen TD</v>
      </c>
      <c r="D251" s="86">
        <f>'3. Investeringen'!K232</f>
        <v>2007</v>
      </c>
      <c r="E251" s="121">
        <f>'3. Investeringen'!N232</f>
        <v>2011</v>
      </c>
      <c r="F251" s="86">
        <f>'3. Investeringen'!O232</f>
        <v>149529.27099999998</v>
      </c>
      <c r="G251" s="86">
        <f>'3. Investeringen'!P232</f>
        <v>156479.6989482611</v>
      </c>
      <c r="H251" s="20"/>
      <c r="I251" s="86">
        <f>'6. Investeringen per jaar'!I232</f>
        <v>1</v>
      </c>
      <c r="J251" s="20"/>
      <c r="K251" s="86">
        <f>'8. Afschrijvingen voor GAW'!AO246</f>
        <v>5993.4677144333964</v>
      </c>
      <c r="L251" s="86">
        <f>'8. Afschrijvingen voor GAW'!AP246</f>
        <v>6149.2978750086641</v>
      </c>
      <c r="M251" s="86">
        <f>'8. Afschrijvingen voor GAW'!AQ246</f>
        <v>6290.731726133863</v>
      </c>
      <c r="N251" s="86">
        <f>'8. Afschrijvingen voor GAW'!AR246</f>
        <v>6466.8722144656103</v>
      </c>
      <c r="O251" s="86">
        <f>'8. Afschrijvingen voor GAW'!AS246</f>
        <v>6531.5409366102676</v>
      </c>
      <c r="P251" s="86">
        <f>'8. Afschrijvingen voor GAW'!AT246</f>
        <v>6583.7932641031493</v>
      </c>
      <c r="Q251" s="86">
        <f>'8. Afschrijvingen voor GAW'!AU246</f>
        <v>6596.9608506313552</v>
      </c>
      <c r="R251" s="86">
        <f>'8. Afschrijvingen voor GAW'!AV246</f>
        <v>6689.3183025401941</v>
      </c>
      <c r="S251" s="86">
        <f>'8. Afschrijvingen voor GAW'!AW246</f>
        <v>6829.7939868935364</v>
      </c>
      <c r="T251" s="86">
        <f>'8. Afschrijvingen voor GAW'!AX246</f>
        <v>7021.028218526556</v>
      </c>
      <c r="U251" s="86">
        <f>'8. Afschrijvingen voor GAW'!AY246</f>
        <v>7070.1754160562414</v>
      </c>
      <c r="V251" s="86">
        <f>'8. Afschrijvingen voor GAW'!AZ246</f>
        <v>8484.2104992674867</v>
      </c>
      <c r="W251" s="86">
        <f>'8. Afschrijvingen voor GAW'!BA246</f>
        <v>7827.3683960983926</v>
      </c>
      <c r="X251" s="86">
        <f>'8. Afschrijvingen voor GAW'!BB246</f>
        <v>7221.3785847875488</v>
      </c>
      <c r="Y251" s="86">
        <f>'8. Afschrijvingen voor GAW'!BC246</f>
        <v>6884.3809174974622</v>
      </c>
      <c r="Z251" s="86">
        <f>'8. Afschrijvingen voor GAW'!BD246</f>
        <v>6884.3809174974622</v>
      </c>
      <c r="AA251" s="20"/>
      <c r="AB251" s="122"/>
      <c r="AC251" s="87">
        <f t="shared" si="54"/>
        <v>152833.4267180516</v>
      </c>
      <c r="AD251" s="87">
        <f t="shared" si="55"/>
        <v>150657.79793771228</v>
      </c>
      <c r="AE251" s="87">
        <f t="shared" si="56"/>
        <v>147832.19556414578</v>
      </c>
      <c r="AF251" s="87">
        <f t="shared" si="57"/>
        <v>145504.62482547626</v>
      </c>
      <c r="AG251" s="87">
        <f t="shared" si="58"/>
        <v>140428.13013712078</v>
      </c>
      <c r="AH251" s="87">
        <f t="shared" si="59"/>
        <v>134967.76191411458</v>
      </c>
      <c r="AI251" s="87">
        <f t="shared" si="60"/>
        <v>128640.73658731146</v>
      </c>
      <c r="AJ251" s="87">
        <f t="shared" si="61"/>
        <v>123752.38859699362</v>
      </c>
      <c r="AK251" s="87">
        <f t="shared" si="62"/>
        <v>119521.39477063694</v>
      </c>
      <c r="AL251" s="87">
        <f t="shared" si="63"/>
        <v>115846.96560568822</v>
      </c>
      <c r="AM251" s="87">
        <f t="shared" si="64"/>
        <v>109587.71894887178</v>
      </c>
      <c r="AN251" s="87">
        <f t="shared" si="65"/>
        <v>101103.5084496043</v>
      </c>
      <c r="AO251" s="87">
        <f t="shared" si="66"/>
        <v>93276.140053505907</v>
      </c>
      <c r="AP251" s="87">
        <f t="shared" si="67"/>
        <v>86054.761468718352</v>
      </c>
      <c r="AQ251" s="87">
        <f t="shared" si="68"/>
        <v>79170.380551220893</v>
      </c>
      <c r="AR251" s="87">
        <f t="shared" si="69"/>
        <v>72285.999633723433</v>
      </c>
    </row>
    <row r="252" spans="2:44" s="79" customFormat="1" x14ac:dyDescent="0.2">
      <c r="B252" s="86">
        <f>'3. Investeringen'!B233</f>
        <v>219</v>
      </c>
      <c r="C252" s="86" t="str">
        <f>'3. Investeringen'!G233</f>
        <v>Nieuwe investeringen TD</v>
      </c>
      <c r="D252" s="86">
        <f>'3. Investeringen'!K233</f>
        <v>2007</v>
      </c>
      <c r="E252" s="121">
        <f>'3. Investeringen'!N233</f>
        <v>2011</v>
      </c>
      <c r="F252" s="86">
        <f>'3. Investeringen'!O233</f>
        <v>65898.566400000011</v>
      </c>
      <c r="G252" s="86">
        <f>'3. Investeringen'!P233</f>
        <v>68961.667253724518</v>
      </c>
      <c r="H252" s="20"/>
      <c r="I252" s="86">
        <f>'6. Investeringen per jaar'!I233</f>
        <v>1</v>
      </c>
      <c r="J252" s="20"/>
      <c r="K252" s="86">
        <f>'8. Afschrijvingen voor GAW'!AO247</f>
        <v>3255.6321982572263</v>
      </c>
      <c r="L252" s="86">
        <f>'8. Afschrijvingen voor GAW'!AP247</f>
        <v>3340.2786354119144</v>
      </c>
      <c r="M252" s="86">
        <f>'8. Afschrijvingen voor GAW'!AQ247</f>
        <v>3417.105044026388</v>
      </c>
      <c r="N252" s="86">
        <f>'8. Afschrijvingen voor GAW'!AR247</f>
        <v>3512.7839852591264</v>
      </c>
      <c r="O252" s="86">
        <f>'8. Afschrijvingen voor GAW'!AS247</f>
        <v>3547.9118251117179</v>
      </c>
      <c r="P252" s="86">
        <f>'8. Afschrijvingen voor GAW'!AT247</f>
        <v>3576.2951197126117</v>
      </c>
      <c r="Q252" s="86">
        <f>'8. Afschrijvingen voor GAW'!AU247</f>
        <v>3583.4477099520368</v>
      </c>
      <c r="R252" s="86">
        <f>'8. Afschrijvingen voor GAW'!AV247</f>
        <v>3633.6159778913648</v>
      </c>
      <c r="S252" s="86">
        <f>'8. Afschrijvingen voor GAW'!AW247</f>
        <v>3709.9219134270829</v>
      </c>
      <c r="T252" s="86">
        <f>'8. Afschrijvingen voor GAW'!AX247</f>
        <v>3813.7997270030414</v>
      </c>
      <c r="U252" s="86">
        <f>'8. Afschrijvingen voor GAW'!AY247</f>
        <v>3840.4963250920628</v>
      </c>
      <c r="V252" s="86">
        <f>'8. Afschrijvingen voor GAW'!AZ247</f>
        <v>4608.5955901104735</v>
      </c>
      <c r="W252" s="86">
        <f>'8. Afschrijvingen voor GAW'!BA247</f>
        <v>4081.8989512407056</v>
      </c>
      <c r="X252" s="86">
        <f>'8. Afschrijvingen voor GAW'!BB247</f>
        <v>3721.7313967194668</v>
      </c>
      <c r="Y252" s="86">
        <f>'8. Afschrijvingen voor GAW'!BC247</f>
        <v>3721.7313967194668</v>
      </c>
      <c r="Z252" s="86">
        <f>'8. Afschrijvingen voor GAW'!BD247</f>
        <v>3721.7313967194668</v>
      </c>
      <c r="AA252" s="20"/>
      <c r="AB252" s="122"/>
      <c r="AC252" s="87">
        <f t="shared" si="54"/>
        <v>66740.460064273153</v>
      </c>
      <c r="AD252" s="87">
        <f t="shared" si="55"/>
        <v>65135.433390532344</v>
      </c>
      <c r="AE252" s="87">
        <f t="shared" si="56"/>
        <v>63216.443314488199</v>
      </c>
      <c r="AF252" s="87">
        <f t="shared" si="57"/>
        <v>61473.719742034744</v>
      </c>
      <c r="AG252" s="87">
        <f t="shared" si="58"/>
        <v>58540.545114343375</v>
      </c>
      <c r="AH252" s="87">
        <f t="shared" si="59"/>
        <v>55432.574355545512</v>
      </c>
      <c r="AI252" s="87">
        <f t="shared" si="60"/>
        <v>51959.991794304566</v>
      </c>
      <c r="AJ252" s="87">
        <f t="shared" si="61"/>
        <v>49053.815701533465</v>
      </c>
      <c r="AK252" s="87">
        <f t="shared" si="62"/>
        <v>46374.023917838582</v>
      </c>
      <c r="AL252" s="87">
        <f t="shared" si="63"/>
        <v>43858.696860535027</v>
      </c>
      <c r="AM252" s="87">
        <f t="shared" si="64"/>
        <v>40325.211413466706</v>
      </c>
      <c r="AN252" s="87">
        <f t="shared" si="65"/>
        <v>35716.615823356231</v>
      </c>
      <c r="AO252" s="87">
        <f t="shared" si="66"/>
        <v>31634.716872115525</v>
      </c>
      <c r="AP252" s="87">
        <f t="shared" si="67"/>
        <v>27912.985475396057</v>
      </c>
      <c r="AQ252" s="87">
        <f t="shared" si="68"/>
        <v>24191.254078676589</v>
      </c>
      <c r="AR252" s="87">
        <f t="shared" si="69"/>
        <v>20469.522681957122</v>
      </c>
    </row>
    <row r="253" spans="2:44" s="79" customFormat="1" x14ac:dyDescent="0.2">
      <c r="B253" s="86">
        <f>'3. Investeringen'!B234</f>
        <v>220</v>
      </c>
      <c r="C253" s="86" t="str">
        <f>'3. Investeringen'!G234</f>
        <v>Nieuwe investeringen TD</v>
      </c>
      <c r="D253" s="86">
        <f>'3. Investeringen'!K234</f>
        <v>2007</v>
      </c>
      <c r="E253" s="121">
        <f>'3. Investeringen'!N234</f>
        <v>2011</v>
      </c>
      <c r="F253" s="86">
        <f>'3. Investeringen'!O234</f>
        <v>16847.474999999991</v>
      </c>
      <c r="G253" s="86">
        <f>'3. Investeringen'!P234</f>
        <v>17630.580276408597</v>
      </c>
      <c r="H253" s="20"/>
      <c r="I253" s="86">
        <f>'6. Investeringen per jaar'!I234</f>
        <v>1</v>
      </c>
      <c r="J253" s="20"/>
      <c r="K253" s="86">
        <f>'8. Afschrijvingen voor GAW'!AO248</f>
        <v>11930.025987036475</v>
      </c>
      <c r="L253" s="86">
        <f>'8. Afschrijvingen voor GAW'!AP248</f>
        <v>6120.103331349711</v>
      </c>
      <c r="M253" s="86">
        <f>'8. Afschrijvingen voor GAW'!AQ248</f>
        <v>0</v>
      </c>
      <c r="N253" s="86">
        <f>'8. Afschrijvingen voor GAW'!AR248</f>
        <v>0</v>
      </c>
      <c r="O253" s="86">
        <f>'8. Afschrijvingen voor GAW'!AS248</f>
        <v>0</v>
      </c>
      <c r="P253" s="86">
        <f>'8. Afschrijvingen voor GAW'!AT248</f>
        <v>0</v>
      </c>
      <c r="Q253" s="86">
        <f>'8. Afschrijvingen voor GAW'!AU248</f>
        <v>0</v>
      </c>
      <c r="R253" s="86">
        <f>'8. Afschrijvingen voor GAW'!AV248</f>
        <v>0</v>
      </c>
      <c r="S253" s="86">
        <f>'8. Afschrijvingen voor GAW'!AW248</f>
        <v>0</v>
      </c>
      <c r="T253" s="86">
        <f>'8. Afschrijvingen voor GAW'!AX248</f>
        <v>0</v>
      </c>
      <c r="U253" s="86">
        <f>'8. Afschrijvingen voor GAW'!AY248</f>
        <v>0</v>
      </c>
      <c r="V253" s="86">
        <f>'8. Afschrijvingen voor GAW'!AZ248</f>
        <v>0</v>
      </c>
      <c r="W253" s="86">
        <f>'8. Afschrijvingen voor GAW'!BA248</f>
        <v>0</v>
      </c>
      <c r="X253" s="86">
        <f>'8. Afschrijvingen voor GAW'!BB248</f>
        <v>0</v>
      </c>
      <c r="Y253" s="86">
        <f>'8. Afschrijvingen voor GAW'!BC248</f>
        <v>0</v>
      </c>
      <c r="Z253" s="86">
        <f>'8. Afschrijvingen voor GAW'!BD248</f>
        <v>0</v>
      </c>
      <c r="AA253" s="20"/>
      <c r="AB253" s="122"/>
      <c r="AC253" s="87">
        <f t="shared" si="54"/>
        <v>5965.0129935182485</v>
      </c>
      <c r="AD253" s="87">
        <f t="shared" si="55"/>
        <v>1.1823431123048067E-11</v>
      </c>
      <c r="AE253" s="87">
        <f t="shared" si="56"/>
        <v>1.2095370038878172E-11</v>
      </c>
      <c r="AF253" s="87">
        <f t="shared" si="57"/>
        <v>1.2434040399966761E-11</v>
      </c>
      <c r="AG253" s="87">
        <f t="shared" si="58"/>
        <v>1.2558380803966428E-11</v>
      </c>
      <c r="AH253" s="87">
        <f t="shared" si="59"/>
        <v>1.265884785039816E-11</v>
      </c>
      <c r="AI253" s="87">
        <f t="shared" si="60"/>
        <v>1.2684165546098957E-11</v>
      </c>
      <c r="AJ253" s="87">
        <f t="shared" si="61"/>
        <v>1.2861743863744342E-11</v>
      </c>
      <c r="AK253" s="87">
        <f t="shared" si="62"/>
        <v>1.3131840484882972E-11</v>
      </c>
      <c r="AL253" s="87">
        <f t="shared" si="63"/>
        <v>1.3499532018459695E-11</v>
      </c>
      <c r="AM253" s="87">
        <f t="shared" si="64"/>
        <v>1.3594028742588912E-11</v>
      </c>
      <c r="AN253" s="87">
        <f t="shared" si="65"/>
        <v>1.3594028742588912E-11</v>
      </c>
      <c r="AO253" s="87">
        <f t="shared" si="66"/>
        <v>1.3594028742588912E-11</v>
      </c>
      <c r="AP253" s="87">
        <f t="shared" si="67"/>
        <v>1.3594028742588912E-11</v>
      </c>
      <c r="AQ253" s="87">
        <f t="shared" si="68"/>
        <v>1.3594028742588912E-11</v>
      </c>
      <c r="AR253" s="87">
        <f t="shared" si="69"/>
        <v>1.3594028742588912E-11</v>
      </c>
    </row>
    <row r="254" spans="2:44" s="79" customFormat="1" x14ac:dyDescent="0.2">
      <c r="B254" s="86">
        <f>'3. Investeringen'!B235</f>
        <v>221</v>
      </c>
      <c r="C254" s="86" t="str">
        <f>'3. Investeringen'!G235</f>
        <v>Nieuwe investeringen TD</v>
      </c>
      <c r="D254" s="86">
        <f>'3. Investeringen'!K235</f>
        <v>2008</v>
      </c>
      <c r="E254" s="121">
        <f>'3. Investeringen'!N235</f>
        <v>2011</v>
      </c>
      <c r="F254" s="86">
        <f>'3. Investeringen'!O235</f>
        <v>512127.30545454554</v>
      </c>
      <c r="G254" s="86">
        <f>'3. Investeringen'!P235</f>
        <v>530100.92536677828</v>
      </c>
      <c r="H254" s="20"/>
      <c r="I254" s="86">
        <f>'6. Investeringen per jaar'!I235</f>
        <v>1</v>
      </c>
      <c r="J254" s="20"/>
      <c r="K254" s="86">
        <f>'8. Afschrijvingen voor GAW'!AO249</f>
        <v>10248.617890424381</v>
      </c>
      <c r="L254" s="86">
        <f>'8. Afschrijvingen voor GAW'!AP249</f>
        <v>10515.081955575413</v>
      </c>
      <c r="M254" s="86">
        <f>'8. Afschrijvingen voor GAW'!AQ249</f>
        <v>10756.928840553644</v>
      </c>
      <c r="N254" s="86">
        <f>'8. Afschrijvingen voor GAW'!AR249</f>
        <v>11058.122848089146</v>
      </c>
      <c r="O254" s="86">
        <f>'8. Afschrijvingen voor GAW'!AS249</f>
        <v>11168.704076570039</v>
      </c>
      <c r="P254" s="86">
        <f>'8. Afschrijvingen voor GAW'!AT249</f>
        <v>11258.053709182599</v>
      </c>
      <c r="Q254" s="86">
        <f>'8. Afschrijvingen voor GAW'!AU249</f>
        <v>11280.569816600962</v>
      </c>
      <c r="R254" s="86">
        <f>'8. Afschrijvingen voor GAW'!AV249</f>
        <v>11438.497794033376</v>
      </c>
      <c r="S254" s="86">
        <f>'8. Afschrijvingen voor GAW'!AW249</f>
        <v>11678.706247708076</v>
      </c>
      <c r="T254" s="86">
        <f>'8. Afschrijvingen voor GAW'!AX249</f>
        <v>12005.710022643902</v>
      </c>
      <c r="U254" s="86">
        <f>'8. Afschrijvingen voor GAW'!AY249</f>
        <v>12089.749992802408</v>
      </c>
      <c r="V254" s="86">
        <f>'8. Afschrijvingen voor GAW'!AZ249</f>
        <v>14507.69999136289</v>
      </c>
      <c r="W254" s="86">
        <f>'8. Afschrijvingen voor GAW'!BA249</f>
        <v>14088.200232576492</v>
      </c>
      <c r="X254" s="86">
        <f>'8. Afschrijvingen voor GAW'!BB249</f>
        <v>13680.830587297172</v>
      </c>
      <c r="Y254" s="86">
        <f>'8. Afschrijvingen voor GAW'!BC249</f>
        <v>13285.240305254843</v>
      </c>
      <c r="Z254" s="86">
        <f>'8. Afschrijvingen voor GAW'!BD249</f>
        <v>12901.088778355908</v>
      </c>
      <c r="AA254" s="20"/>
      <c r="AB254" s="122"/>
      <c r="AC254" s="87">
        <f t="shared" si="54"/>
        <v>527803.82135685557</v>
      </c>
      <c r="AD254" s="87">
        <f t="shared" si="55"/>
        <v>531011.63875655842</v>
      </c>
      <c r="AE254" s="87">
        <f t="shared" si="56"/>
        <v>532467.97760740563</v>
      </c>
      <c r="AF254" s="87">
        <f t="shared" si="57"/>
        <v>536318.95813232381</v>
      </c>
      <c r="AG254" s="87">
        <f t="shared" si="58"/>
        <v>530513.44363707711</v>
      </c>
      <c r="AH254" s="87">
        <f t="shared" si="59"/>
        <v>523499.49747699109</v>
      </c>
      <c r="AI254" s="87">
        <f t="shared" si="60"/>
        <v>513265.92665534414</v>
      </c>
      <c r="AJ254" s="87">
        <f t="shared" si="61"/>
        <v>509013.15183448559</v>
      </c>
      <c r="AK254" s="87">
        <f t="shared" si="62"/>
        <v>508023.72177530167</v>
      </c>
      <c r="AL254" s="87">
        <f t="shared" si="63"/>
        <v>510242.67596236622</v>
      </c>
      <c r="AM254" s="87">
        <f t="shared" si="64"/>
        <v>501724.62470130034</v>
      </c>
      <c r="AN254" s="87">
        <f t="shared" si="65"/>
        <v>487216.92470993748</v>
      </c>
      <c r="AO254" s="87">
        <f t="shared" si="66"/>
        <v>473128.72447736096</v>
      </c>
      <c r="AP254" s="87">
        <f t="shared" si="67"/>
        <v>459447.8938900638</v>
      </c>
      <c r="AQ254" s="87">
        <f t="shared" si="68"/>
        <v>446162.65358480898</v>
      </c>
      <c r="AR254" s="87">
        <f t="shared" si="69"/>
        <v>433261.56480645307</v>
      </c>
    </row>
    <row r="255" spans="2:44" s="79" customFormat="1" x14ac:dyDescent="0.2">
      <c r="B255" s="86">
        <f>'3. Investeringen'!B236</f>
        <v>222</v>
      </c>
      <c r="C255" s="86" t="str">
        <f>'3. Investeringen'!G236</f>
        <v>Nieuwe investeringen TD</v>
      </c>
      <c r="D255" s="86">
        <f>'3. Investeringen'!K236</f>
        <v>2008</v>
      </c>
      <c r="E255" s="121">
        <f>'3. Investeringen'!N236</f>
        <v>2011</v>
      </c>
      <c r="F255" s="86">
        <f>'3. Investeringen'!O236</f>
        <v>1183840.1066666667</v>
      </c>
      <c r="G255" s="86">
        <f>'3. Investeringen'!P236</f>
        <v>1225388.1590502399</v>
      </c>
      <c r="H255" s="20"/>
      <c r="I255" s="86">
        <f>'6. Investeringen per jaar'!I236</f>
        <v>1</v>
      </c>
      <c r="J255" s="20"/>
      <c r="K255" s="86">
        <f>'8. Afschrijvingen voor GAW'!AO250</f>
        <v>29265.152504376321</v>
      </c>
      <c r="L255" s="86">
        <f>'8. Afschrijvingen voor GAW'!AP250</f>
        <v>30026.046469490098</v>
      </c>
      <c r="M255" s="86">
        <f>'8. Afschrijvingen voor GAW'!AQ250</f>
        <v>30716.645538288365</v>
      </c>
      <c r="N255" s="86">
        <f>'8. Afschrijvingen voor GAW'!AR250</f>
        <v>31576.71161336044</v>
      </c>
      <c r="O255" s="86">
        <f>'8. Afschrijvingen voor GAW'!AS250</f>
        <v>31892.478729494043</v>
      </c>
      <c r="P255" s="86">
        <f>'8. Afschrijvingen voor GAW'!AT250</f>
        <v>32147.618559329996</v>
      </c>
      <c r="Q255" s="86">
        <f>'8. Afschrijvingen voor GAW'!AU250</f>
        <v>32211.913796448654</v>
      </c>
      <c r="R255" s="86">
        <f>'8. Afschrijvingen voor GAW'!AV250</f>
        <v>32662.880589598932</v>
      </c>
      <c r="S255" s="86">
        <f>'8. Afschrijvingen voor GAW'!AW250</f>
        <v>33348.801081980506</v>
      </c>
      <c r="T255" s="86">
        <f>'8. Afschrijvingen voor GAW'!AX250</f>
        <v>34282.567512275957</v>
      </c>
      <c r="U255" s="86">
        <f>'8. Afschrijvingen voor GAW'!AY250</f>
        <v>34522.54548486189</v>
      </c>
      <c r="V255" s="86">
        <f>'8. Afschrijvingen voor GAW'!AZ250</f>
        <v>41427.054581834273</v>
      </c>
      <c r="W255" s="86">
        <f>'8. Afschrijvingen voor GAW'!BA250</f>
        <v>39848.881073954872</v>
      </c>
      <c r="X255" s="86">
        <f>'8. Afschrijvingen voor GAW'!BB250</f>
        <v>38330.828461613739</v>
      </c>
      <c r="Y255" s="86">
        <f>'8. Afschrijvingen voor GAW'!BC250</f>
        <v>36870.606424980833</v>
      </c>
      <c r="Z255" s="86">
        <f>'8. Afschrijvingen voor GAW'!BD250</f>
        <v>35466.011894505369</v>
      </c>
      <c r="AA255" s="20"/>
      <c r="AB255" s="122"/>
      <c r="AC255" s="87">
        <f t="shared" si="54"/>
        <v>1214503.8289316171</v>
      </c>
      <c r="AD255" s="87">
        <f t="shared" si="55"/>
        <v>1216054.8820143491</v>
      </c>
      <c r="AE255" s="87">
        <f t="shared" si="56"/>
        <v>1213307.4987623906</v>
      </c>
      <c r="AF255" s="87">
        <f t="shared" si="57"/>
        <v>1215703.3971143772</v>
      </c>
      <c r="AG255" s="87">
        <f t="shared" si="58"/>
        <v>1195967.952356027</v>
      </c>
      <c r="AH255" s="87">
        <f t="shared" si="59"/>
        <v>1173388.0774155452</v>
      </c>
      <c r="AI255" s="87">
        <f t="shared" si="60"/>
        <v>1143522.9397739277</v>
      </c>
      <c r="AJ255" s="87">
        <f t="shared" si="61"/>
        <v>1126869.3803411636</v>
      </c>
      <c r="AK255" s="87">
        <f t="shared" si="62"/>
        <v>1117184.8362463473</v>
      </c>
      <c r="AL255" s="87">
        <f t="shared" si="63"/>
        <v>1114183.4441489691</v>
      </c>
      <c r="AM255" s="87">
        <f t="shared" si="64"/>
        <v>1087460.18277315</v>
      </c>
      <c r="AN255" s="87">
        <f t="shared" si="65"/>
        <v>1046033.1281913158</v>
      </c>
      <c r="AO255" s="87">
        <f t="shared" si="66"/>
        <v>1006184.2471173609</v>
      </c>
      <c r="AP255" s="87">
        <f t="shared" si="67"/>
        <v>967853.4186557472</v>
      </c>
      <c r="AQ255" s="87">
        <f t="shared" si="68"/>
        <v>930982.8122307664</v>
      </c>
      <c r="AR255" s="87">
        <f t="shared" si="69"/>
        <v>895516.80033626105</v>
      </c>
    </row>
    <row r="256" spans="2:44" s="79" customFormat="1" x14ac:dyDescent="0.2">
      <c r="B256" s="86">
        <f>'3. Investeringen'!B237</f>
        <v>223</v>
      </c>
      <c r="C256" s="86" t="str">
        <f>'3. Investeringen'!G237</f>
        <v>Nieuwe investeringen TD</v>
      </c>
      <c r="D256" s="86">
        <f>'3. Investeringen'!K237</f>
        <v>2008</v>
      </c>
      <c r="E256" s="121">
        <f>'3. Investeringen'!N237</f>
        <v>2011</v>
      </c>
      <c r="F256" s="86">
        <f>'3. Investeringen'!O237</f>
        <v>89477.987500000003</v>
      </c>
      <c r="G256" s="86">
        <f>'3. Investeringen'!P237</f>
        <v>92618.306949300008</v>
      </c>
      <c r="H256" s="20"/>
      <c r="I256" s="86">
        <f>'6. Investeringen per jaar'!I237</f>
        <v>1</v>
      </c>
      <c r="J256" s="20"/>
      <c r="K256" s="86">
        <f>'8. Afschrijvingen voor GAW'!AO251</f>
        <v>3418.4575110377996</v>
      </c>
      <c r="L256" s="86">
        <f>'8. Afschrijvingen voor GAW'!AP251</f>
        <v>3507.3374063247829</v>
      </c>
      <c r="M256" s="86">
        <f>'8. Afschrijvingen voor GAW'!AQ251</f>
        <v>3588.0061666702522</v>
      </c>
      <c r="N256" s="86">
        <f>'8. Afschrijvingen voor GAW'!AR251</f>
        <v>3688.4703393370191</v>
      </c>
      <c r="O256" s="86">
        <f>'8. Afschrijvingen voor GAW'!AS251</f>
        <v>3725.3550427303894</v>
      </c>
      <c r="P256" s="86">
        <f>'8. Afschrijvingen voor GAW'!AT251</f>
        <v>3755.1578830722324</v>
      </c>
      <c r="Q256" s="86">
        <f>'8. Afschrijvingen voor GAW'!AU251</f>
        <v>3762.6681988383766</v>
      </c>
      <c r="R256" s="86">
        <f>'8. Afschrijvingen voor GAW'!AV251</f>
        <v>3815.3455536221136</v>
      </c>
      <c r="S256" s="86">
        <f>'8. Afschrijvingen voor GAW'!AW251</f>
        <v>3895.4678102481776</v>
      </c>
      <c r="T256" s="86">
        <f>'8. Afschrijvingen voor GAW'!AX251</f>
        <v>4004.5409089351265</v>
      </c>
      <c r="U256" s="86">
        <f>'8. Afschrijvingen voor GAW'!AY251</f>
        <v>4032.572695297672</v>
      </c>
      <c r="V256" s="86">
        <f>'8. Afschrijvingen voor GAW'!AZ251</f>
        <v>4839.0872343572064</v>
      </c>
      <c r="W256" s="86">
        <f>'8. Afschrijvingen voor GAW'!BA251</f>
        <v>4487.1536173130453</v>
      </c>
      <c r="X256" s="86">
        <f>'8. Afschrijvingen voor GAW'!BB251</f>
        <v>4160.8151724175514</v>
      </c>
      <c r="Y256" s="86">
        <f>'8. Afschrijvingen voor GAW'!BC251</f>
        <v>3929.6587739499096</v>
      </c>
      <c r="Z256" s="86">
        <f>'8. Afschrijvingen voor GAW'!BD251</f>
        <v>3929.6587739499096</v>
      </c>
      <c r="AA256" s="20"/>
      <c r="AB256" s="122"/>
      <c r="AC256" s="87">
        <f t="shared" si="54"/>
        <v>90589.124042501688</v>
      </c>
      <c r="AD256" s="87">
        <f t="shared" si="55"/>
        <v>89437.103861281939</v>
      </c>
      <c r="AE256" s="87">
        <f t="shared" si="56"/>
        <v>87906.151083421166</v>
      </c>
      <c r="AF256" s="87">
        <f t="shared" si="57"/>
        <v>86679.052974419945</v>
      </c>
      <c r="AG256" s="87">
        <f t="shared" si="58"/>
        <v>83820.488461433764</v>
      </c>
      <c r="AH256" s="87">
        <f t="shared" si="59"/>
        <v>80735.894486053003</v>
      </c>
      <c r="AI256" s="87">
        <f t="shared" si="60"/>
        <v>77134.698076186731</v>
      </c>
      <c r="AJ256" s="87">
        <f t="shared" si="61"/>
        <v>74399.238295631236</v>
      </c>
      <c r="AK256" s="87">
        <f t="shared" si="62"/>
        <v>72066.15448959131</v>
      </c>
      <c r="AL256" s="87">
        <f t="shared" si="63"/>
        <v>70079.465906364741</v>
      </c>
      <c r="AM256" s="87">
        <f t="shared" si="64"/>
        <v>66537.449472411623</v>
      </c>
      <c r="AN256" s="87">
        <f t="shared" si="65"/>
        <v>61698.362238054418</v>
      </c>
      <c r="AO256" s="87">
        <f t="shared" si="66"/>
        <v>57211.208620741374</v>
      </c>
      <c r="AP256" s="87">
        <f t="shared" si="67"/>
        <v>53050.393448323826</v>
      </c>
      <c r="AQ256" s="87">
        <f t="shared" si="68"/>
        <v>49120.734674373918</v>
      </c>
      <c r="AR256" s="87">
        <f t="shared" si="69"/>
        <v>45191.07590042401</v>
      </c>
    </row>
    <row r="257" spans="2:44" s="79" customFormat="1" x14ac:dyDescent="0.2">
      <c r="B257" s="86">
        <f>'3. Investeringen'!B238</f>
        <v>224</v>
      </c>
      <c r="C257" s="86" t="str">
        <f>'3. Investeringen'!G238</f>
        <v>Nieuwe investeringen TD</v>
      </c>
      <c r="D257" s="86">
        <f>'3. Investeringen'!K238</f>
        <v>2008</v>
      </c>
      <c r="E257" s="121">
        <f>'3. Investeringen'!N238</f>
        <v>2011</v>
      </c>
      <c r="F257" s="86">
        <f>'3. Investeringen'!O238</f>
        <v>153491.58000000002</v>
      </c>
      <c r="G257" s="86">
        <f>'3. Investeringen'!P238</f>
        <v>158878.52049167998</v>
      </c>
      <c r="H257" s="20"/>
      <c r="I257" s="86">
        <f>'6. Investeringen per jaar'!I238</f>
        <v>1</v>
      </c>
      <c r="J257" s="20"/>
      <c r="K257" s="86">
        <f>'8. Afschrijvingen voor GAW'!AO252</f>
        <v>7167.1865910691204</v>
      </c>
      <c r="L257" s="86">
        <f>'8. Afschrijvingen voor GAW'!AP252</f>
        <v>7353.5334424369175</v>
      </c>
      <c r="M257" s="86">
        <f>'8. Afschrijvingen voor GAW'!AQ252</f>
        <v>7522.6647116129652</v>
      </c>
      <c r="N257" s="86">
        <f>'8. Afschrijvingen voor GAW'!AR252</f>
        <v>7733.2993235381282</v>
      </c>
      <c r="O257" s="86">
        <f>'8. Afschrijvingen voor GAW'!AS252</f>
        <v>7810.632316773509</v>
      </c>
      <c r="P257" s="86">
        <f>'8. Afschrijvingen voor GAW'!AT252</f>
        <v>7873.1173753076973</v>
      </c>
      <c r="Q257" s="86">
        <f>'8. Afschrijvingen voor GAW'!AU252</f>
        <v>7888.8636100583117</v>
      </c>
      <c r="R257" s="86">
        <f>'8. Afschrijvingen voor GAW'!AV252</f>
        <v>7999.3077005991281</v>
      </c>
      <c r="S257" s="86">
        <f>'8. Afschrijvingen voor GAW'!AW252</f>
        <v>8167.2931623117092</v>
      </c>
      <c r="T257" s="86">
        <f>'8. Afschrijvingen voor GAW'!AX252</f>
        <v>8395.9773708564371</v>
      </c>
      <c r="U257" s="86">
        <f>'8. Afschrijvingen voor GAW'!AY252</f>
        <v>8454.7492124524306</v>
      </c>
      <c r="V257" s="86">
        <f>'8. Afschrijvingen voor GAW'!AZ252</f>
        <v>10145.699054942917</v>
      </c>
      <c r="W257" s="86">
        <f>'8. Afschrijvingen voor GAW'!BA252</f>
        <v>9087.017414427135</v>
      </c>
      <c r="X257" s="86">
        <f>'8. Afschrijvingen voor GAW'!BB252</f>
        <v>8210.1999446139907</v>
      </c>
      <c r="Y257" s="86">
        <f>'8. Afschrijvingen voor GAW'!BC252</f>
        <v>8210.1999446139907</v>
      </c>
      <c r="Z257" s="86">
        <f>'8. Afschrijvingen voor GAW'!BD252</f>
        <v>8210.1999446139907</v>
      </c>
      <c r="AA257" s="20"/>
      <c r="AB257" s="122"/>
      <c r="AC257" s="87">
        <f t="shared" si="54"/>
        <v>154094.51170798604</v>
      </c>
      <c r="AD257" s="87">
        <f t="shared" si="55"/>
        <v>150747.43556995675</v>
      </c>
      <c r="AE257" s="87">
        <f t="shared" si="56"/>
        <v>146691.96187645278</v>
      </c>
      <c r="AF257" s="87">
        <f t="shared" si="57"/>
        <v>143066.03748545534</v>
      </c>
      <c r="AG257" s="87">
        <f t="shared" si="58"/>
        <v>136686.06554353639</v>
      </c>
      <c r="AH257" s="87">
        <f t="shared" si="59"/>
        <v>129906.43669257699</v>
      </c>
      <c r="AI257" s="87">
        <f t="shared" si="60"/>
        <v>122277.38595590382</v>
      </c>
      <c r="AJ257" s="87">
        <f t="shared" si="61"/>
        <v>115989.96165868736</v>
      </c>
      <c r="AK257" s="87">
        <f t="shared" si="62"/>
        <v>110258.45769120808</v>
      </c>
      <c r="AL257" s="87">
        <f t="shared" si="63"/>
        <v>104949.71713570548</v>
      </c>
      <c r="AM257" s="87">
        <f t="shared" si="64"/>
        <v>97229.615943202967</v>
      </c>
      <c r="AN257" s="87">
        <f t="shared" si="65"/>
        <v>87083.91688826005</v>
      </c>
      <c r="AO257" s="87">
        <f t="shared" si="66"/>
        <v>77996.89947383292</v>
      </c>
      <c r="AP257" s="87">
        <f t="shared" si="67"/>
        <v>69786.699529218924</v>
      </c>
      <c r="AQ257" s="87">
        <f t="shared" si="68"/>
        <v>61576.499584604935</v>
      </c>
      <c r="AR257" s="87">
        <f t="shared" si="69"/>
        <v>53366.299639990946</v>
      </c>
    </row>
    <row r="258" spans="2:44" s="79" customFormat="1" x14ac:dyDescent="0.2">
      <c r="B258" s="86">
        <f>'3. Investeringen'!B239</f>
        <v>225</v>
      </c>
      <c r="C258" s="86" t="str">
        <f>'3. Investeringen'!G239</f>
        <v>Nieuwe investeringen TD</v>
      </c>
      <c r="D258" s="86">
        <f>'3. Investeringen'!K239</f>
        <v>2008</v>
      </c>
      <c r="E258" s="121">
        <f>'3. Investeringen'!N239</f>
        <v>2011</v>
      </c>
      <c r="F258" s="86">
        <f>'3. Investeringen'!O239</f>
        <v>174012.13250000001</v>
      </c>
      <c r="G258" s="86">
        <f>'3. Investeringen'!P239</f>
        <v>180119.26230221996</v>
      </c>
      <c r="H258" s="20"/>
      <c r="I258" s="86">
        <f>'6. Investeringen per jaar'!I239</f>
        <v>1</v>
      </c>
      <c r="J258" s="20"/>
      <c r="K258" s="86">
        <f>'8. Afschrijvingen voor GAW'!AO253</f>
        <v>73128.42049470132</v>
      </c>
      <c r="L258" s="86">
        <f>'8. Afschrijvingen voor GAW'!AP253</f>
        <v>75029.759427563549</v>
      </c>
      <c r="M258" s="86">
        <f>'8. Afschrijvingen voor GAW'!AQ253</f>
        <v>38377.721947198748</v>
      </c>
      <c r="N258" s="86">
        <f>'8. Afschrijvingen voor GAW'!AR253</f>
        <v>0</v>
      </c>
      <c r="O258" s="86">
        <f>'8. Afschrijvingen voor GAW'!AS253</f>
        <v>0</v>
      </c>
      <c r="P258" s="86">
        <f>'8. Afschrijvingen voor GAW'!AT253</f>
        <v>0</v>
      </c>
      <c r="Q258" s="86">
        <f>'8. Afschrijvingen voor GAW'!AU253</f>
        <v>0</v>
      </c>
      <c r="R258" s="86">
        <f>'8. Afschrijvingen voor GAW'!AV253</f>
        <v>0</v>
      </c>
      <c r="S258" s="86">
        <f>'8. Afschrijvingen voor GAW'!AW253</f>
        <v>0</v>
      </c>
      <c r="T258" s="86">
        <f>'8. Afschrijvingen voor GAW'!AX253</f>
        <v>0</v>
      </c>
      <c r="U258" s="86">
        <f>'8. Afschrijvingen voor GAW'!AY253</f>
        <v>0</v>
      </c>
      <c r="V258" s="86">
        <f>'8. Afschrijvingen voor GAW'!AZ253</f>
        <v>0</v>
      </c>
      <c r="W258" s="86">
        <f>'8. Afschrijvingen voor GAW'!BA253</f>
        <v>0</v>
      </c>
      <c r="X258" s="86">
        <f>'8. Afschrijvingen voor GAW'!BB253</f>
        <v>0</v>
      </c>
      <c r="Y258" s="86">
        <f>'8. Afschrijvingen voor GAW'!BC253</f>
        <v>0</v>
      </c>
      <c r="Z258" s="86">
        <f>'8. Afschrijvingen voor GAW'!BD253</f>
        <v>0</v>
      </c>
      <c r="AA258" s="20"/>
      <c r="AB258" s="122"/>
      <c r="AC258" s="87">
        <f t="shared" si="54"/>
        <v>109692.63074205192</v>
      </c>
      <c r="AD258" s="87">
        <f t="shared" si="55"/>
        <v>37514.879713781716</v>
      </c>
      <c r="AE258" s="87">
        <f t="shared" si="56"/>
        <v>-5.8207660913467407E-11</v>
      </c>
      <c r="AF258" s="87">
        <f t="shared" si="57"/>
        <v>-5.9837475419044496E-11</v>
      </c>
      <c r="AG258" s="87">
        <f t="shared" si="58"/>
        <v>-6.0435850173234945E-11</v>
      </c>
      <c r="AH258" s="87">
        <f t="shared" si="59"/>
        <v>-6.0919336974620826E-11</v>
      </c>
      <c r="AI258" s="87">
        <f t="shared" si="60"/>
        <v>-6.1041175648570065E-11</v>
      </c>
      <c r="AJ258" s="87">
        <f t="shared" si="61"/>
        <v>-6.1895752107650052E-11</v>
      </c>
      <c r="AK258" s="87">
        <f t="shared" si="62"/>
        <v>-6.3195562901910703E-11</v>
      </c>
      <c r="AL258" s="87">
        <f t="shared" si="63"/>
        <v>-6.4965038663164205E-11</v>
      </c>
      <c r="AM258" s="87">
        <f t="shared" si="64"/>
        <v>-6.5419793933806347E-11</v>
      </c>
      <c r="AN258" s="87">
        <f t="shared" si="65"/>
        <v>-6.5419793933806347E-11</v>
      </c>
      <c r="AO258" s="87">
        <f t="shared" si="66"/>
        <v>-6.5419793933806347E-11</v>
      </c>
      <c r="AP258" s="87">
        <f t="shared" si="67"/>
        <v>-6.5419793933806347E-11</v>
      </c>
      <c r="AQ258" s="87">
        <f t="shared" si="68"/>
        <v>-6.5419793933806347E-11</v>
      </c>
      <c r="AR258" s="87">
        <f t="shared" si="69"/>
        <v>-6.5419793933806347E-11</v>
      </c>
    </row>
    <row r="259" spans="2:44" s="79" customFormat="1" x14ac:dyDescent="0.2">
      <c r="B259" s="86">
        <f>'3. Investeringen'!B240</f>
        <v>226</v>
      </c>
      <c r="C259" s="86" t="str">
        <f>'3. Investeringen'!G240</f>
        <v>Nieuwe investeringen TD</v>
      </c>
      <c r="D259" s="86">
        <f>'3. Investeringen'!K240</f>
        <v>2009</v>
      </c>
      <c r="E259" s="121">
        <f>'3. Investeringen'!N240</f>
        <v>2011</v>
      </c>
      <c r="F259" s="86">
        <f>'3. Investeringen'!O240</f>
        <v>-6641.5289090909318</v>
      </c>
      <c r="G259" s="86">
        <f>'3. Investeringen'!P240</f>
        <v>-6661.4534958182039</v>
      </c>
      <c r="H259" s="20"/>
      <c r="I259" s="86">
        <f>'6. Investeringen per jaar'!I240</f>
        <v>1</v>
      </c>
      <c r="J259" s="20"/>
      <c r="K259" s="86">
        <f>'8. Afschrijvingen voor GAW'!AO254</f>
        <v>-126.38084669636406</v>
      </c>
      <c r="L259" s="86">
        <f>'8. Afschrijvingen voor GAW'!AP254</f>
        <v>-129.66674871046951</v>
      </c>
      <c r="M259" s="86">
        <f>'8. Afschrijvingen voor GAW'!AQ254</f>
        <v>-132.64908393081029</v>
      </c>
      <c r="N259" s="86">
        <f>'8. Afschrijvingen voor GAW'!AR254</f>
        <v>-136.363258280873</v>
      </c>
      <c r="O259" s="86">
        <f>'8. Afschrijvingen voor GAW'!AS254</f>
        <v>-137.72689086368172</v>
      </c>
      <c r="P259" s="86">
        <f>'8. Afschrijvingen voor GAW'!AT254</f>
        <v>-138.82870599059117</v>
      </c>
      <c r="Q259" s="86">
        <f>'8. Afschrijvingen voor GAW'!AU254</f>
        <v>-139.10636340257236</v>
      </c>
      <c r="R259" s="86">
        <f>'8. Afschrijvingen voor GAW'!AV254</f>
        <v>-141.05385249020839</v>
      </c>
      <c r="S259" s="86">
        <f>'8. Afschrijvingen voor GAW'!AW254</f>
        <v>-144.01598339250273</v>
      </c>
      <c r="T259" s="86">
        <f>'8. Afschrijvingen voor GAW'!AX254</f>
        <v>-148.04843092749283</v>
      </c>
      <c r="U259" s="86">
        <f>'8. Afschrijvingen voor GAW'!AY254</f>
        <v>-149.08476994398526</v>
      </c>
      <c r="V259" s="86">
        <f>'8. Afschrijvingen voor GAW'!AZ254</f>
        <v>-178.90172393278232</v>
      </c>
      <c r="W259" s="86">
        <f>'8. Afschrijvingen voor GAW'!BA254</f>
        <v>-173.85038113938612</v>
      </c>
      <c r="X259" s="86">
        <f>'8. Afschrijvingen voor GAW'!BB254</f>
        <v>-168.94166449545051</v>
      </c>
      <c r="Y259" s="86">
        <f>'8. Afschrijvingen voor GAW'!BC254</f>
        <v>-164.17154690969662</v>
      </c>
      <c r="Z259" s="86">
        <f>'8. Afschrijvingen voor GAW'!BD254</f>
        <v>-159.53611499695225</v>
      </c>
      <c r="AA259" s="20"/>
      <c r="AB259" s="122"/>
      <c r="AC259" s="87">
        <f t="shared" si="54"/>
        <v>-6634.9944515591123</v>
      </c>
      <c r="AD259" s="87">
        <f t="shared" si="55"/>
        <v>-6677.8375585891799</v>
      </c>
      <c r="AE259" s="87">
        <f t="shared" si="56"/>
        <v>-6698.778738505921</v>
      </c>
      <c r="AF259" s="87">
        <f t="shared" si="57"/>
        <v>-6749.9812849032141</v>
      </c>
      <c r="AG259" s="87">
        <f t="shared" si="58"/>
        <v>-6679.754206888565</v>
      </c>
      <c r="AH259" s="87">
        <f t="shared" si="59"/>
        <v>-6594.363534553082</v>
      </c>
      <c r="AI259" s="87">
        <f t="shared" si="60"/>
        <v>-6468.4458982196156</v>
      </c>
      <c r="AJ259" s="87">
        <f t="shared" si="61"/>
        <v>-6417.9502883044815</v>
      </c>
      <c r="AK259" s="87">
        <f t="shared" si="62"/>
        <v>-6408.7112609663727</v>
      </c>
      <c r="AL259" s="87">
        <f t="shared" si="63"/>
        <v>-6440.1067453459391</v>
      </c>
      <c r="AM259" s="87">
        <f t="shared" si="64"/>
        <v>-6336.1027226193746</v>
      </c>
      <c r="AN259" s="87">
        <f t="shared" si="65"/>
        <v>-6157.2009986865924</v>
      </c>
      <c r="AO259" s="87">
        <f t="shared" si="66"/>
        <v>-5983.3506175472066</v>
      </c>
      <c r="AP259" s="87">
        <f t="shared" si="67"/>
        <v>-5814.4089530517558</v>
      </c>
      <c r="AQ259" s="87">
        <f t="shared" si="68"/>
        <v>-5650.2374061420596</v>
      </c>
      <c r="AR259" s="87">
        <f t="shared" si="69"/>
        <v>-5490.7012911451075</v>
      </c>
    </row>
    <row r="260" spans="2:44" s="79" customFormat="1" x14ac:dyDescent="0.2">
      <c r="B260" s="86">
        <f>'3. Investeringen'!B241</f>
        <v>227</v>
      </c>
      <c r="C260" s="86" t="str">
        <f>'3. Investeringen'!G241</f>
        <v>Nieuwe investeringen TD</v>
      </c>
      <c r="D260" s="86">
        <f>'3. Investeringen'!K241</f>
        <v>2009</v>
      </c>
      <c r="E260" s="121">
        <f>'3. Investeringen'!N241</f>
        <v>2011</v>
      </c>
      <c r="F260" s="86">
        <f>'3. Investeringen'!O241</f>
        <v>915088.19466666668</v>
      </c>
      <c r="G260" s="86">
        <f>'3. Investeringen'!P241</f>
        <v>917833.45925066655</v>
      </c>
      <c r="H260" s="20"/>
      <c r="I260" s="86">
        <f>'6. Investeringen per jaar'!I241</f>
        <v>1</v>
      </c>
      <c r="J260" s="20"/>
      <c r="K260" s="86">
        <f>'8. Afschrijvingen voor GAW'!AO255</f>
        <v>21416.114049182219</v>
      </c>
      <c r="L260" s="86">
        <f>'8. Afschrijvingen voor GAW'!AP255</f>
        <v>21972.933014460956</v>
      </c>
      <c r="M260" s="86">
        <f>'8. Afschrijvingen voor GAW'!AQ255</f>
        <v>22478.310473793557</v>
      </c>
      <c r="N260" s="86">
        <f>'8. Afschrijvingen voor GAW'!AR255</f>
        <v>23107.703167059775</v>
      </c>
      <c r="O260" s="86">
        <f>'8. Afschrijvingen voor GAW'!AS255</f>
        <v>23338.780198730372</v>
      </c>
      <c r="P260" s="86">
        <f>'8. Afschrijvingen voor GAW'!AT255</f>
        <v>23525.49044032022</v>
      </c>
      <c r="Q260" s="86">
        <f>'8. Afschrijvingen voor GAW'!AU255</f>
        <v>23572.541421200858</v>
      </c>
      <c r="R260" s="86">
        <f>'8. Afschrijvingen voor GAW'!AV255</f>
        <v>23902.55700109767</v>
      </c>
      <c r="S260" s="86">
        <f>'8. Afschrijvingen voor GAW'!AW255</f>
        <v>24404.510698120717</v>
      </c>
      <c r="T260" s="86">
        <f>'8. Afschrijvingen voor GAW'!AX255</f>
        <v>25087.836997668102</v>
      </c>
      <c r="U260" s="86">
        <f>'8. Afschrijvingen voor GAW'!AY255</f>
        <v>25263.451856651776</v>
      </c>
      <c r="V260" s="86">
        <f>'8. Afschrijvingen voor GAW'!AZ255</f>
        <v>30316.142227982127</v>
      </c>
      <c r="W260" s="86">
        <f>'8. Afschrijvingen voor GAW'!BA255</f>
        <v>29196.776976487403</v>
      </c>
      <c r="X260" s="86">
        <f>'8. Afschrijvingen voor GAW'!BB255</f>
        <v>28118.74213427864</v>
      </c>
      <c r="Y260" s="86">
        <f>'8. Afschrijvingen voor GAW'!BC255</f>
        <v>27080.511655474507</v>
      </c>
      <c r="Z260" s="86">
        <f>'8. Afschrijvingen voor GAW'!BD255</f>
        <v>26080.615840503138</v>
      </c>
      <c r="AA260" s="20"/>
      <c r="AB260" s="122"/>
      <c r="AC260" s="87">
        <f t="shared" si="54"/>
        <v>910184.84709024418</v>
      </c>
      <c r="AD260" s="87">
        <f t="shared" si="55"/>
        <v>911876.72010012961</v>
      </c>
      <c r="AE260" s="87">
        <f t="shared" si="56"/>
        <v>910371.57418863894</v>
      </c>
      <c r="AF260" s="87">
        <f t="shared" si="57"/>
        <v>912754.27509886108</v>
      </c>
      <c r="AG260" s="87">
        <f t="shared" si="58"/>
        <v>898543.03765111929</v>
      </c>
      <c r="AH260" s="87">
        <f t="shared" si="59"/>
        <v>882205.89151200803</v>
      </c>
      <c r="AI260" s="87">
        <f t="shared" si="60"/>
        <v>860397.76187383116</v>
      </c>
      <c r="AJ260" s="87">
        <f t="shared" si="61"/>
        <v>848540.77353896713</v>
      </c>
      <c r="AK260" s="87">
        <f t="shared" si="62"/>
        <v>841955.61908516462</v>
      </c>
      <c r="AL260" s="87">
        <f t="shared" si="63"/>
        <v>840442.53942188108</v>
      </c>
      <c r="AM260" s="87">
        <f t="shared" si="64"/>
        <v>821062.1853411824</v>
      </c>
      <c r="AN260" s="87">
        <f t="shared" si="65"/>
        <v>790746.04311320023</v>
      </c>
      <c r="AO260" s="87">
        <f t="shared" si="66"/>
        <v>761549.26613671286</v>
      </c>
      <c r="AP260" s="87">
        <f t="shared" si="67"/>
        <v>733430.52400243422</v>
      </c>
      <c r="AQ260" s="87">
        <f t="shared" si="68"/>
        <v>706350.01234695967</v>
      </c>
      <c r="AR260" s="87">
        <f t="shared" si="69"/>
        <v>680269.39650645654</v>
      </c>
    </row>
    <row r="261" spans="2:44" s="79" customFormat="1" x14ac:dyDescent="0.2">
      <c r="B261" s="86">
        <f>'3. Investeringen'!B242</f>
        <v>228</v>
      </c>
      <c r="C261" s="86" t="str">
        <f>'3. Investeringen'!G242</f>
        <v>Nieuwe investeringen TD</v>
      </c>
      <c r="D261" s="86">
        <f>'3. Investeringen'!K242</f>
        <v>2009</v>
      </c>
      <c r="E261" s="121">
        <f>'3. Investeringen'!N242</f>
        <v>2011</v>
      </c>
      <c r="F261" s="86">
        <f>'3. Investeringen'!O242</f>
        <v>71794.473499999993</v>
      </c>
      <c r="G261" s="86">
        <f>'3. Investeringen'!P242</f>
        <v>72009.85692049998</v>
      </c>
      <c r="H261" s="20"/>
      <c r="I261" s="86">
        <f>'6. Investeringen per jaar'!I242</f>
        <v>1</v>
      </c>
      <c r="J261" s="20"/>
      <c r="K261" s="86">
        <f>'8. Afschrijvingen voor GAW'!AO256</f>
        <v>2564.5615710283328</v>
      </c>
      <c r="L261" s="86">
        <f>'8. Afschrijvingen voor GAW'!AP256</f>
        <v>2631.2401718750693</v>
      </c>
      <c r="M261" s="86">
        <f>'8. Afschrijvingen voor GAW'!AQ256</f>
        <v>2691.7586958281954</v>
      </c>
      <c r="N261" s="86">
        <f>'8. Afschrijvingen voor GAW'!AR256</f>
        <v>2767.127939311385</v>
      </c>
      <c r="O261" s="86">
        <f>'8. Afschrijvingen voor GAW'!AS256</f>
        <v>2794.7992187044988</v>
      </c>
      <c r="P261" s="86">
        <f>'8. Afschrijvingen voor GAW'!AT256</f>
        <v>2817.1576124541352</v>
      </c>
      <c r="Q261" s="86">
        <f>'8. Afschrijvingen voor GAW'!AU256</f>
        <v>2822.7919276790435</v>
      </c>
      <c r="R261" s="86">
        <f>'8. Afschrijvingen voor GAW'!AV256</f>
        <v>2862.3110146665499</v>
      </c>
      <c r="S261" s="86">
        <f>'8. Afschrijvingen voor GAW'!AW256</f>
        <v>2922.4195459745474</v>
      </c>
      <c r="T261" s="86">
        <f>'8. Afschrijvingen voor GAW'!AX256</f>
        <v>3004.2472932618348</v>
      </c>
      <c r="U261" s="86">
        <f>'8. Afschrijvingen voor GAW'!AY256</f>
        <v>3025.2770243146674</v>
      </c>
      <c r="V261" s="86">
        <f>'8. Afschrijvingen voor GAW'!AZ256</f>
        <v>3630.3324291776007</v>
      </c>
      <c r="W261" s="86">
        <f>'8. Afschrijvingen voor GAW'!BA256</f>
        <v>3381.3953483197088</v>
      </c>
      <c r="X261" s="86">
        <f>'8. Afschrijvingen voor GAW'!BB256</f>
        <v>3149.528238720643</v>
      </c>
      <c r="Y261" s="86">
        <f>'8. Afschrijvingen voor GAW'!BC256</f>
        <v>2950.4201316750841</v>
      </c>
      <c r="Z261" s="86">
        <f>'8. Afschrijvingen voor GAW'!BD256</f>
        <v>2950.4201316750841</v>
      </c>
      <c r="AA261" s="20"/>
      <c r="AB261" s="122"/>
      <c r="AC261" s="87">
        <f t="shared" si="54"/>
        <v>70525.443203279137</v>
      </c>
      <c r="AD261" s="87">
        <f t="shared" si="55"/>
        <v>69727.864554689339</v>
      </c>
      <c r="AE261" s="87">
        <f t="shared" si="56"/>
        <v>68639.846743618997</v>
      </c>
      <c r="AF261" s="87">
        <f t="shared" si="57"/>
        <v>67794.634513128956</v>
      </c>
      <c r="AG261" s="87">
        <f t="shared" si="58"/>
        <v>65677.781639555746</v>
      </c>
      <c r="AH261" s="87">
        <f t="shared" si="59"/>
        <v>63386.046280218055</v>
      </c>
      <c r="AI261" s="87">
        <f t="shared" si="60"/>
        <v>60690.026445099451</v>
      </c>
      <c r="AJ261" s="87">
        <f t="shared" si="61"/>
        <v>58677.375800664297</v>
      </c>
      <c r="AK261" s="87">
        <f t="shared" si="62"/>
        <v>56987.181146503695</v>
      </c>
      <c r="AL261" s="87">
        <f t="shared" si="63"/>
        <v>55578.574925343964</v>
      </c>
      <c r="AM261" s="87">
        <f t="shared" si="64"/>
        <v>52942.3479255067</v>
      </c>
      <c r="AN261" s="87">
        <f t="shared" si="65"/>
        <v>49312.015496329099</v>
      </c>
      <c r="AO261" s="87">
        <f t="shared" si="66"/>
        <v>45930.620148009388</v>
      </c>
      <c r="AP261" s="87">
        <f t="shared" si="67"/>
        <v>42781.091909288742</v>
      </c>
      <c r="AQ261" s="87">
        <f t="shared" si="68"/>
        <v>39830.671777613657</v>
      </c>
      <c r="AR261" s="87">
        <f t="shared" si="69"/>
        <v>36880.251645938573</v>
      </c>
    </row>
    <row r="262" spans="2:44" s="79" customFormat="1" x14ac:dyDescent="0.2">
      <c r="B262" s="86">
        <f>'3. Investeringen'!B243</f>
        <v>229</v>
      </c>
      <c r="C262" s="86" t="str">
        <f>'3. Investeringen'!G243</f>
        <v>Nieuwe investeringen TD</v>
      </c>
      <c r="D262" s="86">
        <f>'3. Investeringen'!K243</f>
        <v>2009</v>
      </c>
      <c r="E262" s="121">
        <f>'3. Investeringen'!N243</f>
        <v>2011</v>
      </c>
      <c r="F262" s="86">
        <f>'3. Investeringen'!O243</f>
        <v>6826.1484</v>
      </c>
      <c r="G262" s="86">
        <f>'3. Investeringen'!P243</f>
        <v>6846.6268452000004</v>
      </c>
      <c r="H262" s="20"/>
      <c r="I262" s="86">
        <f>'6. Investeringen per jaar'!I243</f>
        <v>1</v>
      </c>
      <c r="J262" s="20"/>
      <c r="K262" s="86">
        <f>'8. Afschrijvingen voor GAW'!AO257</f>
        <v>295.71601054799999</v>
      </c>
      <c r="L262" s="86">
        <f>'8. Afschrijvingen voor GAW'!AP257</f>
        <v>303.40462682224796</v>
      </c>
      <c r="M262" s="86">
        <f>'8. Afschrijvingen voor GAW'!AQ257</f>
        <v>310.38293323915963</v>
      </c>
      <c r="N262" s="86">
        <f>'8. Afschrijvingen voor GAW'!AR257</f>
        <v>319.07365536985611</v>
      </c>
      <c r="O262" s="86">
        <f>'8. Afschrijvingen voor GAW'!AS257</f>
        <v>322.26439192355463</v>
      </c>
      <c r="P262" s="86">
        <f>'8. Afschrijvingen voor GAW'!AT257</f>
        <v>324.84250705894311</v>
      </c>
      <c r="Q262" s="86">
        <f>'8. Afschrijvingen voor GAW'!AU257</f>
        <v>325.49219207306101</v>
      </c>
      <c r="R262" s="86">
        <f>'8. Afschrijvingen voor GAW'!AV257</f>
        <v>330.04908276208386</v>
      </c>
      <c r="S262" s="86">
        <f>'8. Afschrijvingen voor GAW'!AW257</f>
        <v>336.98011350008755</v>
      </c>
      <c r="T262" s="86">
        <f>'8. Afschrijvingen voor GAW'!AX257</f>
        <v>346.41555667809007</v>
      </c>
      <c r="U262" s="86">
        <f>'8. Afschrijvingen voor GAW'!AY257</f>
        <v>348.84046557483668</v>
      </c>
      <c r="V262" s="86">
        <f>'8. Afschrijvingen voor GAW'!AZ257</f>
        <v>418.608558689804</v>
      </c>
      <c r="W262" s="86">
        <f>'8. Afschrijvingen voor GAW'!BA257</f>
        <v>378.42213705558277</v>
      </c>
      <c r="X262" s="86">
        <f>'8. Afschrijvingen voor GAW'!BB257</f>
        <v>342.09361189824682</v>
      </c>
      <c r="Y262" s="86">
        <f>'8. Afschrijvingen voor GAW'!BC257</f>
        <v>339.0927907412447</v>
      </c>
      <c r="Z262" s="86">
        <f>'8. Afschrijvingen voor GAW'!BD257</f>
        <v>339.0927907412447</v>
      </c>
      <c r="AA262" s="20"/>
      <c r="AB262" s="122"/>
      <c r="AC262" s="87">
        <f t="shared" si="54"/>
        <v>6653.61023733</v>
      </c>
      <c r="AD262" s="87">
        <f t="shared" si="55"/>
        <v>6523.1994766783318</v>
      </c>
      <c r="AE262" s="87">
        <f t="shared" si="56"/>
        <v>6362.8501314027735</v>
      </c>
      <c r="AF262" s="87">
        <f t="shared" si="57"/>
        <v>6221.9362797121948</v>
      </c>
      <c r="AG262" s="87">
        <f t="shared" si="58"/>
        <v>5961.8912505857625</v>
      </c>
      <c r="AH262" s="87">
        <f t="shared" si="59"/>
        <v>5684.7438735315054</v>
      </c>
      <c r="AI262" s="87">
        <f t="shared" si="60"/>
        <v>5370.6211692055076</v>
      </c>
      <c r="AJ262" s="87">
        <f t="shared" si="61"/>
        <v>5115.7607828123009</v>
      </c>
      <c r="AK262" s="87">
        <f t="shared" si="62"/>
        <v>4886.2116457512711</v>
      </c>
      <c r="AL262" s="87">
        <f t="shared" si="63"/>
        <v>4676.6100151542169</v>
      </c>
      <c r="AM262" s="87">
        <f t="shared" si="64"/>
        <v>4360.5058196854598</v>
      </c>
      <c r="AN262" s="87">
        <f t="shared" si="65"/>
        <v>3941.8972609956559</v>
      </c>
      <c r="AO262" s="87">
        <f t="shared" si="66"/>
        <v>3563.475123940073</v>
      </c>
      <c r="AP262" s="87">
        <f t="shared" si="67"/>
        <v>3221.3815120418262</v>
      </c>
      <c r="AQ262" s="87">
        <f t="shared" si="68"/>
        <v>2882.2887213005815</v>
      </c>
      <c r="AR262" s="87">
        <f t="shared" si="69"/>
        <v>2543.1959305593368</v>
      </c>
    </row>
    <row r="263" spans="2:44" s="79" customFormat="1" x14ac:dyDescent="0.2">
      <c r="B263" s="86">
        <f>'3. Investeringen'!B244</f>
        <v>230</v>
      </c>
      <c r="C263" s="86" t="str">
        <f>'3. Investeringen'!G244</f>
        <v>Nieuwe investeringen TD</v>
      </c>
      <c r="D263" s="86">
        <f>'3. Investeringen'!K244</f>
        <v>2009</v>
      </c>
      <c r="E263" s="121">
        <f>'3. Investeringen'!N244</f>
        <v>2011</v>
      </c>
      <c r="F263" s="86">
        <f>'3. Investeringen'!O244</f>
        <v>333055.09299999999</v>
      </c>
      <c r="G263" s="86">
        <f>'3. Investeringen'!P244</f>
        <v>334054.258279</v>
      </c>
      <c r="H263" s="20"/>
      <c r="I263" s="86">
        <f>'6. Investeringen per jaar'!I244</f>
        <v>1</v>
      </c>
      <c r="J263" s="20"/>
      <c r="K263" s="86">
        <f>'8. Afschrijvingen voor GAW'!AO258</f>
        <v>96875.734900909985</v>
      </c>
      <c r="L263" s="86">
        <f>'8. Afschrijvingen voor GAW'!AP258</f>
        <v>99394.504008333635</v>
      </c>
      <c r="M263" s="86">
        <f>'8. Afschrijvingen voor GAW'!AQ258</f>
        <v>101680.5776005253</v>
      </c>
      <c r="N263" s="86">
        <f>'8. Afschrijvingen voor GAW'!AR258</f>
        <v>52263.816886670007</v>
      </c>
      <c r="O263" s="86">
        <f>'8. Afschrijvingen voor GAW'!AS258</f>
        <v>0</v>
      </c>
      <c r="P263" s="86">
        <f>'8. Afschrijvingen voor GAW'!AT258</f>
        <v>0</v>
      </c>
      <c r="Q263" s="86">
        <f>'8. Afschrijvingen voor GAW'!AU258</f>
        <v>0</v>
      </c>
      <c r="R263" s="86">
        <f>'8. Afschrijvingen voor GAW'!AV258</f>
        <v>0</v>
      </c>
      <c r="S263" s="86">
        <f>'8. Afschrijvingen voor GAW'!AW258</f>
        <v>0</v>
      </c>
      <c r="T263" s="86">
        <f>'8. Afschrijvingen voor GAW'!AX258</f>
        <v>0</v>
      </c>
      <c r="U263" s="86">
        <f>'8. Afschrijvingen voor GAW'!AY258</f>
        <v>0</v>
      </c>
      <c r="V263" s="86">
        <f>'8. Afschrijvingen voor GAW'!AZ258</f>
        <v>0</v>
      </c>
      <c r="W263" s="86">
        <f>'8. Afschrijvingen voor GAW'!BA258</f>
        <v>0</v>
      </c>
      <c r="X263" s="86">
        <f>'8. Afschrijvingen voor GAW'!BB258</f>
        <v>0</v>
      </c>
      <c r="Y263" s="86">
        <f>'8. Afschrijvingen voor GAW'!BC258</f>
        <v>0</v>
      </c>
      <c r="Z263" s="86">
        <f>'8. Afschrijvingen voor GAW'!BD258</f>
        <v>0</v>
      </c>
      <c r="AA263" s="20"/>
      <c r="AB263" s="122"/>
      <c r="AC263" s="87">
        <f t="shared" si="54"/>
        <v>242189.33725227497</v>
      </c>
      <c r="AD263" s="87">
        <f t="shared" si="55"/>
        <v>149091.7560125005</v>
      </c>
      <c r="AE263" s="87">
        <f t="shared" si="56"/>
        <v>50840.288800262686</v>
      </c>
      <c r="AF263" s="87">
        <f t="shared" si="57"/>
        <v>3.637978807091713E-11</v>
      </c>
      <c r="AG263" s="87">
        <f t="shared" si="58"/>
        <v>3.67435859516263E-11</v>
      </c>
      <c r="AH263" s="87">
        <f t="shared" si="59"/>
        <v>3.703753463923931E-11</v>
      </c>
      <c r="AI263" s="87">
        <f t="shared" si="60"/>
        <v>3.7111609708517786E-11</v>
      </c>
      <c r="AJ263" s="87">
        <f t="shared" si="61"/>
        <v>3.7631172244437036E-11</v>
      </c>
      <c r="AK263" s="87">
        <f t="shared" si="62"/>
        <v>3.8421426861570211E-11</v>
      </c>
      <c r="AL263" s="87">
        <f t="shared" si="63"/>
        <v>3.9497226813694176E-11</v>
      </c>
      <c r="AM263" s="87">
        <f t="shared" si="64"/>
        <v>3.9773707401390028E-11</v>
      </c>
      <c r="AN263" s="87">
        <f t="shared" si="65"/>
        <v>3.9773707401390028E-11</v>
      </c>
      <c r="AO263" s="87">
        <f t="shared" si="66"/>
        <v>3.9773707401390028E-11</v>
      </c>
      <c r="AP263" s="87">
        <f t="shared" si="67"/>
        <v>3.9773707401390028E-11</v>
      </c>
      <c r="AQ263" s="87">
        <f t="shared" si="68"/>
        <v>3.9773707401390028E-11</v>
      </c>
      <c r="AR263" s="87">
        <f t="shared" si="69"/>
        <v>3.9773707401390028E-11</v>
      </c>
    </row>
    <row r="264" spans="2:44" s="79" customFormat="1" x14ac:dyDescent="0.2">
      <c r="B264" s="86">
        <f>'3. Investeringen'!B245</f>
        <v>231</v>
      </c>
      <c r="C264" s="86" t="str">
        <f>'3. Investeringen'!G245</f>
        <v>Nieuwe investeringen TD</v>
      </c>
      <c r="D264" s="86">
        <f>'3. Investeringen'!K245</f>
        <v>2010</v>
      </c>
      <c r="E264" s="121">
        <f>'3. Investeringen'!N245</f>
        <v>2011</v>
      </c>
      <c r="F264" s="86">
        <f>'3. Investeringen'!O245</f>
        <v>-171355.99569004544</v>
      </c>
      <c r="G264" s="86">
        <f>'3. Investeringen'!P245</f>
        <v>-171355.99569004544</v>
      </c>
      <c r="H264" s="20"/>
      <c r="I264" s="86">
        <f>'6. Investeringen per jaar'!I245</f>
        <v>1</v>
      </c>
      <c r="J264" s="20"/>
      <c r="K264" s="86">
        <f>'8. Afschrijvingen voor GAW'!AO259</f>
        <v>-3191.3089105577269</v>
      </c>
      <c r="L264" s="86">
        <f>'8. Afschrijvingen voor GAW'!AP259</f>
        <v>-3274.2829422322275</v>
      </c>
      <c r="M264" s="86">
        <f>'8. Afschrijvingen voor GAW'!AQ259</f>
        <v>-3349.5914499035689</v>
      </c>
      <c r="N264" s="86">
        <f>'8. Afschrijvingen voor GAW'!AR259</f>
        <v>-3443.3800105008686</v>
      </c>
      <c r="O264" s="86">
        <f>'8. Afschrijvingen voor GAW'!AS259</f>
        <v>-3477.8138106058768</v>
      </c>
      <c r="P264" s="86">
        <f>'8. Afschrijvingen voor GAW'!AT259</f>
        <v>-3505.6363210907239</v>
      </c>
      <c r="Q264" s="86">
        <f>'8. Afschrijvingen voor GAW'!AU259</f>
        <v>-3512.6475937329055</v>
      </c>
      <c r="R264" s="86">
        <f>'8. Afschrijvingen voor GAW'!AV259</f>
        <v>-3561.8246600451666</v>
      </c>
      <c r="S264" s="86">
        <f>'8. Afschrijvingen voor GAW'!AW259</f>
        <v>-3636.622977906115</v>
      </c>
      <c r="T264" s="86">
        <f>'8. Afschrijvingen voor GAW'!AX259</f>
        <v>-3738.4484212874863</v>
      </c>
      <c r="U264" s="86">
        <f>'8. Afschrijvingen voor GAW'!AY259</f>
        <v>-3764.6175602364983</v>
      </c>
      <c r="V264" s="86">
        <f>'8. Afschrijvingen voor GAW'!AZ259</f>
        <v>-4517.5410722837969</v>
      </c>
      <c r="W264" s="86">
        <f>'8. Afschrijvingen voor GAW'!BA259</f>
        <v>-4392.919249600106</v>
      </c>
      <c r="X264" s="86">
        <f>'8. Afschrijvingen voor GAW'!BB259</f>
        <v>-4271.7352703007928</v>
      </c>
      <c r="Y264" s="86">
        <f>'8. Afschrijvingen voor GAW'!BC259</f>
        <v>-4153.8942973269786</v>
      </c>
      <c r="Z264" s="86">
        <f>'8. Afschrijvingen voor GAW'!BD259</f>
        <v>-4039.3041098145095</v>
      </c>
      <c r="AA264" s="20"/>
      <c r="AB264" s="122"/>
      <c r="AC264" s="87">
        <f t="shared" si="54"/>
        <v>-170735.02671483837</v>
      </c>
      <c r="AD264" s="87">
        <f t="shared" si="55"/>
        <v>-171899.85446719194</v>
      </c>
      <c r="AE264" s="87">
        <f t="shared" si="56"/>
        <v>-172503.95967003377</v>
      </c>
      <c r="AF264" s="87">
        <f t="shared" si="57"/>
        <v>-173890.69053029385</v>
      </c>
      <c r="AG264" s="87">
        <f t="shared" si="58"/>
        <v>-172151.78362499093</v>
      </c>
      <c r="AH264" s="87">
        <f t="shared" si="59"/>
        <v>-170023.36157290015</v>
      </c>
      <c r="AI264" s="87">
        <f t="shared" si="60"/>
        <v>-166850.76070231304</v>
      </c>
      <c r="AJ264" s="87">
        <f t="shared" si="61"/>
        <v>-165624.84669210028</v>
      </c>
      <c r="AK264" s="87">
        <f t="shared" si="62"/>
        <v>-165466.34549472827</v>
      </c>
      <c r="AL264" s="87">
        <f t="shared" si="63"/>
        <v>-166360.95474729317</v>
      </c>
      <c r="AM264" s="87">
        <f t="shared" si="64"/>
        <v>-163760.86387028769</v>
      </c>
      <c r="AN264" s="87">
        <f t="shared" si="65"/>
        <v>-159243.32279800391</v>
      </c>
      <c r="AO264" s="87">
        <f t="shared" si="66"/>
        <v>-154850.40354840379</v>
      </c>
      <c r="AP264" s="87">
        <f t="shared" si="67"/>
        <v>-150578.668278103</v>
      </c>
      <c r="AQ264" s="87">
        <f t="shared" si="68"/>
        <v>-146424.77398077602</v>
      </c>
      <c r="AR264" s="87">
        <f t="shared" si="69"/>
        <v>-142385.4698709615</v>
      </c>
    </row>
    <row r="265" spans="2:44" s="79" customFormat="1" x14ac:dyDescent="0.2">
      <c r="B265" s="86">
        <f>'3. Investeringen'!B246</f>
        <v>232</v>
      </c>
      <c r="C265" s="86" t="str">
        <f>'3. Investeringen'!G246</f>
        <v>Nieuwe investeringen TD</v>
      </c>
      <c r="D265" s="86">
        <f>'3. Investeringen'!K246</f>
        <v>2010</v>
      </c>
      <c r="E265" s="121">
        <f>'3. Investeringen'!N246</f>
        <v>2011</v>
      </c>
      <c r="F265" s="86">
        <f>'3. Investeringen'!O246</f>
        <v>514574.0988621111</v>
      </c>
      <c r="G265" s="86">
        <f>'3. Investeringen'!P246</f>
        <v>514574.0988621111</v>
      </c>
      <c r="H265" s="20"/>
      <c r="I265" s="86">
        <f>'6. Investeringen per jaar'!I246</f>
        <v>1</v>
      </c>
      <c r="J265" s="20"/>
      <c r="K265" s="86">
        <f>'8. Afschrijvingen voor GAW'!AO260</f>
        <v>11736.914839214442</v>
      </c>
      <c r="L265" s="86">
        <f>'8. Afschrijvingen voor GAW'!AP260</f>
        <v>12042.074625034016</v>
      </c>
      <c r="M265" s="86">
        <f>'8. Afschrijvingen voor GAW'!AQ260</f>
        <v>12319.042341409799</v>
      </c>
      <c r="N265" s="86">
        <f>'8. Afschrijvingen voor GAW'!AR260</f>
        <v>12663.975526969272</v>
      </c>
      <c r="O265" s="86">
        <f>'8. Afschrijvingen voor GAW'!AS260</f>
        <v>12790.615282238963</v>
      </c>
      <c r="P265" s="86">
        <f>'8. Afschrijvingen voor GAW'!AT260</f>
        <v>12892.940204496876</v>
      </c>
      <c r="Q265" s="86">
        <f>'8. Afschrijvingen voor GAW'!AU260</f>
        <v>12918.726084905871</v>
      </c>
      <c r="R265" s="86">
        <f>'8. Afschrijvingen voor GAW'!AV260</f>
        <v>13099.588250094554</v>
      </c>
      <c r="S265" s="86">
        <f>'8. Afschrijvingen voor GAW'!AW260</f>
        <v>13374.67960334654</v>
      </c>
      <c r="T265" s="86">
        <f>'8. Afschrijvingen voor GAW'!AX260</f>
        <v>13749.170632240242</v>
      </c>
      <c r="U265" s="86">
        <f>'8. Afschrijvingen voor GAW'!AY260</f>
        <v>13845.414826665921</v>
      </c>
      <c r="V265" s="86">
        <f>'8. Afschrijvingen voor GAW'!AZ260</f>
        <v>16614.497791999111</v>
      </c>
      <c r="W265" s="86">
        <f>'8. Afschrijvingen voor GAW'!BA260</f>
        <v>16019.351602434963</v>
      </c>
      <c r="X265" s="86">
        <f>'8. Afschrijvingen voor GAW'!BB260</f>
        <v>15445.524082347742</v>
      </c>
      <c r="Y265" s="86">
        <f>'8. Afschrijvingen voor GAW'!BC260</f>
        <v>14892.251577905434</v>
      </c>
      <c r="Z265" s="86">
        <f>'8. Afschrijvingen voor GAW'!BD260</f>
        <v>14358.797790040164</v>
      </c>
      <c r="AA265" s="20"/>
      <c r="AB265" s="122"/>
      <c r="AC265" s="87">
        <f t="shared" si="54"/>
        <v>510555.79550582822</v>
      </c>
      <c r="AD265" s="87">
        <f t="shared" si="55"/>
        <v>511788.17156394577</v>
      </c>
      <c r="AE265" s="87">
        <f t="shared" si="56"/>
        <v>511240.25716850668</v>
      </c>
      <c r="AF265" s="87">
        <f t="shared" si="57"/>
        <v>512891.00884225557</v>
      </c>
      <c r="AG265" s="87">
        <f t="shared" si="58"/>
        <v>505229.30364843912</v>
      </c>
      <c r="AH265" s="87">
        <f t="shared" si="59"/>
        <v>496378.19787312974</v>
      </c>
      <c r="AI265" s="87">
        <f t="shared" si="60"/>
        <v>484452.22818397015</v>
      </c>
      <c r="AJ265" s="87">
        <f t="shared" si="61"/>
        <v>478134.97112845117</v>
      </c>
      <c r="AK265" s="87">
        <f t="shared" si="62"/>
        <v>474801.12591880205</v>
      </c>
      <c r="AL265" s="87">
        <f t="shared" si="63"/>
        <v>474346.38681228826</v>
      </c>
      <c r="AM265" s="87">
        <f t="shared" si="64"/>
        <v>463821.39669330826</v>
      </c>
      <c r="AN265" s="87">
        <f t="shared" si="65"/>
        <v>447206.89890130912</v>
      </c>
      <c r="AO265" s="87">
        <f t="shared" si="66"/>
        <v>431187.54729887418</v>
      </c>
      <c r="AP265" s="87">
        <f t="shared" si="67"/>
        <v>415742.02321652643</v>
      </c>
      <c r="AQ265" s="87">
        <f t="shared" si="68"/>
        <v>400849.77163862099</v>
      </c>
      <c r="AR265" s="87">
        <f t="shared" si="69"/>
        <v>386490.97384858085</v>
      </c>
    </row>
    <row r="266" spans="2:44" s="79" customFormat="1" x14ac:dyDescent="0.2">
      <c r="B266" s="86">
        <f>'3. Investeringen'!B247</f>
        <v>233</v>
      </c>
      <c r="C266" s="86" t="str">
        <f>'3. Investeringen'!G247</f>
        <v>Nieuwe investeringen TD</v>
      </c>
      <c r="D266" s="86">
        <f>'3. Investeringen'!K247</f>
        <v>2010</v>
      </c>
      <c r="E266" s="121">
        <f>'3. Investeringen'!N247</f>
        <v>2011</v>
      </c>
      <c r="F266" s="86">
        <f>'3. Investeringen'!O247</f>
        <v>76655.273398000005</v>
      </c>
      <c r="G266" s="86">
        <f>'3. Investeringen'!P247</f>
        <v>76655.273398000005</v>
      </c>
      <c r="H266" s="20"/>
      <c r="I266" s="86">
        <f>'6. Investeringen per jaar'!I247</f>
        <v>1</v>
      </c>
      <c r="J266" s="20"/>
      <c r="K266" s="86">
        <f>'8. Afschrijvingen voor GAW'!AO261</f>
        <v>2637.4611016600002</v>
      </c>
      <c r="L266" s="86">
        <f>'8. Afschrijvingen voor GAW'!AP261</f>
        <v>2706.0350903031599</v>
      </c>
      <c r="M266" s="86">
        <f>'8. Afschrijvingen voor GAW'!AQ261</f>
        <v>2768.2738973801324</v>
      </c>
      <c r="N266" s="86">
        <f>'8. Afschrijvingen voor GAW'!AR261</f>
        <v>2845.7855665067759</v>
      </c>
      <c r="O266" s="86">
        <f>'8. Afschrijvingen voor GAW'!AS261</f>
        <v>2874.2434221718436</v>
      </c>
      <c r="P266" s="86">
        <f>'8. Afschrijvingen voor GAW'!AT261</f>
        <v>2897.2373695492183</v>
      </c>
      <c r="Q266" s="86">
        <f>'8. Afschrijvingen voor GAW'!AU261</f>
        <v>2903.0318442883172</v>
      </c>
      <c r="R266" s="86">
        <f>'8. Afschrijvingen voor GAW'!AV261</f>
        <v>2943.6742901083535</v>
      </c>
      <c r="S266" s="86">
        <f>'8. Afschrijvingen voor GAW'!AW261</f>
        <v>3005.4914502006291</v>
      </c>
      <c r="T266" s="86">
        <f>'8. Afschrijvingen voor GAW'!AX261</f>
        <v>3089.6452108062467</v>
      </c>
      <c r="U266" s="86">
        <f>'8. Afschrijvingen voor GAW'!AY261</f>
        <v>3111.2727272818897</v>
      </c>
      <c r="V266" s="86">
        <f>'8. Afschrijvingen voor GAW'!AZ261</f>
        <v>3733.5272727382671</v>
      </c>
      <c r="W266" s="86">
        <f>'8. Afschrijvingen voor GAW'!BA261</f>
        <v>3491.3525307228115</v>
      </c>
      <c r="X266" s="86">
        <f>'8. Afschrijvingen voor GAW'!BB261</f>
        <v>3264.8864206218727</v>
      </c>
      <c r="Y266" s="86">
        <f>'8. Afschrijvingen voor GAW'!BC261</f>
        <v>3053.1100041491027</v>
      </c>
      <c r="Z266" s="86">
        <f>'8. Afschrijvingen voor GAW'!BD261</f>
        <v>3035.5633949298544</v>
      </c>
      <c r="AA266" s="20"/>
      <c r="AB266" s="122"/>
      <c r="AC266" s="87">
        <f t="shared" si="54"/>
        <v>75167.641397309999</v>
      </c>
      <c r="AD266" s="87">
        <f t="shared" si="55"/>
        <v>74415.964983336889</v>
      </c>
      <c r="AE266" s="87">
        <f t="shared" si="56"/>
        <v>73359.2582805735</v>
      </c>
      <c r="AF266" s="87">
        <f t="shared" si="57"/>
        <v>72567.53194592279</v>
      </c>
      <c r="AG266" s="87">
        <f t="shared" si="58"/>
        <v>70418.963843210178</v>
      </c>
      <c r="AH266" s="87">
        <f t="shared" si="59"/>
        <v>68085.078184406651</v>
      </c>
      <c r="AI266" s="87">
        <f t="shared" si="60"/>
        <v>65318.216496487148</v>
      </c>
      <c r="AJ266" s="87">
        <f t="shared" si="61"/>
        <v>63288.997237329611</v>
      </c>
      <c r="AK266" s="87">
        <f t="shared" si="62"/>
        <v>61612.574729112901</v>
      </c>
      <c r="AL266" s="87">
        <f t="shared" si="63"/>
        <v>60248.08161072182</v>
      </c>
      <c r="AM266" s="87">
        <f t="shared" si="64"/>
        <v>57558.545454714978</v>
      </c>
      <c r="AN266" s="87">
        <f t="shared" si="65"/>
        <v>53825.018181976709</v>
      </c>
      <c r="AO266" s="87">
        <f t="shared" si="66"/>
        <v>50333.665651253898</v>
      </c>
      <c r="AP266" s="87">
        <f t="shared" si="67"/>
        <v>47068.779230632026</v>
      </c>
      <c r="AQ266" s="87">
        <f t="shared" si="68"/>
        <v>44015.669226482925</v>
      </c>
      <c r="AR266" s="87">
        <f t="shared" si="69"/>
        <v>40980.105831553068</v>
      </c>
    </row>
    <row r="267" spans="2:44" s="79" customFormat="1" x14ac:dyDescent="0.2">
      <c r="B267" s="86">
        <f>'3. Investeringen'!B248</f>
        <v>234</v>
      </c>
      <c r="C267" s="86" t="str">
        <f>'3. Investeringen'!G248</f>
        <v>Nieuwe investeringen TD</v>
      </c>
      <c r="D267" s="86">
        <f>'3. Investeringen'!K248</f>
        <v>2010</v>
      </c>
      <c r="E267" s="121">
        <f>'3. Investeringen'!N248</f>
        <v>2011</v>
      </c>
      <c r="F267" s="86">
        <f>'3. Investeringen'!O248</f>
        <v>255.78</v>
      </c>
      <c r="G267" s="86">
        <f>'3. Investeringen'!P248</f>
        <v>255.78</v>
      </c>
      <c r="H267" s="20"/>
      <c r="I267" s="86">
        <f>'6. Investeringen per jaar'!I248</f>
        <v>1</v>
      </c>
      <c r="J267" s="20"/>
      <c r="K267" s="86">
        <f>'8. Afschrijvingen voor GAW'!AO262</f>
        <v>10.596599999999999</v>
      </c>
      <c r="L267" s="86">
        <f>'8. Afschrijvingen voor GAW'!AP262</f>
        <v>10.872111599999998</v>
      </c>
      <c r="M267" s="86">
        <f>'8. Afschrijvingen voor GAW'!AQ262</f>
        <v>11.122170166799997</v>
      </c>
      <c r="N267" s="86">
        <f>'8. Afschrijvingen voor GAW'!AR262</f>
        <v>11.433590931470397</v>
      </c>
      <c r="O267" s="86">
        <f>'8. Afschrijvingen voor GAW'!AS262</f>
        <v>11.547926840785099</v>
      </c>
      <c r="P267" s="86">
        <f>'8. Afschrijvingen voor GAW'!AT262</f>
        <v>11.64031025551138</v>
      </c>
      <c r="Q267" s="86">
        <f>'8. Afschrijvingen voor GAW'!AU262</f>
        <v>11.663590876022404</v>
      </c>
      <c r="R267" s="86">
        <f>'8. Afschrijvingen voor GAW'!AV262</f>
        <v>11.826881148286718</v>
      </c>
      <c r="S267" s="86">
        <f>'8. Afschrijvingen voor GAW'!AW262</f>
        <v>12.075245652400739</v>
      </c>
      <c r="T267" s="86">
        <f>'8. Afschrijvingen voor GAW'!AX262</f>
        <v>12.413352530667961</v>
      </c>
      <c r="U267" s="86">
        <f>'8. Afschrijvingen voor GAW'!AY262</f>
        <v>12.500245998382633</v>
      </c>
      <c r="V267" s="86">
        <f>'8. Afschrijvingen voor GAW'!AZ262</f>
        <v>15.000295198059161</v>
      </c>
      <c r="W267" s="86">
        <f>'8. Afschrijvingen voor GAW'!BA262</f>
        <v>13.666935624898347</v>
      </c>
      <c r="X267" s="86">
        <f>'8. Afschrijvingen voor GAW'!BB262</f>
        <v>12.452096902685161</v>
      </c>
      <c r="Y267" s="86">
        <f>'8. Afschrijvingen voor GAW'!BC262</f>
        <v>12.155618405002182</v>
      </c>
      <c r="Z267" s="86">
        <f>'8. Afschrijvingen voor GAW'!BD262</f>
        <v>12.155618405002182</v>
      </c>
      <c r="AA267" s="20"/>
      <c r="AB267" s="122"/>
      <c r="AC267" s="87">
        <f t="shared" si="54"/>
        <v>249.02009999999999</v>
      </c>
      <c r="AD267" s="87">
        <f t="shared" si="55"/>
        <v>244.62251099999997</v>
      </c>
      <c r="AE267" s="87">
        <f t="shared" si="56"/>
        <v>239.12665858619994</v>
      </c>
      <c r="AF267" s="87">
        <f t="shared" si="57"/>
        <v>234.38861409514314</v>
      </c>
      <c r="AG267" s="87">
        <f t="shared" si="58"/>
        <v>225.18457339530949</v>
      </c>
      <c r="AH267" s="87">
        <f t="shared" si="59"/>
        <v>215.34573972696057</v>
      </c>
      <c r="AI267" s="87">
        <f t="shared" si="60"/>
        <v>204.11284033039209</v>
      </c>
      <c r="AJ267" s="87">
        <f t="shared" si="61"/>
        <v>195.14353894673084</v>
      </c>
      <c r="AK267" s="87">
        <f t="shared" si="62"/>
        <v>187.16630761221143</v>
      </c>
      <c r="AL267" s="87">
        <f t="shared" si="63"/>
        <v>179.9936116946854</v>
      </c>
      <c r="AM267" s="87">
        <f t="shared" si="64"/>
        <v>168.75332097816553</v>
      </c>
      <c r="AN267" s="87">
        <f t="shared" si="65"/>
        <v>153.75302578010638</v>
      </c>
      <c r="AO267" s="87">
        <f t="shared" si="66"/>
        <v>140.08609015520804</v>
      </c>
      <c r="AP267" s="87">
        <f t="shared" si="67"/>
        <v>127.63399325252288</v>
      </c>
      <c r="AQ267" s="87">
        <f t="shared" si="68"/>
        <v>115.4783748475207</v>
      </c>
      <c r="AR267" s="87">
        <f t="shared" si="69"/>
        <v>103.32275644251851</v>
      </c>
    </row>
    <row r="268" spans="2:44" s="79" customFormat="1" x14ac:dyDescent="0.2">
      <c r="B268" s="86">
        <f>'3. Investeringen'!B249</f>
        <v>235</v>
      </c>
      <c r="C268" s="86" t="str">
        <f>'3. Investeringen'!G249</f>
        <v>Nieuwe investeringen TD</v>
      </c>
      <c r="D268" s="86">
        <f>'3. Investeringen'!K249</f>
        <v>2010</v>
      </c>
      <c r="E268" s="121">
        <f>'3. Investeringen'!N249</f>
        <v>2011</v>
      </c>
      <c r="F268" s="86">
        <f>'3. Investeringen'!O249</f>
        <v>94361.273212500004</v>
      </c>
      <c r="G268" s="86">
        <f>'3. Investeringen'!P249</f>
        <v>94361.273212500004</v>
      </c>
      <c r="H268" s="20"/>
      <c r="I268" s="86">
        <f>'6. Investeringen per jaar'!I249</f>
        <v>1</v>
      </c>
      <c r="J268" s="20"/>
      <c r="K268" s="86">
        <f>'8. Afschrijvingen voor GAW'!AO263</f>
        <v>21283.709402375</v>
      </c>
      <c r="L268" s="86">
        <f>'8. Afschrijvingen voor GAW'!AP263</f>
        <v>21837.085846836748</v>
      </c>
      <c r="M268" s="86">
        <f>'8. Afschrijvingen voor GAW'!AQ263</f>
        <v>22339.338821313992</v>
      </c>
      <c r="N268" s="86">
        <f>'8. Afschrijvingen voor GAW'!AR263</f>
        <v>22964.840308310781</v>
      </c>
      <c r="O268" s="86">
        <f>'8. Afschrijvingen voor GAW'!AS263</f>
        <v>11597.244355696945</v>
      </c>
      <c r="P268" s="86">
        <f>'8. Afschrijvingen voor GAW'!AT263</f>
        <v>0</v>
      </c>
      <c r="Q268" s="86">
        <f>'8. Afschrijvingen voor GAW'!AU263</f>
        <v>0</v>
      </c>
      <c r="R268" s="86">
        <f>'8. Afschrijvingen voor GAW'!AV263</f>
        <v>0</v>
      </c>
      <c r="S268" s="86">
        <f>'8. Afschrijvingen voor GAW'!AW263</f>
        <v>0</v>
      </c>
      <c r="T268" s="86">
        <f>'8. Afschrijvingen voor GAW'!AX263</f>
        <v>0</v>
      </c>
      <c r="U268" s="86">
        <f>'8. Afschrijvingen voor GAW'!AY263</f>
        <v>0</v>
      </c>
      <c r="V268" s="86">
        <f>'8. Afschrijvingen voor GAW'!AZ263</f>
        <v>0</v>
      </c>
      <c r="W268" s="86">
        <f>'8. Afschrijvingen voor GAW'!BA263</f>
        <v>0</v>
      </c>
      <c r="X268" s="86">
        <f>'8. Afschrijvingen voor GAW'!BB263</f>
        <v>0</v>
      </c>
      <c r="Y268" s="86">
        <f>'8. Afschrijvingen voor GAW'!BC263</f>
        <v>0</v>
      </c>
      <c r="Z268" s="86">
        <f>'8. Afschrijvingen voor GAW'!BD263</f>
        <v>0</v>
      </c>
      <c r="AA268" s="20"/>
      <c r="AB268" s="122"/>
      <c r="AC268" s="87">
        <f t="shared" si="54"/>
        <v>74492.982908312493</v>
      </c>
      <c r="AD268" s="87">
        <f t="shared" si="55"/>
        <v>54592.714617091871</v>
      </c>
      <c r="AE268" s="87">
        <f t="shared" si="56"/>
        <v>33509.008231970991</v>
      </c>
      <c r="AF268" s="87">
        <f t="shared" si="57"/>
        <v>11482.420154155396</v>
      </c>
      <c r="AG268" s="87">
        <f t="shared" si="58"/>
        <v>5.4569682106375694E-12</v>
      </c>
      <c r="AH268" s="87">
        <f t="shared" si="59"/>
        <v>5.50062395632267E-12</v>
      </c>
      <c r="AI268" s="87">
        <f t="shared" si="60"/>
        <v>5.5116252042353151E-12</v>
      </c>
      <c r="AJ268" s="87">
        <f t="shared" si="61"/>
        <v>5.5887879570946095E-12</v>
      </c>
      <c r="AK268" s="87">
        <f t="shared" si="62"/>
        <v>5.7061525041935958E-12</v>
      </c>
      <c r="AL268" s="87">
        <f t="shared" si="63"/>
        <v>5.8659247743110163E-12</v>
      </c>
      <c r="AM268" s="87">
        <f t="shared" si="64"/>
        <v>5.9069862477311929E-12</v>
      </c>
      <c r="AN268" s="87">
        <f t="shared" si="65"/>
        <v>5.9069862477311929E-12</v>
      </c>
      <c r="AO268" s="87">
        <f t="shared" si="66"/>
        <v>5.9069862477311929E-12</v>
      </c>
      <c r="AP268" s="87">
        <f t="shared" si="67"/>
        <v>5.9069862477311929E-12</v>
      </c>
      <c r="AQ268" s="87">
        <f t="shared" si="68"/>
        <v>5.9069862477311929E-12</v>
      </c>
      <c r="AR268" s="87">
        <f t="shared" si="69"/>
        <v>5.9069862477311929E-12</v>
      </c>
    </row>
    <row r="269" spans="2:44" s="79" customFormat="1" x14ac:dyDescent="0.2">
      <c r="B269" s="86">
        <f>'3. Investeringen'!B250</f>
        <v>236</v>
      </c>
      <c r="C269" s="86" t="str">
        <f>'3. Investeringen'!G250</f>
        <v>Nieuwe investeringen TD</v>
      </c>
      <c r="D269" s="86">
        <f>'3. Investeringen'!K250</f>
        <v>2011</v>
      </c>
      <c r="E269" s="121">
        <f>'3. Investeringen'!N250</f>
        <v>2011</v>
      </c>
      <c r="F269" s="86">
        <f>'3. Investeringen'!O250</f>
        <v>861057.15646750014</v>
      </c>
      <c r="G269" s="86">
        <f>'3. Investeringen'!P250</f>
        <v>0</v>
      </c>
      <c r="H269" s="20"/>
      <c r="I269" s="86">
        <f>'6. Investeringen per jaar'!I250</f>
        <v>1</v>
      </c>
      <c r="J269" s="20"/>
      <c r="K269" s="86">
        <f>'8. Afschrijvingen voor GAW'!AO264</f>
        <v>7827.792331522729</v>
      </c>
      <c r="L269" s="86">
        <f>'8. Afschrijvingen voor GAW'!AP264</f>
        <v>16062.62986428464</v>
      </c>
      <c r="M269" s="86">
        <f>'8. Afschrijvingen voor GAW'!AQ264</f>
        <v>16432.070351163187</v>
      </c>
      <c r="N269" s="86">
        <f>'8. Afschrijvingen voor GAW'!AR264</f>
        <v>16892.168320995755</v>
      </c>
      <c r="O269" s="86">
        <f>'8. Afschrijvingen voor GAW'!AS264</f>
        <v>17061.090004205715</v>
      </c>
      <c r="P269" s="86">
        <f>'8. Afschrijvingen voor GAW'!AT264</f>
        <v>17197.57872423936</v>
      </c>
      <c r="Q269" s="86">
        <f>'8. Afschrijvingen voor GAW'!AU264</f>
        <v>17231.973881687838</v>
      </c>
      <c r="R269" s="86">
        <f>'8. Afschrijvingen voor GAW'!AV264</f>
        <v>17473.22151603147</v>
      </c>
      <c r="S269" s="86">
        <f>'8. Afschrijvingen voor GAW'!AW264</f>
        <v>17840.159167868129</v>
      </c>
      <c r="T269" s="86">
        <f>'8. Afschrijvingen voor GAW'!AX264</f>
        <v>18339.683624568435</v>
      </c>
      <c r="U269" s="86">
        <f>'8. Afschrijvingen voor GAW'!AY264</f>
        <v>18468.061409940416</v>
      </c>
      <c r="V269" s="86">
        <f>'8. Afschrijvingen voor GAW'!AZ264</f>
        <v>22161.673691928496</v>
      </c>
      <c r="W269" s="86">
        <f>'8. Afschrijvingen voor GAW'!BA264</f>
        <v>21564.055524955143</v>
      </c>
      <c r="X269" s="86">
        <f>'8. Afschrijvingen voor GAW'!BB264</f>
        <v>20982.552904057473</v>
      </c>
      <c r="Y269" s="86">
        <f>'8. Afschrijvingen voor GAW'!BC264</f>
        <v>20416.731252712107</v>
      </c>
      <c r="Z269" s="86">
        <f>'8. Afschrijvingen voor GAW'!BD264</f>
        <v>19866.167713313127</v>
      </c>
      <c r="AA269" s="20"/>
      <c r="AB269" s="122"/>
      <c r="AC269" s="87">
        <f t="shared" si="54"/>
        <v>853229.36413597746</v>
      </c>
      <c r="AD269" s="87">
        <f t="shared" si="55"/>
        <v>859350.69773922826</v>
      </c>
      <c r="AE269" s="87">
        <f t="shared" si="56"/>
        <v>862683.69343606732</v>
      </c>
      <c r="AF269" s="87">
        <f t="shared" si="57"/>
        <v>869946.66853128152</v>
      </c>
      <c r="AG269" s="87">
        <f t="shared" si="58"/>
        <v>861585.04521238862</v>
      </c>
      <c r="AH269" s="87">
        <f t="shared" si="59"/>
        <v>851280.14684984833</v>
      </c>
      <c r="AI269" s="87">
        <f t="shared" si="60"/>
        <v>835750.73326186021</v>
      </c>
      <c r="AJ269" s="87">
        <f t="shared" si="61"/>
        <v>829978.02201149485</v>
      </c>
      <c r="AK269" s="87">
        <f t="shared" si="62"/>
        <v>829567.40130586806</v>
      </c>
      <c r="AL269" s="87">
        <f t="shared" si="63"/>
        <v>834455.60491786397</v>
      </c>
      <c r="AM269" s="87">
        <f t="shared" si="64"/>
        <v>821828.73274234857</v>
      </c>
      <c r="AN269" s="87">
        <f t="shared" si="65"/>
        <v>799667.05905042007</v>
      </c>
      <c r="AO269" s="87">
        <f t="shared" si="66"/>
        <v>778103.00352546491</v>
      </c>
      <c r="AP269" s="87">
        <f t="shared" si="67"/>
        <v>757120.45062140748</v>
      </c>
      <c r="AQ269" s="87">
        <f t="shared" si="68"/>
        <v>736703.7193686954</v>
      </c>
      <c r="AR269" s="87">
        <f t="shared" si="69"/>
        <v>716837.55165538227</v>
      </c>
    </row>
    <row r="270" spans="2:44" s="79" customFormat="1" x14ac:dyDescent="0.2">
      <c r="B270" s="86">
        <f>'3. Investeringen'!B251</f>
        <v>237</v>
      </c>
      <c r="C270" s="86" t="str">
        <f>'3. Investeringen'!G251</f>
        <v>Nieuwe investeringen TD</v>
      </c>
      <c r="D270" s="86">
        <f>'3. Investeringen'!K251</f>
        <v>2011</v>
      </c>
      <c r="E270" s="121">
        <f>'3. Investeringen'!N251</f>
        <v>2011</v>
      </c>
      <c r="F270" s="86">
        <f>'3. Investeringen'!O251</f>
        <v>1397330.3280780648</v>
      </c>
      <c r="G270" s="86">
        <f>'3. Investeringen'!P251</f>
        <v>0</v>
      </c>
      <c r="H270" s="20"/>
      <c r="I270" s="86">
        <f>'6. Investeringen per jaar'!I251</f>
        <v>1</v>
      </c>
      <c r="J270" s="20"/>
      <c r="K270" s="86">
        <f>'8. Afschrijvingen voor GAW'!AO265</f>
        <v>15525.892534200721</v>
      </c>
      <c r="L270" s="86">
        <f>'8. Afschrijvingen voor GAW'!AP265</f>
        <v>31859.131480179876</v>
      </c>
      <c r="M270" s="86">
        <f>'8. Afschrijvingen voor GAW'!AQ265</f>
        <v>32591.891504224011</v>
      </c>
      <c r="N270" s="86">
        <f>'8. Afschrijvingen voor GAW'!AR265</f>
        <v>33504.464466342288</v>
      </c>
      <c r="O270" s="86">
        <f>'8. Afschrijvingen voor GAW'!AS265</f>
        <v>33839.509111005711</v>
      </c>
      <c r="P270" s="86">
        <f>'8. Afschrijvingen voor GAW'!AT265</f>
        <v>34110.225183893752</v>
      </c>
      <c r="Q270" s="86">
        <f>'8. Afschrijvingen voor GAW'!AU265</f>
        <v>34178.445634261545</v>
      </c>
      <c r="R270" s="86">
        <f>'8. Afschrijvingen voor GAW'!AV265</f>
        <v>34656.943873141208</v>
      </c>
      <c r="S270" s="86">
        <f>'8. Afschrijvingen voor GAW'!AW265</f>
        <v>35384.739694477168</v>
      </c>
      <c r="T270" s="86">
        <f>'8. Afschrijvingen voor GAW'!AX265</f>
        <v>36375.512405922527</v>
      </c>
      <c r="U270" s="86">
        <f>'8. Afschrijvingen voor GAW'!AY265</f>
        <v>36630.140992763983</v>
      </c>
      <c r="V270" s="86">
        <f>'8. Afschrijvingen voor GAW'!AZ265</f>
        <v>43956.169191316796</v>
      </c>
      <c r="W270" s="86">
        <f>'8. Afschrijvingen voor GAW'!BA265</f>
        <v>42427.258958575338</v>
      </c>
      <c r="X270" s="86">
        <f>'8. Afschrijvingen voor GAW'!BB265</f>
        <v>40951.528212190111</v>
      </c>
      <c r="Y270" s="86">
        <f>'8. Afschrijvingen voor GAW'!BC265</f>
        <v>39527.127230896534</v>
      </c>
      <c r="Z270" s="86">
        <f>'8. Afschrijvingen voor GAW'!BD265</f>
        <v>38152.270631561005</v>
      </c>
      <c r="AA270" s="20"/>
      <c r="AB270" s="122"/>
      <c r="AC270" s="87">
        <f t="shared" si="54"/>
        <v>1381804.435543864</v>
      </c>
      <c r="AD270" s="87">
        <f t="shared" si="55"/>
        <v>1385872.2193878246</v>
      </c>
      <c r="AE270" s="87">
        <f t="shared" si="56"/>
        <v>1385155.3889295205</v>
      </c>
      <c r="AF270" s="87">
        <f t="shared" si="57"/>
        <v>1390435.2753532049</v>
      </c>
      <c r="AG270" s="87">
        <f t="shared" si="58"/>
        <v>1370500.1189957312</v>
      </c>
      <c r="AH270" s="87">
        <f t="shared" si="59"/>
        <v>1347353.8947638033</v>
      </c>
      <c r="AI270" s="87">
        <f t="shared" si="60"/>
        <v>1315870.1569190696</v>
      </c>
      <c r="AJ270" s="87">
        <f t="shared" si="61"/>
        <v>1299635.3952427953</v>
      </c>
      <c r="AK270" s="87">
        <f t="shared" si="62"/>
        <v>1291542.9988484168</v>
      </c>
      <c r="AL270" s="87">
        <f t="shared" si="63"/>
        <v>1291330.6904102499</v>
      </c>
      <c r="AM270" s="87">
        <f t="shared" si="64"/>
        <v>1263739.8642503575</v>
      </c>
      <c r="AN270" s="87">
        <f t="shared" si="65"/>
        <v>1219783.6950590408</v>
      </c>
      <c r="AO270" s="87">
        <f t="shared" si="66"/>
        <v>1177356.4361004655</v>
      </c>
      <c r="AP270" s="87">
        <f t="shared" si="67"/>
        <v>1136404.9078882753</v>
      </c>
      <c r="AQ270" s="87">
        <f t="shared" si="68"/>
        <v>1096877.7806573787</v>
      </c>
      <c r="AR270" s="87">
        <f t="shared" si="69"/>
        <v>1058725.5100258177</v>
      </c>
    </row>
    <row r="271" spans="2:44" s="79" customFormat="1" x14ac:dyDescent="0.2">
      <c r="B271" s="86">
        <f>'3. Investeringen'!B252</f>
        <v>238</v>
      </c>
      <c r="C271" s="86" t="str">
        <f>'3. Investeringen'!G252</f>
        <v>Nieuwe investeringen TD</v>
      </c>
      <c r="D271" s="86">
        <f>'3. Investeringen'!K252</f>
        <v>2011</v>
      </c>
      <c r="E271" s="121">
        <f>'3. Investeringen'!N252</f>
        <v>2011</v>
      </c>
      <c r="F271" s="86">
        <f>'3. Investeringen'!O252</f>
        <v>71272.604432500011</v>
      </c>
      <c r="G271" s="86">
        <f>'3. Investeringen'!P252</f>
        <v>0</v>
      </c>
      <c r="H271" s="20"/>
      <c r="I271" s="86">
        <f>'6. Investeringen per jaar'!I252</f>
        <v>1</v>
      </c>
      <c r="J271" s="20"/>
      <c r="K271" s="86">
        <f>'8. Afschrijvingen voor GAW'!AO266</f>
        <v>1187.8767405416668</v>
      </c>
      <c r="L271" s="86">
        <f>'8. Afschrijvingen voor GAW'!AP266</f>
        <v>2437.5230715915004</v>
      </c>
      <c r="M271" s="86">
        <f>'8. Afschrijvingen voor GAW'!AQ266</f>
        <v>2493.586102238105</v>
      </c>
      <c r="N271" s="86">
        <f>'8. Afschrijvingen voor GAW'!AR266</f>
        <v>2563.4065131007719</v>
      </c>
      <c r="O271" s="86">
        <f>'8. Afschrijvingen voor GAW'!AS266</f>
        <v>2589.0405782317794</v>
      </c>
      <c r="P271" s="86">
        <f>'8. Afschrijvingen voor GAW'!AT266</f>
        <v>2609.7529028576337</v>
      </c>
      <c r="Q271" s="86">
        <f>'8. Afschrijvingen voor GAW'!AU266</f>
        <v>2614.9724086633491</v>
      </c>
      <c r="R271" s="86">
        <f>'8. Afschrijvingen voor GAW'!AV266</f>
        <v>2651.5820223846363</v>
      </c>
      <c r="S271" s="86">
        <f>'8. Afschrijvingen voor GAW'!AW266</f>
        <v>2707.2652448547133</v>
      </c>
      <c r="T271" s="86">
        <f>'8. Afschrijvingen voor GAW'!AX266</f>
        <v>2783.068671710645</v>
      </c>
      <c r="U271" s="86">
        <f>'8. Afschrijvingen voor GAW'!AY266</f>
        <v>2802.5501524126194</v>
      </c>
      <c r="V271" s="86">
        <f>'8. Afschrijvingen voor GAW'!AZ266</f>
        <v>3363.0601828951435</v>
      </c>
      <c r="W271" s="86">
        <f>'8. Afschrijvingen voor GAW'!BA266</f>
        <v>3156.1026331785192</v>
      </c>
      <c r="X271" s="86">
        <f>'8. Afschrijvingen voor GAW'!BB266</f>
        <v>2961.8809326752262</v>
      </c>
      <c r="Y271" s="86">
        <f>'8. Afschrijvingen voor GAW'!BC266</f>
        <v>2779.6113368182891</v>
      </c>
      <c r="Z271" s="86">
        <f>'8. Afschrijvingen voor GAW'!BD266</f>
        <v>2734.7788959018653</v>
      </c>
      <c r="AA271" s="20"/>
      <c r="AB271" s="122"/>
      <c r="AC271" s="87">
        <f t="shared" si="54"/>
        <v>70084.727691958338</v>
      </c>
      <c r="AD271" s="87">
        <f t="shared" si="55"/>
        <v>69469.407540357759</v>
      </c>
      <c r="AE271" s="87">
        <f t="shared" si="56"/>
        <v>68573.617811547883</v>
      </c>
      <c r="AF271" s="87">
        <f t="shared" si="57"/>
        <v>67930.272597170464</v>
      </c>
      <c r="AG271" s="87">
        <f t="shared" si="58"/>
        <v>66020.534744910387</v>
      </c>
      <c r="AH271" s="87">
        <f t="shared" si="59"/>
        <v>63938.946120012035</v>
      </c>
      <c r="AI271" s="87">
        <f t="shared" si="60"/>
        <v>61451.851603588708</v>
      </c>
      <c r="AJ271" s="87">
        <f t="shared" si="61"/>
        <v>59660.595503654309</v>
      </c>
      <c r="AK271" s="87">
        <f t="shared" si="62"/>
        <v>58206.202764376329</v>
      </c>
      <c r="AL271" s="87">
        <f t="shared" si="63"/>
        <v>57052.907770068225</v>
      </c>
      <c r="AM271" s="87">
        <f t="shared" si="64"/>
        <v>54649.727972046079</v>
      </c>
      <c r="AN271" s="87">
        <f t="shared" si="65"/>
        <v>51286.667789150939</v>
      </c>
      <c r="AO271" s="87">
        <f t="shared" si="66"/>
        <v>48130.565155972421</v>
      </c>
      <c r="AP271" s="87">
        <f t="shared" si="67"/>
        <v>45168.684223297198</v>
      </c>
      <c r="AQ271" s="87">
        <f t="shared" si="68"/>
        <v>42389.072886478905</v>
      </c>
      <c r="AR271" s="87">
        <f t="shared" si="69"/>
        <v>39654.29399057704</v>
      </c>
    </row>
    <row r="272" spans="2:44" s="79" customFormat="1" x14ac:dyDescent="0.2">
      <c r="B272" s="86">
        <f>'3. Investeringen'!B253</f>
        <v>239</v>
      </c>
      <c r="C272" s="86" t="str">
        <f>'3. Investeringen'!G253</f>
        <v>Nieuwe investeringen TD</v>
      </c>
      <c r="D272" s="86">
        <f>'3. Investeringen'!K253</f>
        <v>2011</v>
      </c>
      <c r="E272" s="121">
        <f>'3. Investeringen'!N253</f>
        <v>2011</v>
      </c>
      <c r="F272" s="86">
        <f>'3. Investeringen'!O253</f>
        <v>223.38941249999999</v>
      </c>
      <c r="G272" s="86">
        <f>'3. Investeringen'!P253</f>
        <v>0</v>
      </c>
      <c r="H272" s="20"/>
      <c r="I272" s="86">
        <f>'6. Investeringen per jaar'!I253</f>
        <v>1</v>
      </c>
      <c r="J272" s="20"/>
      <c r="K272" s="86">
        <f>'8. Afschrijvingen voor GAW'!AO267</f>
        <v>4.4677882499999999</v>
      </c>
      <c r="L272" s="86">
        <f>'8. Afschrijvingen voor GAW'!AP267</f>
        <v>9.1679014890000001</v>
      </c>
      <c r="M272" s="86">
        <f>'8. Afschrijvingen voor GAW'!AQ267</f>
        <v>9.3787632232470006</v>
      </c>
      <c r="N272" s="86">
        <f>'8. Afschrijvingen voor GAW'!AR267</f>
        <v>9.6413685934979156</v>
      </c>
      <c r="O272" s="86">
        <f>'8. Afschrijvingen voor GAW'!AS267</f>
        <v>9.7377822794328956</v>
      </c>
      <c r="P272" s="86">
        <f>'8. Afschrijvingen voor GAW'!AT267</f>
        <v>9.8156845376683588</v>
      </c>
      <c r="Q272" s="86">
        <f>'8. Afschrijvingen voor GAW'!AU267</f>
        <v>9.8353159067436948</v>
      </c>
      <c r="R272" s="86">
        <f>'8. Afschrijvingen voor GAW'!AV267</f>
        <v>9.9730103294381074</v>
      </c>
      <c r="S272" s="86">
        <f>'8. Afschrijvingen voor GAW'!AW267</f>
        <v>10.182443546356307</v>
      </c>
      <c r="T272" s="86">
        <f>'8. Afschrijvingen voor GAW'!AX267</f>
        <v>10.467551965654282</v>
      </c>
      <c r="U272" s="86">
        <f>'8. Afschrijvingen voor GAW'!AY267</f>
        <v>10.540824829413863</v>
      </c>
      <c r="V272" s="86">
        <f>'8. Afschrijvingen voor GAW'!AZ267</f>
        <v>12.648989795296638</v>
      </c>
      <c r="W272" s="86">
        <f>'8. Afschrijvingen voor GAW'!BA267</f>
        <v>11.602176846720363</v>
      </c>
      <c r="X272" s="86">
        <f>'8. Afschrijvingen voor GAW'!BB267</f>
        <v>10.641996693888332</v>
      </c>
      <c r="Y272" s="86">
        <f>'8. Afschrijvingen voor GAW'!BC267</f>
        <v>10.25641710353006</v>
      </c>
      <c r="Z272" s="86">
        <f>'8. Afschrijvingen voor GAW'!BD267</f>
        <v>10.25641710353006</v>
      </c>
      <c r="AA272" s="20"/>
      <c r="AB272" s="122"/>
      <c r="AC272" s="87">
        <f t="shared" si="54"/>
        <v>218.92162424999998</v>
      </c>
      <c r="AD272" s="87">
        <f t="shared" si="55"/>
        <v>215.44568499149997</v>
      </c>
      <c r="AE272" s="87">
        <f t="shared" si="56"/>
        <v>211.02217252305744</v>
      </c>
      <c r="AF272" s="87">
        <f t="shared" si="57"/>
        <v>207.28942476020512</v>
      </c>
      <c r="AG272" s="87">
        <f t="shared" si="58"/>
        <v>199.62453672837427</v>
      </c>
      <c r="AH272" s="87">
        <f t="shared" si="59"/>
        <v>191.40584848453292</v>
      </c>
      <c r="AI272" s="87">
        <f t="shared" si="60"/>
        <v>181.95334427475831</v>
      </c>
      <c r="AJ272" s="87">
        <f t="shared" si="61"/>
        <v>174.52768076516682</v>
      </c>
      <c r="AK272" s="87">
        <f t="shared" si="62"/>
        <v>168.010318514879</v>
      </c>
      <c r="AL272" s="87">
        <f t="shared" si="63"/>
        <v>162.24705546764133</v>
      </c>
      <c r="AM272" s="87">
        <f t="shared" si="64"/>
        <v>152.84196002650094</v>
      </c>
      <c r="AN272" s="87">
        <f t="shared" si="65"/>
        <v>140.1929702312043</v>
      </c>
      <c r="AO272" s="87">
        <f t="shared" si="66"/>
        <v>128.59079338448393</v>
      </c>
      <c r="AP272" s="87">
        <f t="shared" si="67"/>
        <v>117.9487966905956</v>
      </c>
      <c r="AQ272" s="87">
        <f t="shared" si="68"/>
        <v>107.69237958706555</v>
      </c>
      <c r="AR272" s="87">
        <f t="shared" si="69"/>
        <v>97.435962483535491</v>
      </c>
    </row>
    <row r="273" spans="2:44" s="79" customFormat="1" x14ac:dyDescent="0.2">
      <c r="B273" s="86">
        <f>'3. Investeringen'!B254</f>
        <v>240</v>
      </c>
      <c r="C273" s="86" t="str">
        <f>'3. Investeringen'!G254</f>
        <v>Nieuwe investeringen TD</v>
      </c>
      <c r="D273" s="86">
        <f>'3. Investeringen'!K254</f>
        <v>2011</v>
      </c>
      <c r="E273" s="121">
        <f>'3. Investeringen'!N254</f>
        <v>2011</v>
      </c>
      <c r="F273" s="86">
        <f>'3. Investeringen'!O254</f>
        <v>66695.665278750006</v>
      </c>
      <c r="G273" s="86">
        <f>'3. Investeringen'!P254</f>
        <v>0</v>
      </c>
      <c r="H273" s="20"/>
      <c r="I273" s="86">
        <f>'6. Investeringen per jaar'!I254</f>
        <v>1</v>
      </c>
      <c r="J273" s="20"/>
      <c r="K273" s="86">
        <f>'8. Afschrijvingen voor GAW'!AO268</f>
        <v>6669.5665278750012</v>
      </c>
      <c r="L273" s="86">
        <f>'8. Afschrijvingen voor GAW'!AP268</f>
        <v>13685.9505151995</v>
      </c>
      <c r="M273" s="86">
        <f>'8. Afschrijvingen voor GAW'!AQ268</f>
        <v>14000.72737704909</v>
      </c>
      <c r="N273" s="86">
        <f>'8. Afschrijvingen voor GAW'!AR268</f>
        <v>14392.747743606464</v>
      </c>
      <c r="O273" s="86">
        <f>'8. Afschrijvingen voor GAW'!AS268</f>
        <v>14536.675221042529</v>
      </c>
      <c r="P273" s="86">
        <f>'8. Afschrijvingen voor GAW'!AT268</f>
        <v>7326.4843114054347</v>
      </c>
      <c r="Q273" s="86">
        <f>'8. Afschrijvingen voor GAW'!AU268</f>
        <v>0</v>
      </c>
      <c r="R273" s="86">
        <f>'8. Afschrijvingen voor GAW'!AV268</f>
        <v>0</v>
      </c>
      <c r="S273" s="86">
        <f>'8. Afschrijvingen voor GAW'!AW268</f>
        <v>0</v>
      </c>
      <c r="T273" s="86">
        <f>'8. Afschrijvingen voor GAW'!AX268</f>
        <v>0</v>
      </c>
      <c r="U273" s="86">
        <f>'8. Afschrijvingen voor GAW'!AY268</f>
        <v>0</v>
      </c>
      <c r="V273" s="86">
        <f>'8. Afschrijvingen voor GAW'!AZ268</f>
        <v>0</v>
      </c>
      <c r="W273" s="86">
        <f>'8. Afschrijvingen voor GAW'!BA268</f>
        <v>0</v>
      </c>
      <c r="X273" s="86">
        <f>'8. Afschrijvingen voor GAW'!BB268</f>
        <v>0</v>
      </c>
      <c r="Y273" s="86">
        <f>'8. Afschrijvingen voor GAW'!BC268</f>
        <v>0</v>
      </c>
      <c r="Z273" s="86">
        <f>'8. Afschrijvingen voor GAW'!BD268</f>
        <v>0</v>
      </c>
      <c r="AA273" s="20"/>
      <c r="AB273" s="122"/>
      <c r="AC273" s="87">
        <f t="shared" si="54"/>
        <v>60026.098750875004</v>
      </c>
      <c r="AD273" s="87">
        <f t="shared" si="55"/>
        <v>47900.826803198259</v>
      </c>
      <c r="AE273" s="87">
        <f t="shared" si="56"/>
        <v>35001.818442622724</v>
      </c>
      <c r="AF273" s="87">
        <f t="shared" si="57"/>
        <v>21589.121615409698</v>
      </c>
      <c r="AG273" s="87">
        <f t="shared" si="58"/>
        <v>7268.3376105212665</v>
      </c>
      <c r="AH273" s="87">
        <f t="shared" si="59"/>
        <v>1.8189894035458565E-12</v>
      </c>
      <c r="AI273" s="87">
        <f t="shared" si="60"/>
        <v>1.8226273823529482E-12</v>
      </c>
      <c r="AJ273" s="87">
        <f t="shared" si="61"/>
        <v>1.8481441657058893E-12</v>
      </c>
      <c r="AK273" s="87">
        <f t="shared" si="62"/>
        <v>1.8869551931857127E-12</v>
      </c>
      <c r="AL273" s="87">
        <f t="shared" si="63"/>
        <v>1.9397899385949126E-12</v>
      </c>
      <c r="AM273" s="87">
        <f t="shared" si="64"/>
        <v>1.9533684681650766E-12</v>
      </c>
      <c r="AN273" s="87">
        <f t="shared" si="65"/>
        <v>1.9533684681650766E-12</v>
      </c>
      <c r="AO273" s="87">
        <f t="shared" si="66"/>
        <v>1.9533684681650766E-12</v>
      </c>
      <c r="AP273" s="87">
        <f t="shared" si="67"/>
        <v>1.9533684681650766E-12</v>
      </c>
      <c r="AQ273" s="87">
        <f t="shared" si="68"/>
        <v>1.9533684681650766E-12</v>
      </c>
      <c r="AR273" s="87">
        <f t="shared" si="69"/>
        <v>1.9533684681650766E-12</v>
      </c>
    </row>
    <row r="274" spans="2:44" s="79" customFormat="1" x14ac:dyDescent="0.2">
      <c r="B274" s="86">
        <f>'3. Investeringen'!B255</f>
        <v>241</v>
      </c>
      <c r="C274" s="86" t="str">
        <f>'3. Investeringen'!G255</f>
        <v>Nieuwe investeringen TD</v>
      </c>
      <c r="D274" s="86">
        <f>'3. Investeringen'!K255</f>
        <v>2012</v>
      </c>
      <c r="E274" s="121">
        <f>'3. Investeringen'!N255</f>
        <v>2012</v>
      </c>
      <c r="F274" s="86">
        <f>'3. Investeringen'!O255</f>
        <v>529487</v>
      </c>
      <c r="G274" s="86">
        <f>'3. Investeringen'!P255</f>
        <v>0</v>
      </c>
      <c r="H274" s="20"/>
      <c r="I274" s="86">
        <f>'6. Investeringen per jaar'!I255</f>
        <v>1</v>
      </c>
      <c r="J274" s="20"/>
      <c r="K274" s="86">
        <f>'8. Afschrijvingen voor GAW'!AO269</f>
        <v>0</v>
      </c>
      <c r="L274" s="86">
        <f>'8. Afschrijvingen voor GAW'!AP269</f>
        <v>4813.5181818181818</v>
      </c>
      <c r="M274" s="86">
        <f>'8. Afschrijvingen voor GAW'!AQ269</f>
        <v>9848.4581999999991</v>
      </c>
      <c r="N274" s="86">
        <f>'8. Afschrijvingen voor GAW'!AR269</f>
        <v>10124.2150296</v>
      </c>
      <c r="O274" s="86">
        <f>'8. Afschrijvingen voor GAW'!AS269</f>
        <v>10225.457179896001</v>
      </c>
      <c r="P274" s="86">
        <f>'8. Afschrijvingen voor GAW'!AT269</f>
        <v>10307.260837335167</v>
      </c>
      <c r="Q274" s="86">
        <f>'8. Afschrijvingen voor GAW'!AU269</f>
        <v>10327.875359009837</v>
      </c>
      <c r="R274" s="86">
        <f>'8. Afschrijvingen voor GAW'!AV269</f>
        <v>10472.465614035975</v>
      </c>
      <c r="S274" s="86">
        <f>'8. Afschrijvingen voor GAW'!AW269</f>
        <v>10692.387391930728</v>
      </c>
      <c r="T274" s="86">
        <f>'8. Afschrijvingen voor GAW'!AX269</f>
        <v>10991.774238904787</v>
      </c>
      <c r="U274" s="86">
        <f>'8. Afschrijvingen voor GAW'!AY269</f>
        <v>11068.716658577121</v>
      </c>
      <c r="V274" s="86">
        <f>'8. Afschrijvingen voor GAW'!AZ269</f>
        <v>13282.459990292544</v>
      </c>
      <c r="W274" s="86">
        <f>'8. Afschrijvingen voor GAW'!BA269</f>
        <v>12932.153353185928</v>
      </c>
      <c r="X274" s="86">
        <f>'8. Afschrijvingen voor GAW'!BB269</f>
        <v>12591.085572442564</v>
      </c>
      <c r="Y274" s="86">
        <f>'8. Afschrijvingen voor GAW'!BC269</f>
        <v>12259.012985916605</v>
      </c>
      <c r="Z274" s="86">
        <f>'8. Afschrijvingen voor GAW'!BD269</f>
        <v>11935.698357716605</v>
      </c>
      <c r="AA274" s="20"/>
      <c r="AB274" s="122"/>
      <c r="AC274" s="87">
        <f t="shared" si="54"/>
        <v>0</v>
      </c>
      <c r="AD274" s="87">
        <f t="shared" si="55"/>
        <v>524673.48181818181</v>
      </c>
      <c r="AE274" s="87">
        <f t="shared" si="56"/>
        <v>526892.51370000001</v>
      </c>
      <c r="AF274" s="87">
        <f t="shared" si="57"/>
        <v>531521.28905400005</v>
      </c>
      <c r="AG274" s="87">
        <f t="shared" si="58"/>
        <v>526611.04476464412</v>
      </c>
      <c r="AH274" s="87">
        <f t="shared" si="59"/>
        <v>520516.67228542618</v>
      </c>
      <c r="AI274" s="87">
        <f t="shared" si="60"/>
        <v>511229.83027098718</v>
      </c>
      <c r="AJ274" s="87">
        <f t="shared" si="61"/>
        <v>507914.58228074503</v>
      </c>
      <c r="AK274" s="87">
        <f t="shared" si="62"/>
        <v>507888.40111670987</v>
      </c>
      <c r="AL274" s="87">
        <f t="shared" si="63"/>
        <v>511117.50210907299</v>
      </c>
      <c r="AM274" s="87">
        <f t="shared" si="64"/>
        <v>503626.60796525929</v>
      </c>
      <c r="AN274" s="87">
        <f t="shared" si="65"/>
        <v>490344.14797496673</v>
      </c>
      <c r="AO274" s="87">
        <f t="shared" si="66"/>
        <v>477411.99462178082</v>
      </c>
      <c r="AP274" s="87">
        <f t="shared" si="67"/>
        <v>464820.90904933825</v>
      </c>
      <c r="AQ274" s="87">
        <f t="shared" si="68"/>
        <v>452561.89606342162</v>
      </c>
      <c r="AR274" s="87">
        <f t="shared" si="69"/>
        <v>440626.19770570501</v>
      </c>
    </row>
    <row r="275" spans="2:44" s="79" customFormat="1" x14ac:dyDescent="0.2">
      <c r="B275" s="86">
        <f>'3. Investeringen'!B256</f>
        <v>242</v>
      </c>
      <c r="C275" s="86" t="str">
        <f>'3. Investeringen'!G256</f>
        <v>Nieuwe investeringen TD</v>
      </c>
      <c r="D275" s="86">
        <f>'3. Investeringen'!K256</f>
        <v>2012</v>
      </c>
      <c r="E275" s="121">
        <f>'3. Investeringen'!N256</f>
        <v>2012</v>
      </c>
      <c r="F275" s="86">
        <f>'3. Investeringen'!O256</f>
        <v>2024912</v>
      </c>
      <c r="G275" s="86">
        <f>'3. Investeringen'!P256</f>
        <v>0</v>
      </c>
      <c r="H275" s="20"/>
      <c r="I275" s="86">
        <f>'6. Investeringen per jaar'!I256</f>
        <v>1</v>
      </c>
      <c r="J275" s="20"/>
      <c r="K275" s="86">
        <f>'8. Afschrijvingen voor GAW'!AO270</f>
        <v>0</v>
      </c>
      <c r="L275" s="86">
        <f>'8. Afschrijvingen voor GAW'!AP270</f>
        <v>22499.022222222222</v>
      </c>
      <c r="M275" s="86">
        <f>'8. Afschrijvingen voor GAW'!AQ270</f>
        <v>46032.999466666661</v>
      </c>
      <c r="N275" s="86">
        <f>'8. Afschrijvingen voor GAW'!AR270</f>
        <v>47321.923451733332</v>
      </c>
      <c r="O275" s="86">
        <f>'8. Afschrijvingen voor GAW'!AS270</f>
        <v>47795.142686250663</v>
      </c>
      <c r="P275" s="86">
        <f>'8. Afschrijvingen voor GAW'!AT270</f>
        <v>48177.503827740664</v>
      </c>
      <c r="Q275" s="86">
        <f>'8. Afschrijvingen voor GAW'!AU270</f>
        <v>48273.858835396146</v>
      </c>
      <c r="R275" s="86">
        <f>'8. Afschrijvingen voor GAW'!AV270</f>
        <v>48949.692859091687</v>
      </c>
      <c r="S275" s="86">
        <f>'8. Afschrijvingen voor GAW'!AW270</f>
        <v>49977.636409132603</v>
      </c>
      <c r="T275" s="86">
        <f>'8. Afschrijvingen voor GAW'!AX270</f>
        <v>51377.010228588319</v>
      </c>
      <c r="U275" s="86">
        <f>'8. Afschrijvingen voor GAW'!AY270</f>
        <v>51736.64930018843</v>
      </c>
      <c r="V275" s="86">
        <f>'8. Afschrijvingen voor GAW'!AZ270</f>
        <v>62083.97916022611</v>
      </c>
      <c r="W275" s="86">
        <f>'8. Afschrijvingen voor GAW'!BA270</f>
        <v>59985.36578016213</v>
      </c>
      <c r="X275" s="86">
        <f>'8. Afschrijvingen voor GAW'!BB270</f>
        <v>57957.691443931297</v>
      </c>
      <c r="Y275" s="86">
        <f>'8. Afschrijvingen voor GAW'!BC270</f>
        <v>55998.55821202376</v>
      </c>
      <c r="Z275" s="86">
        <f>'8. Afschrijvingen voor GAW'!BD270</f>
        <v>54105.649202039865</v>
      </c>
      <c r="AA275" s="20"/>
      <c r="AB275" s="122"/>
      <c r="AC275" s="87">
        <f t="shared" si="54"/>
        <v>0</v>
      </c>
      <c r="AD275" s="87">
        <f t="shared" si="55"/>
        <v>2002412.9777777777</v>
      </c>
      <c r="AE275" s="87">
        <f t="shared" si="56"/>
        <v>2002435.4767999996</v>
      </c>
      <c r="AF275" s="87">
        <f t="shared" si="57"/>
        <v>2011181.7466986664</v>
      </c>
      <c r="AG275" s="87">
        <f t="shared" si="58"/>
        <v>1983498.4214794023</v>
      </c>
      <c r="AH275" s="87">
        <f t="shared" si="59"/>
        <v>1951188.9050234968</v>
      </c>
      <c r="AI275" s="87">
        <f t="shared" si="60"/>
        <v>1906817.4239981477</v>
      </c>
      <c r="AJ275" s="87">
        <f t="shared" si="61"/>
        <v>1884563.17507503</v>
      </c>
      <c r="AK275" s="87">
        <f t="shared" si="62"/>
        <v>1874161.3653424729</v>
      </c>
      <c r="AL275" s="87">
        <f t="shared" si="63"/>
        <v>1875260.873343474</v>
      </c>
      <c r="AM275" s="87">
        <f t="shared" si="64"/>
        <v>1836651.0501566895</v>
      </c>
      <c r="AN275" s="87">
        <f t="shared" si="65"/>
        <v>1774567.0709964633</v>
      </c>
      <c r="AO275" s="87">
        <f t="shared" si="66"/>
        <v>1714581.7052163011</v>
      </c>
      <c r="AP275" s="87">
        <f t="shared" si="67"/>
        <v>1656624.0137723698</v>
      </c>
      <c r="AQ275" s="87">
        <f t="shared" si="68"/>
        <v>1600625.4555603461</v>
      </c>
      <c r="AR275" s="87">
        <f t="shared" si="69"/>
        <v>1546519.8063583062</v>
      </c>
    </row>
    <row r="276" spans="2:44" s="79" customFormat="1" x14ac:dyDescent="0.2">
      <c r="B276" s="86">
        <f>'3. Investeringen'!B257</f>
        <v>243</v>
      </c>
      <c r="C276" s="86" t="str">
        <f>'3. Investeringen'!G257</f>
        <v>Nieuwe investeringen TD</v>
      </c>
      <c r="D276" s="86">
        <f>'3. Investeringen'!K257</f>
        <v>2012</v>
      </c>
      <c r="E276" s="121">
        <f>'3. Investeringen'!N257</f>
        <v>2012</v>
      </c>
      <c r="F276" s="86">
        <f>'3. Investeringen'!O257</f>
        <v>205632</v>
      </c>
      <c r="G276" s="86">
        <f>'3. Investeringen'!P257</f>
        <v>0</v>
      </c>
      <c r="H276" s="20"/>
      <c r="I276" s="86">
        <f>'6. Investeringen per jaar'!I257</f>
        <v>1</v>
      </c>
      <c r="J276" s="20"/>
      <c r="K276" s="86">
        <f>'8. Afschrijvingen voor GAW'!AO271</f>
        <v>0</v>
      </c>
      <c r="L276" s="86">
        <f>'8. Afschrijvingen voor GAW'!AP271</f>
        <v>3427.2</v>
      </c>
      <c r="M276" s="86">
        <f>'8. Afschrijvingen voor GAW'!AQ271</f>
        <v>7012.051199999999</v>
      </c>
      <c r="N276" s="86">
        <f>'8. Afschrijvingen voor GAW'!AR271</f>
        <v>7208.3886335999996</v>
      </c>
      <c r="O276" s="86">
        <f>'8. Afschrijvingen voor GAW'!AS271</f>
        <v>7280.4725199359991</v>
      </c>
      <c r="P276" s="86">
        <f>'8. Afschrijvingen voor GAW'!AT271</f>
        <v>7338.716300095487</v>
      </c>
      <c r="Q276" s="86">
        <f>'8. Afschrijvingen voor GAW'!AU271</f>
        <v>7353.3937326956775</v>
      </c>
      <c r="R276" s="86">
        <f>'8. Afschrijvingen voor GAW'!AV271</f>
        <v>7456.3412449534162</v>
      </c>
      <c r="S276" s="86">
        <f>'8. Afschrijvingen voor GAW'!AW271</f>
        <v>7612.9244110974369</v>
      </c>
      <c r="T276" s="86">
        <f>'8. Afschrijvingen voor GAW'!AX271</f>
        <v>7826.0862946081652</v>
      </c>
      <c r="U276" s="86">
        <f>'8. Afschrijvingen voor GAW'!AY271</f>
        <v>7880.8688986704219</v>
      </c>
      <c r="V276" s="86">
        <f>'8. Afschrijvingen voor GAW'!AZ271</f>
        <v>9457.0426784045048</v>
      </c>
      <c r="W276" s="86">
        <f>'8. Afschrijvingen voor GAW'!BA271</f>
        <v>8903.4596923515583</v>
      </c>
      <c r="X276" s="86">
        <f>'8. Afschrijvingen voor GAW'!BB271</f>
        <v>8382.2815640187837</v>
      </c>
      <c r="Y276" s="86">
        <f>'8. Afschrijvingen voor GAW'!BC271</f>
        <v>7891.6114236859776</v>
      </c>
      <c r="Z276" s="86">
        <f>'8. Afschrijvingen voor GAW'!BD271</f>
        <v>7692.3283069262307</v>
      </c>
      <c r="AA276" s="20"/>
      <c r="AB276" s="122"/>
      <c r="AC276" s="87">
        <f t="shared" si="54"/>
        <v>0</v>
      </c>
      <c r="AD276" s="87">
        <f t="shared" si="55"/>
        <v>202204.79999999999</v>
      </c>
      <c r="AE276" s="87">
        <f t="shared" si="56"/>
        <v>199843.45919999998</v>
      </c>
      <c r="AF276" s="87">
        <f t="shared" si="57"/>
        <v>198230.68742399997</v>
      </c>
      <c r="AG276" s="87">
        <f t="shared" si="58"/>
        <v>192932.52177830396</v>
      </c>
      <c r="AH276" s="87">
        <f t="shared" si="59"/>
        <v>187137.2656524349</v>
      </c>
      <c r="AI276" s="87">
        <f t="shared" si="60"/>
        <v>180158.1464510441</v>
      </c>
      <c r="AJ276" s="87">
        <f t="shared" si="61"/>
        <v>175224.0192564053</v>
      </c>
      <c r="AK276" s="87">
        <f t="shared" si="62"/>
        <v>171290.79924969238</v>
      </c>
      <c r="AL276" s="87">
        <f t="shared" si="63"/>
        <v>168260.8553340756</v>
      </c>
      <c r="AM276" s="87">
        <f t="shared" si="64"/>
        <v>161557.81242274371</v>
      </c>
      <c r="AN276" s="87">
        <f t="shared" si="65"/>
        <v>152100.7697443392</v>
      </c>
      <c r="AO276" s="87">
        <f t="shared" si="66"/>
        <v>143197.31005198765</v>
      </c>
      <c r="AP276" s="87">
        <f t="shared" si="67"/>
        <v>134815.02848796887</v>
      </c>
      <c r="AQ276" s="87">
        <f t="shared" si="68"/>
        <v>126923.4170642829</v>
      </c>
      <c r="AR276" s="87">
        <f t="shared" si="69"/>
        <v>119231.08875735667</v>
      </c>
    </row>
    <row r="277" spans="2:44" s="79" customFormat="1" x14ac:dyDescent="0.2">
      <c r="B277" s="86">
        <f>'3. Investeringen'!B258</f>
        <v>244</v>
      </c>
      <c r="C277" s="86" t="str">
        <f>'3. Investeringen'!G258</f>
        <v>Nieuwe investeringen TD</v>
      </c>
      <c r="D277" s="86">
        <f>'3. Investeringen'!K258</f>
        <v>2012</v>
      </c>
      <c r="E277" s="121">
        <f>'3. Investeringen'!N258</f>
        <v>2012</v>
      </c>
      <c r="F277" s="86">
        <f>'3. Investeringen'!O258</f>
        <v>5664</v>
      </c>
      <c r="G277" s="86">
        <f>'3. Investeringen'!P258</f>
        <v>0</v>
      </c>
      <c r="H277" s="20"/>
      <c r="I277" s="86">
        <f>'6. Investeringen per jaar'!I258</f>
        <v>1</v>
      </c>
      <c r="J277" s="20"/>
      <c r="K277" s="86">
        <f>'8. Afschrijvingen voor GAW'!AO272</f>
        <v>0</v>
      </c>
      <c r="L277" s="86">
        <f>'8. Afschrijvingen voor GAW'!AP272</f>
        <v>113.28</v>
      </c>
      <c r="M277" s="86">
        <f>'8. Afschrijvingen voor GAW'!AQ272</f>
        <v>231.77087999999998</v>
      </c>
      <c r="N277" s="86">
        <f>'8. Afschrijvingen voor GAW'!AR272</f>
        <v>238.26046464000001</v>
      </c>
      <c r="O277" s="86">
        <f>'8. Afschrijvingen voor GAW'!AS272</f>
        <v>240.64306928639999</v>
      </c>
      <c r="P277" s="86">
        <f>'8. Afschrijvingen voor GAW'!AT272</f>
        <v>242.56821384069119</v>
      </c>
      <c r="Q277" s="86">
        <f>'8. Afschrijvingen voor GAW'!AU272</f>
        <v>243.05335026837255</v>
      </c>
      <c r="R277" s="86">
        <f>'8. Afschrijvingen voor GAW'!AV272</f>
        <v>246.45609717212974</v>
      </c>
      <c r="S277" s="86">
        <f>'8. Afschrijvingen voor GAW'!AW272</f>
        <v>251.63167521274443</v>
      </c>
      <c r="T277" s="86">
        <f>'8. Afschrijvingen voor GAW'!AX272</f>
        <v>258.67736211870124</v>
      </c>
      <c r="U277" s="86">
        <f>'8. Afschrijvingen voor GAW'!AY272</f>
        <v>260.48810365353216</v>
      </c>
      <c r="V277" s="86">
        <f>'8. Afschrijvingen voor GAW'!AZ272</f>
        <v>312.58572438423863</v>
      </c>
      <c r="W277" s="86">
        <f>'8. Afschrijvingen voor GAW'!BA272</f>
        <v>288.38553927062014</v>
      </c>
      <c r="X277" s="86">
        <f>'8. Afschrijvingen voor GAW'!BB272</f>
        <v>266.0589168754754</v>
      </c>
      <c r="Y277" s="86">
        <f>'8. Afschrijvingen voor GAW'!BC272</f>
        <v>253.64283408795322</v>
      </c>
      <c r="Z277" s="86">
        <f>'8. Afschrijvingen voor GAW'!BD272</f>
        <v>253.64283408795322</v>
      </c>
      <c r="AA277" s="20"/>
      <c r="AB277" s="122"/>
      <c r="AC277" s="87">
        <f t="shared" si="54"/>
        <v>0</v>
      </c>
      <c r="AD277" s="87">
        <f t="shared" si="55"/>
        <v>5550.72</v>
      </c>
      <c r="AE277" s="87">
        <f t="shared" si="56"/>
        <v>5446.6156799999999</v>
      </c>
      <c r="AF277" s="87">
        <f t="shared" si="57"/>
        <v>5360.8604544000009</v>
      </c>
      <c r="AG277" s="87">
        <f t="shared" si="58"/>
        <v>5173.825989657601</v>
      </c>
      <c r="AH277" s="87">
        <f t="shared" si="59"/>
        <v>4972.6483837341711</v>
      </c>
      <c r="AI277" s="87">
        <f t="shared" si="60"/>
        <v>4739.540330233267</v>
      </c>
      <c r="AJ277" s="87">
        <f t="shared" si="61"/>
        <v>4559.4377976844034</v>
      </c>
      <c r="AK277" s="87">
        <f t="shared" si="62"/>
        <v>4403.5543162230315</v>
      </c>
      <c r="AL277" s="87">
        <f t="shared" si="63"/>
        <v>4268.1764749585755</v>
      </c>
      <c r="AM277" s="87">
        <f t="shared" si="64"/>
        <v>4037.5656066297529</v>
      </c>
      <c r="AN277" s="87">
        <f t="shared" si="65"/>
        <v>3724.9798822455141</v>
      </c>
      <c r="AO277" s="87">
        <f t="shared" si="66"/>
        <v>3436.5943429748941</v>
      </c>
      <c r="AP277" s="87">
        <f t="shared" si="67"/>
        <v>3170.5354260994186</v>
      </c>
      <c r="AQ277" s="87">
        <f t="shared" si="68"/>
        <v>2916.8925920114652</v>
      </c>
      <c r="AR277" s="87">
        <f t="shared" si="69"/>
        <v>2663.2497579235119</v>
      </c>
    </row>
    <row r="278" spans="2:44" s="79" customFormat="1" x14ac:dyDescent="0.2">
      <c r="B278" s="86">
        <f>'3. Investeringen'!B259</f>
        <v>245</v>
      </c>
      <c r="C278" s="86" t="str">
        <f>'3. Investeringen'!G259</f>
        <v>Nieuwe investeringen TD</v>
      </c>
      <c r="D278" s="86">
        <f>'3. Investeringen'!K259</f>
        <v>2012</v>
      </c>
      <c r="E278" s="121">
        <f>'3. Investeringen'!N259</f>
        <v>2012</v>
      </c>
      <c r="F278" s="86">
        <f>'3. Investeringen'!O259</f>
        <v>164515</v>
      </c>
      <c r="G278" s="86">
        <f>'3. Investeringen'!P259</f>
        <v>0</v>
      </c>
      <c r="H278" s="20"/>
      <c r="I278" s="86">
        <f>'6. Investeringen per jaar'!I259</f>
        <v>1</v>
      </c>
      <c r="J278" s="20"/>
      <c r="K278" s="86">
        <f>'8. Afschrijvingen voor GAW'!AO273</f>
        <v>0</v>
      </c>
      <c r="L278" s="86">
        <f>'8. Afschrijvingen voor GAW'!AP273</f>
        <v>8225.75</v>
      </c>
      <c r="M278" s="86">
        <f>'8. Afschrijvingen voor GAW'!AQ273</f>
        <v>16829.8845</v>
      </c>
      <c r="N278" s="86">
        <f>'8. Afschrijvingen voor GAW'!AR273</f>
        <v>17301.121266000002</v>
      </c>
      <c r="O278" s="86">
        <f>'8. Afschrijvingen voor GAW'!AS273</f>
        <v>17474.132478659998</v>
      </c>
      <c r="P278" s="86">
        <f>'8. Afschrijvingen voor GAW'!AT273</f>
        <v>17613.925538489279</v>
      </c>
      <c r="Q278" s="86">
        <f>'8. Afschrijvingen voor GAW'!AU273</f>
        <v>17649.153389566258</v>
      </c>
      <c r="R278" s="86">
        <f>'8. Afschrijvingen voor GAW'!AV273</f>
        <v>17896.241537020182</v>
      </c>
      <c r="S278" s="86">
        <f>'8. Afschrijvingen voor GAW'!AW273</f>
        <v>18272.062609297602</v>
      </c>
      <c r="T278" s="86">
        <f>'8. Afschrijvingen voor GAW'!AX273</f>
        <v>18783.680362357936</v>
      </c>
      <c r="U278" s="86">
        <f>'8. Afschrijvingen voor GAW'!AY273</f>
        <v>18915.16612489444</v>
      </c>
      <c r="V278" s="86">
        <f>'8. Afschrijvingen voor GAW'!AZ273</f>
        <v>9457.5830624472201</v>
      </c>
      <c r="W278" s="86">
        <f>'8. Afschrijvingen voor GAW'!BA273</f>
        <v>0</v>
      </c>
      <c r="X278" s="86">
        <f>'8. Afschrijvingen voor GAW'!BB273</f>
        <v>0</v>
      </c>
      <c r="Y278" s="86">
        <f>'8. Afschrijvingen voor GAW'!BC273</f>
        <v>0</v>
      </c>
      <c r="Z278" s="86">
        <f>'8. Afschrijvingen voor GAW'!BD273</f>
        <v>0</v>
      </c>
      <c r="AA278" s="20"/>
      <c r="AB278" s="122"/>
      <c r="AC278" s="87">
        <f t="shared" si="54"/>
        <v>0</v>
      </c>
      <c r="AD278" s="87">
        <f t="shared" si="55"/>
        <v>156289.25</v>
      </c>
      <c r="AE278" s="87">
        <f t="shared" si="56"/>
        <v>143054.01824999996</v>
      </c>
      <c r="AF278" s="87">
        <f t="shared" si="57"/>
        <v>129758.40949499997</v>
      </c>
      <c r="AG278" s="87">
        <f t="shared" si="58"/>
        <v>113581.86111128997</v>
      </c>
      <c r="AH278" s="87">
        <f t="shared" si="59"/>
        <v>96876.590461691012</v>
      </c>
      <c r="AI278" s="87">
        <f t="shared" si="60"/>
        <v>79421.190253048131</v>
      </c>
      <c r="AJ278" s="87">
        <f t="shared" si="61"/>
        <v>62636.84537957063</v>
      </c>
      <c r="AK278" s="87">
        <f t="shared" si="62"/>
        <v>45680.156523244004</v>
      </c>
      <c r="AL278" s="87">
        <f t="shared" si="63"/>
        <v>28175.520543536903</v>
      </c>
      <c r="AM278" s="87">
        <f t="shared" si="64"/>
        <v>9457.5830624472183</v>
      </c>
      <c r="AN278" s="87">
        <f t="shared" si="65"/>
        <v>-1.8189894035458565E-12</v>
      </c>
      <c r="AO278" s="87">
        <f t="shared" si="66"/>
        <v>-1.8189894035458565E-12</v>
      </c>
      <c r="AP278" s="87">
        <f t="shared" si="67"/>
        <v>-1.8189894035458565E-12</v>
      </c>
      <c r="AQ278" s="87">
        <f t="shared" si="68"/>
        <v>-1.8189894035458565E-12</v>
      </c>
      <c r="AR278" s="87">
        <f t="shared" si="69"/>
        <v>-1.8189894035458565E-12</v>
      </c>
    </row>
    <row r="279" spans="2:44" s="79" customFormat="1" x14ac:dyDescent="0.2">
      <c r="B279" s="86">
        <f>'3. Investeringen'!B260</f>
        <v>246</v>
      </c>
      <c r="C279" s="86" t="str">
        <f>'3. Investeringen'!G260</f>
        <v>Nieuwe investeringen TD</v>
      </c>
      <c r="D279" s="86">
        <f>'3. Investeringen'!K260</f>
        <v>2012</v>
      </c>
      <c r="E279" s="121">
        <f>'3. Investeringen'!N260</f>
        <v>2012</v>
      </c>
      <c r="F279" s="86">
        <f>'3. Investeringen'!O260</f>
        <v>3304205.2732950002</v>
      </c>
      <c r="G279" s="86">
        <f>'3. Investeringen'!P260</f>
        <v>0</v>
      </c>
      <c r="H279" s="20"/>
      <c r="I279" s="86">
        <f>'6. Investeringen per jaar'!I260</f>
        <v>1</v>
      </c>
      <c r="J279" s="20"/>
      <c r="K279" s="86">
        <f>'8. Afschrijvingen voor GAW'!AO274</f>
        <v>0</v>
      </c>
      <c r="L279" s="86">
        <f>'8. Afschrijvingen voor GAW'!AP274</f>
        <v>330420.52732950007</v>
      </c>
      <c r="M279" s="86">
        <f>'8. Afschrijvingen voor GAW'!AQ274</f>
        <v>676040.39891615708</v>
      </c>
      <c r="N279" s="86">
        <f>'8. Afschrijvingen voor GAW'!AR274</f>
        <v>694969.53008580953</v>
      </c>
      <c r="O279" s="86">
        <f>'8. Afschrijvingen voor GAW'!AS274</f>
        <v>701919.22538666765</v>
      </c>
      <c r="P279" s="86">
        <f>'8. Afschrijvingen voor GAW'!AT274</f>
        <v>707534.57918976084</v>
      </c>
      <c r="Q279" s="86">
        <f>'8. Afschrijvingen voor GAW'!AU274</f>
        <v>354474.82417407021</v>
      </c>
      <c r="R279" s="86">
        <f>'8. Afschrijvingen voor GAW'!AV274</f>
        <v>0</v>
      </c>
      <c r="S279" s="86">
        <f>'8. Afschrijvingen voor GAW'!AW274</f>
        <v>0</v>
      </c>
      <c r="T279" s="86">
        <f>'8. Afschrijvingen voor GAW'!AX274</f>
        <v>0</v>
      </c>
      <c r="U279" s="86">
        <f>'8. Afschrijvingen voor GAW'!AY274</f>
        <v>0</v>
      </c>
      <c r="V279" s="86">
        <f>'8. Afschrijvingen voor GAW'!AZ274</f>
        <v>0</v>
      </c>
      <c r="W279" s="86">
        <f>'8. Afschrijvingen voor GAW'!BA274</f>
        <v>0</v>
      </c>
      <c r="X279" s="86">
        <f>'8. Afschrijvingen voor GAW'!BB274</f>
        <v>0</v>
      </c>
      <c r="Y279" s="86">
        <f>'8. Afschrijvingen voor GAW'!BC274</f>
        <v>0</v>
      </c>
      <c r="Z279" s="86">
        <f>'8. Afschrijvingen voor GAW'!BD274</f>
        <v>0</v>
      </c>
      <c r="AA279" s="20"/>
      <c r="AB279" s="122"/>
      <c r="AC279" s="87">
        <f t="shared" si="54"/>
        <v>0</v>
      </c>
      <c r="AD279" s="87">
        <f t="shared" si="55"/>
        <v>2973784.7459655004</v>
      </c>
      <c r="AE279" s="87">
        <f t="shared" si="56"/>
        <v>2366141.3962065498</v>
      </c>
      <c r="AF279" s="87">
        <f t="shared" si="57"/>
        <v>1737423.8252145238</v>
      </c>
      <c r="AG279" s="87">
        <f t="shared" si="58"/>
        <v>1052878.8380800015</v>
      </c>
      <c r="AH279" s="87">
        <f t="shared" si="59"/>
        <v>353767.28959488077</v>
      </c>
      <c r="AI279" s="87">
        <f t="shared" si="60"/>
        <v>3.4924596548080444E-10</v>
      </c>
      <c r="AJ279" s="87">
        <f t="shared" si="61"/>
        <v>3.5413540899753568E-10</v>
      </c>
      <c r="AK279" s="87">
        <f t="shared" si="62"/>
        <v>3.6157225258648388E-10</v>
      </c>
      <c r="AL279" s="87">
        <f t="shared" si="63"/>
        <v>3.7169627565890542E-10</v>
      </c>
      <c r="AM279" s="87">
        <f t="shared" si="64"/>
        <v>3.7429814958851773E-10</v>
      </c>
      <c r="AN279" s="87">
        <f t="shared" si="65"/>
        <v>3.7429814958851773E-10</v>
      </c>
      <c r="AO279" s="87">
        <f t="shared" si="66"/>
        <v>3.7429814958851773E-10</v>
      </c>
      <c r="AP279" s="87">
        <f t="shared" si="67"/>
        <v>3.7429814958851773E-10</v>
      </c>
      <c r="AQ279" s="87">
        <f t="shared" si="68"/>
        <v>3.7429814958851773E-10</v>
      </c>
      <c r="AR279" s="87">
        <f t="shared" si="69"/>
        <v>3.7429814958851773E-10</v>
      </c>
    </row>
    <row r="280" spans="2:44" s="79" customFormat="1" x14ac:dyDescent="0.2">
      <c r="B280" s="86">
        <f>'3. Investeringen'!B261</f>
        <v>247</v>
      </c>
      <c r="C280" s="86" t="str">
        <f>'3. Investeringen'!G261</f>
        <v>Nieuwe investeringen TD</v>
      </c>
      <c r="D280" s="86">
        <f>'3. Investeringen'!K261</f>
        <v>2013</v>
      </c>
      <c r="E280" s="121">
        <f>'3. Investeringen'!N261</f>
        <v>2013</v>
      </c>
      <c r="F280" s="86">
        <f>'3. Investeringen'!O261</f>
        <v>1526806.3827750001</v>
      </c>
      <c r="G280" s="86">
        <f>'3. Investeringen'!P261</f>
        <v>0</v>
      </c>
      <c r="H280" s="20"/>
      <c r="I280" s="86">
        <f>'6. Investeringen per jaar'!I261</f>
        <v>1</v>
      </c>
      <c r="J280" s="20"/>
      <c r="K280" s="86">
        <f>'8. Afschrijvingen voor GAW'!AO275</f>
        <v>0</v>
      </c>
      <c r="L280" s="86">
        <f>'8. Afschrijvingen voor GAW'!AP275</f>
        <v>0</v>
      </c>
      <c r="M280" s="86">
        <f>'8. Afschrijvingen voor GAW'!AQ275</f>
        <v>13880.058025227274</v>
      </c>
      <c r="N280" s="86">
        <f>'8. Afschrijvingen voor GAW'!AR275</f>
        <v>28537.399299867277</v>
      </c>
      <c r="O280" s="86">
        <f>'8. Afschrijvingen voor GAW'!AS275</f>
        <v>28822.77329286595</v>
      </c>
      <c r="P280" s="86">
        <f>'8. Afschrijvingen voor GAW'!AT275</f>
        <v>29053.35547920888</v>
      </c>
      <c r="Q280" s="86">
        <f>'8. Afschrijvingen voor GAW'!AU275</f>
        <v>29111.462190167294</v>
      </c>
      <c r="R280" s="86">
        <f>'8. Afschrijvingen voor GAW'!AV275</f>
        <v>29519.02266082964</v>
      </c>
      <c r="S280" s="86">
        <f>'8. Afschrijvingen voor GAW'!AW275</f>
        <v>30138.922136707064</v>
      </c>
      <c r="T280" s="86">
        <f>'8. Afschrijvingen voor GAW'!AX275</f>
        <v>30982.811956534861</v>
      </c>
      <c r="U280" s="86">
        <f>'8. Afschrijvingen voor GAW'!AY275</f>
        <v>31199.691640230601</v>
      </c>
      <c r="V280" s="86">
        <f>'8. Afschrijvingen voor GAW'!AZ275</f>
        <v>37439.629968276728</v>
      </c>
      <c r="W280" s="86">
        <f>'8. Afschrijvingen voor GAW'!BA275</f>
        <v>36473.445969095388</v>
      </c>
      <c r="X280" s="86">
        <f>'8. Afschrijvingen voor GAW'!BB275</f>
        <v>35532.195750538085</v>
      </c>
      <c r="Y280" s="86">
        <f>'8. Afschrijvingen voor GAW'!BC275</f>
        <v>34615.235860201625</v>
      </c>
      <c r="Z280" s="86">
        <f>'8. Afschrijvingen voor GAW'!BD275</f>
        <v>33721.939450906095</v>
      </c>
      <c r="AA280" s="20"/>
      <c r="AB280" s="122"/>
      <c r="AC280" s="87">
        <f t="shared" si="54"/>
        <v>0</v>
      </c>
      <c r="AD280" s="87">
        <f t="shared" si="55"/>
        <v>0</v>
      </c>
      <c r="AE280" s="87">
        <f t="shared" si="56"/>
        <v>1512926.3247497729</v>
      </c>
      <c r="AF280" s="87">
        <f t="shared" si="57"/>
        <v>1526750.8625428993</v>
      </c>
      <c r="AG280" s="87">
        <f t="shared" si="58"/>
        <v>1513195.5978754624</v>
      </c>
      <c r="AH280" s="87">
        <f t="shared" si="59"/>
        <v>1496247.807179257</v>
      </c>
      <c r="AI280" s="87">
        <f t="shared" si="60"/>
        <v>1470128.8406034482</v>
      </c>
      <c r="AJ280" s="87">
        <f t="shared" si="61"/>
        <v>1461191.6217110669</v>
      </c>
      <c r="AK280" s="87">
        <f t="shared" si="62"/>
        <v>1461737.7236302921</v>
      </c>
      <c r="AL280" s="87">
        <f t="shared" si="63"/>
        <v>1471683.5679354055</v>
      </c>
      <c r="AM280" s="87">
        <f t="shared" si="64"/>
        <v>1450785.6612707225</v>
      </c>
      <c r="AN280" s="87">
        <f t="shared" si="65"/>
        <v>1413346.0313024458</v>
      </c>
      <c r="AO280" s="87">
        <f t="shared" si="66"/>
        <v>1376872.5853333503</v>
      </c>
      <c r="AP280" s="87">
        <f t="shared" si="67"/>
        <v>1341340.3895828123</v>
      </c>
      <c r="AQ280" s="87">
        <f t="shared" si="68"/>
        <v>1306725.1537226108</v>
      </c>
      <c r="AR280" s="87">
        <f t="shared" si="69"/>
        <v>1273003.2142717047</v>
      </c>
    </row>
    <row r="281" spans="2:44" s="79" customFormat="1" x14ac:dyDescent="0.2">
      <c r="B281" s="86">
        <f>'3. Investeringen'!B262</f>
        <v>248</v>
      </c>
      <c r="C281" s="86" t="str">
        <f>'3. Investeringen'!G262</f>
        <v>Nieuwe investeringen TD</v>
      </c>
      <c r="D281" s="86">
        <f>'3. Investeringen'!K262</f>
        <v>2013</v>
      </c>
      <c r="E281" s="121">
        <f>'3. Investeringen'!N262</f>
        <v>2013</v>
      </c>
      <c r="F281" s="86">
        <f>'3. Investeringen'!O262</f>
        <v>5697623.0936124995</v>
      </c>
      <c r="G281" s="86">
        <f>'3. Investeringen'!P262</f>
        <v>0</v>
      </c>
      <c r="H281" s="20"/>
      <c r="I281" s="86">
        <f>'6. Investeringen per jaar'!I262</f>
        <v>1</v>
      </c>
      <c r="J281" s="20"/>
      <c r="K281" s="86">
        <f>'8. Afschrijvingen voor GAW'!AO276</f>
        <v>0</v>
      </c>
      <c r="L281" s="86">
        <f>'8. Afschrijvingen voor GAW'!AP276</f>
        <v>0</v>
      </c>
      <c r="M281" s="86">
        <f>'8. Afschrijvingen voor GAW'!AQ276</f>
        <v>63306.92326236111</v>
      </c>
      <c r="N281" s="86">
        <f>'8. Afschrijvingen voor GAW'!AR276</f>
        <v>130159.03422741444</v>
      </c>
      <c r="O281" s="86">
        <f>'8. Afschrijvingen voor GAW'!AS276</f>
        <v>131460.62456968857</v>
      </c>
      <c r="P281" s="86">
        <f>'8. Afschrijvingen voor GAW'!AT276</f>
        <v>132512.30956624608</v>
      </c>
      <c r="Q281" s="86">
        <f>'8. Afschrijvingen voor GAW'!AU276</f>
        <v>132777.33418537857</v>
      </c>
      <c r="R281" s="86">
        <f>'8. Afschrijvingen voor GAW'!AV276</f>
        <v>134636.21686397388</v>
      </c>
      <c r="S281" s="86">
        <f>'8. Afschrijvingen voor GAW'!AW276</f>
        <v>137463.57741811735</v>
      </c>
      <c r="T281" s="86">
        <f>'8. Afschrijvingen voor GAW'!AX276</f>
        <v>141312.55758582463</v>
      </c>
      <c r="U281" s="86">
        <f>'8. Afschrijvingen voor GAW'!AY276</f>
        <v>142301.7454889254</v>
      </c>
      <c r="V281" s="86">
        <f>'8. Afschrijvingen voor GAW'!AZ276</f>
        <v>170762.09458671047</v>
      </c>
      <c r="W281" s="86">
        <f>'8. Afschrijvingen voor GAW'!BA276</f>
        <v>165147.99832632544</v>
      </c>
      <c r="X281" s="86">
        <f>'8. Afschrijvingen voor GAW'!BB276</f>
        <v>159718.47509367912</v>
      </c>
      <c r="Y281" s="86">
        <f>'8. Afschrijvingen voor GAW'!BC276</f>
        <v>154467.45673443491</v>
      </c>
      <c r="Z281" s="86">
        <f>'8. Afschrijvingen voor GAW'!BD276</f>
        <v>149389.07459522059</v>
      </c>
      <c r="AA281" s="20"/>
      <c r="AB281" s="122"/>
      <c r="AC281" s="87">
        <f t="shared" si="54"/>
        <v>0</v>
      </c>
      <c r="AD281" s="87">
        <f t="shared" si="55"/>
        <v>0</v>
      </c>
      <c r="AE281" s="87">
        <f t="shared" si="56"/>
        <v>5634316.1703501381</v>
      </c>
      <c r="AF281" s="87">
        <f t="shared" si="57"/>
        <v>5661917.9888925282</v>
      </c>
      <c r="AG281" s="87">
        <f t="shared" si="58"/>
        <v>5587076.5442117648</v>
      </c>
      <c r="AH281" s="87">
        <f t="shared" si="59"/>
        <v>5499260.8469992122</v>
      </c>
      <c r="AI281" s="87">
        <f t="shared" si="60"/>
        <v>5377482.0345078316</v>
      </c>
      <c r="AJ281" s="87">
        <f t="shared" si="61"/>
        <v>5318130.5661269668</v>
      </c>
      <c r="AK281" s="87">
        <f t="shared" si="62"/>
        <v>5292347.7305975147</v>
      </c>
      <c r="AL281" s="87">
        <f t="shared" si="63"/>
        <v>5299220.9094684208</v>
      </c>
      <c r="AM281" s="87">
        <f t="shared" si="64"/>
        <v>5194013.710345773</v>
      </c>
      <c r="AN281" s="87">
        <f t="shared" si="65"/>
        <v>5023251.6157590626</v>
      </c>
      <c r="AO281" s="87">
        <f t="shared" si="66"/>
        <v>4858103.6174327368</v>
      </c>
      <c r="AP281" s="87">
        <f t="shared" si="67"/>
        <v>4698385.1423390573</v>
      </c>
      <c r="AQ281" s="87">
        <f t="shared" si="68"/>
        <v>4543917.6856046226</v>
      </c>
      <c r="AR281" s="87">
        <f t="shared" si="69"/>
        <v>4394528.6110094022</v>
      </c>
    </row>
    <row r="282" spans="2:44" s="79" customFormat="1" x14ac:dyDescent="0.2">
      <c r="B282" s="86">
        <f>'3. Investeringen'!B263</f>
        <v>249</v>
      </c>
      <c r="C282" s="86" t="str">
        <f>'3. Investeringen'!G263</f>
        <v>Nieuwe investeringen TD</v>
      </c>
      <c r="D282" s="86">
        <f>'3. Investeringen'!K263</f>
        <v>2013</v>
      </c>
      <c r="E282" s="121">
        <f>'3. Investeringen'!N263</f>
        <v>2013</v>
      </c>
      <c r="F282" s="86">
        <f>'3. Investeringen'!O263</f>
        <v>201696.63045250002</v>
      </c>
      <c r="G282" s="86">
        <f>'3. Investeringen'!P263</f>
        <v>0</v>
      </c>
      <c r="H282" s="20"/>
      <c r="I282" s="86">
        <f>'6. Investeringen per jaar'!I263</f>
        <v>1</v>
      </c>
      <c r="J282" s="20"/>
      <c r="K282" s="86">
        <f>'8. Afschrijvingen voor GAW'!AO277</f>
        <v>0</v>
      </c>
      <c r="L282" s="86">
        <f>'8. Afschrijvingen voor GAW'!AP277</f>
        <v>0</v>
      </c>
      <c r="M282" s="86">
        <f>'8. Afschrijvingen voor GAW'!AQ277</f>
        <v>3361.6105075416667</v>
      </c>
      <c r="N282" s="86">
        <f>'8. Afschrijvingen voor GAW'!AR277</f>
        <v>6911.4712035056682</v>
      </c>
      <c r="O282" s="86">
        <f>'8. Afschrijvingen voor GAW'!AS277</f>
        <v>6980.5859155407252</v>
      </c>
      <c r="P282" s="86">
        <f>'8. Afschrijvingen voor GAW'!AT277</f>
        <v>7036.4306028650508</v>
      </c>
      <c r="Q282" s="86">
        <f>'8. Afschrijvingen voor GAW'!AU277</f>
        <v>7050.5034640707809</v>
      </c>
      <c r="R282" s="86">
        <f>'8. Afschrijvingen voor GAW'!AV277</f>
        <v>7149.2105125677726</v>
      </c>
      <c r="S282" s="86">
        <f>'8. Afschrijvingen voor GAW'!AW277</f>
        <v>7299.3439333316956</v>
      </c>
      <c r="T282" s="86">
        <f>'8. Afschrijvingen voor GAW'!AX277</f>
        <v>7503.7255634649837</v>
      </c>
      <c r="U282" s="86">
        <f>'8. Afschrijvingen voor GAW'!AY277</f>
        <v>7556.2516424092373</v>
      </c>
      <c r="V282" s="86">
        <f>'8. Afschrijvingen voor GAW'!AZ277</f>
        <v>9067.5019708910841</v>
      </c>
      <c r="W282" s="86">
        <f>'8. Afschrijvingen voor GAW'!BA277</f>
        <v>8561.4088376320487</v>
      </c>
      <c r="X282" s="86">
        <f>'8. Afschrijvingen voor GAW'!BB277</f>
        <v>8083.5627629735145</v>
      </c>
      <c r="Y282" s="86">
        <f>'8. Afschrijvingen voor GAW'!BC277</f>
        <v>7632.3871669005748</v>
      </c>
      <c r="Z282" s="86">
        <f>'8. Afschrijvingen voor GAW'!BD277</f>
        <v>7377.9742613372218</v>
      </c>
      <c r="AA282" s="20"/>
      <c r="AB282" s="122"/>
      <c r="AC282" s="87">
        <f t="shared" si="54"/>
        <v>0</v>
      </c>
      <c r="AD282" s="87">
        <f t="shared" si="55"/>
        <v>0</v>
      </c>
      <c r="AE282" s="87">
        <f t="shared" si="56"/>
        <v>198335.01994495836</v>
      </c>
      <c r="AF282" s="87">
        <f t="shared" si="57"/>
        <v>196976.92929991151</v>
      </c>
      <c r="AG282" s="87">
        <f t="shared" si="58"/>
        <v>191966.11267736991</v>
      </c>
      <c r="AH282" s="87">
        <f t="shared" si="59"/>
        <v>186465.41097592382</v>
      </c>
      <c r="AI282" s="87">
        <f t="shared" si="60"/>
        <v>179787.83833380489</v>
      </c>
      <c r="AJ282" s="87">
        <f t="shared" si="61"/>
        <v>175155.6575579104</v>
      </c>
      <c r="AK282" s="87">
        <f t="shared" si="62"/>
        <v>171534.5824332948</v>
      </c>
      <c r="AL282" s="87">
        <f t="shared" si="63"/>
        <v>168833.82517796208</v>
      </c>
      <c r="AM282" s="87">
        <f t="shared" si="64"/>
        <v>162459.41031179854</v>
      </c>
      <c r="AN282" s="87">
        <f t="shared" si="65"/>
        <v>153391.90834090745</v>
      </c>
      <c r="AO282" s="87">
        <f t="shared" si="66"/>
        <v>144830.49950327541</v>
      </c>
      <c r="AP282" s="87">
        <f t="shared" si="67"/>
        <v>136746.9367403019</v>
      </c>
      <c r="AQ282" s="87">
        <f t="shared" si="68"/>
        <v>129114.54957340132</v>
      </c>
      <c r="AR282" s="87">
        <f t="shared" si="69"/>
        <v>121736.5753120641</v>
      </c>
    </row>
    <row r="283" spans="2:44" s="79" customFormat="1" x14ac:dyDescent="0.2">
      <c r="B283" s="86">
        <f>'3. Investeringen'!B264</f>
        <v>250</v>
      </c>
      <c r="C283" s="86" t="str">
        <f>'3. Investeringen'!G264</f>
        <v>Nieuwe investeringen TD</v>
      </c>
      <c r="D283" s="86">
        <f>'3. Investeringen'!K264</f>
        <v>2013</v>
      </c>
      <c r="E283" s="121">
        <f>'3. Investeringen'!N264</f>
        <v>2013</v>
      </c>
      <c r="F283" s="86">
        <f>'3. Investeringen'!O264</f>
        <v>1311.24425</v>
      </c>
      <c r="G283" s="86">
        <f>'3. Investeringen'!P264</f>
        <v>0</v>
      </c>
      <c r="H283" s="20"/>
      <c r="I283" s="86">
        <f>'6. Investeringen per jaar'!I264</f>
        <v>1</v>
      </c>
      <c r="J283" s="20"/>
      <c r="K283" s="86">
        <f>'8. Afschrijvingen voor GAW'!AO278</f>
        <v>0</v>
      </c>
      <c r="L283" s="86">
        <f>'8. Afschrijvingen voor GAW'!AP278</f>
        <v>0</v>
      </c>
      <c r="M283" s="86">
        <f>'8. Afschrijvingen voor GAW'!AQ278</f>
        <v>26.224885</v>
      </c>
      <c r="N283" s="86">
        <f>'8. Afschrijvingen voor GAW'!AR278</f>
        <v>53.918363559999996</v>
      </c>
      <c r="O283" s="86">
        <f>'8. Afschrijvingen voor GAW'!AS278</f>
        <v>54.4575471956</v>
      </c>
      <c r="P283" s="86">
        <f>'8. Afschrijvingen voor GAW'!AT278</f>
        <v>54.893207573164801</v>
      </c>
      <c r="Q283" s="86">
        <f>'8. Afschrijvingen voor GAW'!AU278</f>
        <v>55.002993988311125</v>
      </c>
      <c r="R283" s="86">
        <f>'8. Afschrijvingen voor GAW'!AV278</f>
        <v>55.773035904147491</v>
      </c>
      <c r="S283" s="86">
        <f>'8. Afschrijvingen voor GAW'!AW278</f>
        <v>56.944269658134587</v>
      </c>
      <c r="T283" s="86">
        <f>'8. Afschrijvingen voor GAW'!AX278</f>
        <v>58.538709208562352</v>
      </c>
      <c r="U283" s="86">
        <f>'8. Afschrijvingen voor GAW'!AY278</f>
        <v>58.948480173022283</v>
      </c>
      <c r="V283" s="86">
        <f>'8. Afschrijvingen voor GAW'!AZ278</f>
        <v>70.738176207626751</v>
      </c>
      <c r="W283" s="86">
        <f>'8. Afschrijvingen voor GAW'!BA278</f>
        <v>65.59358157434481</v>
      </c>
      <c r="X283" s="86">
        <f>'8. Afschrijvingen voor GAW'!BB278</f>
        <v>60.823139278028819</v>
      </c>
      <c r="Y283" s="86">
        <f>'8. Afschrijvingen voor GAW'!BC278</f>
        <v>57.444075984804996</v>
      </c>
      <c r="Z283" s="86">
        <f>'8. Afschrijvingen voor GAW'!BD278</f>
        <v>57.444075984804996</v>
      </c>
      <c r="AA283" s="20"/>
      <c r="AB283" s="122"/>
      <c r="AC283" s="87">
        <f t="shared" si="54"/>
        <v>0</v>
      </c>
      <c r="AD283" s="87">
        <f t="shared" si="55"/>
        <v>0</v>
      </c>
      <c r="AE283" s="87">
        <f t="shared" si="56"/>
        <v>1285.0193649999999</v>
      </c>
      <c r="AF283" s="87">
        <f t="shared" si="57"/>
        <v>1267.0815436599999</v>
      </c>
      <c r="AG283" s="87">
        <f t="shared" si="58"/>
        <v>1225.2948119009998</v>
      </c>
      <c r="AH283" s="87">
        <f t="shared" si="59"/>
        <v>1180.203962823043</v>
      </c>
      <c r="AI283" s="87">
        <f t="shared" si="60"/>
        <v>1127.5613767603779</v>
      </c>
      <c r="AJ283" s="87">
        <f t="shared" si="61"/>
        <v>1087.5742001308759</v>
      </c>
      <c r="AK283" s="87">
        <f t="shared" si="62"/>
        <v>1053.4689886754895</v>
      </c>
      <c r="AL283" s="87">
        <f t="shared" si="63"/>
        <v>1024.427411149841</v>
      </c>
      <c r="AM283" s="87">
        <f t="shared" si="64"/>
        <v>972.64992285486755</v>
      </c>
      <c r="AN283" s="87">
        <f t="shared" si="65"/>
        <v>901.91174664724076</v>
      </c>
      <c r="AO283" s="87">
        <f t="shared" si="66"/>
        <v>836.31816507289591</v>
      </c>
      <c r="AP283" s="87">
        <f t="shared" si="67"/>
        <v>775.49502579486705</v>
      </c>
      <c r="AQ283" s="87">
        <f t="shared" si="68"/>
        <v>718.05094981006209</v>
      </c>
      <c r="AR283" s="87">
        <f t="shared" si="69"/>
        <v>660.60687382525714</v>
      </c>
    </row>
    <row r="284" spans="2:44" s="79" customFormat="1" x14ac:dyDescent="0.2">
      <c r="B284" s="86">
        <f>'3. Investeringen'!B265</f>
        <v>251</v>
      </c>
      <c r="C284" s="86" t="str">
        <f>'3. Investeringen'!G265</f>
        <v>Nieuwe investeringen TD</v>
      </c>
      <c r="D284" s="86">
        <f>'3. Investeringen'!K265</f>
        <v>2013</v>
      </c>
      <c r="E284" s="121">
        <f>'3. Investeringen'!N265</f>
        <v>2013</v>
      </c>
      <c r="F284" s="86">
        <f>'3. Investeringen'!O265</f>
        <v>42332.14</v>
      </c>
      <c r="G284" s="86">
        <f>'3. Investeringen'!P265</f>
        <v>0</v>
      </c>
      <c r="H284" s="20"/>
      <c r="I284" s="86">
        <f>'6. Investeringen per jaar'!I265</f>
        <v>1</v>
      </c>
      <c r="J284" s="20"/>
      <c r="K284" s="86">
        <f>'8. Afschrijvingen voor GAW'!AO279</f>
        <v>0</v>
      </c>
      <c r="L284" s="86">
        <f>'8. Afschrijvingen voor GAW'!AP279</f>
        <v>0</v>
      </c>
      <c r="M284" s="86">
        <f>'8. Afschrijvingen voor GAW'!AQ279</f>
        <v>2116.607</v>
      </c>
      <c r="N284" s="86">
        <f>'8. Afschrijvingen voor GAW'!AR279</f>
        <v>4351.7439919999997</v>
      </c>
      <c r="O284" s="86">
        <f>'8. Afschrijvingen voor GAW'!AS279</f>
        <v>4395.2614319200002</v>
      </c>
      <c r="P284" s="86">
        <f>'8. Afschrijvingen voor GAW'!AT279</f>
        <v>4430.4235233753607</v>
      </c>
      <c r="Q284" s="86">
        <f>'8. Afschrijvingen voor GAW'!AU279</f>
        <v>4439.2843704221114</v>
      </c>
      <c r="R284" s="86">
        <f>'8. Afschrijvingen voor GAW'!AV279</f>
        <v>4501.4343516080207</v>
      </c>
      <c r="S284" s="86">
        <f>'8. Afschrijvingen voor GAW'!AW279</f>
        <v>4595.9644729917891</v>
      </c>
      <c r="T284" s="86">
        <f>'8. Afschrijvingen voor GAW'!AX279</f>
        <v>4724.6514782355598</v>
      </c>
      <c r="U284" s="86">
        <f>'8. Afschrijvingen voor GAW'!AY279</f>
        <v>4757.7240385832083</v>
      </c>
      <c r="V284" s="86">
        <f>'8. Afschrijvingen voor GAW'!AZ279</f>
        <v>5709.2688462998458</v>
      </c>
      <c r="W284" s="86">
        <f>'8. Afschrijvingen voor GAW'!BA279</f>
        <v>1427.3172115749619</v>
      </c>
      <c r="X284" s="86">
        <f>'8. Afschrijvingen voor GAW'!BB279</f>
        <v>0</v>
      </c>
      <c r="Y284" s="86">
        <f>'8. Afschrijvingen voor GAW'!BC279</f>
        <v>0</v>
      </c>
      <c r="Z284" s="86">
        <f>'8. Afschrijvingen voor GAW'!BD279</f>
        <v>0</v>
      </c>
      <c r="AA284" s="20"/>
      <c r="AB284" s="122"/>
      <c r="AC284" s="87">
        <f t="shared" si="54"/>
        <v>0</v>
      </c>
      <c r="AD284" s="87">
        <f t="shared" si="55"/>
        <v>0</v>
      </c>
      <c r="AE284" s="87">
        <f t="shared" si="56"/>
        <v>40215.532999999996</v>
      </c>
      <c r="AF284" s="87">
        <f t="shared" si="57"/>
        <v>36989.823931999999</v>
      </c>
      <c r="AG284" s="87">
        <f t="shared" si="58"/>
        <v>32964.460739399998</v>
      </c>
      <c r="AH284" s="87">
        <f t="shared" si="59"/>
        <v>28797.752901939839</v>
      </c>
      <c r="AI284" s="87">
        <f t="shared" si="60"/>
        <v>24416.064037321605</v>
      </c>
      <c r="AJ284" s="87">
        <f t="shared" si="61"/>
        <v>20256.454582236089</v>
      </c>
      <c r="AK284" s="87">
        <f t="shared" si="62"/>
        <v>16085.875655471256</v>
      </c>
      <c r="AL284" s="87">
        <f t="shared" si="63"/>
        <v>11811.628695588894</v>
      </c>
      <c r="AM284" s="87">
        <f t="shared" si="64"/>
        <v>7136.586057874807</v>
      </c>
      <c r="AN284" s="87">
        <f t="shared" si="65"/>
        <v>1427.3172115749612</v>
      </c>
      <c r="AO284" s="87">
        <f t="shared" si="66"/>
        <v>-6.8212102632969618E-13</v>
      </c>
      <c r="AP284" s="87">
        <f t="shared" si="67"/>
        <v>-6.8212102632969618E-13</v>
      </c>
      <c r="AQ284" s="87">
        <f t="shared" si="68"/>
        <v>-6.8212102632969618E-13</v>
      </c>
      <c r="AR284" s="87">
        <f t="shared" si="69"/>
        <v>-6.8212102632969618E-13</v>
      </c>
    </row>
    <row r="285" spans="2:44" s="79" customFormat="1" x14ac:dyDescent="0.2">
      <c r="B285" s="86">
        <f>'3. Investeringen'!B266</f>
        <v>252</v>
      </c>
      <c r="C285" s="86" t="str">
        <f>'3. Investeringen'!G266</f>
        <v>Nieuwe investeringen TD</v>
      </c>
      <c r="D285" s="86">
        <f>'3. Investeringen'!K266</f>
        <v>2013</v>
      </c>
      <c r="E285" s="121">
        <f>'3. Investeringen'!N266</f>
        <v>2013</v>
      </c>
      <c r="F285" s="86">
        <f>'3. Investeringen'!O266</f>
        <v>3864933.0164979734</v>
      </c>
      <c r="G285" s="86">
        <f>'3. Investeringen'!P266</f>
        <v>0</v>
      </c>
      <c r="H285" s="20"/>
      <c r="I285" s="86">
        <f>'6. Investeringen per jaar'!I266</f>
        <v>1</v>
      </c>
      <c r="J285" s="20"/>
      <c r="K285" s="86">
        <f>'8. Afschrijvingen voor GAW'!AO280</f>
        <v>0</v>
      </c>
      <c r="L285" s="86">
        <f>'8. Afschrijvingen voor GAW'!AP280</f>
        <v>0</v>
      </c>
      <c r="M285" s="86">
        <f>'8. Afschrijvingen voor GAW'!AQ280</f>
        <v>386493.30164979736</v>
      </c>
      <c r="N285" s="86">
        <f>'8. Afschrijvingen voor GAW'!AR280</f>
        <v>794630.22819198342</v>
      </c>
      <c r="O285" s="86">
        <f>'8. Afschrijvingen voor GAW'!AS280</f>
        <v>802576.53047390329</v>
      </c>
      <c r="P285" s="86">
        <f>'8. Afschrijvingen voor GAW'!AT280</f>
        <v>808997.14271769451</v>
      </c>
      <c r="Q285" s="86">
        <f>'8. Afschrijvingen voor GAW'!AU280</f>
        <v>810615.13700312993</v>
      </c>
      <c r="R285" s="86">
        <f>'8. Afschrijvingen voor GAW'!AV280</f>
        <v>410981.87446058687</v>
      </c>
      <c r="S285" s="86">
        <f>'8. Afschrijvingen voor GAW'!AW280</f>
        <v>0</v>
      </c>
      <c r="T285" s="86">
        <f>'8. Afschrijvingen voor GAW'!AX280</f>
        <v>0</v>
      </c>
      <c r="U285" s="86">
        <f>'8. Afschrijvingen voor GAW'!AY280</f>
        <v>0</v>
      </c>
      <c r="V285" s="86">
        <f>'8. Afschrijvingen voor GAW'!AZ280</f>
        <v>0</v>
      </c>
      <c r="W285" s="86">
        <f>'8. Afschrijvingen voor GAW'!BA280</f>
        <v>0</v>
      </c>
      <c r="X285" s="86">
        <f>'8. Afschrijvingen voor GAW'!BB280</f>
        <v>0</v>
      </c>
      <c r="Y285" s="86">
        <f>'8. Afschrijvingen voor GAW'!BC280</f>
        <v>0</v>
      </c>
      <c r="Z285" s="86">
        <f>'8. Afschrijvingen voor GAW'!BD280</f>
        <v>0</v>
      </c>
      <c r="AA285" s="20"/>
      <c r="AB285" s="122"/>
      <c r="AC285" s="87">
        <f t="shared" si="54"/>
        <v>0</v>
      </c>
      <c r="AD285" s="87">
        <f t="shared" si="55"/>
        <v>0</v>
      </c>
      <c r="AE285" s="87">
        <f t="shared" si="56"/>
        <v>3478439.7148481761</v>
      </c>
      <c r="AF285" s="87">
        <f t="shared" si="57"/>
        <v>2781205.7986719417</v>
      </c>
      <c r="AG285" s="87">
        <f t="shared" si="58"/>
        <v>2006441.326184758</v>
      </c>
      <c r="AH285" s="87">
        <f t="shared" si="59"/>
        <v>1213495.7140765414</v>
      </c>
      <c r="AI285" s="87">
        <f t="shared" si="60"/>
        <v>405307.56850156456</v>
      </c>
      <c r="AJ285" s="87">
        <f t="shared" si="61"/>
        <v>-4.0745362639427185E-10</v>
      </c>
      <c r="AK285" s="87">
        <f t="shared" si="62"/>
        <v>-4.1601015254855152E-10</v>
      </c>
      <c r="AL285" s="87">
        <f t="shared" si="63"/>
        <v>-4.2765843681991099E-10</v>
      </c>
      <c r="AM285" s="87">
        <f t="shared" si="64"/>
        <v>-4.3065204587765033E-10</v>
      </c>
      <c r="AN285" s="87">
        <f t="shared" si="65"/>
        <v>-4.3065204587765033E-10</v>
      </c>
      <c r="AO285" s="87">
        <f t="shared" si="66"/>
        <v>-4.3065204587765033E-10</v>
      </c>
      <c r="AP285" s="87">
        <f t="shared" si="67"/>
        <v>-4.3065204587765033E-10</v>
      </c>
      <c r="AQ285" s="87">
        <f t="shared" si="68"/>
        <v>-4.3065204587765033E-10</v>
      </c>
      <c r="AR285" s="87">
        <f t="shared" si="69"/>
        <v>-4.3065204587765033E-10</v>
      </c>
    </row>
    <row r="286" spans="2:44" s="79" customFormat="1" x14ac:dyDescent="0.2">
      <c r="B286" s="86">
        <f>'3. Investeringen'!B267</f>
        <v>253</v>
      </c>
      <c r="C286" s="86" t="str">
        <f>'3. Investeringen'!G267</f>
        <v>Nieuwe investeringen TD</v>
      </c>
      <c r="D286" s="86">
        <f>'3. Investeringen'!K267</f>
        <v>2014</v>
      </c>
      <c r="E286" s="121">
        <f>'3. Investeringen'!N267</f>
        <v>2014</v>
      </c>
      <c r="F286" s="86">
        <f>'3. Investeringen'!O267</f>
        <v>1632387.0147250001</v>
      </c>
      <c r="G286" s="86">
        <f>'3. Investeringen'!P267</f>
        <v>0</v>
      </c>
      <c r="H286" s="20"/>
      <c r="I286" s="86">
        <f>'6. Investeringen per jaar'!I267</f>
        <v>1</v>
      </c>
      <c r="J286" s="20"/>
      <c r="K286" s="86">
        <f>'8. Afschrijvingen voor GAW'!AO281</f>
        <v>0</v>
      </c>
      <c r="L286" s="86">
        <f>'8. Afschrijvingen voor GAW'!AP281</f>
        <v>0</v>
      </c>
      <c r="M286" s="86">
        <f>'8. Afschrijvingen voor GAW'!AQ281</f>
        <v>0</v>
      </c>
      <c r="N286" s="86">
        <f>'8. Afschrijvingen voor GAW'!AR281</f>
        <v>14839.881952045456</v>
      </c>
      <c r="O286" s="86">
        <f>'8. Afschrijvingen voor GAW'!AS281</f>
        <v>29976.561543131822</v>
      </c>
      <c r="P286" s="86">
        <f>'8. Afschrijvingen voor GAW'!AT281</f>
        <v>30216.374035476878</v>
      </c>
      <c r="Q286" s="86">
        <f>'8. Afschrijvingen voor GAW'!AU281</f>
        <v>30276.806783547836</v>
      </c>
      <c r="R286" s="86">
        <f>'8. Afschrijvingen voor GAW'!AV281</f>
        <v>30700.682078517508</v>
      </c>
      <c r="S286" s="86">
        <f>'8. Afschrijvingen voor GAW'!AW281</f>
        <v>31345.396402166374</v>
      </c>
      <c r="T286" s="86">
        <f>'8. Afschrijvingen voor GAW'!AX281</f>
        <v>32223.067501427031</v>
      </c>
      <c r="U286" s="86">
        <f>'8. Afschrijvingen voor GAW'!AY281</f>
        <v>32448.628973937015</v>
      </c>
      <c r="V286" s="86">
        <f>'8. Afschrijvingen voor GAW'!AZ281</f>
        <v>38938.354768724414</v>
      </c>
      <c r="W286" s="86">
        <f>'8. Afschrijvingen voor GAW'!BA281</f>
        <v>37954.648964040854</v>
      </c>
      <c r="X286" s="86">
        <f>'8. Afschrijvingen voor GAW'!BB281</f>
        <v>36995.794674422985</v>
      </c>
      <c r="Y286" s="86">
        <f>'8. Afschrijvingen voor GAW'!BC281</f>
        <v>36061.164072121763</v>
      </c>
      <c r="Z286" s="86">
        <f>'8. Afschrijvingen voor GAW'!BD281</f>
        <v>35150.145190299743</v>
      </c>
      <c r="AA286" s="20"/>
      <c r="AB286" s="122"/>
      <c r="AC286" s="87">
        <f t="shared" si="54"/>
        <v>0</v>
      </c>
      <c r="AD286" s="87">
        <f t="shared" si="55"/>
        <v>0</v>
      </c>
      <c r="AE286" s="87">
        <f t="shared" si="56"/>
        <v>0</v>
      </c>
      <c r="AF286" s="87">
        <f t="shared" si="57"/>
        <v>1617547.1327729546</v>
      </c>
      <c r="AG286" s="87">
        <f t="shared" si="58"/>
        <v>1603746.0425575525</v>
      </c>
      <c r="AH286" s="87">
        <f t="shared" si="59"/>
        <v>1586359.636862536</v>
      </c>
      <c r="AI286" s="87">
        <f t="shared" si="60"/>
        <v>1559255.5493527132</v>
      </c>
      <c r="AJ286" s="87">
        <f t="shared" si="61"/>
        <v>1550384.4449651337</v>
      </c>
      <c r="AK286" s="87">
        <f t="shared" si="62"/>
        <v>1551597.1219072349</v>
      </c>
      <c r="AL286" s="87">
        <f t="shared" si="63"/>
        <v>1562818.7738192105</v>
      </c>
      <c r="AM286" s="87">
        <f t="shared" si="64"/>
        <v>1541309.8762620077</v>
      </c>
      <c r="AN286" s="87">
        <f t="shared" si="65"/>
        <v>1502371.5214932833</v>
      </c>
      <c r="AO286" s="87">
        <f t="shared" si="66"/>
        <v>1464416.8725292424</v>
      </c>
      <c r="AP286" s="87">
        <f t="shared" si="67"/>
        <v>1427421.0778548194</v>
      </c>
      <c r="AQ286" s="87">
        <f t="shared" si="68"/>
        <v>1391359.9137826976</v>
      </c>
      <c r="AR286" s="87">
        <f t="shared" si="69"/>
        <v>1356209.7685923979</v>
      </c>
    </row>
    <row r="287" spans="2:44" s="79" customFormat="1" x14ac:dyDescent="0.2">
      <c r="B287" s="86">
        <f>'3. Investeringen'!B268</f>
        <v>254</v>
      </c>
      <c r="C287" s="86" t="str">
        <f>'3. Investeringen'!G268</f>
        <v>Nieuwe investeringen TD</v>
      </c>
      <c r="D287" s="86">
        <f>'3. Investeringen'!K268</f>
        <v>2014</v>
      </c>
      <c r="E287" s="121">
        <f>'3. Investeringen'!N268</f>
        <v>2014</v>
      </c>
      <c r="F287" s="86">
        <f>'3. Investeringen'!O268</f>
        <v>5701447.0511750001</v>
      </c>
      <c r="G287" s="86">
        <f>'3. Investeringen'!P268</f>
        <v>0</v>
      </c>
      <c r="H287" s="20"/>
      <c r="I287" s="86">
        <f>'6. Investeringen per jaar'!I268</f>
        <v>1</v>
      </c>
      <c r="J287" s="20"/>
      <c r="K287" s="86">
        <f>'8. Afschrijvingen voor GAW'!AO282</f>
        <v>0</v>
      </c>
      <c r="L287" s="86">
        <f>'8. Afschrijvingen voor GAW'!AP282</f>
        <v>0</v>
      </c>
      <c r="M287" s="86">
        <f>'8. Afschrijvingen voor GAW'!AQ282</f>
        <v>0</v>
      </c>
      <c r="N287" s="86">
        <f>'8. Afschrijvingen voor GAW'!AR282</f>
        <v>63349.411679722223</v>
      </c>
      <c r="O287" s="86">
        <f>'8. Afschrijvingen voor GAW'!AS282</f>
        <v>127965.81159303889</v>
      </c>
      <c r="P287" s="86">
        <f>'8. Afschrijvingen voor GAW'!AT282</f>
        <v>128989.53808578322</v>
      </c>
      <c r="Q287" s="86">
        <f>'8. Afschrijvingen voor GAW'!AU282</f>
        <v>129247.51716195479</v>
      </c>
      <c r="R287" s="86">
        <f>'8. Afschrijvingen voor GAW'!AV282</f>
        <v>131056.98240222216</v>
      </c>
      <c r="S287" s="86">
        <f>'8. Afschrijvingen voor GAW'!AW282</f>
        <v>133809.17903266882</v>
      </c>
      <c r="T287" s="86">
        <f>'8. Afschrijvingen voor GAW'!AX282</f>
        <v>137555.83604558354</v>
      </c>
      <c r="U287" s="86">
        <f>'8. Afschrijvingen voor GAW'!AY282</f>
        <v>138518.72689790261</v>
      </c>
      <c r="V287" s="86">
        <f>'8. Afschrijvingen voor GAW'!AZ282</f>
        <v>166222.47227748312</v>
      </c>
      <c r="W287" s="86">
        <f>'8. Afschrijvingen voor GAW'!BA282</f>
        <v>160903.3531646037</v>
      </c>
      <c r="X287" s="86">
        <f>'8. Afschrijvingen voor GAW'!BB282</f>
        <v>155754.44586333638</v>
      </c>
      <c r="Y287" s="86">
        <f>'8. Afschrijvingen voor GAW'!BC282</f>
        <v>150770.30359570959</v>
      </c>
      <c r="Z287" s="86">
        <f>'8. Afschrijvingen voor GAW'!BD282</f>
        <v>145945.65388064686</v>
      </c>
      <c r="AA287" s="20"/>
      <c r="AB287" s="122"/>
      <c r="AC287" s="87">
        <f t="shared" si="54"/>
        <v>0</v>
      </c>
      <c r="AD287" s="87">
        <f t="shared" si="55"/>
        <v>0</v>
      </c>
      <c r="AE287" s="87">
        <f t="shared" si="56"/>
        <v>0</v>
      </c>
      <c r="AF287" s="87">
        <f t="shared" si="57"/>
        <v>5638097.6394952778</v>
      </c>
      <c r="AG287" s="87">
        <f t="shared" si="58"/>
        <v>5566512.804297192</v>
      </c>
      <c r="AH287" s="87">
        <f t="shared" si="59"/>
        <v>5482055.3686457863</v>
      </c>
      <c r="AI287" s="87">
        <f t="shared" si="60"/>
        <v>5363771.9622211223</v>
      </c>
      <c r="AJ287" s="87">
        <f t="shared" si="61"/>
        <v>5307807.7872899957</v>
      </c>
      <c r="AK287" s="87">
        <f t="shared" si="62"/>
        <v>5285462.5717904167</v>
      </c>
      <c r="AL287" s="87">
        <f t="shared" si="63"/>
        <v>5295899.6877549645</v>
      </c>
      <c r="AM287" s="87">
        <f t="shared" si="64"/>
        <v>5194452.2586713461</v>
      </c>
      <c r="AN287" s="87">
        <f t="shared" si="65"/>
        <v>5028229.7863938631</v>
      </c>
      <c r="AO287" s="87">
        <f t="shared" si="66"/>
        <v>4867326.4332292592</v>
      </c>
      <c r="AP287" s="87">
        <f t="shared" si="67"/>
        <v>4711571.9873659229</v>
      </c>
      <c r="AQ287" s="87">
        <f t="shared" si="68"/>
        <v>4560801.6837702133</v>
      </c>
      <c r="AR287" s="87">
        <f t="shared" si="69"/>
        <v>4414856.0298895668</v>
      </c>
    </row>
    <row r="288" spans="2:44" s="79" customFormat="1" x14ac:dyDescent="0.2">
      <c r="B288" s="86">
        <f>'3. Investeringen'!B269</f>
        <v>255</v>
      </c>
      <c r="C288" s="86" t="str">
        <f>'3. Investeringen'!G269</f>
        <v>Nieuwe investeringen TD</v>
      </c>
      <c r="D288" s="86">
        <f>'3. Investeringen'!K269</f>
        <v>2014</v>
      </c>
      <c r="E288" s="121">
        <f>'3. Investeringen'!N269</f>
        <v>2014</v>
      </c>
      <c r="F288" s="86">
        <f>'3. Investeringen'!O269</f>
        <v>988955.9034999999</v>
      </c>
      <c r="G288" s="86">
        <f>'3. Investeringen'!P269</f>
        <v>0</v>
      </c>
      <c r="H288" s="20"/>
      <c r="I288" s="86">
        <f>'6. Investeringen per jaar'!I269</f>
        <v>1</v>
      </c>
      <c r="J288" s="20"/>
      <c r="K288" s="86">
        <f>'8. Afschrijvingen voor GAW'!AO283</f>
        <v>0</v>
      </c>
      <c r="L288" s="86">
        <f>'8. Afschrijvingen voor GAW'!AP283</f>
        <v>0</v>
      </c>
      <c r="M288" s="86">
        <f>'8. Afschrijvingen voor GAW'!AQ283</f>
        <v>0</v>
      </c>
      <c r="N288" s="86">
        <f>'8. Afschrijvingen voor GAW'!AR283</f>
        <v>16482.598391666666</v>
      </c>
      <c r="O288" s="86">
        <f>'8. Afschrijvingen voor GAW'!AS283</f>
        <v>33294.848751166668</v>
      </c>
      <c r="P288" s="86">
        <f>'8. Afschrijvingen voor GAW'!AT283</f>
        <v>33561.207541176002</v>
      </c>
      <c r="Q288" s="86">
        <f>'8. Afschrijvingen voor GAW'!AU283</f>
        <v>33628.329956258356</v>
      </c>
      <c r="R288" s="86">
        <f>'8. Afschrijvingen voor GAW'!AV283</f>
        <v>34099.126575645976</v>
      </c>
      <c r="S288" s="86">
        <f>'8. Afschrijvingen voor GAW'!AW283</f>
        <v>34815.208233734542</v>
      </c>
      <c r="T288" s="86">
        <f>'8. Afschrijvingen voor GAW'!AX283</f>
        <v>35790.034064279105</v>
      </c>
      <c r="U288" s="86">
        <f>'8. Afschrijvingen voor GAW'!AY283</f>
        <v>36040.564302729057</v>
      </c>
      <c r="V288" s="86">
        <f>'8. Afschrijvingen voor GAW'!AZ283</f>
        <v>43248.677163274871</v>
      </c>
      <c r="W288" s="86">
        <f>'8. Afschrijvingen voor GAW'!BA283</f>
        <v>40942.081047900203</v>
      </c>
      <c r="X288" s="86">
        <f>'8. Afschrijvingen voor GAW'!BB283</f>
        <v>38758.503392012193</v>
      </c>
      <c r="Y288" s="86">
        <f>'8. Afschrijvingen voor GAW'!BC283</f>
        <v>36691.383211104876</v>
      </c>
      <c r="Z288" s="86">
        <f>'8. Afschrijvingen voor GAW'!BD283</f>
        <v>35203.894702546575</v>
      </c>
      <c r="AA288" s="20"/>
      <c r="AB288" s="122"/>
      <c r="AC288" s="87">
        <f t="shared" si="54"/>
        <v>0</v>
      </c>
      <c r="AD288" s="87">
        <f t="shared" si="55"/>
        <v>0</v>
      </c>
      <c r="AE288" s="87">
        <f t="shared" si="56"/>
        <v>0</v>
      </c>
      <c r="AF288" s="87">
        <f t="shared" si="57"/>
        <v>972473.30510833324</v>
      </c>
      <c r="AG288" s="87">
        <f t="shared" si="58"/>
        <v>948903.1894082498</v>
      </c>
      <c r="AH288" s="87">
        <f t="shared" si="59"/>
        <v>922933.20738233975</v>
      </c>
      <c r="AI288" s="87">
        <f t="shared" si="60"/>
        <v>891150.743840846</v>
      </c>
      <c r="AJ288" s="87">
        <f t="shared" si="61"/>
        <v>869527.72767897183</v>
      </c>
      <c r="AK288" s="87">
        <f t="shared" si="62"/>
        <v>852972.60172649554</v>
      </c>
      <c r="AL288" s="87">
        <f t="shared" si="63"/>
        <v>841065.80051055842</v>
      </c>
      <c r="AM288" s="87">
        <f t="shared" si="64"/>
        <v>810912.69681140315</v>
      </c>
      <c r="AN288" s="87">
        <f t="shared" si="65"/>
        <v>767664.01964812831</v>
      </c>
      <c r="AO288" s="87">
        <f t="shared" si="66"/>
        <v>726721.93860022805</v>
      </c>
      <c r="AP288" s="87">
        <f t="shared" si="67"/>
        <v>687963.43520821584</v>
      </c>
      <c r="AQ288" s="87">
        <f t="shared" si="68"/>
        <v>651272.05199711095</v>
      </c>
      <c r="AR288" s="87">
        <f t="shared" si="69"/>
        <v>616068.15729456441</v>
      </c>
    </row>
    <row r="289" spans="2:44" s="79" customFormat="1" x14ac:dyDescent="0.2">
      <c r="B289" s="86">
        <f>'3. Investeringen'!B270</f>
        <v>256</v>
      </c>
      <c r="C289" s="86" t="str">
        <f>'3. Investeringen'!G270</f>
        <v>Nieuwe investeringen TD</v>
      </c>
      <c r="D289" s="86">
        <f>'3. Investeringen'!K270</f>
        <v>2014</v>
      </c>
      <c r="E289" s="121">
        <f>'3. Investeringen'!N270</f>
        <v>2014</v>
      </c>
      <c r="F289" s="86">
        <f>'3. Investeringen'!O270</f>
        <v>33008.729999999996</v>
      </c>
      <c r="G289" s="86">
        <f>'3. Investeringen'!P270</f>
        <v>0</v>
      </c>
      <c r="H289" s="20"/>
      <c r="I289" s="86">
        <f>'6. Investeringen per jaar'!I270</f>
        <v>1</v>
      </c>
      <c r="J289" s="20"/>
      <c r="K289" s="86">
        <f>'8. Afschrijvingen voor GAW'!AO284</f>
        <v>0</v>
      </c>
      <c r="L289" s="86">
        <f>'8. Afschrijvingen voor GAW'!AP284</f>
        <v>0</v>
      </c>
      <c r="M289" s="86">
        <f>'8. Afschrijvingen voor GAW'!AQ284</f>
        <v>0</v>
      </c>
      <c r="N289" s="86">
        <f>'8. Afschrijvingen voor GAW'!AR284</f>
        <v>1650.4364999999998</v>
      </c>
      <c r="O289" s="86">
        <f>'8. Afschrijvingen voor GAW'!AS284</f>
        <v>3333.8817299999996</v>
      </c>
      <c r="P289" s="86">
        <f>'8. Afschrijvingen voor GAW'!AT284</f>
        <v>3360.5527838399998</v>
      </c>
      <c r="Q289" s="86">
        <f>'8. Afschrijvingen voor GAW'!AU284</f>
        <v>3367.2738894076801</v>
      </c>
      <c r="R289" s="86">
        <f>'8. Afschrijvingen voor GAW'!AV284</f>
        <v>3414.415723859388</v>
      </c>
      <c r="S289" s="86">
        <f>'8. Afschrijvingen voor GAW'!AW284</f>
        <v>3486.1184540604349</v>
      </c>
      <c r="T289" s="86">
        <f>'8. Afschrijvingen voor GAW'!AX284</f>
        <v>3583.7297707741268</v>
      </c>
      <c r="U289" s="86">
        <f>'8. Afschrijvingen voor GAW'!AY284</f>
        <v>3608.8158791695455</v>
      </c>
      <c r="V289" s="86">
        <f>'8. Afschrijvingen voor GAW'!AZ284</f>
        <v>4330.5790550034544</v>
      </c>
      <c r="W289" s="86">
        <f>'8. Afschrijvingen voor GAW'!BA284</f>
        <v>3127.6404286136058</v>
      </c>
      <c r="X289" s="86">
        <f>'8. Afschrijvingen voor GAW'!BB284</f>
        <v>1563.8202143068029</v>
      </c>
      <c r="Y289" s="86">
        <f>'8. Afschrijvingen voor GAW'!BC284</f>
        <v>0</v>
      </c>
      <c r="Z289" s="86">
        <f>'8. Afschrijvingen voor GAW'!BD284</f>
        <v>0</v>
      </c>
      <c r="AA289" s="20"/>
      <c r="AB289" s="122"/>
      <c r="AC289" s="87">
        <f t="shared" si="54"/>
        <v>0</v>
      </c>
      <c r="AD289" s="87">
        <f t="shared" si="55"/>
        <v>0</v>
      </c>
      <c r="AE289" s="87">
        <f t="shared" si="56"/>
        <v>0</v>
      </c>
      <c r="AF289" s="87">
        <f t="shared" si="57"/>
        <v>31358.293499999996</v>
      </c>
      <c r="AG289" s="87">
        <f t="shared" si="58"/>
        <v>28337.994704999994</v>
      </c>
      <c r="AH289" s="87">
        <f t="shared" si="59"/>
        <v>25204.145878799991</v>
      </c>
      <c r="AI289" s="87">
        <f t="shared" si="60"/>
        <v>21887.280281149913</v>
      </c>
      <c r="AJ289" s="87">
        <f t="shared" si="61"/>
        <v>18779.286481226623</v>
      </c>
      <c r="AK289" s="87">
        <f t="shared" si="62"/>
        <v>15687.533043271944</v>
      </c>
      <c r="AL289" s="87">
        <f t="shared" si="63"/>
        <v>12543.054197709431</v>
      </c>
      <c r="AM289" s="87">
        <f t="shared" si="64"/>
        <v>9022.0396979238503</v>
      </c>
      <c r="AN289" s="87">
        <f t="shared" si="65"/>
        <v>4691.4606429203959</v>
      </c>
      <c r="AO289" s="87">
        <f t="shared" si="66"/>
        <v>1563.8202143067901</v>
      </c>
      <c r="AP289" s="87">
        <f t="shared" si="67"/>
        <v>-1.2732925824820995E-11</v>
      </c>
      <c r="AQ289" s="87">
        <f t="shared" si="68"/>
        <v>-1.2732925824820995E-11</v>
      </c>
      <c r="AR289" s="87">
        <f t="shared" si="69"/>
        <v>-1.2732925824820995E-11</v>
      </c>
    </row>
    <row r="290" spans="2:44" s="79" customFormat="1" x14ac:dyDescent="0.2">
      <c r="B290" s="86">
        <f>'3. Investeringen'!B271</f>
        <v>257</v>
      </c>
      <c r="C290" s="86" t="str">
        <f>'3. Investeringen'!G271</f>
        <v>Nieuwe investeringen TD</v>
      </c>
      <c r="D290" s="86">
        <f>'3. Investeringen'!K271</f>
        <v>2014</v>
      </c>
      <c r="E290" s="121">
        <f>'3. Investeringen'!N271</f>
        <v>2014</v>
      </c>
      <c r="F290" s="86">
        <f>'3. Investeringen'!O271</f>
        <v>653334.41949999996</v>
      </c>
      <c r="G290" s="86">
        <f>'3. Investeringen'!P271</f>
        <v>0</v>
      </c>
      <c r="H290" s="20"/>
      <c r="I290" s="86">
        <f>'6. Investeringen per jaar'!I271</f>
        <v>1</v>
      </c>
      <c r="J290" s="20"/>
      <c r="K290" s="86">
        <f>'8. Afschrijvingen voor GAW'!AO285</f>
        <v>0</v>
      </c>
      <c r="L290" s="86">
        <f>'8. Afschrijvingen voor GAW'!AP285</f>
        <v>0</v>
      </c>
      <c r="M290" s="86">
        <f>'8. Afschrijvingen voor GAW'!AQ285</f>
        <v>0</v>
      </c>
      <c r="N290" s="86">
        <f>'8. Afschrijvingen voor GAW'!AR285</f>
        <v>65333.44195</v>
      </c>
      <c r="O290" s="86">
        <f>'8. Afschrijvingen voor GAW'!AS285</f>
        <v>131973.55273899998</v>
      </c>
      <c r="P290" s="86">
        <f>'8. Afschrijvingen voor GAW'!AT285</f>
        <v>133029.34116091201</v>
      </c>
      <c r="Q290" s="86">
        <f>'8. Afschrijvingen voor GAW'!AU285</f>
        <v>133295.39984323384</v>
      </c>
      <c r="R290" s="86">
        <f>'8. Afschrijvingen voor GAW'!AV285</f>
        <v>135161.5354410391</v>
      </c>
      <c r="S290" s="86">
        <f>'8. Afschrijvingen voor GAW'!AW285</f>
        <v>68999.963842650468</v>
      </c>
      <c r="T290" s="86">
        <f>'8. Afschrijvingen voor GAW'!AX285</f>
        <v>0</v>
      </c>
      <c r="U290" s="86">
        <f>'8. Afschrijvingen voor GAW'!AY285</f>
        <v>0</v>
      </c>
      <c r="V290" s="86">
        <f>'8. Afschrijvingen voor GAW'!AZ285</f>
        <v>0</v>
      </c>
      <c r="W290" s="86">
        <f>'8. Afschrijvingen voor GAW'!BA285</f>
        <v>0</v>
      </c>
      <c r="X290" s="86">
        <f>'8. Afschrijvingen voor GAW'!BB285</f>
        <v>0</v>
      </c>
      <c r="Y290" s="86">
        <f>'8. Afschrijvingen voor GAW'!BC285</f>
        <v>0</v>
      </c>
      <c r="Z290" s="86">
        <f>'8. Afschrijvingen voor GAW'!BD285</f>
        <v>0</v>
      </c>
      <c r="AA290" s="20"/>
      <c r="AB290" s="122"/>
      <c r="AC290" s="87">
        <f t="shared" si="54"/>
        <v>0</v>
      </c>
      <c r="AD290" s="87">
        <f t="shared" si="55"/>
        <v>0</v>
      </c>
      <c r="AE290" s="87">
        <f t="shared" si="56"/>
        <v>0</v>
      </c>
      <c r="AF290" s="87">
        <f t="shared" si="57"/>
        <v>588000.97754999995</v>
      </c>
      <c r="AG290" s="87">
        <f t="shared" si="58"/>
        <v>461907.43458650005</v>
      </c>
      <c r="AH290" s="87">
        <f t="shared" si="59"/>
        <v>332573.35290228005</v>
      </c>
      <c r="AI290" s="87">
        <f t="shared" si="60"/>
        <v>199943.09976485078</v>
      </c>
      <c r="AJ290" s="87">
        <f t="shared" si="61"/>
        <v>67580.767720519594</v>
      </c>
      <c r="AK290" s="87">
        <f t="shared" si="62"/>
        <v>2.9103830456733704E-11</v>
      </c>
      <c r="AL290" s="87">
        <f t="shared" si="63"/>
        <v>2.9918737709522248E-11</v>
      </c>
      <c r="AM290" s="87">
        <f t="shared" si="64"/>
        <v>3.0128168873488903E-11</v>
      </c>
      <c r="AN290" s="87">
        <f t="shared" si="65"/>
        <v>3.0128168873488903E-11</v>
      </c>
      <c r="AO290" s="87">
        <f t="shared" si="66"/>
        <v>3.0128168873488903E-11</v>
      </c>
      <c r="AP290" s="87">
        <f t="shared" si="67"/>
        <v>3.0128168873488903E-11</v>
      </c>
      <c r="AQ290" s="87">
        <f t="shared" si="68"/>
        <v>3.0128168873488903E-11</v>
      </c>
      <c r="AR290" s="87">
        <f t="shared" si="69"/>
        <v>3.0128168873488903E-11</v>
      </c>
    </row>
    <row r="291" spans="2:44" s="79" customFormat="1" x14ac:dyDescent="0.2">
      <c r="B291" s="86">
        <f>'3. Investeringen'!B272</f>
        <v>258</v>
      </c>
      <c r="C291" s="86" t="str">
        <f>'3. Investeringen'!G272</f>
        <v>Nieuwe investeringen TD</v>
      </c>
      <c r="D291" s="86">
        <f>'3. Investeringen'!K272</f>
        <v>2015</v>
      </c>
      <c r="E291" s="121">
        <f>'3. Investeringen'!N272</f>
        <v>2015</v>
      </c>
      <c r="F291" s="86">
        <f>'3. Investeringen'!O272</f>
        <v>1411509.5945900001</v>
      </c>
      <c r="G291" s="86">
        <f>'3. Investeringen'!P272</f>
        <v>0</v>
      </c>
      <c r="H291" s="20"/>
      <c r="I291" s="86">
        <f>'6. Investeringen per jaar'!I272</f>
        <v>1</v>
      </c>
      <c r="J291" s="20"/>
      <c r="K291" s="86">
        <f>'8. Afschrijvingen voor GAW'!AO286</f>
        <v>0</v>
      </c>
      <c r="L291" s="86">
        <f>'8. Afschrijvingen voor GAW'!AP286</f>
        <v>0</v>
      </c>
      <c r="M291" s="86">
        <f>'8. Afschrijvingen voor GAW'!AQ286</f>
        <v>0</v>
      </c>
      <c r="N291" s="86">
        <f>'8. Afschrijvingen voor GAW'!AR286</f>
        <v>0</v>
      </c>
      <c r="O291" s="86">
        <f>'8. Afschrijvingen voor GAW'!AS286</f>
        <v>12831.905405363637</v>
      </c>
      <c r="P291" s="86">
        <f>'8. Afschrijvingen voor GAW'!AT286</f>
        <v>25869.121297213096</v>
      </c>
      <c r="Q291" s="86">
        <f>'8. Afschrijvingen voor GAW'!AU286</f>
        <v>25920.859539807523</v>
      </c>
      <c r="R291" s="86">
        <f>'8. Afschrijvingen voor GAW'!AV286</f>
        <v>26283.751573364825</v>
      </c>
      <c r="S291" s="86">
        <f>'8. Afschrijvingen voor GAW'!AW286</f>
        <v>26835.710356405489</v>
      </c>
      <c r="T291" s="86">
        <f>'8. Afschrijvingen voor GAW'!AX286</f>
        <v>27587.11024638484</v>
      </c>
      <c r="U291" s="86">
        <f>'8. Afschrijvingen voor GAW'!AY286</f>
        <v>27780.220018109532</v>
      </c>
      <c r="V291" s="86">
        <f>'8. Afschrijvingen voor GAW'!AZ286</f>
        <v>33336.264021731433</v>
      </c>
      <c r="W291" s="86">
        <f>'8. Afschrijvingen voor GAW'!BA286</f>
        <v>32511.449241812301</v>
      </c>
      <c r="X291" s="86">
        <f>'8. Afschrijvingen voor GAW'!BB286</f>
        <v>31707.042250262304</v>
      </c>
      <c r="Y291" s="86">
        <f>'8. Afschrijvingen voor GAW'!BC286</f>
        <v>30922.538112111484</v>
      </c>
      <c r="Z291" s="86">
        <f>'8. Afschrijvingen voor GAW'!BD286</f>
        <v>30157.444385626248</v>
      </c>
      <c r="AA291" s="20"/>
      <c r="AB291" s="122"/>
      <c r="AC291" s="87">
        <f t="shared" ref="AC291:AC354" si="70">$I291*IF($D291&lt;2011,IF(AC$33=$E291,$G291*K$28-K291,
AB291*K$28-K291),
IF(AC$33=$E291,$F291-K291,
AB291*K$28-K291))</f>
        <v>0</v>
      </c>
      <c r="AD291" s="87">
        <f t="shared" si="55"/>
        <v>0</v>
      </c>
      <c r="AE291" s="87">
        <f t="shared" si="56"/>
        <v>0</v>
      </c>
      <c r="AF291" s="87">
        <f t="shared" si="57"/>
        <v>0</v>
      </c>
      <c r="AG291" s="87">
        <f t="shared" si="58"/>
        <v>1398677.6891846366</v>
      </c>
      <c r="AH291" s="87">
        <f t="shared" si="59"/>
        <v>1383997.9894009007</v>
      </c>
      <c r="AI291" s="87">
        <f t="shared" si="60"/>
        <v>1360845.1258398949</v>
      </c>
      <c r="AJ291" s="87">
        <f t="shared" si="61"/>
        <v>1353613.2060282887</v>
      </c>
      <c r="AK291" s="87">
        <f t="shared" si="62"/>
        <v>1355203.3729984772</v>
      </c>
      <c r="AL291" s="87">
        <f t="shared" si="63"/>
        <v>1365561.9571960499</v>
      </c>
      <c r="AM291" s="87">
        <f t="shared" si="64"/>
        <v>1347340.6708783126</v>
      </c>
      <c r="AN291" s="87">
        <f t="shared" si="65"/>
        <v>1314004.4068565811</v>
      </c>
      <c r="AO291" s="87">
        <f t="shared" si="66"/>
        <v>1281492.9576147688</v>
      </c>
      <c r="AP291" s="87">
        <f t="shared" si="67"/>
        <v>1249785.9153645064</v>
      </c>
      <c r="AQ291" s="87">
        <f t="shared" si="68"/>
        <v>1218863.377252395</v>
      </c>
      <c r="AR291" s="87">
        <f t="shared" si="69"/>
        <v>1188705.9328667687</v>
      </c>
    </row>
    <row r="292" spans="2:44" s="79" customFormat="1" x14ac:dyDescent="0.2">
      <c r="B292" s="86">
        <f>'3. Investeringen'!B273</f>
        <v>259</v>
      </c>
      <c r="C292" s="86" t="str">
        <f>'3. Investeringen'!G273</f>
        <v>Nieuwe investeringen TD</v>
      </c>
      <c r="D292" s="86">
        <f>'3. Investeringen'!K273</f>
        <v>2015</v>
      </c>
      <c r="E292" s="121">
        <f>'3. Investeringen'!N273</f>
        <v>2015</v>
      </c>
      <c r="F292" s="86">
        <f>'3. Investeringen'!O273</f>
        <v>6021929.7166600004</v>
      </c>
      <c r="G292" s="86">
        <f>'3. Investeringen'!P273</f>
        <v>0</v>
      </c>
      <c r="H292" s="20"/>
      <c r="I292" s="86">
        <f>'6. Investeringen per jaar'!I273</f>
        <v>1</v>
      </c>
      <c r="J292" s="20"/>
      <c r="K292" s="86">
        <f>'8. Afschrijvingen voor GAW'!AO287</f>
        <v>0</v>
      </c>
      <c r="L292" s="86">
        <f>'8. Afschrijvingen voor GAW'!AP287</f>
        <v>0</v>
      </c>
      <c r="M292" s="86">
        <f>'8. Afschrijvingen voor GAW'!AQ287</f>
        <v>0</v>
      </c>
      <c r="N292" s="86">
        <f>'8. Afschrijvingen voor GAW'!AR287</f>
        <v>0</v>
      </c>
      <c r="O292" s="86">
        <f>'8. Afschrijvingen voor GAW'!AS287</f>
        <v>66910.330185111117</v>
      </c>
      <c r="P292" s="86">
        <f>'8. Afschrijvingen voor GAW'!AT287</f>
        <v>134891.22565318402</v>
      </c>
      <c r="Q292" s="86">
        <f>'8. Afschrijvingen voor GAW'!AU287</f>
        <v>135161.00810449038</v>
      </c>
      <c r="R292" s="86">
        <f>'8. Afschrijvingen voor GAW'!AV287</f>
        <v>137053.26221795325</v>
      </c>
      <c r="S292" s="86">
        <f>'8. Afschrijvingen voor GAW'!AW287</f>
        <v>139931.38072453026</v>
      </c>
      <c r="T292" s="86">
        <f>'8. Afschrijvingen voor GAW'!AX287</f>
        <v>143849.45938481711</v>
      </c>
      <c r="U292" s="86">
        <f>'8. Afschrijvingen voor GAW'!AY287</f>
        <v>144856.4056005108</v>
      </c>
      <c r="V292" s="86">
        <f>'8. Afschrijvingen voor GAW'!AZ287</f>
        <v>173827.68672061295</v>
      </c>
      <c r="W292" s="86">
        <f>'8. Afschrijvingen voor GAW'!BA287</f>
        <v>168409.68090074972</v>
      </c>
      <c r="X292" s="86">
        <f>'8. Afschrijvingen voor GAW'!BB287</f>
        <v>163160.54798955753</v>
      </c>
      <c r="Y292" s="86">
        <f>'8. Afschrijvingen voor GAW'!BC287</f>
        <v>158075.02441585704</v>
      </c>
      <c r="Z292" s="86">
        <f>'8. Afschrijvingen voor GAW'!BD287</f>
        <v>153148.01066783033</v>
      </c>
      <c r="AA292" s="20"/>
      <c r="AB292" s="122"/>
      <c r="AC292" s="87">
        <f t="shared" si="70"/>
        <v>0</v>
      </c>
      <c r="AD292" s="87">
        <f t="shared" si="55"/>
        <v>0</v>
      </c>
      <c r="AE292" s="87">
        <f t="shared" si="56"/>
        <v>0</v>
      </c>
      <c r="AF292" s="87">
        <f t="shared" si="57"/>
        <v>0</v>
      </c>
      <c r="AG292" s="87">
        <f t="shared" si="58"/>
        <v>5955019.3864748897</v>
      </c>
      <c r="AH292" s="87">
        <f t="shared" si="59"/>
        <v>5867768.3159135049</v>
      </c>
      <c r="AI292" s="87">
        <f t="shared" si="60"/>
        <v>5744342.844440842</v>
      </c>
      <c r="AJ292" s="87">
        <f t="shared" si="61"/>
        <v>5687710.3820450613</v>
      </c>
      <c r="AK292" s="87">
        <f t="shared" si="62"/>
        <v>5667220.9193434762</v>
      </c>
      <c r="AL292" s="87">
        <f t="shared" si="63"/>
        <v>5682053.6457002768</v>
      </c>
      <c r="AM292" s="87">
        <f t="shared" si="64"/>
        <v>5576971.6156196678</v>
      </c>
      <c r="AN292" s="87">
        <f t="shared" si="65"/>
        <v>5403143.9288990544</v>
      </c>
      <c r="AO292" s="87">
        <f t="shared" si="66"/>
        <v>5234734.2479983047</v>
      </c>
      <c r="AP292" s="87">
        <f t="shared" si="67"/>
        <v>5071573.7000087472</v>
      </c>
      <c r="AQ292" s="87">
        <f t="shared" si="68"/>
        <v>4913498.67559289</v>
      </c>
      <c r="AR292" s="87">
        <f t="shared" si="69"/>
        <v>4760350.6649250593</v>
      </c>
    </row>
    <row r="293" spans="2:44" s="79" customFormat="1" x14ac:dyDescent="0.2">
      <c r="B293" s="86">
        <f>'3. Investeringen'!B274</f>
        <v>260</v>
      </c>
      <c r="C293" s="86" t="str">
        <f>'3. Investeringen'!G274</f>
        <v>Nieuwe investeringen TD</v>
      </c>
      <c r="D293" s="86">
        <f>'3. Investeringen'!K274</f>
        <v>2015</v>
      </c>
      <c r="E293" s="121">
        <f>'3. Investeringen'!N274</f>
        <v>2015</v>
      </c>
      <c r="F293" s="86">
        <f>'3. Investeringen'!O274</f>
        <v>1301185.6321700001</v>
      </c>
      <c r="G293" s="86">
        <f>'3. Investeringen'!P274</f>
        <v>0</v>
      </c>
      <c r="H293" s="20"/>
      <c r="I293" s="86">
        <f>'6. Investeringen per jaar'!I274</f>
        <v>1</v>
      </c>
      <c r="J293" s="20"/>
      <c r="K293" s="86">
        <f>'8. Afschrijvingen voor GAW'!AO288</f>
        <v>0</v>
      </c>
      <c r="L293" s="86">
        <f>'8. Afschrijvingen voor GAW'!AP288</f>
        <v>0</v>
      </c>
      <c r="M293" s="86">
        <f>'8. Afschrijvingen voor GAW'!AQ288</f>
        <v>0</v>
      </c>
      <c r="N293" s="86">
        <f>'8. Afschrijvingen voor GAW'!AR288</f>
        <v>0</v>
      </c>
      <c r="O293" s="86">
        <f>'8. Afschrijvingen voor GAW'!AS288</f>
        <v>21686.427202833336</v>
      </c>
      <c r="P293" s="86">
        <f>'8. Afschrijvingen voor GAW'!AT288</f>
        <v>43719.837240912006</v>
      </c>
      <c r="Q293" s="86">
        <f>'8. Afschrijvingen voor GAW'!AU288</f>
        <v>43807.276915393828</v>
      </c>
      <c r="R293" s="86">
        <f>'8. Afschrijvingen voor GAW'!AV288</f>
        <v>44420.578792209344</v>
      </c>
      <c r="S293" s="86">
        <f>'8. Afschrijvingen voor GAW'!AW288</f>
        <v>45353.410946845739</v>
      </c>
      <c r="T293" s="86">
        <f>'8. Afschrijvingen voor GAW'!AX288</f>
        <v>46623.306453357414</v>
      </c>
      <c r="U293" s="86">
        <f>'8. Afschrijvingen voor GAW'!AY288</f>
        <v>46949.669598530912</v>
      </c>
      <c r="V293" s="86">
        <f>'8. Afschrijvingen voor GAW'!AZ288</f>
        <v>56339.603518237091</v>
      </c>
      <c r="W293" s="86">
        <f>'8. Afschrijvingen voor GAW'!BA288</f>
        <v>53462.687593901581</v>
      </c>
      <c r="X293" s="86">
        <f>'8. Afschrijvingen voor GAW'!BB288</f>
        <v>50732.678014638521</v>
      </c>
      <c r="Y293" s="86">
        <f>'8. Afschrijvingen voor GAW'!BC288</f>
        <v>48142.07317984847</v>
      </c>
      <c r="Z293" s="86">
        <f>'8. Afschrijvingen voor GAW'!BD288</f>
        <v>45878.984269684654</v>
      </c>
      <c r="AA293" s="20"/>
      <c r="AB293" s="122"/>
      <c r="AC293" s="87">
        <f t="shared" si="70"/>
        <v>0</v>
      </c>
      <c r="AD293" s="87">
        <f t="shared" si="55"/>
        <v>0</v>
      </c>
      <c r="AE293" s="87">
        <f t="shared" si="56"/>
        <v>0</v>
      </c>
      <c r="AF293" s="87">
        <f t="shared" si="57"/>
        <v>0</v>
      </c>
      <c r="AG293" s="87">
        <f t="shared" si="58"/>
        <v>1279499.2049671668</v>
      </c>
      <c r="AH293" s="87">
        <f t="shared" si="59"/>
        <v>1246015.3613659921</v>
      </c>
      <c r="AI293" s="87">
        <f t="shared" si="60"/>
        <v>1204700.1151733303</v>
      </c>
      <c r="AJ293" s="87">
        <f t="shared" si="61"/>
        <v>1177145.3379935476</v>
      </c>
      <c r="AK293" s="87">
        <f t="shared" si="62"/>
        <v>1156511.9791445662</v>
      </c>
      <c r="AL293" s="87">
        <f t="shared" si="63"/>
        <v>1142271.0081072566</v>
      </c>
      <c r="AM293" s="87">
        <f t="shared" si="64"/>
        <v>1103317.2355654764</v>
      </c>
      <c r="AN293" s="87">
        <f t="shared" si="65"/>
        <v>1046977.6320472392</v>
      </c>
      <c r="AO293" s="87">
        <f t="shared" si="66"/>
        <v>993514.9444533377</v>
      </c>
      <c r="AP293" s="87">
        <f t="shared" si="67"/>
        <v>942782.26643869921</v>
      </c>
      <c r="AQ293" s="87">
        <f t="shared" si="68"/>
        <v>894640.19325885072</v>
      </c>
      <c r="AR293" s="87">
        <f t="shared" si="69"/>
        <v>848761.20898916607</v>
      </c>
    </row>
    <row r="294" spans="2:44" s="79" customFormat="1" x14ac:dyDescent="0.2">
      <c r="B294" s="86">
        <f>'3. Investeringen'!B275</f>
        <v>261</v>
      </c>
      <c r="C294" s="86" t="str">
        <f>'3. Investeringen'!G275</f>
        <v>Nieuwe investeringen TD</v>
      </c>
      <c r="D294" s="86">
        <f>'3. Investeringen'!K275</f>
        <v>2015</v>
      </c>
      <c r="E294" s="121">
        <f>'3. Investeringen'!N275</f>
        <v>2015</v>
      </c>
      <c r="F294" s="86">
        <f>'3. Investeringen'!O275</f>
        <v>58593.14</v>
      </c>
      <c r="G294" s="86">
        <f>'3. Investeringen'!P275</f>
        <v>0</v>
      </c>
      <c r="H294" s="20"/>
      <c r="I294" s="86">
        <f>'6. Investeringen per jaar'!I275</f>
        <v>1</v>
      </c>
      <c r="J294" s="20"/>
      <c r="K294" s="86">
        <f>'8. Afschrijvingen voor GAW'!AO289</f>
        <v>0</v>
      </c>
      <c r="L294" s="86">
        <f>'8. Afschrijvingen voor GAW'!AP289</f>
        <v>0</v>
      </c>
      <c r="M294" s="86">
        <f>'8. Afschrijvingen voor GAW'!AQ289</f>
        <v>0</v>
      </c>
      <c r="N294" s="86">
        <f>'8. Afschrijvingen voor GAW'!AR289</f>
        <v>0</v>
      </c>
      <c r="O294" s="86">
        <f>'8. Afschrijvingen voor GAW'!AS289</f>
        <v>2929.6570000000002</v>
      </c>
      <c r="P294" s="86">
        <f>'8. Afschrijvingen voor GAW'!AT289</f>
        <v>5906.1885120000006</v>
      </c>
      <c r="Q294" s="86">
        <f>'8. Afschrijvingen voor GAW'!AU289</f>
        <v>5918.0008890240006</v>
      </c>
      <c r="R294" s="86">
        <f>'8. Afschrijvingen voor GAW'!AV289</f>
        <v>6000.8529014703363</v>
      </c>
      <c r="S294" s="86">
        <f>'8. Afschrijvingen voor GAW'!AW289</f>
        <v>6126.8708124012128</v>
      </c>
      <c r="T294" s="86">
        <f>'8. Afschrijvingen voor GAW'!AX289</f>
        <v>6298.4231951484471</v>
      </c>
      <c r="U294" s="86">
        <f>'8. Afschrijvingen voor GAW'!AY289</f>
        <v>6342.5121575144858</v>
      </c>
      <c r="V294" s="86">
        <f>'8. Afschrijvingen voor GAW'!AZ289</f>
        <v>7611.0145890173835</v>
      </c>
      <c r="W294" s="86">
        <f>'8. Afschrijvingen voor GAW'!BA289</f>
        <v>5835.1111849133267</v>
      </c>
      <c r="X294" s="86">
        <f>'8. Afschrijvingen voor GAW'!BB289</f>
        <v>5835.1111849133267</v>
      </c>
      <c r="Y294" s="86">
        <f>'8. Afschrijvingen voor GAW'!BC289</f>
        <v>2917.5555924566634</v>
      </c>
      <c r="Z294" s="86">
        <f>'8. Afschrijvingen voor GAW'!BD289</f>
        <v>0</v>
      </c>
      <c r="AA294" s="20"/>
      <c r="AB294" s="122"/>
      <c r="AC294" s="87">
        <f t="shared" si="70"/>
        <v>0</v>
      </c>
      <c r="AD294" s="87">
        <f t="shared" si="55"/>
        <v>0</v>
      </c>
      <c r="AE294" s="87">
        <f t="shared" si="56"/>
        <v>0</v>
      </c>
      <c r="AF294" s="87">
        <f t="shared" si="57"/>
        <v>0</v>
      </c>
      <c r="AG294" s="87">
        <f t="shared" si="58"/>
        <v>55663.483</v>
      </c>
      <c r="AH294" s="87">
        <f t="shared" si="59"/>
        <v>50202.602352000002</v>
      </c>
      <c r="AI294" s="87">
        <f t="shared" si="60"/>
        <v>44385.006667680005</v>
      </c>
      <c r="AJ294" s="87">
        <f t="shared" si="61"/>
        <v>39005.54385955719</v>
      </c>
      <c r="AK294" s="87">
        <f t="shared" si="62"/>
        <v>33697.789468206676</v>
      </c>
      <c r="AL294" s="87">
        <f t="shared" si="63"/>
        <v>28342.904378168016</v>
      </c>
      <c r="AM294" s="87">
        <f t="shared" si="64"/>
        <v>22198.792551300699</v>
      </c>
      <c r="AN294" s="87">
        <f t="shared" si="65"/>
        <v>14587.777962283315</v>
      </c>
      <c r="AO294" s="87">
        <f t="shared" si="66"/>
        <v>8752.6667773699883</v>
      </c>
      <c r="AP294" s="87">
        <f t="shared" si="67"/>
        <v>2917.5555924566615</v>
      </c>
      <c r="AQ294" s="87">
        <f t="shared" si="68"/>
        <v>-1.8189894035458565E-12</v>
      </c>
      <c r="AR294" s="87">
        <f t="shared" si="69"/>
        <v>-1.8189894035458565E-12</v>
      </c>
    </row>
    <row r="295" spans="2:44" s="79" customFormat="1" x14ac:dyDescent="0.2">
      <c r="B295" s="86">
        <f>'3. Investeringen'!B276</f>
        <v>262</v>
      </c>
      <c r="C295" s="86" t="str">
        <f>'3. Investeringen'!G276</f>
        <v>Nieuwe investeringen TD</v>
      </c>
      <c r="D295" s="86">
        <f>'3. Investeringen'!K276</f>
        <v>2015</v>
      </c>
      <c r="E295" s="121">
        <f>'3. Investeringen'!N276</f>
        <v>2015</v>
      </c>
      <c r="F295" s="86">
        <f>'3. Investeringen'!O276</f>
        <v>368078.61180000001</v>
      </c>
      <c r="G295" s="86">
        <f>'3. Investeringen'!P276</f>
        <v>0</v>
      </c>
      <c r="H295" s="20"/>
      <c r="I295" s="86">
        <f>'6. Investeringen per jaar'!I276</f>
        <v>1</v>
      </c>
      <c r="J295" s="20"/>
      <c r="K295" s="86">
        <f>'8. Afschrijvingen voor GAW'!AO290</f>
        <v>0</v>
      </c>
      <c r="L295" s="86">
        <f>'8. Afschrijvingen voor GAW'!AP290</f>
        <v>0</v>
      </c>
      <c r="M295" s="86">
        <f>'8. Afschrijvingen voor GAW'!AQ290</f>
        <v>0</v>
      </c>
      <c r="N295" s="86">
        <f>'8. Afschrijvingen voor GAW'!AR290</f>
        <v>0</v>
      </c>
      <c r="O295" s="86">
        <f>'8. Afschrijvingen voor GAW'!AS290</f>
        <v>36807.86118</v>
      </c>
      <c r="P295" s="86">
        <f>'8. Afschrijvingen voor GAW'!AT290</f>
        <v>74204.648138880002</v>
      </c>
      <c r="Q295" s="86">
        <f>'8. Afschrijvingen voor GAW'!AU290</f>
        <v>74353.057435157767</v>
      </c>
      <c r="R295" s="86">
        <f>'8. Afschrijvingen voor GAW'!AV290</f>
        <v>75394.000239249959</v>
      </c>
      <c r="S295" s="86">
        <f>'8. Afschrijvingen voor GAW'!AW290</f>
        <v>76977.274244274216</v>
      </c>
      <c r="T295" s="86">
        <f>'8. Afschrijvingen voor GAW'!AX290</f>
        <v>39566.318961556943</v>
      </c>
      <c r="U295" s="86">
        <f>'8. Afschrijvingen voor GAW'!AY290</f>
        <v>0</v>
      </c>
      <c r="V295" s="86">
        <f>'8. Afschrijvingen voor GAW'!AZ290</f>
        <v>0</v>
      </c>
      <c r="W295" s="86">
        <f>'8. Afschrijvingen voor GAW'!BA290</f>
        <v>0</v>
      </c>
      <c r="X295" s="86">
        <f>'8. Afschrijvingen voor GAW'!BB290</f>
        <v>0</v>
      </c>
      <c r="Y295" s="86">
        <f>'8. Afschrijvingen voor GAW'!BC290</f>
        <v>0</v>
      </c>
      <c r="Z295" s="86">
        <f>'8. Afschrijvingen voor GAW'!BD290</f>
        <v>0</v>
      </c>
      <c r="AA295" s="20"/>
      <c r="AB295" s="122"/>
      <c r="AC295" s="87">
        <f t="shared" si="70"/>
        <v>0</v>
      </c>
      <c r="AD295" s="87">
        <f t="shared" si="55"/>
        <v>0</v>
      </c>
      <c r="AE295" s="87">
        <f t="shared" si="56"/>
        <v>0</v>
      </c>
      <c r="AF295" s="87">
        <f t="shared" si="57"/>
        <v>0</v>
      </c>
      <c r="AG295" s="87">
        <f t="shared" si="58"/>
        <v>331270.75062000001</v>
      </c>
      <c r="AH295" s="87">
        <f t="shared" si="59"/>
        <v>259716.26848608002</v>
      </c>
      <c r="AI295" s="87">
        <f t="shared" si="60"/>
        <v>185882.64358789442</v>
      </c>
      <c r="AJ295" s="87">
        <f t="shared" si="61"/>
        <v>113091.000358875</v>
      </c>
      <c r="AK295" s="87">
        <f t="shared" si="62"/>
        <v>38488.637122137152</v>
      </c>
      <c r="AL295" s="87">
        <f t="shared" si="63"/>
        <v>5.0931703299283981E-11</v>
      </c>
      <c r="AM295" s="87">
        <f t="shared" si="64"/>
        <v>5.1288225222378965E-11</v>
      </c>
      <c r="AN295" s="87">
        <f t="shared" si="65"/>
        <v>5.1288225222378965E-11</v>
      </c>
      <c r="AO295" s="87">
        <f t="shared" si="66"/>
        <v>5.1288225222378965E-11</v>
      </c>
      <c r="AP295" s="87">
        <f t="shared" si="67"/>
        <v>5.1288225222378965E-11</v>
      </c>
      <c r="AQ295" s="87">
        <f t="shared" si="68"/>
        <v>5.1288225222378965E-11</v>
      </c>
      <c r="AR295" s="87">
        <f t="shared" si="69"/>
        <v>5.1288225222378965E-11</v>
      </c>
    </row>
    <row r="296" spans="2:44" s="79" customFormat="1" x14ac:dyDescent="0.2">
      <c r="B296" s="86">
        <f>'3. Investeringen'!B277</f>
        <v>263</v>
      </c>
      <c r="C296" s="86" t="str">
        <f>'3. Investeringen'!G277</f>
        <v>Nieuwe investeringen AD</v>
      </c>
      <c r="D296" s="86">
        <f>'3. Investeringen'!K277</f>
        <v>2009</v>
      </c>
      <c r="E296" s="121">
        <f>'3. Investeringen'!N277</f>
        <v>2011</v>
      </c>
      <c r="F296" s="86">
        <f>'3. Investeringen'!O277</f>
        <v>-26157.592724182712</v>
      </c>
      <c r="G296" s="86">
        <f>'3. Investeringen'!P277</f>
        <v>-26157.592724182712</v>
      </c>
      <c r="H296" s="20"/>
      <c r="I296" s="86">
        <f>'6. Investeringen per jaar'!I277</f>
        <v>1</v>
      </c>
      <c r="J296" s="20"/>
      <c r="K296" s="86">
        <f>'8. Afschrijvingen voor GAW'!AO291</f>
        <v>-707.99884306787874</v>
      </c>
      <c r="L296" s="86">
        <f>'8. Afschrijvingen voor GAW'!AP291</f>
        <v>-726.40681298764343</v>
      </c>
      <c r="M296" s="86">
        <f>'8. Afschrijvingen voor GAW'!AQ291</f>
        <v>-743.11416968635922</v>
      </c>
      <c r="N296" s="86">
        <f>'8. Afschrijvingen voor GAW'!AR291</f>
        <v>-763.92136643757726</v>
      </c>
      <c r="O296" s="86">
        <f>'8. Afschrijvingen voor GAW'!AS291</f>
        <v>-771.56058010195295</v>
      </c>
      <c r="P296" s="86">
        <f>'8. Afschrijvingen voor GAW'!AT291</f>
        <v>-777.73306474276853</v>
      </c>
      <c r="Q296" s="86">
        <f>'8. Afschrijvingen voor GAW'!AU291</f>
        <v>-779.28853087225423</v>
      </c>
      <c r="R296" s="86">
        <f>'8. Afschrijvingen voor GAW'!AV291</f>
        <v>-790.19857030446576</v>
      </c>
      <c r="S296" s="86">
        <f>'8. Afschrijvingen voor GAW'!AW291</f>
        <v>-806.79274028085956</v>
      </c>
      <c r="T296" s="86">
        <f>'8. Afschrijvingen voor GAW'!AX291</f>
        <v>-829.38293700872362</v>
      </c>
      <c r="U296" s="86">
        <f>'8. Afschrijvingen voor GAW'!AY291</f>
        <v>-835.1886175677846</v>
      </c>
      <c r="V296" s="86">
        <f>'8. Afschrijvingen voor GAW'!AZ291</f>
        <v>-1002.2263410813414</v>
      </c>
      <c r="W296" s="86">
        <f>'8. Afschrijvingen voor GAW'!BA291</f>
        <v>-956.8425067682241</v>
      </c>
      <c r="X296" s="86">
        <f>'8. Afschrijvingen voor GAW'!BB291</f>
        <v>-913.51378948060642</v>
      </c>
      <c r="Y296" s="86">
        <f>'8. Afschrijvingen voor GAW'!BC291</f>
        <v>-872.14712731544682</v>
      </c>
      <c r="Z296" s="86">
        <f>'8. Afschrijvingen voor GAW'!BD291</f>
        <v>-832.65367249361543</v>
      </c>
      <c r="AA296" s="20"/>
      <c r="AB296" s="122"/>
      <c r="AC296" s="87">
        <f t="shared" si="70"/>
        <v>-25841.957771977573</v>
      </c>
      <c r="AD296" s="87">
        <f t="shared" si="55"/>
        <v>-25787.441861061347</v>
      </c>
      <c r="AE296" s="87">
        <f t="shared" si="56"/>
        <v>-25637.438854179396</v>
      </c>
      <c r="AF296" s="87">
        <f t="shared" si="57"/>
        <v>-25591.36577565884</v>
      </c>
      <c r="AG296" s="87">
        <f t="shared" si="58"/>
        <v>-25075.718853313476</v>
      </c>
      <c r="AH296" s="87">
        <f t="shared" si="59"/>
        <v>-24498.591539397214</v>
      </c>
      <c r="AI296" s="87">
        <f t="shared" si="60"/>
        <v>-23768.300191603754</v>
      </c>
      <c r="AJ296" s="87">
        <f t="shared" si="61"/>
        <v>-23310.85782398174</v>
      </c>
      <c r="AK296" s="87">
        <f t="shared" si="62"/>
        <v>-22993.593098004494</v>
      </c>
      <c r="AL296" s="87">
        <f t="shared" si="63"/>
        <v>-22808.0307677399</v>
      </c>
      <c r="AM296" s="87">
        <f t="shared" si="64"/>
        <v>-22132.498365546293</v>
      </c>
      <c r="AN296" s="87">
        <f t="shared" si="65"/>
        <v>-21130.27202446495</v>
      </c>
      <c r="AO296" s="87">
        <f t="shared" si="66"/>
        <v>-20173.429517696724</v>
      </c>
      <c r="AP296" s="87">
        <f t="shared" si="67"/>
        <v>-19259.915728216118</v>
      </c>
      <c r="AQ296" s="87">
        <f t="shared" si="68"/>
        <v>-18387.768600900672</v>
      </c>
      <c r="AR296" s="87">
        <f t="shared" si="69"/>
        <v>-17555.114928407056</v>
      </c>
    </row>
    <row r="297" spans="2:44" s="79" customFormat="1" x14ac:dyDescent="0.2">
      <c r="B297" s="86">
        <f>'3. Investeringen'!B278</f>
        <v>264</v>
      </c>
      <c r="C297" s="86" t="str">
        <f>'3. Investeringen'!G278</f>
        <v>Nieuwe investeringen AD</v>
      </c>
      <c r="D297" s="86">
        <f>'3. Investeringen'!K278</f>
        <v>2009</v>
      </c>
      <c r="E297" s="121">
        <f>'3. Investeringen'!N278</f>
        <v>2011</v>
      </c>
      <c r="F297" s="86">
        <f>'3. Investeringen'!O278</f>
        <v>-38261.118814278474</v>
      </c>
      <c r="G297" s="86">
        <f>'3. Investeringen'!P278</f>
        <v>-38261.118814278467</v>
      </c>
      <c r="H297" s="20"/>
      <c r="I297" s="86">
        <f>'6. Investeringen per jaar'!I278</f>
        <v>1</v>
      </c>
      <c r="J297" s="20"/>
      <c r="K297" s="86">
        <f>'8. Afschrijvingen voor GAW'!AO292</f>
        <v>-1035.6009492398041</v>
      </c>
      <c r="L297" s="86">
        <f>'8. Afschrijvingen voor GAW'!AP292</f>
        <v>-1062.5265739200386</v>
      </c>
      <c r="M297" s="86">
        <f>'8. Afschrijvingen voor GAW'!AQ292</f>
        <v>-1086.9646851201994</v>
      </c>
      <c r="N297" s="86">
        <f>'8. Afschrijvingen voor GAW'!AR292</f>
        <v>-1117.399696303565</v>
      </c>
      <c r="O297" s="86">
        <f>'8. Afschrijvingen voor GAW'!AS292</f>
        <v>-1128.5736932666005</v>
      </c>
      <c r="P297" s="86">
        <f>'8. Afschrijvingen voor GAW'!AT292</f>
        <v>-1137.6022828127334</v>
      </c>
      <c r="Q297" s="86">
        <f>'8. Afschrijvingen voor GAW'!AU292</f>
        <v>-1139.8774873783589</v>
      </c>
      <c r="R297" s="86">
        <f>'8. Afschrijvingen voor GAW'!AV292</f>
        <v>-1155.835772201656</v>
      </c>
      <c r="S297" s="86">
        <f>'8. Afschrijvingen voor GAW'!AW292</f>
        <v>-1180.1083234178907</v>
      </c>
      <c r="T297" s="86">
        <f>'8. Afschrijvingen voor GAW'!AX292</f>
        <v>-1213.1513564735917</v>
      </c>
      <c r="U297" s="86">
        <f>'8. Afschrijvingen voor GAW'!AY292</f>
        <v>-1221.6434159689068</v>
      </c>
      <c r="V297" s="86">
        <f>'8. Afschrijvingen voor GAW'!AZ292</f>
        <v>-1465.972099162688</v>
      </c>
      <c r="W297" s="86">
        <f>'8. Afschrijvingen voor GAW'!BA292</f>
        <v>-1399.588456936453</v>
      </c>
      <c r="X297" s="86">
        <f>'8. Afschrijvingen voor GAW'!BB292</f>
        <v>-1336.2108664336704</v>
      </c>
      <c r="Y297" s="86">
        <f>'8. Afschrijvingen voor GAW'!BC292</f>
        <v>-1275.7032045574288</v>
      </c>
      <c r="Z297" s="86">
        <f>'8. Afschrijvingen voor GAW'!BD292</f>
        <v>-1217.9355122755828</v>
      </c>
      <c r="AA297" s="20"/>
      <c r="AB297" s="122"/>
      <c r="AC297" s="87">
        <f t="shared" si="70"/>
        <v>-37799.434647252841</v>
      </c>
      <c r="AD297" s="87">
        <f t="shared" si="55"/>
        <v>-37719.693374161376</v>
      </c>
      <c r="AE297" s="87">
        <f t="shared" si="56"/>
        <v>-37500.281636646883</v>
      </c>
      <c r="AF297" s="87">
        <f t="shared" si="57"/>
        <v>-37432.889826169427</v>
      </c>
      <c r="AG297" s="87">
        <f t="shared" si="58"/>
        <v>-36678.645031164517</v>
      </c>
      <c r="AH297" s="87">
        <f t="shared" si="59"/>
        <v>-35834.471908601103</v>
      </c>
      <c r="AI297" s="87">
        <f t="shared" si="60"/>
        <v>-34766.263365039944</v>
      </c>
      <c r="AJ297" s="87">
        <f t="shared" si="61"/>
        <v>-34097.155279948842</v>
      </c>
      <c r="AK297" s="87">
        <f t="shared" si="62"/>
        <v>-33633.087217409877</v>
      </c>
      <c r="AL297" s="87">
        <f t="shared" si="63"/>
        <v>-33361.662303023761</v>
      </c>
      <c r="AM297" s="87">
        <f t="shared" si="64"/>
        <v>-32373.550523176022</v>
      </c>
      <c r="AN297" s="87">
        <f t="shared" si="65"/>
        <v>-30907.578424013333</v>
      </c>
      <c r="AO297" s="87">
        <f t="shared" si="66"/>
        <v>-29507.989967076879</v>
      </c>
      <c r="AP297" s="87">
        <f t="shared" si="67"/>
        <v>-28171.779100643209</v>
      </c>
      <c r="AQ297" s="87">
        <f t="shared" si="68"/>
        <v>-26896.075896085778</v>
      </c>
      <c r="AR297" s="87">
        <f t="shared" si="69"/>
        <v>-25678.140383810194</v>
      </c>
    </row>
    <row r="298" spans="2:44" s="79" customFormat="1" x14ac:dyDescent="0.2">
      <c r="B298" s="86">
        <f>'3. Investeringen'!B279</f>
        <v>265</v>
      </c>
      <c r="C298" s="86" t="str">
        <f>'3. Investeringen'!G279</f>
        <v>Nieuwe investeringen AD</v>
      </c>
      <c r="D298" s="86">
        <f>'3. Investeringen'!K279</f>
        <v>2010</v>
      </c>
      <c r="E298" s="121">
        <f>'3. Investeringen'!N279</f>
        <v>2011</v>
      </c>
      <c r="F298" s="86">
        <f>'3. Investeringen'!O279</f>
        <v>194920.22495809954</v>
      </c>
      <c r="G298" s="86">
        <f>'3. Investeringen'!P279</f>
        <v>194920.22495809954</v>
      </c>
      <c r="H298" s="20"/>
      <c r="I298" s="86">
        <f>'6. Investeringen per jaar'!I279</f>
        <v>1</v>
      </c>
      <c r="J298" s="20"/>
      <c r="K298" s="86">
        <f>'8. Afschrijvingen voor GAW'!AO293</f>
        <v>5138.8059307135336</v>
      </c>
      <c r="L298" s="86">
        <f>'8. Afschrijvingen voor GAW'!AP293</f>
        <v>5272.4148849120838</v>
      </c>
      <c r="M298" s="86">
        <f>'8. Afschrijvingen voor GAW'!AQ293</f>
        <v>5393.6804272650616</v>
      </c>
      <c r="N298" s="86">
        <f>'8. Afschrijvingen voor GAW'!AR293</f>
        <v>5544.703479228483</v>
      </c>
      <c r="O298" s="86">
        <f>'8. Afschrijvingen voor GAW'!AS293</f>
        <v>5600.1505140207673</v>
      </c>
      <c r="P298" s="86">
        <f>'8. Afschrijvingen voor GAW'!AT293</f>
        <v>5644.9517181329338</v>
      </c>
      <c r="Q298" s="86">
        <f>'8. Afschrijvingen voor GAW'!AU293</f>
        <v>5656.2416215692001</v>
      </c>
      <c r="R298" s="86">
        <f>'8. Afschrijvingen voor GAW'!AV293</f>
        <v>5735.4290042711691</v>
      </c>
      <c r="S298" s="86">
        <f>'8. Afschrijvingen voor GAW'!AW293</f>
        <v>5855.8730133608633</v>
      </c>
      <c r="T298" s="86">
        <f>'8. Afschrijvingen voor GAW'!AX293</f>
        <v>6019.8374577349678</v>
      </c>
      <c r="U298" s="86">
        <f>'8. Afschrijvingen voor GAW'!AY293</f>
        <v>6061.9763199391118</v>
      </c>
      <c r="V298" s="86">
        <f>'8. Afschrijvingen voor GAW'!AZ293</f>
        <v>7274.3715839269335</v>
      </c>
      <c r="W298" s="86">
        <f>'8. Afschrijvingen voor GAW'!BA293</f>
        <v>6956.9444602646681</v>
      </c>
      <c r="X298" s="86">
        <f>'8. Afschrijvingen voor GAW'!BB293</f>
        <v>6653.3687019985719</v>
      </c>
      <c r="Y298" s="86">
        <f>'8. Afschrijvingen voor GAW'!BC293</f>
        <v>6363.0398859113629</v>
      </c>
      <c r="Z298" s="86">
        <f>'8. Afschrijvingen voor GAW'!BD293</f>
        <v>6085.3799636170488</v>
      </c>
      <c r="AA298" s="20"/>
      <c r="AB298" s="122"/>
      <c r="AC298" s="87">
        <f t="shared" si="70"/>
        <v>192705.22240175746</v>
      </c>
      <c r="AD298" s="87">
        <f t="shared" si="55"/>
        <v>192443.14329929108</v>
      </c>
      <c r="AE298" s="87">
        <f t="shared" si="56"/>
        <v>191475.65516790969</v>
      </c>
      <c r="AF298" s="87">
        <f t="shared" si="57"/>
        <v>191292.27003338269</v>
      </c>
      <c r="AG298" s="87">
        <f t="shared" si="58"/>
        <v>187605.04221969575</v>
      </c>
      <c r="AH298" s="87">
        <f t="shared" si="59"/>
        <v>183460.93083932038</v>
      </c>
      <c r="AI298" s="87">
        <f t="shared" si="60"/>
        <v>178171.61107942983</v>
      </c>
      <c r="AJ298" s="87">
        <f t="shared" si="61"/>
        <v>174930.58463027069</v>
      </c>
      <c r="AK298" s="87">
        <f t="shared" si="62"/>
        <v>172748.25389414548</v>
      </c>
      <c r="AL298" s="87">
        <f t="shared" si="63"/>
        <v>171565.36754544658</v>
      </c>
      <c r="AM298" s="87">
        <f t="shared" si="64"/>
        <v>166704.34879832561</v>
      </c>
      <c r="AN298" s="87">
        <f t="shared" si="65"/>
        <v>159429.97721439868</v>
      </c>
      <c r="AO298" s="87">
        <f t="shared" si="66"/>
        <v>152473.03275413401</v>
      </c>
      <c r="AP298" s="87">
        <f t="shared" si="67"/>
        <v>145819.66405213543</v>
      </c>
      <c r="AQ298" s="87">
        <f t="shared" si="68"/>
        <v>139456.62416622406</v>
      </c>
      <c r="AR298" s="87">
        <f t="shared" si="69"/>
        <v>133371.24420260702</v>
      </c>
    </row>
    <row r="299" spans="2:44" s="79" customFormat="1" x14ac:dyDescent="0.2">
      <c r="B299" s="86">
        <f>'3. Investeringen'!B280</f>
        <v>266</v>
      </c>
      <c r="C299" s="86" t="str">
        <f>'3. Investeringen'!G280</f>
        <v>Nieuwe investeringen AD</v>
      </c>
      <c r="D299" s="86">
        <f>'3. Investeringen'!K280</f>
        <v>2010</v>
      </c>
      <c r="E299" s="121">
        <f>'3. Investeringen'!N280</f>
        <v>2011</v>
      </c>
      <c r="F299" s="86">
        <f>'3. Investeringen'!O280</f>
        <v>-24405.164443484075</v>
      </c>
      <c r="G299" s="86">
        <f>'3. Investeringen'!P280</f>
        <v>-24405.164443484075</v>
      </c>
      <c r="H299" s="20"/>
      <c r="I299" s="86">
        <f>'6. Investeringen per jaar'!I280</f>
        <v>1</v>
      </c>
      <c r="J299" s="20"/>
      <c r="K299" s="86">
        <f>'8. Afschrijvingen voor GAW'!AO294</f>
        <v>-643.40888078276191</v>
      </c>
      <c r="L299" s="86">
        <f>'8. Afschrijvingen voor GAW'!AP294</f>
        <v>-660.13751168311364</v>
      </c>
      <c r="M299" s="86">
        <f>'8. Afschrijvingen voor GAW'!AQ294</f>
        <v>-675.32067445182531</v>
      </c>
      <c r="N299" s="86">
        <f>'8. Afschrijvingen voor GAW'!AR294</f>
        <v>-694.2296533364763</v>
      </c>
      <c r="O299" s="86">
        <f>'8. Afschrijvingen voor GAW'!AS294</f>
        <v>-701.171949869841</v>
      </c>
      <c r="P299" s="86">
        <f>'8. Afschrijvingen voor GAW'!AT294</f>
        <v>-706.78132546879976</v>
      </c>
      <c r="Q299" s="86">
        <f>'8. Afschrijvingen voor GAW'!AU294</f>
        <v>-708.19488811973747</v>
      </c>
      <c r="R299" s="86">
        <f>'8. Afschrijvingen voor GAW'!AV294</f>
        <v>-718.10961655341384</v>
      </c>
      <c r="S299" s="86">
        <f>'8. Afschrijvingen voor GAW'!AW294</f>
        <v>-733.18991850103544</v>
      </c>
      <c r="T299" s="86">
        <f>'8. Afschrijvingen voor GAW'!AX294</f>
        <v>-753.71923621906456</v>
      </c>
      <c r="U299" s="86">
        <f>'8. Afschrijvingen voor GAW'!AY294</f>
        <v>-758.99527087259787</v>
      </c>
      <c r="V299" s="86">
        <f>'8. Afschrijvingen voor GAW'!AZ294</f>
        <v>-910.79432504711735</v>
      </c>
      <c r="W299" s="86">
        <f>'8. Afschrijvingen voor GAW'!BA294</f>
        <v>-871.05057268142502</v>
      </c>
      <c r="X299" s="86">
        <f>'8. Afschrijvingen voor GAW'!BB294</f>
        <v>-833.04109314623554</v>
      </c>
      <c r="Y299" s="86">
        <f>'8. Afschrijvingen voor GAW'!BC294</f>
        <v>-796.69020908167249</v>
      </c>
      <c r="Z299" s="86">
        <f>'8. Afschrijvingen voor GAW'!BD294</f>
        <v>-761.92554541265417</v>
      </c>
      <c r="AA299" s="20"/>
      <c r="AB299" s="122"/>
      <c r="AC299" s="87">
        <f t="shared" si="70"/>
        <v>-24127.833029353573</v>
      </c>
      <c r="AD299" s="87">
        <f t="shared" si="55"/>
        <v>-24095.019176433652</v>
      </c>
      <c r="AE299" s="87">
        <f t="shared" si="56"/>
        <v>-23973.8839430398</v>
      </c>
      <c r="AF299" s="87">
        <f t="shared" si="57"/>
        <v>-23950.923040108439</v>
      </c>
      <c r="AG299" s="87">
        <f t="shared" si="58"/>
        <v>-23489.260320639682</v>
      </c>
      <c r="AH299" s="87">
        <f t="shared" si="59"/>
        <v>-22970.393077736</v>
      </c>
      <c r="AI299" s="87">
        <f t="shared" si="60"/>
        <v>-22308.138975771733</v>
      </c>
      <c r="AJ299" s="87">
        <f t="shared" si="61"/>
        <v>-21902.343304879123</v>
      </c>
      <c r="AK299" s="87">
        <f t="shared" si="62"/>
        <v>-21629.102595780547</v>
      </c>
      <c r="AL299" s="87">
        <f t="shared" si="63"/>
        <v>-21480.998232243339</v>
      </c>
      <c r="AM299" s="87">
        <f t="shared" si="64"/>
        <v>-20872.369948996442</v>
      </c>
      <c r="AN299" s="87">
        <f t="shared" si="65"/>
        <v>-19961.575623949324</v>
      </c>
      <c r="AO299" s="87">
        <f t="shared" si="66"/>
        <v>-19090.525051267898</v>
      </c>
      <c r="AP299" s="87">
        <f t="shared" si="67"/>
        <v>-18257.483958121662</v>
      </c>
      <c r="AQ299" s="87">
        <f t="shared" si="68"/>
        <v>-17460.793749039989</v>
      </c>
      <c r="AR299" s="87">
        <f t="shared" si="69"/>
        <v>-16698.868203627335</v>
      </c>
    </row>
    <row r="300" spans="2:44" s="79" customFormat="1" x14ac:dyDescent="0.2">
      <c r="B300" s="86">
        <f>'3. Investeringen'!B281</f>
        <v>267</v>
      </c>
      <c r="C300" s="86" t="str">
        <f>'3. Investeringen'!G281</f>
        <v>Nieuwe investeringen AD</v>
      </c>
      <c r="D300" s="86">
        <f>'3. Investeringen'!K281</f>
        <v>2011</v>
      </c>
      <c r="E300" s="121">
        <f>'3. Investeringen'!N281</f>
        <v>2011</v>
      </c>
      <c r="F300" s="86">
        <f>'3. Investeringen'!O281</f>
        <v>1080561</v>
      </c>
      <c r="G300" s="86">
        <f>'3. Investeringen'!P281</f>
        <v>0</v>
      </c>
      <c r="H300" s="20"/>
      <c r="I300" s="86">
        <f>'6. Investeringen per jaar'!I281</f>
        <v>1</v>
      </c>
      <c r="J300" s="20"/>
      <c r="K300" s="86">
        <f>'8. Afschrijvingen voor GAW'!AO295</f>
        <v>13853.346153846154</v>
      </c>
      <c r="L300" s="86">
        <f>'8. Afschrijvingen voor GAW'!AP295</f>
        <v>28427.066307692305</v>
      </c>
      <c r="M300" s="86">
        <f>'8. Afschrijvingen voor GAW'!AQ295</f>
        <v>29080.888832769229</v>
      </c>
      <c r="N300" s="86">
        <f>'8. Afschrijvingen voor GAW'!AR295</f>
        <v>29895.153720086768</v>
      </c>
      <c r="O300" s="86">
        <f>'8. Afschrijvingen voor GAW'!AS295</f>
        <v>30194.105257287636</v>
      </c>
      <c r="P300" s="86">
        <f>'8. Afschrijvingen voor GAW'!AT295</f>
        <v>30435.658099345936</v>
      </c>
      <c r="Q300" s="86">
        <f>'8. Afschrijvingen voor GAW'!AU295</f>
        <v>30496.529415544628</v>
      </c>
      <c r="R300" s="86">
        <f>'8. Afschrijvingen voor GAW'!AV295</f>
        <v>30923.480827362255</v>
      </c>
      <c r="S300" s="86">
        <f>'8. Afschrijvingen voor GAW'!AW295</f>
        <v>31572.873924736858</v>
      </c>
      <c r="T300" s="86">
        <f>'8. Afschrijvingen voor GAW'!AX295</f>
        <v>32456.91439462949</v>
      </c>
      <c r="U300" s="86">
        <f>'8. Afschrijvingen voor GAW'!AY295</f>
        <v>32684.112795391895</v>
      </c>
      <c r="V300" s="86">
        <f>'8. Afschrijvingen voor GAW'!AZ295</f>
        <v>39220.935354470275</v>
      </c>
      <c r="W300" s="86">
        <f>'8. Afschrijvingen voor GAW'!BA295</f>
        <v>37569.527550071529</v>
      </c>
      <c r="X300" s="86">
        <f>'8. Afschrijvingen voor GAW'!BB295</f>
        <v>35987.652705857989</v>
      </c>
      <c r="Y300" s="86">
        <f>'8. Afschrijvingen voor GAW'!BC295</f>
        <v>34472.383118242913</v>
      </c>
      <c r="Z300" s="86">
        <f>'8. Afschrijvingen voor GAW'!BD295</f>
        <v>33020.914355369532</v>
      </c>
      <c r="AA300" s="20"/>
      <c r="AB300" s="122"/>
      <c r="AC300" s="87">
        <f t="shared" si="70"/>
        <v>1066707.6538461538</v>
      </c>
      <c r="AD300" s="87">
        <f t="shared" si="55"/>
        <v>1066014.9865384614</v>
      </c>
      <c r="AE300" s="87">
        <f t="shared" si="56"/>
        <v>1061452.4423960769</v>
      </c>
      <c r="AF300" s="87">
        <f t="shared" si="57"/>
        <v>1061277.9570630803</v>
      </c>
      <c r="AG300" s="87">
        <f t="shared" si="58"/>
        <v>1041696.6313764234</v>
      </c>
      <c r="AH300" s="87">
        <f t="shared" si="59"/>
        <v>1019594.5463280889</v>
      </c>
      <c r="AI300" s="87">
        <f t="shared" si="60"/>
        <v>991137.20600520039</v>
      </c>
      <c r="AJ300" s="87">
        <f t="shared" si="61"/>
        <v>974089.6460619109</v>
      </c>
      <c r="AK300" s="87">
        <f t="shared" si="62"/>
        <v>962972.65470447403</v>
      </c>
      <c r="AL300" s="87">
        <f t="shared" si="63"/>
        <v>957478.97464156977</v>
      </c>
      <c r="AM300" s="87">
        <f t="shared" si="64"/>
        <v>931497.21466866869</v>
      </c>
      <c r="AN300" s="87">
        <f t="shared" si="65"/>
        <v>892276.27931419841</v>
      </c>
      <c r="AO300" s="87">
        <f t="shared" si="66"/>
        <v>854706.75176412694</v>
      </c>
      <c r="AP300" s="87">
        <f t="shared" si="67"/>
        <v>818719.09905826894</v>
      </c>
      <c r="AQ300" s="87">
        <f t="shared" si="68"/>
        <v>784246.71594002598</v>
      </c>
      <c r="AR300" s="87">
        <f t="shared" si="69"/>
        <v>751225.80158465647</v>
      </c>
    </row>
    <row r="301" spans="2:44" s="79" customFormat="1" x14ac:dyDescent="0.2">
      <c r="B301" s="86">
        <f>'3. Investeringen'!B282</f>
        <v>268</v>
      </c>
      <c r="C301" s="86" t="str">
        <f>'3. Investeringen'!G282</f>
        <v>Nieuwe investeringen AD</v>
      </c>
      <c r="D301" s="86">
        <f>'3. Investeringen'!K282</f>
        <v>2011</v>
      </c>
      <c r="E301" s="121">
        <f>'3. Investeringen'!N282</f>
        <v>2011</v>
      </c>
      <c r="F301" s="86">
        <f>'3. Investeringen'!O282</f>
        <v>-78241.675977069957</v>
      </c>
      <c r="G301" s="86">
        <f>'3. Investeringen'!P282</f>
        <v>0</v>
      </c>
      <c r="H301" s="20"/>
      <c r="I301" s="86">
        <f>'6. Investeringen per jaar'!I282</f>
        <v>1</v>
      </c>
      <c r="J301" s="20"/>
      <c r="K301" s="86">
        <f>'8. Afschrijvingen voor GAW'!AO296</f>
        <v>-1003.0984099624353</v>
      </c>
      <c r="L301" s="86">
        <f>'8. Afschrijvingen voor GAW'!AP296</f>
        <v>-2058.3579372429176</v>
      </c>
      <c r="M301" s="86">
        <f>'8. Afschrijvingen voor GAW'!AQ296</f>
        <v>-2105.7001697995047</v>
      </c>
      <c r="N301" s="86">
        <f>'8. Afschrijvingen voor GAW'!AR296</f>
        <v>-2164.6597745538907</v>
      </c>
      <c r="O301" s="86">
        <f>'8. Afschrijvingen voor GAW'!AS296</f>
        <v>-2186.3063722994298</v>
      </c>
      <c r="P301" s="86">
        <f>'8. Afschrijvingen voor GAW'!AT296</f>
        <v>-2203.7968232778253</v>
      </c>
      <c r="Q301" s="86">
        <f>'8. Afschrijvingen voor GAW'!AU296</f>
        <v>-2208.2044169243809</v>
      </c>
      <c r="R301" s="86">
        <f>'8. Afschrijvingen voor GAW'!AV296</f>
        <v>-2239.1192787613222</v>
      </c>
      <c r="S301" s="86">
        <f>'8. Afschrijvingen voor GAW'!AW296</f>
        <v>-2286.1407836153098</v>
      </c>
      <c r="T301" s="86">
        <f>'8. Afschrijvingen voor GAW'!AX296</f>
        <v>-2350.1527255565384</v>
      </c>
      <c r="U301" s="86">
        <f>'8. Afschrijvingen voor GAW'!AY296</f>
        <v>-2366.603794635434</v>
      </c>
      <c r="V301" s="86">
        <f>'8. Afschrijvingen voor GAW'!AZ296</f>
        <v>-2839.9245535625205</v>
      </c>
      <c r="W301" s="86">
        <f>'8. Afschrijvingen voor GAW'!BA296</f>
        <v>-2720.3487828862039</v>
      </c>
      <c r="X301" s="86">
        <f>'8. Afschrijvingen voor GAW'!BB296</f>
        <v>-2605.8077815015222</v>
      </c>
      <c r="Y301" s="86">
        <f>'8. Afschrijvingen voor GAW'!BC296</f>
        <v>-2496.0895591225103</v>
      </c>
      <c r="Z301" s="86">
        <f>'8. Afschrijvingen voor GAW'!BD296</f>
        <v>-2390.9910513699838</v>
      </c>
      <c r="AA301" s="20"/>
      <c r="AB301" s="122"/>
      <c r="AC301" s="87">
        <f t="shared" si="70"/>
        <v>-77238.577567107524</v>
      </c>
      <c r="AD301" s="87">
        <f t="shared" si="55"/>
        <v>-77188.422646609397</v>
      </c>
      <c r="AE301" s="87">
        <f t="shared" si="56"/>
        <v>-76858.056197681901</v>
      </c>
      <c r="AF301" s="87">
        <f t="shared" si="57"/>
        <v>-76845.421996663106</v>
      </c>
      <c r="AG301" s="87">
        <f t="shared" si="58"/>
        <v>-75427.569844330312</v>
      </c>
      <c r="AH301" s="87">
        <f t="shared" si="59"/>
        <v>-73827.193579807135</v>
      </c>
      <c r="AI301" s="87">
        <f t="shared" si="60"/>
        <v>-71766.643550042369</v>
      </c>
      <c r="AJ301" s="87">
        <f t="shared" si="61"/>
        <v>-70532.257280981634</v>
      </c>
      <c r="AK301" s="87">
        <f t="shared" si="62"/>
        <v>-69727.29390026693</v>
      </c>
      <c r="AL301" s="87">
        <f t="shared" si="63"/>
        <v>-69329.505403917865</v>
      </c>
      <c r="AM301" s="87">
        <f t="shared" si="64"/>
        <v>-67448.20814710985</v>
      </c>
      <c r="AN301" s="87">
        <f t="shared" si="65"/>
        <v>-64608.283593547327</v>
      </c>
      <c r="AO301" s="87">
        <f t="shared" si="66"/>
        <v>-61887.934810661121</v>
      </c>
      <c r="AP301" s="87">
        <f t="shared" si="67"/>
        <v>-59282.127029159601</v>
      </c>
      <c r="AQ301" s="87">
        <f t="shared" si="68"/>
        <v>-56786.037470037088</v>
      </c>
      <c r="AR301" s="87">
        <f t="shared" si="69"/>
        <v>-54395.046418667102</v>
      </c>
    </row>
    <row r="302" spans="2:44" s="79" customFormat="1" x14ac:dyDescent="0.2">
      <c r="B302" s="86">
        <f>'3. Investeringen'!B283</f>
        <v>269</v>
      </c>
      <c r="C302" s="86" t="str">
        <f>'3. Investeringen'!G283</f>
        <v>Nieuwe investeringen AD</v>
      </c>
      <c r="D302" s="86">
        <f>'3. Investeringen'!K283</f>
        <v>2012</v>
      </c>
      <c r="E302" s="121">
        <f>'3. Investeringen'!N283</f>
        <v>2012</v>
      </c>
      <c r="F302" s="86">
        <f>'3. Investeringen'!O283</f>
        <v>1134193.8850347106</v>
      </c>
      <c r="G302" s="86">
        <f>'3. Investeringen'!P283</f>
        <v>0</v>
      </c>
      <c r="H302" s="20"/>
      <c r="I302" s="86">
        <f>'6. Investeringen per jaar'!I283</f>
        <v>1</v>
      </c>
      <c r="J302" s="20"/>
      <c r="K302" s="86">
        <f>'8. Afschrijvingen voor GAW'!AO297</f>
        <v>0</v>
      </c>
      <c r="L302" s="86">
        <f>'8. Afschrijvingen voor GAW'!AP297</f>
        <v>14540.947244034751</v>
      </c>
      <c r="M302" s="86">
        <f>'8. Afschrijvingen voor GAW'!AQ297</f>
        <v>29750.778061295099</v>
      </c>
      <c r="N302" s="86">
        <f>'8. Afschrijvingen voor GAW'!AR297</f>
        <v>30583.799847011363</v>
      </c>
      <c r="O302" s="86">
        <f>'8. Afschrijvingen voor GAW'!AS297</f>
        <v>30889.637845481477</v>
      </c>
      <c r="P302" s="86">
        <f>'8. Afschrijvingen voor GAW'!AT297</f>
        <v>31136.754948245325</v>
      </c>
      <c r="Q302" s="86">
        <f>'8. Afschrijvingen voor GAW'!AU297</f>
        <v>31199.028458141816</v>
      </c>
      <c r="R302" s="86">
        <f>'8. Afschrijvingen voor GAW'!AV297</f>
        <v>31635.814856555797</v>
      </c>
      <c r="S302" s="86">
        <f>'8. Afschrijvingen voor GAW'!AW297</f>
        <v>32300.166968543464</v>
      </c>
      <c r="T302" s="86">
        <f>'8. Afschrijvingen voor GAW'!AX297</f>
        <v>33204.571643662683</v>
      </c>
      <c r="U302" s="86">
        <f>'8. Afschrijvingen voor GAW'!AY297</f>
        <v>33437.003645168319</v>
      </c>
      <c r="V302" s="86">
        <f>'8. Afschrijvingen voor GAW'!AZ297</f>
        <v>40124.404374201978</v>
      </c>
      <c r="W302" s="86">
        <f>'8. Afschrijvingen voor GAW'!BA297</f>
        <v>38492.225213217491</v>
      </c>
      <c r="X302" s="86">
        <f>'8. Afschrijvingen voor GAW'!BB297</f>
        <v>36926.439780815432</v>
      </c>
      <c r="Y302" s="86">
        <f>'8. Afschrijvingen voor GAW'!BC297</f>
        <v>35424.347315155144</v>
      </c>
      <c r="Z302" s="86">
        <f>'8. Afschrijvingen voor GAW'!BD297</f>
        <v>33983.356915894597</v>
      </c>
      <c r="AA302" s="20"/>
      <c r="AB302" s="122"/>
      <c r="AC302" s="87">
        <f t="shared" si="70"/>
        <v>0</v>
      </c>
      <c r="AD302" s="87">
        <f t="shared" si="55"/>
        <v>1119652.9377906758</v>
      </c>
      <c r="AE302" s="87">
        <f t="shared" si="56"/>
        <v>1115654.1772985661</v>
      </c>
      <c r="AF302" s="87">
        <f t="shared" si="57"/>
        <v>1116308.6944159146</v>
      </c>
      <c r="AG302" s="87">
        <f t="shared" si="58"/>
        <v>1096582.1435145922</v>
      </c>
      <c r="AH302" s="87">
        <f t="shared" si="59"/>
        <v>1074218.0457144636</v>
      </c>
      <c r="AI302" s="87">
        <f t="shared" si="60"/>
        <v>1045167.4533477506</v>
      </c>
      <c r="AJ302" s="87">
        <f t="shared" si="61"/>
        <v>1028163.9828380633</v>
      </c>
      <c r="AK302" s="87">
        <f t="shared" si="62"/>
        <v>1017455.2595091191</v>
      </c>
      <c r="AL302" s="87">
        <f t="shared" si="63"/>
        <v>1012739.4351317118</v>
      </c>
      <c r="AM302" s="87">
        <f t="shared" si="64"/>
        <v>986391.60753246536</v>
      </c>
      <c r="AN302" s="87">
        <f t="shared" si="65"/>
        <v>946267.20315826335</v>
      </c>
      <c r="AO302" s="87">
        <f t="shared" si="66"/>
        <v>907774.9779450458</v>
      </c>
      <c r="AP302" s="87">
        <f t="shared" si="67"/>
        <v>870848.53816423041</v>
      </c>
      <c r="AQ302" s="87">
        <f t="shared" si="68"/>
        <v>835424.19084907533</v>
      </c>
      <c r="AR302" s="87">
        <f t="shared" si="69"/>
        <v>801440.83393318078</v>
      </c>
    </row>
    <row r="303" spans="2:44" s="79" customFormat="1" x14ac:dyDescent="0.2">
      <c r="B303" s="86">
        <f>'3. Investeringen'!B284</f>
        <v>270</v>
      </c>
      <c r="C303" s="86" t="str">
        <f>'3. Investeringen'!G284</f>
        <v>Nieuwe investeringen AD</v>
      </c>
      <c r="D303" s="86">
        <f>'3. Investeringen'!K284</f>
        <v>2012</v>
      </c>
      <c r="E303" s="121">
        <f>'3. Investeringen'!N284</f>
        <v>2012</v>
      </c>
      <c r="F303" s="86">
        <f>'3. Investeringen'!O284</f>
        <v>-50210.420912209796</v>
      </c>
      <c r="G303" s="86">
        <f>'3. Investeringen'!P284</f>
        <v>0</v>
      </c>
      <c r="H303" s="20"/>
      <c r="I303" s="86">
        <f>'6. Investeringen per jaar'!I284</f>
        <v>1</v>
      </c>
      <c r="J303" s="20"/>
      <c r="K303" s="86">
        <f>'8. Afschrijvingen voor GAW'!AO298</f>
        <v>0</v>
      </c>
      <c r="L303" s="86">
        <f>'8. Afschrijvingen voor GAW'!AP298</f>
        <v>-643.72334502833075</v>
      </c>
      <c r="M303" s="86">
        <f>'8. Afschrijvingen voor GAW'!AQ298</f>
        <v>-1317.0579639279647</v>
      </c>
      <c r="N303" s="86">
        <f>'8. Afschrijvingen voor GAW'!AR298</f>
        <v>-1353.9355869179478</v>
      </c>
      <c r="O303" s="86">
        <f>'8. Afschrijvingen voor GAW'!AS298</f>
        <v>-1367.4749427871272</v>
      </c>
      <c r="P303" s="86">
        <f>'8. Afschrijvingen voor GAW'!AT298</f>
        <v>-1378.4147423294241</v>
      </c>
      <c r="Q303" s="86">
        <f>'8. Afschrijvingen voor GAW'!AU298</f>
        <v>-1381.1715718140829</v>
      </c>
      <c r="R303" s="86">
        <f>'8. Afschrijvingen voor GAW'!AV298</f>
        <v>-1400.50797381948</v>
      </c>
      <c r="S303" s="86">
        <f>'8. Afschrijvingen voor GAW'!AW298</f>
        <v>-1429.9186412696888</v>
      </c>
      <c r="T303" s="86">
        <f>'8. Afschrijvingen voor GAW'!AX298</f>
        <v>-1469.95636322524</v>
      </c>
      <c r="U303" s="86">
        <f>'8. Afschrijvingen voor GAW'!AY298</f>
        <v>-1480.2460577678166</v>
      </c>
      <c r="V303" s="86">
        <f>'8. Afschrijvingen voor GAW'!AZ298</f>
        <v>-1776.2952693213797</v>
      </c>
      <c r="W303" s="86">
        <f>'8. Afschrijvingen voor GAW'!BA298</f>
        <v>-1704.0391905693236</v>
      </c>
      <c r="X303" s="86">
        <f>'8. Afschrijvingen voor GAW'!BB298</f>
        <v>-1634.7223421393853</v>
      </c>
      <c r="Y303" s="86">
        <f>'8. Afschrijvingen voor GAW'!BC298</f>
        <v>-1568.2251621201563</v>
      </c>
      <c r="Z303" s="86">
        <f>'8. Afschrijvingen voor GAW'!BD298</f>
        <v>-1504.4329521356074</v>
      </c>
      <c r="AA303" s="20"/>
      <c r="AB303" s="122"/>
      <c r="AC303" s="87">
        <f t="shared" si="70"/>
        <v>0</v>
      </c>
      <c r="AD303" s="87">
        <f t="shared" si="55"/>
        <v>-49566.697567181465</v>
      </c>
      <c r="AE303" s="87">
        <f t="shared" si="56"/>
        <v>-49389.673647298667</v>
      </c>
      <c r="AF303" s="87">
        <f t="shared" si="57"/>
        <v>-49418.648922505083</v>
      </c>
      <c r="AG303" s="87">
        <f t="shared" si="58"/>
        <v>-48545.360468943007</v>
      </c>
      <c r="AH303" s="87">
        <f t="shared" si="59"/>
        <v>-47555.308610365122</v>
      </c>
      <c r="AI303" s="87">
        <f t="shared" si="60"/>
        <v>-46269.247655771767</v>
      </c>
      <c r="AJ303" s="87">
        <f t="shared" si="61"/>
        <v>-45516.509149133097</v>
      </c>
      <c r="AK303" s="87">
        <f t="shared" si="62"/>
        <v>-45042.437199995198</v>
      </c>
      <c r="AL303" s="87">
        <f t="shared" si="63"/>
        <v>-44833.669078369829</v>
      </c>
      <c r="AM303" s="87">
        <f t="shared" si="64"/>
        <v>-43667.258704150598</v>
      </c>
      <c r="AN303" s="87">
        <f t="shared" si="65"/>
        <v>-41890.963434829217</v>
      </c>
      <c r="AO303" s="87">
        <f t="shared" si="66"/>
        <v>-40186.924244259892</v>
      </c>
      <c r="AP303" s="87">
        <f t="shared" si="67"/>
        <v>-38552.201902120505</v>
      </c>
      <c r="AQ303" s="87">
        <f t="shared" si="68"/>
        <v>-36983.976740000347</v>
      </c>
      <c r="AR303" s="87">
        <f t="shared" si="69"/>
        <v>-35479.543787864743</v>
      </c>
    </row>
    <row r="304" spans="2:44" s="79" customFormat="1" x14ac:dyDescent="0.2">
      <c r="B304" s="86">
        <f>'3. Investeringen'!B285</f>
        <v>271</v>
      </c>
      <c r="C304" s="86" t="str">
        <f>'3. Investeringen'!G285</f>
        <v>Nieuwe investeringen AD</v>
      </c>
      <c r="D304" s="86">
        <f>'3. Investeringen'!K285</f>
        <v>2013</v>
      </c>
      <c r="E304" s="121">
        <f>'3. Investeringen'!N285</f>
        <v>2013</v>
      </c>
      <c r="F304" s="86">
        <f>'3. Investeringen'!O285</f>
        <v>3444817.8257149998</v>
      </c>
      <c r="G304" s="86">
        <f>'3. Investeringen'!P285</f>
        <v>0</v>
      </c>
      <c r="H304" s="20"/>
      <c r="I304" s="86">
        <f>'6. Investeringen per jaar'!I285</f>
        <v>1</v>
      </c>
      <c r="J304" s="20"/>
      <c r="K304" s="86">
        <f>'8. Afschrijvingen voor GAW'!AO299</f>
        <v>0</v>
      </c>
      <c r="L304" s="86">
        <f>'8. Afschrijvingen voor GAW'!AP299</f>
        <v>0</v>
      </c>
      <c r="M304" s="86">
        <f>'8. Afschrijvingen voor GAW'!AQ299</f>
        <v>44164.331098910254</v>
      </c>
      <c r="N304" s="86">
        <f>'8. Afschrijvingen voor GAW'!AR299</f>
        <v>90801.864739359487</v>
      </c>
      <c r="O304" s="86">
        <f>'8. Afschrijvingen voor GAW'!AS299</f>
        <v>91709.883386753078</v>
      </c>
      <c r="P304" s="86">
        <f>'8. Afschrijvingen voor GAW'!AT299</f>
        <v>92443.562453847117</v>
      </c>
      <c r="Q304" s="86">
        <f>'8. Afschrijvingen voor GAW'!AU299</f>
        <v>92628.449578754808</v>
      </c>
      <c r="R304" s="86">
        <f>'8. Afschrijvingen voor GAW'!AV299</f>
        <v>93925.247872857377</v>
      </c>
      <c r="S304" s="86">
        <f>'8. Afschrijvingen voor GAW'!AW299</f>
        <v>95897.678078187382</v>
      </c>
      <c r="T304" s="86">
        <f>'8. Afschrijvingen voor GAW'!AX299</f>
        <v>98582.813064376634</v>
      </c>
      <c r="U304" s="86">
        <f>'8. Afschrijvingen voor GAW'!AY299</f>
        <v>99272.892755827255</v>
      </c>
      <c r="V304" s="86">
        <f>'8. Afschrijvingen voor GAW'!AZ299</f>
        <v>119127.47130699269</v>
      </c>
      <c r="W304" s="86">
        <f>'8. Afschrijvingen voor GAW'!BA299</f>
        <v>114440.48882934054</v>
      </c>
      <c r="X304" s="86">
        <f>'8. Afschrijvingen voor GAW'!BB299</f>
        <v>109937.91221966158</v>
      </c>
      <c r="Y304" s="86">
        <f>'8. Afschrijvingen voor GAW'!BC299</f>
        <v>105612.48616511752</v>
      </c>
      <c r="Z304" s="86">
        <f>'8. Afschrijvingen voor GAW'!BD299</f>
        <v>101457.24080780141</v>
      </c>
      <c r="AA304" s="20"/>
      <c r="AB304" s="122"/>
      <c r="AC304" s="87">
        <f t="shared" si="70"/>
        <v>0</v>
      </c>
      <c r="AD304" s="87">
        <f t="shared" si="55"/>
        <v>0</v>
      </c>
      <c r="AE304" s="87">
        <f t="shared" si="56"/>
        <v>3400653.4946160894</v>
      </c>
      <c r="AF304" s="87">
        <f t="shared" si="57"/>
        <v>3405069.9277259805</v>
      </c>
      <c r="AG304" s="87">
        <f t="shared" si="58"/>
        <v>3347410.7436164874</v>
      </c>
      <c r="AH304" s="87">
        <f t="shared" si="59"/>
        <v>3281746.4671115722</v>
      </c>
      <c r="AI304" s="87">
        <f t="shared" si="60"/>
        <v>3195681.5104670408</v>
      </c>
      <c r="AJ304" s="87">
        <f t="shared" si="61"/>
        <v>3146495.8037407221</v>
      </c>
      <c r="AK304" s="87">
        <f t="shared" si="62"/>
        <v>3116674.53754109</v>
      </c>
      <c r="AL304" s="87">
        <f t="shared" si="63"/>
        <v>3105358.6115278639</v>
      </c>
      <c r="AM304" s="87">
        <f t="shared" si="64"/>
        <v>3027823.2290527313</v>
      </c>
      <c r="AN304" s="87">
        <f t="shared" si="65"/>
        <v>2908695.7577457386</v>
      </c>
      <c r="AO304" s="87">
        <f t="shared" si="66"/>
        <v>2794255.2689163983</v>
      </c>
      <c r="AP304" s="87">
        <f t="shared" si="67"/>
        <v>2684317.3566967365</v>
      </c>
      <c r="AQ304" s="87">
        <f t="shared" si="68"/>
        <v>2578704.8705316191</v>
      </c>
      <c r="AR304" s="87">
        <f t="shared" si="69"/>
        <v>2477247.6297238176</v>
      </c>
    </row>
    <row r="305" spans="2:44" s="79" customFormat="1" x14ac:dyDescent="0.2">
      <c r="B305" s="86">
        <f>'3. Investeringen'!B286</f>
        <v>272</v>
      </c>
      <c r="C305" s="86" t="str">
        <f>'3. Investeringen'!G286</f>
        <v>Nieuwe investeringen AD</v>
      </c>
      <c r="D305" s="86">
        <f>'3. Investeringen'!K286</f>
        <v>2013</v>
      </c>
      <c r="E305" s="121">
        <f>'3. Investeringen'!N286</f>
        <v>2013</v>
      </c>
      <c r="F305" s="86">
        <f>'3. Investeringen'!O286</f>
        <v>-251192.94115245208</v>
      </c>
      <c r="G305" s="86">
        <f>'3. Investeringen'!P286</f>
        <v>0</v>
      </c>
      <c r="H305" s="20"/>
      <c r="I305" s="86">
        <f>'6. Investeringen per jaar'!I286</f>
        <v>1</v>
      </c>
      <c r="J305" s="20"/>
      <c r="K305" s="86">
        <f>'8. Afschrijvingen voor GAW'!AO300</f>
        <v>0</v>
      </c>
      <c r="L305" s="86">
        <f>'8. Afschrijvingen voor GAW'!AP300</f>
        <v>0</v>
      </c>
      <c r="M305" s="86">
        <f>'8. Afschrijvingen voor GAW'!AQ300</f>
        <v>-3220.4223224673342</v>
      </c>
      <c r="N305" s="86">
        <f>'8. Afschrijvingen voor GAW'!AR300</f>
        <v>-6621.1882949928395</v>
      </c>
      <c r="O305" s="86">
        <f>'8. Afschrijvingen voor GAW'!AS300</f>
        <v>-6687.4001779427681</v>
      </c>
      <c r="P305" s="86">
        <f>'8. Afschrijvingen voor GAW'!AT300</f>
        <v>-6740.8993793663103</v>
      </c>
      <c r="Q305" s="86">
        <f>'8. Afschrijvingen voor GAW'!AU300</f>
        <v>-6754.3811781250424</v>
      </c>
      <c r="R305" s="86">
        <f>'8. Afschrijvingen voor GAW'!AV300</f>
        <v>-6848.9425146187941</v>
      </c>
      <c r="S305" s="86">
        <f>'8. Afschrijvingen voor GAW'!AW300</f>
        <v>-6992.7703074257888</v>
      </c>
      <c r="T305" s="86">
        <f>'8. Afschrijvingen voor GAW'!AX300</f>
        <v>-7188.5678760337114</v>
      </c>
      <c r="U305" s="86">
        <f>'8. Afschrijvingen voor GAW'!AY300</f>
        <v>-7238.8878511659459</v>
      </c>
      <c r="V305" s="86">
        <f>'8. Afschrijvingen voor GAW'!AZ300</f>
        <v>-8686.6654213991351</v>
      </c>
      <c r="W305" s="86">
        <f>'8. Afschrijvingen voor GAW'!BA300</f>
        <v>-8344.8949785899895</v>
      </c>
      <c r="X305" s="86">
        <f>'8. Afschrijvingen voor GAW'!BB300</f>
        <v>-8016.5712417274317</v>
      </c>
      <c r="Y305" s="86">
        <f>'8. Afschrijvingen voor GAW'!BC300</f>
        <v>-7701.1651600856967</v>
      </c>
      <c r="Z305" s="86">
        <f>'8. Afschrijvingen voor GAW'!BD300</f>
        <v>-7398.1684980495384</v>
      </c>
      <c r="AA305" s="20"/>
      <c r="AB305" s="122"/>
      <c r="AC305" s="87">
        <f t="shared" si="70"/>
        <v>0</v>
      </c>
      <c r="AD305" s="87">
        <f t="shared" si="55"/>
        <v>0</v>
      </c>
      <c r="AE305" s="87">
        <f t="shared" si="56"/>
        <v>-247972.51882998474</v>
      </c>
      <c r="AF305" s="87">
        <f t="shared" si="57"/>
        <v>-248294.56106223149</v>
      </c>
      <c r="AG305" s="87">
        <f t="shared" si="58"/>
        <v>-244090.10649491104</v>
      </c>
      <c r="AH305" s="87">
        <f t="shared" si="59"/>
        <v>-239301.92796750402</v>
      </c>
      <c r="AI305" s="87">
        <f t="shared" si="60"/>
        <v>-233026.15064531399</v>
      </c>
      <c r="AJ305" s="87">
        <f t="shared" si="61"/>
        <v>-229439.57423972958</v>
      </c>
      <c r="AK305" s="87">
        <f t="shared" si="62"/>
        <v>-227265.03499133809</v>
      </c>
      <c r="AL305" s="87">
        <f t="shared" si="63"/>
        <v>-226439.88809506185</v>
      </c>
      <c r="AM305" s="87">
        <f t="shared" si="64"/>
        <v>-220786.0794605613</v>
      </c>
      <c r="AN305" s="87">
        <f t="shared" si="65"/>
        <v>-212099.41403916216</v>
      </c>
      <c r="AO305" s="87">
        <f t="shared" si="66"/>
        <v>-203754.51906057217</v>
      </c>
      <c r="AP305" s="87">
        <f t="shared" si="67"/>
        <v>-195737.94781884475</v>
      </c>
      <c r="AQ305" s="87">
        <f t="shared" si="68"/>
        <v>-188036.78265875907</v>
      </c>
      <c r="AR305" s="87">
        <f t="shared" si="69"/>
        <v>-180638.61416070952</v>
      </c>
    </row>
    <row r="306" spans="2:44" s="79" customFormat="1" x14ac:dyDescent="0.2">
      <c r="B306" s="86">
        <f>'3. Investeringen'!B287</f>
        <v>273</v>
      </c>
      <c r="C306" s="86" t="str">
        <f>'3. Investeringen'!G287</f>
        <v>Nieuwe investeringen AD</v>
      </c>
      <c r="D306" s="86">
        <f>'3. Investeringen'!K287</f>
        <v>2014</v>
      </c>
      <c r="E306" s="121">
        <f>'3. Investeringen'!N287</f>
        <v>2014</v>
      </c>
      <c r="F306" s="86">
        <f>'3. Investeringen'!O287</f>
        <v>3141602.7781749978</v>
      </c>
      <c r="G306" s="86">
        <f>'3. Investeringen'!P287</f>
        <v>0</v>
      </c>
      <c r="H306" s="20"/>
      <c r="I306" s="86">
        <f>'6. Investeringen per jaar'!I287</f>
        <v>1</v>
      </c>
      <c r="J306" s="20"/>
      <c r="K306" s="86">
        <f>'8. Afschrijvingen voor GAW'!AO301</f>
        <v>0</v>
      </c>
      <c r="L306" s="86">
        <f>'8. Afschrijvingen voor GAW'!AP301</f>
        <v>0</v>
      </c>
      <c r="M306" s="86">
        <f>'8. Afschrijvingen voor GAW'!AQ301</f>
        <v>0</v>
      </c>
      <c r="N306" s="86">
        <f>'8. Afschrijvingen voor GAW'!AR301</f>
        <v>40276.958694551256</v>
      </c>
      <c r="O306" s="86">
        <f>'8. Afschrijvingen voor GAW'!AS301</f>
        <v>81359.456562993539</v>
      </c>
      <c r="P306" s="86">
        <f>'8. Afschrijvingen voor GAW'!AT301</f>
        <v>82010.332215497489</v>
      </c>
      <c r="Q306" s="86">
        <f>'8. Afschrijvingen voor GAW'!AU301</f>
        <v>82174.352879928498</v>
      </c>
      <c r="R306" s="86">
        <f>'8. Afschrijvingen voor GAW'!AV301</f>
        <v>83324.793820247505</v>
      </c>
      <c r="S306" s="86">
        <f>'8. Afschrijvingen voor GAW'!AW301</f>
        <v>85074.614490472697</v>
      </c>
      <c r="T306" s="86">
        <f>'8. Afschrijvingen voor GAW'!AX301</f>
        <v>87456.703696205921</v>
      </c>
      <c r="U306" s="86">
        <f>'8. Afschrijvingen voor GAW'!AY301</f>
        <v>88068.900622079353</v>
      </c>
      <c r="V306" s="86">
        <f>'8. Afschrijvingen voor GAW'!AZ301</f>
        <v>105682.68074649521</v>
      </c>
      <c r="W306" s="86">
        <f>'8. Afschrijvingen voor GAW'!BA301</f>
        <v>101656.67386091444</v>
      </c>
      <c r="X306" s="86">
        <f>'8. Afschrijvingen voor GAW'!BB301</f>
        <v>97784.038666212917</v>
      </c>
      <c r="Y306" s="86">
        <f>'8. Afschrijvingen voor GAW'!BC301</f>
        <v>94058.932431309557</v>
      </c>
      <c r="Z306" s="86">
        <f>'8. Afschrijvingen voor GAW'!BD301</f>
        <v>90475.735005354916</v>
      </c>
      <c r="AA306" s="20"/>
      <c r="AB306" s="122"/>
      <c r="AC306" s="87">
        <f t="shared" si="70"/>
        <v>0</v>
      </c>
      <c r="AD306" s="87">
        <f t="shared" ref="AD306:AD369" si="71">$I306*IF($D306&lt;2011,IF(AD$33=$E306,$G306*L$28-L306,
AC306*L$28-L306),
IF(AD$33=$E306,$F306-L306,
AC306*L$28-L306))</f>
        <v>0</v>
      </c>
      <c r="AE306" s="87">
        <f t="shared" ref="AE306:AE369" si="72">$I306*IF($D306&lt;2011,IF(AE$33=$E306,$G306*M$28-M306,
AD306*M$28-M306),
IF(AE$33=$E306,$F306-M306,
AD306*M$28-M306))</f>
        <v>0</v>
      </c>
      <c r="AF306" s="87">
        <f t="shared" ref="AF306:AF369" si="73">$I306*IF($D306&lt;2011,IF(AF$33=$E306,$G306*N$28-N306,
AE306*N$28-N306),
IF(AF$33=$E306,$F306-N306,
AE306*N$28-N306))</f>
        <v>3101325.8194804466</v>
      </c>
      <c r="AG306" s="87">
        <f t="shared" ref="AG306:AG369" si="74">$I306*IF($D306&lt;2011,IF(AG$33=$E306,$G306*O$28-O306,
AF306*O$28-O306),
IF(AG$33=$E306,$F306-O306,
AF306*O$28-O306))</f>
        <v>3050979.6211122577</v>
      </c>
      <c r="AH306" s="87">
        <f t="shared" ref="AH306:AH369" si="75">$I306*IF($D306&lt;2011,IF(AH$33=$E306,$G306*P$28-P306,
AG306*P$28-P306),
IF(AH$33=$E306,$F306-P306,
AG306*P$28-P306))</f>
        <v>2993377.1258656587</v>
      </c>
      <c r="AI306" s="87">
        <f t="shared" ref="AI306:AI369" si="76">$I306*IF($D306&lt;2011,IF(AI$33=$E306,$G306*Q$28-Q306,
AH306*Q$28-Q306),
IF(AI$33=$E306,$F306-Q306,
AH306*Q$28-Q306))</f>
        <v>2917189.5272374614</v>
      </c>
      <c r="AJ306" s="87">
        <f t="shared" ref="AJ306:AJ369" si="77">$I306*IF($D306&lt;2011,IF(AJ$33=$E306,$G306*R$28-R306,
AI306*R$28-R306),
IF(AJ$33=$E306,$F306-R306,
AI306*R$28-R306))</f>
        <v>2874705.3867985383</v>
      </c>
      <c r="AK306" s="87">
        <f t="shared" ref="AK306:AK369" si="78">$I306*IF($D306&lt;2011,IF(AK$33=$E306,$G306*S$28-S306,
AJ306*S$28-S306),
IF(AK$33=$E306,$F306-S306,
AJ306*S$28-S306))</f>
        <v>2849999.5854308344</v>
      </c>
      <c r="AL306" s="87">
        <f t="shared" ref="AL306:AL369" si="79">$I306*IF($D306&lt;2011,IF(AL$33=$E306,$G306*T$28-T306,
AK306*T$28-T306),
IF(AL$33=$E306,$F306-T306,
AK306*T$28-T306))</f>
        <v>2842342.8701266921</v>
      </c>
      <c r="AM306" s="87">
        <f t="shared" ref="AM306:AM369" si="80">$I306*IF($D306&lt;2011,IF(AM$33=$E306,$G306*U$28-U306,
AL306*U$28-U306),
IF(AM$33=$E306,$F306-U306,
AL306*U$28-U306))</f>
        <v>2774170.3695954997</v>
      </c>
      <c r="AN306" s="87">
        <f t="shared" ref="AN306:AN369" si="81">$I306*IF($D306&lt;2011,IF(AN$33=$E306,$G306*V$28-V306,
AM306*V$28-V306),
IF(AN$33=$E306,$F306-V306,
AM306*V$28-V306))</f>
        <v>2668487.6888490045</v>
      </c>
      <c r="AO306" s="87">
        <f t="shared" ref="AO306:AO369" si="82">$I306*IF($D306&lt;2011,IF(AO$33=$E306,$G306*W$28-W306,
AN306*W$28-W306),
IF(AO$33=$E306,$F306-W306,
AN306*W$28-W306))</f>
        <v>2566831.0149880899</v>
      </c>
      <c r="AP306" s="87">
        <f t="shared" ref="AP306:AP369" si="83">$I306*IF($D306&lt;2011,IF(AP$33=$E306,$G306*X$28-X306,
AO306*X$28-X306),
IF(AP$33=$E306,$F306-X306,
AO306*X$28-X306))</f>
        <v>2469046.976321877</v>
      </c>
      <c r="AQ306" s="87">
        <f t="shared" ref="AQ306:AQ369" si="84">$I306*IF($D306&lt;2011,IF(AQ$33=$E306,$G306*Y$28-Y306,
AP306*Y$28-Y306),
IF(AQ$33=$E306,$F306-Y306,
AP306*Y$28-Y306))</f>
        <v>2374988.0438905675</v>
      </c>
      <c r="AR306" s="87">
        <f t="shared" ref="AR306:AR369" si="85">$I306*IF($D306&lt;2011,IF(AR$33=$E306,$G306*Z$28-Z306,
AQ306*Z$28-Z306),
IF(AR$33=$E306,$F306-Z306,
AQ306*Z$28-Z306))</f>
        <v>2284512.3088852125</v>
      </c>
    </row>
    <row r="307" spans="2:44" s="79" customFormat="1" x14ac:dyDescent="0.2">
      <c r="B307" s="86">
        <f>'3. Investeringen'!B288</f>
        <v>274</v>
      </c>
      <c r="C307" s="86" t="str">
        <f>'3. Investeringen'!G288</f>
        <v>Nieuwe investeringen AD</v>
      </c>
      <c r="D307" s="86">
        <f>'3. Investeringen'!K288</f>
        <v>2014</v>
      </c>
      <c r="E307" s="121">
        <f>'3. Investeringen'!N288</f>
        <v>2014</v>
      </c>
      <c r="F307" s="86">
        <f>'3. Investeringen'!O288</f>
        <v>58980.329899999968</v>
      </c>
      <c r="G307" s="86">
        <f>'3. Investeringen'!P288</f>
        <v>0</v>
      </c>
      <c r="H307" s="20"/>
      <c r="I307" s="86">
        <f>'6. Investeringen per jaar'!I288</f>
        <v>1</v>
      </c>
      <c r="J307" s="20"/>
      <c r="K307" s="86">
        <f>'8. Afschrijvingen voor GAW'!AO302</f>
        <v>0</v>
      </c>
      <c r="L307" s="86">
        <f>'8. Afschrijvingen voor GAW'!AP302</f>
        <v>0</v>
      </c>
      <c r="M307" s="86">
        <f>'8. Afschrijvingen voor GAW'!AQ302</f>
        <v>0</v>
      </c>
      <c r="N307" s="86">
        <f>'8. Afschrijvingen voor GAW'!AR302</f>
        <v>756.15807564102522</v>
      </c>
      <c r="O307" s="86">
        <f>'8. Afschrijvingen voor GAW'!AS302</f>
        <v>1527.4393127948711</v>
      </c>
      <c r="P307" s="86">
        <f>'8. Afschrijvingen voor GAW'!AT302</f>
        <v>1539.6588272972301</v>
      </c>
      <c r="Q307" s="86">
        <f>'8. Afschrijvingen voor GAW'!AU302</f>
        <v>1542.7381449518246</v>
      </c>
      <c r="R307" s="86">
        <f>'8. Afschrijvingen voor GAW'!AV302</f>
        <v>1564.3364789811503</v>
      </c>
      <c r="S307" s="86">
        <f>'8. Afschrijvingen voor GAW'!AW302</f>
        <v>1597.1875450397545</v>
      </c>
      <c r="T307" s="86">
        <f>'8. Afschrijvingen voor GAW'!AX302</f>
        <v>1641.9087963008674</v>
      </c>
      <c r="U307" s="86">
        <f>'8. Afschrijvingen voor GAW'!AY302</f>
        <v>1653.4021578749732</v>
      </c>
      <c r="V307" s="86">
        <f>'8. Afschrijvingen voor GAW'!AZ302</f>
        <v>1984.0825894499676</v>
      </c>
      <c r="W307" s="86">
        <f>'8. Afschrijvingen voor GAW'!BA302</f>
        <v>1908.498490804255</v>
      </c>
      <c r="X307" s="86">
        <f>'8. Afschrijvingen voor GAW'!BB302</f>
        <v>1835.7937863926641</v>
      </c>
      <c r="Y307" s="86">
        <f>'8. Afschrijvingen voor GAW'!BC302</f>
        <v>1765.8587850062768</v>
      </c>
      <c r="Z307" s="86">
        <f>'8. Afschrijvingen voor GAW'!BD302</f>
        <v>1698.5879741488948</v>
      </c>
      <c r="AA307" s="20"/>
      <c r="AB307" s="122"/>
      <c r="AC307" s="87">
        <f t="shared" si="70"/>
        <v>0</v>
      </c>
      <c r="AD307" s="87">
        <f t="shared" si="71"/>
        <v>0</v>
      </c>
      <c r="AE307" s="87">
        <f t="shared" si="72"/>
        <v>0</v>
      </c>
      <c r="AF307" s="87">
        <f t="shared" si="73"/>
        <v>58224.171824358942</v>
      </c>
      <c r="AG307" s="87">
        <f t="shared" si="74"/>
        <v>57278.97422980766</v>
      </c>
      <c r="AH307" s="87">
        <f t="shared" si="75"/>
        <v>56197.547196348889</v>
      </c>
      <c r="AI307" s="87">
        <f t="shared" si="76"/>
        <v>54767.204145789765</v>
      </c>
      <c r="AJ307" s="87">
        <f t="shared" si="77"/>
        <v>53969.608524849667</v>
      </c>
      <c r="AK307" s="87">
        <f t="shared" si="78"/>
        <v>53505.782758831752</v>
      </c>
      <c r="AL307" s="87">
        <f t="shared" si="79"/>
        <v>53362.035879778181</v>
      </c>
      <c r="AM307" s="87">
        <f t="shared" si="80"/>
        <v>52082.167973061645</v>
      </c>
      <c r="AN307" s="87">
        <f t="shared" si="81"/>
        <v>50098.08538361168</v>
      </c>
      <c r="AO307" s="87">
        <f t="shared" si="82"/>
        <v>48189.586892807427</v>
      </c>
      <c r="AP307" s="87">
        <f t="shared" si="83"/>
        <v>46353.793106414763</v>
      </c>
      <c r="AQ307" s="87">
        <f t="shared" si="84"/>
        <v>44587.934321408487</v>
      </c>
      <c r="AR307" s="87">
        <f t="shared" si="85"/>
        <v>42889.34634725959</v>
      </c>
    </row>
    <row r="308" spans="2:44" s="79" customFormat="1" x14ac:dyDescent="0.2">
      <c r="B308" s="86">
        <f>'3. Investeringen'!B289</f>
        <v>275</v>
      </c>
      <c r="C308" s="86" t="str">
        <f>'3. Investeringen'!G289</f>
        <v>Nieuwe investeringen AD</v>
      </c>
      <c r="D308" s="86">
        <f>'3. Investeringen'!K289</f>
        <v>2015</v>
      </c>
      <c r="E308" s="121">
        <f>'3. Investeringen'!N289</f>
        <v>2015</v>
      </c>
      <c r="F308" s="86">
        <f>'3. Investeringen'!O289</f>
        <v>3891298.6696200012</v>
      </c>
      <c r="G308" s="86">
        <f>'3. Investeringen'!P289</f>
        <v>0</v>
      </c>
      <c r="H308" s="20"/>
      <c r="I308" s="86">
        <f>'6. Investeringen per jaar'!I289</f>
        <v>1</v>
      </c>
      <c r="J308" s="20"/>
      <c r="K308" s="86">
        <f>'8. Afschrijvingen voor GAW'!AO303</f>
        <v>0</v>
      </c>
      <c r="L308" s="86">
        <f>'8. Afschrijvingen voor GAW'!AP303</f>
        <v>0</v>
      </c>
      <c r="M308" s="86">
        <f>'8. Afschrijvingen voor GAW'!AQ303</f>
        <v>0</v>
      </c>
      <c r="N308" s="86">
        <f>'8. Afschrijvingen voor GAW'!AR303</f>
        <v>0</v>
      </c>
      <c r="O308" s="86">
        <f>'8. Afschrijvingen voor GAW'!AS303</f>
        <v>49888.444482307706</v>
      </c>
      <c r="P308" s="86">
        <f>'8. Afschrijvingen voor GAW'!AT303</f>
        <v>100575.10407633234</v>
      </c>
      <c r="Q308" s="86">
        <f>'8. Afschrijvingen voor GAW'!AU303</f>
        <v>100776.25428448501</v>
      </c>
      <c r="R308" s="86">
        <f>'8. Afschrijvingen voor GAW'!AV303</f>
        <v>102187.12184446778</v>
      </c>
      <c r="S308" s="86">
        <f>'8. Afschrijvingen voor GAW'!AW303</f>
        <v>104333.05140320161</v>
      </c>
      <c r="T308" s="86">
        <f>'8. Afschrijvingen voor GAW'!AX303</f>
        <v>107254.37684249126</v>
      </c>
      <c r="U308" s="86">
        <f>'8. Afschrijvingen voor GAW'!AY303</f>
        <v>108005.15748038868</v>
      </c>
      <c r="V308" s="86">
        <f>'8. Afschrijvingen voor GAW'!AZ303</f>
        <v>129606.18897646641</v>
      </c>
      <c r="W308" s="86">
        <f>'8. Afschrijvingen voor GAW'!BA303</f>
        <v>124820.72969118149</v>
      </c>
      <c r="X308" s="86">
        <f>'8. Afschrijvingen voor GAW'!BB303</f>
        <v>120211.9642871994</v>
      </c>
      <c r="Y308" s="86">
        <f>'8. Afschrijvingen voor GAW'!BC303</f>
        <v>115773.36868274899</v>
      </c>
      <c r="Z308" s="86">
        <f>'8. Afschrijvingen voor GAW'!BD303</f>
        <v>111498.65968523209</v>
      </c>
      <c r="AA308" s="20"/>
      <c r="AB308" s="122"/>
      <c r="AC308" s="87">
        <f t="shared" si="70"/>
        <v>0</v>
      </c>
      <c r="AD308" s="87">
        <f t="shared" si="71"/>
        <v>0</v>
      </c>
      <c r="AE308" s="87">
        <f t="shared" si="72"/>
        <v>0</v>
      </c>
      <c r="AF308" s="87">
        <f t="shared" si="73"/>
        <v>0</v>
      </c>
      <c r="AG308" s="87">
        <f t="shared" si="74"/>
        <v>3841410.2251376933</v>
      </c>
      <c r="AH308" s="87">
        <f t="shared" si="75"/>
        <v>3771566.4028624627</v>
      </c>
      <c r="AI308" s="87">
        <f t="shared" si="76"/>
        <v>3678333.2813837025</v>
      </c>
      <c r="AJ308" s="87">
        <f t="shared" si="77"/>
        <v>3627642.8254786069</v>
      </c>
      <c r="AK308" s="87">
        <f t="shared" si="78"/>
        <v>3599490.2734104558</v>
      </c>
      <c r="AL308" s="87">
        <f t="shared" si="79"/>
        <v>3593021.6242234572</v>
      </c>
      <c r="AM308" s="87">
        <f t="shared" si="80"/>
        <v>3510167.6181126321</v>
      </c>
      <c r="AN308" s="87">
        <f t="shared" si="81"/>
        <v>3380561.4291361659</v>
      </c>
      <c r="AO308" s="87">
        <f t="shared" si="82"/>
        <v>3255740.6994449846</v>
      </c>
      <c r="AP308" s="87">
        <f t="shared" si="83"/>
        <v>3135528.735157785</v>
      </c>
      <c r="AQ308" s="87">
        <f t="shared" si="84"/>
        <v>3019755.3664750359</v>
      </c>
      <c r="AR308" s="87">
        <f t="shared" si="85"/>
        <v>2908256.7067898037</v>
      </c>
    </row>
    <row r="309" spans="2:44" s="79" customFormat="1" x14ac:dyDescent="0.2">
      <c r="B309" s="86">
        <f>'3. Investeringen'!B290</f>
        <v>276</v>
      </c>
      <c r="C309" s="86" t="str">
        <f>'3. Investeringen'!G290</f>
        <v>Nieuwe investeringen AD</v>
      </c>
      <c r="D309" s="86">
        <f>'3. Investeringen'!K290</f>
        <v>2015</v>
      </c>
      <c r="E309" s="121">
        <f>'3. Investeringen'!N290</f>
        <v>2015</v>
      </c>
      <c r="F309" s="86">
        <f>'3. Investeringen'!O290</f>
        <v>961.97711000002164</v>
      </c>
      <c r="G309" s="86">
        <f>'3. Investeringen'!P290</f>
        <v>0</v>
      </c>
      <c r="H309" s="20"/>
      <c r="I309" s="86">
        <f>'6. Investeringen per jaar'!I290</f>
        <v>1</v>
      </c>
      <c r="J309" s="20"/>
      <c r="K309" s="86">
        <f>'8. Afschrijvingen voor GAW'!AO304</f>
        <v>0</v>
      </c>
      <c r="L309" s="86">
        <f>'8. Afschrijvingen voor GAW'!AP304</f>
        <v>0</v>
      </c>
      <c r="M309" s="86">
        <f>'8. Afschrijvingen voor GAW'!AQ304</f>
        <v>0</v>
      </c>
      <c r="N309" s="86">
        <f>'8. Afschrijvingen voor GAW'!AR304</f>
        <v>0</v>
      </c>
      <c r="O309" s="86">
        <f>'8. Afschrijvingen voor GAW'!AS304</f>
        <v>12.333039871795149</v>
      </c>
      <c r="P309" s="86">
        <f>'8. Afschrijvingen voor GAW'!AT304</f>
        <v>24.863408381539021</v>
      </c>
      <c r="Q309" s="86">
        <f>'8. Afschrijvingen voor GAW'!AU304</f>
        <v>24.913135198302101</v>
      </c>
      <c r="R309" s="86">
        <f>'8. Afschrijvingen voor GAW'!AV304</f>
        <v>25.261919091078326</v>
      </c>
      <c r="S309" s="86">
        <f>'8. Afschrijvingen voor GAW'!AW304</f>
        <v>25.792419391990972</v>
      </c>
      <c r="T309" s="86">
        <f>'8. Afschrijvingen voor GAW'!AX304</f>
        <v>26.514607134966717</v>
      </c>
      <c r="U309" s="86">
        <f>'8. Afschrijvingen voor GAW'!AY304</f>
        <v>26.700209384911481</v>
      </c>
      <c r="V309" s="86">
        <f>'8. Afschrijvingen voor GAW'!AZ304</f>
        <v>32.040251261893772</v>
      </c>
      <c r="W309" s="86">
        <f>'8. Afschrijvingen voor GAW'!BA304</f>
        <v>30.85722659991616</v>
      </c>
      <c r="X309" s="86">
        <f>'8. Afschrijvingen voor GAW'!BB304</f>
        <v>29.717882848534639</v>
      </c>
      <c r="Y309" s="86">
        <f>'8. Afschrijvingen voor GAW'!BC304</f>
        <v>28.620607174127205</v>
      </c>
      <c r="Z309" s="86">
        <f>'8. Afschrijvingen voor GAW'!BD304</f>
        <v>27.563846293851739</v>
      </c>
      <c r="AA309" s="20"/>
      <c r="AB309" s="122"/>
      <c r="AC309" s="87">
        <f t="shared" si="70"/>
        <v>0</v>
      </c>
      <c r="AD309" s="87">
        <f t="shared" si="71"/>
        <v>0</v>
      </c>
      <c r="AE309" s="87">
        <f t="shared" si="72"/>
        <v>0</v>
      </c>
      <c r="AF309" s="87">
        <f t="shared" si="73"/>
        <v>0</v>
      </c>
      <c r="AG309" s="87">
        <f t="shared" si="74"/>
        <v>949.64407012822653</v>
      </c>
      <c r="AH309" s="87">
        <f t="shared" si="75"/>
        <v>932.37781430771338</v>
      </c>
      <c r="AI309" s="87">
        <f t="shared" si="76"/>
        <v>909.32943473802663</v>
      </c>
      <c r="AJ309" s="87">
        <f t="shared" si="77"/>
        <v>896.79812773328069</v>
      </c>
      <c r="AK309" s="87">
        <f t="shared" si="78"/>
        <v>889.8384690236885</v>
      </c>
      <c r="AL309" s="87">
        <f t="shared" si="79"/>
        <v>888.23933902138515</v>
      </c>
      <c r="AM309" s="87">
        <f t="shared" si="80"/>
        <v>867.75680500962335</v>
      </c>
      <c r="AN309" s="87">
        <f t="shared" si="81"/>
        <v>835.71655374772956</v>
      </c>
      <c r="AO309" s="87">
        <f t="shared" si="82"/>
        <v>804.85932714781336</v>
      </c>
      <c r="AP309" s="87">
        <f t="shared" si="83"/>
        <v>775.14144429927876</v>
      </c>
      <c r="AQ309" s="87">
        <f t="shared" si="84"/>
        <v>746.5208371251515</v>
      </c>
      <c r="AR309" s="87">
        <f t="shared" si="85"/>
        <v>718.95699083129978</v>
      </c>
    </row>
    <row r="310" spans="2:44" s="79" customFormat="1" x14ac:dyDescent="0.2">
      <c r="B310" s="86">
        <f>'3. Investeringen'!B291</f>
        <v>277</v>
      </c>
      <c r="C310" s="86" t="str">
        <f>'3. Investeringen'!G291</f>
        <v>Start-GAW excl. bijzonderheden AD</v>
      </c>
      <c r="D310" s="86">
        <f>'3. Investeringen'!K291</f>
        <v>2008</v>
      </c>
      <c r="E310" s="121">
        <f>'3. Investeringen'!N291</f>
        <v>2011</v>
      </c>
      <c r="F310" s="86">
        <f>'3. Investeringen'!O291</f>
        <v>2386643.1850198437</v>
      </c>
      <c r="G310" s="86">
        <f>'3. Investeringen'!P291</f>
        <v>2386643.1850198437</v>
      </c>
      <c r="H310" s="20"/>
      <c r="I310" s="86">
        <f>'6. Investeringen per jaar'!I291</f>
        <v>1</v>
      </c>
      <c r="J310" s="20"/>
      <c r="K310" s="86">
        <f>'8. Afschrijvingen voor GAW'!AO305</f>
        <v>96897.713311805652</v>
      </c>
      <c r="L310" s="86">
        <f>'8. Afschrijvingen voor GAW'!AP305</f>
        <v>99417.053857912586</v>
      </c>
      <c r="M310" s="86">
        <f>'8. Afschrijvingen voor GAW'!AQ305</f>
        <v>101703.64609664457</v>
      </c>
      <c r="N310" s="86">
        <f>'8. Afschrijvingen voor GAW'!AR305</f>
        <v>104551.34818735061</v>
      </c>
      <c r="O310" s="86">
        <f>'8. Afschrijvingen voor GAW'!AS305</f>
        <v>105596.86166922412</v>
      </c>
      <c r="P310" s="86">
        <f>'8. Afschrijvingen voor GAW'!AT305</f>
        <v>106441.63656257791</v>
      </c>
      <c r="Q310" s="86">
        <f>'8. Afschrijvingen voor GAW'!AU305</f>
        <v>106654.51983570307</v>
      </c>
      <c r="R310" s="86">
        <f>'8. Afschrijvingen voor GAW'!AV305</f>
        <v>108147.68311340292</v>
      </c>
      <c r="S310" s="86">
        <f>'8. Afschrijvingen voor GAW'!AW305</f>
        <v>110418.78445878439</v>
      </c>
      <c r="T310" s="86">
        <f>'8. Afschrijvingen voor GAW'!AX305</f>
        <v>113510.51042363035</v>
      </c>
      <c r="U310" s="86">
        <f>'8. Afschrijvingen voor GAW'!AY305</f>
        <v>114305.08399659574</v>
      </c>
      <c r="V310" s="86">
        <f>'8. Afschrijvingen voor GAW'!AZ305</f>
        <v>137166.10079591491</v>
      </c>
      <c r="W310" s="86">
        <f>'8. Afschrijvingen voor GAW'!BA305</f>
        <v>125409.00644197935</v>
      </c>
      <c r="X310" s="86">
        <f>'8. Afschrijvingen voor GAW'!BB305</f>
        <v>114659.66303266682</v>
      </c>
      <c r="Y310" s="86">
        <f>'8. Afschrijvingen voor GAW'!BC305</f>
        <v>111185.12778925266</v>
      </c>
      <c r="Z310" s="86">
        <f>'8. Afschrijvingen voor GAW'!BD305</f>
        <v>111185.12778925266</v>
      </c>
      <c r="AA310" s="20"/>
      <c r="AB310" s="122"/>
      <c r="AC310" s="87">
        <f t="shared" si="70"/>
        <v>2325545.1194833354</v>
      </c>
      <c r="AD310" s="87">
        <f t="shared" si="71"/>
        <v>2286592.2387319896</v>
      </c>
      <c r="AE310" s="87">
        <f t="shared" si="72"/>
        <v>2237480.2141261809</v>
      </c>
      <c r="AF310" s="87">
        <f t="shared" si="73"/>
        <v>2195578.3119343631</v>
      </c>
      <c r="AG310" s="87">
        <f t="shared" si="74"/>
        <v>2111937.2333844826</v>
      </c>
      <c r="AH310" s="87">
        <f t="shared" si="75"/>
        <v>2022391.0946889804</v>
      </c>
      <c r="AI310" s="87">
        <f t="shared" si="76"/>
        <v>1919781.3570426553</v>
      </c>
      <c r="AJ310" s="87">
        <f t="shared" si="77"/>
        <v>1838510.6129278496</v>
      </c>
      <c r="AK310" s="87">
        <f t="shared" si="78"/>
        <v>1766700.55134055</v>
      </c>
      <c r="AL310" s="87">
        <f t="shared" si="79"/>
        <v>1702657.656354455</v>
      </c>
      <c r="AM310" s="87">
        <f t="shared" si="80"/>
        <v>1600271.1759523402</v>
      </c>
      <c r="AN310" s="87">
        <f t="shared" si="81"/>
        <v>1463105.0751564254</v>
      </c>
      <c r="AO310" s="87">
        <f t="shared" si="82"/>
        <v>1337696.0687144459</v>
      </c>
      <c r="AP310" s="87">
        <f t="shared" si="83"/>
        <v>1223036.4056817791</v>
      </c>
      <c r="AQ310" s="87">
        <f t="shared" si="84"/>
        <v>1111851.2778925265</v>
      </c>
      <c r="AR310" s="87">
        <f t="shared" si="85"/>
        <v>1000666.1501032738</v>
      </c>
    </row>
    <row r="311" spans="2:44" s="79" customFormat="1" x14ac:dyDescent="0.2">
      <c r="B311" s="86">
        <f>'3. Investeringen'!B292</f>
        <v>278</v>
      </c>
      <c r="C311" s="86" t="str">
        <f>'3. Investeringen'!G292</f>
        <v>Start-GAW excl. bijzonderheden TD</v>
      </c>
      <c r="D311" s="86">
        <f>'3. Investeringen'!K292</f>
        <v>2004</v>
      </c>
      <c r="E311" s="121">
        <f>'3. Investeringen'!N292</f>
        <v>2011</v>
      </c>
      <c r="F311" s="86">
        <f>'3. Investeringen'!O292</f>
        <v>39170313.69533404</v>
      </c>
      <c r="G311" s="86">
        <f>'3. Investeringen'!P292</f>
        <v>42778516.927194588</v>
      </c>
      <c r="H311" s="20"/>
      <c r="I311" s="86">
        <f>'6. Investeringen per jaar'!I292</f>
        <v>1</v>
      </c>
      <c r="J311" s="20"/>
      <c r="K311" s="86">
        <f>'8. Afschrijvingen voor GAW'!AO306</f>
        <v>1477474.184850262</v>
      </c>
      <c r="L311" s="86">
        <f>'8. Afschrijvingen voor GAW'!AP306</f>
        <v>1515888.5136563689</v>
      </c>
      <c r="M311" s="86">
        <f>'8. Afschrijvingen voor GAW'!AQ306</f>
        <v>1550753.9494704653</v>
      </c>
      <c r="N311" s="86">
        <f>'8. Afschrijvingen voor GAW'!AR306</f>
        <v>1594175.0600556382</v>
      </c>
      <c r="O311" s="86">
        <f>'8. Afschrijvingen voor GAW'!AS306</f>
        <v>1610116.8106561946</v>
      </c>
      <c r="P311" s="86">
        <f>'8. Afschrijvingen voor GAW'!AT306</f>
        <v>1622997.7451414443</v>
      </c>
      <c r="Q311" s="86">
        <f>'8. Afschrijvingen voor GAW'!AU306</f>
        <v>1626243.740631727</v>
      </c>
      <c r="R311" s="86">
        <f>'8. Afschrijvingen voor GAW'!AV306</f>
        <v>1649011.1530005713</v>
      </c>
      <c r="S311" s="86">
        <f>'8. Afschrijvingen voor GAW'!AW306</f>
        <v>1683640.3872135831</v>
      </c>
      <c r="T311" s="86">
        <f>'8. Afschrijvingen voor GAW'!AX306</f>
        <v>1730782.3180555634</v>
      </c>
      <c r="U311" s="86">
        <f>'8. Afschrijvingen voor GAW'!AY306</f>
        <v>1742897.7942819523</v>
      </c>
      <c r="V311" s="86">
        <f>'8. Afschrijvingen voor GAW'!AZ306</f>
        <v>2091477.353138343</v>
      </c>
      <c r="W311" s="86">
        <f>'8. Afschrijvingen voor GAW'!BA306</f>
        <v>1954988.5622337542</v>
      </c>
      <c r="X311" s="86">
        <f>'8. Afschrijvingen voor GAW'!BB306</f>
        <v>1827406.9631831162</v>
      </c>
      <c r="Y311" s="86">
        <f>'8. Afschrijvingen voor GAW'!BC306</f>
        <v>1708151.2769949657</v>
      </c>
      <c r="Z311" s="86">
        <f>'8. Afschrijvingen voor GAW'!BD306</f>
        <v>1700471.6256798776</v>
      </c>
      <c r="AA311" s="20"/>
      <c r="AB311" s="122"/>
      <c r="AC311" s="87">
        <f t="shared" si="70"/>
        <v>41942720.496252239</v>
      </c>
      <c r="AD311" s="87">
        <f t="shared" si="71"/>
        <v>41517342.715498425</v>
      </c>
      <c r="AE311" s="87">
        <f t="shared" si="72"/>
        <v>40921487.648484416</v>
      </c>
      <c r="AF311" s="87">
        <f t="shared" si="73"/>
        <v>40473114.242586344</v>
      </c>
      <c r="AG311" s="87">
        <f t="shared" si="74"/>
        <v>39267728.574356012</v>
      </c>
      <c r="AH311" s="87">
        <f t="shared" si="75"/>
        <v>37958872.657809414</v>
      </c>
      <c r="AI311" s="87">
        <f t="shared" si="76"/>
        <v>36408546.662493303</v>
      </c>
      <c r="AJ311" s="87">
        <f t="shared" si="77"/>
        <v>35269255.162767641</v>
      </c>
      <c r="AK311" s="87">
        <f t="shared" si="78"/>
        <v>34326269.133972175</v>
      </c>
      <c r="AL311" s="87">
        <f t="shared" si="79"/>
        <v>33556622.351667836</v>
      </c>
      <c r="AM311" s="87">
        <f t="shared" si="80"/>
        <v>32048620.913847558</v>
      </c>
      <c r="AN311" s="87">
        <f t="shared" si="81"/>
        <v>29957143.560709216</v>
      </c>
      <c r="AO311" s="87">
        <f t="shared" si="82"/>
        <v>28002154.998475462</v>
      </c>
      <c r="AP311" s="87">
        <f t="shared" si="83"/>
        <v>26174748.035292346</v>
      </c>
      <c r="AQ311" s="87">
        <f t="shared" si="84"/>
        <v>24466596.75829738</v>
      </c>
      <c r="AR311" s="87">
        <f t="shared" si="85"/>
        <v>22766125.132617503</v>
      </c>
    </row>
    <row r="312" spans="2:44" s="79" customFormat="1" x14ac:dyDescent="0.2">
      <c r="B312" s="86">
        <f>'3. Investeringen'!B293</f>
        <v>279</v>
      </c>
      <c r="C312" s="86" t="str">
        <f>'3. Investeringen'!G293</f>
        <v>Nieuwe investeringen TD</v>
      </c>
      <c r="D312" s="86">
        <f>'3. Investeringen'!K293</f>
        <v>2004</v>
      </c>
      <c r="E312" s="121">
        <f>'3. Investeringen'!N293</f>
        <v>2011</v>
      </c>
      <c r="F312" s="86">
        <f>'3. Investeringen'!O293</f>
        <v>2614.15</v>
      </c>
      <c r="G312" s="86">
        <f>'3. Investeringen'!P293</f>
        <v>2854.9544150969314</v>
      </c>
      <c r="H312" s="20"/>
      <c r="I312" s="86">
        <f>'6. Investeringen per jaar'!I293</f>
        <v>1</v>
      </c>
      <c r="J312" s="20"/>
      <c r="K312" s="86">
        <f>'8. Afschrijvingen voor GAW'!AO307</f>
        <v>59.748015078832665</v>
      </c>
      <c r="L312" s="86">
        <f>'8. Afschrijvingen voor GAW'!AP307</f>
        <v>61.301463470882318</v>
      </c>
      <c r="M312" s="86">
        <f>'8. Afschrijvingen voor GAW'!AQ307</f>
        <v>62.711397130712605</v>
      </c>
      <c r="N312" s="86">
        <f>'8. Afschrijvingen voor GAW'!AR307</f>
        <v>64.467316250372548</v>
      </c>
      <c r="O312" s="86">
        <f>'8. Afschrijvingen voor GAW'!AS307</f>
        <v>65.111989412876284</v>
      </c>
      <c r="P312" s="86">
        <f>'8. Afschrijvingen voor GAW'!AT307</f>
        <v>65.632885328179285</v>
      </c>
      <c r="Q312" s="86">
        <f>'8. Afschrijvingen voor GAW'!AU307</f>
        <v>65.764151098835654</v>
      </c>
      <c r="R312" s="86">
        <f>'8. Afschrijvingen voor GAW'!AV307</f>
        <v>66.684849214219341</v>
      </c>
      <c r="S312" s="86">
        <f>'8. Afschrijvingen voor GAW'!AW307</f>
        <v>68.08523104771794</v>
      </c>
      <c r="T312" s="86">
        <f>'8. Afschrijvingen voor GAW'!AX307</f>
        <v>69.991617517054053</v>
      </c>
      <c r="U312" s="86">
        <f>'8. Afschrijvingen voor GAW'!AY307</f>
        <v>70.481558839673426</v>
      </c>
      <c r="V312" s="86">
        <f>'8. Afschrijvingen voor GAW'!AZ307</f>
        <v>84.577870607608119</v>
      </c>
      <c r="W312" s="86">
        <f>'8. Afschrijvingen voor GAW'!BA307</f>
        <v>81.871378748164659</v>
      </c>
      <c r="X312" s="86">
        <f>'8. Afschrijvingen voor GAW'!BB307</f>
        <v>79.251494628223384</v>
      </c>
      <c r="Y312" s="86">
        <f>'8. Afschrijvingen voor GAW'!BC307</f>
        <v>76.715446800120233</v>
      </c>
      <c r="Z312" s="86">
        <f>'8. Afschrijvingen voor GAW'!BD307</f>
        <v>74.26055250251639</v>
      </c>
      <c r="AA312" s="20"/>
      <c r="AB312" s="122"/>
      <c r="AC312" s="87">
        <f t="shared" si="70"/>
        <v>2838.0307162445524</v>
      </c>
      <c r="AD312" s="87">
        <f t="shared" si="71"/>
        <v>2850.5180513960286</v>
      </c>
      <c r="AE312" s="87">
        <f t="shared" si="72"/>
        <v>2853.3685694474243</v>
      </c>
      <c r="AF312" s="87">
        <f t="shared" si="73"/>
        <v>2868.7955731415796</v>
      </c>
      <c r="AG312" s="87">
        <f t="shared" si="74"/>
        <v>2832.371539460119</v>
      </c>
      <c r="AH312" s="87">
        <f t="shared" si="75"/>
        <v>2789.3976264476205</v>
      </c>
      <c r="AI312" s="87">
        <f t="shared" si="76"/>
        <v>2729.2122706016803</v>
      </c>
      <c r="AJ312" s="87">
        <f t="shared" si="77"/>
        <v>2700.7363931758846</v>
      </c>
      <c r="AK312" s="87">
        <f t="shared" si="78"/>
        <v>2689.36662638486</v>
      </c>
      <c r="AL312" s="87">
        <f t="shared" si="79"/>
        <v>2694.677274406582</v>
      </c>
      <c r="AM312" s="87">
        <f t="shared" si="80"/>
        <v>2643.0584564877545</v>
      </c>
      <c r="AN312" s="87">
        <f t="shared" si="81"/>
        <v>2558.4805858801465</v>
      </c>
      <c r="AO312" s="87">
        <f t="shared" si="82"/>
        <v>2476.6092071319817</v>
      </c>
      <c r="AP312" s="87">
        <f t="shared" si="83"/>
        <v>2397.3577125037582</v>
      </c>
      <c r="AQ312" s="87">
        <f t="shared" si="84"/>
        <v>2320.6422657036378</v>
      </c>
      <c r="AR312" s="87">
        <f t="shared" si="85"/>
        <v>2246.3817132011213</v>
      </c>
    </row>
    <row r="313" spans="2:44" s="79" customFormat="1" x14ac:dyDescent="0.2">
      <c r="B313" s="86">
        <f>'3. Investeringen'!B294</f>
        <v>280</v>
      </c>
      <c r="C313" s="86" t="str">
        <f>'3. Investeringen'!G294</f>
        <v>Nieuwe investeringen TD</v>
      </c>
      <c r="D313" s="86">
        <f>'3. Investeringen'!K294</f>
        <v>2004</v>
      </c>
      <c r="E313" s="121">
        <f>'3. Investeringen'!N294</f>
        <v>2011</v>
      </c>
      <c r="F313" s="86">
        <f>'3. Investeringen'!O294</f>
        <v>86326.42822222221</v>
      </c>
      <c r="G313" s="86">
        <f>'3. Investeringen'!P294</f>
        <v>94278.45280208929</v>
      </c>
      <c r="H313" s="20"/>
      <c r="I313" s="86">
        <f>'6. Investeringen per jaar'!I294</f>
        <v>1</v>
      </c>
      <c r="J313" s="20"/>
      <c r="K313" s="86">
        <f>'8. Afschrijvingen voor GAW'!AO308</f>
        <v>2485.5228466005346</v>
      </c>
      <c r="L313" s="86">
        <f>'8. Afschrijvingen voor GAW'!AP308</f>
        <v>2550.1464406121481</v>
      </c>
      <c r="M313" s="86">
        <f>'8. Afschrijvingen voor GAW'!AQ308</f>
        <v>2608.799808746227</v>
      </c>
      <c r="N313" s="86">
        <f>'8. Afschrijvingen voor GAW'!AR308</f>
        <v>2681.8462033911214</v>
      </c>
      <c r="O313" s="86">
        <f>'8. Afschrijvingen voor GAW'!AS308</f>
        <v>2708.6646654250326</v>
      </c>
      <c r="P313" s="86">
        <f>'8. Afschrijvingen voor GAW'!AT308</f>
        <v>2730.3339827484328</v>
      </c>
      <c r="Q313" s="86">
        <f>'8. Afschrijvingen voor GAW'!AU308</f>
        <v>2735.79465071393</v>
      </c>
      <c r="R313" s="86">
        <f>'8. Afschrijvingen voor GAW'!AV308</f>
        <v>2774.0957758239247</v>
      </c>
      <c r="S313" s="86">
        <f>'8. Afschrijvingen voor GAW'!AW308</f>
        <v>2832.3517871162267</v>
      </c>
      <c r="T313" s="86">
        <f>'8. Afschrijvingen voor GAW'!AX308</f>
        <v>2911.6576371554811</v>
      </c>
      <c r="U313" s="86">
        <f>'8. Afschrijvingen voor GAW'!AY308</f>
        <v>2932.0392406155693</v>
      </c>
      <c r="V313" s="86">
        <f>'8. Afschrijvingen voor GAW'!AZ308</f>
        <v>3518.4470887386833</v>
      </c>
      <c r="W313" s="86">
        <f>'8. Afschrijvingen voor GAW'!BA308</f>
        <v>3364.9148521391771</v>
      </c>
      <c r="X313" s="86">
        <f>'8. Afschrijvingen voor GAW'!BB308</f>
        <v>3218.0822040458306</v>
      </c>
      <c r="Y313" s="86">
        <f>'8. Afschrijvingen voor GAW'!BC308</f>
        <v>3077.6567987783765</v>
      </c>
      <c r="Z313" s="86">
        <f>'8. Afschrijvingen voor GAW'!BD308</f>
        <v>2943.3590475589563</v>
      </c>
      <c r="AA313" s="20"/>
      <c r="AB313" s="122"/>
      <c r="AC313" s="87">
        <f t="shared" si="70"/>
        <v>93207.106747520083</v>
      </c>
      <c r="AD313" s="87">
        <f t="shared" si="71"/>
        <v>93080.345082343454</v>
      </c>
      <c r="AE313" s="87">
        <f t="shared" si="72"/>
        <v>92612.393210491107</v>
      </c>
      <c r="AF313" s="87">
        <f t="shared" si="73"/>
        <v>92523.694016993744</v>
      </c>
      <c r="AG313" s="87">
        <f t="shared" si="74"/>
        <v>90740.266291738648</v>
      </c>
      <c r="AH313" s="87">
        <f t="shared" si="75"/>
        <v>88735.854439324132</v>
      </c>
      <c r="AI313" s="87">
        <f t="shared" si="76"/>
        <v>86177.531497488846</v>
      </c>
      <c r="AJ313" s="87">
        <f t="shared" si="77"/>
        <v>84609.921162629762</v>
      </c>
      <c r="AK313" s="87">
        <f t="shared" si="78"/>
        <v>83554.377719928743</v>
      </c>
      <c r="AL313" s="87">
        <f t="shared" si="79"/>
        <v>82982.242658931267</v>
      </c>
      <c r="AM313" s="87">
        <f t="shared" si="80"/>
        <v>80631.079116928202</v>
      </c>
      <c r="AN313" s="87">
        <f t="shared" si="81"/>
        <v>77112.632028189517</v>
      </c>
      <c r="AO313" s="87">
        <f t="shared" si="82"/>
        <v>73747.717176050341</v>
      </c>
      <c r="AP313" s="87">
        <f t="shared" si="83"/>
        <v>70529.634972004511</v>
      </c>
      <c r="AQ313" s="87">
        <f t="shared" si="84"/>
        <v>67451.978173226133</v>
      </c>
      <c r="AR313" s="87">
        <f t="shared" si="85"/>
        <v>64508.619125667174</v>
      </c>
    </row>
    <row r="314" spans="2:44" s="79" customFormat="1" x14ac:dyDescent="0.2">
      <c r="B314" s="86">
        <f>'3. Investeringen'!B295</f>
        <v>281</v>
      </c>
      <c r="C314" s="86" t="str">
        <f>'3. Investeringen'!G295</f>
        <v>Nieuwe investeringen TD</v>
      </c>
      <c r="D314" s="86">
        <f>'3. Investeringen'!K295</f>
        <v>2004</v>
      </c>
      <c r="E314" s="121">
        <f>'3. Investeringen'!N295</f>
        <v>2011</v>
      </c>
      <c r="F314" s="86">
        <f>'3. Investeringen'!O295</f>
        <v>25944</v>
      </c>
      <c r="G314" s="86">
        <f>'3. Investeringen'!P295</f>
        <v>28333.851288286747</v>
      </c>
      <c r="H314" s="20"/>
      <c r="I314" s="86">
        <f>'6. Investeringen per jaar'!I295</f>
        <v>1</v>
      </c>
      <c r="J314" s="20"/>
      <c r="K314" s="86">
        <f>'8. Afschrijvingen voor GAW'!AO309</f>
        <v>1223.7812364940864</v>
      </c>
      <c r="L314" s="86">
        <f>'8. Afschrijvingen voor GAW'!AP309</f>
        <v>1255.5995486429329</v>
      </c>
      <c r="M314" s="86">
        <f>'8. Afschrijvingen voor GAW'!AQ309</f>
        <v>1284.4783382617202</v>
      </c>
      <c r="N314" s="86">
        <f>'8. Afschrijvingen voor GAW'!AR309</f>
        <v>1320.4437317330483</v>
      </c>
      <c r="O314" s="86">
        <f>'8. Afschrijvingen voor GAW'!AS309</f>
        <v>1333.6481690503788</v>
      </c>
      <c r="P314" s="86">
        <f>'8. Afschrijvingen voor GAW'!AT309</f>
        <v>1344.3173544027818</v>
      </c>
      <c r="Q314" s="86">
        <f>'8. Afschrijvingen voor GAW'!AU309</f>
        <v>1347.0059891115873</v>
      </c>
      <c r="R314" s="86">
        <f>'8. Afschrijvingen voor GAW'!AV309</f>
        <v>1365.8640729591496</v>
      </c>
      <c r="S314" s="86">
        <f>'8. Afschrijvingen voor GAW'!AW309</f>
        <v>1394.5472184912915</v>
      </c>
      <c r="T314" s="86">
        <f>'8. Afschrijvingen voor GAW'!AX309</f>
        <v>1433.5945406090477</v>
      </c>
      <c r="U314" s="86">
        <f>'8. Afschrijvingen voor GAW'!AY309</f>
        <v>1443.6297023933109</v>
      </c>
      <c r="V314" s="86">
        <f>'8. Afschrijvingen voor GAW'!AZ309</f>
        <v>1732.355642871973</v>
      </c>
      <c r="W314" s="86">
        <f>'8. Afschrijvingen voor GAW'!BA309</f>
        <v>1566.0495011562639</v>
      </c>
      <c r="X314" s="86">
        <f>'8. Afschrijvingen voor GAW'!BB309</f>
        <v>1415.7087490452625</v>
      </c>
      <c r="Y314" s="86">
        <f>'8. Afschrijvingen voor GAW'!BC309</f>
        <v>1403.2902512466194</v>
      </c>
      <c r="Z314" s="86">
        <f>'8. Afschrijvingen voor GAW'!BD309</f>
        <v>1403.2902512466194</v>
      </c>
      <c r="AA314" s="20"/>
      <c r="AB314" s="122"/>
      <c r="AC314" s="87">
        <f t="shared" si="70"/>
        <v>27535.07782111696</v>
      </c>
      <c r="AD314" s="87">
        <f t="shared" si="71"/>
        <v>26995.390295823068</v>
      </c>
      <c r="AE314" s="87">
        <f t="shared" si="72"/>
        <v>26331.805934365275</v>
      </c>
      <c r="AF314" s="87">
        <f t="shared" si="73"/>
        <v>25748.652768794454</v>
      </c>
      <c r="AG314" s="87">
        <f t="shared" si="74"/>
        <v>24672.491127432022</v>
      </c>
      <c r="AH314" s="87">
        <f t="shared" si="75"/>
        <v>23525.553702048695</v>
      </c>
      <c r="AI314" s="87">
        <f t="shared" si="76"/>
        <v>22225.598820341205</v>
      </c>
      <c r="AJ314" s="87">
        <f t="shared" si="77"/>
        <v>21170.893130866833</v>
      </c>
      <c r="AK314" s="87">
        <f t="shared" si="78"/>
        <v>20220.934668123744</v>
      </c>
      <c r="AL314" s="87">
        <f t="shared" si="79"/>
        <v>19353.526298222161</v>
      </c>
      <c r="AM314" s="87">
        <f t="shared" si="80"/>
        <v>18045.371279916402</v>
      </c>
      <c r="AN314" s="87">
        <f t="shared" si="81"/>
        <v>16313.015637044429</v>
      </c>
      <c r="AO314" s="87">
        <f t="shared" si="82"/>
        <v>14746.966135888166</v>
      </c>
      <c r="AP314" s="87">
        <f t="shared" si="83"/>
        <v>13331.257386842903</v>
      </c>
      <c r="AQ314" s="87">
        <f t="shared" si="84"/>
        <v>11927.967135596284</v>
      </c>
      <c r="AR314" s="87">
        <f t="shared" si="85"/>
        <v>10524.676884349665</v>
      </c>
    </row>
    <row r="315" spans="2:44" s="79" customFormat="1" x14ac:dyDescent="0.2">
      <c r="B315" s="86">
        <f>'3. Investeringen'!B296</f>
        <v>282</v>
      </c>
      <c r="C315" s="86" t="str">
        <f>'3. Investeringen'!G296</f>
        <v>Nieuwe investeringen TD</v>
      </c>
      <c r="D315" s="86">
        <f>'3. Investeringen'!K296</f>
        <v>2005</v>
      </c>
      <c r="E315" s="121">
        <f>'3. Investeringen'!N296</f>
        <v>2011</v>
      </c>
      <c r="F315" s="86">
        <f>'3. Investeringen'!O296</f>
        <v>22180.923000000003</v>
      </c>
      <c r="G315" s="86">
        <f>'3. Investeringen'!P296</f>
        <v>23960.569326330322</v>
      </c>
      <c r="H315" s="20"/>
      <c r="I315" s="86">
        <f>'6. Investeringen per jaar'!I296</f>
        <v>1</v>
      </c>
      <c r="J315" s="20"/>
      <c r="K315" s="86">
        <f>'8. Afschrijvingen voor GAW'!AO310</f>
        <v>491.312684166167</v>
      </c>
      <c r="L315" s="86">
        <f>'8. Afschrijvingen voor GAW'!AP310</f>
        <v>504.08681395448724</v>
      </c>
      <c r="M315" s="86">
        <f>'8. Afschrijvingen voor GAW'!AQ310</f>
        <v>515.6808106754404</v>
      </c>
      <c r="N315" s="86">
        <f>'8. Afschrijvingen voor GAW'!AR310</f>
        <v>530.11987337435278</v>
      </c>
      <c r="O315" s="86">
        <f>'8. Afschrijvingen voor GAW'!AS310</f>
        <v>535.42107210809627</v>
      </c>
      <c r="P315" s="86">
        <f>'8. Afschrijvingen voor GAW'!AT310</f>
        <v>539.70444068496101</v>
      </c>
      <c r="Q315" s="86">
        <f>'8. Afschrijvingen voor GAW'!AU310</f>
        <v>540.78384956633101</v>
      </c>
      <c r="R315" s="86">
        <f>'8. Afschrijvingen voor GAW'!AV310</f>
        <v>548.35482346025969</v>
      </c>
      <c r="S315" s="86">
        <f>'8. Afschrijvingen voor GAW'!AW310</f>
        <v>559.87027475292507</v>
      </c>
      <c r="T315" s="86">
        <f>'8. Afschrijvingen voor GAW'!AX310</f>
        <v>575.54664244600701</v>
      </c>
      <c r="U315" s="86">
        <f>'8. Afschrijvingen voor GAW'!AY310</f>
        <v>579.57546894312895</v>
      </c>
      <c r="V315" s="86">
        <f>'8. Afschrijvingen voor GAW'!AZ310</f>
        <v>695.49056273175472</v>
      </c>
      <c r="W315" s="86">
        <f>'8. Afschrijvingen voor GAW'!BA310</f>
        <v>673.81293480245336</v>
      </c>
      <c r="X315" s="86">
        <f>'8. Afschrijvingen voor GAW'!BB310</f>
        <v>652.81097319822095</v>
      </c>
      <c r="Y315" s="86">
        <f>'8. Afschrijvingen voor GAW'!BC310</f>
        <v>632.46361818944524</v>
      </c>
      <c r="Z315" s="86">
        <f>'8. Afschrijvingen voor GAW'!BD310</f>
        <v>612.75046645367036</v>
      </c>
      <c r="AA315" s="20"/>
      <c r="AB315" s="122"/>
      <c r="AC315" s="87">
        <f t="shared" si="70"/>
        <v>23828.665182059107</v>
      </c>
      <c r="AD315" s="87">
        <f t="shared" si="71"/>
        <v>23944.123662838156</v>
      </c>
      <c r="AE315" s="87">
        <f t="shared" si="72"/>
        <v>23979.15769640799</v>
      </c>
      <c r="AF315" s="87">
        <f t="shared" si="73"/>
        <v>24120.454238533064</v>
      </c>
      <c r="AG315" s="87">
        <f t="shared" si="74"/>
        <v>23826.237708810298</v>
      </c>
      <c r="AH315" s="87">
        <f t="shared" si="75"/>
        <v>23477.143169795821</v>
      </c>
      <c r="AI315" s="87">
        <f t="shared" si="76"/>
        <v>22983.313606569081</v>
      </c>
      <c r="AJ315" s="87">
        <f t="shared" si="77"/>
        <v>22756.725173600789</v>
      </c>
      <c r="AK315" s="87">
        <f t="shared" si="78"/>
        <v>22674.746127493479</v>
      </c>
      <c r="AL315" s="87">
        <f t="shared" si="79"/>
        <v>22734.092376617293</v>
      </c>
      <c r="AM315" s="87">
        <f t="shared" si="80"/>
        <v>22313.655554310481</v>
      </c>
      <c r="AN315" s="87">
        <f t="shared" si="81"/>
        <v>21618.164991578727</v>
      </c>
      <c r="AO315" s="87">
        <f t="shared" si="82"/>
        <v>20944.352056776275</v>
      </c>
      <c r="AP315" s="87">
        <f t="shared" si="83"/>
        <v>20291.541083578053</v>
      </c>
      <c r="AQ315" s="87">
        <f t="shared" si="84"/>
        <v>19659.077465388607</v>
      </c>
      <c r="AR315" s="87">
        <f t="shared" si="85"/>
        <v>19046.326998934936</v>
      </c>
    </row>
    <row r="316" spans="2:44" s="79" customFormat="1" x14ac:dyDescent="0.2">
      <c r="B316" s="86">
        <f>'3. Investeringen'!B297</f>
        <v>283</v>
      </c>
      <c r="C316" s="86" t="str">
        <f>'3. Investeringen'!G297</f>
        <v>Nieuwe investeringen TD</v>
      </c>
      <c r="D316" s="86">
        <f>'3. Investeringen'!K297</f>
        <v>2005</v>
      </c>
      <c r="E316" s="121">
        <f>'3. Investeringen'!N297</f>
        <v>2011</v>
      </c>
      <c r="F316" s="86">
        <f>'3. Investeringen'!O297</f>
        <v>329876.00766666664</v>
      </c>
      <c r="G316" s="86">
        <f>'3. Investeringen'!P297</f>
        <v>356343.01380471129</v>
      </c>
      <c r="H316" s="20"/>
      <c r="I316" s="86">
        <f>'6. Investeringen per jaar'!I297</f>
        <v>1</v>
      </c>
      <c r="J316" s="20"/>
      <c r="K316" s="86">
        <f>'8. Afschrijvingen voor GAW'!AO311</f>
        <v>9156.6622534628295</v>
      </c>
      <c r="L316" s="86">
        <f>'8. Afschrijvingen voor GAW'!AP311</f>
        <v>9394.735472052862</v>
      </c>
      <c r="M316" s="86">
        <f>'8. Afschrijvingen voor GAW'!AQ311</f>
        <v>9610.8143879100771</v>
      </c>
      <c r="N316" s="86">
        <f>'8. Afschrijvingen voor GAW'!AR311</f>
        <v>9879.917190771559</v>
      </c>
      <c r="O316" s="86">
        <f>'8. Afschrijvingen voor GAW'!AS311</f>
        <v>9978.7163626792753</v>
      </c>
      <c r="P316" s="86">
        <f>'8. Afschrijvingen voor GAW'!AT311</f>
        <v>10058.54609358071</v>
      </c>
      <c r="Q316" s="86">
        <f>'8. Afschrijvingen voor GAW'!AU311</f>
        <v>10078.663185767871</v>
      </c>
      <c r="R316" s="86">
        <f>'8. Afschrijvingen voor GAW'!AV311</f>
        <v>10219.764470368622</v>
      </c>
      <c r="S316" s="86">
        <f>'8. Afschrijvingen voor GAW'!AW311</f>
        <v>10434.379524246362</v>
      </c>
      <c r="T316" s="86">
        <f>'8. Afschrijvingen voor GAW'!AX311</f>
        <v>10726.542150925261</v>
      </c>
      <c r="U316" s="86">
        <f>'8. Afschrijvingen voor GAW'!AY311</f>
        <v>10801.627945981736</v>
      </c>
      <c r="V316" s="86">
        <f>'8. Afschrijvingen voor GAW'!AZ311</f>
        <v>12961.953535178085</v>
      </c>
      <c r="W316" s="86">
        <f>'8. Afschrijvingen voor GAW'!BA311</f>
        <v>12416.187070539008</v>
      </c>
      <c r="X316" s="86">
        <f>'8. Afschrijvingen voor GAW'!BB311</f>
        <v>11893.400246516314</v>
      </c>
      <c r="Y316" s="86">
        <f>'8. Afschrijvingen voor GAW'!BC311</f>
        <v>11392.625499294574</v>
      </c>
      <c r="Z316" s="86">
        <f>'8. Afschrijvingen voor GAW'!BD311</f>
        <v>10912.936004587433</v>
      </c>
      <c r="AA316" s="20"/>
      <c r="AB316" s="122"/>
      <c r="AC316" s="87">
        <f t="shared" si="70"/>
        <v>352531.49675831909</v>
      </c>
      <c r="AD316" s="87">
        <f t="shared" si="71"/>
        <v>352302.58020198252</v>
      </c>
      <c r="AE316" s="87">
        <f t="shared" si="72"/>
        <v>350794.72515871801</v>
      </c>
      <c r="AF316" s="87">
        <f t="shared" si="73"/>
        <v>350737.06027239055</v>
      </c>
      <c r="AG316" s="87">
        <f t="shared" si="74"/>
        <v>344265.7145124352</v>
      </c>
      <c r="AH316" s="87">
        <f t="shared" si="75"/>
        <v>336961.29413495393</v>
      </c>
      <c r="AI316" s="87">
        <f t="shared" si="76"/>
        <v>327556.55353745597</v>
      </c>
      <c r="AJ316" s="87">
        <f t="shared" si="77"/>
        <v>321922.58081661171</v>
      </c>
      <c r="AK316" s="87">
        <f t="shared" si="78"/>
        <v>318248.57548951416</v>
      </c>
      <c r="AL316" s="87">
        <f t="shared" si="79"/>
        <v>316432.99345229531</v>
      </c>
      <c r="AM316" s="87">
        <f t="shared" si="80"/>
        <v>307846.39646047959</v>
      </c>
      <c r="AN316" s="87">
        <f t="shared" si="81"/>
        <v>294884.4429253015</v>
      </c>
      <c r="AO316" s="87">
        <f t="shared" si="82"/>
        <v>282468.25585476251</v>
      </c>
      <c r="AP316" s="87">
        <f t="shared" si="83"/>
        <v>270574.85560824617</v>
      </c>
      <c r="AQ316" s="87">
        <f t="shared" si="84"/>
        <v>259182.2301089516</v>
      </c>
      <c r="AR316" s="87">
        <f t="shared" si="85"/>
        <v>248269.29410436418</v>
      </c>
    </row>
    <row r="317" spans="2:44" s="79" customFormat="1" x14ac:dyDescent="0.2">
      <c r="B317" s="86">
        <f>'3. Investeringen'!B298</f>
        <v>284</v>
      </c>
      <c r="C317" s="86" t="str">
        <f>'3. Investeringen'!G298</f>
        <v>Nieuwe investeringen TD</v>
      </c>
      <c r="D317" s="86">
        <f>'3. Investeringen'!K298</f>
        <v>2005</v>
      </c>
      <c r="E317" s="121">
        <f>'3. Investeringen'!N298</f>
        <v>2011</v>
      </c>
      <c r="F317" s="86">
        <f>'3. Investeringen'!O298</f>
        <v>46542.225333333336</v>
      </c>
      <c r="G317" s="86">
        <f>'3. Investeringen'!P298</f>
        <v>50276.456786808223</v>
      </c>
      <c r="H317" s="20"/>
      <c r="I317" s="86">
        <f>'6. Investeringen per jaar'!I298</f>
        <v>1</v>
      </c>
      <c r="J317" s="20"/>
      <c r="K317" s="86">
        <f>'8. Afschrijvingen voor GAW'!AO312</f>
        <v>2082.8817811677682</v>
      </c>
      <c r="L317" s="86">
        <f>'8. Afschrijvingen voor GAW'!AP312</f>
        <v>2137.0367074781302</v>
      </c>
      <c r="M317" s="86">
        <f>'8. Afschrijvingen voor GAW'!AQ312</f>
        <v>2186.1885517501269</v>
      </c>
      <c r="N317" s="86">
        <f>'8. Afschrijvingen voor GAW'!AR312</f>
        <v>2247.4018311991304</v>
      </c>
      <c r="O317" s="86">
        <f>'8. Afschrijvingen voor GAW'!AS312</f>
        <v>2269.8758495111215</v>
      </c>
      <c r="P317" s="86">
        <f>'8. Afschrijvingen voor GAW'!AT312</f>
        <v>2288.0348563072107</v>
      </c>
      <c r="Q317" s="86">
        <f>'8. Afschrijvingen voor GAW'!AU312</f>
        <v>2292.610926019825</v>
      </c>
      <c r="R317" s="86">
        <f>'8. Afschrijvingen voor GAW'!AV312</f>
        <v>2324.7074789841031</v>
      </c>
      <c r="S317" s="86">
        <f>'8. Afschrijvingen voor GAW'!AW312</f>
        <v>2373.5263360427689</v>
      </c>
      <c r="T317" s="86">
        <f>'8. Afschrijvingen voor GAW'!AX312</f>
        <v>2439.9850734519664</v>
      </c>
      <c r="U317" s="86">
        <f>'8. Afschrijvingen voor GAW'!AY312</f>
        <v>2457.06496896613</v>
      </c>
      <c r="V317" s="86">
        <f>'8. Afschrijvingen voor GAW'!AZ312</f>
        <v>2948.4779627593553</v>
      </c>
      <c r="W317" s="86">
        <f>'8. Afschrijvingen voor GAW'!BA312</f>
        <v>2686.3910327363014</v>
      </c>
      <c r="X317" s="86">
        <f>'8. Afschrijvingen voor GAW'!BB312</f>
        <v>2447.6007187152968</v>
      </c>
      <c r="Y317" s="86">
        <f>'8. Afschrijvingen voor GAW'!BC312</f>
        <v>2389.3245111268375</v>
      </c>
      <c r="Z317" s="86">
        <f>'8. Afschrijvingen voor GAW'!BD312</f>
        <v>2389.3245111268375</v>
      </c>
      <c r="AA317" s="20"/>
      <c r="AB317" s="122"/>
      <c r="AC317" s="87">
        <f t="shared" si="70"/>
        <v>48947.721857442579</v>
      </c>
      <c r="AD317" s="87">
        <f t="shared" si="71"/>
        <v>48083.325918257957</v>
      </c>
      <c r="AE317" s="87">
        <f t="shared" si="72"/>
        <v>47003.053862627756</v>
      </c>
      <c r="AF317" s="87">
        <f t="shared" si="73"/>
        <v>46071.737539582202</v>
      </c>
      <c r="AG317" s="87">
        <f t="shared" si="74"/>
        <v>44262.579065466896</v>
      </c>
      <c r="AH317" s="87">
        <f t="shared" si="75"/>
        <v>42328.644841683417</v>
      </c>
      <c r="AI317" s="87">
        <f t="shared" si="76"/>
        <v>40120.691205346957</v>
      </c>
      <c r="AJ317" s="87">
        <f t="shared" si="77"/>
        <v>38357.673403237706</v>
      </c>
      <c r="AK317" s="87">
        <f t="shared" si="78"/>
        <v>36789.658208662921</v>
      </c>
      <c r="AL317" s="87">
        <f t="shared" si="79"/>
        <v>35379.78356505352</v>
      </c>
      <c r="AM317" s="87">
        <f t="shared" si="80"/>
        <v>33170.37708104276</v>
      </c>
      <c r="AN317" s="87">
        <f t="shared" si="81"/>
        <v>30221.899118283403</v>
      </c>
      <c r="AO317" s="87">
        <f t="shared" si="82"/>
        <v>27535.508085547102</v>
      </c>
      <c r="AP317" s="87">
        <f t="shared" si="83"/>
        <v>25087.907366831805</v>
      </c>
      <c r="AQ317" s="87">
        <f t="shared" si="84"/>
        <v>22698.582855704968</v>
      </c>
      <c r="AR317" s="87">
        <f t="shared" si="85"/>
        <v>20309.258344578131</v>
      </c>
    </row>
    <row r="318" spans="2:44" s="79" customFormat="1" x14ac:dyDescent="0.2">
      <c r="B318" s="86">
        <f>'3. Investeringen'!B299</f>
        <v>285</v>
      </c>
      <c r="C318" s="86" t="str">
        <f>'3. Investeringen'!G299</f>
        <v>Nieuwe investeringen TD</v>
      </c>
      <c r="D318" s="86">
        <f>'3. Investeringen'!K299</f>
        <v>2006</v>
      </c>
      <c r="E318" s="121">
        <f>'3. Investeringen'!N299</f>
        <v>2011</v>
      </c>
      <c r="F318" s="86">
        <f>'3. Investeringen'!O299</f>
        <v>75048.206090909094</v>
      </c>
      <c r="G318" s="86">
        <f>'3. Investeringen'!P299</f>
        <v>79636.113423254021</v>
      </c>
      <c r="H318" s="20"/>
      <c r="I318" s="86">
        <f>'6. Investeringen per jaar'!I299</f>
        <v>1</v>
      </c>
      <c r="J318" s="20"/>
      <c r="K318" s="86">
        <f>'8. Afschrijvingen voor GAW'!AO313</f>
        <v>1600.607032170353</v>
      </c>
      <c r="L318" s="86">
        <f>'8. Afschrijvingen voor GAW'!AP313</f>
        <v>1642.2228150067824</v>
      </c>
      <c r="M318" s="86">
        <f>'8. Afschrijvingen voor GAW'!AQ313</f>
        <v>1679.9939397519381</v>
      </c>
      <c r="N318" s="86">
        <f>'8. Afschrijvingen voor GAW'!AR313</f>
        <v>1727.0337700649925</v>
      </c>
      <c r="O318" s="86">
        <f>'8. Afschrijvingen voor GAW'!AS313</f>
        <v>1744.3041077656424</v>
      </c>
      <c r="P318" s="86">
        <f>'8. Afschrijvingen voor GAW'!AT313</f>
        <v>1758.2585406277674</v>
      </c>
      <c r="Q318" s="86">
        <f>'8. Afschrijvingen voor GAW'!AU313</f>
        <v>1761.7750577090233</v>
      </c>
      <c r="R318" s="86">
        <f>'8. Afschrijvingen voor GAW'!AV313</f>
        <v>1786.4399085169496</v>
      </c>
      <c r="S318" s="86">
        <f>'8. Afschrijvingen voor GAW'!AW313</f>
        <v>1823.9551465958052</v>
      </c>
      <c r="T318" s="86">
        <f>'8. Afschrijvingen voor GAW'!AX313</f>
        <v>1875.0258907004877</v>
      </c>
      <c r="U318" s="86">
        <f>'8. Afschrijvingen voor GAW'!AY313</f>
        <v>1888.1510719353907</v>
      </c>
      <c r="V318" s="86">
        <f>'8. Afschrijvingen voor GAW'!AZ313</f>
        <v>2265.781286322469</v>
      </c>
      <c r="W318" s="86">
        <f>'8. Afschrijvingen voor GAW'!BA313</f>
        <v>2196.9474244595076</v>
      </c>
      <c r="X318" s="86">
        <f>'8. Afschrijvingen voor GAW'!BB313</f>
        <v>2130.2047178936496</v>
      </c>
      <c r="Y318" s="86">
        <f>'8. Afschrijvingen voor GAW'!BC313</f>
        <v>2065.489637856374</v>
      </c>
      <c r="Z318" s="86">
        <f>'8. Afschrijvingen voor GAW'!BD313</f>
        <v>2002.7405855670663</v>
      </c>
      <c r="AA318" s="20"/>
      <c r="AB318" s="122"/>
      <c r="AC318" s="87">
        <f t="shared" si="70"/>
        <v>79230.048092432466</v>
      </c>
      <c r="AD318" s="87">
        <f t="shared" si="71"/>
        <v>79647.806527828929</v>
      </c>
      <c r="AE318" s="87">
        <f t="shared" si="72"/>
        <v>79799.712138217059</v>
      </c>
      <c r="AF318" s="87">
        <f t="shared" si="73"/>
        <v>80307.070308022143</v>
      </c>
      <c r="AG318" s="87">
        <f t="shared" si="74"/>
        <v>79365.83690333672</v>
      </c>
      <c r="AH318" s="87">
        <f t="shared" si="75"/>
        <v>78242.505057935647</v>
      </c>
      <c r="AI318" s="87">
        <f t="shared" si="76"/>
        <v>76637.215010342494</v>
      </c>
      <c r="AJ318" s="87">
        <f t="shared" si="77"/>
        <v>75923.696111970348</v>
      </c>
      <c r="AK318" s="87">
        <f t="shared" si="78"/>
        <v>75694.138583725915</v>
      </c>
      <c r="AL318" s="87">
        <f t="shared" si="79"/>
        <v>75938.548573369757</v>
      </c>
      <c r="AM318" s="87">
        <f t="shared" si="80"/>
        <v>74581.967341447933</v>
      </c>
      <c r="AN318" s="87">
        <f t="shared" si="81"/>
        <v>72316.186055125465</v>
      </c>
      <c r="AO318" s="87">
        <f t="shared" si="82"/>
        <v>70119.238630665961</v>
      </c>
      <c r="AP318" s="87">
        <f t="shared" si="83"/>
        <v>67989.033912772313</v>
      </c>
      <c r="AQ318" s="87">
        <f t="shared" si="84"/>
        <v>65923.544274915941</v>
      </c>
      <c r="AR318" s="87">
        <f t="shared" si="85"/>
        <v>63920.803689348875</v>
      </c>
    </row>
    <row r="319" spans="2:44" s="79" customFormat="1" x14ac:dyDescent="0.2">
      <c r="B319" s="86">
        <f>'3. Investeringen'!B300</f>
        <v>286</v>
      </c>
      <c r="C319" s="86" t="str">
        <f>'3. Investeringen'!G300</f>
        <v>Nieuwe investeringen TD</v>
      </c>
      <c r="D319" s="86">
        <f>'3. Investeringen'!K300</f>
        <v>2006</v>
      </c>
      <c r="E319" s="121">
        <f>'3. Investeringen'!N300</f>
        <v>2011</v>
      </c>
      <c r="F319" s="86">
        <f>'3. Investeringen'!O300</f>
        <v>417013.353</v>
      </c>
      <c r="G319" s="86">
        <f>'3. Investeringen'!P300</f>
        <v>442506.5489012702</v>
      </c>
      <c r="H319" s="20"/>
      <c r="I319" s="86">
        <f>'6. Investeringen per jaar'!I300</f>
        <v>1</v>
      </c>
      <c r="J319" s="20"/>
      <c r="K319" s="86">
        <f>'8. Afschrijvingen voor GAW'!AO314</f>
        <v>11089.978941599735</v>
      </c>
      <c r="L319" s="86">
        <f>'8. Afschrijvingen voor GAW'!AP314</f>
        <v>11378.318394081329</v>
      </c>
      <c r="M319" s="86">
        <f>'8. Afschrijvingen voor GAW'!AQ314</f>
        <v>11640.019717145198</v>
      </c>
      <c r="N319" s="86">
        <f>'8. Afschrijvingen voor GAW'!AR314</f>
        <v>11965.940269225264</v>
      </c>
      <c r="O319" s="86">
        <f>'8. Afschrijvingen voor GAW'!AS314</f>
        <v>12085.599671917516</v>
      </c>
      <c r="P319" s="86">
        <f>'8. Afschrijvingen voor GAW'!AT314</f>
        <v>12182.284469292856</v>
      </c>
      <c r="Q319" s="86">
        <f>'8. Afschrijvingen voor GAW'!AU314</f>
        <v>12206.649038231442</v>
      </c>
      <c r="R319" s="86">
        <f>'8. Afschrijvingen voor GAW'!AV314</f>
        <v>12377.542124766684</v>
      </c>
      <c r="S319" s="86">
        <f>'8. Afschrijvingen voor GAW'!AW314</f>
        <v>12637.470509386781</v>
      </c>
      <c r="T319" s="86">
        <f>'8. Afschrijvingen voor GAW'!AX314</f>
        <v>12991.319683649612</v>
      </c>
      <c r="U319" s="86">
        <f>'8. Afschrijvingen voor GAW'!AY314</f>
        <v>13082.258921435156</v>
      </c>
      <c r="V319" s="86">
        <f>'8. Afschrijvingen voor GAW'!AZ314</f>
        <v>15698.710705722184</v>
      </c>
      <c r="W319" s="86">
        <f>'8. Afschrijvingen voor GAW'!BA314</f>
        <v>15060.119083794501</v>
      </c>
      <c r="X319" s="86">
        <f>'8. Afschrijvingen voor GAW'!BB314</f>
        <v>14447.504070216419</v>
      </c>
      <c r="Y319" s="86">
        <f>'8. Afschrijvingen voor GAW'!BC314</f>
        <v>13859.808989394058</v>
      </c>
      <c r="Z319" s="86">
        <f>'8. Afschrijvingen voor GAW'!BD314</f>
        <v>13296.02014914752</v>
      </c>
      <c r="AA319" s="20"/>
      <c r="AB319" s="122"/>
      <c r="AC319" s="87">
        <f t="shared" si="70"/>
        <v>438054.16819318949</v>
      </c>
      <c r="AD319" s="87">
        <f t="shared" si="71"/>
        <v>438065.25817213109</v>
      </c>
      <c r="AE319" s="87">
        <f t="shared" si="72"/>
        <v>436500.73939294484</v>
      </c>
      <c r="AF319" s="87">
        <f t="shared" si="73"/>
        <v>436756.81982672203</v>
      </c>
      <c r="AG319" s="87">
        <f t="shared" si="74"/>
        <v>429038.78835307172</v>
      </c>
      <c r="AH319" s="87">
        <f t="shared" si="75"/>
        <v>420288.81419060344</v>
      </c>
      <c r="AI319" s="87">
        <f t="shared" si="76"/>
        <v>408922.74278075318</v>
      </c>
      <c r="AJ319" s="87">
        <f t="shared" si="77"/>
        <v>402270.11905491707</v>
      </c>
      <c r="AK319" s="87">
        <f t="shared" si="78"/>
        <v>398080.32104568352</v>
      </c>
      <c r="AL319" s="87">
        <f t="shared" si="79"/>
        <v>396235.25035131304</v>
      </c>
      <c r="AM319" s="87">
        <f t="shared" si="80"/>
        <v>385926.63818233705</v>
      </c>
      <c r="AN319" s="87">
        <f t="shared" si="81"/>
        <v>370227.92747661489</v>
      </c>
      <c r="AO319" s="87">
        <f t="shared" si="82"/>
        <v>355167.80839282041</v>
      </c>
      <c r="AP319" s="87">
        <f t="shared" si="83"/>
        <v>340720.30432260397</v>
      </c>
      <c r="AQ319" s="87">
        <f t="shared" si="84"/>
        <v>326860.49533320992</v>
      </c>
      <c r="AR319" s="87">
        <f t="shared" si="85"/>
        <v>313564.47518406238</v>
      </c>
    </row>
    <row r="320" spans="2:44" s="79" customFormat="1" x14ac:dyDescent="0.2">
      <c r="B320" s="86">
        <f>'3. Investeringen'!B301</f>
        <v>287</v>
      </c>
      <c r="C320" s="86" t="str">
        <f>'3. Investeringen'!G301</f>
        <v>Nieuwe investeringen TD</v>
      </c>
      <c r="D320" s="86">
        <f>'3. Investeringen'!K301</f>
        <v>2006</v>
      </c>
      <c r="E320" s="121">
        <f>'3. Investeringen'!N301</f>
        <v>2011</v>
      </c>
      <c r="F320" s="86">
        <f>'3. Investeringen'!O301</f>
        <v>26224.9395</v>
      </c>
      <c r="G320" s="86">
        <f>'3. Investeringen'!P301</f>
        <v>27828.143606925703</v>
      </c>
      <c r="H320" s="20"/>
      <c r="I320" s="86">
        <f>'6. Investeringen per jaar'!I301</f>
        <v>1</v>
      </c>
      <c r="J320" s="20"/>
      <c r="K320" s="86">
        <f>'8. Afschrijvingen voor GAW'!AO315</f>
        <v>1107.6692455305722</v>
      </c>
      <c r="L320" s="86">
        <f>'8. Afschrijvingen voor GAW'!AP315</f>
        <v>1136.4686459143672</v>
      </c>
      <c r="M320" s="86">
        <f>'8. Afschrijvingen voor GAW'!AQ315</f>
        <v>1162.6074247703975</v>
      </c>
      <c r="N320" s="86">
        <f>'8. Afschrijvingen voor GAW'!AR315</f>
        <v>1195.1604326639688</v>
      </c>
      <c r="O320" s="86">
        <f>'8. Afschrijvingen voor GAW'!AS315</f>
        <v>1207.1120369906084</v>
      </c>
      <c r="P320" s="86">
        <f>'8. Afschrijvingen voor GAW'!AT315</f>
        <v>1216.7689332865332</v>
      </c>
      <c r="Q320" s="86">
        <f>'8. Afschrijvingen voor GAW'!AU315</f>
        <v>1219.2024711531064</v>
      </c>
      <c r="R320" s="86">
        <f>'8. Afschrijvingen voor GAW'!AV315</f>
        <v>1236.2713057492499</v>
      </c>
      <c r="S320" s="86">
        <f>'8. Afschrijvingen voor GAW'!AW315</f>
        <v>1262.2330031699839</v>
      </c>
      <c r="T320" s="86">
        <f>'8. Afschrijvingen voor GAW'!AX315</f>
        <v>1297.5755272587435</v>
      </c>
      <c r="U320" s="86">
        <f>'8. Afschrijvingen voor GAW'!AY315</f>
        <v>1306.6585559495545</v>
      </c>
      <c r="V320" s="86">
        <f>'8. Afschrijvingen voor GAW'!AZ315</f>
        <v>1567.990267139465</v>
      </c>
      <c r="W320" s="86">
        <f>'8. Afschrijvingen voor GAW'!BA315</f>
        <v>1438.2255553761993</v>
      </c>
      <c r="X320" s="86">
        <f>'8. Afschrijvingen voor GAW'!BB315</f>
        <v>1319.1999921726517</v>
      </c>
      <c r="Y320" s="86">
        <f>'8. Afschrijvingen voor GAW'!BC315</f>
        <v>1271.4028910069758</v>
      </c>
      <c r="Z320" s="86">
        <f>'8. Afschrijvingen voor GAW'!BD315</f>
        <v>1271.4028910069758</v>
      </c>
      <c r="AA320" s="20"/>
      <c r="AB320" s="122"/>
      <c r="AC320" s="87">
        <f t="shared" si="70"/>
        <v>27137.896515499015</v>
      </c>
      <c r="AD320" s="87">
        <f t="shared" si="71"/>
        <v>26707.013178987621</v>
      </c>
      <c r="AE320" s="87">
        <f t="shared" si="72"/>
        <v>26158.667057333936</v>
      </c>
      <c r="AF320" s="87">
        <f t="shared" si="73"/>
        <v>25695.949302275319</v>
      </c>
      <c r="AG320" s="87">
        <f t="shared" si="74"/>
        <v>24745.796758307464</v>
      </c>
      <c r="AH320" s="87">
        <f t="shared" si="75"/>
        <v>23726.994199087389</v>
      </c>
      <c r="AI320" s="87">
        <f t="shared" si="76"/>
        <v>22555.245716332458</v>
      </c>
      <c r="AJ320" s="87">
        <f t="shared" si="77"/>
        <v>21634.74785061186</v>
      </c>
      <c r="AK320" s="87">
        <f t="shared" si="78"/>
        <v>20826.844552304727</v>
      </c>
      <c r="AL320" s="87">
        <f t="shared" si="79"/>
        <v>20112.420672510514</v>
      </c>
      <c r="AM320" s="87">
        <f t="shared" si="80"/>
        <v>18946.549061268532</v>
      </c>
      <c r="AN320" s="87">
        <f t="shared" si="81"/>
        <v>17378.558794129065</v>
      </c>
      <c r="AO320" s="87">
        <f t="shared" si="82"/>
        <v>15940.333238752866</v>
      </c>
      <c r="AP320" s="87">
        <f t="shared" si="83"/>
        <v>14621.133246580215</v>
      </c>
      <c r="AQ320" s="87">
        <f t="shared" si="84"/>
        <v>13349.73035557324</v>
      </c>
      <c r="AR320" s="87">
        <f t="shared" si="85"/>
        <v>12078.327464566264</v>
      </c>
    </row>
    <row r="321" spans="2:44" s="79" customFormat="1" x14ac:dyDescent="0.2">
      <c r="B321" s="86">
        <f>'3. Investeringen'!B302</f>
        <v>288</v>
      </c>
      <c r="C321" s="86" t="str">
        <f>'3. Investeringen'!G302</f>
        <v>Nieuwe investeringen TD</v>
      </c>
      <c r="D321" s="86">
        <f>'3. Investeringen'!K302</f>
        <v>2006</v>
      </c>
      <c r="E321" s="121">
        <f>'3. Investeringen'!N302</f>
        <v>2011</v>
      </c>
      <c r="F321" s="86">
        <f>'3. Investeringen'!O302</f>
        <v>5115.29</v>
      </c>
      <c r="G321" s="86">
        <f>'3. Investeringen'!P302</f>
        <v>5428.0020249835461</v>
      </c>
      <c r="H321" s="20"/>
      <c r="I321" s="86">
        <f>'6. Investeringen per jaar'!I302</f>
        <v>1</v>
      </c>
      <c r="J321" s="20"/>
      <c r="K321" s="86">
        <f>'8. Afschrijvingen voor GAW'!AO316</f>
        <v>0</v>
      </c>
      <c r="L321" s="86">
        <f>'8. Afschrijvingen voor GAW'!AP316</f>
        <v>0</v>
      </c>
      <c r="M321" s="86">
        <f>'8. Afschrijvingen voor GAW'!AQ316</f>
        <v>0</v>
      </c>
      <c r="N321" s="86">
        <f>'8. Afschrijvingen voor GAW'!AR316</f>
        <v>0</v>
      </c>
      <c r="O321" s="86">
        <f>'8. Afschrijvingen voor GAW'!AS316</f>
        <v>0</v>
      </c>
      <c r="P321" s="86">
        <f>'8. Afschrijvingen voor GAW'!AT316</f>
        <v>0</v>
      </c>
      <c r="Q321" s="86">
        <f>'8. Afschrijvingen voor GAW'!AU316</f>
        <v>0</v>
      </c>
      <c r="R321" s="86">
        <f>'8. Afschrijvingen voor GAW'!AV316</f>
        <v>0</v>
      </c>
      <c r="S321" s="86">
        <f>'8. Afschrijvingen voor GAW'!AW316</f>
        <v>0</v>
      </c>
      <c r="T321" s="86">
        <f>'8. Afschrijvingen voor GAW'!AX316</f>
        <v>0</v>
      </c>
      <c r="U321" s="86">
        <f>'8. Afschrijvingen voor GAW'!AY316</f>
        <v>0</v>
      </c>
      <c r="V321" s="86">
        <f>'8. Afschrijvingen voor GAW'!AZ316</f>
        <v>0</v>
      </c>
      <c r="W321" s="86">
        <f>'8. Afschrijvingen voor GAW'!BA316</f>
        <v>0</v>
      </c>
      <c r="X321" s="86">
        <f>'8. Afschrijvingen voor GAW'!BB316</f>
        <v>0</v>
      </c>
      <c r="Y321" s="86">
        <f>'8. Afschrijvingen voor GAW'!BC316</f>
        <v>0</v>
      </c>
      <c r="Z321" s="86">
        <f>'8. Afschrijvingen voor GAW'!BD316</f>
        <v>0</v>
      </c>
      <c r="AA321" s="20"/>
      <c r="AB321" s="122"/>
      <c r="AC321" s="87">
        <f t="shared" si="70"/>
        <v>5509.4220553582991</v>
      </c>
      <c r="AD321" s="87">
        <f t="shared" si="71"/>
        <v>5652.6670287976149</v>
      </c>
      <c r="AE321" s="87">
        <f t="shared" si="72"/>
        <v>5782.6783704599593</v>
      </c>
      <c r="AF321" s="87">
        <f t="shared" si="73"/>
        <v>5944.5933648328382</v>
      </c>
      <c r="AG321" s="87">
        <f t="shared" si="74"/>
        <v>6004.039298481167</v>
      </c>
      <c r="AH321" s="87">
        <f t="shared" si="75"/>
        <v>6052.0716128690165</v>
      </c>
      <c r="AI321" s="87">
        <f t="shared" si="76"/>
        <v>6064.1757560947544</v>
      </c>
      <c r="AJ321" s="87">
        <f t="shared" si="77"/>
        <v>6149.074216680081</v>
      </c>
      <c r="AK321" s="87">
        <f t="shared" si="78"/>
        <v>6278.2047752303624</v>
      </c>
      <c r="AL321" s="87">
        <f t="shared" si="79"/>
        <v>6453.994508936813</v>
      </c>
      <c r="AM321" s="87">
        <f t="shared" si="80"/>
        <v>6499.1724704993703</v>
      </c>
      <c r="AN321" s="87">
        <f t="shared" si="81"/>
        <v>6499.1724704993703</v>
      </c>
      <c r="AO321" s="87">
        <f t="shared" si="82"/>
        <v>6499.1724704993703</v>
      </c>
      <c r="AP321" s="87">
        <f t="shared" si="83"/>
        <v>6499.1724704993703</v>
      </c>
      <c r="AQ321" s="87">
        <f t="shared" si="84"/>
        <v>6499.1724704993703</v>
      </c>
      <c r="AR321" s="87">
        <f t="shared" si="85"/>
        <v>6499.1724704993703</v>
      </c>
    </row>
    <row r="322" spans="2:44" s="79" customFormat="1" x14ac:dyDescent="0.2">
      <c r="B322" s="86">
        <f>'3. Investeringen'!B303</f>
        <v>289</v>
      </c>
      <c r="C322" s="86" t="str">
        <f>'3. Investeringen'!G303</f>
        <v>Nieuwe investeringen TD</v>
      </c>
      <c r="D322" s="86">
        <f>'3. Investeringen'!K303</f>
        <v>2007</v>
      </c>
      <c r="E322" s="121">
        <f>'3. Investeringen'!N303</f>
        <v>2011</v>
      </c>
      <c r="F322" s="86">
        <f>'3. Investeringen'!O303</f>
        <v>335715.26918181818</v>
      </c>
      <c r="G322" s="86">
        <f>'3. Investeringen'!P303</f>
        <v>351320.00512398244</v>
      </c>
      <c r="H322" s="20"/>
      <c r="I322" s="86">
        <f>'6. Investeringen per jaar'!I303</f>
        <v>1</v>
      </c>
      <c r="J322" s="20"/>
      <c r="K322" s="86">
        <f>'8. Afschrijvingen voor GAW'!AO317</f>
        <v>6924.0738873949922</v>
      </c>
      <c r="L322" s="86">
        <f>'8. Afschrijvingen voor GAW'!AP317</f>
        <v>7104.0998084672619</v>
      </c>
      <c r="M322" s="86">
        <f>'8. Afschrijvingen voor GAW'!AQ317</f>
        <v>7267.4941040620079</v>
      </c>
      <c r="N322" s="86">
        <f>'8. Afschrijvingen voor GAW'!AR317</f>
        <v>7470.9839389757435</v>
      </c>
      <c r="O322" s="86">
        <f>'8. Afschrijvingen voor GAW'!AS317</f>
        <v>7545.6937783655012</v>
      </c>
      <c r="P322" s="86">
        <f>'8. Afschrijvingen voor GAW'!AT317</f>
        <v>7606.0593285924251</v>
      </c>
      <c r="Q322" s="86">
        <f>'8. Afschrijvingen voor GAW'!AU317</f>
        <v>7621.27144724961</v>
      </c>
      <c r="R322" s="86">
        <f>'8. Afschrijvingen voor GAW'!AV317</f>
        <v>7727.9692475111033</v>
      </c>
      <c r="S322" s="86">
        <f>'8. Afschrijvingen voor GAW'!AW317</f>
        <v>7890.2566017088357</v>
      </c>
      <c r="T322" s="86">
        <f>'8. Afschrijvingen voor GAW'!AX317</f>
        <v>8111.1837865566831</v>
      </c>
      <c r="U322" s="86">
        <f>'8. Afschrijvingen voor GAW'!AY317</f>
        <v>8167.9620730625793</v>
      </c>
      <c r="V322" s="86">
        <f>'8. Afschrijvingen voor GAW'!AZ317</f>
        <v>9801.5544876750955</v>
      </c>
      <c r="W322" s="86">
        <f>'8. Afschrijvingen voor GAW'!BA317</f>
        <v>9511.1380584106482</v>
      </c>
      <c r="X322" s="86">
        <f>'8. Afschrijvingen voor GAW'!BB317</f>
        <v>9229.3265603836662</v>
      </c>
      <c r="Y322" s="86">
        <f>'8. Afschrijvingen voor GAW'!BC317</f>
        <v>8955.8650326685947</v>
      </c>
      <c r="Z322" s="86">
        <f>'8. Afschrijvingen voor GAW'!BD317</f>
        <v>8690.5060687376717</v>
      </c>
      <c r="AA322" s="20"/>
      <c r="AB322" s="122"/>
      <c r="AC322" s="87">
        <f t="shared" si="70"/>
        <v>349665.73131344718</v>
      </c>
      <c r="AD322" s="87">
        <f t="shared" si="71"/>
        <v>351652.94051912957</v>
      </c>
      <c r="AE322" s="87">
        <f t="shared" si="72"/>
        <v>352473.4640470075</v>
      </c>
      <c r="AF322" s="87">
        <f t="shared" si="73"/>
        <v>354871.737101348</v>
      </c>
      <c r="AG322" s="87">
        <f t="shared" si="74"/>
        <v>350874.76069399598</v>
      </c>
      <c r="AH322" s="87">
        <f t="shared" si="75"/>
        <v>346075.69945095549</v>
      </c>
      <c r="AI322" s="87">
        <f t="shared" si="76"/>
        <v>339146.57940260775</v>
      </c>
      <c r="AJ322" s="87">
        <f t="shared" si="77"/>
        <v>336166.66226673312</v>
      </c>
      <c r="AK322" s="87">
        <f t="shared" si="78"/>
        <v>335335.90557262569</v>
      </c>
      <c r="AL322" s="87">
        <f t="shared" si="79"/>
        <v>336614.12714210252</v>
      </c>
      <c r="AM322" s="87">
        <f t="shared" si="80"/>
        <v>330802.46395903459</v>
      </c>
      <c r="AN322" s="87">
        <f t="shared" si="81"/>
        <v>321000.90947135951</v>
      </c>
      <c r="AO322" s="87">
        <f t="shared" si="82"/>
        <v>311489.77141294884</v>
      </c>
      <c r="AP322" s="87">
        <f t="shared" si="83"/>
        <v>302260.44485256518</v>
      </c>
      <c r="AQ322" s="87">
        <f t="shared" si="84"/>
        <v>293304.57981989661</v>
      </c>
      <c r="AR322" s="87">
        <f t="shared" si="85"/>
        <v>284614.07375115895</v>
      </c>
    </row>
    <row r="323" spans="2:44" s="79" customFormat="1" x14ac:dyDescent="0.2">
      <c r="B323" s="86">
        <f>'3. Investeringen'!B304</f>
        <v>290</v>
      </c>
      <c r="C323" s="86" t="str">
        <f>'3. Investeringen'!G304</f>
        <v>Nieuwe investeringen TD</v>
      </c>
      <c r="D323" s="86">
        <f>'3. Investeringen'!K304</f>
        <v>2007</v>
      </c>
      <c r="E323" s="121">
        <f>'3. Investeringen'!N304</f>
        <v>2011</v>
      </c>
      <c r="F323" s="86">
        <f>'3. Investeringen'!O304</f>
        <v>310256.73899999994</v>
      </c>
      <c r="G323" s="86">
        <f>'3. Investeringen'!P304</f>
        <v>324678.11011657526</v>
      </c>
      <c r="H323" s="20"/>
      <c r="I323" s="86">
        <f>'6. Investeringen per jaar'!I304</f>
        <v>1</v>
      </c>
      <c r="J323" s="20"/>
      <c r="K323" s="86">
        <f>'8. Afschrijvingen voor GAW'!AO318</f>
        <v>7940.9224522487666</v>
      </c>
      <c r="L323" s="86">
        <f>'8. Afschrijvingen voor GAW'!AP318</f>
        <v>8147.3864360072339</v>
      </c>
      <c r="M323" s="86">
        <f>'8. Afschrijvingen voor GAW'!AQ318</f>
        <v>8334.7763240353997</v>
      </c>
      <c r="N323" s="86">
        <f>'8. Afschrijvingen voor GAW'!AR318</f>
        <v>8568.1500611083902</v>
      </c>
      <c r="O323" s="86">
        <f>'8. Afschrijvingen voor GAW'!AS318</f>
        <v>8653.8315617194748</v>
      </c>
      <c r="P323" s="86">
        <f>'8. Afschrijvingen voor GAW'!AT318</f>
        <v>8723.0622142132306</v>
      </c>
      <c r="Q323" s="86">
        <f>'8. Afschrijvingen voor GAW'!AU318</f>
        <v>8740.5083386416554</v>
      </c>
      <c r="R323" s="86">
        <f>'8. Afschrijvingen voor GAW'!AV318</f>
        <v>8862.8754553826384</v>
      </c>
      <c r="S323" s="86">
        <f>'8. Afschrijvingen voor GAW'!AW318</f>
        <v>9048.9958399456718</v>
      </c>
      <c r="T323" s="86">
        <f>'8. Afschrijvingen voor GAW'!AX318</f>
        <v>9302.3677234641509</v>
      </c>
      <c r="U323" s="86">
        <f>'8. Afschrijvingen voor GAW'!AY318</f>
        <v>9367.4842975284009</v>
      </c>
      <c r="V323" s="86">
        <f>'8. Afschrijvingen voor GAW'!AZ318</f>
        <v>11240.981157034081</v>
      </c>
      <c r="W323" s="86">
        <f>'8. Afschrijvingen voor GAW'!BA318</f>
        <v>10798.713045937657</v>
      </c>
      <c r="X323" s="86">
        <f>'8. Afschrijvingen voor GAW'!BB318</f>
        <v>10373.845647408963</v>
      </c>
      <c r="Y323" s="86">
        <f>'8. Afschrijvingen voor GAW'!BC318</f>
        <v>9965.6943432486096</v>
      </c>
      <c r="Z323" s="86">
        <f>'8. Afschrijvingen voor GAW'!BD318</f>
        <v>9573.6014510552232</v>
      </c>
      <c r="AA323" s="20"/>
      <c r="AB323" s="122"/>
      <c r="AC323" s="87">
        <f t="shared" si="70"/>
        <v>321607.3593160751</v>
      </c>
      <c r="AD323" s="87">
        <f t="shared" si="71"/>
        <v>321821.76422228583</v>
      </c>
      <c r="AE323" s="87">
        <f t="shared" si="72"/>
        <v>320888.88847536297</v>
      </c>
      <c r="AF323" s="87">
        <f t="shared" si="73"/>
        <v>321305.62729156471</v>
      </c>
      <c r="AG323" s="87">
        <f t="shared" si="74"/>
        <v>315864.85200276086</v>
      </c>
      <c r="AH323" s="87">
        <f t="shared" si="75"/>
        <v>309668.70860456972</v>
      </c>
      <c r="AI323" s="87">
        <f t="shared" si="76"/>
        <v>301547.53768313717</v>
      </c>
      <c r="AJ323" s="87">
        <f t="shared" si="77"/>
        <v>296906.32775531849</v>
      </c>
      <c r="AK323" s="87">
        <f t="shared" si="78"/>
        <v>294092.36479823448</v>
      </c>
      <c r="AL323" s="87">
        <f t="shared" si="79"/>
        <v>293024.58328912093</v>
      </c>
      <c r="AM323" s="87">
        <f t="shared" si="80"/>
        <v>285708.27107461635</v>
      </c>
      <c r="AN323" s="87">
        <f t="shared" si="81"/>
        <v>274467.2899175823</v>
      </c>
      <c r="AO323" s="87">
        <f t="shared" si="82"/>
        <v>263668.57687164465</v>
      </c>
      <c r="AP323" s="87">
        <f t="shared" si="83"/>
        <v>253294.73122423567</v>
      </c>
      <c r="AQ323" s="87">
        <f t="shared" si="84"/>
        <v>243329.03688098706</v>
      </c>
      <c r="AR323" s="87">
        <f t="shared" si="85"/>
        <v>233755.43542993182</v>
      </c>
    </row>
    <row r="324" spans="2:44" s="79" customFormat="1" x14ac:dyDescent="0.2">
      <c r="B324" s="86">
        <f>'3. Investeringen'!B305</f>
        <v>291</v>
      </c>
      <c r="C324" s="86" t="str">
        <f>'3. Investeringen'!G305</f>
        <v>Nieuwe investeringen TD</v>
      </c>
      <c r="D324" s="86">
        <f>'3. Investeringen'!K305</f>
        <v>2008</v>
      </c>
      <c r="E324" s="121">
        <f>'3. Investeringen'!N305</f>
        <v>2011</v>
      </c>
      <c r="F324" s="86">
        <f>'3. Investeringen'!O305</f>
        <v>219381.12</v>
      </c>
      <c r="G324" s="86">
        <f>'3. Investeringen'!P305</f>
        <v>227080.51978751997</v>
      </c>
      <c r="H324" s="20"/>
      <c r="I324" s="86">
        <f>'6. Investeringen per jaar'!I305</f>
        <v>1</v>
      </c>
      <c r="J324" s="20"/>
      <c r="K324" s="86">
        <f>'8. Afschrijvingen voor GAW'!AO319</f>
        <v>4390.22338255872</v>
      </c>
      <c r="L324" s="86">
        <f>'8. Afschrijvingen voor GAW'!AP319</f>
        <v>4504.3691905052465</v>
      </c>
      <c r="M324" s="86">
        <f>'8. Afschrijvingen voor GAW'!AQ319</f>
        <v>4607.9696818868661</v>
      </c>
      <c r="N324" s="86">
        <f>'8. Afschrijvingen voor GAW'!AR319</f>
        <v>4736.9928329796985</v>
      </c>
      <c r="O324" s="86">
        <f>'8. Afschrijvingen voor GAW'!AS319</f>
        <v>4784.362761309495</v>
      </c>
      <c r="P324" s="86">
        <f>'8. Afschrijvingen voor GAW'!AT319</f>
        <v>4822.6376633999707</v>
      </c>
      <c r="Q324" s="86">
        <f>'8. Afschrijvingen voor GAW'!AU319</f>
        <v>4832.2829387267711</v>
      </c>
      <c r="R324" s="86">
        <f>'8. Afschrijvingen voor GAW'!AV319</f>
        <v>4899.9348998689456</v>
      </c>
      <c r="S324" s="86">
        <f>'8. Afschrijvingen voor GAW'!AW319</f>
        <v>5002.8335327661925</v>
      </c>
      <c r="T324" s="86">
        <f>'8. Afschrijvingen voor GAW'!AX319</f>
        <v>5142.9128716836458</v>
      </c>
      <c r="U324" s="86">
        <f>'8. Afschrijvingen voor GAW'!AY319</f>
        <v>5178.9132617854311</v>
      </c>
      <c r="V324" s="86">
        <f>'8. Afschrijvingen voor GAW'!AZ319</f>
        <v>6214.695914142515</v>
      </c>
      <c r="W324" s="86">
        <f>'8. Afschrijvingen voor GAW'!BA319</f>
        <v>6034.9938636130937</v>
      </c>
      <c r="X324" s="86">
        <f>'8. Afschrijvingen voor GAW'!BB319</f>
        <v>5860.4880169544022</v>
      </c>
      <c r="Y324" s="86">
        <f>'8. Afschrijvingen voor GAW'!BC319</f>
        <v>5691.028122488251</v>
      </c>
      <c r="Z324" s="86">
        <f>'8. Afschrijvingen voor GAW'!BD319</f>
        <v>5526.4682731632893</v>
      </c>
      <c r="AA324" s="20"/>
      <c r="AB324" s="122"/>
      <c r="AC324" s="87">
        <f t="shared" si="70"/>
        <v>226096.50420177402</v>
      </c>
      <c r="AD324" s="87">
        <f t="shared" si="71"/>
        <v>227470.64412051492</v>
      </c>
      <c r="AE324" s="87">
        <f t="shared" si="72"/>
        <v>228094.49925339987</v>
      </c>
      <c r="AF324" s="87">
        <f t="shared" si="73"/>
        <v>229744.15239951535</v>
      </c>
      <c r="AG324" s="87">
        <f t="shared" si="74"/>
        <v>227257.23116220103</v>
      </c>
      <c r="AH324" s="87">
        <f t="shared" si="75"/>
        <v>224252.65134809868</v>
      </c>
      <c r="AI324" s="87">
        <f t="shared" si="76"/>
        <v>219868.8737120681</v>
      </c>
      <c r="AJ324" s="87">
        <f t="shared" si="77"/>
        <v>218047.10304416812</v>
      </c>
      <c r="AK324" s="87">
        <f t="shared" si="78"/>
        <v>217623.25867532942</v>
      </c>
      <c r="AL324" s="87">
        <f t="shared" si="79"/>
        <v>218573.797046555</v>
      </c>
      <c r="AM324" s="87">
        <f t="shared" si="80"/>
        <v>214924.90036409543</v>
      </c>
      <c r="AN324" s="87">
        <f t="shared" si="81"/>
        <v>208710.20444995293</v>
      </c>
      <c r="AO324" s="87">
        <f t="shared" si="82"/>
        <v>202675.21058633985</v>
      </c>
      <c r="AP324" s="87">
        <f t="shared" si="83"/>
        <v>196814.72256938546</v>
      </c>
      <c r="AQ324" s="87">
        <f t="shared" si="84"/>
        <v>191123.69444689719</v>
      </c>
      <c r="AR324" s="87">
        <f t="shared" si="85"/>
        <v>185597.22617373391</v>
      </c>
    </row>
    <row r="325" spans="2:44" s="79" customFormat="1" x14ac:dyDescent="0.2">
      <c r="B325" s="86">
        <f>'3. Investeringen'!B306</f>
        <v>292</v>
      </c>
      <c r="C325" s="86" t="str">
        <f>'3. Investeringen'!G306</f>
        <v>Nieuwe investeringen TD</v>
      </c>
      <c r="D325" s="86">
        <f>'3. Investeringen'!K306</f>
        <v>2008</v>
      </c>
      <c r="E325" s="121">
        <f>'3. Investeringen'!N306</f>
        <v>2011</v>
      </c>
      <c r="F325" s="86">
        <f>'3. Investeringen'!O306</f>
        <v>652215.30388888856</v>
      </c>
      <c r="G325" s="86">
        <f>'3. Investeringen'!P306</f>
        <v>675105.45219417301</v>
      </c>
      <c r="H325" s="20"/>
      <c r="I325" s="86">
        <f>'6. Investeringen per jaar'!I306</f>
        <v>1</v>
      </c>
      <c r="J325" s="20"/>
      <c r="K325" s="86">
        <f>'8. Afschrijvingen voor GAW'!AO320</f>
        <v>16123.106681813777</v>
      </c>
      <c r="L325" s="86">
        <f>'8. Afschrijvingen voor GAW'!AP320</f>
        <v>16542.307455540937</v>
      </c>
      <c r="M325" s="86">
        <f>'8. Afschrijvingen voor GAW'!AQ320</f>
        <v>16922.780527018374</v>
      </c>
      <c r="N325" s="86">
        <f>'8. Afschrijvingen voor GAW'!AR320</f>
        <v>17396.618381774886</v>
      </c>
      <c r="O325" s="86">
        <f>'8. Afschrijvingen voor GAW'!AS320</f>
        <v>17570.584565592635</v>
      </c>
      <c r="P325" s="86">
        <f>'8. Afschrijvingen voor GAW'!AT320</f>
        <v>17711.149242117379</v>
      </c>
      <c r="Q325" s="86">
        <f>'8. Afschrijvingen voor GAW'!AU320</f>
        <v>17746.57154060161</v>
      </c>
      <c r="R325" s="86">
        <f>'8. Afschrijvingen voor GAW'!AV320</f>
        <v>17995.023542170031</v>
      </c>
      <c r="S325" s="86">
        <f>'8. Afschrijvingen voor GAW'!AW320</f>
        <v>18372.919036555602</v>
      </c>
      <c r="T325" s="86">
        <f>'8. Afschrijvingen voor GAW'!AX320</f>
        <v>18887.360769579158</v>
      </c>
      <c r="U325" s="86">
        <f>'8. Afschrijvingen voor GAW'!AY320</f>
        <v>19019.572294966209</v>
      </c>
      <c r="V325" s="86">
        <f>'8. Afschrijvingen voor GAW'!AZ320</f>
        <v>22823.486753959452</v>
      </c>
      <c r="W325" s="86">
        <f>'8. Afschrijvingen voor GAW'!BA320</f>
        <v>21954.020591903853</v>
      </c>
      <c r="X325" s="86">
        <f>'8. Afschrijvingen voor GAW'!BB320</f>
        <v>21117.676950307516</v>
      </c>
      <c r="Y325" s="86">
        <f>'8. Afschrijvingen voor GAW'!BC320</f>
        <v>20313.194018867227</v>
      </c>
      <c r="Z325" s="86">
        <f>'8. Afschrijvingen voor GAW'!BD320</f>
        <v>19539.358056243713</v>
      </c>
      <c r="AA325" s="20"/>
      <c r="AB325" s="122"/>
      <c r="AC325" s="87">
        <f t="shared" si="70"/>
        <v>669108.92729527177</v>
      </c>
      <c r="AD325" s="87">
        <f t="shared" si="71"/>
        <v>669963.45194940793</v>
      </c>
      <c r="AE325" s="87">
        <f t="shared" si="72"/>
        <v>668449.83081722585</v>
      </c>
      <c r="AF325" s="87">
        <f t="shared" si="73"/>
        <v>669769.80769833329</v>
      </c>
      <c r="AG325" s="87">
        <f t="shared" si="74"/>
        <v>658896.92120972404</v>
      </c>
      <c r="AH325" s="87">
        <f t="shared" si="75"/>
        <v>646456.94733728445</v>
      </c>
      <c r="AI325" s="87">
        <f t="shared" si="76"/>
        <v>630003.28969135741</v>
      </c>
      <c r="AJ325" s="87">
        <f t="shared" si="77"/>
        <v>620828.31220486632</v>
      </c>
      <c r="AK325" s="87">
        <f t="shared" si="78"/>
        <v>615492.78772461286</v>
      </c>
      <c r="AL325" s="87">
        <f t="shared" si="79"/>
        <v>613839.22501132288</v>
      </c>
      <c r="AM325" s="87">
        <f t="shared" si="80"/>
        <v>599116.52729143586</v>
      </c>
      <c r="AN325" s="87">
        <f t="shared" si="81"/>
        <v>576293.04053747642</v>
      </c>
      <c r="AO325" s="87">
        <f t="shared" si="82"/>
        <v>554339.0199455726</v>
      </c>
      <c r="AP325" s="87">
        <f t="shared" si="83"/>
        <v>533221.34299526503</v>
      </c>
      <c r="AQ325" s="87">
        <f t="shared" si="84"/>
        <v>512908.14897639782</v>
      </c>
      <c r="AR325" s="87">
        <f t="shared" si="85"/>
        <v>493368.79092015408</v>
      </c>
    </row>
    <row r="326" spans="2:44" s="79" customFormat="1" x14ac:dyDescent="0.2">
      <c r="B326" s="86">
        <f>'3. Investeringen'!B307</f>
        <v>293</v>
      </c>
      <c r="C326" s="86" t="str">
        <f>'3. Investeringen'!G307</f>
        <v>Nieuwe investeringen TD</v>
      </c>
      <c r="D326" s="86">
        <f>'3. Investeringen'!K307</f>
        <v>2009</v>
      </c>
      <c r="E326" s="121">
        <f>'3. Investeringen'!N307</f>
        <v>2011</v>
      </c>
      <c r="F326" s="86">
        <f>'3. Investeringen'!O307</f>
        <v>229073.10945454548</v>
      </c>
      <c r="G326" s="86">
        <f>'3. Investeringen'!P307</f>
        <v>229760.32878290911</v>
      </c>
      <c r="H326" s="20"/>
      <c r="I326" s="86">
        <f>'6. Investeringen per jaar'!I307</f>
        <v>1</v>
      </c>
      <c r="J326" s="20"/>
      <c r="K326" s="86">
        <f>'8. Afschrijvingen voor GAW'!AO321</f>
        <v>4359.004368498182</v>
      </c>
      <c r="L326" s="86">
        <f>'8. Afschrijvingen voor GAW'!AP321</f>
        <v>4472.3384820791343</v>
      </c>
      <c r="M326" s="86">
        <f>'8. Afschrijvingen voor GAW'!AQ321</f>
        <v>4575.2022671669538</v>
      </c>
      <c r="N326" s="86">
        <f>'8. Afschrijvingen voor GAW'!AR321</f>
        <v>4703.3079306476284</v>
      </c>
      <c r="O326" s="86">
        <f>'8. Afschrijvingen voor GAW'!AS321</f>
        <v>4750.3410099541052</v>
      </c>
      <c r="P326" s="86">
        <f>'8. Afschrijvingen voor GAW'!AT321</f>
        <v>4788.3437380337382</v>
      </c>
      <c r="Q326" s="86">
        <f>'8. Afschrijvingen voor GAW'!AU321</f>
        <v>4797.9204255098057</v>
      </c>
      <c r="R326" s="86">
        <f>'8. Afschrijvingen voor GAW'!AV321</f>
        <v>4865.0913114669429</v>
      </c>
      <c r="S326" s="86">
        <f>'8. Afschrijvingen voor GAW'!AW321</f>
        <v>4967.258229007748</v>
      </c>
      <c r="T326" s="86">
        <f>'8. Afschrijvingen voor GAW'!AX321</f>
        <v>5106.3414594199658</v>
      </c>
      <c r="U326" s="86">
        <f>'8. Afschrijvingen voor GAW'!AY321</f>
        <v>5142.0858496359051</v>
      </c>
      <c r="V326" s="86">
        <f>'8. Afschrijvingen voor GAW'!AZ321</f>
        <v>6170.5030195630843</v>
      </c>
      <c r="W326" s="86">
        <f>'8. Afschrijvingen voor GAW'!BA321</f>
        <v>5996.2770519518908</v>
      </c>
      <c r="X326" s="86">
        <f>'8. Afschrijvingen voor GAW'!BB321</f>
        <v>5826.9704057791314</v>
      </c>
      <c r="Y326" s="86">
        <f>'8. Afschrijvingen voor GAW'!BC321</f>
        <v>5662.444182557133</v>
      </c>
      <c r="Z326" s="86">
        <f>'8. Afschrijvingen voor GAW'!BD321</f>
        <v>5502.5634056378731</v>
      </c>
      <c r="AA326" s="20"/>
      <c r="AB326" s="122"/>
      <c r="AC326" s="87">
        <f t="shared" si="70"/>
        <v>228847.72934615452</v>
      </c>
      <c r="AD326" s="87">
        <f t="shared" si="71"/>
        <v>230325.43182707543</v>
      </c>
      <c r="AE326" s="87">
        <f t="shared" si="72"/>
        <v>231047.7144919312</v>
      </c>
      <c r="AF326" s="87">
        <f t="shared" si="73"/>
        <v>232813.74256705766</v>
      </c>
      <c r="AG326" s="87">
        <f t="shared" si="74"/>
        <v>230391.53898277413</v>
      </c>
      <c r="AH326" s="87">
        <f t="shared" si="75"/>
        <v>227446.3275566026</v>
      </c>
      <c r="AI326" s="87">
        <f t="shared" si="76"/>
        <v>223103.29978620601</v>
      </c>
      <c r="AJ326" s="87">
        <f t="shared" si="77"/>
        <v>221361.65467174596</v>
      </c>
      <c r="AK326" s="87">
        <f t="shared" si="78"/>
        <v>221042.99119084486</v>
      </c>
      <c r="AL326" s="87">
        <f t="shared" si="79"/>
        <v>222125.85348476857</v>
      </c>
      <c r="AM326" s="87">
        <f t="shared" si="80"/>
        <v>218538.64860952602</v>
      </c>
      <c r="AN326" s="87">
        <f t="shared" si="81"/>
        <v>212368.14558996292</v>
      </c>
      <c r="AO326" s="87">
        <f t="shared" si="82"/>
        <v>206371.86853801104</v>
      </c>
      <c r="AP326" s="87">
        <f t="shared" si="83"/>
        <v>200544.8981322319</v>
      </c>
      <c r="AQ326" s="87">
        <f t="shared" si="84"/>
        <v>194882.45394967476</v>
      </c>
      <c r="AR326" s="87">
        <f t="shared" si="85"/>
        <v>189379.8905440369</v>
      </c>
    </row>
    <row r="327" spans="2:44" s="79" customFormat="1" x14ac:dyDescent="0.2">
      <c r="B327" s="86">
        <f>'3. Investeringen'!B308</f>
        <v>294</v>
      </c>
      <c r="C327" s="86" t="str">
        <f>'3. Investeringen'!G308</f>
        <v>Nieuwe investeringen TD</v>
      </c>
      <c r="D327" s="86">
        <f>'3. Investeringen'!K308</f>
        <v>2009</v>
      </c>
      <c r="E327" s="121">
        <f>'3. Investeringen'!N308</f>
        <v>2011</v>
      </c>
      <c r="F327" s="86">
        <f>'3. Investeringen'!O308</f>
        <v>205891.47399999999</v>
      </c>
      <c r="G327" s="86">
        <f>'3. Investeringen'!P308</f>
        <v>206509.14842199997</v>
      </c>
      <c r="H327" s="20"/>
      <c r="I327" s="86">
        <f>'6. Investeringen per jaar'!I308</f>
        <v>1</v>
      </c>
      <c r="J327" s="20"/>
      <c r="K327" s="86">
        <f>'8. Afschrijvingen voor GAW'!AO322</f>
        <v>4818.5467965133321</v>
      </c>
      <c r="L327" s="86">
        <f>'8. Afschrijvingen voor GAW'!AP322</f>
        <v>4943.8290132226784</v>
      </c>
      <c r="M327" s="86">
        <f>'8. Afschrijvingen voor GAW'!AQ322</f>
        <v>5057.5370805267994</v>
      </c>
      <c r="N327" s="86">
        <f>'8. Afschrijvingen voor GAW'!AR322</f>
        <v>5199.1481187815507</v>
      </c>
      <c r="O327" s="86">
        <f>'8. Afschrijvingen voor GAW'!AS322</f>
        <v>5251.1395999693659</v>
      </c>
      <c r="P327" s="86">
        <f>'8. Afschrijvingen voor GAW'!AT322</f>
        <v>5293.1487167691212</v>
      </c>
      <c r="Q327" s="86">
        <f>'8. Afschrijvingen voor GAW'!AU322</f>
        <v>5303.7350142026598</v>
      </c>
      <c r="R327" s="86">
        <f>'8. Afschrijvingen voor GAW'!AV322</f>
        <v>5377.9873044014967</v>
      </c>
      <c r="S327" s="86">
        <f>'8. Afschrijvingen voor GAW'!AW322</f>
        <v>5490.925037793927</v>
      </c>
      <c r="T327" s="86">
        <f>'8. Afschrijvingen voor GAW'!AX322</f>
        <v>5644.6709388521576</v>
      </c>
      <c r="U327" s="86">
        <f>'8. Afschrijvingen voor GAW'!AY322</f>
        <v>5684.1836354241232</v>
      </c>
      <c r="V327" s="86">
        <f>'8. Afschrijvingen voor GAW'!AZ322</f>
        <v>6821.0203625089462</v>
      </c>
      <c r="W327" s="86">
        <f>'8. Afschrijvingen voor GAW'!BA322</f>
        <v>6569.1673029701542</v>
      </c>
      <c r="X327" s="86">
        <f>'8. Afschrijvingen voor GAW'!BB322</f>
        <v>6326.6134333220252</v>
      </c>
      <c r="Y327" s="86">
        <f>'8. Afschrijvingen voor GAW'!BC322</f>
        <v>6093.0153988609054</v>
      </c>
      <c r="Z327" s="86">
        <f>'8. Afschrijvingen voor GAW'!BD322</f>
        <v>5868.0425225952713</v>
      </c>
      <c r="AA327" s="20"/>
      <c r="AB327" s="122"/>
      <c r="AC327" s="87">
        <f t="shared" si="70"/>
        <v>204788.2388518166</v>
      </c>
      <c r="AD327" s="87">
        <f t="shared" si="71"/>
        <v>205168.90404874115</v>
      </c>
      <c r="AE327" s="87">
        <f t="shared" si="72"/>
        <v>204830.25176133538</v>
      </c>
      <c r="AF327" s="87">
        <f t="shared" si="73"/>
        <v>205366.35069187125</v>
      </c>
      <c r="AG327" s="87">
        <f t="shared" si="74"/>
        <v>202168.87459882058</v>
      </c>
      <c r="AH327" s="87">
        <f t="shared" si="75"/>
        <v>198493.07687884202</v>
      </c>
      <c r="AI327" s="87">
        <f t="shared" si="76"/>
        <v>193586.32801839706</v>
      </c>
      <c r="AJ327" s="87">
        <f t="shared" si="77"/>
        <v>190918.54930625312</v>
      </c>
      <c r="AK327" s="87">
        <f t="shared" si="78"/>
        <v>189436.91380389049</v>
      </c>
      <c r="AL327" s="87">
        <f t="shared" si="79"/>
        <v>189096.47645154726</v>
      </c>
      <c r="AM327" s="87">
        <f t="shared" si="80"/>
        <v>184735.96815128395</v>
      </c>
      <c r="AN327" s="87">
        <f t="shared" si="81"/>
        <v>177914.947788775</v>
      </c>
      <c r="AO327" s="87">
        <f t="shared" si="82"/>
        <v>171345.78048580483</v>
      </c>
      <c r="AP327" s="87">
        <f t="shared" si="83"/>
        <v>165019.16705248281</v>
      </c>
      <c r="AQ327" s="87">
        <f t="shared" si="84"/>
        <v>158926.1516536219</v>
      </c>
      <c r="AR327" s="87">
        <f t="shared" si="85"/>
        <v>153058.10913102663</v>
      </c>
    </row>
    <row r="328" spans="2:44" s="79" customFormat="1" x14ac:dyDescent="0.2">
      <c r="B328" s="86">
        <f>'3. Investeringen'!B309</f>
        <v>295</v>
      </c>
      <c r="C328" s="86" t="str">
        <f>'3. Investeringen'!G309</f>
        <v>Nieuwe investeringen TD</v>
      </c>
      <c r="D328" s="86">
        <f>'3. Investeringen'!K309</f>
        <v>2009</v>
      </c>
      <c r="E328" s="121">
        <f>'3. Investeringen'!N309</f>
        <v>2011</v>
      </c>
      <c r="F328" s="86">
        <f>'3. Investeringen'!O309</f>
        <v>52134.327999999994</v>
      </c>
      <c r="G328" s="86">
        <f>'3. Investeringen'!P309</f>
        <v>52290.730983999987</v>
      </c>
      <c r="H328" s="20"/>
      <c r="I328" s="86">
        <f>'6. Investeringen per jaar'!I309</f>
        <v>1</v>
      </c>
      <c r="J328" s="20"/>
      <c r="K328" s="86">
        <f>'8. Afschrijvingen voor GAW'!AO323</f>
        <v>1862.2839280266662</v>
      </c>
      <c r="L328" s="86">
        <f>'8. Afschrijvingen voor GAW'!AP323</f>
        <v>1910.7033101553593</v>
      </c>
      <c r="M328" s="86">
        <f>'8. Afschrijvingen voor GAW'!AQ323</f>
        <v>1954.6494862889324</v>
      </c>
      <c r="N328" s="86">
        <f>'8. Afschrijvingen voor GAW'!AR323</f>
        <v>2009.3796719050226</v>
      </c>
      <c r="O328" s="86">
        <f>'8. Afschrijvingen voor GAW'!AS323</f>
        <v>2029.4734686240729</v>
      </c>
      <c r="P328" s="86">
        <f>'8. Afschrijvingen voor GAW'!AT323</f>
        <v>2045.7092563730655</v>
      </c>
      <c r="Q328" s="86">
        <f>'8. Afschrijvingen voor GAW'!AU323</f>
        <v>2049.8006748858115</v>
      </c>
      <c r="R328" s="86">
        <f>'8. Afschrijvingen voor GAW'!AV323</f>
        <v>2078.4978843342128</v>
      </c>
      <c r="S328" s="86">
        <f>'8. Afschrijvingen voor GAW'!AW323</f>
        <v>2122.1463399052313</v>
      </c>
      <c r="T328" s="86">
        <f>'8. Afschrijvingen voor GAW'!AX323</f>
        <v>2181.566437422578</v>
      </c>
      <c r="U328" s="86">
        <f>'8. Afschrijvingen voor GAW'!AY323</f>
        <v>2196.8374024845357</v>
      </c>
      <c r="V328" s="86">
        <f>'8. Afschrijvingen voor GAW'!AZ323</f>
        <v>2636.204882981443</v>
      </c>
      <c r="W328" s="86">
        <f>'8. Afschrijvingen voor GAW'!BA323</f>
        <v>2455.4365481484297</v>
      </c>
      <c r="X328" s="86">
        <f>'8. Afschrijvingen voor GAW'!BB323</f>
        <v>2287.0637562753946</v>
      </c>
      <c r="Y328" s="86">
        <f>'8. Afschrijvingen voor GAW'!BC323</f>
        <v>2142.4792659361456</v>
      </c>
      <c r="Z328" s="86">
        <f>'8. Afschrijvingen voor GAW'!BD323</f>
        <v>2142.4792659361456</v>
      </c>
      <c r="AA328" s="20"/>
      <c r="AB328" s="122"/>
      <c r="AC328" s="87">
        <f t="shared" si="70"/>
        <v>51212.808020733319</v>
      </c>
      <c r="AD328" s="87">
        <f t="shared" si="71"/>
        <v>50633.637719117025</v>
      </c>
      <c r="AE328" s="87">
        <f t="shared" si="72"/>
        <v>49843.561900367778</v>
      </c>
      <c r="AF328" s="87">
        <f t="shared" si="73"/>
        <v>49229.801961673053</v>
      </c>
      <c r="AG328" s="87">
        <f t="shared" si="74"/>
        <v>47692.626512665716</v>
      </c>
      <c r="AH328" s="87">
        <f t="shared" si="75"/>
        <v>46028.458268393981</v>
      </c>
      <c r="AI328" s="87">
        <f t="shared" si="76"/>
        <v>44070.714510044956</v>
      </c>
      <c r="AJ328" s="87">
        <f t="shared" si="77"/>
        <v>42609.206628851374</v>
      </c>
      <c r="AK328" s="87">
        <f t="shared" si="78"/>
        <v>41381.853628152021</v>
      </c>
      <c r="AL328" s="87">
        <f t="shared" si="79"/>
        <v>40358.979092317706</v>
      </c>
      <c r="AM328" s="87">
        <f t="shared" si="80"/>
        <v>38444.654543479395</v>
      </c>
      <c r="AN328" s="87">
        <f t="shared" si="81"/>
        <v>35808.44966049795</v>
      </c>
      <c r="AO328" s="87">
        <f t="shared" si="82"/>
        <v>33353.013112349523</v>
      </c>
      <c r="AP328" s="87">
        <f t="shared" si="83"/>
        <v>31065.949356074128</v>
      </c>
      <c r="AQ328" s="87">
        <f t="shared" si="84"/>
        <v>28923.470090137984</v>
      </c>
      <c r="AR328" s="87">
        <f t="shared" si="85"/>
        <v>26780.990824201839</v>
      </c>
    </row>
    <row r="329" spans="2:44" s="79" customFormat="1" x14ac:dyDescent="0.2">
      <c r="B329" s="86">
        <f>'3. Investeringen'!B310</f>
        <v>296</v>
      </c>
      <c r="C329" s="86" t="str">
        <f>'3. Investeringen'!G310</f>
        <v>Nieuwe investeringen TD</v>
      </c>
      <c r="D329" s="86">
        <f>'3. Investeringen'!K310</f>
        <v>2010</v>
      </c>
      <c r="E329" s="121">
        <f>'3. Investeringen'!N310</f>
        <v>2011</v>
      </c>
      <c r="F329" s="86">
        <f>'3. Investeringen'!O310</f>
        <v>207639.72836363636</v>
      </c>
      <c r="G329" s="86">
        <f>'3. Investeringen'!P310</f>
        <v>207639.72836363636</v>
      </c>
      <c r="H329" s="20"/>
      <c r="I329" s="86">
        <f>'6. Investeringen per jaar'!I310</f>
        <v>1</v>
      </c>
      <c r="J329" s="20"/>
      <c r="K329" s="86">
        <f>'8. Afschrijvingen voor GAW'!AO324</f>
        <v>3867.0518218181815</v>
      </c>
      <c r="L329" s="86">
        <f>'8. Afschrijvingen voor GAW'!AP324</f>
        <v>3967.5951691854534</v>
      </c>
      <c r="M329" s="86">
        <f>'8. Afschrijvingen voor GAW'!AQ324</f>
        <v>4058.8498580767186</v>
      </c>
      <c r="N329" s="86">
        <f>'8. Afschrijvingen voor GAW'!AR324</f>
        <v>4172.4976541028664</v>
      </c>
      <c r="O329" s="86">
        <f>'8. Afschrijvingen voor GAW'!AS324</f>
        <v>4214.2226306438952</v>
      </c>
      <c r="P329" s="86">
        <f>'8. Afschrijvingen voor GAW'!AT324</f>
        <v>4247.9364116890465</v>
      </c>
      <c r="Q329" s="86">
        <f>'8. Afschrijvingen voor GAW'!AU324</f>
        <v>4256.4322845124243</v>
      </c>
      <c r="R329" s="86">
        <f>'8. Afschrijvingen voor GAW'!AV324</f>
        <v>4316.0223364955991</v>
      </c>
      <c r="S329" s="86">
        <f>'8. Afschrijvingen voor GAW'!AW324</f>
        <v>4406.6588055620059</v>
      </c>
      <c r="T329" s="86">
        <f>'8. Afschrijvingen voor GAW'!AX324</f>
        <v>4530.0452521177431</v>
      </c>
      <c r="U329" s="86">
        <f>'8. Afschrijvingen voor GAW'!AY324</f>
        <v>4561.755568882566</v>
      </c>
      <c r="V329" s="86">
        <f>'8. Afschrijvingen voor GAW'!AZ324</f>
        <v>5474.1066826590795</v>
      </c>
      <c r="W329" s="86">
        <f>'8. Afschrijvingen voor GAW'!BA324</f>
        <v>5323.0968431374495</v>
      </c>
      <c r="X329" s="86">
        <f>'8. Afschrijvingen voor GAW'!BB324</f>
        <v>5176.2527922922791</v>
      </c>
      <c r="Y329" s="86">
        <f>'8. Afschrijvingen voor GAW'!BC324</f>
        <v>5033.4596118152504</v>
      </c>
      <c r="Z329" s="86">
        <f>'8. Afschrijvingen voor GAW'!BD324</f>
        <v>4894.6055535582791</v>
      </c>
      <c r="AA329" s="20"/>
      <c r="AB329" s="122"/>
      <c r="AC329" s="87">
        <f t="shared" si="70"/>
        <v>206887.27246727271</v>
      </c>
      <c r="AD329" s="87">
        <f t="shared" si="71"/>
        <v>208298.74638223634</v>
      </c>
      <c r="AE329" s="87">
        <f t="shared" si="72"/>
        <v>209030.76769095103</v>
      </c>
      <c r="AF329" s="87">
        <f t="shared" si="73"/>
        <v>210711.13153219482</v>
      </c>
      <c r="AG329" s="87">
        <f t="shared" si="74"/>
        <v>208604.02021687289</v>
      </c>
      <c r="AH329" s="87">
        <f t="shared" si="75"/>
        <v>206024.91596691884</v>
      </c>
      <c r="AI329" s="87">
        <f t="shared" si="76"/>
        <v>202180.53351434026</v>
      </c>
      <c r="AJ329" s="87">
        <f t="shared" si="77"/>
        <v>200695.03864704544</v>
      </c>
      <c r="AK329" s="87">
        <f t="shared" si="78"/>
        <v>200502.97565307136</v>
      </c>
      <c r="AL329" s="87">
        <f t="shared" si="79"/>
        <v>201587.01371923962</v>
      </c>
      <c r="AM329" s="87">
        <f t="shared" si="80"/>
        <v>198436.36724639172</v>
      </c>
      <c r="AN329" s="87">
        <f t="shared" si="81"/>
        <v>192962.26056373265</v>
      </c>
      <c r="AO329" s="87">
        <f t="shared" si="82"/>
        <v>187639.16372059518</v>
      </c>
      <c r="AP329" s="87">
        <f t="shared" si="83"/>
        <v>182462.91092830291</v>
      </c>
      <c r="AQ329" s="87">
        <f t="shared" si="84"/>
        <v>177429.45131648766</v>
      </c>
      <c r="AR329" s="87">
        <f t="shared" si="85"/>
        <v>172534.84576292938</v>
      </c>
    </row>
    <row r="330" spans="2:44" s="79" customFormat="1" x14ac:dyDescent="0.2">
      <c r="B330" s="86">
        <f>'3. Investeringen'!B311</f>
        <v>297</v>
      </c>
      <c r="C330" s="86" t="str">
        <f>'3. Investeringen'!G311</f>
        <v>Nieuwe investeringen TD</v>
      </c>
      <c r="D330" s="86">
        <f>'3. Investeringen'!K311</f>
        <v>2010</v>
      </c>
      <c r="E330" s="121">
        <f>'3. Investeringen'!N311</f>
        <v>2011</v>
      </c>
      <c r="F330" s="86">
        <f>'3. Investeringen'!O311</f>
        <v>767489.1464444442</v>
      </c>
      <c r="G330" s="86">
        <f>'3. Investeringen'!P311</f>
        <v>767489.1464444442</v>
      </c>
      <c r="H330" s="20"/>
      <c r="I330" s="86">
        <f>'6. Investeringen per jaar'!I311</f>
        <v>1</v>
      </c>
      <c r="J330" s="20"/>
      <c r="K330" s="86">
        <f>'8. Afschrijvingen voor GAW'!AO325</f>
        <v>17505.651317777771</v>
      </c>
      <c r="L330" s="86">
        <f>'8. Afschrijvingen voor GAW'!AP325</f>
        <v>17960.798252039989</v>
      </c>
      <c r="M330" s="86">
        <f>'8. Afschrijvingen voor GAW'!AQ325</f>
        <v>18373.89661183691</v>
      </c>
      <c r="N330" s="86">
        <f>'8. Afschrijvingen voor GAW'!AR325</f>
        <v>18888.365716968343</v>
      </c>
      <c r="O330" s="86">
        <f>'8. Afschrijvingen voor GAW'!AS325</f>
        <v>19077.249374138024</v>
      </c>
      <c r="P330" s="86">
        <f>'8. Afschrijvingen voor GAW'!AT325</f>
        <v>19229.867369131127</v>
      </c>
      <c r="Q330" s="86">
        <f>'8. Afschrijvingen voor GAW'!AU325</f>
        <v>19268.327103869393</v>
      </c>
      <c r="R330" s="86">
        <f>'8. Afschrijvingen voor GAW'!AV325</f>
        <v>19538.083683323566</v>
      </c>
      <c r="S330" s="86">
        <f>'8. Afschrijvingen voor GAW'!AW325</f>
        <v>19948.383440673359</v>
      </c>
      <c r="T330" s="86">
        <f>'8. Afschrijvingen voor GAW'!AX325</f>
        <v>20506.938177012213</v>
      </c>
      <c r="U330" s="86">
        <f>'8. Afschrijvingen voor GAW'!AY325</f>
        <v>20650.486744251295</v>
      </c>
      <c r="V330" s="86">
        <f>'8. Afschrijvingen voor GAW'!AZ325</f>
        <v>24780.584093101555</v>
      </c>
      <c r="W330" s="86">
        <f>'8. Afschrijvingen voor GAW'!BA325</f>
        <v>23892.921379318817</v>
      </c>
      <c r="X330" s="86">
        <f>'8. Afschrijvingen voor GAW'!BB325</f>
        <v>23037.055538865603</v>
      </c>
      <c r="Y330" s="86">
        <f>'8. Afschrijvingen voor GAW'!BC325</f>
        <v>22211.847579264449</v>
      </c>
      <c r="Z330" s="86">
        <f>'8. Afschrijvingen voor GAW'!BD325</f>
        <v>21416.199307768406</v>
      </c>
      <c r="AA330" s="20"/>
      <c r="AB330" s="122"/>
      <c r="AC330" s="87">
        <f t="shared" si="70"/>
        <v>761495.83232333302</v>
      </c>
      <c r="AD330" s="87">
        <f t="shared" si="71"/>
        <v>763333.92571169976</v>
      </c>
      <c r="AE330" s="87">
        <f t="shared" si="72"/>
        <v>762516.70939123188</v>
      </c>
      <c r="AF330" s="87">
        <f t="shared" si="73"/>
        <v>764978.81153721805</v>
      </c>
      <c r="AG330" s="87">
        <f t="shared" si="74"/>
        <v>753551.35027845216</v>
      </c>
      <c r="AH330" s="87">
        <f t="shared" si="75"/>
        <v>740349.89371154876</v>
      </c>
      <c r="AI330" s="87">
        <f t="shared" si="76"/>
        <v>722562.26639510249</v>
      </c>
      <c r="AJ330" s="87">
        <f t="shared" si="77"/>
        <v>713140.05444131035</v>
      </c>
      <c r="AK330" s="87">
        <f t="shared" si="78"/>
        <v>708167.61214390444</v>
      </c>
      <c r="AL330" s="87">
        <f t="shared" si="79"/>
        <v>707489.36710692151</v>
      </c>
      <c r="AM330" s="87">
        <f t="shared" si="80"/>
        <v>691791.30593241856</v>
      </c>
      <c r="AN330" s="87">
        <f t="shared" si="81"/>
        <v>667010.721839317</v>
      </c>
      <c r="AO330" s="87">
        <f t="shared" si="82"/>
        <v>643117.80045999819</v>
      </c>
      <c r="AP330" s="87">
        <f t="shared" si="83"/>
        <v>620080.74492113257</v>
      </c>
      <c r="AQ330" s="87">
        <f t="shared" si="84"/>
        <v>597868.89734186814</v>
      </c>
      <c r="AR330" s="87">
        <f t="shared" si="85"/>
        <v>576452.69803409977</v>
      </c>
    </row>
    <row r="331" spans="2:44" s="79" customFormat="1" x14ac:dyDescent="0.2">
      <c r="B331" s="86">
        <f>'3. Investeringen'!B312</f>
        <v>298</v>
      </c>
      <c r="C331" s="86" t="str">
        <f>'3. Investeringen'!G312</f>
        <v>Nieuwe investeringen TD</v>
      </c>
      <c r="D331" s="86">
        <f>'3. Investeringen'!K312</f>
        <v>2010</v>
      </c>
      <c r="E331" s="121">
        <f>'3. Investeringen'!N312</f>
        <v>2011</v>
      </c>
      <c r="F331" s="86">
        <f>'3. Investeringen'!O312</f>
        <v>58215.585166666664</v>
      </c>
      <c r="G331" s="86">
        <f>'3. Investeringen'!P312</f>
        <v>58215.585166666664</v>
      </c>
      <c r="H331" s="20"/>
      <c r="I331" s="86">
        <f>'6. Investeringen per jaar'!I312</f>
        <v>1</v>
      </c>
      <c r="J331" s="20"/>
      <c r="K331" s="86">
        <f>'8. Afschrijvingen voor GAW'!AO326</f>
        <v>2003.0108116666665</v>
      </c>
      <c r="L331" s="86">
        <f>'8. Afschrijvingen voor GAW'!AP326</f>
        <v>2055.0890927699998</v>
      </c>
      <c r="M331" s="86">
        <f>'8. Afschrijvingen voor GAW'!AQ326</f>
        <v>2102.3561419037096</v>
      </c>
      <c r="N331" s="86">
        <f>'8. Afschrijvingen voor GAW'!AR326</f>
        <v>2161.2221138770133</v>
      </c>
      <c r="O331" s="86">
        <f>'8. Afschrijvingen voor GAW'!AS326</f>
        <v>2182.8343350157834</v>
      </c>
      <c r="P331" s="86">
        <f>'8. Afschrijvingen voor GAW'!AT326</f>
        <v>2200.2970096959098</v>
      </c>
      <c r="Q331" s="86">
        <f>'8. Afschrijvingen voor GAW'!AU326</f>
        <v>2204.6976037153017</v>
      </c>
      <c r="R331" s="86">
        <f>'8. Afschrijvingen voor GAW'!AV326</f>
        <v>2235.563370167316</v>
      </c>
      <c r="S331" s="86">
        <f>'8. Afschrijvingen voor GAW'!AW326</f>
        <v>2282.5102009408297</v>
      </c>
      <c r="T331" s="86">
        <f>'8. Afschrijvingen voor GAW'!AX326</f>
        <v>2346.4204865671727</v>
      </c>
      <c r="U331" s="86">
        <f>'8. Afschrijvingen voor GAW'!AY326</f>
        <v>2362.8454299731425</v>
      </c>
      <c r="V331" s="86">
        <f>'8. Afschrijvingen voor GAW'!AZ326</f>
        <v>2835.4145159677714</v>
      </c>
      <c r="W331" s="86">
        <f>'8. Afschrijvingen voor GAW'!BA326</f>
        <v>2651.4957365536457</v>
      </c>
      <c r="X331" s="86">
        <f>'8. Afschrijvingen voor GAW'!BB326</f>
        <v>2479.5068239123284</v>
      </c>
      <c r="Y331" s="86">
        <f>'8. Afschrijvingen voor GAW'!BC326</f>
        <v>2318.6739488477447</v>
      </c>
      <c r="Z331" s="86">
        <f>'8. Afschrijvingen voor GAW'!BD326</f>
        <v>2305.3482364980446</v>
      </c>
      <c r="AA331" s="20"/>
      <c r="AB331" s="122"/>
      <c r="AC331" s="87">
        <f t="shared" si="70"/>
        <v>57085.808132499995</v>
      </c>
      <c r="AD331" s="87">
        <f t="shared" si="71"/>
        <v>56514.950051174994</v>
      </c>
      <c r="AE331" s="87">
        <f t="shared" si="72"/>
        <v>55712.437760448309</v>
      </c>
      <c r="AF331" s="87">
        <f t="shared" si="73"/>
        <v>55111.163903863853</v>
      </c>
      <c r="AG331" s="87">
        <f t="shared" si="74"/>
        <v>53479.44120788671</v>
      </c>
      <c r="AH331" s="87">
        <f t="shared" si="75"/>
        <v>51706.97972785389</v>
      </c>
      <c r="AI331" s="87">
        <f t="shared" si="76"/>
        <v>49605.696083594295</v>
      </c>
      <c r="AJ331" s="87">
        <f t="shared" si="77"/>
        <v>48064.612458597301</v>
      </c>
      <c r="AK331" s="87">
        <f t="shared" si="78"/>
        <v>46791.459119287014</v>
      </c>
      <c r="AL331" s="87">
        <f t="shared" si="79"/>
        <v>45755.19948805988</v>
      </c>
      <c r="AM331" s="87">
        <f t="shared" si="80"/>
        <v>43712.640454503147</v>
      </c>
      <c r="AN331" s="87">
        <f t="shared" si="81"/>
        <v>40877.225938535375</v>
      </c>
      <c r="AO331" s="87">
        <f t="shared" si="82"/>
        <v>38225.730201981729</v>
      </c>
      <c r="AP331" s="87">
        <f t="shared" si="83"/>
        <v>35746.2233780694</v>
      </c>
      <c r="AQ331" s="87">
        <f t="shared" si="84"/>
        <v>33427.549429221654</v>
      </c>
      <c r="AR331" s="87">
        <f t="shared" si="85"/>
        <v>31122.201192723609</v>
      </c>
    </row>
    <row r="332" spans="2:44" s="79" customFormat="1" x14ac:dyDescent="0.2">
      <c r="B332" s="86">
        <f>'3. Investeringen'!B313</f>
        <v>299</v>
      </c>
      <c r="C332" s="86" t="str">
        <f>'3. Investeringen'!G313</f>
        <v>Nieuwe investeringen TD</v>
      </c>
      <c r="D332" s="86">
        <f>'3. Investeringen'!K313</f>
        <v>2011</v>
      </c>
      <c r="E332" s="121">
        <f>'3. Investeringen'!N313</f>
        <v>2011</v>
      </c>
      <c r="F332" s="86">
        <f>'3. Investeringen'!O313</f>
        <v>126894.26</v>
      </c>
      <c r="G332" s="86">
        <f>'3. Investeringen'!P313</f>
        <v>0</v>
      </c>
      <c r="H332" s="20"/>
      <c r="I332" s="86">
        <f>'6. Investeringen per jaar'!I313</f>
        <v>1</v>
      </c>
      <c r="J332" s="20"/>
      <c r="K332" s="86">
        <f>'8. Afschrijvingen voor GAW'!AO327</f>
        <v>1153.5841818181818</v>
      </c>
      <c r="L332" s="86">
        <f>'8. Afschrijvingen voor GAW'!AP327</f>
        <v>2367.1547410909093</v>
      </c>
      <c r="M332" s="86">
        <f>'8. Afschrijvingen voor GAW'!AQ327</f>
        <v>2421.5993001360002</v>
      </c>
      <c r="N332" s="86">
        <f>'8. Afschrijvingen voor GAW'!AR327</f>
        <v>2489.4040805398081</v>
      </c>
      <c r="O332" s="86">
        <f>'8. Afschrijvingen voor GAW'!AS327</f>
        <v>2514.2981213452063</v>
      </c>
      <c r="P332" s="86">
        <f>'8. Afschrijvingen voor GAW'!AT327</f>
        <v>2534.4125063159677</v>
      </c>
      <c r="Q332" s="86">
        <f>'8. Afschrijvingen voor GAW'!AU327</f>
        <v>2539.4813313285999</v>
      </c>
      <c r="R332" s="86">
        <f>'8. Afschrijvingen voor GAW'!AV327</f>
        <v>2575.0340699672006</v>
      </c>
      <c r="S332" s="86">
        <f>'8. Afschrijvingen voor GAW'!AW327</f>
        <v>2629.1097854365112</v>
      </c>
      <c r="T332" s="86">
        <f>'8. Afschrijvingen voor GAW'!AX327</f>
        <v>2702.7248594287335</v>
      </c>
      <c r="U332" s="86">
        <f>'8. Afschrijvingen voor GAW'!AY327</f>
        <v>2721.6439334447346</v>
      </c>
      <c r="V332" s="86">
        <f>'8. Afschrijvingen voor GAW'!AZ327</f>
        <v>3265.9727201336814</v>
      </c>
      <c r="W332" s="86">
        <f>'8. Afschrijvingen voor GAW'!BA327</f>
        <v>3177.9015456581665</v>
      </c>
      <c r="X332" s="86">
        <f>'8. Afschrijvingen voor GAW'!BB327</f>
        <v>3092.2053242022157</v>
      </c>
      <c r="Y332" s="86">
        <f>'8. Afschrijvingen voor GAW'!BC327</f>
        <v>3008.8200120888973</v>
      </c>
      <c r="Z332" s="86">
        <f>'8. Afschrijvingen voor GAW'!BD327</f>
        <v>2927.6832926617817</v>
      </c>
      <c r="AA332" s="20"/>
      <c r="AB332" s="122"/>
      <c r="AC332" s="87">
        <f t="shared" si="70"/>
        <v>125740.67581818181</v>
      </c>
      <c r="AD332" s="87">
        <f t="shared" si="71"/>
        <v>126642.77864836363</v>
      </c>
      <c r="AE332" s="87">
        <f t="shared" si="72"/>
        <v>127133.96325713999</v>
      </c>
      <c r="AF332" s="87">
        <f t="shared" si="73"/>
        <v>128204.31014780009</v>
      </c>
      <c r="AG332" s="87">
        <f t="shared" si="74"/>
        <v>126972.05512793289</v>
      </c>
      <c r="AH332" s="87">
        <f t="shared" si="75"/>
        <v>125453.41906264039</v>
      </c>
      <c r="AI332" s="87">
        <f t="shared" si="76"/>
        <v>123164.84456943707</v>
      </c>
      <c r="AJ332" s="87">
        <f t="shared" si="77"/>
        <v>122314.118323442</v>
      </c>
      <c r="AK332" s="87">
        <f t="shared" si="78"/>
        <v>122253.60502279777</v>
      </c>
      <c r="AL332" s="87">
        <f t="shared" si="79"/>
        <v>122973.98110400737</v>
      </c>
      <c r="AM332" s="87">
        <f t="shared" si="80"/>
        <v>121113.15503829067</v>
      </c>
      <c r="AN332" s="87">
        <f t="shared" si="81"/>
        <v>117847.18231815699</v>
      </c>
      <c r="AO332" s="87">
        <f t="shared" si="82"/>
        <v>114669.28077249882</v>
      </c>
      <c r="AP332" s="87">
        <f t="shared" si="83"/>
        <v>111577.07544829661</v>
      </c>
      <c r="AQ332" s="87">
        <f t="shared" si="84"/>
        <v>108568.25543620772</v>
      </c>
      <c r="AR332" s="87">
        <f t="shared" si="85"/>
        <v>105640.57214354594</v>
      </c>
    </row>
    <row r="333" spans="2:44" s="79" customFormat="1" x14ac:dyDescent="0.2">
      <c r="B333" s="86">
        <f>'3. Investeringen'!B314</f>
        <v>300</v>
      </c>
      <c r="C333" s="86" t="str">
        <f>'3. Investeringen'!G314</f>
        <v>Nieuwe investeringen TD</v>
      </c>
      <c r="D333" s="86">
        <f>'3. Investeringen'!K314</f>
        <v>2011</v>
      </c>
      <c r="E333" s="121">
        <f>'3. Investeringen'!N314</f>
        <v>2011</v>
      </c>
      <c r="F333" s="86">
        <f>'3. Investeringen'!O314</f>
        <v>934686.68000000063</v>
      </c>
      <c r="G333" s="86">
        <f>'3. Investeringen'!P314</f>
        <v>0</v>
      </c>
      <c r="H333" s="20"/>
      <c r="I333" s="86">
        <f>'6. Investeringen per jaar'!I314</f>
        <v>1</v>
      </c>
      <c r="J333" s="20"/>
      <c r="K333" s="86">
        <f>'8. Afschrijvingen voor GAW'!AO328</f>
        <v>10385.407555555563</v>
      </c>
      <c r="L333" s="86">
        <f>'8. Afschrijvingen voor GAW'!AP328</f>
        <v>21310.856304000015</v>
      </c>
      <c r="M333" s="86">
        <f>'8. Afschrijvingen voor GAW'!AQ328</f>
        <v>21801.005998992016</v>
      </c>
      <c r="N333" s="86">
        <f>'8. Afschrijvingen voor GAW'!AR328</f>
        <v>22411.434166963794</v>
      </c>
      <c r="O333" s="86">
        <f>'8. Afschrijvingen voor GAW'!AS328</f>
        <v>22635.54850863343</v>
      </c>
      <c r="P333" s="86">
        <f>'8. Afschrijvingen voor GAW'!AT328</f>
        <v>22816.632896702497</v>
      </c>
      <c r="Q333" s="86">
        <f>'8. Afschrijvingen voor GAW'!AU328</f>
        <v>22862.266162495904</v>
      </c>
      <c r="R333" s="86">
        <f>'8. Afschrijvingen voor GAW'!AV328</f>
        <v>23182.337888770846</v>
      </c>
      <c r="S333" s="86">
        <f>'8. Afschrijvingen voor GAW'!AW328</f>
        <v>23669.166984435033</v>
      </c>
      <c r="T333" s="86">
        <f>'8. Afschrijvingen voor GAW'!AX328</f>
        <v>24331.903659999211</v>
      </c>
      <c r="U333" s="86">
        <f>'8. Afschrijvingen voor GAW'!AY328</f>
        <v>24502.226985619207</v>
      </c>
      <c r="V333" s="86">
        <f>'8. Afschrijvingen voor GAW'!AZ328</f>
        <v>29402.672382743051</v>
      </c>
      <c r="W333" s="86">
        <f>'8. Afschrijvingen voor GAW'!BA328</f>
        <v>28379.970734647639</v>
      </c>
      <c r="X333" s="86">
        <f>'8. Afschrijvingen voor GAW'!BB328</f>
        <v>27392.841317790331</v>
      </c>
      <c r="Y333" s="86">
        <f>'8. Afschrijvingen voor GAW'!BC328</f>
        <v>26440.046837171532</v>
      </c>
      <c r="Z333" s="86">
        <f>'8. Afschrijvingen voor GAW'!BD328</f>
        <v>25520.393034139481</v>
      </c>
      <c r="AA333" s="20"/>
      <c r="AB333" s="122"/>
      <c r="AC333" s="87">
        <f t="shared" si="70"/>
        <v>924301.27244444506</v>
      </c>
      <c r="AD333" s="87">
        <f t="shared" si="71"/>
        <v>927022.24922400061</v>
      </c>
      <c r="AE333" s="87">
        <f t="shared" si="72"/>
        <v>926542.75495716056</v>
      </c>
      <c r="AF333" s="87">
        <f t="shared" si="73"/>
        <v>930074.51792899729</v>
      </c>
      <c r="AG333" s="87">
        <f t="shared" si="74"/>
        <v>916739.71459965385</v>
      </c>
      <c r="AH333" s="87">
        <f t="shared" si="75"/>
        <v>901256.99941974855</v>
      </c>
      <c r="AI333" s="87">
        <f t="shared" si="76"/>
        <v>880197.24725609215</v>
      </c>
      <c r="AJ333" s="87">
        <f t="shared" si="77"/>
        <v>869337.67082890659</v>
      </c>
      <c r="AK333" s="87">
        <f t="shared" si="78"/>
        <v>863924.5949318785</v>
      </c>
      <c r="AL333" s="87">
        <f t="shared" si="79"/>
        <v>863782.57992997183</v>
      </c>
      <c r="AM333" s="87">
        <f t="shared" si="80"/>
        <v>845326.83100386243</v>
      </c>
      <c r="AN333" s="87">
        <f t="shared" si="81"/>
        <v>815924.15862111934</v>
      </c>
      <c r="AO333" s="87">
        <f t="shared" si="82"/>
        <v>787544.18788647174</v>
      </c>
      <c r="AP333" s="87">
        <f t="shared" si="83"/>
        <v>760151.34656868142</v>
      </c>
      <c r="AQ333" s="87">
        <f t="shared" si="84"/>
        <v>733711.29973150988</v>
      </c>
      <c r="AR333" s="87">
        <f t="shared" si="85"/>
        <v>708190.90669737034</v>
      </c>
    </row>
    <row r="334" spans="2:44" s="79" customFormat="1" x14ac:dyDescent="0.2">
      <c r="B334" s="86">
        <f>'3. Investeringen'!B315</f>
        <v>301</v>
      </c>
      <c r="C334" s="86" t="str">
        <f>'3. Investeringen'!G315</f>
        <v>Nieuwe investeringen TD</v>
      </c>
      <c r="D334" s="86">
        <f>'3. Investeringen'!K315</f>
        <v>2011</v>
      </c>
      <c r="E334" s="121">
        <f>'3. Investeringen'!N315</f>
        <v>2011</v>
      </c>
      <c r="F334" s="86">
        <f>'3. Investeringen'!O315</f>
        <v>45735.30999999999</v>
      </c>
      <c r="G334" s="86">
        <f>'3. Investeringen'!P315</f>
        <v>0</v>
      </c>
      <c r="H334" s="20"/>
      <c r="I334" s="86">
        <f>'6. Investeringen per jaar'!I315</f>
        <v>1</v>
      </c>
      <c r="J334" s="20"/>
      <c r="K334" s="86">
        <f>'8. Afschrijvingen voor GAW'!AO329</f>
        <v>762.25516666666647</v>
      </c>
      <c r="L334" s="86">
        <f>'8. Afschrijvingen voor GAW'!AP329</f>
        <v>1564.1476019999996</v>
      </c>
      <c r="M334" s="86">
        <f>'8. Afschrijvingen voor GAW'!AQ329</f>
        <v>1600.1229968459995</v>
      </c>
      <c r="N334" s="86">
        <f>'8. Afschrijvingen voor GAW'!AR329</f>
        <v>1644.9264407576877</v>
      </c>
      <c r="O334" s="86">
        <f>'8. Afschrijvingen voor GAW'!AS329</f>
        <v>1661.3757051652644</v>
      </c>
      <c r="P334" s="86">
        <f>'8. Afschrijvingen voor GAW'!AT329</f>
        <v>1674.6667108065865</v>
      </c>
      <c r="Q334" s="86">
        <f>'8. Afschrijvingen voor GAW'!AU329</f>
        <v>1678.0160442281999</v>
      </c>
      <c r="R334" s="86">
        <f>'8. Afschrijvingen voor GAW'!AV329</f>
        <v>1701.5082688473947</v>
      </c>
      <c r="S334" s="86">
        <f>'8. Afschrijvingen voor GAW'!AW329</f>
        <v>1737.2399424931898</v>
      </c>
      <c r="T334" s="86">
        <f>'8. Afschrijvingen voor GAW'!AX329</f>
        <v>1785.8826608829991</v>
      </c>
      <c r="U334" s="86">
        <f>'8. Afschrijvingen voor GAW'!AY329</f>
        <v>1798.38383950918</v>
      </c>
      <c r="V334" s="86">
        <f>'8. Afschrijvingen voor GAW'!AZ329</f>
        <v>2158.060607411016</v>
      </c>
      <c r="W334" s="86">
        <f>'8. Afschrijvingen voor GAW'!BA329</f>
        <v>2025.2568777241841</v>
      </c>
      <c r="X334" s="86">
        <f>'8. Afschrijvingen voor GAW'!BB329</f>
        <v>1900.6256852488495</v>
      </c>
      <c r="Y334" s="86">
        <f>'8. Afschrijvingen voor GAW'!BC329</f>
        <v>1783.6641046181514</v>
      </c>
      <c r="Z334" s="86">
        <f>'8. Afschrijvingen voor GAW'!BD329</f>
        <v>1754.8953287372133</v>
      </c>
      <c r="AA334" s="20"/>
      <c r="AB334" s="122"/>
      <c r="AC334" s="87">
        <f t="shared" si="70"/>
        <v>44973.054833333321</v>
      </c>
      <c r="AD334" s="87">
        <f t="shared" si="71"/>
        <v>44578.206656999988</v>
      </c>
      <c r="AE334" s="87">
        <f t="shared" si="72"/>
        <v>44003.382413264982</v>
      </c>
      <c r="AF334" s="87">
        <f t="shared" si="73"/>
        <v>43590.550680078719</v>
      </c>
      <c r="AG334" s="87">
        <f t="shared" si="74"/>
        <v>42365.080481714242</v>
      </c>
      <c r="AH334" s="87">
        <f t="shared" si="75"/>
        <v>41029.334414761368</v>
      </c>
      <c r="AI334" s="87">
        <f t="shared" si="76"/>
        <v>39433.377039362691</v>
      </c>
      <c r="AJ334" s="87">
        <f t="shared" si="77"/>
        <v>38283.936049066375</v>
      </c>
      <c r="AK334" s="87">
        <f t="shared" si="78"/>
        <v>37350.658763603577</v>
      </c>
      <c r="AL334" s="87">
        <f t="shared" si="79"/>
        <v>36610.594548101479</v>
      </c>
      <c r="AM334" s="87">
        <f t="shared" si="80"/>
        <v>35068.484870429005</v>
      </c>
      <c r="AN334" s="87">
        <f t="shared" si="81"/>
        <v>32910.424263017987</v>
      </c>
      <c r="AO334" s="87">
        <f t="shared" si="82"/>
        <v>30885.167385293804</v>
      </c>
      <c r="AP334" s="87">
        <f t="shared" si="83"/>
        <v>28984.541700044952</v>
      </c>
      <c r="AQ334" s="87">
        <f t="shared" si="84"/>
        <v>27200.877595426802</v>
      </c>
      <c r="AR334" s="87">
        <f t="shared" si="85"/>
        <v>25445.982266689589</v>
      </c>
    </row>
    <row r="335" spans="2:44" s="79" customFormat="1" x14ac:dyDescent="0.2">
      <c r="B335" s="86">
        <f>'3. Investeringen'!B316</f>
        <v>302</v>
      </c>
      <c r="C335" s="86" t="str">
        <f>'3. Investeringen'!G316</f>
        <v>Nieuwe investeringen TD</v>
      </c>
      <c r="D335" s="86">
        <f>'3. Investeringen'!K316</f>
        <v>2012</v>
      </c>
      <c r="E335" s="121">
        <f>'3. Investeringen'!N316</f>
        <v>2012</v>
      </c>
      <c r="F335" s="86">
        <f>'3. Investeringen'!O316</f>
        <v>72226.31</v>
      </c>
      <c r="G335" s="86">
        <f>'3. Investeringen'!P316</f>
        <v>0</v>
      </c>
      <c r="H335" s="20"/>
      <c r="I335" s="86">
        <f>'6. Investeringen per jaar'!I316</f>
        <v>1</v>
      </c>
      <c r="J335" s="20"/>
      <c r="K335" s="86">
        <f>'8. Afschrijvingen voor GAW'!AO330</f>
        <v>0</v>
      </c>
      <c r="L335" s="86">
        <f>'8. Afschrijvingen voor GAW'!AP330</f>
        <v>656.60281818181818</v>
      </c>
      <c r="M335" s="86">
        <f>'8. Afschrijvingen voor GAW'!AQ330</f>
        <v>1343.4093659999999</v>
      </c>
      <c r="N335" s="86">
        <f>'8. Afschrijvingen voor GAW'!AR330</f>
        <v>1381.0248282479999</v>
      </c>
      <c r="O335" s="86">
        <f>'8. Afschrijvingen voor GAW'!AS330</f>
        <v>1394.8350765304799</v>
      </c>
      <c r="P335" s="86">
        <f>'8. Afschrijvingen voor GAW'!AT330</f>
        <v>1405.9937571427238</v>
      </c>
      <c r="Q335" s="86">
        <f>'8. Afschrijvingen voor GAW'!AU330</f>
        <v>1408.8057446570092</v>
      </c>
      <c r="R335" s="86">
        <f>'8. Afschrijvingen voor GAW'!AV330</f>
        <v>1428.5290250822072</v>
      </c>
      <c r="S335" s="86">
        <f>'8. Afschrijvingen voor GAW'!AW330</f>
        <v>1458.5281346089332</v>
      </c>
      <c r="T335" s="86">
        <f>'8. Afschrijvingen voor GAW'!AX330</f>
        <v>1499.3669223779832</v>
      </c>
      <c r="U335" s="86">
        <f>'8. Afschrijvingen voor GAW'!AY330</f>
        <v>1509.8624908346292</v>
      </c>
      <c r="V335" s="86">
        <f>'8. Afschrijvingen voor GAW'!AZ330</f>
        <v>1811.8349890015547</v>
      </c>
      <c r="W335" s="86">
        <f>'8. Afschrijvingen voor GAW'!BA330</f>
        <v>1764.0503299509644</v>
      </c>
      <c r="X335" s="86">
        <f>'8. Afschrijvingen voor GAW'!BB330</f>
        <v>1717.5259256445652</v>
      </c>
      <c r="Y335" s="86">
        <f>'8. Afschrijvingen voor GAW'!BC330</f>
        <v>1672.2285385945986</v>
      </c>
      <c r="Z335" s="86">
        <f>'8. Afschrijvingen voor GAW'!BD330</f>
        <v>1628.1258079063896</v>
      </c>
      <c r="AA335" s="20"/>
      <c r="AB335" s="122"/>
      <c r="AC335" s="87">
        <f t="shared" si="70"/>
        <v>0</v>
      </c>
      <c r="AD335" s="87">
        <f t="shared" si="71"/>
        <v>71569.707181818187</v>
      </c>
      <c r="AE335" s="87">
        <f t="shared" si="72"/>
        <v>71872.401080999989</v>
      </c>
      <c r="AF335" s="87">
        <f t="shared" si="73"/>
        <v>72503.80348301999</v>
      </c>
      <c r="AG335" s="87">
        <f t="shared" si="74"/>
        <v>71834.006441319711</v>
      </c>
      <c r="AH335" s="87">
        <f t="shared" si="75"/>
        <v>71002.684735707546</v>
      </c>
      <c r="AI335" s="87">
        <f t="shared" si="76"/>
        <v>69735.884360521944</v>
      </c>
      <c r="AJ335" s="87">
        <f t="shared" si="77"/>
        <v>69283.65771648704</v>
      </c>
      <c r="AK335" s="87">
        <f t="shared" si="78"/>
        <v>69280.086393924328</v>
      </c>
      <c r="AL335" s="87">
        <f t="shared" si="79"/>
        <v>69720.561890576224</v>
      </c>
      <c r="AM335" s="87">
        <f t="shared" si="80"/>
        <v>68698.743332975631</v>
      </c>
      <c r="AN335" s="87">
        <f t="shared" si="81"/>
        <v>66886.908343974079</v>
      </c>
      <c r="AO335" s="87">
        <f t="shared" si="82"/>
        <v>65122.858014023113</v>
      </c>
      <c r="AP335" s="87">
        <f t="shared" si="83"/>
        <v>63405.332088378549</v>
      </c>
      <c r="AQ335" s="87">
        <f t="shared" si="84"/>
        <v>61733.103549783948</v>
      </c>
      <c r="AR335" s="87">
        <f t="shared" si="85"/>
        <v>60104.977741877556</v>
      </c>
    </row>
    <row r="336" spans="2:44" s="79" customFormat="1" x14ac:dyDescent="0.2">
      <c r="B336" s="86">
        <f>'3. Investeringen'!B317</f>
        <v>303</v>
      </c>
      <c r="C336" s="86" t="str">
        <f>'3. Investeringen'!G317</f>
        <v>Nieuwe investeringen TD</v>
      </c>
      <c r="D336" s="86">
        <f>'3. Investeringen'!K317</f>
        <v>2012</v>
      </c>
      <c r="E336" s="121">
        <f>'3. Investeringen'!N317</f>
        <v>2012</v>
      </c>
      <c r="F336" s="86">
        <f>'3. Investeringen'!O317</f>
        <v>517974.18000000046</v>
      </c>
      <c r="G336" s="86">
        <f>'3. Investeringen'!P317</f>
        <v>0</v>
      </c>
      <c r="H336" s="20"/>
      <c r="I336" s="86">
        <f>'6. Investeringen per jaar'!I317</f>
        <v>1</v>
      </c>
      <c r="J336" s="20"/>
      <c r="K336" s="86">
        <f>'8. Afschrijvingen voor GAW'!AO331</f>
        <v>0</v>
      </c>
      <c r="L336" s="86">
        <f>'8. Afschrijvingen voor GAW'!AP331</f>
        <v>5755.2686666666723</v>
      </c>
      <c r="M336" s="86">
        <f>'8. Afschrijvingen voor GAW'!AQ331</f>
        <v>11775.279692000009</v>
      </c>
      <c r="N336" s="86">
        <f>'8. Afschrijvingen voor GAW'!AR331</f>
        <v>12104.98752337601</v>
      </c>
      <c r="O336" s="86">
        <f>'8. Afschrijvingen voor GAW'!AS331</f>
        <v>12226.037398609769</v>
      </c>
      <c r="P336" s="86">
        <f>'8. Afschrijvingen voor GAW'!AT331</f>
        <v>12323.845697798646</v>
      </c>
      <c r="Q336" s="86">
        <f>'8. Afschrijvingen voor GAW'!AU331</f>
        <v>12348.493389194244</v>
      </c>
      <c r="R336" s="86">
        <f>'8. Afschrijvingen voor GAW'!AV331</f>
        <v>12521.372296642963</v>
      </c>
      <c r="S336" s="86">
        <f>'8. Afschrijvingen voor GAW'!AW331</f>
        <v>12784.321114872462</v>
      </c>
      <c r="T336" s="86">
        <f>'8. Afschrijvingen voor GAW'!AX331</f>
        <v>13142.282106088891</v>
      </c>
      <c r="U336" s="86">
        <f>'8. Afschrijvingen voor GAW'!AY331</f>
        <v>13234.278080831513</v>
      </c>
      <c r="V336" s="86">
        <f>'8. Afschrijvingen voor GAW'!AZ331</f>
        <v>15881.133696997815</v>
      </c>
      <c r="W336" s="86">
        <f>'8. Afschrijvingen voor GAW'!BA331</f>
        <v>15344.306642451409</v>
      </c>
      <c r="X336" s="86">
        <f>'8. Afschrijvingen voor GAW'!BB331</f>
        <v>14825.62585453756</v>
      </c>
      <c r="Y336" s="86">
        <f>'8. Afschrijvingen voor GAW'!BC331</f>
        <v>14324.47793832784</v>
      </c>
      <c r="Z336" s="86">
        <f>'8. Afschrijvingen voor GAW'!BD331</f>
        <v>13840.270233370278</v>
      </c>
      <c r="AA336" s="20"/>
      <c r="AB336" s="122"/>
      <c r="AC336" s="87">
        <f t="shared" si="70"/>
        <v>0</v>
      </c>
      <c r="AD336" s="87">
        <f t="shared" si="71"/>
        <v>512218.91133333376</v>
      </c>
      <c r="AE336" s="87">
        <f t="shared" si="72"/>
        <v>512224.66660200036</v>
      </c>
      <c r="AF336" s="87">
        <f t="shared" si="73"/>
        <v>514461.96974348032</v>
      </c>
      <c r="AG336" s="87">
        <f t="shared" si="74"/>
        <v>507380.55204230535</v>
      </c>
      <c r="AH336" s="87">
        <f t="shared" si="75"/>
        <v>499115.75076084514</v>
      </c>
      <c r="AI336" s="87">
        <f t="shared" si="76"/>
        <v>487765.48887317261</v>
      </c>
      <c r="AJ336" s="87">
        <f t="shared" si="77"/>
        <v>482072.83342075406</v>
      </c>
      <c r="AK336" s="87">
        <f t="shared" si="78"/>
        <v>479412.04180771741</v>
      </c>
      <c r="AL336" s="87">
        <f t="shared" si="79"/>
        <v>479693.29687224462</v>
      </c>
      <c r="AM336" s="87">
        <f t="shared" si="80"/>
        <v>469816.87186951877</v>
      </c>
      <c r="AN336" s="87">
        <f t="shared" si="81"/>
        <v>453935.73817252094</v>
      </c>
      <c r="AO336" s="87">
        <f t="shared" si="82"/>
        <v>438591.43153006956</v>
      </c>
      <c r="AP336" s="87">
        <f t="shared" si="83"/>
        <v>423765.80567553197</v>
      </c>
      <c r="AQ336" s="87">
        <f t="shared" si="84"/>
        <v>409441.32773720415</v>
      </c>
      <c r="AR336" s="87">
        <f t="shared" si="85"/>
        <v>395601.05750383384</v>
      </c>
    </row>
    <row r="337" spans="2:44" s="79" customFormat="1" x14ac:dyDescent="0.2">
      <c r="B337" s="86">
        <f>'3. Investeringen'!B318</f>
        <v>304</v>
      </c>
      <c r="C337" s="86" t="str">
        <f>'3. Investeringen'!G318</f>
        <v>Nieuwe investeringen TD</v>
      </c>
      <c r="D337" s="86">
        <f>'3. Investeringen'!K318</f>
        <v>2012</v>
      </c>
      <c r="E337" s="121">
        <f>'3. Investeringen'!N318</f>
        <v>2012</v>
      </c>
      <c r="F337" s="86">
        <f>'3. Investeringen'!O318</f>
        <v>1689.5899999999997</v>
      </c>
      <c r="G337" s="86">
        <f>'3. Investeringen'!P318</f>
        <v>0</v>
      </c>
      <c r="H337" s="20"/>
      <c r="I337" s="86">
        <f>'6. Investeringen per jaar'!I318</f>
        <v>1</v>
      </c>
      <c r="J337" s="20"/>
      <c r="K337" s="86">
        <f>'8. Afschrijvingen voor GAW'!AO332</f>
        <v>0</v>
      </c>
      <c r="L337" s="86">
        <f>'8. Afschrijvingen voor GAW'!AP332</f>
        <v>28.159833333333328</v>
      </c>
      <c r="M337" s="86">
        <f>'8. Afschrijvingen voor GAW'!AQ332</f>
        <v>57.615018999999982</v>
      </c>
      <c r="N337" s="86">
        <f>'8. Afschrijvingen voor GAW'!AR332</f>
        <v>59.228239531999989</v>
      </c>
      <c r="O337" s="86">
        <f>'8. Afschrijvingen voor GAW'!AS332</f>
        <v>59.820521927319987</v>
      </c>
      <c r="P337" s="86">
        <f>'8. Afschrijvingen voor GAW'!AT332</f>
        <v>60.299086102738542</v>
      </c>
      <c r="Q337" s="86">
        <f>'8. Afschrijvingen voor GAW'!AU332</f>
        <v>60.419684274944018</v>
      </c>
      <c r="R337" s="86">
        <f>'8. Afschrijvingen voor GAW'!AV332</f>
        <v>61.265559854793231</v>
      </c>
      <c r="S337" s="86">
        <f>'8. Afschrijvingen voor GAW'!AW332</f>
        <v>62.552136611743876</v>
      </c>
      <c r="T337" s="86">
        <f>'8. Afschrijvingen voor GAW'!AX332</f>
        <v>64.303596436872695</v>
      </c>
      <c r="U337" s="86">
        <f>'8. Afschrijvingen voor GAW'!AY332</f>
        <v>64.753721611930814</v>
      </c>
      <c r="V337" s="86">
        <f>'8. Afschrijvingen voor GAW'!AZ332</f>
        <v>77.704465934316971</v>
      </c>
      <c r="W337" s="86">
        <f>'8. Afschrijvingen voor GAW'!BA332</f>
        <v>73.155911830844758</v>
      </c>
      <c r="X337" s="86">
        <f>'8. Afschrijvingen voor GAW'!BB332</f>
        <v>68.87361455294166</v>
      </c>
      <c r="Y337" s="86">
        <f>'8. Afschrijvingen voor GAW'!BC332</f>
        <v>64.841988335208484</v>
      </c>
      <c r="Z337" s="86">
        <f>'8. Afschrijvingen voor GAW'!BD332</f>
        <v>63.204564387349691</v>
      </c>
      <c r="AA337" s="20"/>
      <c r="AB337" s="122"/>
      <c r="AC337" s="87">
        <f t="shared" si="70"/>
        <v>0</v>
      </c>
      <c r="AD337" s="87">
        <f t="shared" si="71"/>
        <v>1661.4301666666663</v>
      </c>
      <c r="AE337" s="87">
        <f t="shared" si="72"/>
        <v>1642.0280414999995</v>
      </c>
      <c r="AF337" s="87">
        <f t="shared" si="73"/>
        <v>1628.7765871299994</v>
      </c>
      <c r="AG337" s="87">
        <f t="shared" si="74"/>
        <v>1585.2438310739794</v>
      </c>
      <c r="AH337" s="87">
        <f t="shared" si="75"/>
        <v>1537.6266956198326</v>
      </c>
      <c r="AI337" s="87">
        <f t="shared" si="76"/>
        <v>1480.2822647361281</v>
      </c>
      <c r="AJ337" s="87">
        <f t="shared" si="77"/>
        <v>1439.7406565876406</v>
      </c>
      <c r="AK337" s="87">
        <f t="shared" si="78"/>
        <v>1407.423073764237</v>
      </c>
      <c r="AL337" s="87">
        <f t="shared" si="79"/>
        <v>1382.5273233927628</v>
      </c>
      <c r="AM337" s="87">
        <f t="shared" si="80"/>
        <v>1327.4512930445812</v>
      </c>
      <c r="AN337" s="87">
        <f t="shared" si="81"/>
        <v>1249.7468271102643</v>
      </c>
      <c r="AO337" s="87">
        <f t="shared" si="82"/>
        <v>1176.5909152794195</v>
      </c>
      <c r="AP337" s="87">
        <f t="shared" si="83"/>
        <v>1107.7173007264778</v>
      </c>
      <c r="AQ337" s="87">
        <f t="shared" si="84"/>
        <v>1042.8753123912693</v>
      </c>
      <c r="AR337" s="87">
        <f t="shared" si="85"/>
        <v>979.67074800391958</v>
      </c>
    </row>
    <row r="338" spans="2:44" s="79" customFormat="1" x14ac:dyDescent="0.2">
      <c r="B338" s="86">
        <f>'3. Investeringen'!B319</f>
        <v>305</v>
      </c>
      <c r="C338" s="86" t="str">
        <f>'3. Investeringen'!G319</f>
        <v>Nieuwe investeringen TD</v>
      </c>
      <c r="D338" s="86">
        <f>'3. Investeringen'!K319</f>
        <v>2013</v>
      </c>
      <c r="E338" s="121">
        <f>'3. Investeringen'!N319</f>
        <v>2013</v>
      </c>
      <c r="F338" s="86">
        <f>'3. Investeringen'!O319</f>
        <v>46364.819999999978</v>
      </c>
      <c r="G338" s="86">
        <f>'3. Investeringen'!P319</f>
        <v>0</v>
      </c>
      <c r="H338" s="20"/>
      <c r="I338" s="86">
        <f>'6. Investeringen per jaar'!I319</f>
        <v>1</v>
      </c>
      <c r="J338" s="20"/>
      <c r="K338" s="86">
        <f>'8. Afschrijvingen voor GAW'!AO333</f>
        <v>0</v>
      </c>
      <c r="L338" s="86">
        <f>'8. Afschrijvingen voor GAW'!AP333</f>
        <v>0</v>
      </c>
      <c r="M338" s="86">
        <f>'8. Afschrijvingen voor GAW'!AQ333</f>
        <v>421.49836363636342</v>
      </c>
      <c r="N338" s="86">
        <f>'8. Afschrijvingen voor GAW'!AR333</f>
        <v>866.60063563636334</v>
      </c>
      <c r="O338" s="86">
        <f>'8. Afschrijvingen voor GAW'!AS333</f>
        <v>875.26664199272705</v>
      </c>
      <c r="P338" s="86">
        <f>'8. Afschrijvingen voor GAW'!AT333</f>
        <v>882.26877512866884</v>
      </c>
      <c r="Q338" s="86">
        <f>'8. Afschrijvingen voor GAW'!AU333</f>
        <v>884.03331267892611</v>
      </c>
      <c r="R338" s="86">
        <f>'8. Afschrijvingen voor GAW'!AV333</f>
        <v>896.40977905643126</v>
      </c>
      <c r="S338" s="86">
        <f>'8. Afschrijvingen voor GAW'!AW333</f>
        <v>915.23438441661631</v>
      </c>
      <c r="T338" s="86">
        <f>'8. Afschrijvingen voor GAW'!AX333</f>
        <v>940.86094718028153</v>
      </c>
      <c r="U338" s="86">
        <f>'8. Afschrijvingen voor GAW'!AY333</f>
        <v>947.44697381054345</v>
      </c>
      <c r="V338" s="86">
        <f>'8. Afschrijvingen voor GAW'!AZ333</f>
        <v>1136.9363685726521</v>
      </c>
      <c r="W338" s="86">
        <f>'8. Afschrijvingen voor GAW'!BA333</f>
        <v>1107.5960751901321</v>
      </c>
      <c r="X338" s="86">
        <f>'8. Afschrijvingen voor GAW'!BB333</f>
        <v>1079.0129506690964</v>
      </c>
      <c r="Y338" s="86">
        <f>'8. Afschrijvingen voor GAW'!BC333</f>
        <v>1051.1674551679585</v>
      </c>
      <c r="Z338" s="86">
        <f>'8. Afschrijvingen voor GAW'!BD333</f>
        <v>1024.0405530991077</v>
      </c>
      <c r="AA338" s="20"/>
      <c r="AB338" s="122"/>
      <c r="AC338" s="87">
        <f t="shared" si="70"/>
        <v>0</v>
      </c>
      <c r="AD338" s="87">
        <f t="shared" si="71"/>
        <v>0</v>
      </c>
      <c r="AE338" s="87">
        <f t="shared" si="72"/>
        <v>45943.321636363617</v>
      </c>
      <c r="AF338" s="87">
        <f t="shared" si="73"/>
        <v>46363.134006545435</v>
      </c>
      <c r="AG338" s="87">
        <f t="shared" si="74"/>
        <v>45951.498704618163</v>
      </c>
      <c r="AH338" s="87">
        <f t="shared" si="75"/>
        <v>45436.84191912644</v>
      </c>
      <c r="AI338" s="87">
        <f t="shared" si="76"/>
        <v>44643.682290285768</v>
      </c>
      <c r="AJ338" s="87">
        <f t="shared" si="77"/>
        <v>44372.284063293337</v>
      </c>
      <c r="AK338" s="87">
        <f t="shared" si="78"/>
        <v>44388.867644205879</v>
      </c>
      <c r="AL338" s="87">
        <f t="shared" si="79"/>
        <v>44690.89499106336</v>
      </c>
      <c r="AM338" s="87">
        <f t="shared" si="80"/>
        <v>44056.28428219026</v>
      </c>
      <c r="AN338" s="87">
        <f t="shared" si="81"/>
        <v>42919.34791361761</v>
      </c>
      <c r="AO338" s="87">
        <f t="shared" si="82"/>
        <v>41811.751838427481</v>
      </c>
      <c r="AP338" s="87">
        <f t="shared" si="83"/>
        <v>40732.738887758387</v>
      </c>
      <c r="AQ338" s="87">
        <f t="shared" si="84"/>
        <v>39681.571432590426</v>
      </c>
      <c r="AR338" s="87">
        <f t="shared" si="85"/>
        <v>38657.530879491322</v>
      </c>
    </row>
    <row r="339" spans="2:44" s="79" customFormat="1" x14ac:dyDescent="0.2">
      <c r="B339" s="86">
        <f>'3. Investeringen'!B320</f>
        <v>306</v>
      </c>
      <c r="C339" s="86" t="str">
        <f>'3. Investeringen'!G320</f>
        <v>Nieuwe investeringen TD</v>
      </c>
      <c r="D339" s="86">
        <f>'3. Investeringen'!K320</f>
        <v>2013</v>
      </c>
      <c r="E339" s="121">
        <f>'3. Investeringen'!N320</f>
        <v>2013</v>
      </c>
      <c r="F339" s="86">
        <f>'3. Investeringen'!O320</f>
        <v>1175291.1900000006</v>
      </c>
      <c r="G339" s="86">
        <f>'3. Investeringen'!P320</f>
        <v>0</v>
      </c>
      <c r="H339" s="20"/>
      <c r="I339" s="86">
        <f>'6. Investeringen per jaar'!I320</f>
        <v>1</v>
      </c>
      <c r="J339" s="20"/>
      <c r="K339" s="86">
        <f>'8. Afschrijvingen voor GAW'!AO334</f>
        <v>0</v>
      </c>
      <c r="L339" s="86">
        <f>'8. Afschrijvingen voor GAW'!AP334</f>
        <v>0</v>
      </c>
      <c r="M339" s="86">
        <f>'8. Afschrijvingen voor GAW'!AQ334</f>
        <v>13058.791000000008</v>
      </c>
      <c r="N339" s="86">
        <f>'8. Afschrijvingen voor GAW'!AR334</f>
        <v>26848.874296000016</v>
      </c>
      <c r="O339" s="86">
        <f>'8. Afschrijvingen voor GAW'!AS334</f>
        <v>27117.363038960018</v>
      </c>
      <c r="P339" s="86">
        <f>'8. Afschrijvingen voor GAW'!AT334</f>
        <v>27334.301943271701</v>
      </c>
      <c r="Q339" s="86">
        <f>'8. Afschrijvingen voor GAW'!AU334</f>
        <v>27388.970547158242</v>
      </c>
      <c r="R339" s="86">
        <f>'8. Afschrijvingen voor GAW'!AV334</f>
        <v>27772.416134818461</v>
      </c>
      <c r="S339" s="86">
        <f>'8. Afschrijvingen voor GAW'!AW334</f>
        <v>28355.636873649648</v>
      </c>
      <c r="T339" s="86">
        <f>'8. Afschrijvingen voor GAW'!AX334</f>
        <v>29149.594706111839</v>
      </c>
      <c r="U339" s="86">
        <f>'8. Afschrijvingen voor GAW'!AY334</f>
        <v>29353.64186905462</v>
      </c>
      <c r="V339" s="86">
        <f>'8. Afschrijvingen voor GAW'!AZ334</f>
        <v>35224.370242865538</v>
      </c>
      <c r="W339" s="86">
        <f>'8. Afschrijvingen voor GAW'!BA334</f>
        <v>34066.308755428858</v>
      </c>
      <c r="X339" s="86">
        <f>'8. Afschrijvingen voor GAW'!BB334</f>
        <v>32946.320522373666</v>
      </c>
      <c r="Y339" s="86">
        <f>'8. Afschrijvingen voor GAW'!BC334</f>
        <v>31863.153820268231</v>
      </c>
      <c r="Z339" s="86">
        <f>'8. Afschrijvingen voor GAW'!BD334</f>
        <v>30815.598078232015</v>
      </c>
      <c r="AA339" s="20"/>
      <c r="AB339" s="122"/>
      <c r="AC339" s="87">
        <f t="shared" si="70"/>
        <v>0</v>
      </c>
      <c r="AD339" s="87">
        <f t="shared" si="71"/>
        <v>0</v>
      </c>
      <c r="AE339" s="87">
        <f t="shared" si="72"/>
        <v>1162232.3990000007</v>
      </c>
      <c r="AF339" s="87">
        <f t="shared" si="73"/>
        <v>1167926.0318760008</v>
      </c>
      <c r="AG339" s="87">
        <f t="shared" si="74"/>
        <v>1152487.929155801</v>
      </c>
      <c r="AH339" s="87">
        <f t="shared" si="75"/>
        <v>1134373.5306457756</v>
      </c>
      <c r="AI339" s="87">
        <f t="shared" si="76"/>
        <v>1109253.3071599088</v>
      </c>
      <c r="AJ339" s="87">
        <f t="shared" si="77"/>
        <v>1097010.4373253291</v>
      </c>
      <c r="AK339" s="87">
        <f t="shared" si="78"/>
        <v>1091692.0196355111</v>
      </c>
      <c r="AL339" s="87">
        <f t="shared" si="79"/>
        <v>1093109.8014791936</v>
      </c>
      <c r="AM339" s="87">
        <f t="shared" si="80"/>
        <v>1071407.9282204933</v>
      </c>
      <c r="AN339" s="87">
        <f t="shared" si="81"/>
        <v>1036183.5579776277</v>
      </c>
      <c r="AO339" s="87">
        <f t="shared" si="82"/>
        <v>1002117.2492221989</v>
      </c>
      <c r="AP339" s="87">
        <f t="shared" si="83"/>
        <v>969170.92869982519</v>
      </c>
      <c r="AQ339" s="87">
        <f t="shared" si="84"/>
        <v>937307.77487955696</v>
      </c>
      <c r="AR339" s="87">
        <f t="shared" si="85"/>
        <v>906492.17680132494</v>
      </c>
    </row>
    <row r="340" spans="2:44" s="79" customFormat="1" x14ac:dyDescent="0.2">
      <c r="B340" s="86">
        <f>'3. Investeringen'!B321</f>
        <v>307</v>
      </c>
      <c r="C340" s="86" t="str">
        <f>'3. Investeringen'!G321</f>
        <v>Nieuwe investeringen TD</v>
      </c>
      <c r="D340" s="86">
        <f>'3. Investeringen'!K321</f>
        <v>2013</v>
      </c>
      <c r="E340" s="121">
        <f>'3. Investeringen'!N321</f>
        <v>2013</v>
      </c>
      <c r="F340" s="86">
        <f>'3. Investeringen'!O321</f>
        <v>-145.82999999999998</v>
      </c>
      <c r="G340" s="86">
        <f>'3. Investeringen'!P321</f>
        <v>0</v>
      </c>
      <c r="H340" s="20"/>
      <c r="I340" s="86">
        <f>'6. Investeringen per jaar'!I321</f>
        <v>1</v>
      </c>
      <c r="J340" s="20"/>
      <c r="K340" s="86">
        <f>'8. Afschrijvingen voor GAW'!AO335</f>
        <v>0</v>
      </c>
      <c r="L340" s="86">
        <f>'8. Afschrijvingen voor GAW'!AP335</f>
        <v>0</v>
      </c>
      <c r="M340" s="86">
        <f>'8. Afschrijvingen voor GAW'!AQ335</f>
        <v>-2.4304999999999999</v>
      </c>
      <c r="N340" s="86">
        <f>'8. Afschrijvingen voor GAW'!AR335</f>
        <v>-4.9971079999999999</v>
      </c>
      <c r="O340" s="86">
        <f>'8. Afschrijvingen voor GAW'!AS335</f>
        <v>-5.0470790800000005</v>
      </c>
      <c r="P340" s="86">
        <f>'8. Afschrijvingen voor GAW'!AT335</f>
        <v>-5.0874557126400006</v>
      </c>
      <c r="Q340" s="86">
        <f>'8. Afschrijvingen voor GAW'!AU335</f>
        <v>-5.09763062406528</v>
      </c>
      <c r="R340" s="86">
        <f>'8. Afschrijvingen voor GAW'!AV335</f>
        <v>-5.1689974528021949</v>
      </c>
      <c r="S340" s="86">
        <f>'8. Afschrijvingen voor GAW'!AW335</f>
        <v>-5.2775463993110403</v>
      </c>
      <c r="T340" s="86">
        <f>'8. Afschrijvingen voor GAW'!AX335</f>
        <v>-5.4253176984917495</v>
      </c>
      <c r="U340" s="86">
        <f>'8. Afschrijvingen voor GAW'!AY335</f>
        <v>-5.4632949223811913</v>
      </c>
      <c r="V340" s="86">
        <f>'8. Afschrijvingen voor GAW'!AZ335</f>
        <v>-6.5559539068574288</v>
      </c>
      <c r="W340" s="86">
        <f>'8. Afschrijvingen voor GAW'!BA335</f>
        <v>-6.1900402004281769</v>
      </c>
      <c r="X340" s="86">
        <f>'8. Afschrijvingen voor GAW'!BB335</f>
        <v>-5.8445495845903253</v>
      </c>
      <c r="Y340" s="86">
        <f>'8. Afschrijvingen voor GAW'!BC335</f>
        <v>-5.5183421659155165</v>
      </c>
      <c r="Z340" s="86">
        <f>'8. Afschrijvingen voor GAW'!BD335</f>
        <v>-5.3343974270516661</v>
      </c>
      <c r="AA340" s="20"/>
      <c r="AB340" s="122"/>
      <c r="AC340" s="87">
        <f t="shared" si="70"/>
        <v>0</v>
      </c>
      <c r="AD340" s="87">
        <f t="shared" si="71"/>
        <v>0</v>
      </c>
      <c r="AE340" s="87">
        <f t="shared" si="72"/>
        <v>-143.39949999999999</v>
      </c>
      <c r="AF340" s="87">
        <f t="shared" si="73"/>
        <v>-142.41757799999999</v>
      </c>
      <c r="AG340" s="87">
        <f t="shared" si="74"/>
        <v>-138.7946747</v>
      </c>
      <c r="AH340" s="87">
        <f t="shared" si="75"/>
        <v>-134.81757638496001</v>
      </c>
      <c r="AI340" s="87">
        <f t="shared" si="76"/>
        <v>-129.98958091366464</v>
      </c>
      <c r="AJ340" s="87">
        <f t="shared" si="77"/>
        <v>-126.64043759365376</v>
      </c>
      <c r="AK340" s="87">
        <f t="shared" si="78"/>
        <v>-124.02234038380945</v>
      </c>
      <c r="AL340" s="87">
        <f t="shared" si="79"/>
        <v>-122.06964821606437</v>
      </c>
      <c r="AM340" s="87">
        <f t="shared" si="80"/>
        <v>-117.46084083119561</v>
      </c>
      <c r="AN340" s="87">
        <f t="shared" si="81"/>
        <v>-110.90488692433819</v>
      </c>
      <c r="AO340" s="87">
        <f t="shared" si="82"/>
        <v>-104.71484672391001</v>
      </c>
      <c r="AP340" s="87">
        <f t="shared" si="83"/>
        <v>-98.870297139319689</v>
      </c>
      <c r="AQ340" s="87">
        <f t="shared" si="84"/>
        <v>-93.351954973404176</v>
      </c>
      <c r="AR340" s="87">
        <f t="shared" si="85"/>
        <v>-88.017557546352506</v>
      </c>
    </row>
    <row r="341" spans="2:44" s="79" customFormat="1" x14ac:dyDescent="0.2">
      <c r="B341" s="86">
        <f>'3. Investeringen'!B322</f>
        <v>308</v>
      </c>
      <c r="C341" s="86" t="str">
        <f>'3. Investeringen'!G322</f>
        <v>Nieuwe investeringen TD</v>
      </c>
      <c r="D341" s="86">
        <f>'3. Investeringen'!K322</f>
        <v>2014</v>
      </c>
      <c r="E341" s="121">
        <f>'3. Investeringen'!N322</f>
        <v>2014</v>
      </c>
      <c r="F341" s="86">
        <f>'3. Investeringen'!O322</f>
        <v>-6065.17</v>
      </c>
      <c r="G341" s="86">
        <f>'3. Investeringen'!P322</f>
        <v>0</v>
      </c>
      <c r="H341" s="20"/>
      <c r="I341" s="86">
        <f>'6. Investeringen per jaar'!I322</f>
        <v>1</v>
      </c>
      <c r="J341" s="20"/>
      <c r="K341" s="86">
        <f>'8. Afschrijvingen voor GAW'!AO336</f>
        <v>0</v>
      </c>
      <c r="L341" s="86">
        <f>'8. Afschrijvingen voor GAW'!AP336</f>
        <v>0</v>
      </c>
      <c r="M341" s="86">
        <f>'8. Afschrijvingen voor GAW'!AQ336</f>
        <v>0</v>
      </c>
      <c r="N341" s="86">
        <f>'8. Afschrijvingen voor GAW'!AR336</f>
        <v>-55.137909090909091</v>
      </c>
      <c r="O341" s="86">
        <f>'8. Afschrijvingen voor GAW'!AS336</f>
        <v>-111.37857636363637</v>
      </c>
      <c r="P341" s="86">
        <f>'8. Afschrijvingen voor GAW'!AT336</f>
        <v>-112.26960497454546</v>
      </c>
      <c r="Q341" s="86">
        <f>'8. Afschrijvingen voor GAW'!AU336</f>
        <v>-112.49414418449456</v>
      </c>
      <c r="R341" s="86">
        <f>'8. Afschrijvingen voor GAW'!AV336</f>
        <v>-114.06906220307749</v>
      </c>
      <c r="S341" s="86">
        <f>'8. Afschrijvingen voor GAW'!AW336</f>
        <v>-116.46451250934213</v>
      </c>
      <c r="T341" s="86">
        <f>'8. Afschrijvingen voor GAW'!AX336</f>
        <v>-119.7255188596037</v>
      </c>
      <c r="U341" s="86">
        <f>'8. Afschrijvingen voor GAW'!AY336</f>
        <v>-120.5635974916209</v>
      </c>
      <c r="V341" s="86">
        <f>'8. Afschrijvingen voor GAW'!AZ336</f>
        <v>-144.67631698994512</v>
      </c>
      <c r="W341" s="86">
        <f>'8. Afschrijvingen voor GAW'!BA336</f>
        <v>-141.02133635019911</v>
      </c>
      <c r="X341" s="86">
        <f>'8. Afschrijvingen voor GAW'!BB336</f>
        <v>-137.45869206345725</v>
      </c>
      <c r="Y341" s="86">
        <f>'8. Afschrijvingen voor GAW'!BC336</f>
        <v>-133.98605142185411</v>
      </c>
      <c r="Z341" s="86">
        <f>'8. Afschrijvingen voor GAW'!BD336</f>
        <v>-130.60114064909149</v>
      </c>
      <c r="AA341" s="20"/>
      <c r="AB341" s="122"/>
      <c r="AC341" s="87">
        <f t="shared" si="70"/>
        <v>0</v>
      </c>
      <c r="AD341" s="87">
        <f t="shared" si="71"/>
        <v>0</v>
      </c>
      <c r="AE341" s="87">
        <f t="shared" si="72"/>
        <v>0</v>
      </c>
      <c r="AF341" s="87">
        <f t="shared" si="73"/>
        <v>-6010.0320909090906</v>
      </c>
      <c r="AG341" s="87">
        <f t="shared" si="74"/>
        <v>-5958.7538354545459</v>
      </c>
      <c r="AH341" s="87">
        <f t="shared" si="75"/>
        <v>-5894.1542611636369</v>
      </c>
      <c r="AI341" s="87">
        <f t="shared" si="76"/>
        <v>-5793.4484255014695</v>
      </c>
      <c r="AJ341" s="87">
        <f t="shared" si="77"/>
        <v>-5760.4876412554122</v>
      </c>
      <c r="AK341" s="87">
        <f t="shared" si="78"/>
        <v>-5764.9933692124332</v>
      </c>
      <c r="AL341" s="87">
        <f t="shared" si="79"/>
        <v>-5806.6876646907776</v>
      </c>
      <c r="AM341" s="87">
        <f t="shared" si="80"/>
        <v>-5726.770880851991</v>
      </c>
      <c r="AN341" s="87">
        <f t="shared" si="81"/>
        <v>-5582.094563862046</v>
      </c>
      <c r="AO341" s="87">
        <f t="shared" si="82"/>
        <v>-5441.0732275118471</v>
      </c>
      <c r="AP341" s="87">
        <f t="shared" si="83"/>
        <v>-5303.6145354483897</v>
      </c>
      <c r="AQ341" s="87">
        <f t="shared" si="84"/>
        <v>-5169.6284840265353</v>
      </c>
      <c r="AR341" s="87">
        <f t="shared" si="85"/>
        <v>-5039.0273433774437</v>
      </c>
    </row>
    <row r="342" spans="2:44" s="79" customFormat="1" x14ac:dyDescent="0.2">
      <c r="B342" s="86">
        <f>'3. Investeringen'!B323</f>
        <v>309</v>
      </c>
      <c r="C342" s="86" t="str">
        <f>'3. Investeringen'!G323</f>
        <v>Nieuwe investeringen TD</v>
      </c>
      <c r="D342" s="86">
        <f>'3. Investeringen'!K323</f>
        <v>2014</v>
      </c>
      <c r="E342" s="121">
        <f>'3. Investeringen'!N323</f>
        <v>2014</v>
      </c>
      <c r="F342" s="86">
        <f>'3. Investeringen'!O323</f>
        <v>844025.8600000008</v>
      </c>
      <c r="G342" s="86">
        <f>'3. Investeringen'!P323</f>
        <v>0</v>
      </c>
      <c r="H342" s="20"/>
      <c r="I342" s="86">
        <f>'6. Investeringen per jaar'!I323</f>
        <v>1</v>
      </c>
      <c r="J342" s="20"/>
      <c r="K342" s="86">
        <f>'8. Afschrijvingen voor GAW'!AO337</f>
        <v>0</v>
      </c>
      <c r="L342" s="86">
        <f>'8. Afschrijvingen voor GAW'!AP337</f>
        <v>0</v>
      </c>
      <c r="M342" s="86">
        <f>'8. Afschrijvingen voor GAW'!AQ337</f>
        <v>0</v>
      </c>
      <c r="N342" s="86">
        <f>'8. Afschrijvingen voor GAW'!AR337</f>
        <v>9378.0651111111201</v>
      </c>
      <c r="O342" s="86">
        <f>'8. Afschrijvingen voor GAW'!AS337</f>
        <v>18943.691524444464</v>
      </c>
      <c r="P342" s="86">
        <f>'8. Afschrijvingen voor GAW'!AT337</f>
        <v>19095.241056640021</v>
      </c>
      <c r="Q342" s="86">
        <f>'8. Afschrijvingen voor GAW'!AU337</f>
        <v>19133.431538753302</v>
      </c>
      <c r="R342" s="86">
        <f>'8. Afschrijvingen voor GAW'!AV337</f>
        <v>19401.29958029585</v>
      </c>
      <c r="S342" s="86">
        <f>'8. Afschrijvingen voor GAW'!AW337</f>
        <v>19808.72687148206</v>
      </c>
      <c r="T342" s="86">
        <f>'8. Afschrijvingen voor GAW'!AX337</f>
        <v>20363.371223883558</v>
      </c>
      <c r="U342" s="86">
        <f>'8. Afschrijvingen voor GAW'!AY337</f>
        <v>20505.914822450741</v>
      </c>
      <c r="V342" s="86">
        <f>'8. Afschrijvingen voor GAW'!AZ337</f>
        <v>24607.097786940889</v>
      </c>
      <c r="W342" s="86">
        <f>'8. Afschrijvingen voor GAW'!BA337</f>
        <v>23819.670657758779</v>
      </c>
      <c r="X342" s="86">
        <f>'8. Afschrijvingen voor GAW'!BB337</f>
        <v>23057.441196710501</v>
      </c>
      <c r="Y342" s="86">
        <f>'8. Afschrijvingen voor GAW'!BC337</f>
        <v>22319.603078415763</v>
      </c>
      <c r="Z342" s="86">
        <f>'8. Afschrijvingen voor GAW'!BD337</f>
        <v>21605.375779906462</v>
      </c>
      <c r="AA342" s="20"/>
      <c r="AB342" s="122"/>
      <c r="AC342" s="87">
        <f t="shared" si="70"/>
        <v>0</v>
      </c>
      <c r="AD342" s="87">
        <f t="shared" si="71"/>
        <v>0</v>
      </c>
      <c r="AE342" s="87">
        <f t="shared" si="72"/>
        <v>0</v>
      </c>
      <c r="AF342" s="87">
        <f t="shared" si="73"/>
        <v>834647.79488888965</v>
      </c>
      <c r="AG342" s="87">
        <f t="shared" si="74"/>
        <v>824050.58131333406</v>
      </c>
      <c r="AH342" s="87">
        <f t="shared" si="75"/>
        <v>811547.74490720069</v>
      </c>
      <c r="AI342" s="87">
        <f t="shared" si="76"/>
        <v>794037.40885826177</v>
      </c>
      <c r="AJ342" s="87">
        <f t="shared" si="77"/>
        <v>785752.63300198165</v>
      </c>
      <c r="AK342" s="87">
        <f t="shared" si="78"/>
        <v>782444.71142354107</v>
      </c>
      <c r="AL342" s="87">
        <f t="shared" si="79"/>
        <v>783989.79211951664</v>
      </c>
      <c r="AM342" s="87">
        <f t="shared" si="80"/>
        <v>768971.8058419025</v>
      </c>
      <c r="AN342" s="87">
        <f t="shared" si="81"/>
        <v>744364.70805496164</v>
      </c>
      <c r="AO342" s="87">
        <f t="shared" si="82"/>
        <v>720545.0373972028</v>
      </c>
      <c r="AP342" s="87">
        <f t="shared" si="83"/>
        <v>697487.59620049235</v>
      </c>
      <c r="AQ342" s="87">
        <f t="shared" si="84"/>
        <v>675167.99312207662</v>
      </c>
      <c r="AR342" s="87">
        <f t="shared" si="85"/>
        <v>653562.6173421701</v>
      </c>
    </row>
    <row r="343" spans="2:44" s="79" customFormat="1" x14ac:dyDescent="0.2">
      <c r="B343" s="86">
        <f>'3. Investeringen'!B324</f>
        <v>310</v>
      </c>
      <c r="C343" s="86" t="str">
        <f>'3. Investeringen'!G324</f>
        <v>Nieuwe investeringen TD</v>
      </c>
      <c r="D343" s="86">
        <f>'3. Investeringen'!K324</f>
        <v>2014</v>
      </c>
      <c r="E343" s="121">
        <f>'3. Investeringen'!N324</f>
        <v>2014</v>
      </c>
      <c r="F343" s="86">
        <f>'3. Investeringen'!O324</f>
        <v>213.5</v>
      </c>
      <c r="G343" s="86">
        <f>'3. Investeringen'!P324</f>
        <v>0</v>
      </c>
      <c r="H343" s="20"/>
      <c r="I343" s="86">
        <f>'6. Investeringen per jaar'!I324</f>
        <v>1</v>
      </c>
      <c r="J343" s="20"/>
      <c r="K343" s="86">
        <f>'8. Afschrijvingen voor GAW'!AO338</f>
        <v>0</v>
      </c>
      <c r="L343" s="86">
        <f>'8. Afschrijvingen voor GAW'!AP338</f>
        <v>0</v>
      </c>
      <c r="M343" s="86">
        <f>'8. Afschrijvingen voor GAW'!AQ338</f>
        <v>0</v>
      </c>
      <c r="N343" s="86">
        <f>'8. Afschrijvingen voor GAW'!AR338</f>
        <v>3.5583333333333331</v>
      </c>
      <c r="O343" s="86">
        <f>'8. Afschrijvingen voor GAW'!AS338</f>
        <v>7.1878333333333329</v>
      </c>
      <c r="P343" s="86">
        <f>'8. Afschrijvingen voor GAW'!AT338</f>
        <v>7.245336</v>
      </c>
      <c r="Q343" s="86">
        <f>'8. Afschrijvingen voor GAW'!AU338</f>
        <v>7.2598266720000009</v>
      </c>
      <c r="R343" s="86">
        <f>'8. Afschrijvingen voor GAW'!AV338</f>
        <v>7.3614642454080013</v>
      </c>
      <c r="S343" s="86">
        <f>'8. Afschrijvingen voor GAW'!AW338</f>
        <v>7.5160549945615696</v>
      </c>
      <c r="T343" s="86">
        <f>'8. Afschrijvingen voor GAW'!AX338</f>
        <v>7.7265045344092931</v>
      </c>
      <c r="U343" s="86">
        <f>'8. Afschrijvingen voor GAW'!AY338</f>
        <v>7.7805900661501566</v>
      </c>
      <c r="V343" s="86">
        <f>'8. Afschrijvingen voor GAW'!AZ338</f>
        <v>9.3367080793801875</v>
      </c>
      <c r="W343" s="86">
        <f>'8. Afschrijvingen voor GAW'!BA338</f>
        <v>8.8387503151465783</v>
      </c>
      <c r="X343" s="86">
        <f>'8. Afschrijvingen voor GAW'!BB338</f>
        <v>8.3673502983387618</v>
      </c>
      <c r="Y343" s="86">
        <f>'8. Afschrijvingen voor GAW'!BC338</f>
        <v>7.9210916157606945</v>
      </c>
      <c r="Z343" s="86">
        <f>'8. Afschrijvingen voor GAW'!BD338</f>
        <v>7.5999662799866137</v>
      </c>
      <c r="AA343" s="20"/>
      <c r="AB343" s="122"/>
      <c r="AC343" s="87">
        <f t="shared" si="70"/>
        <v>0</v>
      </c>
      <c r="AD343" s="87">
        <f t="shared" si="71"/>
        <v>0</v>
      </c>
      <c r="AE343" s="87">
        <f t="shared" si="72"/>
        <v>0</v>
      </c>
      <c r="AF343" s="87">
        <f t="shared" si="73"/>
        <v>209.94166666666666</v>
      </c>
      <c r="AG343" s="87">
        <f t="shared" si="74"/>
        <v>204.85324999999997</v>
      </c>
      <c r="AH343" s="87">
        <f t="shared" si="75"/>
        <v>199.24673999999996</v>
      </c>
      <c r="AI343" s="87">
        <f t="shared" si="76"/>
        <v>192.38540680799997</v>
      </c>
      <c r="AJ343" s="87">
        <f t="shared" si="77"/>
        <v>187.71733825790398</v>
      </c>
      <c r="AK343" s="87">
        <f t="shared" si="78"/>
        <v>184.14334736675838</v>
      </c>
      <c r="AL343" s="87">
        <f t="shared" si="79"/>
        <v>181.57285655861833</v>
      </c>
      <c r="AM343" s="87">
        <f t="shared" si="80"/>
        <v>175.06327648837848</v>
      </c>
      <c r="AN343" s="87">
        <f t="shared" si="81"/>
        <v>165.72656840899828</v>
      </c>
      <c r="AO343" s="87">
        <f t="shared" si="82"/>
        <v>156.88781809385171</v>
      </c>
      <c r="AP343" s="87">
        <f t="shared" si="83"/>
        <v>148.52046779551296</v>
      </c>
      <c r="AQ343" s="87">
        <f t="shared" si="84"/>
        <v>140.59937617975226</v>
      </c>
      <c r="AR343" s="87">
        <f t="shared" si="85"/>
        <v>132.99940989976565</v>
      </c>
    </row>
    <row r="344" spans="2:44" s="79" customFormat="1" x14ac:dyDescent="0.2">
      <c r="B344" s="86">
        <f>'3. Investeringen'!B325</f>
        <v>311</v>
      </c>
      <c r="C344" s="86" t="str">
        <f>'3. Investeringen'!G325</f>
        <v>Nieuwe investeringen TD</v>
      </c>
      <c r="D344" s="86">
        <f>'3. Investeringen'!K325</f>
        <v>2015</v>
      </c>
      <c r="E344" s="121">
        <f>'3. Investeringen'!N325</f>
        <v>2015</v>
      </c>
      <c r="F344" s="86">
        <f>'3. Investeringen'!O325</f>
        <v>46344.3</v>
      </c>
      <c r="G344" s="86">
        <f>'3. Investeringen'!P325</f>
        <v>0</v>
      </c>
      <c r="H344" s="20"/>
      <c r="I344" s="86">
        <f>'6. Investeringen per jaar'!I325</f>
        <v>1</v>
      </c>
      <c r="J344" s="20"/>
      <c r="K344" s="86">
        <f>'8. Afschrijvingen voor GAW'!AO339</f>
        <v>0</v>
      </c>
      <c r="L344" s="86">
        <f>'8. Afschrijvingen voor GAW'!AP339</f>
        <v>0</v>
      </c>
      <c r="M344" s="86">
        <f>'8. Afschrijvingen voor GAW'!AQ339</f>
        <v>0</v>
      </c>
      <c r="N344" s="86">
        <f>'8. Afschrijvingen voor GAW'!AR339</f>
        <v>0</v>
      </c>
      <c r="O344" s="86">
        <f>'8. Afschrijvingen voor GAW'!AS339</f>
        <v>421.31181818181818</v>
      </c>
      <c r="P344" s="86">
        <f>'8. Afschrijvingen voor GAW'!AT339</f>
        <v>849.36462545454549</v>
      </c>
      <c r="Q344" s="86">
        <f>'8. Afschrijvingen voor GAW'!AU339</f>
        <v>851.06335470545457</v>
      </c>
      <c r="R344" s="86">
        <f>'8. Afschrijvingen voor GAW'!AV339</f>
        <v>862.97824167133092</v>
      </c>
      <c r="S344" s="86">
        <f>'8. Afschrijvingen voor GAW'!AW339</f>
        <v>881.10078474642876</v>
      </c>
      <c r="T344" s="86">
        <f>'8. Afschrijvingen voor GAW'!AX339</f>
        <v>905.77160671932882</v>
      </c>
      <c r="U344" s="86">
        <f>'8. Afschrijvingen voor GAW'!AY339</f>
        <v>912.11200796636399</v>
      </c>
      <c r="V344" s="86">
        <f>'8. Afschrijvingen voor GAW'!AZ339</f>
        <v>1094.534409559637</v>
      </c>
      <c r="W344" s="86">
        <f>'8. Afschrijvingen voor GAW'!BA339</f>
        <v>1067.4531458179551</v>
      </c>
      <c r="X344" s="86">
        <f>'8. Afschrijvingen voor GAW'!BB339</f>
        <v>1041.0419339626656</v>
      </c>
      <c r="Y344" s="86">
        <f>'8. Afschrijvingen voor GAW'!BC339</f>
        <v>1015.2841953903935</v>
      </c>
      <c r="Z344" s="86">
        <f>'8. Afschrijvingen voor GAW'!BD339</f>
        <v>990.16376169001262</v>
      </c>
      <c r="AA344" s="20"/>
      <c r="AB344" s="122"/>
      <c r="AC344" s="87">
        <f t="shared" si="70"/>
        <v>0</v>
      </c>
      <c r="AD344" s="87">
        <f t="shared" si="71"/>
        <v>0</v>
      </c>
      <c r="AE344" s="87">
        <f t="shared" si="72"/>
        <v>0</v>
      </c>
      <c r="AF344" s="87">
        <f t="shared" si="73"/>
        <v>0</v>
      </c>
      <c r="AG344" s="87">
        <f t="shared" si="74"/>
        <v>45922.988181818182</v>
      </c>
      <c r="AH344" s="87">
        <f t="shared" si="75"/>
        <v>45441.007461818182</v>
      </c>
      <c r="AI344" s="87">
        <f t="shared" si="76"/>
        <v>44680.826122036364</v>
      </c>
      <c r="AJ344" s="87">
        <f t="shared" si="77"/>
        <v>44443.379446073544</v>
      </c>
      <c r="AK344" s="87">
        <f t="shared" si="78"/>
        <v>44495.589629694659</v>
      </c>
      <c r="AL344" s="87">
        <f t="shared" si="79"/>
        <v>44835.69453260678</v>
      </c>
      <c r="AM344" s="87">
        <f t="shared" si="80"/>
        <v>44237.432386368659</v>
      </c>
      <c r="AN344" s="87">
        <f t="shared" si="81"/>
        <v>43142.897976809021</v>
      </c>
      <c r="AO344" s="87">
        <f t="shared" si="82"/>
        <v>42075.444830991066</v>
      </c>
      <c r="AP344" s="87">
        <f t="shared" si="83"/>
        <v>41034.402897028398</v>
      </c>
      <c r="AQ344" s="87">
        <f t="shared" si="84"/>
        <v>40019.118701638006</v>
      </c>
      <c r="AR344" s="87">
        <f t="shared" si="85"/>
        <v>39028.954939947995</v>
      </c>
    </row>
    <row r="345" spans="2:44" s="79" customFormat="1" x14ac:dyDescent="0.2">
      <c r="B345" s="86">
        <f>'3. Investeringen'!B326</f>
        <v>312</v>
      </c>
      <c r="C345" s="86" t="str">
        <f>'3. Investeringen'!G326</f>
        <v>Nieuwe investeringen TD</v>
      </c>
      <c r="D345" s="86">
        <f>'3. Investeringen'!K326</f>
        <v>2015</v>
      </c>
      <c r="E345" s="121">
        <f>'3. Investeringen'!N326</f>
        <v>2015</v>
      </c>
      <c r="F345" s="86">
        <f>'3. Investeringen'!O326</f>
        <v>1120576.2800000003</v>
      </c>
      <c r="G345" s="86">
        <f>'3. Investeringen'!P326</f>
        <v>0</v>
      </c>
      <c r="H345" s="20"/>
      <c r="I345" s="86">
        <f>'6. Investeringen per jaar'!I326</f>
        <v>1</v>
      </c>
      <c r="J345" s="20"/>
      <c r="K345" s="86">
        <f>'8. Afschrijvingen voor GAW'!AO340</f>
        <v>0</v>
      </c>
      <c r="L345" s="86">
        <f>'8. Afschrijvingen voor GAW'!AP340</f>
        <v>0</v>
      </c>
      <c r="M345" s="86">
        <f>'8. Afschrijvingen voor GAW'!AQ340</f>
        <v>0</v>
      </c>
      <c r="N345" s="86">
        <f>'8. Afschrijvingen voor GAW'!AR340</f>
        <v>0</v>
      </c>
      <c r="O345" s="86">
        <f>'8. Afschrijvingen voor GAW'!AS340</f>
        <v>12450.84755555556</v>
      </c>
      <c r="P345" s="86">
        <f>'8. Afschrijvingen voor GAW'!AT340</f>
        <v>25100.908672000005</v>
      </c>
      <c r="Q345" s="86">
        <f>'8. Afschrijvingen voor GAW'!AU340</f>
        <v>25151.110489344006</v>
      </c>
      <c r="R345" s="86">
        <f>'8. Afschrijvingen voor GAW'!AV340</f>
        <v>25503.226036194821</v>
      </c>
      <c r="S345" s="86">
        <f>'8. Afschrijvingen voor GAW'!AW340</f>
        <v>26038.793782954912</v>
      </c>
      <c r="T345" s="86">
        <f>'8. Afschrijvingen voor GAW'!AX340</f>
        <v>26767.880008877648</v>
      </c>
      <c r="U345" s="86">
        <f>'8. Afschrijvingen voor GAW'!AY340</f>
        <v>26955.255168939788</v>
      </c>
      <c r="V345" s="86">
        <f>'8. Afschrijvingen voor GAW'!AZ340</f>
        <v>32346.306202727748</v>
      </c>
      <c r="W345" s="86">
        <f>'8. Afschrijvingen voor GAW'!BA340</f>
        <v>31338.10964575961</v>
      </c>
      <c r="X345" s="86">
        <f>'8. Afschrijvingen voor GAW'!BB340</f>
        <v>30361.337397060612</v>
      </c>
      <c r="Y345" s="86">
        <f>'8. Afschrijvingen voor GAW'!BC340</f>
        <v>29415.009997671707</v>
      </c>
      <c r="Z345" s="86">
        <f>'8. Afschrijvingen voor GAW'!BD340</f>
        <v>28498.178517224795</v>
      </c>
      <c r="AA345" s="20"/>
      <c r="AB345" s="122"/>
      <c r="AC345" s="87">
        <f t="shared" si="70"/>
        <v>0</v>
      </c>
      <c r="AD345" s="87">
        <f t="shared" si="71"/>
        <v>0</v>
      </c>
      <c r="AE345" s="87">
        <f t="shared" si="72"/>
        <v>0</v>
      </c>
      <c r="AF345" s="87">
        <f t="shared" si="73"/>
        <v>0</v>
      </c>
      <c r="AG345" s="87">
        <f t="shared" si="74"/>
        <v>1108125.4324444446</v>
      </c>
      <c r="AH345" s="87">
        <f t="shared" si="75"/>
        <v>1091889.5272320001</v>
      </c>
      <c r="AI345" s="87">
        <f t="shared" si="76"/>
        <v>1068922.1957971202</v>
      </c>
      <c r="AJ345" s="87">
        <f t="shared" si="77"/>
        <v>1058383.8805020852</v>
      </c>
      <c r="AK345" s="87">
        <f t="shared" si="78"/>
        <v>1054571.1482096741</v>
      </c>
      <c r="AL345" s="87">
        <f t="shared" si="79"/>
        <v>1057331.2603506672</v>
      </c>
      <c r="AM345" s="87">
        <f t="shared" si="80"/>
        <v>1037777.324004182</v>
      </c>
      <c r="AN345" s="87">
        <f t="shared" si="81"/>
        <v>1005431.0178014543</v>
      </c>
      <c r="AO345" s="87">
        <f t="shared" si="82"/>
        <v>974092.90815569472</v>
      </c>
      <c r="AP345" s="87">
        <f t="shared" si="83"/>
        <v>943731.57075863413</v>
      </c>
      <c r="AQ345" s="87">
        <f t="shared" si="84"/>
        <v>914316.56076096243</v>
      </c>
      <c r="AR345" s="87">
        <f t="shared" si="85"/>
        <v>885818.38224373758</v>
      </c>
    </row>
    <row r="346" spans="2:44" s="79" customFormat="1" x14ac:dyDescent="0.2">
      <c r="B346" s="86">
        <f>'3. Investeringen'!B327</f>
        <v>313</v>
      </c>
      <c r="C346" s="86" t="str">
        <f>'3. Investeringen'!G327</f>
        <v>Nieuwe investeringen TD</v>
      </c>
      <c r="D346" s="86">
        <f>'3. Investeringen'!K327</f>
        <v>2015</v>
      </c>
      <c r="E346" s="121">
        <f>'3. Investeringen'!N327</f>
        <v>2015</v>
      </c>
      <c r="F346" s="86">
        <f>'3. Investeringen'!O327</f>
        <v>12242.38</v>
      </c>
      <c r="G346" s="86">
        <f>'3. Investeringen'!P327</f>
        <v>0</v>
      </c>
      <c r="H346" s="20"/>
      <c r="I346" s="86">
        <f>'6. Investeringen per jaar'!I327</f>
        <v>1</v>
      </c>
      <c r="J346" s="20"/>
      <c r="K346" s="86">
        <f>'8. Afschrijvingen voor GAW'!AO341</f>
        <v>0</v>
      </c>
      <c r="L346" s="86">
        <f>'8. Afschrijvingen voor GAW'!AP341</f>
        <v>0</v>
      </c>
      <c r="M346" s="86">
        <f>'8. Afschrijvingen voor GAW'!AQ341</f>
        <v>0</v>
      </c>
      <c r="N346" s="86">
        <f>'8. Afschrijvingen voor GAW'!AR341</f>
        <v>0</v>
      </c>
      <c r="O346" s="86">
        <f>'8. Afschrijvingen voor GAW'!AS341</f>
        <v>204.03966666666665</v>
      </c>
      <c r="P346" s="86">
        <f>'8. Afschrijvingen voor GAW'!AT341</f>
        <v>411.34396799999996</v>
      </c>
      <c r="Q346" s="86">
        <f>'8. Afschrijvingen voor GAW'!AU341</f>
        <v>412.16665593599998</v>
      </c>
      <c r="R346" s="86">
        <f>'8. Afschrijvingen voor GAW'!AV341</f>
        <v>417.93698911910394</v>
      </c>
      <c r="S346" s="86">
        <f>'8. Afschrijvingen voor GAW'!AW341</f>
        <v>426.71366589060511</v>
      </c>
      <c r="T346" s="86">
        <f>'8. Afschrijvingen voor GAW'!AX341</f>
        <v>438.66164853554204</v>
      </c>
      <c r="U346" s="86">
        <f>'8. Afschrijvingen voor GAW'!AY341</f>
        <v>441.73228007529082</v>
      </c>
      <c r="V346" s="86">
        <f>'8. Afschrijvingen voor GAW'!AZ341</f>
        <v>530.07873609034891</v>
      </c>
      <c r="W346" s="86">
        <f>'8. Afschrijvingen voor GAW'!BA341</f>
        <v>503.0108857367992</v>
      </c>
      <c r="X346" s="86">
        <f>'8. Afschrijvingen voor GAW'!BB341</f>
        <v>477.32522348640947</v>
      </c>
      <c r="Y346" s="86">
        <f>'8. Afschrijvingen voor GAW'!BC341</f>
        <v>452.95116952114603</v>
      </c>
      <c r="Z346" s="86">
        <f>'8. Afschrijvingen voor GAW'!BD341</f>
        <v>431.6585931761349</v>
      </c>
      <c r="AA346" s="20"/>
      <c r="AB346" s="122"/>
      <c r="AC346" s="87">
        <f t="shared" si="70"/>
        <v>0</v>
      </c>
      <c r="AD346" s="87">
        <f t="shared" si="71"/>
        <v>0</v>
      </c>
      <c r="AE346" s="87">
        <f t="shared" si="72"/>
        <v>0</v>
      </c>
      <c r="AF346" s="87">
        <f t="shared" si="73"/>
        <v>0</v>
      </c>
      <c r="AG346" s="87">
        <f t="shared" si="74"/>
        <v>12038.340333333332</v>
      </c>
      <c r="AH346" s="87">
        <f t="shared" si="75"/>
        <v>11723.303087999999</v>
      </c>
      <c r="AI346" s="87">
        <f t="shared" si="76"/>
        <v>11334.583038239998</v>
      </c>
      <c r="AJ346" s="87">
        <f t="shared" si="77"/>
        <v>11075.330211656255</v>
      </c>
      <c r="AK346" s="87">
        <f t="shared" si="78"/>
        <v>10881.198480210431</v>
      </c>
      <c r="AL346" s="87">
        <f t="shared" si="79"/>
        <v>10747.210389120781</v>
      </c>
      <c r="AM346" s="87">
        <f t="shared" si="80"/>
        <v>10380.708581769335</v>
      </c>
      <c r="AN346" s="87">
        <f t="shared" si="81"/>
        <v>9850.6298456789864</v>
      </c>
      <c r="AO346" s="87">
        <f t="shared" si="82"/>
        <v>9347.6189599421868</v>
      </c>
      <c r="AP346" s="87">
        <f t="shared" si="83"/>
        <v>8870.2937364557765</v>
      </c>
      <c r="AQ346" s="87">
        <f t="shared" si="84"/>
        <v>8417.3425669346307</v>
      </c>
      <c r="AR346" s="87">
        <f t="shared" si="85"/>
        <v>7985.683973758496</v>
      </c>
    </row>
    <row r="347" spans="2:44" s="79" customFormat="1" x14ac:dyDescent="0.2">
      <c r="B347" s="86">
        <f>'3. Investeringen'!B328</f>
        <v>314</v>
      </c>
      <c r="C347" s="86" t="str">
        <f>'3. Investeringen'!G328</f>
        <v>Nieuwe investeringen TD</v>
      </c>
      <c r="D347" s="86">
        <f>'3. Investeringen'!K328</f>
        <v>2016</v>
      </c>
      <c r="E347" s="121">
        <f>'3. Investeringen'!N328</f>
        <v>2016</v>
      </c>
      <c r="F347" s="86">
        <f>'3. Investeringen'!O328</f>
        <v>184878.84</v>
      </c>
      <c r="G347" s="86">
        <f>'3. Investeringen'!P328</f>
        <v>0</v>
      </c>
      <c r="H347" s="20"/>
      <c r="I347" s="86">
        <f>'6. Investeringen per jaar'!I328</f>
        <v>1</v>
      </c>
      <c r="J347" s="20"/>
      <c r="K347" s="86">
        <f>'8. Afschrijvingen voor GAW'!AO342</f>
        <v>0</v>
      </c>
      <c r="L347" s="86">
        <f>'8. Afschrijvingen voor GAW'!AP342</f>
        <v>0</v>
      </c>
      <c r="M347" s="86">
        <f>'8. Afschrijvingen voor GAW'!AQ342</f>
        <v>0</v>
      </c>
      <c r="N347" s="86">
        <f>'8. Afschrijvingen voor GAW'!AR342</f>
        <v>0</v>
      </c>
      <c r="O347" s="86">
        <f>'8. Afschrijvingen voor GAW'!AS342</f>
        <v>0</v>
      </c>
      <c r="P347" s="86">
        <f>'8. Afschrijvingen voor GAW'!AT342</f>
        <v>1680.7167272727272</v>
      </c>
      <c r="Q347" s="86">
        <f>'8. Afschrijvingen voor GAW'!AU342</f>
        <v>3368.1563214545454</v>
      </c>
      <c r="R347" s="86">
        <f>'8. Afschrijvingen voor GAW'!AV342</f>
        <v>3415.3105099549089</v>
      </c>
      <c r="S347" s="86">
        <f>'8. Afschrijvingen voor GAW'!AW342</f>
        <v>3487.0320306639615</v>
      </c>
      <c r="T347" s="86">
        <f>'8. Afschrijvingen voor GAW'!AX342</f>
        <v>3584.6689275225522</v>
      </c>
      <c r="U347" s="86">
        <f>'8. Afschrijvingen voor GAW'!AY342</f>
        <v>3609.761610015209</v>
      </c>
      <c r="V347" s="86">
        <f>'8. Afschrijvingen voor GAW'!AZ342</f>
        <v>4331.7139320182514</v>
      </c>
      <c r="W347" s="86">
        <f>'8. Afschrijvingen voor GAW'!BA342</f>
        <v>4226.7026851814453</v>
      </c>
      <c r="X347" s="86">
        <f>'8. Afschrijvingen voor GAW'!BB342</f>
        <v>4124.2371655406832</v>
      </c>
      <c r="Y347" s="86">
        <f>'8. Afschrijvingen voor GAW'!BC342</f>
        <v>4024.2556584972726</v>
      </c>
      <c r="Z347" s="86">
        <f>'8. Afschrijvingen voor GAW'!BD342</f>
        <v>3926.6979455640057</v>
      </c>
      <c r="AA347" s="20"/>
      <c r="AB347" s="122"/>
      <c r="AC347" s="87">
        <f t="shared" si="70"/>
        <v>0</v>
      </c>
      <c r="AD347" s="87">
        <f t="shared" si="71"/>
        <v>0</v>
      </c>
      <c r="AE347" s="87">
        <f t="shared" si="72"/>
        <v>0</v>
      </c>
      <c r="AF347" s="87">
        <f t="shared" si="73"/>
        <v>0</v>
      </c>
      <c r="AG347" s="87">
        <f t="shared" si="74"/>
        <v>0</v>
      </c>
      <c r="AH347" s="87">
        <f t="shared" si="75"/>
        <v>183198.12327272727</v>
      </c>
      <c r="AI347" s="87">
        <f t="shared" si="76"/>
        <v>180196.36319781819</v>
      </c>
      <c r="AJ347" s="87">
        <f t="shared" si="77"/>
        <v>179303.80177263275</v>
      </c>
      <c r="AK347" s="87">
        <f t="shared" si="78"/>
        <v>179582.14957919408</v>
      </c>
      <c r="AL347" s="87">
        <f t="shared" si="79"/>
        <v>181025.78083988896</v>
      </c>
      <c r="AM347" s="87">
        <f t="shared" si="80"/>
        <v>178683.19969575296</v>
      </c>
      <c r="AN347" s="87">
        <f t="shared" si="81"/>
        <v>174351.4857637347</v>
      </c>
      <c r="AO347" s="87">
        <f t="shared" si="82"/>
        <v>170124.78307855324</v>
      </c>
      <c r="AP347" s="87">
        <f t="shared" si="83"/>
        <v>166000.54591301255</v>
      </c>
      <c r="AQ347" s="87">
        <f t="shared" si="84"/>
        <v>161976.29025451528</v>
      </c>
      <c r="AR347" s="87">
        <f t="shared" si="85"/>
        <v>158049.59230895128</v>
      </c>
    </row>
    <row r="348" spans="2:44" s="79" customFormat="1" x14ac:dyDescent="0.2">
      <c r="B348" s="86">
        <f>'3. Investeringen'!B329</f>
        <v>315</v>
      </c>
      <c r="C348" s="86" t="str">
        <f>'3. Investeringen'!G329</f>
        <v>Nieuwe investeringen TD</v>
      </c>
      <c r="D348" s="86">
        <f>'3. Investeringen'!K329</f>
        <v>2016</v>
      </c>
      <c r="E348" s="121">
        <f>'3. Investeringen'!N329</f>
        <v>2016</v>
      </c>
      <c r="F348" s="86">
        <f>'3. Investeringen'!O329</f>
        <v>1079978.1100000003</v>
      </c>
      <c r="G348" s="86">
        <f>'3. Investeringen'!P329</f>
        <v>0</v>
      </c>
      <c r="H348" s="20"/>
      <c r="I348" s="86">
        <f>'6. Investeringen per jaar'!I329</f>
        <v>1</v>
      </c>
      <c r="J348" s="20"/>
      <c r="K348" s="86">
        <f>'8. Afschrijvingen voor GAW'!AO343</f>
        <v>0</v>
      </c>
      <c r="L348" s="86">
        <f>'8. Afschrijvingen voor GAW'!AP343</f>
        <v>0</v>
      </c>
      <c r="M348" s="86">
        <f>'8. Afschrijvingen voor GAW'!AQ343</f>
        <v>0</v>
      </c>
      <c r="N348" s="86">
        <f>'8. Afschrijvingen voor GAW'!AR343</f>
        <v>0</v>
      </c>
      <c r="O348" s="86">
        <f>'8. Afschrijvingen voor GAW'!AS343</f>
        <v>0</v>
      </c>
      <c r="P348" s="86">
        <f>'8. Afschrijvingen voor GAW'!AT343</f>
        <v>11999.756777777782</v>
      </c>
      <c r="Q348" s="86">
        <f>'8. Afschrijvingen voor GAW'!AU343</f>
        <v>24047.512582666674</v>
      </c>
      <c r="R348" s="86">
        <f>'8. Afschrijvingen voor GAW'!AV343</f>
        <v>24384.177758824004</v>
      </c>
      <c r="S348" s="86">
        <f>'8. Afschrijvingen voor GAW'!AW343</f>
        <v>24896.245491759302</v>
      </c>
      <c r="T348" s="86">
        <f>'8. Afschrijvingen voor GAW'!AX343</f>
        <v>25593.340365528562</v>
      </c>
      <c r="U348" s="86">
        <f>'8. Afschrijvingen voor GAW'!AY343</f>
        <v>25772.493748087258</v>
      </c>
      <c r="V348" s="86">
        <f>'8. Afschrijvingen voor GAW'!AZ343</f>
        <v>30926.992497704712</v>
      </c>
      <c r="W348" s="86">
        <f>'8. Afschrijvingen voor GAW'!BA343</f>
        <v>29987.438295242795</v>
      </c>
      <c r="X348" s="86">
        <f>'8. Afschrijvingen voor GAW'!BB343</f>
        <v>29076.427511589845</v>
      </c>
      <c r="Y348" s="86">
        <f>'8. Afschrijvingen voor GAW'!BC343</f>
        <v>28193.093004908638</v>
      </c>
      <c r="Z348" s="86">
        <f>'8. Afschrijvingen voor GAW'!BD343</f>
        <v>27336.593976911416</v>
      </c>
      <c r="AA348" s="20"/>
      <c r="AB348" s="122"/>
      <c r="AC348" s="87">
        <f t="shared" si="70"/>
        <v>0</v>
      </c>
      <c r="AD348" s="87">
        <f t="shared" si="71"/>
        <v>0</v>
      </c>
      <c r="AE348" s="87">
        <f t="shared" si="72"/>
        <v>0</v>
      </c>
      <c r="AF348" s="87">
        <f t="shared" si="73"/>
        <v>0</v>
      </c>
      <c r="AG348" s="87">
        <f t="shared" si="74"/>
        <v>0</v>
      </c>
      <c r="AH348" s="87">
        <f t="shared" si="75"/>
        <v>1067978.3532222225</v>
      </c>
      <c r="AI348" s="87">
        <f t="shared" si="76"/>
        <v>1046066.7973460003</v>
      </c>
      <c r="AJ348" s="87">
        <f t="shared" si="77"/>
        <v>1036327.5547500203</v>
      </c>
      <c r="AK348" s="87">
        <f t="shared" si="78"/>
        <v>1033194.1879080114</v>
      </c>
      <c r="AL348" s="87">
        <f t="shared" si="79"/>
        <v>1036530.2848039072</v>
      </c>
      <c r="AM348" s="87">
        <f t="shared" si="80"/>
        <v>1018013.5030494472</v>
      </c>
      <c r="AN348" s="87">
        <f t="shared" si="81"/>
        <v>987086.51055174251</v>
      </c>
      <c r="AO348" s="87">
        <f t="shared" si="82"/>
        <v>957099.07225649967</v>
      </c>
      <c r="AP348" s="87">
        <f t="shared" si="83"/>
        <v>928022.64474490983</v>
      </c>
      <c r="AQ348" s="87">
        <f t="shared" si="84"/>
        <v>899829.55174000119</v>
      </c>
      <c r="AR348" s="87">
        <f t="shared" si="85"/>
        <v>872492.9577630898</v>
      </c>
    </row>
    <row r="349" spans="2:44" s="79" customFormat="1" x14ac:dyDescent="0.2">
      <c r="B349" s="86">
        <f>'3. Investeringen'!B330</f>
        <v>316</v>
      </c>
      <c r="C349" s="86" t="str">
        <f>'3. Investeringen'!G330</f>
        <v>Nieuwe investeringen TD</v>
      </c>
      <c r="D349" s="86">
        <f>'3. Investeringen'!K330</f>
        <v>2016</v>
      </c>
      <c r="E349" s="121">
        <f>'3. Investeringen'!N330</f>
        <v>2016</v>
      </c>
      <c r="F349" s="86">
        <f>'3. Investeringen'!O330</f>
        <v>439.7099999999997</v>
      </c>
      <c r="G349" s="86">
        <f>'3. Investeringen'!P330</f>
        <v>0</v>
      </c>
      <c r="H349" s="20"/>
      <c r="I349" s="86">
        <f>'6. Investeringen per jaar'!I330</f>
        <v>1</v>
      </c>
      <c r="J349" s="20"/>
      <c r="K349" s="86">
        <f>'8. Afschrijvingen voor GAW'!AO344</f>
        <v>0</v>
      </c>
      <c r="L349" s="86">
        <f>'8. Afschrijvingen voor GAW'!AP344</f>
        <v>0</v>
      </c>
      <c r="M349" s="86">
        <f>'8. Afschrijvingen voor GAW'!AQ344</f>
        <v>0</v>
      </c>
      <c r="N349" s="86">
        <f>'8. Afschrijvingen voor GAW'!AR344</f>
        <v>0</v>
      </c>
      <c r="O349" s="86">
        <f>'8. Afschrijvingen voor GAW'!AS344</f>
        <v>0</v>
      </c>
      <c r="P349" s="86">
        <f>'8. Afschrijvingen voor GAW'!AT344</f>
        <v>7.3284999999999947</v>
      </c>
      <c r="Q349" s="86">
        <f>'8. Afschrijvingen voor GAW'!AU344</f>
        <v>14.686313999999989</v>
      </c>
      <c r="R349" s="86">
        <f>'8. Afschrijvingen voor GAW'!AV344</f>
        <v>14.891922395999988</v>
      </c>
      <c r="S349" s="86">
        <f>'8. Afschrijvingen voor GAW'!AW344</f>
        <v>15.204652766315986</v>
      </c>
      <c r="T349" s="86">
        <f>'8. Afschrijvingen voor GAW'!AX344</f>
        <v>15.630383043772833</v>
      </c>
      <c r="U349" s="86">
        <f>'8. Afschrijvingen voor GAW'!AY344</f>
        <v>15.739795725079238</v>
      </c>
      <c r="V349" s="86">
        <f>'8. Afschrijvingen voor GAW'!AZ344</f>
        <v>18.887754870095087</v>
      </c>
      <c r="W349" s="86">
        <f>'8. Afschrijvingen voor GAW'!BA344</f>
        <v>17.962640345845536</v>
      </c>
      <c r="X349" s="86">
        <f>'8. Afschrijvingen voor GAW'!BB344</f>
        <v>17.082837553395958</v>
      </c>
      <c r="Y349" s="86">
        <f>'8. Afschrijvingen voor GAW'!BC344</f>
        <v>16.246127142617379</v>
      </c>
      <c r="Z349" s="86">
        <f>'8. Afschrijvingen voor GAW'!BD344</f>
        <v>15.450398466244286</v>
      </c>
      <c r="AA349" s="20"/>
      <c r="AB349" s="122"/>
      <c r="AC349" s="87">
        <f t="shared" si="70"/>
        <v>0</v>
      </c>
      <c r="AD349" s="87">
        <f t="shared" si="71"/>
        <v>0</v>
      </c>
      <c r="AE349" s="87">
        <f t="shared" si="72"/>
        <v>0</v>
      </c>
      <c r="AF349" s="87">
        <f t="shared" si="73"/>
        <v>0</v>
      </c>
      <c r="AG349" s="87">
        <f t="shared" si="74"/>
        <v>0</v>
      </c>
      <c r="AH349" s="87">
        <f t="shared" si="75"/>
        <v>432.38149999999968</v>
      </c>
      <c r="AI349" s="87">
        <f t="shared" si="76"/>
        <v>418.55994899999968</v>
      </c>
      <c r="AJ349" s="87">
        <f t="shared" si="77"/>
        <v>409.5278658899997</v>
      </c>
      <c r="AK349" s="87">
        <f t="shared" si="78"/>
        <v>402.92329830737367</v>
      </c>
      <c r="AL349" s="87">
        <f t="shared" si="79"/>
        <v>398.57476761620728</v>
      </c>
      <c r="AM349" s="87">
        <f t="shared" si="80"/>
        <v>385.62499526444145</v>
      </c>
      <c r="AN349" s="87">
        <f t="shared" si="81"/>
        <v>366.73724039434637</v>
      </c>
      <c r="AO349" s="87">
        <f t="shared" si="82"/>
        <v>348.77460004850082</v>
      </c>
      <c r="AP349" s="87">
        <f t="shared" si="83"/>
        <v>331.69176249510485</v>
      </c>
      <c r="AQ349" s="87">
        <f t="shared" si="84"/>
        <v>315.4456353524875</v>
      </c>
      <c r="AR349" s="87">
        <f t="shared" si="85"/>
        <v>299.99523688624322</v>
      </c>
    </row>
    <row r="350" spans="2:44" s="79" customFormat="1" x14ac:dyDescent="0.2">
      <c r="B350" s="86">
        <f>'3. Investeringen'!B331</f>
        <v>317</v>
      </c>
      <c r="C350" s="86" t="str">
        <f>'3. Investeringen'!G331</f>
        <v>Nieuwe investeringen TD</v>
      </c>
      <c r="D350" s="86">
        <f>'3. Investeringen'!K331</f>
        <v>2017</v>
      </c>
      <c r="E350" s="121">
        <f>'3. Investeringen'!N331</f>
        <v>2017</v>
      </c>
      <c r="F350" s="86">
        <f>'3. Investeringen'!O331</f>
        <v>594.84</v>
      </c>
      <c r="G350" s="86">
        <f>'3. Investeringen'!P331</f>
        <v>0</v>
      </c>
      <c r="H350" s="20"/>
      <c r="I350" s="86">
        <f>'6. Investeringen per jaar'!I331</f>
        <v>1</v>
      </c>
      <c r="J350" s="20"/>
      <c r="K350" s="86">
        <f>'8. Afschrijvingen voor GAW'!AO345</f>
        <v>0</v>
      </c>
      <c r="L350" s="86">
        <f>'8. Afschrijvingen voor GAW'!AP345</f>
        <v>0</v>
      </c>
      <c r="M350" s="86">
        <f>'8. Afschrijvingen voor GAW'!AQ345</f>
        <v>0</v>
      </c>
      <c r="N350" s="86">
        <f>'8. Afschrijvingen voor GAW'!AR345</f>
        <v>0</v>
      </c>
      <c r="O350" s="86">
        <f>'8. Afschrijvingen voor GAW'!AS345</f>
        <v>0</v>
      </c>
      <c r="P350" s="86">
        <f>'8. Afschrijvingen voor GAW'!AT345</f>
        <v>0</v>
      </c>
      <c r="Q350" s="86">
        <f>'8. Afschrijvingen voor GAW'!AU345</f>
        <v>5.4076363636363638</v>
      </c>
      <c r="R350" s="86">
        <f>'8. Afschrijvingen voor GAW'!AV345</f>
        <v>10.966686545454547</v>
      </c>
      <c r="S350" s="86">
        <f>'8. Afschrijvingen voor GAW'!AW345</f>
        <v>11.19698696290909</v>
      </c>
      <c r="T350" s="86">
        <f>'8. Afschrijvingen voor GAW'!AX345</f>
        <v>11.510502597870547</v>
      </c>
      <c r="U350" s="86">
        <f>'8. Afschrijvingen voor GAW'!AY345</f>
        <v>11.591076116055639</v>
      </c>
      <c r="V350" s="86">
        <f>'8. Afschrijvingen voor GAW'!AZ345</f>
        <v>13.909291339266765</v>
      </c>
      <c r="W350" s="86">
        <f>'8. Afschrijvingen voor GAW'!BA345</f>
        <v>13.578773525264387</v>
      </c>
      <c r="X350" s="86">
        <f>'8. Afschrijvingen voor GAW'!BB345</f>
        <v>13.256109599911571</v>
      </c>
      <c r="Y350" s="86">
        <f>'8. Afschrijvingen voor GAW'!BC345</f>
        <v>12.941112936151296</v>
      </c>
      <c r="Z350" s="86">
        <f>'8. Afschrijvingen voor GAW'!BD345</f>
        <v>12.633601341628889</v>
      </c>
      <c r="AA350" s="20"/>
      <c r="AB350" s="122"/>
      <c r="AC350" s="87">
        <f t="shared" si="70"/>
        <v>0</v>
      </c>
      <c r="AD350" s="87">
        <f t="shared" si="71"/>
        <v>0</v>
      </c>
      <c r="AE350" s="87">
        <f t="shared" si="72"/>
        <v>0</v>
      </c>
      <c r="AF350" s="87">
        <f t="shared" si="73"/>
        <v>0</v>
      </c>
      <c r="AG350" s="87">
        <f t="shared" si="74"/>
        <v>0</v>
      </c>
      <c r="AH350" s="87">
        <f t="shared" si="75"/>
        <v>0</v>
      </c>
      <c r="AI350" s="87">
        <f t="shared" si="76"/>
        <v>589.43236363636368</v>
      </c>
      <c r="AJ350" s="87">
        <f t="shared" si="77"/>
        <v>586.71773018181818</v>
      </c>
      <c r="AK350" s="87">
        <f t="shared" si="78"/>
        <v>587.84181555272721</v>
      </c>
      <c r="AL350" s="87">
        <f t="shared" si="79"/>
        <v>592.79088379033306</v>
      </c>
      <c r="AM350" s="87">
        <f t="shared" si="80"/>
        <v>585.34934386080965</v>
      </c>
      <c r="AN350" s="87">
        <f t="shared" si="81"/>
        <v>571.44005252154284</v>
      </c>
      <c r="AO350" s="87">
        <f t="shared" si="82"/>
        <v>557.86127899627843</v>
      </c>
      <c r="AP350" s="87">
        <f t="shared" si="83"/>
        <v>544.60516939636682</v>
      </c>
      <c r="AQ350" s="87">
        <f t="shared" si="84"/>
        <v>531.66405646021553</v>
      </c>
      <c r="AR350" s="87">
        <f t="shared" si="85"/>
        <v>519.03045511858659</v>
      </c>
    </row>
    <row r="351" spans="2:44" s="79" customFormat="1" x14ac:dyDescent="0.2">
      <c r="B351" s="86">
        <f>'3. Investeringen'!B332</f>
        <v>318</v>
      </c>
      <c r="C351" s="86" t="str">
        <f>'3. Investeringen'!G332</f>
        <v>Nieuwe investeringen TD</v>
      </c>
      <c r="D351" s="86">
        <f>'3. Investeringen'!K332</f>
        <v>2017</v>
      </c>
      <c r="E351" s="121">
        <f>'3. Investeringen'!N332</f>
        <v>2017</v>
      </c>
      <c r="F351" s="86">
        <f>'3. Investeringen'!O332</f>
        <v>500454.44</v>
      </c>
      <c r="G351" s="86">
        <f>'3. Investeringen'!P332</f>
        <v>0</v>
      </c>
      <c r="H351" s="20"/>
      <c r="I351" s="86">
        <f>'6. Investeringen per jaar'!I332</f>
        <v>1</v>
      </c>
      <c r="J351" s="20"/>
      <c r="K351" s="86">
        <f>'8. Afschrijvingen voor GAW'!AO346</f>
        <v>0</v>
      </c>
      <c r="L351" s="86">
        <f>'8. Afschrijvingen voor GAW'!AP346</f>
        <v>0</v>
      </c>
      <c r="M351" s="86">
        <f>'8. Afschrijvingen voor GAW'!AQ346</f>
        <v>0</v>
      </c>
      <c r="N351" s="86">
        <f>'8. Afschrijvingen voor GAW'!AR346</f>
        <v>0</v>
      </c>
      <c r="O351" s="86">
        <f>'8. Afschrijvingen voor GAW'!AS346</f>
        <v>0</v>
      </c>
      <c r="P351" s="86">
        <f>'8. Afschrijvingen voor GAW'!AT346</f>
        <v>0</v>
      </c>
      <c r="Q351" s="86">
        <f>'8. Afschrijvingen voor GAW'!AU346</f>
        <v>5560.604888888889</v>
      </c>
      <c r="R351" s="86">
        <f>'8. Afschrijvingen voor GAW'!AV346</f>
        <v>11276.906714666668</v>
      </c>
      <c r="S351" s="86">
        <f>'8. Afschrijvingen voor GAW'!AW346</f>
        <v>11513.721755674665</v>
      </c>
      <c r="T351" s="86">
        <f>'8. Afschrijvingen voor GAW'!AX346</f>
        <v>11836.105964833558</v>
      </c>
      <c r="U351" s="86">
        <f>'8. Afschrijvingen voor GAW'!AY346</f>
        <v>11918.958706587391</v>
      </c>
      <c r="V351" s="86">
        <f>'8. Afschrijvingen voor GAW'!AZ346</f>
        <v>14302.750447904868</v>
      </c>
      <c r="W351" s="86">
        <f>'8. Afschrijvingen voor GAW'!BA346</f>
        <v>13878.965249448425</v>
      </c>
      <c r="X351" s="86">
        <f>'8. Afschrijvingen voor GAW'!BB346</f>
        <v>13467.73664946477</v>
      </c>
      <c r="Y351" s="86">
        <f>'8. Afschrijvingen voor GAW'!BC346</f>
        <v>13068.692600591739</v>
      </c>
      <c r="Z351" s="86">
        <f>'8. Afschrijvingen voor GAW'!BD346</f>
        <v>12681.472079092726</v>
      </c>
      <c r="AA351" s="20"/>
      <c r="AB351" s="122"/>
      <c r="AC351" s="87">
        <f t="shared" si="70"/>
        <v>0</v>
      </c>
      <c r="AD351" s="87">
        <f t="shared" si="71"/>
        <v>0</v>
      </c>
      <c r="AE351" s="87">
        <f t="shared" si="72"/>
        <v>0</v>
      </c>
      <c r="AF351" s="87">
        <f t="shared" si="73"/>
        <v>0</v>
      </c>
      <c r="AG351" s="87">
        <f t="shared" si="74"/>
        <v>0</v>
      </c>
      <c r="AH351" s="87">
        <f t="shared" si="75"/>
        <v>0</v>
      </c>
      <c r="AI351" s="87">
        <f t="shared" si="76"/>
        <v>494893.83511111111</v>
      </c>
      <c r="AJ351" s="87">
        <f t="shared" si="77"/>
        <v>490545.44208799995</v>
      </c>
      <c r="AK351" s="87">
        <f t="shared" si="78"/>
        <v>489333.1746161732</v>
      </c>
      <c r="AL351" s="87">
        <f t="shared" si="79"/>
        <v>491198.39754059247</v>
      </c>
      <c r="AM351" s="87">
        <f t="shared" si="80"/>
        <v>482717.8276167892</v>
      </c>
      <c r="AN351" s="87">
        <f t="shared" si="81"/>
        <v>468415.07716888434</v>
      </c>
      <c r="AO351" s="87">
        <f t="shared" si="82"/>
        <v>454536.11191943591</v>
      </c>
      <c r="AP351" s="87">
        <f t="shared" si="83"/>
        <v>441068.37526997115</v>
      </c>
      <c r="AQ351" s="87">
        <f t="shared" si="84"/>
        <v>427999.6826693794</v>
      </c>
      <c r="AR351" s="87">
        <f t="shared" si="85"/>
        <v>415318.21059028665</v>
      </c>
    </row>
    <row r="352" spans="2:44" s="79" customFormat="1" x14ac:dyDescent="0.2">
      <c r="B352" s="86">
        <f>'3. Investeringen'!B333</f>
        <v>319</v>
      </c>
      <c r="C352" s="86" t="str">
        <f>'3. Investeringen'!G333</f>
        <v>Nieuwe investeringen TD</v>
      </c>
      <c r="D352" s="86">
        <f>'3. Investeringen'!K333</f>
        <v>2017</v>
      </c>
      <c r="E352" s="121">
        <f>'3. Investeringen'!N333</f>
        <v>2017</v>
      </c>
      <c r="F352" s="86">
        <f>'3. Investeringen'!O333</f>
        <v>-777.84000000000015</v>
      </c>
      <c r="G352" s="86">
        <f>'3. Investeringen'!P333</f>
        <v>0</v>
      </c>
      <c r="H352" s="20"/>
      <c r="I352" s="86">
        <f>'6. Investeringen per jaar'!I333</f>
        <v>1</v>
      </c>
      <c r="J352" s="20"/>
      <c r="K352" s="86">
        <f>'8. Afschrijvingen voor GAW'!AO347</f>
        <v>0</v>
      </c>
      <c r="L352" s="86">
        <f>'8. Afschrijvingen voor GAW'!AP347</f>
        <v>0</v>
      </c>
      <c r="M352" s="86">
        <f>'8. Afschrijvingen voor GAW'!AQ347</f>
        <v>0</v>
      </c>
      <c r="N352" s="86">
        <f>'8. Afschrijvingen voor GAW'!AR347</f>
        <v>0</v>
      </c>
      <c r="O352" s="86">
        <f>'8. Afschrijvingen voor GAW'!AS347</f>
        <v>0</v>
      </c>
      <c r="P352" s="86">
        <f>'8. Afschrijvingen voor GAW'!AT347</f>
        <v>0</v>
      </c>
      <c r="Q352" s="86">
        <f>'8. Afschrijvingen voor GAW'!AU347</f>
        <v>-12.964000000000002</v>
      </c>
      <c r="R352" s="86">
        <f>'8. Afschrijvingen voor GAW'!AV347</f>
        <v>-26.290992000000006</v>
      </c>
      <c r="S352" s="86">
        <f>'8. Afschrijvingen voor GAW'!AW347</f>
        <v>-26.843102832000003</v>
      </c>
      <c r="T352" s="86">
        <f>'8. Afschrijvingen voor GAW'!AX347</f>
        <v>-27.594709711296005</v>
      </c>
      <c r="U352" s="86">
        <f>'8. Afschrijvingen voor GAW'!AY347</f>
        <v>-27.787872679275075</v>
      </c>
      <c r="V352" s="86">
        <f>'8. Afschrijvingen voor GAW'!AZ347</f>
        <v>-33.345447215130086</v>
      </c>
      <c r="W352" s="86">
        <f>'8. Afschrijvingen voor GAW'!BA347</f>
        <v>-31.776249699123966</v>
      </c>
      <c r="X352" s="86">
        <f>'8. Afschrijvingen voor GAW'!BB347</f>
        <v>-30.280896772106367</v>
      </c>
      <c r="Y352" s="86">
        <f>'8. Afschrijvingen voor GAW'!BC347</f>
        <v>-28.855913394595479</v>
      </c>
      <c r="Z352" s="86">
        <f>'8. Afschrijvingen voor GAW'!BD347</f>
        <v>-27.497988058379221</v>
      </c>
      <c r="AA352" s="20"/>
      <c r="AB352" s="122"/>
      <c r="AC352" s="87">
        <f t="shared" si="70"/>
        <v>0</v>
      </c>
      <c r="AD352" s="87">
        <f t="shared" si="71"/>
        <v>0</v>
      </c>
      <c r="AE352" s="87">
        <f t="shared" si="72"/>
        <v>0</v>
      </c>
      <c r="AF352" s="87">
        <f t="shared" si="73"/>
        <v>0</v>
      </c>
      <c r="AG352" s="87">
        <f t="shared" si="74"/>
        <v>0</v>
      </c>
      <c r="AH352" s="87">
        <f t="shared" si="75"/>
        <v>0</v>
      </c>
      <c r="AI352" s="87">
        <f t="shared" si="76"/>
        <v>-764.87600000000009</v>
      </c>
      <c r="AJ352" s="87">
        <f t="shared" si="77"/>
        <v>-749.29327200000012</v>
      </c>
      <c r="AK352" s="87">
        <f t="shared" si="78"/>
        <v>-738.18532788000005</v>
      </c>
      <c r="AL352" s="87">
        <f t="shared" si="79"/>
        <v>-731.2598073493441</v>
      </c>
      <c r="AM352" s="87">
        <f t="shared" si="80"/>
        <v>-708.59075332151428</v>
      </c>
      <c r="AN352" s="87">
        <f t="shared" si="81"/>
        <v>-675.24530610638419</v>
      </c>
      <c r="AO352" s="87">
        <f t="shared" si="82"/>
        <v>-643.46905640726027</v>
      </c>
      <c r="AP352" s="87">
        <f t="shared" si="83"/>
        <v>-613.18815963515385</v>
      </c>
      <c r="AQ352" s="87">
        <f t="shared" si="84"/>
        <v>-584.33224624055833</v>
      </c>
      <c r="AR352" s="87">
        <f t="shared" si="85"/>
        <v>-556.83425818217916</v>
      </c>
    </row>
    <row r="353" spans="2:44" s="79" customFormat="1" x14ac:dyDescent="0.2">
      <c r="B353" s="86">
        <f>'3. Investeringen'!B334</f>
        <v>320</v>
      </c>
      <c r="C353" s="86" t="str">
        <f>'3. Investeringen'!G334</f>
        <v>Nieuwe investeringen AD</v>
      </c>
      <c r="D353" s="86">
        <f>'3. Investeringen'!K334</f>
        <v>2009</v>
      </c>
      <c r="E353" s="121">
        <f>'3. Investeringen'!N334</f>
        <v>2011</v>
      </c>
      <c r="F353" s="86">
        <f>'3. Investeringen'!O334</f>
        <v>83258.451923076893</v>
      </c>
      <c r="G353" s="86">
        <f>'3. Investeringen'!P334</f>
        <v>83258.451923076878</v>
      </c>
      <c r="H353" s="20"/>
      <c r="I353" s="86">
        <f>'6. Investeringen per jaar'!I334</f>
        <v>1</v>
      </c>
      <c r="J353" s="20"/>
      <c r="K353" s="86">
        <f>'8. Afschrijvingen voor GAW'!AO348</f>
        <v>2253.5287653846144</v>
      </c>
      <c r="L353" s="86">
        <f>'8. Afschrijvingen voor GAW'!AP348</f>
        <v>2312.1205132846139</v>
      </c>
      <c r="M353" s="86">
        <f>'8. Afschrijvingen voor GAW'!AQ348</f>
        <v>2365.2992850901596</v>
      </c>
      <c r="N353" s="86">
        <f>'8. Afschrijvingen voor GAW'!AR348</f>
        <v>2431.5276650726842</v>
      </c>
      <c r="O353" s="86">
        <f>'8. Afschrijvingen voor GAW'!AS348</f>
        <v>2455.8429417234106</v>
      </c>
      <c r="P353" s="86">
        <f>'8. Afschrijvingen voor GAW'!AT348</f>
        <v>2475.4896852571983</v>
      </c>
      <c r="Q353" s="86">
        <f>'8. Afschrijvingen voor GAW'!AU348</f>
        <v>2480.440664627713</v>
      </c>
      <c r="R353" s="86">
        <f>'8. Afschrijvingen voor GAW'!AV348</f>
        <v>2515.166833932501</v>
      </c>
      <c r="S353" s="86">
        <f>'8. Afschrijvingen voor GAW'!AW348</f>
        <v>2567.9853374450831</v>
      </c>
      <c r="T353" s="86">
        <f>'8. Afschrijvingen voor GAW'!AX348</f>
        <v>2639.8889268935459</v>
      </c>
      <c r="U353" s="86">
        <f>'8. Afschrijvingen voor GAW'!AY348</f>
        <v>2658.3681493818003</v>
      </c>
      <c r="V353" s="86">
        <f>'8. Afschrijvingen voor GAW'!AZ348</f>
        <v>3190.0417792581607</v>
      </c>
      <c r="W353" s="86">
        <f>'8. Afschrijvingen voor GAW'!BA348</f>
        <v>3045.5870571785458</v>
      </c>
      <c r="X353" s="86">
        <f>'8. Afschrijvingen voor GAW'!BB348</f>
        <v>2907.6736810044231</v>
      </c>
      <c r="Y353" s="86">
        <f>'8. Afschrijvingen voor GAW'!BC348</f>
        <v>2776.005438845732</v>
      </c>
      <c r="Z353" s="86">
        <f>'8. Afschrijvingen voor GAW'!BD348</f>
        <v>2650.2995321810199</v>
      </c>
      <c r="AA353" s="20"/>
      <c r="AB353" s="122"/>
      <c r="AC353" s="87">
        <f t="shared" si="70"/>
        <v>82253.799936538402</v>
      </c>
      <c r="AD353" s="87">
        <f t="shared" si="71"/>
        <v>82080.278221603789</v>
      </c>
      <c r="AE353" s="87">
        <f t="shared" si="72"/>
        <v>81602.825335610498</v>
      </c>
      <c r="AF353" s="87">
        <f t="shared" si="73"/>
        <v>81456.176779934904</v>
      </c>
      <c r="AG353" s="87">
        <f t="shared" si="74"/>
        <v>79814.895606010832</v>
      </c>
      <c r="AH353" s="87">
        <f t="shared" si="75"/>
        <v>77977.925085601717</v>
      </c>
      <c r="AI353" s="87">
        <f t="shared" si="76"/>
        <v>75653.440271145198</v>
      </c>
      <c r="AJ353" s="87">
        <f t="shared" si="77"/>
        <v>74197.42160100874</v>
      </c>
      <c r="AK353" s="87">
        <f t="shared" si="78"/>
        <v>73187.582117184822</v>
      </c>
      <c r="AL353" s="87">
        <f t="shared" si="79"/>
        <v>72596.945489572448</v>
      </c>
      <c r="AM353" s="87">
        <f t="shared" si="80"/>
        <v>70446.75595861765</v>
      </c>
      <c r="AN353" s="87">
        <f t="shared" si="81"/>
        <v>67256.714179359493</v>
      </c>
      <c r="AO353" s="87">
        <f t="shared" si="82"/>
        <v>64211.127122180944</v>
      </c>
      <c r="AP353" s="87">
        <f t="shared" si="83"/>
        <v>61303.45344117652</v>
      </c>
      <c r="AQ353" s="87">
        <f t="shared" si="84"/>
        <v>58527.448002330784</v>
      </c>
      <c r="AR353" s="87">
        <f t="shared" si="85"/>
        <v>55877.148470149761</v>
      </c>
    </row>
    <row r="354" spans="2:44" s="79" customFormat="1" x14ac:dyDescent="0.2">
      <c r="B354" s="86">
        <f>'3. Investeringen'!B335</f>
        <v>321</v>
      </c>
      <c r="C354" s="86" t="str">
        <f>'3. Investeringen'!G335</f>
        <v>Nieuwe investeringen AD</v>
      </c>
      <c r="D354" s="86">
        <f>'3. Investeringen'!K335</f>
        <v>2009</v>
      </c>
      <c r="E354" s="121">
        <f>'3. Investeringen'!N335</f>
        <v>2011</v>
      </c>
      <c r="F354" s="86">
        <f>'3. Investeringen'!O335</f>
        <v>-288.46153846153845</v>
      </c>
      <c r="G354" s="86">
        <f>'3. Investeringen'!P335</f>
        <v>-288.46153846153845</v>
      </c>
      <c r="H354" s="20"/>
      <c r="I354" s="86">
        <f>'6. Investeringen per jaar'!I335</f>
        <v>1</v>
      </c>
      <c r="J354" s="20"/>
      <c r="K354" s="86">
        <f>'8. Afschrijvingen voor GAW'!AO349</f>
        <v>-7.8076923076923075</v>
      </c>
      <c r="L354" s="86">
        <f>'8. Afschrijvingen voor GAW'!AP349</f>
        <v>-8.010692307692306</v>
      </c>
      <c r="M354" s="86">
        <f>'8. Afschrijvingen voor GAW'!AQ349</f>
        <v>-8.1949382307692282</v>
      </c>
      <c r="N354" s="86">
        <f>'8. Afschrijvingen voor GAW'!AR349</f>
        <v>-8.4243965012307669</v>
      </c>
      <c r="O354" s="86">
        <f>'8. Afschrijvingen voor GAW'!AS349</f>
        <v>-8.5086404662430741</v>
      </c>
      <c r="P354" s="86">
        <f>'8. Afschrijvingen voor GAW'!AT349</f>
        <v>-8.576709589973019</v>
      </c>
      <c r="Q354" s="86">
        <f>'8. Afschrijvingen voor GAW'!AU349</f>
        <v>-8.5938630091529653</v>
      </c>
      <c r="R354" s="86">
        <f>'8. Afschrijvingen voor GAW'!AV349</f>
        <v>-8.7141770912811083</v>
      </c>
      <c r="S354" s="86">
        <f>'8. Afschrijvingen voor GAW'!AW349</f>
        <v>-8.8971748101980115</v>
      </c>
      <c r="T354" s="86">
        <f>'8. Afschrijvingen voor GAW'!AX349</f>
        <v>-9.1462957048835545</v>
      </c>
      <c r="U354" s="86">
        <f>'8. Afschrijvingen voor GAW'!AY349</f>
        <v>-9.210319774817739</v>
      </c>
      <c r="V354" s="86">
        <f>'8. Afschrijvingen voor GAW'!AZ349</f>
        <v>-11.052383729781285</v>
      </c>
      <c r="W354" s="86">
        <f>'8. Afschrijvingen voor GAW'!BA349</f>
        <v>-10.551898428810055</v>
      </c>
      <c r="X354" s="86">
        <f>'8. Afschrijvingen voor GAW'!BB349</f>
        <v>-10.074076613165827</v>
      </c>
      <c r="Y354" s="86">
        <f>'8. Afschrijvingen voor GAW'!BC349</f>
        <v>-9.6178920118149218</v>
      </c>
      <c r="Z354" s="86">
        <f>'8. Afschrijvingen voor GAW'!BD349</f>
        <v>-9.1823648263742452</v>
      </c>
      <c r="AA354" s="20"/>
      <c r="AB354" s="122"/>
      <c r="AC354" s="87">
        <f t="shared" si="70"/>
        <v>-284.98076923076917</v>
      </c>
      <c r="AD354" s="87">
        <f t="shared" si="71"/>
        <v>-284.37957692307685</v>
      </c>
      <c r="AE354" s="87">
        <f t="shared" si="72"/>
        <v>-282.72536896153832</v>
      </c>
      <c r="AF354" s="87">
        <f t="shared" si="73"/>
        <v>-282.21728279123062</v>
      </c>
      <c r="AG354" s="87">
        <f t="shared" si="74"/>
        <v>-276.53081515289983</v>
      </c>
      <c r="AH354" s="87">
        <f t="shared" si="75"/>
        <v>-270.16635208415005</v>
      </c>
      <c r="AI354" s="87">
        <f t="shared" si="76"/>
        <v>-262.11282177916536</v>
      </c>
      <c r="AJ354" s="87">
        <f t="shared" si="77"/>
        <v>-257.06822419279257</v>
      </c>
      <c r="AK354" s="87">
        <f t="shared" si="78"/>
        <v>-253.56948209064319</v>
      </c>
      <c r="AL354" s="87">
        <f t="shared" si="79"/>
        <v>-251.52313188429767</v>
      </c>
      <c r="AM354" s="87">
        <f t="shared" si="80"/>
        <v>-244.07347403266999</v>
      </c>
      <c r="AN354" s="87">
        <f t="shared" si="81"/>
        <v>-233.02109030288869</v>
      </c>
      <c r="AO354" s="87">
        <f t="shared" si="82"/>
        <v>-222.46919187407863</v>
      </c>
      <c r="AP354" s="87">
        <f t="shared" si="83"/>
        <v>-212.3951152609128</v>
      </c>
      <c r="AQ354" s="87">
        <f t="shared" si="84"/>
        <v>-202.77722324909789</v>
      </c>
      <c r="AR354" s="87">
        <f t="shared" si="85"/>
        <v>-193.59485842272363</v>
      </c>
    </row>
    <row r="355" spans="2:44" s="79" customFormat="1" x14ac:dyDescent="0.2">
      <c r="B355" s="86">
        <f>'3. Investeringen'!B336</f>
        <v>322</v>
      </c>
      <c r="C355" s="86" t="str">
        <f>'3. Investeringen'!G336</f>
        <v>Nieuwe investeringen AD</v>
      </c>
      <c r="D355" s="86">
        <f>'3. Investeringen'!K336</f>
        <v>2010</v>
      </c>
      <c r="E355" s="121">
        <f>'3. Investeringen'!N336</f>
        <v>2011</v>
      </c>
      <c r="F355" s="86">
        <f>'3. Investeringen'!O336</f>
        <v>409717.63179487176</v>
      </c>
      <c r="G355" s="86">
        <f>'3. Investeringen'!P336</f>
        <v>409717.63179487176</v>
      </c>
      <c r="H355" s="20"/>
      <c r="I355" s="86">
        <f>'6. Investeringen per jaar'!I336</f>
        <v>1</v>
      </c>
      <c r="J355" s="20"/>
      <c r="K355" s="86">
        <f>'8. Afschrijvingen voor GAW'!AO350</f>
        <v>10801.646656410256</v>
      </c>
      <c r="L355" s="86">
        <f>'8. Afschrijvingen voor GAW'!AP350</f>
        <v>11082.489469476921</v>
      </c>
      <c r="M355" s="86">
        <f>'8. Afschrijvingen voor GAW'!AQ350</f>
        <v>11337.38672727489</v>
      </c>
      <c r="N355" s="86">
        <f>'8. Afschrijvingen voor GAW'!AR350</f>
        <v>11654.833555638586</v>
      </c>
      <c r="O355" s="86">
        <f>'8. Afschrijvingen voor GAW'!AS350</f>
        <v>11771.381891194971</v>
      </c>
      <c r="P355" s="86">
        <f>'8. Afschrijvingen voor GAW'!AT350</f>
        <v>11865.552946324531</v>
      </c>
      <c r="Q355" s="86">
        <f>'8. Afschrijvingen voor GAW'!AU350</f>
        <v>11889.284052217181</v>
      </c>
      <c r="R355" s="86">
        <f>'8. Afschrijvingen voor GAW'!AV350</f>
        <v>12055.734028948222</v>
      </c>
      <c r="S355" s="86">
        <f>'8. Afschrijvingen voor GAW'!AW350</f>
        <v>12308.904443556135</v>
      </c>
      <c r="T355" s="86">
        <f>'8. Afschrijvingen voor GAW'!AX350</f>
        <v>12653.553767975707</v>
      </c>
      <c r="U355" s="86">
        <f>'8. Afschrijvingen voor GAW'!AY350</f>
        <v>12742.128644351535</v>
      </c>
      <c r="V355" s="86">
        <f>'8. Afschrijvingen voor GAW'!AZ350</f>
        <v>15290.554373221838</v>
      </c>
      <c r="W355" s="86">
        <f>'8. Afschrijvingen voor GAW'!BA350</f>
        <v>14623.330182390337</v>
      </c>
      <c r="X355" s="86">
        <f>'8. Afschrijvingen voor GAW'!BB350</f>
        <v>13985.22122897694</v>
      </c>
      <c r="Y355" s="86">
        <f>'8. Afschrijvingen voor GAW'!BC350</f>
        <v>13374.957029894309</v>
      </c>
      <c r="Z355" s="86">
        <f>'8. Afschrijvingen voor GAW'!BD350</f>
        <v>12791.322541317104</v>
      </c>
      <c r="AA355" s="20"/>
      <c r="AB355" s="122"/>
      <c r="AC355" s="87">
        <f t="shared" ref="AC355:AC369" si="86">$I355*IF($D355&lt;2011,IF(AC$33=$E355,$G355*K$28-K355,
AB355*K$28-K355),
IF(AC$33=$E355,$F355-K355,
AB355*K$28-K355))</f>
        <v>405061.74961538456</v>
      </c>
      <c r="AD355" s="87">
        <f t="shared" si="71"/>
        <v>404510.86563590763</v>
      </c>
      <c r="AE355" s="87">
        <f t="shared" si="72"/>
        <v>402477.22881825862</v>
      </c>
      <c r="AF355" s="87">
        <f t="shared" si="73"/>
        <v>402091.75766953127</v>
      </c>
      <c r="AG355" s="87">
        <f t="shared" si="74"/>
        <v>394341.29335503164</v>
      </c>
      <c r="AH355" s="87">
        <f t="shared" si="75"/>
        <v>385630.4707555474</v>
      </c>
      <c r="AI355" s="87">
        <f t="shared" si="76"/>
        <v>374512.44764484128</v>
      </c>
      <c r="AJ355" s="87">
        <f t="shared" si="77"/>
        <v>367699.8878829208</v>
      </c>
      <c r="AK355" s="87">
        <f t="shared" si="78"/>
        <v>363112.68108490593</v>
      </c>
      <c r="AL355" s="87">
        <f t="shared" si="79"/>
        <v>360626.28238730761</v>
      </c>
      <c r="AM355" s="87">
        <f t="shared" si="80"/>
        <v>350408.53771966719</v>
      </c>
      <c r="AN355" s="87">
        <f t="shared" si="81"/>
        <v>335117.98334644537</v>
      </c>
      <c r="AO355" s="87">
        <f t="shared" si="82"/>
        <v>320494.65316405502</v>
      </c>
      <c r="AP355" s="87">
        <f t="shared" si="83"/>
        <v>306509.43193507806</v>
      </c>
      <c r="AQ355" s="87">
        <f t="shared" si="84"/>
        <v>293134.47490518377</v>
      </c>
      <c r="AR355" s="87">
        <f t="shared" si="85"/>
        <v>280343.15236386668</v>
      </c>
    </row>
    <row r="356" spans="2:44" s="79" customFormat="1" x14ac:dyDescent="0.2">
      <c r="B356" s="86">
        <f>'3. Investeringen'!B337</f>
        <v>323</v>
      </c>
      <c r="C356" s="86" t="str">
        <f>'3. Investeringen'!G337</f>
        <v>Nieuwe investeringen AD</v>
      </c>
      <c r="D356" s="86">
        <f>'3. Investeringen'!K337</f>
        <v>2010</v>
      </c>
      <c r="E356" s="121">
        <f>'3. Investeringen'!N337</f>
        <v>2011</v>
      </c>
      <c r="F356" s="86">
        <f>'3. Investeringen'!O337</f>
        <v>-59.181410256410246</v>
      </c>
      <c r="G356" s="86">
        <f>'3. Investeringen'!P337</f>
        <v>-59.181410256410246</v>
      </c>
      <c r="H356" s="20"/>
      <c r="I356" s="86">
        <f>'6. Investeringen per jaar'!I337</f>
        <v>1</v>
      </c>
      <c r="J356" s="20"/>
      <c r="K356" s="86">
        <f>'8. Afschrijvingen voor GAW'!AO351</f>
        <v>-1.5602371794871792</v>
      </c>
      <c r="L356" s="86">
        <f>'8. Afschrijvingen voor GAW'!AP351</f>
        <v>-1.6008033461538456</v>
      </c>
      <c r="M356" s="86">
        <f>'8. Afschrijvingen voor GAW'!AQ351</f>
        <v>-1.6376218231153838</v>
      </c>
      <c r="N356" s="86">
        <f>'8. Afschrijvingen voor GAW'!AR351</f>
        <v>-1.6834752341626145</v>
      </c>
      <c r="O356" s="86">
        <f>'8. Afschrijvingen voor GAW'!AS351</f>
        <v>-1.7003099865042406</v>
      </c>
      <c r="P356" s="86">
        <f>'8. Afschrijvingen voor GAW'!AT351</f>
        <v>-1.7139124663962746</v>
      </c>
      <c r="Q356" s="86">
        <f>'8. Afschrijvingen voor GAW'!AU351</f>
        <v>-1.7173402913290672</v>
      </c>
      <c r="R356" s="86">
        <f>'8. Afschrijvingen voor GAW'!AV351</f>
        <v>-1.7413830554076741</v>
      </c>
      <c r="S356" s="86">
        <f>'8. Afschrijvingen voor GAW'!AW351</f>
        <v>-1.7779520995712352</v>
      </c>
      <c r="T356" s="86">
        <f>'8. Afschrijvingen voor GAW'!AX351</f>
        <v>-1.82773475835923</v>
      </c>
      <c r="U356" s="86">
        <f>'8. Afschrijvingen voor GAW'!AY351</f>
        <v>-1.8405289016677442</v>
      </c>
      <c r="V356" s="86">
        <f>'8. Afschrijvingen voor GAW'!AZ351</f>
        <v>-2.2086346820012932</v>
      </c>
      <c r="W356" s="86">
        <f>'8. Afschrijvingen voor GAW'!BA351</f>
        <v>-2.1122578958776002</v>
      </c>
      <c r="X356" s="86">
        <f>'8. Afschrijvingen voor GAW'!BB351</f>
        <v>-2.0200866422393049</v>
      </c>
      <c r="Y356" s="86">
        <f>'8. Afschrijvingen voor GAW'!BC351</f>
        <v>-1.9319374069415896</v>
      </c>
      <c r="Z356" s="86">
        <f>'8. Afschrijvingen voor GAW'!BD351</f>
        <v>-1.8476346837295932</v>
      </c>
      <c r="AA356" s="20"/>
      <c r="AB356" s="122"/>
      <c r="AC356" s="87">
        <f t="shared" si="86"/>
        <v>-58.508894230769215</v>
      </c>
      <c r="AD356" s="87">
        <f t="shared" si="71"/>
        <v>-58.429322134615369</v>
      </c>
      <c r="AE356" s="87">
        <f t="shared" si="72"/>
        <v>-58.135574720596132</v>
      </c>
      <c r="AF356" s="87">
        <f t="shared" si="73"/>
        <v>-58.079895578610213</v>
      </c>
      <c r="AG356" s="87">
        <f t="shared" si="74"/>
        <v>-56.960384547892076</v>
      </c>
      <c r="AH356" s="87">
        <f t="shared" si="75"/>
        <v>-55.702155157878941</v>
      </c>
      <c r="AI356" s="87">
        <f t="shared" si="76"/>
        <v>-54.096219176865631</v>
      </c>
      <c r="AJ356" s="87">
        <f t="shared" si="77"/>
        <v>-53.112183189934079</v>
      </c>
      <c r="AK356" s="87">
        <f t="shared" si="78"/>
        <v>-52.449586937351455</v>
      </c>
      <c r="AL356" s="87">
        <f t="shared" si="79"/>
        <v>-52.090440613238073</v>
      </c>
      <c r="AM356" s="87">
        <f t="shared" si="80"/>
        <v>-50.61454479586299</v>
      </c>
      <c r="AN356" s="87">
        <f t="shared" si="81"/>
        <v>-48.405910113861694</v>
      </c>
      <c r="AO356" s="87">
        <f t="shared" si="82"/>
        <v>-46.293652217984096</v>
      </c>
      <c r="AP356" s="87">
        <f t="shared" si="83"/>
        <v>-44.27356557574479</v>
      </c>
      <c r="AQ356" s="87">
        <f t="shared" si="84"/>
        <v>-42.341628168803197</v>
      </c>
      <c r="AR356" s="87">
        <f t="shared" si="85"/>
        <v>-40.493993485073602</v>
      </c>
    </row>
    <row r="357" spans="2:44" s="79" customFormat="1" x14ac:dyDescent="0.2">
      <c r="B357" s="86">
        <f>'3. Investeringen'!B338</f>
        <v>324</v>
      </c>
      <c r="C357" s="86" t="str">
        <f>'3. Investeringen'!G338</f>
        <v>Nieuwe investeringen AD</v>
      </c>
      <c r="D357" s="86">
        <f>'3. Investeringen'!K338</f>
        <v>2011</v>
      </c>
      <c r="E357" s="121">
        <f>'3. Investeringen'!N338</f>
        <v>2011</v>
      </c>
      <c r="F357" s="86">
        <f>'3. Investeringen'!O338</f>
        <v>347272.75999999995</v>
      </c>
      <c r="G357" s="86">
        <f>'3. Investeringen'!P338</f>
        <v>0</v>
      </c>
      <c r="H357" s="20"/>
      <c r="I357" s="86">
        <f>'6. Investeringen per jaar'!I338</f>
        <v>1</v>
      </c>
      <c r="J357" s="20"/>
      <c r="K357" s="86">
        <f>'8. Afschrijvingen voor GAW'!AO352</f>
        <v>4452.2148717948712</v>
      </c>
      <c r="L357" s="86">
        <f>'8. Afschrijvingen voor GAW'!AP352</f>
        <v>9135.9449169230757</v>
      </c>
      <c r="M357" s="86">
        <f>'8. Afschrijvingen voor GAW'!AQ352</f>
        <v>9346.0716500123071</v>
      </c>
      <c r="N357" s="86">
        <f>'8. Afschrijvingen voor GAW'!AR352</f>
        <v>9607.7616562126514</v>
      </c>
      <c r="O357" s="86">
        <f>'8. Afschrijvingen voor GAW'!AS352</f>
        <v>9703.8392727747778</v>
      </c>
      <c r="P357" s="86">
        <f>'8. Afschrijvingen voor GAW'!AT352</f>
        <v>9781.4699869569758</v>
      </c>
      <c r="Q357" s="86">
        <f>'8. Afschrijvingen voor GAW'!AU352</f>
        <v>9801.0329269308913</v>
      </c>
      <c r="R357" s="86">
        <f>'8. Afschrijvingen voor GAW'!AV352</f>
        <v>9938.2473879079243</v>
      </c>
      <c r="S357" s="86">
        <f>'8. Afschrijvingen voor GAW'!AW352</f>
        <v>10146.950583053989</v>
      </c>
      <c r="T357" s="86">
        <f>'8. Afschrijvingen voor GAW'!AX352</f>
        <v>10431.0651993795</v>
      </c>
      <c r="U357" s="86">
        <f>'8. Afschrijvingen voor GAW'!AY352</f>
        <v>10504.082655775155</v>
      </c>
      <c r="V357" s="86">
        <f>'8. Afschrijvingen voor GAW'!AZ352</f>
        <v>12604.899186930186</v>
      </c>
      <c r="W357" s="86">
        <f>'8. Afschrijvingen voor GAW'!BA352</f>
        <v>12074.166589585757</v>
      </c>
      <c r="X357" s="86">
        <f>'8. Afschrijvingen voor GAW'!BB352</f>
        <v>11565.780627918988</v>
      </c>
      <c r="Y357" s="86">
        <f>'8. Afschrijvingen voor GAW'!BC352</f>
        <v>11078.800390953978</v>
      </c>
      <c r="Z357" s="86">
        <f>'8. Afschrijvingen voor GAW'!BD352</f>
        <v>10612.324585019074</v>
      </c>
      <c r="AA357" s="20"/>
      <c r="AB357" s="122"/>
      <c r="AC357" s="87">
        <f t="shared" si="86"/>
        <v>342820.54512820509</v>
      </c>
      <c r="AD357" s="87">
        <f t="shared" si="71"/>
        <v>342597.93438461539</v>
      </c>
      <c r="AE357" s="87">
        <f t="shared" si="72"/>
        <v>341131.61522544926</v>
      </c>
      <c r="AF357" s="87">
        <f t="shared" si="73"/>
        <v>341075.53879554919</v>
      </c>
      <c r="AG357" s="87">
        <f t="shared" si="74"/>
        <v>334782.45491072995</v>
      </c>
      <c r="AH357" s="87">
        <f t="shared" si="75"/>
        <v>327679.24456305883</v>
      </c>
      <c r="AI357" s="87">
        <f t="shared" si="76"/>
        <v>318533.5701252541</v>
      </c>
      <c r="AJ357" s="87">
        <f t="shared" si="77"/>
        <v>313054.79271909973</v>
      </c>
      <c r="AK357" s="87">
        <f t="shared" si="78"/>
        <v>309481.99278314679</v>
      </c>
      <c r="AL357" s="87">
        <f t="shared" si="79"/>
        <v>307716.42338169541</v>
      </c>
      <c r="AM357" s="87">
        <f t="shared" si="80"/>
        <v>299366.35568959214</v>
      </c>
      <c r="AN357" s="87">
        <f t="shared" si="81"/>
        <v>286761.45650266192</v>
      </c>
      <c r="AO357" s="87">
        <f t="shared" si="82"/>
        <v>274687.28991307615</v>
      </c>
      <c r="AP357" s="87">
        <f t="shared" si="83"/>
        <v>263121.50928515714</v>
      </c>
      <c r="AQ357" s="87">
        <f t="shared" si="84"/>
        <v>252042.70889420316</v>
      </c>
      <c r="AR357" s="87">
        <f t="shared" si="85"/>
        <v>241430.38430918407</v>
      </c>
    </row>
    <row r="358" spans="2:44" s="79" customFormat="1" x14ac:dyDescent="0.2">
      <c r="B358" s="86">
        <f>'3. Investeringen'!B339</f>
        <v>325</v>
      </c>
      <c r="C358" s="86" t="str">
        <f>'3. Investeringen'!G339</f>
        <v>Nieuwe investeringen AD</v>
      </c>
      <c r="D358" s="86">
        <f>'3. Investeringen'!K339</f>
        <v>2011</v>
      </c>
      <c r="E358" s="121">
        <f>'3. Investeringen'!N339</f>
        <v>2011</v>
      </c>
      <c r="F358" s="86">
        <f>'3. Investeringen'!O339</f>
        <v>37672.76</v>
      </c>
      <c r="G358" s="86">
        <f>'3. Investeringen'!P339</f>
        <v>0</v>
      </c>
      <c r="H358" s="20"/>
      <c r="I358" s="86">
        <f>'6. Investeringen per jaar'!I339</f>
        <v>1</v>
      </c>
      <c r="J358" s="20"/>
      <c r="K358" s="86">
        <f>'8. Afschrijvingen voor GAW'!AO353</f>
        <v>482.98410256410261</v>
      </c>
      <c r="L358" s="86">
        <f>'8. Afschrijvingen voor GAW'!AP353</f>
        <v>991.08337846153859</v>
      </c>
      <c r="M358" s="86">
        <f>'8. Afschrijvingen voor GAW'!AQ353</f>
        <v>1013.878296166154</v>
      </c>
      <c r="N358" s="86">
        <f>'8. Afschrijvingen voor GAW'!AR353</f>
        <v>1042.2668884588063</v>
      </c>
      <c r="O358" s="86">
        <f>'8. Afschrijvingen voor GAW'!AS353</f>
        <v>1052.6895573433944</v>
      </c>
      <c r="P358" s="86">
        <f>'8. Afschrijvingen voor GAW'!AT353</f>
        <v>1061.1110738021414</v>
      </c>
      <c r="Q358" s="86">
        <f>'8. Afschrijvingen voor GAW'!AU353</f>
        <v>1063.2332959497458</v>
      </c>
      <c r="R358" s="86">
        <f>'8. Afschrijvingen voor GAW'!AV353</f>
        <v>1078.1185620930423</v>
      </c>
      <c r="S358" s="86">
        <f>'8. Afschrijvingen voor GAW'!AW353</f>
        <v>1100.7590518969962</v>
      </c>
      <c r="T358" s="86">
        <f>'8. Afschrijvingen voor GAW'!AX353</f>
        <v>1131.580305350112</v>
      </c>
      <c r="U358" s="86">
        <f>'8. Afschrijvingen voor GAW'!AY353</f>
        <v>1139.5013674875627</v>
      </c>
      <c r="V358" s="86">
        <f>'8. Afschrijvingen voor GAW'!AZ353</f>
        <v>1367.4016409850751</v>
      </c>
      <c r="W358" s="86">
        <f>'8. Afschrijvingen voor GAW'!BA353</f>
        <v>1309.8268350488613</v>
      </c>
      <c r="X358" s="86">
        <f>'8. Afschrijvingen voor GAW'!BB353</f>
        <v>1254.6762314678567</v>
      </c>
      <c r="Y358" s="86">
        <f>'8. Afschrijvingen voor GAW'!BC353</f>
        <v>1201.8477585639469</v>
      </c>
      <c r="Z358" s="86">
        <f>'8. Afschrijvingen voor GAW'!BD353</f>
        <v>1151.2436424138859</v>
      </c>
      <c r="AA358" s="20"/>
      <c r="AB358" s="122"/>
      <c r="AC358" s="87">
        <f t="shared" si="86"/>
        <v>37189.775897435902</v>
      </c>
      <c r="AD358" s="87">
        <f t="shared" si="71"/>
        <v>37165.626692307698</v>
      </c>
      <c r="AE358" s="87">
        <f t="shared" si="72"/>
        <v>37006.557810064616</v>
      </c>
      <c r="AF358" s="87">
        <f t="shared" si="73"/>
        <v>37000.474540287621</v>
      </c>
      <c r="AG358" s="87">
        <f t="shared" si="74"/>
        <v>36317.789728347103</v>
      </c>
      <c r="AH358" s="87">
        <f t="shared" si="75"/>
        <v>35547.220972371739</v>
      </c>
      <c r="AI358" s="87">
        <f t="shared" si="76"/>
        <v>34555.082118366736</v>
      </c>
      <c r="AJ358" s="87">
        <f t="shared" si="77"/>
        <v>33960.73470593083</v>
      </c>
      <c r="AK358" s="87">
        <f t="shared" si="78"/>
        <v>33573.151082858378</v>
      </c>
      <c r="AL358" s="87">
        <f t="shared" si="79"/>
        <v>33381.619007828296</v>
      </c>
      <c r="AM358" s="87">
        <f t="shared" si="80"/>
        <v>32475.788973395527</v>
      </c>
      <c r="AN358" s="87">
        <f t="shared" si="81"/>
        <v>31108.387332410453</v>
      </c>
      <c r="AO358" s="87">
        <f t="shared" si="82"/>
        <v>29798.560497361592</v>
      </c>
      <c r="AP358" s="87">
        <f t="shared" si="83"/>
        <v>28543.884265893736</v>
      </c>
      <c r="AQ358" s="87">
        <f t="shared" si="84"/>
        <v>27342.036507329787</v>
      </c>
      <c r="AR358" s="87">
        <f t="shared" si="85"/>
        <v>26190.7928649159</v>
      </c>
    </row>
    <row r="359" spans="2:44" s="79" customFormat="1" x14ac:dyDescent="0.2">
      <c r="B359" s="86">
        <f>'3. Investeringen'!B340</f>
        <v>326</v>
      </c>
      <c r="C359" s="86" t="str">
        <f>'3. Investeringen'!G340</f>
        <v>Nieuwe investeringen AD</v>
      </c>
      <c r="D359" s="86">
        <f>'3. Investeringen'!K340</f>
        <v>2012</v>
      </c>
      <c r="E359" s="121">
        <f>'3. Investeringen'!N340</f>
        <v>2012</v>
      </c>
      <c r="F359" s="86">
        <f>'3. Investeringen'!O340</f>
        <v>-39521.389999999868</v>
      </c>
      <c r="G359" s="86">
        <f>'3. Investeringen'!P340</f>
        <v>0</v>
      </c>
      <c r="H359" s="20"/>
      <c r="I359" s="86">
        <f>'6. Investeringen per jaar'!I340</f>
        <v>1</v>
      </c>
      <c r="J359" s="20"/>
      <c r="K359" s="86">
        <f>'8. Afschrijvingen voor GAW'!AO354</f>
        <v>0</v>
      </c>
      <c r="L359" s="86">
        <f>'8. Afschrijvingen voor GAW'!AP354</f>
        <v>-506.68448717948547</v>
      </c>
      <c r="M359" s="86">
        <f>'8. Afschrijvingen voor GAW'!AQ354</f>
        <v>-1036.6764607692273</v>
      </c>
      <c r="N359" s="86">
        <f>'8. Afschrijvingen voor GAW'!AR354</f>
        <v>-1065.7034016707657</v>
      </c>
      <c r="O359" s="86">
        <f>'8. Afschrijvingen voor GAW'!AS354</f>
        <v>-1076.3604356874735</v>
      </c>
      <c r="P359" s="86">
        <f>'8. Afschrijvingen voor GAW'!AT354</f>
        <v>-1084.9713191729732</v>
      </c>
      <c r="Q359" s="86">
        <f>'8. Afschrijvingen voor GAW'!AU354</f>
        <v>-1087.1412618113191</v>
      </c>
      <c r="R359" s="86">
        <f>'8. Afschrijvingen voor GAW'!AV354</f>
        <v>-1102.3612394766774</v>
      </c>
      <c r="S359" s="86">
        <f>'8. Afschrijvingen voor GAW'!AW354</f>
        <v>-1125.5108255056873</v>
      </c>
      <c r="T359" s="86">
        <f>'8. Afschrijvingen voor GAW'!AX354</f>
        <v>-1157.0251286198466</v>
      </c>
      <c r="U359" s="86">
        <f>'8. Afschrijvingen voor GAW'!AY354</f>
        <v>-1165.1243045201854</v>
      </c>
      <c r="V359" s="86">
        <f>'8. Afschrijvingen voor GAW'!AZ354</f>
        <v>-1398.1491654242225</v>
      </c>
      <c r="W359" s="86">
        <f>'8. Afschrijvingen voor GAW'!BA354</f>
        <v>-1341.275301067983</v>
      </c>
      <c r="X359" s="86">
        <f>'8. Afschrijvingen voor GAW'!BB354</f>
        <v>-1286.7149498380991</v>
      </c>
      <c r="Y359" s="86">
        <f>'8. Afschrijvingen voor GAW'!BC354</f>
        <v>-1234.3740027260405</v>
      </c>
      <c r="Z359" s="86">
        <f>'8. Afschrijvingen voor GAW'!BD354</f>
        <v>-1184.1621788863372</v>
      </c>
      <c r="AA359" s="20"/>
      <c r="AB359" s="122"/>
      <c r="AC359" s="87">
        <f t="shared" si="86"/>
        <v>0</v>
      </c>
      <c r="AD359" s="87">
        <f t="shared" si="71"/>
        <v>-39014.705512820387</v>
      </c>
      <c r="AE359" s="87">
        <f t="shared" si="72"/>
        <v>-38875.367278846024</v>
      </c>
      <c r="AF359" s="87">
        <f t="shared" si="73"/>
        <v>-38898.174160982948</v>
      </c>
      <c r="AG359" s="87">
        <f t="shared" si="74"/>
        <v>-38210.795466905307</v>
      </c>
      <c r="AH359" s="87">
        <f t="shared" si="75"/>
        <v>-37431.510511467575</v>
      </c>
      <c r="AI359" s="87">
        <f t="shared" si="76"/>
        <v>-36419.232270679197</v>
      </c>
      <c r="AJ359" s="87">
        <f t="shared" si="77"/>
        <v>-35826.740282992032</v>
      </c>
      <c r="AK359" s="87">
        <f t="shared" si="78"/>
        <v>-35453.591003429181</v>
      </c>
      <c r="AL359" s="87">
        <f t="shared" si="79"/>
        <v>-35289.266422905355</v>
      </c>
      <c r="AM359" s="87">
        <f t="shared" si="80"/>
        <v>-34371.166983345502</v>
      </c>
      <c r="AN359" s="87">
        <f t="shared" si="81"/>
        <v>-32973.017817921282</v>
      </c>
      <c r="AO359" s="87">
        <f t="shared" si="82"/>
        <v>-31631.742516853297</v>
      </c>
      <c r="AP359" s="87">
        <f t="shared" si="83"/>
        <v>-30345.027567015197</v>
      </c>
      <c r="AQ359" s="87">
        <f t="shared" si="84"/>
        <v>-29110.653564289158</v>
      </c>
      <c r="AR359" s="87">
        <f t="shared" si="85"/>
        <v>-27926.49138540282</v>
      </c>
    </row>
    <row r="360" spans="2:44" s="79" customFormat="1" x14ac:dyDescent="0.2">
      <c r="B360" s="86">
        <f>'3. Investeringen'!B341</f>
        <v>327</v>
      </c>
      <c r="C360" s="86" t="str">
        <f>'3. Investeringen'!G341</f>
        <v>Nieuwe investeringen AD</v>
      </c>
      <c r="D360" s="86">
        <f>'3. Investeringen'!K341</f>
        <v>2012</v>
      </c>
      <c r="E360" s="121">
        <f>'3. Investeringen'!N341</f>
        <v>2012</v>
      </c>
      <c r="F360" s="86">
        <f>'3. Investeringen'!O341</f>
        <v>16206.43</v>
      </c>
      <c r="G360" s="86">
        <f>'3. Investeringen'!P341</f>
        <v>0</v>
      </c>
      <c r="H360" s="20"/>
      <c r="I360" s="86">
        <f>'6. Investeringen per jaar'!I341</f>
        <v>1</v>
      </c>
      <c r="J360" s="20"/>
      <c r="K360" s="86">
        <f>'8. Afschrijvingen voor GAW'!AO355</f>
        <v>0</v>
      </c>
      <c r="L360" s="86">
        <f>'8. Afschrijvingen voor GAW'!AP355</f>
        <v>207.77474358974359</v>
      </c>
      <c r="M360" s="86">
        <f>'8. Afschrijvingen voor GAW'!AQ355</f>
        <v>425.10712538461536</v>
      </c>
      <c r="N360" s="86">
        <f>'8. Afschrijvingen voor GAW'!AR355</f>
        <v>437.01012489538465</v>
      </c>
      <c r="O360" s="86">
        <f>'8. Afschrijvingen voor GAW'!AS355</f>
        <v>441.38022614433845</v>
      </c>
      <c r="P360" s="86">
        <f>'8. Afschrijvingen voor GAW'!AT355</f>
        <v>444.91126795349311</v>
      </c>
      <c r="Q360" s="86">
        <f>'8. Afschrijvingen voor GAW'!AU355</f>
        <v>445.80109048940011</v>
      </c>
      <c r="R360" s="86">
        <f>'8. Afschrijvingen voor GAW'!AV355</f>
        <v>452.04230575625166</v>
      </c>
      <c r="S360" s="86">
        <f>'8. Afschrijvingen voor GAW'!AW355</f>
        <v>461.53519417713289</v>
      </c>
      <c r="T360" s="86">
        <f>'8. Afschrijvingen voor GAW'!AX355</f>
        <v>474.45817961409256</v>
      </c>
      <c r="U360" s="86">
        <f>'8. Afschrijvingen voor GAW'!AY355</f>
        <v>477.77938687139118</v>
      </c>
      <c r="V360" s="86">
        <f>'8. Afschrijvingen voor GAW'!AZ355</f>
        <v>573.33526424566935</v>
      </c>
      <c r="W360" s="86">
        <f>'8. Afschrijvingen voor GAW'!BA355</f>
        <v>550.01315180177778</v>
      </c>
      <c r="X360" s="86">
        <f>'8. Afschrijvingen voor GAW'!BB355</f>
        <v>527.63973545729868</v>
      </c>
      <c r="Y360" s="86">
        <f>'8. Afschrijvingen voor GAW'!BC355</f>
        <v>506.17642418445934</v>
      </c>
      <c r="Z360" s="86">
        <f>'8. Afschrijvingen voor GAW'!BD355</f>
        <v>485.58619676000677</v>
      </c>
      <c r="AA360" s="20"/>
      <c r="AB360" s="122"/>
      <c r="AC360" s="87">
        <f t="shared" si="86"/>
        <v>0</v>
      </c>
      <c r="AD360" s="87">
        <f t="shared" si="71"/>
        <v>15998.655256410257</v>
      </c>
      <c r="AE360" s="87">
        <f t="shared" si="72"/>
        <v>15941.517201923076</v>
      </c>
      <c r="AF360" s="87">
        <f t="shared" si="73"/>
        <v>15950.869558681536</v>
      </c>
      <c r="AG360" s="87">
        <f t="shared" si="74"/>
        <v>15668.998028124013</v>
      </c>
      <c r="AH360" s="87">
        <f t="shared" si="75"/>
        <v>15349.438744395511</v>
      </c>
      <c r="AI360" s="87">
        <f t="shared" si="76"/>
        <v>14934.336531394902</v>
      </c>
      <c r="AJ360" s="87">
        <f t="shared" si="77"/>
        <v>14691.374937078179</v>
      </c>
      <c r="AK360" s="87">
        <f t="shared" si="78"/>
        <v>14538.358616579686</v>
      </c>
      <c r="AL360" s="87">
        <f t="shared" si="79"/>
        <v>14470.974478229826</v>
      </c>
      <c r="AM360" s="87">
        <f t="shared" si="80"/>
        <v>14094.491912706042</v>
      </c>
      <c r="AN360" s="87">
        <f t="shared" si="81"/>
        <v>13521.156648460372</v>
      </c>
      <c r="AO360" s="87">
        <f t="shared" si="82"/>
        <v>12971.143496658595</v>
      </c>
      <c r="AP360" s="87">
        <f t="shared" si="83"/>
        <v>12443.503761201297</v>
      </c>
      <c r="AQ360" s="87">
        <f t="shared" si="84"/>
        <v>11937.327337016837</v>
      </c>
      <c r="AR360" s="87">
        <f t="shared" si="85"/>
        <v>11451.74114025683</v>
      </c>
    </row>
    <row r="361" spans="2:44" s="79" customFormat="1" x14ac:dyDescent="0.2">
      <c r="B361" s="86">
        <f>'3. Investeringen'!B342</f>
        <v>328</v>
      </c>
      <c r="C361" s="86" t="str">
        <f>'3. Investeringen'!G342</f>
        <v>Nieuwe investeringen AD</v>
      </c>
      <c r="D361" s="86">
        <f>'3. Investeringen'!K342</f>
        <v>2013</v>
      </c>
      <c r="E361" s="121">
        <f>'3. Investeringen'!N342</f>
        <v>2013</v>
      </c>
      <c r="F361" s="86">
        <f>'3. Investeringen'!O342</f>
        <v>371511.88000000024</v>
      </c>
      <c r="G361" s="86">
        <f>'3. Investeringen'!P342</f>
        <v>0</v>
      </c>
      <c r="H361" s="20"/>
      <c r="I361" s="86">
        <f>'6. Investeringen per jaar'!I342</f>
        <v>1</v>
      </c>
      <c r="J361" s="20"/>
      <c r="K361" s="86">
        <f>'8. Afschrijvingen voor GAW'!AO356</f>
        <v>0</v>
      </c>
      <c r="L361" s="86">
        <f>'8. Afschrijvingen voor GAW'!AP356</f>
        <v>0</v>
      </c>
      <c r="M361" s="86">
        <f>'8. Afschrijvingen voor GAW'!AQ356</f>
        <v>4762.972820512824</v>
      </c>
      <c r="N361" s="86">
        <f>'8. Afschrijvingen voor GAW'!AR356</f>
        <v>9792.6721189743657</v>
      </c>
      <c r="O361" s="86">
        <f>'8. Afschrijvingen voor GAW'!AS356</f>
        <v>9890.5988401641098</v>
      </c>
      <c r="P361" s="86">
        <f>'8. Afschrijvingen voor GAW'!AT356</f>
        <v>9969.7236308854244</v>
      </c>
      <c r="Q361" s="86">
        <f>'8. Afschrijvingen voor GAW'!AU356</f>
        <v>9989.663078147194</v>
      </c>
      <c r="R361" s="86">
        <f>'8. Afschrijvingen voor GAW'!AV356</f>
        <v>10129.518361241257</v>
      </c>
      <c r="S361" s="86">
        <f>'8. Afschrijvingen voor GAW'!AW356</f>
        <v>10342.238246827323</v>
      </c>
      <c r="T361" s="86">
        <f>'8. Afschrijvingen voor GAW'!AX356</f>
        <v>10631.820917738487</v>
      </c>
      <c r="U361" s="86">
        <f>'8. Afschrijvingen voor GAW'!AY356</f>
        <v>10706.243664162655</v>
      </c>
      <c r="V361" s="86">
        <f>'8. Afschrijvingen voor GAW'!AZ356</f>
        <v>12847.492396995185</v>
      </c>
      <c r="W361" s="86">
        <f>'8. Afschrijvingen voor GAW'!BA356</f>
        <v>12342.017286293736</v>
      </c>
      <c r="X361" s="86">
        <f>'8. Afschrijvingen voor GAW'!BB356</f>
        <v>11856.429720931357</v>
      </c>
      <c r="Y361" s="86">
        <f>'8. Afschrijvingen voor GAW'!BC356</f>
        <v>11389.947240107827</v>
      </c>
      <c r="Z361" s="86">
        <f>'8. Afschrijvingen voor GAW'!BD356</f>
        <v>10941.81816836588</v>
      </c>
      <c r="AA361" s="20"/>
      <c r="AB361" s="122"/>
      <c r="AC361" s="87">
        <f t="shared" si="86"/>
        <v>0</v>
      </c>
      <c r="AD361" s="87">
        <f t="shared" si="71"/>
        <v>0</v>
      </c>
      <c r="AE361" s="87">
        <f t="shared" si="72"/>
        <v>366748.9071794874</v>
      </c>
      <c r="AF361" s="87">
        <f t="shared" si="73"/>
        <v>367225.2044615387</v>
      </c>
      <c r="AG361" s="87">
        <f t="shared" si="74"/>
        <v>361006.85766598996</v>
      </c>
      <c r="AH361" s="87">
        <f t="shared" si="75"/>
        <v>353925.18889643246</v>
      </c>
      <c r="AI361" s="87">
        <f t="shared" si="76"/>
        <v>344643.37619607808</v>
      </c>
      <c r="AJ361" s="87">
        <f t="shared" si="77"/>
        <v>339338.86510158191</v>
      </c>
      <c r="AK361" s="87">
        <f t="shared" si="78"/>
        <v>336122.74302188779</v>
      </c>
      <c r="AL361" s="87">
        <f t="shared" si="79"/>
        <v>334902.35890876217</v>
      </c>
      <c r="AM361" s="87">
        <f t="shared" si="80"/>
        <v>326540.43175696081</v>
      </c>
      <c r="AN361" s="87">
        <f t="shared" si="81"/>
        <v>313692.93935996562</v>
      </c>
      <c r="AO361" s="87">
        <f t="shared" si="82"/>
        <v>301350.92207367189</v>
      </c>
      <c r="AP361" s="87">
        <f t="shared" si="83"/>
        <v>289494.49235274055</v>
      </c>
      <c r="AQ361" s="87">
        <f t="shared" si="84"/>
        <v>278104.54511263274</v>
      </c>
      <c r="AR361" s="87">
        <f t="shared" si="85"/>
        <v>267162.72694426688</v>
      </c>
    </row>
    <row r="362" spans="2:44" s="79" customFormat="1" x14ac:dyDescent="0.2">
      <c r="B362" s="86">
        <f>'3. Investeringen'!B343</f>
        <v>329</v>
      </c>
      <c r="C362" s="86" t="str">
        <f>'3. Investeringen'!G343</f>
        <v>Nieuwe investeringen AD</v>
      </c>
      <c r="D362" s="86">
        <f>'3. Investeringen'!K343</f>
        <v>2013</v>
      </c>
      <c r="E362" s="121">
        <f>'3. Investeringen'!N343</f>
        <v>2013</v>
      </c>
      <c r="F362" s="86">
        <f>'3. Investeringen'!O343</f>
        <v>15893.35</v>
      </c>
      <c r="G362" s="86">
        <f>'3. Investeringen'!P343</f>
        <v>0</v>
      </c>
      <c r="H362" s="20"/>
      <c r="I362" s="86">
        <f>'6. Investeringen per jaar'!I343</f>
        <v>1</v>
      </c>
      <c r="J362" s="20"/>
      <c r="K362" s="86">
        <f>'8. Afschrijvingen voor GAW'!AO357</f>
        <v>0</v>
      </c>
      <c r="L362" s="86">
        <f>'8. Afschrijvingen voor GAW'!AP357</f>
        <v>0</v>
      </c>
      <c r="M362" s="86">
        <f>'8. Afschrijvingen voor GAW'!AQ357</f>
        <v>203.76089743589745</v>
      </c>
      <c r="N362" s="86">
        <f>'8. Afschrijvingen voor GAW'!AR357</f>
        <v>418.93240512820518</v>
      </c>
      <c r="O362" s="86">
        <f>'8. Afschrijvingen voor GAW'!AS357</f>
        <v>423.12172917948726</v>
      </c>
      <c r="P362" s="86">
        <f>'8. Afschrijvingen voor GAW'!AT357</f>
        <v>426.50670301292314</v>
      </c>
      <c r="Q362" s="86">
        <f>'8. Afschrijvingen voor GAW'!AU357</f>
        <v>427.35971641894901</v>
      </c>
      <c r="R362" s="86">
        <f>'8. Afschrijvingen voor GAW'!AV357</f>
        <v>433.34275244881428</v>
      </c>
      <c r="S362" s="86">
        <f>'8. Afschrijvingen voor GAW'!AW357</f>
        <v>442.44295025023939</v>
      </c>
      <c r="T362" s="86">
        <f>'8. Afschrijvingen voor GAW'!AX357</f>
        <v>454.83135285724615</v>
      </c>
      <c r="U362" s="86">
        <f>'8. Afschrijvingen voor GAW'!AY357</f>
        <v>458.01517232724677</v>
      </c>
      <c r="V362" s="86">
        <f>'8. Afschrijvingen voor GAW'!AZ357</f>
        <v>549.61820679269601</v>
      </c>
      <c r="W362" s="86">
        <f>'8. Afschrijvingen voor GAW'!BA357</f>
        <v>527.99388390249158</v>
      </c>
      <c r="X362" s="86">
        <f>'8. Afschrijvingen voor GAW'!BB357</f>
        <v>507.22035404403289</v>
      </c>
      <c r="Y362" s="86">
        <f>'8. Afschrijvingen voor GAW'!BC357</f>
        <v>487.26414339312015</v>
      </c>
      <c r="Z362" s="86">
        <f>'8. Afschrijvingen voor GAW'!BD357</f>
        <v>468.09309512847273</v>
      </c>
      <c r="AA362" s="20"/>
      <c r="AB362" s="122"/>
      <c r="AC362" s="87">
        <f t="shared" si="86"/>
        <v>0</v>
      </c>
      <c r="AD362" s="87">
        <f t="shared" si="71"/>
        <v>0</v>
      </c>
      <c r="AE362" s="87">
        <f t="shared" si="72"/>
        <v>15689.589102564103</v>
      </c>
      <c r="AF362" s="87">
        <f t="shared" si="73"/>
        <v>15709.965192307693</v>
      </c>
      <c r="AG362" s="87">
        <f t="shared" si="74"/>
        <v>15443.943115051283</v>
      </c>
      <c r="AH362" s="87">
        <f t="shared" si="75"/>
        <v>15140.98795695877</v>
      </c>
      <c r="AI362" s="87">
        <f t="shared" si="76"/>
        <v>14743.91021645374</v>
      </c>
      <c r="AJ362" s="87">
        <f t="shared" si="77"/>
        <v>14516.982207035278</v>
      </c>
      <c r="AK362" s="87">
        <f t="shared" si="78"/>
        <v>14379.395883132778</v>
      </c>
      <c r="AL362" s="87">
        <f t="shared" si="79"/>
        <v>14327.187615003251</v>
      </c>
      <c r="AM362" s="87">
        <f t="shared" si="80"/>
        <v>13969.462755981025</v>
      </c>
      <c r="AN362" s="87">
        <f t="shared" si="81"/>
        <v>13419.844549188329</v>
      </c>
      <c r="AO362" s="87">
        <f t="shared" si="82"/>
        <v>12891.850665285838</v>
      </c>
      <c r="AP362" s="87">
        <f t="shared" si="83"/>
        <v>12384.630311241805</v>
      </c>
      <c r="AQ362" s="87">
        <f t="shared" si="84"/>
        <v>11897.366167848684</v>
      </c>
      <c r="AR362" s="87">
        <f t="shared" si="85"/>
        <v>11429.273072720211</v>
      </c>
    </row>
    <row r="363" spans="2:44" s="79" customFormat="1" x14ac:dyDescent="0.2">
      <c r="B363" s="86">
        <f>'3. Investeringen'!B344</f>
        <v>330</v>
      </c>
      <c r="C363" s="86" t="str">
        <f>'3. Investeringen'!G344</f>
        <v>Nieuwe investeringen AD</v>
      </c>
      <c r="D363" s="86">
        <f>'3. Investeringen'!K344</f>
        <v>2014</v>
      </c>
      <c r="E363" s="121">
        <f>'3. Investeringen'!N344</f>
        <v>2014</v>
      </c>
      <c r="F363" s="86">
        <f>'3. Investeringen'!O344</f>
        <v>150056.60999999981</v>
      </c>
      <c r="G363" s="86">
        <f>'3. Investeringen'!P344</f>
        <v>0</v>
      </c>
      <c r="H363" s="20"/>
      <c r="I363" s="86">
        <f>'6. Investeringen per jaar'!I344</f>
        <v>1</v>
      </c>
      <c r="J363" s="20"/>
      <c r="K363" s="86">
        <f>'8. Afschrijvingen voor GAW'!AO358</f>
        <v>0</v>
      </c>
      <c r="L363" s="86">
        <f>'8. Afschrijvingen voor GAW'!AP358</f>
        <v>0</v>
      </c>
      <c r="M363" s="86">
        <f>'8. Afschrijvingen voor GAW'!AQ358</f>
        <v>0</v>
      </c>
      <c r="N363" s="86">
        <f>'8. Afschrijvingen voor GAW'!AR358</f>
        <v>1923.80269230769</v>
      </c>
      <c r="O363" s="86">
        <f>'8. Afschrijvingen voor GAW'!AS358</f>
        <v>3886.0814384615337</v>
      </c>
      <c r="P363" s="86">
        <f>'8. Afschrijvingen voor GAW'!AT358</f>
        <v>3917.1700899692264</v>
      </c>
      <c r="Q363" s="86">
        <f>'8. Afschrijvingen voor GAW'!AU358</f>
        <v>3925.0044301491653</v>
      </c>
      <c r="R363" s="86">
        <f>'8. Afschrijvingen voor GAW'!AV358</f>
        <v>3979.9544921712536</v>
      </c>
      <c r="S363" s="86">
        <f>'8. Afschrijvingen voor GAW'!AW358</f>
        <v>4063.5335365068499</v>
      </c>
      <c r="T363" s="86">
        <f>'8. Afschrijvingen voor GAW'!AX358</f>
        <v>4177.3124755290419</v>
      </c>
      <c r="U363" s="86">
        <f>'8. Afschrijvingen voor GAW'!AY358</f>
        <v>4206.5536628577447</v>
      </c>
      <c r="V363" s="86">
        <f>'8. Afschrijvingen voor GAW'!AZ358</f>
        <v>5047.864395429292</v>
      </c>
      <c r="W363" s="86">
        <f>'8. Afschrijvingen voor GAW'!BA358</f>
        <v>4855.5647994129386</v>
      </c>
      <c r="X363" s="86">
        <f>'8. Afschrijvingen voor GAW'!BB358</f>
        <v>4670.5909022924461</v>
      </c>
      <c r="Y363" s="86">
        <f>'8. Afschrijvingen voor GAW'!BC358</f>
        <v>4492.6636298241619</v>
      </c>
      <c r="Z363" s="86">
        <f>'8. Afschrijvingen voor GAW'!BD358</f>
        <v>4321.5145391641936</v>
      </c>
      <c r="AA363" s="20"/>
      <c r="AB363" s="122"/>
      <c r="AC363" s="87">
        <f t="shared" si="86"/>
        <v>0</v>
      </c>
      <c r="AD363" s="87">
        <f t="shared" si="71"/>
        <v>0</v>
      </c>
      <c r="AE363" s="87">
        <f t="shared" si="72"/>
        <v>0</v>
      </c>
      <c r="AF363" s="87">
        <f t="shared" si="73"/>
        <v>148132.80730769213</v>
      </c>
      <c r="AG363" s="87">
        <f t="shared" si="74"/>
        <v>145728.05394230754</v>
      </c>
      <c r="AH363" s="87">
        <f t="shared" si="75"/>
        <v>142976.70828387677</v>
      </c>
      <c r="AI363" s="87">
        <f t="shared" si="76"/>
        <v>139337.65727029537</v>
      </c>
      <c r="AJ363" s="87">
        <f t="shared" si="77"/>
        <v>137308.42997990825</v>
      </c>
      <c r="AK363" s="87">
        <f t="shared" si="78"/>
        <v>136128.37347297947</v>
      </c>
      <c r="AL363" s="87">
        <f t="shared" si="79"/>
        <v>135762.65545469386</v>
      </c>
      <c r="AM363" s="87">
        <f t="shared" si="80"/>
        <v>132506.44038001896</v>
      </c>
      <c r="AN363" s="87">
        <f t="shared" si="81"/>
        <v>127458.57598458967</v>
      </c>
      <c r="AO363" s="87">
        <f t="shared" si="82"/>
        <v>122603.01118517673</v>
      </c>
      <c r="AP363" s="87">
        <f t="shared" si="83"/>
        <v>117932.42028288428</v>
      </c>
      <c r="AQ363" s="87">
        <f t="shared" si="84"/>
        <v>113439.75665306012</v>
      </c>
      <c r="AR363" s="87">
        <f t="shared" si="85"/>
        <v>109118.24211389592</v>
      </c>
    </row>
    <row r="364" spans="2:44" s="79" customFormat="1" x14ac:dyDescent="0.2">
      <c r="B364" s="86">
        <f>'3. Investeringen'!B345</f>
        <v>331</v>
      </c>
      <c r="C364" s="86" t="str">
        <f>'3. Investeringen'!G345</f>
        <v>Nieuwe investeringen AD</v>
      </c>
      <c r="D364" s="86">
        <f>'3. Investeringen'!K345</f>
        <v>2014</v>
      </c>
      <c r="E364" s="121">
        <f>'3. Investeringen'!N345</f>
        <v>2014</v>
      </c>
      <c r="F364" s="86">
        <f>'3. Investeringen'!O345</f>
        <v>9308.92</v>
      </c>
      <c r="G364" s="86">
        <f>'3. Investeringen'!P345</f>
        <v>0</v>
      </c>
      <c r="H364" s="20"/>
      <c r="I364" s="86">
        <f>'6. Investeringen per jaar'!I345</f>
        <v>1</v>
      </c>
      <c r="J364" s="20"/>
      <c r="K364" s="86">
        <f>'8. Afschrijvingen voor GAW'!AO359</f>
        <v>0</v>
      </c>
      <c r="L364" s="86">
        <f>'8. Afschrijvingen voor GAW'!AP359</f>
        <v>0</v>
      </c>
      <c r="M364" s="86">
        <f>'8. Afschrijvingen voor GAW'!AQ359</f>
        <v>0</v>
      </c>
      <c r="N364" s="86">
        <f>'8. Afschrijvingen voor GAW'!AR359</f>
        <v>119.3451282051282</v>
      </c>
      <c r="O364" s="86">
        <f>'8. Afschrijvingen voor GAW'!AS359</f>
        <v>241.07715897435898</v>
      </c>
      <c r="P364" s="86">
        <f>'8. Afschrijvingen voor GAW'!AT359</f>
        <v>243.00577624615386</v>
      </c>
      <c r="Q364" s="86">
        <f>'8. Afschrijvingen voor GAW'!AU359</f>
        <v>243.49178779864619</v>
      </c>
      <c r="R364" s="86">
        <f>'8. Afschrijvingen voor GAW'!AV359</f>
        <v>246.90067282782726</v>
      </c>
      <c r="S364" s="86">
        <f>'8. Afschrijvingen voor GAW'!AW359</f>
        <v>252.08558695721163</v>
      </c>
      <c r="T364" s="86">
        <f>'8. Afschrijvingen voor GAW'!AX359</f>
        <v>259.14398339201352</v>
      </c>
      <c r="U364" s="86">
        <f>'8. Afschrijvingen voor GAW'!AY359</f>
        <v>260.95799127575759</v>
      </c>
      <c r="V364" s="86">
        <f>'8. Afschrijvingen voor GAW'!AZ359</f>
        <v>313.14958953090911</v>
      </c>
      <c r="W364" s="86">
        <f>'8. Afschrijvingen voor GAW'!BA359</f>
        <v>301.2200813583031</v>
      </c>
      <c r="X364" s="86">
        <f>'8. Afschrijvingen voor GAW'!BB359</f>
        <v>289.74503063989152</v>
      </c>
      <c r="Y364" s="86">
        <f>'8. Afschrijvingen voor GAW'!BC359</f>
        <v>278.70712471075279</v>
      </c>
      <c r="Z364" s="86">
        <f>'8. Afschrijvingen voor GAW'!BD359</f>
        <v>268.08971043605743</v>
      </c>
      <c r="AA364" s="20"/>
      <c r="AB364" s="122"/>
      <c r="AC364" s="87">
        <f t="shared" si="86"/>
        <v>0</v>
      </c>
      <c r="AD364" s="87">
        <f t="shared" si="71"/>
        <v>0</v>
      </c>
      <c r="AE364" s="87">
        <f t="shared" si="72"/>
        <v>0</v>
      </c>
      <c r="AF364" s="87">
        <f t="shared" si="73"/>
        <v>9189.5748717948718</v>
      </c>
      <c r="AG364" s="87">
        <f t="shared" si="74"/>
        <v>9040.3934615384624</v>
      </c>
      <c r="AH364" s="87">
        <f t="shared" si="75"/>
        <v>8869.710832984616</v>
      </c>
      <c r="AI364" s="87">
        <f t="shared" si="76"/>
        <v>8643.9584668519383</v>
      </c>
      <c r="AJ364" s="87">
        <f t="shared" si="77"/>
        <v>8518.0732125600389</v>
      </c>
      <c r="AK364" s="87">
        <f t="shared" si="78"/>
        <v>8444.8671630665867</v>
      </c>
      <c r="AL364" s="87">
        <f t="shared" si="79"/>
        <v>8422.179460240437</v>
      </c>
      <c r="AM364" s="87">
        <f t="shared" si="80"/>
        <v>8220.1767251863603</v>
      </c>
      <c r="AN364" s="87">
        <f t="shared" si="81"/>
        <v>7907.0271356554513</v>
      </c>
      <c r="AO364" s="87">
        <f t="shared" si="82"/>
        <v>7605.8070542971482</v>
      </c>
      <c r="AP364" s="87">
        <f t="shared" si="83"/>
        <v>7316.0620236572568</v>
      </c>
      <c r="AQ364" s="87">
        <f t="shared" si="84"/>
        <v>7037.3548989465044</v>
      </c>
      <c r="AR364" s="87">
        <f t="shared" si="85"/>
        <v>6769.2651885104469</v>
      </c>
    </row>
    <row r="365" spans="2:44" s="79" customFormat="1" x14ac:dyDescent="0.2">
      <c r="B365" s="86">
        <f>'3. Investeringen'!B346</f>
        <v>332</v>
      </c>
      <c r="C365" s="86" t="str">
        <f>'3. Investeringen'!G346</f>
        <v>Nieuwe investeringen AD</v>
      </c>
      <c r="D365" s="86">
        <f>'3. Investeringen'!K346</f>
        <v>2015</v>
      </c>
      <c r="E365" s="121">
        <f>'3. Investeringen'!N346</f>
        <v>2015</v>
      </c>
      <c r="F365" s="86">
        <f>'3. Investeringen'!O346</f>
        <v>131469.78</v>
      </c>
      <c r="G365" s="86">
        <f>'3. Investeringen'!P346</f>
        <v>0</v>
      </c>
      <c r="H365" s="20"/>
      <c r="I365" s="86">
        <f>'6. Investeringen per jaar'!I346</f>
        <v>1</v>
      </c>
      <c r="J365" s="20"/>
      <c r="K365" s="86">
        <f>'8. Afschrijvingen voor GAW'!AO360</f>
        <v>0</v>
      </c>
      <c r="L365" s="86">
        <f>'8. Afschrijvingen voor GAW'!AP360</f>
        <v>0</v>
      </c>
      <c r="M365" s="86">
        <f>'8. Afschrijvingen voor GAW'!AQ360</f>
        <v>0</v>
      </c>
      <c r="N365" s="86">
        <f>'8. Afschrijvingen voor GAW'!AR360</f>
        <v>0</v>
      </c>
      <c r="O365" s="86">
        <f>'8. Afschrijvingen voor GAW'!AS360</f>
        <v>1685.51</v>
      </c>
      <c r="P365" s="86">
        <f>'8. Afschrijvingen voor GAW'!AT360</f>
        <v>3397.9881599999999</v>
      </c>
      <c r="Q365" s="86">
        <f>'8. Afschrijvingen voor GAW'!AU360</f>
        <v>3404.78413632</v>
      </c>
      <c r="R365" s="86">
        <f>'8. Afschrijvingen voor GAW'!AV360</f>
        <v>3452.4511142284796</v>
      </c>
      <c r="S365" s="86">
        <f>'8. Afschrijvingen voor GAW'!AW360</f>
        <v>3524.9525876272778</v>
      </c>
      <c r="T365" s="86">
        <f>'8. Afschrijvingen voor GAW'!AX360</f>
        <v>3623.6512600808414</v>
      </c>
      <c r="U365" s="86">
        <f>'8. Afschrijvingen voor GAW'!AY360</f>
        <v>3649.0168189014071</v>
      </c>
      <c r="V365" s="86">
        <f>'8. Afschrijvingen voor GAW'!AZ360</f>
        <v>4378.8201826816876</v>
      </c>
      <c r="W365" s="86">
        <f>'8. Afschrijvingen voor GAW'!BA360</f>
        <v>4217.1406682442102</v>
      </c>
      <c r="X365" s="86">
        <f>'8. Afschrijvingen voor GAW'!BB360</f>
        <v>4061.4308589551929</v>
      </c>
      <c r="Y365" s="86">
        <f>'8. Afschrijvingen voor GAW'!BC360</f>
        <v>3911.4703349322317</v>
      </c>
      <c r="Z365" s="86">
        <f>'8. Afschrijvingen voor GAW'!BD360</f>
        <v>3767.0468148731952</v>
      </c>
      <c r="AA365" s="20"/>
      <c r="AB365" s="122"/>
      <c r="AC365" s="87">
        <f t="shared" si="86"/>
        <v>0</v>
      </c>
      <c r="AD365" s="87">
        <f t="shared" si="71"/>
        <v>0</v>
      </c>
      <c r="AE365" s="87">
        <f t="shared" si="72"/>
        <v>0</v>
      </c>
      <c r="AF365" s="87">
        <f t="shared" si="73"/>
        <v>0</v>
      </c>
      <c r="AG365" s="87">
        <f t="shared" si="74"/>
        <v>129784.27</v>
      </c>
      <c r="AH365" s="87">
        <f t="shared" si="75"/>
        <v>127424.55600000001</v>
      </c>
      <c r="AI365" s="87">
        <f t="shared" si="76"/>
        <v>124274.62097568001</v>
      </c>
      <c r="AJ365" s="87">
        <f t="shared" si="77"/>
        <v>122562.01455511106</v>
      </c>
      <c r="AK365" s="87">
        <f t="shared" si="78"/>
        <v>121610.86427314109</v>
      </c>
      <c r="AL365" s="87">
        <f t="shared" si="79"/>
        <v>121392.31721270821</v>
      </c>
      <c r="AM365" s="87">
        <f t="shared" si="80"/>
        <v>118593.04661429574</v>
      </c>
      <c r="AN365" s="87">
        <f t="shared" si="81"/>
        <v>114214.22643161405</v>
      </c>
      <c r="AO365" s="87">
        <f t="shared" si="82"/>
        <v>109997.08576336983</v>
      </c>
      <c r="AP365" s="87">
        <f t="shared" si="83"/>
        <v>105935.65490441464</v>
      </c>
      <c r="AQ365" s="87">
        <f t="shared" si="84"/>
        <v>102024.1845694824</v>
      </c>
      <c r="AR365" s="87">
        <f t="shared" si="85"/>
        <v>98257.137754609212</v>
      </c>
    </row>
    <row r="366" spans="2:44" s="79" customFormat="1" x14ac:dyDescent="0.2">
      <c r="B366" s="86">
        <f>'3. Investeringen'!B347</f>
        <v>333</v>
      </c>
      <c r="C366" s="86" t="str">
        <f>'3. Investeringen'!G347</f>
        <v>Nieuwe investeringen AD</v>
      </c>
      <c r="D366" s="86">
        <f>'3. Investeringen'!K347</f>
        <v>2015</v>
      </c>
      <c r="E366" s="121">
        <f>'3. Investeringen'!N347</f>
        <v>2015</v>
      </c>
      <c r="F366" s="86">
        <f>'3. Investeringen'!O347</f>
        <v>20022.75</v>
      </c>
      <c r="G366" s="86">
        <f>'3. Investeringen'!P347</f>
        <v>0</v>
      </c>
      <c r="H366" s="20"/>
      <c r="I366" s="86">
        <f>'6. Investeringen per jaar'!I347</f>
        <v>1</v>
      </c>
      <c r="J366" s="20"/>
      <c r="K366" s="86">
        <f>'8. Afschrijvingen voor GAW'!AO361</f>
        <v>0</v>
      </c>
      <c r="L366" s="86">
        <f>'8. Afschrijvingen voor GAW'!AP361</f>
        <v>0</v>
      </c>
      <c r="M366" s="86">
        <f>'8. Afschrijvingen voor GAW'!AQ361</f>
        <v>0</v>
      </c>
      <c r="N366" s="86">
        <f>'8. Afschrijvingen voor GAW'!AR361</f>
        <v>0</v>
      </c>
      <c r="O366" s="86">
        <f>'8. Afschrijvingen voor GAW'!AS361</f>
        <v>256.70192307692309</v>
      </c>
      <c r="P366" s="86">
        <f>'8. Afschrijvingen voor GAW'!AT361</f>
        <v>517.51107692307698</v>
      </c>
      <c r="Q366" s="86">
        <f>'8. Afschrijvingen voor GAW'!AU361</f>
        <v>518.54609907692316</v>
      </c>
      <c r="R366" s="86">
        <f>'8. Afschrijvingen voor GAW'!AV361</f>
        <v>525.80574446399999</v>
      </c>
      <c r="S366" s="86">
        <f>'8. Afschrijvingen voor GAW'!AW361</f>
        <v>536.84766509774397</v>
      </c>
      <c r="T366" s="86">
        <f>'8. Afschrijvingen voor GAW'!AX361</f>
        <v>551.87939972048082</v>
      </c>
      <c r="U366" s="86">
        <f>'8. Afschrijvingen voor GAW'!AY361</f>
        <v>555.74255551852411</v>
      </c>
      <c r="V366" s="86">
        <f>'8. Afschrijvingen voor GAW'!AZ361</f>
        <v>666.89106662222878</v>
      </c>
      <c r="W366" s="86">
        <f>'8. Afschrijvingen voor GAW'!BA361</f>
        <v>642.26739647002353</v>
      </c>
      <c r="X366" s="86">
        <f>'8. Afschrijvingen voor GAW'!BB361</f>
        <v>618.5529079849764</v>
      </c>
      <c r="Y366" s="86">
        <f>'8. Afschrijvingen voor GAW'!BC361</f>
        <v>595.71403138245421</v>
      </c>
      <c r="Z366" s="86">
        <f>'8. Afschrijvingen voor GAW'!BD361</f>
        <v>573.71843637756365</v>
      </c>
      <c r="AA366" s="20"/>
      <c r="AB366" s="122"/>
      <c r="AC366" s="87">
        <f t="shared" si="86"/>
        <v>0</v>
      </c>
      <c r="AD366" s="87">
        <f t="shared" si="71"/>
        <v>0</v>
      </c>
      <c r="AE366" s="87">
        <f t="shared" si="72"/>
        <v>0</v>
      </c>
      <c r="AF366" s="87">
        <f t="shared" si="73"/>
        <v>0</v>
      </c>
      <c r="AG366" s="87">
        <f t="shared" si="74"/>
        <v>19766.048076923078</v>
      </c>
      <c r="AH366" s="87">
        <f t="shared" si="75"/>
        <v>19406.665384615386</v>
      </c>
      <c r="AI366" s="87">
        <f t="shared" si="76"/>
        <v>18926.932616307691</v>
      </c>
      <c r="AJ366" s="87">
        <f t="shared" si="77"/>
        <v>18666.103928471999</v>
      </c>
      <c r="AK366" s="87">
        <f t="shared" si="78"/>
        <v>18521.244445872166</v>
      </c>
      <c r="AL366" s="87">
        <f t="shared" si="79"/>
        <v>18487.959890636106</v>
      </c>
      <c r="AM366" s="87">
        <f t="shared" si="80"/>
        <v>18061.633054352031</v>
      </c>
      <c r="AN366" s="87">
        <f t="shared" si="81"/>
        <v>17394.741987729802</v>
      </c>
      <c r="AO366" s="87">
        <f t="shared" si="82"/>
        <v>16752.474591259779</v>
      </c>
      <c r="AP366" s="87">
        <f t="shared" si="83"/>
        <v>16133.921683274802</v>
      </c>
      <c r="AQ366" s="87">
        <f t="shared" si="84"/>
        <v>15538.207651892348</v>
      </c>
      <c r="AR366" s="87">
        <f t="shared" si="85"/>
        <v>14964.489215514785</v>
      </c>
    </row>
    <row r="367" spans="2:44" s="79" customFormat="1" x14ac:dyDescent="0.2">
      <c r="B367" s="86">
        <f>'3. Investeringen'!B348</f>
        <v>334</v>
      </c>
      <c r="C367" s="86" t="str">
        <f>'3. Investeringen'!G348</f>
        <v>Nieuwe investeringen AD</v>
      </c>
      <c r="D367" s="86">
        <f>'3. Investeringen'!K348</f>
        <v>2016</v>
      </c>
      <c r="E367" s="121">
        <f>'3. Investeringen'!N348</f>
        <v>2016</v>
      </c>
      <c r="F367" s="86">
        <f>'3. Investeringen'!O348</f>
        <v>118622.19999999998</v>
      </c>
      <c r="G367" s="86">
        <f>'3. Investeringen'!P348</f>
        <v>0</v>
      </c>
      <c r="H367" s="20"/>
      <c r="I367" s="86">
        <f>'6. Investeringen per jaar'!I348</f>
        <v>1</v>
      </c>
      <c r="J367" s="20"/>
      <c r="K367" s="86">
        <f>'8. Afschrijvingen voor GAW'!AO362</f>
        <v>0</v>
      </c>
      <c r="L367" s="86">
        <f>'8. Afschrijvingen voor GAW'!AP362</f>
        <v>0</v>
      </c>
      <c r="M367" s="86">
        <f>'8. Afschrijvingen voor GAW'!AQ362</f>
        <v>0</v>
      </c>
      <c r="N367" s="86">
        <f>'8. Afschrijvingen voor GAW'!AR362</f>
        <v>0</v>
      </c>
      <c r="O367" s="86">
        <f>'8. Afschrijvingen voor GAW'!AS362</f>
        <v>0</v>
      </c>
      <c r="P367" s="86">
        <f>'8. Afschrijvingen voor GAW'!AT362</f>
        <v>1520.7974358974357</v>
      </c>
      <c r="Q367" s="86">
        <f>'8. Afschrijvingen voor GAW'!AU362</f>
        <v>3047.678061538461</v>
      </c>
      <c r="R367" s="86">
        <f>'8. Afschrijvingen voor GAW'!AV362</f>
        <v>3090.3455543999994</v>
      </c>
      <c r="S367" s="86">
        <f>'8. Afschrijvingen voor GAW'!AW362</f>
        <v>3155.2428110423989</v>
      </c>
      <c r="T367" s="86">
        <f>'8. Afschrijvingen voor GAW'!AX362</f>
        <v>3243.5896097515861</v>
      </c>
      <c r="U367" s="86">
        <f>'8. Afschrijvingen voor GAW'!AY362</f>
        <v>3266.2947370198463</v>
      </c>
      <c r="V367" s="86">
        <f>'8. Afschrijvingen voor GAW'!AZ362</f>
        <v>3919.5536844238159</v>
      </c>
      <c r="W367" s="86">
        <f>'8. Afschrijvingen voor GAW'!BA362</f>
        <v>3779.1517613996793</v>
      </c>
      <c r="X367" s="86">
        <f>'8. Afschrijvingen voor GAW'!BB362</f>
        <v>3643.7791609913324</v>
      </c>
      <c r="Y367" s="86">
        <f>'8. Afschrijvingen voor GAW'!BC362</f>
        <v>3513.2557283588071</v>
      </c>
      <c r="Z367" s="86">
        <f>'8. Afschrijvingen voor GAW'!BD362</f>
        <v>3387.4077619698351</v>
      </c>
      <c r="AA367" s="20"/>
      <c r="AB367" s="122"/>
      <c r="AC367" s="87">
        <f t="shared" si="86"/>
        <v>0</v>
      </c>
      <c r="AD367" s="87">
        <f t="shared" si="71"/>
        <v>0</v>
      </c>
      <c r="AE367" s="87">
        <f t="shared" si="72"/>
        <v>0</v>
      </c>
      <c r="AF367" s="87">
        <f t="shared" si="73"/>
        <v>0</v>
      </c>
      <c r="AG367" s="87">
        <f t="shared" si="74"/>
        <v>0</v>
      </c>
      <c r="AH367" s="87">
        <f t="shared" si="75"/>
        <v>117101.40256410255</v>
      </c>
      <c r="AI367" s="87">
        <f t="shared" si="76"/>
        <v>114287.9273076923</v>
      </c>
      <c r="AJ367" s="87">
        <f t="shared" si="77"/>
        <v>112797.61273559999</v>
      </c>
      <c r="AK367" s="87">
        <f t="shared" si="78"/>
        <v>112011.11979200519</v>
      </c>
      <c r="AL367" s="87">
        <f t="shared" si="79"/>
        <v>111903.84153642975</v>
      </c>
      <c r="AM367" s="87">
        <f t="shared" si="80"/>
        <v>109420.8736901649</v>
      </c>
      <c r="AN367" s="87">
        <f t="shared" si="81"/>
        <v>105501.32000574109</v>
      </c>
      <c r="AO367" s="87">
        <f t="shared" si="82"/>
        <v>101722.1682443414</v>
      </c>
      <c r="AP367" s="87">
        <f t="shared" si="83"/>
        <v>98078.389083350077</v>
      </c>
      <c r="AQ367" s="87">
        <f t="shared" si="84"/>
        <v>94565.133354991267</v>
      </c>
      <c r="AR367" s="87">
        <f t="shared" si="85"/>
        <v>91177.725593021431</v>
      </c>
    </row>
    <row r="368" spans="2:44" s="79" customFormat="1" x14ac:dyDescent="0.2">
      <c r="B368" s="86">
        <f>'3. Investeringen'!B349</f>
        <v>335</v>
      </c>
      <c r="C368" s="86" t="str">
        <f>'3. Investeringen'!G349</f>
        <v>Nieuwe investeringen AD</v>
      </c>
      <c r="D368" s="86">
        <f>'3. Investeringen'!K349</f>
        <v>2016</v>
      </c>
      <c r="E368" s="121">
        <f>'3. Investeringen'!N349</f>
        <v>2016</v>
      </c>
      <c r="F368" s="86">
        <f>'3. Investeringen'!O349</f>
        <v>4892.71</v>
      </c>
      <c r="G368" s="86">
        <f>'3. Investeringen'!P349</f>
        <v>0</v>
      </c>
      <c r="H368" s="20"/>
      <c r="I368" s="86">
        <f>'6. Investeringen per jaar'!I349</f>
        <v>1</v>
      </c>
      <c r="J368" s="20"/>
      <c r="K368" s="86">
        <f>'8. Afschrijvingen voor GAW'!AO363</f>
        <v>0</v>
      </c>
      <c r="L368" s="86">
        <f>'8. Afschrijvingen voor GAW'!AP363</f>
        <v>0</v>
      </c>
      <c r="M368" s="86">
        <f>'8. Afschrijvingen voor GAW'!AQ363</f>
        <v>0</v>
      </c>
      <c r="N368" s="86">
        <f>'8. Afschrijvingen voor GAW'!AR363</f>
        <v>0</v>
      </c>
      <c r="O368" s="86">
        <f>'8. Afschrijvingen voor GAW'!AS363</f>
        <v>0</v>
      </c>
      <c r="P368" s="86">
        <f>'8. Afschrijvingen voor GAW'!AT363</f>
        <v>62.727051282051285</v>
      </c>
      <c r="Q368" s="86">
        <f>'8. Afschrijvingen voor GAW'!AU363</f>
        <v>125.70501076923078</v>
      </c>
      <c r="R368" s="86">
        <f>'8. Afschrijvingen voor GAW'!AV363</f>
        <v>127.46488092</v>
      </c>
      <c r="S368" s="86">
        <f>'8. Afschrijvingen voor GAW'!AW363</f>
        <v>130.14164341931996</v>
      </c>
      <c r="T368" s="86">
        <f>'8. Afschrijvingen voor GAW'!AX363</f>
        <v>133.78560943506093</v>
      </c>
      <c r="U368" s="86">
        <f>'8. Afschrijvingen voor GAW'!AY363</f>
        <v>134.72210870110632</v>
      </c>
      <c r="V368" s="86">
        <f>'8. Afschrijvingen voor GAW'!AZ363</f>
        <v>161.66653044132761</v>
      </c>
      <c r="W368" s="86">
        <f>'8. Afschrijvingen voor GAW'!BA363</f>
        <v>155.87549054492186</v>
      </c>
      <c r="X368" s="86">
        <f>'8. Afschrijvingen voor GAW'!BB363</f>
        <v>150.29189088361122</v>
      </c>
      <c r="Y368" s="86">
        <f>'8. Afschrijvingen voor GAW'!BC363</f>
        <v>144.90830076240721</v>
      </c>
      <c r="Z368" s="86">
        <f>'8. Afschrijvingen voor GAW'!BD363</f>
        <v>139.71755566047025</v>
      </c>
      <c r="AA368" s="20"/>
      <c r="AB368" s="122"/>
      <c r="AC368" s="87">
        <f t="shared" si="86"/>
        <v>0</v>
      </c>
      <c r="AD368" s="87">
        <f t="shared" si="71"/>
        <v>0</v>
      </c>
      <c r="AE368" s="87">
        <f t="shared" si="72"/>
        <v>0</v>
      </c>
      <c r="AF368" s="87">
        <f t="shared" si="73"/>
        <v>0</v>
      </c>
      <c r="AG368" s="87">
        <f t="shared" si="74"/>
        <v>0</v>
      </c>
      <c r="AH368" s="87">
        <f t="shared" si="75"/>
        <v>4829.9829487179486</v>
      </c>
      <c r="AI368" s="87">
        <f t="shared" si="76"/>
        <v>4713.9379038461529</v>
      </c>
      <c r="AJ368" s="87">
        <f t="shared" si="77"/>
        <v>4652.4681535799991</v>
      </c>
      <c r="AK368" s="87">
        <f t="shared" si="78"/>
        <v>4620.0283413858588</v>
      </c>
      <c r="AL368" s="87">
        <f t="shared" si="79"/>
        <v>4615.6035255096022</v>
      </c>
      <c r="AM368" s="87">
        <f t="shared" si="80"/>
        <v>4513.1906414870618</v>
      </c>
      <c r="AN368" s="87">
        <f t="shared" si="81"/>
        <v>4351.5241110457346</v>
      </c>
      <c r="AO368" s="87">
        <f t="shared" si="82"/>
        <v>4195.6486205008123</v>
      </c>
      <c r="AP368" s="87">
        <f t="shared" si="83"/>
        <v>4045.3567296172009</v>
      </c>
      <c r="AQ368" s="87">
        <f t="shared" si="84"/>
        <v>3900.4484288547937</v>
      </c>
      <c r="AR368" s="87">
        <f t="shared" si="85"/>
        <v>3760.7308731943235</v>
      </c>
    </row>
    <row r="369" spans="2:44" s="79" customFormat="1" x14ac:dyDescent="0.2">
      <c r="B369" s="86">
        <f>'3. Investeringen'!B350</f>
        <v>336</v>
      </c>
      <c r="C369" s="86" t="str">
        <f>'3. Investeringen'!G350</f>
        <v>Nieuwe investeringen AD</v>
      </c>
      <c r="D369" s="86">
        <f>'3. Investeringen'!K350</f>
        <v>2017</v>
      </c>
      <c r="E369" s="121">
        <f>'3. Investeringen'!N350</f>
        <v>2017</v>
      </c>
      <c r="F369" s="86">
        <f>'3. Investeringen'!O350</f>
        <v>72408.509999999995</v>
      </c>
      <c r="G369" s="86">
        <f>'3. Investeringen'!P350</f>
        <v>0</v>
      </c>
      <c r="H369" s="20"/>
      <c r="I369" s="86">
        <f>'6. Investeringen per jaar'!I350</f>
        <v>1</v>
      </c>
      <c r="J369" s="20"/>
      <c r="K369" s="86">
        <f>'8. Afschrijvingen voor GAW'!AO364</f>
        <v>0</v>
      </c>
      <c r="L369" s="86">
        <f>'8. Afschrijvingen voor GAW'!AP364</f>
        <v>0</v>
      </c>
      <c r="M369" s="86">
        <f>'8. Afschrijvingen voor GAW'!AQ364</f>
        <v>0</v>
      </c>
      <c r="N369" s="86">
        <f>'8. Afschrijvingen voor GAW'!AR364</f>
        <v>0</v>
      </c>
      <c r="O369" s="86">
        <f>'8. Afschrijvingen voor GAW'!AS364</f>
        <v>0</v>
      </c>
      <c r="P369" s="86">
        <f>'8. Afschrijvingen voor GAW'!AT364</f>
        <v>0</v>
      </c>
      <c r="Q369" s="86">
        <f>'8. Afschrijvingen voor GAW'!AU364</f>
        <v>928.31423076923068</v>
      </c>
      <c r="R369" s="86">
        <f>'8. Afschrijvingen voor GAW'!AV364</f>
        <v>1882.6212599999999</v>
      </c>
      <c r="S369" s="86">
        <f>'8. Afschrijvingen voor GAW'!AW364</f>
        <v>1922.1563064599998</v>
      </c>
      <c r="T369" s="86">
        <f>'8. Afschrijvingen voor GAW'!AX364</f>
        <v>1975.9766830408798</v>
      </c>
      <c r="U369" s="86">
        <f>'8. Afschrijvingen voor GAW'!AY364</f>
        <v>1989.8085198221659</v>
      </c>
      <c r="V369" s="86">
        <f>'8. Afschrijvingen voor GAW'!AZ364</f>
        <v>2387.7702237865988</v>
      </c>
      <c r="W369" s="86">
        <f>'8. Afschrijvingen voor GAW'!BA364</f>
        <v>2304.7173464375001</v>
      </c>
      <c r="X369" s="86">
        <f>'8. Afschrijvingen voor GAW'!BB364</f>
        <v>2224.5532648222825</v>
      </c>
      <c r="Y369" s="86">
        <f>'8. Afschrijvingen voor GAW'!BC364</f>
        <v>2147.1774990893332</v>
      </c>
      <c r="Z369" s="86">
        <f>'8. Afschrijvingen voor GAW'!BD364</f>
        <v>2072.4930643384</v>
      </c>
      <c r="AA369" s="20"/>
      <c r="AB369" s="122"/>
      <c r="AC369" s="87">
        <f t="shared" si="86"/>
        <v>0</v>
      </c>
      <c r="AD369" s="87">
        <f t="shared" si="71"/>
        <v>0</v>
      </c>
      <c r="AE369" s="87">
        <f t="shared" si="72"/>
        <v>0</v>
      </c>
      <c r="AF369" s="87">
        <f t="shared" si="73"/>
        <v>0</v>
      </c>
      <c r="AG369" s="87">
        <f t="shared" si="74"/>
        <v>0</v>
      </c>
      <c r="AH369" s="87">
        <f t="shared" si="75"/>
        <v>0</v>
      </c>
      <c r="AI369" s="87">
        <f t="shared" si="76"/>
        <v>71480.195769230762</v>
      </c>
      <c r="AJ369" s="87">
        <f t="shared" si="77"/>
        <v>70598.297249999989</v>
      </c>
      <c r="AK369" s="87">
        <f t="shared" si="78"/>
        <v>70158.705185789979</v>
      </c>
      <c r="AL369" s="87">
        <f t="shared" si="79"/>
        <v>70147.172247951225</v>
      </c>
      <c r="AM369" s="87">
        <f t="shared" si="80"/>
        <v>68648.393933864703</v>
      </c>
      <c r="AN369" s="87">
        <f t="shared" si="81"/>
        <v>66260.6237100781</v>
      </c>
      <c r="AO369" s="87">
        <f t="shared" si="82"/>
        <v>63955.906363640599</v>
      </c>
      <c r="AP369" s="87">
        <f t="shared" si="83"/>
        <v>61731.353098818319</v>
      </c>
      <c r="AQ369" s="87">
        <f t="shared" si="84"/>
        <v>59584.175599728987</v>
      </c>
      <c r="AR369" s="87">
        <f t="shared" si="85"/>
        <v>57511.682535390588</v>
      </c>
    </row>
    <row r="370" spans="2:44" s="79" customFormat="1" x14ac:dyDescent="0.2">
      <c r="B370" s="86">
        <f>'3. Investeringen'!B351</f>
        <v>337</v>
      </c>
      <c r="C370" s="86" t="str">
        <f>'3. Investeringen'!G351</f>
        <v>Nieuwe investeringen TD</v>
      </c>
      <c r="D370" s="86">
        <f>'3. Investeringen'!K351</f>
        <v>2007</v>
      </c>
      <c r="E370" s="121">
        <f>'3. Investeringen'!N351</f>
        <v>2011</v>
      </c>
      <c r="F370" s="86">
        <f>'3. Investeringen'!O351</f>
        <v>-482199.75050000002</v>
      </c>
      <c r="G370" s="86">
        <f>'3. Investeringen'!P351</f>
        <v>-504613.38630592672</v>
      </c>
      <c r="H370" s="20"/>
      <c r="I370" s="86">
        <f>'6. Investeringen per jaar'!I351</f>
        <v>1</v>
      </c>
      <c r="J370" s="20"/>
      <c r="K370" s="86">
        <f>'8. Afschrijvingen voor GAW'!AO365</f>
        <v>-78797.321092387036</v>
      </c>
      <c r="L370" s="86">
        <f>'8. Afschrijvingen voor GAW'!AP365</f>
        <v>-80846.051440789088</v>
      </c>
      <c r="M370" s="86">
        <f>'8. Afschrijvingen voor GAW'!AQ365</f>
        <v>-82705.510623927228</v>
      </c>
      <c r="N370" s="86">
        <f>'8. Afschrijvingen voor GAW'!AR365</f>
        <v>-85021.264921397189</v>
      </c>
      <c r="O370" s="86">
        <f>'8. Afschrijvingen voor GAW'!AS365</f>
        <v>-85871.477570611169</v>
      </c>
      <c r="P370" s="86">
        <f>'8. Afschrijvingen voor GAW'!AT365</f>
        <v>-86558.449391176051</v>
      </c>
      <c r="Q370" s="86">
        <f>'8. Afschrijvingen voor GAW'!AU365</f>
        <v>-43365.783144979199</v>
      </c>
      <c r="R370" s="86">
        <f>'8. Afschrijvingen voor GAW'!AV365</f>
        <v>0</v>
      </c>
      <c r="S370" s="86">
        <f>'8. Afschrijvingen voor GAW'!AW365</f>
        <v>0</v>
      </c>
      <c r="T370" s="86">
        <f>'8. Afschrijvingen voor GAW'!AX365</f>
        <v>0</v>
      </c>
      <c r="U370" s="86">
        <f>'8. Afschrijvingen voor GAW'!AY365</f>
        <v>0</v>
      </c>
      <c r="V370" s="86">
        <f>'8. Afschrijvingen voor GAW'!AZ365</f>
        <v>0</v>
      </c>
      <c r="W370" s="86">
        <f>'8. Afschrijvingen voor GAW'!BA365</f>
        <v>0</v>
      </c>
      <c r="X370" s="86">
        <f>'8. Afschrijvingen voor GAW'!BB365</f>
        <v>0</v>
      </c>
      <c r="Y370" s="86">
        <f>'8. Afschrijvingen voor GAW'!BC365</f>
        <v>0</v>
      </c>
      <c r="Z370" s="86">
        <f>'8. Afschrijvingen voor GAW'!BD365</f>
        <v>0</v>
      </c>
      <c r="AA370" s="20"/>
      <c r="AB370" s="122"/>
      <c r="AC370" s="87">
        <f t="shared" ref="AC370:AC389" si="87">$I370*IF($D370&lt;2011,IF(AC$33=$E370,$G370*K$28-K370,
AB370*K$28-K370),
IF(AC$33=$E370,$F370-K370,
AB370*K$28-K370))</f>
        <v>-433385.26600812853</v>
      </c>
      <c r="AD370" s="87">
        <f t="shared" ref="AD370:AD389" si="88">$I370*IF($D370&lt;2011,IF(AD$33=$E370,$G370*L$28-L370,
AC370*L$28-L370),
IF(AD$33=$E370,$F370-L370,
AC370*L$28-L370))</f>
        <v>-363807.2314835508</v>
      </c>
      <c r="AE370" s="87">
        <f t="shared" ref="AE370:AE389" si="89">$I370*IF($D370&lt;2011,IF(AE$33=$E370,$G370*M$28-M370,
AD370*M$28-M370),
IF(AE$33=$E370,$F370-M370,
AD370*M$28-M370))</f>
        <v>-289469.28718374518</v>
      </c>
      <c r="AF370" s="87">
        <f t="shared" ref="AF370:AF389" si="90">$I370*IF($D370&lt;2011,IF(AF$33=$E370,$G370*N$28-N370,
AE370*N$28-N370),
IF(AF$33=$E370,$F370-N370,
AE370*N$28-N370))</f>
        <v>-212553.16230349283</v>
      </c>
      <c r="AG370" s="87">
        <f t="shared" ref="AG370:AG389" si="91">$I370*IF($D370&lt;2011,IF(AG$33=$E370,$G370*O$28-O370,
AF370*O$28-O370),
IF(AG$33=$E370,$F370-O370,
AF370*O$28-O370))</f>
        <v>-128807.21635591661</v>
      </c>
      <c r="AH370" s="87">
        <f t="shared" ref="AH370:AH389" si="92">$I370*IF($D370&lt;2011,IF(AH$33=$E370,$G370*P$28-P370,
AG370*P$28-P370),
IF(AH$33=$E370,$F370-P370,
AG370*P$28-P370))</f>
        <v>-43279.224695587895</v>
      </c>
      <c r="AI370" s="87">
        <f t="shared" ref="AI370:AI389" si="93">$I370*IF($D370&lt;2011,IF(AI$33=$E370,$G370*Q$28-Q370,
AH370*Q$28-Q370),
IF(AI$33=$E370,$F370-Q370,
AH370*Q$28-Q370))</f>
        <v>1.3096723705530167E-10</v>
      </c>
      <c r="AJ370" s="87">
        <f t="shared" ref="AJ370:AJ389" si="94">$I370*IF($D370&lt;2011,IF(AJ$33=$E370,$G370*R$28-R370,
AI370*R$28-R370),
IF(AJ$33=$E370,$F370-R370,
AI370*R$28-R370))</f>
        <v>1.3280077837407588E-10</v>
      </c>
      <c r="AK370" s="87">
        <f t="shared" ref="AK370:AK389" si="95">$I370*IF($D370&lt;2011,IF(AK$33=$E370,$G370*S$28-S370,
AJ370*S$28-S370),
IF(AK$33=$E370,$F370-S370,
AJ370*S$28-S370))</f>
        <v>1.3558959471993146E-10</v>
      </c>
      <c r="AL370" s="87">
        <f t="shared" ref="AL370:AL389" si="96">$I370*IF($D370&lt;2011,IF(AL$33=$E370,$G370*T$28-T370,
AK370*T$28-T370),
IF(AL$33=$E370,$F370-T370,
AK370*T$28-T370))</f>
        <v>1.3938610337208955E-10</v>
      </c>
      <c r="AM370" s="87">
        <f t="shared" ref="AM370:AM389" si="97">$I370*IF($D370&lt;2011,IF(AM$33=$E370,$G370*U$28-U370,
AL370*U$28-U370),
IF(AM$33=$E370,$F370-U370,
AL370*U$28-U370))</f>
        <v>1.4036180609569416E-10</v>
      </c>
      <c r="AN370" s="87">
        <f t="shared" ref="AN370:AN389" si="98">$I370*IF($D370&lt;2011,IF(AN$33=$E370,$G370*V$28-V370,
AM370*V$28-V370),
IF(AN$33=$E370,$F370-V370,
AM370*V$28-V370))</f>
        <v>1.4036180609569416E-10</v>
      </c>
      <c r="AO370" s="87">
        <f t="shared" ref="AO370:AO389" si="99">$I370*IF($D370&lt;2011,IF(AO$33=$E370,$G370*W$28-W370,
AN370*W$28-W370),
IF(AO$33=$E370,$F370-W370,
AN370*W$28-W370))</f>
        <v>1.4036180609569416E-10</v>
      </c>
      <c r="AP370" s="87">
        <f t="shared" ref="AP370:AP389" si="100">$I370*IF($D370&lt;2011,IF(AP$33=$E370,$G370*X$28-X370,
AO370*X$28-X370),
IF(AP$33=$E370,$F370-X370,
AO370*X$28-X370))</f>
        <v>1.4036180609569416E-10</v>
      </c>
      <c r="AQ370" s="87">
        <f t="shared" ref="AQ370:AQ389" si="101">$I370*IF($D370&lt;2011,IF(AQ$33=$E370,$G370*Y$28-Y370,
AP370*Y$28-Y370),
IF(AQ$33=$E370,$F370-Y370,
AP370*Y$28-Y370))</f>
        <v>1.4036180609569416E-10</v>
      </c>
      <c r="AR370" s="87">
        <f t="shared" ref="AR370:AR389" si="102">$I370*IF($D370&lt;2011,IF(AR$33=$E370,$G370*Z$28-Z370,
AQ370*Z$28-Z370),
IF(AR$33=$E370,$F370-Z370,
AQ370*Z$28-Z370))</f>
        <v>1.4036180609569416E-10</v>
      </c>
    </row>
    <row r="371" spans="2:44" s="79" customFormat="1" x14ac:dyDescent="0.2">
      <c r="B371" s="86">
        <f>'3. Investeringen'!B352</f>
        <v>338</v>
      </c>
      <c r="C371" s="86" t="str">
        <f>'3. Investeringen'!G352</f>
        <v>Nieuwe investeringen TD</v>
      </c>
      <c r="D371" s="86">
        <f>'3. Investeringen'!K352</f>
        <v>2008</v>
      </c>
      <c r="E371" s="121">
        <f>'3. Investeringen'!N352</f>
        <v>2011</v>
      </c>
      <c r="F371" s="86">
        <f>'3. Investeringen'!O352</f>
        <v>-978550.73250000004</v>
      </c>
      <c r="G371" s="86">
        <f>'3. Investeringen'!P352</f>
        <v>-1012893.9490078201</v>
      </c>
      <c r="H371" s="20"/>
      <c r="I371" s="86">
        <f>'6. Investeringen per jaar'!I352</f>
        <v>1</v>
      </c>
      <c r="J371" s="20"/>
      <c r="K371" s="86">
        <f>'8. Afschrijvingen voor GAW'!AO366</f>
        <v>-137078.31443239163</v>
      </c>
      <c r="L371" s="86">
        <f>'8. Afschrijvingen voor GAW'!AP366</f>
        <v>-140642.35060763382</v>
      </c>
      <c r="M371" s="86">
        <f>'8. Afschrijvingen voor GAW'!AQ366</f>
        <v>-143877.12467160937</v>
      </c>
      <c r="N371" s="86">
        <f>'8. Afschrijvingen voor GAW'!AR366</f>
        <v>-147905.68416241443</v>
      </c>
      <c r="O371" s="86">
        <f>'8. Afschrijvingen voor GAW'!AS366</f>
        <v>-149384.74100403857</v>
      </c>
      <c r="P371" s="86">
        <f>'8. Afschrijvingen voor GAW'!AT366</f>
        <v>-150579.81893207089</v>
      </c>
      <c r="Q371" s="86">
        <f>'8. Afschrijvingen voor GAW'!AU366</f>
        <v>-150880.97856993502</v>
      </c>
      <c r="R371" s="86">
        <f>'8. Afschrijvingen voor GAW'!AV366</f>
        <v>-76496.65613495704</v>
      </c>
      <c r="S371" s="86">
        <f>'8. Afschrijvingen voor GAW'!AW366</f>
        <v>0</v>
      </c>
      <c r="T371" s="86">
        <f>'8. Afschrijvingen voor GAW'!AX366</f>
        <v>0</v>
      </c>
      <c r="U371" s="86">
        <f>'8. Afschrijvingen voor GAW'!AY366</f>
        <v>0</v>
      </c>
      <c r="V371" s="86">
        <f>'8. Afschrijvingen voor GAW'!AZ366</f>
        <v>0</v>
      </c>
      <c r="W371" s="86">
        <f>'8. Afschrijvingen voor GAW'!BA366</f>
        <v>0</v>
      </c>
      <c r="X371" s="86">
        <f>'8. Afschrijvingen voor GAW'!BB366</f>
        <v>0</v>
      </c>
      <c r="Y371" s="86">
        <f>'8. Afschrijvingen voor GAW'!BC366</f>
        <v>0</v>
      </c>
      <c r="Z371" s="86">
        <f>'8. Afschrijvingen voor GAW'!BD366</f>
        <v>0</v>
      </c>
      <c r="AA371" s="20"/>
      <c r="AB371" s="122"/>
      <c r="AC371" s="87">
        <f t="shared" si="87"/>
        <v>-891009.0438105457</v>
      </c>
      <c r="AD371" s="87">
        <f t="shared" si="88"/>
        <v>-773532.92834198603</v>
      </c>
      <c r="AE371" s="87">
        <f t="shared" si="89"/>
        <v>-647447.0610222423</v>
      </c>
      <c r="AF371" s="87">
        <f t="shared" si="90"/>
        <v>-517669.89456845075</v>
      </c>
      <c r="AG371" s="87">
        <f t="shared" si="91"/>
        <v>-373461.85251009674</v>
      </c>
      <c r="AH371" s="87">
        <f t="shared" si="92"/>
        <v>-225869.72839810661</v>
      </c>
      <c r="AI371" s="87">
        <f t="shared" si="93"/>
        <v>-75440.4892849678</v>
      </c>
      <c r="AJ371" s="87">
        <f t="shared" si="94"/>
        <v>-3.0559021979570389E-10</v>
      </c>
      <c r="AK371" s="87">
        <f t="shared" si="95"/>
        <v>-3.1200761441141365E-10</v>
      </c>
      <c r="AL371" s="87">
        <f t="shared" si="96"/>
        <v>-3.2074382761493324E-10</v>
      </c>
      <c r="AM371" s="87">
        <f t="shared" si="97"/>
        <v>-3.2298903440823776E-10</v>
      </c>
      <c r="AN371" s="87">
        <f t="shared" si="98"/>
        <v>-3.2298903440823776E-10</v>
      </c>
      <c r="AO371" s="87">
        <f t="shared" si="99"/>
        <v>-3.2298903440823776E-10</v>
      </c>
      <c r="AP371" s="87">
        <f t="shared" si="100"/>
        <v>-3.2298903440823776E-10</v>
      </c>
      <c r="AQ371" s="87">
        <f t="shared" si="101"/>
        <v>-3.2298903440823776E-10</v>
      </c>
      <c r="AR371" s="87">
        <f t="shared" si="102"/>
        <v>-3.2298903440823776E-10</v>
      </c>
    </row>
    <row r="372" spans="2:44" s="79" customFormat="1" x14ac:dyDescent="0.2">
      <c r="B372" s="86">
        <f>'3. Investeringen'!B353</f>
        <v>339</v>
      </c>
      <c r="C372" s="86" t="str">
        <f>'3. Investeringen'!G353</f>
        <v>Nieuwe investeringen TD</v>
      </c>
      <c r="D372" s="86">
        <f>'3. Investeringen'!K353</f>
        <v>2009</v>
      </c>
      <c r="E372" s="121">
        <f>'3. Investeringen'!N353</f>
        <v>2011</v>
      </c>
      <c r="F372" s="86">
        <f>'3. Investeringen'!O353</f>
        <v>-980940.00100000005</v>
      </c>
      <c r="G372" s="86">
        <f>'3. Investeringen'!P353</f>
        <v>-983882.8210029999</v>
      </c>
      <c r="H372" s="20"/>
      <c r="I372" s="86">
        <f>'6. Investeringen per jaar'!I353</f>
        <v>1</v>
      </c>
      <c r="J372" s="20"/>
      <c r="K372" s="86">
        <f>'8. Afschrijvingen voor GAW'!AO367</f>
        <v>-117487.18391976999</v>
      </c>
      <c r="L372" s="86">
        <f>'8. Afschrijvingen voor GAW'!AP367</f>
        <v>-120541.850701684</v>
      </c>
      <c r="M372" s="86">
        <f>'8. Afschrijvingen voor GAW'!AQ367</f>
        <v>-123314.31326782271</v>
      </c>
      <c r="N372" s="86">
        <f>'8. Afschrijvingen voor GAW'!AR367</f>
        <v>-126767.11403932176</v>
      </c>
      <c r="O372" s="86">
        <f>'8. Afschrijvingen voor GAW'!AS367</f>
        <v>-128034.78517971498</v>
      </c>
      <c r="P372" s="86">
        <f>'8. Afschrijvingen voor GAW'!AT367</f>
        <v>-129059.06346115271</v>
      </c>
      <c r="Q372" s="86">
        <f>'8. Afschrijvingen voor GAW'!AU367</f>
        <v>-129317.18158807501</v>
      </c>
      <c r="R372" s="86">
        <f>'8. Afschrijvingen voor GAW'!AV367</f>
        <v>-131127.62213030807</v>
      </c>
      <c r="S372" s="86">
        <f>'8. Afschrijvingen voor GAW'!AW367</f>
        <v>-66940.651097522263</v>
      </c>
      <c r="T372" s="86">
        <f>'8. Afschrijvingen voor GAW'!AX367</f>
        <v>0</v>
      </c>
      <c r="U372" s="86">
        <f>'8. Afschrijvingen voor GAW'!AY367</f>
        <v>0</v>
      </c>
      <c r="V372" s="86">
        <f>'8. Afschrijvingen voor GAW'!AZ367</f>
        <v>0</v>
      </c>
      <c r="W372" s="86">
        <f>'8. Afschrijvingen voor GAW'!BA367</f>
        <v>0</v>
      </c>
      <c r="X372" s="86">
        <f>'8. Afschrijvingen voor GAW'!BB367</f>
        <v>0</v>
      </c>
      <c r="Y372" s="86">
        <f>'8. Afschrijvingen voor GAW'!BC367</f>
        <v>0</v>
      </c>
      <c r="Z372" s="86">
        <f>'8. Afschrijvingen voor GAW'!BD367</f>
        <v>0</v>
      </c>
      <c r="AA372" s="20"/>
      <c r="AB372" s="122"/>
      <c r="AC372" s="87">
        <f t="shared" si="87"/>
        <v>-881153.87939827482</v>
      </c>
      <c r="AD372" s="87">
        <f t="shared" si="88"/>
        <v>-783522.02956094593</v>
      </c>
      <c r="AE372" s="87">
        <f t="shared" si="89"/>
        <v>-678228.72297302494</v>
      </c>
      <c r="AF372" s="87">
        <f t="shared" si="90"/>
        <v>-570452.01317694783</v>
      </c>
      <c r="AG372" s="87">
        <f t="shared" si="91"/>
        <v>-448121.74812900234</v>
      </c>
      <c r="AH372" s="87">
        <f t="shared" si="92"/>
        <v>-322647.65865288163</v>
      </c>
      <c r="AI372" s="87">
        <f t="shared" si="93"/>
        <v>-193975.77238211239</v>
      </c>
      <c r="AJ372" s="87">
        <f t="shared" si="94"/>
        <v>-65563.811065153917</v>
      </c>
      <c r="AK372" s="87">
        <f t="shared" si="95"/>
        <v>1.1641532182693481E-10</v>
      </c>
      <c r="AL372" s="87">
        <f t="shared" si="96"/>
        <v>1.1967495083808899E-10</v>
      </c>
      <c r="AM372" s="87">
        <f t="shared" si="97"/>
        <v>1.2051267549395561E-10</v>
      </c>
      <c r="AN372" s="87">
        <f t="shared" si="98"/>
        <v>1.2051267549395561E-10</v>
      </c>
      <c r="AO372" s="87">
        <f t="shared" si="99"/>
        <v>1.2051267549395561E-10</v>
      </c>
      <c r="AP372" s="87">
        <f t="shared" si="100"/>
        <v>1.2051267549395561E-10</v>
      </c>
      <c r="AQ372" s="87">
        <f t="shared" si="101"/>
        <v>1.2051267549395561E-10</v>
      </c>
      <c r="AR372" s="87">
        <f t="shared" si="102"/>
        <v>1.2051267549395561E-10</v>
      </c>
    </row>
    <row r="373" spans="2:44" s="79" customFormat="1" x14ac:dyDescent="0.2">
      <c r="B373" s="86">
        <f>'3. Investeringen'!B354</f>
        <v>340</v>
      </c>
      <c r="C373" s="86" t="str">
        <f>'3. Investeringen'!G354</f>
        <v>Nieuwe investeringen TD</v>
      </c>
      <c r="D373" s="86">
        <f>'3. Investeringen'!K354</f>
        <v>2010</v>
      </c>
      <c r="E373" s="121">
        <f>'3. Investeringen'!N354</f>
        <v>2011</v>
      </c>
      <c r="F373" s="86">
        <f>'3. Investeringen'!O354</f>
        <v>-2853118.3465</v>
      </c>
      <c r="G373" s="86">
        <f>'3. Investeringen'!P354</f>
        <v>-2853118.3465</v>
      </c>
      <c r="H373" s="20"/>
      <c r="I373" s="86">
        <f>'6. Investeringen per jaar'!I354</f>
        <v>1</v>
      </c>
      <c r="J373" s="20"/>
      <c r="K373" s="86">
        <f>'8. Afschrijvingen voor GAW'!AO368</f>
        <v>-304833.17070499994</v>
      </c>
      <c r="L373" s="86">
        <f>'8. Afschrijvingen voor GAW'!AP368</f>
        <v>-312758.83314332995</v>
      </c>
      <c r="M373" s="86">
        <f>'8. Afschrijvingen voor GAW'!AQ368</f>
        <v>-319952.28630562651</v>
      </c>
      <c r="N373" s="86">
        <f>'8. Afschrijvingen voor GAW'!AR368</f>
        <v>-328910.95032218401</v>
      </c>
      <c r="O373" s="86">
        <f>'8. Afschrijvingen voor GAW'!AS368</f>
        <v>-332200.05982540583</v>
      </c>
      <c r="P373" s="86">
        <f>'8. Afschrijvingen voor GAW'!AT368</f>
        <v>-334857.6603040091</v>
      </c>
      <c r="Q373" s="86">
        <f>'8. Afschrijvingen voor GAW'!AU368</f>
        <v>-335527.37562461715</v>
      </c>
      <c r="R373" s="86">
        <f>'8. Afschrijvingen voor GAW'!AV368</f>
        <v>-340224.75888336176</v>
      </c>
      <c r="S373" s="86">
        <f>'8. Afschrijvingen voor GAW'!AW368</f>
        <v>-347369.47881991236</v>
      </c>
      <c r="T373" s="86">
        <f>'8. Afschrijvingen voor GAW'!AX368</f>
        <v>-178547.91211343496</v>
      </c>
      <c r="U373" s="86">
        <f>'8. Afschrijvingen voor GAW'!AY368</f>
        <v>0</v>
      </c>
      <c r="V373" s="86">
        <f>'8. Afschrijvingen voor GAW'!AZ368</f>
        <v>0</v>
      </c>
      <c r="W373" s="86">
        <f>'8. Afschrijvingen voor GAW'!BA368</f>
        <v>0</v>
      </c>
      <c r="X373" s="86">
        <f>'8. Afschrijvingen voor GAW'!BB368</f>
        <v>0</v>
      </c>
      <c r="Y373" s="86">
        <f>'8. Afschrijvingen voor GAW'!BC368</f>
        <v>0</v>
      </c>
      <c r="Z373" s="86">
        <f>'8. Afschrijvingen voor GAW'!BD368</f>
        <v>0</v>
      </c>
      <c r="AA373" s="20"/>
      <c r="AB373" s="122"/>
      <c r="AC373" s="87">
        <f t="shared" si="87"/>
        <v>-2591081.9509924999</v>
      </c>
      <c r="AD373" s="87">
        <f t="shared" si="88"/>
        <v>-2345691.2485749749</v>
      </c>
      <c r="AE373" s="87">
        <f t="shared" si="89"/>
        <v>-2079689.8609865727</v>
      </c>
      <c r="AF373" s="87">
        <f t="shared" si="90"/>
        <v>-1809010.2267720129</v>
      </c>
      <c r="AG373" s="87">
        <f t="shared" si="91"/>
        <v>-1494900.269214327</v>
      </c>
      <c r="AH373" s="87">
        <f t="shared" si="92"/>
        <v>-1172001.8110640324</v>
      </c>
      <c r="AI373" s="87">
        <f t="shared" si="93"/>
        <v>-838818.43906154344</v>
      </c>
      <c r="AJ373" s="87">
        <f t="shared" si="94"/>
        <v>-510337.13832504331</v>
      </c>
      <c r="AK373" s="87">
        <f t="shared" si="95"/>
        <v>-173684.73940995679</v>
      </c>
      <c r="AL373" s="87">
        <f t="shared" si="96"/>
        <v>-6.4028427004814148E-10</v>
      </c>
      <c r="AM373" s="87">
        <f t="shared" si="97"/>
        <v>-6.4476625993847836E-10</v>
      </c>
      <c r="AN373" s="87">
        <f t="shared" si="98"/>
        <v>-6.4476625993847836E-10</v>
      </c>
      <c r="AO373" s="87">
        <f t="shared" si="99"/>
        <v>-6.4476625993847836E-10</v>
      </c>
      <c r="AP373" s="87">
        <f t="shared" si="100"/>
        <v>-6.4476625993847836E-10</v>
      </c>
      <c r="AQ373" s="87">
        <f t="shared" si="101"/>
        <v>-6.4476625993847836E-10</v>
      </c>
      <c r="AR373" s="87">
        <f t="shared" si="102"/>
        <v>-6.4476625993847836E-10</v>
      </c>
    </row>
    <row r="374" spans="2:44" s="79" customFormat="1" x14ac:dyDescent="0.2">
      <c r="B374" s="86">
        <f>'3. Investeringen'!B355</f>
        <v>341</v>
      </c>
      <c r="C374" s="86" t="str">
        <f>'3. Investeringen'!G355</f>
        <v>Nieuwe investeringen TD</v>
      </c>
      <c r="D374" s="86">
        <f>'3. Investeringen'!K355</f>
        <v>2011</v>
      </c>
      <c r="E374" s="121">
        <f>'3. Investeringen'!N355</f>
        <v>2011</v>
      </c>
      <c r="F374" s="86">
        <f>'3. Investeringen'!O355</f>
        <v>-2765841.4</v>
      </c>
      <c r="G374" s="86">
        <f>'3. Investeringen'!P355</f>
        <v>0</v>
      </c>
      <c r="H374" s="20"/>
      <c r="I374" s="86">
        <f>'6. Investeringen per jaar'!I355</f>
        <v>1</v>
      </c>
      <c r="J374" s="20"/>
      <c r="K374" s="86">
        <f>'8. Afschrijvingen voor GAW'!AO369</f>
        <v>-138292.07</v>
      </c>
      <c r="L374" s="86">
        <f>'8. Afschrijvingen voor GAW'!AP369</f>
        <v>-283775.32764000003</v>
      </c>
      <c r="M374" s="86">
        <f>'8. Afschrijvingen voor GAW'!AQ369</f>
        <v>-290302.16017572</v>
      </c>
      <c r="N374" s="86">
        <f>'8. Afschrijvingen voor GAW'!AR369</f>
        <v>-298430.62066064018</v>
      </c>
      <c r="O374" s="86">
        <f>'8. Afschrijvingen voor GAW'!AS369</f>
        <v>-301414.92686724657</v>
      </c>
      <c r="P374" s="86">
        <f>'8. Afschrijvingen voor GAW'!AT369</f>
        <v>-303826.24628218455</v>
      </c>
      <c r="Q374" s="86">
        <f>'8. Afschrijvingen voor GAW'!AU369</f>
        <v>-304433.89877474896</v>
      </c>
      <c r="R374" s="86">
        <f>'8. Afschrijvingen voor GAW'!AV369</f>
        <v>-308695.97335759545</v>
      </c>
      <c r="S374" s="86">
        <f>'8. Afschrijvingen voor GAW'!AW369</f>
        <v>-315178.5887981049</v>
      </c>
      <c r="T374" s="86">
        <f>'8. Afschrijvingen voor GAW'!AX369</f>
        <v>-324003.58928445185</v>
      </c>
      <c r="U374" s="86">
        <f>'8. Afschrijvingen voor GAW'!AY369</f>
        <v>-163135.8072047215</v>
      </c>
      <c r="V374" s="86">
        <f>'8. Afschrijvingen voor GAW'!AZ369</f>
        <v>0</v>
      </c>
      <c r="W374" s="86">
        <f>'8. Afschrijvingen voor GAW'!BA369</f>
        <v>0</v>
      </c>
      <c r="X374" s="86">
        <f>'8. Afschrijvingen voor GAW'!BB369</f>
        <v>0</v>
      </c>
      <c r="Y374" s="86">
        <f>'8. Afschrijvingen voor GAW'!BC369</f>
        <v>0</v>
      </c>
      <c r="Z374" s="86">
        <f>'8. Afschrijvingen voor GAW'!BD369</f>
        <v>0</v>
      </c>
      <c r="AA374" s="20"/>
      <c r="AB374" s="122"/>
      <c r="AC374" s="87">
        <f t="shared" si="87"/>
        <v>-2627549.33</v>
      </c>
      <c r="AD374" s="87">
        <f t="shared" si="88"/>
        <v>-2412090.2849399997</v>
      </c>
      <c r="AE374" s="87">
        <f t="shared" si="89"/>
        <v>-2177266.2013178999</v>
      </c>
      <c r="AF374" s="87">
        <f t="shared" si="90"/>
        <v>-1939799.034294161</v>
      </c>
      <c r="AG374" s="87">
        <f t="shared" si="91"/>
        <v>-1657782.097769856</v>
      </c>
      <c r="AH374" s="87">
        <f t="shared" si="92"/>
        <v>-1367218.1082698302</v>
      </c>
      <c r="AI374" s="87">
        <f t="shared" si="93"/>
        <v>-1065518.645711621</v>
      </c>
      <c r="AJ374" s="87">
        <f t="shared" si="94"/>
        <v>-771739.93339398829</v>
      </c>
      <c r="AK374" s="87">
        <f t="shared" si="95"/>
        <v>-472767.88319715706</v>
      </c>
      <c r="AL374" s="87">
        <f t="shared" si="96"/>
        <v>-162001.79464222561</v>
      </c>
      <c r="AM374" s="87">
        <f t="shared" si="97"/>
        <v>3.2014213502407074E-10</v>
      </c>
      <c r="AN374" s="87">
        <f t="shared" si="98"/>
        <v>3.2014213502407074E-10</v>
      </c>
      <c r="AO374" s="87">
        <f t="shared" si="99"/>
        <v>3.2014213502407074E-10</v>
      </c>
      <c r="AP374" s="87">
        <f t="shared" si="100"/>
        <v>3.2014213502407074E-10</v>
      </c>
      <c r="AQ374" s="87">
        <f t="shared" si="101"/>
        <v>3.2014213502407074E-10</v>
      </c>
      <c r="AR374" s="87">
        <f t="shared" si="102"/>
        <v>3.2014213502407074E-10</v>
      </c>
    </row>
    <row r="375" spans="2:44" s="79" customFormat="1" x14ac:dyDescent="0.2">
      <c r="B375" s="86">
        <f>'3. Investeringen'!B356</f>
        <v>342</v>
      </c>
      <c r="C375" s="86" t="str">
        <f>'3. Investeringen'!G356</f>
        <v>Nieuwe investeringen TD</v>
      </c>
      <c r="D375" s="86">
        <f>'3. Investeringen'!K356</f>
        <v>2012</v>
      </c>
      <c r="E375" s="121">
        <f>'3. Investeringen'!N356</f>
        <v>2012</v>
      </c>
      <c r="F375" s="86">
        <f>'3. Investeringen'!O356</f>
        <v>-2402104.12</v>
      </c>
      <c r="G375" s="86">
        <f>'3. Investeringen'!P356</f>
        <v>0</v>
      </c>
      <c r="H375" s="20"/>
      <c r="I375" s="86">
        <f>'6. Investeringen per jaar'!I356</f>
        <v>1</v>
      </c>
      <c r="J375" s="20"/>
      <c r="K375" s="86">
        <f>'8. Afschrijvingen voor GAW'!AO370</f>
        <v>0</v>
      </c>
      <c r="L375" s="86">
        <f>'8. Afschrijvingen voor GAW'!AP370</f>
        <v>-120105.20600000001</v>
      </c>
      <c r="M375" s="86">
        <f>'8. Afschrijvingen voor GAW'!AQ370</f>
        <v>-245735.25147599995</v>
      </c>
      <c r="N375" s="86">
        <f>'8. Afschrijvingen voor GAW'!AR370</f>
        <v>-252615.838517328</v>
      </c>
      <c r="O375" s="86">
        <f>'8. Afschrijvingen voor GAW'!AS370</f>
        <v>-255141.99690250127</v>
      </c>
      <c r="P375" s="86">
        <f>'8. Afschrijvingen voor GAW'!AT370</f>
        <v>-257183.13287772125</v>
      </c>
      <c r="Q375" s="86">
        <f>'8. Afschrijvingen voor GAW'!AU370</f>
        <v>-257697.49914347669</v>
      </c>
      <c r="R375" s="86">
        <f>'8. Afschrijvingen voor GAW'!AV370</f>
        <v>-261305.26413148534</v>
      </c>
      <c r="S375" s="86">
        <f>'8. Afschrijvingen voor GAW'!AW370</f>
        <v>-266792.67467824649</v>
      </c>
      <c r="T375" s="86">
        <f>'8. Afschrijvingen voor GAW'!AX370</f>
        <v>-274262.86956923734</v>
      </c>
      <c r="U375" s="86">
        <f>'8. Afschrijvingen voor GAW'!AY370</f>
        <v>-276182.70965622202</v>
      </c>
      <c r="V375" s="86">
        <f>'8. Afschrijvingen voor GAW'!AZ370</f>
        <v>-138091.3548281113</v>
      </c>
      <c r="W375" s="86">
        <f>'8. Afschrijvingen voor GAW'!BA370</f>
        <v>0</v>
      </c>
      <c r="X375" s="86">
        <f>'8. Afschrijvingen voor GAW'!BB370</f>
        <v>0</v>
      </c>
      <c r="Y375" s="86">
        <f>'8. Afschrijvingen voor GAW'!BC370</f>
        <v>0</v>
      </c>
      <c r="Z375" s="86">
        <f>'8. Afschrijvingen voor GAW'!BD370</f>
        <v>0</v>
      </c>
      <c r="AA375" s="20"/>
      <c r="AB375" s="122"/>
      <c r="AC375" s="87">
        <f t="shared" si="87"/>
        <v>0</v>
      </c>
      <c r="AD375" s="87">
        <f t="shared" si="88"/>
        <v>-2281998.9139999999</v>
      </c>
      <c r="AE375" s="87">
        <f t="shared" si="89"/>
        <v>-2088749.6375459996</v>
      </c>
      <c r="AF375" s="87">
        <f t="shared" si="90"/>
        <v>-1894618.7888799596</v>
      </c>
      <c r="AG375" s="87">
        <f t="shared" si="91"/>
        <v>-1658422.9798662581</v>
      </c>
      <c r="AH375" s="87">
        <f t="shared" si="92"/>
        <v>-1414507.2308274671</v>
      </c>
      <c r="AI375" s="87">
        <f t="shared" si="93"/>
        <v>-1159638.7461456454</v>
      </c>
      <c r="AJ375" s="87">
        <f t="shared" si="94"/>
        <v>-914568.42446019908</v>
      </c>
      <c r="AK375" s="87">
        <f t="shared" si="95"/>
        <v>-666981.68669561669</v>
      </c>
      <c r="AL375" s="87">
        <f t="shared" si="96"/>
        <v>-411394.3043538566</v>
      </c>
      <c r="AM375" s="87">
        <f t="shared" si="97"/>
        <v>-138091.35482811154</v>
      </c>
      <c r="AN375" s="87">
        <f t="shared" si="98"/>
        <v>-2.3283064365386963E-10</v>
      </c>
      <c r="AO375" s="87">
        <f t="shared" si="99"/>
        <v>-2.3283064365386963E-10</v>
      </c>
      <c r="AP375" s="87">
        <f t="shared" si="100"/>
        <v>-2.3283064365386963E-10</v>
      </c>
      <c r="AQ375" s="87">
        <f t="shared" si="101"/>
        <v>-2.3283064365386963E-10</v>
      </c>
      <c r="AR375" s="87">
        <f t="shared" si="102"/>
        <v>-2.3283064365386963E-10</v>
      </c>
    </row>
    <row r="376" spans="2:44" s="79" customFormat="1" x14ac:dyDescent="0.2">
      <c r="B376" s="86">
        <f>'3. Investeringen'!B357</f>
        <v>343</v>
      </c>
      <c r="C376" s="86" t="str">
        <f>'3. Investeringen'!G357</f>
        <v>Nieuwe investeringen TD</v>
      </c>
      <c r="D376" s="86">
        <f>'3. Investeringen'!K357</f>
        <v>2013</v>
      </c>
      <c r="E376" s="121">
        <f>'3. Investeringen'!N357</f>
        <v>2013</v>
      </c>
      <c r="F376" s="86">
        <f>'3. Investeringen'!O357</f>
        <v>-4106058.8960176702</v>
      </c>
      <c r="G376" s="86">
        <f>'3. Investeringen'!P357</f>
        <v>0</v>
      </c>
      <c r="H376" s="20"/>
      <c r="I376" s="86">
        <f>'6. Investeringen per jaar'!I357</f>
        <v>1</v>
      </c>
      <c r="J376" s="20"/>
      <c r="K376" s="86">
        <f>'8. Afschrijvingen voor GAW'!AO371</f>
        <v>0</v>
      </c>
      <c r="L376" s="86">
        <f>'8. Afschrijvingen voor GAW'!AP371</f>
        <v>0</v>
      </c>
      <c r="M376" s="86">
        <f>'8. Afschrijvingen voor GAW'!AQ371</f>
        <v>-205302.94480088353</v>
      </c>
      <c r="N376" s="86">
        <f>'8. Afschrijvingen voor GAW'!AR371</f>
        <v>-422102.85451061651</v>
      </c>
      <c r="O376" s="86">
        <f>'8. Afschrijvingen voor GAW'!AS371</f>
        <v>-426323.88305572269</v>
      </c>
      <c r="P376" s="86">
        <f>'8. Afschrijvingen voor GAW'!AT371</f>
        <v>-429734.47412016848</v>
      </c>
      <c r="Q376" s="86">
        <f>'8. Afschrijvingen voor GAW'!AU371</f>
        <v>-430593.94306840881</v>
      </c>
      <c r="R376" s="86">
        <f>'8. Afschrijvingen voor GAW'!AV371</f>
        <v>-436622.25827136653</v>
      </c>
      <c r="S376" s="86">
        <f>'8. Afschrijvingen voor GAW'!AW371</f>
        <v>-445791.32569506526</v>
      </c>
      <c r="T376" s="86">
        <f>'8. Afschrijvingen voor GAW'!AX371</f>
        <v>-458273.48281452712</v>
      </c>
      <c r="U376" s="86">
        <f>'8. Afschrijvingen voor GAW'!AY371</f>
        <v>-461481.39719422872</v>
      </c>
      <c r="V376" s="86">
        <f>'8. Afschrijvingen voor GAW'!AZ371</f>
        <v>-553777.67663307418</v>
      </c>
      <c r="W376" s="86">
        <f>'8. Afschrijvingen voor GAW'!BA371</f>
        <v>-138444.41915826857</v>
      </c>
      <c r="X376" s="86">
        <f>'8. Afschrijvingen voor GAW'!BB371</f>
        <v>0</v>
      </c>
      <c r="Y376" s="86">
        <f>'8. Afschrijvingen voor GAW'!BC371</f>
        <v>0</v>
      </c>
      <c r="Z376" s="86">
        <f>'8. Afschrijvingen voor GAW'!BD371</f>
        <v>0</v>
      </c>
      <c r="AA376" s="20"/>
      <c r="AB376" s="122"/>
      <c r="AC376" s="87">
        <f t="shared" si="87"/>
        <v>0</v>
      </c>
      <c r="AD376" s="87">
        <f t="shared" si="88"/>
        <v>0</v>
      </c>
      <c r="AE376" s="87">
        <f t="shared" si="89"/>
        <v>-3900755.9512167866</v>
      </c>
      <c r="AF376" s="87">
        <f t="shared" si="90"/>
        <v>-3587874.2633402403</v>
      </c>
      <c r="AG376" s="87">
        <f t="shared" si="91"/>
        <v>-3197429.1229179199</v>
      </c>
      <c r="AH376" s="87">
        <f t="shared" si="92"/>
        <v>-2793274.0817810949</v>
      </c>
      <c r="AI376" s="87">
        <f t="shared" si="93"/>
        <v>-2368266.6868762481</v>
      </c>
      <c r="AJ376" s="87">
        <f t="shared" si="94"/>
        <v>-1964800.1622211488</v>
      </c>
      <c r="AK376" s="87">
        <f t="shared" si="95"/>
        <v>-1560269.6399327274</v>
      </c>
      <c r="AL376" s="87">
        <f t="shared" si="96"/>
        <v>-1145683.7070363166</v>
      </c>
      <c r="AM376" s="87">
        <f t="shared" si="97"/>
        <v>-692222.09579134209</v>
      </c>
      <c r="AN376" s="87">
        <f t="shared" si="98"/>
        <v>-138444.41915826791</v>
      </c>
      <c r="AO376" s="87">
        <f t="shared" si="99"/>
        <v>6.6938810050487518E-10</v>
      </c>
      <c r="AP376" s="87">
        <f t="shared" si="100"/>
        <v>6.6938810050487518E-10</v>
      </c>
      <c r="AQ376" s="87">
        <f t="shared" si="101"/>
        <v>6.6938810050487518E-10</v>
      </c>
      <c r="AR376" s="87">
        <f t="shared" si="102"/>
        <v>6.6938810050487518E-10</v>
      </c>
    </row>
    <row r="377" spans="2:44" s="79" customFormat="1" x14ac:dyDescent="0.2">
      <c r="B377" s="86">
        <f>'3. Investeringen'!B358</f>
        <v>344</v>
      </c>
      <c r="C377" s="86" t="str">
        <f>'3. Investeringen'!G358</f>
        <v>Nieuwe investeringen TD</v>
      </c>
      <c r="D377" s="86">
        <f>'3. Investeringen'!K358</f>
        <v>2014</v>
      </c>
      <c r="E377" s="121">
        <f>'3. Investeringen'!N358</f>
        <v>2014</v>
      </c>
      <c r="F377" s="86">
        <f>'3. Investeringen'!O358</f>
        <v>-3091875.35</v>
      </c>
      <c r="G377" s="86">
        <f>'3. Investeringen'!P358</f>
        <v>0</v>
      </c>
      <c r="H377" s="20"/>
      <c r="I377" s="86">
        <f>'6. Investeringen per jaar'!I358</f>
        <v>1</v>
      </c>
      <c r="J377" s="20"/>
      <c r="K377" s="86">
        <f>'8. Afschrijvingen voor GAW'!AO372</f>
        <v>0</v>
      </c>
      <c r="L377" s="86">
        <f>'8. Afschrijvingen voor GAW'!AP372</f>
        <v>0</v>
      </c>
      <c r="M377" s="86">
        <f>'8. Afschrijvingen voor GAW'!AQ372</f>
        <v>0</v>
      </c>
      <c r="N377" s="86">
        <f>'8. Afschrijvingen voor GAW'!AR372</f>
        <v>-154593.76750000002</v>
      </c>
      <c r="O377" s="86">
        <f>'8. Afschrijvingen voor GAW'!AS372</f>
        <v>-312279.41034999996</v>
      </c>
      <c r="P377" s="86">
        <f>'8. Afschrijvingen voor GAW'!AT372</f>
        <v>-314777.64563280001</v>
      </c>
      <c r="Q377" s="86">
        <f>'8. Afschrijvingen voor GAW'!AU372</f>
        <v>-315407.2009240656</v>
      </c>
      <c r="R377" s="86">
        <f>'8. Afschrijvingen voor GAW'!AV372</f>
        <v>-319822.90173700254</v>
      </c>
      <c r="S377" s="86">
        <f>'8. Afschrijvingen voor GAW'!AW372</f>
        <v>-326539.18267347961</v>
      </c>
      <c r="T377" s="86">
        <f>'8. Afschrijvingen voor GAW'!AX372</f>
        <v>-335682.27978833701</v>
      </c>
      <c r="U377" s="86">
        <f>'8. Afschrijvingen voor GAW'!AY372</f>
        <v>-338032.05574685533</v>
      </c>
      <c r="V377" s="86">
        <f>'8. Afschrijvingen voor GAW'!AZ372</f>
        <v>-405638.46689622663</v>
      </c>
      <c r="W377" s="86">
        <f>'8. Afschrijvingen voor GAW'!BA372</f>
        <v>-292961.11498060817</v>
      </c>
      <c r="X377" s="86">
        <f>'8. Afschrijvingen voor GAW'!BB372</f>
        <v>-146480.55749030408</v>
      </c>
      <c r="Y377" s="86">
        <f>'8. Afschrijvingen voor GAW'!BC372</f>
        <v>0</v>
      </c>
      <c r="Z377" s="86">
        <f>'8. Afschrijvingen voor GAW'!BD372</f>
        <v>0</v>
      </c>
      <c r="AA377" s="20"/>
      <c r="AB377" s="122"/>
      <c r="AC377" s="87">
        <f t="shared" si="87"/>
        <v>0</v>
      </c>
      <c r="AD377" s="87">
        <f t="shared" si="88"/>
        <v>0</v>
      </c>
      <c r="AE377" s="87">
        <f t="shared" si="89"/>
        <v>0</v>
      </c>
      <c r="AF377" s="87">
        <f t="shared" si="90"/>
        <v>-2937281.5825</v>
      </c>
      <c r="AG377" s="87">
        <f t="shared" si="91"/>
        <v>-2654374.9879749999</v>
      </c>
      <c r="AH377" s="87">
        <f t="shared" si="92"/>
        <v>-2360832.3422459997</v>
      </c>
      <c r="AI377" s="87">
        <f t="shared" si="93"/>
        <v>-2050146.8060064262</v>
      </c>
      <c r="AJ377" s="87">
        <f t="shared" si="94"/>
        <v>-1759025.9595535137</v>
      </c>
      <c r="AK377" s="87">
        <f t="shared" si="95"/>
        <v>-1469426.3220306577</v>
      </c>
      <c r="AL377" s="87">
        <f t="shared" si="96"/>
        <v>-1174887.9792591792</v>
      </c>
      <c r="AM377" s="87">
        <f t="shared" si="97"/>
        <v>-845080.13936713792</v>
      </c>
      <c r="AN377" s="87">
        <f t="shared" si="98"/>
        <v>-439441.67247091129</v>
      </c>
      <c r="AO377" s="87">
        <f t="shared" si="99"/>
        <v>-146480.55749030312</v>
      </c>
      <c r="AP377" s="87">
        <f t="shared" si="100"/>
        <v>9.6042640507221222E-10</v>
      </c>
      <c r="AQ377" s="87">
        <f t="shared" si="101"/>
        <v>9.6042640507221222E-10</v>
      </c>
      <c r="AR377" s="87">
        <f t="shared" si="102"/>
        <v>9.6042640507221222E-10</v>
      </c>
    </row>
    <row r="378" spans="2:44" s="79" customFormat="1" x14ac:dyDescent="0.2">
      <c r="B378" s="86">
        <f>'3. Investeringen'!B359</f>
        <v>345</v>
      </c>
      <c r="C378" s="86" t="str">
        <f>'3. Investeringen'!G359</f>
        <v>Nieuwe investeringen TD</v>
      </c>
      <c r="D378" s="86">
        <f>'3. Investeringen'!K359</f>
        <v>2015</v>
      </c>
      <c r="E378" s="121">
        <f>'3. Investeringen'!N359</f>
        <v>2015</v>
      </c>
      <c r="F378" s="86">
        <f>'3. Investeringen'!O359</f>
        <v>-1303929.28</v>
      </c>
      <c r="G378" s="86">
        <f>'3. Investeringen'!P359</f>
        <v>0</v>
      </c>
      <c r="H378" s="20"/>
      <c r="I378" s="86">
        <f>'6. Investeringen per jaar'!I359</f>
        <v>1</v>
      </c>
      <c r="J378" s="20"/>
      <c r="K378" s="86">
        <f>'8. Afschrijvingen voor GAW'!AO373</f>
        <v>0</v>
      </c>
      <c r="L378" s="86">
        <f>'8. Afschrijvingen voor GAW'!AP373</f>
        <v>0</v>
      </c>
      <c r="M378" s="86">
        <f>'8. Afschrijvingen voor GAW'!AQ373</f>
        <v>0</v>
      </c>
      <c r="N378" s="86">
        <f>'8. Afschrijvingen voor GAW'!AR373</f>
        <v>0</v>
      </c>
      <c r="O378" s="86">
        <f>'8. Afschrijvingen voor GAW'!AS373</f>
        <v>-65196.464000000007</v>
      </c>
      <c r="P378" s="86">
        <f>'8. Afschrijvingen voor GAW'!AT373</f>
        <v>-131436.07142400002</v>
      </c>
      <c r="Q378" s="86">
        <f>'8. Afschrijvingen voor GAW'!AU373</f>
        <v>-131698.94356684803</v>
      </c>
      <c r="R378" s="86">
        <f>'8. Afschrijvingen voor GAW'!AV373</f>
        <v>-133542.72877678389</v>
      </c>
      <c r="S378" s="86">
        <f>'8. Afschrijvingen voor GAW'!AW373</f>
        <v>-136347.12608109633</v>
      </c>
      <c r="T378" s="86">
        <f>'8. Afschrijvingen voor GAW'!AX373</f>
        <v>-140164.84561136703</v>
      </c>
      <c r="U378" s="86">
        <f>'8. Afschrijvingen voor GAW'!AY373</f>
        <v>-141145.9995306466</v>
      </c>
      <c r="V378" s="86">
        <f>'8. Afschrijvingen voor GAW'!AZ373</f>
        <v>-169375.19943677587</v>
      </c>
      <c r="W378" s="86">
        <f>'8. Afschrijvingen voor GAW'!BA373</f>
        <v>-129854.31956819483</v>
      </c>
      <c r="X378" s="86">
        <f>'8. Afschrijvingen voor GAW'!BB373</f>
        <v>-129854.31956819483</v>
      </c>
      <c r="Y378" s="86">
        <f>'8. Afschrijvingen voor GAW'!BC373</f>
        <v>-64927.159784097414</v>
      </c>
      <c r="Z378" s="86">
        <f>'8. Afschrijvingen voor GAW'!BD373</f>
        <v>0</v>
      </c>
      <c r="AA378" s="20"/>
      <c r="AB378" s="122"/>
      <c r="AC378" s="87">
        <f t="shared" si="87"/>
        <v>0</v>
      </c>
      <c r="AD378" s="87">
        <f t="shared" si="88"/>
        <v>0</v>
      </c>
      <c r="AE378" s="87">
        <f t="shared" si="89"/>
        <v>0</v>
      </c>
      <c r="AF378" s="87">
        <f t="shared" si="90"/>
        <v>0</v>
      </c>
      <c r="AG378" s="87">
        <f t="shared" si="91"/>
        <v>-1238732.8160000001</v>
      </c>
      <c r="AH378" s="87">
        <f t="shared" si="92"/>
        <v>-1117206.6071040002</v>
      </c>
      <c r="AI378" s="87">
        <f t="shared" si="93"/>
        <v>-987742.0767513602</v>
      </c>
      <c r="AJ378" s="87">
        <f t="shared" si="94"/>
        <v>-868027.73704909533</v>
      </c>
      <c r="AK378" s="87">
        <f t="shared" si="95"/>
        <v>-749909.19344602991</v>
      </c>
      <c r="AL378" s="87">
        <f t="shared" si="96"/>
        <v>-630741.80525115179</v>
      </c>
      <c r="AM378" s="87">
        <f t="shared" si="97"/>
        <v>-494010.99835726316</v>
      </c>
      <c r="AN378" s="87">
        <f t="shared" si="98"/>
        <v>-324635.79892048729</v>
      </c>
      <c r="AO378" s="87">
        <f t="shared" si="99"/>
        <v>-194781.47935229246</v>
      </c>
      <c r="AP378" s="87">
        <f t="shared" si="100"/>
        <v>-64927.159784097632</v>
      </c>
      <c r="AQ378" s="87">
        <f t="shared" si="101"/>
        <v>-2.1827872842550278E-10</v>
      </c>
      <c r="AR378" s="87">
        <f t="shared" si="102"/>
        <v>-2.1827872842550278E-10</v>
      </c>
    </row>
    <row r="379" spans="2:44" s="79" customFormat="1" x14ac:dyDescent="0.2">
      <c r="B379" s="86">
        <f>'3. Investeringen'!B360</f>
        <v>346</v>
      </c>
      <c r="C379" s="86" t="str">
        <f>'3. Investeringen'!G360</f>
        <v>Nieuwe investeringen TD</v>
      </c>
      <c r="D379" s="86">
        <f>'3. Investeringen'!K360</f>
        <v>2016</v>
      </c>
      <c r="E379" s="121">
        <f>'3. Investeringen'!N360</f>
        <v>2016</v>
      </c>
      <c r="F379" s="86">
        <f>'3. Investeringen'!O360</f>
        <v>-3278631.47</v>
      </c>
      <c r="G379" s="86">
        <f>'3. Investeringen'!P360</f>
        <v>0</v>
      </c>
      <c r="H379" s="20"/>
      <c r="I379" s="86">
        <f>'6. Investeringen per jaar'!I360</f>
        <v>1</v>
      </c>
      <c r="J379" s="20"/>
      <c r="K379" s="86">
        <f>'8. Afschrijvingen voor GAW'!AO374</f>
        <v>0</v>
      </c>
      <c r="L379" s="86">
        <f>'8. Afschrijvingen voor GAW'!AP374</f>
        <v>0</v>
      </c>
      <c r="M379" s="86">
        <f>'8. Afschrijvingen voor GAW'!AQ374</f>
        <v>0</v>
      </c>
      <c r="N379" s="86">
        <f>'8. Afschrijvingen voor GAW'!AR374</f>
        <v>0</v>
      </c>
      <c r="O379" s="86">
        <f>'8. Afschrijvingen voor GAW'!AS374</f>
        <v>0</v>
      </c>
      <c r="P379" s="86">
        <f>'8. Afschrijvingen voor GAW'!AT374</f>
        <v>-163931.57350000003</v>
      </c>
      <c r="Q379" s="86">
        <f>'8. Afschrijvingen voor GAW'!AU374</f>
        <v>-328518.87329400005</v>
      </c>
      <c r="R379" s="86">
        <f>'8. Afschrijvingen voor GAW'!AV374</f>
        <v>-333118.13752011606</v>
      </c>
      <c r="S379" s="86">
        <f>'8. Afschrijvingen voor GAW'!AW374</f>
        <v>-340113.6184080384</v>
      </c>
      <c r="T379" s="86">
        <f>'8. Afschrijvingen voor GAW'!AX374</f>
        <v>-349636.79972346348</v>
      </c>
      <c r="U379" s="86">
        <f>'8. Afschrijvingen voor GAW'!AY374</f>
        <v>-352084.25732152764</v>
      </c>
      <c r="V379" s="86">
        <f>'8. Afschrijvingen voor GAW'!AZ374</f>
        <v>-422501.108785833</v>
      </c>
      <c r="W379" s="86">
        <f>'8. Afschrijvingen voor GAW'!BA374</f>
        <v>-331965.15690315457</v>
      </c>
      <c r="X379" s="86">
        <f>'8. Afschrijvingen voor GAW'!BB374</f>
        <v>-331965.15690315457</v>
      </c>
      <c r="Y379" s="86">
        <f>'8. Afschrijvingen voor GAW'!BC374</f>
        <v>-331965.15690315457</v>
      </c>
      <c r="Z379" s="86">
        <f>'8. Afschrijvingen voor GAW'!BD374</f>
        <v>-165982.57845157728</v>
      </c>
      <c r="AA379" s="20"/>
      <c r="AB379" s="122"/>
      <c r="AC379" s="87">
        <f t="shared" si="87"/>
        <v>0</v>
      </c>
      <c r="AD379" s="87">
        <f t="shared" si="88"/>
        <v>0</v>
      </c>
      <c r="AE379" s="87">
        <f t="shared" si="89"/>
        <v>0</v>
      </c>
      <c r="AF379" s="87">
        <f t="shared" si="90"/>
        <v>0</v>
      </c>
      <c r="AG379" s="87">
        <f t="shared" si="91"/>
        <v>0</v>
      </c>
      <c r="AH379" s="87">
        <f t="shared" si="92"/>
        <v>-3114699.8965000003</v>
      </c>
      <c r="AI379" s="87">
        <f t="shared" si="93"/>
        <v>-2792410.4229990002</v>
      </c>
      <c r="AJ379" s="87">
        <f t="shared" si="94"/>
        <v>-2498386.0314008705</v>
      </c>
      <c r="AK379" s="87">
        <f t="shared" si="95"/>
        <v>-2210738.5196522502</v>
      </c>
      <c r="AL379" s="87">
        <f t="shared" si="96"/>
        <v>-1923002.3984790496</v>
      </c>
      <c r="AM379" s="87">
        <f t="shared" si="97"/>
        <v>-1584379.1579468751</v>
      </c>
      <c r="AN379" s="87">
        <f t="shared" si="98"/>
        <v>-1161878.0491610421</v>
      </c>
      <c r="AO379" s="87">
        <f t="shared" si="99"/>
        <v>-829912.89225788752</v>
      </c>
      <c r="AP379" s="87">
        <f t="shared" si="100"/>
        <v>-497947.73535473295</v>
      </c>
      <c r="AQ379" s="87">
        <f t="shared" si="101"/>
        <v>-165982.57845157839</v>
      </c>
      <c r="AR379" s="87">
        <f t="shared" si="102"/>
        <v>-1.1059455573558807E-9</v>
      </c>
    </row>
    <row r="380" spans="2:44" s="79" customFormat="1" x14ac:dyDescent="0.2">
      <c r="B380" s="86">
        <f>'3. Investeringen'!B361</f>
        <v>347</v>
      </c>
      <c r="C380" s="86" t="str">
        <f>'3. Investeringen'!G361</f>
        <v>Nieuwe investeringen TD</v>
      </c>
      <c r="D380" s="86">
        <f>'3. Investeringen'!K361</f>
        <v>2012</v>
      </c>
      <c r="E380" s="121">
        <f>'3. Investeringen'!N361</f>
        <v>2012</v>
      </c>
      <c r="F380" s="86">
        <f>'3. Investeringen'!O361</f>
        <v>-16583816.720000001</v>
      </c>
      <c r="G380" s="86">
        <f>'3. Investeringen'!P361</f>
        <v>0</v>
      </c>
      <c r="H380" s="20"/>
      <c r="I380" s="86">
        <f>'6. Investeringen per jaar'!I361</f>
        <v>1</v>
      </c>
      <c r="J380" s="20"/>
      <c r="K380" s="86">
        <f>'8. Afschrijvingen voor GAW'!AO375</f>
        <v>0</v>
      </c>
      <c r="L380" s="86">
        <f>'8. Afschrijvingen voor GAW'!AP375</f>
        <v>-1658381.6720000003</v>
      </c>
      <c r="M380" s="86">
        <f>'8. Afschrijvingen voor GAW'!AQ375</f>
        <v>-3393048.9009119999</v>
      </c>
      <c r="N380" s="86">
        <f>'8. Afschrijvingen voor GAW'!AR375</f>
        <v>-3488054.2701375363</v>
      </c>
      <c r="O380" s="86">
        <f>'8. Afschrijvingen voor GAW'!AS375</f>
        <v>-3522934.8128389115</v>
      </c>
      <c r="P380" s="86">
        <f>'8. Afschrijvingen voor GAW'!AT375</f>
        <v>-3551118.2913416224</v>
      </c>
      <c r="Q380" s="86">
        <f>'8. Afschrijvingen voor GAW'!AU375</f>
        <v>-1779110.2639621526</v>
      </c>
      <c r="R380" s="86">
        <f>'8. Afschrijvingen voor GAW'!AV375</f>
        <v>0</v>
      </c>
      <c r="S380" s="86">
        <f>'8. Afschrijvingen voor GAW'!AW375</f>
        <v>0</v>
      </c>
      <c r="T380" s="86">
        <f>'8. Afschrijvingen voor GAW'!AX375</f>
        <v>0</v>
      </c>
      <c r="U380" s="86">
        <f>'8. Afschrijvingen voor GAW'!AY375</f>
        <v>0</v>
      </c>
      <c r="V380" s="86">
        <f>'8. Afschrijvingen voor GAW'!AZ375</f>
        <v>0</v>
      </c>
      <c r="W380" s="86">
        <f>'8. Afschrijvingen voor GAW'!BA375</f>
        <v>0</v>
      </c>
      <c r="X380" s="86">
        <f>'8. Afschrijvingen voor GAW'!BB375</f>
        <v>0</v>
      </c>
      <c r="Y380" s="86">
        <f>'8. Afschrijvingen voor GAW'!BC375</f>
        <v>0</v>
      </c>
      <c r="Z380" s="86">
        <f>'8. Afschrijvingen voor GAW'!BD375</f>
        <v>0</v>
      </c>
      <c r="AA380" s="20"/>
      <c r="AB380" s="122"/>
      <c r="AC380" s="87">
        <f t="shared" si="87"/>
        <v>0</v>
      </c>
      <c r="AD380" s="87">
        <f t="shared" si="88"/>
        <v>-14925435.048</v>
      </c>
      <c r="AE380" s="87">
        <f t="shared" si="89"/>
        <v>-11875671.153191999</v>
      </c>
      <c r="AF380" s="87">
        <f t="shared" si="90"/>
        <v>-8720135.6753438376</v>
      </c>
      <c r="AG380" s="87">
        <f t="shared" si="91"/>
        <v>-5284402.2192583643</v>
      </c>
      <c r="AH380" s="87">
        <f t="shared" si="92"/>
        <v>-1775559.1456708089</v>
      </c>
      <c r="AI380" s="87">
        <f t="shared" si="93"/>
        <v>2.0954757928848267E-9</v>
      </c>
      <c r="AJ380" s="87">
        <f t="shared" si="94"/>
        <v>2.1248124539852141E-9</v>
      </c>
      <c r="AK380" s="87">
        <f t="shared" si="95"/>
        <v>2.1694335155189033E-9</v>
      </c>
      <c r="AL380" s="87">
        <f t="shared" si="96"/>
        <v>2.2301776539534327E-9</v>
      </c>
      <c r="AM380" s="87">
        <f t="shared" si="97"/>
        <v>2.2457888975311066E-9</v>
      </c>
      <c r="AN380" s="87">
        <f t="shared" si="98"/>
        <v>2.2457888975311066E-9</v>
      </c>
      <c r="AO380" s="87">
        <f t="shared" si="99"/>
        <v>2.2457888975311066E-9</v>
      </c>
      <c r="AP380" s="87">
        <f t="shared" si="100"/>
        <v>2.2457888975311066E-9</v>
      </c>
      <c r="AQ380" s="87">
        <f t="shared" si="101"/>
        <v>2.2457888975311066E-9</v>
      </c>
      <c r="AR380" s="87">
        <f t="shared" si="102"/>
        <v>2.2457888975311066E-9</v>
      </c>
    </row>
    <row r="381" spans="2:44" s="79" customFormat="1" x14ac:dyDescent="0.2">
      <c r="B381" s="86">
        <f>'3. Investeringen'!B362</f>
        <v>348</v>
      </c>
      <c r="C381" s="86" t="str">
        <f>'3. Investeringen'!G362</f>
        <v>Nieuwe investeringen TD</v>
      </c>
      <c r="D381" s="86">
        <f>'3. Investeringen'!K362</f>
        <v>2013</v>
      </c>
      <c r="E381" s="121">
        <f>'3. Investeringen'!N362</f>
        <v>2013</v>
      </c>
      <c r="F381" s="86">
        <f>'3. Investeringen'!O362</f>
        <v>-7789798.2300000004</v>
      </c>
      <c r="G381" s="86">
        <f>'3. Investeringen'!P362</f>
        <v>0</v>
      </c>
      <c r="H381" s="20"/>
      <c r="I381" s="86">
        <f>'6. Investeringen per jaar'!I362</f>
        <v>1</v>
      </c>
      <c r="J381" s="20"/>
      <c r="K381" s="86">
        <f>'8. Afschrijvingen voor GAW'!AO376</f>
        <v>0</v>
      </c>
      <c r="L381" s="86">
        <f>'8. Afschrijvingen voor GAW'!AP376</f>
        <v>0</v>
      </c>
      <c r="M381" s="86">
        <f>'8. Afschrijvingen voor GAW'!AQ376</f>
        <v>-778979.82300000009</v>
      </c>
      <c r="N381" s="86">
        <f>'8. Afschrijvingen voor GAW'!AR376</f>
        <v>-1601582.5160880003</v>
      </c>
      <c r="O381" s="86">
        <f>'8. Afschrijvingen voor GAW'!AS376</f>
        <v>-1617598.3412488804</v>
      </c>
      <c r="P381" s="86">
        <f>'8. Afschrijvingen voor GAW'!AT376</f>
        <v>-1630539.1279788713</v>
      </c>
      <c r="Q381" s="86">
        <f>'8. Afschrijvingen voor GAW'!AU376</f>
        <v>-1633800.206234829</v>
      </c>
      <c r="R381" s="86">
        <f>'8. Afschrijvingen voor GAW'!AV376</f>
        <v>-828336.70456105843</v>
      </c>
      <c r="S381" s="86">
        <f>'8. Afschrijvingen voor GAW'!AW376</f>
        <v>0</v>
      </c>
      <c r="T381" s="86">
        <f>'8. Afschrijvingen voor GAW'!AX376</f>
        <v>0</v>
      </c>
      <c r="U381" s="86">
        <f>'8. Afschrijvingen voor GAW'!AY376</f>
        <v>0</v>
      </c>
      <c r="V381" s="86">
        <f>'8. Afschrijvingen voor GAW'!AZ376</f>
        <v>0</v>
      </c>
      <c r="W381" s="86">
        <f>'8. Afschrijvingen voor GAW'!BA376</f>
        <v>0</v>
      </c>
      <c r="X381" s="86">
        <f>'8. Afschrijvingen voor GAW'!BB376</f>
        <v>0</v>
      </c>
      <c r="Y381" s="86">
        <f>'8. Afschrijvingen voor GAW'!BC376</f>
        <v>0</v>
      </c>
      <c r="Z381" s="86">
        <f>'8. Afschrijvingen voor GAW'!BD376</f>
        <v>0</v>
      </c>
      <c r="AA381" s="20"/>
      <c r="AB381" s="122"/>
      <c r="AC381" s="87">
        <f t="shared" si="87"/>
        <v>0</v>
      </c>
      <c r="AD381" s="87">
        <f t="shared" si="88"/>
        <v>0</v>
      </c>
      <c r="AE381" s="87">
        <f t="shared" si="89"/>
        <v>-7010818.4070000006</v>
      </c>
      <c r="AF381" s="87">
        <f t="shared" si="90"/>
        <v>-5605538.8063080003</v>
      </c>
      <c r="AG381" s="87">
        <f t="shared" si="91"/>
        <v>-4043995.8531221999</v>
      </c>
      <c r="AH381" s="87">
        <f t="shared" si="92"/>
        <v>-2445808.691968306</v>
      </c>
      <c r="AI381" s="87">
        <f t="shared" si="93"/>
        <v>-816900.10311741335</v>
      </c>
      <c r="AJ381" s="87">
        <f t="shared" si="94"/>
        <v>1.280568540096283E-9</v>
      </c>
      <c r="AK381" s="87">
        <f t="shared" si="95"/>
        <v>1.3074604794383047E-9</v>
      </c>
      <c r="AL381" s="87">
        <f t="shared" si="96"/>
        <v>1.3440693728625772E-9</v>
      </c>
      <c r="AM381" s="87">
        <f t="shared" si="97"/>
        <v>1.3534778584726151E-9</v>
      </c>
      <c r="AN381" s="87">
        <f t="shared" si="98"/>
        <v>1.3534778584726151E-9</v>
      </c>
      <c r="AO381" s="87">
        <f t="shared" si="99"/>
        <v>1.3534778584726151E-9</v>
      </c>
      <c r="AP381" s="87">
        <f t="shared" si="100"/>
        <v>1.3534778584726151E-9</v>
      </c>
      <c r="AQ381" s="87">
        <f t="shared" si="101"/>
        <v>1.3534778584726151E-9</v>
      </c>
      <c r="AR381" s="87">
        <f t="shared" si="102"/>
        <v>1.3534778584726151E-9</v>
      </c>
    </row>
    <row r="382" spans="2:44" s="79" customFormat="1" x14ac:dyDescent="0.2">
      <c r="B382" s="86">
        <f>'3. Investeringen'!B363</f>
        <v>349</v>
      </c>
      <c r="C382" s="86" t="str">
        <f>'3. Investeringen'!G363</f>
        <v>Nieuwe investeringen TD</v>
      </c>
      <c r="D382" s="86">
        <f>'3. Investeringen'!K363</f>
        <v>2014</v>
      </c>
      <c r="E382" s="121">
        <f>'3. Investeringen'!N363</f>
        <v>2014</v>
      </c>
      <c r="F382" s="86">
        <f>'3. Investeringen'!O363</f>
        <v>-3189093.19</v>
      </c>
      <c r="G382" s="86">
        <f>'3. Investeringen'!P363</f>
        <v>0</v>
      </c>
      <c r="H382" s="20"/>
      <c r="I382" s="86">
        <f>'6. Investeringen per jaar'!I363</f>
        <v>1</v>
      </c>
      <c r="J382" s="20"/>
      <c r="K382" s="86">
        <f>'8. Afschrijvingen voor GAW'!AO377</f>
        <v>0</v>
      </c>
      <c r="L382" s="86">
        <f>'8. Afschrijvingen voor GAW'!AP377</f>
        <v>0</v>
      </c>
      <c r="M382" s="86">
        <f>'8. Afschrijvingen voor GAW'!AQ377</f>
        <v>0</v>
      </c>
      <c r="N382" s="86">
        <f>'8. Afschrijvingen voor GAW'!AR377</f>
        <v>-318909.31900000002</v>
      </c>
      <c r="O382" s="86">
        <f>'8. Afschrijvingen voor GAW'!AS377</f>
        <v>-644196.82437999989</v>
      </c>
      <c r="P382" s="86">
        <f>'8. Afschrijvingen voor GAW'!AT377</f>
        <v>-649350.39897503995</v>
      </c>
      <c r="Q382" s="86">
        <f>'8. Afschrijvingen voor GAW'!AU377</f>
        <v>-650649.0997729901</v>
      </c>
      <c r="R382" s="86">
        <f>'8. Afschrijvingen voor GAW'!AV377</f>
        <v>-659758.18716981204</v>
      </c>
      <c r="S382" s="86">
        <f>'8. Afschrijvingen voor GAW'!AW377</f>
        <v>-336806.55455018906</v>
      </c>
      <c r="T382" s="86">
        <f>'8. Afschrijvingen voor GAW'!AX377</f>
        <v>0</v>
      </c>
      <c r="U382" s="86">
        <f>'8. Afschrijvingen voor GAW'!AY377</f>
        <v>0</v>
      </c>
      <c r="V382" s="86">
        <f>'8. Afschrijvingen voor GAW'!AZ377</f>
        <v>0</v>
      </c>
      <c r="W382" s="86">
        <f>'8. Afschrijvingen voor GAW'!BA377</f>
        <v>0</v>
      </c>
      <c r="X382" s="86">
        <f>'8. Afschrijvingen voor GAW'!BB377</f>
        <v>0</v>
      </c>
      <c r="Y382" s="86">
        <f>'8. Afschrijvingen voor GAW'!BC377</f>
        <v>0</v>
      </c>
      <c r="Z382" s="86">
        <f>'8. Afschrijvingen voor GAW'!BD377</f>
        <v>0</v>
      </c>
      <c r="AA382" s="20"/>
      <c r="AB382" s="122"/>
      <c r="AC382" s="87">
        <f t="shared" si="87"/>
        <v>0</v>
      </c>
      <c r="AD382" s="87">
        <f t="shared" si="88"/>
        <v>0</v>
      </c>
      <c r="AE382" s="87">
        <f t="shared" si="89"/>
        <v>0</v>
      </c>
      <c r="AF382" s="87">
        <f t="shared" si="90"/>
        <v>-2870183.8709999998</v>
      </c>
      <c r="AG382" s="87">
        <f t="shared" si="91"/>
        <v>-2254688.88533</v>
      </c>
      <c r="AH382" s="87">
        <f t="shared" si="92"/>
        <v>-1623375.9974376</v>
      </c>
      <c r="AI382" s="87">
        <f t="shared" si="93"/>
        <v>-975973.64965948521</v>
      </c>
      <c r="AJ382" s="87">
        <f t="shared" si="94"/>
        <v>-329879.09358490596</v>
      </c>
      <c r="AK382" s="87">
        <f t="shared" si="95"/>
        <v>1.1641532182693481E-10</v>
      </c>
      <c r="AL382" s="87">
        <f t="shared" si="96"/>
        <v>1.1967495083808899E-10</v>
      </c>
      <c r="AM382" s="87">
        <f t="shared" si="97"/>
        <v>1.2051267549395561E-10</v>
      </c>
      <c r="AN382" s="87">
        <f t="shared" si="98"/>
        <v>1.2051267549395561E-10</v>
      </c>
      <c r="AO382" s="87">
        <f t="shared" si="99"/>
        <v>1.2051267549395561E-10</v>
      </c>
      <c r="AP382" s="87">
        <f t="shared" si="100"/>
        <v>1.2051267549395561E-10</v>
      </c>
      <c r="AQ382" s="87">
        <f t="shared" si="101"/>
        <v>1.2051267549395561E-10</v>
      </c>
      <c r="AR382" s="87">
        <f t="shared" si="102"/>
        <v>1.2051267549395561E-10</v>
      </c>
    </row>
    <row r="383" spans="2:44" s="79" customFormat="1" x14ac:dyDescent="0.2">
      <c r="B383" s="86">
        <f>'3. Investeringen'!B364</f>
        <v>350</v>
      </c>
      <c r="C383" s="86" t="str">
        <f>'3. Investeringen'!G364</f>
        <v>Nieuwe investeringen TD</v>
      </c>
      <c r="D383" s="86">
        <f>'3. Investeringen'!K364</f>
        <v>2015</v>
      </c>
      <c r="E383" s="121">
        <f>'3. Investeringen'!N364</f>
        <v>2015</v>
      </c>
      <c r="F383" s="86">
        <f>'3. Investeringen'!O364</f>
        <v>-8333482.3899999997</v>
      </c>
      <c r="G383" s="86">
        <f>'3. Investeringen'!P364</f>
        <v>0</v>
      </c>
      <c r="H383" s="20"/>
      <c r="I383" s="86">
        <f>'6. Investeringen per jaar'!I364</f>
        <v>1</v>
      </c>
      <c r="J383" s="20"/>
      <c r="K383" s="86">
        <f>'8. Afschrijvingen voor GAW'!AO378</f>
        <v>0</v>
      </c>
      <c r="L383" s="86">
        <f>'8. Afschrijvingen voor GAW'!AP378</f>
        <v>0</v>
      </c>
      <c r="M383" s="86">
        <f>'8. Afschrijvingen voor GAW'!AQ378</f>
        <v>0</v>
      </c>
      <c r="N383" s="86">
        <f>'8. Afschrijvingen voor GAW'!AR378</f>
        <v>0</v>
      </c>
      <c r="O383" s="86">
        <f>'8. Afschrijvingen voor GAW'!AS378</f>
        <v>-833348.23900000006</v>
      </c>
      <c r="P383" s="86">
        <f>'8. Afschrijvingen voor GAW'!AT378</f>
        <v>-1680030.0498239999</v>
      </c>
      <c r="Q383" s="86">
        <f>'8. Afschrijvingen voor GAW'!AU378</f>
        <v>-1683390.1099236479</v>
      </c>
      <c r="R383" s="86">
        <f>'8. Afschrijvingen voor GAW'!AV378</f>
        <v>-1706957.5714625788</v>
      </c>
      <c r="S383" s="86">
        <f>'8. Afschrijvingen voor GAW'!AW378</f>
        <v>-1742803.6804632931</v>
      </c>
      <c r="T383" s="86">
        <f>'8. Afschrijvingen voor GAW'!AX378</f>
        <v>-895801.09175813256</v>
      </c>
      <c r="U383" s="86">
        <f>'8. Afschrijvingen voor GAW'!AY378</f>
        <v>0</v>
      </c>
      <c r="V383" s="86">
        <f>'8. Afschrijvingen voor GAW'!AZ378</f>
        <v>0</v>
      </c>
      <c r="W383" s="86">
        <f>'8. Afschrijvingen voor GAW'!BA378</f>
        <v>0</v>
      </c>
      <c r="X383" s="86">
        <f>'8. Afschrijvingen voor GAW'!BB378</f>
        <v>0</v>
      </c>
      <c r="Y383" s="86">
        <f>'8. Afschrijvingen voor GAW'!BC378</f>
        <v>0</v>
      </c>
      <c r="Z383" s="86">
        <f>'8. Afschrijvingen voor GAW'!BD378</f>
        <v>0</v>
      </c>
      <c r="AA383" s="20"/>
      <c r="AB383" s="122"/>
      <c r="AC383" s="87">
        <f t="shared" si="87"/>
        <v>0</v>
      </c>
      <c r="AD383" s="87">
        <f t="shared" si="88"/>
        <v>0</v>
      </c>
      <c r="AE383" s="87">
        <f t="shared" si="89"/>
        <v>0</v>
      </c>
      <c r="AF383" s="87">
        <f t="shared" si="90"/>
        <v>0</v>
      </c>
      <c r="AG383" s="87">
        <f t="shared" si="91"/>
        <v>-7500134.1509999996</v>
      </c>
      <c r="AH383" s="87">
        <f t="shared" si="92"/>
        <v>-5880105.1743839998</v>
      </c>
      <c r="AI383" s="87">
        <f t="shared" si="93"/>
        <v>-4208475.2748091202</v>
      </c>
      <c r="AJ383" s="87">
        <f t="shared" si="94"/>
        <v>-2560436.3571938686</v>
      </c>
      <c r="AK383" s="87">
        <f t="shared" si="95"/>
        <v>-871401.84023164632</v>
      </c>
      <c r="AL383" s="87">
        <f t="shared" si="96"/>
        <v>1.1641532182693481E-10</v>
      </c>
      <c r="AM383" s="87">
        <f t="shared" si="97"/>
        <v>1.1723022907972335E-10</v>
      </c>
      <c r="AN383" s="87">
        <f t="shared" si="98"/>
        <v>1.1723022907972335E-10</v>
      </c>
      <c r="AO383" s="87">
        <f t="shared" si="99"/>
        <v>1.1723022907972335E-10</v>
      </c>
      <c r="AP383" s="87">
        <f t="shared" si="100"/>
        <v>1.1723022907972335E-10</v>
      </c>
      <c r="AQ383" s="87">
        <f t="shared" si="101"/>
        <v>1.1723022907972335E-10</v>
      </c>
      <c r="AR383" s="87">
        <f t="shared" si="102"/>
        <v>1.1723022907972335E-10</v>
      </c>
    </row>
    <row r="384" spans="2:44" s="79" customFormat="1" x14ac:dyDescent="0.2">
      <c r="B384" s="86">
        <f>'3. Investeringen'!B365</f>
        <v>351</v>
      </c>
      <c r="C384" s="86" t="str">
        <f>'3. Investeringen'!G365</f>
        <v>Nieuwe investeringen TD</v>
      </c>
      <c r="D384" s="86">
        <f>'3. Investeringen'!K365</f>
        <v>2016</v>
      </c>
      <c r="E384" s="121">
        <f>'3. Investeringen'!N365</f>
        <v>2016</v>
      </c>
      <c r="F384" s="86">
        <f>'3. Investeringen'!O365</f>
        <v>-4908294.03</v>
      </c>
      <c r="G384" s="86">
        <f>'3. Investeringen'!P365</f>
        <v>0</v>
      </c>
      <c r="H384" s="20"/>
      <c r="I384" s="86">
        <f>'6. Investeringen per jaar'!I365</f>
        <v>1</v>
      </c>
      <c r="J384" s="20"/>
      <c r="K384" s="86">
        <f>'8. Afschrijvingen voor GAW'!AO379</f>
        <v>0</v>
      </c>
      <c r="L384" s="86">
        <f>'8. Afschrijvingen voor GAW'!AP379</f>
        <v>0</v>
      </c>
      <c r="M384" s="86">
        <f>'8. Afschrijvingen voor GAW'!AQ379</f>
        <v>0</v>
      </c>
      <c r="N384" s="86">
        <f>'8. Afschrijvingen voor GAW'!AR379</f>
        <v>0</v>
      </c>
      <c r="O384" s="86">
        <f>'8. Afschrijvingen voor GAW'!AS379</f>
        <v>0</v>
      </c>
      <c r="P384" s="86">
        <f>'8. Afschrijvingen voor GAW'!AT379</f>
        <v>-490829.40300000005</v>
      </c>
      <c r="Q384" s="86">
        <f>'8. Afschrijvingen voor GAW'!AU379</f>
        <v>-983622.12361200014</v>
      </c>
      <c r="R384" s="86">
        <f>'8. Afschrijvingen voor GAW'!AV379</f>
        <v>-997392.83334256802</v>
      </c>
      <c r="S384" s="86">
        <f>'8. Afschrijvingen voor GAW'!AW379</f>
        <v>-1018338.0828427618</v>
      </c>
      <c r="T384" s="86">
        <f>'8. Afschrijvingen voor GAW'!AX379</f>
        <v>-1046851.5491623591</v>
      </c>
      <c r="U384" s="86">
        <f>'8. Afschrijvingen voor GAW'!AY379</f>
        <v>-527089.75500324764</v>
      </c>
      <c r="V384" s="86">
        <f>'8. Afschrijvingen voor GAW'!AZ379</f>
        <v>0</v>
      </c>
      <c r="W384" s="86">
        <f>'8. Afschrijvingen voor GAW'!BA379</f>
        <v>0</v>
      </c>
      <c r="X384" s="86">
        <f>'8. Afschrijvingen voor GAW'!BB379</f>
        <v>0</v>
      </c>
      <c r="Y384" s="86">
        <f>'8. Afschrijvingen voor GAW'!BC379</f>
        <v>0</v>
      </c>
      <c r="Z384" s="86">
        <f>'8. Afschrijvingen voor GAW'!BD379</f>
        <v>0</v>
      </c>
      <c r="AA384" s="20"/>
      <c r="AB384" s="122"/>
      <c r="AC384" s="87">
        <f t="shared" si="87"/>
        <v>0</v>
      </c>
      <c r="AD384" s="87">
        <f t="shared" si="88"/>
        <v>0</v>
      </c>
      <c r="AE384" s="87">
        <f t="shared" si="89"/>
        <v>0</v>
      </c>
      <c r="AF384" s="87">
        <f t="shared" si="90"/>
        <v>0</v>
      </c>
      <c r="AG384" s="87">
        <f t="shared" si="91"/>
        <v>0</v>
      </c>
      <c r="AH384" s="87">
        <f t="shared" si="92"/>
        <v>-4417464.6270000003</v>
      </c>
      <c r="AI384" s="87">
        <f t="shared" si="93"/>
        <v>-3442677.4326420003</v>
      </c>
      <c r="AJ384" s="87">
        <f t="shared" si="94"/>
        <v>-2493482.0833564205</v>
      </c>
      <c r="AK384" s="87">
        <f t="shared" si="95"/>
        <v>-1527507.1242641434</v>
      </c>
      <c r="AL384" s="87">
        <f t="shared" si="96"/>
        <v>-523425.7745811803</v>
      </c>
      <c r="AM384" s="87">
        <f t="shared" si="97"/>
        <v>-8.149072527885437E-10</v>
      </c>
      <c r="AN384" s="87">
        <f t="shared" si="98"/>
        <v>-8.149072527885437E-10</v>
      </c>
      <c r="AO384" s="87">
        <f t="shared" si="99"/>
        <v>-8.149072527885437E-10</v>
      </c>
      <c r="AP384" s="87">
        <f t="shared" si="100"/>
        <v>-8.149072527885437E-10</v>
      </c>
      <c r="AQ384" s="87">
        <f t="shared" si="101"/>
        <v>-8.149072527885437E-10</v>
      </c>
      <c r="AR384" s="87">
        <f t="shared" si="102"/>
        <v>-8.149072527885437E-10</v>
      </c>
    </row>
    <row r="385" spans="2:44" s="79" customFormat="1" x14ac:dyDescent="0.2">
      <c r="B385" s="86">
        <f>'3. Investeringen'!B366</f>
        <v>352</v>
      </c>
      <c r="C385" s="86" t="str">
        <f>'3. Investeringen'!G366</f>
        <v>Nieuwe investeringen TD</v>
      </c>
      <c r="D385" s="86">
        <f>'3. Investeringen'!K366</f>
        <v>2013</v>
      </c>
      <c r="E385" s="121">
        <f>'3. Investeringen'!N366</f>
        <v>2013</v>
      </c>
      <c r="F385" s="86">
        <f>'3. Investeringen'!O366</f>
        <v>-881246.53885887098</v>
      </c>
      <c r="G385" s="86">
        <f>'3. Investeringen'!P366</f>
        <v>0</v>
      </c>
      <c r="H385" s="20"/>
      <c r="I385" s="86">
        <f>'6. Investeringen per jaar'!I366</f>
        <v>1</v>
      </c>
      <c r="J385" s="20"/>
      <c r="K385" s="86">
        <f>'8. Afschrijvingen voor GAW'!AO380</f>
        <v>0</v>
      </c>
      <c r="L385" s="86">
        <f>'8. Afschrijvingen voor GAW'!AP380</f>
        <v>0</v>
      </c>
      <c r="M385" s="86">
        <f>'8. Afschrijvingen voor GAW'!AQ380</f>
        <v>-14687.442314314516</v>
      </c>
      <c r="N385" s="86">
        <f>'8. Afschrijvingen voor GAW'!AR380</f>
        <v>-30197.381398230646</v>
      </c>
      <c r="O385" s="86">
        <f>'8. Afschrijvingen voor GAW'!AS380</f>
        <v>-30499.355212212955</v>
      </c>
      <c r="P385" s="86">
        <f>'8. Afschrijvingen voor GAW'!AT380</f>
        <v>-30743.350053910657</v>
      </c>
      <c r="Q385" s="86">
        <f>'8. Afschrijvingen voor GAW'!AU380</f>
        <v>-30804.836754018477</v>
      </c>
      <c r="R385" s="86">
        <f>'8. Afschrijvingen voor GAW'!AV380</f>
        <v>-31236.10446857474</v>
      </c>
      <c r="S385" s="86">
        <f>'8. Afschrijvingen voor GAW'!AW380</f>
        <v>-31892.06266241481</v>
      </c>
      <c r="T385" s="86">
        <f>'8. Afschrijvingen voor GAW'!AX380</f>
        <v>-32785.040416962423</v>
      </c>
      <c r="U385" s="86">
        <f>'8. Afschrijvingen voor GAW'!AY380</f>
        <v>-33014.535699881162</v>
      </c>
      <c r="V385" s="86">
        <f>'8. Afschrijvingen voor GAW'!AZ380</f>
        <v>-39617.442839857395</v>
      </c>
      <c r="W385" s="86">
        <f>'8. Afschrijvingen voor GAW'!BA380</f>
        <v>-37406.236727865347</v>
      </c>
      <c r="X385" s="86">
        <f>'8. Afschrijvingen voor GAW'!BB380</f>
        <v>-35318.446770961236</v>
      </c>
      <c r="Y385" s="86">
        <f>'8. Afschrijvingen voor GAW'!BC380</f>
        <v>-33347.184625605259</v>
      </c>
      <c r="Z385" s="86">
        <f>'8. Afschrijvingen voor GAW'!BD380</f>
        <v>-32235.611804751752</v>
      </c>
      <c r="AA385" s="20"/>
      <c r="AB385" s="122"/>
      <c r="AC385" s="87">
        <f t="shared" si="87"/>
        <v>0</v>
      </c>
      <c r="AD385" s="87">
        <f t="shared" si="88"/>
        <v>0</v>
      </c>
      <c r="AE385" s="87">
        <f t="shared" si="89"/>
        <v>-866559.09654455644</v>
      </c>
      <c r="AF385" s="87">
        <f t="shared" si="90"/>
        <v>-860625.36984957336</v>
      </c>
      <c r="AG385" s="87">
        <f t="shared" si="91"/>
        <v>-838732.26833585615</v>
      </c>
      <c r="AH385" s="87">
        <f t="shared" si="92"/>
        <v>-814698.77642863232</v>
      </c>
      <c r="AI385" s="87">
        <f t="shared" si="93"/>
        <v>-785523.33722747117</v>
      </c>
      <c r="AJ385" s="87">
        <f t="shared" si="94"/>
        <v>-765284.55948008108</v>
      </c>
      <c r="AK385" s="87">
        <f t="shared" si="95"/>
        <v>-749463.47256674781</v>
      </c>
      <c r="AL385" s="87">
        <f t="shared" si="96"/>
        <v>-737663.40938165435</v>
      </c>
      <c r="AM385" s="87">
        <f t="shared" si="97"/>
        <v>-709812.51754744467</v>
      </c>
      <c r="AN385" s="87">
        <f t="shared" si="98"/>
        <v>-670195.07470758725</v>
      </c>
      <c r="AO385" s="87">
        <f t="shared" si="99"/>
        <v>-632788.83797972195</v>
      </c>
      <c r="AP385" s="87">
        <f t="shared" si="100"/>
        <v>-597470.39120876067</v>
      </c>
      <c r="AQ385" s="87">
        <f t="shared" si="101"/>
        <v>-564123.20658315544</v>
      </c>
      <c r="AR385" s="87">
        <f t="shared" si="102"/>
        <v>-531887.59477840364</v>
      </c>
    </row>
    <row r="386" spans="2:44" s="79" customFormat="1" x14ac:dyDescent="0.2">
      <c r="B386" s="86">
        <f>'3. Investeringen'!B367</f>
        <v>353</v>
      </c>
      <c r="C386" s="86" t="str">
        <f>'3. Investeringen'!G367</f>
        <v>Nieuwe investeringen TD</v>
      </c>
      <c r="D386" s="86">
        <f>'3. Investeringen'!K367</f>
        <v>2020</v>
      </c>
      <c r="E386" s="121">
        <f>'3. Investeringen'!N367</f>
        <v>2020</v>
      </c>
      <c r="F386" s="86">
        <f>'3. Investeringen'!O367</f>
        <v>18397152.704399999</v>
      </c>
      <c r="G386" s="86">
        <f>'3. Investeringen'!P367</f>
        <v>0</v>
      </c>
      <c r="H386" s="20"/>
      <c r="I386" s="86">
        <f>'6. Investeringen per jaar'!I367</f>
        <v>1</v>
      </c>
      <c r="J386" s="20"/>
      <c r="K386" s="86">
        <f>'8. Afschrijvingen voor GAW'!AO381</f>
        <v>0</v>
      </c>
      <c r="L386" s="86">
        <f>'8. Afschrijvingen voor GAW'!AP381</f>
        <v>0</v>
      </c>
      <c r="M386" s="86">
        <f>'8. Afschrijvingen voor GAW'!AQ381</f>
        <v>0</v>
      </c>
      <c r="N386" s="86">
        <f>'8. Afschrijvingen voor GAW'!AR381</f>
        <v>0</v>
      </c>
      <c r="O386" s="86">
        <f>'8. Afschrijvingen voor GAW'!AS381</f>
        <v>0</v>
      </c>
      <c r="P386" s="86">
        <f>'8. Afschrijvingen voor GAW'!AT381</f>
        <v>0</v>
      </c>
      <c r="Q386" s="86">
        <f>'8. Afschrijvingen voor GAW'!AU381</f>
        <v>0</v>
      </c>
      <c r="R386" s="86">
        <f>'8. Afschrijvingen voor GAW'!AV381</f>
        <v>0</v>
      </c>
      <c r="S386" s="86">
        <f>'8. Afschrijvingen voor GAW'!AW381</f>
        <v>0</v>
      </c>
      <c r="T386" s="86">
        <f>'8. Afschrijvingen voor GAW'!AX381</f>
        <v>167246.84276727273</v>
      </c>
      <c r="U386" s="86">
        <f>'8. Afschrijvingen voor GAW'!AY381</f>
        <v>336835.14133328723</v>
      </c>
      <c r="V386" s="86">
        <f>'8. Afschrijvingen voor GAW'!AZ381</f>
        <v>404202.16959994467</v>
      </c>
      <c r="W386" s="86">
        <f>'8. Afschrijvingen voor GAW'!BA381</f>
        <v>395135.95271172153</v>
      </c>
      <c r="X386" s="86">
        <f>'8. Afschrijvingen voor GAW'!BB381</f>
        <v>386273.09022099135</v>
      </c>
      <c r="Y386" s="86">
        <f>'8. Afschrijvingen voor GAW'!BC381</f>
        <v>377609.02090762334</v>
      </c>
      <c r="Z386" s="86">
        <f>'8. Afschrijvingen voor GAW'!BD381</f>
        <v>369139.28585922805</v>
      </c>
      <c r="AA386" s="20"/>
      <c r="AB386" s="122"/>
      <c r="AC386" s="87">
        <f t="shared" si="87"/>
        <v>0</v>
      </c>
      <c r="AD386" s="87">
        <f t="shared" si="88"/>
        <v>0</v>
      </c>
      <c r="AE386" s="87">
        <f t="shared" si="89"/>
        <v>0</v>
      </c>
      <c r="AF386" s="87">
        <f t="shared" si="90"/>
        <v>0</v>
      </c>
      <c r="AG386" s="87">
        <f t="shared" si="91"/>
        <v>0</v>
      </c>
      <c r="AH386" s="87">
        <f t="shared" si="92"/>
        <v>0</v>
      </c>
      <c r="AI386" s="87">
        <f t="shared" si="93"/>
        <v>0</v>
      </c>
      <c r="AJ386" s="87">
        <f t="shared" si="94"/>
        <v>0</v>
      </c>
      <c r="AK386" s="87">
        <f t="shared" si="95"/>
        <v>0</v>
      </c>
      <c r="AL386" s="87">
        <f t="shared" si="96"/>
        <v>18229905.861632727</v>
      </c>
      <c r="AM386" s="87">
        <f t="shared" si="97"/>
        <v>18020680.06133087</v>
      </c>
      <c r="AN386" s="87">
        <f t="shared" si="98"/>
        <v>17616477.891730927</v>
      </c>
      <c r="AO386" s="87">
        <f t="shared" si="99"/>
        <v>17221341.939019207</v>
      </c>
      <c r="AP386" s="87">
        <f t="shared" si="100"/>
        <v>16835068.848798215</v>
      </c>
      <c r="AQ386" s="87">
        <f t="shared" si="101"/>
        <v>16457459.827890592</v>
      </c>
      <c r="AR386" s="87">
        <f t="shared" si="102"/>
        <v>16088320.542031365</v>
      </c>
    </row>
    <row r="387" spans="2:44" s="79" customFormat="1" x14ac:dyDescent="0.2">
      <c r="B387" s="86">
        <f>'3. Investeringen'!B368</f>
        <v>354</v>
      </c>
      <c r="C387" s="86" t="str">
        <f>'3. Investeringen'!G368</f>
        <v>Nieuwe investeringen TD</v>
      </c>
      <c r="D387" s="86">
        <f>'3. Investeringen'!K368</f>
        <v>2020</v>
      </c>
      <c r="E387" s="121">
        <f>'3. Investeringen'!N368</f>
        <v>2020</v>
      </c>
      <c r="F387" s="86">
        <f>'3. Investeringen'!O368</f>
        <v>104056696.87899999</v>
      </c>
      <c r="G387" s="86">
        <f>'3. Investeringen'!P368</f>
        <v>0</v>
      </c>
      <c r="H387" s="20"/>
      <c r="I387" s="86">
        <f>'6. Investeringen per jaar'!I368</f>
        <v>1</v>
      </c>
      <c r="J387" s="20"/>
      <c r="K387" s="86">
        <f>'8. Afschrijvingen voor GAW'!AO382</f>
        <v>0</v>
      </c>
      <c r="L387" s="86">
        <f>'8. Afschrijvingen voor GAW'!AP382</f>
        <v>0</v>
      </c>
      <c r="M387" s="86">
        <f>'8. Afschrijvingen voor GAW'!AQ382</f>
        <v>0</v>
      </c>
      <c r="N387" s="86">
        <f>'8. Afschrijvingen voor GAW'!AR382</f>
        <v>0</v>
      </c>
      <c r="O387" s="86">
        <f>'8. Afschrijvingen voor GAW'!AS382</f>
        <v>0</v>
      </c>
      <c r="P387" s="86">
        <f>'8. Afschrijvingen voor GAW'!AT382</f>
        <v>0</v>
      </c>
      <c r="Q387" s="86">
        <f>'8. Afschrijvingen voor GAW'!AU382</f>
        <v>0</v>
      </c>
      <c r="R387" s="86">
        <f>'8. Afschrijvingen voor GAW'!AV382</f>
        <v>0</v>
      </c>
      <c r="S387" s="86">
        <f>'8. Afschrijvingen voor GAW'!AW382</f>
        <v>0</v>
      </c>
      <c r="T387" s="86">
        <f>'8. Afschrijvingen voor GAW'!AX382</f>
        <v>1156185.5208777778</v>
      </c>
      <c r="U387" s="86">
        <f>'8. Afschrijvingen voor GAW'!AY382</f>
        <v>2328557.6390478439</v>
      </c>
      <c r="V387" s="86">
        <f>'8. Afschrijvingen voor GAW'!AZ382</f>
        <v>2794269.1668574126</v>
      </c>
      <c r="W387" s="86">
        <f>'8. Afschrijvingen voor GAW'!BA382</f>
        <v>2717185.8794958293</v>
      </c>
      <c r="X387" s="86">
        <f>'8. Afschrijvingen voor GAW'!BB382</f>
        <v>2642229.0276476685</v>
      </c>
      <c r="Y387" s="86">
        <f>'8. Afschrijvingen voor GAW'!BC382</f>
        <v>2569339.9510229048</v>
      </c>
      <c r="Z387" s="86">
        <f>'8. Afschrijvingen voor GAW'!BD382</f>
        <v>2498461.607546411</v>
      </c>
      <c r="AA387" s="20"/>
      <c r="AB387" s="122"/>
      <c r="AC387" s="87">
        <f t="shared" si="87"/>
        <v>0</v>
      </c>
      <c r="AD387" s="87">
        <f t="shared" si="88"/>
        <v>0</v>
      </c>
      <c r="AE387" s="87">
        <f t="shared" si="89"/>
        <v>0</v>
      </c>
      <c r="AF387" s="87">
        <f t="shared" si="90"/>
        <v>0</v>
      </c>
      <c r="AG387" s="87">
        <f t="shared" si="91"/>
        <v>0</v>
      </c>
      <c r="AH387" s="87">
        <f t="shared" si="92"/>
        <v>0</v>
      </c>
      <c r="AI387" s="87">
        <f t="shared" si="93"/>
        <v>0</v>
      </c>
      <c r="AJ387" s="87">
        <f t="shared" si="94"/>
        <v>0</v>
      </c>
      <c r="AK387" s="87">
        <f t="shared" si="95"/>
        <v>0</v>
      </c>
      <c r="AL387" s="87">
        <f t="shared" si="96"/>
        <v>102900511.35812221</v>
      </c>
      <c r="AM387" s="87">
        <f t="shared" si="97"/>
        <v>101292257.29858121</v>
      </c>
      <c r="AN387" s="87">
        <f t="shared" si="98"/>
        <v>98497988.131723806</v>
      </c>
      <c r="AO387" s="87">
        <f t="shared" si="99"/>
        <v>95780802.252227977</v>
      </c>
      <c r="AP387" s="87">
        <f t="shared" si="100"/>
        <v>93138573.224580303</v>
      </c>
      <c r="AQ387" s="87">
        <f t="shared" si="101"/>
        <v>90569233.273557395</v>
      </c>
      <c r="AR387" s="87">
        <f t="shared" si="102"/>
        <v>88070771.666010991</v>
      </c>
    </row>
    <row r="388" spans="2:44" s="79" customFormat="1" x14ac:dyDescent="0.2">
      <c r="B388" s="86">
        <f>'3. Investeringen'!B369</f>
        <v>355</v>
      </c>
      <c r="C388" s="86" t="str">
        <f>'3. Investeringen'!G369</f>
        <v>Nieuwe investeringen TD</v>
      </c>
      <c r="D388" s="86">
        <f>'3. Investeringen'!K369</f>
        <v>2020</v>
      </c>
      <c r="E388" s="121">
        <f>'3. Investeringen'!N369</f>
        <v>2020</v>
      </c>
      <c r="F388" s="86">
        <f>'3. Investeringen'!O369</f>
        <v>7297582.6096000001</v>
      </c>
      <c r="G388" s="86">
        <f>'3. Investeringen'!P369</f>
        <v>0</v>
      </c>
      <c r="H388" s="20"/>
      <c r="I388" s="86">
        <f>'6. Investeringen per jaar'!I369</f>
        <v>1</v>
      </c>
      <c r="J388" s="20"/>
      <c r="K388" s="86">
        <f>'8. Afschrijvingen voor GAW'!AO383</f>
        <v>0</v>
      </c>
      <c r="L388" s="86">
        <f>'8. Afschrijvingen voor GAW'!AP383</f>
        <v>0</v>
      </c>
      <c r="M388" s="86">
        <f>'8. Afschrijvingen voor GAW'!AQ383</f>
        <v>0</v>
      </c>
      <c r="N388" s="86">
        <f>'8. Afschrijvingen voor GAW'!AR383</f>
        <v>0</v>
      </c>
      <c r="O388" s="86">
        <f>'8. Afschrijvingen voor GAW'!AS383</f>
        <v>0</v>
      </c>
      <c r="P388" s="86">
        <f>'8. Afschrijvingen voor GAW'!AT383</f>
        <v>0</v>
      </c>
      <c r="Q388" s="86">
        <f>'8. Afschrijvingen voor GAW'!AU383</f>
        <v>0</v>
      </c>
      <c r="R388" s="86">
        <f>'8. Afschrijvingen voor GAW'!AV383</f>
        <v>0</v>
      </c>
      <c r="S388" s="86">
        <f>'8. Afschrijvingen voor GAW'!AW383</f>
        <v>0</v>
      </c>
      <c r="T388" s="86">
        <f>'8. Afschrijvingen voor GAW'!AX383</f>
        <v>121626.37682666667</v>
      </c>
      <c r="U388" s="86">
        <f>'8. Afschrijvingen voor GAW'!AY383</f>
        <v>244955.52292890666</v>
      </c>
      <c r="V388" s="86">
        <f>'8. Afschrijvingen voor GAW'!AZ383</f>
        <v>293946.62751468801</v>
      </c>
      <c r="W388" s="86">
        <f>'8. Afschrijvingen voor GAW'!BA383</f>
        <v>281569.92740880634</v>
      </c>
      <c r="X388" s="86">
        <f>'8. Afschrijvingen voor GAW'!BB383</f>
        <v>269714.35151790926</v>
      </c>
      <c r="Y388" s="86">
        <f>'8. Afschrijvingen voor GAW'!BC383</f>
        <v>258357.95776978679</v>
      </c>
      <c r="Z388" s="86">
        <f>'8. Afschrijvingen voor GAW'!BD383</f>
        <v>247479.7279689537</v>
      </c>
      <c r="AA388" s="20"/>
      <c r="AB388" s="122"/>
      <c r="AC388" s="87">
        <f t="shared" si="87"/>
        <v>0</v>
      </c>
      <c r="AD388" s="87">
        <f t="shared" si="88"/>
        <v>0</v>
      </c>
      <c r="AE388" s="87">
        <f t="shared" si="89"/>
        <v>0</v>
      </c>
      <c r="AF388" s="87">
        <f t="shared" si="90"/>
        <v>0</v>
      </c>
      <c r="AG388" s="87">
        <f t="shared" si="91"/>
        <v>0</v>
      </c>
      <c r="AH388" s="87">
        <f t="shared" si="92"/>
        <v>0</v>
      </c>
      <c r="AI388" s="87">
        <f t="shared" si="93"/>
        <v>0</v>
      </c>
      <c r="AJ388" s="87">
        <f t="shared" si="94"/>
        <v>0</v>
      </c>
      <c r="AK388" s="87">
        <f t="shared" si="95"/>
        <v>0</v>
      </c>
      <c r="AL388" s="87">
        <f t="shared" si="96"/>
        <v>7175956.2327733338</v>
      </c>
      <c r="AM388" s="87">
        <f t="shared" si="97"/>
        <v>6981232.4034738401</v>
      </c>
      <c r="AN388" s="87">
        <f t="shared" si="98"/>
        <v>6687285.7759591518</v>
      </c>
      <c r="AO388" s="87">
        <f t="shared" si="99"/>
        <v>6405715.8485503457</v>
      </c>
      <c r="AP388" s="87">
        <f t="shared" si="100"/>
        <v>6136001.4970324365</v>
      </c>
      <c r="AQ388" s="87">
        <f t="shared" si="101"/>
        <v>5877643.5392626496</v>
      </c>
      <c r="AR388" s="87">
        <f t="shared" si="102"/>
        <v>5630163.8112936961</v>
      </c>
    </row>
    <row r="389" spans="2:44" s="79" customFormat="1" x14ac:dyDescent="0.2">
      <c r="B389" s="86">
        <f>'3. Investeringen'!B370</f>
        <v>356</v>
      </c>
      <c r="C389" s="86" t="str">
        <f>'3. Investeringen'!G370</f>
        <v>Nieuwe investeringen TD</v>
      </c>
      <c r="D389" s="86">
        <f>'3. Investeringen'!K370</f>
        <v>2020</v>
      </c>
      <c r="E389" s="121">
        <f>'3. Investeringen'!N370</f>
        <v>2020</v>
      </c>
      <c r="F389" s="86">
        <f>'3. Investeringen'!O370</f>
        <v>160832.69339486968</v>
      </c>
      <c r="G389" s="86">
        <f>'3. Investeringen'!P370</f>
        <v>0</v>
      </c>
      <c r="H389" s="20"/>
      <c r="I389" s="86">
        <f>'6. Investeringen per jaar'!I370</f>
        <v>1</v>
      </c>
      <c r="J389" s="20"/>
      <c r="K389" s="86">
        <f>'8. Afschrijvingen voor GAW'!AO384</f>
        <v>0</v>
      </c>
      <c r="L389" s="86">
        <f>'8. Afschrijvingen voor GAW'!AP384</f>
        <v>0</v>
      </c>
      <c r="M389" s="86">
        <f>'8. Afschrijvingen voor GAW'!AQ384</f>
        <v>0</v>
      </c>
      <c r="N389" s="86">
        <f>'8. Afschrijvingen voor GAW'!AR384</f>
        <v>0</v>
      </c>
      <c r="O389" s="86">
        <f>'8. Afschrijvingen voor GAW'!AS384</f>
        <v>0</v>
      </c>
      <c r="P389" s="86">
        <f>'8. Afschrijvingen voor GAW'!AT384</f>
        <v>0</v>
      </c>
      <c r="Q389" s="86">
        <f>'8. Afschrijvingen voor GAW'!AU384</f>
        <v>0</v>
      </c>
      <c r="R389" s="86">
        <f>'8. Afschrijvingen voor GAW'!AV384</f>
        <v>0</v>
      </c>
      <c r="S389" s="86">
        <f>'8. Afschrijvingen voor GAW'!AW384</f>
        <v>0</v>
      </c>
      <c r="T389" s="86">
        <f>'8. Afschrijvingen voor GAW'!AX384</f>
        <v>8041.6346697434847</v>
      </c>
      <c r="U389" s="86">
        <f>'8. Afschrijvingen voor GAW'!AY384</f>
        <v>16195.852224863376</v>
      </c>
      <c r="V389" s="86">
        <f>'8. Afschrijvingen voor GAW'!AZ384</f>
        <v>19435.022669836049</v>
      </c>
      <c r="W389" s="86">
        <f>'8. Afschrijvingen voor GAW'!BA384</f>
        <v>16691.254763506255</v>
      </c>
      <c r="X389" s="86">
        <f>'8. Afschrijvingen voor GAW'!BB384</f>
        <v>15621.302535076364</v>
      </c>
      <c r="Y389" s="86">
        <f>'8. Afschrijvingen voor GAW'!BC384</f>
        <v>15621.302535076364</v>
      </c>
      <c r="Z389" s="86">
        <f>'8. Afschrijvingen voor GAW'!BD384</f>
        <v>15621.302535076364</v>
      </c>
      <c r="AA389" s="20"/>
      <c r="AB389" s="122"/>
      <c r="AC389" s="87">
        <f t="shared" si="87"/>
        <v>0</v>
      </c>
      <c r="AD389" s="87">
        <f t="shared" si="88"/>
        <v>0</v>
      </c>
      <c r="AE389" s="87">
        <f t="shared" si="89"/>
        <v>0</v>
      </c>
      <c r="AF389" s="87">
        <f t="shared" si="90"/>
        <v>0</v>
      </c>
      <c r="AG389" s="87">
        <f t="shared" si="91"/>
        <v>0</v>
      </c>
      <c r="AH389" s="87">
        <f t="shared" si="92"/>
        <v>0</v>
      </c>
      <c r="AI389" s="87">
        <f t="shared" si="93"/>
        <v>0</v>
      </c>
      <c r="AJ389" s="87">
        <f t="shared" si="94"/>
        <v>0</v>
      </c>
      <c r="AK389" s="87">
        <f t="shared" si="95"/>
        <v>0</v>
      </c>
      <c r="AL389" s="87">
        <f t="shared" si="96"/>
        <v>152791.0587251262</v>
      </c>
      <c r="AM389" s="87">
        <f t="shared" si="97"/>
        <v>137664.74391133871</v>
      </c>
      <c r="AN389" s="87">
        <f t="shared" si="98"/>
        <v>118229.72124150266</v>
      </c>
      <c r="AO389" s="87">
        <f t="shared" si="99"/>
        <v>101538.46647799641</v>
      </c>
      <c r="AP389" s="87">
        <f t="shared" si="100"/>
        <v>85917.163942920044</v>
      </c>
      <c r="AQ389" s="87">
        <f t="shared" si="101"/>
        <v>70295.86140784368</v>
      </c>
      <c r="AR389" s="87">
        <f t="shared" si="102"/>
        <v>54674.558872767317</v>
      </c>
    </row>
    <row r="390" spans="2:44" s="79" customFormat="1" x14ac:dyDescent="0.2">
      <c r="B390" s="86">
        <f>'3. Investeringen'!B371</f>
        <v>357</v>
      </c>
      <c r="C390" s="86" t="str">
        <f>'3. Investeringen'!G371</f>
        <v>Nieuwe investeringen TD</v>
      </c>
      <c r="D390" s="86">
        <f>'3. Investeringen'!K371</f>
        <v>2020</v>
      </c>
      <c r="E390" s="121">
        <f>'3. Investeringen'!N371</f>
        <v>2020</v>
      </c>
      <c r="F390" s="86">
        <f>'3. Investeringen'!O371</f>
        <v>522887.81940000004</v>
      </c>
      <c r="G390" s="86">
        <f>'3. Investeringen'!P371</f>
        <v>0</v>
      </c>
      <c r="H390" s="20"/>
      <c r="I390" s="86">
        <f>'6. Investeringen per jaar'!I371</f>
        <v>1</v>
      </c>
      <c r="J390" s="20"/>
      <c r="K390" s="86">
        <f>'8. Afschrijvingen voor GAW'!AO385</f>
        <v>0</v>
      </c>
      <c r="L390" s="86">
        <f>'8. Afschrijvingen voor GAW'!AP385</f>
        <v>0</v>
      </c>
      <c r="M390" s="86">
        <f>'8. Afschrijvingen voor GAW'!AQ385</f>
        <v>0</v>
      </c>
      <c r="N390" s="86">
        <f>'8. Afschrijvingen voor GAW'!AR385</f>
        <v>0</v>
      </c>
      <c r="O390" s="86">
        <f>'8. Afschrijvingen voor GAW'!AS385</f>
        <v>0</v>
      </c>
      <c r="P390" s="86">
        <f>'8. Afschrijvingen voor GAW'!AT385</f>
        <v>0</v>
      </c>
      <c r="Q390" s="86">
        <f>'8. Afschrijvingen voor GAW'!AU385</f>
        <v>0</v>
      </c>
      <c r="R390" s="86">
        <f>'8. Afschrijvingen voor GAW'!AV385</f>
        <v>0</v>
      </c>
      <c r="S390" s="86">
        <f>'8. Afschrijvingen voor GAW'!AW385</f>
        <v>0</v>
      </c>
      <c r="T390" s="86">
        <f>'8. Afschrijvingen voor GAW'!AX385</f>
        <v>0</v>
      </c>
      <c r="U390" s="86">
        <f>'8. Afschrijvingen voor GAW'!AY385</f>
        <v>0</v>
      </c>
      <c r="V390" s="86">
        <f>'8. Afschrijvingen voor GAW'!AZ385</f>
        <v>0</v>
      </c>
      <c r="W390" s="86">
        <f>'8. Afschrijvingen voor GAW'!BA385</f>
        <v>0</v>
      </c>
      <c r="X390" s="86">
        <f>'8. Afschrijvingen voor GAW'!BB385</f>
        <v>0</v>
      </c>
      <c r="Y390" s="86">
        <f>'8. Afschrijvingen voor GAW'!BC385</f>
        <v>0</v>
      </c>
      <c r="Z390" s="86">
        <f>'8. Afschrijvingen voor GAW'!BD385</f>
        <v>0</v>
      </c>
      <c r="AA390" s="20"/>
      <c r="AB390" s="122"/>
      <c r="AC390" s="87">
        <f t="shared" ref="AC390:AC391" si="103">$I390*IF($D390&lt;2011,IF(AC$33=$E390,$G390*K$28-K390,
AB390*K$28-K390),
IF(AC$33=$E390,$F390-K390,
AB390*K$28-K390))</f>
        <v>0</v>
      </c>
      <c r="AD390" s="87">
        <f t="shared" ref="AD390:AD391" si="104">$I390*IF($D390&lt;2011,IF(AD$33=$E390,$G390*L$28-L390,
AC390*L$28-L390),
IF(AD$33=$E390,$F390-L390,
AC390*L$28-L390))</f>
        <v>0</v>
      </c>
      <c r="AE390" s="87">
        <f t="shared" ref="AE390:AE391" si="105">$I390*IF($D390&lt;2011,IF(AE$33=$E390,$G390*M$28-M390,
AD390*M$28-M390),
IF(AE$33=$E390,$F390-M390,
AD390*M$28-M390))</f>
        <v>0</v>
      </c>
      <c r="AF390" s="87">
        <f t="shared" ref="AF390:AF391" si="106">$I390*IF($D390&lt;2011,IF(AF$33=$E390,$G390*N$28-N390,
AE390*N$28-N390),
IF(AF$33=$E390,$F390-N390,
AE390*N$28-N390))</f>
        <v>0</v>
      </c>
      <c r="AG390" s="87">
        <f t="shared" ref="AG390:AG391" si="107">$I390*IF($D390&lt;2011,IF(AG$33=$E390,$G390*O$28-O390,
AF390*O$28-O390),
IF(AG$33=$E390,$F390-O390,
AF390*O$28-O390))</f>
        <v>0</v>
      </c>
      <c r="AH390" s="87">
        <f t="shared" ref="AH390:AH391" si="108">$I390*IF($D390&lt;2011,IF(AH$33=$E390,$G390*P$28-P390,
AG390*P$28-P390),
IF(AH$33=$E390,$F390-P390,
AG390*P$28-P390))</f>
        <v>0</v>
      </c>
      <c r="AI390" s="87">
        <f t="shared" ref="AI390:AI391" si="109">$I390*IF($D390&lt;2011,IF(AI$33=$E390,$G390*Q$28-Q390,
AH390*Q$28-Q390),
IF(AI$33=$E390,$F390-Q390,
AH390*Q$28-Q390))</f>
        <v>0</v>
      </c>
      <c r="AJ390" s="87">
        <f t="shared" ref="AJ390:AJ391" si="110">$I390*IF($D390&lt;2011,IF(AJ$33=$E390,$G390*R$28-R390,
AI390*R$28-R390),
IF(AJ$33=$E390,$F390-R390,
AI390*R$28-R390))</f>
        <v>0</v>
      </c>
      <c r="AK390" s="87">
        <f t="shared" ref="AK390:AK391" si="111">$I390*IF($D390&lt;2011,IF(AK$33=$E390,$G390*S$28-S390,
AJ390*S$28-S390),
IF(AK$33=$E390,$F390-S390,
AJ390*S$28-S390))</f>
        <v>0</v>
      </c>
      <c r="AL390" s="87">
        <f t="shared" ref="AL390:AL391" si="112">$I390*IF($D390&lt;2011,IF(AL$33=$E390,$G390*T$28-T390,
AK390*T$28-T390),
IF(AL$33=$E390,$F390-T390,
AK390*T$28-T390))</f>
        <v>522887.81940000004</v>
      </c>
      <c r="AM390" s="87">
        <f t="shared" ref="AM390:AM391" si="113">$I390*IF($D390&lt;2011,IF(AM$33=$E390,$G390*U$28-U390,
AL390*U$28-U390),
IF(AM$33=$E390,$F390-U390,
AL390*U$28-U390))</f>
        <v>526548.03413579997</v>
      </c>
      <c r="AN390" s="87">
        <f t="shared" ref="AN390:AN391" si="114">$I390*IF($D390&lt;2011,IF(AN$33=$E390,$G390*V$28-V390,
AM390*V$28-V390),
IF(AN$33=$E390,$F390-V390,
AM390*V$28-V390))</f>
        <v>526548.03413579997</v>
      </c>
      <c r="AO390" s="87">
        <f t="shared" ref="AO390:AO391" si="115">$I390*IF($D390&lt;2011,IF(AO$33=$E390,$G390*W$28-W390,
AN390*W$28-W390),
IF(AO$33=$E390,$F390-W390,
AN390*W$28-W390))</f>
        <v>526548.03413579997</v>
      </c>
      <c r="AP390" s="87">
        <f t="shared" ref="AP390:AP391" si="116">$I390*IF($D390&lt;2011,IF(AP$33=$E390,$G390*X$28-X390,
AO390*X$28-X390),
IF(AP$33=$E390,$F390-X390,
AO390*X$28-X390))</f>
        <v>526548.03413579997</v>
      </c>
      <c r="AQ390" s="87">
        <f t="shared" ref="AQ390:AQ391" si="117">$I390*IF($D390&lt;2011,IF(AQ$33=$E390,$G390*Y$28-Y390,
AP390*Y$28-Y390),
IF(AQ$33=$E390,$F390-Y390,
AP390*Y$28-Y390))</f>
        <v>526548.03413579997</v>
      </c>
      <c r="AR390" s="87">
        <f t="shared" ref="AR390:AR391" si="118">$I390*IF($D390&lt;2011,IF(AR$33=$E390,$G390*Z$28-Z390,
AQ390*Z$28-Z390),
IF(AR$33=$E390,$F390-Z390,
AQ390*Z$28-Z390))</f>
        <v>526548.03413579997</v>
      </c>
    </row>
    <row r="391" spans="2:44" s="79" customFormat="1" x14ac:dyDescent="0.2">
      <c r="B391" s="86">
        <f>'3. Investeringen'!B372</f>
        <v>358</v>
      </c>
      <c r="C391" s="86" t="str">
        <f>'3. Investeringen'!G372</f>
        <v>Nieuwe investeringen AD</v>
      </c>
      <c r="D391" s="86">
        <f>'3. Investeringen'!K372</f>
        <v>2020</v>
      </c>
      <c r="E391" s="121">
        <f>'3. Investeringen'!N372</f>
        <v>2020</v>
      </c>
      <c r="F391" s="86">
        <f>'3. Investeringen'!O372</f>
        <v>45052662.696699999</v>
      </c>
      <c r="G391" s="86">
        <f>'3. Investeringen'!P372</f>
        <v>0</v>
      </c>
      <c r="H391" s="20"/>
      <c r="I391" s="86">
        <f>'6. Investeringen per jaar'!I372</f>
        <v>1</v>
      </c>
      <c r="J391" s="20"/>
      <c r="K391" s="86">
        <f>'8. Afschrijvingen voor GAW'!AO386</f>
        <v>0</v>
      </c>
      <c r="L391" s="86">
        <f>'8. Afschrijvingen voor GAW'!AP386</f>
        <v>0</v>
      </c>
      <c r="M391" s="86">
        <f>'8. Afschrijvingen voor GAW'!AQ386</f>
        <v>0</v>
      </c>
      <c r="N391" s="86">
        <f>'8. Afschrijvingen voor GAW'!AR386</f>
        <v>0</v>
      </c>
      <c r="O391" s="86">
        <f>'8. Afschrijvingen voor GAW'!AS386</f>
        <v>0</v>
      </c>
      <c r="P391" s="86">
        <f>'8. Afschrijvingen voor GAW'!AT386</f>
        <v>0</v>
      </c>
      <c r="Q391" s="86">
        <f>'8. Afschrijvingen voor GAW'!AU386</f>
        <v>0</v>
      </c>
      <c r="R391" s="86">
        <f>'8. Afschrijvingen voor GAW'!AV386</f>
        <v>0</v>
      </c>
      <c r="S391" s="86">
        <f>'8. Afschrijvingen voor GAW'!AW386</f>
        <v>0</v>
      </c>
      <c r="T391" s="86">
        <f>'8. Afschrijvingen voor GAW'!AX386</f>
        <v>577598.239701282</v>
      </c>
      <c r="U391" s="86">
        <f>'8. Afschrijvingen voor GAW'!AY386</f>
        <v>1163282.8547583821</v>
      </c>
      <c r="V391" s="86">
        <f>'8. Afschrijvingen voor GAW'!AZ386</f>
        <v>1395939.4257100585</v>
      </c>
      <c r="W391" s="86">
        <f>'8. Afschrijvingen voor GAW'!BA386</f>
        <v>1351269.3640873365</v>
      </c>
      <c r="X391" s="86">
        <f>'8. Afschrijvingen voor GAW'!BB386</f>
        <v>1308028.7444365418</v>
      </c>
      <c r="Y391" s="86">
        <f>'8. Afschrijvingen voor GAW'!BC386</f>
        <v>1266171.8246145726</v>
      </c>
      <c r="Z391" s="86">
        <f>'8. Afschrijvingen voor GAW'!BD386</f>
        <v>1225654.3262269062</v>
      </c>
      <c r="AA391" s="20"/>
      <c r="AB391" s="122"/>
      <c r="AC391" s="87">
        <f t="shared" si="103"/>
        <v>0</v>
      </c>
      <c r="AD391" s="87">
        <f t="shared" si="104"/>
        <v>0</v>
      </c>
      <c r="AE391" s="87">
        <f t="shared" si="105"/>
        <v>0</v>
      </c>
      <c r="AF391" s="87">
        <f t="shared" si="106"/>
        <v>0</v>
      </c>
      <c r="AG391" s="87">
        <f t="shared" si="107"/>
        <v>0</v>
      </c>
      <c r="AH391" s="87">
        <f t="shared" si="108"/>
        <v>0</v>
      </c>
      <c r="AI391" s="87">
        <f t="shared" si="109"/>
        <v>0</v>
      </c>
      <c r="AJ391" s="87">
        <f t="shared" si="110"/>
        <v>0</v>
      </c>
      <c r="AK391" s="87">
        <f t="shared" si="111"/>
        <v>0</v>
      </c>
      <c r="AL391" s="87">
        <f t="shared" si="112"/>
        <v>44475064.456998721</v>
      </c>
      <c r="AM391" s="87">
        <f t="shared" si="113"/>
        <v>43623107.053439327</v>
      </c>
      <c r="AN391" s="87">
        <f t="shared" si="114"/>
        <v>42227167.627729267</v>
      </c>
      <c r="AO391" s="87">
        <f t="shared" si="115"/>
        <v>40875898.263641931</v>
      </c>
      <c r="AP391" s="87">
        <f t="shared" si="116"/>
        <v>39567869.519205391</v>
      </c>
      <c r="AQ391" s="87">
        <f t="shared" si="117"/>
        <v>38301697.694590822</v>
      </c>
      <c r="AR391" s="87">
        <f t="shared" si="118"/>
        <v>37076043.368363917</v>
      </c>
    </row>
    <row r="392" spans="2:44" s="79" customFormat="1" x14ac:dyDescent="0.2">
      <c r="B392" s="86">
        <f>'3. Investeringen'!B373</f>
        <v>359</v>
      </c>
      <c r="C392" s="86" t="str">
        <f>'3. Investeringen'!G373</f>
        <v>Nieuwe investeringen AD</v>
      </c>
      <c r="D392" s="86">
        <f>'3. Investeringen'!K373</f>
        <v>2020</v>
      </c>
      <c r="E392" s="121">
        <f>'3. Investeringen'!N373</f>
        <v>2020</v>
      </c>
      <c r="F392" s="86">
        <f>'3. Investeringen'!O373</f>
        <v>386025.81999999989</v>
      </c>
      <c r="G392" s="86">
        <f>'3. Investeringen'!P373</f>
        <v>0</v>
      </c>
      <c r="H392" s="20"/>
      <c r="I392" s="86">
        <f>'6. Investeringen per jaar'!I373</f>
        <v>1</v>
      </c>
      <c r="J392" s="20"/>
      <c r="K392" s="86">
        <f>'8. Afschrijvingen voor GAW'!AO387</f>
        <v>0</v>
      </c>
      <c r="L392" s="86">
        <f>'8. Afschrijvingen voor GAW'!AP387</f>
        <v>0</v>
      </c>
      <c r="M392" s="86">
        <f>'8. Afschrijvingen voor GAW'!AQ387</f>
        <v>0</v>
      </c>
      <c r="N392" s="86">
        <f>'8. Afschrijvingen voor GAW'!AR387</f>
        <v>0</v>
      </c>
      <c r="O392" s="86">
        <f>'8. Afschrijvingen voor GAW'!AS387</f>
        <v>0</v>
      </c>
      <c r="P392" s="86">
        <f>'8. Afschrijvingen voor GAW'!AT387</f>
        <v>0</v>
      </c>
      <c r="Q392" s="86">
        <f>'8. Afschrijvingen voor GAW'!AU387</f>
        <v>0</v>
      </c>
      <c r="R392" s="86">
        <f>'8. Afschrijvingen voor GAW'!AV387</f>
        <v>0</v>
      </c>
      <c r="S392" s="86">
        <f>'8. Afschrijvingen voor GAW'!AW387</f>
        <v>0</v>
      </c>
      <c r="T392" s="86">
        <f>'8. Afschrijvingen voor GAW'!AX387</f>
        <v>4949.0489743589733</v>
      </c>
      <c r="U392" s="86">
        <f>'8. Afschrijvingen voor GAW'!AY387</f>
        <v>9967.3846343589703</v>
      </c>
      <c r="V392" s="86">
        <f>'8. Afschrijvingen voor GAW'!AZ387</f>
        <v>11960.861561230764</v>
      </c>
      <c r="W392" s="86">
        <f>'8. Afschrijvingen voor GAW'!BA387</f>
        <v>11578.113991271379</v>
      </c>
      <c r="X392" s="86">
        <f>'8. Afschrijvingen voor GAW'!BB387</f>
        <v>11207.614343550695</v>
      </c>
      <c r="Y392" s="86">
        <f>'8. Afschrijvingen voor GAW'!BC387</f>
        <v>10848.970684557073</v>
      </c>
      <c r="Z392" s="86">
        <f>'8. Afschrijvingen voor GAW'!BD387</f>
        <v>10501.803622651247</v>
      </c>
      <c r="AA392" s="20"/>
      <c r="AB392" s="122"/>
      <c r="AC392" s="87">
        <f t="shared" ref="AC392" si="119">$I392*IF($D392&lt;2011,IF(AC$33=$E392,$G392*K$28-K392,
AB392*K$28-K392),
IF(AC$33=$E392,$F392-K392,
AB392*K$28-K392))</f>
        <v>0</v>
      </c>
      <c r="AD392" s="87">
        <f t="shared" ref="AD392" si="120">$I392*IF($D392&lt;2011,IF(AD$33=$E392,$G392*L$28-L392,
AC392*L$28-L392),
IF(AD$33=$E392,$F392-L392,
AC392*L$28-L392))</f>
        <v>0</v>
      </c>
      <c r="AE392" s="87">
        <f t="shared" ref="AE392" si="121">$I392*IF($D392&lt;2011,IF(AE$33=$E392,$G392*M$28-M392,
AD392*M$28-M392),
IF(AE$33=$E392,$F392-M392,
AD392*M$28-M392))</f>
        <v>0</v>
      </c>
      <c r="AF392" s="87">
        <f t="shared" ref="AF392" si="122">$I392*IF($D392&lt;2011,IF(AF$33=$E392,$G392*N$28-N392,
AE392*N$28-N392),
IF(AF$33=$E392,$F392-N392,
AE392*N$28-N392))</f>
        <v>0</v>
      </c>
      <c r="AG392" s="87">
        <f t="shared" ref="AG392" si="123">$I392*IF($D392&lt;2011,IF(AG$33=$E392,$G392*O$28-O392,
AF392*O$28-O392),
IF(AG$33=$E392,$F392-O392,
AF392*O$28-O392))</f>
        <v>0</v>
      </c>
      <c r="AH392" s="87">
        <f t="shared" ref="AH392" si="124">$I392*IF($D392&lt;2011,IF(AH$33=$E392,$G392*P$28-P392,
AG392*P$28-P392),
IF(AH$33=$E392,$F392-P392,
AG392*P$28-P392))</f>
        <v>0</v>
      </c>
      <c r="AI392" s="87">
        <f t="shared" ref="AI392" si="125">$I392*IF($D392&lt;2011,IF(AI$33=$E392,$G392*Q$28-Q392,
AH392*Q$28-Q392),
IF(AI$33=$E392,$F392-Q392,
AH392*Q$28-Q392))</f>
        <v>0</v>
      </c>
      <c r="AJ392" s="87">
        <f t="shared" ref="AJ392" si="126">$I392*IF($D392&lt;2011,IF(AJ$33=$E392,$G392*R$28-R392,
AI392*R$28-R392),
IF(AJ$33=$E392,$F392-R392,
AI392*R$28-R392))</f>
        <v>0</v>
      </c>
      <c r="AK392" s="87">
        <f t="shared" ref="AK392" si="127">$I392*IF($D392&lt;2011,IF(AK$33=$E392,$G392*S$28-S392,
AJ392*S$28-S392),
IF(AK$33=$E392,$F392-S392,
AJ392*S$28-S392))</f>
        <v>0</v>
      </c>
      <c r="AL392" s="87">
        <f t="shared" ref="AL392" si="128">$I392*IF($D392&lt;2011,IF(AL$33=$E392,$G392*T$28-T392,
AK392*T$28-T392),
IF(AL$33=$E392,$F392-T392,
AK392*T$28-T392))</f>
        <v>381076.77102564089</v>
      </c>
      <c r="AM392" s="87">
        <f t="shared" ref="AM392" si="129">$I392*IF($D392&lt;2011,IF(AM$33=$E392,$G392*U$28-U392,
AL392*U$28-U392),
IF(AM$33=$E392,$F392-U392,
AL392*U$28-U392))</f>
        <v>373776.92378846137</v>
      </c>
      <c r="AN392" s="87">
        <f t="shared" ref="AN392" si="130">$I392*IF($D392&lt;2011,IF(AN$33=$E392,$G392*V$28-V392,
AM392*V$28-V392),
IF(AN$33=$E392,$F392-V392,
AM392*V$28-V392))</f>
        <v>361816.06222723058</v>
      </c>
      <c r="AO392" s="87">
        <f t="shared" ref="AO392" si="131">$I392*IF($D392&lt;2011,IF(AO$33=$E392,$G392*W$28-W392,
AN392*W$28-W392),
IF(AO$33=$E392,$F392-W392,
AN392*W$28-W392))</f>
        <v>350237.94823595922</v>
      </c>
      <c r="AP392" s="87">
        <f t="shared" ref="AP392" si="132">$I392*IF($D392&lt;2011,IF(AP$33=$E392,$G392*X$28-X392,
AO392*X$28-X392),
IF(AP$33=$E392,$F392-X392,
AO392*X$28-X392))</f>
        <v>339030.33389240853</v>
      </c>
      <c r="AQ392" s="87">
        <f t="shared" ref="AQ392" si="133">$I392*IF($D392&lt;2011,IF(AQ$33=$E392,$G392*Y$28-Y392,
AP392*Y$28-Y392),
IF(AQ$33=$E392,$F392-Y392,
AP392*Y$28-Y392))</f>
        <v>328181.36320785148</v>
      </c>
      <c r="AR392" s="87">
        <f t="shared" ref="AR392" si="134">$I392*IF($D392&lt;2011,IF(AR$33=$E392,$G392*Z$28-Z392,
AQ392*Z$28-Z392),
IF(AR$33=$E392,$F392-Z392,
AQ392*Z$28-Z392))</f>
        <v>317679.55958520022</v>
      </c>
    </row>
    <row r="393" spans="2:44" s="79" customFormat="1" x14ac:dyDescent="0.2">
      <c r="F393" s="145"/>
      <c r="H393" s="126"/>
      <c r="I393" s="145"/>
      <c r="AE393" s="126"/>
    </row>
    <row r="394" spans="2:44" s="79" customFormat="1" x14ac:dyDescent="0.2">
      <c r="F394" s="145"/>
      <c r="H394" s="126"/>
      <c r="I394" s="145"/>
      <c r="AE394" s="126"/>
    </row>
    <row r="395" spans="2:44" s="79" customFormat="1" x14ac:dyDescent="0.2">
      <c r="F395" s="145"/>
      <c r="H395" s="126"/>
      <c r="I395" s="145"/>
      <c r="AE395" s="126"/>
    </row>
    <row r="396" spans="2:44" s="79" customFormat="1" x14ac:dyDescent="0.2">
      <c r="F396" s="145"/>
      <c r="H396" s="126"/>
      <c r="I396" s="145"/>
      <c r="AE396" s="126"/>
    </row>
    <row r="397" spans="2:44" s="79" customFormat="1" x14ac:dyDescent="0.2">
      <c r="F397" s="145"/>
      <c r="H397" s="126"/>
      <c r="I397" s="145"/>
      <c r="AE397" s="126"/>
    </row>
    <row r="398" spans="2:44" s="79" customFormat="1" x14ac:dyDescent="0.2">
      <c r="F398" s="145"/>
      <c r="H398" s="126"/>
      <c r="I398" s="145"/>
      <c r="AE398" s="126"/>
    </row>
    <row r="399" spans="2:44" s="79" customFormat="1" x14ac:dyDescent="0.2">
      <c r="F399" s="145"/>
      <c r="H399" s="126"/>
      <c r="I399" s="145"/>
      <c r="AE399" s="126"/>
    </row>
    <row r="400" spans="2:44" s="79" customFormat="1" x14ac:dyDescent="0.2">
      <c r="F400" s="145"/>
      <c r="H400" s="126"/>
      <c r="I400" s="145"/>
      <c r="AE400" s="126"/>
    </row>
    <row r="401" spans="6:31" s="79" customFormat="1" x14ac:dyDescent="0.2">
      <c r="F401" s="145"/>
      <c r="H401" s="126"/>
      <c r="I401" s="145"/>
      <c r="AE401" s="126"/>
    </row>
    <row r="402" spans="6:31" s="79" customFormat="1" x14ac:dyDescent="0.2">
      <c r="F402" s="145"/>
      <c r="H402" s="126"/>
      <c r="I402" s="145"/>
      <c r="AE402" s="126"/>
    </row>
    <row r="403" spans="6:31" s="79" customFormat="1" x14ac:dyDescent="0.2">
      <c r="F403" s="145"/>
      <c r="H403" s="126"/>
      <c r="I403" s="145"/>
      <c r="AE403" s="126"/>
    </row>
    <row r="404" spans="6:31" s="79" customFormat="1" x14ac:dyDescent="0.2">
      <c r="F404" s="145"/>
      <c r="H404" s="126"/>
      <c r="I404" s="145"/>
      <c r="AE404" s="126"/>
    </row>
    <row r="405" spans="6:31" s="79" customFormat="1" x14ac:dyDescent="0.2">
      <c r="F405" s="145"/>
      <c r="H405" s="126"/>
      <c r="I405" s="145"/>
      <c r="AE405" s="126"/>
    </row>
    <row r="406" spans="6:31" s="79" customFormat="1" x14ac:dyDescent="0.2">
      <c r="F406" s="145"/>
      <c r="H406" s="126"/>
      <c r="I406" s="145"/>
      <c r="AE406" s="126"/>
    </row>
    <row r="407" spans="6:31" s="79" customFormat="1" x14ac:dyDescent="0.2">
      <c r="F407" s="145"/>
      <c r="H407" s="126"/>
      <c r="I407" s="145"/>
      <c r="AE407" s="126"/>
    </row>
    <row r="408" spans="6:31" s="79" customFormat="1" x14ac:dyDescent="0.2">
      <c r="F408" s="145"/>
      <c r="H408" s="126"/>
      <c r="I408" s="145"/>
      <c r="AE408" s="126"/>
    </row>
    <row r="409" spans="6:31" s="79" customFormat="1" x14ac:dyDescent="0.2">
      <c r="F409" s="145"/>
      <c r="H409" s="126"/>
      <c r="I409" s="145"/>
      <c r="AE409" s="126"/>
    </row>
    <row r="410" spans="6:31" s="79" customFormat="1" x14ac:dyDescent="0.2">
      <c r="F410" s="145"/>
      <c r="H410" s="126"/>
      <c r="I410" s="145"/>
      <c r="AE410" s="126"/>
    </row>
    <row r="411" spans="6:31" s="79" customFormat="1" x14ac:dyDescent="0.2">
      <c r="F411" s="145"/>
      <c r="H411" s="126"/>
      <c r="I411" s="145"/>
      <c r="AE411" s="126"/>
    </row>
    <row r="412" spans="6:31" s="79" customFormat="1" x14ac:dyDescent="0.2">
      <c r="F412" s="145"/>
      <c r="H412" s="126"/>
      <c r="I412" s="145"/>
      <c r="AE412" s="126"/>
    </row>
    <row r="413" spans="6:31" s="79" customFormat="1" x14ac:dyDescent="0.2">
      <c r="F413" s="145"/>
      <c r="H413" s="126"/>
      <c r="I413" s="145"/>
      <c r="AE413" s="126"/>
    </row>
    <row r="414" spans="6:31" s="79" customFormat="1" x14ac:dyDescent="0.2">
      <c r="F414" s="145"/>
      <c r="H414" s="126"/>
      <c r="I414" s="145"/>
      <c r="AE414" s="126"/>
    </row>
    <row r="415" spans="6:31" s="79" customFormat="1" x14ac:dyDescent="0.2">
      <c r="F415" s="145"/>
      <c r="H415" s="126"/>
      <c r="I415" s="145"/>
      <c r="AE415" s="126"/>
    </row>
    <row r="416" spans="6:31" s="79" customFormat="1" x14ac:dyDescent="0.2">
      <c r="F416" s="145"/>
      <c r="H416" s="126"/>
      <c r="I416" s="145"/>
      <c r="AE416" s="126"/>
    </row>
    <row r="417" spans="6:31" s="79" customFormat="1" x14ac:dyDescent="0.2">
      <c r="F417" s="145"/>
      <c r="H417" s="126"/>
      <c r="I417" s="145"/>
      <c r="AE417" s="126"/>
    </row>
    <row r="418" spans="6:31" s="79" customFormat="1" x14ac:dyDescent="0.2">
      <c r="F418" s="145"/>
      <c r="H418" s="126"/>
      <c r="I418" s="145"/>
      <c r="AE418" s="126"/>
    </row>
    <row r="419" spans="6:31" s="79" customFormat="1" x14ac:dyDescent="0.2">
      <c r="F419" s="145"/>
      <c r="H419" s="126"/>
      <c r="I419" s="145"/>
      <c r="AE419" s="126"/>
    </row>
    <row r="420" spans="6:31" s="79" customFormat="1" x14ac:dyDescent="0.2">
      <c r="F420" s="145"/>
      <c r="H420" s="126"/>
      <c r="I420" s="145"/>
      <c r="AE420" s="126"/>
    </row>
    <row r="421" spans="6:31" s="79" customFormat="1" x14ac:dyDescent="0.2">
      <c r="F421" s="145"/>
      <c r="H421" s="126"/>
      <c r="I421" s="145"/>
      <c r="AE421" s="126"/>
    </row>
    <row r="422" spans="6:31" s="79" customFormat="1" x14ac:dyDescent="0.2">
      <c r="F422" s="145"/>
      <c r="H422" s="126"/>
      <c r="I422" s="145"/>
      <c r="AE422" s="126"/>
    </row>
    <row r="423" spans="6:31" s="79" customFormat="1" x14ac:dyDescent="0.2">
      <c r="F423" s="145"/>
      <c r="H423" s="126"/>
      <c r="I423" s="145"/>
      <c r="AE423" s="126"/>
    </row>
    <row r="424" spans="6:31" s="79" customFormat="1" x14ac:dyDescent="0.2">
      <c r="F424" s="145"/>
      <c r="H424" s="126"/>
      <c r="I424" s="145"/>
      <c r="AE424" s="126"/>
    </row>
    <row r="425" spans="6:31" s="79" customFormat="1" x14ac:dyDescent="0.2">
      <c r="F425" s="145"/>
      <c r="H425" s="126"/>
      <c r="I425" s="145"/>
      <c r="AE425" s="126"/>
    </row>
    <row r="426" spans="6:31" s="79" customFormat="1" x14ac:dyDescent="0.2">
      <c r="F426" s="145"/>
      <c r="H426" s="126"/>
      <c r="I426" s="145"/>
      <c r="AE426" s="126"/>
    </row>
    <row r="427" spans="6:31" s="79" customFormat="1" x14ac:dyDescent="0.2">
      <c r="F427" s="145"/>
      <c r="H427" s="126"/>
      <c r="I427" s="145"/>
      <c r="AE427" s="126"/>
    </row>
    <row r="428" spans="6:31" s="79" customFormat="1" x14ac:dyDescent="0.2">
      <c r="F428" s="145"/>
      <c r="H428" s="126"/>
      <c r="I428" s="145"/>
      <c r="AE428" s="126"/>
    </row>
    <row r="429" spans="6:31" s="79" customFormat="1" x14ac:dyDescent="0.2">
      <c r="F429" s="145"/>
      <c r="H429" s="126"/>
      <c r="I429" s="145"/>
      <c r="AE429" s="126"/>
    </row>
    <row r="430" spans="6:31" s="79" customFormat="1" x14ac:dyDescent="0.2">
      <c r="F430" s="145"/>
      <c r="H430" s="126"/>
      <c r="I430" s="145"/>
      <c r="AE430" s="126"/>
    </row>
    <row r="431" spans="6:31" s="79" customFormat="1" x14ac:dyDescent="0.2">
      <c r="F431" s="145"/>
      <c r="H431" s="126"/>
      <c r="I431" s="145"/>
      <c r="AE431" s="126"/>
    </row>
    <row r="432" spans="6:31" s="79" customFormat="1" x14ac:dyDescent="0.2">
      <c r="F432" s="145"/>
      <c r="H432" s="126"/>
      <c r="I432" s="145"/>
      <c r="AE432" s="126"/>
    </row>
    <row r="433" spans="6:31" s="79" customFormat="1" x14ac:dyDescent="0.2">
      <c r="F433" s="145"/>
      <c r="H433" s="126"/>
      <c r="I433" s="145"/>
      <c r="AE433" s="126"/>
    </row>
    <row r="434" spans="6:31" s="79" customFormat="1" x14ac:dyDescent="0.2">
      <c r="F434" s="145"/>
      <c r="H434" s="126"/>
      <c r="I434" s="145"/>
      <c r="AE434" s="126"/>
    </row>
    <row r="435" spans="6:31" s="79" customFormat="1" x14ac:dyDescent="0.2">
      <c r="F435" s="145"/>
      <c r="H435" s="126"/>
      <c r="I435" s="145"/>
      <c r="AE435" s="126"/>
    </row>
    <row r="436" spans="6:31" s="79" customFormat="1" x14ac:dyDescent="0.2">
      <c r="F436" s="145"/>
      <c r="H436" s="126"/>
      <c r="I436" s="145"/>
      <c r="AE436" s="126"/>
    </row>
    <row r="437" spans="6:31" s="79" customFormat="1" x14ac:dyDescent="0.2">
      <c r="F437" s="145"/>
      <c r="H437" s="126"/>
      <c r="I437" s="145"/>
      <c r="AE437" s="126"/>
    </row>
    <row r="438" spans="6:31" s="79" customFormat="1" x14ac:dyDescent="0.2">
      <c r="F438" s="145"/>
      <c r="H438" s="126"/>
      <c r="I438" s="145"/>
      <c r="AE438" s="126"/>
    </row>
    <row r="439" spans="6:31" s="79" customFormat="1" x14ac:dyDescent="0.2">
      <c r="F439" s="145"/>
      <c r="H439" s="126"/>
      <c r="I439" s="145"/>
      <c r="AE439" s="126"/>
    </row>
    <row r="440" spans="6:31" s="79" customFormat="1" x14ac:dyDescent="0.2">
      <c r="F440" s="145"/>
      <c r="H440" s="126"/>
      <c r="I440" s="145"/>
      <c r="AE440" s="126"/>
    </row>
    <row r="441" spans="6:31" s="79" customFormat="1" x14ac:dyDescent="0.2">
      <c r="F441" s="145"/>
      <c r="H441" s="126"/>
      <c r="I441" s="145"/>
      <c r="AE441" s="126"/>
    </row>
    <row r="442" spans="6:31" s="79" customFormat="1" x14ac:dyDescent="0.2">
      <c r="F442" s="145"/>
      <c r="H442" s="126"/>
      <c r="I442" s="145"/>
      <c r="AE442" s="126"/>
    </row>
    <row r="443" spans="6:31" s="79" customFormat="1" x14ac:dyDescent="0.2">
      <c r="F443" s="145"/>
      <c r="H443" s="126"/>
      <c r="I443" s="145"/>
      <c r="AE443" s="126"/>
    </row>
    <row r="444" spans="6:31" s="79" customFormat="1" x14ac:dyDescent="0.2">
      <c r="F444" s="145"/>
      <c r="H444" s="126"/>
      <c r="I444" s="145"/>
      <c r="AE444" s="126"/>
    </row>
    <row r="445" spans="6:31" s="79" customFormat="1" x14ac:dyDescent="0.2">
      <c r="F445" s="145"/>
      <c r="H445" s="126"/>
      <c r="I445" s="145"/>
      <c r="AE445" s="126"/>
    </row>
    <row r="446" spans="6:31" s="79" customFormat="1" x14ac:dyDescent="0.2">
      <c r="F446" s="145"/>
      <c r="H446" s="126"/>
      <c r="I446" s="145"/>
      <c r="AE446" s="126"/>
    </row>
    <row r="447" spans="6:31" s="79" customFormat="1" x14ac:dyDescent="0.2">
      <c r="F447" s="145"/>
      <c r="H447" s="126"/>
      <c r="I447" s="145"/>
      <c r="AE447" s="126"/>
    </row>
    <row r="448" spans="6:31" s="79" customFormat="1" x14ac:dyDescent="0.2">
      <c r="F448" s="145"/>
      <c r="H448" s="126"/>
      <c r="I448" s="145"/>
      <c r="AE448" s="126"/>
    </row>
    <row r="449" spans="6:31" s="79" customFormat="1" x14ac:dyDescent="0.2">
      <c r="F449" s="145"/>
      <c r="H449" s="126"/>
      <c r="I449" s="145"/>
      <c r="AE449" s="126"/>
    </row>
    <row r="450" spans="6:31" s="79" customFormat="1" x14ac:dyDescent="0.2">
      <c r="F450" s="145"/>
      <c r="H450" s="126"/>
      <c r="I450" s="145"/>
      <c r="AE450" s="126"/>
    </row>
    <row r="451" spans="6:31" s="79" customFormat="1" x14ac:dyDescent="0.2">
      <c r="F451" s="145"/>
      <c r="H451" s="126"/>
      <c r="I451" s="145"/>
      <c r="AE451" s="126"/>
    </row>
    <row r="452" spans="6:31" s="79" customFormat="1" x14ac:dyDescent="0.2">
      <c r="F452" s="145"/>
      <c r="H452" s="126"/>
      <c r="I452" s="145"/>
      <c r="AE452" s="126"/>
    </row>
    <row r="453" spans="6:31" s="79" customFormat="1" x14ac:dyDescent="0.2">
      <c r="F453" s="145"/>
      <c r="H453" s="126"/>
      <c r="I453" s="145"/>
      <c r="AE453" s="126"/>
    </row>
    <row r="454" spans="6:31" s="79" customFormat="1" x14ac:dyDescent="0.2">
      <c r="F454" s="145"/>
      <c r="H454" s="126"/>
      <c r="I454" s="145"/>
      <c r="AE454" s="126"/>
    </row>
    <row r="455" spans="6:31" s="79" customFormat="1" x14ac:dyDescent="0.2">
      <c r="F455" s="145"/>
      <c r="H455" s="126"/>
      <c r="I455" s="145"/>
      <c r="AE455" s="126"/>
    </row>
    <row r="456" spans="6:31" s="79" customFormat="1" x14ac:dyDescent="0.2">
      <c r="F456" s="145"/>
      <c r="H456" s="126"/>
      <c r="I456" s="145"/>
      <c r="AE456" s="126"/>
    </row>
    <row r="457" spans="6:31" s="79" customFormat="1" x14ac:dyDescent="0.2">
      <c r="F457" s="145"/>
      <c r="H457" s="126"/>
      <c r="I457" s="145"/>
      <c r="AE457" s="126"/>
    </row>
    <row r="458" spans="6:31" s="79" customFormat="1" x14ac:dyDescent="0.2">
      <c r="F458" s="145"/>
      <c r="H458" s="126"/>
      <c r="I458" s="145"/>
      <c r="AE458" s="126"/>
    </row>
    <row r="459" spans="6:31" s="79" customFormat="1" x14ac:dyDescent="0.2">
      <c r="F459" s="145"/>
      <c r="H459" s="126"/>
      <c r="I459" s="145"/>
      <c r="AE459" s="126"/>
    </row>
    <row r="460" spans="6:31" s="79" customFormat="1" x14ac:dyDescent="0.2">
      <c r="F460" s="145"/>
      <c r="H460" s="126"/>
      <c r="I460" s="145"/>
      <c r="AE460" s="126"/>
    </row>
    <row r="461" spans="6:31" s="79" customFormat="1" x14ac:dyDescent="0.2">
      <c r="F461" s="145"/>
      <c r="H461" s="126"/>
      <c r="I461" s="145"/>
      <c r="AE461" s="126"/>
    </row>
    <row r="462" spans="6:31" s="79" customFormat="1" x14ac:dyDescent="0.2">
      <c r="F462" s="145"/>
      <c r="H462" s="126"/>
      <c r="I462" s="145"/>
      <c r="AE462" s="126"/>
    </row>
    <row r="463" spans="6:31" s="79" customFormat="1" x14ac:dyDescent="0.2">
      <c r="F463" s="145"/>
      <c r="H463" s="126"/>
      <c r="I463" s="145"/>
      <c r="AE463" s="126"/>
    </row>
    <row r="464" spans="6:31" s="79" customFormat="1" x14ac:dyDescent="0.2">
      <c r="F464" s="145"/>
      <c r="H464" s="126"/>
      <c r="I464" s="145"/>
      <c r="AE464" s="126"/>
    </row>
    <row r="465" spans="6:31" s="79" customFormat="1" x14ac:dyDescent="0.2">
      <c r="F465" s="145"/>
      <c r="H465" s="126"/>
      <c r="I465" s="145"/>
      <c r="AE465" s="126"/>
    </row>
    <row r="466" spans="6:31" s="79" customFormat="1" x14ac:dyDescent="0.2">
      <c r="F466" s="145"/>
      <c r="H466" s="126"/>
      <c r="I466" s="145"/>
      <c r="AE466" s="126"/>
    </row>
    <row r="467" spans="6:31" s="79" customFormat="1" x14ac:dyDescent="0.2">
      <c r="F467" s="145"/>
      <c r="H467" s="126"/>
      <c r="I467" s="145"/>
      <c r="AE467" s="126"/>
    </row>
    <row r="468" spans="6:31" s="79" customFormat="1" x14ac:dyDescent="0.2">
      <c r="F468" s="145"/>
      <c r="H468" s="126"/>
      <c r="I468" s="145"/>
      <c r="AE468" s="126"/>
    </row>
    <row r="469" spans="6:31" s="79" customFormat="1" x14ac:dyDescent="0.2">
      <c r="F469" s="145"/>
      <c r="H469" s="126"/>
      <c r="I469" s="145"/>
      <c r="AE469" s="126"/>
    </row>
    <row r="470" spans="6:31" s="79" customFormat="1" x14ac:dyDescent="0.2">
      <c r="F470" s="145"/>
      <c r="H470" s="126"/>
      <c r="I470" s="145"/>
      <c r="AE470" s="126"/>
    </row>
    <row r="471" spans="6:31" s="79" customFormat="1" x14ac:dyDescent="0.2">
      <c r="F471" s="145"/>
      <c r="H471" s="126"/>
      <c r="I471" s="145"/>
      <c r="AE471" s="126"/>
    </row>
    <row r="472" spans="6:31" s="79" customFormat="1" x14ac:dyDescent="0.2">
      <c r="F472" s="145"/>
      <c r="H472" s="126"/>
      <c r="I472" s="145"/>
      <c r="AE472" s="126"/>
    </row>
    <row r="473" spans="6:31" s="79" customFormat="1" x14ac:dyDescent="0.2">
      <c r="F473" s="145"/>
      <c r="H473" s="126"/>
      <c r="I473" s="145"/>
      <c r="AE473" s="126"/>
    </row>
    <row r="474" spans="6:31" s="79" customFormat="1" x14ac:dyDescent="0.2">
      <c r="F474" s="145"/>
      <c r="H474" s="126"/>
      <c r="I474" s="145"/>
      <c r="AE474" s="126"/>
    </row>
    <row r="475" spans="6:31" s="79" customFormat="1" x14ac:dyDescent="0.2">
      <c r="F475" s="145"/>
      <c r="H475" s="126"/>
      <c r="I475" s="145"/>
      <c r="AE475" s="126"/>
    </row>
    <row r="476" spans="6:31" s="79" customFormat="1" x14ac:dyDescent="0.2">
      <c r="F476" s="145"/>
      <c r="H476" s="126"/>
      <c r="I476" s="145"/>
      <c r="AE476" s="126"/>
    </row>
    <row r="477" spans="6:31" s="79" customFormat="1" x14ac:dyDescent="0.2">
      <c r="F477" s="145"/>
      <c r="H477" s="126"/>
      <c r="I477" s="145"/>
      <c r="AE477" s="126"/>
    </row>
    <row r="478" spans="6:31" s="79" customFormat="1" x14ac:dyDescent="0.2">
      <c r="F478" s="145"/>
      <c r="H478" s="126"/>
      <c r="I478" s="145"/>
      <c r="AE478" s="126"/>
    </row>
    <row r="479" spans="6:31" s="79" customFormat="1" x14ac:dyDescent="0.2">
      <c r="F479" s="145"/>
      <c r="H479" s="126"/>
      <c r="I479" s="145"/>
      <c r="AE479" s="126"/>
    </row>
    <row r="480" spans="6:31" s="79" customFormat="1" x14ac:dyDescent="0.2">
      <c r="F480" s="145"/>
      <c r="H480" s="126"/>
      <c r="I480" s="145"/>
      <c r="AE480" s="126"/>
    </row>
    <row r="481" spans="6:31" s="79" customFormat="1" x14ac:dyDescent="0.2">
      <c r="F481" s="145"/>
      <c r="H481" s="126"/>
      <c r="I481" s="145"/>
      <c r="AE481" s="126"/>
    </row>
    <row r="482" spans="6:31" s="79" customFormat="1" x14ac:dyDescent="0.2">
      <c r="F482" s="145"/>
      <c r="H482" s="126"/>
      <c r="I482" s="145"/>
      <c r="AE482" s="126"/>
    </row>
    <row r="483" spans="6:31" s="79" customFormat="1" x14ac:dyDescent="0.2">
      <c r="F483" s="145"/>
      <c r="H483" s="126"/>
      <c r="I483" s="145"/>
      <c r="AE483" s="126"/>
    </row>
    <row r="484" spans="6:31" s="79" customFormat="1" x14ac:dyDescent="0.2">
      <c r="F484" s="145"/>
      <c r="H484" s="126"/>
      <c r="I484" s="145"/>
      <c r="AE484" s="126"/>
    </row>
    <row r="485" spans="6:31" s="79" customFormat="1" x14ac:dyDescent="0.2">
      <c r="F485" s="145"/>
      <c r="H485" s="126"/>
      <c r="I485" s="145"/>
      <c r="AE485" s="126"/>
    </row>
    <row r="486" spans="6:31" s="79" customFormat="1" x14ac:dyDescent="0.2">
      <c r="F486" s="145"/>
      <c r="H486" s="126"/>
      <c r="I486" s="145"/>
      <c r="AE486" s="126"/>
    </row>
    <row r="487" spans="6:31" s="79" customFormat="1" x14ac:dyDescent="0.2">
      <c r="F487" s="145"/>
      <c r="H487" s="126"/>
      <c r="I487" s="145"/>
      <c r="AE487" s="126"/>
    </row>
    <row r="488" spans="6:31" s="79" customFormat="1" x14ac:dyDescent="0.2">
      <c r="F488" s="145"/>
      <c r="H488" s="126"/>
      <c r="I488" s="145"/>
      <c r="AE488" s="126"/>
    </row>
    <row r="489" spans="6:31" s="79" customFormat="1" x14ac:dyDescent="0.2">
      <c r="F489" s="145"/>
      <c r="H489" s="126"/>
      <c r="I489" s="145"/>
      <c r="AE489" s="126"/>
    </row>
    <row r="490" spans="6:31" s="79" customFormat="1" x14ac:dyDescent="0.2">
      <c r="F490" s="145"/>
      <c r="H490" s="126"/>
      <c r="I490" s="145"/>
      <c r="AE490" s="126"/>
    </row>
    <row r="491" spans="6:31" s="79" customFormat="1" x14ac:dyDescent="0.2">
      <c r="F491" s="145"/>
      <c r="H491" s="126"/>
      <c r="I491" s="145"/>
      <c r="AE491" s="126"/>
    </row>
    <row r="492" spans="6:31" s="79" customFormat="1" x14ac:dyDescent="0.2">
      <c r="F492" s="145"/>
      <c r="H492" s="126"/>
      <c r="I492" s="145"/>
      <c r="AE492" s="126"/>
    </row>
    <row r="493" spans="6:31" s="79" customFormat="1" x14ac:dyDescent="0.2">
      <c r="F493" s="145"/>
      <c r="H493" s="126"/>
      <c r="I493" s="145"/>
      <c r="AE493" s="126"/>
    </row>
    <row r="494" spans="6:31" s="79" customFormat="1" x14ac:dyDescent="0.2">
      <c r="F494" s="145"/>
      <c r="H494" s="126"/>
      <c r="I494" s="145"/>
      <c r="AE494" s="126"/>
    </row>
    <row r="495" spans="6:31" s="79" customFormat="1" x14ac:dyDescent="0.2">
      <c r="F495" s="145"/>
      <c r="H495" s="126"/>
      <c r="I495" s="145"/>
      <c r="AE495" s="126"/>
    </row>
    <row r="496" spans="6:31" s="79" customFormat="1" x14ac:dyDescent="0.2">
      <c r="F496" s="145"/>
      <c r="H496" s="126"/>
      <c r="I496" s="145"/>
      <c r="AE496" s="126"/>
    </row>
    <row r="497" spans="6:31" s="79" customFormat="1" x14ac:dyDescent="0.2">
      <c r="F497" s="145"/>
      <c r="H497" s="126"/>
      <c r="I497" s="145"/>
      <c r="AE497" s="126"/>
    </row>
    <row r="498" spans="6:31" s="79" customFormat="1" x14ac:dyDescent="0.2">
      <c r="F498" s="145"/>
      <c r="H498" s="126"/>
      <c r="I498" s="145"/>
      <c r="AE498" s="126"/>
    </row>
    <row r="499" spans="6:31" s="79" customFormat="1" x14ac:dyDescent="0.2">
      <c r="F499" s="145"/>
      <c r="H499" s="126"/>
      <c r="I499" s="145"/>
      <c r="AE499" s="126"/>
    </row>
    <row r="500" spans="6:31" s="79" customFormat="1" x14ac:dyDescent="0.2">
      <c r="F500" s="145"/>
      <c r="H500" s="126"/>
      <c r="I500" s="145"/>
      <c r="AE500" s="126"/>
    </row>
    <row r="501" spans="6:31" s="79" customFormat="1" x14ac:dyDescent="0.2">
      <c r="F501" s="145"/>
      <c r="H501" s="126"/>
      <c r="I501" s="145"/>
      <c r="AE501" s="126"/>
    </row>
    <row r="502" spans="6:31" s="79" customFormat="1" x14ac:dyDescent="0.2">
      <c r="F502" s="145"/>
      <c r="H502" s="126"/>
      <c r="I502" s="145"/>
      <c r="AE502" s="126"/>
    </row>
    <row r="503" spans="6:31" s="79" customFormat="1" x14ac:dyDescent="0.2">
      <c r="F503" s="145"/>
      <c r="H503" s="126"/>
      <c r="I503" s="145"/>
      <c r="AE503" s="126"/>
    </row>
    <row r="504" spans="6:31" s="79" customFormat="1" x14ac:dyDescent="0.2">
      <c r="F504" s="145"/>
      <c r="H504" s="126"/>
      <c r="I504" s="145"/>
      <c r="AE504" s="126"/>
    </row>
    <row r="505" spans="6:31" s="79" customFormat="1" x14ac:dyDescent="0.2">
      <c r="F505" s="145"/>
      <c r="H505" s="126"/>
      <c r="I505" s="145"/>
      <c r="AE505" s="126"/>
    </row>
    <row r="506" spans="6:31" s="79" customFormat="1" x14ac:dyDescent="0.2">
      <c r="F506" s="145"/>
      <c r="H506" s="126"/>
      <c r="I506" s="145"/>
      <c r="AE506" s="126"/>
    </row>
    <row r="507" spans="6:31" s="79" customFormat="1" x14ac:dyDescent="0.2">
      <c r="F507" s="145"/>
      <c r="H507" s="126"/>
      <c r="I507" s="145"/>
      <c r="AE507" s="126"/>
    </row>
    <row r="508" spans="6:31" s="79" customFormat="1" x14ac:dyDescent="0.2">
      <c r="F508" s="145"/>
      <c r="H508" s="126"/>
      <c r="I508" s="145"/>
      <c r="AE508" s="126"/>
    </row>
    <row r="509" spans="6:31" s="79" customFormat="1" x14ac:dyDescent="0.2">
      <c r="F509" s="145"/>
      <c r="H509" s="126"/>
      <c r="I509" s="145"/>
      <c r="AE509" s="126"/>
    </row>
    <row r="510" spans="6:31" s="79" customFormat="1" x14ac:dyDescent="0.2">
      <c r="F510" s="145"/>
      <c r="H510" s="126"/>
      <c r="I510" s="145"/>
      <c r="AE510" s="126"/>
    </row>
    <row r="511" spans="6:31" s="79" customFormat="1" x14ac:dyDescent="0.2">
      <c r="F511" s="145"/>
      <c r="H511" s="126"/>
      <c r="I511" s="145"/>
      <c r="AE511" s="126"/>
    </row>
    <row r="512" spans="6:31" s="79" customFormat="1" x14ac:dyDescent="0.2">
      <c r="F512" s="145"/>
      <c r="H512" s="126"/>
      <c r="I512" s="145"/>
      <c r="AE512" s="126"/>
    </row>
    <row r="513" spans="6:31" s="79" customFormat="1" x14ac:dyDescent="0.2">
      <c r="F513" s="145"/>
      <c r="H513" s="126"/>
      <c r="I513" s="145"/>
      <c r="AE513" s="126"/>
    </row>
    <row r="514" spans="6:31" s="79" customFormat="1" x14ac:dyDescent="0.2">
      <c r="F514" s="145"/>
      <c r="H514" s="126"/>
      <c r="I514" s="145"/>
      <c r="AE514" s="126"/>
    </row>
    <row r="515" spans="6:31" s="79" customFormat="1" x14ac:dyDescent="0.2">
      <c r="F515" s="145"/>
      <c r="H515" s="126"/>
      <c r="I515" s="145"/>
      <c r="AE515" s="126"/>
    </row>
    <row r="516" spans="6:31" s="79" customFormat="1" x14ac:dyDescent="0.2">
      <c r="F516" s="145"/>
      <c r="H516" s="126"/>
      <c r="I516" s="145"/>
      <c r="AE516" s="126"/>
    </row>
    <row r="517" spans="6:31" s="79" customFormat="1" x14ac:dyDescent="0.2">
      <c r="F517" s="145"/>
      <c r="H517" s="126"/>
      <c r="I517" s="145"/>
      <c r="AE517" s="126"/>
    </row>
    <row r="518" spans="6:31" s="79" customFormat="1" x14ac:dyDescent="0.2">
      <c r="F518" s="145"/>
      <c r="H518" s="126"/>
      <c r="I518" s="145"/>
      <c r="AE518" s="126"/>
    </row>
    <row r="519" spans="6:31" s="79" customFormat="1" x14ac:dyDescent="0.2">
      <c r="F519" s="145"/>
      <c r="H519" s="126"/>
      <c r="I519" s="145"/>
      <c r="AE519" s="126"/>
    </row>
    <row r="520" spans="6:31" s="79" customFormat="1" x14ac:dyDescent="0.2">
      <c r="F520" s="145"/>
      <c r="H520" s="126"/>
      <c r="I520" s="145"/>
      <c r="AE520" s="126"/>
    </row>
    <row r="521" spans="6:31" s="79" customFormat="1" x14ac:dyDescent="0.2">
      <c r="F521" s="145"/>
      <c r="H521" s="126"/>
      <c r="I521" s="145"/>
      <c r="AE521" s="126"/>
    </row>
    <row r="522" spans="6:31" s="79" customFormat="1" x14ac:dyDescent="0.2">
      <c r="F522" s="145"/>
      <c r="H522" s="126"/>
      <c r="I522" s="145"/>
      <c r="AE522" s="126"/>
    </row>
    <row r="523" spans="6:31" s="79" customFormat="1" x14ac:dyDescent="0.2">
      <c r="F523" s="145"/>
      <c r="H523" s="126"/>
      <c r="I523" s="145"/>
      <c r="AE523" s="126"/>
    </row>
    <row r="524" spans="6:31" s="79" customFormat="1" x14ac:dyDescent="0.2">
      <c r="F524" s="145"/>
      <c r="H524" s="126"/>
      <c r="I524" s="145"/>
      <c r="AE524" s="126"/>
    </row>
    <row r="525" spans="6:31" s="79" customFormat="1" x14ac:dyDescent="0.2">
      <c r="F525" s="145"/>
      <c r="H525" s="126"/>
      <c r="I525" s="145"/>
      <c r="AE525" s="126"/>
    </row>
    <row r="526" spans="6:31" s="79" customFormat="1" x14ac:dyDescent="0.2">
      <c r="F526" s="145"/>
      <c r="H526" s="126"/>
      <c r="I526" s="145"/>
      <c r="AE526" s="126"/>
    </row>
    <row r="527" spans="6:31" s="79" customFormat="1" x14ac:dyDescent="0.2">
      <c r="F527" s="145"/>
      <c r="H527" s="126"/>
      <c r="I527" s="145"/>
      <c r="AE527" s="126"/>
    </row>
    <row r="528" spans="6:31" s="79" customFormat="1" x14ac:dyDescent="0.2">
      <c r="F528" s="145"/>
      <c r="H528" s="126"/>
      <c r="I528" s="145"/>
      <c r="AE528" s="126"/>
    </row>
    <row r="529" spans="6:31" s="79" customFormat="1" x14ac:dyDescent="0.2">
      <c r="F529" s="145"/>
      <c r="H529" s="126"/>
      <c r="I529" s="145"/>
      <c r="AE529" s="126"/>
    </row>
    <row r="530" spans="6:31" s="79" customFormat="1" x14ac:dyDescent="0.2">
      <c r="F530" s="145"/>
      <c r="H530" s="126"/>
      <c r="I530" s="145"/>
      <c r="AE530" s="126"/>
    </row>
    <row r="531" spans="6:31" s="79" customFormat="1" x14ac:dyDescent="0.2">
      <c r="F531" s="145"/>
      <c r="H531" s="126"/>
      <c r="I531" s="145"/>
      <c r="AE531" s="126"/>
    </row>
    <row r="532" spans="6:31" s="79" customFormat="1" x14ac:dyDescent="0.2">
      <c r="F532" s="145"/>
      <c r="H532" s="126"/>
      <c r="I532" s="145"/>
      <c r="AE532" s="126"/>
    </row>
    <row r="533" spans="6:31" s="79" customFormat="1" x14ac:dyDescent="0.2">
      <c r="F533" s="145"/>
      <c r="H533" s="126"/>
      <c r="I533" s="145"/>
      <c r="AE533" s="126"/>
    </row>
    <row r="534" spans="6:31" s="79" customFormat="1" x14ac:dyDescent="0.2">
      <c r="F534" s="145"/>
      <c r="H534" s="126"/>
      <c r="I534" s="145"/>
      <c r="AE534" s="126"/>
    </row>
    <row r="535" spans="6:31" s="79" customFormat="1" x14ac:dyDescent="0.2">
      <c r="F535" s="145"/>
      <c r="H535" s="126"/>
      <c r="I535" s="145"/>
      <c r="AE535" s="126"/>
    </row>
    <row r="536" spans="6:31" s="79" customFormat="1" x14ac:dyDescent="0.2">
      <c r="F536" s="145"/>
      <c r="H536" s="126"/>
      <c r="I536" s="145"/>
      <c r="AE536" s="126"/>
    </row>
    <row r="537" spans="6:31" s="79" customFormat="1" x14ac:dyDescent="0.2">
      <c r="F537" s="145"/>
      <c r="H537" s="126"/>
      <c r="I537" s="145"/>
      <c r="AE537" s="126"/>
    </row>
    <row r="538" spans="6:31" s="79" customFormat="1" x14ac:dyDescent="0.2">
      <c r="F538" s="145"/>
      <c r="H538" s="126"/>
      <c r="I538" s="145"/>
      <c r="AE538" s="126"/>
    </row>
    <row r="539" spans="6:31" s="79" customFormat="1" x14ac:dyDescent="0.2">
      <c r="F539" s="145"/>
      <c r="H539" s="126"/>
      <c r="I539" s="145"/>
      <c r="AE539" s="126"/>
    </row>
    <row r="540" spans="6:31" s="79" customFormat="1" x14ac:dyDescent="0.2">
      <c r="F540" s="145"/>
      <c r="H540" s="126"/>
      <c r="I540" s="145"/>
      <c r="AE540" s="126"/>
    </row>
    <row r="541" spans="6:31" s="79" customFormat="1" x14ac:dyDescent="0.2">
      <c r="F541" s="145"/>
      <c r="H541" s="126"/>
      <c r="I541" s="145"/>
      <c r="AE541" s="126"/>
    </row>
    <row r="542" spans="6:31" s="79" customFormat="1" x14ac:dyDescent="0.2">
      <c r="F542" s="145"/>
      <c r="H542" s="126"/>
      <c r="I542" s="145"/>
      <c r="AE542" s="126"/>
    </row>
    <row r="543" spans="6:31" s="79" customFormat="1" x14ac:dyDescent="0.2">
      <c r="F543" s="145"/>
      <c r="H543" s="126"/>
      <c r="I543" s="145"/>
      <c r="AE543" s="126"/>
    </row>
    <row r="544" spans="6:31" s="79" customFormat="1" x14ac:dyDescent="0.2">
      <c r="F544" s="145"/>
      <c r="H544" s="126"/>
      <c r="I544" s="145"/>
      <c r="AE544" s="126"/>
    </row>
    <row r="545" spans="6:31" s="79" customFormat="1" x14ac:dyDescent="0.2">
      <c r="F545" s="145"/>
      <c r="H545" s="126"/>
      <c r="I545" s="145"/>
      <c r="AE545" s="126"/>
    </row>
    <row r="546" spans="6:31" s="79" customFormat="1" x14ac:dyDescent="0.2">
      <c r="F546" s="145"/>
      <c r="H546" s="126"/>
      <c r="I546" s="145"/>
      <c r="AE546" s="126"/>
    </row>
    <row r="547" spans="6:31" s="79" customFormat="1" x14ac:dyDescent="0.2">
      <c r="F547" s="145"/>
      <c r="H547" s="126"/>
      <c r="I547" s="145"/>
      <c r="AE547" s="126"/>
    </row>
    <row r="548" spans="6:31" s="79" customFormat="1" x14ac:dyDescent="0.2">
      <c r="F548" s="145"/>
      <c r="H548" s="126"/>
      <c r="I548" s="145"/>
      <c r="AE548" s="126"/>
    </row>
    <row r="549" spans="6:31" s="79" customFormat="1" x14ac:dyDescent="0.2">
      <c r="F549" s="145"/>
      <c r="H549" s="126"/>
      <c r="I549" s="145"/>
      <c r="AE549" s="126"/>
    </row>
    <row r="550" spans="6:31" s="79" customFormat="1" x14ac:dyDescent="0.2">
      <c r="F550" s="145"/>
      <c r="H550" s="126"/>
      <c r="I550" s="145"/>
      <c r="AE550" s="126"/>
    </row>
    <row r="551" spans="6:31" s="79" customFormat="1" x14ac:dyDescent="0.2">
      <c r="F551" s="145"/>
      <c r="H551" s="126"/>
      <c r="I551" s="145"/>
      <c r="AE551" s="126"/>
    </row>
    <row r="552" spans="6:31" s="79" customFormat="1" x14ac:dyDescent="0.2">
      <c r="F552" s="145"/>
      <c r="H552" s="126"/>
      <c r="I552" s="145"/>
      <c r="AE552" s="126"/>
    </row>
    <row r="553" spans="6:31" s="79" customFormat="1" x14ac:dyDescent="0.2">
      <c r="F553" s="145"/>
      <c r="H553" s="126"/>
      <c r="I553" s="145"/>
      <c r="AE553" s="126"/>
    </row>
    <row r="554" spans="6:31" s="79" customFormat="1" x14ac:dyDescent="0.2">
      <c r="F554" s="145"/>
      <c r="H554" s="126"/>
      <c r="I554" s="145"/>
      <c r="AE554" s="126"/>
    </row>
    <row r="555" spans="6:31" s="79" customFormat="1" x14ac:dyDescent="0.2">
      <c r="F555" s="145"/>
      <c r="H555" s="126"/>
      <c r="I555" s="145"/>
      <c r="AE555" s="126"/>
    </row>
    <row r="556" spans="6:31" s="79" customFormat="1" x14ac:dyDescent="0.2">
      <c r="F556" s="145"/>
      <c r="H556" s="126"/>
      <c r="I556" s="145"/>
      <c r="AE556" s="126"/>
    </row>
    <row r="557" spans="6:31" s="79" customFormat="1" x14ac:dyDescent="0.2">
      <c r="F557" s="145"/>
      <c r="H557" s="126"/>
      <c r="I557" s="145"/>
      <c r="AE557" s="126"/>
    </row>
    <row r="558" spans="6:31" s="79" customFormat="1" x14ac:dyDescent="0.2">
      <c r="F558" s="145"/>
      <c r="H558" s="126"/>
      <c r="I558" s="145"/>
      <c r="AE558" s="126"/>
    </row>
    <row r="559" spans="6:31" s="79" customFormat="1" x14ac:dyDescent="0.2">
      <c r="F559" s="145"/>
      <c r="H559" s="126"/>
      <c r="I559" s="145"/>
      <c r="AE559" s="126"/>
    </row>
    <row r="560" spans="6:31" s="79" customFormat="1" x14ac:dyDescent="0.2">
      <c r="F560" s="145"/>
      <c r="H560" s="126"/>
      <c r="I560" s="145"/>
      <c r="AE560" s="126"/>
    </row>
    <row r="561" spans="6:31" s="79" customFormat="1" x14ac:dyDescent="0.2">
      <c r="F561" s="145"/>
      <c r="H561" s="126"/>
      <c r="I561" s="145"/>
      <c r="AE561" s="126"/>
    </row>
    <row r="562" spans="6:31" s="79" customFormat="1" x14ac:dyDescent="0.2">
      <c r="F562" s="145"/>
      <c r="H562" s="126"/>
      <c r="I562" s="145"/>
      <c r="AE562" s="126"/>
    </row>
    <row r="563" spans="6:31" s="79" customFormat="1" x14ac:dyDescent="0.2">
      <c r="F563" s="145"/>
      <c r="H563" s="126"/>
      <c r="I563" s="145"/>
      <c r="AE563" s="126"/>
    </row>
    <row r="564" spans="6:31" s="79" customFormat="1" x14ac:dyDescent="0.2">
      <c r="F564" s="145"/>
      <c r="H564" s="126"/>
      <c r="I564" s="145"/>
      <c r="AE564" s="126"/>
    </row>
    <row r="565" spans="6:31" s="79" customFormat="1" x14ac:dyDescent="0.2">
      <c r="F565" s="145"/>
      <c r="H565" s="126"/>
      <c r="I565" s="145"/>
      <c r="AE565" s="126"/>
    </row>
    <row r="566" spans="6:31" s="79" customFormat="1" x14ac:dyDescent="0.2">
      <c r="F566" s="145"/>
      <c r="H566" s="126"/>
      <c r="I566" s="145"/>
      <c r="AE566" s="126"/>
    </row>
    <row r="567" spans="6:31" s="79" customFormat="1" x14ac:dyDescent="0.2">
      <c r="F567" s="145"/>
      <c r="H567" s="126"/>
      <c r="I567" s="145"/>
      <c r="AE567" s="126"/>
    </row>
    <row r="568" spans="6:31" s="79" customFormat="1" x14ac:dyDescent="0.2">
      <c r="F568" s="145"/>
      <c r="H568" s="126"/>
      <c r="I568" s="145"/>
      <c r="AE568" s="126"/>
    </row>
    <row r="569" spans="6:31" s="79" customFormat="1" x14ac:dyDescent="0.2">
      <c r="F569" s="145"/>
      <c r="H569" s="126"/>
      <c r="I569" s="145"/>
      <c r="AE569" s="126"/>
    </row>
    <row r="570" spans="6:31" s="79" customFormat="1" x14ac:dyDescent="0.2">
      <c r="F570" s="145"/>
      <c r="H570" s="126"/>
      <c r="I570" s="145"/>
      <c r="AE570" s="126"/>
    </row>
    <row r="571" spans="6:31" s="79" customFormat="1" x14ac:dyDescent="0.2">
      <c r="F571" s="145"/>
      <c r="H571" s="126"/>
      <c r="I571" s="145"/>
      <c r="AE571" s="126"/>
    </row>
    <row r="572" spans="6:31" s="79" customFormat="1" x14ac:dyDescent="0.2">
      <c r="F572" s="145"/>
      <c r="H572" s="126"/>
      <c r="I572" s="145"/>
      <c r="AE572" s="126"/>
    </row>
    <row r="573" spans="6:31" s="79" customFormat="1" x14ac:dyDescent="0.2">
      <c r="F573" s="145"/>
      <c r="H573" s="126"/>
      <c r="I573" s="145"/>
      <c r="AE573" s="126"/>
    </row>
    <row r="574" spans="6:31" s="79" customFormat="1" x14ac:dyDescent="0.2">
      <c r="F574" s="145"/>
      <c r="H574" s="126"/>
      <c r="I574" s="145"/>
      <c r="AE574" s="126"/>
    </row>
    <row r="575" spans="6:31" s="79" customFormat="1" x14ac:dyDescent="0.2">
      <c r="F575" s="145"/>
      <c r="H575" s="126"/>
      <c r="I575" s="145"/>
      <c r="AE575" s="126"/>
    </row>
    <row r="576" spans="6:31" s="79" customFormat="1" x14ac:dyDescent="0.2">
      <c r="F576" s="145"/>
      <c r="H576" s="126"/>
      <c r="I576" s="145"/>
      <c r="AE576" s="126"/>
    </row>
    <row r="577" spans="6:31" s="79" customFormat="1" x14ac:dyDescent="0.2">
      <c r="F577" s="145"/>
      <c r="H577" s="126"/>
      <c r="I577" s="145"/>
      <c r="AE577" s="126"/>
    </row>
    <row r="578" spans="6:31" s="79" customFormat="1" x14ac:dyDescent="0.2">
      <c r="F578" s="145"/>
      <c r="H578" s="126"/>
      <c r="I578" s="145"/>
      <c r="AE578" s="126"/>
    </row>
    <row r="579" spans="6:31" s="79" customFormat="1" x14ac:dyDescent="0.2">
      <c r="F579" s="145"/>
      <c r="H579" s="126"/>
      <c r="I579" s="145"/>
      <c r="AE579" s="126"/>
    </row>
    <row r="580" spans="6:31" s="79" customFormat="1" x14ac:dyDescent="0.2">
      <c r="F580" s="145"/>
      <c r="H580" s="126"/>
      <c r="I580" s="145"/>
      <c r="AE580" s="126"/>
    </row>
    <row r="581" spans="6:31" s="79" customFormat="1" x14ac:dyDescent="0.2">
      <c r="F581" s="145"/>
      <c r="H581" s="126"/>
      <c r="I581" s="145"/>
      <c r="AE581" s="126"/>
    </row>
    <row r="582" spans="6:31" s="79" customFormat="1" x14ac:dyDescent="0.2">
      <c r="F582" s="145"/>
      <c r="H582" s="126"/>
      <c r="I582" s="145"/>
      <c r="AE582" s="126"/>
    </row>
    <row r="583" spans="6:31" s="79" customFormat="1" x14ac:dyDescent="0.2">
      <c r="F583" s="145"/>
      <c r="H583" s="126"/>
      <c r="I583" s="145"/>
      <c r="AE583" s="126"/>
    </row>
    <row r="584" spans="6:31" s="79" customFormat="1" x14ac:dyDescent="0.2">
      <c r="F584" s="145"/>
      <c r="H584" s="126"/>
      <c r="I584" s="145"/>
      <c r="AE584" s="126"/>
    </row>
    <row r="585" spans="6:31" s="79" customFormat="1" x14ac:dyDescent="0.2">
      <c r="F585" s="145"/>
      <c r="H585" s="126"/>
      <c r="I585" s="145"/>
      <c r="AE585" s="126"/>
    </row>
    <row r="586" spans="6:31" s="79" customFormat="1" x14ac:dyDescent="0.2">
      <c r="F586" s="145"/>
      <c r="H586" s="126"/>
      <c r="I586" s="145"/>
      <c r="AE586" s="126"/>
    </row>
    <row r="587" spans="6:31" s="79" customFormat="1" x14ac:dyDescent="0.2">
      <c r="F587" s="145"/>
      <c r="H587" s="126"/>
      <c r="I587" s="145"/>
      <c r="AE587" s="126"/>
    </row>
    <row r="588" spans="6:31" s="79" customFormat="1" x14ac:dyDescent="0.2">
      <c r="F588" s="145"/>
      <c r="H588" s="126"/>
      <c r="I588" s="145"/>
      <c r="AE588" s="126"/>
    </row>
    <row r="589" spans="6:31" s="79" customFormat="1" x14ac:dyDescent="0.2">
      <c r="F589" s="145"/>
      <c r="H589" s="126"/>
      <c r="I589" s="145"/>
      <c r="AE589" s="126"/>
    </row>
    <row r="590" spans="6:31" s="79" customFormat="1" x14ac:dyDescent="0.2">
      <c r="F590" s="145"/>
      <c r="H590" s="126"/>
      <c r="I590" s="145"/>
      <c r="AE590" s="126"/>
    </row>
    <row r="591" spans="6:31" s="79" customFormat="1" x14ac:dyDescent="0.2">
      <c r="F591" s="145"/>
      <c r="H591" s="126"/>
      <c r="I591" s="145"/>
      <c r="AE591" s="126"/>
    </row>
    <row r="592" spans="6:31" s="79" customFormat="1" x14ac:dyDescent="0.2">
      <c r="F592" s="145"/>
      <c r="H592" s="126"/>
      <c r="I592" s="145"/>
      <c r="AE592" s="126"/>
    </row>
    <row r="593" spans="6:31" s="79" customFormat="1" x14ac:dyDescent="0.2">
      <c r="F593" s="145"/>
      <c r="H593" s="126"/>
      <c r="I593" s="145"/>
      <c r="AE593" s="126"/>
    </row>
    <row r="594" spans="6:31" s="79" customFormat="1" x14ac:dyDescent="0.2">
      <c r="F594" s="145"/>
      <c r="H594" s="126"/>
      <c r="I594" s="145"/>
      <c r="AE594" s="126"/>
    </row>
    <row r="595" spans="6:31" s="79" customFormat="1" x14ac:dyDescent="0.2">
      <c r="F595" s="145"/>
      <c r="H595" s="126"/>
      <c r="I595" s="145"/>
      <c r="AE595" s="126"/>
    </row>
    <row r="596" spans="6:31" s="79" customFormat="1" x14ac:dyDescent="0.2">
      <c r="F596" s="145"/>
      <c r="H596" s="126"/>
      <c r="I596" s="145"/>
      <c r="AE596" s="126"/>
    </row>
    <row r="597" spans="6:31" s="79" customFormat="1" x14ac:dyDescent="0.2">
      <c r="F597" s="145"/>
      <c r="H597" s="126"/>
      <c r="I597" s="145"/>
      <c r="AE597" s="126"/>
    </row>
    <row r="598" spans="6:31" s="79" customFormat="1" x14ac:dyDescent="0.2">
      <c r="F598" s="145"/>
      <c r="H598" s="126"/>
      <c r="I598" s="145"/>
      <c r="AE598" s="126"/>
    </row>
    <row r="599" spans="6:31" s="79" customFormat="1" x14ac:dyDescent="0.2">
      <c r="F599" s="145"/>
      <c r="H599" s="126"/>
      <c r="I599" s="145"/>
      <c r="AE599" s="126"/>
    </row>
    <row r="600" spans="6:31" s="79" customFormat="1" x14ac:dyDescent="0.2">
      <c r="F600" s="145"/>
      <c r="H600" s="126"/>
      <c r="I600" s="145"/>
      <c r="AE600" s="126"/>
    </row>
    <row r="601" spans="6:31" s="79" customFormat="1" x14ac:dyDescent="0.2">
      <c r="F601" s="145"/>
      <c r="H601" s="126"/>
      <c r="I601" s="145"/>
      <c r="AE601" s="126"/>
    </row>
    <row r="602" spans="6:31" s="79" customFormat="1" x14ac:dyDescent="0.2">
      <c r="F602" s="145"/>
      <c r="H602" s="126"/>
      <c r="I602" s="145"/>
      <c r="AE602" s="126"/>
    </row>
    <row r="603" spans="6:31" s="79" customFormat="1" x14ac:dyDescent="0.2">
      <c r="F603" s="145"/>
      <c r="H603" s="126"/>
      <c r="I603" s="145"/>
      <c r="AE603" s="126"/>
    </row>
    <row r="604" spans="6:31" s="79" customFormat="1" x14ac:dyDescent="0.2">
      <c r="F604" s="145"/>
      <c r="H604" s="126"/>
      <c r="I604" s="145"/>
      <c r="AE604" s="126"/>
    </row>
    <row r="605" spans="6:31" s="79" customFormat="1" x14ac:dyDescent="0.2">
      <c r="F605" s="145"/>
      <c r="H605" s="126"/>
      <c r="I605" s="145"/>
      <c r="AE605" s="126"/>
    </row>
    <row r="606" spans="6:31" s="79" customFormat="1" x14ac:dyDescent="0.2">
      <c r="F606" s="145"/>
      <c r="H606" s="126"/>
      <c r="I606" s="145"/>
      <c r="AE606" s="126"/>
    </row>
    <row r="607" spans="6:31" s="79" customFormat="1" x14ac:dyDescent="0.2">
      <c r="F607" s="145"/>
      <c r="H607" s="126"/>
      <c r="I607" s="145"/>
      <c r="AE607" s="126"/>
    </row>
    <row r="608" spans="6:31" s="79" customFormat="1" x14ac:dyDescent="0.2">
      <c r="F608" s="145"/>
      <c r="H608" s="126"/>
      <c r="I608" s="145"/>
      <c r="AE608" s="126"/>
    </row>
    <row r="609" spans="6:31" s="79" customFormat="1" x14ac:dyDescent="0.2">
      <c r="F609" s="145"/>
      <c r="H609" s="126"/>
      <c r="I609" s="145"/>
      <c r="AE609" s="126"/>
    </row>
    <row r="610" spans="6:31" s="79" customFormat="1" x14ac:dyDescent="0.2">
      <c r="F610" s="145"/>
      <c r="H610" s="126"/>
      <c r="I610" s="145"/>
      <c r="AE610" s="126"/>
    </row>
    <row r="611" spans="6:31" s="79" customFormat="1" x14ac:dyDescent="0.2">
      <c r="F611" s="145"/>
      <c r="H611" s="126"/>
      <c r="I611" s="145"/>
      <c r="AE611" s="126"/>
    </row>
    <row r="612" spans="6:31" s="79" customFormat="1" x14ac:dyDescent="0.2">
      <c r="F612" s="145"/>
      <c r="H612" s="126"/>
      <c r="I612" s="145"/>
      <c r="AE612" s="126"/>
    </row>
    <row r="613" spans="6:31" s="79" customFormat="1" x14ac:dyDescent="0.2">
      <c r="F613" s="145"/>
      <c r="H613" s="126"/>
      <c r="I613" s="145"/>
      <c r="AE613" s="126"/>
    </row>
    <row r="614" spans="6:31" s="79" customFormat="1" x14ac:dyDescent="0.2">
      <c r="F614" s="145"/>
      <c r="H614" s="126"/>
      <c r="I614" s="145"/>
      <c r="AE614" s="126"/>
    </row>
    <row r="615" spans="6:31" s="79" customFormat="1" x14ac:dyDescent="0.2">
      <c r="F615" s="145"/>
      <c r="H615" s="126"/>
      <c r="I615" s="145"/>
      <c r="AE615" s="126"/>
    </row>
    <row r="616" spans="6:31" s="79" customFormat="1" x14ac:dyDescent="0.2">
      <c r="F616" s="145"/>
      <c r="H616" s="126"/>
      <c r="I616" s="145"/>
      <c r="AE616" s="126"/>
    </row>
    <row r="617" spans="6:31" s="79" customFormat="1" x14ac:dyDescent="0.2">
      <c r="F617" s="145"/>
      <c r="H617" s="126"/>
      <c r="I617" s="145"/>
      <c r="AE617" s="126"/>
    </row>
    <row r="618" spans="6:31" s="79" customFormat="1" x14ac:dyDescent="0.2">
      <c r="F618" s="145"/>
      <c r="H618" s="126"/>
      <c r="I618" s="145"/>
      <c r="AE618" s="126"/>
    </row>
    <row r="619" spans="6:31" s="79" customFormat="1" x14ac:dyDescent="0.2">
      <c r="F619" s="145"/>
      <c r="H619" s="126"/>
      <c r="I619" s="145"/>
      <c r="AE619" s="126"/>
    </row>
    <row r="620" spans="6:31" s="79" customFormat="1" x14ac:dyDescent="0.2">
      <c r="F620" s="145"/>
      <c r="H620" s="126"/>
      <c r="I620" s="145"/>
      <c r="AE620" s="126"/>
    </row>
    <row r="621" spans="6:31" s="79" customFormat="1" x14ac:dyDescent="0.2">
      <c r="F621" s="145"/>
      <c r="H621" s="126"/>
      <c r="I621" s="145"/>
      <c r="AE621" s="126"/>
    </row>
    <row r="622" spans="6:31" s="79" customFormat="1" x14ac:dyDescent="0.2">
      <c r="F622" s="145"/>
      <c r="H622" s="126"/>
      <c r="I622" s="145"/>
      <c r="AE622" s="126"/>
    </row>
    <row r="623" spans="6:31" s="79" customFormat="1" x14ac:dyDescent="0.2">
      <c r="F623" s="145"/>
      <c r="H623" s="126"/>
      <c r="I623" s="145"/>
      <c r="AE623" s="126"/>
    </row>
    <row r="624" spans="6:31" s="79" customFormat="1" x14ac:dyDescent="0.2">
      <c r="F624" s="145"/>
      <c r="H624" s="126"/>
      <c r="I624" s="145"/>
      <c r="AE624" s="126"/>
    </row>
    <row r="625" spans="6:31" s="79" customFormat="1" x14ac:dyDescent="0.2">
      <c r="F625" s="145"/>
      <c r="H625" s="126"/>
      <c r="I625" s="145"/>
      <c r="AE625" s="126"/>
    </row>
    <row r="626" spans="6:31" s="79" customFormat="1" x14ac:dyDescent="0.2">
      <c r="F626" s="145"/>
      <c r="H626" s="126"/>
      <c r="I626" s="145"/>
      <c r="AE626" s="126"/>
    </row>
    <row r="627" spans="6:31" s="79" customFormat="1" x14ac:dyDescent="0.2">
      <c r="F627" s="145"/>
      <c r="H627" s="126"/>
      <c r="I627" s="145"/>
      <c r="AE627" s="126"/>
    </row>
    <row r="628" spans="6:31" s="79" customFormat="1" x14ac:dyDescent="0.2">
      <c r="F628" s="145"/>
      <c r="H628" s="126"/>
      <c r="I628" s="145"/>
      <c r="AE628" s="126"/>
    </row>
    <row r="629" spans="6:31" s="79" customFormat="1" x14ac:dyDescent="0.2">
      <c r="F629" s="145"/>
      <c r="H629" s="126"/>
      <c r="I629" s="145"/>
      <c r="AE629" s="126"/>
    </row>
    <row r="630" spans="6:31" s="79" customFormat="1" x14ac:dyDescent="0.2">
      <c r="F630" s="145"/>
      <c r="H630" s="126"/>
      <c r="I630" s="145"/>
      <c r="AE630" s="126"/>
    </row>
    <row r="631" spans="6:31" s="79" customFormat="1" x14ac:dyDescent="0.2">
      <c r="F631" s="145"/>
      <c r="H631" s="126"/>
      <c r="I631" s="145"/>
      <c r="AE631" s="126"/>
    </row>
    <row r="632" spans="6:31" s="79" customFormat="1" x14ac:dyDescent="0.2">
      <c r="F632" s="145"/>
      <c r="H632" s="126"/>
      <c r="I632" s="145"/>
      <c r="AE632" s="126"/>
    </row>
    <row r="633" spans="6:31" s="79" customFormat="1" x14ac:dyDescent="0.2">
      <c r="F633" s="145"/>
      <c r="H633" s="126"/>
      <c r="I633" s="145"/>
      <c r="AE633" s="126"/>
    </row>
    <row r="634" spans="6:31" s="79" customFormat="1" x14ac:dyDescent="0.2">
      <c r="F634" s="145"/>
      <c r="H634" s="126"/>
      <c r="I634" s="145"/>
      <c r="AE634" s="126"/>
    </row>
    <row r="635" spans="6:31" s="79" customFormat="1" x14ac:dyDescent="0.2">
      <c r="F635" s="145"/>
      <c r="H635" s="126"/>
      <c r="I635" s="145"/>
      <c r="AE635" s="126"/>
    </row>
    <row r="636" spans="6:31" s="79" customFormat="1" x14ac:dyDescent="0.2">
      <c r="F636" s="145"/>
      <c r="H636" s="126"/>
      <c r="I636" s="145"/>
      <c r="AE636" s="126"/>
    </row>
    <row r="637" spans="6:31" s="79" customFormat="1" x14ac:dyDescent="0.2">
      <c r="F637" s="145"/>
      <c r="H637" s="126"/>
      <c r="I637" s="145"/>
      <c r="AE637" s="126"/>
    </row>
    <row r="638" spans="6:31" s="79" customFormat="1" x14ac:dyDescent="0.2">
      <c r="F638" s="145"/>
      <c r="H638" s="126"/>
      <c r="I638" s="145"/>
      <c r="AE638" s="126"/>
    </row>
    <row r="639" spans="6:31" s="79" customFormat="1" x14ac:dyDescent="0.2">
      <c r="F639" s="145"/>
      <c r="H639" s="126"/>
      <c r="I639" s="145"/>
      <c r="AE639" s="126"/>
    </row>
    <row r="640" spans="6:31" s="79" customFormat="1" x14ac:dyDescent="0.2">
      <c r="F640" s="145"/>
      <c r="H640" s="126"/>
      <c r="I640" s="145"/>
      <c r="AE640" s="126"/>
    </row>
    <row r="641" spans="6:31" s="79" customFormat="1" x14ac:dyDescent="0.2">
      <c r="F641" s="145"/>
      <c r="H641" s="126"/>
      <c r="I641" s="145"/>
      <c r="AE641" s="126"/>
    </row>
    <row r="642" spans="6:31" s="79" customFormat="1" x14ac:dyDescent="0.2">
      <c r="F642" s="145"/>
      <c r="H642" s="126"/>
      <c r="I642" s="145"/>
      <c r="AE642" s="126"/>
    </row>
    <row r="643" spans="6:31" s="79" customFormat="1" x14ac:dyDescent="0.2">
      <c r="F643" s="145"/>
      <c r="H643" s="126"/>
      <c r="I643" s="145"/>
      <c r="AE643" s="126"/>
    </row>
    <row r="644" spans="6:31" s="79" customFormat="1" x14ac:dyDescent="0.2">
      <c r="F644" s="145"/>
      <c r="H644" s="126"/>
      <c r="I644" s="145"/>
      <c r="AE644" s="126"/>
    </row>
    <row r="645" spans="6:31" s="79" customFormat="1" x14ac:dyDescent="0.2">
      <c r="F645" s="145"/>
      <c r="H645" s="126"/>
      <c r="I645" s="145"/>
      <c r="AE645" s="126"/>
    </row>
    <row r="646" spans="6:31" s="79" customFormat="1" x14ac:dyDescent="0.2">
      <c r="F646" s="145"/>
      <c r="H646" s="126"/>
      <c r="I646" s="145"/>
      <c r="AE646" s="126"/>
    </row>
    <row r="647" spans="6:31" s="79" customFormat="1" x14ac:dyDescent="0.2">
      <c r="F647" s="145"/>
      <c r="H647" s="126"/>
      <c r="I647" s="145"/>
      <c r="AE647" s="126"/>
    </row>
    <row r="648" spans="6:31" s="79" customFormat="1" x14ac:dyDescent="0.2">
      <c r="F648" s="145"/>
      <c r="H648" s="126"/>
      <c r="I648" s="145"/>
      <c r="AE648" s="126"/>
    </row>
    <row r="649" spans="6:31" s="79" customFormat="1" x14ac:dyDescent="0.2">
      <c r="F649" s="145"/>
      <c r="H649" s="126"/>
      <c r="I649" s="145"/>
      <c r="AE649" s="126"/>
    </row>
    <row r="650" spans="6:31" s="79" customFormat="1" x14ac:dyDescent="0.2">
      <c r="F650" s="145"/>
      <c r="H650" s="126"/>
      <c r="I650" s="145"/>
      <c r="AE650" s="126"/>
    </row>
    <row r="651" spans="6:31" s="79" customFormat="1" x14ac:dyDescent="0.2">
      <c r="F651" s="145"/>
      <c r="H651" s="126"/>
      <c r="I651" s="145"/>
      <c r="AE651" s="126"/>
    </row>
    <row r="652" spans="6:31" s="79" customFormat="1" x14ac:dyDescent="0.2">
      <c r="F652" s="145"/>
      <c r="H652" s="126"/>
      <c r="I652" s="145"/>
      <c r="AE652" s="126"/>
    </row>
    <row r="653" spans="6:31" s="79" customFormat="1" x14ac:dyDescent="0.2">
      <c r="F653" s="145"/>
      <c r="H653" s="126"/>
      <c r="I653" s="145"/>
      <c r="AE653" s="126"/>
    </row>
    <row r="654" spans="6:31" s="79" customFormat="1" x14ac:dyDescent="0.2">
      <c r="F654" s="145"/>
      <c r="H654" s="126"/>
      <c r="I654" s="145"/>
      <c r="AE654" s="126"/>
    </row>
    <row r="655" spans="6:31" s="79" customFormat="1" x14ac:dyDescent="0.2">
      <c r="F655" s="145"/>
      <c r="H655" s="126"/>
      <c r="I655" s="145"/>
      <c r="AE655" s="126"/>
    </row>
    <row r="656" spans="6:31" s="79" customFormat="1" x14ac:dyDescent="0.2">
      <c r="F656" s="145"/>
      <c r="H656" s="126"/>
      <c r="I656" s="145"/>
      <c r="AE656" s="126"/>
    </row>
    <row r="657" spans="6:31" s="79" customFormat="1" x14ac:dyDescent="0.2">
      <c r="F657" s="145"/>
      <c r="H657" s="126"/>
      <c r="I657" s="145"/>
      <c r="AE657" s="126"/>
    </row>
    <row r="658" spans="6:31" s="79" customFormat="1" x14ac:dyDescent="0.2">
      <c r="F658" s="145"/>
      <c r="H658" s="126"/>
      <c r="I658" s="145"/>
      <c r="AE658" s="126"/>
    </row>
    <row r="659" spans="6:31" s="79" customFormat="1" x14ac:dyDescent="0.2">
      <c r="F659" s="145"/>
      <c r="H659" s="126"/>
      <c r="I659" s="145"/>
      <c r="AE659" s="126"/>
    </row>
    <row r="660" spans="6:31" s="79" customFormat="1" x14ac:dyDescent="0.2">
      <c r="F660" s="145"/>
      <c r="H660" s="126"/>
      <c r="I660" s="145"/>
      <c r="AE660" s="126"/>
    </row>
    <row r="661" spans="6:31" s="79" customFormat="1" x14ac:dyDescent="0.2">
      <c r="F661" s="145"/>
      <c r="H661" s="126"/>
      <c r="I661" s="145"/>
      <c r="AE661" s="126"/>
    </row>
    <row r="662" spans="6:31" s="79" customFormat="1" x14ac:dyDescent="0.2">
      <c r="F662" s="145"/>
      <c r="H662" s="126"/>
      <c r="I662" s="145"/>
      <c r="AE662" s="126"/>
    </row>
    <row r="663" spans="6:31" s="79" customFormat="1" x14ac:dyDescent="0.2">
      <c r="F663" s="145"/>
      <c r="H663" s="126"/>
      <c r="I663" s="145"/>
      <c r="AE663" s="126"/>
    </row>
    <row r="664" spans="6:31" s="79" customFormat="1" x14ac:dyDescent="0.2">
      <c r="F664" s="145"/>
      <c r="H664" s="126"/>
      <c r="I664" s="145"/>
      <c r="AE664" s="126"/>
    </row>
    <row r="665" spans="6:31" s="79" customFormat="1" x14ac:dyDescent="0.2">
      <c r="F665" s="145"/>
      <c r="H665" s="126"/>
      <c r="I665" s="145"/>
      <c r="AE665" s="126"/>
    </row>
    <row r="666" spans="6:31" s="79" customFormat="1" x14ac:dyDescent="0.2">
      <c r="F666" s="145"/>
      <c r="H666" s="126"/>
      <c r="I666" s="145"/>
      <c r="AE666" s="126"/>
    </row>
    <row r="667" spans="6:31" s="79" customFormat="1" x14ac:dyDescent="0.2">
      <c r="F667" s="145"/>
      <c r="H667" s="126"/>
      <c r="I667" s="145"/>
      <c r="AE667" s="126"/>
    </row>
    <row r="668" spans="6:31" s="79" customFormat="1" x14ac:dyDescent="0.2">
      <c r="F668" s="145"/>
      <c r="H668" s="126"/>
      <c r="I668" s="145"/>
      <c r="AE668" s="126"/>
    </row>
    <row r="669" spans="6:31" s="79" customFormat="1" x14ac:dyDescent="0.2">
      <c r="F669" s="145"/>
      <c r="H669" s="126"/>
      <c r="I669" s="145"/>
      <c r="AE669" s="126"/>
    </row>
    <row r="670" spans="6:31" s="79" customFormat="1" x14ac:dyDescent="0.2">
      <c r="F670" s="145"/>
      <c r="H670" s="126"/>
      <c r="I670" s="145"/>
      <c r="AE670" s="126"/>
    </row>
    <row r="671" spans="6:31" s="79" customFormat="1" x14ac:dyDescent="0.2">
      <c r="F671" s="145"/>
      <c r="H671" s="126"/>
      <c r="I671" s="145"/>
      <c r="AE671" s="126"/>
    </row>
    <row r="672" spans="6:31" s="79" customFormat="1" x14ac:dyDescent="0.2">
      <c r="F672" s="145"/>
      <c r="H672" s="126"/>
      <c r="I672" s="145"/>
      <c r="AE672" s="126"/>
    </row>
    <row r="673" spans="6:31" s="79" customFormat="1" x14ac:dyDescent="0.2">
      <c r="F673" s="145"/>
      <c r="H673" s="126"/>
      <c r="I673" s="145"/>
      <c r="AE673" s="126"/>
    </row>
    <row r="674" spans="6:31" s="79" customFormat="1" x14ac:dyDescent="0.2">
      <c r="F674" s="145"/>
      <c r="H674" s="126"/>
      <c r="I674" s="145"/>
      <c r="AE674" s="126"/>
    </row>
    <row r="675" spans="6:31" s="79" customFormat="1" x14ac:dyDescent="0.2">
      <c r="F675" s="145"/>
      <c r="H675" s="126"/>
      <c r="I675" s="145"/>
      <c r="AE675" s="126"/>
    </row>
    <row r="676" spans="6:31" s="79" customFormat="1" x14ac:dyDescent="0.2">
      <c r="F676" s="145"/>
      <c r="H676" s="126"/>
      <c r="I676" s="145"/>
      <c r="AE676" s="126"/>
    </row>
    <row r="677" spans="6:31" s="79" customFormat="1" x14ac:dyDescent="0.2">
      <c r="F677" s="145"/>
      <c r="H677" s="126"/>
      <c r="I677" s="145"/>
      <c r="AE677" s="126"/>
    </row>
    <row r="678" spans="6:31" s="79" customFormat="1" x14ac:dyDescent="0.2">
      <c r="F678" s="145"/>
      <c r="H678" s="126"/>
      <c r="I678" s="145"/>
      <c r="AE678" s="126"/>
    </row>
    <row r="679" spans="6:31" s="79" customFormat="1" x14ac:dyDescent="0.2">
      <c r="F679" s="145"/>
      <c r="H679" s="126"/>
      <c r="I679" s="145"/>
      <c r="AE679" s="126"/>
    </row>
    <row r="680" spans="6:31" s="79" customFormat="1" x14ac:dyDescent="0.2">
      <c r="F680" s="145"/>
      <c r="H680" s="126"/>
      <c r="I680" s="145"/>
      <c r="AE680" s="126"/>
    </row>
    <row r="681" spans="6:31" s="79" customFormat="1" x14ac:dyDescent="0.2">
      <c r="F681" s="145"/>
      <c r="H681" s="126"/>
      <c r="I681" s="145"/>
      <c r="AE681" s="126"/>
    </row>
    <row r="682" spans="6:31" s="79" customFormat="1" x14ac:dyDescent="0.2">
      <c r="F682" s="145"/>
      <c r="H682" s="126"/>
      <c r="I682" s="145"/>
      <c r="AE682" s="126"/>
    </row>
    <row r="683" spans="6:31" s="79" customFormat="1" x14ac:dyDescent="0.2">
      <c r="F683" s="145"/>
      <c r="H683" s="126"/>
      <c r="I683" s="145"/>
      <c r="AE683" s="126"/>
    </row>
    <row r="684" spans="6:31" s="79" customFormat="1" x14ac:dyDescent="0.2">
      <c r="F684" s="145"/>
      <c r="H684" s="126"/>
      <c r="I684" s="145"/>
      <c r="AE684" s="126"/>
    </row>
    <row r="685" spans="6:31" s="79" customFormat="1" x14ac:dyDescent="0.2">
      <c r="F685" s="145"/>
      <c r="H685" s="126"/>
      <c r="I685" s="145"/>
      <c r="AE685" s="126"/>
    </row>
    <row r="686" spans="6:31" s="79" customFormat="1" x14ac:dyDescent="0.2">
      <c r="F686" s="145"/>
      <c r="H686" s="126"/>
      <c r="I686" s="145"/>
      <c r="AE686" s="126"/>
    </row>
    <row r="687" spans="6:31" s="79" customFormat="1" x14ac:dyDescent="0.2">
      <c r="F687" s="145"/>
      <c r="H687" s="126"/>
      <c r="I687" s="145"/>
      <c r="AE687" s="126"/>
    </row>
    <row r="688" spans="6:31" s="79" customFormat="1" x14ac:dyDescent="0.2">
      <c r="F688" s="145"/>
      <c r="H688" s="126"/>
      <c r="I688" s="145"/>
      <c r="AE688" s="126"/>
    </row>
    <row r="689" spans="6:31" s="79" customFormat="1" x14ac:dyDescent="0.2">
      <c r="F689" s="145"/>
      <c r="H689" s="126"/>
      <c r="I689" s="145"/>
      <c r="AE689" s="126"/>
    </row>
    <row r="690" spans="6:31" s="79" customFormat="1" x14ac:dyDescent="0.2">
      <c r="F690" s="145"/>
      <c r="H690" s="126"/>
      <c r="I690" s="145"/>
      <c r="AE690" s="126"/>
    </row>
    <row r="691" spans="6:31" s="79" customFormat="1" x14ac:dyDescent="0.2">
      <c r="F691" s="145"/>
      <c r="H691" s="126"/>
      <c r="I691" s="145"/>
      <c r="AE691" s="126"/>
    </row>
    <row r="692" spans="6:31" s="79" customFormat="1" x14ac:dyDescent="0.2">
      <c r="F692" s="145"/>
      <c r="H692" s="126"/>
      <c r="I692" s="145"/>
      <c r="AE692" s="126"/>
    </row>
    <row r="693" spans="6:31" s="79" customFormat="1" x14ac:dyDescent="0.2">
      <c r="F693" s="145"/>
      <c r="H693" s="126"/>
      <c r="I693" s="145"/>
      <c r="AE693" s="126"/>
    </row>
    <row r="694" spans="6:31" s="79" customFormat="1" x14ac:dyDescent="0.2">
      <c r="F694" s="145"/>
      <c r="H694" s="126"/>
      <c r="I694" s="145"/>
      <c r="AE694" s="126"/>
    </row>
    <row r="695" spans="6:31" s="79" customFormat="1" x14ac:dyDescent="0.2">
      <c r="F695" s="145"/>
      <c r="H695" s="126"/>
      <c r="I695" s="145"/>
      <c r="AE695" s="126"/>
    </row>
    <row r="696" spans="6:31" s="79" customFormat="1" x14ac:dyDescent="0.2">
      <c r="F696" s="145"/>
      <c r="H696" s="126"/>
      <c r="I696" s="145"/>
      <c r="AE696" s="126"/>
    </row>
    <row r="697" spans="6:31" s="79" customFormat="1" x14ac:dyDescent="0.2">
      <c r="F697" s="145"/>
      <c r="H697" s="126"/>
      <c r="I697" s="145"/>
      <c r="AE697" s="126"/>
    </row>
    <row r="698" spans="6:31" s="79" customFormat="1" x14ac:dyDescent="0.2">
      <c r="F698" s="145"/>
      <c r="H698" s="126"/>
      <c r="I698" s="145"/>
      <c r="AE698" s="126"/>
    </row>
    <row r="699" spans="6:31" s="79" customFormat="1" x14ac:dyDescent="0.2">
      <c r="F699" s="145"/>
      <c r="H699" s="126"/>
      <c r="I699" s="145"/>
      <c r="AE699" s="126"/>
    </row>
    <row r="700" spans="6:31" s="79" customFormat="1" x14ac:dyDescent="0.2">
      <c r="F700" s="145"/>
      <c r="H700" s="126"/>
      <c r="I700" s="145"/>
      <c r="AE700" s="126"/>
    </row>
    <row r="701" spans="6:31" s="79" customFormat="1" x14ac:dyDescent="0.2">
      <c r="F701" s="145"/>
      <c r="H701" s="126"/>
      <c r="I701" s="145"/>
      <c r="AE701" s="126"/>
    </row>
    <row r="702" spans="6:31" s="79" customFormat="1" x14ac:dyDescent="0.2">
      <c r="F702" s="145"/>
      <c r="H702" s="126"/>
      <c r="I702" s="145"/>
      <c r="AE702" s="126"/>
    </row>
    <row r="703" spans="6:31" s="79" customFormat="1" x14ac:dyDescent="0.2">
      <c r="F703" s="145"/>
      <c r="H703" s="126"/>
      <c r="I703" s="145"/>
      <c r="AE703" s="126"/>
    </row>
    <row r="704" spans="6:31" s="79" customFormat="1" x14ac:dyDescent="0.2">
      <c r="F704" s="145"/>
      <c r="H704" s="126"/>
      <c r="I704" s="145"/>
      <c r="AE704" s="126"/>
    </row>
    <row r="705" spans="6:31" s="79" customFormat="1" x14ac:dyDescent="0.2">
      <c r="F705" s="145"/>
      <c r="H705" s="126"/>
      <c r="I705" s="145"/>
      <c r="AE705" s="126"/>
    </row>
    <row r="706" spans="6:31" s="79" customFormat="1" x14ac:dyDescent="0.2">
      <c r="F706" s="145"/>
      <c r="H706" s="126"/>
      <c r="I706" s="145"/>
      <c r="AE706" s="126"/>
    </row>
    <row r="707" spans="6:31" s="79" customFormat="1" x14ac:dyDescent="0.2">
      <c r="F707" s="145"/>
      <c r="H707" s="126"/>
      <c r="I707" s="145"/>
      <c r="AE707" s="126"/>
    </row>
    <row r="708" spans="6:31" s="79" customFormat="1" x14ac:dyDescent="0.2">
      <c r="F708" s="145"/>
      <c r="H708" s="126"/>
      <c r="I708" s="145"/>
      <c r="AE708" s="126"/>
    </row>
    <row r="709" spans="6:31" s="79" customFormat="1" x14ac:dyDescent="0.2">
      <c r="F709" s="145"/>
      <c r="H709" s="126"/>
      <c r="I709" s="145"/>
      <c r="AE709" s="126"/>
    </row>
    <row r="710" spans="6:31" s="79" customFormat="1" x14ac:dyDescent="0.2">
      <c r="F710" s="145"/>
      <c r="H710" s="126"/>
      <c r="I710" s="145"/>
      <c r="AE710" s="126"/>
    </row>
    <row r="711" spans="6:31" s="79" customFormat="1" x14ac:dyDescent="0.2">
      <c r="F711" s="145"/>
      <c r="H711" s="126"/>
      <c r="I711" s="145"/>
      <c r="AE711" s="126"/>
    </row>
    <row r="712" spans="6:31" s="79" customFormat="1" x14ac:dyDescent="0.2">
      <c r="F712" s="145"/>
      <c r="H712" s="126"/>
      <c r="I712" s="145"/>
      <c r="AE712" s="126"/>
    </row>
    <row r="713" spans="6:31" s="79" customFormat="1" x14ac:dyDescent="0.2">
      <c r="F713" s="145"/>
      <c r="H713" s="126"/>
      <c r="I713" s="145"/>
      <c r="AE713" s="126"/>
    </row>
    <row r="714" spans="6:31" s="79" customFormat="1" x14ac:dyDescent="0.2">
      <c r="F714" s="145"/>
      <c r="H714" s="126"/>
      <c r="I714" s="145"/>
      <c r="AE714" s="126"/>
    </row>
    <row r="715" spans="6:31" s="79" customFormat="1" x14ac:dyDescent="0.2">
      <c r="F715" s="145"/>
      <c r="H715" s="126"/>
      <c r="I715" s="145"/>
      <c r="AE715" s="126"/>
    </row>
    <row r="716" spans="6:31" s="79" customFormat="1" x14ac:dyDescent="0.2">
      <c r="F716" s="145"/>
      <c r="H716" s="126"/>
      <c r="I716" s="145"/>
      <c r="AE716" s="126"/>
    </row>
    <row r="717" spans="6:31" s="79" customFormat="1" x14ac:dyDescent="0.2">
      <c r="F717" s="145"/>
      <c r="H717" s="126"/>
      <c r="I717" s="145"/>
      <c r="AE717" s="126"/>
    </row>
    <row r="718" spans="6:31" s="79" customFormat="1" x14ac:dyDescent="0.2">
      <c r="F718" s="145"/>
      <c r="H718" s="126"/>
      <c r="I718" s="145"/>
      <c r="AE718" s="126"/>
    </row>
    <row r="719" spans="6:31" s="79" customFormat="1" x14ac:dyDescent="0.2">
      <c r="F719" s="145"/>
      <c r="H719" s="126"/>
      <c r="I719" s="145"/>
      <c r="AE719" s="126"/>
    </row>
    <row r="720" spans="6:31" s="79" customFormat="1" x14ac:dyDescent="0.2">
      <c r="F720" s="145"/>
      <c r="H720" s="126"/>
      <c r="I720" s="145"/>
      <c r="AE720" s="126"/>
    </row>
    <row r="721" spans="6:31" s="79" customFormat="1" x14ac:dyDescent="0.2">
      <c r="F721" s="145"/>
      <c r="H721" s="126"/>
      <c r="I721" s="145"/>
      <c r="AE721" s="126"/>
    </row>
    <row r="722" spans="6:31" s="79" customFormat="1" x14ac:dyDescent="0.2">
      <c r="F722" s="145"/>
      <c r="H722" s="126"/>
      <c r="I722" s="145"/>
      <c r="AE722" s="126"/>
    </row>
    <row r="723" spans="6:31" s="79" customFormat="1" x14ac:dyDescent="0.2">
      <c r="F723" s="145"/>
      <c r="H723" s="126"/>
      <c r="I723" s="145"/>
      <c r="AE723" s="126"/>
    </row>
    <row r="724" spans="6:31" s="79" customFormat="1" x14ac:dyDescent="0.2">
      <c r="F724" s="145"/>
      <c r="H724" s="126"/>
      <c r="I724" s="145"/>
      <c r="AE724" s="126"/>
    </row>
    <row r="725" spans="6:31" s="79" customFormat="1" x14ac:dyDescent="0.2">
      <c r="F725" s="145"/>
      <c r="H725" s="126"/>
      <c r="I725" s="145"/>
      <c r="AE725" s="126"/>
    </row>
    <row r="726" spans="6:31" s="79" customFormat="1" x14ac:dyDescent="0.2">
      <c r="F726" s="145"/>
      <c r="H726" s="126"/>
      <c r="I726" s="145"/>
      <c r="AE726" s="126"/>
    </row>
    <row r="727" spans="6:31" s="79" customFormat="1" x14ac:dyDescent="0.2">
      <c r="F727" s="145"/>
      <c r="H727" s="126"/>
      <c r="I727" s="145"/>
      <c r="AE727" s="126"/>
    </row>
    <row r="728" spans="6:31" s="79" customFormat="1" x14ac:dyDescent="0.2">
      <c r="F728" s="145"/>
      <c r="H728" s="126"/>
      <c r="I728" s="145"/>
      <c r="AE728" s="126"/>
    </row>
    <row r="729" spans="6:31" s="79" customFormat="1" x14ac:dyDescent="0.2">
      <c r="F729" s="145"/>
      <c r="H729" s="126"/>
      <c r="I729" s="145"/>
      <c r="AE729" s="126"/>
    </row>
    <row r="730" spans="6:31" s="79" customFormat="1" x14ac:dyDescent="0.2">
      <c r="F730" s="145"/>
      <c r="H730" s="126"/>
      <c r="I730" s="145"/>
      <c r="AE730" s="126"/>
    </row>
    <row r="731" spans="6:31" s="79" customFormat="1" x14ac:dyDescent="0.2">
      <c r="F731" s="145"/>
      <c r="H731" s="126"/>
      <c r="I731" s="145"/>
      <c r="AE731" s="126"/>
    </row>
    <row r="732" spans="6:31" s="79" customFormat="1" x14ac:dyDescent="0.2">
      <c r="F732" s="145"/>
      <c r="H732" s="126"/>
      <c r="I732" s="145"/>
      <c r="AE732" s="126"/>
    </row>
    <row r="733" spans="6:31" s="79" customFormat="1" x14ac:dyDescent="0.2">
      <c r="F733" s="145"/>
      <c r="H733" s="126"/>
      <c r="I733" s="145"/>
      <c r="AE733" s="126"/>
    </row>
    <row r="734" spans="6:31" s="79" customFormat="1" x14ac:dyDescent="0.2">
      <c r="F734" s="145"/>
      <c r="H734" s="126"/>
      <c r="I734" s="145"/>
      <c r="AE734" s="126"/>
    </row>
    <row r="735" spans="6:31" s="79" customFormat="1" x14ac:dyDescent="0.2">
      <c r="F735" s="145"/>
      <c r="H735" s="126"/>
      <c r="I735" s="145"/>
      <c r="AE735" s="126"/>
    </row>
    <row r="736" spans="6:31" s="79" customFormat="1" x14ac:dyDescent="0.2">
      <c r="F736" s="145"/>
      <c r="H736" s="126"/>
      <c r="I736" s="145"/>
      <c r="AE736" s="126"/>
    </row>
    <row r="737" spans="6:31" s="79" customFormat="1" x14ac:dyDescent="0.2">
      <c r="F737" s="145"/>
      <c r="H737" s="126"/>
      <c r="I737" s="145"/>
      <c r="AE737" s="126"/>
    </row>
    <row r="738" spans="6:31" s="79" customFormat="1" x14ac:dyDescent="0.2">
      <c r="F738" s="145"/>
      <c r="H738" s="126"/>
      <c r="I738" s="145"/>
      <c r="AE738" s="126"/>
    </row>
    <row r="739" spans="6:31" s="79" customFormat="1" x14ac:dyDescent="0.2">
      <c r="F739" s="145"/>
      <c r="H739" s="126"/>
      <c r="I739" s="145"/>
      <c r="AE739" s="126"/>
    </row>
    <row r="740" spans="6:31" s="79" customFormat="1" x14ac:dyDescent="0.2">
      <c r="F740" s="145"/>
      <c r="H740" s="126"/>
      <c r="I740" s="145"/>
      <c r="AE740" s="126"/>
    </row>
    <row r="741" spans="6:31" s="79" customFormat="1" x14ac:dyDescent="0.2">
      <c r="F741" s="145"/>
      <c r="H741" s="126"/>
      <c r="I741" s="145"/>
      <c r="AE741" s="126"/>
    </row>
    <row r="742" spans="6:31" s="79" customFormat="1" x14ac:dyDescent="0.2">
      <c r="F742" s="145"/>
      <c r="H742" s="126"/>
      <c r="I742" s="145"/>
      <c r="AE742" s="126"/>
    </row>
    <row r="743" spans="6:31" s="79" customFormat="1" x14ac:dyDescent="0.2">
      <c r="F743" s="145"/>
      <c r="H743" s="126"/>
      <c r="I743" s="145"/>
      <c r="AE743" s="126"/>
    </row>
    <row r="744" spans="6:31" s="79" customFormat="1" x14ac:dyDescent="0.2">
      <c r="F744" s="145"/>
      <c r="H744" s="126"/>
      <c r="I744" s="145"/>
      <c r="AE744" s="126"/>
    </row>
    <row r="745" spans="6:31" s="79" customFormat="1" x14ac:dyDescent="0.2">
      <c r="F745" s="145"/>
      <c r="H745" s="126"/>
      <c r="I745" s="145"/>
      <c r="AE745" s="126"/>
    </row>
    <row r="746" spans="6:31" s="79" customFormat="1" x14ac:dyDescent="0.2">
      <c r="F746" s="145"/>
      <c r="H746" s="126"/>
      <c r="I746" s="145"/>
      <c r="AE746" s="126"/>
    </row>
    <row r="747" spans="6:31" s="79" customFormat="1" x14ac:dyDescent="0.2">
      <c r="F747" s="145"/>
      <c r="H747" s="126"/>
      <c r="I747" s="145"/>
      <c r="AE747" s="126"/>
    </row>
    <row r="748" spans="6:31" s="79" customFormat="1" x14ac:dyDescent="0.2">
      <c r="F748" s="145"/>
      <c r="H748" s="126"/>
      <c r="I748" s="145"/>
      <c r="AE748" s="126"/>
    </row>
    <row r="749" spans="6:31" s="79" customFormat="1" x14ac:dyDescent="0.2">
      <c r="F749" s="145"/>
      <c r="H749" s="126"/>
      <c r="I749" s="145"/>
      <c r="AE749" s="126"/>
    </row>
    <row r="750" spans="6:31" s="79" customFormat="1" x14ac:dyDescent="0.2">
      <c r="F750" s="145"/>
      <c r="H750" s="126"/>
      <c r="I750" s="145"/>
      <c r="AE750" s="126"/>
    </row>
    <row r="751" spans="6:31" s="79" customFormat="1" x14ac:dyDescent="0.2">
      <c r="F751" s="145"/>
      <c r="H751" s="126"/>
      <c r="I751" s="145"/>
      <c r="AE751" s="126"/>
    </row>
    <row r="752" spans="6:31" s="79" customFormat="1" x14ac:dyDescent="0.2">
      <c r="F752" s="145"/>
      <c r="H752" s="126"/>
      <c r="I752" s="145"/>
      <c r="AE752" s="126"/>
    </row>
    <row r="753" spans="6:31" s="79" customFormat="1" x14ac:dyDescent="0.2">
      <c r="F753" s="145"/>
      <c r="H753" s="126"/>
      <c r="I753" s="145"/>
      <c r="AE753" s="126"/>
    </row>
    <row r="754" spans="6:31" s="79" customFormat="1" x14ac:dyDescent="0.2">
      <c r="F754" s="145"/>
      <c r="H754" s="126"/>
      <c r="I754" s="145"/>
      <c r="AE754" s="126"/>
    </row>
    <row r="755" spans="6:31" s="79" customFormat="1" x14ac:dyDescent="0.2">
      <c r="F755" s="145"/>
      <c r="H755" s="126"/>
      <c r="I755" s="145"/>
      <c r="AE755" s="126"/>
    </row>
    <row r="756" spans="6:31" s="79" customFormat="1" x14ac:dyDescent="0.2">
      <c r="F756" s="145"/>
      <c r="H756" s="126"/>
      <c r="I756" s="145"/>
      <c r="AE756" s="126"/>
    </row>
    <row r="757" spans="6:31" s="79" customFormat="1" x14ac:dyDescent="0.2">
      <c r="F757" s="145"/>
      <c r="H757" s="126"/>
      <c r="I757" s="145"/>
      <c r="AE757" s="126"/>
    </row>
    <row r="758" spans="6:31" s="79" customFormat="1" x14ac:dyDescent="0.2">
      <c r="F758" s="145"/>
      <c r="H758" s="126"/>
      <c r="I758" s="145"/>
      <c r="AE758" s="126"/>
    </row>
    <row r="759" spans="6:31" s="79" customFormat="1" x14ac:dyDescent="0.2">
      <c r="F759" s="145"/>
      <c r="H759" s="126"/>
      <c r="I759" s="145"/>
      <c r="AE759" s="126"/>
    </row>
    <row r="760" spans="6:31" s="79" customFormat="1" x14ac:dyDescent="0.2">
      <c r="F760" s="145"/>
      <c r="H760" s="126"/>
      <c r="I760" s="145"/>
      <c r="AE760" s="126"/>
    </row>
    <row r="761" spans="6:31" s="79" customFormat="1" x14ac:dyDescent="0.2">
      <c r="F761" s="145"/>
      <c r="H761" s="126"/>
      <c r="I761" s="145"/>
      <c r="AE761" s="126"/>
    </row>
    <row r="762" spans="6:31" s="79" customFormat="1" x14ac:dyDescent="0.2">
      <c r="F762" s="145"/>
      <c r="H762" s="126"/>
      <c r="I762" s="145"/>
      <c r="AE762" s="126"/>
    </row>
    <row r="763" spans="6:31" s="79" customFormat="1" x14ac:dyDescent="0.2">
      <c r="F763" s="145"/>
      <c r="H763" s="126"/>
      <c r="I763" s="145"/>
      <c r="AE763" s="126"/>
    </row>
    <row r="764" spans="6:31" s="79" customFormat="1" x14ac:dyDescent="0.2">
      <c r="F764" s="145"/>
      <c r="H764" s="126"/>
      <c r="I764" s="145"/>
      <c r="AE764" s="126"/>
    </row>
    <row r="765" spans="6:31" s="79" customFormat="1" x14ac:dyDescent="0.2">
      <c r="F765" s="145"/>
      <c r="H765" s="126"/>
      <c r="I765" s="145"/>
      <c r="AE765" s="126"/>
    </row>
    <row r="766" spans="6:31" s="79" customFormat="1" x14ac:dyDescent="0.2">
      <c r="F766" s="145"/>
      <c r="H766" s="126"/>
      <c r="I766" s="145"/>
      <c r="AE766" s="126"/>
    </row>
    <row r="767" spans="6:31" s="79" customFormat="1" x14ac:dyDescent="0.2">
      <c r="F767" s="145"/>
      <c r="H767" s="126"/>
      <c r="I767" s="145"/>
      <c r="AE767" s="126"/>
    </row>
    <row r="768" spans="6:31" s="79" customFormat="1" x14ac:dyDescent="0.2">
      <c r="F768" s="145"/>
      <c r="H768" s="126"/>
      <c r="I768" s="145"/>
      <c r="AE768" s="126"/>
    </row>
    <row r="769" spans="6:31" s="79" customFormat="1" x14ac:dyDescent="0.2">
      <c r="F769" s="145"/>
      <c r="H769" s="126"/>
      <c r="I769" s="145"/>
      <c r="AE769" s="126"/>
    </row>
    <row r="770" spans="6:31" s="79" customFormat="1" x14ac:dyDescent="0.2">
      <c r="F770" s="145"/>
      <c r="H770" s="126"/>
      <c r="I770" s="145"/>
      <c r="AE770" s="126"/>
    </row>
    <row r="771" spans="6:31" s="79" customFormat="1" x14ac:dyDescent="0.2">
      <c r="F771" s="145"/>
      <c r="H771" s="126"/>
      <c r="I771" s="145"/>
      <c r="AE771" s="126"/>
    </row>
    <row r="772" spans="6:31" s="79" customFormat="1" x14ac:dyDescent="0.2">
      <c r="F772" s="145"/>
      <c r="H772" s="126"/>
      <c r="I772" s="145"/>
      <c r="AE772" s="126"/>
    </row>
    <row r="773" spans="6:31" s="79" customFormat="1" x14ac:dyDescent="0.2">
      <c r="F773" s="145"/>
      <c r="H773" s="126"/>
      <c r="I773" s="145"/>
      <c r="AE773" s="126"/>
    </row>
    <row r="774" spans="6:31" s="79" customFormat="1" x14ac:dyDescent="0.2">
      <c r="F774" s="145"/>
      <c r="H774" s="126"/>
      <c r="I774" s="145"/>
      <c r="AE774" s="126"/>
    </row>
    <row r="775" spans="6:31" s="79" customFormat="1" x14ac:dyDescent="0.2">
      <c r="F775" s="145"/>
      <c r="H775" s="126"/>
      <c r="I775" s="145"/>
      <c r="AE775" s="126"/>
    </row>
    <row r="776" spans="6:31" s="79" customFormat="1" x14ac:dyDescent="0.2">
      <c r="F776" s="145"/>
      <c r="H776" s="126"/>
      <c r="I776" s="145"/>
      <c r="AE776" s="126"/>
    </row>
    <row r="777" spans="6:31" s="79" customFormat="1" x14ac:dyDescent="0.2">
      <c r="F777" s="145"/>
      <c r="H777" s="126"/>
      <c r="I777" s="145"/>
      <c r="AE777" s="126"/>
    </row>
    <row r="778" spans="6:31" s="79" customFormat="1" x14ac:dyDescent="0.2">
      <c r="F778" s="145"/>
      <c r="H778" s="126"/>
      <c r="I778" s="145"/>
      <c r="AE778" s="126"/>
    </row>
    <row r="779" spans="6:31" s="79" customFormat="1" x14ac:dyDescent="0.2">
      <c r="F779" s="145"/>
      <c r="H779" s="126"/>
      <c r="I779" s="145"/>
      <c r="AE779" s="126"/>
    </row>
    <row r="780" spans="6:31" s="79" customFormat="1" x14ac:dyDescent="0.2">
      <c r="F780" s="145"/>
      <c r="H780" s="126"/>
      <c r="I780" s="145"/>
      <c r="AE780" s="126"/>
    </row>
    <row r="781" spans="6:31" s="79" customFormat="1" x14ac:dyDescent="0.2">
      <c r="F781" s="145"/>
      <c r="H781" s="126"/>
      <c r="I781" s="145"/>
      <c r="AE781" s="126"/>
    </row>
    <row r="782" spans="6:31" s="79" customFormat="1" x14ac:dyDescent="0.2">
      <c r="F782" s="145"/>
      <c r="H782" s="126"/>
      <c r="I782" s="145"/>
      <c r="AE782" s="126"/>
    </row>
    <row r="783" spans="6:31" s="79" customFormat="1" x14ac:dyDescent="0.2">
      <c r="F783" s="145"/>
      <c r="H783" s="126"/>
      <c r="I783" s="145"/>
      <c r="AE783" s="126"/>
    </row>
    <row r="784" spans="6:31" s="79" customFormat="1" x14ac:dyDescent="0.2">
      <c r="F784" s="145"/>
      <c r="H784" s="126"/>
      <c r="I784" s="145"/>
      <c r="AE784" s="126"/>
    </row>
    <row r="785" spans="6:31" s="79" customFormat="1" x14ac:dyDescent="0.2">
      <c r="F785" s="145"/>
      <c r="H785" s="126"/>
      <c r="I785" s="145"/>
      <c r="AE785" s="126"/>
    </row>
    <row r="786" spans="6:31" s="79" customFormat="1" x14ac:dyDescent="0.2">
      <c r="F786" s="145"/>
      <c r="H786" s="126"/>
      <c r="I786" s="145"/>
      <c r="AE786" s="126"/>
    </row>
    <row r="787" spans="6:31" s="79" customFormat="1" x14ac:dyDescent="0.2">
      <c r="F787" s="145"/>
      <c r="H787" s="126"/>
      <c r="I787" s="145"/>
      <c r="AE787" s="126"/>
    </row>
    <row r="788" spans="6:31" s="79" customFormat="1" x14ac:dyDescent="0.2">
      <c r="F788" s="145"/>
      <c r="H788" s="126"/>
      <c r="I788" s="145"/>
      <c r="AE788" s="126"/>
    </row>
    <row r="789" spans="6:31" s="79" customFormat="1" x14ac:dyDescent="0.2">
      <c r="F789" s="145"/>
      <c r="H789" s="126"/>
      <c r="I789" s="145"/>
      <c r="AE789" s="126"/>
    </row>
    <row r="790" spans="6:31" s="79" customFormat="1" x14ac:dyDescent="0.2">
      <c r="F790" s="145"/>
      <c r="H790" s="126"/>
      <c r="I790" s="145"/>
      <c r="AE790" s="126"/>
    </row>
    <row r="791" spans="6:31" s="79" customFormat="1" x14ac:dyDescent="0.2">
      <c r="F791" s="145"/>
      <c r="H791" s="126"/>
      <c r="I791" s="145"/>
      <c r="AE791" s="126"/>
    </row>
    <row r="792" spans="6:31" s="79" customFormat="1" x14ac:dyDescent="0.2">
      <c r="F792" s="145"/>
      <c r="H792" s="126"/>
      <c r="I792" s="145"/>
      <c r="AE792" s="126"/>
    </row>
    <row r="793" spans="6:31" s="79" customFormat="1" x14ac:dyDescent="0.2">
      <c r="F793" s="145"/>
      <c r="H793" s="126"/>
      <c r="I793" s="145"/>
      <c r="AE793" s="126"/>
    </row>
    <row r="794" spans="6:31" s="79" customFormat="1" x14ac:dyDescent="0.2">
      <c r="F794" s="145"/>
      <c r="H794" s="126"/>
      <c r="I794" s="145"/>
      <c r="AE794" s="126"/>
    </row>
    <row r="795" spans="6:31" s="79" customFormat="1" x14ac:dyDescent="0.2">
      <c r="F795" s="145"/>
      <c r="H795" s="126"/>
      <c r="I795" s="145"/>
      <c r="AE795" s="126"/>
    </row>
    <row r="796" spans="6:31" s="79" customFormat="1" x14ac:dyDescent="0.2">
      <c r="F796" s="145"/>
      <c r="H796" s="126"/>
      <c r="I796" s="145"/>
      <c r="AE796" s="126"/>
    </row>
    <row r="797" spans="6:31" s="79" customFormat="1" x14ac:dyDescent="0.2">
      <c r="F797" s="145"/>
      <c r="H797" s="126"/>
      <c r="I797" s="145"/>
      <c r="AE797" s="126"/>
    </row>
    <row r="798" spans="6:31" s="79" customFormat="1" x14ac:dyDescent="0.2">
      <c r="F798" s="145"/>
      <c r="H798" s="126"/>
      <c r="I798" s="145"/>
      <c r="AE798" s="126"/>
    </row>
    <row r="799" spans="6:31" s="79" customFormat="1" x14ac:dyDescent="0.2">
      <c r="F799" s="145"/>
      <c r="H799" s="126"/>
      <c r="I799" s="145"/>
      <c r="AE799" s="126"/>
    </row>
    <row r="800" spans="6:31" s="79" customFormat="1" x14ac:dyDescent="0.2">
      <c r="F800" s="145"/>
      <c r="H800" s="126"/>
      <c r="I800" s="145"/>
      <c r="AE800" s="126"/>
    </row>
    <row r="801" spans="6:31" s="79" customFormat="1" x14ac:dyDescent="0.2">
      <c r="F801" s="145"/>
      <c r="H801" s="126"/>
      <c r="I801" s="145"/>
      <c r="AE801" s="126"/>
    </row>
    <row r="802" spans="6:31" s="79" customFormat="1" x14ac:dyDescent="0.2">
      <c r="F802" s="145"/>
      <c r="H802" s="126"/>
      <c r="I802" s="145"/>
      <c r="AE802" s="126"/>
    </row>
    <row r="803" spans="6:31" s="79" customFormat="1" x14ac:dyDescent="0.2">
      <c r="F803" s="145"/>
      <c r="H803" s="126"/>
      <c r="I803" s="145"/>
      <c r="AE803" s="126"/>
    </row>
    <row r="804" spans="6:31" s="79" customFormat="1" x14ac:dyDescent="0.2">
      <c r="F804" s="145"/>
      <c r="H804" s="126"/>
      <c r="I804" s="145"/>
      <c r="AE804" s="126"/>
    </row>
    <row r="805" spans="6:31" s="79" customFormat="1" x14ac:dyDescent="0.2">
      <c r="F805" s="145"/>
      <c r="H805" s="126"/>
      <c r="I805" s="145"/>
      <c r="AE805" s="126"/>
    </row>
    <row r="806" spans="6:31" s="79" customFormat="1" x14ac:dyDescent="0.2">
      <c r="F806" s="145"/>
      <c r="H806" s="126"/>
      <c r="I806" s="145"/>
      <c r="AE806" s="126"/>
    </row>
    <row r="807" spans="6:31" s="79" customFormat="1" x14ac:dyDescent="0.2">
      <c r="F807" s="145"/>
      <c r="H807" s="126"/>
      <c r="I807" s="145"/>
      <c r="AE807" s="126"/>
    </row>
    <row r="808" spans="6:31" s="79" customFormat="1" x14ac:dyDescent="0.2">
      <c r="F808" s="145"/>
      <c r="H808" s="126"/>
      <c r="I808" s="145"/>
      <c r="AE808" s="126"/>
    </row>
    <row r="809" spans="6:31" s="79" customFormat="1" x14ac:dyDescent="0.2">
      <c r="F809" s="145"/>
      <c r="H809" s="126"/>
      <c r="I809" s="145"/>
      <c r="AE809" s="126"/>
    </row>
    <row r="810" spans="6:31" s="79" customFormat="1" x14ac:dyDescent="0.2">
      <c r="F810" s="145"/>
      <c r="H810" s="126"/>
      <c r="I810" s="145"/>
      <c r="AE810" s="126"/>
    </row>
    <row r="811" spans="6:31" s="79" customFormat="1" x14ac:dyDescent="0.2">
      <c r="F811" s="145"/>
      <c r="H811" s="126"/>
      <c r="I811" s="145"/>
      <c r="AE811" s="126"/>
    </row>
    <row r="812" spans="6:31" s="79" customFormat="1" x14ac:dyDescent="0.2">
      <c r="F812" s="145"/>
      <c r="H812" s="126"/>
      <c r="I812" s="145"/>
      <c r="AE812" s="126"/>
    </row>
    <row r="813" spans="6:31" s="79" customFormat="1" x14ac:dyDescent="0.2">
      <c r="F813" s="145"/>
      <c r="H813" s="126"/>
      <c r="I813" s="145"/>
      <c r="AE813" s="126"/>
    </row>
    <row r="814" spans="6:31" s="79" customFormat="1" x14ac:dyDescent="0.2">
      <c r="F814" s="145"/>
      <c r="H814" s="126"/>
      <c r="I814" s="145"/>
      <c r="AE814" s="126"/>
    </row>
    <row r="815" spans="6:31" s="79" customFormat="1" x14ac:dyDescent="0.2">
      <c r="F815" s="145"/>
      <c r="H815" s="126"/>
      <c r="I815" s="145"/>
      <c r="AE815" s="126"/>
    </row>
    <row r="816" spans="6:31" s="79" customFormat="1" x14ac:dyDescent="0.2">
      <c r="F816" s="145"/>
      <c r="H816" s="126"/>
      <c r="I816" s="145"/>
      <c r="AE816" s="126"/>
    </row>
    <row r="817" spans="6:31" s="79" customFormat="1" x14ac:dyDescent="0.2">
      <c r="F817" s="145"/>
      <c r="H817" s="126"/>
      <c r="I817" s="145"/>
      <c r="AE817" s="126"/>
    </row>
    <row r="818" spans="6:31" s="79" customFormat="1" x14ac:dyDescent="0.2">
      <c r="F818" s="145"/>
      <c r="H818" s="126"/>
      <c r="I818" s="145"/>
      <c r="AE818" s="126"/>
    </row>
    <row r="819" spans="6:31" s="79" customFormat="1" x14ac:dyDescent="0.2">
      <c r="F819" s="145"/>
      <c r="H819" s="126"/>
      <c r="I819" s="145"/>
      <c r="AE819" s="126"/>
    </row>
    <row r="820" spans="6:31" s="79" customFormat="1" x14ac:dyDescent="0.2">
      <c r="F820" s="145"/>
      <c r="H820" s="126"/>
      <c r="I820" s="145"/>
      <c r="AE820" s="126"/>
    </row>
    <row r="821" spans="6:31" s="79" customFormat="1" x14ac:dyDescent="0.2">
      <c r="F821" s="145"/>
      <c r="H821" s="126"/>
      <c r="I821" s="145"/>
      <c r="AE821" s="126"/>
    </row>
    <row r="822" spans="6:31" s="79" customFormat="1" x14ac:dyDescent="0.2">
      <c r="F822" s="145"/>
      <c r="H822" s="126"/>
      <c r="I822" s="145"/>
      <c r="AE822" s="126"/>
    </row>
    <row r="823" spans="6:31" s="79" customFormat="1" x14ac:dyDescent="0.2">
      <c r="F823" s="145"/>
      <c r="H823" s="126"/>
      <c r="I823" s="145"/>
      <c r="AE823" s="126"/>
    </row>
    <row r="824" spans="6:31" s="79" customFormat="1" x14ac:dyDescent="0.2">
      <c r="F824" s="145"/>
      <c r="H824" s="126"/>
      <c r="I824" s="145"/>
      <c r="AE824" s="126"/>
    </row>
    <row r="825" spans="6:31" s="79" customFormat="1" x14ac:dyDescent="0.2">
      <c r="F825" s="145"/>
      <c r="H825" s="126"/>
      <c r="I825" s="145"/>
      <c r="AE825" s="126"/>
    </row>
    <row r="826" spans="6:31" s="79" customFormat="1" x14ac:dyDescent="0.2">
      <c r="F826" s="145"/>
      <c r="H826" s="126"/>
      <c r="I826" s="145"/>
      <c r="AE826" s="126"/>
    </row>
    <row r="827" spans="6:31" s="79" customFormat="1" x14ac:dyDescent="0.2">
      <c r="F827" s="145"/>
      <c r="H827" s="126"/>
      <c r="I827" s="145"/>
      <c r="AE827" s="126"/>
    </row>
    <row r="828" spans="6:31" s="79" customFormat="1" x14ac:dyDescent="0.2">
      <c r="F828" s="145"/>
      <c r="H828" s="126"/>
      <c r="I828" s="145"/>
      <c r="AE828" s="126"/>
    </row>
    <row r="829" spans="6:31" s="79" customFormat="1" x14ac:dyDescent="0.2">
      <c r="F829" s="145"/>
      <c r="H829" s="126"/>
      <c r="I829" s="145"/>
      <c r="AE829" s="126"/>
    </row>
    <row r="830" spans="6:31" s="79" customFormat="1" x14ac:dyDescent="0.2">
      <c r="F830" s="145"/>
      <c r="H830" s="126"/>
      <c r="I830" s="145"/>
      <c r="AE830" s="126"/>
    </row>
    <row r="831" spans="6:31" s="79" customFormat="1" x14ac:dyDescent="0.2">
      <c r="F831" s="145"/>
      <c r="H831" s="126"/>
      <c r="I831" s="145"/>
      <c r="AE831" s="126"/>
    </row>
    <row r="832" spans="6:31" s="79" customFormat="1" x14ac:dyDescent="0.2">
      <c r="F832" s="145"/>
      <c r="H832" s="126"/>
      <c r="I832" s="145"/>
      <c r="AE832" s="126"/>
    </row>
    <row r="833" spans="6:31" s="79" customFormat="1" x14ac:dyDescent="0.2">
      <c r="F833" s="145"/>
      <c r="H833" s="126"/>
      <c r="I833" s="145"/>
      <c r="AE833" s="126"/>
    </row>
    <row r="834" spans="6:31" s="79" customFormat="1" x14ac:dyDescent="0.2">
      <c r="F834" s="145"/>
      <c r="H834" s="126"/>
      <c r="I834" s="145"/>
      <c r="AE834" s="126"/>
    </row>
    <row r="835" spans="6:31" s="79" customFormat="1" x14ac:dyDescent="0.2">
      <c r="F835" s="145"/>
      <c r="H835" s="126"/>
      <c r="I835" s="145"/>
      <c r="AE835" s="126"/>
    </row>
    <row r="836" spans="6:31" s="79" customFormat="1" x14ac:dyDescent="0.2">
      <c r="F836" s="145"/>
      <c r="H836" s="126"/>
      <c r="I836" s="145"/>
      <c r="AE836" s="126"/>
    </row>
    <row r="837" spans="6:31" s="79" customFormat="1" x14ac:dyDescent="0.2">
      <c r="F837" s="145"/>
      <c r="H837" s="126"/>
      <c r="I837" s="145"/>
      <c r="AE837" s="126"/>
    </row>
    <row r="838" spans="6:31" s="79" customFormat="1" x14ac:dyDescent="0.2">
      <c r="F838" s="145"/>
      <c r="H838" s="126"/>
      <c r="I838" s="145"/>
      <c r="AE838" s="126"/>
    </row>
    <row r="839" spans="6:31" s="79" customFormat="1" x14ac:dyDescent="0.2">
      <c r="F839" s="145"/>
      <c r="H839" s="126"/>
      <c r="I839" s="145"/>
      <c r="AE839" s="126"/>
    </row>
    <row r="840" spans="6:31" s="79" customFormat="1" x14ac:dyDescent="0.2">
      <c r="F840" s="145"/>
      <c r="H840" s="126"/>
      <c r="I840" s="145"/>
      <c r="AE840" s="126"/>
    </row>
    <row r="841" spans="6:31" s="79" customFormat="1" x14ac:dyDescent="0.2">
      <c r="F841" s="145"/>
      <c r="H841" s="126"/>
      <c r="I841" s="145"/>
      <c r="AE841" s="126"/>
    </row>
    <row r="842" spans="6:31" s="79" customFormat="1" x14ac:dyDescent="0.2">
      <c r="F842" s="145"/>
      <c r="H842" s="126"/>
      <c r="I842" s="145"/>
      <c r="AE842" s="126"/>
    </row>
    <row r="843" spans="6:31" s="79" customFormat="1" x14ac:dyDescent="0.2">
      <c r="F843" s="145"/>
      <c r="H843" s="126"/>
      <c r="I843" s="145"/>
      <c r="AE843" s="126"/>
    </row>
    <row r="844" spans="6:31" s="79" customFormat="1" x14ac:dyDescent="0.2">
      <c r="F844" s="145"/>
      <c r="H844" s="126"/>
      <c r="I844" s="145"/>
      <c r="AE844" s="126"/>
    </row>
    <row r="845" spans="6:31" s="79" customFormat="1" x14ac:dyDescent="0.2">
      <c r="F845" s="145"/>
      <c r="H845" s="126"/>
      <c r="I845" s="145"/>
      <c r="AE845" s="126"/>
    </row>
    <row r="846" spans="6:31" s="79" customFormat="1" x14ac:dyDescent="0.2">
      <c r="F846" s="145"/>
      <c r="H846" s="126"/>
      <c r="I846" s="145"/>
      <c r="AE846" s="126"/>
    </row>
    <row r="847" spans="6:31" s="79" customFormat="1" x14ac:dyDescent="0.2">
      <c r="F847" s="145"/>
      <c r="H847" s="126"/>
      <c r="I847" s="145"/>
      <c r="AE847" s="126"/>
    </row>
    <row r="848" spans="6:31" s="79" customFormat="1" x14ac:dyDescent="0.2">
      <c r="F848" s="145"/>
      <c r="H848" s="126"/>
      <c r="I848" s="145"/>
      <c r="AE848" s="126"/>
    </row>
    <row r="849" spans="6:31" s="79" customFormat="1" x14ac:dyDescent="0.2">
      <c r="F849" s="145"/>
      <c r="H849" s="126"/>
      <c r="I849" s="145"/>
      <c r="AE849" s="126"/>
    </row>
    <row r="850" spans="6:31" s="79" customFormat="1" x14ac:dyDescent="0.2">
      <c r="F850" s="145"/>
      <c r="H850" s="126"/>
      <c r="I850" s="145"/>
      <c r="AE850" s="126"/>
    </row>
    <row r="851" spans="6:31" s="79" customFormat="1" x14ac:dyDescent="0.2">
      <c r="F851" s="145"/>
      <c r="H851" s="126"/>
      <c r="I851" s="145"/>
      <c r="AE851" s="126"/>
    </row>
    <row r="852" spans="6:31" s="79" customFormat="1" x14ac:dyDescent="0.2">
      <c r="F852" s="145"/>
      <c r="H852" s="126"/>
      <c r="I852" s="145"/>
      <c r="AE852" s="126"/>
    </row>
    <row r="853" spans="6:31" s="79" customFormat="1" x14ac:dyDescent="0.2">
      <c r="F853" s="145"/>
      <c r="H853" s="126"/>
      <c r="I853" s="145"/>
      <c r="AE853" s="126"/>
    </row>
    <row r="854" spans="6:31" s="79" customFormat="1" x14ac:dyDescent="0.2">
      <c r="F854" s="145"/>
      <c r="H854" s="126"/>
      <c r="I854" s="145"/>
      <c r="AE854" s="126"/>
    </row>
    <row r="855" spans="6:31" s="79" customFormat="1" x14ac:dyDescent="0.2">
      <c r="F855" s="145"/>
      <c r="H855" s="126"/>
      <c r="I855" s="145"/>
      <c r="AE855" s="126"/>
    </row>
    <row r="856" spans="6:31" s="79" customFormat="1" x14ac:dyDescent="0.2">
      <c r="F856" s="145"/>
      <c r="H856" s="126"/>
      <c r="I856" s="145"/>
      <c r="AE856" s="126"/>
    </row>
    <row r="857" spans="6:31" s="79" customFormat="1" x14ac:dyDescent="0.2">
      <c r="F857" s="145"/>
      <c r="H857" s="126"/>
      <c r="I857" s="145"/>
      <c r="AE857" s="126"/>
    </row>
    <row r="858" spans="6:31" s="79" customFormat="1" x14ac:dyDescent="0.2">
      <c r="F858" s="145"/>
      <c r="H858" s="126"/>
      <c r="I858" s="145"/>
      <c r="AE858" s="126"/>
    </row>
    <row r="859" spans="6:31" s="79" customFormat="1" x14ac:dyDescent="0.2">
      <c r="F859" s="145"/>
      <c r="H859" s="126"/>
      <c r="I859" s="145"/>
      <c r="AE859" s="126"/>
    </row>
    <row r="860" spans="6:31" s="79" customFormat="1" x14ac:dyDescent="0.2">
      <c r="F860" s="145"/>
      <c r="H860" s="126"/>
      <c r="I860" s="145"/>
      <c r="AE860" s="126"/>
    </row>
    <row r="861" spans="6:31" s="79" customFormat="1" x14ac:dyDescent="0.2">
      <c r="F861" s="145"/>
      <c r="H861" s="126"/>
      <c r="I861" s="145"/>
      <c r="AE861" s="126"/>
    </row>
    <row r="862" spans="6:31" s="79" customFormat="1" x14ac:dyDescent="0.2">
      <c r="F862" s="145"/>
      <c r="H862" s="126"/>
      <c r="I862" s="145"/>
      <c r="AE862" s="126"/>
    </row>
    <row r="863" spans="6:31" s="79" customFormat="1" x14ac:dyDescent="0.2">
      <c r="F863" s="145"/>
      <c r="H863" s="126"/>
      <c r="I863" s="145"/>
      <c r="AE863" s="126"/>
    </row>
    <row r="864" spans="6:31" s="79" customFormat="1" x14ac:dyDescent="0.2">
      <c r="F864" s="145"/>
      <c r="H864" s="126"/>
      <c r="I864" s="145"/>
      <c r="AE864" s="126"/>
    </row>
    <row r="865" spans="6:31" s="79" customFormat="1" x14ac:dyDescent="0.2">
      <c r="F865" s="145"/>
      <c r="H865" s="126"/>
      <c r="I865" s="145"/>
      <c r="AE865" s="126"/>
    </row>
    <row r="866" spans="6:31" s="79" customFormat="1" x14ac:dyDescent="0.2">
      <c r="F866" s="145"/>
      <c r="H866" s="126"/>
      <c r="I866" s="145"/>
      <c r="AE866" s="126"/>
    </row>
    <row r="867" spans="6:31" s="79" customFormat="1" x14ac:dyDescent="0.2">
      <c r="F867" s="145"/>
      <c r="H867" s="126"/>
      <c r="I867" s="145"/>
      <c r="AE867" s="126"/>
    </row>
    <row r="868" spans="6:31" s="79" customFormat="1" x14ac:dyDescent="0.2">
      <c r="F868" s="145"/>
      <c r="H868" s="126"/>
      <c r="I868" s="145"/>
      <c r="AE868" s="126"/>
    </row>
    <row r="869" spans="6:31" s="79" customFormat="1" x14ac:dyDescent="0.2">
      <c r="F869" s="145"/>
      <c r="H869" s="126"/>
      <c r="I869" s="145"/>
      <c r="AE869" s="126"/>
    </row>
    <row r="870" spans="6:31" s="79" customFormat="1" x14ac:dyDescent="0.2">
      <c r="F870" s="145"/>
      <c r="H870" s="126"/>
      <c r="I870" s="145"/>
      <c r="AE870" s="126"/>
    </row>
    <row r="871" spans="6:31" s="79" customFormat="1" x14ac:dyDescent="0.2">
      <c r="F871" s="145"/>
      <c r="H871" s="126"/>
      <c r="I871" s="145"/>
      <c r="AE871" s="126"/>
    </row>
    <row r="872" spans="6:31" s="79" customFormat="1" x14ac:dyDescent="0.2">
      <c r="F872" s="145"/>
      <c r="H872" s="126"/>
      <c r="I872" s="145"/>
      <c r="AE872" s="126"/>
    </row>
    <row r="873" spans="6:31" s="79" customFormat="1" x14ac:dyDescent="0.2">
      <c r="F873" s="145"/>
      <c r="H873" s="126"/>
      <c r="I873" s="145"/>
      <c r="AE873" s="126"/>
    </row>
    <row r="874" spans="6:31" s="79" customFormat="1" x14ac:dyDescent="0.2">
      <c r="F874" s="145"/>
      <c r="H874" s="126"/>
      <c r="I874" s="145"/>
      <c r="AE874" s="126"/>
    </row>
    <row r="875" spans="6:31" s="79" customFormat="1" x14ac:dyDescent="0.2">
      <c r="F875" s="145"/>
      <c r="H875" s="126"/>
      <c r="I875" s="145"/>
      <c r="AE875" s="126"/>
    </row>
    <row r="876" spans="6:31" s="79" customFormat="1" x14ac:dyDescent="0.2">
      <c r="F876" s="145"/>
      <c r="H876" s="126"/>
      <c r="I876" s="145"/>
      <c r="AE876" s="126"/>
    </row>
    <row r="877" spans="6:31" s="79" customFormat="1" x14ac:dyDescent="0.2">
      <c r="F877" s="145"/>
      <c r="H877" s="126"/>
      <c r="I877" s="145"/>
      <c r="AE877" s="126"/>
    </row>
    <row r="878" spans="6:31" s="79" customFormat="1" x14ac:dyDescent="0.2">
      <c r="F878" s="145"/>
      <c r="H878" s="126"/>
      <c r="I878" s="145"/>
      <c r="AE878" s="126"/>
    </row>
    <row r="879" spans="6:31" s="79" customFormat="1" x14ac:dyDescent="0.2">
      <c r="F879" s="145"/>
      <c r="H879" s="126"/>
      <c r="I879" s="145"/>
      <c r="AE879" s="126"/>
    </row>
    <row r="880" spans="6:31" s="79" customFormat="1" x14ac:dyDescent="0.2">
      <c r="F880" s="145"/>
      <c r="H880" s="126"/>
      <c r="I880" s="145"/>
      <c r="AE880" s="126"/>
    </row>
    <row r="881" spans="6:31" s="79" customFormat="1" x14ac:dyDescent="0.2">
      <c r="F881" s="145"/>
      <c r="H881" s="126"/>
      <c r="I881" s="145"/>
      <c r="AE881" s="126"/>
    </row>
    <row r="882" spans="6:31" s="79" customFormat="1" x14ac:dyDescent="0.2">
      <c r="F882" s="145"/>
      <c r="H882" s="126"/>
      <c r="I882" s="145"/>
      <c r="AE882" s="126"/>
    </row>
    <row r="883" spans="6:31" s="79" customFormat="1" x14ac:dyDescent="0.2">
      <c r="F883" s="145"/>
      <c r="H883" s="126"/>
      <c r="I883" s="145"/>
      <c r="AE883" s="126"/>
    </row>
    <row r="884" spans="6:31" s="79" customFormat="1" x14ac:dyDescent="0.2">
      <c r="F884" s="145"/>
      <c r="H884" s="126"/>
      <c r="I884" s="145"/>
      <c r="AE884" s="126"/>
    </row>
    <row r="885" spans="6:31" s="79" customFormat="1" x14ac:dyDescent="0.2">
      <c r="F885" s="145"/>
      <c r="H885" s="126"/>
      <c r="I885" s="145"/>
      <c r="AE885" s="126"/>
    </row>
    <row r="886" spans="6:31" s="79" customFormat="1" x14ac:dyDescent="0.2">
      <c r="F886" s="145"/>
      <c r="H886" s="126"/>
      <c r="I886" s="145"/>
      <c r="AE886" s="126"/>
    </row>
    <row r="887" spans="6:31" s="79" customFormat="1" x14ac:dyDescent="0.2">
      <c r="F887" s="145"/>
      <c r="H887" s="126"/>
      <c r="I887" s="145"/>
      <c r="AE887" s="126"/>
    </row>
    <row r="888" spans="6:31" s="79" customFormat="1" x14ac:dyDescent="0.2">
      <c r="F888" s="145"/>
      <c r="H888" s="126"/>
      <c r="I888" s="145"/>
      <c r="AE888" s="126"/>
    </row>
    <row r="889" spans="6:31" s="79" customFormat="1" x14ac:dyDescent="0.2">
      <c r="F889" s="145"/>
      <c r="H889" s="126"/>
      <c r="I889" s="145"/>
      <c r="AE889" s="126"/>
    </row>
    <row r="890" spans="6:31" s="79" customFormat="1" x14ac:dyDescent="0.2">
      <c r="F890" s="145"/>
      <c r="H890" s="126"/>
      <c r="I890" s="145"/>
      <c r="AE890" s="126"/>
    </row>
    <row r="891" spans="6:31" s="79" customFormat="1" x14ac:dyDescent="0.2">
      <c r="F891" s="145"/>
      <c r="H891" s="126"/>
      <c r="I891" s="145"/>
      <c r="AE891" s="126"/>
    </row>
    <row r="892" spans="6:31" s="79" customFormat="1" x14ac:dyDescent="0.2">
      <c r="F892" s="145"/>
      <c r="H892" s="126"/>
      <c r="I892" s="145"/>
      <c r="AE892" s="126"/>
    </row>
    <row r="893" spans="6:31" s="79" customFormat="1" x14ac:dyDescent="0.2">
      <c r="F893" s="145"/>
      <c r="H893" s="126"/>
      <c r="I893" s="145"/>
      <c r="AE893" s="126"/>
    </row>
    <row r="894" spans="6:31" s="79" customFormat="1" x14ac:dyDescent="0.2">
      <c r="F894" s="145"/>
      <c r="H894" s="126"/>
      <c r="I894" s="145"/>
      <c r="AE894" s="126"/>
    </row>
    <row r="895" spans="6:31" s="79" customFormat="1" x14ac:dyDescent="0.2">
      <c r="F895" s="145"/>
      <c r="H895" s="126"/>
      <c r="I895" s="145"/>
      <c r="AE895" s="126"/>
    </row>
    <row r="896" spans="6:31" s="79" customFormat="1" x14ac:dyDescent="0.2">
      <c r="F896" s="145"/>
      <c r="H896" s="126"/>
      <c r="I896" s="145"/>
      <c r="AE896" s="126"/>
    </row>
    <row r="897" spans="6:31" s="79" customFormat="1" x14ac:dyDescent="0.2">
      <c r="F897" s="145"/>
      <c r="H897" s="126"/>
      <c r="I897" s="145"/>
      <c r="AE897" s="126"/>
    </row>
    <row r="898" spans="6:31" s="79" customFormat="1" x14ac:dyDescent="0.2">
      <c r="F898" s="145"/>
      <c r="H898" s="126"/>
      <c r="I898" s="145"/>
      <c r="AE898" s="126"/>
    </row>
    <row r="899" spans="6:31" s="79" customFormat="1" x14ac:dyDescent="0.2">
      <c r="F899" s="145"/>
      <c r="H899" s="126"/>
      <c r="I899" s="145"/>
      <c r="AE899" s="126"/>
    </row>
    <row r="900" spans="6:31" s="79" customFormat="1" x14ac:dyDescent="0.2">
      <c r="F900" s="145"/>
      <c r="H900" s="126"/>
      <c r="I900" s="145"/>
      <c r="AE900" s="126"/>
    </row>
    <row r="901" spans="6:31" s="79" customFormat="1" x14ac:dyDescent="0.2">
      <c r="F901" s="145"/>
      <c r="H901" s="126"/>
      <c r="I901" s="145"/>
      <c r="AE901" s="126"/>
    </row>
    <row r="902" spans="6:31" s="79" customFormat="1" x14ac:dyDescent="0.2">
      <c r="F902" s="145"/>
      <c r="H902" s="126"/>
      <c r="I902" s="145"/>
      <c r="AE902" s="126"/>
    </row>
    <row r="903" spans="6:31" s="79" customFormat="1" x14ac:dyDescent="0.2">
      <c r="F903" s="145"/>
      <c r="H903" s="126"/>
      <c r="I903" s="145"/>
      <c r="AE903" s="126"/>
    </row>
    <row r="904" spans="6:31" s="79" customFormat="1" x14ac:dyDescent="0.2">
      <c r="F904" s="145"/>
      <c r="H904" s="126"/>
      <c r="I904" s="145"/>
      <c r="AE904" s="126"/>
    </row>
    <row r="905" spans="6:31" s="79" customFormat="1" x14ac:dyDescent="0.2">
      <c r="F905" s="145"/>
      <c r="H905" s="126"/>
      <c r="I905" s="145"/>
      <c r="AE905" s="126"/>
    </row>
    <row r="906" spans="6:31" s="79" customFormat="1" x14ac:dyDescent="0.2">
      <c r="F906" s="145"/>
      <c r="H906" s="126"/>
      <c r="I906" s="145"/>
      <c r="AE906" s="126"/>
    </row>
    <row r="907" spans="6:31" s="79" customFormat="1" x14ac:dyDescent="0.2">
      <c r="F907" s="145"/>
      <c r="H907" s="126"/>
      <c r="I907" s="145"/>
      <c r="AE907" s="126"/>
    </row>
    <row r="908" spans="6:31" s="79" customFormat="1" x14ac:dyDescent="0.2">
      <c r="F908" s="145"/>
      <c r="H908" s="126"/>
      <c r="I908" s="145"/>
      <c r="AE908" s="126"/>
    </row>
    <row r="909" spans="6:31" s="79" customFormat="1" x14ac:dyDescent="0.2">
      <c r="F909" s="145"/>
      <c r="H909" s="126"/>
      <c r="I909" s="145"/>
      <c r="AE909" s="126"/>
    </row>
    <row r="910" spans="6:31" s="79" customFormat="1" x14ac:dyDescent="0.2">
      <c r="F910" s="145"/>
      <c r="H910" s="126"/>
      <c r="I910" s="145"/>
      <c r="AE910" s="126"/>
    </row>
    <row r="911" spans="6:31" s="79" customFormat="1" x14ac:dyDescent="0.2">
      <c r="F911" s="145"/>
      <c r="H911" s="126"/>
      <c r="I911" s="145"/>
      <c r="AE911" s="126"/>
    </row>
    <row r="912" spans="6:31" s="79" customFormat="1" x14ac:dyDescent="0.2">
      <c r="F912" s="145"/>
      <c r="H912" s="126"/>
      <c r="I912" s="145"/>
      <c r="AE912" s="126"/>
    </row>
    <row r="913" spans="6:31" s="79" customFormat="1" x14ac:dyDescent="0.2">
      <c r="F913" s="145"/>
      <c r="H913" s="126"/>
      <c r="I913" s="145"/>
      <c r="AE913" s="126"/>
    </row>
    <row r="914" spans="6:31" s="79" customFormat="1" x14ac:dyDescent="0.2">
      <c r="F914" s="145"/>
      <c r="H914" s="126"/>
      <c r="I914" s="145"/>
      <c r="AE914" s="126"/>
    </row>
    <row r="915" spans="6:31" s="79" customFormat="1" x14ac:dyDescent="0.2">
      <c r="F915" s="145"/>
      <c r="H915" s="126"/>
      <c r="I915" s="145"/>
      <c r="AE915" s="126"/>
    </row>
    <row r="916" spans="6:31" s="79" customFormat="1" x14ac:dyDescent="0.2">
      <c r="F916" s="145"/>
      <c r="H916" s="126"/>
      <c r="I916" s="145"/>
      <c r="AE916" s="126"/>
    </row>
    <row r="917" spans="6:31" s="79" customFormat="1" x14ac:dyDescent="0.2">
      <c r="F917" s="145"/>
      <c r="H917" s="126"/>
      <c r="I917" s="145"/>
      <c r="AE917" s="126"/>
    </row>
    <row r="918" spans="6:31" s="79" customFormat="1" x14ac:dyDescent="0.2">
      <c r="F918" s="145"/>
      <c r="H918" s="126"/>
      <c r="I918" s="145"/>
      <c r="AE918" s="126"/>
    </row>
    <row r="919" spans="6:31" s="79" customFormat="1" x14ac:dyDescent="0.2">
      <c r="F919" s="145"/>
      <c r="H919" s="126"/>
      <c r="I919" s="145"/>
      <c r="AE919" s="126"/>
    </row>
    <row r="920" spans="6:31" s="79" customFormat="1" x14ac:dyDescent="0.2">
      <c r="F920" s="145"/>
      <c r="H920" s="126"/>
      <c r="I920" s="145"/>
      <c r="AE920" s="126"/>
    </row>
    <row r="921" spans="6:31" s="79" customFormat="1" x14ac:dyDescent="0.2">
      <c r="F921" s="145"/>
      <c r="H921" s="126"/>
      <c r="I921" s="145"/>
      <c r="AE921" s="126"/>
    </row>
    <row r="922" spans="6:31" s="79" customFormat="1" x14ac:dyDescent="0.2">
      <c r="F922" s="145"/>
      <c r="H922" s="126"/>
      <c r="I922" s="145"/>
      <c r="AE922" s="126"/>
    </row>
    <row r="923" spans="6:31" s="79" customFormat="1" x14ac:dyDescent="0.2">
      <c r="F923" s="145"/>
      <c r="H923" s="126"/>
      <c r="I923" s="145"/>
      <c r="AE923" s="126"/>
    </row>
    <row r="924" spans="6:31" s="79" customFormat="1" x14ac:dyDescent="0.2">
      <c r="F924" s="145"/>
      <c r="H924" s="126"/>
      <c r="I924" s="145"/>
      <c r="AE924" s="126"/>
    </row>
    <row r="925" spans="6:31" s="79" customFormat="1" x14ac:dyDescent="0.2">
      <c r="F925" s="145"/>
      <c r="H925" s="126"/>
      <c r="I925" s="145"/>
      <c r="AE925" s="126"/>
    </row>
    <row r="926" spans="6:31" s="79" customFormat="1" x14ac:dyDescent="0.2">
      <c r="F926" s="145"/>
      <c r="H926" s="126"/>
      <c r="I926" s="145"/>
      <c r="AE926" s="126"/>
    </row>
    <row r="927" spans="6:31" s="79" customFormat="1" x14ac:dyDescent="0.2">
      <c r="F927" s="145"/>
      <c r="H927" s="126"/>
      <c r="I927" s="145"/>
      <c r="AE927" s="126"/>
    </row>
    <row r="928" spans="6:31" s="79" customFormat="1" x14ac:dyDescent="0.2">
      <c r="F928" s="145"/>
      <c r="H928" s="126"/>
      <c r="I928" s="145"/>
      <c r="AE928" s="126"/>
    </row>
    <row r="929" spans="6:31" s="79" customFormat="1" x14ac:dyDescent="0.2">
      <c r="F929" s="145"/>
      <c r="H929" s="126"/>
      <c r="I929" s="145"/>
      <c r="AE929" s="126"/>
    </row>
    <row r="930" spans="6:31" s="79" customFormat="1" x14ac:dyDescent="0.2">
      <c r="F930" s="145"/>
      <c r="H930" s="126"/>
      <c r="I930" s="145"/>
      <c r="AE930" s="126"/>
    </row>
    <row r="931" spans="6:31" s="79" customFormat="1" x14ac:dyDescent="0.2">
      <c r="F931" s="145"/>
      <c r="H931" s="126"/>
      <c r="I931" s="145"/>
      <c r="AE931" s="126"/>
    </row>
    <row r="932" spans="6:31" s="79" customFormat="1" x14ac:dyDescent="0.2">
      <c r="F932" s="145"/>
      <c r="H932" s="126"/>
      <c r="I932" s="145"/>
      <c r="AE932" s="126"/>
    </row>
    <row r="933" spans="6:31" s="79" customFormat="1" x14ac:dyDescent="0.2">
      <c r="F933" s="145"/>
      <c r="H933" s="126"/>
      <c r="I933" s="145"/>
      <c r="AE933" s="126"/>
    </row>
    <row r="934" spans="6:31" s="79" customFormat="1" x14ac:dyDescent="0.2">
      <c r="F934" s="145"/>
      <c r="H934" s="126"/>
      <c r="I934" s="145"/>
      <c r="AE934" s="126"/>
    </row>
    <row r="935" spans="6:31" s="79" customFormat="1" x14ac:dyDescent="0.2">
      <c r="F935" s="145"/>
      <c r="H935" s="126"/>
      <c r="I935" s="145"/>
      <c r="AE935" s="126"/>
    </row>
    <row r="936" spans="6:31" s="79" customFormat="1" x14ac:dyDescent="0.2">
      <c r="F936" s="145"/>
      <c r="H936" s="126"/>
      <c r="I936" s="145"/>
      <c r="AE936" s="126"/>
    </row>
    <row r="937" spans="6:31" s="79" customFormat="1" x14ac:dyDescent="0.2">
      <c r="F937" s="145"/>
      <c r="H937" s="126"/>
      <c r="I937" s="145"/>
      <c r="AE937" s="126"/>
    </row>
    <row r="938" spans="6:31" s="79" customFormat="1" x14ac:dyDescent="0.2">
      <c r="F938" s="145"/>
      <c r="H938" s="126"/>
      <c r="I938" s="145"/>
      <c r="AE938" s="126"/>
    </row>
    <row r="939" spans="6:31" s="79" customFormat="1" x14ac:dyDescent="0.2">
      <c r="F939" s="145"/>
      <c r="H939" s="126"/>
      <c r="I939" s="145"/>
      <c r="AE939" s="126"/>
    </row>
    <row r="940" spans="6:31" s="79" customFormat="1" x14ac:dyDescent="0.2">
      <c r="F940" s="145"/>
      <c r="H940" s="126"/>
      <c r="I940" s="145"/>
      <c r="AE940" s="126"/>
    </row>
    <row r="941" spans="6:31" s="79" customFormat="1" x14ac:dyDescent="0.2">
      <c r="F941" s="145"/>
      <c r="H941" s="126"/>
      <c r="I941" s="145"/>
      <c r="AE941" s="126"/>
    </row>
    <row r="942" spans="6:31" s="79" customFormat="1" x14ac:dyDescent="0.2">
      <c r="F942" s="145"/>
      <c r="H942" s="126"/>
      <c r="I942" s="145"/>
      <c r="AE942" s="126"/>
    </row>
    <row r="943" spans="6:31" s="79" customFormat="1" x14ac:dyDescent="0.2">
      <c r="F943" s="145"/>
      <c r="H943" s="126"/>
      <c r="I943" s="145"/>
      <c r="AE943" s="126"/>
    </row>
    <row r="944" spans="6:31" s="79" customFormat="1" x14ac:dyDescent="0.2">
      <c r="F944" s="145"/>
      <c r="H944" s="126"/>
      <c r="I944" s="145"/>
      <c r="AE944" s="126"/>
    </row>
    <row r="945" spans="6:31" s="79" customFormat="1" x14ac:dyDescent="0.2">
      <c r="F945" s="145"/>
      <c r="H945" s="126"/>
      <c r="I945" s="145"/>
      <c r="AE945" s="126"/>
    </row>
    <row r="946" spans="6:31" s="79" customFormat="1" x14ac:dyDescent="0.2">
      <c r="F946" s="145"/>
      <c r="H946" s="126"/>
      <c r="I946" s="145"/>
      <c r="AE946" s="126"/>
    </row>
    <row r="947" spans="6:31" s="79" customFormat="1" x14ac:dyDescent="0.2">
      <c r="F947" s="145"/>
      <c r="H947" s="126"/>
      <c r="I947" s="145"/>
      <c r="AE947" s="126"/>
    </row>
    <row r="948" spans="6:31" s="79" customFormat="1" x14ac:dyDescent="0.2">
      <c r="F948" s="145"/>
      <c r="H948" s="126"/>
      <c r="I948" s="145"/>
      <c r="AE948" s="126"/>
    </row>
    <row r="949" spans="6:31" s="79" customFormat="1" x14ac:dyDescent="0.2">
      <c r="F949" s="145"/>
      <c r="H949" s="126"/>
      <c r="I949" s="145"/>
      <c r="AE949" s="126"/>
    </row>
    <row r="950" spans="6:31" s="79" customFormat="1" x14ac:dyDescent="0.2">
      <c r="F950" s="145"/>
      <c r="H950" s="126"/>
      <c r="I950" s="145"/>
      <c r="AE950" s="126"/>
    </row>
    <row r="951" spans="6:31" s="79" customFormat="1" x14ac:dyDescent="0.2">
      <c r="F951" s="145"/>
      <c r="H951" s="126"/>
      <c r="I951" s="145"/>
      <c r="AE951" s="126"/>
    </row>
    <row r="952" spans="6:31" s="79" customFormat="1" x14ac:dyDescent="0.2">
      <c r="F952" s="145"/>
      <c r="H952" s="126"/>
      <c r="I952" s="145"/>
      <c r="AE952" s="126"/>
    </row>
    <row r="953" spans="6:31" s="79" customFormat="1" x14ac:dyDescent="0.2">
      <c r="F953" s="145"/>
      <c r="H953" s="126"/>
      <c r="I953" s="145"/>
      <c r="AE953" s="126"/>
    </row>
    <row r="954" spans="6:31" s="79" customFormat="1" x14ac:dyDescent="0.2">
      <c r="F954" s="145"/>
      <c r="H954" s="126"/>
      <c r="I954" s="145"/>
      <c r="AE954" s="126"/>
    </row>
    <row r="955" spans="6:31" s="79" customFormat="1" x14ac:dyDescent="0.2">
      <c r="F955" s="145"/>
      <c r="H955" s="126"/>
      <c r="I955" s="145"/>
      <c r="AE955" s="126"/>
    </row>
    <row r="956" spans="6:31" s="79" customFormat="1" x14ac:dyDescent="0.2">
      <c r="F956" s="145"/>
      <c r="H956" s="126"/>
      <c r="I956" s="145"/>
      <c r="AE956" s="126"/>
    </row>
    <row r="957" spans="6:31" s="79" customFormat="1" x14ac:dyDescent="0.2">
      <c r="F957" s="145"/>
      <c r="H957" s="126"/>
      <c r="I957" s="145"/>
      <c r="AE957" s="126"/>
    </row>
    <row r="958" spans="6:31" s="79" customFormat="1" x14ac:dyDescent="0.2">
      <c r="F958" s="145"/>
      <c r="H958" s="126"/>
      <c r="I958" s="145"/>
      <c r="AE958" s="126"/>
    </row>
    <row r="959" spans="6:31" s="79" customFormat="1" x14ac:dyDescent="0.2">
      <c r="F959" s="145"/>
      <c r="H959" s="126"/>
      <c r="I959" s="145"/>
      <c r="AE959" s="126"/>
    </row>
    <row r="960" spans="6:31" s="79" customFormat="1" x14ac:dyDescent="0.2">
      <c r="F960" s="145"/>
      <c r="H960" s="126"/>
      <c r="I960" s="145"/>
      <c r="AE960" s="126"/>
    </row>
    <row r="961" spans="6:31" s="79" customFormat="1" x14ac:dyDescent="0.2">
      <c r="F961" s="145"/>
      <c r="H961" s="126"/>
      <c r="I961" s="145"/>
      <c r="AE961" s="126"/>
    </row>
    <row r="962" spans="6:31" s="79" customFormat="1" x14ac:dyDescent="0.2">
      <c r="F962" s="145"/>
      <c r="H962" s="126"/>
      <c r="I962" s="145"/>
      <c r="AE962" s="126"/>
    </row>
    <row r="963" spans="6:31" s="79" customFormat="1" x14ac:dyDescent="0.2">
      <c r="F963" s="145"/>
      <c r="H963" s="126"/>
      <c r="I963" s="145"/>
      <c r="AE963" s="126"/>
    </row>
    <row r="964" spans="6:31" s="79" customFormat="1" x14ac:dyDescent="0.2">
      <c r="F964" s="145"/>
      <c r="H964" s="126"/>
      <c r="I964" s="145"/>
      <c r="AE964" s="126"/>
    </row>
    <row r="965" spans="6:31" s="79" customFormat="1" x14ac:dyDescent="0.2">
      <c r="F965" s="145"/>
      <c r="H965" s="126"/>
      <c r="I965" s="145"/>
      <c r="AE965" s="126"/>
    </row>
    <row r="966" spans="6:31" s="79" customFormat="1" x14ac:dyDescent="0.2">
      <c r="F966" s="145"/>
      <c r="H966" s="126"/>
      <c r="I966" s="145"/>
      <c r="AE966" s="126"/>
    </row>
    <row r="967" spans="6:31" s="79" customFormat="1" x14ac:dyDescent="0.2">
      <c r="F967" s="145"/>
      <c r="H967" s="126"/>
      <c r="I967" s="145"/>
      <c r="AE967" s="126"/>
    </row>
    <row r="968" spans="6:31" s="79" customFormat="1" x14ac:dyDescent="0.2">
      <c r="F968" s="145"/>
      <c r="H968" s="126"/>
      <c r="I968" s="145"/>
      <c r="AE968" s="126"/>
    </row>
    <row r="969" spans="6:31" s="79" customFormat="1" x14ac:dyDescent="0.2">
      <c r="F969" s="145"/>
      <c r="H969" s="126"/>
      <c r="I969" s="145"/>
      <c r="AE969" s="126"/>
    </row>
    <row r="970" spans="6:31" s="79" customFormat="1" x14ac:dyDescent="0.2">
      <c r="F970" s="145"/>
      <c r="H970" s="126"/>
      <c r="I970" s="145"/>
      <c r="AE970" s="126"/>
    </row>
    <row r="971" spans="6:31" s="79" customFormat="1" x14ac:dyDescent="0.2">
      <c r="F971" s="145"/>
      <c r="H971" s="126"/>
      <c r="I971" s="145"/>
      <c r="AE971" s="126"/>
    </row>
    <row r="972" spans="6:31" s="79" customFormat="1" x14ac:dyDescent="0.2">
      <c r="F972" s="145"/>
      <c r="H972" s="126"/>
      <c r="I972" s="145"/>
      <c r="AE972" s="126"/>
    </row>
    <row r="973" spans="6:31" s="79" customFormat="1" x14ac:dyDescent="0.2">
      <c r="F973" s="145"/>
      <c r="H973" s="126"/>
      <c r="I973" s="145"/>
      <c r="AE973" s="126"/>
    </row>
    <row r="974" spans="6:31" s="79" customFormat="1" x14ac:dyDescent="0.2">
      <c r="F974" s="145"/>
      <c r="H974" s="126"/>
      <c r="I974" s="145"/>
      <c r="AE974" s="126"/>
    </row>
    <row r="975" spans="6:31" s="79" customFormat="1" x14ac:dyDescent="0.2">
      <c r="F975" s="145"/>
      <c r="H975" s="126"/>
      <c r="I975" s="145"/>
      <c r="AE975" s="126"/>
    </row>
    <row r="976" spans="6:31" s="79" customFormat="1" x14ac:dyDescent="0.2">
      <c r="F976" s="145"/>
      <c r="H976" s="126"/>
      <c r="I976" s="145"/>
      <c r="AE976" s="126"/>
    </row>
    <row r="977" spans="6:31" s="79" customFormat="1" x14ac:dyDescent="0.2">
      <c r="F977" s="145"/>
      <c r="H977" s="126"/>
      <c r="I977" s="145"/>
      <c r="AE977" s="126"/>
    </row>
    <row r="978" spans="6:31" s="79" customFormat="1" x14ac:dyDescent="0.2">
      <c r="F978" s="145"/>
      <c r="H978" s="126"/>
      <c r="I978" s="145"/>
      <c r="AE978" s="126"/>
    </row>
    <row r="979" spans="6:31" s="79" customFormat="1" x14ac:dyDescent="0.2">
      <c r="F979" s="145"/>
      <c r="H979" s="126"/>
      <c r="I979" s="145"/>
      <c r="AE979" s="126"/>
    </row>
    <row r="980" spans="6:31" s="79" customFormat="1" x14ac:dyDescent="0.2">
      <c r="F980" s="145"/>
      <c r="H980" s="126"/>
      <c r="I980" s="145"/>
      <c r="AE980" s="126"/>
    </row>
    <row r="981" spans="6:31" s="79" customFormat="1" x14ac:dyDescent="0.2">
      <c r="F981" s="145"/>
      <c r="H981" s="126"/>
      <c r="I981" s="145"/>
      <c r="AE981" s="126"/>
    </row>
    <row r="982" spans="6:31" s="79" customFormat="1" x14ac:dyDescent="0.2">
      <c r="F982" s="145"/>
      <c r="H982" s="126"/>
      <c r="I982" s="145"/>
      <c r="AE982" s="126"/>
    </row>
    <row r="983" spans="6:31" s="79" customFormat="1" x14ac:dyDescent="0.2">
      <c r="F983" s="145"/>
      <c r="H983" s="126"/>
      <c r="I983" s="145"/>
      <c r="AE983" s="126"/>
    </row>
    <row r="984" spans="6:31" s="79" customFormat="1" x14ac:dyDescent="0.2">
      <c r="F984" s="145"/>
      <c r="H984" s="126"/>
      <c r="I984" s="145"/>
      <c r="AE984" s="126"/>
    </row>
    <row r="985" spans="6:31" s="79" customFormat="1" x14ac:dyDescent="0.2">
      <c r="F985" s="145"/>
      <c r="H985" s="126"/>
      <c r="I985" s="145"/>
      <c r="AE985" s="126"/>
    </row>
    <row r="986" spans="6:31" s="79" customFormat="1" x14ac:dyDescent="0.2">
      <c r="F986" s="145"/>
      <c r="H986" s="126"/>
      <c r="I986" s="145"/>
      <c r="AE986" s="126"/>
    </row>
    <row r="987" spans="6:31" s="79" customFormat="1" x14ac:dyDescent="0.2">
      <c r="F987" s="145"/>
      <c r="H987" s="126"/>
      <c r="I987" s="145"/>
      <c r="AE987" s="126"/>
    </row>
    <row r="988" spans="6:31" s="79" customFormat="1" x14ac:dyDescent="0.2">
      <c r="F988" s="145"/>
      <c r="H988" s="126"/>
      <c r="I988" s="145"/>
      <c r="AE988" s="126"/>
    </row>
    <row r="989" spans="6:31" s="79" customFormat="1" x14ac:dyDescent="0.2">
      <c r="F989" s="145"/>
      <c r="H989" s="126"/>
      <c r="I989" s="145"/>
      <c r="AE989" s="126"/>
    </row>
    <row r="990" spans="6:31" s="79" customFormat="1" x14ac:dyDescent="0.2">
      <c r="F990" s="145"/>
      <c r="H990" s="126"/>
      <c r="I990" s="145"/>
      <c r="AE990" s="126"/>
    </row>
    <row r="991" spans="6:31" s="79" customFormat="1" x14ac:dyDescent="0.2">
      <c r="F991" s="145"/>
      <c r="H991" s="126"/>
      <c r="I991" s="145"/>
      <c r="AE991" s="126"/>
    </row>
    <row r="992" spans="6:31" s="79" customFormat="1" x14ac:dyDescent="0.2">
      <c r="F992" s="145"/>
      <c r="H992" s="126"/>
      <c r="I992" s="145"/>
      <c r="AE992" s="126"/>
    </row>
    <row r="993" spans="6:31" s="79" customFormat="1" x14ac:dyDescent="0.2">
      <c r="F993" s="145"/>
      <c r="H993" s="126"/>
      <c r="I993" s="145"/>
      <c r="AE993" s="126"/>
    </row>
    <row r="994" spans="6:31" s="79" customFormat="1" x14ac:dyDescent="0.2">
      <c r="F994" s="145"/>
      <c r="H994" s="126"/>
      <c r="I994" s="145"/>
      <c r="AE994" s="126"/>
    </row>
    <row r="995" spans="6:31" s="79" customFormat="1" x14ac:dyDescent="0.2">
      <c r="F995" s="145"/>
      <c r="H995" s="126"/>
      <c r="I995" s="145"/>
      <c r="AE995" s="126"/>
    </row>
    <row r="996" spans="6:31" s="79" customFormat="1" x14ac:dyDescent="0.2">
      <c r="F996" s="145"/>
      <c r="H996" s="126"/>
      <c r="I996" s="145"/>
      <c r="AE996" s="126"/>
    </row>
    <row r="997" spans="6:31" s="79" customFormat="1" x14ac:dyDescent="0.2">
      <c r="F997" s="145"/>
      <c r="H997" s="126"/>
      <c r="I997" s="145"/>
      <c r="AE997" s="126"/>
    </row>
    <row r="998" spans="6:31" s="79" customFormat="1" x14ac:dyDescent="0.2">
      <c r="F998" s="145"/>
      <c r="H998" s="126"/>
      <c r="I998" s="145"/>
      <c r="AE998" s="126"/>
    </row>
    <row r="999" spans="6:31" s="79" customFormat="1" x14ac:dyDescent="0.2">
      <c r="F999" s="145"/>
      <c r="H999" s="126"/>
      <c r="I999" s="145"/>
      <c r="AE999" s="126"/>
    </row>
    <row r="1000" spans="6:31" s="79" customFormat="1" x14ac:dyDescent="0.2">
      <c r="F1000" s="145"/>
      <c r="H1000" s="126"/>
      <c r="I1000" s="145"/>
      <c r="AE1000" s="126"/>
    </row>
    <row r="1001" spans="6:31" s="79" customFormat="1" x14ac:dyDescent="0.2">
      <c r="F1001" s="145"/>
      <c r="H1001" s="126"/>
      <c r="I1001" s="145"/>
      <c r="AE1001" s="126"/>
    </row>
    <row r="1002" spans="6:31" s="79" customFormat="1" x14ac:dyDescent="0.2">
      <c r="F1002" s="145"/>
      <c r="H1002" s="126"/>
      <c r="I1002" s="145"/>
      <c r="AE1002" s="126"/>
    </row>
    <row r="1003" spans="6:31" s="79" customFormat="1" x14ac:dyDescent="0.2">
      <c r="F1003" s="145"/>
      <c r="H1003" s="126"/>
      <c r="I1003" s="145"/>
      <c r="AE1003" s="126"/>
    </row>
    <row r="1004" spans="6:31" s="79" customFormat="1" x14ac:dyDescent="0.2">
      <c r="F1004" s="145"/>
      <c r="H1004" s="126"/>
      <c r="I1004" s="145"/>
      <c r="AE1004" s="126"/>
    </row>
    <row r="1005" spans="6:31" s="79" customFormat="1" x14ac:dyDescent="0.2">
      <c r="F1005" s="145"/>
      <c r="H1005" s="126"/>
      <c r="I1005" s="145"/>
      <c r="AE1005" s="126"/>
    </row>
    <row r="1006" spans="6:31" s="79" customFormat="1" x14ac:dyDescent="0.2">
      <c r="F1006" s="145"/>
      <c r="H1006" s="126"/>
      <c r="I1006" s="145"/>
      <c r="AE1006" s="126"/>
    </row>
    <row r="1007" spans="6:31" s="79" customFormat="1" x14ac:dyDescent="0.2">
      <c r="F1007" s="145"/>
      <c r="H1007" s="126"/>
      <c r="I1007" s="145"/>
      <c r="AE1007" s="126"/>
    </row>
    <row r="1008" spans="6:31" s="79" customFormat="1" x14ac:dyDescent="0.2">
      <c r="F1008" s="145"/>
      <c r="H1008" s="126"/>
      <c r="I1008" s="145"/>
      <c r="AE1008" s="126"/>
    </row>
    <row r="1009" spans="6:31" s="79" customFormat="1" x14ac:dyDescent="0.2">
      <c r="F1009" s="145"/>
      <c r="H1009" s="126"/>
      <c r="I1009" s="145"/>
      <c r="AE1009" s="126"/>
    </row>
    <row r="1010" spans="6:31" s="79" customFormat="1" x14ac:dyDescent="0.2">
      <c r="F1010" s="145"/>
      <c r="H1010" s="126"/>
      <c r="I1010" s="145"/>
      <c r="AE1010" s="126"/>
    </row>
    <row r="1011" spans="6:31" s="79" customFormat="1" x14ac:dyDescent="0.2">
      <c r="F1011" s="145"/>
      <c r="H1011" s="126"/>
      <c r="I1011" s="145"/>
      <c r="AE1011" s="126"/>
    </row>
    <row r="1012" spans="6:31" s="79" customFormat="1" x14ac:dyDescent="0.2">
      <c r="F1012" s="145"/>
      <c r="H1012" s="126"/>
      <c r="I1012" s="145"/>
      <c r="AE1012" s="126"/>
    </row>
    <row r="1013" spans="6:31" s="79" customFormat="1" x14ac:dyDescent="0.2">
      <c r="F1013" s="145"/>
      <c r="H1013" s="126"/>
      <c r="I1013" s="145"/>
      <c r="AE1013" s="126"/>
    </row>
    <row r="1014" spans="6:31" s="79" customFormat="1" x14ac:dyDescent="0.2">
      <c r="F1014" s="145"/>
      <c r="H1014" s="126"/>
      <c r="I1014" s="145"/>
      <c r="AE1014" s="126"/>
    </row>
    <row r="1015" spans="6:31" s="79" customFormat="1" x14ac:dyDescent="0.2">
      <c r="F1015" s="145"/>
      <c r="H1015" s="126"/>
      <c r="I1015" s="145"/>
      <c r="AE1015" s="126"/>
    </row>
    <row r="1016" spans="6:31" s="79" customFormat="1" x14ac:dyDescent="0.2">
      <c r="F1016" s="145"/>
      <c r="H1016" s="126"/>
      <c r="I1016" s="145"/>
      <c r="AE1016" s="126"/>
    </row>
    <row r="1017" spans="6:31" s="79" customFormat="1" x14ac:dyDescent="0.2">
      <c r="F1017" s="145"/>
      <c r="H1017" s="126"/>
      <c r="I1017" s="145"/>
      <c r="AE1017" s="126"/>
    </row>
    <row r="1018" spans="6:31" s="79" customFormat="1" x14ac:dyDescent="0.2">
      <c r="F1018" s="145"/>
      <c r="H1018" s="126"/>
      <c r="I1018" s="145"/>
      <c r="AE1018" s="126"/>
    </row>
    <row r="1019" spans="6:31" s="79" customFormat="1" x14ac:dyDescent="0.2">
      <c r="F1019" s="145"/>
      <c r="H1019" s="126"/>
      <c r="I1019" s="145"/>
      <c r="AE1019" s="126"/>
    </row>
    <row r="1020" spans="6:31" s="79" customFormat="1" x14ac:dyDescent="0.2">
      <c r="F1020" s="145"/>
      <c r="H1020" s="126"/>
      <c r="I1020" s="145"/>
      <c r="AE1020" s="126"/>
    </row>
    <row r="1021" spans="6:31" s="79" customFormat="1" x14ac:dyDescent="0.2">
      <c r="F1021" s="145"/>
      <c r="H1021" s="126"/>
      <c r="I1021" s="145"/>
      <c r="AE1021" s="126"/>
    </row>
    <row r="1022" spans="6:31" s="79" customFormat="1" x14ac:dyDescent="0.2">
      <c r="F1022" s="145"/>
      <c r="H1022" s="126"/>
      <c r="I1022" s="145"/>
      <c r="AE1022" s="126"/>
    </row>
    <row r="1023" spans="6:31" s="79" customFormat="1" x14ac:dyDescent="0.2">
      <c r="F1023" s="145"/>
      <c r="H1023" s="126"/>
      <c r="I1023" s="145"/>
      <c r="AE1023" s="126"/>
    </row>
    <row r="1024" spans="6:31" s="79" customFormat="1" x14ac:dyDescent="0.2">
      <c r="F1024" s="145"/>
      <c r="H1024" s="126"/>
      <c r="I1024" s="145"/>
      <c r="AE1024" s="126"/>
    </row>
    <row r="1025" spans="6:31" s="79" customFormat="1" x14ac:dyDescent="0.2">
      <c r="F1025" s="145"/>
      <c r="H1025" s="126"/>
      <c r="I1025" s="145"/>
      <c r="AE1025" s="126"/>
    </row>
    <row r="1026" spans="6:31" s="79" customFormat="1" x14ac:dyDescent="0.2">
      <c r="F1026" s="145"/>
      <c r="H1026" s="126"/>
      <c r="I1026" s="145"/>
      <c r="AE1026" s="126"/>
    </row>
    <row r="1027" spans="6:31" s="79" customFormat="1" x14ac:dyDescent="0.2">
      <c r="F1027" s="145"/>
      <c r="H1027" s="126"/>
      <c r="I1027" s="145"/>
      <c r="AE1027" s="126"/>
    </row>
    <row r="1028" spans="6:31" s="79" customFormat="1" x14ac:dyDescent="0.2">
      <c r="F1028" s="145"/>
      <c r="H1028" s="126"/>
      <c r="I1028" s="145"/>
      <c r="AE1028" s="126"/>
    </row>
    <row r="1029" spans="6:31" s="79" customFormat="1" x14ac:dyDescent="0.2">
      <c r="F1029" s="145"/>
      <c r="H1029" s="126"/>
      <c r="I1029" s="145"/>
      <c r="AE1029" s="126"/>
    </row>
    <row r="1030" spans="6:31" s="79" customFormat="1" x14ac:dyDescent="0.2">
      <c r="F1030" s="145"/>
      <c r="H1030" s="126"/>
      <c r="I1030" s="145"/>
      <c r="AE1030" s="126"/>
    </row>
    <row r="1031" spans="6:31" s="79" customFormat="1" x14ac:dyDescent="0.2">
      <c r="F1031" s="145"/>
      <c r="H1031" s="126"/>
      <c r="I1031" s="145"/>
      <c r="AE1031" s="126"/>
    </row>
    <row r="1032" spans="6:31" s="79" customFormat="1" x14ac:dyDescent="0.2">
      <c r="F1032" s="145"/>
      <c r="H1032" s="126"/>
      <c r="I1032" s="145"/>
      <c r="AE1032" s="126"/>
    </row>
    <row r="1033" spans="6:31" s="79" customFormat="1" x14ac:dyDescent="0.2">
      <c r="F1033" s="145"/>
      <c r="H1033" s="126"/>
      <c r="I1033" s="145"/>
      <c r="AE1033" s="126"/>
    </row>
    <row r="1034" spans="6:31" s="79" customFormat="1" x14ac:dyDescent="0.2">
      <c r="F1034" s="145"/>
      <c r="H1034" s="126"/>
      <c r="I1034" s="145"/>
      <c r="AE1034" s="126"/>
    </row>
    <row r="1035" spans="6:31" s="79" customFormat="1" x14ac:dyDescent="0.2">
      <c r="F1035" s="145"/>
      <c r="H1035" s="126"/>
      <c r="I1035" s="145"/>
      <c r="AE1035" s="126"/>
    </row>
    <row r="1036" spans="6:31" s="79" customFormat="1" x14ac:dyDescent="0.2">
      <c r="F1036" s="145"/>
      <c r="H1036" s="126"/>
      <c r="I1036" s="145"/>
      <c r="AE1036" s="126"/>
    </row>
    <row r="1037" spans="6:31" s="79" customFormat="1" x14ac:dyDescent="0.2">
      <c r="F1037" s="145"/>
      <c r="H1037" s="126"/>
      <c r="I1037" s="145"/>
      <c r="AE1037" s="126"/>
    </row>
    <row r="1038" spans="6:31" s="79" customFormat="1" x14ac:dyDescent="0.2">
      <c r="F1038" s="145"/>
      <c r="H1038" s="126"/>
      <c r="I1038" s="145"/>
      <c r="AE1038" s="126"/>
    </row>
    <row r="1039" spans="6:31" s="79" customFormat="1" x14ac:dyDescent="0.2">
      <c r="F1039" s="145"/>
      <c r="H1039" s="126"/>
      <c r="I1039" s="145"/>
      <c r="AE1039" s="126"/>
    </row>
    <row r="1040" spans="6:31" s="79" customFormat="1" x14ac:dyDescent="0.2">
      <c r="F1040" s="145"/>
      <c r="H1040" s="126"/>
      <c r="I1040" s="145"/>
      <c r="AE1040" s="126"/>
    </row>
    <row r="1041" spans="6:31" s="79" customFormat="1" x14ac:dyDescent="0.2">
      <c r="F1041" s="145"/>
      <c r="H1041" s="126"/>
      <c r="I1041" s="145"/>
      <c r="AE1041" s="126"/>
    </row>
    <row r="1042" spans="6:31" s="79" customFormat="1" x14ac:dyDescent="0.2">
      <c r="F1042" s="145"/>
      <c r="H1042" s="126"/>
      <c r="I1042" s="145"/>
      <c r="AE1042" s="126"/>
    </row>
    <row r="1043" spans="6:31" s="79" customFormat="1" x14ac:dyDescent="0.2">
      <c r="F1043" s="145"/>
      <c r="H1043" s="126"/>
      <c r="I1043" s="145"/>
      <c r="AE1043" s="126"/>
    </row>
    <row r="1044" spans="6:31" s="79" customFormat="1" x14ac:dyDescent="0.2">
      <c r="F1044" s="145"/>
      <c r="H1044" s="126"/>
      <c r="I1044" s="145"/>
      <c r="AE1044" s="126"/>
    </row>
    <row r="1045" spans="6:31" s="79" customFormat="1" x14ac:dyDescent="0.2">
      <c r="F1045" s="145"/>
      <c r="H1045" s="126"/>
      <c r="I1045" s="145"/>
      <c r="AE1045" s="126"/>
    </row>
    <row r="1046" spans="6:31" s="79" customFormat="1" x14ac:dyDescent="0.2">
      <c r="F1046" s="145"/>
      <c r="H1046" s="126"/>
      <c r="I1046" s="145"/>
      <c r="AE1046" s="126"/>
    </row>
    <row r="1047" spans="6:31" s="79" customFormat="1" x14ac:dyDescent="0.2">
      <c r="F1047" s="145"/>
      <c r="H1047" s="126"/>
      <c r="I1047" s="145"/>
      <c r="AE1047" s="126"/>
    </row>
    <row r="1048" spans="6:31" s="79" customFormat="1" x14ac:dyDescent="0.2">
      <c r="F1048" s="145"/>
      <c r="H1048" s="126"/>
      <c r="I1048" s="145"/>
      <c r="AE1048" s="126"/>
    </row>
    <row r="1049" spans="6:31" s="79" customFormat="1" x14ac:dyDescent="0.2">
      <c r="F1049" s="145"/>
      <c r="H1049" s="126"/>
      <c r="I1049" s="145"/>
      <c r="AE1049" s="126"/>
    </row>
    <row r="1050" spans="6:31" s="79" customFormat="1" x14ac:dyDescent="0.2">
      <c r="F1050" s="145"/>
      <c r="H1050" s="126"/>
      <c r="I1050" s="145"/>
      <c r="AE1050" s="126"/>
    </row>
    <row r="1051" spans="6:31" s="79" customFormat="1" x14ac:dyDescent="0.2">
      <c r="F1051" s="145"/>
      <c r="H1051" s="126"/>
      <c r="I1051" s="145"/>
      <c r="AE1051" s="126"/>
    </row>
    <row r="1052" spans="6:31" s="79" customFormat="1" x14ac:dyDescent="0.2">
      <c r="F1052" s="145"/>
      <c r="H1052" s="126"/>
      <c r="I1052" s="145"/>
      <c r="AE1052" s="126"/>
    </row>
    <row r="1053" spans="6:31" s="79" customFormat="1" x14ac:dyDescent="0.2">
      <c r="F1053" s="145"/>
      <c r="H1053" s="126"/>
      <c r="I1053" s="145"/>
      <c r="AE1053" s="126"/>
    </row>
    <row r="1054" spans="6:31" s="79" customFormat="1" x14ac:dyDescent="0.2">
      <c r="F1054" s="145"/>
      <c r="H1054" s="126"/>
      <c r="I1054" s="145"/>
      <c r="AE1054" s="126"/>
    </row>
    <row r="1055" spans="6:31" s="79" customFormat="1" x14ac:dyDescent="0.2">
      <c r="F1055" s="145"/>
      <c r="H1055" s="126"/>
      <c r="I1055" s="145"/>
      <c r="AE1055" s="126"/>
    </row>
    <row r="1056" spans="6:31" s="79" customFormat="1" x14ac:dyDescent="0.2">
      <c r="F1056" s="145"/>
      <c r="H1056" s="126"/>
      <c r="I1056" s="145"/>
      <c r="AE1056" s="126"/>
    </row>
    <row r="1057" spans="6:31" s="79" customFormat="1" x14ac:dyDescent="0.2">
      <c r="F1057" s="145"/>
      <c r="H1057" s="126"/>
      <c r="I1057" s="145"/>
      <c r="AE1057" s="126"/>
    </row>
    <row r="1058" spans="6:31" s="79" customFormat="1" x14ac:dyDescent="0.2">
      <c r="F1058" s="145"/>
      <c r="H1058" s="126"/>
      <c r="I1058" s="145"/>
      <c r="AE1058" s="126"/>
    </row>
    <row r="1059" spans="6:31" s="79" customFormat="1" x14ac:dyDescent="0.2">
      <c r="F1059" s="145"/>
      <c r="H1059" s="126"/>
      <c r="I1059" s="145"/>
      <c r="AE1059" s="126"/>
    </row>
    <row r="1060" spans="6:31" s="79" customFormat="1" x14ac:dyDescent="0.2">
      <c r="F1060" s="145"/>
      <c r="H1060" s="126"/>
      <c r="I1060" s="145"/>
      <c r="AE1060" s="126"/>
    </row>
    <row r="1061" spans="6:31" s="79" customFormat="1" x14ac:dyDescent="0.2">
      <c r="F1061" s="145"/>
      <c r="H1061" s="126"/>
      <c r="I1061" s="145"/>
      <c r="AE1061" s="126"/>
    </row>
    <row r="1062" spans="6:31" s="79" customFormat="1" x14ac:dyDescent="0.2">
      <c r="F1062" s="145"/>
      <c r="H1062" s="126"/>
      <c r="I1062" s="145"/>
      <c r="AE1062" s="126"/>
    </row>
    <row r="1063" spans="6:31" s="79" customFormat="1" x14ac:dyDescent="0.2">
      <c r="F1063" s="145"/>
      <c r="H1063" s="126"/>
      <c r="I1063" s="145"/>
      <c r="AE1063" s="126"/>
    </row>
    <row r="1064" spans="6:31" s="79" customFormat="1" x14ac:dyDescent="0.2">
      <c r="F1064" s="145"/>
      <c r="H1064" s="126"/>
      <c r="I1064" s="145"/>
      <c r="AE1064" s="126"/>
    </row>
    <row r="1065" spans="6:31" s="79" customFormat="1" x14ac:dyDescent="0.2">
      <c r="F1065" s="145"/>
      <c r="H1065" s="126"/>
      <c r="I1065" s="145"/>
      <c r="AE1065" s="126"/>
    </row>
    <row r="1066" spans="6:31" s="79" customFormat="1" x14ac:dyDescent="0.2">
      <c r="F1066" s="145"/>
      <c r="H1066" s="126"/>
      <c r="I1066" s="145"/>
      <c r="AE1066" s="126"/>
    </row>
    <row r="1067" spans="6:31" s="79" customFormat="1" x14ac:dyDescent="0.2">
      <c r="F1067" s="145"/>
      <c r="H1067" s="126"/>
      <c r="I1067" s="145"/>
      <c r="AE1067" s="126"/>
    </row>
    <row r="1068" spans="6:31" s="79" customFormat="1" x14ac:dyDescent="0.2">
      <c r="F1068" s="145"/>
      <c r="H1068" s="126"/>
      <c r="I1068" s="145"/>
      <c r="AE1068" s="126"/>
    </row>
    <row r="1069" spans="6:31" s="79" customFormat="1" x14ac:dyDescent="0.2">
      <c r="F1069" s="145"/>
      <c r="H1069" s="126"/>
      <c r="I1069" s="145"/>
      <c r="AE1069" s="126"/>
    </row>
    <row r="1070" spans="6:31" s="79" customFormat="1" x14ac:dyDescent="0.2">
      <c r="F1070" s="145"/>
      <c r="H1070" s="126"/>
      <c r="I1070" s="145"/>
      <c r="AE1070" s="126"/>
    </row>
    <row r="1071" spans="6:31" s="79" customFormat="1" x14ac:dyDescent="0.2">
      <c r="F1071" s="145"/>
      <c r="H1071" s="126"/>
      <c r="I1071" s="145"/>
      <c r="AE1071" s="126"/>
    </row>
    <row r="1072" spans="6:31" s="79" customFormat="1" x14ac:dyDescent="0.2">
      <c r="F1072" s="145"/>
      <c r="H1072" s="126"/>
      <c r="I1072" s="145"/>
      <c r="AE1072" s="126"/>
    </row>
    <row r="1073" spans="6:31" s="79" customFormat="1" x14ac:dyDescent="0.2">
      <c r="F1073" s="145"/>
      <c r="H1073" s="126"/>
      <c r="I1073" s="145"/>
      <c r="AE1073" s="126"/>
    </row>
    <row r="1074" spans="6:31" s="79" customFormat="1" x14ac:dyDescent="0.2">
      <c r="F1074" s="145"/>
      <c r="H1074" s="126"/>
      <c r="I1074" s="145"/>
      <c r="AE1074" s="126"/>
    </row>
    <row r="1075" spans="6:31" s="79" customFormat="1" x14ac:dyDescent="0.2">
      <c r="F1075" s="145"/>
      <c r="H1075" s="126"/>
      <c r="I1075" s="145"/>
      <c r="AE1075" s="126"/>
    </row>
    <row r="1076" spans="6:31" s="79" customFormat="1" x14ac:dyDescent="0.2">
      <c r="F1076" s="145"/>
      <c r="H1076" s="126"/>
      <c r="I1076" s="145"/>
      <c r="AE1076" s="126"/>
    </row>
    <row r="1077" spans="6:31" s="79" customFormat="1" x14ac:dyDescent="0.2">
      <c r="F1077" s="145"/>
      <c r="H1077" s="126"/>
      <c r="I1077" s="145"/>
      <c r="AE1077" s="126"/>
    </row>
    <row r="1078" spans="6:31" s="79" customFormat="1" x14ac:dyDescent="0.2">
      <c r="F1078" s="145"/>
      <c r="H1078" s="126"/>
      <c r="I1078" s="145"/>
      <c r="AE1078" s="126"/>
    </row>
    <row r="1079" spans="6:31" s="79" customFormat="1" x14ac:dyDescent="0.2">
      <c r="F1079" s="145"/>
      <c r="H1079" s="126"/>
      <c r="I1079" s="145"/>
      <c r="AE1079" s="126"/>
    </row>
    <row r="1080" spans="6:31" s="79" customFormat="1" x14ac:dyDescent="0.2">
      <c r="F1080" s="145"/>
      <c r="H1080" s="126"/>
      <c r="I1080" s="145"/>
      <c r="AE1080" s="126"/>
    </row>
    <row r="1081" spans="6:31" s="79" customFormat="1" x14ac:dyDescent="0.2">
      <c r="F1081" s="145"/>
      <c r="H1081" s="126"/>
      <c r="I1081" s="145"/>
      <c r="AE1081" s="126"/>
    </row>
    <row r="1082" spans="6:31" s="79" customFormat="1" x14ac:dyDescent="0.2">
      <c r="F1082" s="145"/>
      <c r="H1082" s="126"/>
      <c r="I1082" s="145"/>
      <c r="AE1082" s="126"/>
    </row>
    <row r="1083" spans="6:31" s="79" customFormat="1" x14ac:dyDescent="0.2">
      <c r="F1083" s="145"/>
      <c r="H1083" s="126"/>
      <c r="I1083" s="145"/>
      <c r="AE1083" s="126"/>
    </row>
    <row r="1084" spans="6:31" s="79" customFormat="1" x14ac:dyDescent="0.2">
      <c r="F1084" s="145"/>
      <c r="H1084" s="126"/>
      <c r="I1084" s="145"/>
      <c r="AE1084" s="126"/>
    </row>
    <row r="1085" spans="6:31" s="79" customFormat="1" x14ac:dyDescent="0.2">
      <c r="F1085" s="145"/>
      <c r="H1085" s="126"/>
      <c r="I1085" s="145"/>
      <c r="AE1085" s="126"/>
    </row>
    <row r="1086" spans="6:31" s="79" customFormat="1" x14ac:dyDescent="0.2">
      <c r="F1086" s="145"/>
      <c r="H1086" s="126"/>
      <c r="I1086" s="145"/>
      <c r="AE1086" s="126"/>
    </row>
    <row r="1087" spans="6:31" s="79" customFormat="1" x14ac:dyDescent="0.2">
      <c r="F1087" s="145"/>
      <c r="H1087" s="126"/>
      <c r="I1087" s="145"/>
      <c r="AE1087" s="126"/>
    </row>
    <row r="1088" spans="6:31" s="79" customFormat="1" x14ac:dyDescent="0.2">
      <c r="F1088" s="145"/>
      <c r="H1088" s="126"/>
      <c r="I1088" s="145"/>
      <c r="AE1088" s="126"/>
    </row>
    <row r="1089" spans="6:31" s="79" customFormat="1" x14ac:dyDescent="0.2">
      <c r="F1089" s="145"/>
      <c r="H1089" s="126"/>
      <c r="I1089" s="145"/>
      <c r="AE1089" s="126"/>
    </row>
    <row r="1090" spans="6:31" s="79" customFormat="1" x14ac:dyDescent="0.2">
      <c r="F1090" s="145"/>
      <c r="H1090" s="126"/>
      <c r="I1090" s="145"/>
      <c r="AE1090" s="126"/>
    </row>
    <row r="1091" spans="6:31" s="79" customFormat="1" x14ac:dyDescent="0.2">
      <c r="F1091" s="145"/>
      <c r="H1091" s="126"/>
      <c r="I1091" s="145"/>
      <c r="AE1091" s="126"/>
    </row>
    <row r="1092" spans="6:31" s="79" customFormat="1" x14ac:dyDescent="0.2">
      <c r="F1092" s="145"/>
      <c r="H1092" s="126"/>
      <c r="I1092" s="145"/>
      <c r="AE1092" s="126"/>
    </row>
    <row r="1093" spans="6:31" s="79" customFormat="1" x14ac:dyDescent="0.2">
      <c r="F1093" s="145"/>
      <c r="H1093" s="126"/>
      <c r="I1093" s="145"/>
      <c r="AE1093" s="126"/>
    </row>
    <row r="1094" spans="6:31" s="79" customFormat="1" x14ac:dyDescent="0.2">
      <c r="F1094" s="145"/>
      <c r="H1094" s="126"/>
      <c r="I1094" s="145"/>
      <c r="AE1094" s="126"/>
    </row>
    <row r="1095" spans="6:31" s="79" customFormat="1" x14ac:dyDescent="0.2">
      <c r="F1095" s="145"/>
      <c r="H1095" s="126"/>
      <c r="I1095" s="145"/>
      <c r="AE1095" s="126"/>
    </row>
    <row r="1096" spans="6:31" s="79" customFormat="1" x14ac:dyDescent="0.2">
      <c r="F1096" s="145"/>
      <c r="H1096" s="126"/>
      <c r="I1096" s="145"/>
      <c r="AE1096" s="126"/>
    </row>
    <row r="1097" spans="6:31" s="79" customFormat="1" x14ac:dyDescent="0.2">
      <c r="F1097" s="145"/>
      <c r="H1097" s="126"/>
      <c r="I1097" s="145"/>
      <c r="AE1097" s="126"/>
    </row>
    <row r="1098" spans="6:31" s="79" customFormat="1" x14ac:dyDescent="0.2">
      <c r="F1098" s="145"/>
      <c r="H1098" s="126"/>
      <c r="I1098" s="145"/>
      <c r="AE1098" s="126"/>
    </row>
    <row r="1099" spans="6:31" s="79" customFormat="1" x14ac:dyDescent="0.2">
      <c r="F1099" s="145"/>
      <c r="H1099" s="126"/>
      <c r="I1099" s="145"/>
      <c r="AE1099" s="126"/>
    </row>
    <row r="1100" spans="6:31" s="79" customFormat="1" x14ac:dyDescent="0.2">
      <c r="F1100" s="145"/>
      <c r="H1100" s="126"/>
      <c r="I1100" s="145"/>
      <c r="AE1100" s="126"/>
    </row>
    <row r="1101" spans="6:31" s="79" customFormat="1" x14ac:dyDescent="0.2">
      <c r="F1101" s="145"/>
      <c r="H1101" s="126"/>
      <c r="I1101" s="145"/>
      <c r="AE1101" s="126"/>
    </row>
    <row r="1102" spans="6:31" s="79" customFormat="1" x14ac:dyDescent="0.2">
      <c r="F1102" s="145"/>
      <c r="H1102" s="126"/>
      <c r="I1102" s="145"/>
      <c r="AE1102" s="126"/>
    </row>
    <row r="1103" spans="6:31" s="79" customFormat="1" x14ac:dyDescent="0.2">
      <c r="F1103" s="145"/>
      <c r="H1103" s="126"/>
      <c r="I1103" s="145"/>
      <c r="AE1103" s="126"/>
    </row>
    <row r="1104" spans="6:31" s="79" customFormat="1" x14ac:dyDescent="0.2">
      <c r="F1104" s="145"/>
      <c r="H1104" s="126"/>
      <c r="I1104" s="145"/>
      <c r="AE1104" s="126"/>
    </row>
    <row r="1105" spans="6:31" s="79" customFormat="1" x14ac:dyDescent="0.2">
      <c r="F1105" s="145"/>
      <c r="H1105" s="126"/>
      <c r="I1105" s="145"/>
      <c r="AE1105" s="126"/>
    </row>
    <row r="1106" spans="6:31" s="79" customFormat="1" x14ac:dyDescent="0.2">
      <c r="F1106" s="145"/>
      <c r="H1106" s="126"/>
      <c r="I1106" s="145"/>
      <c r="AE1106" s="126"/>
    </row>
    <row r="1107" spans="6:31" s="79" customFormat="1" x14ac:dyDescent="0.2">
      <c r="F1107" s="145"/>
      <c r="H1107" s="126"/>
      <c r="I1107" s="145"/>
      <c r="AE1107" s="126"/>
    </row>
    <row r="1108" spans="6:31" s="79" customFormat="1" x14ac:dyDescent="0.2">
      <c r="F1108" s="145"/>
      <c r="H1108" s="126"/>
      <c r="I1108" s="145"/>
      <c r="AE1108" s="126"/>
    </row>
    <row r="1109" spans="6:31" s="79" customFormat="1" x14ac:dyDescent="0.2">
      <c r="F1109" s="145"/>
      <c r="H1109" s="126"/>
      <c r="I1109" s="145"/>
      <c r="AE1109" s="126"/>
    </row>
    <row r="1110" spans="6:31" s="79" customFormat="1" x14ac:dyDescent="0.2">
      <c r="F1110" s="145"/>
      <c r="H1110" s="126"/>
      <c r="I1110" s="145"/>
      <c r="AE1110" s="126"/>
    </row>
    <row r="1111" spans="6:31" s="79" customFormat="1" x14ac:dyDescent="0.2">
      <c r="F1111" s="145"/>
      <c r="H1111" s="126"/>
      <c r="I1111" s="145"/>
      <c r="AE1111" s="126"/>
    </row>
    <row r="1112" spans="6:31" s="79" customFormat="1" x14ac:dyDescent="0.2">
      <c r="F1112" s="145"/>
      <c r="H1112" s="126"/>
      <c r="I1112" s="145"/>
      <c r="AE1112" s="126"/>
    </row>
    <row r="1113" spans="6:31" s="79" customFormat="1" x14ac:dyDescent="0.2">
      <c r="F1113" s="145"/>
      <c r="H1113" s="126"/>
      <c r="I1113" s="145"/>
      <c r="AE1113" s="126"/>
    </row>
    <row r="1114" spans="6:31" s="79" customFormat="1" x14ac:dyDescent="0.2">
      <c r="F1114" s="145"/>
      <c r="H1114" s="126"/>
      <c r="I1114" s="145"/>
      <c r="AE1114" s="126"/>
    </row>
    <row r="1115" spans="6:31" s="79" customFormat="1" x14ac:dyDescent="0.2">
      <c r="F1115" s="145"/>
      <c r="H1115" s="126"/>
      <c r="I1115" s="145"/>
      <c r="AE1115" s="126"/>
    </row>
    <row r="1116" spans="6:31" s="79" customFormat="1" x14ac:dyDescent="0.2">
      <c r="F1116" s="145"/>
      <c r="H1116" s="126"/>
      <c r="I1116" s="145"/>
      <c r="AE1116" s="126"/>
    </row>
    <row r="1117" spans="6:31" s="79" customFormat="1" x14ac:dyDescent="0.2">
      <c r="F1117" s="145"/>
      <c r="H1117" s="126"/>
      <c r="I1117" s="145"/>
      <c r="AE1117" s="126"/>
    </row>
    <row r="1118" spans="6:31" s="79" customFormat="1" x14ac:dyDescent="0.2">
      <c r="F1118" s="145"/>
      <c r="H1118" s="126"/>
      <c r="I1118" s="145"/>
      <c r="AE1118" s="126"/>
    </row>
    <row r="1119" spans="6:31" s="79" customFormat="1" x14ac:dyDescent="0.2">
      <c r="F1119" s="145"/>
      <c r="H1119" s="126"/>
      <c r="I1119" s="145"/>
      <c r="AE1119" s="126"/>
    </row>
    <row r="1120" spans="6:31" s="79" customFormat="1" x14ac:dyDescent="0.2">
      <c r="F1120" s="145"/>
      <c r="H1120" s="126"/>
      <c r="I1120" s="145"/>
      <c r="AE1120" s="126"/>
    </row>
    <row r="1121" spans="6:31" s="79" customFormat="1" x14ac:dyDescent="0.2">
      <c r="F1121" s="145"/>
      <c r="H1121" s="126"/>
      <c r="I1121" s="145"/>
      <c r="AE1121" s="126"/>
    </row>
    <row r="1122" spans="6:31" s="79" customFormat="1" x14ac:dyDescent="0.2">
      <c r="F1122" s="145"/>
      <c r="H1122" s="126"/>
      <c r="I1122" s="145"/>
      <c r="AE1122" s="126"/>
    </row>
    <row r="1123" spans="6:31" s="79" customFormat="1" x14ac:dyDescent="0.2">
      <c r="F1123" s="145"/>
      <c r="H1123" s="126"/>
      <c r="I1123" s="145"/>
      <c r="AE1123" s="126"/>
    </row>
    <row r="1124" spans="6:31" s="79" customFormat="1" x14ac:dyDescent="0.2">
      <c r="F1124" s="145"/>
      <c r="H1124" s="126"/>
      <c r="I1124" s="145"/>
      <c r="AE1124" s="126"/>
    </row>
    <row r="1125" spans="6:31" s="79" customFormat="1" x14ac:dyDescent="0.2">
      <c r="F1125" s="145"/>
      <c r="H1125" s="126"/>
      <c r="I1125" s="145"/>
      <c r="AE1125" s="126"/>
    </row>
    <row r="1126" spans="6:31" s="79" customFormat="1" x14ac:dyDescent="0.2">
      <c r="F1126" s="145"/>
      <c r="H1126" s="126"/>
      <c r="I1126" s="145"/>
      <c r="AE1126" s="126"/>
    </row>
    <row r="1127" spans="6:31" s="79" customFormat="1" x14ac:dyDescent="0.2">
      <c r="F1127" s="145"/>
      <c r="H1127" s="126"/>
      <c r="I1127" s="145"/>
      <c r="AE1127" s="126"/>
    </row>
    <row r="1128" spans="6:31" s="79" customFormat="1" x14ac:dyDescent="0.2">
      <c r="F1128" s="145"/>
      <c r="H1128" s="126"/>
      <c r="I1128" s="145"/>
      <c r="AE1128" s="126"/>
    </row>
    <row r="1129" spans="6:31" s="79" customFormat="1" x14ac:dyDescent="0.2">
      <c r="F1129" s="145"/>
      <c r="H1129" s="126"/>
      <c r="I1129" s="145"/>
      <c r="AE1129" s="126"/>
    </row>
    <row r="1130" spans="6:31" s="79" customFormat="1" x14ac:dyDescent="0.2">
      <c r="F1130" s="145"/>
      <c r="H1130" s="126"/>
      <c r="I1130" s="145"/>
      <c r="AE1130" s="126"/>
    </row>
    <row r="1131" spans="6:31" s="79" customFormat="1" x14ac:dyDescent="0.2">
      <c r="F1131" s="145"/>
      <c r="H1131" s="126"/>
      <c r="I1131" s="145"/>
      <c r="AE1131" s="126"/>
    </row>
    <row r="1132" spans="6:31" s="79" customFormat="1" x14ac:dyDescent="0.2">
      <c r="F1132" s="145"/>
      <c r="H1132" s="126"/>
      <c r="I1132" s="145"/>
      <c r="AE1132" s="126"/>
    </row>
    <row r="1133" spans="6:31" s="79" customFormat="1" x14ac:dyDescent="0.2">
      <c r="F1133" s="145"/>
      <c r="H1133" s="126"/>
      <c r="I1133" s="145"/>
      <c r="AE1133" s="126"/>
    </row>
    <row r="1134" spans="6:31" s="79" customFormat="1" x14ac:dyDescent="0.2">
      <c r="F1134" s="145"/>
      <c r="H1134" s="126"/>
      <c r="I1134" s="145"/>
      <c r="AE1134" s="126"/>
    </row>
    <row r="1135" spans="6:31" s="79" customFormat="1" x14ac:dyDescent="0.2">
      <c r="F1135" s="145"/>
      <c r="H1135" s="126"/>
      <c r="I1135" s="145"/>
      <c r="AE1135" s="126"/>
    </row>
    <row r="1136" spans="6:31" s="79" customFormat="1" x14ac:dyDescent="0.2">
      <c r="F1136" s="145"/>
      <c r="H1136" s="126"/>
      <c r="I1136" s="145"/>
      <c r="AE1136" s="126"/>
    </row>
    <row r="1137" spans="6:31" s="79" customFormat="1" x14ac:dyDescent="0.2">
      <c r="F1137" s="145"/>
      <c r="H1137" s="126"/>
      <c r="I1137" s="145"/>
      <c r="AE1137" s="126"/>
    </row>
    <row r="1138" spans="6:31" s="79" customFormat="1" x14ac:dyDescent="0.2">
      <c r="F1138" s="145"/>
      <c r="H1138" s="126"/>
      <c r="I1138" s="145"/>
      <c r="AE1138" s="126"/>
    </row>
    <row r="1139" spans="6:31" s="79" customFormat="1" x14ac:dyDescent="0.2">
      <c r="F1139" s="145"/>
      <c r="H1139" s="126"/>
      <c r="I1139" s="145"/>
      <c r="AE1139" s="126"/>
    </row>
    <row r="1140" spans="6:31" s="79" customFormat="1" x14ac:dyDescent="0.2">
      <c r="F1140" s="145"/>
      <c r="H1140" s="126"/>
      <c r="I1140" s="145"/>
      <c r="AE1140" s="126"/>
    </row>
    <row r="1141" spans="6:31" s="79" customFormat="1" x14ac:dyDescent="0.2">
      <c r="F1141" s="145"/>
      <c r="H1141" s="126"/>
      <c r="I1141" s="145"/>
      <c r="AE1141" s="126"/>
    </row>
    <row r="1142" spans="6:31" s="79" customFormat="1" x14ac:dyDescent="0.2">
      <c r="F1142" s="145"/>
      <c r="H1142" s="126"/>
      <c r="I1142" s="145"/>
      <c r="AE1142" s="126"/>
    </row>
    <row r="1143" spans="6:31" s="79" customFormat="1" x14ac:dyDescent="0.2">
      <c r="F1143" s="145"/>
      <c r="H1143" s="126"/>
      <c r="I1143" s="145"/>
      <c r="AE1143" s="126"/>
    </row>
    <row r="1144" spans="6:31" s="79" customFormat="1" x14ac:dyDescent="0.2">
      <c r="F1144" s="145"/>
      <c r="H1144" s="126"/>
      <c r="I1144" s="145"/>
      <c r="AE1144" s="126"/>
    </row>
    <row r="1145" spans="6:31" s="79" customFormat="1" x14ac:dyDescent="0.2">
      <c r="F1145" s="145"/>
      <c r="H1145" s="126"/>
      <c r="I1145" s="145"/>
      <c r="AE1145" s="126"/>
    </row>
    <row r="1146" spans="6:31" s="79" customFormat="1" x14ac:dyDescent="0.2">
      <c r="F1146" s="145"/>
      <c r="H1146" s="126"/>
      <c r="I1146" s="145"/>
      <c r="AE1146" s="126"/>
    </row>
    <row r="1147" spans="6:31" s="79" customFormat="1" x14ac:dyDescent="0.2">
      <c r="F1147" s="145"/>
      <c r="H1147" s="126"/>
      <c r="I1147" s="145"/>
      <c r="AE1147" s="126"/>
    </row>
    <row r="1148" spans="6:31" s="79" customFormat="1" x14ac:dyDescent="0.2">
      <c r="F1148" s="145"/>
      <c r="H1148" s="126"/>
      <c r="I1148" s="145"/>
      <c r="AE1148" s="126"/>
    </row>
    <row r="1149" spans="6:31" s="79" customFormat="1" x14ac:dyDescent="0.2">
      <c r="F1149" s="145"/>
      <c r="H1149" s="126"/>
      <c r="I1149" s="145"/>
      <c r="AE1149" s="126"/>
    </row>
    <row r="1150" spans="6:31" s="79" customFormat="1" x14ac:dyDescent="0.2">
      <c r="F1150" s="145"/>
      <c r="H1150" s="126"/>
      <c r="I1150" s="145"/>
      <c r="AE1150" s="126"/>
    </row>
    <row r="1151" spans="6:31" s="79" customFormat="1" x14ac:dyDescent="0.2">
      <c r="F1151" s="145"/>
      <c r="H1151" s="126"/>
      <c r="I1151" s="145"/>
      <c r="AE1151" s="126"/>
    </row>
    <row r="1152" spans="6:31" s="79" customFormat="1" x14ac:dyDescent="0.2">
      <c r="F1152" s="145"/>
      <c r="H1152" s="126"/>
      <c r="I1152" s="145"/>
      <c r="AE1152" s="126"/>
    </row>
    <row r="1153" spans="6:31" s="79" customFormat="1" x14ac:dyDescent="0.2">
      <c r="F1153" s="145"/>
      <c r="H1153" s="126"/>
      <c r="I1153" s="145"/>
      <c r="AE1153" s="126"/>
    </row>
    <row r="1154" spans="6:31" s="79" customFormat="1" x14ac:dyDescent="0.2">
      <c r="F1154" s="145"/>
      <c r="H1154" s="126"/>
      <c r="I1154" s="145"/>
      <c r="AE1154" s="126"/>
    </row>
    <row r="1155" spans="6:31" s="79" customFormat="1" x14ac:dyDescent="0.2">
      <c r="F1155" s="145"/>
      <c r="H1155" s="126"/>
      <c r="I1155" s="145"/>
      <c r="AE1155" s="126"/>
    </row>
    <row r="1156" spans="6:31" s="79" customFormat="1" x14ac:dyDescent="0.2">
      <c r="F1156" s="145"/>
      <c r="H1156" s="126"/>
      <c r="I1156" s="145"/>
      <c r="AE1156" s="126"/>
    </row>
    <row r="1157" spans="6:31" s="79" customFormat="1" x14ac:dyDescent="0.2">
      <c r="F1157" s="145"/>
      <c r="H1157" s="126"/>
      <c r="I1157" s="145"/>
      <c r="AE1157" s="126"/>
    </row>
    <row r="1158" spans="6:31" s="79" customFormat="1" x14ac:dyDescent="0.2">
      <c r="F1158" s="145"/>
      <c r="H1158" s="126"/>
      <c r="I1158" s="145"/>
      <c r="AE1158" s="126"/>
    </row>
    <row r="1159" spans="6:31" s="79" customFormat="1" x14ac:dyDescent="0.2">
      <c r="F1159" s="145"/>
      <c r="H1159" s="126"/>
      <c r="I1159" s="145"/>
      <c r="AE1159" s="126"/>
    </row>
    <row r="1160" spans="6:31" s="79" customFormat="1" x14ac:dyDescent="0.2">
      <c r="F1160" s="145"/>
      <c r="H1160" s="126"/>
      <c r="I1160" s="145"/>
      <c r="AE1160" s="126"/>
    </row>
    <row r="1161" spans="6:31" s="79" customFormat="1" x14ac:dyDescent="0.2">
      <c r="F1161" s="145"/>
      <c r="H1161" s="126"/>
      <c r="I1161" s="145"/>
      <c r="AE1161" s="126"/>
    </row>
    <row r="1162" spans="6:31" s="79" customFormat="1" x14ac:dyDescent="0.2">
      <c r="F1162" s="145"/>
      <c r="H1162" s="126"/>
      <c r="I1162" s="145"/>
      <c r="AE1162" s="126"/>
    </row>
    <row r="1163" spans="6:31" s="79" customFormat="1" x14ac:dyDescent="0.2">
      <c r="F1163" s="145"/>
      <c r="H1163" s="126"/>
      <c r="I1163" s="145"/>
      <c r="AE1163" s="126"/>
    </row>
    <row r="1164" spans="6:31" s="79" customFormat="1" x14ac:dyDescent="0.2">
      <c r="F1164" s="145"/>
      <c r="H1164" s="126"/>
      <c r="I1164" s="145"/>
      <c r="AE1164" s="126"/>
    </row>
    <row r="1165" spans="6:31" s="79" customFormat="1" x14ac:dyDescent="0.2">
      <c r="F1165" s="145"/>
      <c r="H1165" s="126"/>
      <c r="I1165" s="145"/>
      <c r="AE1165" s="126"/>
    </row>
    <row r="1166" spans="6:31" s="79" customFormat="1" x14ac:dyDescent="0.2">
      <c r="F1166" s="145"/>
      <c r="H1166" s="126"/>
      <c r="I1166" s="145"/>
      <c r="AE1166" s="126"/>
    </row>
    <row r="1167" spans="6:31" s="79" customFormat="1" x14ac:dyDescent="0.2">
      <c r="F1167" s="145"/>
      <c r="H1167" s="126"/>
      <c r="I1167" s="145"/>
      <c r="AE1167" s="126"/>
    </row>
    <row r="1168" spans="6:31" s="79" customFormat="1" x14ac:dyDescent="0.2">
      <c r="F1168" s="145"/>
      <c r="H1168" s="126"/>
      <c r="I1168" s="145"/>
      <c r="AE1168" s="126"/>
    </row>
    <row r="1169" spans="6:31" s="79" customFormat="1" x14ac:dyDescent="0.2">
      <c r="F1169" s="145"/>
      <c r="H1169" s="126"/>
      <c r="I1169" s="145"/>
      <c r="AE1169" s="126"/>
    </row>
    <row r="1170" spans="6:31" s="79" customFormat="1" x14ac:dyDescent="0.2">
      <c r="F1170" s="145"/>
      <c r="H1170" s="126"/>
      <c r="I1170" s="145"/>
      <c r="AE1170" s="126"/>
    </row>
    <row r="1171" spans="6:31" s="79" customFormat="1" x14ac:dyDescent="0.2">
      <c r="F1171" s="145"/>
      <c r="H1171" s="126"/>
      <c r="I1171" s="145"/>
      <c r="AE1171" s="126"/>
    </row>
    <row r="1172" spans="6:31" s="79" customFormat="1" x14ac:dyDescent="0.2">
      <c r="F1172" s="145"/>
      <c r="H1172" s="126"/>
      <c r="I1172" s="145"/>
      <c r="AE1172" s="126"/>
    </row>
    <row r="1173" spans="6:31" s="79" customFormat="1" x14ac:dyDescent="0.2">
      <c r="F1173" s="145"/>
      <c r="H1173" s="126"/>
      <c r="I1173" s="145"/>
      <c r="AE1173" s="126"/>
    </row>
    <row r="1174" spans="6:31" s="79" customFormat="1" x14ac:dyDescent="0.2">
      <c r="F1174" s="145"/>
      <c r="H1174" s="126"/>
      <c r="I1174" s="145"/>
      <c r="AE1174" s="126"/>
    </row>
    <row r="1175" spans="6:31" s="79" customFormat="1" x14ac:dyDescent="0.2">
      <c r="F1175" s="145"/>
      <c r="H1175" s="126"/>
      <c r="I1175" s="145"/>
      <c r="AE1175" s="126"/>
    </row>
    <row r="1176" spans="6:31" s="79" customFormat="1" x14ac:dyDescent="0.2">
      <c r="F1176" s="145"/>
      <c r="H1176" s="126"/>
      <c r="I1176" s="145"/>
      <c r="AE1176" s="126"/>
    </row>
    <row r="1177" spans="6:31" s="79" customFormat="1" x14ac:dyDescent="0.2">
      <c r="F1177" s="145"/>
      <c r="H1177" s="126"/>
      <c r="I1177" s="145"/>
      <c r="AE1177" s="126"/>
    </row>
    <row r="1178" spans="6:31" s="79" customFormat="1" x14ac:dyDescent="0.2">
      <c r="F1178" s="145"/>
      <c r="H1178" s="126"/>
      <c r="I1178" s="145"/>
      <c r="AE1178" s="126"/>
    </row>
    <row r="1179" spans="6:31" s="79" customFormat="1" x14ac:dyDescent="0.2">
      <c r="F1179" s="145"/>
      <c r="H1179" s="126"/>
      <c r="I1179" s="145"/>
      <c r="AE1179" s="126"/>
    </row>
    <row r="1180" spans="6:31" s="79" customFormat="1" x14ac:dyDescent="0.2">
      <c r="F1180" s="145"/>
      <c r="H1180" s="126"/>
      <c r="I1180" s="145"/>
      <c r="AE1180" s="126"/>
    </row>
    <row r="1181" spans="6:31" s="79" customFormat="1" x14ac:dyDescent="0.2">
      <c r="F1181" s="145"/>
      <c r="H1181" s="126"/>
      <c r="I1181" s="145"/>
      <c r="AE1181" s="126"/>
    </row>
    <row r="1182" spans="6:31" s="79" customFormat="1" x14ac:dyDescent="0.2">
      <c r="F1182" s="145"/>
      <c r="H1182" s="126"/>
      <c r="I1182" s="145"/>
      <c r="AE1182" s="126"/>
    </row>
    <row r="1183" spans="6:31" s="79" customFormat="1" x14ac:dyDescent="0.2">
      <c r="F1183" s="145"/>
      <c r="H1183" s="126"/>
      <c r="I1183" s="145"/>
      <c r="AE1183" s="126"/>
    </row>
    <row r="1184" spans="6:31" s="79" customFormat="1" x14ac:dyDescent="0.2">
      <c r="F1184" s="145"/>
      <c r="H1184" s="126"/>
      <c r="I1184" s="145"/>
      <c r="AE1184" s="126"/>
    </row>
    <row r="1185" spans="6:31" s="79" customFormat="1" x14ac:dyDescent="0.2">
      <c r="F1185" s="145"/>
      <c r="H1185" s="126"/>
      <c r="I1185" s="145"/>
      <c r="AE1185" s="126"/>
    </row>
    <row r="1186" spans="6:31" s="79" customFormat="1" x14ac:dyDescent="0.2">
      <c r="F1186" s="145"/>
      <c r="H1186" s="126"/>
      <c r="I1186" s="145"/>
      <c r="AE1186" s="126"/>
    </row>
    <row r="1187" spans="6:31" s="79" customFormat="1" x14ac:dyDescent="0.2">
      <c r="F1187" s="145"/>
      <c r="H1187" s="126"/>
      <c r="I1187" s="145"/>
      <c r="AE1187" s="126"/>
    </row>
    <row r="1188" spans="6:31" s="79" customFormat="1" x14ac:dyDescent="0.2">
      <c r="F1188" s="145"/>
      <c r="H1188" s="126"/>
      <c r="I1188" s="145"/>
      <c r="AE1188" s="126"/>
    </row>
    <row r="1189" spans="6:31" s="79" customFormat="1" x14ac:dyDescent="0.2">
      <c r="F1189" s="145"/>
      <c r="H1189" s="126"/>
      <c r="I1189" s="145"/>
      <c r="AE1189" s="126"/>
    </row>
    <row r="1190" spans="6:31" s="79" customFormat="1" x14ac:dyDescent="0.2">
      <c r="F1190" s="145"/>
      <c r="H1190" s="126"/>
      <c r="I1190" s="145"/>
      <c r="AE1190" s="126"/>
    </row>
    <row r="1191" spans="6:31" s="79" customFormat="1" x14ac:dyDescent="0.2">
      <c r="F1191" s="145"/>
      <c r="H1191" s="126"/>
      <c r="I1191" s="145"/>
      <c r="AE1191" s="126"/>
    </row>
    <row r="1192" spans="6:31" s="79" customFormat="1" x14ac:dyDescent="0.2">
      <c r="F1192" s="145"/>
      <c r="H1192" s="126"/>
      <c r="I1192" s="145"/>
      <c r="AE1192" s="126"/>
    </row>
    <row r="1193" spans="6:31" s="79" customFormat="1" x14ac:dyDescent="0.2">
      <c r="F1193" s="145"/>
      <c r="H1193" s="126"/>
      <c r="I1193" s="145"/>
      <c r="AE1193" s="126"/>
    </row>
    <row r="1194" spans="6:31" s="79" customFormat="1" x14ac:dyDescent="0.2">
      <c r="F1194" s="145"/>
      <c r="H1194" s="126"/>
      <c r="I1194" s="145"/>
      <c r="AE1194" s="126"/>
    </row>
    <row r="1195" spans="6:31" s="79" customFormat="1" x14ac:dyDescent="0.2">
      <c r="F1195" s="145"/>
      <c r="H1195" s="126"/>
      <c r="I1195" s="145"/>
      <c r="AE1195" s="126"/>
    </row>
    <row r="1196" spans="6:31" s="79" customFormat="1" x14ac:dyDescent="0.2">
      <c r="F1196" s="145"/>
      <c r="H1196" s="126"/>
      <c r="I1196" s="145"/>
      <c r="AE1196" s="126"/>
    </row>
    <row r="1197" spans="6:31" s="79" customFormat="1" x14ac:dyDescent="0.2">
      <c r="F1197" s="145"/>
      <c r="H1197" s="126"/>
      <c r="I1197" s="145"/>
      <c r="AE1197" s="126"/>
    </row>
    <row r="1198" spans="6:31" s="79" customFormat="1" x14ac:dyDescent="0.2">
      <c r="F1198" s="145"/>
      <c r="H1198" s="126"/>
      <c r="I1198" s="145"/>
      <c r="AE1198" s="126"/>
    </row>
    <row r="1199" spans="6:31" s="79" customFormat="1" x14ac:dyDescent="0.2">
      <c r="F1199" s="145"/>
      <c r="H1199" s="126"/>
      <c r="I1199" s="145"/>
      <c r="AE1199" s="126"/>
    </row>
    <row r="1200" spans="6:31" s="79" customFormat="1" x14ac:dyDescent="0.2">
      <c r="F1200" s="145"/>
      <c r="H1200" s="126"/>
      <c r="I1200" s="145"/>
      <c r="AE1200" s="126"/>
    </row>
    <row r="1201" spans="6:31" s="79" customFormat="1" x14ac:dyDescent="0.2">
      <c r="F1201" s="145"/>
      <c r="H1201" s="126"/>
      <c r="I1201" s="145"/>
      <c r="AE1201" s="126"/>
    </row>
    <row r="1202" spans="6:31" s="79" customFormat="1" x14ac:dyDescent="0.2">
      <c r="F1202" s="145"/>
      <c r="H1202" s="126"/>
      <c r="I1202" s="145"/>
      <c r="AE1202" s="126"/>
    </row>
    <row r="1203" spans="6:31" s="79" customFormat="1" x14ac:dyDescent="0.2">
      <c r="F1203" s="145"/>
      <c r="H1203" s="126"/>
      <c r="I1203" s="145"/>
      <c r="AE1203" s="126"/>
    </row>
    <row r="1204" spans="6:31" s="79" customFormat="1" x14ac:dyDescent="0.2">
      <c r="F1204" s="145"/>
      <c r="H1204" s="126"/>
      <c r="I1204" s="145"/>
      <c r="AE1204" s="126"/>
    </row>
    <row r="1205" spans="6:31" s="79" customFormat="1" x14ac:dyDescent="0.2">
      <c r="F1205" s="145"/>
      <c r="H1205" s="126"/>
      <c r="I1205" s="145"/>
      <c r="AE1205" s="126"/>
    </row>
    <row r="1206" spans="6:31" s="79" customFormat="1" x14ac:dyDescent="0.2">
      <c r="F1206" s="145"/>
      <c r="H1206" s="126"/>
      <c r="I1206" s="145"/>
      <c r="AE1206" s="126"/>
    </row>
    <row r="1207" spans="6:31" s="79" customFormat="1" x14ac:dyDescent="0.2">
      <c r="F1207" s="145"/>
      <c r="H1207" s="126"/>
      <c r="I1207" s="145"/>
      <c r="AE1207" s="126"/>
    </row>
    <row r="1208" spans="6:31" s="79" customFormat="1" x14ac:dyDescent="0.2">
      <c r="F1208" s="145"/>
      <c r="H1208" s="126"/>
      <c r="I1208" s="145"/>
      <c r="AE1208" s="126"/>
    </row>
    <row r="1209" spans="6:31" s="79" customFormat="1" x14ac:dyDescent="0.2">
      <c r="F1209" s="145"/>
      <c r="H1209" s="126"/>
      <c r="I1209" s="145"/>
      <c r="AE1209" s="126"/>
    </row>
    <row r="1210" spans="6:31" s="79" customFormat="1" x14ac:dyDescent="0.2">
      <c r="F1210" s="145"/>
      <c r="H1210" s="126"/>
      <c r="I1210" s="145"/>
      <c r="AE1210" s="126"/>
    </row>
    <row r="1211" spans="6:31" s="79" customFormat="1" x14ac:dyDescent="0.2">
      <c r="F1211" s="145"/>
      <c r="H1211" s="126"/>
      <c r="I1211" s="145"/>
      <c r="AE1211" s="126"/>
    </row>
    <row r="1212" spans="6:31" s="79" customFormat="1" x14ac:dyDescent="0.2">
      <c r="F1212" s="145"/>
      <c r="H1212" s="126"/>
      <c r="I1212" s="145"/>
      <c r="AE1212" s="126"/>
    </row>
    <row r="1213" spans="6:31" s="79" customFormat="1" x14ac:dyDescent="0.2">
      <c r="F1213" s="145"/>
      <c r="H1213" s="126"/>
      <c r="I1213" s="145"/>
      <c r="AE1213" s="126"/>
    </row>
    <row r="1214" spans="6:31" s="79" customFormat="1" x14ac:dyDescent="0.2">
      <c r="F1214" s="145"/>
      <c r="H1214" s="126"/>
      <c r="I1214" s="145"/>
      <c r="AE1214" s="126"/>
    </row>
    <row r="1215" spans="6:31" s="79" customFormat="1" x14ac:dyDescent="0.2">
      <c r="F1215" s="145"/>
      <c r="H1215" s="126"/>
      <c r="I1215" s="145"/>
      <c r="AE1215" s="126"/>
    </row>
    <row r="1216" spans="6:31" s="79" customFormat="1" x14ac:dyDescent="0.2">
      <c r="F1216" s="145"/>
      <c r="H1216" s="126"/>
      <c r="I1216" s="145"/>
      <c r="AE1216" s="126"/>
    </row>
    <row r="1217" spans="6:31" s="79" customFormat="1" x14ac:dyDescent="0.2">
      <c r="F1217" s="145"/>
      <c r="H1217" s="126"/>
      <c r="I1217" s="145"/>
      <c r="AE1217" s="126"/>
    </row>
    <row r="1218" spans="6:31" s="79" customFormat="1" x14ac:dyDescent="0.2">
      <c r="F1218" s="145"/>
      <c r="H1218" s="126"/>
      <c r="I1218" s="145"/>
      <c r="AE1218" s="126"/>
    </row>
    <row r="1219" spans="6:31" s="79" customFormat="1" x14ac:dyDescent="0.2">
      <c r="F1219" s="145"/>
      <c r="H1219" s="126"/>
      <c r="I1219" s="145"/>
      <c r="AE1219" s="126"/>
    </row>
    <row r="1220" spans="6:31" s="79" customFormat="1" x14ac:dyDescent="0.2">
      <c r="F1220" s="145"/>
      <c r="H1220" s="126"/>
      <c r="I1220" s="145"/>
      <c r="AE1220" s="126"/>
    </row>
    <row r="1221" spans="6:31" s="79" customFormat="1" x14ac:dyDescent="0.2">
      <c r="F1221" s="145"/>
      <c r="H1221" s="126"/>
      <c r="I1221" s="145"/>
      <c r="AE1221" s="126"/>
    </row>
    <row r="1222" spans="6:31" s="79" customFormat="1" x14ac:dyDescent="0.2">
      <c r="F1222" s="145"/>
      <c r="H1222" s="126"/>
      <c r="I1222" s="145"/>
      <c r="AE1222" s="126"/>
    </row>
    <row r="1223" spans="6:31" s="79" customFormat="1" x14ac:dyDescent="0.2">
      <c r="F1223" s="145"/>
      <c r="H1223" s="126"/>
      <c r="I1223" s="145"/>
      <c r="AE1223" s="126"/>
    </row>
    <row r="1224" spans="6:31" s="79" customFormat="1" x14ac:dyDescent="0.2">
      <c r="F1224" s="145"/>
      <c r="H1224" s="126"/>
      <c r="I1224" s="145"/>
      <c r="AE1224" s="126"/>
    </row>
    <row r="1225" spans="6:31" s="79" customFormat="1" x14ac:dyDescent="0.2">
      <c r="F1225" s="145"/>
      <c r="H1225" s="126"/>
      <c r="I1225" s="145"/>
      <c r="AE1225" s="126"/>
    </row>
    <row r="1226" spans="6:31" s="79" customFormat="1" x14ac:dyDescent="0.2">
      <c r="F1226" s="145"/>
      <c r="H1226" s="126"/>
      <c r="I1226" s="145"/>
      <c r="AE1226" s="126"/>
    </row>
    <row r="1227" spans="6:31" s="79" customFormat="1" x14ac:dyDescent="0.2">
      <c r="F1227" s="145"/>
      <c r="H1227" s="126"/>
      <c r="I1227" s="145"/>
      <c r="AE1227" s="126"/>
    </row>
    <row r="1228" spans="6:31" s="79" customFormat="1" x14ac:dyDescent="0.2">
      <c r="F1228" s="145"/>
      <c r="H1228" s="126"/>
      <c r="I1228" s="145"/>
      <c r="AE1228" s="126"/>
    </row>
    <row r="1229" spans="6:31" s="79" customFormat="1" x14ac:dyDescent="0.2">
      <c r="F1229" s="145"/>
      <c r="H1229" s="126"/>
      <c r="I1229" s="145"/>
      <c r="AE1229" s="126"/>
    </row>
    <row r="1230" spans="6:31" s="79" customFormat="1" x14ac:dyDescent="0.2">
      <c r="F1230" s="145"/>
      <c r="H1230" s="126"/>
      <c r="I1230" s="145"/>
      <c r="AE1230" s="126"/>
    </row>
    <row r="1231" spans="6:31" s="79" customFormat="1" x14ac:dyDescent="0.2">
      <c r="F1231" s="145"/>
      <c r="H1231" s="126"/>
      <c r="I1231" s="145"/>
      <c r="AE1231" s="126"/>
    </row>
    <row r="1232" spans="6:31" s="79" customFormat="1" x14ac:dyDescent="0.2">
      <c r="F1232" s="145"/>
      <c r="H1232" s="126"/>
      <c r="I1232" s="145"/>
      <c r="AE1232" s="126"/>
    </row>
    <row r="1233" spans="6:31" s="79" customFormat="1" x14ac:dyDescent="0.2">
      <c r="F1233" s="145"/>
      <c r="H1233" s="126"/>
      <c r="I1233" s="145"/>
      <c r="AE1233" s="126"/>
    </row>
    <row r="1234" spans="6:31" s="79" customFormat="1" x14ac:dyDescent="0.2">
      <c r="F1234" s="145"/>
      <c r="H1234" s="126"/>
      <c r="I1234" s="145"/>
      <c r="AE1234" s="126"/>
    </row>
    <row r="1235" spans="6:31" s="79" customFormat="1" x14ac:dyDescent="0.2">
      <c r="F1235" s="145"/>
      <c r="H1235" s="126"/>
      <c r="I1235" s="145"/>
      <c r="AE1235" s="126"/>
    </row>
    <row r="1236" spans="6:31" s="79" customFormat="1" x14ac:dyDescent="0.2">
      <c r="F1236" s="145"/>
      <c r="H1236" s="126"/>
      <c r="I1236" s="145"/>
      <c r="AE1236" s="126"/>
    </row>
    <row r="1237" spans="6:31" s="79" customFormat="1" x14ac:dyDescent="0.2">
      <c r="F1237" s="145"/>
      <c r="H1237" s="126"/>
      <c r="I1237" s="145"/>
      <c r="AE1237" s="126"/>
    </row>
    <row r="1238" spans="6:31" s="79" customFormat="1" x14ac:dyDescent="0.2">
      <c r="F1238" s="145"/>
      <c r="H1238" s="126"/>
      <c r="I1238" s="145"/>
      <c r="AE1238" s="126"/>
    </row>
    <row r="1239" spans="6:31" s="79" customFormat="1" x14ac:dyDescent="0.2">
      <c r="F1239" s="145"/>
      <c r="H1239" s="126"/>
      <c r="I1239" s="145"/>
      <c r="AE1239" s="126"/>
    </row>
    <row r="1240" spans="6:31" s="79" customFormat="1" x14ac:dyDescent="0.2">
      <c r="F1240" s="145"/>
      <c r="H1240" s="126"/>
      <c r="I1240" s="145"/>
      <c r="AE1240" s="126"/>
    </row>
    <row r="1241" spans="6:31" s="79" customFormat="1" x14ac:dyDescent="0.2">
      <c r="F1241" s="145"/>
      <c r="H1241" s="126"/>
      <c r="I1241" s="145"/>
      <c r="AE1241" s="126"/>
    </row>
    <row r="1242" spans="6:31" s="79" customFormat="1" x14ac:dyDescent="0.2">
      <c r="F1242" s="145"/>
      <c r="H1242" s="126"/>
      <c r="I1242" s="145"/>
      <c r="AE1242" s="126"/>
    </row>
    <row r="1243" spans="6:31" s="79" customFormat="1" x14ac:dyDescent="0.2">
      <c r="F1243" s="145"/>
      <c r="H1243" s="126"/>
      <c r="I1243" s="145"/>
      <c r="AE1243" s="126"/>
    </row>
    <row r="1244" spans="6:31" s="79" customFormat="1" x14ac:dyDescent="0.2">
      <c r="F1244" s="145"/>
      <c r="H1244" s="126"/>
      <c r="I1244" s="145"/>
      <c r="AE1244" s="126"/>
    </row>
    <row r="1245" spans="6:31" s="79" customFormat="1" x14ac:dyDescent="0.2">
      <c r="F1245" s="145"/>
      <c r="H1245" s="126"/>
      <c r="I1245" s="145"/>
      <c r="AE1245" s="126"/>
    </row>
    <row r="1246" spans="6:31" s="79" customFormat="1" x14ac:dyDescent="0.2">
      <c r="F1246" s="145"/>
      <c r="H1246" s="126"/>
      <c r="I1246" s="145"/>
      <c r="AE1246" s="126"/>
    </row>
    <row r="1247" spans="6:31" s="79" customFormat="1" x14ac:dyDescent="0.2">
      <c r="F1247" s="145"/>
      <c r="H1247" s="126"/>
      <c r="I1247" s="145"/>
      <c r="AE1247" s="126"/>
    </row>
    <row r="1248" spans="6:31" s="79" customFormat="1" x14ac:dyDescent="0.2">
      <c r="F1248" s="145"/>
      <c r="H1248" s="126"/>
      <c r="I1248" s="145"/>
      <c r="AE1248" s="126"/>
    </row>
    <row r="1249" spans="6:31" s="79" customFormat="1" x14ac:dyDescent="0.2">
      <c r="F1249" s="145"/>
      <c r="H1249" s="126"/>
      <c r="I1249" s="145"/>
      <c r="AE1249" s="126"/>
    </row>
    <row r="1250" spans="6:31" s="79" customFormat="1" x14ac:dyDescent="0.2">
      <c r="F1250" s="145"/>
      <c r="H1250" s="126"/>
      <c r="I1250" s="145"/>
      <c r="AE1250" s="126"/>
    </row>
    <row r="1251" spans="6:31" s="79" customFormat="1" x14ac:dyDescent="0.2">
      <c r="F1251" s="145"/>
      <c r="H1251" s="126"/>
      <c r="I1251" s="145"/>
      <c r="AE1251" s="126"/>
    </row>
    <row r="1252" spans="6:31" s="79" customFormat="1" x14ac:dyDescent="0.2">
      <c r="F1252" s="145"/>
      <c r="H1252" s="126"/>
      <c r="I1252" s="145"/>
      <c r="AE1252" s="126"/>
    </row>
    <row r="1253" spans="6:31" s="79" customFormat="1" x14ac:dyDescent="0.2">
      <c r="F1253" s="145"/>
      <c r="H1253" s="126"/>
      <c r="I1253" s="145"/>
      <c r="AE1253" s="126"/>
    </row>
    <row r="1254" spans="6:31" s="79" customFormat="1" x14ac:dyDescent="0.2">
      <c r="F1254" s="145"/>
      <c r="H1254" s="126"/>
      <c r="I1254" s="145"/>
      <c r="AE1254" s="126"/>
    </row>
    <row r="1255" spans="6:31" s="79" customFormat="1" x14ac:dyDescent="0.2">
      <c r="F1255" s="145"/>
      <c r="H1255" s="126"/>
      <c r="I1255" s="145"/>
      <c r="AE1255" s="126"/>
    </row>
    <row r="1256" spans="6:31" s="79" customFormat="1" x14ac:dyDescent="0.2">
      <c r="F1256" s="145"/>
      <c r="H1256" s="126"/>
      <c r="I1256" s="145"/>
      <c r="AE1256" s="126"/>
    </row>
    <row r="1257" spans="6:31" s="79" customFormat="1" x14ac:dyDescent="0.2">
      <c r="F1257" s="145"/>
      <c r="H1257" s="126"/>
      <c r="I1257" s="145"/>
      <c r="AE1257" s="126"/>
    </row>
    <row r="1258" spans="6:31" s="79" customFormat="1" x14ac:dyDescent="0.2">
      <c r="F1258" s="145"/>
      <c r="H1258" s="126"/>
      <c r="I1258" s="145"/>
      <c r="AE1258" s="126"/>
    </row>
    <row r="1259" spans="6:31" s="79" customFormat="1" x14ac:dyDescent="0.2">
      <c r="F1259" s="145"/>
      <c r="H1259" s="126"/>
      <c r="I1259" s="145"/>
      <c r="AE1259" s="126"/>
    </row>
    <row r="1260" spans="6:31" s="79" customFormat="1" x14ac:dyDescent="0.2">
      <c r="F1260" s="145"/>
      <c r="H1260" s="126"/>
      <c r="I1260" s="145"/>
      <c r="AE1260" s="126"/>
    </row>
    <row r="1261" spans="6:31" s="79" customFormat="1" x14ac:dyDescent="0.2">
      <c r="F1261" s="145"/>
      <c r="H1261" s="126"/>
      <c r="I1261" s="145"/>
      <c r="AE1261" s="126"/>
    </row>
    <row r="1262" spans="6:31" s="79" customFormat="1" x14ac:dyDescent="0.2">
      <c r="F1262" s="145"/>
      <c r="H1262" s="126"/>
      <c r="I1262" s="145"/>
      <c r="AE1262" s="126"/>
    </row>
    <row r="1263" spans="6:31" s="79" customFormat="1" x14ac:dyDescent="0.2">
      <c r="F1263" s="145"/>
      <c r="H1263" s="126"/>
      <c r="I1263" s="145"/>
      <c r="AE1263" s="126"/>
    </row>
    <row r="1264" spans="6:31" s="79" customFormat="1" x14ac:dyDescent="0.2">
      <c r="F1264" s="145"/>
      <c r="H1264" s="126"/>
      <c r="I1264" s="145"/>
      <c r="AE1264" s="126"/>
    </row>
    <row r="1265" spans="6:31" s="79" customFormat="1" x14ac:dyDescent="0.2">
      <c r="F1265" s="145"/>
      <c r="H1265" s="126"/>
      <c r="I1265" s="145"/>
      <c r="AE1265" s="126"/>
    </row>
    <row r="1266" spans="6:31" s="79" customFormat="1" x14ac:dyDescent="0.2">
      <c r="F1266" s="145"/>
      <c r="H1266" s="126"/>
      <c r="I1266" s="145"/>
      <c r="AE1266" s="126"/>
    </row>
    <row r="1267" spans="6:31" s="79" customFormat="1" x14ac:dyDescent="0.2">
      <c r="F1267" s="145"/>
      <c r="H1267" s="126"/>
      <c r="I1267" s="145"/>
      <c r="AE1267" s="126"/>
    </row>
    <row r="1268" spans="6:31" s="79" customFormat="1" x14ac:dyDescent="0.2">
      <c r="F1268" s="145"/>
      <c r="H1268" s="126"/>
      <c r="I1268" s="145"/>
      <c r="AE1268" s="126"/>
    </row>
    <row r="1269" spans="6:31" s="79" customFormat="1" x14ac:dyDescent="0.2">
      <c r="F1269" s="145"/>
      <c r="H1269" s="126"/>
      <c r="I1269" s="145"/>
      <c r="AE1269" s="126"/>
    </row>
    <row r="1270" spans="6:31" s="79" customFormat="1" x14ac:dyDescent="0.2">
      <c r="F1270" s="145"/>
      <c r="H1270" s="126"/>
      <c r="I1270" s="145"/>
      <c r="AE1270" s="126"/>
    </row>
    <row r="1271" spans="6:31" s="79" customFormat="1" x14ac:dyDescent="0.2">
      <c r="F1271" s="145"/>
      <c r="H1271" s="126"/>
      <c r="I1271" s="145"/>
      <c r="AE1271" s="126"/>
    </row>
    <row r="1272" spans="6:31" s="79" customFormat="1" x14ac:dyDescent="0.2">
      <c r="F1272" s="145"/>
      <c r="H1272" s="126"/>
      <c r="I1272" s="145"/>
      <c r="AE1272" s="126"/>
    </row>
    <row r="1273" spans="6:31" s="79" customFormat="1" x14ac:dyDescent="0.2">
      <c r="F1273" s="145"/>
      <c r="H1273" s="126"/>
      <c r="I1273" s="145"/>
      <c r="AE1273" s="126"/>
    </row>
    <row r="1274" spans="6:31" s="79" customFormat="1" x14ac:dyDescent="0.2">
      <c r="F1274" s="145"/>
      <c r="H1274" s="126"/>
      <c r="I1274" s="145"/>
      <c r="AE1274" s="126"/>
    </row>
    <row r="1275" spans="6:31" s="79" customFormat="1" x14ac:dyDescent="0.2">
      <c r="F1275" s="145"/>
      <c r="H1275" s="126"/>
      <c r="I1275" s="145"/>
      <c r="AE1275" s="126"/>
    </row>
    <row r="1276" spans="6:31" s="79" customFormat="1" x14ac:dyDescent="0.2">
      <c r="F1276" s="145"/>
      <c r="H1276" s="126"/>
      <c r="I1276" s="145"/>
      <c r="AE1276" s="126"/>
    </row>
    <row r="1277" spans="6:31" s="79" customFormat="1" x14ac:dyDescent="0.2">
      <c r="F1277" s="145"/>
      <c r="H1277" s="126"/>
      <c r="I1277" s="145"/>
      <c r="AE1277" s="126"/>
    </row>
    <row r="1278" spans="6:31" s="79" customFormat="1" x14ac:dyDescent="0.2">
      <c r="F1278" s="145"/>
      <c r="H1278" s="126"/>
      <c r="I1278" s="145"/>
      <c r="AE1278" s="126"/>
    </row>
    <row r="1279" spans="6:31" s="79" customFormat="1" x14ac:dyDescent="0.2">
      <c r="F1279" s="145"/>
      <c r="H1279" s="126"/>
      <c r="I1279" s="145"/>
      <c r="AE1279" s="126"/>
    </row>
    <row r="1280" spans="6:31" s="79" customFormat="1" x14ac:dyDescent="0.2">
      <c r="F1280" s="145"/>
      <c r="H1280" s="126"/>
      <c r="I1280" s="145"/>
      <c r="AE1280" s="126"/>
    </row>
    <row r="1281" spans="6:31" s="79" customFormat="1" x14ac:dyDescent="0.2">
      <c r="F1281" s="145"/>
      <c r="H1281" s="126"/>
      <c r="I1281" s="145"/>
      <c r="AE1281" s="126"/>
    </row>
    <row r="1282" spans="6:31" s="79" customFormat="1" x14ac:dyDescent="0.2">
      <c r="F1282" s="145"/>
      <c r="H1282" s="126"/>
      <c r="I1282" s="145"/>
      <c r="AE1282" s="126"/>
    </row>
    <row r="1283" spans="6:31" s="79" customFormat="1" x14ac:dyDescent="0.2">
      <c r="F1283" s="145"/>
      <c r="H1283" s="126"/>
      <c r="I1283" s="145"/>
      <c r="AE1283" s="126"/>
    </row>
    <row r="1284" spans="6:31" s="79" customFormat="1" x14ac:dyDescent="0.2">
      <c r="F1284" s="145"/>
      <c r="H1284" s="126"/>
      <c r="I1284" s="145"/>
      <c r="AE1284" s="126"/>
    </row>
    <row r="1285" spans="6:31" s="79" customFormat="1" x14ac:dyDescent="0.2">
      <c r="F1285" s="145"/>
      <c r="H1285" s="126"/>
      <c r="I1285" s="145"/>
      <c r="AE1285" s="126"/>
    </row>
    <row r="1286" spans="6:31" s="79" customFormat="1" x14ac:dyDescent="0.2">
      <c r="F1286" s="145"/>
      <c r="H1286" s="126"/>
      <c r="I1286" s="145"/>
      <c r="AE1286" s="126"/>
    </row>
    <row r="1287" spans="6:31" s="79" customFormat="1" x14ac:dyDescent="0.2">
      <c r="F1287" s="145"/>
      <c r="H1287" s="126"/>
      <c r="I1287" s="145"/>
      <c r="AE1287" s="126"/>
    </row>
    <row r="1288" spans="6:31" s="79" customFormat="1" x14ac:dyDescent="0.2">
      <c r="F1288" s="145"/>
      <c r="H1288" s="126"/>
      <c r="I1288" s="145"/>
      <c r="AE1288" s="126"/>
    </row>
    <row r="1289" spans="6:31" s="79" customFormat="1" x14ac:dyDescent="0.2">
      <c r="F1289" s="145"/>
      <c r="H1289" s="126"/>
      <c r="I1289" s="145"/>
      <c r="AE1289" s="126"/>
    </row>
    <row r="1290" spans="6:31" s="79" customFormat="1" x14ac:dyDescent="0.2">
      <c r="F1290" s="145"/>
      <c r="H1290" s="126"/>
      <c r="I1290" s="145"/>
      <c r="AE1290" s="126"/>
    </row>
    <row r="1291" spans="6:31" s="79" customFormat="1" x14ac:dyDescent="0.2">
      <c r="F1291" s="145"/>
      <c r="H1291" s="126"/>
      <c r="I1291" s="145"/>
      <c r="AE1291" s="126"/>
    </row>
    <row r="1292" spans="6:31" s="79" customFormat="1" x14ac:dyDescent="0.2">
      <c r="F1292" s="145"/>
      <c r="H1292" s="126"/>
      <c r="I1292" s="145"/>
      <c r="AE1292" s="126"/>
    </row>
    <row r="1293" spans="6:31" s="79" customFormat="1" x14ac:dyDescent="0.2">
      <c r="F1293" s="145"/>
      <c r="H1293" s="126"/>
      <c r="I1293" s="145"/>
      <c r="AE1293" s="126"/>
    </row>
    <row r="1294" spans="6:31" s="79" customFormat="1" x14ac:dyDescent="0.2">
      <c r="F1294" s="145"/>
      <c r="H1294" s="126"/>
      <c r="I1294" s="145"/>
      <c r="AE1294" s="126"/>
    </row>
    <row r="1295" spans="6:31" s="79" customFormat="1" x14ac:dyDescent="0.2">
      <c r="F1295" s="145"/>
      <c r="H1295" s="126"/>
      <c r="I1295" s="145"/>
      <c r="AE1295" s="126"/>
    </row>
    <row r="1296" spans="6:31" s="79" customFormat="1" x14ac:dyDescent="0.2">
      <c r="F1296" s="145"/>
      <c r="H1296" s="126"/>
      <c r="I1296" s="145"/>
      <c r="AE1296" s="126"/>
    </row>
    <row r="1297" spans="6:31" s="79" customFormat="1" x14ac:dyDescent="0.2">
      <c r="F1297" s="145"/>
      <c r="H1297" s="126"/>
      <c r="I1297" s="145"/>
      <c r="AE1297" s="126"/>
    </row>
    <row r="1298" spans="6:31" s="79" customFormat="1" x14ac:dyDescent="0.2">
      <c r="F1298" s="145"/>
      <c r="H1298" s="126"/>
      <c r="I1298" s="145"/>
      <c r="AE1298" s="126"/>
    </row>
    <row r="1299" spans="6:31" s="79" customFormat="1" x14ac:dyDescent="0.2">
      <c r="F1299" s="145"/>
      <c r="H1299" s="126"/>
      <c r="I1299" s="145"/>
      <c r="AE1299" s="126"/>
    </row>
    <row r="1300" spans="6:31" s="79" customFormat="1" x14ac:dyDescent="0.2">
      <c r="F1300" s="145"/>
      <c r="H1300" s="126"/>
      <c r="I1300" s="145"/>
      <c r="AE1300" s="126"/>
    </row>
    <row r="1301" spans="6:31" s="79" customFormat="1" x14ac:dyDescent="0.2">
      <c r="F1301" s="145"/>
      <c r="H1301" s="126"/>
      <c r="I1301" s="145"/>
      <c r="AE1301" s="126"/>
    </row>
    <row r="1302" spans="6:31" s="79" customFormat="1" x14ac:dyDescent="0.2">
      <c r="F1302" s="145"/>
      <c r="H1302" s="126"/>
      <c r="I1302" s="145"/>
      <c r="AE1302" s="126"/>
    </row>
    <row r="1303" spans="6:31" s="79" customFormat="1" x14ac:dyDescent="0.2">
      <c r="F1303" s="145"/>
      <c r="H1303" s="126"/>
      <c r="I1303" s="145"/>
      <c r="AE1303" s="126"/>
    </row>
    <row r="1304" spans="6:31" s="79" customFormat="1" x14ac:dyDescent="0.2">
      <c r="F1304" s="145"/>
      <c r="H1304" s="126"/>
      <c r="I1304" s="145"/>
      <c r="AE1304" s="126"/>
    </row>
    <row r="1305" spans="6:31" s="79" customFormat="1" x14ac:dyDescent="0.2">
      <c r="F1305" s="145"/>
      <c r="H1305" s="126"/>
      <c r="I1305" s="145"/>
      <c r="AE1305" s="126"/>
    </row>
    <row r="1306" spans="6:31" s="79" customFormat="1" x14ac:dyDescent="0.2">
      <c r="F1306" s="145"/>
      <c r="H1306" s="126"/>
      <c r="I1306" s="145"/>
      <c r="AE1306" s="126"/>
    </row>
    <row r="1307" spans="6:31" s="79" customFormat="1" x14ac:dyDescent="0.2">
      <c r="F1307" s="145"/>
      <c r="H1307" s="126"/>
      <c r="I1307" s="145"/>
      <c r="AE1307" s="126"/>
    </row>
    <row r="1308" spans="6:31" s="79" customFormat="1" x14ac:dyDescent="0.2">
      <c r="F1308" s="145"/>
      <c r="H1308" s="126"/>
      <c r="I1308" s="145"/>
      <c r="AE1308" s="126"/>
    </row>
    <row r="1309" spans="6:31" s="79" customFormat="1" x14ac:dyDescent="0.2">
      <c r="F1309" s="145"/>
      <c r="H1309" s="126"/>
      <c r="I1309" s="145"/>
      <c r="AE1309" s="126"/>
    </row>
    <row r="1310" spans="6:31" s="79" customFormat="1" x14ac:dyDescent="0.2">
      <c r="F1310" s="145"/>
      <c r="H1310" s="126"/>
      <c r="I1310" s="145"/>
      <c r="AE1310" s="126"/>
    </row>
    <row r="1311" spans="6:31" s="79" customFormat="1" x14ac:dyDescent="0.2">
      <c r="F1311" s="145"/>
      <c r="H1311" s="126"/>
      <c r="I1311" s="145"/>
      <c r="AE1311" s="126"/>
    </row>
    <row r="1312" spans="6:31" s="79" customFormat="1" x14ac:dyDescent="0.2">
      <c r="F1312" s="145"/>
      <c r="H1312" s="126"/>
      <c r="I1312" s="145"/>
      <c r="AE1312" s="126"/>
    </row>
    <row r="1313" spans="6:31" s="79" customFormat="1" x14ac:dyDescent="0.2">
      <c r="F1313" s="145"/>
      <c r="H1313" s="126"/>
      <c r="I1313" s="145"/>
      <c r="AE1313" s="126"/>
    </row>
    <row r="1314" spans="6:31" s="79" customFormat="1" x14ac:dyDescent="0.2">
      <c r="F1314" s="145"/>
      <c r="H1314" s="126"/>
      <c r="I1314" s="145"/>
      <c r="AE1314" s="126"/>
    </row>
    <row r="1315" spans="6:31" s="79" customFormat="1" x14ac:dyDescent="0.2">
      <c r="F1315" s="145"/>
      <c r="H1315" s="126"/>
      <c r="I1315" s="145"/>
      <c r="AE1315" s="126"/>
    </row>
    <row r="1316" spans="6:31" s="79" customFormat="1" x14ac:dyDescent="0.2">
      <c r="F1316" s="145"/>
      <c r="H1316" s="126"/>
      <c r="I1316" s="145"/>
      <c r="AE1316" s="126"/>
    </row>
    <row r="1317" spans="6:31" s="79" customFormat="1" x14ac:dyDescent="0.2">
      <c r="F1317" s="145"/>
      <c r="H1317" s="126"/>
      <c r="I1317" s="145"/>
      <c r="AE1317" s="126"/>
    </row>
    <row r="1318" spans="6:31" s="79" customFormat="1" x14ac:dyDescent="0.2">
      <c r="F1318" s="145"/>
      <c r="H1318" s="126"/>
      <c r="I1318" s="145"/>
      <c r="AE1318" s="126"/>
    </row>
    <row r="1319" spans="6:31" s="79" customFormat="1" x14ac:dyDescent="0.2">
      <c r="F1319" s="145"/>
      <c r="H1319" s="126"/>
      <c r="I1319" s="145"/>
      <c r="AE1319" s="126"/>
    </row>
    <row r="1320" spans="6:31" s="79" customFormat="1" x14ac:dyDescent="0.2">
      <c r="F1320" s="145"/>
      <c r="H1320" s="126"/>
      <c r="I1320" s="145"/>
      <c r="AE1320" s="126"/>
    </row>
    <row r="1321" spans="6:31" s="79" customFormat="1" x14ac:dyDescent="0.2">
      <c r="F1321" s="145"/>
      <c r="H1321" s="126"/>
      <c r="I1321" s="145"/>
      <c r="AE1321" s="126"/>
    </row>
    <row r="1322" spans="6:31" s="79" customFormat="1" x14ac:dyDescent="0.2">
      <c r="F1322" s="145"/>
      <c r="H1322" s="126"/>
      <c r="I1322" s="145"/>
      <c r="AE1322" s="126"/>
    </row>
    <row r="1323" spans="6:31" s="79" customFormat="1" x14ac:dyDescent="0.2">
      <c r="F1323" s="145"/>
      <c r="H1323" s="126"/>
      <c r="I1323" s="145"/>
      <c r="AE1323" s="126"/>
    </row>
    <row r="1324" spans="6:31" s="79" customFormat="1" x14ac:dyDescent="0.2">
      <c r="F1324" s="145"/>
      <c r="H1324" s="126"/>
      <c r="I1324" s="145"/>
      <c r="AE1324" s="126"/>
    </row>
    <row r="1325" spans="6:31" s="79" customFormat="1" x14ac:dyDescent="0.2">
      <c r="F1325" s="145"/>
      <c r="H1325" s="126"/>
      <c r="I1325" s="145"/>
      <c r="AE1325" s="126"/>
    </row>
    <row r="1326" spans="6:31" s="79" customFormat="1" x14ac:dyDescent="0.2">
      <c r="F1326" s="145"/>
      <c r="H1326" s="126"/>
      <c r="I1326" s="145"/>
      <c r="AE1326" s="126"/>
    </row>
    <row r="1327" spans="6:31" s="79" customFormat="1" x14ac:dyDescent="0.2">
      <c r="F1327" s="145"/>
      <c r="H1327" s="126"/>
      <c r="I1327" s="145"/>
      <c r="AE1327" s="126"/>
    </row>
    <row r="1328" spans="6:31" s="79" customFormat="1" x14ac:dyDescent="0.2">
      <c r="F1328" s="145"/>
      <c r="H1328" s="126"/>
      <c r="I1328" s="145"/>
      <c r="AE1328" s="126"/>
    </row>
    <row r="1329" spans="6:31" s="79" customFormat="1" x14ac:dyDescent="0.2">
      <c r="F1329" s="145"/>
      <c r="H1329" s="126"/>
      <c r="I1329" s="145"/>
      <c r="AE1329" s="126"/>
    </row>
    <row r="1330" spans="6:31" s="79" customFormat="1" x14ac:dyDescent="0.2">
      <c r="F1330" s="145"/>
      <c r="H1330" s="126"/>
      <c r="I1330" s="145"/>
      <c r="AE1330" s="126"/>
    </row>
    <row r="1331" spans="6:31" s="79" customFormat="1" x14ac:dyDescent="0.2">
      <c r="F1331" s="145"/>
      <c r="H1331" s="126"/>
      <c r="I1331" s="145"/>
      <c r="AE1331" s="126"/>
    </row>
    <row r="1332" spans="6:31" s="79" customFormat="1" x14ac:dyDescent="0.2">
      <c r="F1332" s="145"/>
      <c r="H1332" s="126"/>
      <c r="I1332" s="145"/>
      <c r="AE1332" s="126"/>
    </row>
    <row r="1333" spans="6:31" s="79" customFormat="1" x14ac:dyDescent="0.2">
      <c r="F1333" s="145"/>
      <c r="H1333" s="126"/>
      <c r="I1333" s="145"/>
      <c r="AE1333" s="126"/>
    </row>
    <row r="1334" spans="6:31" s="79" customFormat="1" x14ac:dyDescent="0.2">
      <c r="F1334" s="145"/>
      <c r="H1334" s="126"/>
      <c r="I1334" s="145"/>
      <c r="AE1334" s="126"/>
    </row>
    <row r="1335" spans="6:31" s="79" customFormat="1" x14ac:dyDescent="0.2">
      <c r="F1335" s="145"/>
      <c r="H1335" s="126"/>
      <c r="I1335" s="145"/>
      <c r="AE1335" s="126"/>
    </row>
    <row r="1336" spans="6:31" s="79" customFormat="1" x14ac:dyDescent="0.2">
      <c r="F1336" s="145"/>
      <c r="H1336" s="126"/>
      <c r="I1336" s="145"/>
      <c r="AE1336" s="126"/>
    </row>
    <row r="1337" spans="6:31" s="79" customFormat="1" x14ac:dyDescent="0.2">
      <c r="F1337" s="145"/>
      <c r="H1337" s="126"/>
      <c r="I1337" s="145"/>
      <c r="AE1337" s="126"/>
    </row>
    <row r="1338" spans="6:31" s="79" customFormat="1" x14ac:dyDescent="0.2">
      <c r="F1338" s="145"/>
      <c r="H1338" s="126"/>
      <c r="I1338" s="145"/>
      <c r="AE1338" s="126"/>
    </row>
    <row r="1339" spans="6:31" s="79" customFormat="1" x14ac:dyDescent="0.2">
      <c r="F1339" s="145"/>
      <c r="H1339" s="126"/>
      <c r="I1339" s="145"/>
      <c r="AE1339" s="126"/>
    </row>
    <row r="1340" spans="6:31" s="79" customFormat="1" x14ac:dyDescent="0.2">
      <c r="F1340" s="145"/>
      <c r="H1340" s="126"/>
      <c r="I1340" s="145"/>
      <c r="AE1340" s="126"/>
    </row>
    <row r="1341" spans="6:31" s="79" customFormat="1" x14ac:dyDescent="0.2">
      <c r="F1341" s="145"/>
      <c r="H1341" s="126"/>
      <c r="I1341" s="145"/>
      <c r="AE1341" s="126"/>
    </row>
    <row r="1342" spans="6:31" s="79" customFormat="1" x14ac:dyDescent="0.2">
      <c r="F1342" s="145"/>
      <c r="H1342" s="126"/>
      <c r="I1342" s="145"/>
      <c r="AE1342" s="126"/>
    </row>
    <row r="1343" spans="6:31" s="79" customFormat="1" x14ac:dyDescent="0.2">
      <c r="F1343" s="145"/>
      <c r="H1343" s="126"/>
      <c r="I1343" s="145"/>
      <c r="AE1343" s="126"/>
    </row>
    <row r="1344" spans="6:31" s="79" customFormat="1" x14ac:dyDescent="0.2">
      <c r="F1344" s="145"/>
      <c r="H1344" s="126"/>
      <c r="I1344" s="145"/>
      <c r="AE1344" s="126"/>
    </row>
    <row r="1345" spans="6:31" s="79" customFormat="1" x14ac:dyDescent="0.2">
      <c r="F1345" s="145"/>
      <c r="H1345" s="126"/>
      <c r="I1345" s="145"/>
      <c r="AE1345" s="126"/>
    </row>
    <row r="1346" spans="6:31" s="79" customFormat="1" x14ac:dyDescent="0.2">
      <c r="F1346" s="145"/>
      <c r="H1346" s="126"/>
      <c r="I1346" s="145"/>
      <c r="AE1346" s="126"/>
    </row>
    <row r="1347" spans="6:31" s="79" customFormat="1" x14ac:dyDescent="0.2">
      <c r="F1347" s="145"/>
      <c r="H1347" s="126"/>
      <c r="I1347" s="145"/>
      <c r="AE1347" s="126"/>
    </row>
    <row r="1348" spans="6:31" s="79" customFormat="1" x14ac:dyDescent="0.2">
      <c r="F1348" s="145"/>
      <c r="H1348" s="126"/>
      <c r="I1348" s="145"/>
      <c r="AE1348" s="126"/>
    </row>
    <row r="1349" spans="6:31" s="79" customFormat="1" x14ac:dyDescent="0.2">
      <c r="F1349" s="145"/>
      <c r="H1349" s="126"/>
      <c r="I1349" s="145"/>
      <c r="AE1349" s="126"/>
    </row>
    <row r="1350" spans="6:31" s="79" customFormat="1" x14ac:dyDescent="0.2">
      <c r="F1350" s="145"/>
      <c r="H1350" s="126"/>
      <c r="I1350" s="145"/>
      <c r="AE1350" s="126"/>
    </row>
    <row r="1351" spans="6:31" s="79" customFormat="1" x14ac:dyDescent="0.2">
      <c r="F1351" s="145"/>
      <c r="H1351" s="126"/>
      <c r="I1351" s="145"/>
      <c r="AE1351" s="126"/>
    </row>
    <row r="1352" spans="6:31" s="79" customFormat="1" x14ac:dyDescent="0.2">
      <c r="F1352" s="145"/>
      <c r="H1352" s="126"/>
      <c r="I1352" s="145"/>
      <c r="AE1352" s="126"/>
    </row>
    <row r="1353" spans="6:31" s="79" customFormat="1" x14ac:dyDescent="0.2">
      <c r="F1353" s="145"/>
      <c r="H1353" s="126"/>
      <c r="I1353" s="145"/>
      <c r="AE1353" s="126"/>
    </row>
    <row r="1354" spans="6:31" s="79" customFormat="1" x14ac:dyDescent="0.2">
      <c r="F1354" s="145"/>
      <c r="H1354" s="126"/>
      <c r="I1354" s="145"/>
      <c r="AE1354" s="126"/>
    </row>
    <row r="1355" spans="6:31" s="79" customFormat="1" x14ac:dyDescent="0.2">
      <c r="F1355" s="145"/>
      <c r="H1355" s="126"/>
      <c r="I1355" s="145"/>
      <c r="AE1355" s="126"/>
    </row>
    <row r="1356" spans="6:31" s="79" customFormat="1" x14ac:dyDescent="0.2">
      <c r="F1356" s="145"/>
      <c r="H1356" s="126"/>
      <c r="I1356" s="145"/>
      <c r="AE1356" s="126"/>
    </row>
    <row r="1357" spans="6:31" s="79" customFormat="1" x14ac:dyDescent="0.2">
      <c r="F1357" s="145"/>
      <c r="H1357" s="126"/>
      <c r="I1357" s="145"/>
      <c r="AE1357" s="126"/>
    </row>
    <row r="1358" spans="6:31" s="79" customFormat="1" x14ac:dyDescent="0.2">
      <c r="F1358" s="145"/>
      <c r="H1358" s="126"/>
      <c r="I1358" s="145"/>
      <c r="AE1358" s="126"/>
    </row>
    <row r="1359" spans="6:31" s="79" customFormat="1" x14ac:dyDescent="0.2">
      <c r="F1359" s="145"/>
      <c r="H1359" s="126"/>
      <c r="I1359" s="145"/>
      <c r="AE1359" s="126"/>
    </row>
    <row r="1360" spans="6:31" s="79" customFormat="1" x14ac:dyDescent="0.2">
      <c r="F1360" s="145"/>
      <c r="H1360" s="126"/>
      <c r="I1360" s="145"/>
      <c r="AE1360" s="126"/>
    </row>
    <row r="1361" spans="6:31" s="79" customFormat="1" x14ac:dyDescent="0.2">
      <c r="F1361" s="145"/>
      <c r="H1361" s="126"/>
      <c r="I1361" s="145"/>
      <c r="AE1361" s="126"/>
    </row>
    <row r="1362" spans="6:31" s="79" customFormat="1" x14ac:dyDescent="0.2">
      <c r="F1362" s="145"/>
      <c r="H1362" s="126"/>
      <c r="I1362" s="145"/>
      <c r="AE1362" s="126"/>
    </row>
    <row r="1363" spans="6:31" s="79" customFormat="1" x14ac:dyDescent="0.2">
      <c r="F1363" s="145"/>
      <c r="H1363" s="126"/>
      <c r="I1363" s="145"/>
      <c r="AE1363" s="126"/>
    </row>
    <row r="1364" spans="6:31" s="79" customFormat="1" x14ac:dyDescent="0.2">
      <c r="F1364" s="145"/>
      <c r="H1364" s="126"/>
      <c r="I1364" s="145"/>
      <c r="AE1364" s="126"/>
    </row>
    <row r="1365" spans="6:31" s="79" customFormat="1" x14ac:dyDescent="0.2">
      <c r="F1365" s="145"/>
      <c r="H1365" s="126"/>
      <c r="I1365" s="145"/>
      <c r="AE1365" s="126"/>
    </row>
    <row r="1366" spans="6:31" s="79" customFormat="1" x14ac:dyDescent="0.2">
      <c r="F1366" s="145"/>
      <c r="H1366" s="126"/>
      <c r="I1366" s="145"/>
      <c r="AE1366" s="126"/>
    </row>
    <row r="1367" spans="6:31" s="79" customFormat="1" x14ac:dyDescent="0.2">
      <c r="F1367" s="145"/>
      <c r="H1367" s="126"/>
      <c r="I1367" s="145"/>
      <c r="AE1367" s="126"/>
    </row>
    <row r="1368" spans="6:31" s="79" customFormat="1" x14ac:dyDescent="0.2">
      <c r="F1368" s="145"/>
      <c r="H1368" s="126"/>
      <c r="I1368" s="145"/>
      <c r="AE1368" s="126"/>
    </row>
    <row r="1369" spans="6:31" s="79" customFormat="1" x14ac:dyDescent="0.2">
      <c r="F1369" s="145"/>
      <c r="H1369" s="126"/>
      <c r="I1369" s="145"/>
      <c r="AE1369" s="126"/>
    </row>
    <row r="1370" spans="6:31" s="79" customFormat="1" x14ac:dyDescent="0.2">
      <c r="F1370" s="145"/>
      <c r="H1370" s="126"/>
      <c r="I1370" s="145"/>
      <c r="AE1370" s="126"/>
    </row>
    <row r="1371" spans="6:31" s="79" customFormat="1" x14ac:dyDescent="0.2">
      <c r="F1371" s="145"/>
      <c r="H1371" s="126"/>
      <c r="I1371" s="145"/>
      <c r="AE1371" s="126"/>
    </row>
    <row r="1372" spans="6:31" s="79" customFormat="1" x14ac:dyDescent="0.2">
      <c r="F1372" s="145"/>
      <c r="H1372" s="126"/>
      <c r="I1372" s="145"/>
      <c r="AE1372" s="126"/>
    </row>
    <row r="1373" spans="6:31" s="79" customFormat="1" x14ac:dyDescent="0.2">
      <c r="F1373" s="145"/>
      <c r="H1373" s="126"/>
      <c r="I1373" s="145"/>
      <c r="AE1373" s="126"/>
    </row>
    <row r="1374" spans="6:31" s="79" customFormat="1" x14ac:dyDescent="0.2">
      <c r="F1374" s="145"/>
      <c r="H1374" s="126"/>
      <c r="I1374" s="145"/>
      <c r="AE1374" s="126"/>
    </row>
    <row r="1375" spans="6:31" s="79" customFormat="1" x14ac:dyDescent="0.2">
      <c r="F1375" s="145"/>
      <c r="H1375" s="126"/>
      <c r="I1375" s="145"/>
      <c r="AE1375" s="126"/>
    </row>
    <row r="1376" spans="6:31" s="79" customFormat="1" x14ac:dyDescent="0.2">
      <c r="F1376" s="145"/>
      <c r="H1376" s="126"/>
      <c r="I1376" s="145"/>
      <c r="AE1376" s="126"/>
    </row>
    <row r="1377" spans="6:31" s="79" customFormat="1" x14ac:dyDescent="0.2">
      <c r="F1377" s="145"/>
      <c r="H1377" s="126"/>
      <c r="I1377" s="145"/>
      <c r="AE1377" s="126"/>
    </row>
    <row r="1378" spans="6:31" s="79" customFormat="1" x14ac:dyDescent="0.2">
      <c r="F1378" s="145"/>
      <c r="H1378" s="126"/>
      <c r="I1378" s="145"/>
      <c r="AE1378" s="126"/>
    </row>
    <row r="1379" spans="6:31" s="79" customFormat="1" x14ac:dyDescent="0.2">
      <c r="F1379" s="145"/>
      <c r="H1379" s="126"/>
      <c r="I1379" s="145"/>
      <c r="AE1379" s="126"/>
    </row>
    <row r="1380" spans="6:31" s="79" customFormat="1" x14ac:dyDescent="0.2">
      <c r="F1380" s="145"/>
      <c r="H1380" s="126"/>
      <c r="I1380" s="145"/>
      <c r="AE1380" s="126"/>
    </row>
    <row r="1381" spans="6:31" s="79" customFormat="1" x14ac:dyDescent="0.2">
      <c r="F1381" s="145"/>
      <c r="H1381" s="126"/>
      <c r="I1381" s="145"/>
      <c r="AE1381" s="126"/>
    </row>
    <row r="1382" spans="6:31" s="79" customFormat="1" x14ac:dyDescent="0.2">
      <c r="F1382" s="145"/>
      <c r="H1382" s="126"/>
      <c r="I1382" s="145"/>
      <c r="AE1382" s="126"/>
    </row>
    <row r="1383" spans="6:31" s="79" customFormat="1" x14ac:dyDescent="0.2">
      <c r="F1383" s="145"/>
      <c r="H1383" s="126"/>
      <c r="I1383" s="145"/>
      <c r="AE1383" s="126"/>
    </row>
    <row r="1384" spans="6:31" s="79" customFormat="1" x14ac:dyDescent="0.2">
      <c r="F1384" s="145"/>
      <c r="H1384" s="126"/>
      <c r="I1384" s="145"/>
      <c r="AE1384" s="126"/>
    </row>
    <row r="1385" spans="6:31" s="79" customFormat="1" x14ac:dyDescent="0.2">
      <c r="F1385" s="145"/>
      <c r="H1385" s="126"/>
      <c r="I1385" s="145"/>
      <c r="AE1385" s="126"/>
    </row>
    <row r="1386" spans="6:31" s="79" customFormat="1" x14ac:dyDescent="0.2">
      <c r="F1386" s="145"/>
      <c r="H1386" s="126"/>
      <c r="I1386" s="145"/>
      <c r="AE1386" s="126"/>
    </row>
    <row r="1387" spans="6:31" s="79" customFormat="1" x14ac:dyDescent="0.2">
      <c r="F1387" s="145"/>
      <c r="H1387" s="126"/>
      <c r="I1387" s="145"/>
      <c r="AE1387" s="126"/>
    </row>
    <row r="1388" spans="6:31" s="79" customFormat="1" x14ac:dyDescent="0.2">
      <c r="F1388" s="145"/>
      <c r="H1388" s="126"/>
      <c r="I1388" s="145"/>
      <c r="AE1388" s="126"/>
    </row>
    <row r="1389" spans="6:31" s="79" customFormat="1" x14ac:dyDescent="0.2">
      <c r="F1389" s="145"/>
      <c r="H1389" s="126"/>
      <c r="I1389" s="145"/>
      <c r="AE1389" s="126"/>
    </row>
    <row r="1390" spans="6:31" s="79" customFormat="1" x14ac:dyDescent="0.2">
      <c r="F1390" s="145"/>
      <c r="H1390" s="126"/>
      <c r="I1390" s="145"/>
      <c r="AE1390" s="126"/>
    </row>
    <row r="1391" spans="6:31" s="79" customFormat="1" x14ac:dyDescent="0.2">
      <c r="F1391" s="145"/>
      <c r="H1391" s="126"/>
      <c r="I1391" s="145"/>
      <c r="AE1391" s="126"/>
    </row>
    <row r="1392" spans="6:31" s="79" customFormat="1" x14ac:dyDescent="0.2">
      <c r="F1392" s="145"/>
      <c r="H1392" s="126"/>
      <c r="I1392" s="145"/>
      <c r="AE1392" s="126"/>
    </row>
    <row r="1393" spans="6:31" s="79" customFormat="1" x14ac:dyDescent="0.2">
      <c r="F1393" s="145"/>
      <c r="H1393" s="126"/>
      <c r="I1393" s="145"/>
      <c r="AE1393" s="126"/>
    </row>
    <row r="1394" spans="6:31" s="79" customFormat="1" x14ac:dyDescent="0.2">
      <c r="F1394" s="145"/>
      <c r="H1394" s="126"/>
      <c r="I1394" s="145"/>
      <c r="AE1394" s="126"/>
    </row>
    <row r="1395" spans="6:31" s="79" customFormat="1" x14ac:dyDescent="0.2">
      <c r="F1395" s="145"/>
      <c r="H1395" s="126"/>
      <c r="I1395" s="145"/>
      <c r="AE1395" s="126"/>
    </row>
    <row r="1396" spans="6:31" s="79" customFormat="1" x14ac:dyDescent="0.2">
      <c r="F1396" s="145"/>
      <c r="H1396" s="126"/>
      <c r="I1396" s="145"/>
      <c r="AE1396" s="126"/>
    </row>
    <row r="1397" spans="6:31" s="79" customFormat="1" x14ac:dyDescent="0.2">
      <c r="F1397" s="145"/>
      <c r="H1397" s="126"/>
      <c r="I1397" s="145"/>
      <c r="AE1397" s="126"/>
    </row>
    <row r="1398" spans="6:31" s="79" customFormat="1" x14ac:dyDescent="0.2">
      <c r="F1398" s="145"/>
      <c r="H1398" s="126"/>
      <c r="I1398" s="145"/>
      <c r="AE1398" s="126"/>
    </row>
    <row r="1399" spans="6:31" s="79" customFormat="1" x14ac:dyDescent="0.2">
      <c r="F1399" s="145"/>
      <c r="H1399" s="126"/>
      <c r="I1399" s="145"/>
      <c r="AE1399" s="126"/>
    </row>
    <row r="1400" spans="6:31" s="79" customFormat="1" x14ac:dyDescent="0.2">
      <c r="F1400" s="145"/>
      <c r="H1400" s="126"/>
      <c r="I1400" s="145"/>
      <c r="AE1400" s="126"/>
    </row>
    <row r="1401" spans="6:31" s="79" customFormat="1" x14ac:dyDescent="0.2">
      <c r="F1401" s="145"/>
      <c r="H1401" s="126"/>
      <c r="I1401" s="145"/>
      <c r="AE1401" s="126"/>
    </row>
    <row r="1402" spans="6:31" s="79" customFormat="1" x14ac:dyDescent="0.2">
      <c r="F1402" s="145"/>
      <c r="H1402" s="126"/>
      <c r="I1402" s="145"/>
      <c r="AE1402" s="126"/>
    </row>
    <row r="1403" spans="6:31" s="79" customFormat="1" x14ac:dyDescent="0.2">
      <c r="F1403" s="145"/>
      <c r="H1403" s="126"/>
      <c r="I1403" s="145"/>
      <c r="AE1403" s="126"/>
    </row>
    <row r="1404" spans="6:31" s="79" customFormat="1" x14ac:dyDescent="0.2">
      <c r="F1404" s="145"/>
      <c r="H1404" s="126"/>
      <c r="I1404" s="145"/>
      <c r="AE1404" s="126"/>
    </row>
    <row r="1405" spans="6:31" s="79" customFormat="1" x14ac:dyDescent="0.2">
      <c r="F1405" s="145"/>
      <c r="H1405" s="126"/>
      <c r="I1405" s="145"/>
      <c r="AE1405" s="126"/>
    </row>
    <row r="1406" spans="6:31" s="79" customFormat="1" x14ac:dyDescent="0.2">
      <c r="F1406" s="145"/>
      <c r="H1406" s="126"/>
      <c r="I1406" s="145"/>
      <c r="AE1406" s="126"/>
    </row>
    <row r="1407" spans="6:31" s="79" customFormat="1" x14ac:dyDescent="0.2">
      <c r="F1407" s="145"/>
      <c r="H1407" s="126"/>
      <c r="I1407" s="145"/>
      <c r="AE1407" s="126"/>
    </row>
    <row r="1408" spans="6:31" s="79" customFormat="1" x14ac:dyDescent="0.2">
      <c r="F1408" s="145"/>
      <c r="H1408" s="126"/>
      <c r="I1408" s="145"/>
      <c r="AE1408" s="126"/>
    </row>
    <row r="1409" spans="6:31" s="79" customFormat="1" x14ac:dyDescent="0.2">
      <c r="F1409" s="145"/>
      <c r="H1409" s="126"/>
      <c r="I1409" s="145"/>
      <c r="AE1409" s="126"/>
    </row>
    <row r="1410" spans="6:31" s="79" customFormat="1" x14ac:dyDescent="0.2">
      <c r="F1410" s="145"/>
      <c r="H1410" s="126"/>
      <c r="I1410" s="145"/>
      <c r="AE1410" s="126"/>
    </row>
    <row r="1411" spans="6:31" s="79" customFormat="1" x14ac:dyDescent="0.2">
      <c r="F1411" s="145"/>
      <c r="H1411" s="126"/>
      <c r="I1411" s="145"/>
      <c r="AE1411" s="126"/>
    </row>
    <row r="1412" spans="6:31" s="79" customFormat="1" x14ac:dyDescent="0.2">
      <c r="F1412" s="145"/>
      <c r="H1412" s="126"/>
      <c r="I1412" s="145"/>
      <c r="AE1412" s="126"/>
    </row>
    <row r="1413" spans="6:31" s="79" customFormat="1" x14ac:dyDescent="0.2">
      <c r="F1413" s="145"/>
      <c r="H1413" s="126"/>
      <c r="I1413" s="145"/>
      <c r="AE1413" s="126"/>
    </row>
    <row r="1414" spans="6:31" s="79" customFormat="1" x14ac:dyDescent="0.2">
      <c r="F1414" s="145"/>
      <c r="H1414" s="126"/>
      <c r="I1414" s="145"/>
      <c r="AE1414" s="126"/>
    </row>
    <row r="1415" spans="6:31" s="79" customFormat="1" x14ac:dyDescent="0.2">
      <c r="F1415" s="145"/>
      <c r="H1415" s="126"/>
      <c r="I1415" s="145"/>
      <c r="AE1415" s="126"/>
    </row>
    <row r="1416" spans="6:31" s="79" customFormat="1" x14ac:dyDescent="0.2">
      <c r="F1416" s="145"/>
      <c r="H1416" s="126"/>
      <c r="I1416" s="145"/>
      <c r="AE1416" s="126"/>
    </row>
    <row r="1417" spans="6:31" s="79" customFormat="1" x14ac:dyDescent="0.2">
      <c r="F1417" s="145"/>
      <c r="H1417" s="126"/>
      <c r="I1417" s="145"/>
      <c r="AE1417" s="126"/>
    </row>
    <row r="1418" spans="6:31" s="79" customFormat="1" x14ac:dyDescent="0.2">
      <c r="F1418" s="145"/>
      <c r="H1418" s="126"/>
      <c r="I1418" s="145"/>
      <c r="AE1418" s="126"/>
    </row>
    <row r="1419" spans="6:31" s="79" customFormat="1" x14ac:dyDescent="0.2">
      <c r="F1419" s="145"/>
      <c r="H1419" s="126"/>
      <c r="I1419" s="145"/>
      <c r="AE1419" s="126"/>
    </row>
    <row r="1420" spans="6:31" s="79" customFormat="1" x14ac:dyDescent="0.2">
      <c r="F1420" s="145"/>
      <c r="H1420" s="126"/>
      <c r="I1420" s="145"/>
      <c r="AE1420" s="126"/>
    </row>
    <row r="1421" spans="6:31" s="79" customFormat="1" x14ac:dyDescent="0.2">
      <c r="F1421" s="145"/>
      <c r="H1421" s="126"/>
      <c r="I1421" s="145"/>
      <c r="AE1421" s="126"/>
    </row>
    <row r="1422" spans="6:31" s="79" customFormat="1" x14ac:dyDescent="0.2">
      <c r="F1422" s="145"/>
      <c r="H1422" s="126"/>
      <c r="I1422" s="145"/>
      <c r="AE1422" s="126"/>
    </row>
    <row r="1423" spans="6:31" s="79" customFormat="1" x14ac:dyDescent="0.2">
      <c r="F1423" s="145"/>
      <c r="H1423" s="126"/>
      <c r="I1423" s="145"/>
      <c r="AE1423" s="126"/>
    </row>
    <row r="1424" spans="6:31" s="79" customFormat="1" x14ac:dyDescent="0.2">
      <c r="F1424" s="145"/>
      <c r="H1424" s="126"/>
      <c r="I1424" s="145"/>
      <c r="AE1424" s="126"/>
    </row>
    <row r="1425" spans="6:31" s="79" customFormat="1" x14ac:dyDescent="0.2">
      <c r="F1425" s="145"/>
      <c r="H1425" s="126"/>
      <c r="I1425" s="145"/>
      <c r="AE1425" s="126"/>
    </row>
    <row r="1426" spans="6:31" s="79" customFormat="1" x14ac:dyDescent="0.2">
      <c r="F1426" s="145"/>
      <c r="H1426" s="126"/>
      <c r="I1426" s="145"/>
      <c r="AE1426" s="126"/>
    </row>
    <row r="1427" spans="6:31" s="79" customFormat="1" x14ac:dyDescent="0.2">
      <c r="F1427" s="145"/>
      <c r="H1427" s="126"/>
      <c r="I1427" s="145"/>
      <c r="AE1427" s="126"/>
    </row>
    <row r="1428" spans="6:31" s="79" customFormat="1" x14ac:dyDescent="0.2">
      <c r="F1428" s="145"/>
      <c r="H1428" s="126"/>
      <c r="I1428" s="145"/>
      <c r="AE1428" s="126"/>
    </row>
    <row r="1429" spans="6:31" s="79" customFormat="1" x14ac:dyDescent="0.2">
      <c r="F1429" s="145"/>
      <c r="H1429" s="126"/>
      <c r="I1429" s="145"/>
      <c r="AE1429" s="126"/>
    </row>
    <row r="1430" spans="6:31" s="79" customFormat="1" x14ac:dyDescent="0.2">
      <c r="F1430" s="145"/>
      <c r="H1430" s="126"/>
      <c r="I1430" s="145"/>
      <c r="AE1430" s="126"/>
    </row>
    <row r="1431" spans="6:31" s="79" customFormat="1" x14ac:dyDescent="0.2">
      <c r="F1431" s="145"/>
      <c r="H1431" s="126"/>
      <c r="I1431" s="145"/>
      <c r="AE1431" s="126"/>
    </row>
    <row r="1432" spans="6:31" s="79" customFormat="1" x14ac:dyDescent="0.2">
      <c r="F1432" s="145"/>
      <c r="H1432" s="126"/>
      <c r="I1432" s="145"/>
      <c r="AE1432" s="126"/>
    </row>
    <row r="1433" spans="6:31" s="79" customFormat="1" x14ac:dyDescent="0.2">
      <c r="F1433" s="145"/>
      <c r="H1433" s="126"/>
      <c r="I1433" s="145"/>
      <c r="AE1433" s="126"/>
    </row>
    <row r="1434" spans="6:31" s="79" customFormat="1" x14ac:dyDescent="0.2">
      <c r="F1434" s="145"/>
      <c r="H1434" s="126"/>
      <c r="I1434" s="145"/>
      <c r="AE1434" s="126"/>
    </row>
    <row r="1435" spans="6:31" s="79" customFormat="1" x14ac:dyDescent="0.2">
      <c r="F1435" s="145"/>
      <c r="H1435" s="126"/>
      <c r="I1435" s="145"/>
      <c r="AE1435" s="126"/>
    </row>
    <row r="1436" spans="6:31" s="79" customFormat="1" x14ac:dyDescent="0.2">
      <c r="F1436" s="145"/>
      <c r="H1436" s="126"/>
      <c r="I1436" s="145"/>
      <c r="AE1436" s="126"/>
    </row>
    <row r="1437" spans="6:31" s="79" customFormat="1" x14ac:dyDescent="0.2">
      <c r="F1437" s="145"/>
      <c r="H1437" s="126"/>
      <c r="I1437" s="145"/>
      <c r="AE1437" s="126"/>
    </row>
    <row r="1438" spans="6:31" s="79" customFormat="1" x14ac:dyDescent="0.2">
      <c r="F1438" s="145"/>
      <c r="H1438" s="126"/>
      <c r="I1438" s="145"/>
      <c r="AE1438" s="126"/>
    </row>
    <row r="1439" spans="6:31" s="79" customFormat="1" x14ac:dyDescent="0.2">
      <c r="F1439" s="145"/>
      <c r="H1439" s="126"/>
      <c r="I1439" s="145"/>
      <c r="AE1439" s="126"/>
    </row>
    <row r="1440" spans="6:31" s="79" customFormat="1" x14ac:dyDescent="0.2">
      <c r="F1440" s="145"/>
      <c r="H1440" s="126"/>
      <c r="I1440" s="145"/>
      <c r="AE1440" s="126"/>
    </row>
    <row r="1441" spans="6:31" s="79" customFormat="1" x14ac:dyDescent="0.2">
      <c r="F1441" s="145"/>
      <c r="H1441" s="126"/>
      <c r="I1441" s="145"/>
      <c r="AE1441" s="126"/>
    </row>
    <row r="1442" spans="6:31" s="79" customFormat="1" x14ac:dyDescent="0.2">
      <c r="F1442" s="145"/>
      <c r="H1442" s="126"/>
      <c r="I1442" s="145"/>
      <c r="AE1442" s="126"/>
    </row>
    <row r="1443" spans="6:31" s="79" customFormat="1" x14ac:dyDescent="0.2">
      <c r="F1443" s="145"/>
      <c r="H1443" s="126"/>
      <c r="I1443" s="145"/>
      <c r="AE1443" s="126"/>
    </row>
    <row r="1444" spans="6:31" s="79" customFormat="1" x14ac:dyDescent="0.2">
      <c r="F1444" s="145"/>
      <c r="H1444" s="126"/>
      <c r="I1444" s="145"/>
      <c r="AE1444" s="126"/>
    </row>
    <row r="1445" spans="6:31" s="79" customFormat="1" x14ac:dyDescent="0.2">
      <c r="F1445" s="145"/>
      <c r="H1445" s="126"/>
      <c r="I1445" s="145"/>
      <c r="AE1445" s="126"/>
    </row>
    <row r="1446" spans="6:31" s="79" customFormat="1" x14ac:dyDescent="0.2">
      <c r="F1446" s="145"/>
      <c r="H1446" s="126"/>
      <c r="I1446" s="145"/>
      <c r="AE1446" s="126"/>
    </row>
    <row r="1447" spans="6:31" s="79" customFormat="1" x14ac:dyDescent="0.2">
      <c r="F1447" s="145"/>
      <c r="H1447" s="126"/>
      <c r="I1447" s="145"/>
      <c r="AE1447" s="126"/>
    </row>
    <row r="1448" spans="6:31" s="79" customFormat="1" x14ac:dyDescent="0.2">
      <c r="F1448" s="145"/>
      <c r="H1448" s="126"/>
      <c r="I1448" s="145"/>
      <c r="AE1448" s="126"/>
    </row>
    <row r="1449" spans="6:31" s="79" customFormat="1" x14ac:dyDescent="0.2">
      <c r="F1449" s="145"/>
      <c r="H1449" s="126"/>
      <c r="I1449" s="145"/>
      <c r="AE1449" s="126"/>
    </row>
    <row r="1450" spans="6:31" s="79" customFormat="1" x14ac:dyDescent="0.2">
      <c r="F1450" s="145"/>
      <c r="H1450" s="126"/>
      <c r="I1450" s="145"/>
      <c r="AE1450" s="126"/>
    </row>
    <row r="1451" spans="6:31" s="79" customFormat="1" x14ac:dyDescent="0.2">
      <c r="F1451" s="145"/>
      <c r="H1451" s="126"/>
      <c r="I1451" s="145"/>
      <c r="AE1451" s="126"/>
    </row>
    <row r="1452" spans="6:31" s="79" customFormat="1" x14ac:dyDescent="0.2">
      <c r="F1452" s="145"/>
      <c r="H1452" s="126"/>
      <c r="I1452" s="145"/>
      <c r="AE1452" s="126"/>
    </row>
    <row r="1453" spans="6:31" s="79" customFormat="1" x14ac:dyDescent="0.2">
      <c r="F1453" s="145"/>
      <c r="H1453" s="126"/>
      <c r="I1453" s="145"/>
      <c r="AE1453" s="126"/>
    </row>
    <row r="1454" spans="6:31" s="79" customFormat="1" x14ac:dyDescent="0.2">
      <c r="F1454" s="145"/>
      <c r="H1454" s="126"/>
      <c r="I1454" s="145"/>
      <c r="AE1454" s="126"/>
    </row>
    <row r="1455" spans="6:31" s="79" customFormat="1" x14ac:dyDescent="0.2">
      <c r="F1455" s="145"/>
      <c r="H1455" s="126"/>
      <c r="I1455" s="145"/>
      <c r="AE1455" s="126"/>
    </row>
    <row r="1456" spans="6:31" s="79" customFormat="1" x14ac:dyDescent="0.2">
      <c r="F1456" s="145"/>
      <c r="H1456" s="126"/>
      <c r="I1456" s="145"/>
      <c r="AE1456" s="126"/>
    </row>
    <row r="1457" spans="6:31" s="79" customFormat="1" x14ac:dyDescent="0.2">
      <c r="F1457" s="145"/>
      <c r="H1457" s="126"/>
      <c r="I1457" s="145"/>
      <c r="AE1457" s="126"/>
    </row>
    <row r="1458" spans="6:31" s="79" customFormat="1" x14ac:dyDescent="0.2">
      <c r="F1458" s="145"/>
      <c r="H1458" s="126"/>
      <c r="I1458" s="145"/>
      <c r="AE1458" s="126"/>
    </row>
    <row r="1459" spans="6:31" s="79" customFormat="1" x14ac:dyDescent="0.2">
      <c r="F1459" s="145"/>
      <c r="H1459" s="126"/>
      <c r="I1459" s="145"/>
      <c r="AE1459" s="126"/>
    </row>
    <row r="1460" spans="6:31" s="79" customFormat="1" x14ac:dyDescent="0.2">
      <c r="F1460" s="145"/>
      <c r="H1460" s="126"/>
      <c r="I1460" s="145"/>
      <c r="AE1460" s="126"/>
    </row>
    <row r="1461" spans="6:31" s="79" customFormat="1" x14ac:dyDescent="0.2">
      <c r="F1461" s="145"/>
      <c r="H1461" s="126"/>
      <c r="I1461" s="145"/>
      <c r="AE1461" s="126"/>
    </row>
    <row r="1462" spans="6:31" s="79" customFormat="1" x14ac:dyDescent="0.2">
      <c r="F1462" s="145"/>
      <c r="H1462" s="126"/>
      <c r="I1462" s="145"/>
      <c r="AE1462" s="126"/>
    </row>
    <row r="1463" spans="6:31" s="79" customFormat="1" x14ac:dyDescent="0.2">
      <c r="F1463" s="145"/>
      <c r="H1463" s="126"/>
      <c r="I1463" s="145"/>
      <c r="AE1463" s="126"/>
    </row>
    <row r="1464" spans="6:31" s="79" customFormat="1" x14ac:dyDescent="0.2">
      <c r="F1464" s="145"/>
      <c r="H1464" s="126"/>
      <c r="I1464" s="145"/>
      <c r="AE1464" s="126"/>
    </row>
    <row r="1465" spans="6:31" s="79" customFormat="1" x14ac:dyDescent="0.2">
      <c r="F1465" s="145"/>
      <c r="H1465" s="126"/>
      <c r="I1465" s="145"/>
      <c r="AE1465" s="126"/>
    </row>
    <row r="1466" spans="6:31" s="79" customFormat="1" x14ac:dyDescent="0.2">
      <c r="F1466" s="145"/>
      <c r="H1466" s="126"/>
      <c r="I1466" s="145"/>
      <c r="AE1466" s="126"/>
    </row>
    <row r="1467" spans="6:31" s="79" customFormat="1" x14ac:dyDescent="0.2">
      <c r="F1467" s="145"/>
      <c r="H1467" s="126"/>
      <c r="I1467" s="145"/>
      <c r="AE1467" s="126"/>
    </row>
    <row r="1468" spans="6:31" s="79" customFormat="1" x14ac:dyDescent="0.2">
      <c r="F1468" s="145"/>
      <c r="H1468" s="126"/>
      <c r="I1468" s="145"/>
      <c r="AE1468" s="126"/>
    </row>
    <row r="1469" spans="6:31" s="79" customFormat="1" x14ac:dyDescent="0.2">
      <c r="F1469" s="145"/>
      <c r="H1469" s="126"/>
      <c r="I1469" s="145"/>
      <c r="AE1469" s="126"/>
    </row>
    <row r="1470" spans="6:31" s="79" customFormat="1" x14ac:dyDescent="0.2">
      <c r="F1470" s="145"/>
      <c r="H1470" s="126"/>
      <c r="I1470" s="145"/>
      <c r="AE1470" s="126"/>
    </row>
    <row r="1471" spans="6:31" s="79" customFormat="1" x14ac:dyDescent="0.2">
      <c r="F1471" s="145"/>
      <c r="H1471" s="126"/>
      <c r="I1471" s="145"/>
      <c r="AE1471" s="126"/>
    </row>
    <row r="1472" spans="6:31" s="79" customFormat="1" x14ac:dyDescent="0.2">
      <c r="F1472" s="145"/>
      <c r="H1472" s="126"/>
      <c r="I1472" s="145"/>
      <c r="AE1472" s="126"/>
    </row>
    <row r="1473" spans="6:31" s="79" customFormat="1" x14ac:dyDescent="0.2">
      <c r="F1473" s="145"/>
      <c r="H1473" s="126"/>
      <c r="I1473" s="145"/>
      <c r="AE1473" s="126"/>
    </row>
    <row r="1474" spans="6:31" s="79" customFormat="1" x14ac:dyDescent="0.2">
      <c r="F1474" s="145"/>
      <c r="H1474" s="126"/>
      <c r="I1474" s="145"/>
      <c r="AE1474" s="126"/>
    </row>
    <row r="1475" spans="6:31" s="79" customFormat="1" x14ac:dyDescent="0.2">
      <c r="F1475" s="145"/>
      <c r="H1475" s="126"/>
      <c r="I1475" s="145"/>
      <c r="AE1475" s="126"/>
    </row>
    <row r="1476" spans="6:31" s="79" customFormat="1" x14ac:dyDescent="0.2">
      <c r="F1476" s="145"/>
      <c r="H1476" s="126"/>
      <c r="I1476" s="145"/>
      <c r="AE1476" s="126"/>
    </row>
    <row r="1477" spans="6:31" s="79" customFormat="1" x14ac:dyDescent="0.2">
      <c r="F1477" s="145"/>
      <c r="H1477" s="126"/>
      <c r="I1477" s="145"/>
      <c r="AE1477" s="126"/>
    </row>
    <row r="1478" spans="6:31" s="79" customFormat="1" x14ac:dyDescent="0.2">
      <c r="F1478" s="145"/>
      <c r="H1478" s="126"/>
      <c r="I1478" s="145"/>
      <c r="AE1478" s="126"/>
    </row>
    <row r="1479" spans="6:31" s="79" customFormat="1" x14ac:dyDescent="0.2">
      <c r="F1479" s="145"/>
      <c r="H1479" s="126"/>
      <c r="I1479" s="145"/>
      <c r="AE1479" s="126"/>
    </row>
    <row r="1480" spans="6:31" s="79" customFormat="1" x14ac:dyDescent="0.2">
      <c r="F1480" s="145"/>
      <c r="H1480" s="126"/>
      <c r="I1480" s="145"/>
      <c r="AE1480" s="126"/>
    </row>
    <row r="1481" spans="6:31" s="79" customFormat="1" x14ac:dyDescent="0.2">
      <c r="F1481" s="145"/>
      <c r="H1481" s="126"/>
      <c r="I1481" s="145"/>
      <c r="AE1481" s="126"/>
    </row>
    <row r="1482" spans="6:31" s="79" customFormat="1" x14ac:dyDescent="0.2">
      <c r="F1482" s="145"/>
      <c r="H1482" s="126"/>
      <c r="I1482" s="145"/>
      <c r="AE1482" s="126"/>
    </row>
    <row r="1483" spans="6:31" s="79" customFormat="1" x14ac:dyDescent="0.2">
      <c r="F1483" s="145"/>
      <c r="H1483" s="126"/>
      <c r="I1483" s="145"/>
      <c r="AE1483" s="126"/>
    </row>
    <row r="1484" spans="6:31" s="79" customFormat="1" x14ac:dyDescent="0.2">
      <c r="F1484" s="145"/>
      <c r="H1484" s="126"/>
      <c r="I1484" s="145"/>
      <c r="AE1484" s="126"/>
    </row>
    <row r="1485" spans="6:31" s="79" customFormat="1" x14ac:dyDescent="0.2">
      <c r="F1485" s="145"/>
      <c r="H1485" s="126"/>
      <c r="I1485" s="145"/>
      <c r="AE1485" s="126"/>
    </row>
    <row r="1486" spans="6:31" s="79" customFormat="1" x14ac:dyDescent="0.2">
      <c r="F1486" s="145"/>
      <c r="H1486" s="126"/>
      <c r="I1486" s="145"/>
      <c r="AE1486" s="126"/>
    </row>
    <row r="1487" spans="6:31" s="79" customFormat="1" x14ac:dyDescent="0.2">
      <c r="F1487" s="145"/>
      <c r="H1487" s="126"/>
      <c r="I1487" s="145"/>
      <c r="AE1487" s="126"/>
    </row>
    <row r="1488" spans="6:31" s="79" customFormat="1" x14ac:dyDescent="0.2">
      <c r="F1488" s="145"/>
      <c r="H1488" s="126"/>
      <c r="I1488" s="145"/>
      <c r="AE1488" s="126"/>
    </row>
    <row r="1489" spans="6:31" s="79" customFormat="1" x14ac:dyDescent="0.2">
      <c r="F1489" s="145"/>
      <c r="H1489" s="126"/>
      <c r="I1489" s="145"/>
      <c r="AE1489" s="126"/>
    </row>
    <row r="1490" spans="6:31" s="79" customFormat="1" x14ac:dyDescent="0.2">
      <c r="F1490" s="145"/>
      <c r="H1490" s="126"/>
      <c r="I1490" s="145"/>
      <c r="AE1490" s="126"/>
    </row>
    <row r="1491" spans="6:31" s="79" customFormat="1" x14ac:dyDescent="0.2">
      <c r="F1491" s="145"/>
      <c r="H1491" s="126"/>
      <c r="I1491" s="145"/>
      <c r="AE1491" s="126"/>
    </row>
    <row r="1492" spans="6:31" s="79" customFormat="1" x14ac:dyDescent="0.2">
      <c r="F1492" s="145"/>
      <c r="H1492" s="126"/>
      <c r="I1492" s="145"/>
      <c r="AE1492" s="126"/>
    </row>
    <row r="1493" spans="6:31" s="79" customFormat="1" x14ac:dyDescent="0.2">
      <c r="F1493" s="145"/>
      <c r="H1493" s="126"/>
      <c r="I1493" s="145"/>
      <c r="AE1493" s="126"/>
    </row>
    <row r="1494" spans="6:31" s="79" customFormat="1" x14ac:dyDescent="0.2">
      <c r="F1494" s="145"/>
      <c r="H1494" s="126"/>
      <c r="I1494" s="145"/>
      <c r="AE1494" s="126"/>
    </row>
    <row r="1495" spans="6:31" s="79" customFormat="1" x14ac:dyDescent="0.2">
      <c r="F1495" s="145"/>
      <c r="H1495" s="126"/>
      <c r="I1495" s="145"/>
      <c r="AE1495" s="126"/>
    </row>
    <row r="1496" spans="6:31" s="79" customFormat="1" x14ac:dyDescent="0.2">
      <c r="F1496" s="145"/>
      <c r="H1496" s="126"/>
      <c r="I1496" s="145"/>
      <c r="AE1496" s="126"/>
    </row>
    <row r="1497" spans="6:31" s="79" customFormat="1" x14ac:dyDescent="0.2">
      <c r="F1497" s="145"/>
      <c r="H1497" s="126"/>
      <c r="I1497" s="145"/>
      <c r="AE1497" s="126"/>
    </row>
    <row r="1498" spans="6:31" s="79" customFormat="1" x14ac:dyDescent="0.2">
      <c r="F1498" s="145"/>
      <c r="H1498" s="126"/>
      <c r="I1498" s="145"/>
      <c r="AE1498" s="126"/>
    </row>
    <row r="1499" spans="6:31" s="79" customFormat="1" x14ac:dyDescent="0.2">
      <c r="F1499" s="145"/>
      <c r="H1499" s="126"/>
      <c r="I1499" s="145"/>
      <c r="AE1499" s="126"/>
    </row>
    <row r="1500" spans="6:31" s="79" customFormat="1" x14ac:dyDescent="0.2">
      <c r="F1500" s="145"/>
      <c r="H1500" s="126"/>
      <c r="I1500" s="145"/>
      <c r="AE1500" s="126"/>
    </row>
    <row r="1501" spans="6:31" s="79" customFormat="1" x14ac:dyDescent="0.2">
      <c r="F1501" s="145"/>
      <c r="H1501" s="126"/>
      <c r="I1501" s="145"/>
      <c r="AE1501" s="126"/>
    </row>
    <row r="1502" spans="6:31" s="79" customFormat="1" x14ac:dyDescent="0.2">
      <c r="F1502" s="145"/>
      <c r="H1502" s="126"/>
      <c r="I1502" s="145"/>
      <c r="AE1502" s="126"/>
    </row>
    <row r="1503" spans="6:31" s="79" customFormat="1" x14ac:dyDescent="0.2">
      <c r="F1503" s="145"/>
      <c r="H1503" s="126"/>
      <c r="I1503" s="145"/>
      <c r="AE1503" s="126"/>
    </row>
    <row r="1504" spans="6:31" s="79" customFormat="1" x14ac:dyDescent="0.2">
      <c r="F1504" s="145"/>
      <c r="H1504" s="126"/>
      <c r="I1504" s="145"/>
      <c r="AE1504" s="126"/>
    </row>
    <row r="1505" spans="6:31" s="79" customFormat="1" x14ac:dyDescent="0.2">
      <c r="F1505" s="145"/>
      <c r="H1505" s="126"/>
      <c r="I1505" s="145"/>
      <c r="AE1505" s="126"/>
    </row>
    <row r="1506" spans="6:31" s="79" customFormat="1" x14ac:dyDescent="0.2">
      <c r="F1506" s="145"/>
      <c r="H1506" s="126"/>
      <c r="I1506" s="145"/>
      <c r="AE1506" s="126"/>
    </row>
    <row r="1507" spans="6:31" s="79" customFormat="1" x14ac:dyDescent="0.2">
      <c r="F1507" s="145"/>
      <c r="H1507" s="126"/>
      <c r="I1507" s="145"/>
      <c r="AE1507" s="126"/>
    </row>
    <row r="1508" spans="6:31" s="79" customFormat="1" x14ac:dyDescent="0.2">
      <c r="F1508" s="145"/>
      <c r="H1508" s="126"/>
      <c r="I1508" s="145"/>
      <c r="AE1508" s="126"/>
    </row>
    <row r="1509" spans="6:31" s="79" customFormat="1" x14ac:dyDescent="0.2">
      <c r="F1509" s="145"/>
      <c r="H1509" s="126"/>
      <c r="I1509" s="145"/>
      <c r="AE1509" s="126"/>
    </row>
    <row r="1510" spans="6:31" s="79" customFormat="1" x14ac:dyDescent="0.2">
      <c r="F1510" s="145"/>
      <c r="H1510" s="126"/>
      <c r="I1510" s="145"/>
      <c r="AE1510" s="126"/>
    </row>
    <row r="1511" spans="6:31" s="79" customFormat="1" x14ac:dyDescent="0.2">
      <c r="F1511" s="145"/>
      <c r="H1511" s="126"/>
      <c r="I1511" s="145"/>
      <c r="AE1511" s="126"/>
    </row>
    <row r="1512" spans="6:31" s="79" customFormat="1" x14ac:dyDescent="0.2">
      <c r="F1512" s="145"/>
      <c r="H1512" s="126"/>
      <c r="I1512" s="145"/>
      <c r="AE1512" s="126"/>
    </row>
    <row r="1513" spans="6:31" s="79" customFormat="1" x14ac:dyDescent="0.2">
      <c r="F1513" s="145"/>
      <c r="H1513" s="126"/>
      <c r="I1513" s="145"/>
      <c r="AE1513" s="126"/>
    </row>
    <row r="1514" spans="6:31" s="79" customFormat="1" x14ac:dyDescent="0.2">
      <c r="F1514" s="145"/>
      <c r="H1514" s="126"/>
      <c r="I1514" s="145"/>
      <c r="AE1514" s="126"/>
    </row>
    <row r="1515" spans="6:31" s="79" customFormat="1" x14ac:dyDescent="0.2">
      <c r="F1515" s="145"/>
      <c r="H1515" s="126"/>
      <c r="I1515" s="145"/>
      <c r="AE1515" s="126"/>
    </row>
    <row r="1516" spans="6:31" s="79" customFormat="1" x14ac:dyDescent="0.2">
      <c r="F1516" s="145"/>
      <c r="H1516" s="126"/>
      <c r="I1516" s="145"/>
      <c r="AE1516" s="126"/>
    </row>
    <row r="1517" spans="6:31" s="79" customFormat="1" x14ac:dyDescent="0.2">
      <c r="F1517" s="145"/>
      <c r="H1517" s="126"/>
      <c r="I1517" s="145"/>
      <c r="AE1517" s="126"/>
    </row>
    <row r="1518" spans="6:31" s="79" customFormat="1" x14ac:dyDescent="0.2">
      <c r="F1518" s="145"/>
      <c r="H1518" s="126"/>
      <c r="I1518" s="145"/>
      <c r="AE1518" s="126"/>
    </row>
    <row r="1519" spans="6:31" s="79" customFormat="1" x14ac:dyDescent="0.2">
      <c r="F1519" s="145"/>
      <c r="H1519" s="126"/>
      <c r="I1519" s="145"/>
      <c r="AE1519" s="126"/>
    </row>
    <row r="1520" spans="6:31" s="79" customFormat="1" x14ac:dyDescent="0.2">
      <c r="F1520" s="145"/>
      <c r="H1520" s="126"/>
      <c r="I1520" s="145"/>
      <c r="AE1520" s="126"/>
    </row>
    <row r="1521" spans="6:31" s="79" customFormat="1" x14ac:dyDescent="0.2">
      <c r="F1521" s="145"/>
      <c r="H1521" s="126"/>
      <c r="I1521" s="145"/>
      <c r="AE1521" s="126"/>
    </row>
    <row r="1522" spans="6:31" s="79" customFormat="1" x14ac:dyDescent="0.2">
      <c r="F1522" s="145"/>
      <c r="H1522" s="126"/>
      <c r="I1522" s="145"/>
      <c r="AE1522" s="126"/>
    </row>
    <row r="1523" spans="6:31" s="79" customFormat="1" x14ac:dyDescent="0.2">
      <c r="F1523" s="145"/>
      <c r="H1523" s="126"/>
      <c r="I1523" s="145"/>
      <c r="AE1523" s="126"/>
    </row>
    <row r="1524" spans="6:31" s="79" customFormat="1" x14ac:dyDescent="0.2">
      <c r="F1524" s="145"/>
      <c r="H1524" s="126"/>
      <c r="I1524" s="145"/>
      <c r="AE1524" s="126"/>
    </row>
    <row r="1525" spans="6:31" s="79" customFormat="1" x14ac:dyDescent="0.2">
      <c r="F1525" s="145"/>
      <c r="H1525" s="126"/>
      <c r="I1525" s="145"/>
      <c r="AE1525" s="126"/>
    </row>
    <row r="1526" spans="6:31" s="79" customFormat="1" x14ac:dyDescent="0.2">
      <c r="F1526" s="145"/>
      <c r="H1526" s="126"/>
      <c r="I1526" s="145"/>
      <c r="AE1526" s="126"/>
    </row>
    <row r="1527" spans="6:31" s="79" customFormat="1" x14ac:dyDescent="0.2">
      <c r="F1527" s="145"/>
      <c r="H1527" s="126"/>
      <c r="I1527" s="145"/>
      <c r="AE1527" s="126"/>
    </row>
    <row r="1528" spans="6:31" s="79" customFormat="1" x14ac:dyDescent="0.2">
      <c r="F1528" s="145"/>
      <c r="H1528" s="126"/>
      <c r="I1528" s="145"/>
      <c r="AE1528" s="126"/>
    </row>
    <row r="1529" spans="6:31" s="79" customFormat="1" x14ac:dyDescent="0.2">
      <c r="F1529" s="145"/>
      <c r="H1529" s="126"/>
      <c r="I1529" s="145"/>
      <c r="AE1529" s="126"/>
    </row>
    <row r="1530" spans="6:31" s="79" customFormat="1" x14ac:dyDescent="0.2">
      <c r="F1530" s="145"/>
      <c r="H1530" s="126"/>
      <c r="I1530" s="145"/>
      <c r="AE1530" s="126"/>
    </row>
    <row r="1531" spans="6:31" s="79" customFormat="1" x14ac:dyDescent="0.2">
      <c r="F1531" s="145"/>
      <c r="H1531" s="126"/>
      <c r="I1531" s="145"/>
      <c r="AE1531" s="126"/>
    </row>
    <row r="1532" spans="6:31" s="79" customFormat="1" x14ac:dyDescent="0.2">
      <c r="F1532" s="145"/>
      <c r="H1532" s="126"/>
      <c r="I1532" s="145"/>
      <c r="AE1532" s="126"/>
    </row>
    <row r="1533" spans="6:31" s="79" customFormat="1" x14ac:dyDescent="0.2">
      <c r="F1533" s="145"/>
      <c r="H1533" s="126"/>
      <c r="I1533" s="145"/>
      <c r="AE1533" s="126"/>
    </row>
    <row r="1534" spans="6:31" s="79" customFormat="1" x14ac:dyDescent="0.2">
      <c r="F1534" s="145"/>
      <c r="H1534" s="126"/>
      <c r="I1534" s="145"/>
      <c r="AE1534" s="126"/>
    </row>
    <row r="1535" spans="6:31" s="79" customFormat="1" x14ac:dyDescent="0.2">
      <c r="F1535" s="145"/>
      <c r="H1535" s="126"/>
      <c r="I1535" s="145"/>
      <c r="AE1535" s="126"/>
    </row>
    <row r="1536" spans="6:31" s="79" customFormat="1" x14ac:dyDescent="0.2">
      <c r="F1536" s="145"/>
      <c r="H1536" s="126"/>
      <c r="I1536" s="145"/>
      <c r="AE1536" s="126"/>
    </row>
    <row r="1537" spans="1:31" s="79" customFormat="1" x14ac:dyDescent="0.2">
      <c r="F1537" s="145"/>
      <c r="H1537" s="126"/>
      <c r="I1537" s="145"/>
      <c r="AE1537" s="126"/>
    </row>
    <row r="1538" spans="1:31" s="79" customFormat="1" x14ac:dyDescent="0.2">
      <c r="F1538" s="145"/>
      <c r="H1538" s="126"/>
      <c r="I1538" s="145"/>
      <c r="AE1538" s="126"/>
    </row>
    <row r="1539" spans="1:31" s="79" customFormat="1" x14ac:dyDescent="0.2">
      <c r="F1539" s="145"/>
      <c r="H1539" s="126"/>
      <c r="I1539" s="145"/>
      <c r="AE1539" s="126"/>
    </row>
    <row r="1540" spans="1:31" s="20" customFormat="1" x14ac:dyDescent="0.2">
      <c r="A1540" s="2"/>
    </row>
    <row r="1541" spans="1:31" s="20" customFormat="1" x14ac:dyDescent="0.2">
      <c r="A1541" s="2"/>
    </row>
    <row r="1542" spans="1:31" s="20" customFormat="1" x14ac:dyDescent="0.2">
      <c r="A1542" s="2"/>
    </row>
    <row r="1543" spans="1:31" s="20" customFormat="1" x14ac:dyDescent="0.2">
      <c r="A1543" s="2"/>
    </row>
    <row r="1544" spans="1:31" s="20" customFormat="1" x14ac:dyDescent="0.2">
      <c r="A1544" s="2"/>
    </row>
    <row r="1545" spans="1:31" s="20" customFormat="1" x14ac:dyDescent="0.2">
      <c r="A1545" s="2"/>
    </row>
    <row r="1546" spans="1:31" s="20" customFormat="1" x14ac:dyDescent="0.2">
      <c r="A1546" s="2"/>
    </row>
    <row r="1547" spans="1:31" s="20" customFormat="1" x14ac:dyDescent="0.2">
      <c r="A1547" s="2"/>
    </row>
    <row r="1548" spans="1:31" s="20" customFormat="1" x14ac:dyDescent="0.2">
      <c r="A1548" s="2"/>
    </row>
    <row r="1549" spans="1:31" s="20" customFormat="1" x14ac:dyDescent="0.2">
      <c r="A1549" s="2"/>
    </row>
    <row r="1550" spans="1:31" s="20" customFormat="1" x14ac:dyDescent="0.2">
      <c r="A1550" s="2"/>
    </row>
    <row r="1551" spans="1:31" s="20" customFormat="1" x14ac:dyDescent="0.2">
      <c r="A1551" s="2"/>
    </row>
    <row r="1552" spans="1:31" s="20" customFormat="1" x14ac:dyDescent="0.2">
      <c r="A1552" s="2"/>
    </row>
    <row r="1553" spans="1:1" s="20" customFormat="1" x14ac:dyDescent="0.2">
      <c r="A1553" s="2"/>
    </row>
    <row r="1554" spans="1:1" s="20" customFormat="1" x14ac:dyDescent="0.2">
      <c r="A1554" s="2"/>
    </row>
    <row r="1555" spans="1:1" s="20" customFormat="1" x14ac:dyDescent="0.2">
      <c r="A1555" s="2"/>
    </row>
    <row r="1556" spans="1:1" s="20" customFormat="1" x14ac:dyDescent="0.2">
      <c r="A1556" s="2"/>
    </row>
    <row r="1557" spans="1:1" s="20" customFormat="1" x14ac:dyDescent="0.2">
      <c r="A1557" s="2"/>
    </row>
    <row r="1558" spans="1:1" s="20" customFormat="1" x14ac:dyDescent="0.2">
      <c r="A1558" s="2"/>
    </row>
    <row r="1559" spans="1:1" s="20" customFormat="1" x14ac:dyDescent="0.2">
      <c r="A1559" s="2"/>
    </row>
    <row r="1560" spans="1:1" s="20" customFormat="1" x14ac:dyDescent="0.2">
      <c r="A1560" s="2"/>
    </row>
    <row r="1561" spans="1:1" s="20" customFormat="1" x14ac:dyDescent="0.2">
      <c r="A1561" s="2"/>
    </row>
    <row r="1562" spans="1:1" s="20" customFormat="1" x14ac:dyDescent="0.2">
      <c r="A1562" s="2"/>
    </row>
    <row r="1563" spans="1:1" s="20" customFormat="1" x14ac:dyDescent="0.2">
      <c r="A1563" s="2"/>
    </row>
    <row r="1564" spans="1:1" s="20" customFormat="1" x14ac:dyDescent="0.2">
      <c r="A1564" s="2"/>
    </row>
    <row r="1565" spans="1:1" s="20" customFormat="1" x14ac:dyDescent="0.2">
      <c r="A1565" s="2"/>
    </row>
    <row r="1566" spans="1:1" s="20" customFormat="1" x14ac:dyDescent="0.2">
      <c r="A1566" s="2"/>
    </row>
    <row r="1567" spans="1:1" s="20" customFormat="1" x14ac:dyDescent="0.2">
      <c r="A1567" s="2"/>
    </row>
    <row r="1568" spans="1:1" s="20" customFormat="1" x14ac:dyDescent="0.2">
      <c r="A1568" s="2"/>
    </row>
    <row r="1569" spans="1:1" s="20" customFormat="1" x14ac:dyDescent="0.2">
      <c r="A1569" s="2"/>
    </row>
    <row r="1570" spans="1:1" s="20" customFormat="1" x14ac:dyDescent="0.2">
      <c r="A1570" s="2"/>
    </row>
    <row r="1571" spans="1:1" s="20" customFormat="1" x14ac:dyDescent="0.2">
      <c r="A1571" s="2"/>
    </row>
    <row r="1572" spans="1:1" s="20" customFormat="1" x14ac:dyDescent="0.2">
      <c r="A1572" s="2"/>
    </row>
    <row r="1573" spans="1:1" s="20" customFormat="1" x14ac:dyDescent="0.2">
      <c r="A1573" s="2"/>
    </row>
    <row r="1574" spans="1:1" s="20" customFormat="1" x14ac:dyDescent="0.2">
      <c r="A1574" s="2"/>
    </row>
    <row r="1575" spans="1:1" s="20" customFormat="1" x14ac:dyDescent="0.2">
      <c r="A1575" s="2"/>
    </row>
    <row r="1576" spans="1:1" s="20" customFormat="1" x14ac:dyDescent="0.2">
      <c r="A1576" s="2"/>
    </row>
    <row r="1577" spans="1:1" s="20" customFormat="1" x14ac:dyDescent="0.2">
      <c r="A1577" s="2"/>
    </row>
    <row r="1578" spans="1:1" s="20" customFormat="1" x14ac:dyDescent="0.2">
      <c r="A1578" s="2"/>
    </row>
    <row r="1579" spans="1:1" s="20" customFormat="1" x14ac:dyDescent="0.2">
      <c r="A1579" s="2"/>
    </row>
    <row r="1580" spans="1:1" s="20" customFormat="1" x14ac:dyDescent="0.2">
      <c r="A1580" s="2"/>
    </row>
    <row r="1581" spans="1:1" s="20" customFormat="1" x14ac:dyDescent="0.2">
      <c r="A1581" s="2"/>
    </row>
    <row r="1582" spans="1:1" s="20" customFormat="1" x14ac:dyDescent="0.2">
      <c r="A1582" s="2"/>
    </row>
    <row r="1583" spans="1:1" s="20" customFormat="1" x14ac:dyDescent="0.2">
      <c r="A1583" s="2"/>
    </row>
    <row r="1584" spans="1:1" s="20" customFormat="1" x14ac:dyDescent="0.2">
      <c r="A1584" s="2"/>
    </row>
    <row r="1585" spans="1:1" s="20" customFormat="1" x14ac:dyDescent="0.2">
      <c r="A1585" s="2"/>
    </row>
    <row r="1586" spans="1:1" s="20" customFormat="1" x14ac:dyDescent="0.2">
      <c r="A1586" s="2"/>
    </row>
    <row r="1587" spans="1:1" s="20" customFormat="1" x14ac:dyDescent="0.2">
      <c r="A1587" s="2"/>
    </row>
    <row r="1588" spans="1:1" s="20" customFormat="1" x14ac:dyDescent="0.2">
      <c r="A1588" s="2"/>
    </row>
    <row r="1589" spans="1:1" s="20" customFormat="1" x14ac:dyDescent="0.2">
      <c r="A1589" s="2"/>
    </row>
    <row r="1590" spans="1:1" s="20" customFormat="1" x14ac:dyDescent="0.2">
      <c r="A1590" s="2"/>
    </row>
    <row r="1591" spans="1:1" s="20" customFormat="1" x14ac:dyDescent="0.2">
      <c r="A1591" s="2"/>
    </row>
    <row r="1592" spans="1:1" s="20" customFormat="1" x14ac:dyDescent="0.2">
      <c r="A1592" s="2"/>
    </row>
    <row r="1593" spans="1:1" s="20" customFormat="1" x14ac:dyDescent="0.2">
      <c r="A1593" s="2"/>
    </row>
    <row r="1594" spans="1:1" s="20" customFormat="1" x14ac:dyDescent="0.2">
      <c r="A1594" s="2"/>
    </row>
    <row r="1595" spans="1:1" s="20" customFormat="1" x14ac:dyDescent="0.2">
      <c r="A1595" s="2"/>
    </row>
    <row r="1596" spans="1:1" s="20" customFormat="1" x14ac:dyDescent="0.2">
      <c r="A1596" s="2"/>
    </row>
    <row r="1597" spans="1:1" s="20" customFormat="1" x14ac:dyDescent="0.2">
      <c r="A1597" s="2"/>
    </row>
    <row r="1598" spans="1:1" s="20" customFormat="1" x14ac:dyDescent="0.2">
      <c r="A1598" s="2"/>
    </row>
    <row r="1599" spans="1:1" s="20" customFormat="1" x14ac:dyDescent="0.2">
      <c r="A1599" s="2"/>
    </row>
    <row r="1600" spans="1:1" s="20" customFormat="1" x14ac:dyDescent="0.2">
      <c r="A1600" s="2"/>
    </row>
    <row r="1601" spans="1:1" s="20" customFormat="1" x14ac:dyDescent="0.2">
      <c r="A1601" s="2"/>
    </row>
    <row r="1602" spans="1:1" s="20" customFormat="1" x14ac:dyDescent="0.2">
      <c r="A1602" s="2"/>
    </row>
    <row r="1603" spans="1:1" s="20" customFormat="1" x14ac:dyDescent="0.2">
      <c r="A1603" s="2"/>
    </row>
    <row r="1604" spans="1:1" s="20" customFormat="1" x14ac:dyDescent="0.2">
      <c r="A1604" s="2"/>
    </row>
    <row r="1605" spans="1:1" s="20" customFormat="1" x14ac:dyDescent="0.2">
      <c r="A1605" s="2"/>
    </row>
    <row r="1606" spans="1:1" s="20" customFormat="1" x14ac:dyDescent="0.2">
      <c r="A1606" s="2"/>
    </row>
    <row r="1607" spans="1:1" s="20" customFormat="1" x14ac:dyDescent="0.2">
      <c r="A1607" s="2"/>
    </row>
    <row r="1608" spans="1:1" s="20" customFormat="1" x14ac:dyDescent="0.2">
      <c r="A1608" s="2"/>
    </row>
    <row r="1609" spans="1:1" s="20" customFormat="1" x14ac:dyDescent="0.2">
      <c r="A1609" s="2"/>
    </row>
    <row r="1610" spans="1:1" s="20" customFormat="1" x14ac:dyDescent="0.2">
      <c r="A1610" s="2"/>
    </row>
    <row r="1611" spans="1:1" s="20" customFormat="1" x14ac:dyDescent="0.2">
      <c r="A1611" s="2"/>
    </row>
    <row r="1612" spans="1:1" s="20" customFormat="1" x14ac:dyDescent="0.2">
      <c r="A1612" s="2"/>
    </row>
    <row r="1613" spans="1:1" s="20" customFormat="1" x14ac:dyDescent="0.2">
      <c r="A1613" s="2"/>
    </row>
    <row r="1614" spans="1:1" s="20" customFormat="1" x14ac:dyDescent="0.2">
      <c r="A1614" s="2"/>
    </row>
    <row r="1615" spans="1:1" s="20" customFormat="1" x14ac:dyDescent="0.2">
      <c r="A1615" s="2"/>
    </row>
    <row r="1616" spans="1:1" s="20" customFormat="1" x14ac:dyDescent="0.2">
      <c r="A1616" s="2"/>
    </row>
    <row r="1617" spans="1:1" s="20" customFormat="1" x14ac:dyDescent="0.2">
      <c r="A1617" s="2"/>
    </row>
    <row r="1618" spans="1:1" s="20" customFormat="1" x14ac:dyDescent="0.2">
      <c r="A1618" s="2"/>
    </row>
    <row r="1619" spans="1:1" s="20" customFormat="1" x14ac:dyDescent="0.2">
      <c r="A1619" s="2"/>
    </row>
    <row r="1620" spans="1:1" s="20" customFormat="1" x14ac:dyDescent="0.2">
      <c r="A1620" s="2"/>
    </row>
    <row r="1621" spans="1:1" s="20" customFormat="1" x14ac:dyDescent="0.2">
      <c r="A1621" s="2"/>
    </row>
    <row r="1622" spans="1:1" s="20" customFormat="1" x14ac:dyDescent="0.2">
      <c r="A1622" s="2"/>
    </row>
    <row r="1623" spans="1:1" s="20" customFormat="1" x14ac:dyDescent="0.2">
      <c r="A1623" s="2"/>
    </row>
    <row r="1624" spans="1:1" s="20" customFormat="1" x14ac:dyDescent="0.2">
      <c r="A1624" s="2"/>
    </row>
    <row r="1625" spans="1:1" s="20" customFormat="1" x14ac:dyDescent="0.2">
      <c r="A1625" s="2"/>
    </row>
    <row r="1626" spans="1:1" s="20" customFormat="1" x14ac:dyDescent="0.2">
      <c r="A1626" s="2"/>
    </row>
    <row r="1627" spans="1:1" s="20" customFormat="1" x14ac:dyDescent="0.2">
      <c r="A1627" s="2"/>
    </row>
    <row r="1628" spans="1:1" s="20" customFormat="1" x14ac:dyDescent="0.2">
      <c r="A1628" s="2"/>
    </row>
    <row r="1629" spans="1:1" s="20" customFormat="1" x14ac:dyDescent="0.2">
      <c r="A1629" s="2"/>
    </row>
    <row r="1630" spans="1:1" s="20" customFormat="1" x14ac:dyDescent="0.2">
      <c r="A1630" s="2"/>
    </row>
    <row r="1631" spans="1:1" s="20" customFormat="1" x14ac:dyDescent="0.2">
      <c r="A1631" s="2"/>
    </row>
    <row r="1632" spans="1:1" s="20" customFormat="1" x14ac:dyDescent="0.2">
      <c r="A1632" s="2"/>
    </row>
    <row r="1633" spans="1:1" s="20" customFormat="1" x14ac:dyDescent="0.2">
      <c r="A1633" s="2"/>
    </row>
    <row r="1634" spans="1:1" s="20" customFormat="1" x14ac:dyDescent="0.2">
      <c r="A1634" s="2"/>
    </row>
    <row r="1635" spans="1:1" s="20" customFormat="1" x14ac:dyDescent="0.2">
      <c r="A1635" s="2"/>
    </row>
    <row r="1636" spans="1:1" s="20" customFormat="1" x14ac:dyDescent="0.2">
      <c r="A1636" s="2"/>
    </row>
    <row r="1637" spans="1:1" s="20" customFormat="1" x14ac:dyDescent="0.2">
      <c r="A1637" s="2"/>
    </row>
    <row r="1638" spans="1:1" s="20" customFormat="1" x14ac:dyDescent="0.2">
      <c r="A1638" s="2"/>
    </row>
    <row r="1639" spans="1:1" s="20" customFormat="1" x14ac:dyDescent="0.2">
      <c r="A1639" s="2"/>
    </row>
    <row r="1640" spans="1:1" s="20" customFormat="1" x14ac:dyDescent="0.2">
      <c r="A1640" s="2"/>
    </row>
    <row r="1641" spans="1:1" s="20" customFormat="1" x14ac:dyDescent="0.2">
      <c r="A1641" s="2"/>
    </row>
    <row r="1642" spans="1:1" s="20" customFormat="1" x14ac:dyDescent="0.2">
      <c r="A1642" s="2"/>
    </row>
    <row r="1643" spans="1:1" s="20" customFormat="1" x14ac:dyDescent="0.2">
      <c r="A1643" s="2"/>
    </row>
    <row r="1644" spans="1:1" s="20" customFormat="1" x14ac:dyDescent="0.2">
      <c r="A1644" s="2"/>
    </row>
    <row r="1645" spans="1:1" s="20" customFormat="1" x14ac:dyDescent="0.2">
      <c r="A1645" s="2"/>
    </row>
    <row r="1646" spans="1:1" s="20" customFormat="1" x14ac:dyDescent="0.2">
      <c r="A1646" s="2"/>
    </row>
    <row r="1647" spans="1:1" s="20" customFormat="1" x14ac:dyDescent="0.2">
      <c r="A1647" s="2"/>
    </row>
    <row r="1648" spans="1:1" s="20" customFormat="1" x14ac:dyDescent="0.2">
      <c r="A1648" s="2"/>
    </row>
    <row r="1649" spans="1:1" s="20" customFormat="1" x14ac:dyDescent="0.2">
      <c r="A1649" s="2"/>
    </row>
    <row r="1650" spans="1:1" s="20" customFormat="1" x14ac:dyDescent="0.2">
      <c r="A1650" s="2"/>
    </row>
    <row r="1651" spans="1:1" s="20" customFormat="1" x14ac:dyDescent="0.2">
      <c r="A1651" s="2"/>
    </row>
    <row r="1652" spans="1:1" s="20" customFormat="1" x14ac:dyDescent="0.2">
      <c r="A1652" s="2"/>
    </row>
    <row r="1653" spans="1:1" s="20" customFormat="1" x14ac:dyDescent="0.2">
      <c r="A1653" s="2"/>
    </row>
    <row r="1654" spans="1:1" s="20" customFormat="1" x14ac:dyDescent="0.2">
      <c r="A1654" s="2"/>
    </row>
    <row r="1655" spans="1:1" s="20" customFormat="1" x14ac:dyDescent="0.2">
      <c r="A1655" s="2"/>
    </row>
    <row r="1656" spans="1:1" s="20" customFormat="1" x14ac:dyDescent="0.2">
      <c r="A1656" s="2"/>
    </row>
    <row r="1657" spans="1:1" s="20" customFormat="1" x14ac:dyDescent="0.2">
      <c r="A1657" s="2"/>
    </row>
    <row r="1658" spans="1:1" s="20" customFormat="1" x14ac:dyDescent="0.2">
      <c r="A1658" s="2"/>
    </row>
    <row r="1659" spans="1:1" s="20" customFormat="1" x14ac:dyDescent="0.2">
      <c r="A1659" s="2"/>
    </row>
    <row r="1660" spans="1:1" s="20" customFormat="1" x14ac:dyDescent="0.2">
      <c r="A1660" s="2"/>
    </row>
    <row r="1661" spans="1:1" s="20" customFormat="1" x14ac:dyDescent="0.2">
      <c r="A1661" s="2"/>
    </row>
    <row r="1662" spans="1:1" s="20" customFormat="1" x14ac:dyDescent="0.2">
      <c r="A1662" s="2"/>
    </row>
    <row r="1663" spans="1:1" s="20" customFormat="1" x14ac:dyDescent="0.2">
      <c r="A1663" s="2"/>
    </row>
    <row r="1664" spans="1:1" s="20" customFormat="1" x14ac:dyDescent="0.2">
      <c r="A1664" s="2"/>
    </row>
    <row r="1665" spans="1:1" s="20" customFormat="1" x14ac:dyDescent="0.2">
      <c r="A1665" s="2"/>
    </row>
    <row r="1666" spans="1:1" s="20" customFormat="1" x14ac:dyDescent="0.2">
      <c r="A1666" s="2"/>
    </row>
    <row r="1667" spans="1:1" s="20" customFormat="1" x14ac:dyDescent="0.2">
      <c r="A1667" s="2"/>
    </row>
    <row r="1668" spans="1:1" s="20" customFormat="1" x14ac:dyDescent="0.2">
      <c r="A1668" s="2"/>
    </row>
    <row r="1669" spans="1:1" s="20" customFormat="1" x14ac:dyDescent="0.2">
      <c r="A1669" s="2"/>
    </row>
    <row r="1670" spans="1:1" s="20" customFormat="1" x14ac:dyDescent="0.2">
      <c r="A1670" s="2"/>
    </row>
    <row r="1671" spans="1:1" s="20" customFormat="1" x14ac:dyDescent="0.2">
      <c r="A1671" s="2"/>
    </row>
    <row r="1672" spans="1:1" s="20" customFormat="1" x14ac:dyDescent="0.2">
      <c r="A1672" s="2"/>
    </row>
    <row r="1673" spans="1:1" s="20" customFormat="1" x14ac:dyDescent="0.2">
      <c r="A1673" s="2"/>
    </row>
    <row r="1674" spans="1:1" s="20" customFormat="1" x14ac:dyDescent="0.2">
      <c r="A1674" s="2"/>
    </row>
    <row r="1675" spans="1:1" s="20" customFormat="1" x14ac:dyDescent="0.2">
      <c r="A1675" s="2"/>
    </row>
    <row r="1676" spans="1:1" s="20" customFormat="1" x14ac:dyDescent="0.2">
      <c r="A1676" s="2"/>
    </row>
    <row r="1677" spans="1:1" s="20" customFormat="1" x14ac:dyDescent="0.2">
      <c r="A1677" s="2"/>
    </row>
    <row r="1678" spans="1:1" s="20" customFormat="1" x14ac:dyDescent="0.2">
      <c r="A1678" s="2"/>
    </row>
    <row r="1679" spans="1:1" s="20" customFormat="1" x14ac:dyDescent="0.2">
      <c r="A1679" s="2"/>
    </row>
    <row r="1680" spans="1:1" s="20" customFormat="1" x14ac:dyDescent="0.2">
      <c r="A1680" s="2"/>
    </row>
    <row r="1681" spans="1:1" s="20" customFormat="1" x14ac:dyDescent="0.2">
      <c r="A1681" s="2"/>
    </row>
    <row r="1682" spans="1:1" s="20" customFormat="1" x14ac:dyDescent="0.2">
      <c r="A1682" s="2"/>
    </row>
    <row r="1683" spans="1:1" s="20" customFormat="1" x14ac:dyDescent="0.2">
      <c r="A1683" s="2"/>
    </row>
    <row r="1684" spans="1:1" s="20" customFormat="1" x14ac:dyDescent="0.2">
      <c r="A1684" s="2"/>
    </row>
    <row r="1685" spans="1:1" s="20" customFormat="1" x14ac:dyDescent="0.2">
      <c r="A1685" s="2"/>
    </row>
    <row r="1686" spans="1:1" s="20" customFormat="1" x14ac:dyDescent="0.2">
      <c r="A1686" s="2"/>
    </row>
    <row r="1687" spans="1:1" s="20" customFormat="1" x14ac:dyDescent="0.2">
      <c r="A1687" s="2"/>
    </row>
    <row r="1688" spans="1:1" s="20" customFormat="1" x14ac:dyDescent="0.2">
      <c r="A1688" s="2"/>
    </row>
    <row r="1689" spans="1:1" s="20" customFormat="1" x14ac:dyDescent="0.2">
      <c r="A1689" s="2"/>
    </row>
    <row r="1690" spans="1:1" s="20" customFormat="1" x14ac:dyDescent="0.2">
      <c r="A1690" s="2"/>
    </row>
    <row r="1691" spans="1:1" s="20" customFormat="1" x14ac:dyDescent="0.2">
      <c r="A1691" s="2"/>
    </row>
    <row r="1692" spans="1:1" s="20" customFormat="1" x14ac:dyDescent="0.2">
      <c r="A1692" s="2"/>
    </row>
    <row r="1693" spans="1:1" s="20" customFormat="1" x14ac:dyDescent="0.2">
      <c r="A1693" s="2"/>
    </row>
    <row r="1694" spans="1:1" s="20" customFormat="1" x14ac:dyDescent="0.2">
      <c r="A1694" s="2"/>
    </row>
    <row r="1695" spans="1:1" s="20" customFormat="1" x14ac:dyDescent="0.2">
      <c r="A1695" s="2"/>
    </row>
    <row r="1696" spans="1:1" s="20" customFormat="1" x14ac:dyDescent="0.2">
      <c r="A1696" s="2"/>
    </row>
    <row r="1697" spans="1:1" s="20" customFormat="1" x14ac:dyDescent="0.2">
      <c r="A1697" s="2"/>
    </row>
    <row r="1698" spans="1:1" s="20" customFormat="1" x14ac:dyDescent="0.2">
      <c r="A1698" s="2"/>
    </row>
    <row r="1699" spans="1:1" s="20" customFormat="1" x14ac:dyDescent="0.2">
      <c r="A1699" s="2"/>
    </row>
    <row r="1700" spans="1:1" s="20" customFormat="1" x14ac:dyDescent="0.2">
      <c r="A1700" s="2"/>
    </row>
    <row r="1701" spans="1:1" s="20" customFormat="1" x14ac:dyDescent="0.2">
      <c r="A1701" s="2"/>
    </row>
    <row r="1702" spans="1:1" s="20" customFormat="1" x14ac:dyDescent="0.2">
      <c r="A1702" s="2"/>
    </row>
    <row r="1703" spans="1:1" s="20" customFormat="1" x14ac:dyDescent="0.2">
      <c r="A1703" s="2"/>
    </row>
    <row r="1704" spans="1:1" s="20" customFormat="1" x14ac:dyDescent="0.2">
      <c r="A1704" s="2"/>
    </row>
    <row r="1705" spans="1:1" s="20" customFormat="1" x14ac:dyDescent="0.2">
      <c r="A1705" s="2"/>
    </row>
    <row r="1706" spans="1:1" s="20" customFormat="1" x14ac:dyDescent="0.2">
      <c r="A1706" s="2"/>
    </row>
    <row r="1707" spans="1:1" s="20" customFormat="1" x14ac:dyDescent="0.2">
      <c r="A1707" s="2"/>
    </row>
    <row r="1708" spans="1:1" s="20" customFormat="1" x14ac:dyDescent="0.2">
      <c r="A1708" s="2"/>
    </row>
    <row r="1709" spans="1:1" s="20" customFormat="1" x14ac:dyDescent="0.2">
      <c r="A1709" s="2"/>
    </row>
    <row r="1710" spans="1:1" s="20" customFormat="1" x14ac:dyDescent="0.2">
      <c r="A1710" s="2"/>
    </row>
    <row r="1711" spans="1:1" s="20" customFormat="1" x14ac:dyDescent="0.2">
      <c r="A1711" s="2"/>
    </row>
    <row r="1712" spans="1:1" s="20" customFormat="1" x14ac:dyDescent="0.2">
      <c r="A1712" s="2"/>
    </row>
    <row r="1713" spans="1:1" s="20" customFormat="1" x14ac:dyDescent="0.2">
      <c r="A1713" s="2"/>
    </row>
    <row r="1714" spans="1:1" s="20" customFormat="1" x14ac:dyDescent="0.2">
      <c r="A1714" s="2"/>
    </row>
    <row r="1715" spans="1:1" s="20" customFormat="1" x14ac:dyDescent="0.2">
      <c r="A1715" s="2"/>
    </row>
    <row r="1716" spans="1:1" s="20" customFormat="1" x14ac:dyDescent="0.2">
      <c r="A1716" s="2"/>
    </row>
    <row r="1717" spans="1:1" s="20" customFormat="1" x14ac:dyDescent="0.2">
      <c r="A1717" s="2"/>
    </row>
    <row r="1718" spans="1:1" s="20" customFormat="1" x14ac:dyDescent="0.2">
      <c r="A1718" s="2"/>
    </row>
    <row r="1719" spans="1:1" s="20" customFormat="1" x14ac:dyDescent="0.2">
      <c r="A1719" s="2"/>
    </row>
    <row r="1720" spans="1:1" s="20" customFormat="1" x14ac:dyDescent="0.2">
      <c r="A1720" s="2"/>
    </row>
    <row r="1721" spans="1:1" s="20" customFormat="1" x14ac:dyDescent="0.2">
      <c r="A1721" s="2"/>
    </row>
    <row r="1722" spans="1:1" s="20" customFormat="1" x14ac:dyDescent="0.2">
      <c r="A1722" s="2"/>
    </row>
    <row r="1723" spans="1:1" s="20" customFormat="1" x14ac:dyDescent="0.2">
      <c r="A1723" s="2"/>
    </row>
    <row r="1724" spans="1:1" s="20" customFormat="1" x14ac:dyDescent="0.2">
      <c r="A1724" s="2"/>
    </row>
    <row r="1725" spans="1:1" s="20" customFormat="1" x14ac:dyDescent="0.2">
      <c r="A1725" s="2"/>
    </row>
    <row r="1726" spans="1:1" s="20" customFormat="1" x14ac:dyDescent="0.2">
      <c r="A1726" s="2"/>
    </row>
    <row r="1727" spans="1:1" s="20" customFormat="1" x14ac:dyDescent="0.2">
      <c r="A1727" s="2"/>
    </row>
    <row r="1728" spans="1:1" s="20" customFormat="1" x14ac:dyDescent="0.2">
      <c r="A1728" s="2"/>
    </row>
    <row r="1729" spans="1:1" s="20" customFormat="1" x14ac:dyDescent="0.2">
      <c r="A1729" s="2"/>
    </row>
    <row r="1730" spans="1:1" s="20" customFormat="1" x14ac:dyDescent="0.2">
      <c r="A1730" s="2"/>
    </row>
    <row r="1731" spans="1:1" s="20" customFormat="1" x14ac:dyDescent="0.2">
      <c r="A1731" s="2"/>
    </row>
    <row r="1732" spans="1:1" s="20" customFormat="1" x14ac:dyDescent="0.2">
      <c r="A1732" s="2"/>
    </row>
    <row r="1733" spans="1:1" s="20" customFormat="1" x14ac:dyDescent="0.2">
      <c r="A1733" s="2"/>
    </row>
    <row r="1734" spans="1:1" s="20" customFormat="1" x14ac:dyDescent="0.2">
      <c r="A1734" s="2"/>
    </row>
    <row r="1735" spans="1:1" s="20" customFormat="1" x14ac:dyDescent="0.2">
      <c r="A1735" s="2"/>
    </row>
    <row r="1736" spans="1:1" s="20" customFormat="1" x14ac:dyDescent="0.2">
      <c r="A1736" s="2"/>
    </row>
    <row r="1737" spans="1:1" s="20" customFormat="1" x14ac:dyDescent="0.2">
      <c r="A1737" s="2"/>
    </row>
    <row r="1738" spans="1:1" s="20" customFormat="1" x14ac:dyDescent="0.2">
      <c r="A1738" s="2"/>
    </row>
    <row r="1739" spans="1:1" s="20" customFormat="1" x14ac:dyDescent="0.2">
      <c r="A1739" s="2"/>
    </row>
    <row r="1740" spans="1:1" s="20" customFormat="1" x14ac:dyDescent="0.2">
      <c r="A1740" s="2"/>
    </row>
    <row r="1741" spans="1:1" s="20" customFormat="1" x14ac:dyDescent="0.2">
      <c r="A1741" s="2"/>
    </row>
    <row r="1742" spans="1:1" s="20" customFormat="1" x14ac:dyDescent="0.2">
      <c r="A1742" s="2"/>
    </row>
    <row r="1743" spans="1:1" s="20" customFormat="1" x14ac:dyDescent="0.2">
      <c r="A1743" s="2"/>
    </row>
    <row r="1744" spans="1:1" s="20" customFormat="1" x14ac:dyDescent="0.2">
      <c r="A1744" s="2"/>
    </row>
    <row r="1745" spans="1:1" s="20" customFormat="1" x14ac:dyDescent="0.2">
      <c r="A1745" s="2"/>
    </row>
    <row r="1746" spans="1:1" s="20" customFormat="1" x14ac:dyDescent="0.2">
      <c r="A1746" s="2"/>
    </row>
    <row r="1747" spans="1:1" s="20" customFormat="1" x14ac:dyDescent="0.2">
      <c r="A1747" s="2"/>
    </row>
    <row r="1748" spans="1:1" s="20" customFormat="1" x14ac:dyDescent="0.2">
      <c r="A1748" s="2"/>
    </row>
    <row r="1749" spans="1:1" s="20" customFormat="1" x14ac:dyDescent="0.2">
      <c r="A1749" s="2"/>
    </row>
    <row r="1750" spans="1:1" s="20" customFormat="1" x14ac:dyDescent="0.2">
      <c r="A1750" s="2"/>
    </row>
    <row r="1751" spans="1:1" s="20" customFormat="1" x14ac:dyDescent="0.2">
      <c r="A1751" s="2"/>
    </row>
    <row r="1752" spans="1:1" s="20" customFormat="1" x14ac:dyDescent="0.2">
      <c r="A1752" s="2"/>
    </row>
    <row r="1753" spans="1:1" s="20" customFormat="1" x14ac:dyDescent="0.2">
      <c r="A1753" s="2"/>
    </row>
    <row r="1754" spans="1:1" s="20" customFormat="1" x14ac:dyDescent="0.2">
      <c r="A1754" s="2"/>
    </row>
    <row r="1755" spans="1:1" s="20" customFormat="1" x14ac:dyDescent="0.2">
      <c r="A1755" s="2"/>
    </row>
    <row r="1756" spans="1:1" s="20" customFormat="1" x14ac:dyDescent="0.2">
      <c r="A1756" s="2"/>
    </row>
    <row r="1757" spans="1:1" s="20" customFormat="1" x14ac:dyDescent="0.2">
      <c r="A1757" s="2"/>
    </row>
    <row r="1758" spans="1:1" s="20" customFormat="1" x14ac:dyDescent="0.2">
      <c r="A1758" s="2"/>
    </row>
    <row r="1759" spans="1:1" s="20" customFormat="1" x14ac:dyDescent="0.2">
      <c r="A1759" s="2"/>
    </row>
    <row r="1760" spans="1:1" s="20" customFormat="1" x14ac:dyDescent="0.2">
      <c r="A1760" s="2"/>
    </row>
    <row r="1761" spans="1:1" s="20" customFormat="1" x14ac:dyDescent="0.2">
      <c r="A1761" s="2"/>
    </row>
    <row r="1762" spans="1:1" s="20" customFormat="1" x14ac:dyDescent="0.2">
      <c r="A1762" s="2"/>
    </row>
    <row r="1763" spans="1:1" s="20" customFormat="1" x14ac:dyDescent="0.2">
      <c r="A1763" s="2"/>
    </row>
    <row r="1764" spans="1:1" s="20" customFormat="1" x14ac:dyDescent="0.2">
      <c r="A1764" s="2"/>
    </row>
    <row r="1765" spans="1:1" s="20" customFormat="1" x14ac:dyDescent="0.2">
      <c r="A1765" s="2"/>
    </row>
    <row r="1766" spans="1:1" s="20" customFormat="1" x14ac:dyDescent="0.2">
      <c r="A1766" s="2"/>
    </row>
    <row r="1767" spans="1:1" s="20" customFormat="1" x14ac:dyDescent="0.2">
      <c r="A1767" s="2"/>
    </row>
    <row r="1768" spans="1:1" s="20" customFormat="1" x14ac:dyDescent="0.2">
      <c r="A1768" s="2"/>
    </row>
    <row r="1769" spans="1:1" s="20" customFormat="1" x14ac:dyDescent="0.2">
      <c r="A1769" s="2"/>
    </row>
    <row r="1770" spans="1:1" s="20" customFormat="1" x14ac:dyDescent="0.2">
      <c r="A1770" s="2"/>
    </row>
    <row r="1771" spans="1:1" s="20" customFormat="1" x14ac:dyDescent="0.2">
      <c r="A1771" s="2"/>
    </row>
    <row r="1772" spans="1:1" s="20" customFormat="1" x14ac:dyDescent="0.2">
      <c r="A1772" s="2"/>
    </row>
    <row r="1773" spans="1:1" s="20" customFormat="1" x14ac:dyDescent="0.2">
      <c r="A1773" s="2"/>
    </row>
    <row r="1774" spans="1:1" s="20" customFormat="1" x14ac:dyDescent="0.2">
      <c r="A1774" s="2"/>
    </row>
    <row r="1775" spans="1:1" s="20" customFormat="1" x14ac:dyDescent="0.2">
      <c r="A1775" s="2"/>
    </row>
    <row r="1776" spans="1:1" s="20" customFormat="1" x14ac:dyDescent="0.2">
      <c r="A1776" s="2"/>
    </row>
    <row r="1777" spans="1:1" s="20" customFormat="1" x14ac:dyDescent="0.2">
      <c r="A1777" s="2"/>
    </row>
    <row r="1778" spans="1:1" s="20" customFormat="1" x14ac:dyDescent="0.2">
      <c r="A1778" s="2"/>
    </row>
    <row r="1779" spans="1:1" s="20" customFormat="1" x14ac:dyDescent="0.2">
      <c r="A1779" s="2"/>
    </row>
    <row r="1780" spans="1:1" s="20" customFormat="1" x14ac:dyDescent="0.2">
      <c r="A1780" s="2"/>
    </row>
    <row r="1781" spans="1:1" s="20" customFormat="1" x14ac:dyDescent="0.2">
      <c r="A1781" s="2"/>
    </row>
    <row r="1782" spans="1:1" s="20" customFormat="1" x14ac:dyDescent="0.2">
      <c r="A1782" s="2"/>
    </row>
    <row r="1783" spans="1:1" s="20" customFormat="1" x14ac:dyDescent="0.2">
      <c r="A1783" s="2"/>
    </row>
    <row r="1784" spans="1:1" s="20" customFormat="1" x14ac:dyDescent="0.2">
      <c r="A1784" s="2"/>
    </row>
    <row r="1785" spans="1:1" s="20" customFormat="1" x14ac:dyDescent="0.2">
      <c r="A1785" s="2"/>
    </row>
    <row r="1786" spans="1:1" s="20" customFormat="1" x14ac:dyDescent="0.2">
      <c r="A1786" s="2"/>
    </row>
    <row r="1787" spans="1:1" s="20" customFormat="1" x14ac:dyDescent="0.2">
      <c r="A1787" s="2"/>
    </row>
    <row r="1788" spans="1:1" s="20" customFormat="1" x14ac:dyDescent="0.2">
      <c r="A1788" s="2"/>
    </row>
    <row r="1789" spans="1:1" s="20" customFormat="1" x14ac:dyDescent="0.2">
      <c r="A1789" s="2"/>
    </row>
    <row r="1790" spans="1:1" s="20" customFormat="1" x14ac:dyDescent="0.2">
      <c r="A1790" s="2"/>
    </row>
    <row r="1791" spans="1:1" s="20" customFormat="1" x14ac:dyDescent="0.2">
      <c r="A1791" s="2"/>
    </row>
    <row r="1792" spans="1:1" s="20" customFormat="1" x14ac:dyDescent="0.2">
      <c r="A1792" s="2"/>
    </row>
    <row r="1793" spans="1:1" s="20" customFormat="1" x14ac:dyDescent="0.2">
      <c r="A1793" s="2"/>
    </row>
    <row r="1794" spans="1:1" s="20" customFormat="1" x14ac:dyDescent="0.2">
      <c r="A1794" s="2"/>
    </row>
    <row r="1795" spans="1:1" s="20" customFormat="1" x14ac:dyDescent="0.2">
      <c r="A1795" s="2"/>
    </row>
    <row r="1796" spans="1:1" s="20" customFormat="1" x14ac:dyDescent="0.2">
      <c r="A1796" s="2"/>
    </row>
    <row r="1797" spans="1:1" s="20" customFormat="1" x14ac:dyDescent="0.2">
      <c r="A1797" s="2"/>
    </row>
    <row r="1798" spans="1:1" s="20" customFormat="1" x14ac:dyDescent="0.2">
      <c r="A1798" s="2"/>
    </row>
    <row r="1799" spans="1:1" s="20" customFormat="1" x14ac:dyDescent="0.2">
      <c r="A1799" s="2"/>
    </row>
    <row r="1800" spans="1:1" s="20" customFormat="1" x14ac:dyDescent="0.2">
      <c r="A1800" s="2"/>
    </row>
    <row r="1801" spans="1:1" s="20" customFormat="1" x14ac:dyDescent="0.2">
      <c r="A1801" s="2"/>
    </row>
    <row r="1802" spans="1:1" s="20" customFormat="1" x14ac:dyDescent="0.2">
      <c r="A1802" s="2"/>
    </row>
    <row r="1803" spans="1:1" s="20" customFormat="1" x14ac:dyDescent="0.2">
      <c r="A1803" s="2"/>
    </row>
    <row r="1804" spans="1:1" s="20" customFormat="1" x14ac:dyDescent="0.2">
      <c r="A1804" s="2"/>
    </row>
    <row r="1805" spans="1:1" s="20" customFormat="1" x14ac:dyDescent="0.2">
      <c r="A1805" s="2"/>
    </row>
    <row r="1806" spans="1:1" s="20" customFormat="1" x14ac:dyDescent="0.2">
      <c r="A1806" s="2"/>
    </row>
    <row r="1807" spans="1:1" s="20" customFormat="1" x14ac:dyDescent="0.2">
      <c r="A1807" s="2"/>
    </row>
    <row r="1808" spans="1:1" s="20" customFormat="1" x14ac:dyDescent="0.2">
      <c r="A1808" s="2"/>
    </row>
    <row r="1809" spans="1:1" s="20" customFormat="1" x14ac:dyDescent="0.2">
      <c r="A1809" s="2"/>
    </row>
    <row r="1810" spans="1:1" s="20" customFormat="1" x14ac:dyDescent="0.2">
      <c r="A1810" s="2"/>
    </row>
    <row r="1811" spans="1:1" s="20" customFormat="1" x14ac:dyDescent="0.2">
      <c r="A1811" s="2"/>
    </row>
    <row r="1812" spans="1:1" s="20" customFormat="1" x14ac:dyDescent="0.2">
      <c r="A1812" s="2"/>
    </row>
    <row r="1813" spans="1:1" s="20" customFormat="1" x14ac:dyDescent="0.2">
      <c r="A1813" s="2"/>
    </row>
    <row r="1814" spans="1:1" s="20" customFormat="1" x14ac:dyDescent="0.2">
      <c r="A1814" s="2"/>
    </row>
    <row r="1815" spans="1:1" s="20" customFormat="1" x14ac:dyDescent="0.2">
      <c r="A1815" s="2"/>
    </row>
    <row r="1816" spans="1:1" s="20" customFormat="1" x14ac:dyDescent="0.2">
      <c r="A1816" s="2"/>
    </row>
    <row r="1817" spans="1:1" s="20" customFormat="1" x14ac:dyDescent="0.2">
      <c r="A1817" s="2"/>
    </row>
    <row r="1818" spans="1:1" s="20" customFormat="1" x14ac:dyDescent="0.2">
      <c r="A1818" s="2"/>
    </row>
    <row r="1819" spans="1:1" s="20" customFormat="1" x14ac:dyDescent="0.2">
      <c r="A1819" s="2"/>
    </row>
    <row r="1820" spans="1:1" s="20" customFormat="1" x14ac:dyDescent="0.2">
      <c r="A1820" s="2"/>
    </row>
    <row r="1821" spans="1:1" s="20" customFormat="1" x14ac:dyDescent="0.2">
      <c r="A1821" s="2"/>
    </row>
    <row r="1822" spans="1:1" s="20" customFormat="1" x14ac:dyDescent="0.2">
      <c r="A1822" s="2"/>
    </row>
    <row r="1823" spans="1:1" s="20" customFormat="1" x14ac:dyDescent="0.2">
      <c r="A1823" s="2"/>
    </row>
    <row r="1824" spans="1:1" s="20" customFormat="1" x14ac:dyDescent="0.2">
      <c r="A1824" s="2"/>
    </row>
    <row r="1825" spans="1:1" s="20" customFormat="1" x14ac:dyDescent="0.2">
      <c r="A1825" s="2"/>
    </row>
    <row r="1826" spans="1:1" s="20" customFormat="1" x14ac:dyDescent="0.2">
      <c r="A1826" s="2"/>
    </row>
    <row r="1827" spans="1:1" s="20" customFormat="1" x14ac:dyDescent="0.2">
      <c r="A1827" s="2"/>
    </row>
    <row r="1828" spans="1:1" s="20" customFormat="1" x14ac:dyDescent="0.2">
      <c r="A1828" s="2"/>
    </row>
    <row r="1829" spans="1:1" s="20" customFormat="1" x14ac:dyDescent="0.2">
      <c r="A1829" s="2"/>
    </row>
    <row r="1830" spans="1:1" s="20" customFormat="1" x14ac:dyDescent="0.2">
      <c r="A1830" s="2"/>
    </row>
    <row r="1831" spans="1:1" s="20" customFormat="1" x14ac:dyDescent="0.2">
      <c r="A1831" s="2"/>
    </row>
    <row r="1832" spans="1:1" s="20" customFormat="1" x14ac:dyDescent="0.2">
      <c r="A1832" s="2"/>
    </row>
    <row r="1833" spans="1:1" s="20" customFormat="1" x14ac:dyDescent="0.2">
      <c r="A1833" s="2"/>
    </row>
    <row r="1834" spans="1:1" s="20" customFormat="1" x14ac:dyDescent="0.2">
      <c r="A1834" s="2"/>
    </row>
    <row r="1835" spans="1:1" s="20" customFormat="1" x14ac:dyDescent="0.2">
      <c r="A1835" s="2"/>
    </row>
    <row r="1836" spans="1:1" s="20" customFormat="1" x14ac:dyDescent="0.2">
      <c r="A1836" s="2"/>
    </row>
    <row r="1837" spans="1:1" s="20" customFormat="1" x14ac:dyDescent="0.2">
      <c r="A1837" s="2"/>
    </row>
    <row r="1838" spans="1:1" s="20" customFormat="1" x14ac:dyDescent="0.2">
      <c r="A1838" s="2"/>
    </row>
    <row r="1839" spans="1:1" s="20" customFormat="1" x14ac:dyDescent="0.2">
      <c r="A1839" s="2"/>
    </row>
    <row r="1840" spans="1:1" s="20" customFormat="1" x14ac:dyDescent="0.2">
      <c r="A1840" s="2"/>
    </row>
    <row r="1841" spans="1:1" s="20" customFormat="1" x14ac:dyDescent="0.2">
      <c r="A1841" s="2"/>
    </row>
    <row r="1842" spans="1:1" s="20" customFormat="1" x14ac:dyDescent="0.2">
      <c r="A1842" s="2"/>
    </row>
    <row r="1843" spans="1:1" s="20" customFormat="1" x14ac:dyDescent="0.2">
      <c r="A1843" s="2"/>
    </row>
    <row r="1844" spans="1:1" s="20" customFormat="1" x14ac:dyDescent="0.2">
      <c r="A1844" s="2"/>
    </row>
    <row r="1845" spans="1:1" s="20" customFormat="1" x14ac:dyDescent="0.2">
      <c r="A1845" s="2"/>
    </row>
    <row r="1846" spans="1:1" s="20" customFormat="1" x14ac:dyDescent="0.2">
      <c r="A1846" s="2"/>
    </row>
    <row r="1847" spans="1:1" s="20" customFormat="1" x14ac:dyDescent="0.2">
      <c r="A1847" s="2"/>
    </row>
    <row r="1848" spans="1:1" s="20" customFormat="1" x14ac:dyDescent="0.2">
      <c r="A1848" s="2"/>
    </row>
    <row r="1849" spans="1:1" s="20" customFormat="1" x14ac:dyDescent="0.2">
      <c r="A1849" s="2"/>
    </row>
    <row r="1850" spans="1:1" s="20" customFormat="1" x14ac:dyDescent="0.2">
      <c r="A1850" s="2"/>
    </row>
    <row r="1851" spans="1:1" s="20" customFormat="1" x14ac:dyDescent="0.2">
      <c r="A1851" s="2"/>
    </row>
    <row r="1852" spans="1:1" s="20" customFormat="1" x14ac:dyDescent="0.2">
      <c r="A1852" s="2"/>
    </row>
    <row r="1853" spans="1:1" s="20" customFormat="1" x14ac:dyDescent="0.2">
      <c r="A1853" s="2"/>
    </row>
    <row r="1854" spans="1:1" s="20" customFormat="1" x14ac:dyDescent="0.2">
      <c r="A1854" s="2"/>
    </row>
    <row r="1855" spans="1:1" s="20" customFormat="1" x14ac:dyDescent="0.2">
      <c r="A1855" s="2"/>
    </row>
    <row r="1856" spans="1:1" s="20" customFormat="1" x14ac:dyDescent="0.2">
      <c r="A1856" s="2"/>
    </row>
    <row r="1857" spans="1:1" s="20" customFormat="1" x14ac:dyDescent="0.2">
      <c r="A1857" s="2"/>
    </row>
    <row r="1858" spans="1:1" s="20" customFormat="1" x14ac:dyDescent="0.2">
      <c r="A1858" s="2"/>
    </row>
    <row r="1859" spans="1:1" s="20" customFormat="1" x14ac:dyDescent="0.2">
      <c r="A1859" s="2"/>
    </row>
    <row r="1860" spans="1:1" s="20" customFormat="1" x14ac:dyDescent="0.2">
      <c r="A1860" s="2"/>
    </row>
    <row r="1861" spans="1:1" s="20" customFormat="1" x14ac:dyDescent="0.2">
      <c r="A1861" s="2"/>
    </row>
    <row r="1862" spans="1:1" s="20" customFormat="1" x14ac:dyDescent="0.2">
      <c r="A1862" s="2"/>
    </row>
    <row r="1863" spans="1:1" s="20" customFormat="1" x14ac:dyDescent="0.2">
      <c r="A1863" s="2"/>
    </row>
    <row r="1864" spans="1:1" s="20" customFormat="1" x14ac:dyDescent="0.2">
      <c r="A1864" s="2"/>
    </row>
    <row r="1865" spans="1:1" s="20" customFormat="1" x14ac:dyDescent="0.2">
      <c r="A1865" s="2"/>
    </row>
    <row r="1866" spans="1:1" s="20" customFormat="1" x14ac:dyDescent="0.2">
      <c r="A1866" s="2"/>
    </row>
    <row r="1867" spans="1:1" s="20" customFormat="1" x14ac:dyDescent="0.2">
      <c r="A1867" s="2"/>
    </row>
    <row r="1868" spans="1:1" s="20" customFormat="1" x14ac:dyDescent="0.2">
      <c r="A1868" s="2"/>
    </row>
    <row r="1869" spans="1:1" s="20" customFormat="1" x14ac:dyDescent="0.2">
      <c r="A1869" s="2"/>
    </row>
    <row r="1870" spans="1:1" s="20" customFormat="1" x14ac:dyDescent="0.2">
      <c r="A1870" s="2"/>
    </row>
    <row r="1871" spans="1:1" s="20" customFormat="1" x14ac:dyDescent="0.2">
      <c r="A1871" s="2"/>
    </row>
    <row r="1872" spans="1:1" s="20" customFormat="1" x14ac:dyDescent="0.2">
      <c r="A1872" s="2"/>
    </row>
    <row r="1873" spans="1:1" s="20" customFormat="1" x14ac:dyDescent="0.2">
      <c r="A1873" s="2"/>
    </row>
    <row r="1874" spans="1:1" s="20" customFormat="1" x14ac:dyDescent="0.2">
      <c r="A1874" s="2"/>
    </row>
    <row r="1875" spans="1:1" s="20" customFormat="1" x14ac:dyDescent="0.2">
      <c r="A1875" s="2"/>
    </row>
    <row r="1876" spans="1:1" s="20" customFormat="1" x14ac:dyDescent="0.2">
      <c r="A1876" s="2"/>
    </row>
    <row r="1877" spans="1:1" s="20" customFormat="1" x14ac:dyDescent="0.2">
      <c r="A1877" s="2"/>
    </row>
    <row r="1878" spans="1:1" s="20" customFormat="1" x14ac:dyDescent="0.2">
      <c r="A1878" s="2"/>
    </row>
    <row r="1879" spans="1:1" s="20" customFormat="1" x14ac:dyDescent="0.2">
      <c r="A1879" s="2"/>
    </row>
    <row r="1880" spans="1:1" s="20" customFormat="1" x14ac:dyDescent="0.2">
      <c r="A1880" s="2"/>
    </row>
    <row r="1881" spans="1:1" s="20" customFormat="1" x14ac:dyDescent="0.2">
      <c r="A1881" s="2"/>
    </row>
    <row r="1882" spans="1:1" s="20" customFormat="1" x14ac:dyDescent="0.2">
      <c r="A1882" s="2"/>
    </row>
    <row r="1883" spans="1:1" s="20" customFormat="1" x14ac:dyDescent="0.2">
      <c r="A1883" s="2"/>
    </row>
    <row r="1884" spans="1:1" s="20" customFormat="1" x14ac:dyDescent="0.2">
      <c r="A1884" s="2"/>
    </row>
    <row r="1885" spans="1:1" s="20" customFormat="1" x14ac:dyDescent="0.2">
      <c r="A1885" s="2"/>
    </row>
    <row r="1886" spans="1:1" s="20" customFormat="1" x14ac:dyDescent="0.2">
      <c r="A1886" s="2"/>
    </row>
    <row r="1887" spans="1:1" s="20" customFormat="1" x14ac:dyDescent="0.2">
      <c r="A1887" s="2"/>
    </row>
    <row r="1888" spans="1:1" s="20" customFormat="1" x14ac:dyDescent="0.2">
      <c r="A1888" s="2"/>
    </row>
    <row r="1889" spans="1:1" s="20" customFormat="1" x14ac:dyDescent="0.2">
      <c r="A1889" s="2"/>
    </row>
    <row r="1890" spans="1:1" s="20" customFormat="1" x14ac:dyDescent="0.2">
      <c r="A1890" s="2"/>
    </row>
    <row r="1891" spans="1:1" s="20" customFormat="1" x14ac:dyDescent="0.2">
      <c r="A1891" s="2"/>
    </row>
    <row r="1892" spans="1:1" s="20" customFormat="1" x14ac:dyDescent="0.2">
      <c r="A1892" s="2"/>
    </row>
    <row r="1893" spans="1:1" s="20" customFormat="1" x14ac:dyDescent="0.2">
      <c r="A1893" s="2"/>
    </row>
    <row r="1894" spans="1:1" s="20" customFormat="1" x14ac:dyDescent="0.2">
      <c r="A1894" s="2"/>
    </row>
    <row r="1895" spans="1:1" s="20" customFormat="1" x14ac:dyDescent="0.2">
      <c r="A1895" s="2"/>
    </row>
    <row r="1896" spans="1:1" s="20" customFormat="1" x14ac:dyDescent="0.2">
      <c r="A1896" s="2"/>
    </row>
    <row r="1897" spans="1:1" s="20" customFormat="1" x14ac:dyDescent="0.2">
      <c r="A1897" s="2"/>
    </row>
    <row r="1898" spans="1:1" s="20" customFormat="1" x14ac:dyDescent="0.2">
      <c r="A1898" s="2"/>
    </row>
    <row r="1899" spans="1:1" s="20" customFormat="1" x14ac:dyDescent="0.2">
      <c r="A1899" s="2"/>
    </row>
    <row r="1900" spans="1:1" s="20" customFormat="1" x14ac:dyDescent="0.2">
      <c r="A1900" s="2"/>
    </row>
    <row r="1901" spans="1:1" s="20" customFormat="1" x14ac:dyDescent="0.2">
      <c r="A1901" s="2"/>
    </row>
    <row r="1902" spans="1:1" s="20" customFormat="1" x14ac:dyDescent="0.2">
      <c r="A1902" s="2"/>
    </row>
    <row r="1903" spans="1:1" s="20" customFormat="1" x14ac:dyDescent="0.2">
      <c r="A1903" s="2"/>
    </row>
    <row r="1904" spans="1:1" s="20" customFormat="1" x14ac:dyDescent="0.2">
      <c r="A1904" s="2"/>
    </row>
    <row r="1905" spans="1:1" s="20" customFormat="1" x14ac:dyDescent="0.2">
      <c r="A1905" s="2"/>
    </row>
    <row r="1906" spans="1:1" s="20" customFormat="1" x14ac:dyDescent="0.2">
      <c r="A1906" s="2"/>
    </row>
    <row r="1907" spans="1:1" s="20" customFormat="1" x14ac:dyDescent="0.2">
      <c r="A1907" s="2"/>
    </row>
    <row r="1908" spans="1:1" s="20" customFormat="1" x14ac:dyDescent="0.2">
      <c r="A1908" s="2"/>
    </row>
    <row r="1909" spans="1:1" s="20" customFormat="1" x14ac:dyDescent="0.2">
      <c r="A1909" s="2"/>
    </row>
    <row r="1910" spans="1:1" s="20" customFormat="1" x14ac:dyDescent="0.2">
      <c r="A1910" s="2"/>
    </row>
    <row r="1911" spans="1:1" s="20" customFormat="1" x14ac:dyDescent="0.2">
      <c r="A1911" s="2"/>
    </row>
    <row r="1912" spans="1:1" s="20" customFormat="1" x14ac:dyDescent="0.2">
      <c r="A1912" s="2"/>
    </row>
    <row r="1913" spans="1:1" s="20" customFormat="1" x14ac:dyDescent="0.2">
      <c r="A1913" s="2"/>
    </row>
    <row r="1914" spans="1:1" s="20" customFormat="1" x14ac:dyDescent="0.2">
      <c r="A1914" s="2"/>
    </row>
    <row r="1915" spans="1:1" s="20" customFormat="1" x14ac:dyDescent="0.2">
      <c r="A1915" s="2"/>
    </row>
    <row r="1916" spans="1:1" s="20" customFormat="1" x14ac:dyDescent="0.2">
      <c r="A1916" s="2"/>
    </row>
    <row r="1917" spans="1:1" s="20" customFormat="1" x14ac:dyDescent="0.2">
      <c r="A1917" s="2"/>
    </row>
    <row r="1918" spans="1:1" s="20" customFormat="1" x14ac:dyDescent="0.2">
      <c r="A1918" s="2"/>
    </row>
    <row r="1919" spans="1:1" s="20" customFormat="1" x14ac:dyDescent="0.2">
      <c r="A1919" s="2"/>
    </row>
    <row r="1920" spans="1:1" s="20" customFormat="1" x14ac:dyDescent="0.2">
      <c r="A1920" s="2"/>
    </row>
    <row r="1921" spans="1:1" s="20" customFormat="1" x14ac:dyDescent="0.2">
      <c r="A1921" s="2"/>
    </row>
    <row r="1922" spans="1:1" s="20" customFormat="1" x14ac:dyDescent="0.2">
      <c r="A1922" s="2"/>
    </row>
    <row r="1923" spans="1:1" s="20" customFormat="1" x14ac:dyDescent="0.2">
      <c r="A1923" s="2"/>
    </row>
    <row r="1924" spans="1:1" s="20" customFormat="1" x14ac:dyDescent="0.2">
      <c r="A1924" s="2"/>
    </row>
    <row r="1925" spans="1:1" s="20" customFormat="1" x14ac:dyDescent="0.2">
      <c r="A1925" s="2"/>
    </row>
    <row r="1926" spans="1:1" s="20" customFormat="1" x14ac:dyDescent="0.2">
      <c r="A1926" s="2"/>
    </row>
    <row r="1927" spans="1:1" s="20" customFormat="1" x14ac:dyDescent="0.2">
      <c r="A1927" s="2"/>
    </row>
    <row r="1928" spans="1:1" s="20" customFormat="1" x14ac:dyDescent="0.2">
      <c r="A1928" s="2"/>
    </row>
    <row r="1929" spans="1:1" s="20" customFormat="1" x14ac:dyDescent="0.2">
      <c r="A1929" s="2"/>
    </row>
    <row r="1930" spans="1:1" s="20" customFormat="1" x14ac:dyDescent="0.2">
      <c r="A1930" s="2"/>
    </row>
    <row r="1931" spans="1:1" s="20" customFormat="1" x14ac:dyDescent="0.2">
      <c r="A1931" s="2"/>
    </row>
    <row r="1932" spans="1:1" s="20" customFormat="1" x14ac:dyDescent="0.2">
      <c r="A1932" s="2"/>
    </row>
    <row r="1933" spans="1:1" s="20" customFormat="1" x14ac:dyDescent="0.2">
      <c r="A1933" s="2"/>
    </row>
    <row r="1934" spans="1:1" s="20" customFormat="1" x14ac:dyDescent="0.2">
      <c r="A1934" s="2"/>
    </row>
    <row r="1935" spans="1:1" s="20" customFormat="1" x14ac:dyDescent="0.2">
      <c r="A1935" s="2"/>
    </row>
    <row r="1936" spans="1:1" s="20" customFormat="1" x14ac:dyDescent="0.2">
      <c r="A1936" s="2"/>
    </row>
    <row r="1937" spans="1:1" s="20" customFormat="1" x14ac:dyDescent="0.2">
      <c r="A1937" s="2"/>
    </row>
    <row r="1938" spans="1:1" s="20" customFormat="1" x14ac:dyDescent="0.2">
      <c r="A1938" s="2"/>
    </row>
    <row r="1939" spans="1:1" s="20" customFormat="1" x14ac:dyDescent="0.2">
      <c r="A1939" s="2"/>
    </row>
    <row r="1940" spans="1:1" s="20" customFormat="1" x14ac:dyDescent="0.2">
      <c r="A1940" s="2"/>
    </row>
    <row r="1941" spans="1:1" s="20" customFormat="1" x14ac:dyDescent="0.2">
      <c r="A1941" s="2"/>
    </row>
    <row r="1942" spans="1:1" s="20" customFormat="1" x14ac:dyDescent="0.2">
      <c r="A1942" s="2"/>
    </row>
    <row r="1943" spans="1:1" s="20" customFormat="1" x14ac:dyDescent="0.2">
      <c r="A1943" s="2"/>
    </row>
    <row r="1944" spans="1:1" s="20" customFormat="1" x14ac:dyDescent="0.2">
      <c r="A1944" s="2"/>
    </row>
    <row r="1945" spans="1:1" s="20" customFormat="1" x14ac:dyDescent="0.2">
      <c r="A1945" s="2"/>
    </row>
    <row r="1946" spans="1:1" s="20" customFormat="1" x14ac:dyDescent="0.2">
      <c r="A1946" s="2"/>
    </row>
    <row r="1947" spans="1:1" s="20" customFormat="1" x14ac:dyDescent="0.2">
      <c r="A1947" s="2"/>
    </row>
    <row r="1948" spans="1:1" s="20" customFormat="1" x14ac:dyDescent="0.2">
      <c r="A1948" s="2"/>
    </row>
    <row r="1949" spans="1:1" s="20" customFormat="1" x14ac:dyDescent="0.2">
      <c r="A1949" s="2"/>
    </row>
    <row r="1950" spans="1:1" s="20" customFormat="1" x14ac:dyDescent="0.2">
      <c r="A1950" s="2"/>
    </row>
    <row r="1951" spans="1:1" s="20" customFormat="1" x14ac:dyDescent="0.2">
      <c r="A1951" s="2"/>
    </row>
    <row r="1952" spans="1:1" s="20" customFormat="1" x14ac:dyDescent="0.2">
      <c r="A1952" s="2"/>
    </row>
    <row r="1953" spans="1:1" s="20" customFormat="1" x14ac:dyDescent="0.2">
      <c r="A1953" s="2"/>
    </row>
    <row r="1954" spans="1:1" s="20" customFormat="1" x14ac:dyDescent="0.2">
      <c r="A1954" s="2"/>
    </row>
    <row r="1955" spans="1:1" s="20" customFormat="1" x14ac:dyDescent="0.2">
      <c r="A1955" s="2"/>
    </row>
    <row r="1956" spans="1:1" s="20" customFormat="1" x14ac:dyDescent="0.2">
      <c r="A1956" s="2"/>
    </row>
    <row r="1957" spans="1:1" s="20" customFormat="1" x14ac:dyDescent="0.2">
      <c r="A1957" s="2"/>
    </row>
    <row r="1958" spans="1:1" s="20" customFormat="1" x14ac:dyDescent="0.2">
      <c r="A1958" s="2"/>
    </row>
    <row r="1959" spans="1:1" s="20" customFormat="1" x14ac:dyDescent="0.2">
      <c r="A1959" s="2"/>
    </row>
    <row r="1960" spans="1:1" s="20" customFormat="1" x14ac:dyDescent="0.2">
      <c r="A1960" s="2"/>
    </row>
    <row r="1961" spans="1:1" s="20" customFormat="1" x14ac:dyDescent="0.2">
      <c r="A1961" s="2"/>
    </row>
    <row r="1962" spans="1:1" s="20" customFormat="1" x14ac:dyDescent="0.2">
      <c r="A1962" s="2"/>
    </row>
    <row r="1963" spans="1:1" s="20" customFormat="1" x14ac:dyDescent="0.2">
      <c r="A1963" s="2"/>
    </row>
    <row r="1964" spans="1:1" s="20" customFormat="1" x14ac:dyDescent="0.2">
      <c r="A1964" s="2"/>
    </row>
    <row r="1965" spans="1:1" s="20" customFormat="1" x14ac:dyDescent="0.2">
      <c r="A1965" s="2"/>
    </row>
    <row r="1966" spans="1:1" s="20" customFormat="1" x14ac:dyDescent="0.2">
      <c r="A1966" s="2"/>
    </row>
    <row r="1967" spans="1:1" s="20" customFormat="1" x14ac:dyDescent="0.2">
      <c r="A1967" s="2"/>
    </row>
    <row r="1968" spans="1:1" s="20" customFormat="1" x14ac:dyDescent="0.2">
      <c r="A1968" s="2"/>
    </row>
    <row r="1969" spans="1:1" s="20" customFormat="1" x14ac:dyDescent="0.2">
      <c r="A1969" s="2"/>
    </row>
    <row r="1970" spans="1:1" s="20" customFormat="1" x14ac:dyDescent="0.2">
      <c r="A1970" s="2"/>
    </row>
    <row r="1971" spans="1:1" s="20" customFormat="1" x14ac:dyDescent="0.2">
      <c r="A1971" s="2"/>
    </row>
    <row r="1972" spans="1:1" s="20" customFormat="1" x14ac:dyDescent="0.2">
      <c r="A1972" s="2"/>
    </row>
    <row r="1973" spans="1:1" s="20" customFormat="1" x14ac:dyDescent="0.2">
      <c r="A1973" s="2"/>
    </row>
    <row r="1974" spans="1:1" s="20" customFormat="1" x14ac:dyDescent="0.2">
      <c r="A1974" s="2"/>
    </row>
    <row r="1975" spans="1:1" s="20" customFormat="1" x14ac:dyDescent="0.2">
      <c r="A1975" s="2"/>
    </row>
    <row r="1976" spans="1:1" s="20" customFormat="1" x14ac:dyDescent="0.2">
      <c r="A1976" s="2"/>
    </row>
    <row r="1977" spans="1:1" s="20" customFormat="1" x14ac:dyDescent="0.2">
      <c r="A1977" s="2"/>
    </row>
    <row r="1978" spans="1:1" s="20" customFormat="1" x14ac:dyDescent="0.2">
      <c r="A1978" s="2"/>
    </row>
    <row r="1979" spans="1:1" s="20" customFormat="1" x14ac:dyDescent="0.2">
      <c r="A1979" s="2"/>
    </row>
    <row r="1980" spans="1:1" s="20" customFormat="1" x14ac:dyDescent="0.2">
      <c r="A1980" s="2"/>
    </row>
    <row r="1981" spans="1:1" s="20" customFormat="1" x14ac:dyDescent="0.2">
      <c r="A1981" s="2"/>
    </row>
    <row r="1982" spans="1:1" s="20" customFormat="1" x14ac:dyDescent="0.2">
      <c r="A1982" s="2"/>
    </row>
    <row r="1983" spans="1:1" s="20" customFormat="1" x14ac:dyDescent="0.2">
      <c r="A1983" s="2"/>
    </row>
    <row r="1984" spans="1:1" s="20" customFormat="1" x14ac:dyDescent="0.2">
      <c r="A1984" s="2"/>
    </row>
    <row r="1985" spans="1:1" s="20" customFormat="1" x14ac:dyDescent="0.2">
      <c r="A1985" s="2"/>
    </row>
    <row r="1986" spans="1:1" s="20" customFormat="1" x14ac:dyDescent="0.2">
      <c r="A1986" s="2"/>
    </row>
    <row r="1987" spans="1:1" s="20" customFormat="1" x14ac:dyDescent="0.2">
      <c r="A1987" s="2"/>
    </row>
    <row r="1988" spans="1:1" s="20" customFormat="1" x14ac:dyDescent="0.2">
      <c r="A1988" s="2"/>
    </row>
    <row r="1989" spans="1:1" s="20" customFormat="1" x14ac:dyDescent="0.2">
      <c r="A1989" s="2"/>
    </row>
    <row r="1990" spans="1:1" s="20" customFormat="1" x14ac:dyDescent="0.2">
      <c r="A1990" s="2"/>
    </row>
    <row r="1991" spans="1:1" s="20" customFormat="1" x14ac:dyDescent="0.2">
      <c r="A1991" s="2"/>
    </row>
    <row r="1992" spans="1:1" s="20" customFormat="1" x14ac:dyDescent="0.2">
      <c r="A1992" s="2"/>
    </row>
    <row r="1993" spans="1:1" s="20" customFormat="1" x14ac:dyDescent="0.2">
      <c r="A1993" s="2"/>
    </row>
    <row r="1994" spans="1:1" s="20" customFormat="1" x14ac:dyDescent="0.2">
      <c r="A1994" s="2"/>
    </row>
    <row r="1995" spans="1:1" s="20" customFormat="1" x14ac:dyDescent="0.2">
      <c r="A1995" s="2"/>
    </row>
    <row r="1996" spans="1:1" s="20" customFormat="1" x14ac:dyDescent="0.2">
      <c r="A1996" s="2"/>
    </row>
    <row r="1997" spans="1:1" s="20" customFormat="1" x14ac:dyDescent="0.2">
      <c r="A1997" s="2"/>
    </row>
    <row r="1998" spans="1:1" s="20" customFormat="1" x14ac:dyDescent="0.2">
      <c r="A1998" s="2"/>
    </row>
    <row r="1999" spans="1:1" s="20" customFormat="1" x14ac:dyDescent="0.2">
      <c r="A1999" s="2"/>
    </row>
    <row r="2000" spans="1:1" s="20" customFormat="1" x14ac:dyDescent="0.2">
      <c r="A2000" s="2"/>
    </row>
    <row r="2001" spans="1:1" s="20" customFormat="1" x14ac:dyDescent="0.2">
      <c r="A2001" s="2"/>
    </row>
    <row r="2002" spans="1:1" s="20" customFormat="1" x14ac:dyDescent="0.2">
      <c r="A2002" s="2"/>
    </row>
    <row r="2003" spans="1:1" s="20" customFormat="1" x14ac:dyDescent="0.2">
      <c r="A2003" s="2"/>
    </row>
    <row r="2004" spans="1:1" s="20" customFormat="1" x14ac:dyDescent="0.2">
      <c r="A2004" s="2"/>
    </row>
    <row r="2005" spans="1:1" s="20" customFormat="1" x14ac:dyDescent="0.2">
      <c r="A2005" s="2"/>
    </row>
    <row r="2006" spans="1:1" s="20" customFormat="1" x14ac:dyDescent="0.2">
      <c r="A2006" s="2"/>
    </row>
    <row r="2007" spans="1:1" s="20" customFormat="1" x14ac:dyDescent="0.2">
      <c r="A2007" s="2"/>
    </row>
    <row r="2008" spans="1:1" s="20" customFormat="1" x14ac:dyDescent="0.2">
      <c r="A2008" s="2"/>
    </row>
    <row r="2009" spans="1:1" s="20" customFormat="1" x14ac:dyDescent="0.2">
      <c r="A2009" s="2"/>
    </row>
    <row r="2010" spans="1:1" s="20" customFormat="1" x14ac:dyDescent="0.2">
      <c r="A2010" s="2"/>
    </row>
    <row r="2011" spans="1:1" s="20" customFormat="1" x14ac:dyDescent="0.2">
      <c r="A2011" s="2"/>
    </row>
    <row r="2012" spans="1:1" s="20" customFormat="1" x14ac:dyDescent="0.2">
      <c r="A2012" s="2"/>
    </row>
    <row r="2013" spans="1:1" s="20" customFormat="1" x14ac:dyDescent="0.2">
      <c r="A2013" s="2"/>
    </row>
    <row r="2014" spans="1:1" s="20" customFormat="1" x14ac:dyDescent="0.2">
      <c r="A2014" s="2"/>
    </row>
    <row r="2015" spans="1:1" s="20" customFormat="1" x14ac:dyDescent="0.2">
      <c r="A2015" s="2"/>
    </row>
    <row r="2016" spans="1:1" s="20" customFormat="1" x14ac:dyDescent="0.2">
      <c r="A2016" s="2"/>
    </row>
    <row r="2017" spans="1:1" s="20" customFormat="1" x14ac:dyDescent="0.2">
      <c r="A2017" s="2"/>
    </row>
    <row r="2018" spans="1:1" s="20" customFormat="1" x14ac:dyDescent="0.2">
      <c r="A2018" s="2"/>
    </row>
    <row r="2019" spans="1:1" s="20" customFormat="1" x14ac:dyDescent="0.2">
      <c r="A2019" s="2"/>
    </row>
    <row r="2020" spans="1:1" s="20" customFormat="1" x14ac:dyDescent="0.2">
      <c r="A2020" s="2"/>
    </row>
    <row r="2021" spans="1:1" s="20" customFormat="1" x14ac:dyDescent="0.2">
      <c r="A2021" s="2"/>
    </row>
    <row r="2022" spans="1:1" s="20" customFormat="1" x14ac:dyDescent="0.2">
      <c r="A2022" s="2"/>
    </row>
    <row r="2023" spans="1:1" s="20" customFormat="1" x14ac:dyDescent="0.2">
      <c r="A2023" s="2"/>
    </row>
    <row r="2024" spans="1:1" s="20" customFormat="1" x14ac:dyDescent="0.2">
      <c r="A2024" s="2"/>
    </row>
    <row r="2025" spans="1:1" s="20" customFormat="1" x14ac:dyDescent="0.2">
      <c r="A2025" s="2"/>
    </row>
    <row r="2026" spans="1:1" s="20" customFormat="1" x14ac:dyDescent="0.2">
      <c r="A2026" s="2"/>
    </row>
    <row r="2027" spans="1:1" s="20" customFormat="1" x14ac:dyDescent="0.2">
      <c r="A2027" s="2"/>
    </row>
    <row r="2028" spans="1:1" s="20" customFormat="1" x14ac:dyDescent="0.2">
      <c r="A2028" s="2"/>
    </row>
    <row r="2029" spans="1:1" s="20" customFormat="1" x14ac:dyDescent="0.2">
      <c r="A2029" s="2"/>
    </row>
    <row r="2030" spans="1:1" s="20" customFormat="1" x14ac:dyDescent="0.2">
      <c r="A2030" s="2"/>
    </row>
    <row r="2031" spans="1:1" s="20" customFormat="1" x14ac:dyDescent="0.2">
      <c r="A2031" s="2"/>
    </row>
    <row r="2032" spans="1:1" s="20" customFormat="1" x14ac:dyDescent="0.2">
      <c r="A2032" s="2"/>
    </row>
    <row r="2033" spans="1:1" s="20" customFormat="1" x14ac:dyDescent="0.2">
      <c r="A2033" s="2"/>
    </row>
    <row r="2034" spans="1:1" s="20" customFormat="1" x14ac:dyDescent="0.2">
      <c r="A2034" s="2"/>
    </row>
    <row r="2035" spans="1:1" s="20" customFormat="1" x14ac:dyDescent="0.2">
      <c r="A2035" s="2"/>
    </row>
    <row r="2036" spans="1:1" s="20" customFormat="1" x14ac:dyDescent="0.2">
      <c r="A2036" s="2"/>
    </row>
    <row r="2037" spans="1:1" s="20" customFormat="1" x14ac:dyDescent="0.2">
      <c r="A2037" s="2"/>
    </row>
    <row r="2038" spans="1:1" s="20" customFormat="1" x14ac:dyDescent="0.2">
      <c r="A2038" s="2"/>
    </row>
    <row r="2039" spans="1:1" s="20" customFormat="1" x14ac:dyDescent="0.2">
      <c r="A2039" s="2"/>
    </row>
    <row r="2040" spans="1:1" s="20" customFormat="1" x14ac:dyDescent="0.2">
      <c r="A2040" s="2"/>
    </row>
    <row r="2041" spans="1:1" s="20" customFormat="1" x14ac:dyDescent="0.2">
      <c r="A2041" s="2"/>
    </row>
    <row r="2042" spans="1:1" s="20" customFormat="1" x14ac:dyDescent="0.2">
      <c r="A2042" s="2"/>
    </row>
    <row r="2043" spans="1:1" s="20" customFormat="1" x14ac:dyDescent="0.2">
      <c r="A2043" s="2"/>
    </row>
    <row r="2044" spans="1:1" s="20" customFormat="1" x14ac:dyDescent="0.2">
      <c r="A2044" s="2"/>
    </row>
    <row r="2045" spans="1:1" s="20" customFormat="1" x14ac:dyDescent="0.2">
      <c r="A2045" s="2"/>
    </row>
    <row r="2046" spans="1:1" s="20" customFormat="1" x14ac:dyDescent="0.2">
      <c r="A2046" s="2"/>
    </row>
    <row r="2047" spans="1:1" s="20" customFormat="1" x14ac:dyDescent="0.2">
      <c r="A2047" s="2"/>
    </row>
    <row r="2048" spans="1:1" s="20" customFormat="1" x14ac:dyDescent="0.2">
      <c r="A2048" s="2"/>
    </row>
    <row r="2049" spans="1:1" s="20" customFormat="1" x14ac:dyDescent="0.2">
      <c r="A2049" s="2"/>
    </row>
    <row r="2050" spans="1:1" s="20" customFormat="1" x14ac:dyDescent="0.2">
      <c r="A2050" s="2"/>
    </row>
    <row r="2051" spans="1:1" s="20" customFormat="1" x14ac:dyDescent="0.2">
      <c r="A2051" s="2"/>
    </row>
    <row r="2052" spans="1:1" s="20" customFormat="1" x14ac:dyDescent="0.2">
      <c r="A2052" s="2"/>
    </row>
    <row r="2053" spans="1:1" s="20" customFormat="1" x14ac:dyDescent="0.2">
      <c r="A2053" s="2"/>
    </row>
    <row r="2054" spans="1:1" s="20" customFormat="1" x14ac:dyDescent="0.2">
      <c r="A2054" s="2"/>
    </row>
    <row r="2055" spans="1:1" s="20" customFormat="1" x14ac:dyDescent="0.2">
      <c r="A2055" s="2"/>
    </row>
    <row r="2056" spans="1:1" s="20" customFormat="1" x14ac:dyDescent="0.2">
      <c r="A2056" s="2"/>
    </row>
    <row r="2057" spans="1:1" s="20" customFormat="1" x14ac:dyDescent="0.2">
      <c r="A2057" s="2"/>
    </row>
    <row r="2058" spans="1:1" s="20" customFormat="1" x14ac:dyDescent="0.2">
      <c r="A2058" s="2"/>
    </row>
    <row r="2059" spans="1:1" s="20" customFormat="1" x14ac:dyDescent="0.2">
      <c r="A2059" s="2"/>
    </row>
    <row r="2060" spans="1:1" s="20" customFormat="1" x14ac:dyDescent="0.2">
      <c r="A2060" s="2"/>
    </row>
    <row r="2061" spans="1:1" s="20" customFormat="1" x14ac:dyDescent="0.2">
      <c r="A2061" s="2"/>
    </row>
    <row r="2062" spans="1:1" s="20" customFormat="1" x14ac:dyDescent="0.2">
      <c r="A2062" s="2"/>
    </row>
    <row r="2063" spans="1:1" s="20" customFormat="1" x14ac:dyDescent="0.2">
      <c r="A2063" s="2"/>
    </row>
    <row r="2064" spans="1:1" s="20" customFormat="1" x14ac:dyDescent="0.2">
      <c r="A2064" s="2"/>
    </row>
    <row r="2065" spans="1:1" s="20" customFormat="1" x14ac:dyDescent="0.2">
      <c r="A2065" s="2"/>
    </row>
    <row r="2066" spans="1:1" s="20" customFormat="1" x14ac:dyDescent="0.2">
      <c r="A2066" s="2"/>
    </row>
    <row r="2067" spans="1:1" s="20" customFormat="1" x14ac:dyDescent="0.2">
      <c r="A2067" s="2"/>
    </row>
    <row r="2068" spans="1:1" s="20" customFormat="1" x14ac:dyDescent="0.2">
      <c r="A2068" s="2"/>
    </row>
    <row r="2069" spans="1:1" s="20" customFormat="1" x14ac:dyDescent="0.2">
      <c r="A2069" s="2"/>
    </row>
    <row r="2070" spans="1:1" s="20" customFormat="1" x14ac:dyDescent="0.2">
      <c r="A2070" s="2"/>
    </row>
    <row r="2071" spans="1:1" s="20" customFormat="1" x14ac:dyDescent="0.2">
      <c r="A2071" s="2"/>
    </row>
    <row r="2072" spans="1:1" s="20" customFormat="1" x14ac:dyDescent="0.2">
      <c r="A2072" s="2"/>
    </row>
    <row r="2073" spans="1:1" s="20" customFormat="1" x14ac:dyDescent="0.2">
      <c r="A2073" s="2"/>
    </row>
    <row r="2074" spans="1:1" s="20" customFormat="1" x14ac:dyDescent="0.2">
      <c r="A2074" s="2"/>
    </row>
    <row r="2075" spans="1:1" s="20" customFormat="1" x14ac:dyDescent="0.2">
      <c r="A2075" s="2"/>
    </row>
    <row r="2076" spans="1:1" s="20" customFormat="1" x14ac:dyDescent="0.2">
      <c r="A2076" s="2"/>
    </row>
    <row r="2077" spans="1:1" s="20" customFormat="1" x14ac:dyDescent="0.2">
      <c r="A2077" s="2"/>
    </row>
    <row r="2078" spans="1:1" s="20" customFormat="1" x14ac:dyDescent="0.2">
      <c r="A2078" s="2"/>
    </row>
    <row r="2079" spans="1:1" s="20" customFormat="1" x14ac:dyDescent="0.2">
      <c r="A2079" s="2"/>
    </row>
    <row r="2080" spans="1:1" s="20" customFormat="1" x14ac:dyDescent="0.2">
      <c r="A2080" s="2"/>
    </row>
    <row r="2081" spans="1:1" s="20" customFormat="1" x14ac:dyDescent="0.2">
      <c r="A2081" s="2"/>
    </row>
    <row r="2082" spans="1:1" s="20" customFormat="1" x14ac:dyDescent="0.2">
      <c r="A2082" s="2"/>
    </row>
    <row r="2083" spans="1:1" s="20" customFormat="1" x14ac:dyDescent="0.2">
      <c r="A2083" s="2"/>
    </row>
    <row r="2084" spans="1:1" s="20" customFormat="1" x14ac:dyDescent="0.2">
      <c r="A2084" s="2"/>
    </row>
    <row r="2085" spans="1:1" s="20" customFormat="1" x14ac:dyDescent="0.2">
      <c r="A2085" s="2"/>
    </row>
    <row r="2086" spans="1:1" s="20" customFormat="1" x14ac:dyDescent="0.2">
      <c r="A2086" s="2"/>
    </row>
    <row r="2087" spans="1:1" s="20" customFormat="1" x14ac:dyDescent="0.2">
      <c r="A2087" s="2"/>
    </row>
    <row r="2088" spans="1:1" s="20" customFormat="1" x14ac:dyDescent="0.2">
      <c r="A2088" s="2"/>
    </row>
    <row r="2089" spans="1:1" s="20" customFormat="1" x14ac:dyDescent="0.2">
      <c r="A2089" s="2"/>
    </row>
    <row r="2090" spans="1:1" s="20" customFormat="1" x14ac:dyDescent="0.2">
      <c r="A2090" s="2"/>
    </row>
    <row r="2091" spans="1:1" s="20" customFormat="1" x14ac:dyDescent="0.2">
      <c r="A2091" s="2"/>
    </row>
    <row r="2092" spans="1:1" s="20" customFormat="1" x14ac:dyDescent="0.2">
      <c r="A2092" s="2"/>
    </row>
    <row r="2093" spans="1:1" s="20" customFormat="1" x14ac:dyDescent="0.2">
      <c r="A2093" s="2"/>
    </row>
    <row r="2094" spans="1:1" s="20" customFormat="1" x14ac:dyDescent="0.2">
      <c r="A2094" s="2"/>
    </row>
    <row r="2095" spans="1:1" s="20" customFormat="1" x14ac:dyDescent="0.2">
      <c r="A2095" s="2"/>
    </row>
    <row r="2096" spans="1:1" s="20" customFormat="1" x14ac:dyDescent="0.2">
      <c r="A2096" s="2"/>
    </row>
    <row r="2097" spans="1:1" s="20" customFormat="1" x14ac:dyDescent="0.2">
      <c r="A2097" s="2"/>
    </row>
    <row r="2098" spans="1:1" s="20" customFormat="1" x14ac:dyDescent="0.2">
      <c r="A2098" s="2"/>
    </row>
    <row r="2099" spans="1:1" s="20" customFormat="1" x14ac:dyDescent="0.2">
      <c r="A2099" s="2"/>
    </row>
    <row r="2100" spans="1:1" s="20" customFormat="1" x14ac:dyDescent="0.2">
      <c r="A2100" s="2"/>
    </row>
    <row r="2101" spans="1:1" s="20" customFormat="1" x14ac:dyDescent="0.2">
      <c r="A2101" s="2"/>
    </row>
    <row r="2102" spans="1:1" s="20" customFormat="1" x14ac:dyDescent="0.2">
      <c r="A2102" s="2"/>
    </row>
    <row r="2103" spans="1:1" s="20" customFormat="1" x14ac:dyDescent="0.2">
      <c r="A2103" s="2"/>
    </row>
    <row r="2104" spans="1:1" s="20" customFormat="1" x14ac:dyDescent="0.2">
      <c r="A2104" s="2"/>
    </row>
    <row r="2105" spans="1:1" s="20" customFormat="1" x14ac:dyDescent="0.2">
      <c r="A2105" s="2"/>
    </row>
    <row r="2106" spans="1:1" s="20" customFormat="1" x14ac:dyDescent="0.2">
      <c r="A2106" s="2"/>
    </row>
    <row r="2107" spans="1:1" s="20" customFormat="1" x14ac:dyDescent="0.2">
      <c r="A2107" s="2"/>
    </row>
    <row r="2108" spans="1:1" s="20" customFormat="1" x14ac:dyDescent="0.2">
      <c r="A2108" s="2"/>
    </row>
    <row r="2109" spans="1:1" s="20" customFormat="1" x14ac:dyDescent="0.2">
      <c r="A2109" s="2"/>
    </row>
    <row r="2110" spans="1:1" s="20" customFormat="1" x14ac:dyDescent="0.2">
      <c r="A2110" s="2"/>
    </row>
    <row r="2111" spans="1:1" s="20" customFormat="1" x14ac:dyDescent="0.2">
      <c r="A2111" s="2"/>
    </row>
    <row r="2112" spans="1:1" s="20" customFormat="1" x14ac:dyDescent="0.2">
      <c r="A2112" s="2"/>
    </row>
    <row r="2113" spans="1:1" s="20" customFormat="1" x14ac:dyDescent="0.2">
      <c r="A2113" s="2"/>
    </row>
    <row r="2114" spans="1:1" s="20" customFormat="1" x14ac:dyDescent="0.2">
      <c r="A2114" s="2"/>
    </row>
    <row r="2115" spans="1:1" s="20" customFormat="1" x14ac:dyDescent="0.2">
      <c r="A2115" s="2"/>
    </row>
    <row r="2116" spans="1:1" s="20" customFormat="1" x14ac:dyDescent="0.2">
      <c r="A2116" s="2"/>
    </row>
    <row r="2117" spans="1:1" s="20" customFormat="1" x14ac:dyDescent="0.2">
      <c r="A2117" s="2"/>
    </row>
    <row r="2118" spans="1:1" s="20" customFormat="1" x14ac:dyDescent="0.2">
      <c r="A2118" s="2"/>
    </row>
    <row r="2119" spans="1:1" s="20" customFormat="1" x14ac:dyDescent="0.2">
      <c r="A2119" s="2"/>
    </row>
    <row r="2120" spans="1:1" s="20" customFormat="1" x14ac:dyDescent="0.2">
      <c r="A2120" s="2"/>
    </row>
    <row r="2121" spans="1:1" s="20" customFormat="1" x14ac:dyDescent="0.2">
      <c r="A2121" s="2"/>
    </row>
    <row r="2122" spans="1:1" s="20" customFormat="1" x14ac:dyDescent="0.2">
      <c r="A2122" s="2"/>
    </row>
    <row r="2123" spans="1:1" s="20" customFormat="1" x14ac:dyDescent="0.2">
      <c r="A2123" s="2"/>
    </row>
    <row r="2124" spans="1:1" s="20" customFormat="1" x14ac:dyDescent="0.2">
      <c r="A2124" s="2"/>
    </row>
    <row r="2125" spans="1:1" s="20" customFormat="1" x14ac:dyDescent="0.2">
      <c r="A2125" s="2"/>
    </row>
    <row r="2126" spans="1:1" s="20" customFormat="1" x14ac:dyDescent="0.2">
      <c r="A2126" s="2"/>
    </row>
    <row r="2127" spans="1:1" s="20" customFormat="1" x14ac:dyDescent="0.2">
      <c r="A2127" s="2"/>
    </row>
    <row r="2128" spans="1:1" s="20" customFormat="1" x14ac:dyDescent="0.2">
      <c r="A2128" s="2"/>
    </row>
    <row r="2129" spans="1:1" s="20" customFormat="1" x14ac:dyDescent="0.2">
      <c r="A2129" s="2"/>
    </row>
    <row r="2130" spans="1:1" s="20" customFormat="1" x14ac:dyDescent="0.2">
      <c r="A2130" s="2"/>
    </row>
    <row r="2131" spans="1:1" s="20" customFormat="1" x14ac:dyDescent="0.2">
      <c r="A2131" s="2"/>
    </row>
    <row r="2132" spans="1:1" s="20" customFormat="1" x14ac:dyDescent="0.2">
      <c r="A2132" s="2"/>
    </row>
    <row r="2133" spans="1:1" s="20" customFormat="1" x14ac:dyDescent="0.2">
      <c r="A2133" s="2"/>
    </row>
    <row r="2134" spans="1:1" s="20" customFormat="1" x14ac:dyDescent="0.2">
      <c r="A2134" s="2"/>
    </row>
    <row r="2135" spans="1:1" s="20" customFormat="1" x14ac:dyDescent="0.2">
      <c r="A2135" s="2"/>
    </row>
    <row r="2136" spans="1:1" s="20" customFormat="1" x14ac:dyDescent="0.2">
      <c r="A2136" s="2"/>
    </row>
    <row r="2137" spans="1:1" s="20" customFormat="1" x14ac:dyDescent="0.2">
      <c r="A2137" s="2"/>
    </row>
    <row r="2138" spans="1:1" s="20" customFormat="1" x14ac:dyDescent="0.2">
      <c r="A2138" s="2"/>
    </row>
    <row r="2139" spans="1:1" s="20" customFormat="1" x14ac:dyDescent="0.2">
      <c r="A2139" s="2"/>
    </row>
    <row r="2140" spans="1:1" s="20" customFormat="1" x14ac:dyDescent="0.2">
      <c r="A2140" s="2"/>
    </row>
    <row r="2141" spans="1:1" s="20" customFormat="1" x14ac:dyDescent="0.2">
      <c r="A2141" s="2"/>
    </row>
    <row r="2142" spans="1:1" s="20" customFormat="1" x14ac:dyDescent="0.2">
      <c r="A2142" s="2"/>
    </row>
    <row r="2143" spans="1:1" s="20" customFormat="1" x14ac:dyDescent="0.2">
      <c r="A2143" s="2"/>
    </row>
    <row r="2144" spans="1:1" s="20" customFormat="1" x14ac:dyDescent="0.2">
      <c r="A2144" s="2"/>
    </row>
    <row r="2145" spans="1:1" s="20" customFormat="1" x14ac:dyDescent="0.2">
      <c r="A2145" s="2"/>
    </row>
    <row r="2146" spans="1:1" s="20" customFormat="1" x14ac:dyDescent="0.2">
      <c r="A2146" s="2"/>
    </row>
    <row r="2147" spans="1:1" s="20" customFormat="1" x14ac:dyDescent="0.2">
      <c r="A2147" s="2"/>
    </row>
    <row r="2148" spans="1:1" s="20" customFormat="1" x14ac:dyDescent="0.2">
      <c r="A2148" s="2"/>
    </row>
    <row r="2149" spans="1:1" s="20" customFormat="1" x14ac:dyDescent="0.2">
      <c r="A2149" s="2"/>
    </row>
    <row r="2150" spans="1:1" s="20" customFormat="1" x14ac:dyDescent="0.2">
      <c r="A2150" s="2"/>
    </row>
    <row r="2151" spans="1:1" s="20" customFormat="1" x14ac:dyDescent="0.2">
      <c r="A2151" s="2"/>
    </row>
    <row r="2152" spans="1:1" s="20" customFormat="1" x14ac:dyDescent="0.2">
      <c r="A2152" s="2"/>
    </row>
    <row r="2153" spans="1:1" s="20" customFormat="1" x14ac:dyDescent="0.2">
      <c r="A2153" s="2"/>
    </row>
    <row r="2154" spans="1:1" s="20" customFormat="1" x14ac:dyDescent="0.2">
      <c r="A2154" s="2"/>
    </row>
    <row r="2155" spans="1:1" s="20" customFormat="1" x14ac:dyDescent="0.2">
      <c r="A2155" s="2"/>
    </row>
    <row r="2156" spans="1:1" s="20" customFormat="1" x14ac:dyDescent="0.2">
      <c r="A2156" s="2"/>
    </row>
    <row r="2157" spans="1:1" s="20" customFormat="1" x14ac:dyDescent="0.2">
      <c r="A2157" s="2"/>
    </row>
    <row r="2158" spans="1:1" s="20" customFormat="1" x14ac:dyDescent="0.2">
      <c r="A2158" s="2"/>
    </row>
    <row r="2159" spans="1:1" s="20" customFormat="1" x14ac:dyDescent="0.2">
      <c r="A2159" s="2"/>
    </row>
    <row r="2160" spans="1:1" s="20" customFormat="1" x14ac:dyDescent="0.2">
      <c r="A2160" s="2"/>
    </row>
    <row r="2161" spans="1:1" s="20" customFormat="1" x14ac:dyDescent="0.2">
      <c r="A2161" s="2"/>
    </row>
    <row r="2162" spans="1:1" s="20" customFormat="1" x14ac:dyDescent="0.2">
      <c r="A2162" s="2"/>
    </row>
    <row r="2163" spans="1:1" s="20" customFormat="1" x14ac:dyDescent="0.2">
      <c r="A2163" s="2"/>
    </row>
    <row r="2164" spans="1:1" s="20" customFormat="1" x14ac:dyDescent="0.2">
      <c r="A2164" s="2"/>
    </row>
    <row r="2165" spans="1:1" s="20" customFormat="1" x14ac:dyDescent="0.2">
      <c r="A2165" s="2"/>
    </row>
    <row r="2166" spans="1:1" s="20" customFormat="1" x14ac:dyDescent="0.2">
      <c r="A2166" s="2"/>
    </row>
    <row r="2167" spans="1:1" s="20" customFormat="1" x14ac:dyDescent="0.2">
      <c r="A2167" s="2"/>
    </row>
    <row r="2168" spans="1:1" s="20" customFormat="1" x14ac:dyDescent="0.2">
      <c r="A2168" s="2"/>
    </row>
    <row r="2169" spans="1:1" s="20" customFormat="1" x14ac:dyDescent="0.2">
      <c r="A2169" s="2"/>
    </row>
    <row r="2170" spans="1:1" s="20" customFormat="1" x14ac:dyDescent="0.2">
      <c r="A2170" s="2"/>
    </row>
    <row r="2171" spans="1:1" s="20" customFormat="1" x14ac:dyDescent="0.2">
      <c r="A2171" s="2"/>
    </row>
    <row r="2172" spans="1:1" s="20" customFormat="1" x14ac:dyDescent="0.2">
      <c r="A2172" s="2"/>
    </row>
    <row r="2173" spans="1:1" s="20" customFormat="1" x14ac:dyDescent="0.2">
      <c r="A2173" s="2"/>
    </row>
    <row r="2174" spans="1:1" s="20" customFormat="1" x14ac:dyDescent="0.2">
      <c r="A2174" s="2"/>
    </row>
    <row r="2175" spans="1:1" s="20" customFormat="1" x14ac:dyDescent="0.2">
      <c r="A2175" s="2"/>
    </row>
    <row r="2176" spans="1:1" s="20" customFormat="1" x14ac:dyDescent="0.2">
      <c r="A2176" s="2"/>
    </row>
    <row r="2177" spans="1:1" s="20" customFormat="1" x14ac:dyDescent="0.2">
      <c r="A2177" s="2"/>
    </row>
    <row r="2178" spans="1:1" s="20" customFormat="1" x14ac:dyDescent="0.2">
      <c r="A2178" s="2"/>
    </row>
    <row r="2179" spans="1:1" s="20" customFormat="1" x14ac:dyDescent="0.2">
      <c r="A2179" s="2"/>
    </row>
    <row r="2180" spans="1:1" s="20" customFormat="1" x14ac:dyDescent="0.2">
      <c r="A2180" s="2"/>
    </row>
    <row r="2181" spans="1:1" s="20" customFormat="1" x14ac:dyDescent="0.2">
      <c r="A2181" s="2"/>
    </row>
    <row r="2182" spans="1:1" s="20" customFormat="1" x14ac:dyDescent="0.2">
      <c r="A2182" s="2"/>
    </row>
    <row r="2183" spans="1:1" s="20" customFormat="1" x14ac:dyDescent="0.2">
      <c r="A2183" s="2"/>
    </row>
    <row r="2184" spans="1:1" s="20" customFormat="1" x14ac:dyDescent="0.2">
      <c r="A2184" s="2"/>
    </row>
    <row r="2185" spans="1:1" s="20" customFormat="1" x14ac:dyDescent="0.2">
      <c r="A2185" s="2"/>
    </row>
    <row r="2186" spans="1:1" s="20" customFormat="1" x14ac:dyDescent="0.2">
      <c r="A2186" s="2"/>
    </row>
    <row r="2187" spans="1:1" s="20" customFormat="1" x14ac:dyDescent="0.2">
      <c r="A2187" s="2"/>
    </row>
    <row r="2188" spans="1:1" s="20" customFormat="1" x14ac:dyDescent="0.2">
      <c r="A2188" s="2"/>
    </row>
    <row r="2189" spans="1:1" s="20" customFormat="1" x14ac:dyDescent="0.2">
      <c r="A2189" s="2"/>
    </row>
    <row r="2190" spans="1:1" s="20" customFormat="1" x14ac:dyDescent="0.2">
      <c r="A2190" s="2"/>
    </row>
    <row r="2191" spans="1:1" s="20" customFormat="1" x14ac:dyDescent="0.2">
      <c r="A2191" s="2"/>
    </row>
    <row r="2192" spans="1:1" s="20" customFormat="1" x14ac:dyDescent="0.2">
      <c r="A2192" s="2"/>
    </row>
    <row r="2193" spans="1:1" s="20" customFormat="1" x14ac:dyDescent="0.2">
      <c r="A2193" s="2"/>
    </row>
    <row r="2194" spans="1:1" s="20" customFormat="1" x14ac:dyDescent="0.2">
      <c r="A2194" s="2"/>
    </row>
    <row r="2195" spans="1:1" s="20" customFormat="1" x14ac:dyDescent="0.2">
      <c r="A2195" s="2"/>
    </row>
    <row r="2196" spans="1:1" s="20" customFormat="1" x14ac:dyDescent="0.2">
      <c r="A2196" s="2"/>
    </row>
    <row r="2197" spans="1:1" s="20" customFormat="1" x14ac:dyDescent="0.2">
      <c r="A2197" s="2"/>
    </row>
    <row r="2198" spans="1:1" s="20" customFormat="1" x14ac:dyDescent="0.2">
      <c r="A2198" s="2"/>
    </row>
    <row r="2199" spans="1:1" s="20" customFormat="1" x14ac:dyDescent="0.2">
      <c r="A2199" s="2"/>
    </row>
    <row r="2200" spans="1:1" s="20" customFormat="1" x14ac:dyDescent="0.2">
      <c r="A2200" s="2"/>
    </row>
    <row r="2201" spans="1:1" s="20" customFormat="1" x14ac:dyDescent="0.2">
      <c r="A2201" s="2"/>
    </row>
    <row r="2202" spans="1:1" s="20" customFormat="1" x14ac:dyDescent="0.2">
      <c r="A2202" s="2"/>
    </row>
    <row r="2203" spans="1:1" s="20" customFormat="1" x14ac:dyDescent="0.2">
      <c r="A2203" s="2"/>
    </row>
    <row r="2204" spans="1:1" s="20" customFormat="1" x14ac:dyDescent="0.2">
      <c r="A2204" s="2"/>
    </row>
    <row r="2205" spans="1:1" s="20" customFormat="1" x14ac:dyDescent="0.2">
      <c r="A2205" s="2"/>
    </row>
    <row r="2206" spans="1:1" s="20" customFormat="1" x14ac:dyDescent="0.2">
      <c r="A2206" s="2"/>
    </row>
    <row r="2207" spans="1:1" s="20" customFormat="1" x14ac:dyDescent="0.2">
      <c r="A2207" s="2"/>
    </row>
    <row r="2208" spans="1:1" s="20" customFormat="1" x14ac:dyDescent="0.2">
      <c r="A2208" s="2"/>
    </row>
    <row r="2209" spans="1:1" s="20" customFormat="1" x14ac:dyDescent="0.2">
      <c r="A2209" s="2"/>
    </row>
    <row r="2210" spans="1:1" s="20" customFormat="1" x14ac:dyDescent="0.2">
      <c r="A2210" s="2"/>
    </row>
    <row r="2211" spans="1:1" s="20" customFormat="1" x14ac:dyDescent="0.2">
      <c r="A2211" s="2"/>
    </row>
    <row r="2212" spans="1:1" s="20" customFormat="1" x14ac:dyDescent="0.2">
      <c r="A2212" s="2"/>
    </row>
    <row r="2213" spans="1:1" s="20" customFormat="1" x14ac:dyDescent="0.2">
      <c r="A2213" s="2"/>
    </row>
    <row r="2214" spans="1:1" s="20" customFormat="1" x14ac:dyDescent="0.2">
      <c r="A2214" s="2"/>
    </row>
    <row r="2215" spans="1:1" s="20" customFormat="1" x14ac:dyDescent="0.2">
      <c r="A2215" s="2"/>
    </row>
    <row r="2216" spans="1:1" s="20" customFormat="1" x14ac:dyDescent="0.2">
      <c r="A2216" s="2"/>
    </row>
    <row r="2217" spans="1:1" s="20" customFormat="1" x14ac:dyDescent="0.2">
      <c r="A2217" s="2"/>
    </row>
    <row r="2218" spans="1:1" s="20" customFormat="1" x14ac:dyDescent="0.2">
      <c r="A2218" s="2"/>
    </row>
    <row r="2219" spans="1:1" s="20" customFormat="1" x14ac:dyDescent="0.2">
      <c r="A2219" s="2"/>
    </row>
    <row r="2220" spans="1:1" s="20" customFormat="1" x14ac:dyDescent="0.2">
      <c r="A2220" s="2"/>
    </row>
    <row r="2221" spans="1:1" s="20" customFormat="1" x14ac:dyDescent="0.2">
      <c r="A2221" s="2"/>
    </row>
    <row r="2222" spans="1:1" s="20" customFormat="1" x14ac:dyDescent="0.2">
      <c r="A2222" s="2"/>
    </row>
    <row r="2223" spans="1:1" s="20" customFormat="1" x14ac:dyDescent="0.2">
      <c r="A2223" s="2"/>
    </row>
    <row r="2224" spans="1:1" s="20" customFormat="1" x14ac:dyDescent="0.2">
      <c r="A2224" s="2"/>
    </row>
    <row r="2225" spans="1:1" s="20" customFormat="1" x14ac:dyDescent="0.2">
      <c r="A2225" s="2"/>
    </row>
    <row r="2226" spans="1:1" s="20" customFormat="1" x14ac:dyDescent="0.2">
      <c r="A2226" s="2"/>
    </row>
    <row r="2227" spans="1:1" s="20" customFormat="1" x14ac:dyDescent="0.2">
      <c r="A2227" s="2"/>
    </row>
    <row r="2228" spans="1:1" s="20" customFormat="1" x14ac:dyDescent="0.2">
      <c r="A2228" s="2"/>
    </row>
    <row r="2229" spans="1:1" s="20" customFormat="1" x14ac:dyDescent="0.2">
      <c r="A2229" s="2"/>
    </row>
    <row r="2230" spans="1:1" s="20" customFormat="1" x14ac:dyDescent="0.2">
      <c r="A2230" s="2"/>
    </row>
    <row r="2231" spans="1:1" s="20" customFormat="1" x14ac:dyDescent="0.2">
      <c r="A2231" s="2"/>
    </row>
    <row r="2232" spans="1:1" s="20" customFormat="1" x14ac:dyDescent="0.2">
      <c r="A2232" s="2"/>
    </row>
    <row r="2233" spans="1:1" s="20" customFormat="1" x14ac:dyDescent="0.2">
      <c r="A2233" s="2"/>
    </row>
    <row r="2234" spans="1:1" s="20" customFormat="1" x14ac:dyDescent="0.2">
      <c r="A2234" s="2"/>
    </row>
    <row r="2235" spans="1:1" s="20" customFormat="1" x14ac:dyDescent="0.2">
      <c r="A2235" s="2"/>
    </row>
    <row r="2236" spans="1:1" s="20" customFormat="1" x14ac:dyDescent="0.2">
      <c r="A2236" s="2"/>
    </row>
    <row r="2237" spans="1:1" s="20" customFormat="1" x14ac:dyDescent="0.2">
      <c r="A2237" s="2"/>
    </row>
    <row r="2238" spans="1:1" s="20" customFormat="1" x14ac:dyDescent="0.2">
      <c r="A2238" s="2"/>
    </row>
    <row r="2239" spans="1:1" s="20" customFormat="1" x14ac:dyDescent="0.2">
      <c r="A2239" s="2"/>
    </row>
    <row r="2240" spans="1:1" s="20" customFormat="1" x14ac:dyDescent="0.2">
      <c r="A2240" s="2"/>
    </row>
    <row r="2241" spans="1:1" s="20" customFormat="1" x14ac:dyDescent="0.2">
      <c r="A2241" s="2"/>
    </row>
    <row r="2242" spans="1:1" s="20" customFormat="1" x14ac:dyDescent="0.2">
      <c r="A2242" s="2"/>
    </row>
    <row r="2243" spans="1:1" s="20" customFormat="1" x14ac:dyDescent="0.2">
      <c r="A2243" s="2"/>
    </row>
    <row r="2244" spans="1:1" s="20" customFormat="1" x14ac:dyDescent="0.2">
      <c r="A2244" s="2"/>
    </row>
    <row r="2245" spans="1:1" s="20" customFormat="1" x14ac:dyDescent="0.2">
      <c r="A2245" s="2"/>
    </row>
    <row r="2246" spans="1:1" s="20" customFormat="1" x14ac:dyDescent="0.2">
      <c r="A2246" s="2"/>
    </row>
    <row r="2247" spans="1:1" s="20" customFormat="1" x14ac:dyDescent="0.2">
      <c r="A2247" s="2"/>
    </row>
    <row r="2248" spans="1:1" s="20" customFormat="1" x14ac:dyDescent="0.2">
      <c r="A2248" s="2"/>
    </row>
    <row r="2249" spans="1:1" s="20" customFormat="1" x14ac:dyDescent="0.2">
      <c r="A2249" s="2"/>
    </row>
    <row r="2250" spans="1:1" s="20" customFormat="1" x14ac:dyDescent="0.2">
      <c r="A2250" s="2"/>
    </row>
    <row r="2251" spans="1:1" s="20" customFormat="1" x14ac:dyDescent="0.2">
      <c r="A2251" s="2"/>
    </row>
    <row r="2252" spans="1:1" s="20" customFormat="1" x14ac:dyDescent="0.2">
      <c r="A2252" s="2"/>
    </row>
    <row r="2253" spans="1:1" s="20" customFormat="1" x14ac:dyDescent="0.2">
      <c r="A2253" s="2"/>
    </row>
    <row r="2254" spans="1:1" s="20" customFormat="1" x14ac:dyDescent="0.2">
      <c r="A2254" s="2"/>
    </row>
    <row r="2255" spans="1:1" s="20" customFormat="1" x14ac:dyDescent="0.2">
      <c r="A2255" s="2"/>
    </row>
    <row r="2256" spans="1:1" s="20" customFormat="1" x14ac:dyDescent="0.2">
      <c r="A2256" s="2"/>
    </row>
    <row r="2257" spans="1:1" s="20" customFormat="1" x14ac:dyDescent="0.2">
      <c r="A2257" s="2"/>
    </row>
    <row r="2258" spans="1:1" s="20" customFormat="1" x14ac:dyDescent="0.2">
      <c r="A2258" s="2"/>
    </row>
    <row r="2259" spans="1:1" s="20" customFormat="1" x14ac:dyDescent="0.2">
      <c r="A2259" s="2"/>
    </row>
    <row r="2260" spans="1:1" s="20" customFormat="1" x14ac:dyDescent="0.2">
      <c r="A2260" s="2"/>
    </row>
    <row r="2261" spans="1:1" s="20" customFormat="1" x14ac:dyDescent="0.2">
      <c r="A2261" s="2"/>
    </row>
    <row r="2262" spans="1:1" s="20" customFormat="1" x14ac:dyDescent="0.2">
      <c r="A2262" s="2"/>
    </row>
    <row r="2263" spans="1:1" s="20" customFormat="1" x14ac:dyDescent="0.2">
      <c r="A2263" s="2"/>
    </row>
    <row r="2264" spans="1:1" s="20" customFormat="1" x14ac:dyDescent="0.2">
      <c r="A2264" s="2"/>
    </row>
    <row r="2265" spans="1:1" s="20" customFormat="1" x14ac:dyDescent="0.2">
      <c r="A2265" s="2"/>
    </row>
    <row r="2266" spans="1:1" s="20" customFormat="1" x14ac:dyDescent="0.2">
      <c r="A2266" s="2"/>
    </row>
    <row r="2267" spans="1:1" s="20" customFormat="1" x14ac:dyDescent="0.2">
      <c r="A2267" s="2"/>
    </row>
    <row r="2268" spans="1:1" s="20" customFormat="1" x14ac:dyDescent="0.2">
      <c r="A2268" s="2"/>
    </row>
    <row r="2269" spans="1:1" s="20" customFormat="1" x14ac:dyDescent="0.2">
      <c r="A2269" s="2"/>
    </row>
    <row r="2270" spans="1:1" s="20" customFormat="1" x14ac:dyDescent="0.2">
      <c r="A2270" s="2"/>
    </row>
    <row r="2271" spans="1:1" s="20" customFormat="1" x14ac:dyDescent="0.2">
      <c r="A2271" s="2"/>
    </row>
    <row r="2272" spans="1:1" s="20" customFormat="1" x14ac:dyDescent="0.2">
      <c r="A2272" s="2"/>
    </row>
    <row r="2273" spans="1:1" s="20" customFormat="1" x14ac:dyDescent="0.2">
      <c r="A2273" s="2"/>
    </row>
    <row r="2274" spans="1:1" s="20" customFormat="1" x14ac:dyDescent="0.2">
      <c r="A2274" s="2"/>
    </row>
    <row r="2275" spans="1:1" s="20" customFormat="1" x14ac:dyDescent="0.2">
      <c r="A2275" s="2"/>
    </row>
    <row r="2276" spans="1:1" s="20" customFormat="1" x14ac:dyDescent="0.2">
      <c r="A2276" s="2"/>
    </row>
    <row r="2277" spans="1:1" s="20" customFormat="1" x14ac:dyDescent="0.2">
      <c r="A2277" s="2"/>
    </row>
    <row r="2278" spans="1:1" s="20" customFormat="1" x14ac:dyDescent="0.2">
      <c r="A2278" s="2"/>
    </row>
    <row r="2279" spans="1:1" s="20" customFormat="1" x14ac:dyDescent="0.2">
      <c r="A2279" s="2"/>
    </row>
    <row r="2280" spans="1:1" s="20" customFormat="1" x14ac:dyDescent="0.2">
      <c r="A2280" s="2"/>
    </row>
    <row r="2281" spans="1:1" s="20" customFormat="1" x14ac:dyDescent="0.2">
      <c r="A2281" s="2"/>
    </row>
    <row r="2282" spans="1:1" s="20" customFormat="1" x14ac:dyDescent="0.2">
      <c r="A2282" s="2"/>
    </row>
    <row r="2283" spans="1:1" s="20" customFormat="1" x14ac:dyDescent="0.2">
      <c r="A2283" s="2"/>
    </row>
    <row r="2284" spans="1:1" s="20" customFormat="1" x14ac:dyDescent="0.2">
      <c r="A2284" s="2"/>
    </row>
    <row r="2285" spans="1:1" s="20" customFormat="1" x14ac:dyDescent="0.2">
      <c r="A2285" s="2"/>
    </row>
    <row r="2286" spans="1:1" s="20" customFormat="1" x14ac:dyDescent="0.2">
      <c r="A2286" s="2"/>
    </row>
    <row r="2287" spans="1:1" s="20" customFormat="1" x14ac:dyDescent="0.2">
      <c r="A2287" s="2"/>
    </row>
    <row r="2288" spans="1:1" s="20" customFormat="1" x14ac:dyDescent="0.2">
      <c r="A2288" s="2"/>
    </row>
    <row r="2289" spans="1:1" s="20" customFormat="1" x14ac:dyDescent="0.2">
      <c r="A2289" s="2"/>
    </row>
    <row r="2290" spans="1:1" s="20" customFormat="1" x14ac:dyDescent="0.2">
      <c r="A2290" s="2"/>
    </row>
    <row r="2291" spans="1:1" s="20" customFormat="1" x14ac:dyDescent="0.2">
      <c r="A2291" s="2"/>
    </row>
    <row r="2292" spans="1:1" s="20" customFormat="1" x14ac:dyDescent="0.2">
      <c r="A2292" s="2"/>
    </row>
    <row r="2293" spans="1:1" s="20" customFormat="1" x14ac:dyDescent="0.2">
      <c r="A2293" s="2"/>
    </row>
    <row r="2294" spans="1:1" s="20" customFormat="1" x14ac:dyDescent="0.2">
      <c r="A2294" s="2"/>
    </row>
    <row r="2295" spans="1:1" s="20" customFormat="1" x14ac:dyDescent="0.2">
      <c r="A2295" s="2"/>
    </row>
    <row r="2296" spans="1:1" s="20" customFormat="1" x14ac:dyDescent="0.2">
      <c r="A2296" s="2"/>
    </row>
    <row r="2297" spans="1:1" s="20" customFormat="1" x14ac:dyDescent="0.2">
      <c r="A2297" s="2"/>
    </row>
    <row r="2298" spans="1:1" s="20" customFormat="1" x14ac:dyDescent="0.2">
      <c r="A2298" s="2"/>
    </row>
    <row r="2299" spans="1:1" s="20" customFormat="1" x14ac:dyDescent="0.2">
      <c r="A2299" s="2"/>
    </row>
    <row r="2300" spans="1:1" s="20" customFormat="1" x14ac:dyDescent="0.2">
      <c r="A2300" s="2"/>
    </row>
    <row r="2301" spans="1:1" s="20" customFormat="1" x14ac:dyDescent="0.2">
      <c r="A2301" s="2"/>
    </row>
    <row r="2302" spans="1:1" s="20" customFormat="1" x14ac:dyDescent="0.2">
      <c r="A2302" s="2"/>
    </row>
    <row r="2303" spans="1:1" s="20" customFormat="1" x14ac:dyDescent="0.2">
      <c r="A2303" s="2"/>
    </row>
    <row r="2304" spans="1:1" s="20" customFormat="1" x14ac:dyDescent="0.2">
      <c r="A2304" s="2"/>
    </row>
    <row r="2305" spans="1:1" s="20" customFormat="1" x14ac:dyDescent="0.2">
      <c r="A2305" s="2"/>
    </row>
    <row r="2306" spans="1:1" s="20" customFormat="1" x14ac:dyDescent="0.2">
      <c r="A2306" s="2"/>
    </row>
    <row r="2307" spans="1:1" s="20" customFormat="1" x14ac:dyDescent="0.2">
      <c r="A2307" s="2"/>
    </row>
    <row r="2308" spans="1:1" s="20" customFormat="1" x14ac:dyDescent="0.2">
      <c r="A2308" s="2"/>
    </row>
    <row r="2309" spans="1:1" s="20" customFormat="1" x14ac:dyDescent="0.2">
      <c r="A2309" s="2"/>
    </row>
    <row r="2310" spans="1:1" s="20" customFormat="1" x14ac:dyDescent="0.2">
      <c r="A2310" s="2"/>
    </row>
    <row r="2311" spans="1:1" s="20" customFormat="1" x14ac:dyDescent="0.2">
      <c r="A2311" s="2"/>
    </row>
    <row r="2312" spans="1:1" s="20" customFormat="1" x14ac:dyDescent="0.2">
      <c r="A2312" s="2"/>
    </row>
    <row r="2313" spans="1:1" s="20" customFormat="1" x14ac:dyDescent="0.2">
      <c r="A2313" s="2"/>
    </row>
    <row r="2314" spans="1:1" s="20" customFormat="1" x14ac:dyDescent="0.2">
      <c r="A2314" s="2"/>
    </row>
    <row r="2315" spans="1:1" s="20" customFormat="1" x14ac:dyDescent="0.2">
      <c r="A2315" s="2"/>
    </row>
    <row r="2316" spans="1:1" s="20" customFormat="1" x14ac:dyDescent="0.2">
      <c r="A2316" s="2"/>
    </row>
    <row r="2317" spans="1:1" s="20" customFormat="1" x14ac:dyDescent="0.2">
      <c r="A2317" s="2"/>
    </row>
    <row r="2318" spans="1:1" s="20" customFormat="1" x14ac:dyDescent="0.2">
      <c r="A2318" s="2"/>
    </row>
    <row r="2319" spans="1:1" s="20" customFormat="1" x14ac:dyDescent="0.2">
      <c r="A2319" s="2"/>
    </row>
    <row r="2320" spans="1:1" s="20" customFormat="1" x14ac:dyDescent="0.2">
      <c r="A2320" s="2"/>
    </row>
    <row r="2321" spans="1:1" s="20" customFormat="1" x14ac:dyDescent="0.2">
      <c r="A2321" s="2"/>
    </row>
    <row r="2322" spans="1:1" s="20" customFormat="1" x14ac:dyDescent="0.2">
      <c r="A2322" s="2"/>
    </row>
    <row r="2323" spans="1:1" s="20" customFormat="1" x14ac:dyDescent="0.2">
      <c r="A2323" s="2"/>
    </row>
    <row r="2324" spans="1:1" s="20" customFormat="1" x14ac:dyDescent="0.2">
      <c r="A2324" s="2"/>
    </row>
    <row r="2325" spans="1:1" s="20" customFormat="1" x14ac:dyDescent="0.2">
      <c r="A2325" s="2"/>
    </row>
    <row r="2326" spans="1:1" s="20" customFormat="1" x14ac:dyDescent="0.2">
      <c r="A2326" s="2"/>
    </row>
    <row r="2327" spans="1:1" s="20" customFormat="1" x14ac:dyDescent="0.2">
      <c r="A2327" s="2"/>
    </row>
    <row r="2328" spans="1:1" s="20" customFormat="1" x14ac:dyDescent="0.2">
      <c r="A2328" s="2"/>
    </row>
    <row r="2329" spans="1:1" s="20" customFormat="1" x14ac:dyDescent="0.2">
      <c r="A2329" s="2"/>
    </row>
    <row r="2330" spans="1:1" s="20" customFormat="1" x14ac:dyDescent="0.2">
      <c r="A2330" s="2"/>
    </row>
    <row r="2331" spans="1:1" s="20" customFormat="1" x14ac:dyDescent="0.2">
      <c r="A2331" s="2"/>
    </row>
    <row r="2332" spans="1:1" s="20" customFormat="1" x14ac:dyDescent="0.2">
      <c r="A2332" s="2"/>
    </row>
    <row r="2333" spans="1:1" s="20" customFormat="1" x14ac:dyDescent="0.2">
      <c r="A2333" s="2"/>
    </row>
    <row r="2334" spans="1:1" s="20" customFormat="1" x14ac:dyDescent="0.2">
      <c r="A2334" s="2"/>
    </row>
    <row r="2335" spans="1:1" s="20" customFormat="1" x14ac:dyDescent="0.2">
      <c r="A2335" s="2"/>
    </row>
    <row r="2336" spans="1:1" s="20" customFormat="1" x14ac:dyDescent="0.2">
      <c r="A2336" s="2"/>
    </row>
    <row r="2337" spans="1:1" s="20" customFormat="1" x14ac:dyDescent="0.2">
      <c r="A2337" s="2"/>
    </row>
    <row r="2338" spans="1:1" s="20" customFormat="1" x14ac:dyDescent="0.2">
      <c r="A2338" s="2"/>
    </row>
    <row r="2339" spans="1:1" s="20" customFormat="1" x14ac:dyDescent="0.2">
      <c r="A2339" s="2"/>
    </row>
    <row r="2340" spans="1:1" s="20" customFormat="1" x14ac:dyDescent="0.2">
      <c r="A2340" s="2"/>
    </row>
    <row r="2341" spans="1:1" s="20" customFormat="1" x14ac:dyDescent="0.2">
      <c r="A2341" s="2"/>
    </row>
    <row r="2342" spans="1:1" s="20" customFormat="1" x14ac:dyDescent="0.2">
      <c r="A2342" s="2"/>
    </row>
    <row r="2343" spans="1:1" s="20" customFormat="1" x14ac:dyDescent="0.2">
      <c r="A2343" s="2"/>
    </row>
    <row r="2344" spans="1:1" s="20" customFormat="1" x14ac:dyDescent="0.2">
      <c r="A2344" s="2"/>
    </row>
    <row r="2345" spans="1:1" s="20" customFormat="1" x14ac:dyDescent="0.2">
      <c r="A2345" s="2"/>
    </row>
    <row r="2346" spans="1:1" s="20" customFormat="1" x14ac:dyDescent="0.2">
      <c r="A2346" s="2"/>
    </row>
    <row r="2347" spans="1:1" s="20" customFormat="1" x14ac:dyDescent="0.2">
      <c r="A2347" s="2"/>
    </row>
    <row r="2348" spans="1:1" s="20" customFormat="1" x14ac:dyDescent="0.2">
      <c r="A2348" s="2"/>
    </row>
    <row r="2349" spans="1:1" s="20" customFormat="1" x14ac:dyDescent="0.2">
      <c r="A2349" s="2"/>
    </row>
    <row r="2350" spans="1:1" s="20" customFormat="1" x14ac:dyDescent="0.2">
      <c r="A2350" s="2"/>
    </row>
    <row r="2351" spans="1:1" s="20" customFormat="1" x14ac:dyDescent="0.2">
      <c r="A2351" s="2"/>
    </row>
    <row r="2352" spans="1:1" s="20" customFormat="1" x14ac:dyDescent="0.2">
      <c r="A2352" s="2"/>
    </row>
    <row r="2353" spans="1:1" s="20" customFormat="1" x14ac:dyDescent="0.2">
      <c r="A2353" s="2"/>
    </row>
    <row r="2354" spans="1:1" s="20" customFormat="1" x14ac:dyDescent="0.2">
      <c r="A2354" s="2"/>
    </row>
    <row r="2355" spans="1:1" s="20" customFormat="1" x14ac:dyDescent="0.2">
      <c r="A2355" s="2"/>
    </row>
    <row r="2356" spans="1:1" s="20" customFormat="1" x14ac:dyDescent="0.2">
      <c r="A2356" s="2"/>
    </row>
    <row r="2357" spans="1:1" s="20" customFormat="1" x14ac:dyDescent="0.2">
      <c r="A2357" s="2"/>
    </row>
    <row r="2358" spans="1:1" s="20" customFormat="1" x14ac:dyDescent="0.2">
      <c r="A2358" s="2"/>
    </row>
    <row r="2359" spans="1:1" s="20" customFormat="1" x14ac:dyDescent="0.2">
      <c r="A2359" s="2"/>
    </row>
    <row r="2360" spans="1:1" s="20" customFormat="1" x14ac:dyDescent="0.2">
      <c r="A2360" s="2"/>
    </row>
    <row r="2361" spans="1:1" s="20" customFormat="1" x14ac:dyDescent="0.2">
      <c r="A2361" s="2"/>
    </row>
    <row r="2362" spans="1:1" s="20" customFormat="1" x14ac:dyDescent="0.2">
      <c r="A2362" s="2"/>
    </row>
    <row r="2363" spans="1:1" s="20" customFormat="1" x14ac:dyDescent="0.2">
      <c r="A2363" s="2"/>
    </row>
    <row r="2364" spans="1:1" s="20" customFormat="1" x14ac:dyDescent="0.2">
      <c r="A2364" s="2"/>
    </row>
    <row r="2365" spans="1:1" s="20" customFormat="1" x14ac:dyDescent="0.2">
      <c r="A2365" s="2"/>
    </row>
    <row r="2366" spans="1:1" s="20" customFormat="1" x14ac:dyDescent="0.2">
      <c r="A2366" s="2"/>
    </row>
    <row r="2367" spans="1:1" s="20" customFormat="1" x14ac:dyDescent="0.2">
      <c r="A2367" s="2"/>
    </row>
    <row r="2368" spans="1:1" s="20" customFormat="1" x14ac:dyDescent="0.2">
      <c r="A2368" s="2"/>
    </row>
    <row r="2369" spans="1:1" s="20" customFormat="1" x14ac:dyDescent="0.2">
      <c r="A2369" s="2"/>
    </row>
    <row r="2370" spans="1:1" s="20" customFormat="1" x14ac:dyDescent="0.2">
      <c r="A2370" s="2"/>
    </row>
    <row r="2371" spans="1:1" s="20" customFormat="1" x14ac:dyDescent="0.2">
      <c r="A2371" s="2"/>
    </row>
    <row r="2372" spans="1:1" s="20" customFormat="1" x14ac:dyDescent="0.2">
      <c r="A2372" s="2"/>
    </row>
    <row r="2373" spans="1:1" s="20" customFormat="1" x14ac:dyDescent="0.2">
      <c r="A2373" s="2"/>
    </row>
    <row r="2374" spans="1:1" s="20" customFormat="1" x14ac:dyDescent="0.2">
      <c r="A2374" s="2"/>
    </row>
    <row r="2375" spans="1:1" s="20" customFormat="1" x14ac:dyDescent="0.2">
      <c r="A2375" s="2"/>
    </row>
    <row r="2376" spans="1:1" s="20" customFormat="1" x14ac:dyDescent="0.2">
      <c r="A2376" s="2"/>
    </row>
    <row r="2377" spans="1:1" s="20" customFormat="1" x14ac:dyDescent="0.2">
      <c r="A2377" s="2"/>
    </row>
    <row r="2378" spans="1:1" s="20" customFormat="1" x14ac:dyDescent="0.2">
      <c r="A2378" s="2"/>
    </row>
    <row r="2379" spans="1:1" s="20" customFormat="1" x14ac:dyDescent="0.2">
      <c r="A2379" s="2"/>
    </row>
    <row r="2380" spans="1:1" s="20" customFormat="1" x14ac:dyDescent="0.2">
      <c r="A2380" s="2"/>
    </row>
    <row r="2381" spans="1:1" s="20" customFormat="1" x14ac:dyDescent="0.2">
      <c r="A2381" s="2"/>
    </row>
    <row r="2382" spans="1:1" s="20" customFormat="1" x14ac:dyDescent="0.2">
      <c r="A2382" s="2"/>
    </row>
    <row r="2383" spans="1:1" s="20" customFormat="1" x14ac:dyDescent="0.2">
      <c r="A2383" s="2"/>
    </row>
    <row r="2384" spans="1:1" s="20" customFormat="1" x14ac:dyDescent="0.2">
      <c r="A2384" s="2"/>
    </row>
    <row r="2385" spans="1:1" s="20" customFormat="1" x14ac:dyDescent="0.2">
      <c r="A2385" s="2"/>
    </row>
    <row r="2386" spans="1:1" s="20" customFormat="1" x14ac:dyDescent="0.2">
      <c r="A2386" s="2"/>
    </row>
    <row r="2387" spans="1:1" s="20" customFormat="1" x14ac:dyDescent="0.2">
      <c r="A2387" s="2"/>
    </row>
    <row r="2388" spans="1:1" s="20" customFormat="1" x14ac:dyDescent="0.2">
      <c r="A2388" s="2"/>
    </row>
    <row r="2389" spans="1:1" s="20" customFormat="1" x14ac:dyDescent="0.2">
      <c r="A2389" s="2"/>
    </row>
    <row r="2390" spans="1:1" s="20" customFormat="1" x14ac:dyDescent="0.2">
      <c r="A2390" s="2"/>
    </row>
    <row r="2391" spans="1:1" s="20" customFormat="1" x14ac:dyDescent="0.2">
      <c r="A2391" s="2"/>
    </row>
    <row r="2392" spans="1:1" s="20" customFormat="1" x14ac:dyDescent="0.2">
      <c r="A2392" s="2"/>
    </row>
    <row r="2393" spans="1:1" s="20" customFormat="1" x14ac:dyDescent="0.2">
      <c r="A2393" s="2"/>
    </row>
    <row r="2394" spans="1:1" s="20" customFormat="1" x14ac:dyDescent="0.2">
      <c r="A2394" s="2"/>
    </row>
    <row r="2395" spans="1:1" s="20" customFormat="1" x14ac:dyDescent="0.2">
      <c r="A2395" s="2"/>
    </row>
    <row r="2396" spans="1:1" s="20" customFormat="1" x14ac:dyDescent="0.2">
      <c r="A2396" s="2"/>
    </row>
    <row r="2397" spans="1:1" s="20" customFormat="1" x14ac:dyDescent="0.2">
      <c r="A2397" s="2"/>
    </row>
    <row r="2398" spans="1:1" s="20" customFormat="1" x14ac:dyDescent="0.2">
      <c r="A2398" s="2"/>
    </row>
    <row r="2399" spans="1:1" s="20" customFormat="1" x14ac:dyDescent="0.2">
      <c r="A2399" s="2"/>
    </row>
    <row r="2400" spans="1:1" s="20" customFormat="1" x14ac:dyDescent="0.2">
      <c r="A2400" s="2"/>
    </row>
    <row r="2401" spans="1:1" s="20" customFormat="1" x14ac:dyDescent="0.2">
      <c r="A2401" s="2"/>
    </row>
    <row r="2402" spans="1:1" s="20" customFormat="1" x14ac:dyDescent="0.2">
      <c r="A2402" s="2"/>
    </row>
    <row r="2403" spans="1:1" s="20" customFormat="1" x14ac:dyDescent="0.2">
      <c r="A2403" s="2"/>
    </row>
    <row r="2404" spans="1:1" s="20" customFormat="1" x14ac:dyDescent="0.2">
      <c r="A2404" s="2"/>
    </row>
    <row r="2405" spans="1:1" s="20" customFormat="1" x14ac:dyDescent="0.2">
      <c r="A2405" s="2"/>
    </row>
    <row r="2406" spans="1:1" s="20" customFormat="1" x14ac:dyDescent="0.2">
      <c r="A2406" s="2"/>
    </row>
    <row r="2407" spans="1:1" s="20" customFormat="1" x14ac:dyDescent="0.2">
      <c r="A2407" s="2"/>
    </row>
    <row r="2408" spans="1:1" s="20" customFormat="1" x14ac:dyDescent="0.2">
      <c r="A2408" s="2"/>
    </row>
    <row r="2409" spans="1:1" s="20" customFormat="1" x14ac:dyDescent="0.2">
      <c r="A2409" s="2"/>
    </row>
    <row r="2410" spans="1:1" s="20" customFormat="1" x14ac:dyDescent="0.2">
      <c r="A2410" s="2"/>
    </row>
    <row r="2411" spans="1:1" s="20" customFormat="1" x14ac:dyDescent="0.2">
      <c r="A2411" s="2"/>
    </row>
    <row r="2412" spans="1:1" s="20" customFormat="1" x14ac:dyDescent="0.2">
      <c r="A2412" s="2"/>
    </row>
    <row r="2413" spans="1:1" s="20" customFormat="1" x14ac:dyDescent="0.2">
      <c r="A2413" s="2"/>
    </row>
    <row r="2414" spans="1:1" s="20" customFormat="1" x14ac:dyDescent="0.2">
      <c r="A2414" s="2"/>
    </row>
    <row r="2415" spans="1:1" s="20" customFormat="1" x14ac:dyDescent="0.2">
      <c r="A2415" s="2"/>
    </row>
    <row r="2416" spans="1:1" s="20" customFormat="1" x14ac:dyDescent="0.2">
      <c r="A2416" s="2"/>
    </row>
    <row r="2417" spans="1:1" s="20" customFormat="1" x14ac:dyDescent="0.2">
      <c r="A2417" s="2"/>
    </row>
    <row r="2418" spans="1:1" s="20" customFormat="1" x14ac:dyDescent="0.2">
      <c r="A2418" s="2"/>
    </row>
    <row r="2419" spans="1:1" s="20" customFormat="1" x14ac:dyDescent="0.2">
      <c r="A2419" s="2"/>
    </row>
    <row r="2420" spans="1:1" s="20" customFormat="1" x14ac:dyDescent="0.2">
      <c r="A2420" s="2"/>
    </row>
    <row r="2421" spans="1:1" s="20" customFormat="1" x14ac:dyDescent="0.2">
      <c r="A2421" s="2"/>
    </row>
    <row r="2422" spans="1:1" s="20" customFormat="1" x14ac:dyDescent="0.2">
      <c r="A2422" s="2"/>
    </row>
    <row r="2423" spans="1:1" s="20" customFormat="1" x14ac:dyDescent="0.2">
      <c r="A2423" s="2"/>
    </row>
    <row r="2424" spans="1:1" s="20" customFormat="1" x14ac:dyDescent="0.2">
      <c r="A2424" s="2"/>
    </row>
    <row r="2425" spans="1:1" s="20" customFormat="1" x14ac:dyDescent="0.2">
      <c r="A2425" s="2"/>
    </row>
    <row r="2426" spans="1:1" s="20" customFormat="1" x14ac:dyDescent="0.2">
      <c r="A2426" s="2"/>
    </row>
    <row r="2427" spans="1:1" s="20" customFormat="1" x14ac:dyDescent="0.2">
      <c r="A2427" s="2"/>
    </row>
    <row r="2428" spans="1:1" s="20" customFormat="1" x14ac:dyDescent="0.2">
      <c r="A2428" s="2"/>
    </row>
    <row r="2429" spans="1:1" s="20" customFormat="1" x14ac:dyDescent="0.2">
      <c r="A2429" s="2"/>
    </row>
    <row r="2430" spans="1:1" s="20" customFormat="1" x14ac:dyDescent="0.2">
      <c r="A2430" s="2"/>
    </row>
    <row r="2431" spans="1:1" s="20" customFormat="1" x14ac:dyDescent="0.2">
      <c r="A2431" s="2"/>
    </row>
    <row r="2432" spans="1:1" s="20" customFormat="1" x14ac:dyDescent="0.2">
      <c r="A2432" s="2"/>
    </row>
    <row r="2433" spans="1:1" s="20" customFormat="1" x14ac:dyDescent="0.2">
      <c r="A2433" s="2"/>
    </row>
    <row r="2434" spans="1:1" s="20" customFormat="1" x14ac:dyDescent="0.2">
      <c r="A2434" s="2"/>
    </row>
    <row r="2435" spans="1:1" s="20" customFormat="1" x14ac:dyDescent="0.2">
      <c r="A2435" s="2"/>
    </row>
    <row r="2436" spans="1:1" s="20" customFormat="1" x14ac:dyDescent="0.2">
      <c r="A2436" s="2"/>
    </row>
    <row r="2437" spans="1:1" s="20" customFormat="1" x14ac:dyDescent="0.2">
      <c r="A2437" s="2"/>
    </row>
    <row r="2438" spans="1:1" s="20" customFormat="1" x14ac:dyDescent="0.2">
      <c r="A2438" s="2"/>
    </row>
    <row r="2439" spans="1:1" s="20" customFormat="1" x14ac:dyDescent="0.2">
      <c r="A2439" s="2"/>
    </row>
    <row r="2440" spans="1:1" s="20" customFormat="1" x14ac:dyDescent="0.2">
      <c r="A2440" s="2"/>
    </row>
    <row r="2441" spans="1:1" s="20" customFormat="1" x14ac:dyDescent="0.2">
      <c r="A2441" s="2"/>
    </row>
    <row r="2442" spans="1:1" s="20" customFormat="1" x14ac:dyDescent="0.2">
      <c r="A2442" s="2"/>
    </row>
    <row r="2443" spans="1:1" s="20" customFormat="1" x14ac:dyDescent="0.2">
      <c r="A2443" s="2"/>
    </row>
    <row r="2444" spans="1:1" s="20" customFormat="1" x14ac:dyDescent="0.2">
      <c r="A2444" s="2"/>
    </row>
    <row r="2445" spans="1:1" s="20" customFormat="1" x14ac:dyDescent="0.2">
      <c r="A2445" s="2"/>
    </row>
    <row r="2446" spans="1:1" s="20" customFormat="1" x14ac:dyDescent="0.2">
      <c r="A2446" s="2"/>
    </row>
    <row r="2447" spans="1:1" s="20" customFormat="1" x14ac:dyDescent="0.2">
      <c r="A2447" s="2"/>
    </row>
    <row r="2448" spans="1:1" s="20" customFormat="1" x14ac:dyDescent="0.2">
      <c r="A2448" s="2"/>
    </row>
    <row r="2449" spans="1:1" s="20" customFormat="1" x14ac:dyDescent="0.2">
      <c r="A2449" s="2"/>
    </row>
    <row r="2450" spans="1:1" s="20" customFormat="1" x14ac:dyDescent="0.2">
      <c r="A2450" s="2"/>
    </row>
    <row r="2451" spans="1:1" s="20" customFormat="1" x14ac:dyDescent="0.2">
      <c r="A2451" s="2"/>
    </row>
    <row r="2452" spans="1:1" s="20" customFormat="1" x14ac:dyDescent="0.2">
      <c r="A2452" s="2"/>
    </row>
    <row r="2453" spans="1:1" s="20" customFormat="1" x14ac:dyDescent="0.2">
      <c r="A2453" s="2"/>
    </row>
    <row r="2454" spans="1:1" s="20" customFormat="1" x14ac:dyDescent="0.2">
      <c r="A2454" s="2"/>
    </row>
    <row r="2455" spans="1:1" s="20" customFormat="1" x14ac:dyDescent="0.2">
      <c r="A2455" s="2"/>
    </row>
    <row r="2456" spans="1:1" s="20" customFormat="1" x14ac:dyDescent="0.2">
      <c r="A2456" s="2"/>
    </row>
    <row r="2457" spans="1:1" s="20" customFormat="1" x14ac:dyDescent="0.2">
      <c r="A2457" s="2"/>
    </row>
    <row r="2458" spans="1:1" s="20" customFormat="1" x14ac:dyDescent="0.2">
      <c r="A2458" s="2"/>
    </row>
    <row r="2459" spans="1:1" s="20" customFormat="1" x14ac:dyDescent="0.2">
      <c r="A2459" s="2"/>
    </row>
    <row r="2460" spans="1:1" s="20" customFormat="1" x14ac:dyDescent="0.2">
      <c r="A2460" s="2"/>
    </row>
    <row r="2461" spans="1:1" s="20" customFormat="1" x14ac:dyDescent="0.2">
      <c r="A2461" s="2"/>
    </row>
    <row r="2462" spans="1:1" s="20" customFormat="1" x14ac:dyDescent="0.2">
      <c r="A2462" s="2"/>
    </row>
    <row r="2463" spans="1:1" s="20" customFormat="1" x14ac:dyDescent="0.2">
      <c r="A2463" s="2"/>
    </row>
    <row r="2464" spans="1:1" s="20" customFormat="1" x14ac:dyDescent="0.2">
      <c r="A2464" s="2"/>
    </row>
    <row r="2465" spans="1:1" s="20" customFormat="1" x14ac:dyDescent="0.2">
      <c r="A2465" s="2"/>
    </row>
    <row r="2466" spans="1:1" s="20" customFormat="1" x14ac:dyDescent="0.2">
      <c r="A2466" s="2"/>
    </row>
    <row r="2467" spans="1:1" s="20" customFormat="1" x14ac:dyDescent="0.2">
      <c r="A2467" s="2"/>
    </row>
    <row r="2468" spans="1:1" s="20" customFormat="1" x14ac:dyDescent="0.2">
      <c r="A2468" s="2"/>
    </row>
    <row r="2469" spans="1:1" s="20" customFormat="1" x14ac:dyDescent="0.2">
      <c r="A2469" s="2"/>
    </row>
    <row r="2470" spans="1:1" s="20" customFormat="1" x14ac:dyDescent="0.2">
      <c r="A2470" s="2"/>
    </row>
    <row r="2471" spans="1:1" s="20" customFormat="1" x14ac:dyDescent="0.2">
      <c r="A2471" s="2"/>
    </row>
    <row r="2472" spans="1:1" s="20" customFormat="1" x14ac:dyDescent="0.2">
      <c r="A2472" s="2"/>
    </row>
    <row r="2473" spans="1:1" s="20" customFormat="1" x14ac:dyDescent="0.2">
      <c r="A2473" s="2"/>
    </row>
    <row r="2474" spans="1:1" s="20" customFormat="1" x14ac:dyDescent="0.2">
      <c r="A2474" s="2"/>
    </row>
    <row r="2475" spans="1:1" s="20" customFormat="1" x14ac:dyDescent="0.2">
      <c r="A2475" s="2"/>
    </row>
    <row r="2476" spans="1:1" s="20" customFormat="1" x14ac:dyDescent="0.2">
      <c r="A2476" s="2"/>
    </row>
    <row r="2477" spans="1:1" s="20" customFormat="1" x14ac:dyDescent="0.2">
      <c r="A2477" s="2"/>
    </row>
    <row r="2478" spans="1:1" s="20" customFormat="1" x14ac:dyDescent="0.2">
      <c r="A2478" s="2"/>
    </row>
    <row r="2479" spans="1:1" s="20" customFormat="1" x14ac:dyDescent="0.2">
      <c r="A2479" s="2"/>
    </row>
    <row r="2480" spans="1:1" s="20" customFormat="1" x14ac:dyDescent="0.2">
      <c r="A2480" s="2"/>
    </row>
    <row r="2481" spans="1:1" s="20" customFormat="1" x14ac:dyDescent="0.2">
      <c r="A2481" s="2"/>
    </row>
    <row r="2482" spans="1:1" s="20" customFormat="1" x14ac:dyDescent="0.2">
      <c r="A2482" s="2"/>
    </row>
    <row r="2483" spans="1:1" s="20" customFormat="1" x14ac:dyDescent="0.2">
      <c r="A2483" s="2"/>
    </row>
    <row r="2484" spans="1:1" s="20" customFormat="1" x14ac:dyDescent="0.2">
      <c r="A2484" s="2"/>
    </row>
    <row r="2485" spans="1:1" s="20" customFormat="1" x14ac:dyDescent="0.2">
      <c r="A2485" s="2"/>
    </row>
    <row r="2486" spans="1:1" s="20" customFormat="1" x14ac:dyDescent="0.2">
      <c r="A2486" s="2"/>
    </row>
    <row r="2487" spans="1:1" s="20" customFormat="1" x14ac:dyDescent="0.2">
      <c r="A2487" s="2"/>
    </row>
    <row r="2488" spans="1:1" s="20" customFormat="1" x14ac:dyDescent="0.2">
      <c r="A2488" s="2"/>
    </row>
    <row r="2489" spans="1:1" s="20" customFormat="1" x14ac:dyDescent="0.2">
      <c r="A2489" s="2"/>
    </row>
    <row r="2490" spans="1:1" s="20" customFormat="1" x14ac:dyDescent="0.2">
      <c r="A2490" s="2"/>
    </row>
    <row r="2491" spans="1:1" s="20" customFormat="1" x14ac:dyDescent="0.2">
      <c r="A2491" s="2"/>
    </row>
    <row r="2492" spans="1:1" s="20" customFormat="1" x14ac:dyDescent="0.2">
      <c r="A2492" s="2"/>
    </row>
    <row r="2493" spans="1:1" s="20" customFormat="1" x14ac:dyDescent="0.2">
      <c r="A2493" s="2"/>
    </row>
    <row r="2494" spans="1:1" s="20" customFormat="1" x14ac:dyDescent="0.2">
      <c r="A2494" s="2"/>
    </row>
    <row r="2495" spans="1:1" s="20" customFormat="1" x14ac:dyDescent="0.2">
      <c r="A2495" s="2"/>
    </row>
    <row r="2496" spans="1:1" s="20" customFormat="1" x14ac:dyDescent="0.2">
      <c r="A2496" s="2"/>
    </row>
    <row r="2497" spans="1:1" s="20" customFormat="1" x14ac:dyDescent="0.2">
      <c r="A2497" s="2"/>
    </row>
    <row r="2498" spans="1:1" s="20" customFormat="1" x14ac:dyDescent="0.2">
      <c r="A2498" s="2"/>
    </row>
    <row r="2499" spans="1:1" s="20" customFormat="1" x14ac:dyDescent="0.2">
      <c r="A2499" s="2"/>
    </row>
    <row r="2500" spans="1:1" s="20" customFormat="1" x14ac:dyDescent="0.2">
      <c r="A2500" s="2"/>
    </row>
    <row r="2501" spans="1:1" s="20" customFormat="1" x14ac:dyDescent="0.2">
      <c r="A2501" s="2"/>
    </row>
    <row r="2502" spans="1:1" s="20" customFormat="1" x14ac:dyDescent="0.2">
      <c r="A2502" s="2"/>
    </row>
    <row r="2503" spans="1:1" s="20" customFormat="1" x14ac:dyDescent="0.2">
      <c r="A2503" s="2"/>
    </row>
    <row r="2504" spans="1:1" s="20" customFormat="1" x14ac:dyDescent="0.2">
      <c r="A2504" s="2"/>
    </row>
    <row r="2505" spans="1:1" s="20" customFormat="1" x14ac:dyDescent="0.2">
      <c r="A2505" s="2"/>
    </row>
    <row r="2506" spans="1:1" s="20" customFormat="1" x14ac:dyDescent="0.2">
      <c r="A2506" s="2"/>
    </row>
    <row r="2507" spans="1:1" s="20" customFormat="1" x14ac:dyDescent="0.2">
      <c r="A2507" s="2"/>
    </row>
    <row r="2508" spans="1:1" s="20" customFormat="1" x14ac:dyDescent="0.2">
      <c r="A2508" s="2"/>
    </row>
    <row r="2509" spans="1:1" s="20" customFormat="1" x14ac:dyDescent="0.2">
      <c r="A2509" s="2"/>
    </row>
    <row r="2510" spans="1:1" s="20" customFormat="1" x14ac:dyDescent="0.2">
      <c r="A2510" s="2"/>
    </row>
    <row r="2511" spans="1:1" s="20" customFormat="1" x14ac:dyDescent="0.2">
      <c r="A2511" s="2"/>
    </row>
    <row r="2512" spans="1:1" s="20" customFormat="1" x14ac:dyDescent="0.2">
      <c r="A2512" s="2"/>
    </row>
    <row r="2513" spans="1:1" s="20" customFormat="1" x14ac:dyDescent="0.2">
      <c r="A2513" s="2"/>
    </row>
    <row r="2514" spans="1:1" s="20" customFormat="1" x14ac:dyDescent="0.2">
      <c r="A2514" s="2"/>
    </row>
    <row r="2515" spans="1:1" s="20" customFormat="1" x14ac:dyDescent="0.2">
      <c r="A2515" s="2"/>
    </row>
    <row r="2516" spans="1:1" s="20" customFormat="1" x14ac:dyDescent="0.2">
      <c r="A2516" s="2"/>
    </row>
    <row r="2517" spans="1:1" s="20" customFormat="1" x14ac:dyDescent="0.2">
      <c r="A2517" s="2"/>
    </row>
    <row r="2518" spans="1:1" s="20" customFormat="1" x14ac:dyDescent="0.2">
      <c r="A2518" s="2"/>
    </row>
    <row r="2519" spans="1:1" s="20" customFormat="1" x14ac:dyDescent="0.2">
      <c r="A2519" s="2"/>
    </row>
    <row r="2520" spans="1:1" s="20" customFormat="1" x14ac:dyDescent="0.2">
      <c r="A2520" s="2"/>
    </row>
    <row r="2521" spans="1:1" s="20" customFormat="1" x14ac:dyDescent="0.2">
      <c r="A2521" s="2"/>
    </row>
    <row r="2522" spans="1:1" s="20" customFormat="1" x14ac:dyDescent="0.2">
      <c r="A2522" s="2"/>
    </row>
    <row r="2523" spans="1:1" s="20" customFormat="1" x14ac:dyDescent="0.2">
      <c r="A2523" s="2"/>
    </row>
    <row r="2524" spans="1:1" s="20" customFormat="1" x14ac:dyDescent="0.2">
      <c r="A2524" s="2"/>
    </row>
    <row r="2525" spans="1:1" s="20" customFormat="1" x14ac:dyDescent="0.2">
      <c r="A2525" s="2"/>
    </row>
    <row r="2526" spans="1:1" s="20" customFormat="1" x14ac:dyDescent="0.2">
      <c r="A2526" s="2"/>
    </row>
    <row r="2527" spans="1:1" s="20" customFormat="1" x14ac:dyDescent="0.2">
      <c r="A2527" s="2"/>
    </row>
    <row r="2528" spans="1:1" s="20" customFormat="1" x14ac:dyDescent="0.2">
      <c r="A2528" s="2"/>
    </row>
    <row r="2529" spans="1:1" s="20" customFormat="1" x14ac:dyDescent="0.2">
      <c r="A2529" s="2"/>
    </row>
    <row r="2530" spans="1:1" s="20" customFormat="1" x14ac:dyDescent="0.2">
      <c r="A2530" s="2"/>
    </row>
    <row r="2531" spans="1:1" s="20" customFormat="1" x14ac:dyDescent="0.2">
      <c r="A2531" s="2"/>
    </row>
    <row r="2532" spans="1:1" s="20" customFormat="1" x14ac:dyDescent="0.2">
      <c r="A2532" s="2"/>
    </row>
    <row r="2533" spans="1:1" s="20" customFormat="1" x14ac:dyDescent="0.2">
      <c r="A2533" s="2"/>
    </row>
    <row r="2534" spans="1:1" s="20" customFormat="1" x14ac:dyDescent="0.2">
      <c r="A2534" s="2"/>
    </row>
    <row r="2535" spans="1:1" s="20" customFormat="1" x14ac:dyDescent="0.2">
      <c r="A2535" s="2"/>
    </row>
    <row r="2536" spans="1:1" s="20" customFormat="1" x14ac:dyDescent="0.2">
      <c r="A2536" s="2"/>
    </row>
    <row r="2537" spans="1:1" s="20" customFormat="1" x14ac:dyDescent="0.2">
      <c r="A2537" s="2"/>
    </row>
    <row r="2538" spans="1:1" s="20" customFormat="1" x14ac:dyDescent="0.2">
      <c r="A2538" s="2"/>
    </row>
    <row r="2539" spans="1:1" s="20" customFormat="1" x14ac:dyDescent="0.2">
      <c r="A2539" s="2"/>
    </row>
    <row r="2540" spans="1:1" s="20" customFormat="1" x14ac:dyDescent="0.2">
      <c r="A2540" s="2"/>
    </row>
    <row r="2541" spans="1:1" s="20" customFormat="1" x14ac:dyDescent="0.2">
      <c r="A2541" s="2"/>
    </row>
    <row r="2542" spans="1:1" s="20" customFormat="1" x14ac:dyDescent="0.2">
      <c r="A2542" s="2"/>
    </row>
    <row r="2543" spans="1:1" s="20" customFormat="1" x14ac:dyDescent="0.2">
      <c r="A2543" s="2"/>
    </row>
    <row r="2544" spans="1:1" s="20" customFormat="1" x14ac:dyDescent="0.2">
      <c r="A2544" s="2"/>
    </row>
    <row r="2545" spans="1:1" s="20" customFormat="1" x14ac:dyDescent="0.2">
      <c r="A2545" s="2"/>
    </row>
    <row r="2546" spans="1:1" s="20" customFormat="1" x14ac:dyDescent="0.2">
      <c r="A2546" s="2"/>
    </row>
    <row r="2547" spans="1:1" s="20" customFormat="1" x14ac:dyDescent="0.2">
      <c r="A2547" s="2"/>
    </row>
    <row r="2548" spans="1:1" s="20" customFormat="1" x14ac:dyDescent="0.2">
      <c r="A2548" s="2"/>
    </row>
    <row r="2549" spans="1:1" s="20" customFormat="1" x14ac:dyDescent="0.2">
      <c r="A2549" s="2"/>
    </row>
    <row r="2550" spans="1:1" s="20" customFormat="1" x14ac:dyDescent="0.2">
      <c r="A2550" s="2"/>
    </row>
    <row r="2551" spans="1:1" s="20" customFormat="1" x14ac:dyDescent="0.2">
      <c r="A2551" s="2"/>
    </row>
    <row r="2552" spans="1:1" s="20" customFormat="1" x14ac:dyDescent="0.2">
      <c r="A2552" s="2"/>
    </row>
    <row r="2553" spans="1:1" s="20" customFormat="1" x14ac:dyDescent="0.2">
      <c r="A2553" s="2"/>
    </row>
    <row r="2554" spans="1:1" s="20" customFormat="1" x14ac:dyDescent="0.2">
      <c r="A2554" s="2"/>
    </row>
    <row r="2555" spans="1:1" s="20" customFormat="1" x14ac:dyDescent="0.2">
      <c r="A2555" s="2"/>
    </row>
    <row r="2556" spans="1:1" s="20" customFormat="1" x14ac:dyDescent="0.2">
      <c r="A2556" s="2"/>
    </row>
    <row r="2557" spans="1:1" s="20" customFormat="1" x14ac:dyDescent="0.2">
      <c r="A2557" s="2"/>
    </row>
    <row r="2558" spans="1:1" s="20" customFormat="1" x14ac:dyDescent="0.2">
      <c r="A2558" s="2"/>
    </row>
    <row r="2559" spans="1:1" s="20" customFormat="1" x14ac:dyDescent="0.2">
      <c r="A2559" s="2"/>
    </row>
    <row r="2560" spans="1:1" s="20" customFormat="1" x14ac:dyDescent="0.2">
      <c r="A2560" s="2"/>
    </row>
    <row r="2561" spans="1:1" s="20" customFormat="1" x14ac:dyDescent="0.2">
      <c r="A2561" s="2"/>
    </row>
    <row r="2562" spans="1:1" s="20" customFormat="1" x14ac:dyDescent="0.2">
      <c r="A2562" s="2"/>
    </row>
    <row r="2563" spans="1:1" s="20" customFormat="1" x14ac:dyDescent="0.2">
      <c r="A2563" s="2"/>
    </row>
    <row r="2564" spans="1:1" s="20" customFormat="1" x14ac:dyDescent="0.2">
      <c r="A2564" s="2"/>
    </row>
    <row r="2565" spans="1:1" s="20" customFormat="1" x14ac:dyDescent="0.2">
      <c r="A2565" s="2"/>
    </row>
    <row r="2566" spans="1:1" s="20" customFormat="1" x14ac:dyDescent="0.2">
      <c r="A2566" s="2"/>
    </row>
    <row r="2567" spans="1:1" s="20" customFormat="1" x14ac:dyDescent="0.2">
      <c r="A2567" s="2"/>
    </row>
    <row r="2568" spans="1:1" s="20" customFormat="1" x14ac:dyDescent="0.2">
      <c r="A2568" s="2"/>
    </row>
    <row r="2569" spans="1:1" s="20" customFormat="1" x14ac:dyDescent="0.2">
      <c r="A2569" s="2"/>
    </row>
    <row r="2570" spans="1:1" s="20" customFormat="1" x14ac:dyDescent="0.2">
      <c r="A2570" s="2"/>
    </row>
    <row r="2571" spans="1:1" s="20" customFormat="1" x14ac:dyDescent="0.2">
      <c r="A2571" s="2"/>
    </row>
    <row r="2572" spans="1:1" s="20" customFormat="1" x14ac:dyDescent="0.2">
      <c r="A2572" s="2"/>
    </row>
    <row r="2573" spans="1:1" s="20" customFormat="1" x14ac:dyDescent="0.2">
      <c r="A2573" s="2"/>
    </row>
    <row r="2574" spans="1:1" s="20" customFormat="1" x14ac:dyDescent="0.2">
      <c r="A2574" s="2"/>
    </row>
    <row r="2575" spans="1:1" s="20" customFormat="1" x14ac:dyDescent="0.2">
      <c r="A2575" s="2"/>
    </row>
    <row r="2576" spans="1:1" s="20" customFormat="1" x14ac:dyDescent="0.2">
      <c r="A2576" s="2"/>
    </row>
    <row r="2577" spans="1:1" s="20" customFormat="1" x14ac:dyDescent="0.2">
      <c r="A2577" s="2"/>
    </row>
    <row r="2578" spans="1:1" s="20" customFormat="1" x14ac:dyDescent="0.2">
      <c r="A2578" s="2"/>
    </row>
    <row r="2579" spans="1:1" s="20" customFormat="1" x14ac:dyDescent="0.2">
      <c r="A2579" s="2"/>
    </row>
    <row r="2580" spans="1:1" s="20" customFormat="1" x14ac:dyDescent="0.2">
      <c r="A2580" s="2"/>
    </row>
    <row r="2581" spans="1:1" s="20" customFormat="1" x14ac:dyDescent="0.2">
      <c r="A2581" s="2"/>
    </row>
    <row r="2582" spans="1:1" s="20" customFormat="1" x14ac:dyDescent="0.2">
      <c r="A2582" s="2"/>
    </row>
    <row r="2583" spans="1:1" s="20" customFormat="1" x14ac:dyDescent="0.2">
      <c r="A2583" s="2"/>
    </row>
    <row r="2584" spans="1:1" s="20" customFormat="1" x14ac:dyDescent="0.2">
      <c r="A2584" s="2"/>
    </row>
    <row r="2585" spans="1:1" s="20" customFormat="1" x14ac:dyDescent="0.2">
      <c r="A2585" s="2"/>
    </row>
    <row r="2586" spans="1:1" s="20" customFormat="1" x14ac:dyDescent="0.2">
      <c r="A2586" s="2"/>
    </row>
    <row r="2587" spans="1:1" s="20" customFormat="1" x14ac:dyDescent="0.2">
      <c r="A2587" s="2"/>
    </row>
    <row r="2588" spans="1:1" s="20" customFormat="1" x14ac:dyDescent="0.2">
      <c r="A2588" s="2"/>
    </row>
    <row r="2589" spans="1:1" s="20" customFormat="1" x14ac:dyDescent="0.2">
      <c r="A2589" s="2"/>
    </row>
    <row r="2590" spans="1:1" s="20" customFormat="1" x14ac:dyDescent="0.2">
      <c r="A2590" s="2"/>
    </row>
    <row r="2591" spans="1:1" s="20" customFormat="1" x14ac:dyDescent="0.2">
      <c r="A2591" s="2"/>
    </row>
    <row r="2592" spans="1:1" s="20" customFormat="1" x14ac:dyDescent="0.2">
      <c r="A2592" s="2"/>
    </row>
    <row r="2593" spans="1:1" s="20" customFormat="1" x14ac:dyDescent="0.2">
      <c r="A2593" s="2"/>
    </row>
    <row r="2594" spans="1:1" s="20" customFormat="1" x14ac:dyDescent="0.2">
      <c r="A2594" s="2"/>
    </row>
    <row r="2595" spans="1:1" s="20" customFormat="1" x14ac:dyDescent="0.2">
      <c r="A2595" s="2"/>
    </row>
    <row r="2596" spans="1:1" s="20" customFormat="1" x14ac:dyDescent="0.2">
      <c r="A2596" s="2"/>
    </row>
    <row r="2597" spans="1:1" s="20" customFormat="1" x14ac:dyDescent="0.2">
      <c r="A2597" s="2"/>
    </row>
    <row r="2598" spans="1:1" s="20" customFormat="1" x14ac:dyDescent="0.2">
      <c r="A2598" s="2"/>
    </row>
    <row r="2599" spans="1:1" s="20" customFormat="1" x14ac:dyDescent="0.2">
      <c r="A2599" s="2"/>
    </row>
    <row r="2600" spans="1:1" s="20" customFormat="1" x14ac:dyDescent="0.2">
      <c r="A2600" s="2"/>
    </row>
    <row r="2601" spans="1:1" s="20" customFormat="1" x14ac:dyDescent="0.2">
      <c r="A2601" s="2"/>
    </row>
    <row r="2602" spans="1:1" s="20" customFormat="1" x14ac:dyDescent="0.2">
      <c r="A2602" s="2"/>
    </row>
    <row r="2603" spans="1:1" s="20" customFormat="1" x14ac:dyDescent="0.2">
      <c r="A2603" s="2"/>
    </row>
    <row r="2604" spans="1:1" s="20" customFormat="1" x14ac:dyDescent="0.2">
      <c r="A2604" s="2"/>
    </row>
    <row r="2605" spans="1:1" s="20" customFormat="1" x14ac:dyDescent="0.2">
      <c r="A2605" s="2"/>
    </row>
    <row r="2606" spans="1:1" s="20" customFormat="1" x14ac:dyDescent="0.2">
      <c r="A2606" s="2"/>
    </row>
    <row r="2607" spans="1:1" s="20" customFormat="1" x14ac:dyDescent="0.2">
      <c r="A2607" s="2"/>
    </row>
    <row r="2608" spans="1:1" s="20" customFormat="1" x14ac:dyDescent="0.2">
      <c r="A2608" s="2"/>
    </row>
    <row r="2609" spans="1:1" s="20" customFormat="1" x14ac:dyDescent="0.2">
      <c r="A2609" s="2"/>
    </row>
    <row r="2610" spans="1:1" s="20" customFormat="1" x14ac:dyDescent="0.2">
      <c r="A2610" s="2"/>
    </row>
    <row r="2611" spans="1:1" s="20" customFormat="1" x14ac:dyDescent="0.2">
      <c r="A2611" s="2"/>
    </row>
    <row r="2612" spans="1:1" s="20" customFormat="1" x14ac:dyDescent="0.2">
      <c r="A2612" s="2"/>
    </row>
    <row r="2613" spans="1:1" s="20" customFormat="1" x14ac:dyDescent="0.2">
      <c r="A2613" s="2"/>
    </row>
    <row r="2614" spans="1:1" s="20" customFormat="1" x14ac:dyDescent="0.2">
      <c r="A2614" s="2"/>
    </row>
    <row r="2615" spans="1:1" s="20" customFormat="1" x14ac:dyDescent="0.2">
      <c r="A2615" s="2"/>
    </row>
    <row r="2616" spans="1:1" s="20" customFormat="1" x14ac:dyDescent="0.2">
      <c r="A2616" s="2"/>
    </row>
    <row r="2617" spans="1:1" s="20" customFormat="1" x14ac:dyDescent="0.2">
      <c r="A2617" s="2"/>
    </row>
    <row r="2618" spans="1:1" s="20" customFormat="1" x14ac:dyDescent="0.2">
      <c r="A2618" s="2"/>
    </row>
    <row r="2619" spans="1:1" s="20" customFormat="1" x14ac:dyDescent="0.2">
      <c r="A2619" s="2"/>
    </row>
    <row r="2620" spans="1:1" s="20" customFormat="1" x14ac:dyDescent="0.2">
      <c r="A2620" s="2"/>
    </row>
    <row r="2621" spans="1:1" s="20" customFormat="1" x14ac:dyDescent="0.2">
      <c r="A2621" s="2"/>
    </row>
    <row r="2622" spans="1:1" s="20" customFormat="1" x14ac:dyDescent="0.2">
      <c r="A2622" s="2"/>
    </row>
    <row r="2623" spans="1:1" s="20" customFormat="1" x14ac:dyDescent="0.2">
      <c r="A2623" s="2"/>
    </row>
    <row r="2624" spans="1:1" s="20" customFormat="1" x14ac:dyDescent="0.2">
      <c r="A2624" s="2"/>
    </row>
    <row r="2625" spans="1:1" s="20" customFormat="1" x14ac:dyDescent="0.2">
      <c r="A2625" s="2"/>
    </row>
    <row r="2626" spans="1:1" s="20" customFormat="1" x14ac:dyDescent="0.2">
      <c r="A2626" s="2"/>
    </row>
    <row r="2627" spans="1:1" s="20" customFormat="1" x14ac:dyDescent="0.2">
      <c r="A2627" s="2"/>
    </row>
    <row r="2628" spans="1:1" s="20" customFormat="1" x14ac:dyDescent="0.2">
      <c r="A2628" s="2"/>
    </row>
    <row r="2629" spans="1:1" s="20" customFormat="1" x14ac:dyDescent="0.2">
      <c r="A2629" s="2"/>
    </row>
    <row r="2630" spans="1:1" s="20" customFormat="1" x14ac:dyDescent="0.2">
      <c r="A2630" s="2"/>
    </row>
    <row r="2631" spans="1:1" s="20" customFormat="1" x14ac:dyDescent="0.2">
      <c r="A2631" s="2"/>
    </row>
    <row r="2632" spans="1:1" s="20" customFormat="1" x14ac:dyDescent="0.2">
      <c r="A2632" s="2"/>
    </row>
    <row r="2633" spans="1:1" s="20" customFormat="1" x14ac:dyDescent="0.2">
      <c r="A2633" s="2"/>
    </row>
    <row r="2634" spans="1:1" s="20" customFormat="1" x14ac:dyDescent="0.2">
      <c r="A2634" s="2"/>
    </row>
    <row r="2635" spans="1:1" s="20" customFormat="1" x14ac:dyDescent="0.2">
      <c r="A2635" s="2"/>
    </row>
    <row r="2636" spans="1:1" s="20" customFormat="1" x14ac:dyDescent="0.2">
      <c r="A2636" s="2"/>
    </row>
    <row r="2637" spans="1:1" s="20" customFormat="1" x14ac:dyDescent="0.2">
      <c r="A2637" s="2"/>
    </row>
    <row r="2638" spans="1:1" s="20" customFormat="1" x14ac:dyDescent="0.2">
      <c r="A2638" s="2"/>
    </row>
    <row r="2639" spans="1:1" s="20" customFormat="1" x14ac:dyDescent="0.2">
      <c r="A2639" s="2"/>
    </row>
    <row r="2640" spans="1:1" s="20" customFormat="1" x14ac:dyDescent="0.2">
      <c r="A2640" s="2"/>
    </row>
    <row r="2641" spans="1:1" s="20" customFormat="1" x14ac:dyDescent="0.2">
      <c r="A2641" s="2"/>
    </row>
    <row r="2642" spans="1:1" s="20" customFormat="1" x14ac:dyDescent="0.2">
      <c r="A2642" s="2"/>
    </row>
    <row r="2643" spans="1:1" s="20" customFormat="1" x14ac:dyDescent="0.2">
      <c r="A2643" s="2"/>
    </row>
    <row r="2644" spans="1:1" s="20" customFormat="1" x14ac:dyDescent="0.2">
      <c r="A2644" s="2"/>
    </row>
    <row r="2645" spans="1:1" s="20" customFormat="1" x14ac:dyDescent="0.2">
      <c r="A2645" s="2"/>
    </row>
    <row r="2646" spans="1:1" s="20" customFormat="1" x14ac:dyDescent="0.2">
      <c r="A2646" s="2"/>
    </row>
    <row r="2647" spans="1:1" s="20" customFormat="1" x14ac:dyDescent="0.2">
      <c r="A2647" s="2"/>
    </row>
    <row r="2648" spans="1:1" s="20" customFormat="1" x14ac:dyDescent="0.2">
      <c r="A2648" s="2"/>
    </row>
    <row r="2649" spans="1:1" s="20" customFormat="1" x14ac:dyDescent="0.2">
      <c r="A2649" s="2"/>
    </row>
    <row r="2650" spans="1:1" s="20" customFormat="1" x14ac:dyDescent="0.2">
      <c r="A2650" s="2"/>
    </row>
    <row r="2651" spans="1:1" s="20" customFormat="1" x14ac:dyDescent="0.2">
      <c r="A2651" s="2"/>
    </row>
    <row r="2652" spans="1:1" s="20" customFormat="1" x14ac:dyDescent="0.2">
      <c r="A2652" s="2"/>
    </row>
    <row r="2653" spans="1:1" s="20" customFormat="1" x14ac:dyDescent="0.2">
      <c r="A2653" s="2"/>
    </row>
    <row r="2654" spans="1:1" s="20" customFormat="1" x14ac:dyDescent="0.2">
      <c r="A2654" s="2"/>
    </row>
    <row r="2655" spans="1:1" s="20" customFormat="1" x14ac:dyDescent="0.2">
      <c r="A2655" s="2"/>
    </row>
    <row r="2656" spans="1:1" s="20" customFormat="1" x14ac:dyDescent="0.2">
      <c r="A2656" s="2"/>
    </row>
    <row r="2657" spans="1:1" s="20" customFormat="1" x14ac:dyDescent="0.2">
      <c r="A2657" s="2"/>
    </row>
    <row r="2658" spans="1:1" s="20" customFormat="1" x14ac:dyDescent="0.2">
      <c r="A2658" s="2"/>
    </row>
    <row r="2659" spans="1:1" s="20" customFormat="1" x14ac:dyDescent="0.2">
      <c r="A2659" s="2"/>
    </row>
    <row r="2660" spans="1:1" s="20" customFormat="1" x14ac:dyDescent="0.2">
      <c r="A2660" s="2"/>
    </row>
    <row r="2661" spans="1:1" s="20" customFormat="1" x14ac:dyDescent="0.2">
      <c r="A2661" s="2"/>
    </row>
    <row r="2662" spans="1:1" s="20" customFormat="1" x14ac:dyDescent="0.2">
      <c r="A2662" s="2"/>
    </row>
    <row r="2663" spans="1:1" s="20" customFormat="1" x14ac:dyDescent="0.2">
      <c r="A2663" s="2"/>
    </row>
    <row r="2664" spans="1:1" s="20" customFormat="1" x14ac:dyDescent="0.2">
      <c r="A2664" s="2"/>
    </row>
    <row r="2665" spans="1:1" s="20" customFormat="1" x14ac:dyDescent="0.2">
      <c r="A2665" s="2"/>
    </row>
    <row r="2666" spans="1:1" s="20" customFormat="1" x14ac:dyDescent="0.2">
      <c r="A2666" s="2"/>
    </row>
    <row r="2667" spans="1:1" s="20" customFormat="1" x14ac:dyDescent="0.2">
      <c r="A2667" s="2"/>
    </row>
    <row r="2668" spans="1:1" s="20" customFormat="1" x14ac:dyDescent="0.2">
      <c r="A2668" s="2"/>
    </row>
    <row r="2669" spans="1:1" s="20" customFormat="1" x14ac:dyDescent="0.2">
      <c r="A2669" s="2"/>
    </row>
    <row r="2670" spans="1:1" s="20" customFormat="1" x14ac:dyDescent="0.2">
      <c r="A2670" s="2"/>
    </row>
    <row r="2671" spans="1:1" s="20" customFormat="1" x14ac:dyDescent="0.2">
      <c r="A2671" s="2"/>
    </row>
    <row r="2672" spans="1:1" s="20" customFormat="1" x14ac:dyDescent="0.2">
      <c r="A2672" s="2"/>
    </row>
    <row r="2673" spans="1:1" s="20" customFormat="1" x14ac:dyDescent="0.2">
      <c r="A2673" s="2"/>
    </row>
    <row r="2674" spans="1:1" s="20" customFormat="1" x14ac:dyDescent="0.2">
      <c r="A2674" s="2"/>
    </row>
    <row r="2675" spans="1:1" s="20" customFormat="1" x14ac:dyDescent="0.2">
      <c r="A2675" s="2"/>
    </row>
    <row r="2676" spans="1:1" s="20" customFormat="1" x14ac:dyDescent="0.2">
      <c r="A2676" s="2"/>
    </row>
    <row r="2677" spans="1:1" s="20" customFormat="1" x14ac:dyDescent="0.2">
      <c r="A2677" s="2"/>
    </row>
    <row r="2678" spans="1:1" s="20" customFormat="1" x14ac:dyDescent="0.2">
      <c r="A2678" s="2"/>
    </row>
    <row r="2679" spans="1:1" s="20" customFormat="1" x14ac:dyDescent="0.2">
      <c r="A2679" s="2"/>
    </row>
    <row r="2680" spans="1:1" s="20" customFormat="1" x14ac:dyDescent="0.2">
      <c r="A2680" s="2"/>
    </row>
    <row r="2681" spans="1:1" s="20" customFormat="1" x14ac:dyDescent="0.2">
      <c r="A2681" s="2"/>
    </row>
    <row r="2682" spans="1:1" s="20" customFormat="1" x14ac:dyDescent="0.2">
      <c r="A2682" s="2"/>
    </row>
    <row r="2683" spans="1:1" s="20" customFormat="1" x14ac:dyDescent="0.2">
      <c r="A2683" s="2"/>
    </row>
    <row r="2684" spans="1:1" s="20" customFormat="1" x14ac:dyDescent="0.2">
      <c r="A2684" s="2"/>
    </row>
    <row r="2685" spans="1:1" s="20" customFormat="1" x14ac:dyDescent="0.2">
      <c r="A2685" s="2"/>
    </row>
    <row r="2686" spans="1:1" s="20" customFormat="1" x14ac:dyDescent="0.2">
      <c r="A2686" s="2"/>
    </row>
    <row r="2687" spans="1:1" s="20" customFormat="1" x14ac:dyDescent="0.2">
      <c r="A2687" s="2"/>
    </row>
    <row r="2688" spans="1:1" s="20" customFormat="1" x14ac:dyDescent="0.2">
      <c r="A2688" s="2"/>
    </row>
    <row r="2689" spans="1:1" s="20" customFormat="1" x14ac:dyDescent="0.2">
      <c r="A2689" s="2"/>
    </row>
    <row r="2690" spans="1:1" s="20" customFormat="1" x14ac:dyDescent="0.2">
      <c r="A2690" s="2"/>
    </row>
    <row r="2691" spans="1:1" s="20" customFormat="1" x14ac:dyDescent="0.2">
      <c r="A2691" s="2"/>
    </row>
    <row r="2692" spans="1:1" s="20" customFormat="1" x14ac:dyDescent="0.2">
      <c r="A2692" s="2"/>
    </row>
    <row r="2693" spans="1:1" s="20" customFormat="1" x14ac:dyDescent="0.2">
      <c r="A2693" s="2"/>
    </row>
    <row r="2694" spans="1:1" s="20" customFormat="1" x14ac:dyDescent="0.2">
      <c r="A2694" s="2"/>
    </row>
    <row r="2695" spans="1:1" s="20" customFormat="1" x14ac:dyDescent="0.2">
      <c r="A2695" s="2"/>
    </row>
    <row r="2696" spans="1:1" s="20" customFormat="1" x14ac:dyDescent="0.2">
      <c r="A2696" s="2"/>
    </row>
    <row r="2697" spans="1:1" s="20" customFormat="1" x14ac:dyDescent="0.2">
      <c r="A2697" s="2"/>
    </row>
    <row r="2698" spans="1:1" s="20" customFormat="1" x14ac:dyDescent="0.2">
      <c r="A2698" s="2"/>
    </row>
    <row r="2699" spans="1:1" s="20" customFormat="1" x14ac:dyDescent="0.2">
      <c r="A2699" s="2"/>
    </row>
    <row r="2700" spans="1:1" s="20" customFormat="1" x14ac:dyDescent="0.2">
      <c r="A2700" s="2"/>
    </row>
    <row r="2701" spans="1:1" s="20" customFormat="1" x14ac:dyDescent="0.2">
      <c r="A2701" s="2"/>
    </row>
    <row r="2702" spans="1:1" s="20" customFormat="1" x14ac:dyDescent="0.2">
      <c r="A2702" s="2"/>
    </row>
    <row r="2703" spans="1:1" s="20" customFormat="1" x14ac:dyDescent="0.2">
      <c r="A2703" s="2"/>
    </row>
    <row r="2704" spans="1:1" s="20" customFormat="1" x14ac:dyDescent="0.2">
      <c r="A2704" s="2"/>
    </row>
    <row r="2705" spans="1:1" s="20" customFormat="1" x14ac:dyDescent="0.2">
      <c r="A2705" s="2"/>
    </row>
    <row r="2706" spans="1:1" s="20" customFormat="1" x14ac:dyDescent="0.2">
      <c r="A2706" s="2"/>
    </row>
    <row r="2707" spans="1:1" s="20" customFormat="1" x14ac:dyDescent="0.2">
      <c r="A2707" s="2"/>
    </row>
    <row r="2708" spans="1:1" s="20" customFormat="1" x14ac:dyDescent="0.2">
      <c r="A2708" s="2"/>
    </row>
    <row r="2709" spans="1:1" s="20" customFormat="1" x14ac:dyDescent="0.2">
      <c r="A2709" s="2"/>
    </row>
    <row r="2710" spans="1:1" s="20" customFormat="1" x14ac:dyDescent="0.2">
      <c r="A2710" s="2"/>
    </row>
    <row r="2711" spans="1:1" s="20" customFormat="1" x14ac:dyDescent="0.2">
      <c r="A2711" s="2"/>
    </row>
    <row r="2712" spans="1:1" s="20" customFormat="1" x14ac:dyDescent="0.2">
      <c r="A2712" s="2"/>
    </row>
    <row r="2713" spans="1:1" s="20" customFormat="1" x14ac:dyDescent="0.2">
      <c r="A2713" s="2"/>
    </row>
    <row r="2714" spans="1:1" s="20" customFormat="1" x14ac:dyDescent="0.2">
      <c r="A2714" s="2"/>
    </row>
    <row r="2715" spans="1:1" s="20" customFormat="1" x14ac:dyDescent="0.2">
      <c r="A2715" s="2"/>
    </row>
    <row r="2716" spans="1:1" s="20" customFormat="1" x14ac:dyDescent="0.2">
      <c r="A2716" s="2"/>
    </row>
    <row r="2717" spans="1:1" s="20" customFormat="1" x14ac:dyDescent="0.2">
      <c r="A2717" s="2"/>
    </row>
    <row r="2718" spans="1:1" s="20" customFormat="1" x14ac:dyDescent="0.2">
      <c r="A2718" s="2"/>
    </row>
    <row r="2719" spans="1:1" s="20" customFormat="1" x14ac:dyDescent="0.2">
      <c r="A2719" s="2"/>
    </row>
    <row r="2720" spans="1:1" s="20" customFormat="1" x14ac:dyDescent="0.2">
      <c r="A2720" s="2"/>
    </row>
    <row r="2721" spans="1:1" s="20" customFormat="1" x14ac:dyDescent="0.2">
      <c r="A2721" s="2"/>
    </row>
    <row r="2722" spans="1:1" s="20" customFormat="1" x14ac:dyDescent="0.2">
      <c r="A2722" s="2"/>
    </row>
    <row r="2723" spans="1:1" s="20" customFormat="1" x14ac:dyDescent="0.2">
      <c r="A2723" s="2"/>
    </row>
    <row r="2724" spans="1:1" s="20" customFormat="1" x14ac:dyDescent="0.2">
      <c r="A2724" s="2"/>
    </row>
    <row r="2725" spans="1:1" s="20" customFormat="1" x14ac:dyDescent="0.2">
      <c r="A2725" s="2"/>
    </row>
    <row r="2726" spans="1:1" s="20" customFormat="1" x14ac:dyDescent="0.2">
      <c r="A2726" s="2"/>
    </row>
    <row r="2727" spans="1:1" s="20" customFormat="1" x14ac:dyDescent="0.2">
      <c r="A2727" s="2"/>
    </row>
    <row r="2728" spans="1:1" s="20" customFormat="1" x14ac:dyDescent="0.2">
      <c r="A2728" s="2"/>
    </row>
    <row r="2729" spans="1:1" s="20" customFormat="1" x14ac:dyDescent="0.2">
      <c r="A2729" s="2"/>
    </row>
    <row r="2730" spans="1:1" s="20" customFormat="1" x14ac:dyDescent="0.2">
      <c r="A2730" s="2"/>
    </row>
    <row r="2731" spans="1:1" s="20" customFormat="1" x14ac:dyDescent="0.2">
      <c r="A2731" s="2"/>
    </row>
    <row r="2732" spans="1:1" s="20" customFormat="1" x14ac:dyDescent="0.2">
      <c r="A2732" s="2"/>
    </row>
    <row r="2733" spans="1:1" s="20" customFormat="1" x14ac:dyDescent="0.2">
      <c r="A2733" s="2"/>
    </row>
    <row r="2734" spans="1:1" s="20" customFormat="1" x14ac:dyDescent="0.2">
      <c r="A2734" s="2"/>
    </row>
    <row r="2735" spans="1:1" s="20" customFormat="1" x14ac:dyDescent="0.2">
      <c r="A2735" s="2"/>
    </row>
    <row r="2736" spans="1:1" s="20" customFormat="1" x14ac:dyDescent="0.2">
      <c r="A2736" s="2"/>
    </row>
    <row r="2737" spans="1:1" s="20" customFormat="1" x14ac:dyDescent="0.2">
      <c r="A2737" s="2"/>
    </row>
    <row r="2738" spans="1:1" s="20" customFormat="1" x14ac:dyDescent="0.2">
      <c r="A2738" s="2"/>
    </row>
    <row r="2739" spans="1:1" s="20" customFormat="1" x14ac:dyDescent="0.2">
      <c r="A2739" s="2"/>
    </row>
    <row r="2740" spans="1:1" s="20" customFormat="1" x14ac:dyDescent="0.2">
      <c r="A2740" s="2"/>
    </row>
    <row r="2741" spans="1:1" s="20" customFormat="1" x14ac:dyDescent="0.2">
      <c r="A2741" s="2"/>
    </row>
    <row r="2742" spans="1:1" s="20" customFormat="1" x14ac:dyDescent="0.2">
      <c r="A2742" s="2"/>
    </row>
    <row r="2743" spans="1:1" s="20" customFormat="1" x14ac:dyDescent="0.2">
      <c r="A2743" s="2"/>
    </row>
    <row r="2744" spans="1:1" s="20" customFormat="1" x14ac:dyDescent="0.2">
      <c r="A2744" s="2"/>
    </row>
    <row r="2745" spans="1:1" s="20" customFormat="1" x14ac:dyDescent="0.2">
      <c r="A2745" s="2"/>
    </row>
    <row r="2746" spans="1:1" s="20" customFormat="1" x14ac:dyDescent="0.2">
      <c r="A2746" s="2"/>
    </row>
    <row r="2747" spans="1:1" s="20" customFormat="1" x14ac:dyDescent="0.2">
      <c r="A2747" s="2"/>
    </row>
    <row r="2748" spans="1:1" s="20" customFormat="1" x14ac:dyDescent="0.2">
      <c r="A2748" s="2"/>
    </row>
    <row r="2749" spans="1:1" s="20" customFormat="1" x14ac:dyDescent="0.2">
      <c r="A2749" s="2"/>
    </row>
    <row r="2750" spans="1:1" s="20" customFormat="1" x14ac:dyDescent="0.2">
      <c r="A2750" s="2"/>
    </row>
    <row r="2751" spans="1:1" s="20" customFormat="1" x14ac:dyDescent="0.2">
      <c r="A2751" s="2"/>
    </row>
    <row r="2752" spans="1:1" s="20" customFormat="1" x14ac:dyDescent="0.2">
      <c r="A2752" s="2"/>
    </row>
    <row r="2753" spans="1:1" s="20" customFormat="1" x14ac:dyDescent="0.2">
      <c r="A2753" s="2"/>
    </row>
    <row r="2754" spans="1:1" s="20" customFormat="1" x14ac:dyDescent="0.2">
      <c r="A2754" s="2"/>
    </row>
    <row r="2755" spans="1:1" s="20" customFormat="1" x14ac:dyDescent="0.2">
      <c r="A2755" s="2"/>
    </row>
    <row r="2756" spans="1:1" s="20" customFormat="1" x14ac:dyDescent="0.2">
      <c r="A2756" s="2"/>
    </row>
    <row r="2757" spans="1:1" s="20" customFormat="1" x14ac:dyDescent="0.2">
      <c r="A2757" s="2"/>
    </row>
    <row r="2758" spans="1:1" s="20" customFormat="1" x14ac:dyDescent="0.2">
      <c r="A2758" s="2"/>
    </row>
    <row r="2759" spans="1:1" s="20" customFormat="1" x14ac:dyDescent="0.2">
      <c r="A2759" s="2"/>
    </row>
    <row r="2760" spans="1:1" s="20" customFormat="1" x14ac:dyDescent="0.2">
      <c r="A2760" s="2"/>
    </row>
    <row r="2761" spans="1:1" s="20" customFormat="1" x14ac:dyDescent="0.2">
      <c r="A2761" s="2"/>
    </row>
    <row r="2762" spans="1:1" s="20" customFormat="1" x14ac:dyDescent="0.2">
      <c r="A2762" s="2"/>
    </row>
    <row r="2763" spans="1:1" s="20" customFormat="1" x14ac:dyDescent="0.2">
      <c r="A2763" s="2"/>
    </row>
    <row r="2764" spans="1:1" s="20" customFormat="1" x14ac:dyDescent="0.2">
      <c r="A2764" s="2"/>
    </row>
    <row r="2765" spans="1:1" s="20" customFormat="1" x14ac:dyDescent="0.2">
      <c r="A2765" s="2"/>
    </row>
    <row r="2766" spans="1:1" s="20" customFormat="1" x14ac:dyDescent="0.2">
      <c r="A2766" s="2"/>
    </row>
    <row r="2767" spans="1:1" s="20" customFormat="1" x14ac:dyDescent="0.2">
      <c r="A2767" s="2"/>
    </row>
    <row r="2768" spans="1:1" s="20" customFormat="1" x14ac:dyDescent="0.2">
      <c r="A2768" s="2"/>
    </row>
    <row r="2769" spans="1:1" s="20" customFormat="1" x14ac:dyDescent="0.2">
      <c r="A2769" s="2"/>
    </row>
    <row r="2770" spans="1:1" s="20" customFormat="1" x14ac:dyDescent="0.2">
      <c r="A2770" s="2"/>
    </row>
    <row r="2771" spans="1:1" s="20" customFormat="1" x14ac:dyDescent="0.2">
      <c r="A2771" s="2"/>
    </row>
    <row r="2772" spans="1:1" s="20" customFormat="1" x14ac:dyDescent="0.2">
      <c r="A2772" s="2"/>
    </row>
    <row r="2773" spans="1:1" s="20" customFormat="1" x14ac:dyDescent="0.2">
      <c r="A2773" s="2"/>
    </row>
    <row r="2774" spans="1:1" s="20" customFormat="1" x14ac:dyDescent="0.2">
      <c r="A2774" s="2"/>
    </row>
    <row r="2775" spans="1:1" s="20" customFormat="1" x14ac:dyDescent="0.2">
      <c r="A2775" s="2"/>
    </row>
    <row r="2776" spans="1:1" s="20" customFormat="1" x14ac:dyDescent="0.2">
      <c r="A2776" s="2"/>
    </row>
    <row r="2777" spans="1:1" s="20" customFormat="1" x14ac:dyDescent="0.2">
      <c r="A2777" s="2"/>
    </row>
    <row r="2778" spans="1:1" s="20" customFormat="1" x14ac:dyDescent="0.2">
      <c r="A2778" s="2"/>
    </row>
    <row r="2779" spans="1:1" s="20" customFormat="1" x14ac:dyDescent="0.2">
      <c r="A2779" s="2"/>
    </row>
    <row r="2780" spans="1:1" s="20" customFormat="1" x14ac:dyDescent="0.2">
      <c r="A2780" s="2"/>
    </row>
    <row r="2781" spans="1:1" s="20" customFormat="1" x14ac:dyDescent="0.2">
      <c r="A2781" s="2"/>
    </row>
    <row r="2782" spans="1:1" s="20" customFormat="1" x14ac:dyDescent="0.2">
      <c r="A2782" s="2"/>
    </row>
    <row r="2783" spans="1:1" s="20" customFormat="1" x14ac:dyDescent="0.2">
      <c r="A2783" s="2"/>
    </row>
    <row r="2784" spans="1:1" s="20" customFormat="1" x14ac:dyDescent="0.2">
      <c r="A2784" s="2"/>
    </row>
    <row r="2785" spans="1:1" s="20" customFormat="1" x14ac:dyDescent="0.2">
      <c r="A2785" s="2"/>
    </row>
    <row r="2786" spans="1:1" s="20" customFormat="1" x14ac:dyDescent="0.2">
      <c r="A2786" s="2"/>
    </row>
    <row r="2787" spans="1:1" s="20" customFormat="1" x14ac:dyDescent="0.2">
      <c r="A2787" s="2"/>
    </row>
    <row r="2788" spans="1:1" s="20" customFormat="1" x14ac:dyDescent="0.2">
      <c r="A2788" s="2"/>
    </row>
    <row r="2789" spans="1:1" s="20" customFormat="1" x14ac:dyDescent="0.2">
      <c r="A2789" s="2"/>
    </row>
    <row r="2790" spans="1:1" s="20" customFormat="1" x14ac:dyDescent="0.2">
      <c r="A2790" s="2"/>
    </row>
    <row r="2791" spans="1:1" s="20" customFormat="1" x14ac:dyDescent="0.2">
      <c r="A2791" s="2"/>
    </row>
    <row r="2792" spans="1:1" s="20" customFormat="1" x14ac:dyDescent="0.2">
      <c r="A2792" s="2"/>
    </row>
    <row r="2793" spans="1:1" s="20" customFormat="1" x14ac:dyDescent="0.2">
      <c r="A2793" s="2"/>
    </row>
    <row r="2794" spans="1:1" s="20" customFormat="1" x14ac:dyDescent="0.2">
      <c r="A2794" s="2"/>
    </row>
    <row r="2795" spans="1:1" s="20" customFormat="1" x14ac:dyDescent="0.2">
      <c r="A2795" s="2"/>
    </row>
    <row r="2796" spans="1:1" s="20" customFormat="1" x14ac:dyDescent="0.2">
      <c r="A2796" s="2"/>
    </row>
    <row r="2797" spans="1:1" s="20" customFormat="1" x14ac:dyDescent="0.2">
      <c r="A2797" s="2"/>
    </row>
    <row r="2798" spans="1:1" s="20" customFormat="1" x14ac:dyDescent="0.2">
      <c r="A2798" s="2"/>
    </row>
    <row r="2799" spans="1:1" s="20" customFormat="1" x14ac:dyDescent="0.2">
      <c r="A2799" s="2"/>
    </row>
    <row r="2800" spans="1:1" s="20" customFormat="1" x14ac:dyDescent="0.2">
      <c r="A2800" s="2"/>
    </row>
    <row r="2801" spans="1:1" s="20" customFormat="1" x14ac:dyDescent="0.2">
      <c r="A2801" s="2"/>
    </row>
    <row r="2802" spans="1:1" s="20" customFormat="1" x14ac:dyDescent="0.2">
      <c r="A2802" s="2"/>
    </row>
    <row r="2803" spans="1:1" s="20" customFormat="1" x14ac:dyDescent="0.2">
      <c r="A2803" s="2"/>
    </row>
    <row r="2804" spans="1:1" s="20" customFormat="1" x14ac:dyDescent="0.2">
      <c r="A2804" s="2"/>
    </row>
    <row r="2805" spans="1:1" s="20" customFormat="1" x14ac:dyDescent="0.2">
      <c r="A2805" s="2"/>
    </row>
    <row r="2806" spans="1:1" s="20" customFormat="1" x14ac:dyDescent="0.2">
      <c r="A2806" s="2"/>
    </row>
    <row r="2807" spans="1:1" s="20" customFormat="1" x14ac:dyDescent="0.2">
      <c r="A2807" s="2"/>
    </row>
    <row r="2808" spans="1:1" s="20" customFormat="1" x14ac:dyDescent="0.2">
      <c r="A2808" s="2"/>
    </row>
    <row r="2809" spans="1:1" s="20" customFormat="1" x14ac:dyDescent="0.2">
      <c r="A2809" s="2"/>
    </row>
    <row r="2810" spans="1:1" s="20" customFormat="1" x14ac:dyDescent="0.2">
      <c r="A2810" s="2"/>
    </row>
    <row r="2811" spans="1:1" s="20" customFormat="1" x14ac:dyDescent="0.2">
      <c r="A2811" s="2"/>
    </row>
    <row r="2812" spans="1:1" s="20" customFormat="1" x14ac:dyDescent="0.2">
      <c r="A2812" s="2"/>
    </row>
    <row r="2813" spans="1:1" s="20" customFormat="1" x14ac:dyDescent="0.2">
      <c r="A2813" s="2"/>
    </row>
    <row r="2814" spans="1:1" s="20" customFormat="1" x14ac:dyDescent="0.2">
      <c r="A2814" s="2"/>
    </row>
    <row r="2815" spans="1:1" s="20" customFormat="1" x14ac:dyDescent="0.2">
      <c r="A2815" s="2"/>
    </row>
    <row r="2816" spans="1:1" s="20" customFormat="1" x14ac:dyDescent="0.2">
      <c r="A2816" s="2"/>
    </row>
    <row r="2817" spans="1:1" s="20" customFormat="1" x14ac:dyDescent="0.2">
      <c r="A2817" s="2"/>
    </row>
    <row r="2818" spans="1:1" s="20" customFormat="1" x14ac:dyDescent="0.2">
      <c r="A2818" s="2"/>
    </row>
    <row r="2819" spans="1:1" s="20" customFormat="1" x14ac:dyDescent="0.2">
      <c r="A2819" s="2"/>
    </row>
    <row r="2820" spans="1:1" s="20" customFormat="1" x14ac:dyDescent="0.2">
      <c r="A2820" s="2"/>
    </row>
    <row r="2821" spans="1:1" s="20" customFormat="1" x14ac:dyDescent="0.2">
      <c r="A2821" s="2"/>
    </row>
    <row r="2822" spans="1:1" s="20" customFormat="1" x14ac:dyDescent="0.2">
      <c r="A2822" s="2"/>
    </row>
    <row r="2823" spans="1:1" s="20" customFormat="1" x14ac:dyDescent="0.2">
      <c r="A2823" s="2"/>
    </row>
    <row r="2824" spans="1:1" s="20" customFormat="1" x14ac:dyDescent="0.2">
      <c r="A2824" s="2"/>
    </row>
    <row r="2825" spans="1:1" s="20" customFormat="1" x14ac:dyDescent="0.2">
      <c r="A2825" s="2"/>
    </row>
    <row r="2826" spans="1:1" s="20" customFormat="1" x14ac:dyDescent="0.2">
      <c r="A2826" s="2"/>
    </row>
    <row r="2827" spans="1:1" s="20" customFormat="1" x14ac:dyDescent="0.2">
      <c r="A2827" s="2"/>
    </row>
    <row r="2828" spans="1:1" s="20" customFormat="1" x14ac:dyDescent="0.2">
      <c r="A2828" s="2"/>
    </row>
    <row r="2829" spans="1:1" s="20" customFormat="1" x14ac:dyDescent="0.2">
      <c r="A2829" s="2"/>
    </row>
    <row r="2830" spans="1:1" s="20" customFormat="1" x14ac:dyDescent="0.2">
      <c r="A2830" s="2"/>
    </row>
    <row r="2831" spans="1:1" s="20" customFormat="1" x14ac:dyDescent="0.2">
      <c r="A2831" s="2"/>
    </row>
    <row r="2832" spans="1:1" s="20" customFormat="1" x14ac:dyDescent="0.2">
      <c r="A2832" s="2"/>
    </row>
    <row r="2833" spans="1:1" s="20" customFormat="1" x14ac:dyDescent="0.2">
      <c r="A2833" s="2"/>
    </row>
    <row r="2834" spans="1:1" s="20" customFormat="1" x14ac:dyDescent="0.2">
      <c r="A2834" s="2"/>
    </row>
    <row r="2835" spans="1:1" s="20" customFormat="1" x14ac:dyDescent="0.2">
      <c r="A2835" s="2"/>
    </row>
    <row r="2836" spans="1:1" s="20" customFormat="1" x14ac:dyDescent="0.2">
      <c r="A2836" s="2"/>
    </row>
    <row r="2837" spans="1:1" s="20" customFormat="1" x14ac:dyDescent="0.2">
      <c r="A2837" s="2"/>
    </row>
    <row r="2838" spans="1:1" s="20" customFormat="1" x14ac:dyDescent="0.2">
      <c r="A2838" s="2"/>
    </row>
    <row r="2839" spans="1:1" s="20" customFormat="1" x14ac:dyDescent="0.2">
      <c r="A2839" s="2"/>
    </row>
    <row r="2840" spans="1:1" s="20" customFormat="1" x14ac:dyDescent="0.2">
      <c r="A2840" s="2"/>
    </row>
    <row r="2841" spans="1:1" s="20" customFormat="1" x14ac:dyDescent="0.2">
      <c r="A2841" s="2"/>
    </row>
    <row r="2842" spans="1:1" s="20" customFormat="1" x14ac:dyDescent="0.2">
      <c r="A2842" s="2"/>
    </row>
    <row r="2843" spans="1:1" s="20" customFormat="1" x14ac:dyDescent="0.2">
      <c r="A2843" s="2"/>
    </row>
    <row r="2844" spans="1:1" s="20" customFormat="1" x14ac:dyDescent="0.2">
      <c r="A2844" s="2"/>
    </row>
    <row r="2845" spans="1:1" s="20" customFormat="1" x14ac:dyDescent="0.2">
      <c r="A2845" s="2"/>
    </row>
    <row r="2846" spans="1:1" s="20" customFormat="1" x14ac:dyDescent="0.2">
      <c r="A2846" s="2"/>
    </row>
    <row r="2847" spans="1:1" s="20" customFormat="1" x14ac:dyDescent="0.2">
      <c r="A2847" s="2"/>
    </row>
    <row r="2848" spans="1:1" s="20" customFormat="1" x14ac:dyDescent="0.2">
      <c r="A2848" s="2"/>
    </row>
    <row r="2849" spans="1:1" s="20" customFormat="1" x14ac:dyDescent="0.2">
      <c r="A2849" s="2"/>
    </row>
    <row r="2850" spans="1:1" s="20" customFormat="1" x14ac:dyDescent="0.2">
      <c r="A2850" s="2"/>
    </row>
    <row r="2851" spans="1:1" s="20" customFormat="1" x14ac:dyDescent="0.2">
      <c r="A2851" s="2"/>
    </row>
    <row r="2852" spans="1:1" s="20" customFormat="1" x14ac:dyDescent="0.2">
      <c r="A2852" s="2"/>
    </row>
    <row r="2853" spans="1:1" s="20" customFormat="1" x14ac:dyDescent="0.2">
      <c r="A2853" s="2"/>
    </row>
    <row r="2854" spans="1:1" s="20" customFormat="1" x14ac:dyDescent="0.2">
      <c r="A2854" s="2"/>
    </row>
    <row r="2855" spans="1:1" s="20" customFormat="1" x14ac:dyDescent="0.2">
      <c r="A2855" s="2"/>
    </row>
    <row r="2856" spans="1:1" s="20" customFormat="1" x14ac:dyDescent="0.2">
      <c r="A2856" s="2"/>
    </row>
    <row r="2857" spans="1:1" s="20" customFormat="1" x14ac:dyDescent="0.2">
      <c r="A2857" s="2"/>
    </row>
    <row r="2858" spans="1:1" s="20" customFormat="1" x14ac:dyDescent="0.2">
      <c r="A2858" s="2"/>
    </row>
    <row r="2859" spans="1:1" s="20" customFormat="1" x14ac:dyDescent="0.2">
      <c r="A2859" s="2"/>
    </row>
    <row r="2860" spans="1:1" s="20" customFormat="1" x14ac:dyDescent="0.2">
      <c r="A2860" s="2"/>
    </row>
    <row r="2861" spans="1:1" s="20" customFormat="1" x14ac:dyDescent="0.2">
      <c r="A2861" s="2"/>
    </row>
    <row r="2862" spans="1:1" s="20" customFormat="1" x14ac:dyDescent="0.2">
      <c r="A2862" s="2"/>
    </row>
    <row r="2863" spans="1:1" s="20" customFormat="1" x14ac:dyDescent="0.2">
      <c r="A2863" s="2"/>
    </row>
    <row r="2864" spans="1:1" s="20" customFormat="1" x14ac:dyDescent="0.2">
      <c r="A2864" s="2"/>
    </row>
    <row r="2865" spans="1:1" s="20" customFormat="1" x14ac:dyDescent="0.2">
      <c r="A2865" s="2"/>
    </row>
    <row r="2866" spans="1:1" s="20" customFormat="1" x14ac:dyDescent="0.2">
      <c r="A2866" s="2"/>
    </row>
    <row r="2867" spans="1:1" s="20" customFormat="1" x14ac:dyDescent="0.2">
      <c r="A2867" s="2"/>
    </row>
    <row r="2868" spans="1:1" s="20" customFormat="1" x14ac:dyDescent="0.2">
      <c r="A2868" s="2"/>
    </row>
    <row r="2869" spans="1:1" s="20" customFormat="1" x14ac:dyDescent="0.2">
      <c r="A2869" s="2"/>
    </row>
    <row r="2870" spans="1:1" s="20" customFormat="1" x14ac:dyDescent="0.2">
      <c r="A2870" s="2"/>
    </row>
    <row r="2871" spans="1:1" s="20" customFormat="1" x14ac:dyDescent="0.2">
      <c r="A2871" s="2"/>
    </row>
    <row r="2872" spans="1:1" s="20" customFormat="1" x14ac:dyDescent="0.2">
      <c r="A2872" s="2"/>
    </row>
    <row r="2873" spans="1:1" s="20" customFormat="1" x14ac:dyDescent="0.2">
      <c r="A2873" s="2"/>
    </row>
    <row r="2874" spans="1:1" s="20" customFormat="1" x14ac:dyDescent="0.2">
      <c r="A2874" s="2"/>
    </row>
    <row r="2875" spans="1:1" s="20" customFormat="1" x14ac:dyDescent="0.2">
      <c r="A2875" s="2"/>
    </row>
    <row r="2876" spans="1:1" s="20" customFormat="1" x14ac:dyDescent="0.2">
      <c r="A2876" s="2"/>
    </row>
    <row r="2877" spans="1:1" s="20" customFormat="1" x14ac:dyDescent="0.2">
      <c r="A2877" s="2"/>
    </row>
    <row r="2878" spans="1:1" s="20" customFormat="1" x14ac:dyDescent="0.2">
      <c r="A2878" s="2"/>
    </row>
    <row r="2879" spans="1:1" s="20" customFormat="1" x14ac:dyDescent="0.2">
      <c r="A2879" s="2"/>
    </row>
    <row r="2880" spans="1:1" s="20" customFormat="1" x14ac:dyDescent="0.2">
      <c r="A2880" s="2"/>
    </row>
    <row r="2881" spans="1:1" s="20" customFormat="1" x14ac:dyDescent="0.2">
      <c r="A2881" s="2"/>
    </row>
    <row r="2882" spans="1:1" s="20" customFormat="1" x14ac:dyDescent="0.2">
      <c r="A2882" s="2"/>
    </row>
    <row r="2883" spans="1:1" s="20" customFormat="1" x14ac:dyDescent="0.2">
      <c r="A2883" s="2"/>
    </row>
    <row r="2884" spans="1:1" s="20" customFormat="1" x14ac:dyDescent="0.2">
      <c r="A2884" s="2"/>
    </row>
    <row r="2885" spans="1:1" s="20" customFormat="1" x14ac:dyDescent="0.2">
      <c r="A2885" s="2"/>
    </row>
    <row r="2886" spans="1:1" s="20" customFormat="1" x14ac:dyDescent="0.2">
      <c r="A2886" s="2"/>
    </row>
    <row r="2887" spans="1:1" s="20" customFormat="1" x14ac:dyDescent="0.2">
      <c r="A2887" s="2"/>
    </row>
    <row r="2888" spans="1:1" s="20" customFormat="1" x14ac:dyDescent="0.2">
      <c r="A2888" s="2"/>
    </row>
    <row r="2889" spans="1:1" s="20" customFormat="1" x14ac:dyDescent="0.2">
      <c r="A2889" s="2"/>
    </row>
    <row r="2890" spans="1:1" s="20" customFormat="1" x14ac:dyDescent="0.2">
      <c r="A2890" s="2"/>
    </row>
    <row r="2891" spans="1:1" s="20" customFormat="1" x14ac:dyDescent="0.2">
      <c r="A2891" s="2"/>
    </row>
    <row r="2892" spans="1:1" s="20" customFormat="1" x14ac:dyDescent="0.2">
      <c r="A2892" s="2"/>
    </row>
    <row r="2893" spans="1:1" s="20" customFormat="1" x14ac:dyDescent="0.2">
      <c r="A2893" s="2"/>
    </row>
    <row r="2894" spans="1:1" s="20" customFormat="1" x14ac:dyDescent="0.2">
      <c r="A2894" s="2"/>
    </row>
    <row r="2895" spans="1:1" s="20" customFormat="1" x14ac:dyDescent="0.2">
      <c r="A2895" s="2"/>
    </row>
    <row r="2896" spans="1:1" s="20" customFormat="1" x14ac:dyDescent="0.2">
      <c r="A2896" s="2"/>
    </row>
    <row r="2897" spans="1:1" s="20" customFormat="1" x14ac:dyDescent="0.2">
      <c r="A2897" s="2"/>
    </row>
    <row r="2898" spans="1:1" s="20" customFormat="1" x14ac:dyDescent="0.2">
      <c r="A2898" s="2"/>
    </row>
    <row r="2899" spans="1:1" s="20" customFormat="1" x14ac:dyDescent="0.2">
      <c r="A2899" s="2"/>
    </row>
    <row r="2900" spans="1:1" s="20" customFormat="1" x14ac:dyDescent="0.2">
      <c r="A2900" s="2"/>
    </row>
    <row r="2901" spans="1:1" s="20" customFormat="1" x14ac:dyDescent="0.2">
      <c r="A2901" s="2"/>
    </row>
    <row r="2902" spans="1:1" s="20" customFormat="1" x14ac:dyDescent="0.2">
      <c r="A2902" s="2"/>
    </row>
    <row r="2903" spans="1:1" s="20" customFormat="1" x14ac:dyDescent="0.2">
      <c r="A2903" s="2"/>
    </row>
    <row r="2904" spans="1:1" s="20" customFormat="1" x14ac:dyDescent="0.2">
      <c r="A2904" s="2"/>
    </row>
    <row r="2905" spans="1:1" s="20" customFormat="1" x14ac:dyDescent="0.2">
      <c r="A2905" s="2"/>
    </row>
    <row r="2906" spans="1:1" s="20" customFormat="1" x14ac:dyDescent="0.2">
      <c r="A2906" s="2"/>
    </row>
    <row r="2907" spans="1:1" s="20" customFormat="1" x14ac:dyDescent="0.2">
      <c r="A2907" s="2"/>
    </row>
    <row r="2908" spans="1:1" s="20" customFormat="1" x14ac:dyDescent="0.2">
      <c r="A2908" s="2"/>
    </row>
    <row r="2909" spans="1:1" s="20" customFormat="1" x14ac:dyDescent="0.2">
      <c r="A2909" s="2"/>
    </row>
    <row r="2910" spans="1:1" s="20" customFormat="1" x14ac:dyDescent="0.2">
      <c r="A2910" s="2"/>
    </row>
    <row r="2911" spans="1:1" s="20" customFormat="1" x14ac:dyDescent="0.2">
      <c r="A2911" s="2"/>
    </row>
    <row r="2912" spans="1:1" s="20" customFormat="1" x14ac:dyDescent="0.2">
      <c r="A2912" s="2"/>
    </row>
    <row r="2913" spans="1:1" s="20" customFormat="1" x14ac:dyDescent="0.2">
      <c r="A2913" s="2"/>
    </row>
    <row r="2914" spans="1:1" s="20" customFormat="1" x14ac:dyDescent="0.2">
      <c r="A2914" s="2"/>
    </row>
    <row r="2915" spans="1:1" s="20" customFormat="1" x14ac:dyDescent="0.2">
      <c r="A2915" s="2"/>
    </row>
    <row r="2916" spans="1:1" s="20" customFormat="1" x14ac:dyDescent="0.2">
      <c r="A2916" s="2"/>
    </row>
    <row r="2917" spans="1:1" s="20" customFormat="1" x14ac:dyDescent="0.2">
      <c r="A2917" s="2"/>
    </row>
    <row r="2918" spans="1:1" s="20" customFormat="1" x14ac:dyDescent="0.2">
      <c r="A2918" s="2"/>
    </row>
    <row r="2919" spans="1:1" s="20" customFormat="1" x14ac:dyDescent="0.2">
      <c r="A2919" s="2"/>
    </row>
    <row r="2920" spans="1:1" s="20" customFormat="1" x14ac:dyDescent="0.2">
      <c r="A2920" s="2"/>
    </row>
    <row r="2921" spans="1:1" s="20" customFormat="1" x14ac:dyDescent="0.2">
      <c r="A2921" s="2"/>
    </row>
    <row r="2922" spans="1:1" s="20" customFormat="1" x14ac:dyDescent="0.2">
      <c r="A2922" s="2"/>
    </row>
    <row r="2923" spans="1:1" s="20" customFormat="1" x14ac:dyDescent="0.2">
      <c r="A2923" s="2"/>
    </row>
    <row r="2924" spans="1:1" s="20" customFormat="1" x14ac:dyDescent="0.2">
      <c r="A2924" s="2"/>
    </row>
    <row r="2925" spans="1:1" s="20" customFormat="1" x14ac:dyDescent="0.2">
      <c r="A2925" s="2"/>
    </row>
    <row r="2926" spans="1:1" s="20" customFormat="1" x14ac:dyDescent="0.2">
      <c r="A2926" s="2"/>
    </row>
    <row r="2927" spans="1:1" s="20" customFormat="1" x14ac:dyDescent="0.2">
      <c r="A2927" s="2"/>
    </row>
    <row r="2928" spans="1:1" s="20" customFormat="1" x14ac:dyDescent="0.2">
      <c r="A2928" s="2"/>
    </row>
    <row r="2929" spans="1:1" s="20" customFormat="1" x14ac:dyDescent="0.2">
      <c r="A2929" s="2"/>
    </row>
    <row r="2930" spans="1:1" s="20" customFormat="1" x14ac:dyDescent="0.2">
      <c r="A2930" s="2"/>
    </row>
    <row r="2931" spans="1:1" s="20" customFormat="1" x14ac:dyDescent="0.2">
      <c r="A2931" s="2"/>
    </row>
    <row r="2932" spans="1:1" s="20" customFormat="1" x14ac:dyDescent="0.2">
      <c r="A2932" s="2"/>
    </row>
    <row r="2933" spans="1:1" s="20" customFormat="1" x14ac:dyDescent="0.2">
      <c r="A2933" s="2"/>
    </row>
    <row r="2934" spans="1:1" s="20" customFormat="1" x14ac:dyDescent="0.2">
      <c r="A2934" s="2"/>
    </row>
    <row r="2935" spans="1:1" s="20" customFormat="1" x14ac:dyDescent="0.2">
      <c r="A2935" s="2"/>
    </row>
    <row r="2936" spans="1:1" s="20" customFormat="1" x14ac:dyDescent="0.2">
      <c r="A2936" s="2"/>
    </row>
    <row r="2937" spans="1:1" s="20" customFormat="1" x14ac:dyDescent="0.2">
      <c r="A2937" s="2"/>
    </row>
    <row r="2938" spans="1:1" s="20" customFormat="1" x14ac:dyDescent="0.2">
      <c r="A2938" s="2"/>
    </row>
    <row r="2939" spans="1:1" s="20" customFormat="1" x14ac:dyDescent="0.2">
      <c r="A2939" s="2"/>
    </row>
    <row r="2940" spans="1:1" s="20" customFormat="1" x14ac:dyDescent="0.2">
      <c r="A2940" s="2"/>
    </row>
    <row r="2941" spans="1:1" s="20" customFormat="1" x14ac:dyDescent="0.2">
      <c r="A2941" s="2"/>
    </row>
    <row r="2942" spans="1:1" s="20" customFormat="1" x14ac:dyDescent="0.2">
      <c r="A2942" s="2"/>
    </row>
    <row r="2943" spans="1:1" s="20" customFormat="1" x14ac:dyDescent="0.2">
      <c r="A2943" s="2"/>
    </row>
    <row r="2944" spans="1:1" s="20" customFormat="1" x14ac:dyDescent="0.2">
      <c r="A2944" s="2"/>
    </row>
    <row r="2945" spans="1:1" s="20" customFormat="1" x14ac:dyDescent="0.2">
      <c r="A2945" s="2"/>
    </row>
    <row r="2946" spans="1:1" s="20" customFormat="1" x14ac:dyDescent="0.2">
      <c r="A2946" s="2"/>
    </row>
    <row r="2947" spans="1:1" s="20" customFormat="1" x14ac:dyDescent="0.2">
      <c r="A2947" s="2"/>
    </row>
    <row r="2948" spans="1:1" s="20" customFormat="1" x14ac:dyDescent="0.2">
      <c r="A2948" s="2"/>
    </row>
    <row r="2949" spans="1:1" s="20" customFormat="1" x14ac:dyDescent="0.2">
      <c r="A2949" s="2"/>
    </row>
    <row r="2950" spans="1:1" s="20" customFormat="1" x14ac:dyDescent="0.2">
      <c r="A2950" s="2"/>
    </row>
    <row r="2951" spans="1:1" s="20" customFormat="1" x14ac:dyDescent="0.2">
      <c r="A2951" s="2"/>
    </row>
    <row r="2952" spans="1:1" s="20" customFormat="1" x14ac:dyDescent="0.2">
      <c r="A2952" s="2"/>
    </row>
    <row r="2953" spans="1:1" s="20" customFormat="1" x14ac:dyDescent="0.2">
      <c r="A2953" s="2"/>
    </row>
    <row r="2954" spans="1:1" s="20" customFormat="1" x14ac:dyDescent="0.2">
      <c r="A2954" s="2"/>
    </row>
    <row r="2955" spans="1:1" s="20" customFormat="1" x14ac:dyDescent="0.2">
      <c r="A2955" s="2"/>
    </row>
    <row r="2956" spans="1:1" s="20" customFormat="1" x14ac:dyDescent="0.2">
      <c r="A2956" s="2"/>
    </row>
    <row r="2957" spans="1:1" s="20" customFormat="1" x14ac:dyDescent="0.2">
      <c r="A2957" s="2"/>
    </row>
    <row r="2958" spans="1:1" s="20" customFormat="1" x14ac:dyDescent="0.2">
      <c r="A2958" s="2"/>
    </row>
    <row r="2959" spans="1:1" s="20" customFormat="1" x14ac:dyDescent="0.2">
      <c r="A2959" s="2"/>
    </row>
    <row r="2960" spans="1:1" s="20" customFormat="1" x14ac:dyDescent="0.2">
      <c r="A2960" s="2"/>
    </row>
    <row r="2961" spans="1:1" s="20" customFormat="1" x14ac:dyDescent="0.2">
      <c r="A2961" s="2"/>
    </row>
    <row r="2962" spans="1:1" s="20" customFormat="1" x14ac:dyDescent="0.2">
      <c r="A2962" s="2"/>
    </row>
    <row r="2963" spans="1:1" s="20" customFormat="1" x14ac:dyDescent="0.2">
      <c r="A2963" s="2"/>
    </row>
    <row r="2964" spans="1:1" s="20" customFormat="1" x14ac:dyDescent="0.2">
      <c r="A2964" s="2"/>
    </row>
    <row r="2965" spans="1:1" s="20" customFormat="1" x14ac:dyDescent="0.2">
      <c r="A2965" s="2"/>
    </row>
    <row r="2966" spans="1:1" s="20" customFormat="1" x14ac:dyDescent="0.2">
      <c r="A2966" s="2"/>
    </row>
    <row r="2967" spans="1:1" s="20" customFormat="1" x14ac:dyDescent="0.2">
      <c r="A2967" s="2"/>
    </row>
    <row r="2968" spans="1:1" s="20" customFormat="1" x14ac:dyDescent="0.2">
      <c r="A2968" s="2"/>
    </row>
    <row r="2969" spans="1:1" s="20" customFormat="1" x14ac:dyDescent="0.2">
      <c r="A2969" s="2"/>
    </row>
    <row r="2970" spans="1:1" s="20" customFormat="1" x14ac:dyDescent="0.2">
      <c r="A2970" s="2"/>
    </row>
    <row r="2971" spans="1:1" s="20" customFormat="1" x14ac:dyDescent="0.2">
      <c r="A2971" s="2"/>
    </row>
    <row r="2972" spans="1:1" s="20" customFormat="1" x14ac:dyDescent="0.2">
      <c r="A2972" s="2"/>
    </row>
    <row r="2973" spans="1:1" s="20" customFormat="1" x14ac:dyDescent="0.2">
      <c r="A2973" s="2"/>
    </row>
    <row r="2974" spans="1:1" s="20" customFormat="1" x14ac:dyDescent="0.2">
      <c r="A2974" s="2"/>
    </row>
    <row r="2975" spans="1:1" s="20" customFormat="1" x14ac:dyDescent="0.2">
      <c r="A2975" s="2"/>
    </row>
    <row r="2976" spans="1:1" s="20" customFormat="1" x14ac:dyDescent="0.2">
      <c r="A2976" s="2"/>
    </row>
    <row r="2977" spans="1:1" s="20" customFormat="1" x14ac:dyDescent="0.2">
      <c r="A2977" s="2"/>
    </row>
    <row r="2978" spans="1:1" s="20" customFormat="1" x14ac:dyDescent="0.2">
      <c r="A2978" s="2"/>
    </row>
    <row r="2979" spans="1:1" s="20" customFormat="1" x14ac:dyDescent="0.2">
      <c r="A2979" s="2"/>
    </row>
    <row r="2980" spans="1:1" s="20" customFormat="1" x14ac:dyDescent="0.2">
      <c r="A2980" s="2"/>
    </row>
    <row r="2981" spans="1:1" s="20" customFormat="1" x14ac:dyDescent="0.2">
      <c r="A2981" s="2"/>
    </row>
    <row r="2982" spans="1:1" s="20" customFormat="1" x14ac:dyDescent="0.2">
      <c r="A2982" s="2"/>
    </row>
    <row r="2983" spans="1:1" s="20" customFormat="1" x14ac:dyDescent="0.2">
      <c r="A2983" s="2"/>
    </row>
    <row r="2984" spans="1:1" s="20" customFormat="1" x14ac:dyDescent="0.2">
      <c r="A2984" s="2"/>
    </row>
    <row r="2985" spans="1:1" s="20" customFormat="1" x14ac:dyDescent="0.2">
      <c r="A2985" s="2"/>
    </row>
    <row r="2986" spans="1:1" s="20" customFormat="1" x14ac:dyDescent="0.2">
      <c r="A2986" s="2"/>
    </row>
    <row r="2987" spans="1:1" s="20" customFormat="1" x14ac:dyDescent="0.2">
      <c r="A2987" s="2"/>
    </row>
    <row r="2988" spans="1:1" s="20" customFormat="1" x14ac:dyDescent="0.2">
      <c r="A2988" s="2"/>
    </row>
    <row r="2989" spans="1:1" s="20" customFormat="1" x14ac:dyDescent="0.2">
      <c r="A2989" s="2"/>
    </row>
    <row r="2990" spans="1:1" s="20" customFormat="1" x14ac:dyDescent="0.2">
      <c r="A2990" s="2"/>
    </row>
    <row r="2991" spans="1:1" s="20" customFormat="1" x14ac:dyDescent="0.2">
      <c r="A2991" s="2"/>
    </row>
    <row r="2992" spans="1:1" s="20" customFormat="1" x14ac:dyDescent="0.2">
      <c r="A2992" s="2"/>
    </row>
    <row r="2993" spans="1:1" s="20" customFormat="1" x14ac:dyDescent="0.2">
      <c r="A2993" s="2"/>
    </row>
    <row r="2994" spans="1:1" s="20" customFormat="1" x14ac:dyDescent="0.2">
      <c r="A2994" s="2"/>
    </row>
    <row r="2995" spans="1:1" s="20" customFormat="1" x14ac:dyDescent="0.2">
      <c r="A2995" s="2"/>
    </row>
    <row r="2996" spans="1:1" s="20" customFormat="1" x14ac:dyDescent="0.2">
      <c r="A2996" s="2"/>
    </row>
    <row r="2997" spans="1:1" s="20" customFormat="1" x14ac:dyDescent="0.2">
      <c r="A2997" s="2"/>
    </row>
    <row r="2998" spans="1:1" s="20" customFormat="1" x14ac:dyDescent="0.2">
      <c r="A2998" s="2"/>
    </row>
    <row r="2999" spans="1:1" s="20" customFormat="1" x14ac:dyDescent="0.2">
      <c r="A2999" s="2"/>
    </row>
    <row r="3000" spans="1:1" s="20" customFormat="1" x14ac:dyDescent="0.2">
      <c r="A3000" s="2"/>
    </row>
    <row r="3001" spans="1:1" s="20" customFormat="1" x14ac:dyDescent="0.2">
      <c r="A3001" s="2"/>
    </row>
    <row r="3002" spans="1:1" s="20" customFormat="1" x14ac:dyDescent="0.2">
      <c r="A3002" s="2"/>
    </row>
    <row r="3003" spans="1:1" s="20" customFormat="1" x14ac:dyDescent="0.2">
      <c r="A3003" s="2"/>
    </row>
    <row r="3004" spans="1:1" s="20" customFormat="1" x14ac:dyDescent="0.2">
      <c r="A3004" s="2"/>
    </row>
    <row r="3005" spans="1:1" s="20" customFormat="1" x14ac:dyDescent="0.2">
      <c r="A3005" s="2"/>
    </row>
    <row r="3006" spans="1:1" s="20" customFormat="1" x14ac:dyDescent="0.2">
      <c r="A3006" s="2"/>
    </row>
    <row r="3007" spans="1:1" s="20" customFormat="1" x14ac:dyDescent="0.2">
      <c r="A3007" s="2"/>
    </row>
    <row r="3008" spans="1:1" s="20" customFormat="1" x14ac:dyDescent="0.2">
      <c r="A3008" s="2"/>
    </row>
    <row r="3009" spans="1:1" s="20" customFormat="1" x14ac:dyDescent="0.2">
      <c r="A3009" s="2"/>
    </row>
    <row r="3010" spans="1:1" s="20" customFormat="1" x14ac:dyDescent="0.2">
      <c r="A3010" s="2"/>
    </row>
    <row r="3011" spans="1:1" s="20" customFormat="1" x14ac:dyDescent="0.2">
      <c r="A3011" s="2"/>
    </row>
    <row r="3012" spans="1:1" s="20" customFormat="1" x14ac:dyDescent="0.2">
      <c r="A3012" s="2"/>
    </row>
    <row r="3013" spans="1:1" s="20" customFormat="1" x14ac:dyDescent="0.2">
      <c r="A3013" s="2"/>
    </row>
    <row r="3014" spans="1:1" s="20" customFormat="1" x14ac:dyDescent="0.2">
      <c r="A3014" s="2"/>
    </row>
    <row r="3015" spans="1:1" s="20" customFormat="1" x14ac:dyDescent="0.2">
      <c r="A3015" s="2"/>
    </row>
    <row r="3016" spans="1:1" s="20" customFormat="1" x14ac:dyDescent="0.2">
      <c r="A3016" s="2"/>
    </row>
    <row r="3017" spans="1:1" s="20" customFormat="1" x14ac:dyDescent="0.2">
      <c r="A3017" s="2"/>
    </row>
    <row r="3018" spans="1:1" s="20" customFormat="1" x14ac:dyDescent="0.2">
      <c r="A3018" s="2"/>
    </row>
    <row r="3019" spans="1:1" s="20" customFormat="1" x14ac:dyDescent="0.2">
      <c r="A3019" s="2"/>
    </row>
    <row r="3020" spans="1:1" s="20" customFormat="1" x14ac:dyDescent="0.2">
      <c r="A3020" s="2"/>
    </row>
    <row r="3021" spans="1:1" s="20" customFormat="1" x14ac:dyDescent="0.2">
      <c r="A3021" s="2"/>
    </row>
    <row r="3022" spans="1:1" s="20" customFormat="1" x14ac:dyDescent="0.2">
      <c r="A3022" s="2"/>
    </row>
    <row r="3023" spans="1:1" s="20" customFormat="1" x14ac:dyDescent="0.2">
      <c r="A3023" s="2"/>
    </row>
    <row r="3024" spans="1:1" s="20" customFormat="1" x14ac:dyDescent="0.2">
      <c r="A3024" s="2"/>
    </row>
    <row r="3025" spans="1:1" s="20" customFormat="1" x14ac:dyDescent="0.2">
      <c r="A3025" s="2"/>
    </row>
    <row r="3026" spans="1:1" s="20" customFormat="1" x14ac:dyDescent="0.2">
      <c r="A3026" s="2"/>
    </row>
    <row r="3027" spans="1:1" s="20" customFormat="1" x14ac:dyDescent="0.2">
      <c r="A3027" s="2"/>
    </row>
    <row r="3028" spans="1:1" s="20" customFormat="1" x14ac:dyDescent="0.2">
      <c r="A3028" s="2"/>
    </row>
    <row r="3029" spans="1:1" s="20" customFormat="1" x14ac:dyDescent="0.2">
      <c r="A3029" s="2"/>
    </row>
    <row r="3030" spans="1:1" s="20" customFormat="1" x14ac:dyDescent="0.2">
      <c r="A3030" s="2"/>
    </row>
    <row r="3031" spans="1:1" s="20" customFormat="1" x14ac:dyDescent="0.2">
      <c r="A3031" s="2"/>
    </row>
    <row r="3032" spans="1:1" s="20" customFormat="1" x14ac:dyDescent="0.2">
      <c r="A3032" s="2"/>
    </row>
    <row r="3033" spans="1:1" s="20" customFormat="1" x14ac:dyDescent="0.2">
      <c r="A3033" s="2"/>
    </row>
    <row r="3034" spans="1:1" s="20" customFormat="1" x14ac:dyDescent="0.2">
      <c r="A3034" s="2"/>
    </row>
    <row r="3035" spans="1:1" s="20" customFormat="1" x14ac:dyDescent="0.2">
      <c r="A3035" s="2"/>
    </row>
    <row r="3036" spans="1:1" s="20" customFormat="1" x14ac:dyDescent="0.2">
      <c r="A3036" s="2"/>
    </row>
    <row r="3037" spans="1:1" s="20" customFormat="1" x14ac:dyDescent="0.2">
      <c r="A3037" s="2"/>
    </row>
    <row r="3038" spans="1:1" s="20" customFormat="1" x14ac:dyDescent="0.2">
      <c r="A3038" s="2"/>
    </row>
    <row r="3039" spans="1:1" s="20" customFormat="1" x14ac:dyDescent="0.2">
      <c r="A3039" s="2"/>
    </row>
    <row r="3040" spans="1:1" s="20" customFormat="1" x14ac:dyDescent="0.2">
      <c r="A3040" s="2"/>
    </row>
    <row r="3041" spans="1:1" s="20" customFormat="1" x14ac:dyDescent="0.2">
      <c r="A3041" s="2"/>
    </row>
    <row r="3042" spans="1:1" s="20" customFormat="1" x14ac:dyDescent="0.2">
      <c r="A3042" s="2"/>
    </row>
    <row r="3043" spans="1:1" s="20" customFormat="1" x14ac:dyDescent="0.2">
      <c r="A3043" s="2"/>
    </row>
    <row r="3044" spans="1:1" s="20" customFormat="1" x14ac:dyDescent="0.2">
      <c r="A3044" s="2"/>
    </row>
    <row r="3045" spans="1:1" s="20" customFormat="1" x14ac:dyDescent="0.2">
      <c r="A3045" s="2"/>
    </row>
    <row r="3046" spans="1:1" s="20" customFormat="1" x14ac:dyDescent="0.2">
      <c r="A3046" s="2"/>
    </row>
    <row r="3047" spans="1:1" s="20" customFormat="1" x14ac:dyDescent="0.2">
      <c r="A3047" s="2"/>
    </row>
    <row r="3048" spans="1:1" s="20" customFormat="1" x14ac:dyDescent="0.2">
      <c r="A3048" s="2"/>
    </row>
    <row r="3049" spans="1:1" s="20" customFormat="1" x14ac:dyDescent="0.2">
      <c r="A3049" s="2"/>
    </row>
    <row r="3050" spans="1:1" s="20" customFormat="1" x14ac:dyDescent="0.2">
      <c r="A3050" s="2"/>
    </row>
    <row r="3051" spans="1:1" s="20" customFormat="1" x14ac:dyDescent="0.2">
      <c r="A3051" s="2"/>
    </row>
    <row r="3052" spans="1:1" s="20" customFormat="1" x14ac:dyDescent="0.2">
      <c r="A3052" s="2"/>
    </row>
    <row r="3053" spans="1:1" s="20" customFormat="1" x14ac:dyDescent="0.2">
      <c r="A3053" s="2"/>
    </row>
    <row r="3054" spans="1:1" s="20" customFormat="1" x14ac:dyDescent="0.2">
      <c r="A3054" s="2"/>
    </row>
    <row r="3055" spans="1:1" s="20" customFormat="1" x14ac:dyDescent="0.2">
      <c r="A3055" s="2"/>
    </row>
    <row r="3056" spans="1:1" s="20" customFormat="1" x14ac:dyDescent="0.2">
      <c r="A3056" s="2"/>
    </row>
    <row r="3057" spans="1:1" s="20" customFormat="1" x14ac:dyDescent="0.2">
      <c r="A3057" s="2"/>
    </row>
    <row r="3058" spans="1:1" s="20" customFormat="1" x14ac:dyDescent="0.2">
      <c r="A3058" s="2"/>
    </row>
    <row r="3059" spans="1:1" s="20" customFormat="1" x14ac:dyDescent="0.2">
      <c r="A3059" s="2"/>
    </row>
    <row r="3060" spans="1:1" s="20" customFormat="1" x14ac:dyDescent="0.2">
      <c r="A3060" s="2"/>
    </row>
    <row r="3061" spans="1:1" s="20" customFormat="1" x14ac:dyDescent="0.2">
      <c r="A3061" s="2"/>
    </row>
    <row r="3062" spans="1:1" s="20" customFormat="1" x14ac:dyDescent="0.2">
      <c r="A3062" s="2"/>
    </row>
    <row r="3063" spans="1:1" s="20" customFormat="1" x14ac:dyDescent="0.2">
      <c r="A3063" s="2"/>
    </row>
    <row r="3064" spans="1:1" s="20" customFormat="1" x14ac:dyDescent="0.2">
      <c r="A3064" s="2"/>
    </row>
    <row r="3065" spans="1:1" s="20" customFormat="1" x14ac:dyDescent="0.2">
      <c r="A3065" s="2"/>
    </row>
    <row r="3066" spans="1:1" s="20" customFormat="1" x14ac:dyDescent="0.2">
      <c r="A3066" s="2"/>
    </row>
    <row r="3067" spans="1:1" s="20" customFormat="1" x14ac:dyDescent="0.2">
      <c r="A3067" s="2"/>
    </row>
    <row r="3068" spans="1:1" s="20" customFormat="1" x14ac:dyDescent="0.2">
      <c r="A3068" s="2"/>
    </row>
    <row r="3069" spans="1:1" s="20" customFormat="1" x14ac:dyDescent="0.2">
      <c r="A3069" s="2"/>
    </row>
    <row r="3070" spans="1:1" s="20" customFormat="1" x14ac:dyDescent="0.2">
      <c r="A3070" s="2"/>
    </row>
    <row r="3071" spans="1:1" s="20" customFormat="1" x14ac:dyDescent="0.2">
      <c r="A3071" s="2"/>
    </row>
    <row r="3072" spans="1:1" s="20" customFormat="1" x14ac:dyDescent="0.2">
      <c r="A3072" s="2"/>
    </row>
    <row r="3073" spans="1:1" s="20" customFormat="1" x14ac:dyDescent="0.2">
      <c r="A3073" s="2"/>
    </row>
    <row r="3074" spans="1:1" s="20" customFormat="1" x14ac:dyDescent="0.2">
      <c r="A3074" s="2"/>
    </row>
    <row r="3075" spans="1:1" s="20" customFormat="1" x14ac:dyDescent="0.2">
      <c r="A3075" s="2"/>
    </row>
    <row r="3076" spans="1:1" s="20" customFormat="1" x14ac:dyDescent="0.2">
      <c r="A3076" s="2"/>
    </row>
    <row r="3077" spans="1:1" s="20" customFormat="1" x14ac:dyDescent="0.2">
      <c r="A3077" s="2"/>
    </row>
    <row r="3078" spans="1:1" s="20" customFormat="1" x14ac:dyDescent="0.2">
      <c r="A3078" s="2"/>
    </row>
    <row r="3079" spans="1:1" s="20" customFormat="1" x14ac:dyDescent="0.2">
      <c r="A3079" s="2"/>
    </row>
    <row r="3080" spans="1:1" s="20" customFormat="1" x14ac:dyDescent="0.2">
      <c r="A3080" s="2"/>
    </row>
    <row r="3081" spans="1:1" s="20" customFormat="1" x14ac:dyDescent="0.2">
      <c r="A3081" s="2"/>
    </row>
    <row r="3082" spans="1:1" s="20" customFormat="1" x14ac:dyDescent="0.2">
      <c r="A3082" s="2"/>
    </row>
    <row r="3083" spans="1:1" s="20" customFormat="1" x14ac:dyDescent="0.2">
      <c r="A3083" s="2"/>
    </row>
    <row r="3084" spans="1:1" s="20" customFormat="1" x14ac:dyDescent="0.2">
      <c r="A3084" s="2"/>
    </row>
    <row r="3085" spans="1:1" s="20" customFormat="1" x14ac:dyDescent="0.2">
      <c r="A3085" s="2"/>
    </row>
    <row r="3086" spans="1:1" s="20" customFormat="1" x14ac:dyDescent="0.2">
      <c r="A3086" s="2"/>
    </row>
    <row r="3087" spans="1:1" s="20" customFormat="1" x14ac:dyDescent="0.2">
      <c r="A3087" s="2"/>
    </row>
    <row r="3088" spans="1:1" s="20" customFormat="1" x14ac:dyDescent="0.2">
      <c r="A3088" s="2"/>
    </row>
    <row r="3089" spans="1:1" s="20" customFormat="1" x14ac:dyDescent="0.2">
      <c r="A3089" s="2"/>
    </row>
    <row r="3090" spans="1:1" s="20" customFormat="1" x14ac:dyDescent="0.2">
      <c r="A3090" s="2"/>
    </row>
    <row r="3091" spans="1:1" s="20" customFormat="1" x14ac:dyDescent="0.2">
      <c r="A3091" s="2"/>
    </row>
    <row r="3092" spans="1:1" s="20" customFormat="1" x14ac:dyDescent="0.2">
      <c r="A3092" s="2"/>
    </row>
    <row r="3093" spans="1:1" s="20" customFormat="1" x14ac:dyDescent="0.2">
      <c r="A3093" s="2"/>
    </row>
    <row r="3094" spans="1:1" s="20" customFormat="1" x14ac:dyDescent="0.2">
      <c r="A3094" s="2"/>
    </row>
    <row r="3095" spans="1:1" s="20" customFormat="1" x14ac:dyDescent="0.2">
      <c r="A3095" s="2"/>
    </row>
    <row r="3096" spans="1:1" s="20" customFormat="1" x14ac:dyDescent="0.2">
      <c r="A3096" s="2"/>
    </row>
    <row r="3097" spans="1:1" s="20" customFormat="1" x14ac:dyDescent="0.2">
      <c r="A3097" s="2"/>
    </row>
    <row r="3098" spans="1:1" s="20" customFormat="1" x14ac:dyDescent="0.2">
      <c r="A3098" s="2"/>
    </row>
    <row r="3099" spans="1:1" s="20" customFormat="1" x14ac:dyDescent="0.2">
      <c r="A3099" s="2"/>
    </row>
    <row r="3100" spans="1:1" s="20" customFormat="1" x14ac:dyDescent="0.2">
      <c r="A3100" s="2"/>
    </row>
    <row r="3101" spans="1:1" s="20" customFormat="1" x14ac:dyDescent="0.2">
      <c r="A3101" s="2"/>
    </row>
    <row r="3102" spans="1:1" s="20" customFormat="1" x14ac:dyDescent="0.2">
      <c r="A3102" s="2"/>
    </row>
    <row r="3103" spans="1:1" s="20" customFormat="1" x14ac:dyDescent="0.2">
      <c r="A3103" s="2"/>
    </row>
    <row r="3104" spans="1:1" s="20" customFormat="1" x14ac:dyDescent="0.2">
      <c r="A3104" s="2"/>
    </row>
    <row r="3105" spans="1:1" s="20" customFormat="1" x14ac:dyDescent="0.2">
      <c r="A3105" s="2"/>
    </row>
    <row r="3106" spans="1:1" s="20" customFormat="1" x14ac:dyDescent="0.2">
      <c r="A3106" s="2"/>
    </row>
    <row r="3107" spans="1:1" s="20" customFormat="1" x14ac:dyDescent="0.2">
      <c r="A3107" s="2"/>
    </row>
    <row r="3108" spans="1:1" s="20" customFormat="1" x14ac:dyDescent="0.2">
      <c r="A3108" s="2"/>
    </row>
    <row r="3109" spans="1:1" s="20" customFormat="1" x14ac:dyDescent="0.2">
      <c r="A3109" s="2"/>
    </row>
    <row r="3110" spans="1:1" s="20" customFormat="1" x14ac:dyDescent="0.2">
      <c r="A3110" s="2"/>
    </row>
    <row r="3111" spans="1:1" s="20" customFormat="1" x14ac:dyDescent="0.2">
      <c r="A3111" s="2"/>
    </row>
    <row r="3112" spans="1:1" s="20" customFormat="1" x14ac:dyDescent="0.2">
      <c r="A3112" s="2"/>
    </row>
    <row r="3113" spans="1:1" s="20" customFormat="1" x14ac:dyDescent="0.2">
      <c r="A3113" s="2"/>
    </row>
    <row r="3114" spans="1:1" s="20" customFormat="1" x14ac:dyDescent="0.2">
      <c r="A3114" s="2"/>
    </row>
    <row r="3115" spans="1:1" s="20" customFormat="1" x14ac:dyDescent="0.2">
      <c r="A3115" s="2"/>
    </row>
    <row r="3116" spans="1:1" s="20" customFormat="1" x14ac:dyDescent="0.2">
      <c r="A3116" s="2"/>
    </row>
    <row r="3117" spans="1:1" s="20" customFormat="1" x14ac:dyDescent="0.2">
      <c r="A3117" s="2"/>
    </row>
    <row r="3118" spans="1:1" s="20" customFormat="1" x14ac:dyDescent="0.2">
      <c r="A3118" s="2"/>
    </row>
    <row r="3119" spans="1:1" s="20" customFormat="1" x14ac:dyDescent="0.2">
      <c r="A3119" s="2"/>
    </row>
    <row r="3120" spans="1:1" s="20" customFormat="1" x14ac:dyDescent="0.2">
      <c r="A3120" s="2"/>
    </row>
    <row r="3121" spans="1:1" s="20" customFormat="1" x14ac:dyDescent="0.2">
      <c r="A3121" s="2"/>
    </row>
    <row r="3122" spans="1:1" s="20" customFormat="1" x14ac:dyDescent="0.2">
      <c r="A3122" s="2"/>
    </row>
    <row r="3123" spans="1:1" s="20" customFormat="1" x14ac:dyDescent="0.2">
      <c r="A3123" s="2"/>
    </row>
    <row r="3124" spans="1:1" s="20" customFormat="1" x14ac:dyDescent="0.2">
      <c r="A3124" s="2"/>
    </row>
    <row r="3125" spans="1:1" s="20" customFormat="1" x14ac:dyDescent="0.2">
      <c r="A3125" s="2"/>
    </row>
    <row r="3126" spans="1:1" s="20" customFormat="1" x14ac:dyDescent="0.2">
      <c r="A3126" s="2"/>
    </row>
    <row r="3127" spans="1:1" s="20" customFormat="1" x14ac:dyDescent="0.2">
      <c r="A3127" s="2"/>
    </row>
    <row r="3128" spans="1:1" s="20" customFormat="1" x14ac:dyDescent="0.2">
      <c r="A3128" s="2"/>
    </row>
    <row r="3129" spans="1:1" s="20" customFormat="1" x14ac:dyDescent="0.2">
      <c r="A3129" s="2"/>
    </row>
    <row r="3130" spans="1:1" s="20" customFormat="1" x14ac:dyDescent="0.2">
      <c r="A3130" s="2"/>
    </row>
    <row r="3131" spans="1:1" s="20" customFormat="1" x14ac:dyDescent="0.2">
      <c r="A3131" s="2"/>
    </row>
    <row r="3132" spans="1:1" s="20" customFormat="1" x14ac:dyDescent="0.2">
      <c r="A3132" s="2"/>
    </row>
    <row r="3133" spans="1:1" s="20" customFormat="1" x14ac:dyDescent="0.2">
      <c r="A3133" s="2"/>
    </row>
    <row r="3134" spans="1:1" s="20" customFormat="1" x14ac:dyDescent="0.2">
      <c r="A3134" s="2"/>
    </row>
    <row r="3135" spans="1:1" s="20" customFormat="1" x14ac:dyDescent="0.2">
      <c r="A3135" s="2"/>
    </row>
    <row r="3136" spans="1:1" s="20" customFormat="1" x14ac:dyDescent="0.2">
      <c r="A3136" s="2"/>
    </row>
    <row r="3137" spans="1:1" s="20" customFormat="1" x14ac:dyDescent="0.2">
      <c r="A3137" s="2"/>
    </row>
    <row r="3138" spans="1:1" s="20" customFormat="1" x14ac:dyDescent="0.2">
      <c r="A3138" s="2"/>
    </row>
    <row r="3139" spans="1:1" s="20" customFormat="1" x14ac:dyDescent="0.2">
      <c r="A3139" s="2"/>
    </row>
    <row r="3140" spans="1:1" s="20" customFormat="1" x14ac:dyDescent="0.2">
      <c r="A3140" s="2"/>
    </row>
    <row r="3141" spans="1:1" s="20" customFormat="1" x14ac:dyDescent="0.2">
      <c r="A3141" s="2"/>
    </row>
    <row r="3142" spans="1:1" s="20" customFormat="1" x14ac:dyDescent="0.2">
      <c r="A3142" s="2"/>
    </row>
    <row r="3143" spans="1:1" s="20" customFormat="1" x14ac:dyDescent="0.2">
      <c r="A3143" s="2"/>
    </row>
    <row r="3144" spans="1:1" s="20" customFormat="1" x14ac:dyDescent="0.2">
      <c r="A3144" s="2"/>
    </row>
    <row r="3145" spans="1:1" s="20" customFormat="1" x14ac:dyDescent="0.2">
      <c r="A3145" s="2"/>
    </row>
    <row r="3146" spans="1:1" s="20" customFormat="1" x14ac:dyDescent="0.2">
      <c r="A3146" s="2"/>
    </row>
    <row r="3147" spans="1:1" s="20" customFormat="1" x14ac:dyDescent="0.2">
      <c r="A3147" s="2"/>
    </row>
    <row r="3148" spans="1:1" s="20" customFormat="1" x14ac:dyDescent="0.2">
      <c r="A3148" s="2"/>
    </row>
    <row r="3149" spans="1:1" s="20" customFormat="1" x14ac:dyDescent="0.2">
      <c r="A3149" s="2"/>
    </row>
    <row r="3150" spans="1:1" s="20" customFormat="1" x14ac:dyDescent="0.2">
      <c r="A3150" s="2"/>
    </row>
    <row r="3151" spans="1:1" s="20" customFormat="1" x14ac:dyDescent="0.2">
      <c r="A3151" s="2"/>
    </row>
    <row r="3152" spans="1:1" s="20" customFormat="1" x14ac:dyDescent="0.2">
      <c r="A3152" s="2"/>
    </row>
    <row r="3153" spans="1:1" s="20" customFormat="1" x14ac:dyDescent="0.2">
      <c r="A3153" s="2"/>
    </row>
    <row r="3154" spans="1:1" s="20" customFormat="1" x14ac:dyDescent="0.2">
      <c r="A3154" s="2"/>
    </row>
    <row r="3155" spans="1:1" s="20" customFormat="1" x14ac:dyDescent="0.2">
      <c r="A3155" s="2"/>
    </row>
    <row r="3156" spans="1:1" s="20" customFormat="1" x14ac:dyDescent="0.2">
      <c r="A3156" s="2"/>
    </row>
    <row r="3157" spans="1:1" s="20" customFormat="1" x14ac:dyDescent="0.2">
      <c r="A3157" s="2"/>
    </row>
    <row r="3158" spans="1:1" s="20" customFormat="1" x14ac:dyDescent="0.2">
      <c r="A3158" s="2"/>
    </row>
    <row r="3159" spans="1:1" s="20" customFormat="1" x14ac:dyDescent="0.2">
      <c r="A3159" s="2"/>
    </row>
    <row r="3160" spans="1:1" s="20" customFormat="1" x14ac:dyDescent="0.2">
      <c r="A3160" s="2"/>
    </row>
    <row r="3161" spans="1:1" s="20" customFormat="1" x14ac:dyDescent="0.2">
      <c r="A3161" s="2"/>
    </row>
    <row r="3162" spans="1:1" s="20" customFormat="1" x14ac:dyDescent="0.2">
      <c r="A3162" s="2"/>
    </row>
    <row r="3163" spans="1:1" s="20" customFormat="1" x14ac:dyDescent="0.2">
      <c r="A3163" s="2"/>
    </row>
    <row r="3164" spans="1:1" s="20" customFormat="1" x14ac:dyDescent="0.2">
      <c r="A3164" s="2"/>
    </row>
    <row r="3165" spans="1:1" s="20" customFormat="1" x14ac:dyDescent="0.2">
      <c r="A3165" s="2"/>
    </row>
    <row r="3166" spans="1:1" s="20" customFormat="1" x14ac:dyDescent="0.2">
      <c r="A3166" s="2"/>
    </row>
    <row r="3167" spans="1:1" s="20" customFormat="1" x14ac:dyDescent="0.2">
      <c r="A3167" s="2"/>
    </row>
    <row r="3168" spans="1:1" s="20" customFormat="1" x14ac:dyDescent="0.2">
      <c r="A3168" s="2"/>
    </row>
    <row r="3169" spans="1:1" s="20" customFormat="1" x14ac:dyDescent="0.2">
      <c r="A3169" s="2"/>
    </row>
    <row r="3170" spans="1:1" s="20" customFormat="1" x14ac:dyDescent="0.2">
      <c r="A3170" s="2"/>
    </row>
    <row r="3171" spans="1:1" s="20" customFormat="1" x14ac:dyDescent="0.2">
      <c r="A3171" s="2"/>
    </row>
    <row r="3172" spans="1:1" s="20" customFormat="1" x14ac:dyDescent="0.2">
      <c r="A3172" s="2"/>
    </row>
    <row r="3173" spans="1:1" s="20" customFormat="1" x14ac:dyDescent="0.2">
      <c r="A3173" s="2"/>
    </row>
    <row r="3174" spans="1:1" s="20" customFormat="1" x14ac:dyDescent="0.2">
      <c r="A3174" s="2"/>
    </row>
    <row r="3175" spans="1:1" s="20" customFormat="1" x14ac:dyDescent="0.2">
      <c r="A3175" s="2"/>
    </row>
    <row r="3176" spans="1:1" s="20" customFormat="1" x14ac:dyDescent="0.2">
      <c r="A3176" s="2"/>
    </row>
    <row r="3177" spans="1:1" s="20" customFormat="1" x14ac:dyDescent="0.2">
      <c r="A3177" s="2"/>
    </row>
    <row r="3178" spans="1:1" s="20" customFormat="1" x14ac:dyDescent="0.2">
      <c r="A3178" s="2"/>
    </row>
    <row r="3179" spans="1:1" s="20" customFormat="1" x14ac:dyDescent="0.2">
      <c r="A3179" s="2"/>
    </row>
    <row r="3180" spans="1:1" s="20" customFormat="1" x14ac:dyDescent="0.2">
      <c r="A3180" s="2"/>
    </row>
    <row r="3181" spans="1:1" s="20" customFormat="1" x14ac:dyDescent="0.2">
      <c r="A3181" s="2"/>
    </row>
    <row r="3182" spans="1:1" s="20" customFormat="1" x14ac:dyDescent="0.2">
      <c r="A3182" s="2"/>
    </row>
    <row r="3183" spans="1:1" s="20" customFormat="1" x14ac:dyDescent="0.2">
      <c r="A3183" s="2"/>
    </row>
    <row r="3184" spans="1:1" s="20" customFormat="1" x14ac:dyDescent="0.2">
      <c r="A3184" s="2"/>
    </row>
    <row r="3185" spans="1:1" s="20" customFormat="1" x14ac:dyDescent="0.2">
      <c r="A3185" s="2"/>
    </row>
    <row r="3186" spans="1:1" s="20" customFormat="1" x14ac:dyDescent="0.2">
      <c r="A3186" s="2"/>
    </row>
    <row r="3187" spans="1:1" s="20" customFormat="1" x14ac:dyDescent="0.2">
      <c r="A3187" s="2"/>
    </row>
    <row r="3188" spans="1:1" s="20" customFormat="1" x14ac:dyDescent="0.2">
      <c r="A3188" s="2"/>
    </row>
    <row r="3189" spans="1:1" s="20" customFormat="1" x14ac:dyDescent="0.2">
      <c r="A3189" s="2"/>
    </row>
    <row r="3190" spans="1:1" s="20" customFormat="1" x14ac:dyDescent="0.2">
      <c r="A3190" s="2"/>
    </row>
    <row r="3191" spans="1:1" s="20" customFormat="1" x14ac:dyDescent="0.2">
      <c r="A3191" s="2"/>
    </row>
    <row r="3192" spans="1:1" s="20" customFormat="1" x14ac:dyDescent="0.2">
      <c r="A3192" s="2"/>
    </row>
    <row r="3193" spans="1:1" s="20" customFormat="1" x14ac:dyDescent="0.2">
      <c r="A3193" s="2"/>
    </row>
    <row r="3194" spans="1:1" s="20" customFormat="1" x14ac:dyDescent="0.2">
      <c r="A3194" s="2"/>
    </row>
    <row r="3195" spans="1:1" s="20" customFormat="1" x14ac:dyDescent="0.2">
      <c r="A3195" s="2"/>
    </row>
    <row r="3196" spans="1:1" s="20" customFormat="1" x14ac:dyDescent="0.2">
      <c r="A3196" s="2"/>
    </row>
    <row r="3197" spans="1:1" s="20" customFormat="1" x14ac:dyDescent="0.2">
      <c r="A3197" s="2"/>
    </row>
    <row r="3198" spans="1:1" s="20" customFormat="1" x14ac:dyDescent="0.2">
      <c r="A3198" s="2"/>
    </row>
    <row r="3199" spans="1:1" s="20" customFormat="1" x14ac:dyDescent="0.2">
      <c r="A3199" s="2"/>
    </row>
    <row r="3200" spans="1:1" s="20" customFormat="1" x14ac:dyDescent="0.2">
      <c r="A3200" s="2"/>
    </row>
    <row r="3201" spans="1:1" s="20" customFormat="1" x14ac:dyDescent="0.2">
      <c r="A3201" s="2"/>
    </row>
    <row r="3202" spans="1:1" s="20" customFormat="1" x14ac:dyDescent="0.2">
      <c r="A3202" s="2"/>
    </row>
    <row r="3203" spans="1:1" s="20" customFormat="1" x14ac:dyDescent="0.2">
      <c r="A3203" s="2"/>
    </row>
    <row r="3204" spans="1:1" s="20" customFormat="1" x14ac:dyDescent="0.2">
      <c r="A3204" s="2"/>
    </row>
    <row r="3205" spans="1:1" s="20" customFormat="1" x14ac:dyDescent="0.2">
      <c r="A3205" s="2"/>
    </row>
    <row r="3206" spans="1:1" s="20" customFormat="1" x14ac:dyDescent="0.2">
      <c r="A3206" s="2"/>
    </row>
    <row r="3207" spans="1:1" s="20" customFormat="1" x14ac:dyDescent="0.2">
      <c r="A3207" s="2"/>
    </row>
    <row r="3208" spans="1:1" s="20" customFormat="1" x14ac:dyDescent="0.2">
      <c r="A3208" s="2"/>
    </row>
    <row r="3209" spans="1:1" s="20" customFormat="1" x14ac:dyDescent="0.2">
      <c r="A3209" s="2"/>
    </row>
    <row r="3210" spans="1:1" s="20" customFormat="1" x14ac:dyDescent="0.2">
      <c r="A3210" s="2"/>
    </row>
    <row r="3211" spans="1:1" s="20" customFormat="1" x14ac:dyDescent="0.2">
      <c r="A3211" s="2"/>
    </row>
    <row r="3212" spans="1:1" s="20" customFormat="1" x14ac:dyDescent="0.2">
      <c r="A3212" s="2"/>
    </row>
    <row r="3213" spans="1:1" s="20" customFormat="1" x14ac:dyDescent="0.2">
      <c r="A3213" s="2"/>
    </row>
    <row r="3214" spans="1:1" s="20" customFormat="1" x14ac:dyDescent="0.2">
      <c r="A3214" s="2"/>
    </row>
    <row r="3215" spans="1:1" s="20" customFormat="1" x14ac:dyDescent="0.2">
      <c r="A3215" s="2"/>
    </row>
    <row r="3216" spans="1:1" s="20" customFormat="1" x14ac:dyDescent="0.2">
      <c r="A3216" s="2"/>
    </row>
    <row r="3217" spans="1:1" s="20" customFormat="1" x14ac:dyDescent="0.2">
      <c r="A3217" s="2"/>
    </row>
    <row r="3218" spans="1:1" s="20" customFormat="1" x14ac:dyDescent="0.2">
      <c r="A3218" s="2"/>
    </row>
    <row r="3219" spans="1:1" s="20" customFormat="1" x14ac:dyDescent="0.2">
      <c r="A3219" s="2"/>
    </row>
    <row r="3220" spans="1:1" s="20" customFormat="1" x14ac:dyDescent="0.2">
      <c r="A3220" s="2"/>
    </row>
    <row r="3221" spans="1:1" s="20" customFormat="1" x14ac:dyDescent="0.2">
      <c r="A3221" s="2"/>
    </row>
    <row r="3222" spans="1:1" s="20" customFormat="1" x14ac:dyDescent="0.2">
      <c r="A3222" s="2"/>
    </row>
    <row r="3223" spans="1:1" s="20" customFormat="1" x14ac:dyDescent="0.2">
      <c r="A3223" s="2"/>
    </row>
    <row r="3224" spans="1:1" s="20" customFormat="1" x14ac:dyDescent="0.2">
      <c r="A3224" s="2"/>
    </row>
    <row r="3225" spans="1:1" s="20" customFormat="1" x14ac:dyDescent="0.2">
      <c r="A3225" s="2"/>
    </row>
    <row r="3226" spans="1:1" s="20" customFormat="1" x14ac:dyDescent="0.2">
      <c r="A3226" s="2"/>
    </row>
    <row r="3227" spans="1:1" s="20" customFormat="1" x14ac:dyDescent="0.2">
      <c r="A3227" s="2"/>
    </row>
    <row r="3228" spans="1:1" s="20" customFormat="1" x14ac:dyDescent="0.2">
      <c r="A3228" s="2"/>
    </row>
    <row r="3229" spans="1:1" s="20" customFormat="1" x14ac:dyDescent="0.2">
      <c r="A3229" s="2"/>
    </row>
    <row r="3230" spans="1:1" s="20" customFormat="1" x14ac:dyDescent="0.2">
      <c r="A3230" s="2"/>
    </row>
    <row r="3231" spans="1:1" s="20" customFormat="1" x14ac:dyDescent="0.2">
      <c r="A3231" s="2"/>
    </row>
    <row r="3232" spans="1:1" s="20" customFormat="1" x14ac:dyDescent="0.2">
      <c r="A3232" s="2"/>
    </row>
    <row r="3233" spans="1:1" s="20" customFormat="1" x14ac:dyDescent="0.2">
      <c r="A3233" s="2"/>
    </row>
    <row r="3234" spans="1:1" s="20" customFormat="1" x14ac:dyDescent="0.2">
      <c r="A3234" s="2"/>
    </row>
    <row r="3235" spans="1:1" s="20" customFormat="1" x14ac:dyDescent="0.2">
      <c r="A3235" s="2"/>
    </row>
    <row r="3236" spans="1:1" s="20" customFormat="1" x14ac:dyDescent="0.2">
      <c r="A3236" s="2"/>
    </row>
    <row r="3237" spans="1:1" s="20" customFormat="1" x14ac:dyDescent="0.2">
      <c r="A3237" s="2"/>
    </row>
    <row r="3238" spans="1:1" s="20" customFormat="1" x14ac:dyDescent="0.2">
      <c r="A3238" s="2"/>
    </row>
    <row r="3239" spans="1:1" s="20" customFormat="1" x14ac:dyDescent="0.2">
      <c r="A3239" s="2"/>
    </row>
    <row r="3240" spans="1:1" s="20" customFormat="1" x14ac:dyDescent="0.2">
      <c r="A3240" s="2"/>
    </row>
    <row r="3241" spans="1:1" s="20" customFormat="1" x14ac:dyDescent="0.2">
      <c r="A3241" s="2"/>
    </row>
    <row r="3242" spans="1:1" s="20" customFormat="1" x14ac:dyDescent="0.2">
      <c r="A3242" s="2"/>
    </row>
    <row r="3243" spans="1:1" s="20" customFormat="1" x14ac:dyDescent="0.2">
      <c r="A3243" s="2"/>
    </row>
    <row r="3244" spans="1:1" s="20" customFormat="1" x14ac:dyDescent="0.2">
      <c r="A3244" s="2"/>
    </row>
    <row r="3245" spans="1:1" s="20" customFormat="1" x14ac:dyDescent="0.2">
      <c r="A3245" s="2"/>
    </row>
    <row r="3246" spans="1:1" s="20" customFormat="1" x14ac:dyDescent="0.2">
      <c r="A3246" s="2"/>
    </row>
    <row r="3247" spans="1:1" s="20" customFormat="1" x14ac:dyDescent="0.2">
      <c r="A3247" s="2"/>
    </row>
    <row r="3248" spans="1:1" s="20" customFormat="1" x14ac:dyDescent="0.2">
      <c r="A3248" s="2"/>
    </row>
    <row r="3249" spans="1:1" s="20" customFormat="1" x14ac:dyDescent="0.2">
      <c r="A3249" s="2"/>
    </row>
    <row r="3250" spans="1:1" s="20" customFormat="1" x14ac:dyDescent="0.2">
      <c r="A3250" s="2"/>
    </row>
    <row r="3251" spans="1:1" s="20" customFormat="1" x14ac:dyDescent="0.2">
      <c r="A3251" s="2"/>
    </row>
    <row r="3252" spans="1:1" s="20" customFormat="1" x14ac:dyDescent="0.2">
      <c r="A3252" s="2"/>
    </row>
    <row r="3253" spans="1:1" s="20" customFormat="1" x14ac:dyDescent="0.2">
      <c r="A3253" s="2"/>
    </row>
    <row r="3254" spans="1:1" s="20" customFormat="1" x14ac:dyDescent="0.2">
      <c r="A3254" s="2"/>
    </row>
    <row r="3255" spans="1:1" s="20" customFormat="1" x14ac:dyDescent="0.2">
      <c r="A3255" s="2"/>
    </row>
    <row r="3256" spans="1:1" s="20" customFormat="1" x14ac:dyDescent="0.2">
      <c r="A3256" s="2"/>
    </row>
    <row r="3257" spans="1:1" s="20" customFormat="1" x14ac:dyDescent="0.2">
      <c r="A3257" s="2"/>
    </row>
    <row r="3258" spans="1:1" s="20" customFormat="1" x14ac:dyDescent="0.2">
      <c r="A3258" s="2"/>
    </row>
    <row r="3259" spans="1:1" s="20" customFormat="1" x14ac:dyDescent="0.2">
      <c r="A3259" s="2"/>
    </row>
    <row r="3260" spans="1:1" s="20" customFormat="1" x14ac:dyDescent="0.2">
      <c r="A3260" s="2"/>
    </row>
    <row r="3261" spans="1:1" s="20" customFormat="1" x14ac:dyDescent="0.2">
      <c r="A3261" s="2"/>
    </row>
    <row r="3262" spans="1:1" s="20" customFormat="1" x14ac:dyDescent="0.2">
      <c r="A3262" s="2"/>
    </row>
    <row r="3263" spans="1:1" s="20" customFormat="1" x14ac:dyDescent="0.2">
      <c r="A3263" s="2"/>
    </row>
    <row r="3264" spans="1:1" s="20" customFormat="1" x14ac:dyDescent="0.2">
      <c r="A3264" s="2"/>
    </row>
    <row r="3265" spans="1:1" s="20" customFormat="1" x14ac:dyDescent="0.2">
      <c r="A3265" s="2"/>
    </row>
    <row r="3266" spans="1:1" s="20" customFormat="1" x14ac:dyDescent="0.2">
      <c r="A3266" s="2"/>
    </row>
    <row r="3267" spans="1:1" s="20" customFormat="1" x14ac:dyDescent="0.2">
      <c r="A3267" s="2"/>
    </row>
    <row r="3268" spans="1:1" s="20" customFormat="1" x14ac:dyDescent="0.2">
      <c r="A3268" s="2"/>
    </row>
    <row r="3269" spans="1:1" s="20" customFormat="1" x14ac:dyDescent="0.2">
      <c r="A3269" s="2"/>
    </row>
    <row r="3270" spans="1:1" s="20" customFormat="1" x14ac:dyDescent="0.2">
      <c r="A3270" s="2"/>
    </row>
    <row r="3271" spans="1:1" s="20" customFormat="1" x14ac:dyDescent="0.2">
      <c r="A3271" s="2"/>
    </row>
    <row r="3272" spans="1:1" s="20" customFormat="1" x14ac:dyDescent="0.2">
      <c r="A3272" s="2"/>
    </row>
    <row r="3273" spans="1:1" s="20" customFormat="1" x14ac:dyDescent="0.2">
      <c r="A3273" s="2"/>
    </row>
    <row r="3274" spans="1:1" s="20" customFormat="1" x14ac:dyDescent="0.2">
      <c r="A3274" s="2"/>
    </row>
    <row r="3275" spans="1:1" s="20" customFormat="1" x14ac:dyDescent="0.2">
      <c r="A3275" s="2"/>
    </row>
    <row r="3276" spans="1:1" s="20" customFormat="1" x14ac:dyDescent="0.2">
      <c r="A3276" s="2"/>
    </row>
    <row r="3277" spans="1:1" s="20" customFormat="1" x14ac:dyDescent="0.2">
      <c r="A3277" s="2"/>
    </row>
    <row r="3278" spans="1:1" s="20" customFormat="1" x14ac:dyDescent="0.2">
      <c r="A3278" s="2"/>
    </row>
    <row r="3279" spans="1:1" s="20" customFormat="1" x14ac:dyDescent="0.2">
      <c r="A3279" s="2"/>
    </row>
    <row r="3280" spans="1:1" s="20" customFormat="1" x14ac:dyDescent="0.2">
      <c r="A3280" s="2"/>
    </row>
    <row r="3281" spans="1:1" s="20" customFormat="1" x14ac:dyDescent="0.2">
      <c r="A3281" s="2"/>
    </row>
    <row r="3282" spans="1:1" s="20" customFormat="1" x14ac:dyDescent="0.2">
      <c r="A3282" s="2"/>
    </row>
    <row r="3283" spans="1:1" s="20" customFormat="1" x14ac:dyDescent="0.2">
      <c r="A3283" s="2"/>
    </row>
    <row r="3284" spans="1:1" s="20" customFormat="1" x14ac:dyDescent="0.2">
      <c r="A3284" s="2"/>
    </row>
    <row r="3285" spans="1:1" s="20" customFormat="1" x14ac:dyDescent="0.2">
      <c r="A3285" s="2"/>
    </row>
    <row r="3286" spans="1:1" s="20" customFormat="1" x14ac:dyDescent="0.2">
      <c r="A3286" s="2"/>
    </row>
    <row r="3287" spans="1:1" s="20" customFormat="1" x14ac:dyDescent="0.2">
      <c r="A3287" s="2"/>
    </row>
    <row r="3288" spans="1:1" s="20" customFormat="1" x14ac:dyDescent="0.2">
      <c r="A3288" s="2"/>
    </row>
    <row r="3289" spans="1:1" s="20" customFormat="1" x14ac:dyDescent="0.2">
      <c r="A3289" s="2"/>
    </row>
    <row r="3290" spans="1:1" s="20" customFormat="1" x14ac:dyDescent="0.2">
      <c r="A3290" s="2"/>
    </row>
    <row r="3291" spans="1:1" s="20" customFormat="1" x14ac:dyDescent="0.2">
      <c r="A3291" s="2"/>
    </row>
    <row r="3292" spans="1:1" s="20" customFormat="1" x14ac:dyDescent="0.2">
      <c r="A3292" s="2"/>
    </row>
    <row r="3293" spans="1:1" s="20" customFormat="1" x14ac:dyDescent="0.2">
      <c r="A3293" s="2"/>
    </row>
    <row r="3294" spans="1:1" s="20" customFormat="1" x14ac:dyDescent="0.2">
      <c r="A3294" s="2"/>
    </row>
    <row r="3295" spans="1:1" s="20" customFormat="1" x14ac:dyDescent="0.2">
      <c r="A3295" s="2"/>
    </row>
    <row r="3296" spans="1:1" s="20" customFormat="1" x14ac:dyDescent="0.2">
      <c r="A3296" s="2"/>
    </row>
    <row r="3297" spans="1:1" s="20" customFormat="1" x14ac:dyDescent="0.2">
      <c r="A3297" s="2"/>
    </row>
    <row r="3298" spans="1:1" s="20" customFormat="1" x14ac:dyDescent="0.2">
      <c r="A3298" s="2"/>
    </row>
    <row r="3299" spans="1:1" s="20" customFormat="1" x14ac:dyDescent="0.2">
      <c r="A3299" s="2"/>
    </row>
    <row r="3300" spans="1:1" s="20" customFormat="1" x14ac:dyDescent="0.2">
      <c r="A3300" s="2"/>
    </row>
    <row r="3301" spans="1:1" s="20" customFormat="1" x14ac:dyDescent="0.2">
      <c r="A3301" s="2"/>
    </row>
    <row r="3302" spans="1:1" s="20" customFormat="1" x14ac:dyDescent="0.2">
      <c r="A3302" s="2"/>
    </row>
    <row r="3303" spans="1:1" s="20" customFormat="1" x14ac:dyDescent="0.2">
      <c r="A3303" s="2"/>
    </row>
    <row r="3304" spans="1:1" s="20" customFormat="1" x14ac:dyDescent="0.2">
      <c r="A3304" s="2"/>
    </row>
    <row r="3305" spans="1:1" s="20" customFormat="1" x14ac:dyDescent="0.2">
      <c r="A3305" s="2"/>
    </row>
    <row r="3306" spans="1:1" s="20" customFormat="1" x14ac:dyDescent="0.2">
      <c r="A3306" s="2"/>
    </row>
    <row r="3307" spans="1:1" s="20" customFormat="1" x14ac:dyDescent="0.2">
      <c r="A3307" s="2"/>
    </row>
    <row r="3308" spans="1:1" s="20" customFormat="1" x14ac:dyDescent="0.2">
      <c r="A3308" s="2"/>
    </row>
    <row r="3309" spans="1:1" s="20" customFormat="1" x14ac:dyDescent="0.2">
      <c r="A3309" s="2"/>
    </row>
    <row r="3310" spans="1:1" s="20" customFormat="1" x14ac:dyDescent="0.2">
      <c r="A3310" s="2"/>
    </row>
    <row r="3311" spans="1:1" s="20" customFormat="1" x14ac:dyDescent="0.2">
      <c r="A3311" s="2"/>
    </row>
    <row r="3312" spans="1:1" s="20" customFormat="1" x14ac:dyDescent="0.2">
      <c r="A3312" s="2"/>
    </row>
    <row r="3313" spans="1:1" s="20" customFormat="1" x14ac:dyDescent="0.2">
      <c r="A3313" s="2"/>
    </row>
    <row r="3314" spans="1:1" s="20" customFormat="1" x14ac:dyDescent="0.2">
      <c r="A3314" s="2"/>
    </row>
    <row r="3315" spans="1:1" s="20" customFormat="1" x14ac:dyDescent="0.2">
      <c r="A3315" s="2"/>
    </row>
    <row r="3316" spans="1:1" s="20" customFormat="1" x14ac:dyDescent="0.2">
      <c r="A3316" s="2"/>
    </row>
    <row r="3317" spans="1:1" s="20" customFormat="1" x14ac:dyDescent="0.2">
      <c r="A3317" s="2"/>
    </row>
    <row r="3318" spans="1:1" s="20" customFormat="1" x14ac:dyDescent="0.2">
      <c r="A3318" s="2"/>
    </row>
    <row r="3319" spans="1:1" s="20" customFormat="1" x14ac:dyDescent="0.2">
      <c r="A3319" s="2"/>
    </row>
    <row r="3320" spans="1:1" s="20" customFormat="1" x14ac:dyDescent="0.2">
      <c r="A3320" s="2"/>
    </row>
    <row r="3321" spans="1:1" s="20" customFormat="1" x14ac:dyDescent="0.2">
      <c r="A3321" s="2"/>
    </row>
    <row r="3322" spans="1:1" s="20" customFormat="1" x14ac:dyDescent="0.2">
      <c r="A3322" s="2"/>
    </row>
    <row r="3323" spans="1:1" s="20" customFormat="1" x14ac:dyDescent="0.2">
      <c r="A3323" s="2"/>
    </row>
    <row r="3324" spans="1:1" s="20" customFormat="1" x14ac:dyDescent="0.2">
      <c r="A3324" s="2"/>
    </row>
    <row r="3325" spans="1:1" s="20" customFormat="1" x14ac:dyDescent="0.2">
      <c r="A3325" s="2"/>
    </row>
    <row r="3326" spans="1:1" s="20" customFormat="1" x14ac:dyDescent="0.2">
      <c r="A3326" s="2"/>
    </row>
    <row r="3327" spans="1:1" s="20" customFormat="1" x14ac:dyDescent="0.2">
      <c r="A3327" s="2"/>
    </row>
    <row r="3328" spans="1:1" s="20" customFormat="1" x14ac:dyDescent="0.2">
      <c r="A3328" s="2"/>
    </row>
    <row r="3329" spans="1:1" s="20" customFormat="1" x14ac:dyDescent="0.2">
      <c r="A3329" s="2"/>
    </row>
    <row r="3330" spans="1:1" s="20" customFormat="1" x14ac:dyDescent="0.2">
      <c r="A3330" s="2"/>
    </row>
    <row r="3331" spans="1:1" s="20" customFormat="1" x14ac:dyDescent="0.2">
      <c r="A3331" s="2"/>
    </row>
    <row r="3332" spans="1:1" s="20" customFormat="1" x14ac:dyDescent="0.2">
      <c r="A3332" s="2"/>
    </row>
    <row r="3333" spans="1:1" s="20" customFormat="1" x14ac:dyDescent="0.2">
      <c r="A3333" s="2"/>
    </row>
    <row r="3334" spans="1:1" s="20" customFormat="1" x14ac:dyDescent="0.2">
      <c r="A3334" s="2"/>
    </row>
    <row r="3335" spans="1:1" s="20" customFormat="1" x14ac:dyDescent="0.2">
      <c r="A3335" s="2"/>
    </row>
    <row r="3336" spans="1:1" s="20" customFormat="1" x14ac:dyDescent="0.2">
      <c r="A3336" s="2"/>
    </row>
    <row r="3337" spans="1:1" s="20" customFormat="1" x14ac:dyDescent="0.2">
      <c r="A3337" s="2"/>
    </row>
    <row r="3338" spans="1:1" s="20" customFormat="1" x14ac:dyDescent="0.2">
      <c r="A3338" s="2"/>
    </row>
    <row r="3339" spans="1:1" s="20" customFormat="1" x14ac:dyDescent="0.2">
      <c r="A3339" s="2"/>
    </row>
    <row r="3340" spans="1:1" s="20" customFormat="1" x14ac:dyDescent="0.2">
      <c r="A3340" s="2"/>
    </row>
    <row r="3341" spans="1:1" s="20" customFormat="1" x14ac:dyDescent="0.2">
      <c r="A3341" s="2"/>
    </row>
    <row r="3342" spans="1:1" s="20" customFormat="1" x14ac:dyDescent="0.2">
      <c r="A3342" s="2"/>
    </row>
    <row r="3343" spans="1:1" s="20" customFormat="1" x14ac:dyDescent="0.2">
      <c r="A3343" s="2"/>
    </row>
    <row r="3344" spans="1:1" s="20" customFormat="1" x14ac:dyDescent="0.2">
      <c r="A3344" s="2"/>
    </row>
    <row r="3345" spans="1:1" s="20" customFormat="1" x14ac:dyDescent="0.2">
      <c r="A3345" s="2"/>
    </row>
    <row r="3346" spans="1:1" s="20" customFormat="1" x14ac:dyDescent="0.2">
      <c r="A3346" s="2"/>
    </row>
    <row r="3347" spans="1:1" s="20" customFormat="1" x14ac:dyDescent="0.2">
      <c r="A3347" s="2"/>
    </row>
    <row r="3348" spans="1:1" s="20" customFormat="1" x14ac:dyDescent="0.2">
      <c r="A3348" s="2"/>
    </row>
    <row r="3349" spans="1:1" s="20" customFormat="1" x14ac:dyDescent="0.2">
      <c r="A3349" s="2"/>
    </row>
    <row r="3350" spans="1:1" s="20" customFormat="1" x14ac:dyDescent="0.2">
      <c r="A3350" s="2"/>
    </row>
    <row r="3351" spans="1:1" s="20" customFormat="1" x14ac:dyDescent="0.2">
      <c r="A3351" s="2"/>
    </row>
    <row r="3352" spans="1:1" s="20" customFormat="1" x14ac:dyDescent="0.2">
      <c r="A3352" s="2"/>
    </row>
    <row r="3353" spans="1:1" s="20" customFormat="1" x14ac:dyDescent="0.2">
      <c r="A3353" s="2"/>
    </row>
    <row r="3354" spans="1:1" s="20" customFormat="1" x14ac:dyDescent="0.2">
      <c r="A3354" s="2"/>
    </row>
    <row r="3355" spans="1:1" s="20" customFormat="1" x14ac:dyDescent="0.2">
      <c r="A3355" s="2"/>
    </row>
    <row r="3356" spans="1:1" s="20" customFormat="1" x14ac:dyDescent="0.2">
      <c r="A3356" s="2"/>
    </row>
    <row r="3357" spans="1:1" s="20" customFormat="1" x14ac:dyDescent="0.2">
      <c r="A3357" s="2"/>
    </row>
    <row r="3358" spans="1:1" s="20" customFormat="1" x14ac:dyDescent="0.2">
      <c r="A3358" s="2"/>
    </row>
    <row r="3359" spans="1:1" s="20" customFormat="1" x14ac:dyDescent="0.2">
      <c r="A3359" s="2"/>
    </row>
    <row r="3360" spans="1:1" s="20" customFormat="1" x14ac:dyDescent="0.2">
      <c r="A3360" s="2"/>
    </row>
    <row r="3361" spans="1:1" s="20" customFormat="1" x14ac:dyDescent="0.2">
      <c r="A3361" s="2"/>
    </row>
    <row r="3362" spans="1:1" s="20" customFormat="1" x14ac:dyDescent="0.2">
      <c r="A3362" s="2"/>
    </row>
    <row r="3363" spans="1:1" s="20" customFormat="1" x14ac:dyDescent="0.2">
      <c r="A3363" s="2"/>
    </row>
    <row r="3364" spans="1:1" s="20" customFormat="1" x14ac:dyDescent="0.2">
      <c r="A3364" s="2"/>
    </row>
    <row r="3365" spans="1:1" s="20" customFormat="1" x14ac:dyDescent="0.2">
      <c r="A3365" s="2"/>
    </row>
    <row r="3366" spans="1:1" s="20" customFormat="1" x14ac:dyDescent="0.2">
      <c r="A3366" s="2"/>
    </row>
    <row r="3367" spans="1:1" s="20" customFormat="1" x14ac:dyDescent="0.2">
      <c r="A3367" s="2"/>
    </row>
    <row r="3368" spans="1:1" s="20" customFormat="1" x14ac:dyDescent="0.2">
      <c r="A3368" s="2"/>
    </row>
    <row r="3369" spans="1:1" s="20" customFormat="1" x14ac:dyDescent="0.2">
      <c r="A3369" s="2"/>
    </row>
    <row r="3370" spans="1:1" s="20" customFormat="1" x14ac:dyDescent="0.2">
      <c r="A3370" s="2"/>
    </row>
    <row r="3371" spans="1:1" s="20" customFormat="1" x14ac:dyDescent="0.2">
      <c r="A3371" s="2"/>
    </row>
    <row r="3372" spans="1:1" s="20" customFormat="1" x14ac:dyDescent="0.2">
      <c r="A3372" s="2"/>
    </row>
    <row r="3373" spans="1:1" s="20" customFormat="1" x14ac:dyDescent="0.2">
      <c r="A3373" s="2"/>
    </row>
    <row r="3374" spans="1:1" s="20" customFormat="1" x14ac:dyDescent="0.2">
      <c r="A3374" s="2"/>
    </row>
    <row r="3375" spans="1:1" s="20" customFormat="1" x14ac:dyDescent="0.2">
      <c r="A3375" s="2"/>
    </row>
    <row r="3376" spans="1:1" s="20" customFormat="1" x14ac:dyDescent="0.2">
      <c r="A3376" s="2"/>
    </row>
    <row r="3377" spans="1:1" s="20" customFormat="1" x14ac:dyDescent="0.2">
      <c r="A3377" s="2"/>
    </row>
    <row r="3378" spans="1:1" s="20" customFormat="1" x14ac:dyDescent="0.2">
      <c r="A3378" s="2"/>
    </row>
    <row r="3379" spans="1:1" s="20" customFormat="1" x14ac:dyDescent="0.2">
      <c r="A3379" s="2"/>
    </row>
    <row r="3380" spans="1:1" s="20" customFormat="1" x14ac:dyDescent="0.2">
      <c r="A3380" s="2"/>
    </row>
    <row r="3381" spans="1:1" s="20" customFormat="1" x14ac:dyDescent="0.2">
      <c r="A3381" s="2"/>
    </row>
    <row r="3382" spans="1:1" s="20" customFormat="1" x14ac:dyDescent="0.2">
      <c r="A3382" s="2"/>
    </row>
    <row r="3383" spans="1:1" s="20" customFormat="1" x14ac:dyDescent="0.2">
      <c r="A3383" s="2"/>
    </row>
    <row r="3384" spans="1:1" s="20" customFormat="1" x14ac:dyDescent="0.2">
      <c r="A3384" s="2"/>
    </row>
    <row r="3385" spans="1:1" s="20" customFormat="1" x14ac:dyDescent="0.2">
      <c r="A3385" s="2"/>
    </row>
    <row r="3386" spans="1:1" s="20" customFormat="1" x14ac:dyDescent="0.2">
      <c r="A3386" s="2"/>
    </row>
    <row r="3387" spans="1:1" s="20" customFormat="1" x14ac:dyDescent="0.2">
      <c r="A3387" s="2"/>
    </row>
    <row r="3388" spans="1:1" s="20" customFormat="1" x14ac:dyDescent="0.2">
      <c r="A3388" s="2"/>
    </row>
    <row r="3389" spans="1:1" s="20" customFormat="1" x14ac:dyDescent="0.2">
      <c r="A3389" s="2"/>
    </row>
    <row r="3390" spans="1:1" s="20" customFormat="1" x14ac:dyDescent="0.2">
      <c r="A3390" s="2"/>
    </row>
    <row r="3391" spans="1:1" s="20" customFormat="1" x14ac:dyDescent="0.2">
      <c r="A3391" s="2"/>
    </row>
    <row r="3392" spans="1:1" s="20" customFormat="1" x14ac:dyDescent="0.2">
      <c r="A3392" s="2"/>
    </row>
    <row r="3393" spans="1:1" s="20" customFormat="1" x14ac:dyDescent="0.2">
      <c r="A3393" s="2"/>
    </row>
    <row r="3394" spans="1:1" s="20" customFormat="1" x14ac:dyDescent="0.2">
      <c r="A3394" s="2"/>
    </row>
    <row r="3395" spans="1:1" s="20" customFormat="1" x14ac:dyDescent="0.2">
      <c r="A3395" s="2"/>
    </row>
    <row r="3396" spans="1:1" s="20" customFormat="1" x14ac:dyDescent="0.2">
      <c r="A3396" s="2"/>
    </row>
    <row r="3397" spans="1:1" s="20" customFormat="1" x14ac:dyDescent="0.2">
      <c r="A3397" s="2"/>
    </row>
    <row r="3398" spans="1:1" s="20" customFormat="1" x14ac:dyDescent="0.2">
      <c r="A3398" s="2"/>
    </row>
    <row r="3399" spans="1:1" s="20" customFormat="1" x14ac:dyDescent="0.2">
      <c r="A3399" s="2"/>
    </row>
    <row r="3400" spans="1:1" s="20" customFormat="1" x14ac:dyDescent="0.2">
      <c r="A3400" s="2"/>
    </row>
    <row r="3401" spans="1:1" s="20" customFormat="1" x14ac:dyDescent="0.2">
      <c r="A3401" s="2"/>
    </row>
    <row r="3402" spans="1:1" s="20" customFormat="1" x14ac:dyDescent="0.2">
      <c r="A3402" s="2"/>
    </row>
    <row r="3403" spans="1:1" s="20" customFormat="1" x14ac:dyDescent="0.2">
      <c r="A3403" s="2"/>
    </row>
    <row r="3404" spans="1:1" s="20" customFormat="1" x14ac:dyDescent="0.2">
      <c r="A3404" s="2"/>
    </row>
    <row r="3405" spans="1:1" s="20" customFormat="1" x14ac:dyDescent="0.2">
      <c r="A3405" s="2"/>
    </row>
    <row r="3406" spans="1:1" s="20" customFormat="1" x14ac:dyDescent="0.2">
      <c r="A3406" s="2"/>
    </row>
    <row r="3407" spans="1:1" s="20" customFormat="1" x14ac:dyDescent="0.2">
      <c r="A3407" s="2"/>
    </row>
    <row r="3408" spans="1:1" s="20" customFormat="1" x14ac:dyDescent="0.2">
      <c r="A3408" s="2"/>
    </row>
    <row r="3409" spans="1:1" s="20" customFormat="1" x14ac:dyDescent="0.2">
      <c r="A3409" s="2"/>
    </row>
    <row r="3410" spans="1:1" s="20" customFormat="1" x14ac:dyDescent="0.2">
      <c r="A3410" s="2"/>
    </row>
    <row r="3411" spans="1:1" s="20" customFormat="1" x14ac:dyDescent="0.2">
      <c r="A3411" s="2"/>
    </row>
    <row r="3412" spans="1:1" s="20" customFormat="1" x14ac:dyDescent="0.2">
      <c r="A3412" s="2"/>
    </row>
    <row r="3413" spans="1:1" s="20" customFormat="1" x14ac:dyDescent="0.2">
      <c r="A3413" s="2"/>
    </row>
    <row r="3414" spans="1:1" s="20" customFormat="1" x14ac:dyDescent="0.2">
      <c r="A3414" s="2"/>
    </row>
    <row r="3415" spans="1:1" s="20" customFormat="1" x14ac:dyDescent="0.2">
      <c r="A3415" s="2"/>
    </row>
    <row r="3416" spans="1:1" s="20" customFormat="1" x14ac:dyDescent="0.2">
      <c r="A3416" s="2"/>
    </row>
    <row r="3417" spans="1:1" s="20" customFormat="1" x14ac:dyDescent="0.2">
      <c r="A3417" s="2"/>
    </row>
    <row r="3418" spans="1:1" s="20" customFormat="1" x14ac:dyDescent="0.2">
      <c r="A3418" s="2"/>
    </row>
    <row r="3419" spans="1:1" s="20" customFormat="1" x14ac:dyDescent="0.2">
      <c r="A3419" s="2"/>
    </row>
    <row r="3420" spans="1:1" s="20" customFormat="1" x14ac:dyDescent="0.2">
      <c r="A3420" s="2"/>
    </row>
    <row r="3421" spans="1:1" s="20" customFormat="1" x14ac:dyDescent="0.2">
      <c r="A3421" s="2"/>
    </row>
    <row r="3422" spans="1:1" s="20" customFormat="1" x14ac:dyDescent="0.2">
      <c r="A3422" s="2"/>
    </row>
    <row r="3423" spans="1:1" s="20" customFormat="1" x14ac:dyDescent="0.2">
      <c r="A3423" s="2"/>
    </row>
    <row r="3424" spans="1:1" s="20" customFormat="1" x14ac:dyDescent="0.2">
      <c r="A3424" s="2"/>
    </row>
    <row r="3425" spans="1:1" s="20" customFormat="1" x14ac:dyDescent="0.2">
      <c r="A3425" s="2"/>
    </row>
    <row r="3426" spans="1:1" s="20" customFormat="1" x14ac:dyDescent="0.2">
      <c r="A3426" s="2"/>
    </row>
    <row r="3427" spans="1:1" s="20" customFormat="1" x14ac:dyDescent="0.2">
      <c r="A3427" s="2"/>
    </row>
    <row r="3428" spans="1:1" s="20" customFormat="1" x14ac:dyDescent="0.2">
      <c r="A3428" s="2"/>
    </row>
    <row r="3429" spans="1:1" s="20" customFormat="1" x14ac:dyDescent="0.2">
      <c r="A3429" s="2"/>
    </row>
    <row r="3430" spans="1:1" s="20" customFormat="1" x14ac:dyDescent="0.2">
      <c r="A3430" s="2"/>
    </row>
    <row r="3431" spans="1:1" s="20" customFormat="1" x14ac:dyDescent="0.2">
      <c r="A3431" s="2"/>
    </row>
    <row r="3432" spans="1:1" s="20" customFormat="1" x14ac:dyDescent="0.2">
      <c r="A3432" s="2"/>
    </row>
    <row r="3433" spans="1:1" s="20" customFormat="1" x14ac:dyDescent="0.2">
      <c r="A3433" s="2"/>
    </row>
    <row r="3434" spans="1:1" s="20" customFormat="1" x14ac:dyDescent="0.2">
      <c r="A3434" s="2"/>
    </row>
    <row r="3435" spans="1:1" s="20" customFormat="1" x14ac:dyDescent="0.2">
      <c r="A3435" s="2"/>
    </row>
    <row r="3436" spans="1:1" s="20" customFormat="1" x14ac:dyDescent="0.2">
      <c r="A3436" s="2"/>
    </row>
    <row r="3437" spans="1:1" s="20" customFormat="1" x14ac:dyDescent="0.2">
      <c r="A3437" s="2"/>
    </row>
    <row r="3438" spans="1:1" s="20" customFormat="1" x14ac:dyDescent="0.2">
      <c r="A3438" s="2"/>
    </row>
    <row r="3439" spans="1:1" s="20" customFormat="1" x14ac:dyDescent="0.2">
      <c r="A3439" s="2"/>
    </row>
    <row r="3440" spans="1:1" s="20" customFormat="1" x14ac:dyDescent="0.2">
      <c r="A3440" s="2"/>
    </row>
    <row r="3441" spans="1:1" s="20" customFormat="1" x14ac:dyDescent="0.2">
      <c r="A3441" s="2"/>
    </row>
    <row r="3442" spans="1:1" s="20" customFormat="1" x14ac:dyDescent="0.2">
      <c r="A3442" s="2"/>
    </row>
    <row r="3443" spans="1:1" s="20" customFormat="1" x14ac:dyDescent="0.2">
      <c r="A3443" s="2"/>
    </row>
    <row r="3444" spans="1:1" s="20" customFormat="1" x14ac:dyDescent="0.2">
      <c r="A3444" s="2"/>
    </row>
    <row r="3445" spans="1:1" s="20" customFormat="1" x14ac:dyDescent="0.2">
      <c r="A3445" s="2"/>
    </row>
    <row r="3446" spans="1:1" s="20" customFormat="1" x14ac:dyDescent="0.2">
      <c r="A3446" s="2"/>
    </row>
    <row r="3447" spans="1:1" s="20" customFormat="1" x14ac:dyDescent="0.2">
      <c r="A3447" s="2"/>
    </row>
    <row r="3448" spans="1:1" s="20" customFormat="1" x14ac:dyDescent="0.2">
      <c r="A3448" s="2"/>
    </row>
    <row r="3449" spans="1:1" s="20" customFormat="1" x14ac:dyDescent="0.2">
      <c r="A3449" s="2"/>
    </row>
    <row r="3450" spans="1:1" s="20" customFormat="1" x14ac:dyDescent="0.2">
      <c r="A3450" s="2"/>
    </row>
    <row r="3451" spans="1:1" s="20" customFormat="1" x14ac:dyDescent="0.2">
      <c r="A3451" s="2"/>
    </row>
    <row r="3452" spans="1:1" s="20" customFormat="1" x14ac:dyDescent="0.2">
      <c r="A3452" s="2"/>
    </row>
    <row r="3453" spans="1:1" s="20" customFormat="1" x14ac:dyDescent="0.2">
      <c r="A3453" s="2"/>
    </row>
    <row r="3454" spans="1:1" s="20" customFormat="1" x14ac:dyDescent="0.2">
      <c r="A3454" s="2"/>
    </row>
    <row r="3455" spans="1:1" s="20" customFormat="1" x14ac:dyDescent="0.2">
      <c r="A3455" s="2"/>
    </row>
    <row r="3456" spans="1:1" s="20" customFormat="1" x14ac:dyDescent="0.2">
      <c r="A3456" s="2"/>
    </row>
    <row r="3457" spans="1:1" s="20" customFormat="1" x14ac:dyDescent="0.2">
      <c r="A3457" s="2"/>
    </row>
    <row r="3458" spans="1:1" s="20" customFormat="1" x14ac:dyDescent="0.2">
      <c r="A3458" s="2"/>
    </row>
    <row r="3459" spans="1:1" s="20" customFormat="1" x14ac:dyDescent="0.2">
      <c r="A3459" s="2"/>
    </row>
    <row r="3460" spans="1:1" s="20" customFormat="1" x14ac:dyDescent="0.2">
      <c r="A3460" s="2"/>
    </row>
    <row r="3461" spans="1:1" s="20" customFormat="1" x14ac:dyDescent="0.2">
      <c r="A3461" s="2"/>
    </row>
    <row r="3462" spans="1:1" s="20" customFormat="1" x14ac:dyDescent="0.2">
      <c r="A3462" s="2"/>
    </row>
    <row r="3463" spans="1:1" s="20" customFormat="1" x14ac:dyDescent="0.2">
      <c r="A3463" s="2"/>
    </row>
    <row r="3464" spans="1:1" s="20" customFormat="1" x14ac:dyDescent="0.2">
      <c r="A3464" s="2"/>
    </row>
    <row r="3465" spans="1:1" s="20" customFormat="1" x14ac:dyDescent="0.2">
      <c r="A3465" s="2"/>
    </row>
    <row r="3466" spans="1:1" s="20" customFormat="1" x14ac:dyDescent="0.2">
      <c r="A3466" s="2"/>
    </row>
    <row r="3467" spans="1:1" s="20" customFormat="1" x14ac:dyDescent="0.2">
      <c r="A3467" s="2"/>
    </row>
    <row r="3468" spans="1:1" s="20" customFormat="1" x14ac:dyDescent="0.2">
      <c r="A3468" s="2"/>
    </row>
    <row r="3469" spans="1:1" s="20" customFormat="1" x14ac:dyDescent="0.2">
      <c r="A3469" s="2"/>
    </row>
    <row r="3470" spans="1:1" s="20" customFormat="1" x14ac:dyDescent="0.2">
      <c r="A3470" s="2"/>
    </row>
    <row r="3471" spans="1:1" s="20" customFormat="1" x14ac:dyDescent="0.2">
      <c r="A3471" s="2"/>
    </row>
    <row r="3472" spans="1:1" s="20" customFormat="1" x14ac:dyDescent="0.2">
      <c r="A3472" s="2"/>
    </row>
    <row r="3473" spans="1:1" s="20" customFormat="1" x14ac:dyDescent="0.2">
      <c r="A3473" s="2"/>
    </row>
    <row r="3474" spans="1:1" s="20" customFormat="1" x14ac:dyDescent="0.2">
      <c r="A3474" s="2"/>
    </row>
    <row r="3475" spans="1:1" s="20" customFormat="1" x14ac:dyDescent="0.2">
      <c r="A3475" s="2"/>
    </row>
    <row r="3476" spans="1:1" s="20" customFormat="1" x14ac:dyDescent="0.2">
      <c r="A3476" s="2"/>
    </row>
    <row r="3477" spans="1:1" s="20" customFormat="1" x14ac:dyDescent="0.2">
      <c r="A3477" s="2"/>
    </row>
    <row r="3478" spans="1:1" s="20" customFormat="1" x14ac:dyDescent="0.2">
      <c r="A3478" s="2"/>
    </row>
    <row r="3479" spans="1:1" s="20" customFormat="1" x14ac:dyDescent="0.2">
      <c r="A3479" s="2"/>
    </row>
    <row r="3480" spans="1:1" s="20" customFormat="1" x14ac:dyDescent="0.2">
      <c r="A3480" s="2"/>
    </row>
    <row r="3481" spans="1:1" s="20" customFormat="1" x14ac:dyDescent="0.2">
      <c r="A3481" s="2"/>
    </row>
    <row r="3482" spans="1:1" s="20" customFormat="1" x14ac:dyDescent="0.2">
      <c r="A3482" s="2"/>
    </row>
    <row r="3483" spans="1:1" s="20" customFormat="1" x14ac:dyDescent="0.2">
      <c r="A3483" s="2"/>
    </row>
    <row r="3484" spans="1:1" s="20" customFormat="1" x14ac:dyDescent="0.2">
      <c r="A3484" s="2"/>
    </row>
    <row r="3485" spans="1:1" s="20" customFormat="1" x14ac:dyDescent="0.2">
      <c r="A3485" s="2"/>
    </row>
    <row r="3486" spans="1:1" s="20" customFormat="1" x14ac:dyDescent="0.2">
      <c r="A3486" s="2"/>
    </row>
    <row r="3487" spans="1:1" s="20" customFormat="1" x14ac:dyDescent="0.2">
      <c r="A3487" s="2"/>
    </row>
    <row r="3488" spans="1:1" s="20" customFormat="1" x14ac:dyDescent="0.2">
      <c r="A3488" s="2"/>
    </row>
    <row r="3489" spans="1:1" s="20" customFormat="1" x14ac:dyDescent="0.2">
      <c r="A3489" s="2"/>
    </row>
    <row r="3490" spans="1:1" s="20" customFormat="1" x14ac:dyDescent="0.2">
      <c r="A3490" s="2"/>
    </row>
    <row r="3491" spans="1:1" s="20" customFormat="1" x14ac:dyDescent="0.2">
      <c r="A3491" s="2"/>
    </row>
    <row r="3492" spans="1:1" s="20" customFormat="1" x14ac:dyDescent="0.2">
      <c r="A3492" s="2"/>
    </row>
    <row r="3493" spans="1:1" s="20" customFormat="1" x14ac:dyDescent="0.2">
      <c r="A3493" s="2"/>
    </row>
    <row r="3494" spans="1:1" s="20" customFormat="1" x14ac:dyDescent="0.2">
      <c r="A3494" s="2"/>
    </row>
    <row r="3495" spans="1:1" s="20" customFormat="1" x14ac:dyDescent="0.2">
      <c r="A3495" s="2"/>
    </row>
    <row r="3496" spans="1:1" s="20" customFormat="1" x14ac:dyDescent="0.2">
      <c r="A3496" s="2"/>
    </row>
    <row r="3497" spans="1:1" s="20" customFormat="1" x14ac:dyDescent="0.2">
      <c r="A3497" s="2"/>
    </row>
    <row r="3498" spans="1:1" s="20" customFormat="1" x14ac:dyDescent="0.2">
      <c r="A3498" s="2"/>
    </row>
    <row r="3499" spans="1:1" s="20" customFormat="1" x14ac:dyDescent="0.2">
      <c r="A3499" s="2"/>
    </row>
    <row r="3500" spans="1:1" s="20" customFormat="1" x14ac:dyDescent="0.2">
      <c r="A3500" s="2"/>
    </row>
    <row r="3501" spans="1:1" s="20" customFormat="1" x14ac:dyDescent="0.2">
      <c r="A3501" s="2"/>
    </row>
    <row r="3502" spans="1:1" s="20" customFormat="1" x14ac:dyDescent="0.2">
      <c r="A3502" s="2"/>
    </row>
    <row r="3503" spans="1:1" s="20" customFormat="1" x14ac:dyDescent="0.2">
      <c r="A3503" s="2"/>
    </row>
    <row r="3504" spans="1:1" s="20" customFormat="1" x14ac:dyDescent="0.2">
      <c r="A3504" s="2"/>
    </row>
    <row r="3505" spans="1:1" s="20" customFormat="1" x14ac:dyDescent="0.2">
      <c r="A3505" s="2"/>
    </row>
    <row r="3506" spans="1:1" s="20" customFormat="1" x14ac:dyDescent="0.2">
      <c r="A3506" s="2"/>
    </row>
    <row r="3507" spans="1:1" s="20" customFormat="1" x14ac:dyDescent="0.2">
      <c r="A3507" s="2"/>
    </row>
    <row r="3508" spans="1:1" s="20" customFormat="1" x14ac:dyDescent="0.2">
      <c r="A3508" s="2"/>
    </row>
    <row r="3509" spans="1:1" s="20" customFormat="1" x14ac:dyDescent="0.2">
      <c r="A3509" s="2"/>
    </row>
    <row r="3510" spans="1:1" s="20" customFormat="1" x14ac:dyDescent="0.2">
      <c r="A3510" s="2"/>
    </row>
    <row r="3511" spans="1:1" s="20" customFormat="1" x14ac:dyDescent="0.2">
      <c r="A3511" s="2"/>
    </row>
    <row r="3512" spans="1:1" s="20" customFormat="1" x14ac:dyDescent="0.2">
      <c r="A3512" s="2"/>
    </row>
    <row r="3513" spans="1:1" s="20" customFormat="1" x14ac:dyDescent="0.2">
      <c r="A3513" s="2"/>
    </row>
    <row r="3514" spans="1:1" s="20" customFormat="1" x14ac:dyDescent="0.2">
      <c r="A3514" s="2"/>
    </row>
    <row r="3515" spans="1:1" s="20" customFormat="1" x14ac:dyDescent="0.2">
      <c r="A3515" s="2"/>
    </row>
    <row r="3516" spans="1:1" s="20" customFormat="1" x14ac:dyDescent="0.2">
      <c r="A3516" s="2"/>
    </row>
    <row r="3517" spans="1:1" s="20" customFormat="1" x14ac:dyDescent="0.2">
      <c r="A3517" s="2"/>
    </row>
    <row r="3518" spans="1:1" s="20" customFormat="1" x14ac:dyDescent="0.2">
      <c r="A3518" s="2"/>
    </row>
    <row r="3519" spans="1:1" s="20" customFormat="1" x14ac:dyDescent="0.2">
      <c r="A3519" s="2"/>
    </row>
    <row r="3520" spans="1:1" s="20" customFormat="1" x14ac:dyDescent="0.2">
      <c r="A3520" s="2"/>
    </row>
    <row r="3521" spans="1:1" s="20" customFormat="1" x14ac:dyDescent="0.2">
      <c r="A3521" s="2"/>
    </row>
    <row r="3522" spans="1:1" s="20" customFormat="1" x14ac:dyDescent="0.2">
      <c r="A3522" s="2"/>
    </row>
    <row r="3523" spans="1:1" s="20" customFormat="1" x14ac:dyDescent="0.2">
      <c r="A3523" s="2"/>
    </row>
    <row r="3524" spans="1:1" s="20" customFormat="1" x14ac:dyDescent="0.2">
      <c r="A3524" s="2"/>
    </row>
    <row r="3525" spans="1:1" s="20" customFormat="1" x14ac:dyDescent="0.2">
      <c r="A3525" s="2"/>
    </row>
    <row r="3526" spans="1:1" s="20" customFormat="1" x14ac:dyDescent="0.2">
      <c r="A3526" s="2"/>
    </row>
    <row r="3527" spans="1:1" s="20" customFormat="1" x14ac:dyDescent="0.2">
      <c r="A3527" s="2"/>
    </row>
    <row r="3528" spans="1:1" s="20" customFormat="1" x14ac:dyDescent="0.2">
      <c r="A3528" s="2"/>
    </row>
    <row r="3529" spans="1:1" s="20" customFormat="1" x14ac:dyDescent="0.2">
      <c r="A3529" s="2"/>
    </row>
    <row r="3530" spans="1:1" s="20" customFormat="1" x14ac:dyDescent="0.2">
      <c r="A3530" s="2"/>
    </row>
    <row r="3531" spans="1:1" s="20" customFormat="1" x14ac:dyDescent="0.2">
      <c r="A3531" s="2"/>
    </row>
    <row r="3532" spans="1:1" s="20" customFormat="1" x14ac:dyDescent="0.2">
      <c r="A3532" s="2"/>
    </row>
    <row r="3533" spans="1:1" s="20" customFormat="1" x14ac:dyDescent="0.2">
      <c r="A3533" s="2"/>
    </row>
    <row r="3534" spans="1:1" s="20" customFormat="1" x14ac:dyDescent="0.2">
      <c r="A3534" s="2"/>
    </row>
    <row r="3535" spans="1:1" s="20" customFormat="1" x14ac:dyDescent="0.2">
      <c r="A3535" s="2"/>
    </row>
    <row r="3536" spans="1:1" s="20" customFormat="1" x14ac:dyDescent="0.2">
      <c r="A3536" s="2"/>
    </row>
    <row r="3537" spans="1:1" s="20" customFormat="1" x14ac:dyDescent="0.2">
      <c r="A3537" s="2"/>
    </row>
    <row r="3538" spans="1:1" s="20" customFormat="1" x14ac:dyDescent="0.2">
      <c r="A3538" s="2"/>
    </row>
    <row r="3539" spans="1:1" s="20" customFormat="1" x14ac:dyDescent="0.2">
      <c r="A3539" s="2"/>
    </row>
    <row r="3540" spans="1:1" s="20" customFormat="1" x14ac:dyDescent="0.2">
      <c r="A3540" s="2"/>
    </row>
    <row r="3541" spans="1:1" s="20" customFormat="1" x14ac:dyDescent="0.2">
      <c r="A3541" s="2"/>
    </row>
    <row r="3542" spans="1:1" s="20" customFormat="1" x14ac:dyDescent="0.2">
      <c r="A3542" s="2"/>
    </row>
    <row r="3543" spans="1:1" s="20" customFormat="1" x14ac:dyDescent="0.2">
      <c r="A3543" s="2"/>
    </row>
    <row r="3544" spans="1:1" s="20" customFormat="1" x14ac:dyDescent="0.2">
      <c r="A3544" s="2"/>
    </row>
    <row r="3545" spans="1:1" s="20" customFormat="1" x14ac:dyDescent="0.2">
      <c r="A3545" s="2"/>
    </row>
    <row r="3546" spans="1:1" s="20" customFormat="1" x14ac:dyDescent="0.2">
      <c r="A3546" s="2"/>
    </row>
    <row r="3547" spans="1:1" s="20" customFormat="1" x14ac:dyDescent="0.2">
      <c r="A3547" s="2"/>
    </row>
    <row r="3548" spans="1:1" s="20" customFormat="1" x14ac:dyDescent="0.2">
      <c r="A3548" s="2"/>
    </row>
    <row r="3549" spans="1:1" s="20" customFormat="1" x14ac:dyDescent="0.2">
      <c r="A3549" s="2"/>
    </row>
    <row r="3550" spans="1:1" s="20" customFormat="1" x14ac:dyDescent="0.2">
      <c r="A3550" s="2"/>
    </row>
    <row r="3551" spans="1:1" s="20" customFormat="1" x14ac:dyDescent="0.2">
      <c r="A3551" s="2"/>
    </row>
    <row r="3552" spans="1:1" s="20" customFormat="1" x14ac:dyDescent="0.2">
      <c r="A3552" s="2"/>
    </row>
    <row r="3553" spans="1:1" s="20" customFormat="1" x14ac:dyDescent="0.2">
      <c r="A3553" s="2"/>
    </row>
    <row r="3554" spans="1:1" s="20" customFormat="1" x14ac:dyDescent="0.2">
      <c r="A3554" s="2"/>
    </row>
    <row r="3555" spans="1:1" s="20" customFormat="1" x14ac:dyDescent="0.2">
      <c r="A3555" s="2"/>
    </row>
    <row r="3556" spans="1:1" s="20" customFormat="1" x14ac:dyDescent="0.2">
      <c r="A3556" s="2"/>
    </row>
    <row r="3557" spans="1:1" s="20" customFormat="1" x14ac:dyDescent="0.2">
      <c r="A3557" s="2"/>
    </row>
    <row r="3558" spans="1:1" s="20" customFormat="1" x14ac:dyDescent="0.2">
      <c r="A3558" s="2"/>
    </row>
    <row r="3559" spans="1:1" s="20" customFormat="1" x14ac:dyDescent="0.2">
      <c r="A3559" s="2"/>
    </row>
    <row r="3560" spans="1:1" s="20" customFormat="1" x14ac:dyDescent="0.2">
      <c r="A3560" s="2"/>
    </row>
    <row r="3561" spans="1:1" s="20" customFormat="1" x14ac:dyDescent="0.2">
      <c r="A3561" s="2"/>
    </row>
    <row r="3562" spans="1:1" s="20" customFormat="1" x14ac:dyDescent="0.2">
      <c r="A3562" s="2"/>
    </row>
    <row r="3563" spans="1:1" s="20" customFormat="1" x14ac:dyDescent="0.2">
      <c r="A3563" s="2"/>
    </row>
    <row r="3564" spans="1:1" s="20" customFormat="1" x14ac:dyDescent="0.2">
      <c r="A3564" s="2"/>
    </row>
    <row r="3565" spans="1:1" s="20" customFormat="1" x14ac:dyDescent="0.2">
      <c r="A3565" s="2"/>
    </row>
    <row r="3566" spans="1:1" s="20" customFormat="1" x14ac:dyDescent="0.2">
      <c r="A3566" s="2"/>
    </row>
    <row r="3567" spans="1:1" s="20" customFormat="1" x14ac:dyDescent="0.2">
      <c r="A3567" s="2"/>
    </row>
    <row r="3568" spans="1:1" s="20" customFormat="1" x14ac:dyDescent="0.2">
      <c r="A3568" s="2"/>
    </row>
    <row r="3569" spans="1:1" s="20" customFormat="1" x14ac:dyDescent="0.2">
      <c r="A3569" s="2"/>
    </row>
    <row r="3570" spans="1:1" s="20" customFormat="1" x14ac:dyDescent="0.2">
      <c r="A3570" s="2"/>
    </row>
    <row r="3571" spans="1:1" s="20" customFormat="1" x14ac:dyDescent="0.2">
      <c r="A3571" s="2"/>
    </row>
    <row r="3572" spans="1:1" s="20" customFormat="1" x14ac:dyDescent="0.2">
      <c r="A3572" s="2"/>
    </row>
    <row r="3573" spans="1:1" s="20" customFormat="1" x14ac:dyDescent="0.2">
      <c r="A3573" s="2"/>
    </row>
    <row r="3574" spans="1:1" s="20" customFormat="1" x14ac:dyDescent="0.2">
      <c r="A3574" s="2"/>
    </row>
    <row r="3575" spans="1:1" s="20" customFormat="1" x14ac:dyDescent="0.2">
      <c r="A3575" s="2"/>
    </row>
    <row r="3576" spans="1:1" s="20" customFormat="1" x14ac:dyDescent="0.2">
      <c r="A3576" s="2"/>
    </row>
    <row r="3577" spans="1:1" s="20" customFormat="1" x14ac:dyDescent="0.2">
      <c r="A3577" s="2"/>
    </row>
    <row r="3578" spans="1:1" s="20" customFormat="1" x14ac:dyDescent="0.2">
      <c r="A3578" s="2"/>
    </row>
    <row r="3579" spans="1:1" s="20" customFormat="1" x14ac:dyDescent="0.2">
      <c r="A3579" s="2"/>
    </row>
    <row r="3580" spans="1:1" s="20" customFormat="1" x14ac:dyDescent="0.2">
      <c r="A3580" s="2"/>
    </row>
    <row r="3581" spans="1:1" s="20" customFormat="1" x14ac:dyDescent="0.2">
      <c r="A3581" s="2"/>
    </row>
    <row r="3582" spans="1:1" s="20" customFormat="1" x14ac:dyDescent="0.2">
      <c r="A3582" s="2"/>
    </row>
    <row r="3583" spans="1:1" s="20" customFormat="1" x14ac:dyDescent="0.2">
      <c r="A3583" s="2"/>
    </row>
    <row r="3584" spans="1:1" s="20" customFormat="1" x14ac:dyDescent="0.2">
      <c r="A3584" s="2"/>
    </row>
    <row r="3585" spans="1:1" s="20" customFormat="1" x14ac:dyDescent="0.2">
      <c r="A3585" s="2"/>
    </row>
    <row r="3586" spans="1:1" s="20" customFormat="1" x14ac:dyDescent="0.2">
      <c r="A3586" s="2"/>
    </row>
    <row r="3587" spans="1:1" s="20" customFormat="1" x14ac:dyDescent="0.2">
      <c r="A3587" s="2"/>
    </row>
    <row r="3588" spans="1:1" s="20" customFormat="1" x14ac:dyDescent="0.2">
      <c r="A3588" s="2"/>
    </row>
    <row r="3589" spans="1:1" s="20" customFormat="1" x14ac:dyDescent="0.2">
      <c r="A3589" s="2"/>
    </row>
    <row r="3590" spans="1:1" s="20" customFormat="1" x14ac:dyDescent="0.2">
      <c r="A3590" s="2"/>
    </row>
    <row r="3591" spans="1:1" s="20" customFormat="1" x14ac:dyDescent="0.2">
      <c r="A3591" s="2"/>
    </row>
    <row r="3592" spans="1:1" s="20" customFormat="1" x14ac:dyDescent="0.2">
      <c r="A3592" s="2"/>
    </row>
    <row r="3593" spans="1:1" s="20" customFormat="1" x14ac:dyDescent="0.2">
      <c r="A3593" s="2"/>
    </row>
    <row r="3594" spans="1:1" s="20" customFormat="1" x14ac:dyDescent="0.2">
      <c r="A3594" s="2"/>
    </row>
    <row r="3595" spans="1:1" s="20" customFormat="1" x14ac:dyDescent="0.2">
      <c r="A3595" s="2"/>
    </row>
    <row r="3596" spans="1:1" s="20" customFormat="1" x14ac:dyDescent="0.2">
      <c r="A3596" s="2"/>
    </row>
    <row r="3597" spans="1:1" s="20" customFormat="1" x14ac:dyDescent="0.2">
      <c r="A3597" s="2"/>
    </row>
    <row r="3598" spans="1:1" s="20" customFormat="1" x14ac:dyDescent="0.2">
      <c r="A3598" s="2"/>
    </row>
    <row r="3599" spans="1:1" s="20" customFormat="1" x14ac:dyDescent="0.2">
      <c r="A3599" s="2"/>
    </row>
    <row r="3600" spans="1:1" s="20" customFormat="1" x14ac:dyDescent="0.2">
      <c r="A3600" s="2"/>
    </row>
    <row r="3601" spans="1:1" s="20" customFormat="1" x14ac:dyDescent="0.2">
      <c r="A3601" s="2"/>
    </row>
    <row r="3602" spans="1:1" s="20" customFormat="1" x14ac:dyDescent="0.2">
      <c r="A3602" s="2"/>
    </row>
    <row r="3603" spans="1:1" s="20" customFormat="1" x14ac:dyDescent="0.2">
      <c r="A3603" s="2"/>
    </row>
    <row r="3604" spans="1:1" s="20" customFormat="1" x14ac:dyDescent="0.2">
      <c r="A3604" s="2"/>
    </row>
    <row r="3605" spans="1:1" s="20" customFormat="1" x14ac:dyDescent="0.2">
      <c r="A3605" s="2"/>
    </row>
    <row r="3606" spans="1:1" s="20" customFormat="1" x14ac:dyDescent="0.2">
      <c r="A3606" s="2"/>
    </row>
    <row r="3607" spans="1:1" s="20" customFormat="1" x14ac:dyDescent="0.2">
      <c r="A3607" s="2"/>
    </row>
    <row r="3608" spans="1:1" s="20" customFormat="1" x14ac:dyDescent="0.2">
      <c r="A3608" s="2"/>
    </row>
    <row r="3609" spans="1:1" s="20" customFormat="1" x14ac:dyDescent="0.2">
      <c r="A3609" s="2"/>
    </row>
    <row r="3610" spans="1:1" s="20" customFormat="1" x14ac:dyDescent="0.2">
      <c r="A3610" s="2"/>
    </row>
    <row r="3611" spans="1:1" s="20" customFormat="1" x14ac:dyDescent="0.2">
      <c r="A3611" s="2"/>
    </row>
    <row r="3612" spans="1:1" s="20" customFormat="1" x14ac:dyDescent="0.2">
      <c r="A3612" s="2"/>
    </row>
    <row r="3613" spans="1:1" s="20" customFormat="1" x14ac:dyDescent="0.2">
      <c r="A3613" s="2"/>
    </row>
    <row r="3614" spans="1:1" s="20" customFormat="1" x14ac:dyDescent="0.2">
      <c r="A3614" s="2"/>
    </row>
    <row r="3615" spans="1:1" s="20" customFormat="1" x14ac:dyDescent="0.2">
      <c r="A3615" s="2"/>
    </row>
    <row r="3616" spans="1:1" s="20" customFormat="1" x14ac:dyDescent="0.2">
      <c r="A3616" s="2"/>
    </row>
    <row r="3617" spans="1:1" s="20" customFormat="1" x14ac:dyDescent="0.2">
      <c r="A3617" s="2"/>
    </row>
    <row r="3618" spans="1:1" s="20" customFormat="1" x14ac:dyDescent="0.2">
      <c r="A3618" s="2"/>
    </row>
    <row r="3619" spans="1:1" s="20" customFormat="1" x14ac:dyDescent="0.2">
      <c r="A3619" s="2"/>
    </row>
    <row r="3620" spans="1:1" s="20" customFormat="1" x14ac:dyDescent="0.2">
      <c r="A3620" s="2"/>
    </row>
    <row r="3621" spans="1:1" s="20" customFormat="1" x14ac:dyDescent="0.2">
      <c r="A3621" s="2"/>
    </row>
    <row r="3622" spans="1:1" s="20" customFormat="1" x14ac:dyDescent="0.2">
      <c r="A3622" s="2"/>
    </row>
    <row r="3623" spans="1:1" s="20" customFormat="1" x14ac:dyDescent="0.2">
      <c r="A3623" s="2"/>
    </row>
    <row r="3624" spans="1:1" s="20" customFormat="1" x14ac:dyDescent="0.2">
      <c r="A3624" s="2"/>
    </row>
    <row r="3625" spans="1:1" s="20" customFormat="1" x14ac:dyDescent="0.2">
      <c r="A3625" s="2"/>
    </row>
    <row r="3626" spans="1:1" s="20" customFormat="1" x14ac:dyDescent="0.2">
      <c r="A3626" s="2"/>
    </row>
    <row r="3627" spans="1:1" s="20" customFormat="1" x14ac:dyDescent="0.2">
      <c r="A3627" s="2"/>
    </row>
    <row r="3628" spans="1:1" s="20" customFormat="1" x14ac:dyDescent="0.2">
      <c r="A3628" s="2"/>
    </row>
    <row r="3629" spans="1:1" s="20" customFormat="1" x14ac:dyDescent="0.2">
      <c r="A3629" s="2"/>
    </row>
    <row r="3630" spans="1:1" s="20" customFormat="1" x14ac:dyDescent="0.2">
      <c r="A3630" s="2"/>
    </row>
    <row r="3631" spans="1:1" s="20" customFormat="1" x14ac:dyDescent="0.2">
      <c r="A3631" s="2"/>
    </row>
    <row r="3632" spans="1:1" s="20" customFormat="1" x14ac:dyDescent="0.2">
      <c r="A3632" s="2"/>
    </row>
    <row r="3633" spans="1:1" s="20" customFormat="1" x14ac:dyDescent="0.2">
      <c r="A3633" s="2"/>
    </row>
    <row r="3634" spans="1:1" s="20" customFormat="1" x14ac:dyDescent="0.2">
      <c r="A3634" s="2"/>
    </row>
    <row r="3635" spans="1:1" s="20" customFormat="1" x14ac:dyDescent="0.2">
      <c r="A3635" s="2"/>
    </row>
    <row r="3636" spans="1:1" s="20" customFormat="1" x14ac:dyDescent="0.2">
      <c r="A3636" s="2"/>
    </row>
    <row r="3637" spans="1:1" s="20" customFormat="1" x14ac:dyDescent="0.2">
      <c r="A3637" s="2"/>
    </row>
    <row r="3638" spans="1:1" s="20" customFormat="1" x14ac:dyDescent="0.2">
      <c r="A3638" s="2"/>
    </row>
    <row r="3639" spans="1:1" s="20" customFormat="1" x14ac:dyDescent="0.2">
      <c r="A3639" s="2"/>
    </row>
    <row r="3640" spans="1:1" s="20" customFormat="1" x14ac:dyDescent="0.2">
      <c r="A3640" s="2"/>
    </row>
    <row r="3641" spans="1:1" s="20" customFormat="1" x14ac:dyDescent="0.2">
      <c r="A3641" s="2"/>
    </row>
    <row r="3642" spans="1:1" s="20" customFormat="1" x14ac:dyDescent="0.2">
      <c r="A3642" s="2"/>
    </row>
    <row r="3643" spans="1:1" s="20" customFormat="1" x14ac:dyDescent="0.2">
      <c r="A3643" s="2"/>
    </row>
    <row r="3644" spans="1:1" s="20" customFormat="1" x14ac:dyDescent="0.2">
      <c r="A3644" s="2"/>
    </row>
    <row r="3645" spans="1:1" s="20" customFormat="1" x14ac:dyDescent="0.2">
      <c r="A3645" s="2"/>
    </row>
    <row r="3646" spans="1:1" s="20" customFormat="1" x14ac:dyDescent="0.2">
      <c r="A3646" s="2"/>
    </row>
    <row r="3647" spans="1:1" s="20" customFormat="1" x14ac:dyDescent="0.2">
      <c r="A3647" s="2"/>
    </row>
    <row r="3648" spans="1:1" s="20" customFormat="1" x14ac:dyDescent="0.2">
      <c r="A3648" s="2"/>
    </row>
    <row r="3649" spans="1:1" s="20" customFormat="1" x14ac:dyDescent="0.2">
      <c r="A3649" s="2"/>
    </row>
    <row r="3650" spans="1:1" s="20" customFormat="1" x14ac:dyDescent="0.2">
      <c r="A3650" s="2"/>
    </row>
    <row r="3651" spans="1:1" s="20" customFormat="1" x14ac:dyDescent="0.2">
      <c r="A3651" s="2"/>
    </row>
    <row r="3652" spans="1:1" s="20" customFormat="1" x14ac:dyDescent="0.2">
      <c r="A3652" s="2"/>
    </row>
    <row r="3653" spans="1:1" s="20" customFormat="1" x14ac:dyDescent="0.2">
      <c r="A3653" s="2"/>
    </row>
    <row r="3654" spans="1:1" s="20" customFormat="1" x14ac:dyDescent="0.2">
      <c r="A3654" s="2"/>
    </row>
    <row r="3655" spans="1:1" s="20" customFormat="1" x14ac:dyDescent="0.2">
      <c r="A3655" s="2"/>
    </row>
    <row r="3656" spans="1:1" s="20" customFormat="1" x14ac:dyDescent="0.2">
      <c r="A3656" s="2"/>
    </row>
    <row r="3657" spans="1:1" s="20" customFormat="1" x14ac:dyDescent="0.2">
      <c r="A3657" s="2"/>
    </row>
    <row r="3658" spans="1:1" s="20" customFormat="1" x14ac:dyDescent="0.2">
      <c r="A3658" s="2"/>
    </row>
    <row r="3659" spans="1:1" s="20" customFormat="1" x14ac:dyDescent="0.2">
      <c r="A3659" s="2"/>
    </row>
    <row r="3660" spans="1:1" s="20" customFormat="1" x14ac:dyDescent="0.2">
      <c r="A3660" s="2"/>
    </row>
    <row r="3661" spans="1:1" s="20" customFormat="1" x14ac:dyDescent="0.2">
      <c r="A3661" s="2"/>
    </row>
    <row r="3662" spans="1:1" s="20" customFormat="1" x14ac:dyDescent="0.2">
      <c r="A3662" s="2"/>
    </row>
    <row r="3663" spans="1:1" s="20" customFormat="1" x14ac:dyDescent="0.2">
      <c r="A3663" s="2"/>
    </row>
    <row r="3664" spans="1:1" s="20" customFormat="1" x14ac:dyDescent="0.2">
      <c r="A3664" s="2"/>
    </row>
    <row r="3665" spans="1:1" s="20" customFormat="1" x14ac:dyDescent="0.2">
      <c r="A3665" s="2"/>
    </row>
    <row r="3666" spans="1:1" s="20" customFormat="1" x14ac:dyDescent="0.2">
      <c r="A3666" s="2"/>
    </row>
    <row r="3667" spans="1:1" s="20" customFormat="1" x14ac:dyDescent="0.2">
      <c r="A3667" s="2"/>
    </row>
    <row r="3668" spans="1:1" s="20" customFormat="1" x14ac:dyDescent="0.2">
      <c r="A3668" s="2"/>
    </row>
    <row r="3669" spans="1:1" s="20" customFormat="1" x14ac:dyDescent="0.2">
      <c r="A3669" s="2"/>
    </row>
    <row r="3670" spans="1:1" s="20" customFormat="1" x14ac:dyDescent="0.2">
      <c r="A3670" s="2"/>
    </row>
    <row r="3671" spans="1:1" s="20" customFormat="1" x14ac:dyDescent="0.2">
      <c r="A3671" s="2"/>
    </row>
    <row r="3672" spans="1:1" s="20" customFormat="1" x14ac:dyDescent="0.2">
      <c r="A3672" s="2"/>
    </row>
    <row r="3673" spans="1:1" s="20" customFormat="1" x14ac:dyDescent="0.2">
      <c r="A3673" s="2"/>
    </row>
    <row r="3674" spans="1:1" s="20" customFormat="1" x14ac:dyDescent="0.2">
      <c r="A3674" s="2"/>
    </row>
    <row r="3675" spans="1:1" s="20" customFormat="1" x14ac:dyDescent="0.2">
      <c r="A3675" s="2"/>
    </row>
    <row r="3676" spans="1:1" s="20" customFormat="1" x14ac:dyDescent="0.2">
      <c r="A3676" s="2"/>
    </row>
    <row r="3677" spans="1:1" s="20" customFormat="1" x14ac:dyDescent="0.2">
      <c r="A3677" s="2"/>
    </row>
    <row r="3678" spans="1:1" s="20" customFormat="1" x14ac:dyDescent="0.2">
      <c r="A3678" s="2"/>
    </row>
    <row r="3679" spans="1:1" s="20" customFormat="1" x14ac:dyDescent="0.2">
      <c r="A3679" s="2"/>
    </row>
    <row r="3680" spans="1:1" s="20" customFormat="1" x14ac:dyDescent="0.2">
      <c r="A3680" s="2"/>
    </row>
    <row r="3681" spans="1:1" s="20" customFormat="1" x14ac:dyDescent="0.2">
      <c r="A3681" s="2"/>
    </row>
    <row r="3682" spans="1:1" s="20" customFormat="1" x14ac:dyDescent="0.2">
      <c r="A3682" s="2"/>
    </row>
    <row r="3683" spans="1:1" s="20" customFormat="1" x14ac:dyDescent="0.2">
      <c r="A3683" s="2"/>
    </row>
    <row r="3684" spans="1:1" s="20" customFormat="1" x14ac:dyDescent="0.2">
      <c r="A3684" s="2"/>
    </row>
    <row r="3685" spans="1:1" s="20" customFormat="1" x14ac:dyDescent="0.2">
      <c r="A3685" s="2"/>
    </row>
    <row r="3686" spans="1:1" s="20" customFormat="1" x14ac:dyDescent="0.2">
      <c r="A3686" s="2"/>
    </row>
    <row r="3687" spans="1:1" s="20" customFormat="1" x14ac:dyDescent="0.2">
      <c r="A3687" s="2"/>
    </row>
    <row r="3688" spans="1:1" s="20" customFormat="1" x14ac:dyDescent="0.2">
      <c r="A3688" s="2"/>
    </row>
    <row r="3689" spans="1:1" s="20" customFormat="1" x14ac:dyDescent="0.2">
      <c r="A3689" s="2"/>
    </row>
    <row r="3690" spans="1:1" s="20" customFormat="1" x14ac:dyDescent="0.2">
      <c r="A3690" s="2"/>
    </row>
    <row r="3691" spans="1:1" s="20" customFormat="1" x14ac:dyDescent="0.2">
      <c r="A3691" s="2"/>
    </row>
    <row r="3692" spans="1:1" s="20" customFormat="1" x14ac:dyDescent="0.2">
      <c r="A3692" s="2"/>
    </row>
    <row r="3693" spans="1:1" s="20" customFormat="1" x14ac:dyDescent="0.2">
      <c r="A3693" s="2"/>
    </row>
    <row r="3694" spans="1:1" s="20" customFormat="1" x14ac:dyDescent="0.2">
      <c r="A3694" s="2"/>
    </row>
    <row r="3695" spans="1:1" s="20" customFormat="1" x14ac:dyDescent="0.2">
      <c r="A3695" s="2"/>
    </row>
    <row r="3696" spans="1:1" s="20" customFormat="1" x14ac:dyDescent="0.2">
      <c r="A3696" s="2"/>
    </row>
    <row r="3697" spans="1:1" s="20" customFormat="1" x14ac:dyDescent="0.2">
      <c r="A3697" s="2"/>
    </row>
    <row r="3698" spans="1:1" s="20" customFormat="1" x14ac:dyDescent="0.2">
      <c r="A3698" s="2"/>
    </row>
    <row r="3699" spans="1:1" s="20" customFormat="1" x14ac:dyDescent="0.2">
      <c r="A3699" s="2"/>
    </row>
    <row r="3700" spans="1:1" s="20" customFormat="1" x14ac:dyDescent="0.2">
      <c r="A3700" s="2"/>
    </row>
    <row r="3701" spans="1:1" s="20" customFormat="1" x14ac:dyDescent="0.2">
      <c r="A3701" s="2"/>
    </row>
    <row r="3702" spans="1:1" s="20" customFormat="1" x14ac:dyDescent="0.2">
      <c r="A3702" s="2"/>
    </row>
    <row r="3703" spans="1:1" s="20" customFormat="1" x14ac:dyDescent="0.2">
      <c r="A3703" s="2"/>
    </row>
    <row r="3704" spans="1:1" s="20" customFormat="1" x14ac:dyDescent="0.2">
      <c r="A3704" s="2"/>
    </row>
    <row r="3705" spans="1:1" s="20" customFormat="1" x14ac:dyDescent="0.2">
      <c r="A3705" s="2"/>
    </row>
    <row r="3706" spans="1:1" s="20" customFormat="1" x14ac:dyDescent="0.2">
      <c r="A3706" s="2"/>
    </row>
    <row r="3707" spans="1:1" s="20" customFormat="1" x14ac:dyDescent="0.2">
      <c r="A3707" s="2"/>
    </row>
    <row r="3708" spans="1:1" s="20" customFormat="1" x14ac:dyDescent="0.2">
      <c r="A3708" s="2"/>
    </row>
    <row r="3709" spans="1:1" s="20" customFormat="1" x14ac:dyDescent="0.2">
      <c r="A3709" s="2"/>
    </row>
    <row r="3710" spans="1:1" s="20" customFormat="1" x14ac:dyDescent="0.2">
      <c r="A3710" s="2"/>
    </row>
    <row r="3711" spans="1:1" s="20" customFormat="1" x14ac:dyDescent="0.2">
      <c r="A3711" s="2"/>
    </row>
    <row r="3712" spans="1:1" s="20" customFormat="1" x14ac:dyDescent="0.2">
      <c r="A3712" s="2"/>
    </row>
    <row r="3713" spans="1:1" s="20" customFormat="1" x14ac:dyDescent="0.2">
      <c r="A3713" s="2"/>
    </row>
    <row r="3714" spans="1:1" s="20" customFormat="1" x14ac:dyDescent="0.2">
      <c r="A3714" s="2"/>
    </row>
    <row r="3715" spans="1:1" s="20" customFormat="1" x14ac:dyDescent="0.2">
      <c r="A3715" s="2"/>
    </row>
    <row r="3716" spans="1:1" s="20" customFormat="1" x14ac:dyDescent="0.2">
      <c r="A3716" s="2"/>
    </row>
    <row r="3717" spans="1:1" s="20" customFormat="1" x14ac:dyDescent="0.2">
      <c r="A3717" s="2"/>
    </row>
    <row r="3718" spans="1:1" s="20" customFormat="1" x14ac:dyDescent="0.2">
      <c r="A3718" s="2"/>
    </row>
    <row r="3719" spans="1:1" s="20" customFormat="1" x14ac:dyDescent="0.2">
      <c r="A3719" s="2"/>
    </row>
    <row r="3720" spans="1:1" s="20" customFormat="1" x14ac:dyDescent="0.2">
      <c r="A3720" s="2"/>
    </row>
    <row r="3721" spans="1:1" s="20" customFormat="1" x14ac:dyDescent="0.2">
      <c r="A3721" s="2"/>
    </row>
    <row r="3722" spans="1:1" s="20" customFormat="1" x14ac:dyDescent="0.2">
      <c r="A3722" s="2"/>
    </row>
    <row r="3723" spans="1:1" s="20" customFormat="1" x14ac:dyDescent="0.2">
      <c r="A3723" s="2"/>
    </row>
    <row r="3724" spans="1:1" s="20" customFormat="1" x14ac:dyDescent="0.2">
      <c r="A3724" s="2"/>
    </row>
    <row r="3725" spans="1:1" s="20" customFormat="1" x14ac:dyDescent="0.2">
      <c r="A3725" s="2"/>
    </row>
    <row r="3726" spans="1:1" s="20" customFormat="1" x14ac:dyDescent="0.2">
      <c r="A3726" s="2"/>
    </row>
    <row r="3727" spans="1:1" s="20" customFormat="1" x14ac:dyDescent="0.2">
      <c r="A3727" s="2"/>
    </row>
    <row r="3728" spans="1:1" s="20" customFormat="1" x14ac:dyDescent="0.2">
      <c r="A3728" s="2"/>
    </row>
    <row r="3729" spans="1:1" s="20" customFormat="1" x14ac:dyDescent="0.2">
      <c r="A3729" s="2"/>
    </row>
    <row r="3730" spans="1:1" s="20" customFormat="1" x14ac:dyDescent="0.2">
      <c r="A3730" s="2"/>
    </row>
    <row r="3731" spans="1:1" s="20" customFormat="1" x14ac:dyDescent="0.2">
      <c r="A3731" s="2"/>
    </row>
    <row r="3732" spans="1:1" s="20" customFormat="1" x14ac:dyDescent="0.2">
      <c r="A3732" s="2"/>
    </row>
    <row r="3733" spans="1:1" s="20" customFormat="1" x14ac:dyDescent="0.2">
      <c r="A3733" s="2"/>
    </row>
    <row r="3734" spans="1:1" s="20" customFormat="1" x14ac:dyDescent="0.2">
      <c r="A3734" s="2"/>
    </row>
    <row r="3735" spans="1:1" s="20" customFormat="1" x14ac:dyDescent="0.2">
      <c r="A3735" s="2"/>
    </row>
    <row r="3736" spans="1:1" s="20" customFormat="1" x14ac:dyDescent="0.2">
      <c r="A3736" s="2"/>
    </row>
    <row r="3737" spans="1:1" s="20" customFormat="1" x14ac:dyDescent="0.2">
      <c r="A3737" s="2"/>
    </row>
    <row r="3738" spans="1:1" s="20" customFormat="1" x14ac:dyDescent="0.2">
      <c r="A3738" s="2"/>
    </row>
    <row r="3739" spans="1:1" s="20" customFormat="1" x14ac:dyDescent="0.2">
      <c r="A3739" s="2"/>
    </row>
    <row r="3740" spans="1:1" s="20" customFormat="1" x14ac:dyDescent="0.2">
      <c r="A3740" s="2"/>
    </row>
    <row r="3741" spans="1:1" s="20" customFormat="1" x14ac:dyDescent="0.2">
      <c r="A3741" s="2"/>
    </row>
    <row r="3742" spans="1:1" s="20" customFormat="1" x14ac:dyDescent="0.2">
      <c r="A3742" s="2"/>
    </row>
    <row r="3743" spans="1:1" s="20" customFormat="1" x14ac:dyDescent="0.2">
      <c r="A3743" s="2"/>
    </row>
    <row r="3744" spans="1:1" s="20" customFormat="1" x14ac:dyDescent="0.2">
      <c r="A3744" s="2"/>
    </row>
    <row r="3745" spans="1:1" s="20" customFormat="1" x14ac:dyDescent="0.2">
      <c r="A3745" s="2"/>
    </row>
    <row r="3746" spans="1:1" s="20" customFormat="1" x14ac:dyDescent="0.2">
      <c r="A3746" s="2"/>
    </row>
    <row r="3747" spans="1:1" s="20" customFormat="1" x14ac:dyDescent="0.2">
      <c r="A3747" s="2"/>
    </row>
    <row r="3748" spans="1:1" s="20" customFormat="1" x14ac:dyDescent="0.2">
      <c r="A3748" s="2"/>
    </row>
    <row r="3749" spans="1:1" s="20" customFormat="1" x14ac:dyDescent="0.2">
      <c r="A3749" s="2"/>
    </row>
    <row r="3750" spans="1:1" s="20" customFormat="1" x14ac:dyDescent="0.2">
      <c r="A3750" s="2"/>
    </row>
    <row r="3751" spans="1:1" s="20" customFormat="1" x14ac:dyDescent="0.2">
      <c r="A3751" s="2"/>
    </row>
    <row r="3752" spans="1:1" s="20" customFormat="1" x14ac:dyDescent="0.2">
      <c r="A3752" s="2"/>
    </row>
    <row r="3753" spans="1:1" s="20" customFormat="1" x14ac:dyDescent="0.2">
      <c r="A3753" s="2"/>
    </row>
    <row r="3754" spans="1:1" s="20" customFormat="1" x14ac:dyDescent="0.2">
      <c r="A3754" s="2"/>
    </row>
    <row r="3755" spans="1:1" s="20" customFormat="1" x14ac:dyDescent="0.2">
      <c r="A3755" s="2"/>
    </row>
    <row r="3756" spans="1:1" s="20" customFormat="1" x14ac:dyDescent="0.2">
      <c r="A3756" s="2"/>
    </row>
    <row r="3757" spans="1:1" s="20" customFormat="1" x14ac:dyDescent="0.2">
      <c r="A3757" s="2"/>
    </row>
    <row r="3758" spans="1:1" s="20" customFormat="1" x14ac:dyDescent="0.2">
      <c r="A3758" s="2"/>
    </row>
    <row r="3759" spans="1:1" s="20" customFormat="1" x14ac:dyDescent="0.2">
      <c r="A3759" s="2"/>
    </row>
    <row r="3760" spans="1:1" s="20" customFormat="1" x14ac:dyDescent="0.2">
      <c r="A3760" s="2"/>
    </row>
    <row r="3761" spans="1:1" s="20" customFormat="1" x14ac:dyDescent="0.2">
      <c r="A3761" s="2"/>
    </row>
    <row r="3762" spans="1:1" s="20" customFormat="1" x14ac:dyDescent="0.2">
      <c r="A3762" s="2"/>
    </row>
    <row r="3763" spans="1:1" s="20" customFormat="1" x14ac:dyDescent="0.2">
      <c r="A3763" s="2"/>
    </row>
    <row r="3764" spans="1:1" s="20" customFormat="1" x14ac:dyDescent="0.2">
      <c r="A3764" s="2"/>
    </row>
    <row r="3765" spans="1:1" s="20" customFormat="1" x14ac:dyDescent="0.2">
      <c r="A3765" s="2"/>
    </row>
    <row r="3766" spans="1:1" s="20" customFormat="1" x14ac:dyDescent="0.2">
      <c r="A3766" s="2"/>
    </row>
    <row r="3767" spans="1:1" s="20" customFormat="1" x14ac:dyDescent="0.2">
      <c r="A3767" s="2"/>
    </row>
    <row r="3768" spans="1:1" s="20" customFormat="1" x14ac:dyDescent="0.2">
      <c r="A3768" s="2"/>
    </row>
    <row r="3769" spans="1:1" s="20" customFormat="1" x14ac:dyDescent="0.2">
      <c r="A3769" s="2"/>
    </row>
    <row r="3770" spans="1:1" s="20" customFormat="1" x14ac:dyDescent="0.2">
      <c r="A3770" s="2"/>
    </row>
    <row r="3771" spans="1:1" s="20" customFormat="1" x14ac:dyDescent="0.2">
      <c r="A3771" s="2"/>
    </row>
    <row r="3772" spans="1:1" s="20" customFormat="1" x14ac:dyDescent="0.2">
      <c r="A3772" s="2"/>
    </row>
    <row r="3773" spans="1:1" s="20" customFormat="1" x14ac:dyDescent="0.2">
      <c r="A3773" s="2"/>
    </row>
    <row r="3774" spans="1:1" s="20" customFormat="1" x14ac:dyDescent="0.2">
      <c r="A3774" s="2"/>
    </row>
    <row r="3775" spans="1:1" s="20" customFormat="1" x14ac:dyDescent="0.2">
      <c r="A3775" s="2"/>
    </row>
    <row r="3776" spans="1:1" s="20" customFormat="1" x14ac:dyDescent="0.2">
      <c r="A3776" s="2"/>
    </row>
    <row r="3777" spans="1:1" s="20" customFormat="1" x14ac:dyDescent="0.2">
      <c r="A3777" s="2"/>
    </row>
    <row r="3778" spans="1:1" s="20" customFormat="1" x14ac:dyDescent="0.2">
      <c r="A3778" s="2"/>
    </row>
    <row r="3779" spans="1:1" s="20" customFormat="1" x14ac:dyDescent="0.2">
      <c r="A3779" s="2"/>
    </row>
    <row r="3780" spans="1:1" s="20" customFormat="1" x14ac:dyDescent="0.2">
      <c r="A3780" s="2"/>
    </row>
    <row r="3781" spans="1:1" s="20" customFormat="1" x14ac:dyDescent="0.2">
      <c r="A3781" s="2"/>
    </row>
    <row r="3782" spans="1:1" s="20" customFormat="1" x14ac:dyDescent="0.2">
      <c r="A3782" s="2"/>
    </row>
    <row r="3783" spans="1:1" s="20" customFormat="1" x14ac:dyDescent="0.2">
      <c r="A3783" s="2"/>
    </row>
    <row r="3784" spans="1:1" s="20" customFormat="1" x14ac:dyDescent="0.2">
      <c r="A3784" s="2"/>
    </row>
    <row r="3785" spans="1:1" s="20" customFormat="1" x14ac:dyDescent="0.2">
      <c r="A3785" s="2"/>
    </row>
    <row r="3786" spans="1:1" s="20" customFormat="1" x14ac:dyDescent="0.2">
      <c r="A3786" s="2"/>
    </row>
    <row r="3787" spans="1:1" s="20" customFormat="1" x14ac:dyDescent="0.2">
      <c r="A3787" s="2"/>
    </row>
    <row r="3788" spans="1:1" s="20" customFormat="1" x14ac:dyDescent="0.2">
      <c r="A3788" s="2"/>
    </row>
    <row r="3789" spans="1:1" s="20" customFormat="1" x14ac:dyDescent="0.2">
      <c r="A3789" s="2"/>
    </row>
    <row r="3790" spans="1:1" s="20" customFormat="1" x14ac:dyDescent="0.2">
      <c r="A3790" s="2"/>
    </row>
    <row r="3791" spans="1:1" s="20" customFormat="1" x14ac:dyDescent="0.2">
      <c r="A3791" s="2"/>
    </row>
    <row r="3792" spans="1:1" s="20" customFormat="1" x14ac:dyDescent="0.2">
      <c r="A3792" s="2"/>
    </row>
    <row r="3793" spans="1:1" s="20" customFormat="1" x14ac:dyDescent="0.2">
      <c r="A3793" s="2"/>
    </row>
    <row r="3794" spans="1:1" s="20" customFormat="1" x14ac:dyDescent="0.2">
      <c r="A3794" s="2"/>
    </row>
    <row r="3795" spans="1:1" s="20" customFormat="1" x14ac:dyDescent="0.2">
      <c r="A3795" s="2"/>
    </row>
    <row r="3796" spans="1:1" s="20" customFormat="1" x14ac:dyDescent="0.2">
      <c r="A3796" s="2"/>
    </row>
    <row r="3797" spans="1:1" s="20" customFormat="1" x14ac:dyDescent="0.2">
      <c r="A3797" s="2"/>
    </row>
    <row r="3798" spans="1:1" s="20" customFormat="1" x14ac:dyDescent="0.2">
      <c r="A3798" s="2"/>
    </row>
    <row r="3799" spans="1:1" s="20" customFormat="1" x14ac:dyDescent="0.2">
      <c r="A3799" s="2"/>
    </row>
    <row r="3800" spans="1:1" s="20" customFormat="1" x14ac:dyDescent="0.2">
      <c r="A3800" s="2"/>
    </row>
    <row r="3801" spans="1:1" s="20" customFormat="1" x14ac:dyDescent="0.2">
      <c r="A3801" s="2"/>
    </row>
    <row r="3802" spans="1:1" s="20" customFormat="1" x14ac:dyDescent="0.2">
      <c r="A3802" s="2"/>
    </row>
    <row r="3803" spans="1:1" s="20" customFormat="1" x14ac:dyDescent="0.2">
      <c r="A3803" s="2"/>
    </row>
    <row r="3804" spans="1:1" s="20" customFormat="1" x14ac:dyDescent="0.2">
      <c r="A3804" s="2"/>
    </row>
    <row r="3805" spans="1:1" s="20" customFormat="1" x14ac:dyDescent="0.2">
      <c r="A3805" s="2"/>
    </row>
    <row r="3806" spans="1:1" s="20" customFormat="1" x14ac:dyDescent="0.2">
      <c r="A3806" s="2"/>
    </row>
    <row r="3807" spans="1:1" s="20" customFormat="1" x14ac:dyDescent="0.2">
      <c r="A3807" s="2"/>
    </row>
    <row r="3808" spans="1:1" s="20" customFormat="1" x14ac:dyDescent="0.2">
      <c r="A3808" s="2"/>
    </row>
    <row r="3809" spans="1:1" s="20" customFormat="1" x14ac:dyDescent="0.2">
      <c r="A3809" s="2"/>
    </row>
    <row r="3810" spans="1:1" s="20" customFormat="1" x14ac:dyDescent="0.2">
      <c r="A3810" s="2"/>
    </row>
    <row r="3811" spans="1:1" s="20" customFormat="1" x14ac:dyDescent="0.2">
      <c r="A3811" s="2"/>
    </row>
    <row r="3812" spans="1:1" s="20" customFormat="1" x14ac:dyDescent="0.2">
      <c r="A3812" s="2"/>
    </row>
    <row r="3813" spans="1:1" s="20" customFormat="1" x14ac:dyDescent="0.2">
      <c r="A3813" s="2"/>
    </row>
    <row r="3814" spans="1:1" s="20" customFormat="1" x14ac:dyDescent="0.2">
      <c r="A3814" s="2"/>
    </row>
    <row r="3815" spans="1:1" s="20" customFormat="1" x14ac:dyDescent="0.2">
      <c r="A3815" s="2"/>
    </row>
    <row r="3816" spans="1:1" s="20" customFormat="1" x14ac:dyDescent="0.2">
      <c r="A3816" s="2"/>
    </row>
    <row r="3817" spans="1:1" s="20" customFormat="1" x14ac:dyDescent="0.2">
      <c r="A3817" s="2"/>
    </row>
    <row r="3818" spans="1:1" s="20" customFormat="1" x14ac:dyDescent="0.2">
      <c r="A3818" s="2"/>
    </row>
    <row r="3819" spans="1:1" s="20" customFormat="1" x14ac:dyDescent="0.2">
      <c r="A3819" s="2"/>
    </row>
    <row r="3820" spans="1:1" s="20" customFormat="1" x14ac:dyDescent="0.2">
      <c r="A3820" s="2"/>
    </row>
    <row r="3821" spans="1:1" s="20" customFormat="1" x14ac:dyDescent="0.2">
      <c r="A3821" s="2"/>
    </row>
    <row r="3822" spans="1:1" s="20" customFormat="1" x14ac:dyDescent="0.2">
      <c r="A3822" s="2"/>
    </row>
    <row r="3823" spans="1:1" s="20" customFormat="1" x14ac:dyDescent="0.2">
      <c r="A3823" s="2"/>
    </row>
    <row r="3824" spans="1:1" s="20" customFormat="1" x14ac:dyDescent="0.2">
      <c r="A3824" s="2"/>
    </row>
    <row r="3825" spans="1:1" s="20" customFormat="1" x14ac:dyDescent="0.2">
      <c r="A3825" s="2"/>
    </row>
    <row r="3826" spans="1:1" s="20" customFormat="1" x14ac:dyDescent="0.2">
      <c r="A3826" s="2"/>
    </row>
    <row r="3827" spans="1:1" s="20" customFormat="1" x14ac:dyDescent="0.2">
      <c r="A3827" s="2"/>
    </row>
    <row r="3828" spans="1:1" s="20" customFormat="1" x14ac:dyDescent="0.2">
      <c r="A3828" s="2"/>
    </row>
    <row r="3829" spans="1:1" s="20" customFormat="1" x14ac:dyDescent="0.2">
      <c r="A3829" s="2"/>
    </row>
    <row r="3830" spans="1:1" s="20" customFormat="1" x14ac:dyDescent="0.2">
      <c r="A3830" s="2"/>
    </row>
    <row r="3831" spans="1:1" s="20" customFormat="1" x14ac:dyDescent="0.2">
      <c r="A3831" s="2"/>
    </row>
    <row r="3832" spans="1:1" s="20" customFormat="1" x14ac:dyDescent="0.2">
      <c r="A3832" s="2"/>
    </row>
    <row r="3833" spans="1:1" s="20" customFormat="1" x14ac:dyDescent="0.2">
      <c r="A3833" s="2"/>
    </row>
    <row r="3834" spans="1:1" s="20" customFormat="1" x14ac:dyDescent="0.2">
      <c r="A3834" s="2"/>
    </row>
    <row r="3835" spans="1:1" s="20" customFormat="1" x14ac:dyDescent="0.2">
      <c r="A3835" s="2"/>
    </row>
    <row r="3836" spans="1:1" s="20" customFormat="1" x14ac:dyDescent="0.2">
      <c r="A3836" s="2"/>
    </row>
    <row r="3837" spans="1:1" s="20" customFormat="1" x14ac:dyDescent="0.2">
      <c r="A3837" s="2"/>
    </row>
    <row r="3838" spans="1:1" s="20" customFormat="1" x14ac:dyDescent="0.2">
      <c r="A3838" s="2"/>
    </row>
    <row r="3839" spans="1:1" s="20" customFormat="1" x14ac:dyDescent="0.2">
      <c r="A3839" s="2"/>
    </row>
    <row r="3840" spans="1:1" s="20" customFormat="1" x14ac:dyDescent="0.2">
      <c r="A3840" s="2"/>
    </row>
    <row r="3841" spans="1:1" s="20" customFormat="1" x14ac:dyDescent="0.2">
      <c r="A3841" s="2"/>
    </row>
    <row r="3842" spans="1:1" s="20" customFormat="1" x14ac:dyDescent="0.2">
      <c r="A3842" s="2"/>
    </row>
    <row r="3843" spans="1:1" s="20" customFormat="1" x14ac:dyDescent="0.2">
      <c r="A3843" s="2"/>
    </row>
    <row r="3844" spans="1:1" s="20" customFormat="1" x14ac:dyDescent="0.2">
      <c r="A3844" s="2"/>
    </row>
    <row r="3845" spans="1:1" s="20" customFormat="1" x14ac:dyDescent="0.2">
      <c r="A3845" s="2"/>
    </row>
    <row r="3846" spans="1:1" s="20" customFormat="1" x14ac:dyDescent="0.2">
      <c r="A3846" s="2"/>
    </row>
    <row r="3847" spans="1:1" s="20" customFormat="1" x14ac:dyDescent="0.2">
      <c r="A3847" s="2"/>
    </row>
    <row r="3848" spans="1:1" s="20" customFormat="1" x14ac:dyDescent="0.2">
      <c r="A3848" s="2"/>
    </row>
    <row r="3849" spans="1:1" s="20" customFormat="1" x14ac:dyDescent="0.2">
      <c r="A3849" s="2"/>
    </row>
    <row r="3850" spans="1:1" s="20" customFormat="1" x14ac:dyDescent="0.2">
      <c r="A3850" s="2"/>
    </row>
    <row r="3851" spans="1:1" s="20" customFormat="1" x14ac:dyDescent="0.2">
      <c r="A3851" s="2"/>
    </row>
    <row r="3852" spans="1:1" s="20" customFormat="1" x14ac:dyDescent="0.2">
      <c r="A3852" s="2"/>
    </row>
    <row r="3853" spans="1:1" s="20" customFormat="1" x14ac:dyDescent="0.2">
      <c r="A3853" s="2"/>
    </row>
    <row r="3854" spans="1:1" s="20" customFormat="1" x14ac:dyDescent="0.2">
      <c r="A3854" s="2"/>
    </row>
    <row r="3855" spans="1:1" s="20" customFormat="1" x14ac:dyDescent="0.2">
      <c r="A3855" s="2"/>
    </row>
    <row r="3856" spans="1:1" s="20" customFormat="1" x14ac:dyDescent="0.2">
      <c r="A3856" s="2"/>
    </row>
    <row r="3857" spans="1:1" s="20" customFormat="1" x14ac:dyDescent="0.2">
      <c r="A3857" s="2"/>
    </row>
    <row r="3858" spans="1:1" s="20" customFormat="1" x14ac:dyDescent="0.2">
      <c r="A3858" s="2"/>
    </row>
    <row r="3859" spans="1:1" s="20" customFormat="1" x14ac:dyDescent="0.2">
      <c r="A3859" s="2"/>
    </row>
    <row r="3860" spans="1:1" s="20" customFormat="1" x14ac:dyDescent="0.2">
      <c r="A3860" s="2"/>
    </row>
    <row r="3861" spans="1:1" s="20" customFormat="1" x14ac:dyDescent="0.2">
      <c r="A3861" s="2"/>
    </row>
    <row r="3862" spans="1:1" s="20" customFormat="1" x14ac:dyDescent="0.2">
      <c r="A3862" s="2"/>
    </row>
    <row r="3863" spans="1:1" s="20" customFormat="1" x14ac:dyDescent="0.2">
      <c r="A3863" s="2"/>
    </row>
    <row r="3864" spans="1:1" s="20" customFormat="1" x14ac:dyDescent="0.2">
      <c r="A3864" s="2"/>
    </row>
    <row r="3865" spans="1:1" s="20" customFormat="1" x14ac:dyDescent="0.2">
      <c r="A3865" s="2"/>
    </row>
    <row r="3866" spans="1:1" s="20" customFormat="1" x14ac:dyDescent="0.2">
      <c r="A3866" s="2"/>
    </row>
    <row r="3867" spans="1:1" s="20" customFormat="1" x14ac:dyDescent="0.2">
      <c r="A3867" s="2"/>
    </row>
    <row r="3868" spans="1:1" s="20" customFormat="1" x14ac:dyDescent="0.2">
      <c r="A3868" s="2"/>
    </row>
    <row r="3869" spans="1:1" s="20" customFormat="1" x14ac:dyDescent="0.2">
      <c r="A3869" s="2"/>
    </row>
    <row r="3870" spans="1:1" s="20" customFormat="1" x14ac:dyDescent="0.2">
      <c r="A3870" s="2"/>
    </row>
    <row r="3871" spans="1:1" s="20" customFormat="1" x14ac:dyDescent="0.2">
      <c r="A3871" s="2"/>
    </row>
    <row r="3872" spans="1:1" s="20" customFormat="1" x14ac:dyDescent="0.2">
      <c r="A3872" s="2"/>
    </row>
    <row r="3873" spans="1:1" s="20" customFormat="1" x14ac:dyDescent="0.2">
      <c r="A3873" s="2"/>
    </row>
    <row r="3874" spans="1:1" s="20" customFormat="1" x14ac:dyDescent="0.2">
      <c r="A3874" s="2"/>
    </row>
    <row r="3875" spans="1:1" s="20" customFormat="1" x14ac:dyDescent="0.2">
      <c r="A3875" s="2"/>
    </row>
    <row r="3876" spans="1:1" s="20" customFormat="1" x14ac:dyDescent="0.2">
      <c r="A3876" s="2"/>
    </row>
    <row r="3877" spans="1:1" s="20" customFormat="1" x14ac:dyDescent="0.2">
      <c r="A3877" s="2"/>
    </row>
    <row r="3878" spans="1:1" s="20" customFormat="1" x14ac:dyDescent="0.2">
      <c r="A3878" s="2"/>
    </row>
    <row r="3879" spans="1:1" s="20" customFormat="1" x14ac:dyDescent="0.2">
      <c r="A3879" s="2"/>
    </row>
    <row r="3880" spans="1:1" s="20" customFormat="1" x14ac:dyDescent="0.2">
      <c r="A3880" s="2"/>
    </row>
    <row r="3881" spans="1:1" s="20" customFormat="1" x14ac:dyDescent="0.2">
      <c r="A3881" s="2"/>
    </row>
    <row r="3882" spans="1:1" s="20" customFormat="1" x14ac:dyDescent="0.2">
      <c r="A3882" s="2"/>
    </row>
    <row r="3883" spans="1:1" s="20" customFormat="1" x14ac:dyDescent="0.2">
      <c r="A3883" s="2"/>
    </row>
    <row r="3884" spans="1:1" s="20" customFormat="1" x14ac:dyDescent="0.2">
      <c r="A3884" s="2"/>
    </row>
    <row r="3885" spans="1:1" s="20" customFormat="1" x14ac:dyDescent="0.2">
      <c r="A3885" s="2"/>
    </row>
    <row r="3886" spans="1:1" s="20" customFormat="1" x14ac:dyDescent="0.2">
      <c r="A3886" s="2"/>
    </row>
    <row r="3887" spans="1:1" s="20" customFormat="1" x14ac:dyDescent="0.2">
      <c r="A3887" s="2"/>
    </row>
    <row r="3888" spans="1:1" s="20" customFormat="1" x14ac:dyDescent="0.2">
      <c r="A3888" s="2"/>
    </row>
    <row r="3889" spans="1:1" s="20" customFormat="1" x14ac:dyDescent="0.2">
      <c r="A3889" s="2"/>
    </row>
    <row r="3890" spans="1:1" s="20" customFormat="1" x14ac:dyDescent="0.2">
      <c r="A3890" s="2"/>
    </row>
    <row r="3891" spans="1:1" s="20" customFormat="1" x14ac:dyDescent="0.2">
      <c r="A3891" s="2"/>
    </row>
    <row r="3892" spans="1:1" s="20" customFormat="1" x14ac:dyDescent="0.2">
      <c r="A3892" s="2"/>
    </row>
    <row r="3893" spans="1:1" s="20" customFormat="1" x14ac:dyDescent="0.2">
      <c r="A3893" s="2"/>
    </row>
    <row r="3894" spans="1:1" s="20" customFormat="1" x14ac:dyDescent="0.2">
      <c r="A3894" s="2"/>
    </row>
    <row r="3895" spans="1:1" s="20" customFormat="1" x14ac:dyDescent="0.2">
      <c r="A3895" s="2"/>
    </row>
    <row r="3896" spans="1:1" s="20" customFormat="1" x14ac:dyDescent="0.2">
      <c r="A3896" s="2"/>
    </row>
    <row r="3897" spans="1:1" s="20" customFormat="1" x14ac:dyDescent="0.2">
      <c r="A3897" s="2"/>
    </row>
    <row r="3898" spans="1:1" s="20" customFormat="1" x14ac:dyDescent="0.2">
      <c r="A3898" s="2"/>
    </row>
    <row r="3899" spans="1:1" s="20" customFormat="1" x14ac:dyDescent="0.2">
      <c r="A3899" s="2"/>
    </row>
    <row r="3900" spans="1:1" s="20" customFormat="1" x14ac:dyDescent="0.2">
      <c r="A3900" s="2"/>
    </row>
    <row r="3901" spans="1:1" s="20" customFormat="1" x14ac:dyDescent="0.2">
      <c r="A3901" s="2"/>
    </row>
    <row r="3902" spans="1:1" s="20" customFormat="1" x14ac:dyDescent="0.2">
      <c r="A3902" s="2"/>
    </row>
    <row r="3903" spans="1:1" s="20" customFormat="1" x14ac:dyDescent="0.2">
      <c r="A3903" s="2"/>
    </row>
    <row r="3904" spans="1:1" s="20" customFormat="1" x14ac:dyDescent="0.2">
      <c r="A3904" s="2"/>
    </row>
    <row r="3905" spans="1:1" s="20" customFormat="1" x14ac:dyDescent="0.2">
      <c r="A3905" s="2"/>
    </row>
    <row r="3906" spans="1:1" s="20" customFormat="1" x14ac:dyDescent="0.2">
      <c r="A3906" s="2"/>
    </row>
    <row r="3907" spans="1:1" s="20" customFormat="1" x14ac:dyDescent="0.2">
      <c r="A3907" s="2"/>
    </row>
    <row r="3908" spans="1:1" s="20" customFormat="1" x14ac:dyDescent="0.2">
      <c r="A3908" s="2"/>
    </row>
    <row r="3909" spans="1:1" s="20" customFormat="1" x14ac:dyDescent="0.2">
      <c r="A3909" s="2"/>
    </row>
    <row r="3910" spans="1:1" s="20" customFormat="1" x14ac:dyDescent="0.2">
      <c r="A3910" s="2"/>
    </row>
    <row r="3911" spans="1:1" s="20" customFormat="1" x14ac:dyDescent="0.2">
      <c r="A3911" s="2"/>
    </row>
    <row r="3912" spans="1:1" s="20" customFormat="1" x14ac:dyDescent="0.2">
      <c r="A3912" s="2"/>
    </row>
    <row r="3913" spans="1:1" s="20" customFormat="1" x14ac:dyDescent="0.2">
      <c r="A3913" s="2"/>
    </row>
    <row r="3914" spans="1:1" s="20" customFormat="1" x14ac:dyDescent="0.2">
      <c r="A3914" s="2"/>
    </row>
    <row r="3915" spans="1:1" s="20" customFormat="1" x14ac:dyDescent="0.2">
      <c r="A3915" s="2"/>
    </row>
    <row r="3916" spans="1:1" s="20" customFormat="1" x14ac:dyDescent="0.2">
      <c r="A3916" s="2"/>
    </row>
    <row r="3917" spans="1:1" s="20" customFormat="1" x14ac:dyDescent="0.2">
      <c r="A3917" s="2"/>
    </row>
    <row r="3918" spans="1:1" s="20" customFormat="1" x14ac:dyDescent="0.2">
      <c r="A3918" s="2"/>
    </row>
    <row r="3919" spans="1:1" s="20" customFormat="1" x14ac:dyDescent="0.2">
      <c r="A3919" s="2"/>
    </row>
    <row r="3920" spans="1:1" s="20" customFormat="1" x14ac:dyDescent="0.2">
      <c r="A3920" s="2"/>
    </row>
    <row r="3921" spans="1:1" s="20" customFormat="1" x14ac:dyDescent="0.2">
      <c r="A3921" s="2"/>
    </row>
    <row r="3922" spans="1:1" s="20" customFormat="1" x14ac:dyDescent="0.2">
      <c r="A3922" s="2"/>
    </row>
    <row r="3923" spans="1:1" s="20" customFormat="1" x14ac:dyDescent="0.2">
      <c r="A3923" s="2"/>
    </row>
    <row r="3924" spans="1:1" s="20" customFormat="1" x14ac:dyDescent="0.2">
      <c r="A3924" s="2"/>
    </row>
    <row r="3925" spans="1:1" s="20" customFormat="1" x14ac:dyDescent="0.2">
      <c r="A3925" s="2"/>
    </row>
    <row r="3926" spans="1:1" s="20" customFormat="1" x14ac:dyDescent="0.2">
      <c r="A3926" s="2"/>
    </row>
    <row r="3927" spans="1:1" s="20" customFormat="1" x14ac:dyDescent="0.2">
      <c r="A3927" s="2"/>
    </row>
    <row r="3928" spans="1:1" s="20" customFormat="1" x14ac:dyDescent="0.2">
      <c r="A3928" s="2"/>
    </row>
    <row r="3929" spans="1:1" s="20" customFormat="1" x14ac:dyDescent="0.2">
      <c r="A3929" s="2"/>
    </row>
    <row r="3930" spans="1:1" s="20" customFormat="1" x14ac:dyDescent="0.2">
      <c r="A3930" s="2"/>
    </row>
    <row r="3931" spans="1:1" s="20" customFormat="1" x14ac:dyDescent="0.2">
      <c r="A3931" s="2"/>
    </row>
    <row r="3932" spans="1:1" s="20" customFormat="1" x14ac:dyDescent="0.2">
      <c r="A3932" s="2"/>
    </row>
    <row r="3933" spans="1:1" s="20" customFormat="1" x14ac:dyDescent="0.2">
      <c r="A3933" s="2"/>
    </row>
    <row r="3934" spans="1:1" s="20" customFormat="1" x14ac:dyDescent="0.2">
      <c r="A3934" s="2"/>
    </row>
    <row r="3935" spans="1:1" s="20" customFormat="1" x14ac:dyDescent="0.2">
      <c r="A3935" s="2"/>
    </row>
    <row r="3936" spans="1:1" s="20" customFormat="1" x14ac:dyDescent="0.2">
      <c r="A3936" s="2"/>
    </row>
    <row r="3937" spans="1:1" s="20" customFormat="1" x14ac:dyDescent="0.2">
      <c r="A3937" s="2"/>
    </row>
    <row r="3938" spans="1:1" s="20" customFormat="1" x14ac:dyDescent="0.2">
      <c r="A3938" s="2"/>
    </row>
    <row r="3939" spans="1:1" s="20" customFormat="1" x14ac:dyDescent="0.2">
      <c r="A3939" s="2"/>
    </row>
    <row r="3940" spans="1:1" s="20" customFormat="1" x14ac:dyDescent="0.2">
      <c r="A3940" s="2"/>
    </row>
    <row r="3941" spans="1:1" s="20" customFormat="1" x14ac:dyDescent="0.2">
      <c r="A3941" s="2"/>
    </row>
    <row r="3942" spans="1:1" s="20" customFormat="1" x14ac:dyDescent="0.2">
      <c r="A3942" s="2"/>
    </row>
    <row r="3943" spans="1:1" s="20" customFormat="1" x14ac:dyDescent="0.2">
      <c r="A3943" s="2"/>
    </row>
    <row r="3944" spans="1:1" s="20" customFormat="1" x14ac:dyDescent="0.2">
      <c r="A3944" s="2"/>
    </row>
    <row r="3945" spans="1:1" s="20" customFormat="1" x14ac:dyDescent="0.2">
      <c r="A3945" s="2"/>
    </row>
    <row r="3946" spans="1:1" s="20" customFormat="1" x14ac:dyDescent="0.2">
      <c r="A3946" s="2"/>
    </row>
    <row r="3947" spans="1:1" s="20" customFormat="1" x14ac:dyDescent="0.2">
      <c r="A3947" s="2"/>
    </row>
    <row r="3948" spans="1:1" s="20" customFormat="1" x14ac:dyDescent="0.2">
      <c r="A3948" s="2"/>
    </row>
    <row r="3949" spans="1:1" s="20" customFormat="1" x14ac:dyDescent="0.2">
      <c r="A3949" s="2"/>
    </row>
    <row r="3950" spans="1:1" s="20" customFormat="1" x14ac:dyDescent="0.2">
      <c r="A3950" s="2"/>
    </row>
    <row r="3951" spans="1:1" s="20" customFormat="1" x14ac:dyDescent="0.2">
      <c r="A3951" s="2"/>
    </row>
    <row r="3952" spans="1:1" s="20" customFormat="1" x14ac:dyDescent="0.2">
      <c r="A3952" s="2"/>
    </row>
    <row r="3953" spans="1:1" s="20" customFormat="1" x14ac:dyDescent="0.2">
      <c r="A3953" s="2"/>
    </row>
    <row r="3954" spans="1:1" s="20" customFormat="1" x14ac:dyDescent="0.2">
      <c r="A3954" s="2"/>
    </row>
    <row r="3955" spans="1:1" s="20" customFormat="1" x14ac:dyDescent="0.2">
      <c r="A3955" s="2"/>
    </row>
    <row r="3956" spans="1:1" s="20" customFormat="1" x14ac:dyDescent="0.2">
      <c r="A3956" s="2"/>
    </row>
    <row r="3957" spans="1:1" s="20" customFormat="1" x14ac:dyDescent="0.2">
      <c r="A3957" s="2"/>
    </row>
    <row r="3958" spans="1:1" s="20" customFormat="1" x14ac:dyDescent="0.2">
      <c r="A3958" s="2"/>
    </row>
    <row r="3959" spans="1:1" s="20" customFormat="1" x14ac:dyDescent="0.2">
      <c r="A3959" s="2"/>
    </row>
    <row r="3960" spans="1:1" s="20" customFormat="1" x14ac:dyDescent="0.2">
      <c r="A3960" s="2"/>
    </row>
    <row r="3961" spans="1:1" s="20" customFormat="1" x14ac:dyDescent="0.2">
      <c r="A3961" s="2"/>
    </row>
    <row r="3962" spans="1:1" s="20" customFormat="1" x14ac:dyDescent="0.2">
      <c r="A3962" s="2"/>
    </row>
    <row r="3963" spans="1:1" s="20" customFormat="1" x14ac:dyDescent="0.2">
      <c r="A3963" s="2"/>
    </row>
    <row r="3964" spans="1:1" s="20" customFormat="1" x14ac:dyDescent="0.2">
      <c r="A3964" s="2"/>
    </row>
    <row r="3965" spans="1:1" s="20" customFormat="1" x14ac:dyDescent="0.2">
      <c r="A3965" s="2"/>
    </row>
    <row r="3966" spans="1:1" s="20" customFormat="1" x14ac:dyDescent="0.2">
      <c r="A3966" s="2"/>
    </row>
    <row r="3967" spans="1:1" s="20" customFormat="1" x14ac:dyDescent="0.2">
      <c r="A3967" s="2"/>
    </row>
    <row r="3968" spans="1:1" s="20" customFormat="1" x14ac:dyDescent="0.2">
      <c r="A3968" s="2"/>
    </row>
    <row r="3969" spans="1:1" s="20" customFormat="1" x14ac:dyDescent="0.2">
      <c r="A3969" s="2"/>
    </row>
    <row r="3970" spans="1:1" s="20" customFormat="1" x14ac:dyDescent="0.2">
      <c r="A3970" s="2"/>
    </row>
    <row r="3971" spans="1:1" s="20" customFormat="1" x14ac:dyDescent="0.2">
      <c r="A3971" s="2"/>
    </row>
    <row r="3972" spans="1:1" s="20" customFormat="1" x14ac:dyDescent="0.2">
      <c r="A3972" s="2"/>
    </row>
    <row r="3973" spans="1:1" s="20" customFormat="1" x14ac:dyDescent="0.2">
      <c r="A3973" s="2"/>
    </row>
    <row r="3974" spans="1:1" s="20" customFormat="1" x14ac:dyDescent="0.2">
      <c r="A3974" s="2"/>
    </row>
    <row r="3975" spans="1:1" s="20" customFormat="1" x14ac:dyDescent="0.2">
      <c r="A3975" s="2"/>
    </row>
    <row r="3976" spans="1:1" s="20" customFormat="1" x14ac:dyDescent="0.2">
      <c r="A3976" s="2"/>
    </row>
    <row r="3977" spans="1:1" s="20" customFormat="1" x14ac:dyDescent="0.2">
      <c r="A3977" s="2"/>
    </row>
    <row r="3978" spans="1:1" s="20" customFormat="1" x14ac:dyDescent="0.2">
      <c r="A3978" s="2"/>
    </row>
    <row r="3979" spans="1:1" s="20" customFormat="1" x14ac:dyDescent="0.2">
      <c r="A3979" s="2"/>
    </row>
    <row r="3980" spans="1:1" s="20" customFormat="1" x14ac:dyDescent="0.2">
      <c r="A3980" s="2"/>
    </row>
    <row r="3981" spans="1:1" s="20" customFormat="1" x14ac:dyDescent="0.2">
      <c r="A3981" s="2"/>
    </row>
    <row r="3982" spans="1:1" s="20" customFormat="1" x14ac:dyDescent="0.2">
      <c r="A3982" s="2"/>
    </row>
    <row r="3983" spans="1:1" s="20" customFormat="1" x14ac:dyDescent="0.2">
      <c r="A3983" s="2"/>
    </row>
    <row r="3984" spans="1:1" s="20" customFormat="1" x14ac:dyDescent="0.2">
      <c r="A3984" s="2"/>
    </row>
    <row r="3985" spans="1:1" s="20" customFormat="1" x14ac:dyDescent="0.2">
      <c r="A3985" s="2"/>
    </row>
    <row r="3986" spans="1:1" s="20" customFormat="1" x14ac:dyDescent="0.2">
      <c r="A3986" s="2"/>
    </row>
    <row r="3987" spans="1:1" s="20" customFormat="1" x14ac:dyDescent="0.2">
      <c r="A3987" s="2"/>
    </row>
    <row r="3988" spans="1:1" s="20" customFormat="1" x14ac:dyDescent="0.2">
      <c r="A3988" s="2"/>
    </row>
    <row r="3989" spans="1:1" s="20" customFormat="1" x14ac:dyDescent="0.2">
      <c r="A3989" s="2"/>
    </row>
    <row r="3990" spans="1:1" s="20" customFormat="1" x14ac:dyDescent="0.2">
      <c r="A3990" s="2"/>
    </row>
    <row r="3991" spans="1:1" s="20" customFormat="1" x14ac:dyDescent="0.2">
      <c r="A3991" s="2"/>
    </row>
    <row r="3992" spans="1:1" s="20" customFormat="1" x14ac:dyDescent="0.2">
      <c r="A3992" s="2"/>
    </row>
    <row r="3993" spans="1:1" s="20" customFormat="1" x14ac:dyDescent="0.2">
      <c r="A3993" s="2"/>
    </row>
    <row r="3994" spans="1:1" s="20" customFormat="1" x14ac:dyDescent="0.2">
      <c r="A3994" s="2"/>
    </row>
    <row r="3995" spans="1:1" s="20" customFormat="1" x14ac:dyDescent="0.2">
      <c r="A3995" s="2"/>
    </row>
    <row r="3996" spans="1:1" s="20" customFormat="1" x14ac:dyDescent="0.2">
      <c r="A3996" s="2"/>
    </row>
    <row r="3997" spans="1:1" s="20" customFormat="1" x14ac:dyDescent="0.2">
      <c r="A3997" s="2"/>
    </row>
    <row r="3998" spans="1:1" s="20" customFormat="1" x14ac:dyDescent="0.2">
      <c r="A3998" s="2"/>
    </row>
    <row r="3999" spans="1:1" s="20" customFormat="1" x14ac:dyDescent="0.2">
      <c r="A3999" s="2"/>
    </row>
    <row r="4000" spans="1:1" s="20" customFormat="1" x14ac:dyDescent="0.2">
      <c r="A4000" s="2"/>
    </row>
    <row r="4001" spans="1:1" s="20" customFormat="1" x14ac:dyDescent="0.2">
      <c r="A4001" s="2"/>
    </row>
    <row r="4002" spans="1:1" s="20" customFormat="1" x14ac:dyDescent="0.2">
      <c r="A4002" s="2"/>
    </row>
    <row r="4003" spans="1:1" s="20" customFormat="1" x14ac:dyDescent="0.2">
      <c r="A4003" s="2"/>
    </row>
    <row r="4004" spans="1:1" s="20" customFormat="1" x14ac:dyDescent="0.2">
      <c r="A4004" s="2"/>
    </row>
    <row r="4005" spans="1:1" s="20" customFormat="1" x14ac:dyDescent="0.2">
      <c r="A4005" s="2"/>
    </row>
    <row r="4006" spans="1:1" s="20" customFormat="1" x14ac:dyDescent="0.2">
      <c r="A4006" s="2"/>
    </row>
    <row r="4007" spans="1:1" s="20" customFormat="1" x14ac:dyDescent="0.2">
      <c r="A4007" s="2"/>
    </row>
    <row r="4008" spans="1:1" s="20" customFormat="1" x14ac:dyDescent="0.2">
      <c r="A4008" s="2"/>
    </row>
    <row r="4009" spans="1:1" s="20" customFormat="1" x14ac:dyDescent="0.2">
      <c r="A4009" s="2"/>
    </row>
    <row r="4010" spans="1:1" s="20" customFormat="1" x14ac:dyDescent="0.2">
      <c r="A4010" s="2"/>
    </row>
    <row r="4011" spans="1:1" s="20" customFormat="1" x14ac:dyDescent="0.2">
      <c r="A4011" s="2"/>
    </row>
    <row r="4012" spans="1:1" s="20" customFormat="1" x14ac:dyDescent="0.2">
      <c r="A4012" s="2"/>
    </row>
    <row r="4013" spans="1:1" s="20" customFormat="1" x14ac:dyDescent="0.2">
      <c r="A4013" s="2"/>
    </row>
    <row r="4014" spans="1:1" s="20" customFormat="1" x14ac:dyDescent="0.2">
      <c r="A4014" s="2"/>
    </row>
    <row r="4015" spans="1:1" s="20" customFormat="1" x14ac:dyDescent="0.2">
      <c r="A4015" s="2"/>
    </row>
    <row r="4016" spans="1:1" s="20" customFormat="1" x14ac:dyDescent="0.2">
      <c r="A4016" s="2"/>
    </row>
    <row r="4017" spans="1:1" s="20" customFormat="1" x14ac:dyDescent="0.2">
      <c r="A4017" s="2"/>
    </row>
    <row r="4018" spans="1:1" s="20" customFormat="1" x14ac:dyDescent="0.2">
      <c r="A4018" s="2"/>
    </row>
    <row r="4019" spans="1:1" s="20" customFormat="1" x14ac:dyDescent="0.2">
      <c r="A4019" s="2"/>
    </row>
    <row r="4020" spans="1:1" s="20" customFormat="1" x14ac:dyDescent="0.2">
      <c r="A4020" s="2"/>
    </row>
    <row r="4021" spans="1:1" s="20" customFormat="1" x14ac:dyDescent="0.2">
      <c r="A4021" s="2"/>
    </row>
    <row r="4022" spans="1:1" s="20" customFormat="1" x14ac:dyDescent="0.2">
      <c r="A4022" s="2"/>
    </row>
    <row r="4023" spans="1:1" s="20" customFormat="1" x14ac:dyDescent="0.2">
      <c r="A4023" s="2"/>
    </row>
    <row r="4024" spans="1:1" s="20" customFormat="1" x14ac:dyDescent="0.2">
      <c r="A4024" s="2"/>
    </row>
    <row r="4025" spans="1:1" s="20" customFormat="1" x14ac:dyDescent="0.2">
      <c r="A4025" s="2"/>
    </row>
    <row r="4026" spans="1:1" s="20" customFormat="1" x14ac:dyDescent="0.2">
      <c r="A4026" s="2"/>
    </row>
    <row r="4027" spans="1:1" s="20" customFormat="1" x14ac:dyDescent="0.2">
      <c r="A4027" s="2"/>
    </row>
    <row r="4028" spans="1:1" s="20" customFormat="1" x14ac:dyDescent="0.2">
      <c r="A4028" s="2"/>
    </row>
    <row r="4029" spans="1:1" s="20" customFormat="1" x14ac:dyDescent="0.2">
      <c r="A4029" s="2"/>
    </row>
    <row r="4030" spans="1:1" s="20" customFormat="1" x14ac:dyDescent="0.2">
      <c r="A4030" s="2"/>
    </row>
    <row r="4031" spans="1:1" s="20" customFormat="1" x14ac:dyDescent="0.2">
      <c r="A4031" s="2"/>
    </row>
    <row r="4032" spans="1:1" s="20" customFormat="1" x14ac:dyDescent="0.2">
      <c r="A4032" s="2"/>
    </row>
    <row r="4033" spans="1:1" s="20" customFormat="1" x14ac:dyDescent="0.2">
      <c r="A4033" s="2"/>
    </row>
    <row r="4034" spans="1:1" s="20" customFormat="1" x14ac:dyDescent="0.2">
      <c r="A4034" s="2"/>
    </row>
    <row r="4035" spans="1:1" s="20" customFormat="1" x14ac:dyDescent="0.2">
      <c r="A4035" s="2"/>
    </row>
    <row r="4036" spans="1:1" s="20" customFormat="1" x14ac:dyDescent="0.2">
      <c r="A4036" s="2"/>
    </row>
    <row r="4037" spans="1:1" s="20" customFormat="1" x14ac:dyDescent="0.2">
      <c r="A4037" s="2"/>
    </row>
    <row r="4038" spans="1:1" s="20" customFormat="1" x14ac:dyDescent="0.2">
      <c r="A4038" s="2"/>
    </row>
    <row r="4039" spans="1:1" s="20" customFormat="1" x14ac:dyDescent="0.2">
      <c r="A4039" s="2"/>
    </row>
    <row r="4040" spans="1:1" s="20" customFormat="1" x14ac:dyDescent="0.2">
      <c r="A4040" s="2"/>
    </row>
    <row r="4041" spans="1:1" s="20" customFormat="1" x14ac:dyDescent="0.2">
      <c r="A4041" s="2"/>
    </row>
    <row r="4042" spans="1:1" s="20" customFormat="1" x14ac:dyDescent="0.2">
      <c r="A4042" s="2"/>
    </row>
    <row r="4043" spans="1:1" s="20" customFormat="1" x14ac:dyDescent="0.2">
      <c r="A4043" s="2"/>
    </row>
    <row r="4044" spans="1:1" s="20" customFormat="1" x14ac:dyDescent="0.2">
      <c r="A4044" s="2"/>
    </row>
    <row r="4045" spans="1:1" s="20" customFormat="1" x14ac:dyDescent="0.2">
      <c r="A4045" s="2"/>
    </row>
    <row r="4046" spans="1:1" s="20" customFormat="1" x14ac:dyDescent="0.2">
      <c r="A4046" s="2"/>
    </row>
    <row r="4047" spans="1:1" s="20" customFormat="1" x14ac:dyDescent="0.2">
      <c r="A4047" s="2"/>
    </row>
    <row r="4048" spans="1:1" s="20" customFormat="1" x14ac:dyDescent="0.2">
      <c r="A4048" s="2"/>
    </row>
    <row r="4049" spans="1:1" s="20" customFormat="1" x14ac:dyDescent="0.2">
      <c r="A4049" s="2"/>
    </row>
    <row r="4050" spans="1:1" s="20" customFormat="1" x14ac:dyDescent="0.2">
      <c r="A4050" s="2"/>
    </row>
    <row r="4051" spans="1:1" s="20" customFormat="1" x14ac:dyDescent="0.2">
      <c r="A4051" s="2"/>
    </row>
    <row r="4052" spans="1:1" s="20" customFormat="1" x14ac:dyDescent="0.2">
      <c r="A4052" s="2"/>
    </row>
    <row r="4053" spans="1:1" s="20" customFormat="1" x14ac:dyDescent="0.2">
      <c r="A4053" s="2"/>
    </row>
    <row r="4054" spans="1:1" s="20" customFormat="1" x14ac:dyDescent="0.2">
      <c r="A4054" s="2"/>
    </row>
    <row r="4055" spans="1:1" s="20" customFormat="1" x14ac:dyDescent="0.2">
      <c r="A4055" s="2"/>
    </row>
    <row r="4056" spans="1:1" s="20" customFormat="1" x14ac:dyDescent="0.2">
      <c r="A4056" s="2"/>
    </row>
    <row r="4057" spans="1:1" s="20" customFormat="1" x14ac:dyDescent="0.2">
      <c r="A4057" s="2"/>
    </row>
    <row r="4058" spans="1:1" s="20" customFormat="1" x14ac:dyDescent="0.2">
      <c r="A4058" s="2"/>
    </row>
    <row r="4059" spans="1:1" s="20" customFormat="1" x14ac:dyDescent="0.2">
      <c r="A4059" s="2"/>
    </row>
    <row r="4060" spans="1:1" s="20" customFormat="1" x14ac:dyDescent="0.2">
      <c r="A4060" s="2"/>
    </row>
    <row r="4061" spans="1:1" s="20" customFormat="1" x14ac:dyDescent="0.2">
      <c r="A4061" s="2"/>
    </row>
    <row r="4062" spans="1:1" s="20" customFormat="1" x14ac:dyDescent="0.2">
      <c r="A4062" s="2"/>
    </row>
    <row r="4063" spans="1:1" s="20" customFormat="1" x14ac:dyDescent="0.2">
      <c r="A4063" s="2"/>
    </row>
    <row r="4064" spans="1:1" s="20" customFormat="1" x14ac:dyDescent="0.2">
      <c r="A4064" s="2"/>
    </row>
    <row r="4065" spans="1:1" s="20" customFormat="1" x14ac:dyDescent="0.2">
      <c r="A4065" s="2"/>
    </row>
    <row r="4066" spans="1:1" s="20" customFormat="1" x14ac:dyDescent="0.2">
      <c r="A4066" s="2"/>
    </row>
    <row r="4067" spans="1:1" s="20" customFormat="1" x14ac:dyDescent="0.2">
      <c r="A4067" s="2"/>
    </row>
    <row r="4068" spans="1:1" s="20" customFormat="1" x14ac:dyDescent="0.2">
      <c r="A4068" s="2"/>
    </row>
    <row r="4069" spans="1:1" s="20" customFormat="1" x14ac:dyDescent="0.2">
      <c r="A4069" s="2"/>
    </row>
    <row r="4070" spans="1:1" s="20" customFormat="1" x14ac:dyDescent="0.2">
      <c r="A4070" s="2"/>
    </row>
    <row r="4071" spans="1:1" s="20" customFormat="1" x14ac:dyDescent="0.2">
      <c r="A4071" s="2"/>
    </row>
    <row r="4072" spans="1:1" s="20" customFormat="1" x14ac:dyDescent="0.2">
      <c r="A4072" s="2"/>
    </row>
    <row r="4073" spans="1:1" s="20" customFormat="1" x14ac:dyDescent="0.2">
      <c r="A4073" s="2"/>
    </row>
    <row r="4074" spans="1:1" s="20" customFormat="1" x14ac:dyDescent="0.2">
      <c r="A4074" s="2"/>
    </row>
    <row r="4075" spans="1:1" s="20" customFormat="1" x14ac:dyDescent="0.2">
      <c r="A4075" s="2"/>
    </row>
    <row r="4076" spans="1:1" s="20" customFormat="1" x14ac:dyDescent="0.2">
      <c r="A4076" s="2"/>
    </row>
    <row r="4077" spans="1:1" s="20" customFormat="1" x14ac:dyDescent="0.2">
      <c r="A4077" s="2"/>
    </row>
    <row r="4078" spans="1:1" s="20" customFormat="1" x14ac:dyDescent="0.2">
      <c r="A4078" s="2"/>
    </row>
    <row r="4079" spans="1:1" s="20" customFormat="1" x14ac:dyDescent="0.2">
      <c r="A4079" s="2"/>
    </row>
    <row r="4080" spans="1:1" s="20" customFormat="1" x14ac:dyDescent="0.2">
      <c r="A4080" s="2"/>
    </row>
    <row r="4081" spans="1:1" s="20" customFormat="1" x14ac:dyDescent="0.2">
      <c r="A4081" s="2"/>
    </row>
    <row r="4082" spans="1:1" s="20" customFormat="1" x14ac:dyDescent="0.2">
      <c r="A4082" s="2"/>
    </row>
    <row r="4083" spans="1:1" s="20" customFormat="1" x14ac:dyDescent="0.2">
      <c r="A4083" s="2"/>
    </row>
    <row r="4084" spans="1:1" s="20" customFormat="1" x14ac:dyDescent="0.2">
      <c r="A4084" s="2"/>
    </row>
    <row r="4085" spans="1:1" s="20" customFormat="1" x14ac:dyDescent="0.2">
      <c r="A4085" s="2"/>
    </row>
    <row r="4086" spans="1:1" s="20" customFormat="1" x14ac:dyDescent="0.2">
      <c r="A4086" s="2"/>
    </row>
    <row r="4087" spans="1:1" s="20" customFormat="1" x14ac:dyDescent="0.2">
      <c r="A4087" s="2"/>
    </row>
    <row r="4088" spans="1:1" s="20" customFormat="1" x14ac:dyDescent="0.2">
      <c r="A4088" s="2"/>
    </row>
    <row r="4089" spans="1:1" s="20" customFormat="1" x14ac:dyDescent="0.2">
      <c r="A4089" s="2"/>
    </row>
    <row r="4090" spans="1:1" s="20" customFormat="1" x14ac:dyDescent="0.2">
      <c r="A4090" s="2"/>
    </row>
    <row r="4091" spans="1:1" s="20" customFormat="1" x14ac:dyDescent="0.2">
      <c r="A4091" s="2"/>
    </row>
    <row r="4092" spans="1:1" s="20" customFormat="1" x14ac:dyDescent="0.2">
      <c r="A4092" s="2"/>
    </row>
    <row r="4093" spans="1:1" s="20" customFormat="1" x14ac:dyDescent="0.2">
      <c r="A4093" s="2"/>
    </row>
    <row r="4094" spans="1:1" s="20" customFormat="1" x14ac:dyDescent="0.2">
      <c r="A4094" s="2"/>
    </row>
    <row r="4095" spans="1:1" s="20" customFormat="1" x14ac:dyDescent="0.2">
      <c r="A4095" s="2"/>
    </row>
    <row r="4096" spans="1:1" s="20" customFormat="1" x14ac:dyDescent="0.2">
      <c r="A4096" s="2"/>
    </row>
    <row r="4097" spans="1:1" s="20" customFormat="1" x14ac:dyDescent="0.2">
      <c r="A4097" s="2"/>
    </row>
    <row r="4098" spans="1:1" s="20" customFormat="1" x14ac:dyDescent="0.2">
      <c r="A4098" s="2"/>
    </row>
    <row r="4099" spans="1:1" s="20" customFormat="1" x14ac:dyDescent="0.2">
      <c r="A4099" s="2"/>
    </row>
    <row r="4100" spans="1:1" s="20" customFormat="1" x14ac:dyDescent="0.2">
      <c r="A4100" s="2"/>
    </row>
    <row r="4101" spans="1:1" s="20" customFormat="1" x14ac:dyDescent="0.2">
      <c r="A4101" s="2"/>
    </row>
    <row r="4102" spans="1:1" s="20" customFormat="1" x14ac:dyDescent="0.2">
      <c r="A4102" s="2"/>
    </row>
    <row r="4103" spans="1:1" s="20" customFormat="1" x14ac:dyDescent="0.2">
      <c r="A4103" s="2"/>
    </row>
    <row r="4104" spans="1:1" s="20" customFormat="1" x14ac:dyDescent="0.2">
      <c r="A4104" s="2"/>
    </row>
    <row r="4105" spans="1:1" s="20" customFormat="1" x14ac:dyDescent="0.2">
      <c r="A4105" s="2"/>
    </row>
    <row r="4106" spans="1:1" s="20" customFormat="1" x14ac:dyDescent="0.2">
      <c r="A4106" s="2"/>
    </row>
    <row r="4107" spans="1:1" s="20" customFormat="1" x14ac:dyDescent="0.2">
      <c r="A4107" s="2"/>
    </row>
    <row r="4108" spans="1:1" s="20" customFormat="1" x14ac:dyDescent="0.2">
      <c r="A4108" s="2"/>
    </row>
    <row r="4109" spans="1:1" s="20" customFormat="1" x14ac:dyDescent="0.2">
      <c r="A4109" s="2"/>
    </row>
    <row r="4110" spans="1:1" s="20" customFormat="1" x14ac:dyDescent="0.2">
      <c r="A4110" s="2"/>
    </row>
    <row r="4111" spans="1:1" s="20" customFormat="1" x14ac:dyDescent="0.2">
      <c r="A4111" s="2"/>
    </row>
    <row r="4112" spans="1:1" s="20" customFormat="1" x14ac:dyDescent="0.2">
      <c r="A4112" s="2"/>
    </row>
    <row r="4113" spans="1:1" s="20" customFormat="1" x14ac:dyDescent="0.2">
      <c r="A4113" s="2"/>
    </row>
    <row r="4114" spans="1:1" s="20" customFormat="1" x14ac:dyDescent="0.2">
      <c r="A4114" s="2"/>
    </row>
    <row r="4115" spans="1:1" s="20" customFormat="1" x14ac:dyDescent="0.2">
      <c r="A4115" s="2"/>
    </row>
    <row r="4116" spans="1:1" s="20" customFormat="1" x14ac:dyDescent="0.2">
      <c r="A4116" s="2"/>
    </row>
    <row r="4117" spans="1:1" s="20" customFormat="1" x14ac:dyDescent="0.2">
      <c r="A4117" s="2"/>
    </row>
    <row r="4118" spans="1:1" s="20" customFormat="1" x14ac:dyDescent="0.2">
      <c r="A4118" s="2"/>
    </row>
    <row r="4119" spans="1:1" s="20" customFormat="1" x14ac:dyDescent="0.2">
      <c r="A4119" s="2"/>
    </row>
    <row r="4120" spans="1:1" s="20" customFormat="1" x14ac:dyDescent="0.2">
      <c r="A4120" s="2"/>
    </row>
    <row r="4121" spans="1:1" s="20" customFormat="1" x14ac:dyDescent="0.2">
      <c r="A4121" s="2"/>
    </row>
    <row r="4122" spans="1:1" s="20" customFormat="1" x14ac:dyDescent="0.2">
      <c r="A4122" s="2"/>
    </row>
    <row r="4123" spans="1:1" s="20" customFormat="1" x14ac:dyDescent="0.2">
      <c r="A4123" s="2"/>
    </row>
    <row r="4124" spans="1:1" s="20" customFormat="1" x14ac:dyDescent="0.2">
      <c r="A4124" s="2"/>
    </row>
    <row r="4125" spans="1:1" s="20" customFormat="1" x14ac:dyDescent="0.2">
      <c r="A4125" s="2"/>
    </row>
    <row r="4126" spans="1:1" s="20" customFormat="1" x14ac:dyDescent="0.2">
      <c r="A4126" s="2"/>
    </row>
    <row r="4127" spans="1:1" s="20" customFormat="1" x14ac:dyDescent="0.2">
      <c r="A4127" s="2"/>
    </row>
    <row r="4128" spans="1:1" s="20" customFormat="1" x14ac:dyDescent="0.2">
      <c r="A4128" s="2"/>
    </row>
    <row r="4129" spans="1:1" s="20" customFormat="1" x14ac:dyDescent="0.2">
      <c r="A4129" s="2"/>
    </row>
    <row r="4130" spans="1:1" s="20" customFormat="1" x14ac:dyDescent="0.2">
      <c r="A4130" s="2"/>
    </row>
    <row r="4131" spans="1:1" s="20" customFormat="1" x14ac:dyDescent="0.2">
      <c r="A4131" s="2"/>
    </row>
    <row r="4132" spans="1:1" s="20" customFormat="1" x14ac:dyDescent="0.2">
      <c r="A4132" s="2"/>
    </row>
    <row r="4133" spans="1:1" s="20" customFormat="1" x14ac:dyDescent="0.2">
      <c r="A4133" s="2"/>
    </row>
    <row r="4134" spans="1:1" s="20" customFormat="1" x14ac:dyDescent="0.2">
      <c r="A4134" s="2"/>
    </row>
    <row r="4135" spans="1:1" s="20" customFormat="1" x14ac:dyDescent="0.2">
      <c r="A4135" s="2"/>
    </row>
    <row r="4136" spans="1:1" s="20" customFormat="1" x14ac:dyDescent="0.2">
      <c r="A4136" s="2"/>
    </row>
    <row r="4137" spans="1:1" s="20" customFormat="1" x14ac:dyDescent="0.2">
      <c r="A4137" s="2"/>
    </row>
    <row r="4138" spans="1:1" s="20" customFormat="1" x14ac:dyDescent="0.2">
      <c r="A4138" s="2"/>
    </row>
    <row r="4139" spans="1:1" s="20" customFormat="1" x14ac:dyDescent="0.2">
      <c r="A4139" s="2"/>
    </row>
    <row r="4140" spans="1:1" s="20" customFormat="1" x14ac:dyDescent="0.2">
      <c r="A4140" s="2"/>
    </row>
    <row r="4141" spans="1:1" s="20" customFormat="1" x14ac:dyDescent="0.2">
      <c r="A4141" s="2"/>
    </row>
    <row r="4142" spans="1:1" s="20" customFormat="1" x14ac:dyDescent="0.2">
      <c r="A4142" s="2"/>
    </row>
    <row r="4143" spans="1:1" s="20" customFormat="1" x14ac:dyDescent="0.2">
      <c r="A4143" s="2"/>
    </row>
    <row r="4144" spans="1:1" s="20" customFormat="1" x14ac:dyDescent="0.2">
      <c r="A4144" s="2"/>
    </row>
    <row r="4145" spans="1:1" s="20" customFormat="1" x14ac:dyDescent="0.2">
      <c r="A4145" s="2"/>
    </row>
    <row r="4146" spans="1:1" s="20" customFormat="1" x14ac:dyDescent="0.2">
      <c r="A4146" s="2"/>
    </row>
    <row r="4147" spans="1:1" s="20" customFormat="1" x14ac:dyDescent="0.2">
      <c r="A4147" s="2"/>
    </row>
    <row r="4148" spans="1:1" s="20" customFormat="1" x14ac:dyDescent="0.2">
      <c r="A4148" s="2"/>
    </row>
    <row r="4149" spans="1:1" s="20" customFormat="1" x14ac:dyDescent="0.2">
      <c r="A4149" s="2"/>
    </row>
    <row r="4150" spans="1:1" s="20" customFormat="1" x14ac:dyDescent="0.2">
      <c r="A4150" s="2"/>
    </row>
    <row r="4151" spans="1:1" s="20" customFormat="1" x14ac:dyDescent="0.2">
      <c r="A4151" s="2"/>
    </row>
    <row r="4152" spans="1:1" s="20" customFormat="1" x14ac:dyDescent="0.2">
      <c r="A4152" s="2"/>
    </row>
    <row r="4153" spans="1:1" s="20" customFormat="1" x14ac:dyDescent="0.2">
      <c r="A4153" s="2"/>
    </row>
    <row r="4154" spans="1:1" s="20" customFormat="1" x14ac:dyDescent="0.2">
      <c r="A4154" s="2"/>
    </row>
    <row r="4155" spans="1:1" s="20" customFormat="1" x14ac:dyDescent="0.2">
      <c r="A4155" s="2"/>
    </row>
    <row r="4156" spans="1:1" s="20" customFormat="1" x14ac:dyDescent="0.2">
      <c r="A4156" s="2"/>
    </row>
    <row r="4157" spans="1:1" s="20" customFormat="1" x14ac:dyDescent="0.2">
      <c r="A4157" s="2"/>
    </row>
    <row r="4158" spans="1:1" s="20" customFormat="1" x14ac:dyDescent="0.2">
      <c r="A4158" s="2"/>
    </row>
    <row r="4159" spans="1:1" s="20" customFormat="1" x14ac:dyDescent="0.2">
      <c r="A4159" s="2"/>
    </row>
    <row r="4160" spans="1:1" s="20" customFormat="1" x14ac:dyDescent="0.2">
      <c r="A4160" s="2"/>
    </row>
    <row r="4161" spans="1:1" s="20" customFormat="1" x14ac:dyDescent="0.2">
      <c r="A4161" s="2"/>
    </row>
    <row r="4162" spans="1:1" s="20" customFormat="1" x14ac:dyDescent="0.2">
      <c r="A4162" s="2"/>
    </row>
    <row r="4163" spans="1:1" s="20" customFormat="1" x14ac:dyDescent="0.2">
      <c r="A4163" s="2"/>
    </row>
    <row r="4164" spans="1:1" s="20" customFormat="1" x14ac:dyDescent="0.2">
      <c r="A4164" s="2"/>
    </row>
    <row r="4165" spans="1:1" s="20" customFormat="1" x14ac:dyDescent="0.2">
      <c r="A4165" s="2"/>
    </row>
    <row r="4166" spans="1:1" s="20" customFormat="1" x14ac:dyDescent="0.2">
      <c r="A4166" s="2"/>
    </row>
    <row r="4167" spans="1:1" s="20" customFormat="1" x14ac:dyDescent="0.2">
      <c r="A4167" s="2"/>
    </row>
    <row r="4168" spans="1:1" s="20" customFormat="1" x14ac:dyDescent="0.2">
      <c r="A4168" s="2"/>
    </row>
    <row r="4169" spans="1:1" s="20" customFormat="1" x14ac:dyDescent="0.2">
      <c r="A4169" s="2"/>
    </row>
    <row r="4170" spans="1:1" s="20" customFormat="1" x14ac:dyDescent="0.2">
      <c r="A4170" s="2"/>
    </row>
    <row r="4171" spans="1:1" s="20" customFormat="1" x14ac:dyDescent="0.2">
      <c r="A4171" s="2"/>
    </row>
    <row r="4172" spans="1:1" s="20" customFormat="1" x14ac:dyDescent="0.2">
      <c r="A4172" s="2"/>
    </row>
    <row r="4173" spans="1:1" s="20" customFormat="1" x14ac:dyDescent="0.2">
      <c r="A4173" s="2"/>
    </row>
    <row r="4174" spans="1:1" s="20" customFormat="1" x14ac:dyDescent="0.2">
      <c r="A4174" s="2"/>
    </row>
    <row r="4175" spans="1:1" s="20" customFormat="1" x14ac:dyDescent="0.2">
      <c r="A4175" s="2"/>
    </row>
    <row r="4176" spans="1:1" s="20" customFormat="1" x14ac:dyDescent="0.2">
      <c r="A4176" s="2"/>
    </row>
    <row r="4177" spans="1:1" s="20" customFormat="1" x14ac:dyDescent="0.2">
      <c r="A4177" s="2"/>
    </row>
    <row r="4178" spans="1:1" s="20" customFormat="1" x14ac:dyDescent="0.2">
      <c r="A4178" s="2"/>
    </row>
    <row r="4179" spans="1:1" s="20" customFormat="1" x14ac:dyDescent="0.2">
      <c r="A4179" s="2"/>
    </row>
    <row r="4180" spans="1:1" s="20" customFormat="1" x14ac:dyDescent="0.2">
      <c r="A4180" s="2"/>
    </row>
    <row r="4181" spans="1:1" s="20" customFormat="1" x14ac:dyDescent="0.2">
      <c r="A4181" s="2"/>
    </row>
    <row r="4182" spans="1:1" s="20" customFormat="1" x14ac:dyDescent="0.2">
      <c r="A4182" s="2"/>
    </row>
    <row r="4183" spans="1:1" s="20" customFormat="1" x14ac:dyDescent="0.2">
      <c r="A4183" s="2"/>
    </row>
    <row r="4184" spans="1:1" s="20" customFormat="1" x14ac:dyDescent="0.2">
      <c r="A4184" s="2"/>
    </row>
    <row r="4185" spans="1:1" s="20" customFormat="1" x14ac:dyDescent="0.2">
      <c r="A4185" s="2"/>
    </row>
    <row r="4186" spans="1:1" s="20" customFormat="1" x14ac:dyDescent="0.2">
      <c r="A4186" s="2"/>
    </row>
    <row r="4187" spans="1:1" s="20" customFormat="1" x14ac:dyDescent="0.2">
      <c r="A4187" s="2"/>
    </row>
    <row r="4188" spans="1:1" s="20" customFormat="1" x14ac:dyDescent="0.2">
      <c r="A4188" s="2"/>
    </row>
    <row r="4189" spans="1:1" s="20" customFormat="1" x14ac:dyDescent="0.2">
      <c r="A4189" s="2"/>
    </row>
    <row r="4190" spans="1:1" s="20" customFormat="1" x14ac:dyDescent="0.2">
      <c r="A4190" s="2"/>
    </row>
    <row r="4191" spans="1:1" s="20" customFormat="1" x14ac:dyDescent="0.2">
      <c r="A4191" s="2"/>
    </row>
    <row r="4192" spans="1:1" s="20" customFormat="1" x14ac:dyDescent="0.2">
      <c r="A4192" s="2"/>
    </row>
    <row r="4193" spans="1:1" s="20" customFormat="1" x14ac:dyDescent="0.2">
      <c r="A4193" s="2"/>
    </row>
    <row r="4194" spans="1:1" s="20" customFormat="1" x14ac:dyDescent="0.2">
      <c r="A4194" s="2"/>
    </row>
    <row r="4195" spans="1:1" s="20" customFormat="1" x14ac:dyDescent="0.2">
      <c r="A4195" s="2"/>
    </row>
    <row r="4196" spans="1:1" s="20" customFormat="1" x14ac:dyDescent="0.2">
      <c r="A4196" s="2"/>
    </row>
    <row r="4197" spans="1:1" s="20" customFormat="1" x14ac:dyDescent="0.2">
      <c r="A4197" s="2"/>
    </row>
    <row r="4198" spans="1:1" s="20" customFormat="1" x14ac:dyDescent="0.2">
      <c r="A4198" s="2"/>
    </row>
    <row r="4199" spans="1:1" s="20" customFormat="1" x14ac:dyDescent="0.2">
      <c r="A4199" s="2"/>
    </row>
    <row r="4200" spans="1:1" s="20" customFormat="1" x14ac:dyDescent="0.2">
      <c r="A4200" s="2"/>
    </row>
    <row r="4201" spans="1:1" s="20" customFormat="1" x14ac:dyDescent="0.2">
      <c r="A4201" s="2"/>
    </row>
    <row r="4202" spans="1:1" s="20" customFormat="1" x14ac:dyDescent="0.2">
      <c r="A4202" s="2"/>
    </row>
    <row r="4203" spans="1:1" s="20" customFormat="1" x14ac:dyDescent="0.2">
      <c r="A4203" s="2"/>
    </row>
    <row r="4204" spans="1:1" s="20" customFormat="1" x14ac:dyDescent="0.2">
      <c r="A4204" s="2"/>
    </row>
    <row r="4205" spans="1:1" s="20" customFormat="1" x14ac:dyDescent="0.2">
      <c r="A4205" s="2"/>
    </row>
    <row r="4206" spans="1:1" s="20" customFormat="1" x14ac:dyDescent="0.2">
      <c r="A4206" s="2"/>
    </row>
    <row r="4207" spans="1:1" s="20" customFormat="1" x14ac:dyDescent="0.2">
      <c r="A4207" s="2"/>
    </row>
    <row r="4208" spans="1:1" s="20" customFormat="1" x14ac:dyDescent="0.2">
      <c r="A4208" s="2"/>
    </row>
    <row r="4209" spans="1:1" s="20" customFormat="1" x14ac:dyDescent="0.2">
      <c r="A4209" s="2"/>
    </row>
    <row r="4210" spans="1:1" s="20" customFormat="1" x14ac:dyDescent="0.2">
      <c r="A4210" s="2"/>
    </row>
    <row r="4211" spans="1:1" s="20" customFormat="1" x14ac:dyDescent="0.2">
      <c r="A4211" s="2"/>
    </row>
    <row r="4212" spans="1:1" s="20" customFormat="1" x14ac:dyDescent="0.2">
      <c r="A4212" s="2"/>
    </row>
    <row r="4213" spans="1:1" s="20" customFormat="1" x14ac:dyDescent="0.2">
      <c r="A4213" s="2"/>
    </row>
    <row r="4214" spans="1:1" s="20" customFormat="1" x14ac:dyDescent="0.2">
      <c r="A4214" s="2"/>
    </row>
    <row r="4215" spans="1:1" s="20" customFormat="1" x14ac:dyDescent="0.2">
      <c r="A4215" s="2"/>
    </row>
    <row r="4216" spans="1:1" s="20" customFormat="1" x14ac:dyDescent="0.2">
      <c r="A4216" s="2"/>
    </row>
    <row r="4217" spans="1:1" s="20" customFormat="1" x14ac:dyDescent="0.2">
      <c r="A4217" s="2"/>
    </row>
    <row r="4218" spans="1:1" s="20" customFormat="1" x14ac:dyDescent="0.2">
      <c r="A4218" s="2"/>
    </row>
    <row r="4219" spans="1:1" s="20" customFormat="1" x14ac:dyDescent="0.2">
      <c r="A4219" s="2"/>
    </row>
    <row r="4220" spans="1:1" s="20" customFormat="1" x14ac:dyDescent="0.2">
      <c r="A4220" s="2"/>
    </row>
    <row r="4221" spans="1:1" s="20" customFormat="1" x14ac:dyDescent="0.2">
      <c r="A4221" s="2"/>
    </row>
    <row r="4222" spans="1:1" s="20" customFormat="1" x14ac:dyDescent="0.2">
      <c r="A4222" s="2"/>
    </row>
    <row r="4223" spans="1:1" s="20" customFormat="1" x14ac:dyDescent="0.2">
      <c r="A4223" s="2"/>
    </row>
    <row r="4224" spans="1:1" s="20" customFormat="1" x14ac:dyDescent="0.2">
      <c r="A4224" s="2"/>
    </row>
    <row r="4225" spans="1:1" s="20" customFormat="1" x14ac:dyDescent="0.2">
      <c r="A4225" s="2"/>
    </row>
    <row r="4226" spans="1:1" s="20" customFormat="1" x14ac:dyDescent="0.2">
      <c r="A4226" s="2"/>
    </row>
    <row r="4227" spans="1:1" s="20" customFormat="1" x14ac:dyDescent="0.2">
      <c r="A4227" s="2"/>
    </row>
    <row r="4228" spans="1:1" s="20" customFormat="1" x14ac:dyDescent="0.2">
      <c r="A4228" s="2"/>
    </row>
    <row r="4229" spans="1:1" s="20" customFormat="1" x14ac:dyDescent="0.2">
      <c r="A4229" s="2"/>
    </row>
    <row r="4230" spans="1:1" s="20" customFormat="1" x14ac:dyDescent="0.2">
      <c r="A4230" s="2"/>
    </row>
    <row r="4231" spans="1:1" s="20" customFormat="1" x14ac:dyDescent="0.2">
      <c r="A4231" s="2"/>
    </row>
    <row r="4232" spans="1:1" s="20" customFormat="1" x14ac:dyDescent="0.2">
      <c r="A4232" s="2"/>
    </row>
    <row r="4233" spans="1:1" s="20" customFormat="1" x14ac:dyDescent="0.2">
      <c r="A4233" s="2"/>
    </row>
    <row r="4234" spans="1:1" s="20" customFormat="1" x14ac:dyDescent="0.2">
      <c r="A4234" s="2"/>
    </row>
    <row r="4235" spans="1:1" s="20" customFormat="1" x14ac:dyDescent="0.2">
      <c r="A4235" s="2"/>
    </row>
    <row r="4236" spans="1:1" s="20" customFormat="1" x14ac:dyDescent="0.2">
      <c r="A4236" s="2"/>
    </row>
    <row r="4237" spans="1:1" s="20" customFormat="1" x14ac:dyDescent="0.2">
      <c r="A4237" s="2"/>
    </row>
    <row r="4238" spans="1:1" s="20" customFormat="1" x14ac:dyDescent="0.2">
      <c r="A4238" s="2"/>
    </row>
    <row r="4239" spans="1:1" s="20" customFormat="1" x14ac:dyDescent="0.2">
      <c r="A4239" s="2"/>
    </row>
    <row r="4240" spans="1:1" s="20" customFormat="1" x14ac:dyDescent="0.2">
      <c r="A4240" s="2"/>
    </row>
    <row r="4241" spans="1:1" s="20" customFormat="1" x14ac:dyDescent="0.2">
      <c r="A4241" s="2"/>
    </row>
    <row r="4242" spans="1:1" s="20" customFormat="1" x14ac:dyDescent="0.2">
      <c r="A4242" s="2"/>
    </row>
    <row r="4243" spans="1:1" s="20" customFormat="1" x14ac:dyDescent="0.2">
      <c r="A4243" s="2"/>
    </row>
    <row r="4244" spans="1:1" s="20" customFormat="1" x14ac:dyDescent="0.2">
      <c r="A4244" s="2"/>
    </row>
    <row r="4245" spans="1:1" s="20" customFormat="1" x14ac:dyDescent="0.2">
      <c r="A4245" s="2"/>
    </row>
    <row r="4246" spans="1:1" s="20" customFormat="1" x14ac:dyDescent="0.2">
      <c r="A4246" s="2"/>
    </row>
    <row r="4247" spans="1:1" s="20" customFormat="1" x14ac:dyDescent="0.2">
      <c r="A4247" s="2"/>
    </row>
    <row r="4248" spans="1:1" s="20" customFormat="1" x14ac:dyDescent="0.2">
      <c r="A4248" s="2"/>
    </row>
    <row r="4249" spans="1:1" s="20" customFormat="1" x14ac:dyDescent="0.2">
      <c r="A4249" s="2"/>
    </row>
    <row r="4250" spans="1:1" s="20" customFormat="1" x14ac:dyDescent="0.2">
      <c r="A4250" s="2"/>
    </row>
    <row r="4251" spans="1:1" s="20" customFormat="1" x14ac:dyDescent="0.2">
      <c r="A4251" s="2"/>
    </row>
    <row r="4252" spans="1:1" s="20" customFormat="1" x14ac:dyDescent="0.2">
      <c r="A4252" s="2"/>
    </row>
    <row r="4253" spans="1:1" s="20" customFormat="1" x14ac:dyDescent="0.2">
      <c r="A4253" s="2"/>
    </row>
    <row r="4254" spans="1:1" s="20" customFormat="1" x14ac:dyDescent="0.2">
      <c r="A4254" s="2"/>
    </row>
    <row r="4255" spans="1:1" s="20" customFormat="1" x14ac:dyDescent="0.2">
      <c r="A4255" s="2"/>
    </row>
    <row r="4256" spans="1:1" s="20" customFormat="1" x14ac:dyDescent="0.2">
      <c r="A4256" s="2"/>
    </row>
    <row r="4257" spans="1:1" s="20" customFormat="1" x14ac:dyDescent="0.2">
      <c r="A4257" s="2"/>
    </row>
    <row r="4258" spans="1:1" s="20" customFormat="1" x14ac:dyDescent="0.2">
      <c r="A4258" s="2"/>
    </row>
    <row r="4259" spans="1:1" s="20" customFormat="1" x14ac:dyDescent="0.2">
      <c r="A4259" s="2"/>
    </row>
    <row r="4260" spans="1:1" s="20" customFormat="1" x14ac:dyDescent="0.2">
      <c r="A4260" s="2"/>
    </row>
    <row r="4261" spans="1:1" s="20" customFormat="1" x14ac:dyDescent="0.2">
      <c r="A4261" s="2"/>
    </row>
    <row r="4262" spans="1:1" s="20" customFormat="1" x14ac:dyDescent="0.2">
      <c r="A4262" s="2"/>
    </row>
    <row r="4263" spans="1:1" s="20" customFormat="1" x14ac:dyDescent="0.2">
      <c r="A4263" s="2"/>
    </row>
    <row r="4264" spans="1:1" s="20" customFormat="1" x14ac:dyDescent="0.2">
      <c r="A4264" s="2"/>
    </row>
    <row r="4265" spans="1:1" s="20" customFormat="1" x14ac:dyDescent="0.2">
      <c r="A4265" s="2"/>
    </row>
    <row r="4266" spans="1:1" s="20" customFormat="1" x14ac:dyDescent="0.2">
      <c r="A4266" s="2"/>
    </row>
    <row r="4267" spans="1:1" s="20" customFormat="1" x14ac:dyDescent="0.2">
      <c r="A4267" s="2"/>
    </row>
    <row r="4268" spans="1:1" s="20" customFormat="1" x14ac:dyDescent="0.2">
      <c r="A4268" s="2"/>
    </row>
    <row r="4269" spans="1:1" s="20" customFormat="1" x14ac:dyDescent="0.2">
      <c r="A4269" s="2"/>
    </row>
    <row r="4270" spans="1:1" s="20" customFormat="1" x14ac:dyDescent="0.2">
      <c r="A4270" s="2"/>
    </row>
    <row r="4271" spans="1:1" s="20" customFormat="1" x14ac:dyDescent="0.2">
      <c r="A4271" s="2"/>
    </row>
    <row r="4272" spans="1:1" s="20" customFormat="1" x14ac:dyDescent="0.2">
      <c r="A4272" s="2"/>
    </row>
    <row r="4273" spans="1:1" s="20" customFormat="1" x14ac:dyDescent="0.2">
      <c r="A4273" s="2"/>
    </row>
    <row r="4274" spans="1:1" s="20" customFormat="1" x14ac:dyDescent="0.2">
      <c r="A4274" s="2"/>
    </row>
    <row r="4275" spans="1:1" s="20" customFormat="1" x14ac:dyDescent="0.2">
      <c r="A4275" s="2"/>
    </row>
    <row r="4276" spans="1:1" s="20" customFormat="1" x14ac:dyDescent="0.2">
      <c r="A4276" s="2"/>
    </row>
    <row r="4277" spans="1:1" s="20" customFormat="1" x14ac:dyDescent="0.2">
      <c r="A4277" s="2"/>
    </row>
    <row r="4278" spans="1:1" s="20" customFormat="1" x14ac:dyDescent="0.2">
      <c r="A4278" s="2"/>
    </row>
    <row r="4279" spans="1:1" s="20" customFormat="1" x14ac:dyDescent="0.2">
      <c r="A4279" s="2"/>
    </row>
    <row r="4280" spans="1:1" s="20" customFormat="1" x14ac:dyDescent="0.2">
      <c r="A4280" s="2"/>
    </row>
    <row r="4281" spans="1:1" s="20" customFormat="1" x14ac:dyDescent="0.2">
      <c r="A4281" s="2"/>
    </row>
    <row r="4282" spans="1:1" s="20" customFormat="1" x14ac:dyDescent="0.2">
      <c r="A4282" s="2"/>
    </row>
    <row r="4283" spans="1:1" s="20" customFormat="1" x14ac:dyDescent="0.2">
      <c r="A4283" s="2"/>
    </row>
    <row r="4284" spans="1:1" s="20" customFormat="1" x14ac:dyDescent="0.2">
      <c r="A4284" s="2"/>
    </row>
    <row r="4285" spans="1:1" s="20" customFormat="1" x14ac:dyDescent="0.2">
      <c r="A4285" s="2"/>
    </row>
    <row r="4286" spans="1:1" s="20" customFormat="1" x14ac:dyDescent="0.2">
      <c r="A4286" s="2"/>
    </row>
    <row r="4287" spans="1:1" s="20" customFormat="1" x14ac:dyDescent="0.2">
      <c r="A4287" s="2"/>
    </row>
    <row r="4288" spans="1:1" s="20" customFormat="1" x14ac:dyDescent="0.2">
      <c r="A4288" s="2"/>
    </row>
    <row r="4289" spans="1:1" s="20" customFormat="1" x14ac:dyDescent="0.2">
      <c r="A4289" s="2"/>
    </row>
    <row r="4290" spans="1:1" s="20" customFormat="1" x14ac:dyDescent="0.2">
      <c r="A4290" s="2"/>
    </row>
    <row r="4291" spans="1:1" s="20" customFormat="1" x14ac:dyDescent="0.2">
      <c r="A4291" s="2"/>
    </row>
    <row r="4292" spans="1:1" s="20" customFormat="1" x14ac:dyDescent="0.2">
      <c r="A4292" s="2"/>
    </row>
    <row r="4293" spans="1:1" s="20" customFormat="1" x14ac:dyDescent="0.2">
      <c r="A4293" s="2"/>
    </row>
    <row r="4294" spans="1:1" s="20" customFormat="1" x14ac:dyDescent="0.2">
      <c r="A4294" s="2"/>
    </row>
    <row r="4295" spans="1:1" s="20" customFormat="1" x14ac:dyDescent="0.2">
      <c r="A4295" s="2"/>
    </row>
    <row r="4296" spans="1:1" s="20" customFormat="1" x14ac:dyDescent="0.2">
      <c r="A4296" s="2"/>
    </row>
    <row r="4297" spans="1:1" s="20" customFormat="1" x14ac:dyDescent="0.2">
      <c r="A4297" s="2"/>
    </row>
    <row r="4298" spans="1:1" s="20" customFormat="1" x14ac:dyDescent="0.2">
      <c r="A4298" s="2"/>
    </row>
    <row r="4299" spans="1:1" s="20" customFormat="1" x14ac:dyDescent="0.2">
      <c r="A4299" s="2"/>
    </row>
    <row r="4300" spans="1:1" s="20" customFormat="1" x14ac:dyDescent="0.2">
      <c r="A4300" s="2"/>
    </row>
    <row r="4301" spans="1:1" s="20" customFormat="1" x14ac:dyDescent="0.2">
      <c r="A4301" s="2"/>
    </row>
    <row r="4302" spans="1:1" s="20" customFormat="1" x14ac:dyDescent="0.2">
      <c r="A4302" s="2"/>
    </row>
    <row r="4303" spans="1:1" s="20" customFormat="1" x14ac:dyDescent="0.2">
      <c r="A4303" s="2"/>
    </row>
    <row r="4304" spans="1:1" s="20" customFormat="1" x14ac:dyDescent="0.2">
      <c r="A4304" s="2"/>
    </row>
    <row r="4305" spans="1:1" s="20" customFormat="1" x14ac:dyDescent="0.2">
      <c r="A4305" s="2"/>
    </row>
    <row r="4306" spans="1:1" s="20" customFormat="1" x14ac:dyDescent="0.2">
      <c r="A4306" s="2"/>
    </row>
    <row r="4307" spans="1:1" s="20" customFormat="1" x14ac:dyDescent="0.2">
      <c r="A4307" s="2"/>
    </row>
    <row r="4308" spans="1:1" s="20" customFormat="1" x14ac:dyDescent="0.2">
      <c r="A4308" s="2"/>
    </row>
    <row r="4309" spans="1:1" s="20" customFormat="1" x14ac:dyDescent="0.2">
      <c r="A4309" s="2"/>
    </row>
    <row r="4310" spans="1:1" s="20" customFormat="1" x14ac:dyDescent="0.2">
      <c r="A4310" s="2"/>
    </row>
    <row r="4311" spans="1:1" s="20" customFormat="1" x14ac:dyDescent="0.2">
      <c r="A4311" s="2"/>
    </row>
    <row r="4312" spans="1:1" s="20" customFormat="1" x14ac:dyDescent="0.2">
      <c r="A4312" s="2"/>
    </row>
    <row r="4313" spans="1:1" s="20" customFormat="1" x14ac:dyDescent="0.2">
      <c r="A4313" s="2"/>
    </row>
    <row r="4314" spans="1:1" s="20" customFormat="1" x14ac:dyDescent="0.2">
      <c r="A4314" s="2"/>
    </row>
    <row r="4315" spans="1:1" s="20" customFormat="1" x14ac:dyDescent="0.2">
      <c r="A4315" s="2"/>
    </row>
    <row r="4316" spans="1:1" s="20" customFormat="1" x14ac:dyDescent="0.2">
      <c r="A4316" s="2"/>
    </row>
    <row r="4317" spans="1:1" s="20" customFormat="1" x14ac:dyDescent="0.2">
      <c r="A4317" s="2"/>
    </row>
    <row r="4318" spans="1:1" s="20" customFormat="1" x14ac:dyDescent="0.2">
      <c r="A4318" s="2"/>
    </row>
    <row r="4319" spans="1:1" s="20" customFormat="1" x14ac:dyDescent="0.2">
      <c r="A4319" s="2"/>
    </row>
    <row r="4320" spans="1:1" s="20" customFormat="1" x14ac:dyDescent="0.2">
      <c r="A4320" s="2"/>
    </row>
    <row r="4321" spans="1:1" s="20" customFormat="1" x14ac:dyDescent="0.2">
      <c r="A4321" s="2"/>
    </row>
    <row r="4322" spans="1:1" s="20" customFormat="1" x14ac:dyDescent="0.2">
      <c r="A4322" s="2"/>
    </row>
    <row r="4323" spans="1:1" s="20" customFormat="1" x14ac:dyDescent="0.2">
      <c r="A4323" s="2"/>
    </row>
    <row r="4324" spans="1:1" s="20" customFormat="1" x14ac:dyDescent="0.2">
      <c r="A4324" s="2"/>
    </row>
    <row r="4325" spans="1:1" s="20" customFormat="1" x14ac:dyDescent="0.2">
      <c r="A4325" s="2"/>
    </row>
    <row r="4326" spans="1:1" s="20" customFormat="1" x14ac:dyDescent="0.2">
      <c r="A4326" s="2"/>
    </row>
    <row r="4327" spans="1:1" s="20" customFormat="1" x14ac:dyDescent="0.2">
      <c r="A4327" s="2"/>
    </row>
    <row r="4328" spans="1:1" s="20" customFormat="1" x14ac:dyDescent="0.2">
      <c r="A4328" s="2"/>
    </row>
    <row r="4329" spans="1:1" s="20" customFormat="1" x14ac:dyDescent="0.2">
      <c r="A4329" s="2"/>
    </row>
    <row r="4330" spans="1:1" s="20" customFormat="1" x14ac:dyDescent="0.2">
      <c r="A4330" s="2"/>
    </row>
    <row r="4331" spans="1:1" s="20" customFormat="1" x14ac:dyDescent="0.2">
      <c r="A4331" s="2"/>
    </row>
    <row r="4332" spans="1:1" s="20" customFormat="1" x14ac:dyDescent="0.2">
      <c r="A4332" s="2"/>
    </row>
    <row r="4333" spans="1:1" s="20" customFormat="1" x14ac:dyDescent="0.2">
      <c r="A4333" s="2"/>
    </row>
    <row r="4334" spans="1:1" s="20" customFormat="1" x14ac:dyDescent="0.2">
      <c r="A4334" s="2"/>
    </row>
    <row r="4335" spans="1:1" s="20" customFormat="1" x14ac:dyDescent="0.2">
      <c r="A4335" s="2"/>
    </row>
    <row r="4336" spans="1:1" s="20" customFormat="1" x14ac:dyDescent="0.2">
      <c r="A4336" s="2"/>
    </row>
    <row r="4337" spans="1:1" s="20" customFormat="1" x14ac:dyDescent="0.2">
      <c r="A4337" s="2"/>
    </row>
    <row r="4338" spans="1:1" s="20" customFormat="1" x14ac:dyDescent="0.2">
      <c r="A4338" s="2"/>
    </row>
    <row r="4339" spans="1:1" s="20" customFormat="1" x14ac:dyDescent="0.2">
      <c r="A4339" s="2"/>
    </row>
    <row r="4340" spans="1:1" s="20" customFormat="1" x14ac:dyDescent="0.2">
      <c r="A4340" s="2"/>
    </row>
    <row r="4341" spans="1:1" s="20" customFormat="1" x14ac:dyDescent="0.2">
      <c r="A4341" s="2"/>
    </row>
    <row r="4342" spans="1:1" s="20" customFormat="1" x14ac:dyDescent="0.2">
      <c r="A4342" s="2"/>
    </row>
    <row r="4343" spans="1:1" s="20" customFormat="1" x14ac:dyDescent="0.2">
      <c r="A4343" s="2"/>
    </row>
    <row r="4344" spans="1:1" s="20" customFormat="1" x14ac:dyDescent="0.2">
      <c r="A4344" s="2"/>
    </row>
    <row r="4345" spans="1:1" s="20" customFormat="1" x14ac:dyDescent="0.2">
      <c r="A4345" s="2"/>
    </row>
    <row r="4346" spans="1:1" s="20" customFormat="1" x14ac:dyDescent="0.2">
      <c r="A4346" s="2"/>
    </row>
    <row r="4347" spans="1:1" s="20" customFormat="1" x14ac:dyDescent="0.2">
      <c r="A4347" s="2"/>
    </row>
    <row r="4348" spans="1:1" s="20" customFormat="1" x14ac:dyDescent="0.2">
      <c r="A4348" s="2"/>
    </row>
    <row r="4349" spans="1:1" s="20" customFormat="1" x14ac:dyDescent="0.2">
      <c r="A4349" s="2"/>
    </row>
    <row r="4350" spans="1:1" s="20" customFormat="1" x14ac:dyDescent="0.2">
      <c r="A4350" s="2"/>
    </row>
    <row r="4351" spans="1:1" s="20" customFormat="1" x14ac:dyDescent="0.2">
      <c r="A4351" s="2"/>
    </row>
    <row r="4352" spans="1:1" s="20" customFormat="1" x14ac:dyDescent="0.2">
      <c r="A4352" s="2"/>
    </row>
    <row r="4353" spans="1:1" s="20" customFormat="1" x14ac:dyDescent="0.2">
      <c r="A4353" s="2"/>
    </row>
    <row r="4354" spans="1:1" s="20" customFormat="1" x14ac:dyDescent="0.2">
      <c r="A4354" s="2"/>
    </row>
    <row r="4355" spans="1:1" s="20" customFormat="1" x14ac:dyDescent="0.2">
      <c r="A4355" s="2"/>
    </row>
    <row r="4356" spans="1:1" s="20" customFormat="1" x14ac:dyDescent="0.2">
      <c r="A4356" s="2"/>
    </row>
    <row r="4357" spans="1:1" s="20" customFormat="1" x14ac:dyDescent="0.2">
      <c r="A4357" s="2"/>
    </row>
    <row r="4358" spans="1:1" s="20" customFormat="1" x14ac:dyDescent="0.2">
      <c r="A4358" s="2"/>
    </row>
    <row r="4359" spans="1:1" s="20" customFormat="1" x14ac:dyDescent="0.2">
      <c r="A4359" s="2"/>
    </row>
    <row r="4360" spans="1:1" s="20" customFormat="1" x14ac:dyDescent="0.2">
      <c r="A4360" s="2"/>
    </row>
    <row r="4361" spans="1:1" s="20" customFormat="1" x14ac:dyDescent="0.2">
      <c r="A4361" s="2"/>
    </row>
    <row r="4362" spans="1:1" s="20" customFormat="1" x14ac:dyDescent="0.2">
      <c r="A4362" s="2"/>
    </row>
    <row r="4363" spans="1:1" s="20" customFormat="1" x14ac:dyDescent="0.2">
      <c r="A4363" s="2"/>
    </row>
    <row r="4364" spans="1:1" s="20" customFormat="1" x14ac:dyDescent="0.2">
      <c r="A4364" s="2"/>
    </row>
    <row r="4365" spans="1:1" s="20" customFormat="1" x14ac:dyDescent="0.2">
      <c r="A4365" s="2"/>
    </row>
    <row r="4366" spans="1:1" s="20" customFormat="1" x14ac:dyDescent="0.2">
      <c r="A4366" s="2"/>
    </row>
    <row r="4367" spans="1:1" s="20" customFormat="1" x14ac:dyDescent="0.2">
      <c r="A4367" s="2"/>
    </row>
    <row r="4368" spans="1:1" s="20" customFormat="1" x14ac:dyDescent="0.2">
      <c r="A4368" s="2"/>
    </row>
    <row r="4369" spans="1:1" s="20" customFormat="1" x14ac:dyDescent="0.2">
      <c r="A4369" s="2"/>
    </row>
    <row r="4370" spans="1:1" s="20" customFormat="1" x14ac:dyDescent="0.2">
      <c r="A4370" s="2"/>
    </row>
    <row r="4371" spans="1:1" s="20" customFormat="1" x14ac:dyDescent="0.2">
      <c r="A4371" s="2"/>
    </row>
    <row r="4372" spans="1:1" s="20" customFormat="1" x14ac:dyDescent="0.2">
      <c r="A4372" s="2"/>
    </row>
    <row r="4373" spans="1:1" s="20" customFormat="1" x14ac:dyDescent="0.2">
      <c r="A4373" s="2"/>
    </row>
    <row r="4374" spans="1:1" s="20" customFormat="1" x14ac:dyDescent="0.2">
      <c r="A4374" s="2"/>
    </row>
    <row r="4375" spans="1:1" s="20" customFormat="1" x14ac:dyDescent="0.2">
      <c r="A4375" s="2"/>
    </row>
    <row r="4376" spans="1:1" s="20" customFormat="1" x14ac:dyDescent="0.2">
      <c r="A4376" s="2"/>
    </row>
    <row r="4377" spans="1:1" s="20" customFormat="1" x14ac:dyDescent="0.2">
      <c r="A4377" s="2"/>
    </row>
    <row r="4378" spans="1:1" s="20" customFormat="1" x14ac:dyDescent="0.2">
      <c r="A4378" s="2"/>
    </row>
    <row r="4379" spans="1:1" s="20" customFormat="1" x14ac:dyDescent="0.2">
      <c r="A4379" s="2"/>
    </row>
    <row r="4380" spans="1:1" s="20" customFormat="1" x14ac:dyDescent="0.2">
      <c r="A4380" s="2"/>
    </row>
    <row r="4381" spans="1:1" s="20" customFormat="1" x14ac:dyDescent="0.2">
      <c r="A4381" s="2"/>
    </row>
    <row r="4382" spans="1:1" s="20" customFormat="1" x14ac:dyDescent="0.2">
      <c r="A4382" s="2"/>
    </row>
    <row r="4383" spans="1:1" s="20" customFormat="1" x14ac:dyDescent="0.2">
      <c r="A4383" s="2"/>
    </row>
    <row r="4384" spans="1:1" s="20" customFormat="1" x14ac:dyDescent="0.2">
      <c r="A4384" s="2"/>
    </row>
    <row r="4385" spans="1:1" s="20" customFormat="1" x14ac:dyDescent="0.2">
      <c r="A4385" s="2"/>
    </row>
    <row r="4386" spans="1:1" s="20" customFormat="1" x14ac:dyDescent="0.2">
      <c r="A4386" s="2"/>
    </row>
    <row r="4387" spans="1:1" s="20" customFormat="1" x14ac:dyDescent="0.2">
      <c r="A4387" s="2"/>
    </row>
    <row r="4388" spans="1:1" s="20" customFormat="1" x14ac:dyDescent="0.2">
      <c r="A4388" s="2"/>
    </row>
    <row r="4389" spans="1:1" s="20" customFormat="1" x14ac:dyDescent="0.2">
      <c r="A4389" s="2"/>
    </row>
    <row r="4390" spans="1:1" s="20" customFormat="1" x14ac:dyDescent="0.2">
      <c r="A4390" s="2"/>
    </row>
    <row r="4391" spans="1:1" s="20" customFormat="1" x14ac:dyDescent="0.2">
      <c r="A4391" s="2"/>
    </row>
    <row r="4392" spans="1:1" s="20" customFormat="1" x14ac:dyDescent="0.2">
      <c r="A4392" s="2"/>
    </row>
    <row r="4393" spans="1:1" s="20" customFormat="1" x14ac:dyDescent="0.2">
      <c r="A4393" s="2"/>
    </row>
    <row r="4394" spans="1:1" s="20" customFormat="1" x14ac:dyDescent="0.2">
      <c r="A4394" s="2"/>
    </row>
    <row r="4395" spans="1:1" s="20" customFormat="1" x14ac:dyDescent="0.2">
      <c r="A4395" s="2"/>
    </row>
    <row r="4396" spans="1:1" s="20" customFormat="1" x14ac:dyDescent="0.2">
      <c r="A4396" s="2"/>
    </row>
    <row r="4397" spans="1:1" s="20" customFormat="1" x14ac:dyDescent="0.2">
      <c r="A4397" s="2"/>
    </row>
    <row r="4398" spans="1:1" s="20" customFormat="1" x14ac:dyDescent="0.2">
      <c r="A4398" s="2"/>
    </row>
    <row r="4399" spans="1:1" s="20" customFormat="1" x14ac:dyDescent="0.2">
      <c r="A4399" s="2"/>
    </row>
    <row r="4400" spans="1:1" s="20" customFormat="1" x14ac:dyDescent="0.2">
      <c r="A4400" s="2"/>
    </row>
    <row r="4401" spans="1:1" s="20" customFormat="1" x14ac:dyDescent="0.2">
      <c r="A4401" s="2"/>
    </row>
    <row r="4402" spans="1:1" s="20" customFormat="1" x14ac:dyDescent="0.2">
      <c r="A4402" s="2"/>
    </row>
    <row r="4403" spans="1:1" s="20" customFormat="1" x14ac:dyDescent="0.2">
      <c r="A4403" s="2"/>
    </row>
    <row r="4404" spans="1:1" s="20" customFormat="1" x14ac:dyDescent="0.2">
      <c r="A4404" s="2"/>
    </row>
    <row r="4405" spans="1:1" s="20" customFormat="1" x14ac:dyDescent="0.2">
      <c r="A4405" s="2"/>
    </row>
    <row r="4406" spans="1:1" s="20" customFormat="1" x14ac:dyDescent="0.2">
      <c r="A4406" s="2"/>
    </row>
    <row r="4407" spans="1:1" s="20" customFormat="1" x14ac:dyDescent="0.2">
      <c r="A4407" s="2"/>
    </row>
    <row r="4408" spans="1:1" s="20" customFormat="1" x14ac:dyDescent="0.2">
      <c r="A4408" s="2"/>
    </row>
    <row r="4409" spans="1:1" s="20" customFormat="1" x14ac:dyDescent="0.2">
      <c r="A4409" s="2"/>
    </row>
    <row r="4410" spans="1:1" s="20" customFormat="1" x14ac:dyDescent="0.2">
      <c r="A4410" s="2"/>
    </row>
    <row r="4411" spans="1:1" s="20" customFormat="1" x14ac:dyDescent="0.2">
      <c r="A4411" s="2"/>
    </row>
    <row r="4412" spans="1:1" s="20" customFormat="1" x14ac:dyDescent="0.2">
      <c r="A4412" s="2"/>
    </row>
    <row r="4413" spans="1:1" s="20" customFormat="1" x14ac:dyDescent="0.2">
      <c r="A4413" s="2"/>
    </row>
    <row r="4414" spans="1:1" s="20" customFormat="1" x14ac:dyDescent="0.2">
      <c r="A4414" s="2"/>
    </row>
    <row r="4415" spans="1:1" s="20" customFormat="1" x14ac:dyDescent="0.2">
      <c r="A4415" s="2"/>
    </row>
    <row r="4416" spans="1:1" s="20" customFormat="1" x14ac:dyDescent="0.2">
      <c r="A4416" s="2"/>
    </row>
    <row r="4417" spans="1:1" s="20" customFormat="1" x14ac:dyDescent="0.2">
      <c r="A4417" s="2"/>
    </row>
    <row r="4418" spans="1:1" s="20" customFormat="1" x14ac:dyDescent="0.2">
      <c r="A4418" s="2"/>
    </row>
    <row r="4419" spans="1:1" s="20" customFormat="1" x14ac:dyDescent="0.2">
      <c r="A4419" s="2"/>
    </row>
    <row r="4420" spans="1:1" s="20" customFormat="1" x14ac:dyDescent="0.2">
      <c r="A4420" s="2"/>
    </row>
    <row r="4421" spans="1:1" s="20" customFormat="1" x14ac:dyDescent="0.2">
      <c r="A4421" s="2"/>
    </row>
    <row r="4422" spans="1:1" s="20" customFormat="1" x14ac:dyDescent="0.2">
      <c r="A4422" s="2"/>
    </row>
    <row r="4423" spans="1:1" s="20" customFormat="1" x14ac:dyDescent="0.2">
      <c r="A4423" s="2"/>
    </row>
    <row r="4424" spans="1:1" s="20" customFormat="1" x14ac:dyDescent="0.2">
      <c r="A4424" s="2"/>
    </row>
    <row r="4425" spans="1:1" s="20" customFormat="1" x14ac:dyDescent="0.2">
      <c r="A4425" s="2"/>
    </row>
    <row r="4426" spans="1:1" s="20" customFormat="1" x14ac:dyDescent="0.2">
      <c r="A4426" s="2"/>
    </row>
    <row r="4427" spans="1:1" s="20" customFormat="1" x14ac:dyDescent="0.2">
      <c r="A4427" s="2"/>
    </row>
    <row r="4428" spans="1:1" s="20" customFormat="1" x14ac:dyDescent="0.2">
      <c r="A4428" s="2"/>
    </row>
    <row r="4429" spans="1:1" s="20" customFormat="1" x14ac:dyDescent="0.2">
      <c r="A4429" s="2"/>
    </row>
    <row r="4430" spans="1:1" s="20" customFormat="1" x14ac:dyDescent="0.2">
      <c r="A4430" s="2"/>
    </row>
    <row r="4431" spans="1:1" s="20" customFormat="1" x14ac:dyDescent="0.2">
      <c r="A4431" s="2"/>
    </row>
    <row r="4432" spans="1:1" s="20" customFormat="1" x14ac:dyDescent="0.2">
      <c r="A4432" s="2"/>
    </row>
    <row r="4433" spans="1:1" s="20" customFormat="1" x14ac:dyDescent="0.2">
      <c r="A4433" s="2"/>
    </row>
    <row r="4434" spans="1:1" s="20" customFormat="1" x14ac:dyDescent="0.2">
      <c r="A4434" s="2"/>
    </row>
    <row r="4435" spans="1:1" s="20" customFormat="1" x14ac:dyDescent="0.2">
      <c r="A4435" s="2"/>
    </row>
    <row r="4436" spans="1:1" s="20" customFormat="1" x14ac:dyDescent="0.2">
      <c r="A4436" s="2"/>
    </row>
    <row r="4437" spans="1:1" s="20" customFormat="1" x14ac:dyDescent="0.2">
      <c r="A4437" s="2"/>
    </row>
    <row r="4438" spans="1:1" s="20" customFormat="1" x14ac:dyDescent="0.2">
      <c r="A4438" s="2"/>
    </row>
    <row r="4439" spans="1:1" s="20" customFormat="1" x14ac:dyDescent="0.2">
      <c r="A4439" s="2"/>
    </row>
    <row r="4440" spans="1:1" s="20" customFormat="1" x14ac:dyDescent="0.2">
      <c r="A4440" s="2"/>
    </row>
    <row r="4441" spans="1:1" s="20" customFormat="1" x14ac:dyDescent="0.2">
      <c r="A4441" s="2"/>
    </row>
    <row r="4442" spans="1:1" s="20" customFormat="1" x14ac:dyDescent="0.2">
      <c r="A4442" s="2"/>
    </row>
    <row r="4443" spans="1:1" s="20" customFormat="1" x14ac:dyDescent="0.2">
      <c r="A4443" s="2"/>
    </row>
    <row r="4444" spans="1:1" s="20" customFormat="1" x14ac:dyDescent="0.2">
      <c r="A4444" s="2"/>
    </row>
    <row r="4445" spans="1:1" s="20" customFormat="1" x14ac:dyDescent="0.2">
      <c r="A4445" s="2"/>
    </row>
    <row r="4446" spans="1:1" s="20" customFormat="1" x14ac:dyDescent="0.2">
      <c r="A4446" s="2"/>
    </row>
    <row r="4447" spans="1:1" s="20" customFormat="1" x14ac:dyDescent="0.2">
      <c r="A4447" s="2"/>
    </row>
    <row r="4448" spans="1:1" s="20" customFormat="1" x14ac:dyDescent="0.2">
      <c r="A4448" s="2"/>
    </row>
    <row r="4449" spans="1:1" s="20" customFormat="1" x14ac:dyDescent="0.2">
      <c r="A4449" s="2"/>
    </row>
    <row r="4450" spans="1:1" s="20" customFormat="1" x14ac:dyDescent="0.2">
      <c r="A4450" s="2"/>
    </row>
    <row r="4451" spans="1:1" s="20" customFormat="1" x14ac:dyDescent="0.2">
      <c r="A4451" s="2"/>
    </row>
    <row r="4452" spans="1:1" s="20" customFormat="1" x14ac:dyDescent="0.2">
      <c r="A4452" s="2"/>
    </row>
    <row r="4453" spans="1:1" s="20" customFormat="1" x14ac:dyDescent="0.2">
      <c r="A4453" s="2"/>
    </row>
    <row r="4454" spans="1:1" s="20" customFormat="1" x14ac:dyDescent="0.2">
      <c r="A4454" s="2"/>
    </row>
    <row r="4455" spans="1:1" s="20" customFormat="1" x14ac:dyDescent="0.2">
      <c r="A4455" s="2"/>
    </row>
    <row r="4456" spans="1:1" s="20" customFormat="1" x14ac:dyDescent="0.2">
      <c r="A4456" s="2"/>
    </row>
    <row r="4457" spans="1:1" s="20" customFormat="1" x14ac:dyDescent="0.2">
      <c r="A4457" s="2"/>
    </row>
    <row r="4458" spans="1:1" s="20" customFormat="1" x14ac:dyDescent="0.2">
      <c r="A4458" s="2"/>
    </row>
    <row r="4459" spans="1:1" s="20" customFormat="1" x14ac:dyDescent="0.2">
      <c r="A4459" s="2"/>
    </row>
    <row r="4460" spans="1:1" s="20" customFormat="1" x14ac:dyDescent="0.2">
      <c r="A4460" s="2"/>
    </row>
    <row r="4461" spans="1:1" s="20" customFormat="1" x14ac:dyDescent="0.2">
      <c r="A4461" s="2"/>
    </row>
    <row r="4462" spans="1:1" s="20" customFormat="1" x14ac:dyDescent="0.2">
      <c r="A4462" s="2"/>
    </row>
    <row r="4463" spans="1:1" s="20" customFormat="1" x14ac:dyDescent="0.2">
      <c r="A4463" s="2"/>
    </row>
    <row r="4464" spans="1:1" s="20" customFormat="1" x14ac:dyDescent="0.2">
      <c r="A4464" s="2"/>
    </row>
    <row r="4465" spans="1:1" s="20" customFormat="1" x14ac:dyDescent="0.2">
      <c r="A4465" s="2"/>
    </row>
    <row r="4466" spans="1:1" s="20" customFormat="1" x14ac:dyDescent="0.2">
      <c r="A4466" s="2"/>
    </row>
    <row r="4467" spans="1:1" s="20" customFormat="1" x14ac:dyDescent="0.2">
      <c r="A4467" s="2"/>
    </row>
    <row r="4468" spans="1:1" s="20" customFormat="1" x14ac:dyDescent="0.2">
      <c r="A4468" s="2"/>
    </row>
    <row r="4469" spans="1:1" s="20" customFormat="1" x14ac:dyDescent="0.2">
      <c r="A4469" s="2"/>
    </row>
    <row r="4470" spans="1:1" s="20" customFormat="1" x14ac:dyDescent="0.2">
      <c r="A4470" s="2"/>
    </row>
    <row r="4471" spans="1:1" s="20" customFormat="1" x14ac:dyDescent="0.2">
      <c r="A4471" s="2"/>
    </row>
    <row r="4472" spans="1:1" s="20" customFormat="1" x14ac:dyDescent="0.2">
      <c r="A4472" s="2"/>
    </row>
    <row r="4473" spans="1:1" s="20" customFormat="1" x14ac:dyDescent="0.2">
      <c r="A4473" s="2"/>
    </row>
    <row r="4474" spans="1:1" s="20" customFormat="1" x14ac:dyDescent="0.2">
      <c r="A4474" s="2"/>
    </row>
    <row r="4475" spans="1:1" s="20" customFormat="1" x14ac:dyDescent="0.2">
      <c r="A4475" s="2"/>
    </row>
    <row r="4476" spans="1:1" s="20" customFormat="1" x14ac:dyDescent="0.2">
      <c r="A4476" s="2"/>
    </row>
    <row r="4477" spans="1:1" s="20" customFormat="1" x14ac:dyDescent="0.2">
      <c r="A4477" s="2"/>
    </row>
    <row r="4478" spans="1:1" s="20" customFormat="1" x14ac:dyDescent="0.2">
      <c r="A4478" s="2"/>
    </row>
    <row r="4479" spans="1:1" s="20" customFormat="1" x14ac:dyDescent="0.2">
      <c r="A4479" s="2"/>
    </row>
    <row r="4480" spans="1:1" s="20" customFormat="1" x14ac:dyDescent="0.2">
      <c r="A4480" s="2"/>
    </row>
    <row r="4481" spans="1:1" s="20" customFormat="1" x14ac:dyDescent="0.2">
      <c r="A4481" s="2"/>
    </row>
    <row r="4482" spans="1:1" s="20" customFormat="1" x14ac:dyDescent="0.2">
      <c r="A4482" s="2"/>
    </row>
    <row r="4483" spans="1:1" s="20" customFormat="1" x14ac:dyDescent="0.2">
      <c r="A4483" s="2"/>
    </row>
    <row r="4484" spans="1:1" s="20" customFormat="1" x14ac:dyDescent="0.2">
      <c r="A4484" s="2"/>
    </row>
    <row r="4485" spans="1:1" s="20" customFormat="1" x14ac:dyDescent="0.2">
      <c r="A4485" s="2"/>
    </row>
    <row r="4486" spans="1:1" s="20" customFormat="1" x14ac:dyDescent="0.2">
      <c r="A4486" s="2"/>
    </row>
    <row r="4487" spans="1:1" s="20" customFormat="1" x14ac:dyDescent="0.2">
      <c r="A4487" s="2"/>
    </row>
    <row r="4488" spans="1:1" s="20" customFormat="1" x14ac:dyDescent="0.2">
      <c r="A4488" s="2"/>
    </row>
    <row r="4489" spans="1:1" s="20" customFormat="1" x14ac:dyDescent="0.2">
      <c r="A4489" s="2"/>
    </row>
    <row r="4490" spans="1:1" s="20" customFormat="1" x14ac:dyDescent="0.2">
      <c r="A4490" s="2"/>
    </row>
    <row r="4491" spans="1:1" s="20" customFormat="1" x14ac:dyDescent="0.2">
      <c r="A4491" s="2"/>
    </row>
    <row r="4492" spans="1:1" s="20" customFormat="1" x14ac:dyDescent="0.2">
      <c r="A4492" s="2"/>
    </row>
    <row r="4493" spans="1:1" s="20" customFormat="1" x14ac:dyDescent="0.2">
      <c r="A4493" s="2"/>
    </row>
    <row r="4494" spans="1:1" s="20" customFormat="1" x14ac:dyDescent="0.2">
      <c r="A4494" s="2"/>
    </row>
    <row r="4495" spans="1:1" s="20" customFormat="1" x14ac:dyDescent="0.2">
      <c r="A4495" s="2"/>
    </row>
    <row r="4496" spans="1:1" s="20" customFormat="1" x14ac:dyDescent="0.2">
      <c r="A4496" s="2"/>
    </row>
    <row r="4497" spans="1:1" s="20" customFormat="1" x14ac:dyDescent="0.2">
      <c r="A4497" s="2"/>
    </row>
    <row r="4498" spans="1:1" s="20" customFormat="1" x14ac:dyDescent="0.2">
      <c r="A4498" s="2"/>
    </row>
    <row r="4499" spans="1:1" s="20" customFormat="1" x14ac:dyDescent="0.2">
      <c r="A4499" s="2"/>
    </row>
    <row r="4500" spans="1:1" s="20" customFormat="1" x14ac:dyDescent="0.2">
      <c r="A4500" s="2"/>
    </row>
    <row r="4501" spans="1:1" s="20" customFormat="1" x14ac:dyDescent="0.2">
      <c r="A4501" s="2"/>
    </row>
    <row r="4502" spans="1:1" s="20" customFormat="1" x14ac:dyDescent="0.2">
      <c r="A4502" s="2"/>
    </row>
    <row r="4503" spans="1:1" s="20" customFormat="1" x14ac:dyDescent="0.2">
      <c r="A4503" s="2"/>
    </row>
    <row r="4504" spans="1:1" s="20" customFormat="1" x14ac:dyDescent="0.2">
      <c r="A4504" s="2"/>
    </row>
    <row r="4505" spans="1:1" s="20" customFormat="1" x14ac:dyDescent="0.2">
      <c r="A4505" s="2"/>
    </row>
    <row r="4506" spans="1:1" s="20" customFormat="1" x14ac:dyDescent="0.2">
      <c r="A4506" s="2"/>
    </row>
    <row r="4507" spans="1:1" s="20" customFormat="1" x14ac:dyDescent="0.2">
      <c r="A4507" s="2"/>
    </row>
    <row r="4508" spans="1:1" s="20" customFormat="1" x14ac:dyDescent="0.2">
      <c r="A4508" s="2"/>
    </row>
    <row r="4509" spans="1:1" s="20" customFormat="1" x14ac:dyDescent="0.2">
      <c r="A4509" s="2"/>
    </row>
    <row r="4510" spans="1:1" s="20" customFormat="1" x14ac:dyDescent="0.2">
      <c r="A4510" s="2"/>
    </row>
    <row r="4511" spans="1:1" s="20" customFormat="1" x14ac:dyDescent="0.2">
      <c r="A4511" s="2"/>
    </row>
    <row r="4512" spans="1:1" s="20" customFormat="1" x14ac:dyDescent="0.2">
      <c r="A4512" s="2"/>
    </row>
    <row r="4513" spans="1:1" s="20" customFormat="1" x14ac:dyDescent="0.2">
      <c r="A4513" s="2"/>
    </row>
    <row r="4514" spans="1:1" s="20" customFormat="1" x14ac:dyDescent="0.2">
      <c r="A4514" s="2"/>
    </row>
    <row r="4515" spans="1:1" s="20" customFormat="1" x14ac:dyDescent="0.2">
      <c r="A4515" s="2"/>
    </row>
    <row r="4516" spans="1:1" s="20" customFormat="1" x14ac:dyDescent="0.2">
      <c r="A4516" s="2"/>
    </row>
    <row r="4517" spans="1:1" s="20" customFormat="1" x14ac:dyDescent="0.2">
      <c r="A4517" s="2"/>
    </row>
    <row r="4518" spans="1:1" s="20" customFormat="1" x14ac:dyDescent="0.2">
      <c r="A4518" s="2"/>
    </row>
    <row r="4519" spans="1:1" s="20" customFormat="1" x14ac:dyDescent="0.2">
      <c r="A4519" s="2"/>
    </row>
    <row r="4520" spans="1:1" s="20" customFormat="1" x14ac:dyDescent="0.2">
      <c r="A4520" s="2"/>
    </row>
    <row r="4521" spans="1:1" s="20" customFormat="1" x14ac:dyDescent="0.2">
      <c r="A4521" s="2"/>
    </row>
    <row r="4522" spans="1:1" s="20" customFormat="1" x14ac:dyDescent="0.2">
      <c r="A4522" s="2"/>
    </row>
    <row r="4523" spans="1:1" s="20" customFormat="1" x14ac:dyDescent="0.2">
      <c r="A4523" s="2"/>
    </row>
    <row r="4524" spans="1:1" s="20" customFormat="1" x14ac:dyDescent="0.2">
      <c r="A4524" s="2"/>
    </row>
    <row r="4525" spans="1:1" s="20" customFormat="1" x14ac:dyDescent="0.2">
      <c r="A4525" s="2"/>
    </row>
    <row r="4526" spans="1:1" s="20" customFormat="1" x14ac:dyDescent="0.2">
      <c r="A4526" s="2"/>
    </row>
    <row r="4527" spans="1:1" s="20" customFormat="1" x14ac:dyDescent="0.2">
      <c r="A4527" s="2"/>
    </row>
    <row r="4528" spans="1:1" s="20" customFormat="1" x14ac:dyDescent="0.2">
      <c r="A4528" s="2"/>
    </row>
    <row r="4529" spans="1:1" s="20" customFormat="1" x14ac:dyDescent="0.2">
      <c r="A4529" s="2"/>
    </row>
    <row r="4530" spans="1:1" s="20" customFormat="1" x14ac:dyDescent="0.2">
      <c r="A4530" s="2"/>
    </row>
    <row r="4531" spans="1:1" s="20" customFormat="1" x14ac:dyDescent="0.2">
      <c r="A4531" s="2"/>
    </row>
    <row r="4532" spans="1:1" s="20" customFormat="1" x14ac:dyDescent="0.2">
      <c r="A4532" s="2"/>
    </row>
    <row r="4533" spans="1:1" s="20" customFormat="1" x14ac:dyDescent="0.2">
      <c r="A4533" s="2"/>
    </row>
    <row r="4534" spans="1:1" s="20" customFormat="1" x14ac:dyDescent="0.2">
      <c r="A4534" s="2"/>
    </row>
    <row r="4535" spans="1:1" s="20" customFormat="1" x14ac:dyDescent="0.2">
      <c r="A4535" s="2"/>
    </row>
    <row r="4536" spans="1:1" s="20" customFormat="1" x14ac:dyDescent="0.2">
      <c r="A4536" s="2"/>
    </row>
    <row r="4537" spans="1:1" s="20" customFormat="1" x14ac:dyDescent="0.2">
      <c r="A4537" s="2"/>
    </row>
    <row r="4538" spans="1:1" s="20" customFormat="1" x14ac:dyDescent="0.2">
      <c r="A4538" s="2"/>
    </row>
    <row r="4539" spans="1:1" s="20" customFormat="1" x14ac:dyDescent="0.2">
      <c r="A4539" s="2"/>
    </row>
    <row r="4540" spans="1:1" s="20" customFormat="1" x14ac:dyDescent="0.2">
      <c r="A4540" s="2"/>
    </row>
    <row r="4541" spans="1:1" s="20" customFormat="1" x14ac:dyDescent="0.2">
      <c r="A4541" s="2"/>
    </row>
    <row r="4542" spans="1:1" s="20" customFormat="1" x14ac:dyDescent="0.2">
      <c r="A4542" s="2"/>
    </row>
    <row r="4543" spans="1:1" s="20" customFormat="1" x14ac:dyDescent="0.2">
      <c r="A4543" s="2"/>
    </row>
    <row r="4544" spans="1:1" s="20" customFormat="1" x14ac:dyDescent="0.2">
      <c r="A4544" s="2"/>
    </row>
    <row r="4545" spans="1:1" s="20" customFormat="1" x14ac:dyDescent="0.2">
      <c r="A4545" s="2"/>
    </row>
    <row r="4546" spans="1:1" s="20" customFormat="1" x14ac:dyDescent="0.2">
      <c r="A4546" s="2"/>
    </row>
    <row r="4547" spans="1:1" s="20" customFormat="1" x14ac:dyDescent="0.2">
      <c r="A4547" s="2"/>
    </row>
    <row r="4548" spans="1:1" s="20" customFormat="1" x14ac:dyDescent="0.2">
      <c r="A4548" s="2"/>
    </row>
    <row r="4549" spans="1:1" s="20" customFormat="1" x14ac:dyDescent="0.2">
      <c r="A4549" s="2"/>
    </row>
    <row r="4550" spans="1:1" s="20" customFormat="1" x14ac:dyDescent="0.2">
      <c r="A4550" s="2"/>
    </row>
    <row r="4551" spans="1:1" s="20" customFormat="1" x14ac:dyDescent="0.2">
      <c r="A4551" s="2"/>
    </row>
    <row r="4552" spans="1:1" s="20" customFormat="1" x14ac:dyDescent="0.2">
      <c r="A4552" s="2"/>
    </row>
    <row r="4553" spans="1:1" s="20" customFormat="1" x14ac:dyDescent="0.2">
      <c r="A4553" s="2"/>
    </row>
    <row r="4554" spans="1:1" s="20" customFormat="1" x14ac:dyDescent="0.2">
      <c r="A4554" s="2"/>
    </row>
    <row r="4555" spans="1:1" s="20" customFormat="1" x14ac:dyDescent="0.2">
      <c r="A4555" s="2"/>
    </row>
    <row r="4556" spans="1:1" s="20" customFormat="1" x14ac:dyDescent="0.2">
      <c r="A4556" s="2"/>
    </row>
    <row r="4557" spans="1:1" s="20" customFormat="1" x14ac:dyDescent="0.2">
      <c r="A4557" s="2"/>
    </row>
    <row r="4558" spans="1:1" s="20" customFormat="1" x14ac:dyDescent="0.2">
      <c r="A4558" s="2"/>
    </row>
    <row r="4559" spans="1:1" s="20" customFormat="1" x14ac:dyDescent="0.2">
      <c r="A4559" s="2"/>
    </row>
    <row r="4560" spans="1:1" s="20" customFormat="1" x14ac:dyDescent="0.2">
      <c r="A4560" s="2"/>
    </row>
    <row r="4561" spans="1:1" s="20" customFormat="1" x14ac:dyDescent="0.2">
      <c r="A4561" s="2"/>
    </row>
    <row r="4562" spans="1:1" s="20" customFormat="1" x14ac:dyDescent="0.2">
      <c r="A4562" s="2"/>
    </row>
    <row r="4563" spans="1:1" s="20" customFormat="1" x14ac:dyDescent="0.2">
      <c r="A4563" s="2"/>
    </row>
    <row r="4564" spans="1:1" s="20" customFormat="1" x14ac:dyDescent="0.2">
      <c r="A4564" s="2"/>
    </row>
    <row r="4565" spans="1:1" s="20" customFormat="1" x14ac:dyDescent="0.2">
      <c r="A4565" s="2"/>
    </row>
    <row r="4566" spans="1:1" s="20" customFormat="1" x14ac:dyDescent="0.2">
      <c r="A4566" s="2"/>
    </row>
    <row r="4567" spans="1:1" s="20" customFormat="1" x14ac:dyDescent="0.2">
      <c r="A4567" s="2"/>
    </row>
    <row r="4568" spans="1:1" s="20" customFormat="1" x14ac:dyDescent="0.2">
      <c r="A4568" s="2"/>
    </row>
    <row r="4569" spans="1:1" s="20" customFormat="1" x14ac:dyDescent="0.2">
      <c r="A4569" s="2"/>
    </row>
    <row r="4570" spans="1:1" s="20" customFormat="1" x14ac:dyDescent="0.2">
      <c r="A4570" s="2"/>
    </row>
    <row r="4571" spans="1:1" s="20" customFormat="1" x14ac:dyDescent="0.2">
      <c r="A4571" s="2"/>
    </row>
    <row r="4572" spans="1:1" s="20" customFormat="1" x14ac:dyDescent="0.2">
      <c r="A4572" s="2"/>
    </row>
    <row r="4573" spans="1:1" s="20" customFormat="1" x14ac:dyDescent="0.2">
      <c r="A4573" s="2"/>
    </row>
    <row r="4574" spans="1:1" s="20" customFormat="1" x14ac:dyDescent="0.2">
      <c r="A4574" s="2"/>
    </row>
    <row r="4575" spans="1:1" s="20" customFormat="1" x14ac:dyDescent="0.2">
      <c r="A4575" s="2"/>
    </row>
    <row r="4576" spans="1:1" s="20" customFormat="1" x14ac:dyDescent="0.2">
      <c r="A4576" s="2"/>
    </row>
    <row r="4577" spans="1:1" s="20" customFormat="1" x14ac:dyDescent="0.2">
      <c r="A4577" s="2"/>
    </row>
    <row r="4578" spans="1:1" s="20" customFormat="1" x14ac:dyDescent="0.2">
      <c r="A4578" s="2"/>
    </row>
    <row r="4579" spans="1:1" s="20" customFormat="1" x14ac:dyDescent="0.2">
      <c r="A4579" s="2"/>
    </row>
    <row r="4580" spans="1:1" s="20" customFormat="1" x14ac:dyDescent="0.2">
      <c r="A4580" s="2"/>
    </row>
    <row r="4581" spans="1:1" s="20" customFormat="1" x14ac:dyDescent="0.2">
      <c r="A4581" s="2"/>
    </row>
    <row r="4582" spans="1:1" s="20" customFormat="1" x14ac:dyDescent="0.2">
      <c r="A4582" s="2"/>
    </row>
    <row r="4583" spans="1:1" s="20" customFormat="1" x14ac:dyDescent="0.2">
      <c r="A4583" s="2"/>
    </row>
    <row r="4584" spans="1:1" s="20" customFormat="1" x14ac:dyDescent="0.2">
      <c r="A4584" s="2"/>
    </row>
    <row r="4585" spans="1:1" s="20" customFormat="1" x14ac:dyDescent="0.2">
      <c r="A4585" s="2"/>
    </row>
    <row r="4586" spans="1:1" s="20" customFormat="1" x14ac:dyDescent="0.2">
      <c r="A4586" s="2"/>
    </row>
    <row r="4587" spans="1:1" s="20" customFormat="1" x14ac:dyDescent="0.2">
      <c r="A4587" s="2"/>
    </row>
    <row r="4588" spans="1:1" s="20" customFormat="1" x14ac:dyDescent="0.2">
      <c r="A4588" s="2"/>
    </row>
    <row r="4589" spans="1:1" s="20" customFormat="1" x14ac:dyDescent="0.2">
      <c r="A4589" s="2"/>
    </row>
    <row r="4590" spans="1:1" s="20" customFormat="1" x14ac:dyDescent="0.2">
      <c r="A4590" s="2"/>
    </row>
    <row r="4591" spans="1:1" s="20" customFormat="1" x14ac:dyDescent="0.2">
      <c r="A4591" s="2"/>
    </row>
    <row r="4592" spans="1:1" s="20" customFormat="1" x14ac:dyDescent="0.2">
      <c r="A4592" s="2"/>
    </row>
    <row r="4593" spans="1:1" s="20" customFormat="1" x14ac:dyDescent="0.2">
      <c r="A4593" s="2"/>
    </row>
    <row r="4594" spans="1:1" s="20" customFormat="1" x14ac:dyDescent="0.2">
      <c r="A4594" s="2"/>
    </row>
    <row r="4595" spans="1:1" s="20" customFormat="1" x14ac:dyDescent="0.2">
      <c r="A4595" s="2"/>
    </row>
    <row r="4596" spans="1:1" s="20" customFormat="1" x14ac:dyDescent="0.2">
      <c r="A4596" s="2"/>
    </row>
    <row r="4597" spans="1:1" s="20" customFormat="1" x14ac:dyDescent="0.2">
      <c r="A4597" s="2"/>
    </row>
    <row r="4598" spans="1:1" s="20" customFormat="1" x14ac:dyDescent="0.2">
      <c r="A4598" s="2"/>
    </row>
    <row r="4599" spans="1:1" s="20" customFormat="1" x14ac:dyDescent="0.2">
      <c r="A4599" s="2"/>
    </row>
    <row r="4600" spans="1:1" s="20" customFormat="1" x14ac:dyDescent="0.2">
      <c r="A4600" s="2"/>
    </row>
    <row r="4601" spans="1:1" s="20" customFormat="1" x14ac:dyDescent="0.2">
      <c r="A4601" s="2"/>
    </row>
    <row r="4602" spans="1:1" s="20" customFormat="1" x14ac:dyDescent="0.2">
      <c r="A4602" s="2"/>
    </row>
    <row r="4603" spans="1:1" s="20" customFormat="1" x14ac:dyDescent="0.2">
      <c r="A4603" s="2"/>
    </row>
    <row r="4604" spans="1:1" s="20" customFormat="1" x14ac:dyDescent="0.2">
      <c r="A4604" s="2"/>
    </row>
    <row r="4605" spans="1:1" s="20" customFormat="1" x14ac:dyDescent="0.2">
      <c r="A4605" s="2"/>
    </row>
    <row r="4606" spans="1:1" s="20" customFormat="1" x14ac:dyDescent="0.2">
      <c r="A4606" s="2"/>
    </row>
    <row r="4607" spans="1:1" s="20" customFormat="1" x14ac:dyDescent="0.2">
      <c r="A4607" s="2"/>
    </row>
    <row r="4608" spans="1:1" s="20" customFormat="1" x14ac:dyDescent="0.2">
      <c r="A4608" s="2"/>
    </row>
    <row r="4609" spans="1:1" s="20" customFormat="1" x14ac:dyDescent="0.2">
      <c r="A4609" s="2"/>
    </row>
    <row r="4610" spans="1:1" s="20" customFormat="1" x14ac:dyDescent="0.2">
      <c r="A4610" s="2"/>
    </row>
    <row r="4611" spans="1:1" s="20" customFormat="1" x14ac:dyDescent="0.2">
      <c r="A4611" s="2"/>
    </row>
    <row r="4612" spans="1:1" s="20" customFormat="1" x14ac:dyDescent="0.2">
      <c r="A4612" s="2"/>
    </row>
    <row r="4613" spans="1:1" s="20" customFormat="1" x14ac:dyDescent="0.2">
      <c r="A4613" s="2"/>
    </row>
    <row r="4614" spans="1:1" s="20" customFormat="1" x14ac:dyDescent="0.2">
      <c r="A4614" s="2"/>
    </row>
    <row r="4615" spans="1:1" s="20" customFormat="1" x14ac:dyDescent="0.2">
      <c r="A4615" s="2"/>
    </row>
    <row r="4616" spans="1:1" s="20" customFormat="1" x14ac:dyDescent="0.2">
      <c r="A4616" s="2"/>
    </row>
    <row r="4617" spans="1:1" s="20" customFormat="1" x14ac:dyDescent="0.2">
      <c r="A4617" s="2"/>
    </row>
    <row r="4618" spans="1:1" s="20" customFormat="1" x14ac:dyDescent="0.2">
      <c r="A4618" s="2"/>
    </row>
    <row r="4619" spans="1:1" s="20" customFormat="1" x14ac:dyDescent="0.2">
      <c r="A4619" s="2"/>
    </row>
    <row r="4620" spans="1:1" s="20" customFormat="1" x14ac:dyDescent="0.2">
      <c r="A4620" s="2"/>
    </row>
    <row r="4621" spans="1:1" s="20" customFormat="1" x14ac:dyDescent="0.2">
      <c r="A4621" s="2"/>
    </row>
    <row r="4622" spans="1:1" s="20" customFormat="1" x14ac:dyDescent="0.2">
      <c r="A4622" s="2"/>
    </row>
    <row r="4623" spans="1:1" s="20" customFormat="1" x14ac:dyDescent="0.2">
      <c r="A4623" s="2"/>
    </row>
    <row r="4624" spans="1:1" s="20" customFormat="1" x14ac:dyDescent="0.2">
      <c r="A4624" s="2"/>
    </row>
    <row r="4625" spans="1:1" s="20" customFormat="1" x14ac:dyDescent="0.2">
      <c r="A4625" s="2"/>
    </row>
    <row r="4626" spans="1:1" s="20" customFormat="1" x14ac:dyDescent="0.2">
      <c r="A4626" s="2"/>
    </row>
    <row r="4627" spans="1:1" s="20" customFormat="1" x14ac:dyDescent="0.2">
      <c r="A4627" s="2"/>
    </row>
    <row r="4628" spans="1:1" s="20" customFormat="1" x14ac:dyDescent="0.2">
      <c r="A4628" s="2"/>
    </row>
    <row r="4629" spans="1:1" s="20" customFormat="1" x14ac:dyDescent="0.2">
      <c r="A4629" s="2"/>
    </row>
    <row r="4630" spans="1:1" s="20" customFormat="1" x14ac:dyDescent="0.2">
      <c r="A4630" s="2"/>
    </row>
    <row r="4631" spans="1:1" s="20" customFormat="1" x14ac:dyDescent="0.2">
      <c r="A4631" s="2"/>
    </row>
    <row r="4632" spans="1:1" s="20" customFormat="1" x14ac:dyDescent="0.2">
      <c r="A4632" s="2"/>
    </row>
    <row r="4633" spans="1:1" s="20" customFormat="1" x14ac:dyDescent="0.2">
      <c r="A4633" s="2"/>
    </row>
    <row r="4634" spans="1:1" s="20" customFormat="1" x14ac:dyDescent="0.2">
      <c r="A4634" s="2"/>
    </row>
    <row r="4635" spans="1:1" s="20" customFormat="1" x14ac:dyDescent="0.2">
      <c r="A4635" s="2"/>
    </row>
    <row r="4636" spans="1:1" s="20" customFormat="1" x14ac:dyDescent="0.2">
      <c r="A4636" s="2"/>
    </row>
    <row r="4637" spans="1:1" s="20" customFormat="1" x14ac:dyDescent="0.2">
      <c r="A4637" s="2"/>
    </row>
    <row r="4638" spans="1:1" s="20" customFormat="1" x14ac:dyDescent="0.2">
      <c r="A4638" s="2"/>
    </row>
    <row r="4639" spans="1:1" s="20" customFormat="1" x14ac:dyDescent="0.2">
      <c r="A4639" s="2"/>
    </row>
    <row r="4640" spans="1:1" s="20" customFormat="1" x14ac:dyDescent="0.2">
      <c r="A4640" s="2"/>
    </row>
    <row r="4641" spans="1:1" s="20" customFormat="1" x14ac:dyDescent="0.2">
      <c r="A4641" s="2"/>
    </row>
    <row r="4642" spans="1:1" s="20" customFormat="1" x14ac:dyDescent="0.2">
      <c r="A4642" s="2"/>
    </row>
    <row r="4643" spans="1:1" s="20" customFormat="1" x14ac:dyDescent="0.2">
      <c r="A4643" s="2"/>
    </row>
    <row r="4644" spans="1:1" s="20" customFormat="1" x14ac:dyDescent="0.2">
      <c r="A4644" s="2"/>
    </row>
    <row r="4645" spans="1:1" s="20" customFormat="1" x14ac:dyDescent="0.2">
      <c r="A4645" s="2"/>
    </row>
    <row r="4646" spans="1:1" s="20" customFormat="1" x14ac:dyDescent="0.2">
      <c r="A4646" s="2"/>
    </row>
    <row r="4647" spans="1:1" s="20" customFormat="1" x14ac:dyDescent="0.2">
      <c r="A4647" s="2"/>
    </row>
    <row r="4648" spans="1:1" s="20" customFormat="1" x14ac:dyDescent="0.2">
      <c r="A4648" s="2"/>
    </row>
    <row r="4649" spans="1:1" s="20" customFormat="1" x14ac:dyDescent="0.2">
      <c r="A4649" s="2"/>
    </row>
    <row r="4650" spans="1:1" s="20" customFormat="1" x14ac:dyDescent="0.2">
      <c r="A4650" s="2"/>
    </row>
    <row r="4651" spans="1:1" s="20" customFormat="1" x14ac:dyDescent="0.2">
      <c r="A4651" s="2"/>
    </row>
    <row r="4652" spans="1:1" s="20" customFormat="1" x14ac:dyDescent="0.2">
      <c r="A4652" s="2"/>
    </row>
    <row r="4653" spans="1:1" s="20" customFormat="1" x14ac:dyDescent="0.2">
      <c r="A4653" s="2"/>
    </row>
    <row r="4654" spans="1:1" s="20" customFormat="1" x14ac:dyDescent="0.2">
      <c r="A4654" s="2"/>
    </row>
    <row r="4655" spans="1:1" s="20" customFormat="1" x14ac:dyDescent="0.2">
      <c r="A4655" s="2"/>
    </row>
    <row r="4656" spans="1:1" s="20" customFormat="1" x14ac:dyDescent="0.2">
      <c r="A4656" s="2"/>
    </row>
    <row r="4657" spans="1:1" s="20" customFormat="1" x14ac:dyDescent="0.2">
      <c r="A4657" s="2"/>
    </row>
    <row r="4658" spans="1:1" s="20" customFormat="1" x14ac:dyDescent="0.2">
      <c r="A4658" s="2"/>
    </row>
    <row r="4659" spans="1:1" s="20" customFormat="1" x14ac:dyDescent="0.2">
      <c r="A4659" s="2"/>
    </row>
    <row r="4660" spans="1:1" s="20" customFormat="1" x14ac:dyDescent="0.2">
      <c r="A4660" s="2"/>
    </row>
    <row r="4661" spans="1:1" s="20" customFormat="1" x14ac:dyDescent="0.2">
      <c r="A4661" s="2"/>
    </row>
    <row r="4662" spans="1:1" s="20" customFormat="1" x14ac:dyDescent="0.2">
      <c r="A4662" s="2"/>
    </row>
    <row r="4663" spans="1:1" s="20" customFormat="1" x14ac:dyDescent="0.2">
      <c r="A4663" s="2"/>
    </row>
    <row r="4664" spans="1:1" s="20" customFormat="1" x14ac:dyDescent="0.2">
      <c r="A4664" s="2"/>
    </row>
    <row r="4665" spans="1:1" s="20" customFormat="1" x14ac:dyDescent="0.2">
      <c r="A4665" s="2"/>
    </row>
    <row r="4666" spans="1:1" s="20" customFormat="1" x14ac:dyDescent="0.2">
      <c r="A4666" s="2"/>
    </row>
    <row r="4667" spans="1:1" s="20" customFormat="1" x14ac:dyDescent="0.2">
      <c r="A4667" s="2"/>
    </row>
    <row r="4668" spans="1:1" s="20" customFormat="1" x14ac:dyDescent="0.2">
      <c r="A4668" s="2"/>
    </row>
    <row r="4669" spans="1:1" s="20" customFormat="1" x14ac:dyDescent="0.2">
      <c r="A4669" s="2"/>
    </row>
    <row r="4670" spans="1:1" s="20" customFormat="1" x14ac:dyDescent="0.2">
      <c r="A4670" s="2"/>
    </row>
    <row r="4671" spans="1:1" s="20" customFormat="1" x14ac:dyDescent="0.2">
      <c r="A4671" s="2"/>
    </row>
    <row r="4672" spans="1:1" s="20" customFormat="1" x14ac:dyDescent="0.2">
      <c r="A4672" s="2"/>
    </row>
    <row r="4673" spans="1:1" s="20" customFormat="1" x14ac:dyDescent="0.2">
      <c r="A4673" s="2"/>
    </row>
    <row r="4674" spans="1:1" s="20" customFormat="1" x14ac:dyDescent="0.2">
      <c r="A4674" s="2"/>
    </row>
    <row r="4675" spans="1:1" s="20" customFormat="1" x14ac:dyDescent="0.2">
      <c r="A4675" s="2"/>
    </row>
    <row r="4676" spans="1:1" s="20" customFormat="1" x14ac:dyDescent="0.2">
      <c r="A4676" s="2"/>
    </row>
    <row r="4677" spans="1:1" s="20" customFormat="1" x14ac:dyDescent="0.2">
      <c r="A4677" s="2"/>
    </row>
    <row r="4678" spans="1:1" s="20" customFormat="1" x14ac:dyDescent="0.2">
      <c r="A4678" s="2"/>
    </row>
    <row r="4679" spans="1:1" s="20" customFormat="1" x14ac:dyDescent="0.2">
      <c r="A4679" s="2"/>
    </row>
    <row r="4680" spans="1:1" s="20" customFormat="1" x14ac:dyDescent="0.2">
      <c r="A4680" s="2"/>
    </row>
    <row r="4681" spans="1:1" s="20" customFormat="1" x14ac:dyDescent="0.2">
      <c r="A4681" s="2"/>
    </row>
    <row r="4682" spans="1:1" s="20" customFormat="1" x14ac:dyDescent="0.2">
      <c r="A4682" s="2"/>
    </row>
    <row r="4683" spans="1:1" s="20" customFormat="1" x14ac:dyDescent="0.2">
      <c r="A4683" s="2"/>
    </row>
    <row r="4684" spans="1:1" s="20" customFormat="1" x14ac:dyDescent="0.2">
      <c r="A4684" s="2"/>
    </row>
    <row r="4685" spans="1:1" s="20" customFormat="1" x14ac:dyDescent="0.2">
      <c r="A4685" s="2"/>
    </row>
    <row r="4686" spans="1:1" s="20" customFormat="1" x14ac:dyDescent="0.2">
      <c r="A4686" s="2"/>
    </row>
    <row r="4687" spans="1:1" s="20" customFormat="1" x14ac:dyDescent="0.2">
      <c r="A4687" s="2"/>
    </row>
    <row r="4688" spans="1:1" s="20" customFormat="1" x14ac:dyDescent="0.2">
      <c r="A4688" s="2"/>
    </row>
    <row r="4689" spans="1:1" s="20" customFormat="1" x14ac:dyDescent="0.2">
      <c r="A4689" s="2"/>
    </row>
    <row r="4690" spans="1:1" s="20" customFormat="1" x14ac:dyDescent="0.2">
      <c r="A4690" s="2"/>
    </row>
    <row r="4691" spans="1:1" s="20" customFormat="1" x14ac:dyDescent="0.2">
      <c r="A4691" s="2"/>
    </row>
    <row r="4692" spans="1:1" s="20" customFormat="1" x14ac:dyDescent="0.2">
      <c r="A4692" s="2"/>
    </row>
    <row r="4693" spans="1:1" s="20" customFormat="1" x14ac:dyDescent="0.2">
      <c r="A4693" s="2"/>
    </row>
    <row r="4694" spans="1:1" s="20" customFormat="1" x14ac:dyDescent="0.2">
      <c r="A4694" s="2"/>
    </row>
    <row r="4695" spans="1:1" s="20" customFormat="1" x14ac:dyDescent="0.2">
      <c r="A4695" s="2"/>
    </row>
    <row r="4696" spans="1:1" s="20" customFormat="1" x14ac:dyDescent="0.2">
      <c r="A4696" s="2"/>
    </row>
    <row r="4697" spans="1:1" s="20" customFormat="1" x14ac:dyDescent="0.2">
      <c r="A4697" s="2"/>
    </row>
    <row r="4698" spans="1:1" s="20" customFormat="1" x14ac:dyDescent="0.2">
      <c r="A4698" s="2"/>
    </row>
    <row r="4699" spans="1:1" s="20" customFormat="1" x14ac:dyDescent="0.2">
      <c r="A4699" s="2"/>
    </row>
    <row r="4700" spans="1:1" s="20" customFormat="1" x14ac:dyDescent="0.2">
      <c r="A4700" s="2"/>
    </row>
    <row r="4701" spans="1:1" s="20" customFormat="1" x14ac:dyDescent="0.2">
      <c r="A4701" s="2"/>
    </row>
    <row r="4702" spans="1:1" s="20" customFormat="1" x14ac:dyDescent="0.2">
      <c r="A4702" s="2"/>
    </row>
    <row r="4703" spans="1:1" s="20" customFormat="1" x14ac:dyDescent="0.2">
      <c r="A4703" s="2"/>
    </row>
    <row r="4704" spans="1:1" s="20" customFormat="1" x14ac:dyDescent="0.2">
      <c r="A4704" s="2"/>
    </row>
    <row r="4705" spans="1:1" s="20" customFormat="1" x14ac:dyDescent="0.2">
      <c r="A4705" s="2"/>
    </row>
    <row r="4706" spans="1:1" s="20" customFormat="1" x14ac:dyDescent="0.2">
      <c r="A4706" s="2"/>
    </row>
    <row r="4707" spans="1:1" s="20" customFormat="1" x14ac:dyDescent="0.2">
      <c r="A4707" s="2"/>
    </row>
    <row r="4708" spans="1:1" s="20" customFormat="1" x14ac:dyDescent="0.2">
      <c r="A4708" s="2"/>
    </row>
    <row r="4709" spans="1:1" s="20" customFormat="1" x14ac:dyDescent="0.2">
      <c r="A4709" s="2"/>
    </row>
    <row r="4710" spans="1:1" s="20" customFormat="1" x14ac:dyDescent="0.2">
      <c r="A4710" s="2"/>
    </row>
    <row r="4711" spans="1:1" s="20" customFormat="1" x14ac:dyDescent="0.2">
      <c r="A4711" s="2"/>
    </row>
    <row r="4712" spans="1:1" s="20" customFormat="1" x14ac:dyDescent="0.2">
      <c r="A4712" s="2"/>
    </row>
    <row r="4713" spans="1:1" s="20" customFormat="1" x14ac:dyDescent="0.2">
      <c r="A4713" s="2"/>
    </row>
    <row r="4714" spans="1:1" s="20" customFormat="1" x14ac:dyDescent="0.2">
      <c r="A4714" s="2"/>
    </row>
    <row r="4715" spans="1:1" s="20" customFormat="1" x14ac:dyDescent="0.2">
      <c r="A4715" s="2"/>
    </row>
    <row r="4716" spans="1:1" s="20" customFormat="1" x14ac:dyDescent="0.2">
      <c r="A4716" s="2"/>
    </row>
    <row r="4717" spans="1:1" s="20" customFormat="1" x14ac:dyDescent="0.2">
      <c r="A4717" s="2"/>
    </row>
    <row r="4718" spans="1:1" s="20" customFormat="1" x14ac:dyDescent="0.2">
      <c r="A4718" s="2"/>
    </row>
    <row r="4719" spans="1:1" s="20" customFormat="1" x14ac:dyDescent="0.2">
      <c r="A4719" s="2"/>
    </row>
    <row r="4720" spans="1:1" s="20" customFormat="1" x14ac:dyDescent="0.2">
      <c r="A4720" s="2"/>
    </row>
    <row r="4721" spans="1:1" s="20" customFormat="1" x14ac:dyDescent="0.2">
      <c r="A4721" s="2"/>
    </row>
    <row r="4722" spans="1:1" s="20" customFormat="1" x14ac:dyDescent="0.2">
      <c r="A4722" s="2"/>
    </row>
    <row r="4723" spans="1:1" s="20" customFormat="1" x14ac:dyDescent="0.2">
      <c r="A4723" s="2"/>
    </row>
    <row r="4724" spans="1:1" s="20" customFormat="1" x14ac:dyDescent="0.2">
      <c r="A4724" s="2"/>
    </row>
    <row r="4725" spans="1:1" s="20" customFormat="1" x14ac:dyDescent="0.2">
      <c r="A4725" s="2"/>
    </row>
    <row r="4726" spans="1:1" s="20" customFormat="1" x14ac:dyDescent="0.2">
      <c r="A4726" s="2"/>
    </row>
    <row r="4727" spans="1:1" s="20" customFormat="1" x14ac:dyDescent="0.2">
      <c r="A4727" s="2"/>
    </row>
    <row r="4728" spans="1:1" s="20" customFormat="1" x14ac:dyDescent="0.2">
      <c r="A4728" s="2"/>
    </row>
    <row r="4729" spans="1:1" s="20" customFormat="1" x14ac:dyDescent="0.2">
      <c r="A4729" s="2"/>
    </row>
    <row r="4730" spans="1:1" s="20" customFormat="1" x14ac:dyDescent="0.2">
      <c r="A4730" s="2"/>
    </row>
    <row r="4731" spans="1:1" s="20" customFormat="1" x14ac:dyDescent="0.2">
      <c r="A4731" s="2"/>
    </row>
    <row r="4732" spans="1:1" s="20" customFormat="1" x14ac:dyDescent="0.2">
      <c r="A4732" s="2"/>
    </row>
    <row r="4733" spans="1:1" s="20" customFormat="1" x14ac:dyDescent="0.2">
      <c r="A4733" s="2"/>
    </row>
    <row r="4734" spans="1:1" s="20" customFormat="1" x14ac:dyDescent="0.2">
      <c r="A4734" s="2"/>
    </row>
    <row r="4735" spans="1:1" s="20" customFormat="1" x14ac:dyDescent="0.2">
      <c r="A4735" s="2"/>
    </row>
    <row r="4736" spans="1:1" s="20" customFormat="1" x14ac:dyDescent="0.2">
      <c r="A4736" s="2"/>
    </row>
    <row r="4737" spans="1:1" s="20" customFormat="1" x14ac:dyDescent="0.2">
      <c r="A4737" s="2"/>
    </row>
    <row r="4738" spans="1:1" s="20" customFormat="1" x14ac:dyDescent="0.2">
      <c r="A4738" s="2"/>
    </row>
    <row r="4739" spans="1:1" s="20" customFormat="1" x14ac:dyDescent="0.2">
      <c r="A4739" s="2"/>
    </row>
    <row r="4740" spans="1:1" s="20" customFormat="1" x14ac:dyDescent="0.2">
      <c r="A4740" s="2"/>
    </row>
    <row r="4741" spans="1:1" s="20" customFormat="1" x14ac:dyDescent="0.2">
      <c r="A4741" s="2"/>
    </row>
    <row r="4742" spans="1:1" s="20" customFormat="1" x14ac:dyDescent="0.2">
      <c r="A4742" s="2"/>
    </row>
    <row r="4743" spans="1:1" s="20" customFormat="1" x14ac:dyDescent="0.2">
      <c r="A4743" s="2"/>
    </row>
    <row r="4744" spans="1:1" s="20" customFormat="1" x14ac:dyDescent="0.2">
      <c r="A4744" s="2"/>
    </row>
    <row r="4745" spans="1:1" s="20" customFormat="1" x14ac:dyDescent="0.2">
      <c r="A4745" s="2"/>
    </row>
    <row r="4746" spans="1:1" s="20" customFormat="1" x14ac:dyDescent="0.2">
      <c r="A4746" s="2"/>
    </row>
    <row r="4747" spans="1:1" s="20" customFormat="1" x14ac:dyDescent="0.2">
      <c r="A4747" s="2"/>
    </row>
    <row r="4748" spans="1:1" s="20" customFormat="1" x14ac:dyDescent="0.2">
      <c r="A4748" s="2"/>
    </row>
    <row r="4749" spans="1:1" s="20" customFormat="1" x14ac:dyDescent="0.2">
      <c r="A4749" s="2"/>
    </row>
    <row r="4750" spans="1:1" s="20" customFormat="1" x14ac:dyDescent="0.2">
      <c r="A4750" s="2"/>
    </row>
    <row r="4751" spans="1:1" s="20" customFormat="1" x14ac:dyDescent="0.2">
      <c r="A4751" s="2"/>
    </row>
    <row r="4752" spans="1:1" s="20" customFormat="1" x14ac:dyDescent="0.2">
      <c r="A4752" s="2"/>
    </row>
    <row r="4753" spans="1:1" s="20" customFormat="1" x14ac:dyDescent="0.2">
      <c r="A4753" s="2"/>
    </row>
    <row r="4754" spans="1:1" s="20" customFormat="1" x14ac:dyDescent="0.2">
      <c r="A4754" s="2"/>
    </row>
    <row r="4755" spans="1:1" s="20" customFormat="1" x14ac:dyDescent="0.2">
      <c r="A4755" s="2"/>
    </row>
    <row r="4756" spans="1:1" s="20" customFormat="1" x14ac:dyDescent="0.2">
      <c r="A4756" s="2"/>
    </row>
    <row r="4757" spans="1:1" s="20" customFormat="1" x14ac:dyDescent="0.2">
      <c r="A4757" s="2"/>
    </row>
    <row r="4758" spans="1:1" s="20" customFormat="1" x14ac:dyDescent="0.2">
      <c r="A4758" s="2"/>
    </row>
    <row r="4759" spans="1:1" s="20" customFormat="1" x14ac:dyDescent="0.2">
      <c r="A4759" s="2"/>
    </row>
    <row r="4760" spans="1:1" s="20" customFormat="1" x14ac:dyDescent="0.2">
      <c r="A4760" s="2"/>
    </row>
    <row r="4761" spans="1:1" s="20" customFormat="1" x14ac:dyDescent="0.2">
      <c r="A4761" s="2"/>
    </row>
    <row r="4762" spans="1:1" s="20" customFormat="1" x14ac:dyDescent="0.2">
      <c r="A4762" s="2"/>
    </row>
    <row r="4763" spans="1:1" s="20" customFormat="1" x14ac:dyDescent="0.2">
      <c r="A4763" s="2"/>
    </row>
    <row r="4764" spans="1:1" s="20" customFormat="1" x14ac:dyDescent="0.2">
      <c r="A4764" s="2"/>
    </row>
    <row r="4765" spans="1:1" s="20" customFormat="1" x14ac:dyDescent="0.2">
      <c r="A4765" s="2"/>
    </row>
    <row r="4766" spans="1:1" s="20" customFormat="1" x14ac:dyDescent="0.2">
      <c r="A4766" s="2"/>
    </row>
    <row r="4767" spans="1:1" s="20" customFormat="1" x14ac:dyDescent="0.2">
      <c r="A4767" s="2"/>
    </row>
    <row r="4768" spans="1:1" s="20" customFormat="1" x14ac:dyDescent="0.2">
      <c r="A4768" s="2"/>
    </row>
    <row r="4769" spans="1:1" s="20" customFormat="1" x14ac:dyDescent="0.2">
      <c r="A4769" s="2"/>
    </row>
    <row r="4770" spans="1:1" s="20" customFormat="1" x14ac:dyDescent="0.2">
      <c r="A4770" s="2"/>
    </row>
    <row r="4771" spans="1:1" s="20" customFormat="1" x14ac:dyDescent="0.2">
      <c r="A4771" s="2"/>
    </row>
    <row r="4772" spans="1:1" s="20" customFormat="1" x14ac:dyDescent="0.2">
      <c r="A4772" s="2"/>
    </row>
    <row r="4773" spans="1:1" s="20" customFormat="1" x14ac:dyDescent="0.2">
      <c r="A4773" s="2"/>
    </row>
    <row r="4774" spans="1:1" s="20" customFormat="1" x14ac:dyDescent="0.2">
      <c r="A4774" s="2"/>
    </row>
    <row r="4775" spans="1:1" s="20" customFormat="1" x14ac:dyDescent="0.2">
      <c r="A4775" s="2"/>
    </row>
    <row r="4776" spans="1:1" s="20" customFormat="1" x14ac:dyDescent="0.2">
      <c r="A4776" s="2"/>
    </row>
    <row r="4777" spans="1:1" s="20" customFormat="1" x14ac:dyDescent="0.2">
      <c r="A4777" s="2"/>
    </row>
    <row r="4778" spans="1:1" s="20" customFormat="1" x14ac:dyDescent="0.2">
      <c r="A4778" s="2"/>
    </row>
    <row r="4779" spans="1:1" s="20" customFormat="1" x14ac:dyDescent="0.2">
      <c r="A4779" s="2"/>
    </row>
    <row r="4780" spans="1:1" s="20" customFormat="1" x14ac:dyDescent="0.2">
      <c r="A4780" s="2"/>
    </row>
    <row r="4781" spans="1:1" s="20" customFormat="1" x14ac:dyDescent="0.2">
      <c r="A4781" s="2"/>
    </row>
    <row r="4782" spans="1:1" s="20" customFormat="1" x14ac:dyDescent="0.2">
      <c r="A4782" s="2"/>
    </row>
    <row r="4783" spans="1:1" s="20" customFormat="1" x14ac:dyDescent="0.2">
      <c r="A4783" s="2"/>
    </row>
    <row r="4784" spans="1:1" s="20" customFormat="1" x14ac:dyDescent="0.2">
      <c r="A4784" s="2"/>
    </row>
    <row r="4785" spans="1:1" s="20" customFormat="1" x14ac:dyDescent="0.2">
      <c r="A4785" s="2"/>
    </row>
    <row r="4786" spans="1:1" s="20" customFormat="1" x14ac:dyDescent="0.2">
      <c r="A4786" s="2"/>
    </row>
    <row r="4787" spans="1:1" s="20" customFormat="1" x14ac:dyDescent="0.2">
      <c r="A4787" s="2"/>
    </row>
    <row r="4788" spans="1:1" s="20" customFormat="1" x14ac:dyDescent="0.2">
      <c r="A4788" s="2"/>
    </row>
    <row r="4789" spans="1:1" s="20" customFormat="1" x14ac:dyDescent="0.2">
      <c r="A4789" s="2"/>
    </row>
    <row r="4790" spans="1:1" s="20" customFormat="1" x14ac:dyDescent="0.2">
      <c r="A4790" s="2"/>
    </row>
    <row r="4791" spans="1:1" s="20" customFormat="1" x14ac:dyDescent="0.2">
      <c r="A4791" s="2"/>
    </row>
    <row r="4792" spans="1:1" s="20" customFormat="1" x14ac:dyDescent="0.2">
      <c r="A4792" s="2"/>
    </row>
    <row r="4793" spans="1:1" s="20" customFormat="1" x14ac:dyDescent="0.2">
      <c r="A4793" s="2"/>
    </row>
    <row r="4794" spans="1:1" s="20" customFormat="1" x14ac:dyDescent="0.2">
      <c r="A4794" s="2"/>
    </row>
    <row r="4795" spans="1:1" s="20" customFormat="1" x14ac:dyDescent="0.2">
      <c r="A4795" s="2"/>
    </row>
    <row r="4796" spans="1:1" s="20" customFormat="1" x14ac:dyDescent="0.2">
      <c r="A4796" s="2"/>
    </row>
    <row r="4797" spans="1:1" s="20" customFormat="1" x14ac:dyDescent="0.2">
      <c r="A4797" s="2"/>
    </row>
    <row r="4798" spans="1:1" s="20" customFormat="1" x14ac:dyDescent="0.2">
      <c r="A4798" s="2"/>
    </row>
    <row r="4799" spans="1:1" s="20" customFormat="1" x14ac:dyDescent="0.2">
      <c r="A4799" s="2"/>
    </row>
    <row r="4800" spans="1:1" s="20" customFormat="1" x14ac:dyDescent="0.2">
      <c r="A4800" s="2"/>
    </row>
    <row r="4801" spans="1:1" s="20" customFormat="1" x14ac:dyDescent="0.2">
      <c r="A4801" s="2"/>
    </row>
    <row r="4802" spans="1:1" s="20" customFormat="1" x14ac:dyDescent="0.2">
      <c r="A4802" s="2"/>
    </row>
    <row r="4803" spans="1:1" s="20" customFormat="1" x14ac:dyDescent="0.2">
      <c r="A4803" s="2"/>
    </row>
    <row r="4804" spans="1:1" s="20" customFormat="1" x14ac:dyDescent="0.2">
      <c r="A4804" s="2"/>
    </row>
    <row r="4805" spans="1:1" s="20" customFormat="1" x14ac:dyDescent="0.2">
      <c r="A4805" s="2"/>
    </row>
    <row r="4806" spans="1:1" s="20" customFormat="1" x14ac:dyDescent="0.2">
      <c r="A4806" s="2"/>
    </row>
    <row r="4807" spans="1:1" s="20" customFormat="1" x14ac:dyDescent="0.2">
      <c r="A4807" s="2"/>
    </row>
    <row r="4808" spans="1:1" s="20" customFormat="1" x14ac:dyDescent="0.2">
      <c r="A4808" s="2"/>
    </row>
    <row r="4809" spans="1:1" s="20" customFormat="1" x14ac:dyDescent="0.2">
      <c r="A4809" s="2"/>
    </row>
    <row r="4810" spans="1:1" s="20" customFormat="1" x14ac:dyDescent="0.2">
      <c r="A4810" s="2"/>
    </row>
    <row r="4811" spans="1:1" s="20" customFormat="1" x14ac:dyDescent="0.2">
      <c r="A4811" s="2"/>
    </row>
    <row r="4812" spans="1:1" s="20" customFormat="1" x14ac:dyDescent="0.2">
      <c r="A4812" s="2"/>
    </row>
    <row r="4813" spans="1:1" s="20" customFormat="1" x14ac:dyDescent="0.2">
      <c r="A4813" s="2"/>
    </row>
    <row r="4814" spans="1:1" s="20" customFormat="1" x14ac:dyDescent="0.2">
      <c r="A4814" s="2"/>
    </row>
    <row r="4815" spans="1:1" s="20" customFormat="1" x14ac:dyDescent="0.2">
      <c r="A4815" s="2"/>
    </row>
    <row r="4816" spans="1:1" s="20" customFormat="1" x14ac:dyDescent="0.2">
      <c r="A4816" s="2"/>
    </row>
    <row r="4817" spans="1:1" s="20" customFormat="1" x14ac:dyDescent="0.2">
      <c r="A4817" s="2"/>
    </row>
    <row r="4818" spans="1:1" s="20" customFormat="1" x14ac:dyDescent="0.2">
      <c r="A4818" s="2"/>
    </row>
    <row r="4819" spans="1:1" s="20" customFormat="1" x14ac:dyDescent="0.2">
      <c r="A4819" s="2"/>
    </row>
    <row r="4820" spans="1:1" s="20" customFormat="1" x14ac:dyDescent="0.2">
      <c r="A4820" s="2"/>
    </row>
    <row r="4821" spans="1:1" s="20" customFormat="1" x14ac:dyDescent="0.2">
      <c r="A4821" s="2"/>
    </row>
    <row r="4822" spans="1:1" s="20" customFormat="1" x14ac:dyDescent="0.2">
      <c r="A4822" s="2"/>
    </row>
    <row r="4823" spans="1:1" s="20" customFormat="1" x14ac:dyDescent="0.2">
      <c r="A4823" s="2"/>
    </row>
    <row r="4824" spans="1:1" s="20" customFormat="1" x14ac:dyDescent="0.2">
      <c r="A4824" s="2"/>
    </row>
    <row r="4825" spans="1:1" s="20" customFormat="1" x14ac:dyDescent="0.2">
      <c r="A4825" s="2"/>
    </row>
    <row r="4826" spans="1:1" s="20" customFormat="1" x14ac:dyDescent="0.2">
      <c r="A4826" s="2"/>
    </row>
    <row r="4827" spans="1:1" s="20" customFormat="1" x14ac:dyDescent="0.2">
      <c r="A4827" s="2"/>
    </row>
    <row r="4828" spans="1:1" s="20" customFormat="1" x14ac:dyDescent="0.2">
      <c r="A4828" s="2"/>
    </row>
    <row r="4829" spans="1:1" s="20" customFormat="1" x14ac:dyDescent="0.2">
      <c r="A4829" s="2"/>
    </row>
    <row r="4830" spans="1:1" s="20" customFormat="1" x14ac:dyDescent="0.2">
      <c r="A4830" s="2"/>
    </row>
    <row r="4831" spans="1:1" s="20" customFormat="1" x14ac:dyDescent="0.2">
      <c r="A4831" s="2"/>
    </row>
    <row r="4832" spans="1:1" s="20" customFormat="1" x14ac:dyDescent="0.2">
      <c r="A4832" s="2"/>
    </row>
    <row r="4833" spans="1:1" s="20" customFormat="1" x14ac:dyDescent="0.2">
      <c r="A4833" s="2"/>
    </row>
    <row r="4834" spans="1:1" s="20" customFormat="1" x14ac:dyDescent="0.2">
      <c r="A4834" s="2"/>
    </row>
    <row r="4835" spans="1:1" s="20" customFormat="1" x14ac:dyDescent="0.2">
      <c r="A4835" s="2"/>
    </row>
    <row r="4836" spans="1:1" s="20" customFormat="1" x14ac:dyDescent="0.2">
      <c r="A4836" s="2"/>
    </row>
    <row r="4837" spans="1:1" s="20" customFormat="1" x14ac:dyDescent="0.2">
      <c r="A4837" s="2"/>
    </row>
    <row r="4838" spans="1:1" s="20" customFormat="1" x14ac:dyDescent="0.2">
      <c r="A4838" s="2"/>
    </row>
    <row r="4839" spans="1:1" s="20" customFormat="1" x14ac:dyDescent="0.2">
      <c r="A4839" s="2"/>
    </row>
    <row r="4840" spans="1:1" s="20" customFormat="1" x14ac:dyDescent="0.2">
      <c r="A4840" s="2"/>
    </row>
    <row r="4841" spans="1:1" s="20" customFormat="1" x14ac:dyDescent="0.2">
      <c r="A4841" s="2"/>
    </row>
    <row r="4842" spans="1:1" s="20" customFormat="1" x14ac:dyDescent="0.2">
      <c r="A4842" s="2"/>
    </row>
    <row r="4843" spans="1:1" s="20" customFormat="1" x14ac:dyDescent="0.2">
      <c r="A4843" s="2"/>
    </row>
    <row r="4844" spans="1:1" s="20" customFormat="1" x14ac:dyDescent="0.2">
      <c r="A4844" s="2"/>
    </row>
    <row r="4845" spans="1:1" s="20" customFormat="1" x14ac:dyDescent="0.2">
      <c r="A4845" s="2"/>
    </row>
    <row r="4846" spans="1:1" s="20" customFormat="1" x14ac:dyDescent="0.2">
      <c r="A4846" s="2"/>
    </row>
    <row r="4847" spans="1:1" s="20" customFormat="1" x14ac:dyDescent="0.2">
      <c r="A4847" s="2"/>
    </row>
    <row r="4848" spans="1:1" s="20" customFormat="1" x14ac:dyDescent="0.2">
      <c r="A4848" s="2"/>
    </row>
    <row r="4849" spans="1:1" s="20" customFormat="1" x14ac:dyDescent="0.2">
      <c r="A4849" s="2"/>
    </row>
    <row r="4850" spans="1:1" s="20" customFormat="1" x14ac:dyDescent="0.2">
      <c r="A4850" s="2"/>
    </row>
    <row r="4851" spans="1:1" s="20" customFormat="1" x14ac:dyDescent="0.2">
      <c r="A4851" s="2"/>
    </row>
    <row r="4852" spans="1:1" s="20" customFormat="1" x14ac:dyDescent="0.2">
      <c r="A4852" s="2"/>
    </row>
    <row r="4853" spans="1:1" s="20" customFormat="1" x14ac:dyDescent="0.2">
      <c r="A4853" s="2"/>
    </row>
    <row r="4854" spans="1:1" s="20" customFormat="1" x14ac:dyDescent="0.2">
      <c r="A4854" s="2"/>
    </row>
    <row r="4855" spans="1:1" s="20" customFormat="1" x14ac:dyDescent="0.2">
      <c r="A4855" s="2"/>
    </row>
    <row r="4856" spans="1:1" s="20" customFormat="1" x14ac:dyDescent="0.2">
      <c r="A4856" s="2"/>
    </row>
    <row r="4857" spans="1:1" s="20" customFormat="1" x14ac:dyDescent="0.2">
      <c r="A4857" s="2"/>
    </row>
    <row r="4858" spans="1:1" s="20" customFormat="1" x14ac:dyDescent="0.2">
      <c r="A4858" s="2"/>
    </row>
    <row r="4859" spans="1:1" s="20" customFormat="1" x14ac:dyDescent="0.2">
      <c r="A4859" s="2"/>
    </row>
    <row r="4860" spans="1:1" s="20" customFormat="1" x14ac:dyDescent="0.2">
      <c r="A4860" s="2"/>
    </row>
    <row r="4861" spans="1:1" s="20" customFormat="1" x14ac:dyDescent="0.2">
      <c r="A4861" s="2"/>
    </row>
    <row r="4862" spans="1:1" s="20" customFormat="1" x14ac:dyDescent="0.2">
      <c r="A4862" s="2"/>
    </row>
    <row r="4863" spans="1:1" s="20" customFormat="1" x14ac:dyDescent="0.2">
      <c r="A4863" s="2"/>
    </row>
    <row r="4864" spans="1:1" s="20" customFormat="1" x14ac:dyDescent="0.2">
      <c r="A4864" s="2"/>
    </row>
    <row r="4865" spans="1:1" s="20" customFormat="1" x14ac:dyDescent="0.2">
      <c r="A4865" s="2"/>
    </row>
    <row r="4866" spans="1:1" s="20" customFormat="1" x14ac:dyDescent="0.2">
      <c r="A4866" s="2"/>
    </row>
    <row r="4867" spans="1:1" s="20" customFormat="1" x14ac:dyDescent="0.2">
      <c r="A4867" s="2"/>
    </row>
    <row r="4868" spans="1:1" s="20" customFormat="1" x14ac:dyDescent="0.2">
      <c r="A4868" s="2"/>
    </row>
    <row r="4869" spans="1:1" s="20" customFormat="1" x14ac:dyDescent="0.2">
      <c r="A4869" s="2"/>
    </row>
    <row r="4870" spans="1:1" s="20" customFormat="1" x14ac:dyDescent="0.2">
      <c r="A4870" s="2"/>
    </row>
    <row r="4871" spans="1:1" s="20" customFormat="1" x14ac:dyDescent="0.2">
      <c r="A4871" s="2"/>
    </row>
    <row r="4872" spans="1:1" s="20" customFormat="1" x14ac:dyDescent="0.2">
      <c r="A4872" s="2"/>
    </row>
    <row r="4873" spans="1:1" s="20" customFormat="1" x14ac:dyDescent="0.2">
      <c r="A4873" s="2"/>
    </row>
    <row r="4874" spans="1:1" s="20" customFormat="1" x14ac:dyDescent="0.2">
      <c r="A4874" s="2"/>
    </row>
    <row r="4875" spans="1:1" s="20" customFormat="1" x14ac:dyDescent="0.2">
      <c r="A4875" s="2"/>
    </row>
    <row r="4876" spans="1:1" s="20" customFormat="1" x14ac:dyDescent="0.2">
      <c r="A4876" s="2"/>
    </row>
    <row r="4877" spans="1:1" s="20" customFormat="1" x14ac:dyDescent="0.2">
      <c r="A4877" s="2"/>
    </row>
    <row r="4878" spans="1:1" s="20" customFormat="1" x14ac:dyDescent="0.2">
      <c r="A4878" s="2"/>
    </row>
    <row r="4879" spans="1:1" s="20" customFormat="1" x14ac:dyDescent="0.2">
      <c r="A4879" s="2"/>
    </row>
    <row r="4880" spans="1:1" s="20" customFormat="1" x14ac:dyDescent="0.2">
      <c r="A4880" s="2"/>
    </row>
    <row r="4881" spans="1:1" s="20" customFormat="1" x14ac:dyDescent="0.2">
      <c r="A4881" s="2"/>
    </row>
    <row r="4882" spans="1:1" s="20" customFormat="1" x14ac:dyDescent="0.2">
      <c r="A4882" s="2"/>
    </row>
    <row r="4883" spans="1:1" s="20" customFormat="1" x14ac:dyDescent="0.2">
      <c r="A4883" s="2"/>
    </row>
    <row r="4884" spans="1:1" s="20" customFormat="1" x14ac:dyDescent="0.2">
      <c r="A4884" s="2"/>
    </row>
    <row r="4885" spans="1:1" s="20" customFormat="1" x14ac:dyDescent="0.2">
      <c r="A4885" s="2"/>
    </row>
    <row r="4886" spans="1:1" s="20" customFormat="1" x14ac:dyDescent="0.2">
      <c r="A4886" s="2"/>
    </row>
    <row r="4887" spans="1:1" s="20" customFormat="1" x14ac:dyDescent="0.2">
      <c r="A4887" s="2"/>
    </row>
    <row r="4888" spans="1:1" s="20" customFormat="1" x14ac:dyDescent="0.2">
      <c r="A4888" s="2"/>
    </row>
    <row r="4889" spans="1:1" s="20" customFormat="1" x14ac:dyDescent="0.2">
      <c r="A4889" s="2"/>
    </row>
    <row r="4890" spans="1:1" s="20" customFormat="1" x14ac:dyDescent="0.2">
      <c r="A4890" s="2"/>
    </row>
    <row r="4891" spans="1:1" s="20" customFormat="1" x14ac:dyDescent="0.2">
      <c r="A4891" s="2"/>
    </row>
    <row r="4892" spans="1:1" s="20" customFormat="1" x14ac:dyDescent="0.2">
      <c r="A4892" s="2"/>
    </row>
    <row r="4893" spans="1:1" s="20" customFormat="1" x14ac:dyDescent="0.2">
      <c r="A4893" s="2"/>
    </row>
    <row r="4894" spans="1:1" s="20" customFormat="1" x14ac:dyDescent="0.2">
      <c r="A4894" s="2"/>
    </row>
    <row r="4895" spans="1:1" s="20" customFormat="1" x14ac:dyDescent="0.2">
      <c r="A4895" s="2"/>
    </row>
    <row r="4896" spans="1:1" s="20" customFormat="1" x14ac:dyDescent="0.2">
      <c r="A4896" s="2"/>
    </row>
    <row r="4897" spans="1:1" s="20" customFormat="1" x14ac:dyDescent="0.2">
      <c r="A4897" s="2"/>
    </row>
    <row r="4898" spans="1:1" s="20" customFormat="1" x14ac:dyDescent="0.2">
      <c r="A4898" s="2"/>
    </row>
    <row r="4899" spans="1:1" s="20" customFormat="1" x14ac:dyDescent="0.2">
      <c r="A4899" s="2"/>
    </row>
    <row r="4900" spans="1:1" s="20" customFormat="1" x14ac:dyDescent="0.2">
      <c r="A4900" s="2"/>
    </row>
    <row r="4901" spans="1:1" s="20" customFormat="1" x14ac:dyDescent="0.2">
      <c r="A4901" s="2"/>
    </row>
    <row r="4902" spans="1:1" s="20" customFormat="1" x14ac:dyDescent="0.2">
      <c r="A4902" s="2"/>
    </row>
    <row r="4903" spans="1:1" s="20" customFormat="1" x14ac:dyDescent="0.2">
      <c r="A4903" s="2"/>
    </row>
    <row r="4904" spans="1:1" s="20" customFormat="1" x14ac:dyDescent="0.2">
      <c r="A4904" s="2"/>
    </row>
    <row r="4905" spans="1:1" s="20" customFormat="1" x14ac:dyDescent="0.2">
      <c r="A4905" s="2"/>
    </row>
    <row r="4906" spans="1:1" s="20" customFormat="1" x14ac:dyDescent="0.2">
      <c r="A4906" s="2"/>
    </row>
    <row r="4907" spans="1:1" s="20" customFormat="1" x14ac:dyDescent="0.2">
      <c r="A4907" s="2"/>
    </row>
    <row r="4908" spans="1:1" s="20" customFormat="1" x14ac:dyDescent="0.2">
      <c r="A4908" s="2"/>
    </row>
    <row r="4909" spans="1:1" s="20" customFormat="1" x14ac:dyDescent="0.2">
      <c r="A4909" s="2"/>
    </row>
    <row r="4910" spans="1:1" s="20" customFormat="1" x14ac:dyDescent="0.2">
      <c r="A4910" s="2"/>
    </row>
    <row r="4911" spans="1:1" s="20" customFormat="1" x14ac:dyDescent="0.2">
      <c r="A4911" s="2"/>
    </row>
    <row r="4912" spans="1:1" s="20" customFormat="1" x14ac:dyDescent="0.2">
      <c r="A4912" s="2"/>
    </row>
    <row r="4913" spans="1:1" s="20" customFormat="1" x14ac:dyDescent="0.2">
      <c r="A4913" s="2"/>
    </row>
    <row r="4914" spans="1:1" s="20" customFormat="1" x14ac:dyDescent="0.2">
      <c r="A4914" s="2"/>
    </row>
    <row r="4915" spans="1:1" s="20" customFormat="1" x14ac:dyDescent="0.2">
      <c r="A4915" s="2"/>
    </row>
    <row r="4916" spans="1:1" s="20" customFormat="1" x14ac:dyDescent="0.2">
      <c r="A4916" s="2"/>
    </row>
    <row r="4917" spans="1:1" s="20" customFormat="1" x14ac:dyDescent="0.2">
      <c r="A4917" s="2"/>
    </row>
    <row r="4918" spans="1:1" s="20" customFormat="1" x14ac:dyDescent="0.2">
      <c r="A4918" s="2"/>
    </row>
    <row r="4919" spans="1:1" s="20" customFormat="1" x14ac:dyDescent="0.2">
      <c r="A4919" s="2"/>
    </row>
    <row r="4920" spans="1:1" s="20" customFormat="1" x14ac:dyDescent="0.2">
      <c r="A4920" s="2"/>
    </row>
    <row r="4921" spans="1:1" s="20" customFormat="1" x14ac:dyDescent="0.2">
      <c r="A4921" s="2"/>
    </row>
    <row r="4922" spans="1:1" s="20" customFormat="1" x14ac:dyDescent="0.2">
      <c r="A4922" s="2"/>
    </row>
    <row r="4923" spans="1:1" s="20" customFormat="1" x14ac:dyDescent="0.2">
      <c r="A4923" s="2"/>
    </row>
    <row r="4924" spans="1:1" s="20" customFormat="1" x14ac:dyDescent="0.2">
      <c r="A4924" s="2"/>
    </row>
    <row r="4925" spans="1:1" s="20" customFormat="1" x14ac:dyDescent="0.2">
      <c r="A4925" s="2"/>
    </row>
    <row r="4926" spans="1:1" s="20" customFormat="1" x14ac:dyDescent="0.2">
      <c r="A4926" s="2"/>
    </row>
    <row r="4927" spans="1:1" s="20" customFormat="1" x14ac:dyDescent="0.2">
      <c r="A4927" s="2"/>
    </row>
    <row r="4928" spans="1:1" s="20" customFormat="1" x14ac:dyDescent="0.2">
      <c r="A4928" s="2"/>
    </row>
    <row r="4929" spans="1:1" s="20" customFormat="1" x14ac:dyDescent="0.2">
      <c r="A4929" s="2"/>
    </row>
    <row r="4930" spans="1:1" s="20" customFormat="1" x14ac:dyDescent="0.2">
      <c r="A4930" s="2"/>
    </row>
    <row r="4931" spans="1:1" s="20" customFormat="1" x14ac:dyDescent="0.2">
      <c r="A4931" s="2"/>
    </row>
    <row r="4932" spans="1:1" s="20" customFormat="1" x14ac:dyDescent="0.2">
      <c r="A4932" s="2"/>
    </row>
    <row r="4933" spans="1:1" s="20" customFormat="1" x14ac:dyDescent="0.2">
      <c r="A4933" s="2"/>
    </row>
    <row r="4934" spans="1:1" s="20" customFormat="1" x14ac:dyDescent="0.2">
      <c r="A4934" s="2"/>
    </row>
    <row r="4935" spans="1:1" s="20" customFormat="1" x14ac:dyDescent="0.2">
      <c r="A4935" s="2"/>
    </row>
    <row r="4936" spans="1:1" s="20" customFormat="1" x14ac:dyDescent="0.2">
      <c r="A4936" s="2"/>
    </row>
    <row r="4937" spans="1:1" s="20" customFormat="1" x14ac:dyDescent="0.2">
      <c r="A4937" s="2"/>
    </row>
    <row r="4938" spans="1:1" s="20" customFormat="1" x14ac:dyDescent="0.2">
      <c r="A4938" s="2"/>
    </row>
    <row r="4939" spans="1:1" s="20" customFormat="1" x14ac:dyDescent="0.2">
      <c r="A4939" s="2"/>
    </row>
    <row r="4940" spans="1:1" s="20" customFormat="1" x14ac:dyDescent="0.2">
      <c r="A4940" s="2"/>
    </row>
    <row r="4941" spans="1:1" s="20" customFormat="1" x14ac:dyDescent="0.2">
      <c r="A4941" s="2"/>
    </row>
    <row r="4942" spans="1:1" s="20" customFormat="1" x14ac:dyDescent="0.2">
      <c r="A4942" s="2"/>
    </row>
    <row r="4943" spans="1:1" s="20" customFormat="1" x14ac:dyDescent="0.2">
      <c r="A4943" s="2"/>
    </row>
    <row r="4944" spans="1:1" s="20" customFormat="1" x14ac:dyDescent="0.2">
      <c r="A4944" s="2"/>
    </row>
    <row r="4945" spans="1:1" s="20" customFormat="1" x14ac:dyDescent="0.2">
      <c r="A4945" s="2"/>
    </row>
    <row r="4946" spans="1:1" s="20" customFormat="1" x14ac:dyDescent="0.2">
      <c r="A4946" s="2"/>
    </row>
    <row r="4947" spans="1:1" s="20" customFormat="1" x14ac:dyDescent="0.2">
      <c r="A4947" s="2"/>
    </row>
    <row r="4948" spans="1:1" s="20" customFormat="1" x14ac:dyDescent="0.2">
      <c r="A4948" s="2"/>
    </row>
    <row r="4949" spans="1:1" s="20" customFormat="1" x14ac:dyDescent="0.2">
      <c r="A4949" s="2"/>
    </row>
    <row r="4950" spans="1:1" s="20" customFormat="1" x14ac:dyDescent="0.2">
      <c r="A4950" s="2"/>
    </row>
    <row r="4951" spans="1:1" s="20" customFormat="1" x14ac:dyDescent="0.2">
      <c r="A4951" s="2"/>
    </row>
    <row r="4952" spans="1:1" s="20" customFormat="1" x14ac:dyDescent="0.2">
      <c r="A4952" s="2"/>
    </row>
    <row r="4953" spans="1:1" s="20" customFormat="1" x14ac:dyDescent="0.2">
      <c r="A4953" s="2"/>
    </row>
    <row r="4954" spans="1:1" s="20" customFormat="1" x14ac:dyDescent="0.2">
      <c r="A4954" s="2"/>
    </row>
    <row r="4955" spans="1:1" s="20" customFormat="1" x14ac:dyDescent="0.2">
      <c r="A4955" s="2"/>
    </row>
    <row r="4956" spans="1:1" s="20" customFormat="1" x14ac:dyDescent="0.2">
      <c r="A4956" s="2"/>
    </row>
    <row r="4957" spans="1:1" s="20" customFormat="1" x14ac:dyDescent="0.2">
      <c r="A4957" s="2"/>
    </row>
    <row r="4958" spans="1:1" s="20" customFormat="1" x14ac:dyDescent="0.2">
      <c r="A4958" s="2"/>
    </row>
    <row r="4959" spans="1:1" s="20" customFormat="1" x14ac:dyDescent="0.2">
      <c r="A4959" s="2"/>
    </row>
    <row r="4960" spans="1:1" s="20" customFormat="1" x14ac:dyDescent="0.2">
      <c r="A4960" s="2"/>
    </row>
    <row r="4961" spans="1:1" s="20" customFormat="1" x14ac:dyDescent="0.2">
      <c r="A4961" s="2"/>
    </row>
    <row r="4962" spans="1:1" s="20" customFormat="1" x14ac:dyDescent="0.2">
      <c r="A4962" s="2"/>
    </row>
    <row r="4963" spans="1:1" s="20" customFormat="1" x14ac:dyDescent="0.2">
      <c r="A4963" s="2"/>
    </row>
    <row r="4964" spans="1:1" s="20" customFormat="1" x14ac:dyDescent="0.2">
      <c r="A4964" s="2"/>
    </row>
    <row r="4965" spans="1:1" s="20" customFormat="1" x14ac:dyDescent="0.2">
      <c r="A4965" s="2"/>
    </row>
    <row r="4966" spans="1:1" s="20" customFormat="1" x14ac:dyDescent="0.2">
      <c r="A4966" s="2"/>
    </row>
    <row r="4967" spans="1:1" s="20" customFormat="1" x14ac:dyDescent="0.2">
      <c r="A4967" s="2"/>
    </row>
    <row r="4968" spans="1:1" s="20" customFormat="1" x14ac:dyDescent="0.2">
      <c r="A4968" s="2"/>
    </row>
    <row r="4969" spans="1:1" s="20" customFormat="1" x14ac:dyDescent="0.2">
      <c r="A4969" s="2"/>
    </row>
    <row r="4970" spans="1:1" s="20" customFormat="1" x14ac:dyDescent="0.2">
      <c r="A4970" s="2"/>
    </row>
    <row r="4971" spans="1:1" s="20" customFormat="1" x14ac:dyDescent="0.2">
      <c r="A4971" s="2"/>
    </row>
    <row r="4972" spans="1:1" s="20" customFormat="1" x14ac:dyDescent="0.2">
      <c r="A4972" s="2"/>
    </row>
    <row r="4973" spans="1:1" s="20" customFormat="1" x14ac:dyDescent="0.2">
      <c r="A4973" s="2"/>
    </row>
    <row r="4974" spans="1:1" s="20" customFormat="1" x14ac:dyDescent="0.2">
      <c r="A4974" s="2"/>
    </row>
    <row r="4975" spans="1:1" s="20" customFormat="1" x14ac:dyDescent="0.2">
      <c r="A4975" s="2"/>
    </row>
    <row r="4976" spans="1:1" s="20" customFormat="1" x14ac:dyDescent="0.2">
      <c r="A4976" s="2"/>
    </row>
    <row r="4977" spans="1:1" s="20" customFormat="1" x14ac:dyDescent="0.2">
      <c r="A4977" s="2"/>
    </row>
    <row r="4978" spans="1:1" s="20" customFormat="1" x14ac:dyDescent="0.2">
      <c r="A4978" s="2"/>
    </row>
    <row r="4979" spans="1:1" s="20" customFormat="1" x14ac:dyDescent="0.2">
      <c r="A4979" s="2"/>
    </row>
    <row r="4980" spans="1:1" s="20" customFormat="1" x14ac:dyDescent="0.2">
      <c r="A4980" s="2"/>
    </row>
    <row r="4981" spans="1:1" s="20" customFormat="1" x14ac:dyDescent="0.2">
      <c r="A4981" s="2"/>
    </row>
    <row r="4982" spans="1:1" s="20" customFormat="1" x14ac:dyDescent="0.2">
      <c r="A4982" s="2"/>
    </row>
    <row r="4983" spans="1:1" s="20" customFormat="1" x14ac:dyDescent="0.2">
      <c r="A4983" s="2"/>
    </row>
    <row r="4984" spans="1:1" s="20" customFormat="1" x14ac:dyDescent="0.2">
      <c r="A4984" s="2"/>
    </row>
    <row r="4985" spans="1:1" s="20" customFormat="1" x14ac:dyDescent="0.2">
      <c r="A4985" s="2"/>
    </row>
    <row r="4986" spans="1:1" s="20" customFormat="1" x14ac:dyDescent="0.2">
      <c r="A4986" s="2"/>
    </row>
    <row r="4987" spans="1:1" s="20" customFormat="1" x14ac:dyDescent="0.2">
      <c r="A4987" s="2"/>
    </row>
    <row r="4988" spans="1:1" s="20" customFormat="1" x14ac:dyDescent="0.2">
      <c r="A4988" s="2"/>
    </row>
    <row r="4989" spans="1:1" s="20" customFormat="1" x14ac:dyDescent="0.2">
      <c r="A4989" s="2"/>
    </row>
    <row r="4990" spans="1:1" s="20" customFormat="1" x14ac:dyDescent="0.2">
      <c r="A4990" s="2"/>
    </row>
    <row r="4991" spans="1:1" s="20" customFormat="1" x14ac:dyDescent="0.2">
      <c r="A4991" s="2"/>
    </row>
    <row r="4992" spans="1:1" s="20" customFormat="1" x14ac:dyDescent="0.2">
      <c r="A4992" s="2"/>
    </row>
    <row r="4993" spans="1:1" s="20" customFormat="1" x14ac:dyDescent="0.2">
      <c r="A4993" s="2"/>
    </row>
    <row r="4994" spans="1:1" s="20" customFormat="1" x14ac:dyDescent="0.2">
      <c r="A4994" s="2"/>
    </row>
    <row r="4995" spans="1:1" s="20" customFormat="1" x14ac:dyDescent="0.2">
      <c r="A4995" s="2"/>
    </row>
    <row r="4996" spans="1:1" s="20" customFormat="1" x14ac:dyDescent="0.2">
      <c r="A4996" s="2"/>
    </row>
    <row r="4997" spans="1:1" s="20" customFormat="1" x14ac:dyDescent="0.2">
      <c r="A4997" s="2"/>
    </row>
    <row r="4998" spans="1:1" s="20" customFormat="1" x14ac:dyDescent="0.2">
      <c r="A4998" s="2"/>
    </row>
    <row r="4999" spans="1:1" s="20" customFormat="1" x14ac:dyDescent="0.2">
      <c r="A4999" s="2"/>
    </row>
    <row r="5000" spans="1:1" s="20" customFormat="1" x14ac:dyDescent="0.2">
      <c r="A5000" s="2"/>
    </row>
    <row r="5001" spans="1:1" s="20" customFormat="1" x14ac:dyDescent="0.2">
      <c r="A5001" s="2"/>
    </row>
    <row r="5002" spans="1:1" s="20" customFormat="1" x14ac:dyDescent="0.2">
      <c r="A5002" s="2"/>
    </row>
    <row r="5003" spans="1:1" s="20" customFormat="1" x14ac:dyDescent="0.2">
      <c r="A5003" s="2"/>
    </row>
    <row r="5004" spans="1:1" s="20" customFormat="1" x14ac:dyDescent="0.2">
      <c r="A5004" s="2"/>
    </row>
    <row r="5005" spans="1:1" s="20" customFormat="1" x14ac:dyDescent="0.2">
      <c r="A5005" s="2"/>
    </row>
    <row r="5006" spans="1:1" s="20" customFormat="1" x14ac:dyDescent="0.2">
      <c r="A5006" s="2"/>
    </row>
    <row r="5007" spans="1:1" s="20" customFormat="1" x14ac:dyDescent="0.2">
      <c r="A5007" s="2"/>
    </row>
    <row r="5008" spans="1:1" s="20" customFormat="1" x14ac:dyDescent="0.2">
      <c r="A5008" s="2"/>
    </row>
    <row r="5009" spans="1:1" s="20" customFormat="1" x14ac:dyDescent="0.2">
      <c r="A5009" s="2"/>
    </row>
    <row r="5010" spans="1:1" s="20" customFormat="1" x14ac:dyDescent="0.2">
      <c r="A5010" s="2"/>
    </row>
    <row r="5011" spans="1:1" s="20" customFormat="1" x14ac:dyDescent="0.2">
      <c r="A5011" s="2"/>
    </row>
    <row r="5012" spans="1:1" s="20" customFormat="1" x14ac:dyDescent="0.2">
      <c r="A5012" s="2"/>
    </row>
    <row r="5013" spans="1:1" s="20" customFormat="1" x14ac:dyDescent="0.2">
      <c r="A5013" s="2"/>
    </row>
    <row r="5014" spans="1:1" s="20" customFormat="1" x14ac:dyDescent="0.2">
      <c r="A5014" s="2"/>
    </row>
    <row r="5015" spans="1:1" s="20" customFormat="1" x14ac:dyDescent="0.2">
      <c r="A5015" s="2"/>
    </row>
    <row r="5016" spans="1:1" s="20" customFormat="1" x14ac:dyDescent="0.2">
      <c r="A5016" s="2"/>
    </row>
    <row r="5017" spans="1:1" s="20" customFormat="1" x14ac:dyDescent="0.2">
      <c r="A5017" s="2"/>
    </row>
    <row r="5018" spans="1:1" s="20" customFormat="1" x14ac:dyDescent="0.2">
      <c r="A5018" s="2"/>
    </row>
    <row r="5019" spans="1:1" s="20" customFormat="1" x14ac:dyDescent="0.2">
      <c r="A5019" s="2"/>
    </row>
    <row r="5020" spans="1:1" s="20" customFormat="1" x14ac:dyDescent="0.2">
      <c r="A5020" s="2"/>
    </row>
    <row r="5021" spans="1:1" s="20" customFormat="1" x14ac:dyDescent="0.2">
      <c r="A5021" s="2"/>
    </row>
    <row r="5022" spans="1:1" s="20" customFormat="1" x14ac:dyDescent="0.2">
      <c r="A5022" s="2"/>
    </row>
    <row r="5023" spans="1:1" s="20" customFormat="1" x14ac:dyDescent="0.2">
      <c r="A5023" s="2"/>
    </row>
    <row r="5024" spans="1:1" s="20" customFormat="1" x14ac:dyDescent="0.2">
      <c r="A5024" s="2"/>
    </row>
    <row r="5025" spans="1:1" s="20" customFormat="1" x14ac:dyDescent="0.2">
      <c r="A5025" s="2"/>
    </row>
    <row r="5026" spans="1:1" s="20" customFormat="1" x14ac:dyDescent="0.2">
      <c r="A5026" s="2"/>
    </row>
    <row r="5027" spans="1:1" s="20" customFormat="1" x14ac:dyDescent="0.2">
      <c r="A5027" s="2"/>
    </row>
    <row r="5028" spans="1:1" s="20" customFormat="1" x14ac:dyDescent="0.2">
      <c r="A5028" s="2"/>
    </row>
    <row r="5029" spans="1:1" s="20" customFormat="1" x14ac:dyDescent="0.2">
      <c r="A5029" s="2"/>
    </row>
    <row r="5030" spans="1:1" s="20" customFormat="1" x14ac:dyDescent="0.2">
      <c r="A5030" s="2"/>
    </row>
    <row r="5031" spans="1:1" s="20" customFormat="1" x14ac:dyDescent="0.2">
      <c r="A5031" s="2"/>
    </row>
    <row r="5032" spans="1:1" s="20" customFormat="1" x14ac:dyDescent="0.2">
      <c r="A5032" s="2"/>
    </row>
    <row r="5033" spans="1:1" s="20" customFormat="1" x14ac:dyDescent="0.2">
      <c r="A5033" s="2"/>
    </row>
    <row r="5034" spans="1:1" s="20" customFormat="1" x14ac:dyDescent="0.2">
      <c r="A5034" s="2"/>
    </row>
    <row r="5035" spans="1:1" s="20" customFormat="1" x14ac:dyDescent="0.2">
      <c r="A5035" s="2"/>
    </row>
    <row r="5036" spans="1:1" s="20" customFormat="1" x14ac:dyDescent="0.2">
      <c r="A5036" s="2"/>
    </row>
    <row r="5037" spans="1:1" s="20" customFormat="1" x14ac:dyDescent="0.2">
      <c r="A5037" s="2"/>
    </row>
    <row r="5038" spans="1:1" s="20" customFormat="1" x14ac:dyDescent="0.2">
      <c r="A5038" s="2"/>
    </row>
    <row r="5039" spans="1:1" s="20" customFormat="1" x14ac:dyDescent="0.2">
      <c r="A5039" s="2"/>
    </row>
    <row r="5040" spans="1:1" s="20" customFormat="1" x14ac:dyDescent="0.2">
      <c r="A5040" s="2"/>
    </row>
    <row r="5041" spans="1:1" s="20" customFormat="1" x14ac:dyDescent="0.2">
      <c r="A5041" s="2"/>
    </row>
    <row r="5042" spans="1:1" s="20" customFormat="1" x14ac:dyDescent="0.2">
      <c r="A5042" s="2"/>
    </row>
    <row r="5043" spans="1:1" s="20" customFormat="1" x14ac:dyDescent="0.2">
      <c r="A5043" s="2"/>
    </row>
    <row r="5044" spans="1:1" s="20" customFormat="1" x14ac:dyDescent="0.2">
      <c r="A5044" s="2"/>
    </row>
    <row r="5045" spans="1:1" s="20" customFormat="1" x14ac:dyDescent="0.2">
      <c r="A5045" s="2"/>
    </row>
    <row r="5046" spans="1:1" s="20" customFormat="1" x14ac:dyDescent="0.2">
      <c r="A5046" s="2"/>
    </row>
    <row r="5047" spans="1:1" s="20" customFormat="1" x14ac:dyDescent="0.2">
      <c r="A5047" s="2"/>
    </row>
    <row r="5048" spans="1:1" s="20" customFormat="1" x14ac:dyDescent="0.2">
      <c r="A5048" s="2"/>
    </row>
    <row r="5049" spans="1:1" s="20" customFormat="1" x14ac:dyDescent="0.2">
      <c r="A5049" s="2"/>
    </row>
    <row r="5050" spans="1:1" s="20" customFormat="1" x14ac:dyDescent="0.2">
      <c r="A5050" s="2"/>
    </row>
    <row r="5051" spans="1:1" s="20" customFormat="1" x14ac:dyDescent="0.2">
      <c r="A5051" s="2"/>
    </row>
    <row r="5052" spans="1:1" s="20" customFormat="1" x14ac:dyDescent="0.2">
      <c r="A5052" s="2"/>
    </row>
    <row r="5053" spans="1:1" s="20" customFormat="1" x14ac:dyDescent="0.2">
      <c r="A5053" s="2"/>
    </row>
    <row r="5054" spans="1:1" s="20" customFormat="1" x14ac:dyDescent="0.2">
      <c r="A5054" s="2"/>
    </row>
    <row r="5055" spans="1:1" s="20" customFormat="1" x14ac:dyDescent="0.2">
      <c r="A5055" s="2"/>
    </row>
    <row r="5056" spans="1:1" s="20" customFormat="1" x14ac:dyDescent="0.2">
      <c r="A5056" s="2"/>
    </row>
    <row r="5057" spans="1:1" s="20" customFormat="1" x14ac:dyDescent="0.2">
      <c r="A5057" s="2"/>
    </row>
    <row r="5058" spans="1:1" s="20" customFormat="1" x14ac:dyDescent="0.2">
      <c r="A5058" s="2"/>
    </row>
    <row r="5059" spans="1:1" s="20" customFormat="1" x14ac:dyDescent="0.2">
      <c r="A5059" s="2"/>
    </row>
    <row r="5060" spans="1:1" s="20" customFormat="1" x14ac:dyDescent="0.2">
      <c r="A5060" s="2"/>
    </row>
    <row r="5061" spans="1:1" s="20" customFormat="1" x14ac:dyDescent="0.2">
      <c r="A5061" s="2"/>
    </row>
    <row r="5062" spans="1:1" s="20" customFormat="1" x14ac:dyDescent="0.2">
      <c r="A5062" s="2"/>
    </row>
    <row r="5063" spans="1:1" s="20" customFormat="1" x14ac:dyDescent="0.2">
      <c r="A5063" s="2"/>
    </row>
    <row r="5064" spans="1:1" s="20" customFormat="1" x14ac:dyDescent="0.2">
      <c r="A5064" s="2"/>
    </row>
    <row r="5065" spans="1:1" s="20" customFormat="1" x14ac:dyDescent="0.2">
      <c r="A5065" s="2"/>
    </row>
    <row r="5066" spans="1:1" s="20" customFormat="1" x14ac:dyDescent="0.2">
      <c r="A5066" s="2"/>
    </row>
    <row r="5067" spans="1:1" s="20" customFormat="1" x14ac:dyDescent="0.2">
      <c r="A5067" s="2"/>
    </row>
    <row r="5068" spans="1:1" s="20" customFormat="1" x14ac:dyDescent="0.2">
      <c r="A5068" s="2"/>
    </row>
    <row r="5069" spans="1:1" s="20" customFormat="1" x14ac:dyDescent="0.2">
      <c r="A5069" s="2"/>
    </row>
    <row r="5070" spans="1:1" s="20" customFormat="1" x14ac:dyDescent="0.2">
      <c r="A5070" s="2"/>
    </row>
    <row r="5071" spans="1:1" s="20" customFormat="1" x14ac:dyDescent="0.2">
      <c r="A5071" s="2"/>
    </row>
    <row r="5072" spans="1:1" s="20" customFormat="1" x14ac:dyDescent="0.2">
      <c r="A5072" s="2"/>
    </row>
    <row r="5073" spans="1:1" s="20" customFormat="1" x14ac:dyDescent="0.2">
      <c r="A5073" s="2"/>
    </row>
    <row r="5074" spans="1:1" s="20" customFormat="1" x14ac:dyDescent="0.2">
      <c r="A5074" s="2"/>
    </row>
    <row r="5075" spans="1:1" s="20" customFormat="1" x14ac:dyDescent="0.2">
      <c r="A5075" s="2"/>
    </row>
    <row r="5076" spans="1:1" s="20" customFormat="1" x14ac:dyDescent="0.2">
      <c r="A5076" s="2"/>
    </row>
    <row r="5077" spans="1:1" s="20" customFormat="1" x14ac:dyDescent="0.2">
      <c r="A5077" s="2"/>
    </row>
    <row r="5078" spans="1:1" s="20" customFormat="1" x14ac:dyDescent="0.2">
      <c r="A5078" s="2"/>
    </row>
    <row r="5079" spans="1:1" s="20" customFormat="1" x14ac:dyDescent="0.2">
      <c r="A5079" s="2"/>
    </row>
    <row r="5080" spans="1:1" s="20" customFormat="1" x14ac:dyDescent="0.2">
      <c r="A5080" s="2"/>
    </row>
    <row r="5081" spans="1:1" s="20" customFormat="1" x14ac:dyDescent="0.2">
      <c r="A5081" s="2"/>
    </row>
    <row r="5082" spans="1:1" s="20" customFormat="1" x14ac:dyDescent="0.2">
      <c r="A5082" s="2"/>
    </row>
    <row r="5083" spans="1:1" s="20" customFormat="1" x14ac:dyDescent="0.2">
      <c r="A5083" s="2"/>
    </row>
    <row r="5084" spans="1:1" s="20" customFormat="1" x14ac:dyDescent="0.2">
      <c r="A5084" s="2"/>
    </row>
    <row r="5085" spans="1:1" s="20" customFormat="1" x14ac:dyDescent="0.2">
      <c r="A5085" s="2"/>
    </row>
    <row r="5086" spans="1:1" s="20" customFormat="1" x14ac:dyDescent="0.2">
      <c r="A5086" s="2"/>
    </row>
    <row r="5087" spans="1:1" s="20" customFormat="1" x14ac:dyDescent="0.2">
      <c r="A5087" s="2"/>
    </row>
    <row r="5088" spans="1:1" s="20" customFormat="1" x14ac:dyDescent="0.2">
      <c r="A5088" s="2"/>
    </row>
    <row r="5089" spans="1:1" s="20" customFormat="1" x14ac:dyDescent="0.2">
      <c r="A5089" s="2"/>
    </row>
    <row r="5090" spans="1:1" s="20" customFormat="1" x14ac:dyDescent="0.2">
      <c r="A5090" s="2"/>
    </row>
    <row r="5091" spans="1:1" s="20" customFormat="1" x14ac:dyDescent="0.2">
      <c r="A5091" s="2"/>
    </row>
    <row r="5092" spans="1:1" s="20" customFormat="1" x14ac:dyDescent="0.2">
      <c r="A5092" s="2"/>
    </row>
    <row r="5093" spans="1:1" s="20" customFormat="1" x14ac:dyDescent="0.2">
      <c r="A5093" s="2"/>
    </row>
    <row r="5094" spans="1:1" s="20" customFormat="1" x14ac:dyDescent="0.2">
      <c r="A5094" s="2"/>
    </row>
    <row r="5095" spans="1:1" s="20" customFormat="1" x14ac:dyDescent="0.2">
      <c r="A5095" s="2"/>
    </row>
    <row r="5096" spans="1:1" s="20" customFormat="1" x14ac:dyDescent="0.2">
      <c r="A5096" s="2"/>
    </row>
    <row r="5097" spans="1:1" s="20" customFormat="1" x14ac:dyDescent="0.2">
      <c r="A5097" s="2"/>
    </row>
    <row r="5098" spans="1:1" s="20" customFormat="1" x14ac:dyDescent="0.2">
      <c r="A5098" s="2"/>
    </row>
    <row r="5099" spans="1:1" s="20" customFormat="1" x14ac:dyDescent="0.2">
      <c r="A5099" s="2"/>
    </row>
    <row r="5100" spans="1:1" s="20" customFormat="1" x14ac:dyDescent="0.2">
      <c r="A5100" s="2"/>
    </row>
    <row r="5101" spans="1:1" s="20" customFormat="1" x14ac:dyDescent="0.2">
      <c r="A5101" s="2"/>
    </row>
    <row r="5102" spans="1:1" s="20" customFormat="1" x14ac:dyDescent="0.2">
      <c r="A5102" s="2"/>
    </row>
    <row r="5103" spans="1:1" s="20" customFormat="1" x14ac:dyDescent="0.2">
      <c r="A5103" s="2"/>
    </row>
    <row r="5104" spans="1:1" s="20" customFormat="1" x14ac:dyDescent="0.2">
      <c r="A5104" s="2"/>
    </row>
    <row r="5105" spans="1:1" s="20" customFormat="1" x14ac:dyDescent="0.2">
      <c r="A5105" s="2"/>
    </row>
    <row r="5106" spans="1:1" s="20" customFormat="1" x14ac:dyDescent="0.2">
      <c r="A5106" s="2"/>
    </row>
    <row r="5107" spans="1:1" s="20" customFormat="1" x14ac:dyDescent="0.2">
      <c r="A5107" s="2"/>
    </row>
    <row r="5108" spans="1:1" s="20" customFormat="1" x14ac:dyDescent="0.2">
      <c r="A5108" s="2"/>
    </row>
    <row r="5109" spans="1:1" s="20" customFormat="1" x14ac:dyDescent="0.2">
      <c r="A5109" s="2"/>
    </row>
    <row r="5110" spans="1:1" s="20" customFormat="1" x14ac:dyDescent="0.2">
      <c r="A5110" s="2"/>
    </row>
    <row r="5111" spans="1:1" s="20" customFormat="1" x14ac:dyDescent="0.2">
      <c r="A5111" s="2"/>
    </row>
    <row r="5112" spans="1:1" s="20" customFormat="1" x14ac:dyDescent="0.2">
      <c r="A5112" s="2"/>
    </row>
    <row r="5113" spans="1:1" s="20" customFormat="1" x14ac:dyDescent="0.2">
      <c r="A5113" s="2"/>
    </row>
    <row r="5114" spans="1:1" s="20" customFormat="1" x14ac:dyDescent="0.2">
      <c r="A5114" s="2"/>
    </row>
    <row r="5115" spans="1:1" s="20" customFormat="1" x14ac:dyDescent="0.2">
      <c r="A5115" s="2"/>
    </row>
    <row r="5116" spans="1:1" s="20" customFormat="1" x14ac:dyDescent="0.2">
      <c r="A5116" s="2"/>
    </row>
    <row r="5117" spans="1:1" s="20" customFormat="1" x14ac:dyDescent="0.2">
      <c r="A5117" s="2"/>
    </row>
    <row r="5118" spans="1:1" s="20" customFormat="1" x14ac:dyDescent="0.2">
      <c r="A5118" s="2"/>
    </row>
    <row r="5119" spans="1:1" s="20" customFormat="1" x14ac:dyDescent="0.2">
      <c r="A5119" s="2"/>
    </row>
    <row r="5120" spans="1:1" s="20" customFormat="1" x14ac:dyDescent="0.2">
      <c r="A5120" s="2"/>
    </row>
    <row r="5121" spans="1:1" s="20" customFormat="1" x14ac:dyDescent="0.2">
      <c r="A5121" s="2"/>
    </row>
    <row r="5122" spans="1:1" s="20" customFormat="1" x14ac:dyDescent="0.2">
      <c r="A5122" s="2"/>
    </row>
    <row r="5123" spans="1:1" s="20" customFormat="1" x14ac:dyDescent="0.2">
      <c r="A5123" s="2"/>
    </row>
    <row r="5124" spans="1:1" s="20" customFormat="1" x14ac:dyDescent="0.2">
      <c r="A5124" s="2"/>
    </row>
    <row r="5125" spans="1:1" s="20" customFormat="1" x14ac:dyDescent="0.2">
      <c r="A5125" s="2"/>
    </row>
    <row r="5126" spans="1:1" s="20" customFormat="1" x14ac:dyDescent="0.2">
      <c r="A5126" s="2"/>
    </row>
    <row r="5127" spans="1:1" s="20" customFormat="1" x14ac:dyDescent="0.2">
      <c r="A5127" s="2"/>
    </row>
    <row r="5128" spans="1:1" s="20" customFormat="1" x14ac:dyDescent="0.2">
      <c r="A5128" s="2"/>
    </row>
    <row r="5129" spans="1:1" s="20" customFormat="1" x14ac:dyDescent="0.2">
      <c r="A5129" s="2"/>
    </row>
    <row r="5130" spans="1:1" s="20" customFormat="1" x14ac:dyDescent="0.2">
      <c r="A5130" s="2"/>
    </row>
    <row r="5131" spans="1:1" s="20" customFormat="1" x14ac:dyDescent="0.2">
      <c r="A5131" s="2"/>
    </row>
    <row r="5132" spans="1:1" s="20" customFormat="1" x14ac:dyDescent="0.2">
      <c r="A5132" s="2"/>
    </row>
    <row r="5133" spans="1:1" s="20" customFormat="1" x14ac:dyDescent="0.2">
      <c r="A5133" s="2"/>
    </row>
    <row r="5134" spans="1:1" s="20" customFormat="1" x14ac:dyDescent="0.2">
      <c r="A5134" s="2"/>
    </row>
    <row r="5135" spans="1:1" s="20" customFormat="1" x14ac:dyDescent="0.2">
      <c r="A5135" s="2"/>
    </row>
    <row r="5136" spans="1:1" s="20" customFormat="1" x14ac:dyDescent="0.2">
      <c r="A5136" s="2"/>
    </row>
    <row r="5137" spans="1:1" s="20" customFormat="1" x14ac:dyDescent="0.2">
      <c r="A5137" s="2"/>
    </row>
    <row r="5138" spans="1:1" s="20" customFormat="1" x14ac:dyDescent="0.2">
      <c r="A5138" s="2"/>
    </row>
    <row r="5139" spans="1:1" s="20" customFormat="1" x14ac:dyDescent="0.2">
      <c r="A5139" s="2"/>
    </row>
    <row r="5140" spans="1:1" s="20" customFormat="1" x14ac:dyDescent="0.2">
      <c r="A5140" s="2"/>
    </row>
    <row r="5141" spans="1:1" s="20" customFormat="1" x14ac:dyDescent="0.2">
      <c r="A5141" s="2"/>
    </row>
    <row r="5142" spans="1:1" s="20" customFormat="1" x14ac:dyDescent="0.2">
      <c r="A5142" s="2"/>
    </row>
    <row r="5143" spans="1:1" s="20" customFormat="1" x14ac:dyDescent="0.2">
      <c r="A5143" s="2"/>
    </row>
    <row r="5144" spans="1:1" s="20" customFormat="1" x14ac:dyDescent="0.2">
      <c r="A5144" s="2"/>
    </row>
    <row r="5145" spans="1:1" s="20" customFormat="1" x14ac:dyDescent="0.2">
      <c r="A5145" s="2"/>
    </row>
    <row r="5146" spans="1:1" s="20" customFormat="1" x14ac:dyDescent="0.2">
      <c r="A5146" s="2"/>
    </row>
    <row r="5147" spans="1:1" s="20" customFormat="1" x14ac:dyDescent="0.2">
      <c r="A5147" s="2"/>
    </row>
    <row r="5148" spans="1:1" s="20" customFormat="1" x14ac:dyDescent="0.2">
      <c r="A5148" s="2"/>
    </row>
    <row r="5149" spans="1:1" s="20" customFormat="1" x14ac:dyDescent="0.2">
      <c r="A5149" s="2"/>
    </row>
    <row r="5150" spans="1:1" s="20" customFormat="1" x14ac:dyDescent="0.2">
      <c r="A5150" s="2"/>
    </row>
    <row r="5151" spans="1:1" s="20" customFormat="1" x14ac:dyDescent="0.2">
      <c r="A5151" s="2"/>
    </row>
    <row r="5152" spans="1:1" s="20" customFormat="1" x14ac:dyDescent="0.2">
      <c r="A5152" s="2"/>
    </row>
    <row r="5153" spans="1:1" s="20" customFormat="1" x14ac:dyDescent="0.2">
      <c r="A5153" s="2"/>
    </row>
    <row r="5154" spans="1:1" s="20" customFormat="1" x14ac:dyDescent="0.2">
      <c r="A5154" s="2"/>
    </row>
    <row r="5155" spans="1:1" s="20" customFormat="1" x14ac:dyDescent="0.2">
      <c r="A5155" s="2"/>
    </row>
    <row r="5156" spans="1:1" s="20" customFormat="1" x14ac:dyDescent="0.2">
      <c r="A5156" s="2"/>
    </row>
    <row r="5157" spans="1:1" s="20" customFormat="1" x14ac:dyDescent="0.2">
      <c r="A5157" s="2"/>
    </row>
    <row r="5158" spans="1:1" s="20" customFormat="1" x14ac:dyDescent="0.2">
      <c r="A5158" s="2"/>
    </row>
    <row r="5159" spans="1:1" s="20" customFormat="1" x14ac:dyDescent="0.2">
      <c r="A5159" s="2"/>
    </row>
    <row r="5160" spans="1:1" s="20" customFormat="1" x14ac:dyDescent="0.2">
      <c r="A5160" s="2"/>
    </row>
    <row r="5161" spans="1:1" s="20" customFormat="1" x14ac:dyDescent="0.2">
      <c r="A5161" s="2"/>
    </row>
    <row r="5162" spans="1:1" s="20" customFormat="1" x14ac:dyDescent="0.2">
      <c r="A5162" s="2"/>
    </row>
    <row r="5163" spans="1:1" s="20" customFormat="1" x14ac:dyDescent="0.2">
      <c r="A5163" s="2"/>
    </row>
    <row r="5164" spans="1:1" s="20" customFormat="1" x14ac:dyDescent="0.2">
      <c r="A5164" s="2"/>
    </row>
    <row r="5165" spans="1:1" s="20" customFormat="1" x14ac:dyDescent="0.2">
      <c r="A5165" s="2"/>
    </row>
    <row r="5166" spans="1:1" s="20" customFormat="1" x14ac:dyDescent="0.2">
      <c r="A5166" s="2"/>
    </row>
    <row r="5167" spans="1:1" s="20" customFormat="1" x14ac:dyDescent="0.2">
      <c r="A5167" s="2"/>
    </row>
    <row r="5168" spans="1:1" s="20" customFormat="1" x14ac:dyDescent="0.2">
      <c r="A5168" s="2"/>
    </row>
    <row r="5169" spans="1:1" s="20" customFormat="1" x14ac:dyDescent="0.2">
      <c r="A5169" s="2"/>
    </row>
    <row r="5170" spans="1:1" s="20" customFormat="1" x14ac:dyDescent="0.2">
      <c r="A5170" s="2"/>
    </row>
    <row r="5171" spans="1:1" s="20" customFormat="1" x14ac:dyDescent="0.2">
      <c r="A5171" s="2"/>
    </row>
    <row r="5172" spans="1:1" s="20" customFormat="1" x14ac:dyDescent="0.2">
      <c r="A5172" s="2"/>
    </row>
    <row r="5173" spans="1:1" s="20" customFormat="1" x14ac:dyDescent="0.2">
      <c r="A5173" s="2"/>
    </row>
    <row r="5174" spans="1:1" s="20" customFormat="1" x14ac:dyDescent="0.2">
      <c r="A5174" s="2"/>
    </row>
    <row r="5175" spans="1:1" s="20" customFormat="1" x14ac:dyDescent="0.2">
      <c r="A5175" s="2"/>
    </row>
    <row r="5176" spans="1:1" s="20" customFormat="1" x14ac:dyDescent="0.2">
      <c r="A5176" s="2"/>
    </row>
    <row r="5177" spans="1:1" s="20" customFormat="1" x14ac:dyDescent="0.2">
      <c r="A5177" s="2"/>
    </row>
    <row r="5178" spans="1:1" s="20" customFormat="1" x14ac:dyDescent="0.2">
      <c r="A5178" s="2"/>
    </row>
    <row r="5179" spans="1:1" s="20" customFormat="1" x14ac:dyDescent="0.2">
      <c r="A5179" s="2"/>
    </row>
    <row r="5180" spans="1:1" s="20" customFormat="1" x14ac:dyDescent="0.2">
      <c r="A5180" s="2"/>
    </row>
    <row r="5181" spans="1:1" s="20" customFormat="1" x14ac:dyDescent="0.2">
      <c r="A5181" s="2"/>
    </row>
    <row r="5182" spans="1:1" s="20" customFormat="1" x14ac:dyDescent="0.2">
      <c r="A5182" s="2"/>
    </row>
    <row r="5183" spans="1:1" s="20" customFormat="1" x14ac:dyDescent="0.2">
      <c r="A5183" s="2"/>
    </row>
    <row r="5184" spans="1:1" s="20" customFormat="1" x14ac:dyDescent="0.2">
      <c r="A5184" s="2"/>
    </row>
    <row r="5185" spans="1:1" s="20" customFormat="1" x14ac:dyDescent="0.2">
      <c r="A5185" s="2"/>
    </row>
    <row r="5186" spans="1:1" s="20" customFormat="1" x14ac:dyDescent="0.2">
      <c r="A5186" s="2"/>
    </row>
    <row r="5187" spans="1:1" s="20" customFormat="1" x14ac:dyDescent="0.2">
      <c r="A5187" s="2"/>
    </row>
    <row r="5188" spans="1:1" s="20" customFormat="1" x14ac:dyDescent="0.2">
      <c r="A5188" s="2"/>
    </row>
    <row r="5189" spans="1:1" s="20" customFormat="1" x14ac:dyDescent="0.2">
      <c r="A5189" s="2"/>
    </row>
    <row r="5190" spans="1:1" s="20" customFormat="1" x14ac:dyDescent="0.2">
      <c r="A5190" s="2"/>
    </row>
    <row r="5191" spans="1:1" s="20" customFormat="1" x14ac:dyDescent="0.2">
      <c r="A5191" s="2"/>
    </row>
    <row r="5192" spans="1:1" s="20" customFormat="1" x14ac:dyDescent="0.2">
      <c r="A5192" s="2"/>
    </row>
    <row r="5193" spans="1:1" s="20" customFormat="1" x14ac:dyDescent="0.2">
      <c r="A5193" s="2"/>
    </row>
    <row r="5194" spans="1:1" s="20" customFormat="1" x14ac:dyDescent="0.2">
      <c r="A5194" s="2"/>
    </row>
    <row r="5195" spans="1:1" s="20" customFormat="1" x14ac:dyDescent="0.2">
      <c r="A5195" s="2"/>
    </row>
    <row r="5196" spans="1:1" s="20" customFormat="1" x14ac:dyDescent="0.2">
      <c r="A5196" s="2"/>
    </row>
    <row r="5197" spans="1:1" s="20" customFormat="1" x14ac:dyDescent="0.2">
      <c r="A5197" s="2"/>
    </row>
    <row r="5198" spans="1:1" s="20" customFormat="1" x14ac:dyDescent="0.2">
      <c r="A5198" s="2"/>
    </row>
    <row r="5199" spans="1:1" s="20" customFormat="1" x14ac:dyDescent="0.2">
      <c r="A5199" s="2"/>
    </row>
    <row r="5200" spans="1:1" s="20" customFormat="1" x14ac:dyDescent="0.2">
      <c r="A5200" s="2"/>
    </row>
    <row r="5201" spans="1:1" s="20" customFormat="1" x14ac:dyDescent="0.2">
      <c r="A5201" s="2"/>
    </row>
    <row r="5202" spans="1:1" s="20" customFormat="1" x14ac:dyDescent="0.2">
      <c r="A5202" s="2"/>
    </row>
    <row r="5203" spans="1:1" s="20" customFormat="1" x14ac:dyDescent="0.2">
      <c r="A5203" s="2"/>
    </row>
    <row r="5204" spans="1:1" s="20" customFormat="1" x14ac:dyDescent="0.2">
      <c r="A5204" s="2"/>
    </row>
    <row r="5205" spans="1:1" s="20" customFormat="1" x14ac:dyDescent="0.2">
      <c r="A5205" s="2"/>
    </row>
    <row r="5206" spans="1:1" s="20" customFormat="1" x14ac:dyDescent="0.2">
      <c r="A5206" s="2"/>
    </row>
    <row r="5207" spans="1:1" s="20" customFormat="1" x14ac:dyDescent="0.2">
      <c r="A5207" s="2"/>
    </row>
    <row r="5208" spans="1:1" s="20" customFormat="1" x14ac:dyDescent="0.2">
      <c r="A5208" s="2"/>
    </row>
    <row r="5209" spans="1:1" s="20" customFormat="1" x14ac:dyDescent="0.2">
      <c r="A5209" s="2"/>
    </row>
    <row r="5210" spans="1:1" s="20" customFormat="1" x14ac:dyDescent="0.2">
      <c r="A5210" s="2"/>
    </row>
    <row r="5211" spans="1:1" s="20" customFormat="1" x14ac:dyDescent="0.2">
      <c r="A5211" s="2"/>
    </row>
    <row r="5212" spans="1:1" s="20" customFormat="1" x14ac:dyDescent="0.2">
      <c r="A5212" s="2"/>
    </row>
    <row r="5213" spans="1:1" s="20" customFormat="1" x14ac:dyDescent="0.2">
      <c r="A5213" s="2"/>
    </row>
    <row r="5214" spans="1:1" s="20" customFormat="1" x14ac:dyDescent="0.2">
      <c r="A5214" s="2"/>
    </row>
    <row r="5215" spans="1:1" s="20" customFormat="1" x14ac:dyDescent="0.2">
      <c r="A5215" s="2"/>
    </row>
    <row r="5216" spans="1:1" s="20" customFormat="1" x14ac:dyDescent="0.2">
      <c r="A5216" s="2"/>
    </row>
    <row r="5217" spans="1:1" s="20" customFormat="1" x14ac:dyDescent="0.2">
      <c r="A5217" s="2"/>
    </row>
    <row r="5218" spans="1:1" s="20" customFormat="1" x14ac:dyDescent="0.2">
      <c r="A5218" s="2"/>
    </row>
    <row r="5219" spans="1:1" s="20" customFormat="1" x14ac:dyDescent="0.2">
      <c r="A5219" s="2"/>
    </row>
    <row r="5220" spans="1:1" s="20" customFormat="1" x14ac:dyDescent="0.2">
      <c r="A5220" s="2"/>
    </row>
    <row r="5221" spans="1:1" s="20" customFormat="1" x14ac:dyDescent="0.2">
      <c r="A5221" s="2"/>
    </row>
    <row r="5222" spans="1:1" s="20" customFormat="1" x14ac:dyDescent="0.2">
      <c r="A5222" s="2"/>
    </row>
    <row r="5223" spans="1:1" s="20" customFormat="1" x14ac:dyDescent="0.2">
      <c r="A5223" s="2"/>
    </row>
    <row r="5224" spans="1:1" s="20" customFormat="1" x14ac:dyDescent="0.2">
      <c r="A5224" s="2"/>
    </row>
    <row r="5225" spans="1:1" s="20" customFormat="1" x14ac:dyDescent="0.2">
      <c r="A5225" s="2"/>
    </row>
    <row r="5226" spans="1:1" s="20" customFormat="1" x14ac:dyDescent="0.2">
      <c r="A5226" s="2"/>
    </row>
    <row r="5227" spans="1:1" s="20" customFormat="1" x14ac:dyDescent="0.2">
      <c r="A5227" s="2"/>
    </row>
    <row r="5228" spans="1:1" s="20" customFormat="1" x14ac:dyDescent="0.2">
      <c r="A5228" s="2"/>
    </row>
    <row r="5229" spans="1:1" s="20" customFormat="1" x14ac:dyDescent="0.2">
      <c r="A5229" s="2"/>
    </row>
    <row r="5230" spans="1:1" s="20" customFormat="1" x14ac:dyDescent="0.2">
      <c r="A5230" s="2"/>
    </row>
    <row r="5231" spans="1:1" s="20" customFormat="1" x14ac:dyDescent="0.2">
      <c r="A5231" s="2"/>
    </row>
    <row r="5232" spans="1:1" s="20" customFormat="1" x14ac:dyDescent="0.2">
      <c r="A5232" s="2"/>
    </row>
    <row r="5233" spans="1:1" s="20" customFormat="1" x14ac:dyDescent="0.2">
      <c r="A5233" s="2"/>
    </row>
    <row r="5234" spans="1:1" s="20" customFormat="1" x14ac:dyDescent="0.2">
      <c r="A5234" s="2"/>
    </row>
    <row r="5235" spans="1:1" s="20" customFormat="1" x14ac:dyDescent="0.2">
      <c r="A5235" s="2"/>
    </row>
    <row r="5236" spans="1:1" s="20" customFormat="1" x14ac:dyDescent="0.2">
      <c r="A5236" s="2"/>
    </row>
    <row r="5237" spans="1:1" s="20" customFormat="1" x14ac:dyDescent="0.2">
      <c r="A5237" s="2"/>
    </row>
    <row r="5238" spans="1:1" s="20" customFormat="1" x14ac:dyDescent="0.2">
      <c r="A5238" s="2"/>
    </row>
    <row r="5239" spans="1:1" s="20" customFormat="1" x14ac:dyDescent="0.2">
      <c r="A5239" s="2"/>
    </row>
    <row r="5240" spans="1:1" s="20" customFormat="1" x14ac:dyDescent="0.2">
      <c r="A5240" s="2"/>
    </row>
    <row r="5241" spans="1:1" s="20" customFormat="1" x14ac:dyDescent="0.2">
      <c r="A5241" s="2"/>
    </row>
    <row r="5242" spans="1:1" s="20" customFormat="1" x14ac:dyDescent="0.2">
      <c r="A5242" s="2"/>
    </row>
    <row r="5243" spans="1:1" s="20" customFormat="1" x14ac:dyDescent="0.2">
      <c r="A5243" s="2"/>
    </row>
    <row r="5244" spans="1:1" s="20" customFormat="1" x14ac:dyDescent="0.2">
      <c r="A5244" s="2"/>
    </row>
    <row r="5245" spans="1:1" s="20" customFormat="1" x14ac:dyDescent="0.2">
      <c r="A5245" s="2"/>
    </row>
    <row r="5246" spans="1:1" s="20" customFormat="1" x14ac:dyDescent="0.2">
      <c r="A5246" s="2"/>
    </row>
    <row r="5247" spans="1:1" s="20" customFormat="1" x14ac:dyDescent="0.2">
      <c r="A5247" s="2"/>
    </row>
    <row r="5248" spans="1:1" s="20" customFormat="1" x14ac:dyDescent="0.2">
      <c r="A5248" s="2"/>
    </row>
    <row r="5249" spans="1:1" s="20" customFormat="1" x14ac:dyDescent="0.2">
      <c r="A5249" s="2"/>
    </row>
    <row r="5250" spans="1:1" s="20" customFormat="1" x14ac:dyDescent="0.2">
      <c r="A5250" s="2"/>
    </row>
    <row r="5251" spans="1:1" s="20" customFormat="1" x14ac:dyDescent="0.2">
      <c r="A5251" s="2"/>
    </row>
    <row r="5252" spans="1:1" s="20" customFormat="1" x14ac:dyDescent="0.2">
      <c r="A5252" s="2"/>
    </row>
    <row r="5253" spans="1:1" s="20" customFormat="1" x14ac:dyDescent="0.2">
      <c r="A5253" s="2"/>
    </row>
    <row r="5254" spans="1:1" s="20" customFormat="1" x14ac:dyDescent="0.2">
      <c r="A5254" s="2"/>
    </row>
    <row r="5255" spans="1:1" s="20" customFormat="1" x14ac:dyDescent="0.2">
      <c r="A5255" s="2"/>
    </row>
    <row r="5256" spans="1:1" s="20" customFormat="1" x14ac:dyDescent="0.2">
      <c r="A5256" s="2"/>
    </row>
    <row r="5257" spans="1:1" s="20" customFormat="1" x14ac:dyDescent="0.2">
      <c r="A5257" s="2"/>
    </row>
    <row r="5258" spans="1:1" s="20" customFormat="1" x14ac:dyDescent="0.2">
      <c r="A5258" s="2"/>
    </row>
    <row r="5259" spans="1:1" s="20" customFormat="1" x14ac:dyDescent="0.2">
      <c r="A5259" s="2"/>
    </row>
    <row r="5260" spans="1:1" s="20" customFormat="1" x14ac:dyDescent="0.2">
      <c r="A5260" s="2"/>
    </row>
    <row r="5261" spans="1:1" s="20" customFormat="1" x14ac:dyDescent="0.2">
      <c r="A5261" s="2"/>
    </row>
    <row r="5262" spans="1:1" s="20" customFormat="1" x14ac:dyDescent="0.2">
      <c r="A5262" s="2"/>
    </row>
    <row r="5263" spans="1:1" s="20" customFormat="1" x14ac:dyDescent="0.2">
      <c r="A5263" s="2"/>
    </row>
    <row r="5264" spans="1:1" s="20" customFormat="1" x14ac:dyDescent="0.2">
      <c r="A5264" s="2"/>
    </row>
    <row r="5265" spans="1:1" s="20" customFormat="1" x14ac:dyDescent="0.2">
      <c r="A5265" s="2"/>
    </row>
    <row r="5266" spans="1:1" s="20" customFormat="1" x14ac:dyDescent="0.2">
      <c r="A5266" s="2"/>
    </row>
    <row r="5267" spans="1:1" s="20" customFormat="1" x14ac:dyDescent="0.2">
      <c r="A5267" s="2"/>
    </row>
    <row r="5268" spans="1:1" s="20" customFormat="1" x14ac:dyDescent="0.2">
      <c r="A5268" s="2"/>
    </row>
    <row r="5269" spans="1:1" s="20" customFormat="1" x14ac:dyDescent="0.2">
      <c r="A5269" s="2"/>
    </row>
    <row r="5270" spans="1:1" s="20" customFormat="1" x14ac:dyDescent="0.2">
      <c r="A5270" s="2"/>
    </row>
    <row r="5271" spans="1:1" s="20" customFormat="1" x14ac:dyDescent="0.2">
      <c r="A5271" s="2"/>
    </row>
    <row r="5272" spans="1:1" s="20" customFormat="1" x14ac:dyDescent="0.2">
      <c r="A5272" s="2"/>
    </row>
    <row r="5273" spans="1:1" s="20" customFormat="1" x14ac:dyDescent="0.2">
      <c r="A5273" s="2"/>
    </row>
    <row r="5274" spans="1:1" s="20" customFormat="1" x14ac:dyDescent="0.2">
      <c r="A5274" s="2"/>
    </row>
    <row r="5275" spans="1:1" s="20" customFormat="1" x14ac:dyDescent="0.2">
      <c r="A5275" s="2"/>
    </row>
    <row r="5276" spans="1:1" s="20" customFormat="1" x14ac:dyDescent="0.2">
      <c r="A5276" s="2"/>
    </row>
    <row r="5277" spans="1:1" s="20" customFormat="1" x14ac:dyDescent="0.2">
      <c r="A5277" s="2"/>
    </row>
    <row r="5278" spans="1:1" s="20" customFormat="1" x14ac:dyDescent="0.2">
      <c r="A5278" s="2"/>
    </row>
    <row r="5279" spans="1:1" s="20" customFormat="1" x14ac:dyDescent="0.2">
      <c r="A5279" s="2"/>
    </row>
    <row r="5280" spans="1:1" s="20" customFormat="1" x14ac:dyDescent="0.2">
      <c r="A5280" s="2"/>
    </row>
    <row r="5281" spans="1:1" s="20" customFormat="1" x14ac:dyDescent="0.2">
      <c r="A5281" s="2"/>
    </row>
    <row r="5282" spans="1:1" s="20" customFormat="1" x14ac:dyDescent="0.2">
      <c r="A5282" s="2"/>
    </row>
    <row r="5283" spans="1:1" s="20" customFormat="1" x14ac:dyDescent="0.2">
      <c r="A5283" s="2"/>
    </row>
    <row r="5284" spans="1:1" s="20" customFormat="1" x14ac:dyDescent="0.2">
      <c r="A5284" s="2"/>
    </row>
    <row r="5285" spans="1:1" s="20" customFormat="1" x14ac:dyDescent="0.2">
      <c r="A5285" s="2"/>
    </row>
    <row r="5286" spans="1:1" s="20" customFormat="1" x14ac:dyDescent="0.2">
      <c r="A5286" s="2"/>
    </row>
    <row r="5287" spans="1:1" s="20" customFormat="1" x14ac:dyDescent="0.2">
      <c r="A5287" s="2"/>
    </row>
    <row r="5288" spans="1:1" s="20" customFormat="1" x14ac:dyDescent="0.2">
      <c r="A5288" s="2"/>
    </row>
    <row r="5289" spans="1:1" s="20" customFormat="1" x14ac:dyDescent="0.2">
      <c r="A5289" s="2"/>
    </row>
    <row r="5290" spans="1:1" s="20" customFormat="1" x14ac:dyDescent="0.2">
      <c r="A5290" s="2"/>
    </row>
    <row r="5291" spans="1:1" s="20" customFormat="1" x14ac:dyDescent="0.2">
      <c r="A5291" s="2"/>
    </row>
    <row r="5292" spans="1:1" s="20" customFormat="1" x14ac:dyDescent="0.2">
      <c r="A5292" s="2"/>
    </row>
    <row r="5293" spans="1:1" s="20" customFormat="1" x14ac:dyDescent="0.2">
      <c r="A5293" s="2"/>
    </row>
    <row r="5294" spans="1:1" s="20" customFormat="1" x14ac:dyDescent="0.2">
      <c r="A5294" s="2"/>
    </row>
    <row r="5295" spans="1:1" s="20" customFormat="1" x14ac:dyDescent="0.2">
      <c r="A5295" s="2"/>
    </row>
    <row r="5296" spans="1:1" s="20" customFormat="1" x14ac:dyDescent="0.2">
      <c r="A5296" s="2"/>
    </row>
    <row r="5297" spans="1:1" s="20" customFormat="1" x14ac:dyDescent="0.2">
      <c r="A5297" s="2"/>
    </row>
    <row r="5298" spans="1:1" s="20" customFormat="1" x14ac:dyDescent="0.2">
      <c r="A5298" s="2"/>
    </row>
    <row r="5299" spans="1:1" s="20" customFormat="1" x14ac:dyDescent="0.2">
      <c r="A5299" s="2"/>
    </row>
    <row r="5300" spans="1:1" s="20" customFormat="1" x14ac:dyDescent="0.2">
      <c r="A5300" s="2"/>
    </row>
    <row r="5301" spans="1:1" s="20" customFormat="1" x14ac:dyDescent="0.2">
      <c r="A5301" s="2"/>
    </row>
    <row r="5302" spans="1:1" s="20" customFormat="1" x14ac:dyDescent="0.2">
      <c r="A5302" s="2"/>
    </row>
    <row r="5303" spans="1:1" s="20" customFormat="1" x14ac:dyDescent="0.2">
      <c r="A5303" s="2"/>
    </row>
    <row r="5304" spans="1:1" s="20" customFormat="1" x14ac:dyDescent="0.2">
      <c r="A5304" s="2"/>
    </row>
    <row r="5305" spans="1:1" s="20" customFormat="1" x14ac:dyDescent="0.2">
      <c r="A5305" s="2"/>
    </row>
    <row r="5306" spans="1:1" s="20" customFormat="1" x14ac:dyDescent="0.2">
      <c r="A5306" s="2"/>
    </row>
    <row r="5307" spans="1:1" s="20" customFormat="1" x14ac:dyDescent="0.2">
      <c r="A5307" s="2"/>
    </row>
    <row r="5308" spans="1:1" s="20" customFormat="1" x14ac:dyDescent="0.2">
      <c r="A5308" s="2"/>
    </row>
    <row r="5309" spans="1:1" s="20" customFormat="1" x14ac:dyDescent="0.2">
      <c r="A5309" s="2"/>
    </row>
    <row r="5310" spans="1:1" s="20" customFormat="1" x14ac:dyDescent="0.2">
      <c r="A5310" s="2"/>
    </row>
    <row r="5311" spans="1:1" s="20" customFormat="1" x14ac:dyDescent="0.2">
      <c r="A5311" s="2"/>
    </row>
    <row r="5312" spans="1:1" s="20" customFormat="1" x14ac:dyDescent="0.2">
      <c r="A5312" s="2"/>
    </row>
    <row r="5313" spans="1:1" s="20" customFormat="1" x14ac:dyDescent="0.2">
      <c r="A5313" s="2"/>
    </row>
    <row r="5314" spans="1:1" s="20" customFormat="1" x14ac:dyDescent="0.2">
      <c r="A5314" s="2"/>
    </row>
    <row r="5315" spans="1:1" s="20" customFormat="1" x14ac:dyDescent="0.2">
      <c r="A5315" s="2"/>
    </row>
    <row r="5316" spans="1:1" s="20" customFormat="1" x14ac:dyDescent="0.2">
      <c r="A5316" s="2"/>
    </row>
    <row r="5317" spans="1:1" s="20" customFormat="1" x14ac:dyDescent="0.2">
      <c r="A5317" s="2"/>
    </row>
    <row r="5318" spans="1:1" s="20" customFormat="1" x14ac:dyDescent="0.2">
      <c r="A5318" s="2"/>
    </row>
    <row r="5319" spans="1:1" s="20" customFormat="1" x14ac:dyDescent="0.2">
      <c r="A5319" s="2"/>
    </row>
    <row r="5320" spans="1:1" s="20" customFormat="1" x14ac:dyDescent="0.2">
      <c r="A5320" s="2"/>
    </row>
    <row r="5321" spans="1:1" s="20" customFormat="1" x14ac:dyDescent="0.2">
      <c r="A5321" s="2"/>
    </row>
    <row r="5322" spans="1:1" s="20" customFormat="1" x14ac:dyDescent="0.2">
      <c r="A5322" s="2"/>
    </row>
    <row r="5323" spans="1:1" s="20" customFormat="1" x14ac:dyDescent="0.2">
      <c r="A5323" s="2"/>
    </row>
    <row r="5324" spans="1:1" s="20" customFormat="1" x14ac:dyDescent="0.2">
      <c r="A5324" s="2"/>
    </row>
    <row r="5325" spans="1:1" s="20" customFormat="1" x14ac:dyDescent="0.2">
      <c r="A5325" s="2"/>
    </row>
    <row r="5326" spans="1:1" s="20" customFormat="1" x14ac:dyDescent="0.2">
      <c r="A5326" s="2"/>
    </row>
    <row r="5327" spans="1:1" s="20" customFormat="1" x14ac:dyDescent="0.2">
      <c r="A5327" s="2"/>
    </row>
    <row r="5328" spans="1:1" s="20" customFormat="1" x14ac:dyDescent="0.2">
      <c r="A5328" s="2"/>
    </row>
    <row r="5329" spans="1:1" s="20" customFormat="1" x14ac:dyDescent="0.2">
      <c r="A5329" s="2"/>
    </row>
    <row r="5330" spans="1:1" s="20" customFormat="1" x14ac:dyDescent="0.2">
      <c r="A5330" s="2"/>
    </row>
    <row r="5331" spans="1:1" s="20" customFormat="1" x14ac:dyDescent="0.2">
      <c r="A5331" s="2"/>
    </row>
    <row r="5332" spans="1:1" s="20" customFormat="1" x14ac:dyDescent="0.2">
      <c r="A5332" s="2"/>
    </row>
    <row r="5333" spans="1:1" s="20" customFormat="1" x14ac:dyDescent="0.2">
      <c r="A5333" s="2"/>
    </row>
    <row r="5334" spans="1:1" s="20" customFormat="1" x14ac:dyDescent="0.2">
      <c r="A5334" s="2"/>
    </row>
    <row r="5335" spans="1:1" s="20" customFormat="1" x14ac:dyDescent="0.2">
      <c r="A5335" s="2"/>
    </row>
    <row r="5336" spans="1:1" s="20" customFormat="1" x14ac:dyDescent="0.2">
      <c r="A5336" s="2"/>
    </row>
    <row r="5337" spans="1:1" s="20" customFormat="1" x14ac:dyDescent="0.2">
      <c r="A5337" s="2"/>
    </row>
    <row r="5338" spans="1:1" s="20" customFormat="1" x14ac:dyDescent="0.2">
      <c r="A5338" s="2"/>
    </row>
    <row r="5339" spans="1:1" s="20" customFormat="1" x14ac:dyDescent="0.2">
      <c r="A5339" s="2"/>
    </row>
    <row r="5340" spans="1:1" s="20" customFormat="1" x14ac:dyDescent="0.2">
      <c r="A5340" s="2"/>
    </row>
    <row r="5341" spans="1:1" s="20" customFormat="1" x14ac:dyDescent="0.2">
      <c r="A5341" s="2"/>
    </row>
    <row r="5342" spans="1:1" s="20" customFormat="1" x14ac:dyDescent="0.2">
      <c r="A5342" s="2"/>
    </row>
    <row r="5343" spans="1:1" s="20" customFormat="1" x14ac:dyDescent="0.2">
      <c r="A5343" s="2"/>
    </row>
    <row r="5344" spans="1:1" s="20" customFormat="1" x14ac:dyDescent="0.2">
      <c r="A5344" s="2"/>
    </row>
    <row r="5345" spans="1:1" s="20" customFormat="1" x14ac:dyDescent="0.2">
      <c r="A5345" s="2"/>
    </row>
    <row r="5346" spans="1:1" s="20" customFormat="1" x14ac:dyDescent="0.2">
      <c r="A5346" s="2"/>
    </row>
    <row r="5347" spans="1:1" s="20" customFormat="1" x14ac:dyDescent="0.2">
      <c r="A5347" s="2"/>
    </row>
    <row r="5348" spans="1:1" s="20" customFormat="1" x14ac:dyDescent="0.2">
      <c r="A5348" s="2"/>
    </row>
    <row r="5349" spans="1:1" s="20" customFormat="1" x14ac:dyDescent="0.2">
      <c r="A5349" s="2"/>
    </row>
    <row r="5350" spans="1:1" s="20" customFormat="1" x14ac:dyDescent="0.2">
      <c r="A5350" s="2"/>
    </row>
    <row r="5351" spans="1:1" s="20" customFormat="1" x14ac:dyDescent="0.2">
      <c r="A5351" s="2"/>
    </row>
    <row r="5352" spans="1:1" s="20" customFormat="1" x14ac:dyDescent="0.2">
      <c r="A5352" s="2"/>
    </row>
    <row r="5353" spans="1:1" s="20" customFormat="1" x14ac:dyDescent="0.2">
      <c r="A5353" s="2"/>
    </row>
    <row r="5354" spans="1:1" s="20" customFormat="1" x14ac:dyDescent="0.2">
      <c r="A5354" s="2"/>
    </row>
    <row r="5355" spans="1:1" s="20" customFormat="1" x14ac:dyDescent="0.2">
      <c r="A5355" s="2"/>
    </row>
    <row r="5356" spans="1:1" s="20" customFormat="1" x14ac:dyDescent="0.2">
      <c r="A5356" s="2"/>
    </row>
    <row r="5357" spans="1:1" s="20" customFormat="1" x14ac:dyDescent="0.2">
      <c r="A5357" s="2"/>
    </row>
    <row r="5358" spans="1:1" s="20" customFormat="1" x14ac:dyDescent="0.2">
      <c r="A5358" s="2"/>
    </row>
    <row r="5359" spans="1:1" s="20" customFormat="1" x14ac:dyDescent="0.2">
      <c r="A5359" s="2"/>
    </row>
    <row r="5360" spans="1:1" s="20" customFormat="1" x14ac:dyDescent="0.2">
      <c r="A5360" s="2"/>
    </row>
    <row r="5361" spans="1:1" s="20" customFormat="1" x14ac:dyDescent="0.2">
      <c r="A5361" s="2"/>
    </row>
    <row r="5362" spans="1:1" s="20" customFormat="1" x14ac:dyDescent="0.2">
      <c r="A5362" s="2"/>
    </row>
    <row r="5363" spans="1:1" s="20" customFormat="1" x14ac:dyDescent="0.2">
      <c r="A5363" s="2"/>
    </row>
    <row r="5364" spans="1:1" s="20" customFormat="1" x14ac:dyDescent="0.2">
      <c r="A5364" s="2"/>
    </row>
    <row r="5365" spans="1:1" s="20" customFormat="1" x14ac:dyDescent="0.2">
      <c r="A5365" s="2"/>
    </row>
    <row r="5366" spans="1:1" s="20" customFormat="1" x14ac:dyDescent="0.2">
      <c r="A5366" s="2"/>
    </row>
    <row r="5367" spans="1:1" s="20" customFormat="1" x14ac:dyDescent="0.2">
      <c r="A5367" s="2"/>
    </row>
    <row r="5368" spans="1:1" s="20" customFormat="1" x14ac:dyDescent="0.2">
      <c r="A5368" s="2"/>
    </row>
    <row r="5369" spans="1:1" s="20" customFormat="1" x14ac:dyDescent="0.2">
      <c r="A5369" s="2"/>
    </row>
    <row r="5370" spans="1:1" s="20" customFormat="1" x14ac:dyDescent="0.2">
      <c r="A5370" s="2"/>
    </row>
    <row r="5371" spans="1:1" s="20" customFormat="1" x14ac:dyDescent="0.2">
      <c r="A5371" s="2"/>
    </row>
    <row r="5372" spans="1:1" s="20" customFormat="1" x14ac:dyDescent="0.2">
      <c r="A5372" s="2"/>
    </row>
    <row r="5373" spans="1:1" s="20" customFormat="1" x14ac:dyDescent="0.2">
      <c r="A5373" s="2"/>
    </row>
    <row r="5374" spans="1:1" s="20" customFormat="1" x14ac:dyDescent="0.2">
      <c r="A5374" s="2"/>
    </row>
    <row r="5375" spans="1:1" s="20" customFormat="1" x14ac:dyDescent="0.2">
      <c r="A5375" s="2"/>
    </row>
    <row r="5376" spans="1:1" s="20" customFormat="1" x14ac:dyDescent="0.2">
      <c r="A5376" s="2"/>
    </row>
    <row r="5377" spans="1:1" s="20" customFormat="1" x14ac:dyDescent="0.2">
      <c r="A5377" s="2"/>
    </row>
    <row r="5378" spans="1:1" s="20" customFormat="1" x14ac:dyDescent="0.2">
      <c r="A5378" s="2"/>
    </row>
    <row r="5379" spans="1:1" s="20" customFormat="1" x14ac:dyDescent="0.2">
      <c r="A5379" s="2"/>
    </row>
    <row r="5380" spans="1:1" s="20" customFormat="1" x14ac:dyDescent="0.2">
      <c r="A5380" s="2"/>
    </row>
    <row r="5381" spans="1:1" s="20" customFormat="1" x14ac:dyDescent="0.2">
      <c r="A5381" s="2"/>
    </row>
    <row r="5382" spans="1:1" s="20" customFormat="1" x14ac:dyDescent="0.2">
      <c r="A5382" s="2"/>
    </row>
    <row r="5383" spans="1:1" s="20" customFormat="1" x14ac:dyDescent="0.2">
      <c r="A5383" s="2"/>
    </row>
    <row r="5384" spans="1:1" s="20" customFormat="1" x14ac:dyDescent="0.2">
      <c r="A5384" s="2"/>
    </row>
    <row r="5385" spans="1:1" s="20" customFormat="1" x14ac:dyDescent="0.2">
      <c r="A5385" s="2"/>
    </row>
    <row r="5386" spans="1:1" s="20" customFormat="1" x14ac:dyDescent="0.2">
      <c r="A5386" s="2"/>
    </row>
    <row r="5387" spans="1:1" s="20" customFormat="1" x14ac:dyDescent="0.2">
      <c r="A5387" s="2"/>
    </row>
    <row r="5388" spans="1:1" s="20" customFormat="1" x14ac:dyDescent="0.2">
      <c r="A5388" s="2"/>
    </row>
    <row r="5389" spans="1:1" s="20" customFormat="1" x14ac:dyDescent="0.2">
      <c r="A5389" s="2"/>
    </row>
    <row r="5390" spans="1:1" s="20" customFormat="1" x14ac:dyDescent="0.2">
      <c r="A5390" s="2"/>
    </row>
    <row r="5391" spans="1:1" s="20" customFormat="1" x14ac:dyDescent="0.2">
      <c r="A5391" s="2"/>
    </row>
    <row r="5392" spans="1:1" s="20" customFormat="1" x14ac:dyDescent="0.2">
      <c r="A5392" s="2"/>
    </row>
    <row r="5393" spans="1:1" s="20" customFormat="1" x14ac:dyDescent="0.2">
      <c r="A5393" s="2"/>
    </row>
    <row r="5394" spans="1:1" s="20" customFormat="1" x14ac:dyDescent="0.2">
      <c r="A5394" s="2"/>
    </row>
    <row r="5395" spans="1:1" s="20" customFormat="1" x14ac:dyDescent="0.2">
      <c r="A5395" s="2"/>
    </row>
    <row r="5396" spans="1:1" s="20" customFormat="1" x14ac:dyDescent="0.2">
      <c r="A5396" s="2"/>
    </row>
    <row r="5397" spans="1:1" s="20" customFormat="1" x14ac:dyDescent="0.2">
      <c r="A5397" s="2"/>
    </row>
    <row r="5398" spans="1:1" s="20" customFormat="1" x14ac:dyDescent="0.2">
      <c r="A5398" s="2"/>
    </row>
    <row r="5399" spans="1:1" s="20" customFormat="1" x14ac:dyDescent="0.2">
      <c r="A5399" s="2"/>
    </row>
    <row r="5400" spans="1:1" s="20" customFormat="1" x14ac:dyDescent="0.2">
      <c r="A5400" s="2"/>
    </row>
    <row r="5401" spans="1:1" s="20" customFormat="1" x14ac:dyDescent="0.2">
      <c r="A5401" s="2"/>
    </row>
    <row r="5402" spans="1:1" s="20" customFormat="1" x14ac:dyDescent="0.2">
      <c r="A5402" s="2"/>
    </row>
    <row r="5403" spans="1:1" s="20" customFormat="1" x14ac:dyDescent="0.2">
      <c r="A5403" s="2"/>
    </row>
    <row r="5404" spans="1:1" s="20" customFormat="1" x14ac:dyDescent="0.2">
      <c r="A5404" s="2"/>
    </row>
    <row r="5405" spans="1:1" s="20" customFormat="1" x14ac:dyDescent="0.2">
      <c r="A5405" s="2"/>
    </row>
    <row r="5406" spans="1:1" s="20" customFormat="1" x14ac:dyDescent="0.2">
      <c r="A5406" s="2"/>
    </row>
    <row r="5407" spans="1:1" s="20" customFormat="1" x14ac:dyDescent="0.2">
      <c r="A5407" s="2"/>
    </row>
    <row r="5408" spans="1:1" s="20" customFormat="1" x14ac:dyDescent="0.2">
      <c r="A5408" s="2"/>
    </row>
    <row r="5409" spans="1:1" s="20" customFormat="1" x14ac:dyDescent="0.2">
      <c r="A5409" s="2"/>
    </row>
    <row r="5410" spans="1:1" s="20" customFormat="1" x14ac:dyDescent="0.2">
      <c r="A5410" s="2"/>
    </row>
    <row r="5411" spans="1:1" s="20" customFormat="1" x14ac:dyDescent="0.2">
      <c r="A5411" s="2"/>
    </row>
    <row r="5412" spans="1:1" s="20" customFormat="1" x14ac:dyDescent="0.2">
      <c r="A5412" s="2"/>
    </row>
    <row r="5413" spans="1:1" s="20" customFormat="1" x14ac:dyDescent="0.2">
      <c r="A5413" s="2"/>
    </row>
    <row r="5414" spans="1:1" s="20" customFormat="1" x14ac:dyDescent="0.2">
      <c r="A5414" s="2"/>
    </row>
    <row r="5415" spans="1:1" s="20" customFormat="1" x14ac:dyDescent="0.2">
      <c r="A5415" s="2"/>
    </row>
    <row r="5416" spans="1:1" s="20" customFormat="1" x14ac:dyDescent="0.2">
      <c r="A5416" s="2"/>
    </row>
    <row r="5417" spans="1:1" s="20" customFormat="1" x14ac:dyDescent="0.2">
      <c r="A5417" s="2"/>
    </row>
    <row r="5418" spans="1:1" s="20" customFormat="1" x14ac:dyDescent="0.2">
      <c r="A5418" s="2"/>
    </row>
    <row r="5419" spans="1:1" s="20" customFormat="1" x14ac:dyDescent="0.2">
      <c r="A5419" s="2"/>
    </row>
    <row r="5420" spans="1:1" s="20" customFormat="1" x14ac:dyDescent="0.2">
      <c r="A5420" s="2"/>
    </row>
    <row r="5421" spans="1:1" s="20" customFormat="1" x14ac:dyDescent="0.2">
      <c r="A5421" s="2"/>
    </row>
    <row r="5422" spans="1:1" s="20" customFormat="1" x14ac:dyDescent="0.2">
      <c r="A5422" s="2"/>
    </row>
    <row r="5423" spans="1:1" s="20" customFormat="1" x14ac:dyDescent="0.2">
      <c r="A5423" s="2"/>
    </row>
    <row r="5424" spans="1:1" s="20" customFormat="1" x14ac:dyDescent="0.2">
      <c r="A5424" s="2"/>
    </row>
    <row r="5425" spans="1:1" s="20" customFormat="1" x14ac:dyDescent="0.2">
      <c r="A5425" s="2"/>
    </row>
    <row r="5426" spans="1:1" s="20" customFormat="1" x14ac:dyDescent="0.2">
      <c r="A5426" s="2"/>
    </row>
    <row r="5427" spans="1:1" s="20" customFormat="1" x14ac:dyDescent="0.2">
      <c r="A5427" s="2"/>
    </row>
    <row r="5428" spans="1:1" s="20" customFormat="1" x14ac:dyDescent="0.2">
      <c r="A5428" s="2"/>
    </row>
    <row r="5429" spans="1:1" s="20" customFormat="1" x14ac:dyDescent="0.2">
      <c r="A5429" s="2"/>
    </row>
    <row r="5430" spans="1:1" s="20" customFormat="1" x14ac:dyDescent="0.2">
      <c r="A5430" s="2"/>
    </row>
    <row r="5431" spans="1:1" s="20" customFormat="1" x14ac:dyDescent="0.2">
      <c r="A5431" s="2"/>
    </row>
    <row r="5432" spans="1:1" s="20" customFormat="1" x14ac:dyDescent="0.2">
      <c r="A5432" s="2"/>
    </row>
    <row r="5433" spans="1:1" s="20" customFormat="1" x14ac:dyDescent="0.2">
      <c r="A5433" s="2"/>
    </row>
    <row r="5434" spans="1:1" s="20" customFormat="1" x14ac:dyDescent="0.2">
      <c r="A5434" s="2"/>
    </row>
    <row r="5435" spans="1:1" s="20" customFormat="1" x14ac:dyDescent="0.2">
      <c r="A5435" s="2"/>
    </row>
    <row r="5436" spans="1:1" s="20" customFormat="1" x14ac:dyDescent="0.2">
      <c r="A5436" s="2"/>
    </row>
    <row r="5437" spans="1:1" s="20" customFormat="1" x14ac:dyDescent="0.2">
      <c r="A5437" s="2"/>
    </row>
    <row r="5438" spans="1:1" s="20" customFormat="1" x14ac:dyDescent="0.2">
      <c r="A5438" s="2"/>
    </row>
    <row r="5439" spans="1:1" s="20" customFormat="1" x14ac:dyDescent="0.2">
      <c r="A5439" s="2"/>
    </row>
    <row r="5440" spans="1:1" s="20" customFormat="1" x14ac:dyDescent="0.2">
      <c r="A5440" s="2"/>
    </row>
    <row r="5441" spans="1:1" s="20" customFormat="1" x14ac:dyDescent="0.2">
      <c r="A5441" s="2"/>
    </row>
    <row r="5442" spans="1:1" s="20" customFormat="1" x14ac:dyDescent="0.2">
      <c r="A5442" s="2"/>
    </row>
    <row r="5443" spans="1:1" s="20" customFormat="1" x14ac:dyDescent="0.2">
      <c r="A5443" s="2"/>
    </row>
    <row r="5444" spans="1:1" s="20" customFormat="1" x14ac:dyDescent="0.2">
      <c r="A5444" s="2"/>
    </row>
    <row r="5445" spans="1:1" s="20" customFormat="1" x14ac:dyDescent="0.2">
      <c r="A5445" s="2"/>
    </row>
    <row r="5446" spans="1:1" s="20" customFormat="1" x14ac:dyDescent="0.2">
      <c r="A5446" s="2"/>
    </row>
    <row r="5447" spans="1:1" s="20" customFormat="1" x14ac:dyDescent="0.2">
      <c r="A5447" s="2"/>
    </row>
    <row r="5448" spans="1:1" s="20" customFormat="1" x14ac:dyDescent="0.2">
      <c r="A5448" s="2"/>
    </row>
    <row r="5449" spans="1:1" s="20" customFormat="1" x14ac:dyDescent="0.2">
      <c r="A5449" s="2"/>
    </row>
    <row r="5450" spans="1:1" s="20" customFormat="1" x14ac:dyDescent="0.2">
      <c r="A5450" s="2"/>
    </row>
    <row r="5451" spans="1:1" s="20" customFormat="1" x14ac:dyDescent="0.2">
      <c r="A5451" s="2"/>
    </row>
    <row r="5452" spans="1:1" s="20" customFormat="1" x14ac:dyDescent="0.2">
      <c r="A5452" s="2"/>
    </row>
    <row r="5453" spans="1:1" s="20" customFormat="1" x14ac:dyDescent="0.2">
      <c r="A5453" s="2"/>
    </row>
    <row r="5454" spans="1:1" s="20" customFormat="1" x14ac:dyDescent="0.2">
      <c r="A5454" s="2"/>
    </row>
    <row r="5455" spans="1:1" s="20" customFormat="1" x14ac:dyDescent="0.2">
      <c r="A5455" s="2"/>
    </row>
    <row r="5456" spans="1:1" s="20" customFormat="1" x14ac:dyDescent="0.2">
      <c r="A5456" s="2"/>
    </row>
    <row r="5457" spans="1:1" s="20" customFormat="1" x14ac:dyDescent="0.2">
      <c r="A5457" s="2"/>
    </row>
    <row r="5458" spans="1:1" s="20" customFormat="1" x14ac:dyDescent="0.2">
      <c r="A5458" s="2"/>
    </row>
    <row r="5459" spans="1:1" s="20" customFormat="1" x14ac:dyDescent="0.2">
      <c r="A5459" s="2"/>
    </row>
    <row r="5460" spans="1:1" s="20" customFormat="1" x14ac:dyDescent="0.2">
      <c r="A5460" s="2"/>
    </row>
    <row r="5461" spans="1:1" s="20" customFormat="1" x14ac:dyDescent="0.2">
      <c r="A5461" s="2"/>
    </row>
    <row r="5462" spans="1:1" s="20" customFormat="1" x14ac:dyDescent="0.2">
      <c r="A5462" s="2"/>
    </row>
    <row r="5463" spans="1:1" s="20" customFormat="1" x14ac:dyDescent="0.2">
      <c r="A5463" s="2"/>
    </row>
    <row r="5464" spans="1:1" s="20" customFormat="1" x14ac:dyDescent="0.2">
      <c r="A5464" s="2"/>
    </row>
    <row r="5465" spans="1:1" s="20" customFormat="1" x14ac:dyDescent="0.2">
      <c r="A5465" s="2"/>
    </row>
    <row r="5466" spans="1:1" s="20" customFormat="1" x14ac:dyDescent="0.2">
      <c r="A5466" s="2"/>
    </row>
    <row r="5467" spans="1:1" s="20" customFormat="1" x14ac:dyDescent="0.2">
      <c r="A5467" s="2"/>
    </row>
    <row r="5468" spans="1:1" s="20" customFormat="1" x14ac:dyDescent="0.2">
      <c r="A5468" s="2"/>
    </row>
    <row r="5469" spans="1:1" s="20" customFormat="1" x14ac:dyDescent="0.2">
      <c r="A5469" s="2"/>
    </row>
    <row r="5470" spans="1:1" s="20" customFormat="1" x14ac:dyDescent="0.2">
      <c r="A5470" s="2"/>
    </row>
    <row r="5471" spans="1:1" s="20" customFormat="1" x14ac:dyDescent="0.2">
      <c r="A5471" s="2"/>
    </row>
    <row r="5472" spans="1:1" s="20" customFormat="1" x14ac:dyDescent="0.2">
      <c r="A5472" s="2"/>
    </row>
    <row r="5473" spans="1:1" s="20" customFormat="1" x14ac:dyDescent="0.2">
      <c r="A5473" s="2"/>
    </row>
    <row r="5474" spans="1:1" s="20" customFormat="1" x14ac:dyDescent="0.2">
      <c r="A5474" s="2"/>
    </row>
    <row r="5475" spans="1:1" s="20" customFormat="1" x14ac:dyDescent="0.2">
      <c r="A5475" s="2"/>
    </row>
    <row r="5476" spans="1:1" s="20" customFormat="1" x14ac:dyDescent="0.2">
      <c r="A5476" s="2"/>
    </row>
    <row r="5477" spans="1:1" s="20" customFormat="1" x14ac:dyDescent="0.2">
      <c r="A5477" s="2"/>
    </row>
    <row r="5478" spans="1:1" s="20" customFormat="1" x14ac:dyDescent="0.2">
      <c r="A5478" s="2"/>
    </row>
    <row r="5479" spans="1:1" s="20" customFormat="1" x14ac:dyDescent="0.2">
      <c r="A5479" s="2"/>
    </row>
    <row r="5480" spans="1:1" s="20" customFormat="1" x14ac:dyDescent="0.2">
      <c r="A5480" s="2"/>
    </row>
    <row r="5481" spans="1:1" s="20" customFormat="1" x14ac:dyDescent="0.2">
      <c r="A5481" s="2"/>
    </row>
    <row r="5482" spans="1:1" s="20" customFormat="1" x14ac:dyDescent="0.2">
      <c r="A5482" s="2"/>
    </row>
    <row r="5483" spans="1:1" s="20" customFormat="1" x14ac:dyDescent="0.2">
      <c r="A5483" s="2"/>
    </row>
    <row r="5484" spans="1:1" s="20" customFormat="1" x14ac:dyDescent="0.2">
      <c r="A5484" s="2"/>
    </row>
    <row r="5485" spans="1:1" s="20" customFormat="1" x14ac:dyDescent="0.2">
      <c r="A5485" s="2"/>
    </row>
    <row r="5486" spans="1:1" s="20" customFormat="1" x14ac:dyDescent="0.2">
      <c r="A5486" s="2"/>
    </row>
    <row r="5487" spans="1:1" s="20" customFormat="1" x14ac:dyDescent="0.2">
      <c r="A5487" s="2"/>
    </row>
    <row r="5488" spans="1:1" s="20" customFormat="1" x14ac:dyDescent="0.2">
      <c r="A5488" s="2"/>
    </row>
    <row r="5489" spans="1:1" s="20" customFormat="1" x14ac:dyDescent="0.2">
      <c r="A5489" s="2"/>
    </row>
    <row r="5490" spans="1:1" s="20" customFormat="1" x14ac:dyDescent="0.2">
      <c r="A5490" s="2"/>
    </row>
    <row r="5491" spans="1:1" s="20" customFormat="1" x14ac:dyDescent="0.2">
      <c r="A5491" s="2"/>
    </row>
    <row r="5492" spans="1:1" s="20" customFormat="1" x14ac:dyDescent="0.2">
      <c r="A5492" s="2"/>
    </row>
    <row r="5493" spans="1:1" s="20" customFormat="1" x14ac:dyDescent="0.2">
      <c r="A5493" s="2"/>
    </row>
    <row r="5494" spans="1:1" s="20" customFormat="1" x14ac:dyDescent="0.2">
      <c r="A5494" s="2"/>
    </row>
    <row r="5495" spans="1:1" s="20" customFormat="1" x14ac:dyDescent="0.2">
      <c r="A5495" s="2"/>
    </row>
    <row r="5496" spans="1:1" s="20" customFormat="1" x14ac:dyDescent="0.2">
      <c r="A5496" s="2"/>
    </row>
    <row r="5497" spans="1:1" s="20" customFormat="1" x14ac:dyDescent="0.2">
      <c r="A5497" s="2"/>
    </row>
    <row r="5498" spans="1:1" s="20" customFormat="1" x14ac:dyDescent="0.2">
      <c r="A5498" s="2"/>
    </row>
    <row r="5499" spans="1:1" s="20" customFormat="1" x14ac:dyDescent="0.2">
      <c r="A5499" s="2"/>
    </row>
    <row r="5500" spans="1:1" s="20" customFormat="1" x14ac:dyDescent="0.2">
      <c r="A5500" s="2"/>
    </row>
    <row r="5501" spans="1:1" s="20" customFormat="1" x14ac:dyDescent="0.2">
      <c r="A5501" s="2"/>
    </row>
    <row r="5502" spans="1:1" s="20" customFormat="1" x14ac:dyDescent="0.2">
      <c r="A5502" s="2"/>
    </row>
    <row r="5503" spans="1:1" s="20" customFormat="1" x14ac:dyDescent="0.2">
      <c r="A5503" s="2"/>
    </row>
    <row r="5504" spans="1:1" s="20" customFormat="1" x14ac:dyDescent="0.2">
      <c r="A5504" s="2"/>
    </row>
    <row r="5505" spans="1:1" s="20" customFormat="1" x14ac:dyDescent="0.2">
      <c r="A5505" s="2"/>
    </row>
    <row r="5506" spans="1:1" s="20" customFormat="1" x14ac:dyDescent="0.2">
      <c r="A5506" s="2"/>
    </row>
    <row r="5507" spans="1:1" s="20" customFormat="1" x14ac:dyDescent="0.2">
      <c r="A5507" s="2"/>
    </row>
    <row r="5508" spans="1:1" s="20" customFormat="1" x14ac:dyDescent="0.2">
      <c r="A5508" s="2"/>
    </row>
    <row r="5509" spans="1:1" s="20" customFormat="1" x14ac:dyDescent="0.2">
      <c r="A5509" s="2"/>
    </row>
    <row r="5510" spans="1:1" s="20" customFormat="1" x14ac:dyDescent="0.2">
      <c r="A5510" s="2"/>
    </row>
    <row r="5511" spans="1:1" s="20" customFormat="1" x14ac:dyDescent="0.2">
      <c r="A5511" s="2"/>
    </row>
    <row r="5512" spans="1:1" s="20" customFormat="1" x14ac:dyDescent="0.2">
      <c r="A5512" s="2"/>
    </row>
    <row r="5513" spans="1:1" s="20" customFormat="1" x14ac:dyDescent="0.2">
      <c r="A5513" s="2"/>
    </row>
    <row r="5514" spans="1:1" s="20" customFormat="1" x14ac:dyDescent="0.2">
      <c r="A5514" s="2"/>
    </row>
    <row r="5515" spans="1:1" s="20" customFormat="1" x14ac:dyDescent="0.2">
      <c r="A5515" s="2"/>
    </row>
    <row r="5516" spans="1:1" s="20" customFormat="1" x14ac:dyDescent="0.2">
      <c r="A5516" s="2"/>
    </row>
    <row r="5517" spans="1:1" s="20" customFormat="1" x14ac:dyDescent="0.2">
      <c r="A5517" s="2"/>
    </row>
    <row r="5518" spans="1:1" s="20" customFormat="1" x14ac:dyDescent="0.2">
      <c r="A5518" s="2"/>
    </row>
    <row r="5519" spans="1:1" s="20" customFormat="1" x14ac:dyDescent="0.2">
      <c r="A5519" s="2"/>
    </row>
    <row r="5520" spans="1:1" s="20" customFormat="1" x14ac:dyDescent="0.2">
      <c r="A5520" s="2"/>
    </row>
    <row r="5521" spans="1:1" s="20" customFormat="1" x14ac:dyDescent="0.2">
      <c r="A5521" s="2"/>
    </row>
    <row r="5522" spans="1:1" s="20" customFormat="1" x14ac:dyDescent="0.2">
      <c r="A5522" s="2"/>
    </row>
    <row r="5523" spans="1:1" s="20" customFormat="1" x14ac:dyDescent="0.2">
      <c r="A5523" s="2"/>
    </row>
    <row r="5524" spans="1:1" s="20" customFormat="1" x14ac:dyDescent="0.2">
      <c r="A5524" s="2"/>
    </row>
    <row r="5525" spans="1:1" s="20" customFormat="1" x14ac:dyDescent="0.2">
      <c r="A5525" s="2"/>
    </row>
    <row r="5526" spans="1:1" s="20" customFormat="1" x14ac:dyDescent="0.2">
      <c r="A5526" s="2"/>
    </row>
    <row r="5527" spans="1:1" s="20" customFormat="1" x14ac:dyDescent="0.2">
      <c r="A5527" s="2"/>
    </row>
    <row r="5528" spans="1:1" s="20" customFormat="1" x14ac:dyDescent="0.2">
      <c r="A5528" s="2"/>
    </row>
    <row r="5529" spans="1:1" s="20" customFormat="1" x14ac:dyDescent="0.2">
      <c r="A5529" s="2"/>
    </row>
    <row r="5530" spans="1:1" s="20" customFormat="1" x14ac:dyDescent="0.2">
      <c r="A5530" s="2"/>
    </row>
    <row r="5531" spans="1:1" s="20" customFormat="1" x14ac:dyDescent="0.2">
      <c r="A5531" s="2"/>
    </row>
    <row r="5532" spans="1:1" s="20" customFormat="1" x14ac:dyDescent="0.2">
      <c r="A5532" s="2"/>
    </row>
    <row r="5533" spans="1:1" s="20" customFormat="1" x14ac:dyDescent="0.2">
      <c r="A5533" s="2"/>
    </row>
    <row r="5534" spans="1:1" s="20" customFormat="1" x14ac:dyDescent="0.2">
      <c r="A5534" s="2"/>
    </row>
    <row r="5535" spans="1:1" s="20" customFormat="1" x14ac:dyDescent="0.2">
      <c r="A5535" s="2"/>
    </row>
    <row r="5536" spans="1:1" s="20" customFormat="1" x14ac:dyDescent="0.2">
      <c r="A5536" s="2"/>
    </row>
    <row r="5537" spans="1:1" s="20" customFormat="1" x14ac:dyDescent="0.2">
      <c r="A5537" s="2"/>
    </row>
    <row r="5538" spans="1:1" s="20" customFormat="1" x14ac:dyDescent="0.2">
      <c r="A5538" s="2"/>
    </row>
    <row r="5539" spans="1:1" s="20" customFormat="1" x14ac:dyDescent="0.2">
      <c r="A5539" s="2"/>
    </row>
    <row r="5540" spans="1:1" s="20" customFormat="1" x14ac:dyDescent="0.2">
      <c r="A5540" s="2"/>
    </row>
    <row r="5541" spans="1:1" s="20" customFormat="1" x14ac:dyDescent="0.2">
      <c r="A5541" s="2"/>
    </row>
    <row r="5542" spans="1:1" s="20" customFormat="1" x14ac:dyDescent="0.2">
      <c r="A5542" s="2"/>
    </row>
    <row r="5543" spans="1:1" s="20" customFormat="1" x14ac:dyDescent="0.2">
      <c r="A5543" s="2"/>
    </row>
    <row r="5544" spans="1:1" s="20" customFormat="1" x14ac:dyDescent="0.2">
      <c r="A5544" s="2"/>
    </row>
    <row r="5545" spans="1:1" s="20" customFormat="1" x14ac:dyDescent="0.2">
      <c r="A5545" s="2"/>
    </row>
    <row r="5546" spans="1:1" s="20" customFormat="1" x14ac:dyDescent="0.2">
      <c r="A5546" s="2"/>
    </row>
    <row r="5547" spans="1:1" s="20" customFormat="1" x14ac:dyDescent="0.2">
      <c r="A5547" s="2"/>
    </row>
    <row r="5548" spans="1:1" s="20" customFormat="1" x14ac:dyDescent="0.2">
      <c r="A5548" s="2"/>
    </row>
    <row r="5549" spans="1:1" s="20" customFormat="1" x14ac:dyDescent="0.2">
      <c r="A5549" s="2"/>
    </row>
    <row r="5550" spans="1:1" s="20" customFormat="1" x14ac:dyDescent="0.2">
      <c r="A5550" s="2"/>
    </row>
    <row r="5551" spans="1:1" s="20" customFormat="1" x14ac:dyDescent="0.2">
      <c r="A5551" s="2"/>
    </row>
    <row r="5552" spans="1:1" s="20" customFormat="1" x14ac:dyDescent="0.2">
      <c r="A5552" s="2"/>
    </row>
    <row r="5553" spans="1:1" s="20" customFormat="1" x14ac:dyDescent="0.2">
      <c r="A5553" s="2"/>
    </row>
    <row r="5554" spans="1:1" s="20" customFormat="1" x14ac:dyDescent="0.2">
      <c r="A5554" s="2"/>
    </row>
    <row r="5555" spans="1:1" s="20" customFormat="1" x14ac:dyDescent="0.2">
      <c r="A5555" s="2"/>
    </row>
    <row r="5556" spans="1:1" s="20" customFormat="1" x14ac:dyDescent="0.2">
      <c r="A5556" s="2"/>
    </row>
    <row r="5557" spans="1:1" s="20" customFormat="1" x14ac:dyDescent="0.2">
      <c r="A5557" s="2"/>
    </row>
    <row r="5558" spans="1:1" s="20" customFormat="1" x14ac:dyDescent="0.2">
      <c r="A5558" s="2"/>
    </row>
    <row r="5559" spans="1:1" s="20" customFormat="1" x14ac:dyDescent="0.2">
      <c r="A5559" s="2"/>
    </row>
    <row r="5560" spans="1:1" s="20" customFormat="1" x14ac:dyDescent="0.2">
      <c r="A5560" s="2"/>
    </row>
    <row r="5561" spans="1:1" s="20" customFormat="1" x14ac:dyDescent="0.2">
      <c r="A5561" s="2"/>
    </row>
    <row r="5562" spans="1:1" s="20" customFormat="1" x14ac:dyDescent="0.2">
      <c r="A5562" s="2"/>
    </row>
    <row r="5563" spans="1:1" s="20" customFormat="1" x14ac:dyDescent="0.2">
      <c r="A5563" s="2"/>
    </row>
    <row r="5564" spans="1:1" s="20" customFormat="1" x14ac:dyDescent="0.2">
      <c r="A5564" s="2"/>
    </row>
    <row r="5565" spans="1:1" s="20" customFormat="1" x14ac:dyDescent="0.2">
      <c r="A5565" s="2"/>
    </row>
    <row r="5566" spans="1:1" s="20" customFormat="1" x14ac:dyDescent="0.2">
      <c r="A5566" s="2"/>
    </row>
    <row r="5567" spans="1:1" s="20" customFormat="1" x14ac:dyDescent="0.2">
      <c r="A5567" s="2"/>
    </row>
    <row r="5568" spans="1:1" s="20" customFormat="1" x14ac:dyDescent="0.2">
      <c r="A5568" s="2"/>
    </row>
    <row r="5569" spans="1:1" s="20" customFormat="1" x14ac:dyDescent="0.2">
      <c r="A5569" s="2"/>
    </row>
    <row r="5570" spans="1:1" s="20" customFormat="1" x14ac:dyDescent="0.2">
      <c r="A5570" s="2"/>
    </row>
    <row r="5571" spans="1:1" s="20" customFormat="1" x14ac:dyDescent="0.2">
      <c r="A5571" s="2"/>
    </row>
    <row r="5572" spans="1:1" s="20" customFormat="1" x14ac:dyDescent="0.2">
      <c r="A5572" s="2"/>
    </row>
    <row r="5573" spans="1:1" s="20" customFormat="1" x14ac:dyDescent="0.2">
      <c r="A5573" s="2"/>
    </row>
    <row r="5574" spans="1:1" s="20" customFormat="1" x14ac:dyDescent="0.2">
      <c r="A5574" s="2"/>
    </row>
    <row r="5575" spans="1:1" s="20" customFormat="1" x14ac:dyDescent="0.2">
      <c r="A5575" s="2"/>
    </row>
    <row r="5576" spans="1:1" s="20" customFormat="1" x14ac:dyDescent="0.2">
      <c r="A5576" s="2"/>
    </row>
    <row r="5577" spans="1:1" s="20" customFormat="1" x14ac:dyDescent="0.2">
      <c r="A5577" s="2"/>
    </row>
    <row r="5578" spans="1:1" s="20" customFormat="1" x14ac:dyDescent="0.2">
      <c r="A5578" s="2"/>
    </row>
    <row r="5579" spans="1:1" s="20" customFormat="1" x14ac:dyDescent="0.2">
      <c r="A5579" s="2"/>
    </row>
    <row r="5580" spans="1:1" s="20" customFormat="1" x14ac:dyDescent="0.2">
      <c r="A5580" s="2"/>
    </row>
    <row r="5581" spans="1:1" s="20" customFormat="1" x14ac:dyDescent="0.2">
      <c r="A5581" s="2"/>
    </row>
    <row r="5582" spans="1:1" s="20" customFormat="1" x14ac:dyDescent="0.2">
      <c r="A5582" s="2"/>
    </row>
    <row r="5583" spans="1:1" s="20" customFormat="1" x14ac:dyDescent="0.2">
      <c r="A5583" s="2"/>
    </row>
    <row r="5584" spans="1:1" s="20" customFormat="1" x14ac:dyDescent="0.2">
      <c r="A5584" s="2"/>
    </row>
    <row r="5585" spans="1:1" s="20" customFormat="1" x14ac:dyDescent="0.2">
      <c r="A5585" s="2"/>
    </row>
    <row r="5586" spans="1:1" s="20" customFormat="1" x14ac:dyDescent="0.2">
      <c r="A5586" s="2"/>
    </row>
    <row r="5587" spans="1:1" s="20" customFormat="1" x14ac:dyDescent="0.2">
      <c r="A5587" s="2"/>
    </row>
    <row r="5588" spans="1:1" s="20" customFormat="1" x14ac:dyDescent="0.2">
      <c r="A5588" s="2"/>
    </row>
    <row r="5589" spans="1:1" s="20" customFormat="1" x14ac:dyDescent="0.2">
      <c r="A5589" s="2"/>
    </row>
    <row r="5590" spans="1:1" s="20" customFormat="1" x14ac:dyDescent="0.2">
      <c r="A5590" s="2"/>
    </row>
    <row r="5591" spans="1:1" s="20" customFormat="1" x14ac:dyDescent="0.2">
      <c r="A5591" s="2"/>
    </row>
    <row r="5592" spans="1:1" s="20" customFormat="1" x14ac:dyDescent="0.2">
      <c r="A5592" s="2"/>
    </row>
    <row r="5593" spans="1:1" s="20" customFormat="1" x14ac:dyDescent="0.2">
      <c r="A5593" s="2"/>
    </row>
    <row r="5594" spans="1:1" s="20" customFormat="1" x14ac:dyDescent="0.2">
      <c r="A5594" s="2"/>
    </row>
    <row r="5595" spans="1:1" s="20" customFormat="1" x14ac:dyDescent="0.2">
      <c r="A5595" s="2"/>
    </row>
    <row r="5596" spans="1:1" s="20" customFormat="1" x14ac:dyDescent="0.2">
      <c r="A5596" s="2"/>
    </row>
    <row r="5597" spans="1:1" s="20" customFormat="1" x14ac:dyDescent="0.2">
      <c r="A5597" s="2"/>
    </row>
    <row r="5598" spans="1:1" s="20" customFormat="1" x14ac:dyDescent="0.2">
      <c r="A5598" s="2"/>
    </row>
    <row r="5599" spans="1:1" s="20" customFormat="1" x14ac:dyDescent="0.2">
      <c r="A5599" s="2"/>
    </row>
    <row r="5600" spans="1:1" s="20" customFormat="1" x14ac:dyDescent="0.2">
      <c r="A5600" s="2"/>
    </row>
    <row r="5601" spans="1:1" s="20" customFormat="1" x14ac:dyDescent="0.2">
      <c r="A5601" s="2"/>
    </row>
    <row r="5602" spans="1:1" s="20" customFormat="1" x14ac:dyDescent="0.2">
      <c r="A5602" s="2"/>
    </row>
    <row r="5603" spans="1:1" s="20" customFormat="1" x14ac:dyDescent="0.2">
      <c r="A5603" s="2"/>
    </row>
    <row r="5604" spans="1:1" s="20" customFormat="1" x14ac:dyDescent="0.2">
      <c r="A5604" s="2"/>
    </row>
    <row r="5605" spans="1:1" s="20" customFormat="1" x14ac:dyDescent="0.2">
      <c r="A5605" s="2"/>
    </row>
    <row r="5606" spans="1:1" s="20" customFormat="1" x14ac:dyDescent="0.2">
      <c r="A5606" s="2"/>
    </row>
    <row r="5607" spans="1:1" s="20" customFormat="1" x14ac:dyDescent="0.2">
      <c r="A5607" s="2"/>
    </row>
    <row r="5608" spans="1:1" s="20" customFormat="1" x14ac:dyDescent="0.2">
      <c r="A5608" s="2"/>
    </row>
    <row r="5609" spans="1:1" s="20" customFormat="1" x14ac:dyDescent="0.2">
      <c r="A5609" s="2"/>
    </row>
    <row r="5610" spans="1:1" s="20" customFormat="1" x14ac:dyDescent="0.2">
      <c r="A5610" s="2"/>
    </row>
    <row r="5611" spans="1:1" s="20" customFormat="1" x14ac:dyDescent="0.2">
      <c r="A5611" s="2"/>
    </row>
    <row r="5612" spans="1:1" s="20" customFormat="1" x14ac:dyDescent="0.2">
      <c r="A5612" s="2"/>
    </row>
    <row r="5613" spans="1:1" s="20" customFormat="1" x14ac:dyDescent="0.2">
      <c r="A5613" s="2"/>
    </row>
    <row r="5614" spans="1:1" s="20" customFormat="1" x14ac:dyDescent="0.2">
      <c r="A5614" s="2"/>
    </row>
    <row r="5615" spans="1:1" s="20" customFormat="1" x14ac:dyDescent="0.2">
      <c r="A5615" s="2"/>
    </row>
    <row r="5616" spans="1:1" s="20" customFormat="1" x14ac:dyDescent="0.2">
      <c r="A5616" s="2"/>
    </row>
    <row r="5617" spans="1:1" s="20" customFormat="1" x14ac:dyDescent="0.2">
      <c r="A5617" s="2"/>
    </row>
    <row r="5618" spans="1:1" s="20" customFormat="1" x14ac:dyDescent="0.2">
      <c r="A5618" s="2"/>
    </row>
    <row r="5619" spans="1:1" s="20" customFormat="1" x14ac:dyDescent="0.2">
      <c r="A5619" s="2"/>
    </row>
    <row r="5620" spans="1:1" s="20" customFormat="1" x14ac:dyDescent="0.2">
      <c r="A5620" s="2"/>
    </row>
    <row r="5621" spans="1:1" s="20" customFormat="1" x14ac:dyDescent="0.2">
      <c r="A5621" s="2"/>
    </row>
    <row r="5622" spans="1:1" s="20" customFormat="1" x14ac:dyDescent="0.2">
      <c r="A5622" s="2"/>
    </row>
    <row r="5623" spans="1:1" s="20" customFormat="1" x14ac:dyDescent="0.2">
      <c r="A5623" s="2"/>
    </row>
    <row r="5624" spans="1:1" s="20" customFormat="1" x14ac:dyDescent="0.2">
      <c r="A5624" s="2"/>
    </row>
    <row r="5625" spans="1:1" s="20" customFormat="1" x14ac:dyDescent="0.2">
      <c r="A5625" s="2"/>
    </row>
    <row r="5626" spans="1:1" s="20" customFormat="1" x14ac:dyDescent="0.2">
      <c r="A5626" s="2"/>
    </row>
    <row r="5627" spans="1:1" s="20" customFormat="1" x14ac:dyDescent="0.2">
      <c r="A5627" s="2"/>
    </row>
    <row r="5628" spans="1:1" s="20" customFormat="1" x14ac:dyDescent="0.2">
      <c r="A5628" s="2"/>
    </row>
    <row r="5629" spans="1:1" s="20" customFormat="1" x14ac:dyDescent="0.2">
      <c r="A5629" s="2"/>
    </row>
    <row r="5630" spans="1:1" s="20" customFormat="1" x14ac:dyDescent="0.2">
      <c r="A5630" s="2"/>
    </row>
    <row r="5631" spans="1:1" s="20" customFormat="1" x14ac:dyDescent="0.2">
      <c r="A5631" s="2"/>
    </row>
    <row r="5632" spans="1:1" s="20" customFormat="1" x14ac:dyDescent="0.2">
      <c r="A5632" s="2"/>
    </row>
    <row r="5633" spans="1:1" s="20" customFormat="1" x14ac:dyDescent="0.2">
      <c r="A5633" s="2"/>
    </row>
    <row r="5634" spans="1:1" s="20" customFormat="1" x14ac:dyDescent="0.2">
      <c r="A5634" s="2"/>
    </row>
    <row r="5635" spans="1:1" s="20" customFormat="1" x14ac:dyDescent="0.2">
      <c r="A5635" s="2"/>
    </row>
    <row r="5636" spans="1:1" s="20" customFormat="1" x14ac:dyDescent="0.2">
      <c r="A5636" s="2"/>
    </row>
    <row r="5637" spans="1:1" s="20" customFormat="1" x14ac:dyDescent="0.2">
      <c r="A5637" s="2"/>
    </row>
    <row r="5638" spans="1:1" s="20" customFormat="1" x14ac:dyDescent="0.2">
      <c r="A5638" s="2"/>
    </row>
    <row r="5639" spans="1:1" s="20" customFormat="1" x14ac:dyDescent="0.2">
      <c r="A5639" s="2"/>
    </row>
    <row r="5640" spans="1:1" s="20" customFormat="1" x14ac:dyDescent="0.2">
      <c r="A5640" s="2"/>
    </row>
    <row r="5641" spans="1:1" s="20" customFormat="1" x14ac:dyDescent="0.2">
      <c r="A5641" s="2"/>
    </row>
    <row r="5642" spans="1:1" s="20" customFormat="1" x14ac:dyDescent="0.2">
      <c r="A5642" s="2"/>
    </row>
    <row r="5643" spans="1:1" s="20" customFormat="1" x14ac:dyDescent="0.2">
      <c r="A5643" s="2"/>
    </row>
    <row r="5644" spans="1:1" s="20" customFormat="1" x14ac:dyDescent="0.2">
      <c r="A5644" s="2"/>
    </row>
    <row r="5645" spans="1:1" s="20" customFormat="1" x14ac:dyDescent="0.2">
      <c r="A5645" s="2"/>
    </row>
    <row r="5646" spans="1:1" s="20" customFormat="1" x14ac:dyDescent="0.2">
      <c r="A5646" s="2"/>
    </row>
    <row r="5647" spans="1:1" s="20" customFormat="1" x14ac:dyDescent="0.2">
      <c r="A5647" s="2"/>
    </row>
    <row r="5648" spans="1:1" s="20" customFormat="1" x14ac:dyDescent="0.2">
      <c r="A5648" s="2"/>
    </row>
    <row r="5649" spans="1:1" s="20" customFormat="1" x14ac:dyDescent="0.2">
      <c r="A5649" s="2"/>
    </row>
    <row r="5650" spans="1:1" s="20" customFormat="1" x14ac:dyDescent="0.2">
      <c r="A5650" s="2"/>
    </row>
    <row r="5651" spans="1:1" s="20" customFormat="1" x14ac:dyDescent="0.2">
      <c r="A5651" s="2"/>
    </row>
    <row r="5652" spans="1:1" s="20" customFormat="1" x14ac:dyDescent="0.2">
      <c r="A5652" s="2"/>
    </row>
    <row r="5653" spans="1:1" s="20" customFormat="1" x14ac:dyDescent="0.2">
      <c r="A5653" s="2"/>
    </row>
    <row r="5654" spans="1:1" s="20" customFormat="1" x14ac:dyDescent="0.2">
      <c r="A5654" s="2"/>
    </row>
    <row r="5655" spans="1:1" s="20" customFormat="1" x14ac:dyDescent="0.2">
      <c r="A5655" s="2"/>
    </row>
    <row r="5656" spans="1:1" s="20" customFormat="1" x14ac:dyDescent="0.2">
      <c r="A5656" s="2"/>
    </row>
    <row r="5657" spans="1:1" s="20" customFormat="1" x14ac:dyDescent="0.2">
      <c r="A5657" s="2"/>
    </row>
    <row r="5658" spans="1:1" s="20" customFormat="1" x14ac:dyDescent="0.2">
      <c r="A5658" s="2"/>
    </row>
    <row r="5659" spans="1:1" s="20" customFormat="1" x14ac:dyDescent="0.2">
      <c r="A5659" s="2"/>
    </row>
    <row r="5660" spans="1:1" s="20" customFormat="1" x14ac:dyDescent="0.2">
      <c r="A5660" s="2"/>
    </row>
    <row r="5661" spans="1:1" s="20" customFormat="1" x14ac:dyDescent="0.2">
      <c r="A5661" s="2"/>
    </row>
    <row r="5662" spans="1:1" s="20" customFormat="1" x14ac:dyDescent="0.2">
      <c r="A5662" s="2"/>
    </row>
    <row r="5663" spans="1:1" s="20" customFormat="1" x14ac:dyDescent="0.2">
      <c r="A5663" s="2"/>
    </row>
    <row r="5664" spans="1:1" s="20" customFormat="1" x14ac:dyDescent="0.2">
      <c r="A5664" s="2"/>
    </row>
    <row r="5665" spans="1:1" s="20" customFormat="1" x14ac:dyDescent="0.2">
      <c r="A5665" s="2"/>
    </row>
    <row r="5666" spans="1:1" s="20" customFormat="1" x14ac:dyDescent="0.2">
      <c r="A5666" s="2"/>
    </row>
    <row r="5667" spans="1:1" s="20" customFormat="1" x14ac:dyDescent="0.2">
      <c r="A5667" s="2"/>
    </row>
    <row r="5668" spans="1:1" s="20" customFormat="1" x14ac:dyDescent="0.2">
      <c r="A5668" s="2"/>
    </row>
    <row r="5669" spans="1:1" s="20" customFormat="1" x14ac:dyDescent="0.2">
      <c r="A5669" s="2"/>
    </row>
    <row r="5670" spans="1:1" s="20" customFormat="1" x14ac:dyDescent="0.2">
      <c r="A5670" s="2"/>
    </row>
    <row r="5671" spans="1:1" s="20" customFormat="1" x14ac:dyDescent="0.2">
      <c r="A5671" s="2"/>
    </row>
    <row r="5672" spans="1:1" s="20" customFormat="1" x14ac:dyDescent="0.2">
      <c r="A5672" s="2"/>
    </row>
    <row r="5673" spans="1:1" s="20" customFormat="1" x14ac:dyDescent="0.2">
      <c r="A5673" s="2"/>
    </row>
    <row r="5674" spans="1:1" s="20" customFormat="1" x14ac:dyDescent="0.2">
      <c r="A5674" s="2"/>
    </row>
    <row r="5675" spans="1:1" s="20" customFormat="1" x14ac:dyDescent="0.2">
      <c r="A5675" s="2"/>
    </row>
    <row r="5676" spans="1:1" s="20" customFormat="1" x14ac:dyDescent="0.2">
      <c r="A5676" s="2"/>
    </row>
    <row r="5677" spans="1:1" s="20" customFormat="1" x14ac:dyDescent="0.2">
      <c r="A5677" s="2"/>
    </row>
    <row r="5678" spans="1:1" s="20" customFormat="1" x14ac:dyDescent="0.2">
      <c r="A5678" s="2"/>
    </row>
    <row r="5679" spans="1:1" s="20" customFormat="1" x14ac:dyDescent="0.2">
      <c r="A5679" s="2"/>
    </row>
    <row r="5680" spans="1:1" s="20" customFormat="1" x14ac:dyDescent="0.2">
      <c r="A5680" s="2"/>
    </row>
    <row r="5681" spans="1:1" s="20" customFormat="1" x14ac:dyDescent="0.2">
      <c r="A5681" s="2"/>
    </row>
    <row r="5682" spans="1:1" s="20" customFormat="1" x14ac:dyDescent="0.2">
      <c r="A5682" s="2"/>
    </row>
    <row r="5683" spans="1:1" s="20" customFormat="1" x14ac:dyDescent="0.2">
      <c r="A5683" s="2"/>
    </row>
    <row r="5684" spans="1:1" s="20" customFormat="1" x14ac:dyDescent="0.2">
      <c r="A5684" s="2"/>
    </row>
    <row r="5685" spans="1:1" s="20" customFormat="1" x14ac:dyDescent="0.2">
      <c r="A5685" s="2"/>
    </row>
    <row r="5686" spans="1:1" s="20" customFormat="1" x14ac:dyDescent="0.2">
      <c r="A5686" s="2"/>
    </row>
    <row r="5687" spans="1:1" s="20" customFormat="1" x14ac:dyDescent="0.2">
      <c r="A5687" s="2"/>
    </row>
    <row r="5688" spans="1:1" s="20" customFormat="1" x14ac:dyDescent="0.2">
      <c r="A5688" s="2"/>
    </row>
    <row r="5689" spans="1:1" s="20" customFormat="1" x14ac:dyDescent="0.2">
      <c r="A5689" s="2"/>
    </row>
    <row r="5690" spans="1:1" s="20" customFormat="1" x14ac:dyDescent="0.2">
      <c r="A5690" s="2"/>
    </row>
    <row r="5691" spans="1:1" s="20" customFormat="1" x14ac:dyDescent="0.2">
      <c r="A5691" s="2"/>
    </row>
    <row r="5692" spans="1:1" s="20" customFormat="1" x14ac:dyDescent="0.2">
      <c r="A5692" s="2"/>
    </row>
    <row r="5693" spans="1:1" s="20" customFormat="1" x14ac:dyDescent="0.2">
      <c r="A5693" s="2"/>
    </row>
    <row r="5694" spans="1:1" s="20" customFormat="1" x14ac:dyDescent="0.2">
      <c r="A5694" s="2"/>
    </row>
    <row r="5695" spans="1:1" s="20" customFormat="1" x14ac:dyDescent="0.2">
      <c r="A5695" s="2"/>
    </row>
    <row r="5696" spans="1:1" s="20" customFormat="1" x14ac:dyDescent="0.2">
      <c r="A5696" s="2"/>
    </row>
    <row r="5697" spans="1:1" s="20" customFormat="1" x14ac:dyDescent="0.2">
      <c r="A5697" s="2"/>
    </row>
    <row r="5698" spans="1:1" s="20" customFormat="1" x14ac:dyDescent="0.2">
      <c r="A5698" s="2"/>
    </row>
    <row r="5699" spans="1:1" s="20" customFormat="1" x14ac:dyDescent="0.2">
      <c r="A5699" s="2"/>
    </row>
    <row r="5700" spans="1:1" s="20" customFormat="1" x14ac:dyDescent="0.2">
      <c r="A5700" s="2"/>
    </row>
    <row r="5701" spans="1:1" s="20" customFormat="1" x14ac:dyDescent="0.2">
      <c r="A5701" s="2"/>
    </row>
    <row r="5702" spans="1:1" s="20" customFormat="1" x14ac:dyDescent="0.2">
      <c r="A5702" s="2"/>
    </row>
    <row r="5703" spans="1:1" s="20" customFormat="1" x14ac:dyDescent="0.2">
      <c r="A5703" s="2"/>
    </row>
    <row r="5704" spans="1:1" s="20" customFormat="1" x14ac:dyDescent="0.2">
      <c r="A5704" s="2"/>
    </row>
    <row r="5705" spans="1:1" s="20" customFormat="1" x14ac:dyDescent="0.2">
      <c r="A5705" s="2"/>
    </row>
    <row r="5706" spans="1:1" s="20" customFormat="1" x14ac:dyDescent="0.2">
      <c r="A5706" s="2"/>
    </row>
    <row r="5707" spans="1:1" s="20" customFormat="1" x14ac:dyDescent="0.2">
      <c r="A5707" s="2"/>
    </row>
    <row r="5708" spans="1:1" s="20" customFormat="1" x14ac:dyDescent="0.2">
      <c r="A5708" s="2"/>
    </row>
    <row r="5709" spans="1:1" s="20" customFormat="1" x14ac:dyDescent="0.2">
      <c r="A5709" s="2"/>
    </row>
    <row r="5710" spans="1:1" s="20" customFormat="1" x14ac:dyDescent="0.2">
      <c r="A5710" s="2"/>
    </row>
    <row r="5711" spans="1:1" s="20" customFormat="1" x14ac:dyDescent="0.2">
      <c r="A5711" s="2"/>
    </row>
    <row r="5712" spans="1:1" s="20" customFormat="1" x14ac:dyDescent="0.2">
      <c r="A5712" s="2"/>
    </row>
    <row r="5713" spans="1:1" s="20" customFormat="1" x14ac:dyDescent="0.2">
      <c r="A5713" s="2"/>
    </row>
    <row r="5714" spans="1:1" s="20" customFormat="1" x14ac:dyDescent="0.2">
      <c r="A5714" s="2"/>
    </row>
    <row r="5715" spans="1:1" s="20" customFormat="1" x14ac:dyDescent="0.2">
      <c r="A5715" s="2"/>
    </row>
    <row r="5716" spans="1:1" s="20" customFormat="1" x14ac:dyDescent="0.2">
      <c r="A5716" s="2"/>
    </row>
    <row r="5717" spans="1:1" s="20" customFormat="1" x14ac:dyDescent="0.2">
      <c r="A5717" s="2"/>
    </row>
    <row r="5718" spans="1:1" s="20" customFormat="1" x14ac:dyDescent="0.2">
      <c r="A5718" s="2"/>
    </row>
    <row r="5719" spans="1:1" s="20" customFormat="1" x14ac:dyDescent="0.2">
      <c r="A5719" s="2"/>
    </row>
    <row r="5720" spans="1:1" s="20" customFormat="1" x14ac:dyDescent="0.2">
      <c r="A5720" s="2"/>
    </row>
    <row r="5721" spans="1:1" s="20" customFormat="1" x14ac:dyDescent="0.2">
      <c r="A5721" s="2"/>
    </row>
    <row r="5722" spans="1:1" s="20" customFormat="1" x14ac:dyDescent="0.2">
      <c r="A5722" s="2"/>
    </row>
    <row r="5723" spans="1:1" s="20" customFormat="1" x14ac:dyDescent="0.2">
      <c r="A5723" s="2"/>
    </row>
    <row r="5724" spans="1:1" s="20" customFormat="1" x14ac:dyDescent="0.2">
      <c r="A5724" s="2"/>
    </row>
    <row r="5725" spans="1:1" s="20" customFormat="1" x14ac:dyDescent="0.2">
      <c r="A5725" s="2"/>
    </row>
    <row r="5726" spans="1:1" s="20" customFormat="1" x14ac:dyDescent="0.2">
      <c r="A5726" s="2"/>
    </row>
    <row r="5727" spans="1:1" s="20" customFormat="1" x14ac:dyDescent="0.2">
      <c r="A5727" s="2"/>
    </row>
    <row r="5728" spans="1:1" s="20" customFormat="1" x14ac:dyDescent="0.2">
      <c r="A5728" s="2"/>
    </row>
    <row r="5729" spans="1:1" s="20" customFormat="1" x14ac:dyDescent="0.2">
      <c r="A5729" s="2"/>
    </row>
    <row r="5730" spans="1:1" s="20" customFormat="1" x14ac:dyDescent="0.2">
      <c r="A5730" s="2"/>
    </row>
    <row r="5731" spans="1:1" s="20" customFormat="1" x14ac:dyDescent="0.2">
      <c r="A5731" s="2"/>
    </row>
    <row r="5732" spans="1:1" s="20" customFormat="1" x14ac:dyDescent="0.2">
      <c r="A5732" s="2"/>
    </row>
    <row r="5733" spans="1:1" s="20" customFormat="1" x14ac:dyDescent="0.2">
      <c r="A5733" s="2"/>
    </row>
    <row r="5734" spans="1:1" s="20" customFormat="1" x14ac:dyDescent="0.2">
      <c r="A5734" s="2"/>
    </row>
    <row r="5735" spans="1:1" s="20" customFormat="1" x14ac:dyDescent="0.2">
      <c r="A5735" s="2"/>
    </row>
    <row r="5736" spans="1:1" s="20" customFormat="1" x14ac:dyDescent="0.2">
      <c r="A5736" s="2"/>
    </row>
    <row r="5737" spans="1:1" s="20" customFormat="1" x14ac:dyDescent="0.2">
      <c r="A5737" s="2"/>
    </row>
    <row r="5738" spans="1:1" s="20" customFormat="1" x14ac:dyDescent="0.2">
      <c r="A5738" s="2"/>
    </row>
    <row r="5739" spans="1:1" s="20" customFormat="1" x14ac:dyDescent="0.2">
      <c r="A5739" s="2"/>
    </row>
    <row r="5740" spans="1:1" s="20" customFormat="1" x14ac:dyDescent="0.2">
      <c r="A5740" s="2"/>
    </row>
    <row r="5741" spans="1:1" s="20" customFormat="1" x14ac:dyDescent="0.2">
      <c r="A5741" s="2"/>
    </row>
    <row r="5742" spans="1:1" s="20" customFormat="1" x14ac:dyDescent="0.2">
      <c r="A5742" s="2"/>
    </row>
    <row r="5743" spans="1:1" s="20" customFormat="1" x14ac:dyDescent="0.2">
      <c r="A5743" s="2"/>
    </row>
    <row r="5744" spans="1:1" s="20" customFormat="1" x14ac:dyDescent="0.2">
      <c r="A5744" s="2"/>
    </row>
    <row r="5745" spans="1:1" s="20" customFormat="1" x14ac:dyDescent="0.2">
      <c r="A5745" s="2"/>
    </row>
    <row r="5746" spans="1:1" s="20" customFormat="1" x14ac:dyDescent="0.2">
      <c r="A5746" s="2"/>
    </row>
    <row r="5747" spans="1:1" s="20" customFormat="1" x14ac:dyDescent="0.2">
      <c r="A5747" s="2"/>
    </row>
    <row r="5748" spans="1:1" s="20" customFormat="1" x14ac:dyDescent="0.2">
      <c r="A5748" s="2"/>
    </row>
    <row r="5749" spans="1:1" s="20" customFormat="1" x14ac:dyDescent="0.2">
      <c r="A5749" s="2"/>
    </row>
    <row r="5750" spans="1:1" s="20" customFormat="1" x14ac:dyDescent="0.2">
      <c r="A5750" s="2"/>
    </row>
    <row r="5751" spans="1:1" s="20" customFormat="1" x14ac:dyDescent="0.2">
      <c r="A5751" s="2"/>
    </row>
    <row r="5752" spans="1:1" s="20" customFormat="1" x14ac:dyDescent="0.2">
      <c r="A5752" s="2"/>
    </row>
    <row r="5753" spans="1:1" s="20" customFormat="1" x14ac:dyDescent="0.2">
      <c r="A5753" s="2"/>
    </row>
    <row r="5754" spans="1:1" s="20" customFormat="1" x14ac:dyDescent="0.2">
      <c r="A5754" s="2"/>
    </row>
    <row r="5755" spans="1:1" s="20" customFormat="1" x14ac:dyDescent="0.2">
      <c r="A5755" s="2"/>
    </row>
    <row r="5756" spans="1:1" s="20" customFormat="1" x14ac:dyDescent="0.2">
      <c r="A5756" s="2"/>
    </row>
    <row r="5757" spans="1:1" s="20" customFormat="1" x14ac:dyDescent="0.2">
      <c r="A5757" s="2"/>
    </row>
    <row r="5758" spans="1:1" s="20" customFormat="1" x14ac:dyDescent="0.2">
      <c r="A5758" s="2"/>
    </row>
    <row r="5759" spans="1:1" s="20" customFormat="1" x14ac:dyDescent="0.2">
      <c r="A5759" s="2"/>
    </row>
    <row r="5760" spans="1:1" s="20" customFormat="1" x14ac:dyDescent="0.2">
      <c r="A5760" s="2"/>
    </row>
    <row r="5761" spans="1:1" s="20" customFormat="1" x14ac:dyDescent="0.2">
      <c r="A5761" s="2"/>
    </row>
    <row r="5762" spans="1:1" s="20" customFormat="1" x14ac:dyDescent="0.2">
      <c r="A5762" s="2"/>
    </row>
    <row r="5763" spans="1:1" s="20" customFormat="1" x14ac:dyDescent="0.2">
      <c r="A5763" s="2"/>
    </row>
    <row r="5764" spans="1:1" s="20" customFormat="1" x14ac:dyDescent="0.2">
      <c r="A5764" s="2"/>
    </row>
    <row r="5765" spans="1:1" s="20" customFormat="1" x14ac:dyDescent="0.2">
      <c r="A5765" s="2"/>
    </row>
    <row r="5766" spans="1:1" s="20" customFormat="1" x14ac:dyDescent="0.2">
      <c r="A5766" s="2"/>
    </row>
    <row r="5767" spans="1:1" s="20" customFormat="1" x14ac:dyDescent="0.2">
      <c r="A5767" s="2"/>
    </row>
    <row r="5768" spans="1:1" s="20" customFormat="1" x14ac:dyDescent="0.2">
      <c r="A5768" s="2"/>
    </row>
    <row r="5769" spans="1:1" s="20" customFormat="1" x14ac:dyDescent="0.2">
      <c r="A5769" s="2"/>
    </row>
    <row r="5770" spans="1:1" s="20" customFormat="1" x14ac:dyDescent="0.2">
      <c r="A5770" s="2"/>
    </row>
    <row r="5771" spans="1:1" s="20" customFormat="1" x14ac:dyDescent="0.2">
      <c r="A5771" s="2"/>
    </row>
    <row r="5772" spans="1:1" s="20" customFormat="1" x14ac:dyDescent="0.2">
      <c r="A5772" s="2"/>
    </row>
    <row r="5773" spans="1:1" s="20" customFormat="1" x14ac:dyDescent="0.2">
      <c r="A5773" s="2"/>
    </row>
    <row r="5774" spans="1:1" s="20" customFormat="1" x14ac:dyDescent="0.2">
      <c r="A5774" s="2"/>
    </row>
    <row r="5775" spans="1:1" s="20" customFormat="1" x14ac:dyDescent="0.2">
      <c r="A5775" s="2"/>
    </row>
    <row r="5776" spans="1:1" s="20" customFormat="1" x14ac:dyDescent="0.2">
      <c r="A5776" s="2"/>
    </row>
    <row r="5777" spans="1:1" s="20" customFormat="1" x14ac:dyDescent="0.2">
      <c r="A5777" s="2"/>
    </row>
    <row r="5778" spans="1:1" s="20" customFormat="1" x14ac:dyDescent="0.2">
      <c r="A5778" s="2"/>
    </row>
    <row r="5779" spans="1:1" s="20" customFormat="1" x14ac:dyDescent="0.2">
      <c r="A5779" s="2"/>
    </row>
    <row r="5780" spans="1:1" s="20" customFormat="1" x14ac:dyDescent="0.2">
      <c r="A5780" s="2"/>
    </row>
    <row r="5781" spans="1:1" s="20" customFormat="1" x14ac:dyDescent="0.2">
      <c r="A5781" s="2"/>
    </row>
    <row r="5782" spans="1:1" s="20" customFormat="1" x14ac:dyDescent="0.2">
      <c r="A5782" s="2"/>
    </row>
    <row r="5783" spans="1:1" s="20" customFormat="1" x14ac:dyDescent="0.2">
      <c r="A5783" s="2"/>
    </row>
    <row r="5784" spans="1:1" s="20" customFormat="1" x14ac:dyDescent="0.2">
      <c r="A5784" s="2"/>
    </row>
    <row r="5785" spans="1:1" s="20" customFormat="1" x14ac:dyDescent="0.2">
      <c r="A5785" s="2"/>
    </row>
    <row r="5786" spans="1:1" s="20" customFormat="1" x14ac:dyDescent="0.2">
      <c r="A5786" s="2"/>
    </row>
    <row r="5787" spans="1:1" s="20" customFormat="1" x14ac:dyDescent="0.2">
      <c r="A5787" s="2"/>
    </row>
    <row r="5788" spans="1:1" s="20" customFormat="1" x14ac:dyDescent="0.2">
      <c r="A5788" s="2"/>
    </row>
    <row r="5789" spans="1:1" s="20" customFormat="1" x14ac:dyDescent="0.2">
      <c r="A5789" s="2"/>
    </row>
    <row r="5790" spans="1:1" s="20" customFormat="1" x14ac:dyDescent="0.2">
      <c r="A5790" s="2"/>
    </row>
    <row r="5791" spans="1:1" s="20" customFormat="1" x14ac:dyDescent="0.2">
      <c r="A5791" s="2"/>
    </row>
    <row r="5792" spans="1:1" s="20" customFormat="1" x14ac:dyDescent="0.2">
      <c r="A5792" s="2"/>
    </row>
    <row r="5793" spans="1:1" s="20" customFormat="1" x14ac:dyDescent="0.2">
      <c r="A5793" s="2"/>
    </row>
    <row r="5794" spans="1:1" s="20" customFormat="1" x14ac:dyDescent="0.2">
      <c r="A5794" s="2"/>
    </row>
    <row r="5795" spans="1:1" s="20" customFormat="1" x14ac:dyDescent="0.2">
      <c r="A5795" s="2"/>
    </row>
    <row r="5796" spans="1:1" s="20" customFormat="1" x14ac:dyDescent="0.2">
      <c r="A5796" s="2"/>
    </row>
    <row r="5797" spans="1:1" s="20" customFormat="1" x14ac:dyDescent="0.2">
      <c r="A5797" s="2"/>
    </row>
    <row r="5798" spans="1:1" s="20" customFormat="1" x14ac:dyDescent="0.2">
      <c r="A5798" s="2"/>
    </row>
    <row r="5799" spans="1:1" s="20" customFormat="1" x14ac:dyDescent="0.2">
      <c r="A5799" s="2"/>
    </row>
    <row r="5800" spans="1:1" s="20" customFormat="1" x14ac:dyDescent="0.2">
      <c r="A5800" s="2"/>
    </row>
    <row r="5801" spans="1:1" s="20" customFormat="1" x14ac:dyDescent="0.2">
      <c r="A5801" s="2"/>
    </row>
    <row r="5802" spans="1:1" s="20" customFormat="1" x14ac:dyDescent="0.2">
      <c r="A5802" s="2"/>
    </row>
    <row r="5803" spans="1:1" s="20" customFormat="1" x14ac:dyDescent="0.2">
      <c r="A5803" s="2"/>
    </row>
    <row r="5804" spans="1:1" s="20" customFormat="1" x14ac:dyDescent="0.2">
      <c r="A5804" s="2"/>
    </row>
    <row r="5805" spans="1:1" s="20" customFormat="1" x14ac:dyDescent="0.2">
      <c r="A5805" s="2"/>
    </row>
    <row r="5806" spans="1:1" s="20" customFormat="1" x14ac:dyDescent="0.2">
      <c r="A5806" s="2"/>
    </row>
    <row r="5807" spans="1:1" s="20" customFormat="1" x14ac:dyDescent="0.2">
      <c r="A5807" s="2"/>
    </row>
    <row r="5808" spans="1:1" s="20" customFormat="1" x14ac:dyDescent="0.2">
      <c r="A5808" s="2"/>
    </row>
    <row r="5809" spans="1:1" s="20" customFormat="1" x14ac:dyDescent="0.2">
      <c r="A5809" s="2"/>
    </row>
    <row r="5810" spans="1:1" s="20" customFormat="1" x14ac:dyDescent="0.2">
      <c r="A5810" s="2"/>
    </row>
    <row r="5811" spans="1:1" s="20" customFormat="1" x14ac:dyDescent="0.2">
      <c r="A5811" s="2"/>
    </row>
    <row r="5812" spans="1:1" s="20" customFormat="1" x14ac:dyDescent="0.2">
      <c r="A5812" s="2"/>
    </row>
    <row r="5813" spans="1:1" s="20" customFormat="1" x14ac:dyDescent="0.2">
      <c r="A5813" s="2"/>
    </row>
    <row r="5814" spans="1:1" s="20" customFormat="1" x14ac:dyDescent="0.2">
      <c r="A5814" s="2"/>
    </row>
    <row r="5815" spans="1:1" s="20" customFormat="1" x14ac:dyDescent="0.2">
      <c r="A5815" s="2"/>
    </row>
    <row r="5816" spans="1:1" s="20" customFormat="1" x14ac:dyDescent="0.2">
      <c r="A5816" s="2"/>
    </row>
    <row r="5817" spans="1:1" s="20" customFormat="1" x14ac:dyDescent="0.2">
      <c r="A5817" s="2"/>
    </row>
    <row r="5818" spans="1:1" s="20" customFormat="1" x14ac:dyDescent="0.2">
      <c r="A5818" s="2"/>
    </row>
    <row r="5819" spans="1:1" s="20" customFormat="1" x14ac:dyDescent="0.2">
      <c r="A5819" s="2"/>
    </row>
    <row r="5820" spans="1:1" s="20" customFormat="1" x14ac:dyDescent="0.2">
      <c r="A5820" s="2"/>
    </row>
    <row r="5821" spans="1:1" s="20" customFormat="1" x14ac:dyDescent="0.2">
      <c r="A5821" s="2"/>
    </row>
    <row r="5822" spans="1:1" s="20" customFormat="1" x14ac:dyDescent="0.2">
      <c r="A5822" s="2"/>
    </row>
    <row r="5823" spans="1:1" s="20" customFormat="1" x14ac:dyDescent="0.2">
      <c r="A5823" s="2"/>
    </row>
    <row r="5824" spans="1:1" s="20" customFormat="1" x14ac:dyDescent="0.2">
      <c r="A5824" s="2"/>
    </row>
    <row r="5825" spans="1:1" s="20" customFormat="1" x14ac:dyDescent="0.2">
      <c r="A5825" s="2"/>
    </row>
    <row r="5826" spans="1:1" s="20" customFormat="1" x14ac:dyDescent="0.2">
      <c r="A5826" s="2"/>
    </row>
    <row r="5827" spans="1:1" s="20" customFormat="1" x14ac:dyDescent="0.2">
      <c r="A5827" s="2"/>
    </row>
    <row r="5828" spans="1:1" s="20" customFormat="1" x14ac:dyDescent="0.2">
      <c r="A5828" s="2"/>
    </row>
    <row r="5829" spans="1:1" s="20" customFormat="1" x14ac:dyDescent="0.2">
      <c r="A5829" s="2"/>
    </row>
    <row r="5830" spans="1:1" s="20" customFormat="1" x14ac:dyDescent="0.2">
      <c r="A5830" s="2"/>
    </row>
    <row r="5831" spans="1:1" s="20" customFormat="1" x14ac:dyDescent="0.2">
      <c r="A5831" s="2"/>
    </row>
    <row r="5832" spans="1:1" s="20" customFormat="1" x14ac:dyDescent="0.2">
      <c r="A5832" s="2"/>
    </row>
    <row r="5833" spans="1:1" s="20" customFormat="1" x14ac:dyDescent="0.2">
      <c r="A5833" s="2"/>
    </row>
    <row r="5834" spans="1:1" s="20" customFormat="1" x14ac:dyDescent="0.2">
      <c r="A5834" s="2"/>
    </row>
    <row r="5835" spans="1:1" s="20" customFormat="1" x14ac:dyDescent="0.2">
      <c r="A5835" s="2"/>
    </row>
    <row r="5836" spans="1:1" s="20" customFormat="1" x14ac:dyDescent="0.2">
      <c r="A5836" s="2"/>
    </row>
    <row r="5837" spans="1:1" s="20" customFormat="1" x14ac:dyDescent="0.2">
      <c r="A5837" s="2"/>
    </row>
    <row r="5838" spans="1:1" s="20" customFormat="1" x14ac:dyDescent="0.2">
      <c r="A5838" s="2"/>
    </row>
    <row r="5839" spans="1:1" s="20" customFormat="1" x14ac:dyDescent="0.2">
      <c r="A5839" s="2"/>
    </row>
    <row r="5840" spans="1:1" s="20" customFormat="1" x14ac:dyDescent="0.2">
      <c r="A5840" s="2"/>
    </row>
    <row r="5841" spans="1:1" s="20" customFormat="1" x14ac:dyDescent="0.2">
      <c r="A5841" s="2"/>
    </row>
    <row r="5842" spans="1:1" s="20" customFormat="1" x14ac:dyDescent="0.2">
      <c r="A5842" s="2"/>
    </row>
    <row r="5843" spans="1:1" s="20" customFormat="1" x14ac:dyDescent="0.2">
      <c r="A5843" s="2"/>
    </row>
    <row r="5844" spans="1:1" s="20" customFormat="1" x14ac:dyDescent="0.2">
      <c r="A5844" s="2"/>
    </row>
    <row r="5845" spans="1:1" s="20" customFormat="1" x14ac:dyDescent="0.2">
      <c r="A5845" s="2"/>
    </row>
    <row r="5846" spans="1:1" s="20" customFormat="1" x14ac:dyDescent="0.2">
      <c r="A5846" s="2"/>
    </row>
    <row r="5847" spans="1:1" s="20" customFormat="1" x14ac:dyDescent="0.2">
      <c r="A5847" s="2"/>
    </row>
    <row r="5848" spans="1:1" s="20" customFormat="1" x14ac:dyDescent="0.2">
      <c r="A5848" s="2"/>
    </row>
    <row r="5849" spans="1:1" s="20" customFormat="1" x14ac:dyDescent="0.2">
      <c r="A5849" s="2"/>
    </row>
    <row r="5850" spans="1:1" s="20" customFormat="1" x14ac:dyDescent="0.2">
      <c r="A5850" s="2"/>
    </row>
    <row r="5851" spans="1:1" s="20" customFormat="1" x14ac:dyDescent="0.2">
      <c r="A5851" s="2"/>
    </row>
    <row r="5852" spans="1:1" s="20" customFormat="1" x14ac:dyDescent="0.2">
      <c r="A5852" s="2"/>
    </row>
    <row r="5853" spans="1:1" s="20" customFormat="1" x14ac:dyDescent="0.2">
      <c r="A5853" s="2"/>
    </row>
    <row r="5854" spans="1:1" s="20" customFormat="1" x14ac:dyDescent="0.2">
      <c r="A5854" s="2"/>
    </row>
    <row r="5855" spans="1:1" s="20" customFormat="1" x14ac:dyDescent="0.2">
      <c r="A5855" s="2"/>
    </row>
    <row r="5856" spans="1:1" s="20" customFormat="1" x14ac:dyDescent="0.2">
      <c r="A5856" s="2"/>
    </row>
    <row r="5857" spans="1:1" s="20" customFormat="1" x14ac:dyDescent="0.2">
      <c r="A5857" s="2"/>
    </row>
    <row r="5858" spans="1:1" s="20" customFormat="1" x14ac:dyDescent="0.2">
      <c r="A5858" s="2"/>
    </row>
    <row r="5859" spans="1:1" s="20" customFormat="1" x14ac:dyDescent="0.2">
      <c r="A5859" s="2"/>
    </row>
    <row r="5860" spans="1:1" s="20" customFormat="1" x14ac:dyDescent="0.2">
      <c r="A5860" s="2"/>
    </row>
    <row r="5861" spans="1:1" s="20" customFormat="1" x14ac:dyDescent="0.2">
      <c r="A5861" s="2"/>
    </row>
    <row r="5862" spans="1:1" s="20" customFormat="1" x14ac:dyDescent="0.2">
      <c r="A5862" s="2"/>
    </row>
    <row r="5863" spans="1:1" s="20" customFormat="1" x14ac:dyDescent="0.2">
      <c r="A5863" s="2"/>
    </row>
    <row r="5864" spans="1:1" s="20" customFormat="1" x14ac:dyDescent="0.2">
      <c r="A5864" s="2"/>
    </row>
    <row r="5865" spans="1:1" s="20" customFormat="1" x14ac:dyDescent="0.2">
      <c r="A5865" s="2"/>
    </row>
    <row r="5866" spans="1:1" s="20" customFormat="1" x14ac:dyDescent="0.2">
      <c r="A5866" s="2"/>
    </row>
    <row r="5867" spans="1:1" s="20" customFormat="1" x14ac:dyDescent="0.2">
      <c r="A5867" s="2"/>
    </row>
    <row r="5868" spans="1:1" s="20" customFormat="1" x14ac:dyDescent="0.2">
      <c r="A5868" s="2"/>
    </row>
    <row r="5869" spans="1:1" s="20" customFormat="1" x14ac:dyDescent="0.2">
      <c r="A5869" s="2"/>
    </row>
    <row r="5870" spans="1:1" s="20" customFormat="1" x14ac:dyDescent="0.2">
      <c r="A5870" s="2"/>
    </row>
    <row r="5871" spans="1:1" s="20" customFormat="1" x14ac:dyDescent="0.2">
      <c r="A5871" s="2"/>
    </row>
    <row r="5872" spans="1:1" s="20" customFormat="1" x14ac:dyDescent="0.2">
      <c r="A5872" s="2"/>
    </row>
    <row r="5873" spans="1:1" s="20" customFormat="1" x14ac:dyDescent="0.2">
      <c r="A5873" s="2"/>
    </row>
    <row r="5874" spans="1:1" s="20" customFormat="1" x14ac:dyDescent="0.2">
      <c r="A5874" s="2"/>
    </row>
    <row r="5875" spans="1:1" s="20" customFormat="1" x14ac:dyDescent="0.2">
      <c r="A5875" s="2"/>
    </row>
    <row r="5876" spans="1:1" s="20" customFormat="1" x14ac:dyDescent="0.2">
      <c r="A5876" s="2"/>
    </row>
    <row r="5877" spans="1:1" s="20" customFormat="1" x14ac:dyDescent="0.2">
      <c r="A5877" s="2"/>
    </row>
    <row r="5878" spans="1:1" s="20" customFormat="1" x14ac:dyDescent="0.2">
      <c r="A5878" s="2"/>
    </row>
    <row r="5879" spans="1:1" s="20" customFormat="1" x14ac:dyDescent="0.2">
      <c r="A5879" s="2"/>
    </row>
    <row r="5880" spans="1:1" s="20" customFormat="1" x14ac:dyDescent="0.2">
      <c r="A5880" s="2"/>
    </row>
    <row r="5881" spans="1:1" s="20" customFormat="1" x14ac:dyDescent="0.2">
      <c r="A5881" s="2"/>
    </row>
    <row r="5882" spans="1:1" s="20" customFormat="1" x14ac:dyDescent="0.2">
      <c r="A5882" s="2"/>
    </row>
    <row r="5883" spans="1:1" s="20" customFormat="1" x14ac:dyDescent="0.2">
      <c r="A5883" s="2"/>
    </row>
    <row r="5884" spans="1:1" s="20" customFormat="1" x14ac:dyDescent="0.2">
      <c r="A5884" s="2"/>
    </row>
    <row r="5885" spans="1:1" s="20" customFormat="1" x14ac:dyDescent="0.2">
      <c r="A5885" s="2"/>
    </row>
    <row r="5886" spans="1:1" s="20" customFormat="1" x14ac:dyDescent="0.2">
      <c r="A5886" s="2"/>
    </row>
    <row r="5887" spans="1:1" s="20" customFormat="1" x14ac:dyDescent="0.2">
      <c r="A5887" s="2"/>
    </row>
    <row r="5888" spans="1:1" s="20" customFormat="1" x14ac:dyDescent="0.2">
      <c r="A5888" s="2"/>
    </row>
    <row r="5889" spans="1:1" s="20" customFormat="1" x14ac:dyDescent="0.2">
      <c r="A5889" s="2"/>
    </row>
    <row r="5890" spans="1:1" s="20" customFormat="1" x14ac:dyDescent="0.2">
      <c r="A5890" s="2"/>
    </row>
    <row r="5891" spans="1:1" s="20" customFormat="1" x14ac:dyDescent="0.2">
      <c r="A5891" s="2"/>
    </row>
    <row r="5892" spans="1:1" s="20" customFormat="1" x14ac:dyDescent="0.2">
      <c r="A5892" s="2"/>
    </row>
    <row r="5893" spans="1:1" s="20" customFormat="1" x14ac:dyDescent="0.2">
      <c r="A5893" s="2"/>
    </row>
    <row r="5894" spans="1:1" s="20" customFormat="1" x14ac:dyDescent="0.2">
      <c r="A5894" s="2"/>
    </row>
    <row r="5895" spans="1:1" s="20" customFormat="1" x14ac:dyDescent="0.2">
      <c r="A5895" s="2"/>
    </row>
    <row r="5896" spans="1:1" s="20" customFormat="1" x14ac:dyDescent="0.2">
      <c r="A5896" s="2"/>
    </row>
    <row r="5897" spans="1:1" s="20" customFormat="1" x14ac:dyDescent="0.2">
      <c r="A5897" s="2"/>
    </row>
    <row r="5898" spans="1:1" s="20" customFormat="1" x14ac:dyDescent="0.2">
      <c r="A5898" s="2"/>
    </row>
    <row r="5899" spans="1:1" s="20" customFormat="1" x14ac:dyDescent="0.2">
      <c r="A5899" s="2"/>
    </row>
    <row r="5900" spans="1:1" s="20" customFormat="1" x14ac:dyDescent="0.2">
      <c r="A5900" s="2"/>
    </row>
    <row r="5901" spans="1:1" s="20" customFormat="1" x14ac:dyDescent="0.2">
      <c r="A5901" s="2"/>
    </row>
    <row r="5902" spans="1:1" s="20" customFormat="1" x14ac:dyDescent="0.2">
      <c r="A5902" s="2"/>
    </row>
    <row r="5903" spans="1:1" s="20" customFormat="1" x14ac:dyDescent="0.2">
      <c r="A5903" s="2"/>
    </row>
    <row r="5904" spans="1:1" s="20" customFormat="1" x14ac:dyDescent="0.2">
      <c r="A5904" s="2"/>
    </row>
    <row r="5905" spans="1:1" s="20" customFormat="1" x14ac:dyDescent="0.2">
      <c r="A5905" s="2"/>
    </row>
    <row r="5906" spans="1:1" s="20" customFormat="1" x14ac:dyDescent="0.2">
      <c r="A5906" s="2"/>
    </row>
    <row r="5907" spans="1:1" s="20" customFormat="1" x14ac:dyDescent="0.2">
      <c r="A5907" s="2"/>
    </row>
    <row r="5908" spans="1:1" s="20" customFormat="1" x14ac:dyDescent="0.2">
      <c r="A5908" s="2"/>
    </row>
    <row r="5909" spans="1:1" s="20" customFormat="1" x14ac:dyDescent="0.2">
      <c r="A5909" s="2"/>
    </row>
    <row r="5910" spans="1:1" s="20" customFormat="1" x14ac:dyDescent="0.2">
      <c r="A5910" s="2"/>
    </row>
    <row r="5911" spans="1:1" s="20" customFormat="1" x14ac:dyDescent="0.2">
      <c r="A5911" s="2"/>
    </row>
    <row r="5912" spans="1:1" s="20" customFormat="1" x14ac:dyDescent="0.2">
      <c r="A5912" s="2"/>
    </row>
    <row r="5913" spans="1:1" s="20" customFormat="1" x14ac:dyDescent="0.2">
      <c r="A5913" s="2"/>
    </row>
    <row r="5914" spans="1:1" s="20" customFormat="1" x14ac:dyDescent="0.2">
      <c r="A5914" s="2"/>
    </row>
    <row r="5915" spans="1:1" s="20" customFormat="1" x14ac:dyDescent="0.2">
      <c r="A5915" s="2"/>
    </row>
    <row r="5916" spans="1:1" s="20" customFormat="1" x14ac:dyDescent="0.2">
      <c r="A5916" s="2"/>
    </row>
    <row r="5917" spans="1:1" s="20" customFormat="1" x14ac:dyDescent="0.2">
      <c r="A5917" s="2"/>
    </row>
    <row r="5918" spans="1:1" s="20" customFormat="1" x14ac:dyDescent="0.2">
      <c r="A5918" s="2"/>
    </row>
    <row r="5919" spans="1:1" s="20" customFormat="1" x14ac:dyDescent="0.2">
      <c r="A5919" s="2"/>
    </row>
    <row r="5920" spans="1:1" s="20" customFormat="1" x14ac:dyDescent="0.2">
      <c r="A5920" s="2"/>
    </row>
    <row r="5921" spans="1:1" s="20" customFormat="1" x14ac:dyDescent="0.2">
      <c r="A5921" s="2"/>
    </row>
    <row r="5922" spans="1:1" s="20" customFormat="1" x14ac:dyDescent="0.2">
      <c r="A5922" s="2"/>
    </row>
    <row r="5923" spans="1:1" s="20" customFormat="1" x14ac:dyDescent="0.2">
      <c r="A5923" s="2"/>
    </row>
    <row r="5924" spans="1:1" s="20" customFormat="1" x14ac:dyDescent="0.2">
      <c r="A5924" s="2"/>
    </row>
    <row r="5925" spans="1:1" s="20" customFormat="1" x14ac:dyDescent="0.2">
      <c r="A5925" s="2"/>
    </row>
    <row r="5926" spans="1:1" s="20" customFormat="1" x14ac:dyDescent="0.2">
      <c r="A5926" s="2"/>
    </row>
    <row r="5927" spans="1:1" s="20" customFormat="1" x14ac:dyDescent="0.2">
      <c r="A5927" s="2"/>
    </row>
    <row r="5928" spans="1:1" s="20" customFormat="1" x14ac:dyDescent="0.2">
      <c r="A5928" s="2"/>
    </row>
    <row r="5929" spans="1:1" s="20" customFormat="1" x14ac:dyDescent="0.2">
      <c r="A5929" s="2"/>
    </row>
    <row r="5930" spans="1:1" s="20" customFormat="1" x14ac:dyDescent="0.2">
      <c r="A5930" s="2"/>
    </row>
    <row r="5931" spans="1:1" s="20" customFormat="1" x14ac:dyDescent="0.2">
      <c r="A5931" s="2"/>
    </row>
    <row r="5932" spans="1:1" s="20" customFormat="1" x14ac:dyDescent="0.2">
      <c r="A5932" s="2"/>
    </row>
    <row r="5933" spans="1:1" s="20" customFormat="1" x14ac:dyDescent="0.2">
      <c r="A5933" s="2"/>
    </row>
    <row r="5934" spans="1:1" s="20" customFormat="1" x14ac:dyDescent="0.2">
      <c r="A5934" s="2"/>
    </row>
    <row r="5935" spans="1:1" s="20" customFormat="1" x14ac:dyDescent="0.2">
      <c r="A5935" s="2"/>
    </row>
    <row r="5936" spans="1:1" s="20" customFormat="1" x14ac:dyDescent="0.2">
      <c r="A5936" s="2"/>
    </row>
    <row r="5937" spans="1:1" s="20" customFormat="1" x14ac:dyDescent="0.2">
      <c r="A5937" s="2"/>
    </row>
    <row r="5938" spans="1:1" s="20" customFormat="1" x14ac:dyDescent="0.2">
      <c r="A5938" s="2"/>
    </row>
    <row r="5939" spans="1:1" s="20" customFormat="1" x14ac:dyDescent="0.2">
      <c r="A5939" s="2"/>
    </row>
    <row r="5940" spans="1:1" s="20" customFormat="1" x14ac:dyDescent="0.2">
      <c r="A5940" s="2"/>
    </row>
    <row r="5941" spans="1:1" s="20" customFormat="1" x14ac:dyDescent="0.2">
      <c r="A5941" s="2"/>
    </row>
    <row r="5942" spans="1:1" s="20" customFormat="1" x14ac:dyDescent="0.2">
      <c r="A5942" s="2"/>
    </row>
    <row r="5943" spans="1:1" s="20" customFormat="1" x14ac:dyDescent="0.2">
      <c r="A5943" s="2"/>
    </row>
    <row r="5944" spans="1:1" s="20" customFormat="1" x14ac:dyDescent="0.2">
      <c r="A5944" s="2"/>
    </row>
    <row r="5945" spans="1:1" s="20" customFormat="1" x14ac:dyDescent="0.2">
      <c r="A5945" s="2"/>
    </row>
    <row r="5946" spans="1:1" s="20" customFormat="1" x14ac:dyDescent="0.2">
      <c r="A5946" s="2"/>
    </row>
    <row r="5947" spans="1:1" s="20" customFormat="1" x14ac:dyDescent="0.2">
      <c r="A5947" s="2"/>
    </row>
    <row r="5948" spans="1:1" s="20" customFormat="1" x14ac:dyDescent="0.2">
      <c r="A5948" s="2"/>
    </row>
    <row r="5949" spans="1:1" s="20" customFormat="1" x14ac:dyDescent="0.2">
      <c r="A5949" s="2"/>
    </row>
    <row r="5950" spans="1:1" s="20" customFormat="1" x14ac:dyDescent="0.2">
      <c r="A5950" s="2"/>
    </row>
    <row r="5951" spans="1:1" s="20" customFormat="1" x14ac:dyDescent="0.2">
      <c r="A5951" s="2"/>
    </row>
    <row r="5952" spans="1:1" s="20" customFormat="1" x14ac:dyDescent="0.2">
      <c r="A5952" s="2"/>
    </row>
    <row r="5953" spans="1:1" s="20" customFormat="1" x14ac:dyDescent="0.2">
      <c r="A5953" s="2"/>
    </row>
    <row r="5954" spans="1:1" s="20" customFormat="1" x14ac:dyDescent="0.2">
      <c r="A5954" s="2"/>
    </row>
    <row r="5955" spans="1:1" s="20" customFormat="1" x14ac:dyDescent="0.2">
      <c r="A5955" s="2"/>
    </row>
    <row r="5956" spans="1:1" s="20" customFormat="1" x14ac:dyDescent="0.2">
      <c r="A5956" s="2"/>
    </row>
    <row r="5957" spans="1:1" s="20" customFormat="1" x14ac:dyDescent="0.2">
      <c r="A5957" s="2"/>
    </row>
    <row r="5958" spans="1:1" s="20" customFormat="1" x14ac:dyDescent="0.2">
      <c r="A5958" s="2"/>
    </row>
    <row r="5959" spans="1:1" s="20" customFormat="1" x14ac:dyDescent="0.2">
      <c r="A5959" s="2"/>
    </row>
    <row r="5960" spans="1:1" s="20" customFormat="1" x14ac:dyDescent="0.2">
      <c r="A5960" s="2"/>
    </row>
    <row r="5961" spans="1:1" s="20" customFormat="1" x14ac:dyDescent="0.2">
      <c r="A5961" s="2"/>
    </row>
    <row r="5962" spans="1:1" s="20" customFormat="1" x14ac:dyDescent="0.2">
      <c r="A5962" s="2"/>
    </row>
    <row r="5963" spans="1:1" s="20" customFormat="1" x14ac:dyDescent="0.2">
      <c r="A5963" s="2"/>
    </row>
    <row r="5964" spans="1:1" s="20" customFormat="1" x14ac:dyDescent="0.2">
      <c r="A5964" s="2"/>
    </row>
    <row r="5965" spans="1:1" s="20" customFormat="1" x14ac:dyDescent="0.2">
      <c r="A5965" s="2"/>
    </row>
    <row r="5966" spans="1:1" s="20" customFormat="1" x14ac:dyDescent="0.2">
      <c r="A5966" s="2"/>
    </row>
    <row r="5967" spans="1:1" s="20" customFormat="1" x14ac:dyDescent="0.2">
      <c r="A5967" s="2"/>
    </row>
    <row r="5968" spans="1:1" s="20" customFormat="1" x14ac:dyDescent="0.2">
      <c r="A5968" s="2"/>
    </row>
    <row r="5969" spans="1:1" s="20" customFormat="1" x14ac:dyDescent="0.2">
      <c r="A5969" s="2"/>
    </row>
    <row r="5970" spans="1:1" s="20" customFormat="1" x14ac:dyDescent="0.2">
      <c r="A5970" s="2"/>
    </row>
    <row r="5971" spans="1:1" s="20" customFormat="1" x14ac:dyDescent="0.2">
      <c r="A5971" s="2"/>
    </row>
    <row r="5972" spans="1:1" s="20" customFormat="1" x14ac:dyDescent="0.2">
      <c r="A5972" s="2"/>
    </row>
    <row r="5973" spans="1:1" s="20" customFormat="1" x14ac:dyDescent="0.2">
      <c r="A5973" s="2"/>
    </row>
    <row r="5974" spans="1:1" s="20" customFormat="1" x14ac:dyDescent="0.2">
      <c r="A5974" s="2"/>
    </row>
    <row r="5975" spans="1:1" s="20" customFormat="1" x14ac:dyDescent="0.2">
      <c r="A5975" s="2"/>
    </row>
    <row r="5976" spans="1:1" s="20" customFormat="1" x14ac:dyDescent="0.2">
      <c r="A5976" s="2"/>
    </row>
    <row r="5977" spans="1:1" s="20" customFormat="1" x14ac:dyDescent="0.2">
      <c r="A5977" s="2"/>
    </row>
    <row r="5978" spans="1:1" s="20" customFormat="1" x14ac:dyDescent="0.2">
      <c r="A5978" s="2"/>
    </row>
    <row r="5979" spans="1:1" s="20" customFormat="1" x14ac:dyDescent="0.2">
      <c r="A5979" s="2"/>
    </row>
    <row r="5980" spans="1:1" s="20" customFormat="1" x14ac:dyDescent="0.2">
      <c r="A5980" s="2"/>
    </row>
    <row r="5981" spans="1:1" s="20" customFormat="1" x14ac:dyDescent="0.2">
      <c r="A5981" s="2"/>
    </row>
    <row r="5982" spans="1:1" s="20" customFormat="1" x14ac:dyDescent="0.2">
      <c r="A5982" s="2"/>
    </row>
    <row r="5983" spans="1:1" s="20" customFormat="1" x14ac:dyDescent="0.2">
      <c r="A5983" s="2"/>
    </row>
    <row r="5984" spans="1:1" s="20" customFormat="1" x14ac:dyDescent="0.2">
      <c r="A5984" s="2"/>
    </row>
    <row r="5985" spans="1:1" s="20" customFormat="1" x14ac:dyDescent="0.2">
      <c r="A5985" s="2"/>
    </row>
    <row r="5986" spans="1:1" s="20" customFormat="1" x14ac:dyDescent="0.2">
      <c r="A5986" s="2"/>
    </row>
    <row r="5987" spans="1:1" s="20" customFormat="1" x14ac:dyDescent="0.2">
      <c r="A5987" s="2"/>
    </row>
    <row r="5988" spans="1:1" s="20" customFormat="1" x14ac:dyDescent="0.2">
      <c r="A5988" s="2"/>
    </row>
    <row r="5989" spans="1:1" s="20" customFormat="1" x14ac:dyDescent="0.2">
      <c r="A5989" s="2"/>
    </row>
    <row r="5990" spans="1:1" s="20" customFormat="1" x14ac:dyDescent="0.2">
      <c r="A5990" s="2"/>
    </row>
    <row r="5991" spans="1:1" s="20" customFormat="1" x14ac:dyDescent="0.2">
      <c r="A5991" s="2"/>
    </row>
    <row r="5992" spans="1:1" s="20" customFormat="1" x14ac:dyDescent="0.2">
      <c r="A5992" s="2"/>
    </row>
    <row r="5993" spans="1:1" s="20" customFormat="1" x14ac:dyDescent="0.2">
      <c r="A5993" s="2"/>
    </row>
    <row r="5994" spans="1:1" s="20" customFormat="1" x14ac:dyDescent="0.2">
      <c r="A5994" s="2"/>
    </row>
    <row r="5995" spans="1:1" s="20" customFormat="1" x14ac:dyDescent="0.2">
      <c r="A5995" s="2"/>
    </row>
    <row r="5996" spans="1:1" s="20" customFormat="1" x14ac:dyDescent="0.2">
      <c r="A5996" s="2"/>
    </row>
    <row r="5997" spans="1:1" s="20" customFormat="1" x14ac:dyDescent="0.2">
      <c r="A5997" s="2"/>
    </row>
    <row r="5998" spans="1:1" s="20" customFormat="1" x14ac:dyDescent="0.2">
      <c r="A5998" s="2"/>
    </row>
    <row r="5999" spans="1:1" s="20" customFormat="1" x14ac:dyDescent="0.2">
      <c r="A5999" s="2"/>
    </row>
    <row r="6000" spans="1:1" s="20" customFormat="1" x14ac:dyDescent="0.2">
      <c r="A6000" s="2"/>
    </row>
    <row r="6001" spans="1:1" s="20" customFormat="1" x14ac:dyDescent="0.2">
      <c r="A6001" s="2"/>
    </row>
    <row r="6002" spans="1:1" s="20" customFormat="1" x14ac:dyDescent="0.2">
      <c r="A6002" s="2"/>
    </row>
    <row r="6003" spans="1:1" s="20" customFormat="1" x14ac:dyDescent="0.2">
      <c r="A6003" s="2"/>
    </row>
    <row r="6004" spans="1:1" s="20" customFormat="1" x14ac:dyDescent="0.2">
      <c r="A6004" s="2"/>
    </row>
    <row r="6005" spans="1:1" s="20" customFormat="1" x14ac:dyDescent="0.2">
      <c r="A6005" s="2"/>
    </row>
    <row r="6006" spans="1:1" s="20" customFormat="1" x14ac:dyDescent="0.2">
      <c r="A6006" s="2"/>
    </row>
    <row r="6007" spans="1:1" s="20" customFormat="1" x14ac:dyDescent="0.2">
      <c r="A6007" s="2"/>
    </row>
    <row r="6008" spans="1:1" s="20" customFormat="1" x14ac:dyDescent="0.2">
      <c r="A6008" s="2"/>
    </row>
    <row r="6009" spans="1:1" s="20" customFormat="1" x14ac:dyDescent="0.2">
      <c r="A6009" s="2"/>
    </row>
    <row r="6010" spans="1:1" s="20" customFormat="1" x14ac:dyDescent="0.2">
      <c r="A6010" s="2"/>
    </row>
    <row r="6011" spans="1:1" s="20" customFormat="1" x14ac:dyDescent="0.2">
      <c r="A6011" s="2"/>
    </row>
    <row r="6012" spans="1:1" s="20" customFormat="1" x14ac:dyDescent="0.2">
      <c r="A6012" s="2"/>
    </row>
    <row r="6013" spans="1:1" s="20" customFormat="1" x14ac:dyDescent="0.2">
      <c r="A6013" s="2"/>
    </row>
    <row r="6014" spans="1:1" s="20" customFormat="1" x14ac:dyDescent="0.2">
      <c r="A6014" s="2"/>
    </row>
    <row r="6015" spans="1:1" s="20" customFormat="1" x14ac:dyDescent="0.2">
      <c r="A6015" s="2"/>
    </row>
    <row r="6016" spans="1:1" s="20" customFormat="1" x14ac:dyDescent="0.2">
      <c r="A6016" s="2"/>
    </row>
    <row r="6017" spans="1:1" s="20" customFormat="1" x14ac:dyDescent="0.2">
      <c r="A6017" s="2"/>
    </row>
    <row r="6018" spans="1:1" s="20" customFormat="1" x14ac:dyDescent="0.2">
      <c r="A6018" s="2"/>
    </row>
    <row r="6019" spans="1:1" s="20" customFormat="1" x14ac:dyDescent="0.2">
      <c r="A6019" s="2"/>
    </row>
    <row r="6020" spans="1:1" s="20" customFormat="1" x14ac:dyDescent="0.2">
      <c r="A6020" s="2"/>
    </row>
    <row r="6021" spans="1:1" s="20" customFormat="1" x14ac:dyDescent="0.2">
      <c r="A6021" s="2"/>
    </row>
    <row r="6022" spans="1:1" s="20" customFormat="1" x14ac:dyDescent="0.2">
      <c r="A6022" s="2"/>
    </row>
    <row r="6023" spans="1:1" s="20" customFormat="1" x14ac:dyDescent="0.2">
      <c r="A6023" s="2"/>
    </row>
    <row r="6024" spans="1:1" s="20" customFormat="1" x14ac:dyDescent="0.2">
      <c r="A6024" s="2"/>
    </row>
    <row r="6025" spans="1:1" s="20" customFormat="1" x14ac:dyDescent="0.2">
      <c r="A6025" s="2"/>
    </row>
    <row r="6026" spans="1:1" s="20" customFormat="1" x14ac:dyDescent="0.2">
      <c r="A6026" s="2"/>
    </row>
    <row r="6027" spans="1:1" s="20" customFormat="1" x14ac:dyDescent="0.2">
      <c r="A6027" s="2"/>
    </row>
    <row r="6028" spans="1:1" s="20" customFormat="1" x14ac:dyDescent="0.2">
      <c r="A6028" s="2"/>
    </row>
    <row r="6029" spans="1:1" s="20" customFormat="1" x14ac:dyDescent="0.2">
      <c r="A6029" s="2"/>
    </row>
    <row r="6030" spans="1:1" s="20" customFormat="1" x14ac:dyDescent="0.2">
      <c r="A6030" s="2"/>
    </row>
    <row r="6031" spans="1:1" s="20" customFormat="1" x14ac:dyDescent="0.2">
      <c r="A6031" s="2"/>
    </row>
    <row r="6032" spans="1:1" s="20" customFormat="1" x14ac:dyDescent="0.2">
      <c r="A6032" s="2"/>
    </row>
    <row r="6033" spans="1:1" s="20" customFormat="1" x14ac:dyDescent="0.2">
      <c r="A6033" s="2"/>
    </row>
    <row r="6034" spans="1:1" s="20" customFormat="1" x14ac:dyDescent="0.2">
      <c r="A6034" s="2"/>
    </row>
    <row r="6035" spans="1:1" s="20" customFormat="1" x14ac:dyDescent="0.2">
      <c r="A6035" s="2"/>
    </row>
    <row r="6036" spans="1:1" s="20" customFormat="1" x14ac:dyDescent="0.2">
      <c r="A6036" s="2"/>
    </row>
    <row r="6037" spans="1:1" s="20" customFormat="1" x14ac:dyDescent="0.2">
      <c r="A6037" s="2"/>
    </row>
    <row r="6038" spans="1:1" s="20" customFormat="1" x14ac:dyDescent="0.2">
      <c r="A6038" s="2"/>
    </row>
    <row r="6039" spans="1:1" s="20" customFormat="1" x14ac:dyDescent="0.2">
      <c r="A6039" s="2"/>
    </row>
    <row r="6040" spans="1:1" s="20" customFormat="1" x14ac:dyDescent="0.2">
      <c r="A6040" s="2"/>
    </row>
    <row r="6041" spans="1:1" s="20" customFormat="1" x14ac:dyDescent="0.2">
      <c r="A6041" s="2"/>
    </row>
    <row r="6042" spans="1:1" s="20" customFormat="1" x14ac:dyDescent="0.2">
      <c r="A6042" s="2"/>
    </row>
    <row r="6043" spans="1:1" s="20" customFormat="1" x14ac:dyDescent="0.2">
      <c r="A6043" s="2"/>
    </row>
    <row r="6044" spans="1:1" s="20" customFormat="1" x14ac:dyDescent="0.2">
      <c r="A6044" s="2"/>
    </row>
    <row r="6045" spans="1:1" s="20" customFormat="1" x14ac:dyDescent="0.2">
      <c r="A6045" s="2"/>
    </row>
    <row r="6046" spans="1:1" s="20" customFormat="1" x14ac:dyDescent="0.2">
      <c r="A6046" s="2"/>
    </row>
    <row r="6047" spans="1:1" s="20" customFormat="1" x14ac:dyDescent="0.2">
      <c r="A6047" s="2"/>
    </row>
    <row r="6048" spans="1:1" s="20" customFormat="1" x14ac:dyDescent="0.2">
      <c r="A6048" s="2"/>
    </row>
    <row r="6049" spans="1:1" s="20" customFormat="1" x14ac:dyDescent="0.2">
      <c r="A6049" s="2"/>
    </row>
    <row r="6050" spans="1:1" s="20" customFormat="1" x14ac:dyDescent="0.2">
      <c r="A6050" s="2"/>
    </row>
    <row r="6051" spans="1:1" s="20" customFormat="1" x14ac:dyDescent="0.2">
      <c r="A6051" s="2"/>
    </row>
    <row r="6052" spans="1:1" s="20" customFormat="1" x14ac:dyDescent="0.2">
      <c r="A6052" s="2"/>
    </row>
    <row r="6053" spans="1:1" s="20" customFormat="1" x14ac:dyDescent="0.2">
      <c r="A6053" s="2"/>
    </row>
    <row r="6054" spans="1:1" s="20" customFormat="1" x14ac:dyDescent="0.2">
      <c r="A6054" s="2"/>
    </row>
    <row r="6055" spans="1:1" s="20" customFormat="1" x14ac:dyDescent="0.2">
      <c r="A6055" s="2"/>
    </row>
    <row r="6056" spans="1:1" s="20" customFormat="1" x14ac:dyDescent="0.2">
      <c r="A6056" s="2"/>
    </row>
    <row r="6057" spans="1:1" s="20" customFormat="1" x14ac:dyDescent="0.2">
      <c r="A6057" s="2"/>
    </row>
    <row r="6058" spans="1:1" s="20" customFormat="1" x14ac:dyDescent="0.2">
      <c r="A6058" s="2"/>
    </row>
    <row r="6059" spans="1:1" s="20" customFormat="1" x14ac:dyDescent="0.2">
      <c r="A6059" s="2"/>
    </row>
    <row r="6060" spans="1:1" s="20" customFormat="1" x14ac:dyDescent="0.2">
      <c r="A6060" s="2"/>
    </row>
    <row r="6061" spans="1:1" s="20" customFormat="1" x14ac:dyDescent="0.2">
      <c r="A6061" s="2"/>
    </row>
    <row r="6062" spans="1:1" s="20" customFormat="1" x14ac:dyDescent="0.2">
      <c r="A6062" s="2"/>
    </row>
    <row r="6063" spans="1:1" s="20" customFormat="1" x14ac:dyDescent="0.2">
      <c r="A6063" s="2"/>
    </row>
    <row r="6064" spans="1:1" s="20" customFormat="1" x14ac:dyDescent="0.2">
      <c r="A6064" s="2"/>
    </row>
    <row r="6065" spans="1:1" s="20" customFormat="1" x14ac:dyDescent="0.2">
      <c r="A6065" s="2"/>
    </row>
    <row r="6066" spans="1:1" s="20" customFormat="1" x14ac:dyDescent="0.2">
      <c r="A6066" s="2"/>
    </row>
    <row r="6067" spans="1:1" s="20" customFormat="1" x14ac:dyDescent="0.2">
      <c r="A6067" s="2"/>
    </row>
    <row r="6068" spans="1:1" s="20" customFormat="1" x14ac:dyDescent="0.2">
      <c r="A6068" s="2"/>
    </row>
    <row r="6069" spans="1:1" s="20" customFormat="1" x14ac:dyDescent="0.2">
      <c r="A6069" s="2"/>
    </row>
    <row r="6070" spans="1:1" s="20" customFormat="1" x14ac:dyDescent="0.2">
      <c r="A6070" s="2"/>
    </row>
    <row r="6071" spans="1:1" s="20" customFormat="1" x14ac:dyDescent="0.2">
      <c r="A6071" s="2"/>
    </row>
    <row r="6072" spans="1:1" s="20" customFormat="1" x14ac:dyDescent="0.2">
      <c r="A6072" s="2"/>
    </row>
    <row r="6073" spans="1:1" s="20" customFormat="1" x14ac:dyDescent="0.2">
      <c r="A6073" s="2"/>
    </row>
    <row r="6074" spans="1:1" s="20" customFormat="1" x14ac:dyDescent="0.2">
      <c r="A6074" s="2"/>
    </row>
    <row r="6075" spans="1:1" s="20" customFormat="1" x14ac:dyDescent="0.2">
      <c r="A6075" s="2"/>
    </row>
    <row r="6076" spans="1:1" s="20" customFormat="1" x14ac:dyDescent="0.2">
      <c r="A6076" s="2"/>
    </row>
    <row r="6077" spans="1:1" s="20" customFormat="1" x14ac:dyDescent="0.2">
      <c r="A6077" s="2"/>
    </row>
    <row r="6078" spans="1:1" s="20" customFormat="1" x14ac:dyDescent="0.2">
      <c r="A6078" s="2"/>
    </row>
    <row r="6079" spans="1:1" s="20" customFormat="1" x14ac:dyDescent="0.2">
      <c r="A6079" s="2"/>
    </row>
    <row r="6080" spans="1:1" s="20" customFormat="1" x14ac:dyDescent="0.2">
      <c r="A6080" s="2"/>
    </row>
    <row r="6081" spans="1:1" s="20" customFormat="1" x14ac:dyDescent="0.2">
      <c r="A6081" s="2"/>
    </row>
    <row r="6082" spans="1:1" s="20" customFormat="1" x14ac:dyDescent="0.2">
      <c r="A6082" s="2"/>
    </row>
    <row r="6083" spans="1:1" s="20" customFormat="1" x14ac:dyDescent="0.2">
      <c r="A6083" s="2"/>
    </row>
    <row r="6084" spans="1:1" s="20" customFormat="1" x14ac:dyDescent="0.2">
      <c r="A6084" s="2"/>
    </row>
    <row r="6085" spans="1:1" s="20" customFormat="1" x14ac:dyDescent="0.2">
      <c r="A6085" s="2"/>
    </row>
    <row r="6086" spans="1:1" s="20" customFormat="1" x14ac:dyDescent="0.2">
      <c r="A6086" s="2"/>
    </row>
    <row r="6087" spans="1:1" s="20" customFormat="1" x14ac:dyDescent="0.2">
      <c r="A6087" s="2"/>
    </row>
    <row r="6088" spans="1:1" s="20" customFormat="1" x14ac:dyDescent="0.2">
      <c r="A6088" s="2"/>
    </row>
    <row r="6089" spans="1:1" s="20" customFormat="1" x14ac:dyDescent="0.2">
      <c r="A6089" s="2"/>
    </row>
    <row r="6090" spans="1:1" s="20" customFormat="1" x14ac:dyDescent="0.2">
      <c r="A6090" s="2"/>
    </row>
    <row r="6091" spans="1:1" s="20" customFormat="1" x14ac:dyDescent="0.2">
      <c r="A6091" s="2"/>
    </row>
    <row r="6092" spans="1:1" s="20" customFormat="1" x14ac:dyDescent="0.2">
      <c r="A6092" s="2"/>
    </row>
    <row r="6093" spans="1:1" s="20" customFormat="1" x14ac:dyDescent="0.2">
      <c r="A6093" s="2"/>
    </row>
    <row r="6094" spans="1:1" s="20" customFormat="1" x14ac:dyDescent="0.2">
      <c r="A6094" s="2"/>
    </row>
    <row r="6095" spans="1:1" s="20" customFormat="1" x14ac:dyDescent="0.2">
      <c r="A6095" s="2"/>
    </row>
    <row r="6096" spans="1:1" s="20" customFormat="1" x14ac:dyDescent="0.2">
      <c r="A6096" s="2"/>
    </row>
    <row r="6097" spans="1:1" s="20" customFormat="1" x14ac:dyDescent="0.2">
      <c r="A6097" s="2"/>
    </row>
    <row r="6098" spans="1:1" s="20" customFormat="1" x14ac:dyDescent="0.2">
      <c r="A6098" s="2"/>
    </row>
    <row r="6099" spans="1:1" s="20" customFormat="1" x14ac:dyDescent="0.2">
      <c r="A6099" s="2"/>
    </row>
    <row r="6100" spans="1:1" s="20" customFormat="1" x14ac:dyDescent="0.2">
      <c r="A6100" s="2"/>
    </row>
    <row r="6101" spans="1:1" s="20" customFormat="1" x14ac:dyDescent="0.2">
      <c r="A6101" s="2"/>
    </row>
    <row r="6102" spans="1:1" s="20" customFormat="1" x14ac:dyDescent="0.2">
      <c r="A6102" s="2"/>
    </row>
    <row r="6103" spans="1:1" s="20" customFormat="1" x14ac:dyDescent="0.2">
      <c r="A6103" s="2"/>
    </row>
    <row r="6104" spans="1:1" s="20" customFormat="1" x14ac:dyDescent="0.2">
      <c r="A6104" s="2"/>
    </row>
    <row r="6105" spans="1:1" s="20" customFormat="1" x14ac:dyDescent="0.2">
      <c r="A6105" s="2"/>
    </row>
    <row r="6106" spans="1:1" s="20" customFormat="1" x14ac:dyDescent="0.2">
      <c r="A6106" s="2"/>
    </row>
    <row r="6107" spans="1:1" s="20" customFormat="1" x14ac:dyDescent="0.2">
      <c r="A6107" s="2"/>
    </row>
    <row r="6108" spans="1:1" s="20" customFormat="1" x14ac:dyDescent="0.2">
      <c r="A6108" s="2"/>
    </row>
    <row r="6109" spans="1:1" s="20" customFormat="1" x14ac:dyDescent="0.2">
      <c r="A6109" s="2"/>
    </row>
    <row r="6110" spans="1:1" s="20" customFormat="1" x14ac:dyDescent="0.2">
      <c r="A6110" s="2"/>
    </row>
    <row r="6111" spans="1:1" s="20" customFormat="1" x14ac:dyDescent="0.2">
      <c r="A6111" s="2"/>
    </row>
    <row r="6112" spans="1:1" s="20" customFormat="1" x14ac:dyDescent="0.2">
      <c r="A6112" s="2"/>
    </row>
    <row r="6113" spans="1:1" s="20" customFormat="1" x14ac:dyDescent="0.2">
      <c r="A6113" s="2"/>
    </row>
    <row r="6114" spans="1:1" s="20" customFormat="1" x14ac:dyDescent="0.2">
      <c r="A6114" s="2"/>
    </row>
    <row r="6115" spans="1:1" s="20" customFormat="1" x14ac:dyDescent="0.2">
      <c r="A6115" s="2"/>
    </row>
    <row r="6116" spans="1:1" s="20" customFormat="1" x14ac:dyDescent="0.2">
      <c r="A6116" s="2"/>
    </row>
    <row r="6117" spans="1:1" s="20" customFormat="1" x14ac:dyDescent="0.2">
      <c r="A6117" s="2"/>
    </row>
    <row r="6118" spans="1:1" s="20" customFormat="1" x14ac:dyDescent="0.2">
      <c r="A6118" s="2"/>
    </row>
    <row r="6119" spans="1:1" s="20" customFormat="1" x14ac:dyDescent="0.2">
      <c r="A6119" s="2"/>
    </row>
    <row r="6120" spans="1:1" s="20" customFormat="1" x14ac:dyDescent="0.2">
      <c r="A6120" s="2"/>
    </row>
    <row r="6121" spans="1:1" s="20" customFormat="1" x14ac:dyDescent="0.2">
      <c r="A6121" s="2"/>
    </row>
    <row r="6122" spans="1:1" s="20" customFormat="1" x14ac:dyDescent="0.2">
      <c r="A6122" s="2"/>
    </row>
    <row r="6123" spans="1:1" s="20" customFormat="1" x14ac:dyDescent="0.2">
      <c r="A6123" s="2"/>
    </row>
    <row r="6124" spans="1:1" s="20" customFormat="1" x14ac:dyDescent="0.2">
      <c r="A6124" s="2"/>
    </row>
    <row r="6125" spans="1:1" s="20" customFormat="1" x14ac:dyDescent="0.2">
      <c r="A6125" s="2"/>
    </row>
    <row r="6126" spans="1:1" s="20" customFormat="1" x14ac:dyDescent="0.2">
      <c r="A6126" s="2"/>
    </row>
    <row r="6127" spans="1:1" s="20" customFormat="1" x14ac:dyDescent="0.2">
      <c r="A6127" s="2"/>
    </row>
    <row r="6128" spans="1:1" s="20" customFormat="1" x14ac:dyDescent="0.2">
      <c r="A6128" s="2"/>
    </row>
    <row r="6129" spans="1:1" s="20" customFormat="1" x14ac:dyDescent="0.2">
      <c r="A6129" s="2"/>
    </row>
    <row r="6130" spans="1:1" s="20" customFormat="1" x14ac:dyDescent="0.2">
      <c r="A6130" s="2"/>
    </row>
    <row r="6131" spans="1:1" s="20" customFormat="1" x14ac:dyDescent="0.2">
      <c r="A6131" s="2"/>
    </row>
    <row r="6132" spans="1:1" s="20" customFormat="1" x14ac:dyDescent="0.2">
      <c r="A6132" s="2"/>
    </row>
    <row r="6133" spans="1:1" s="20" customFormat="1" x14ac:dyDescent="0.2">
      <c r="A6133" s="2"/>
    </row>
    <row r="6134" spans="1:1" s="20" customFormat="1" x14ac:dyDescent="0.2">
      <c r="A6134" s="2"/>
    </row>
    <row r="6135" spans="1:1" s="20" customFormat="1" x14ac:dyDescent="0.2">
      <c r="A6135" s="2"/>
    </row>
    <row r="6136" spans="1:1" s="20" customFormat="1" x14ac:dyDescent="0.2">
      <c r="A6136" s="2"/>
    </row>
    <row r="6137" spans="1:1" s="20" customFormat="1" x14ac:dyDescent="0.2">
      <c r="A6137" s="2"/>
    </row>
    <row r="6138" spans="1:1" s="20" customFormat="1" x14ac:dyDescent="0.2">
      <c r="A6138" s="2"/>
    </row>
    <row r="6139" spans="1:1" s="20" customFormat="1" x14ac:dyDescent="0.2">
      <c r="A6139" s="2"/>
    </row>
    <row r="6140" spans="1:1" s="20" customFormat="1" x14ac:dyDescent="0.2">
      <c r="A6140" s="2"/>
    </row>
    <row r="6141" spans="1:1" s="20" customFormat="1" x14ac:dyDescent="0.2">
      <c r="A6141" s="2"/>
    </row>
    <row r="6142" spans="1:1" s="20" customFormat="1" x14ac:dyDescent="0.2">
      <c r="A6142" s="2"/>
    </row>
    <row r="6143" spans="1:1" s="20" customFormat="1" x14ac:dyDescent="0.2">
      <c r="A6143" s="2"/>
    </row>
    <row r="6144" spans="1:1" s="20" customFormat="1" x14ac:dyDescent="0.2">
      <c r="A6144" s="2"/>
    </row>
    <row r="6145" spans="1:1" s="20" customFormat="1" x14ac:dyDescent="0.2">
      <c r="A6145" s="2"/>
    </row>
    <row r="6146" spans="1:1" s="20" customFormat="1" x14ac:dyDescent="0.2">
      <c r="A6146" s="2"/>
    </row>
    <row r="6147" spans="1:1" s="20" customFormat="1" x14ac:dyDescent="0.2">
      <c r="A6147" s="2"/>
    </row>
    <row r="6148" spans="1:1" s="20" customFormat="1" x14ac:dyDescent="0.2">
      <c r="A6148" s="2"/>
    </row>
    <row r="6149" spans="1:1" s="20" customFormat="1" x14ac:dyDescent="0.2">
      <c r="A6149" s="2"/>
    </row>
    <row r="6150" spans="1:1" s="20" customFormat="1" x14ac:dyDescent="0.2">
      <c r="A6150" s="2"/>
    </row>
    <row r="6151" spans="1:1" s="20" customFormat="1" x14ac:dyDescent="0.2">
      <c r="A6151" s="2"/>
    </row>
    <row r="6152" spans="1:1" s="20" customFormat="1" x14ac:dyDescent="0.2">
      <c r="A6152" s="2"/>
    </row>
    <row r="6153" spans="1:1" s="20" customFormat="1" x14ac:dyDescent="0.2">
      <c r="A6153" s="2"/>
    </row>
    <row r="6154" spans="1:1" s="20" customFormat="1" x14ac:dyDescent="0.2">
      <c r="A6154" s="2"/>
    </row>
    <row r="6155" spans="1:1" s="20" customFormat="1" x14ac:dyDescent="0.2">
      <c r="A6155" s="2"/>
    </row>
    <row r="6156" spans="1:1" s="20" customFormat="1" x14ac:dyDescent="0.2">
      <c r="A6156" s="2"/>
    </row>
    <row r="6157" spans="1:1" s="20" customFormat="1" x14ac:dyDescent="0.2">
      <c r="A6157" s="2"/>
    </row>
    <row r="6158" spans="1:1" s="20" customFormat="1" x14ac:dyDescent="0.2">
      <c r="A6158" s="2"/>
    </row>
    <row r="6159" spans="1:1" s="20" customFormat="1" x14ac:dyDescent="0.2">
      <c r="A6159" s="2"/>
    </row>
    <row r="6160" spans="1:1" s="20" customFormat="1" x14ac:dyDescent="0.2">
      <c r="A6160" s="2"/>
    </row>
    <row r="6161" spans="1:1" s="20" customFormat="1" x14ac:dyDescent="0.2">
      <c r="A6161" s="2"/>
    </row>
    <row r="6162" spans="1:1" s="20" customFormat="1" x14ac:dyDescent="0.2">
      <c r="A6162" s="2"/>
    </row>
    <row r="6163" spans="1:1" s="20" customFormat="1" x14ac:dyDescent="0.2">
      <c r="A6163" s="2"/>
    </row>
    <row r="6164" spans="1:1" s="20" customFormat="1" x14ac:dyDescent="0.2">
      <c r="A6164" s="2"/>
    </row>
    <row r="6165" spans="1:1" s="20" customFormat="1" x14ac:dyDescent="0.2">
      <c r="A6165" s="2"/>
    </row>
    <row r="6166" spans="1:1" s="20" customFormat="1" x14ac:dyDescent="0.2">
      <c r="A6166" s="2"/>
    </row>
    <row r="6167" spans="1:1" s="20" customFormat="1" x14ac:dyDescent="0.2">
      <c r="A6167" s="2"/>
    </row>
    <row r="6168" spans="1:1" s="20" customFormat="1" x14ac:dyDescent="0.2">
      <c r="A6168" s="2"/>
    </row>
    <row r="6169" spans="1:1" s="20" customFormat="1" x14ac:dyDescent="0.2">
      <c r="A6169" s="2"/>
    </row>
    <row r="6170" spans="1:1" s="20" customFormat="1" x14ac:dyDescent="0.2">
      <c r="A6170" s="2"/>
    </row>
    <row r="6171" spans="1:1" s="20" customFormat="1" x14ac:dyDescent="0.2">
      <c r="A6171" s="2"/>
    </row>
    <row r="6172" spans="1:1" s="20" customFormat="1" x14ac:dyDescent="0.2">
      <c r="A6172" s="2"/>
    </row>
    <row r="6173" spans="1:1" s="20" customFormat="1" x14ac:dyDescent="0.2">
      <c r="A6173" s="2"/>
    </row>
    <row r="6174" spans="1:1" s="20" customFormat="1" x14ac:dyDescent="0.2">
      <c r="A6174" s="2"/>
    </row>
    <row r="6175" spans="1:1" s="20" customFormat="1" x14ac:dyDescent="0.2">
      <c r="A6175" s="2"/>
    </row>
    <row r="6176" spans="1:1" s="20" customFormat="1" x14ac:dyDescent="0.2">
      <c r="A6176" s="2"/>
    </row>
    <row r="6177" spans="1:1" s="20" customFormat="1" x14ac:dyDescent="0.2">
      <c r="A6177" s="2"/>
    </row>
    <row r="6178" spans="1:1" s="20" customFormat="1" x14ac:dyDescent="0.2">
      <c r="A6178" s="2"/>
    </row>
    <row r="6179" spans="1:1" s="20" customFormat="1" x14ac:dyDescent="0.2">
      <c r="A6179" s="2"/>
    </row>
    <row r="6180" spans="1:1" s="20" customFormat="1" x14ac:dyDescent="0.2">
      <c r="A6180" s="2"/>
    </row>
    <row r="6181" spans="1:1" s="20" customFormat="1" x14ac:dyDescent="0.2">
      <c r="A6181" s="2"/>
    </row>
    <row r="6182" spans="1:1" s="20" customFormat="1" x14ac:dyDescent="0.2">
      <c r="A6182" s="2"/>
    </row>
    <row r="6183" spans="1:1" s="20" customFormat="1" x14ac:dyDescent="0.2">
      <c r="A6183" s="2"/>
    </row>
    <row r="6184" spans="1:1" s="20" customFormat="1" x14ac:dyDescent="0.2">
      <c r="A6184" s="2"/>
    </row>
    <row r="6185" spans="1:1" s="20" customFormat="1" x14ac:dyDescent="0.2">
      <c r="A6185" s="2"/>
    </row>
    <row r="6186" spans="1:1" s="20" customFormat="1" x14ac:dyDescent="0.2">
      <c r="A6186" s="2"/>
    </row>
    <row r="6187" spans="1:1" s="20" customFormat="1" x14ac:dyDescent="0.2">
      <c r="A6187" s="2"/>
    </row>
    <row r="6188" spans="1:1" s="20" customFormat="1" x14ac:dyDescent="0.2">
      <c r="A6188" s="2"/>
    </row>
    <row r="6189" spans="1:1" s="20" customFormat="1" x14ac:dyDescent="0.2">
      <c r="A6189" s="2"/>
    </row>
    <row r="6190" spans="1:1" s="20" customFormat="1" x14ac:dyDescent="0.2">
      <c r="A6190" s="2"/>
    </row>
    <row r="6191" spans="1:1" s="20" customFormat="1" x14ac:dyDescent="0.2">
      <c r="A6191" s="2"/>
    </row>
    <row r="6192" spans="1:1" s="20" customFormat="1" x14ac:dyDescent="0.2">
      <c r="A6192" s="2"/>
    </row>
    <row r="6193" spans="1:1" s="20" customFormat="1" x14ac:dyDescent="0.2">
      <c r="A6193" s="2"/>
    </row>
    <row r="6194" spans="1:1" s="20" customFormat="1" x14ac:dyDescent="0.2">
      <c r="A6194" s="2"/>
    </row>
    <row r="6195" spans="1:1" s="20" customFormat="1" x14ac:dyDescent="0.2">
      <c r="A6195" s="2"/>
    </row>
    <row r="6196" spans="1:1" s="20" customFormat="1" x14ac:dyDescent="0.2">
      <c r="A6196" s="2"/>
    </row>
    <row r="6197" spans="1:1" s="20" customFormat="1" x14ac:dyDescent="0.2">
      <c r="A6197" s="2"/>
    </row>
    <row r="6198" spans="1:1" s="20" customFormat="1" x14ac:dyDescent="0.2">
      <c r="A6198" s="2"/>
    </row>
    <row r="6199" spans="1:1" s="20" customFormat="1" x14ac:dyDescent="0.2">
      <c r="A6199" s="2"/>
    </row>
    <row r="6200" spans="1:1" s="20" customFormat="1" x14ac:dyDescent="0.2">
      <c r="A6200" s="2"/>
    </row>
    <row r="6201" spans="1:1" s="20" customFormat="1" x14ac:dyDescent="0.2">
      <c r="A6201" s="2"/>
    </row>
    <row r="6202" spans="1:1" s="20" customFormat="1" x14ac:dyDescent="0.2">
      <c r="A6202" s="2"/>
    </row>
    <row r="6203" spans="1:1" s="20" customFormat="1" x14ac:dyDescent="0.2">
      <c r="A6203" s="2"/>
    </row>
    <row r="6204" spans="1:1" s="20" customFormat="1" x14ac:dyDescent="0.2">
      <c r="A6204" s="2"/>
    </row>
    <row r="6205" spans="1:1" s="20" customFormat="1" x14ac:dyDescent="0.2">
      <c r="A6205" s="2"/>
    </row>
    <row r="6206" spans="1:1" s="20" customFormat="1" x14ac:dyDescent="0.2">
      <c r="A6206" s="2"/>
    </row>
    <row r="6207" spans="1:1" s="20" customFormat="1" x14ac:dyDescent="0.2">
      <c r="A6207" s="2"/>
    </row>
    <row r="6208" spans="1:1" s="20" customFormat="1" x14ac:dyDescent="0.2">
      <c r="A6208" s="2"/>
    </row>
    <row r="6209" spans="1:1" s="20" customFormat="1" x14ac:dyDescent="0.2">
      <c r="A6209" s="2"/>
    </row>
    <row r="6210" spans="1:1" s="20" customFormat="1" x14ac:dyDescent="0.2">
      <c r="A6210" s="2"/>
    </row>
    <row r="6211" spans="1:1" s="20" customFormat="1" x14ac:dyDescent="0.2">
      <c r="A6211" s="2"/>
    </row>
    <row r="6212" spans="1:1" s="20" customFormat="1" x14ac:dyDescent="0.2">
      <c r="A6212" s="2"/>
    </row>
    <row r="6213" spans="1:1" s="20" customFormat="1" x14ac:dyDescent="0.2">
      <c r="A6213" s="2"/>
    </row>
    <row r="6214" spans="1:1" s="20" customFormat="1" x14ac:dyDescent="0.2">
      <c r="A6214" s="2"/>
    </row>
    <row r="6215" spans="1:1" s="20" customFormat="1" x14ac:dyDescent="0.2">
      <c r="A6215" s="2"/>
    </row>
    <row r="6216" spans="1:1" s="20" customFormat="1" x14ac:dyDescent="0.2">
      <c r="A6216" s="2"/>
    </row>
    <row r="6217" spans="1:1" s="20" customFormat="1" x14ac:dyDescent="0.2">
      <c r="A6217" s="2"/>
    </row>
    <row r="6218" spans="1:1" s="20" customFormat="1" x14ac:dyDescent="0.2">
      <c r="A6218" s="2"/>
    </row>
    <row r="6219" spans="1:1" s="20" customFormat="1" x14ac:dyDescent="0.2">
      <c r="A6219" s="2"/>
    </row>
    <row r="6220" spans="1:1" s="20" customFormat="1" x14ac:dyDescent="0.2">
      <c r="A6220" s="2"/>
    </row>
    <row r="6221" spans="1:1" s="20" customFormat="1" x14ac:dyDescent="0.2">
      <c r="A6221" s="2"/>
    </row>
    <row r="6222" spans="1:1" s="20" customFormat="1" x14ac:dyDescent="0.2">
      <c r="A6222" s="2"/>
    </row>
    <row r="6223" spans="1:1" s="20" customFormat="1" x14ac:dyDescent="0.2">
      <c r="A6223" s="2"/>
    </row>
    <row r="6224" spans="1:1" s="20" customFormat="1" x14ac:dyDescent="0.2">
      <c r="A6224" s="2"/>
    </row>
    <row r="6225" spans="1:1" s="20" customFormat="1" x14ac:dyDescent="0.2">
      <c r="A6225" s="2"/>
    </row>
    <row r="6226" spans="1:1" s="20" customFormat="1" x14ac:dyDescent="0.2">
      <c r="A6226" s="2"/>
    </row>
    <row r="6227" spans="1:1" s="20" customFormat="1" x14ac:dyDescent="0.2">
      <c r="A6227" s="2"/>
    </row>
    <row r="6228" spans="1:1" s="20" customFormat="1" x14ac:dyDescent="0.2">
      <c r="A6228" s="2"/>
    </row>
    <row r="6229" spans="1:1" s="20" customFormat="1" x14ac:dyDescent="0.2">
      <c r="A6229" s="2"/>
    </row>
    <row r="6230" spans="1:1" s="20" customFormat="1" x14ac:dyDescent="0.2">
      <c r="A6230" s="2"/>
    </row>
    <row r="6231" spans="1:1" s="20" customFormat="1" x14ac:dyDescent="0.2">
      <c r="A6231" s="2"/>
    </row>
    <row r="6232" spans="1:1" s="20" customFormat="1" x14ac:dyDescent="0.2">
      <c r="A6232" s="2"/>
    </row>
    <row r="6233" spans="1:1" s="20" customFormat="1" x14ac:dyDescent="0.2">
      <c r="A6233" s="2"/>
    </row>
    <row r="6234" spans="1:1" s="20" customFormat="1" x14ac:dyDescent="0.2">
      <c r="A6234" s="2"/>
    </row>
    <row r="6235" spans="1:1" s="20" customFormat="1" x14ac:dyDescent="0.2">
      <c r="A6235" s="2"/>
    </row>
    <row r="6236" spans="1:1" s="20" customFormat="1" x14ac:dyDescent="0.2">
      <c r="A6236" s="2"/>
    </row>
    <row r="6237" spans="1:1" s="20" customFormat="1" x14ac:dyDescent="0.2">
      <c r="A6237" s="2"/>
    </row>
    <row r="6238" spans="1:1" s="20" customFormat="1" x14ac:dyDescent="0.2">
      <c r="A6238" s="2"/>
    </row>
    <row r="6239" spans="1:1" s="20" customFormat="1" x14ac:dyDescent="0.2">
      <c r="A6239" s="2"/>
    </row>
    <row r="6240" spans="1:1" s="20" customFormat="1" x14ac:dyDescent="0.2">
      <c r="A6240" s="2"/>
    </row>
    <row r="6241" spans="1:1" s="20" customFormat="1" x14ac:dyDescent="0.2">
      <c r="A6241" s="2"/>
    </row>
    <row r="6242" spans="1:1" s="20" customFormat="1" x14ac:dyDescent="0.2">
      <c r="A6242" s="2"/>
    </row>
    <row r="6243" spans="1:1" s="20" customFormat="1" x14ac:dyDescent="0.2">
      <c r="A6243" s="2"/>
    </row>
    <row r="6244" spans="1:1" s="20" customFormat="1" x14ac:dyDescent="0.2">
      <c r="A6244" s="2"/>
    </row>
    <row r="6245" spans="1:1" s="20" customFormat="1" x14ac:dyDescent="0.2">
      <c r="A6245" s="2"/>
    </row>
    <row r="6246" spans="1:1" s="20" customFormat="1" x14ac:dyDescent="0.2">
      <c r="A6246" s="2"/>
    </row>
    <row r="6247" spans="1:1" s="20" customFormat="1" x14ac:dyDescent="0.2">
      <c r="A6247" s="2"/>
    </row>
    <row r="6248" spans="1:1" s="20" customFormat="1" x14ac:dyDescent="0.2">
      <c r="A6248" s="2"/>
    </row>
    <row r="6249" spans="1:1" s="20" customFormat="1" x14ac:dyDescent="0.2">
      <c r="A6249" s="2"/>
    </row>
    <row r="6250" spans="1:1" s="20" customFormat="1" x14ac:dyDescent="0.2">
      <c r="A6250" s="2"/>
    </row>
    <row r="6251" spans="1:1" s="20" customFormat="1" x14ac:dyDescent="0.2">
      <c r="A6251" s="2"/>
    </row>
    <row r="6252" spans="1:1" s="20" customFormat="1" x14ac:dyDescent="0.2">
      <c r="A6252" s="2"/>
    </row>
    <row r="6253" spans="1:1" s="20" customFormat="1" x14ac:dyDescent="0.2">
      <c r="A6253" s="2"/>
    </row>
    <row r="6254" spans="1:1" s="20" customFormat="1" x14ac:dyDescent="0.2">
      <c r="A6254" s="2"/>
    </row>
    <row r="6255" spans="1:1" s="20" customFormat="1" x14ac:dyDescent="0.2">
      <c r="A6255" s="2"/>
    </row>
    <row r="6256" spans="1:1" s="20" customFormat="1" x14ac:dyDescent="0.2">
      <c r="A6256" s="2"/>
    </row>
    <row r="6257" spans="1:1" s="20" customFormat="1" x14ac:dyDescent="0.2">
      <c r="A6257" s="2"/>
    </row>
    <row r="6258" spans="1:1" s="20" customFormat="1" x14ac:dyDescent="0.2">
      <c r="A6258" s="2"/>
    </row>
    <row r="6259" spans="1:1" s="20" customFormat="1" x14ac:dyDescent="0.2">
      <c r="A6259" s="2"/>
    </row>
    <row r="6260" spans="1:1" s="20" customFormat="1" x14ac:dyDescent="0.2">
      <c r="A6260" s="2"/>
    </row>
    <row r="6261" spans="1:1" s="20" customFormat="1" x14ac:dyDescent="0.2">
      <c r="A6261" s="2"/>
    </row>
    <row r="6262" spans="1:1" s="20" customFormat="1" x14ac:dyDescent="0.2">
      <c r="A6262" s="2"/>
    </row>
    <row r="6263" spans="1:1" s="20" customFormat="1" x14ac:dyDescent="0.2">
      <c r="A6263" s="2"/>
    </row>
    <row r="6264" spans="1:1" s="20" customFormat="1" x14ac:dyDescent="0.2">
      <c r="A6264" s="2"/>
    </row>
    <row r="6265" spans="1:1" s="20" customFormat="1" x14ac:dyDescent="0.2">
      <c r="A6265" s="2"/>
    </row>
    <row r="6266" spans="1:1" s="20" customFormat="1" x14ac:dyDescent="0.2">
      <c r="A6266" s="2"/>
    </row>
    <row r="6267" spans="1:1" s="20" customFormat="1" x14ac:dyDescent="0.2">
      <c r="A6267" s="2"/>
    </row>
    <row r="6268" spans="1:1" s="20" customFormat="1" x14ac:dyDescent="0.2">
      <c r="A6268" s="2"/>
    </row>
    <row r="6269" spans="1:1" s="20" customFormat="1" x14ac:dyDescent="0.2">
      <c r="A6269" s="2"/>
    </row>
    <row r="6270" spans="1:1" s="20" customFormat="1" x14ac:dyDescent="0.2">
      <c r="A6270" s="2"/>
    </row>
    <row r="6271" spans="1:1" s="20" customFormat="1" x14ac:dyDescent="0.2">
      <c r="A6271" s="2"/>
    </row>
    <row r="6272" spans="1:1" s="20" customFormat="1" x14ac:dyDescent="0.2">
      <c r="A6272" s="2"/>
    </row>
    <row r="6273" spans="1:1" s="20" customFormat="1" x14ac:dyDescent="0.2">
      <c r="A6273" s="2"/>
    </row>
    <row r="6274" spans="1:1" s="20" customFormat="1" x14ac:dyDescent="0.2">
      <c r="A6274" s="2"/>
    </row>
    <row r="6275" spans="1:1" s="20" customFormat="1" x14ac:dyDescent="0.2">
      <c r="A6275" s="2"/>
    </row>
    <row r="6276" spans="1:1" s="20" customFormat="1" x14ac:dyDescent="0.2">
      <c r="A6276" s="2"/>
    </row>
    <row r="6277" spans="1:1" s="20" customFormat="1" x14ac:dyDescent="0.2">
      <c r="A6277" s="2"/>
    </row>
    <row r="6278" spans="1:1" s="20" customFormat="1" x14ac:dyDescent="0.2">
      <c r="A6278" s="2"/>
    </row>
    <row r="6279" spans="1:1" s="20" customFormat="1" x14ac:dyDescent="0.2">
      <c r="A6279" s="2"/>
    </row>
    <row r="6280" spans="1:1" s="20" customFormat="1" x14ac:dyDescent="0.2">
      <c r="A6280" s="2"/>
    </row>
    <row r="6281" spans="1:1" s="20" customFormat="1" x14ac:dyDescent="0.2">
      <c r="A6281" s="2"/>
    </row>
    <row r="6282" spans="1:1" s="20" customFormat="1" x14ac:dyDescent="0.2">
      <c r="A6282" s="2"/>
    </row>
    <row r="6283" spans="1:1" s="20" customFormat="1" x14ac:dyDescent="0.2">
      <c r="A6283" s="2"/>
    </row>
    <row r="6284" spans="1:1" s="20" customFormat="1" x14ac:dyDescent="0.2">
      <c r="A6284" s="2"/>
    </row>
    <row r="6285" spans="1:1" s="20" customFormat="1" x14ac:dyDescent="0.2">
      <c r="A6285" s="2"/>
    </row>
    <row r="6286" spans="1:1" s="20" customFormat="1" x14ac:dyDescent="0.2">
      <c r="A6286" s="2"/>
    </row>
    <row r="6287" spans="1:1" s="20" customFormat="1" x14ac:dyDescent="0.2">
      <c r="A6287" s="2"/>
    </row>
    <row r="6288" spans="1:1" s="20" customFormat="1" x14ac:dyDescent="0.2">
      <c r="A6288" s="2"/>
    </row>
    <row r="6289" spans="1:1" s="20" customFormat="1" x14ac:dyDescent="0.2">
      <c r="A6289" s="2"/>
    </row>
    <row r="6290" spans="1:1" s="20" customFormat="1" x14ac:dyDescent="0.2">
      <c r="A6290" s="2"/>
    </row>
    <row r="6291" spans="1:1" s="20" customFormat="1" x14ac:dyDescent="0.2">
      <c r="A6291" s="2"/>
    </row>
    <row r="6292" spans="1:1" s="20" customFormat="1" x14ac:dyDescent="0.2">
      <c r="A6292" s="2"/>
    </row>
    <row r="6293" spans="1:1" s="20" customFormat="1" x14ac:dyDescent="0.2">
      <c r="A6293" s="2"/>
    </row>
    <row r="6294" spans="1:1" s="20" customFormat="1" x14ac:dyDescent="0.2">
      <c r="A6294" s="2"/>
    </row>
    <row r="6295" spans="1:1" s="20" customFormat="1" x14ac:dyDescent="0.2">
      <c r="A6295" s="2"/>
    </row>
    <row r="6296" spans="1:1" s="20" customFormat="1" x14ac:dyDescent="0.2">
      <c r="A6296" s="2"/>
    </row>
    <row r="6297" spans="1:1" s="20" customFormat="1" x14ac:dyDescent="0.2">
      <c r="A6297" s="2"/>
    </row>
    <row r="6298" spans="1:1" s="20" customFormat="1" x14ac:dyDescent="0.2">
      <c r="A6298" s="2"/>
    </row>
    <row r="6299" spans="1:1" s="20" customFormat="1" x14ac:dyDescent="0.2">
      <c r="A6299" s="2"/>
    </row>
    <row r="6300" spans="1:1" s="20" customFormat="1" x14ac:dyDescent="0.2">
      <c r="A6300" s="2"/>
    </row>
    <row r="6301" spans="1:1" s="20" customFormat="1" x14ac:dyDescent="0.2">
      <c r="A6301" s="2"/>
    </row>
    <row r="6302" spans="1:1" s="20" customFormat="1" x14ac:dyDescent="0.2">
      <c r="A6302" s="2"/>
    </row>
    <row r="6303" spans="1:1" s="20" customFormat="1" x14ac:dyDescent="0.2">
      <c r="A6303" s="2"/>
    </row>
    <row r="6304" spans="1:1" s="20" customFormat="1" x14ac:dyDescent="0.2">
      <c r="A6304" s="2"/>
    </row>
    <row r="6305" spans="1:1" s="20" customFormat="1" x14ac:dyDescent="0.2">
      <c r="A6305" s="2"/>
    </row>
    <row r="6306" spans="1:1" s="20" customFormat="1" x14ac:dyDescent="0.2">
      <c r="A6306" s="2"/>
    </row>
    <row r="6307" spans="1:1" s="20" customFormat="1" x14ac:dyDescent="0.2">
      <c r="A6307" s="2"/>
    </row>
    <row r="6308" spans="1:1" s="20" customFormat="1" x14ac:dyDescent="0.2">
      <c r="A6308" s="2"/>
    </row>
    <row r="6309" spans="1:1" s="20" customFormat="1" x14ac:dyDescent="0.2">
      <c r="A6309" s="2"/>
    </row>
    <row r="6310" spans="1:1" s="20" customFormat="1" x14ac:dyDescent="0.2">
      <c r="A6310" s="2"/>
    </row>
    <row r="6311" spans="1:1" s="20" customFormat="1" x14ac:dyDescent="0.2">
      <c r="A6311" s="2"/>
    </row>
    <row r="6312" spans="1:1" s="20" customFormat="1" x14ac:dyDescent="0.2">
      <c r="A6312" s="2"/>
    </row>
    <row r="6313" spans="1:1" s="20" customFormat="1" x14ac:dyDescent="0.2">
      <c r="A6313" s="2"/>
    </row>
    <row r="6314" spans="1:1" s="20" customFormat="1" x14ac:dyDescent="0.2">
      <c r="A6314" s="2"/>
    </row>
    <row r="6315" spans="1:1" s="20" customFormat="1" x14ac:dyDescent="0.2">
      <c r="A6315" s="2"/>
    </row>
    <row r="6316" spans="1:1" s="20" customFormat="1" x14ac:dyDescent="0.2">
      <c r="A6316" s="2"/>
    </row>
    <row r="6317" spans="1:1" s="20" customFormat="1" x14ac:dyDescent="0.2">
      <c r="A6317" s="2"/>
    </row>
    <row r="6318" spans="1:1" s="20" customFormat="1" x14ac:dyDescent="0.2">
      <c r="A6318" s="2"/>
    </row>
    <row r="6319" spans="1:1" s="20" customFormat="1" x14ac:dyDescent="0.2">
      <c r="A6319" s="2"/>
    </row>
    <row r="6320" spans="1:1" s="20" customFormat="1" x14ac:dyDescent="0.2">
      <c r="A6320" s="2"/>
    </row>
    <row r="6321" spans="1:1" s="20" customFormat="1" x14ac:dyDescent="0.2">
      <c r="A6321" s="2"/>
    </row>
    <row r="6322" spans="1:1" s="20" customFormat="1" x14ac:dyDescent="0.2">
      <c r="A6322" s="2"/>
    </row>
    <row r="6323" spans="1:1" s="20" customFormat="1" x14ac:dyDescent="0.2">
      <c r="A6323" s="2"/>
    </row>
    <row r="6324" spans="1:1" s="20" customFormat="1" x14ac:dyDescent="0.2">
      <c r="A6324" s="2"/>
    </row>
    <row r="6325" spans="1:1" s="20" customFormat="1" x14ac:dyDescent="0.2">
      <c r="A6325" s="2"/>
    </row>
    <row r="6326" spans="1:1" s="20" customFormat="1" x14ac:dyDescent="0.2">
      <c r="A6326" s="2"/>
    </row>
    <row r="6327" spans="1:1" s="20" customFormat="1" x14ac:dyDescent="0.2">
      <c r="A6327" s="2"/>
    </row>
    <row r="6328" spans="1:1" s="20" customFormat="1" x14ac:dyDescent="0.2">
      <c r="A6328" s="2"/>
    </row>
    <row r="6329" spans="1:1" s="20" customFormat="1" x14ac:dyDescent="0.2">
      <c r="A6329" s="2"/>
    </row>
    <row r="6330" spans="1:1" s="20" customFormat="1" x14ac:dyDescent="0.2">
      <c r="A6330" s="2"/>
    </row>
    <row r="6331" spans="1:1" s="20" customFormat="1" x14ac:dyDescent="0.2">
      <c r="A6331" s="2"/>
    </row>
    <row r="6332" spans="1:1" s="20" customFormat="1" x14ac:dyDescent="0.2">
      <c r="A6332" s="2"/>
    </row>
    <row r="6333" spans="1:1" s="20" customFormat="1" x14ac:dyDescent="0.2">
      <c r="A6333" s="2"/>
    </row>
    <row r="6334" spans="1:1" s="20" customFormat="1" x14ac:dyDescent="0.2">
      <c r="A6334" s="2"/>
    </row>
    <row r="6335" spans="1:1" s="20" customFormat="1" x14ac:dyDescent="0.2">
      <c r="A6335" s="2"/>
    </row>
    <row r="6336" spans="1:1" s="20" customFormat="1" x14ac:dyDescent="0.2">
      <c r="A6336" s="2"/>
    </row>
    <row r="6337" spans="1:1" s="20" customFormat="1" x14ac:dyDescent="0.2">
      <c r="A6337" s="2"/>
    </row>
    <row r="6338" spans="1:1" s="20" customFormat="1" x14ac:dyDescent="0.2">
      <c r="A6338" s="2"/>
    </row>
    <row r="6339" spans="1:1" s="20" customFormat="1" x14ac:dyDescent="0.2">
      <c r="A6339" s="2"/>
    </row>
    <row r="6340" spans="1:1" s="20" customFormat="1" x14ac:dyDescent="0.2">
      <c r="A6340" s="2"/>
    </row>
    <row r="6341" spans="1:1" s="20" customFormat="1" x14ac:dyDescent="0.2">
      <c r="A6341" s="2"/>
    </row>
    <row r="6342" spans="1:1" s="20" customFormat="1" x14ac:dyDescent="0.2">
      <c r="A6342" s="2"/>
    </row>
    <row r="6343" spans="1:1" s="20" customFormat="1" x14ac:dyDescent="0.2">
      <c r="A6343" s="2"/>
    </row>
    <row r="6344" spans="1:1" s="20" customFormat="1" x14ac:dyDescent="0.2">
      <c r="A6344" s="2"/>
    </row>
    <row r="6345" spans="1:1" s="20" customFormat="1" x14ac:dyDescent="0.2">
      <c r="A6345" s="2"/>
    </row>
    <row r="6346" spans="1:1" s="20" customFormat="1" x14ac:dyDescent="0.2">
      <c r="A6346" s="2"/>
    </row>
    <row r="6347" spans="1:1" s="20" customFormat="1" x14ac:dyDescent="0.2">
      <c r="A6347" s="2"/>
    </row>
    <row r="6348" spans="1:1" s="20" customFormat="1" x14ac:dyDescent="0.2">
      <c r="A6348" s="2"/>
    </row>
    <row r="6349" spans="1:1" s="20" customFormat="1" x14ac:dyDescent="0.2">
      <c r="A6349" s="2"/>
    </row>
    <row r="6350" spans="1:1" s="20" customFormat="1" x14ac:dyDescent="0.2">
      <c r="A6350" s="2"/>
    </row>
    <row r="6351" spans="1:1" s="20" customFormat="1" x14ac:dyDescent="0.2">
      <c r="A6351" s="2"/>
    </row>
    <row r="6352" spans="1:1" s="20" customFormat="1" x14ac:dyDescent="0.2">
      <c r="A6352" s="2"/>
    </row>
    <row r="6353" spans="1:1" s="20" customFormat="1" x14ac:dyDescent="0.2">
      <c r="A6353" s="2"/>
    </row>
    <row r="6354" spans="1:1" s="20" customFormat="1" x14ac:dyDescent="0.2">
      <c r="A6354" s="2"/>
    </row>
    <row r="6355" spans="1:1" s="20" customFormat="1" x14ac:dyDescent="0.2">
      <c r="A6355" s="2"/>
    </row>
    <row r="6356" spans="1:1" s="20" customFormat="1" x14ac:dyDescent="0.2">
      <c r="A6356" s="2"/>
    </row>
    <row r="6357" spans="1:1" s="20" customFormat="1" x14ac:dyDescent="0.2">
      <c r="A6357" s="2"/>
    </row>
    <row r="6358" spans="1:1" s="20" customFormat="1" x14ac:dyDescent="0.2">
      <c r="A6358" s="2"/>
    </row>
    <row r="6359" spans="1:1" s="20" customFormat="1" x14ac:dyDescent="0.2">
      <c r="A6359" s="2"/>
    </row>
    <row r="6360" spans="1:1" s="20" customFormat="1" x14ac:dyDescent="0.2">
      <c r="A6360" s="2"/>
    </row>
    <row r="6361" spans="1:1" s="20" customFormat="1" x14ac:dyDescent="0.2">
      <c r="A6361" s="2"/>
    </row>
    <row r="6362" spans="1:1" s="20" customFormat="1" x14ac:dyDescent="0.2">
      <c r="A6362" s="2"/>
    </row>
    <row r="6363" spans="1:1" s="20" customFormat="1" x14ac:dyDescent="0.2">
      <c r="A6363" s="2"/>
    </row>
    <row r="6364" spans="1:1" s="20" customFormat="1" x14ac:dyDescent="0.2">
      <c r="A6364" s="2"/>
    </row>
    <row r="6365" spans="1:1" s="20" customFormat="1" x14ac:dyDescent="0.2">
      <c r="A6365" s="2"/>
    </row>
    <row r="6366" spans="1:1" s="20" customFormat="1" x14ac:dyDescent="0.2">
      <c r="A6366" s="2"/>
    </row>
    <row r="6367" spans="1:1" s="20" customFormat="1" x14ac:dyDescent="0.2">
      <c r="A6367" s="2"/>
    </row>
    <row r="6368" spans="1:1" s="20" customFormat="1" x14ac:dyDescent="0.2">
      <c r="A6368" s="2"/>
    </row>
    <row r="6369" spans="1:1" s="20" customFormat="1" x14ac:dyDescent="0.2">
      <c r="A6369" s="2"/>
    </row>
    <row r="6370" spans="1:1" s="20" customFormat="1" x14ac:dyDescent="0.2">
      <c r="A6370" s="2"/>
    </row>
    <row r="6371" spans="1:1" s="20" customFormat="1" x14ac:dyDescent="0.2">
      <c r="A6371" s="2"/>
    </row>
    <row r="6372" spans="1:1" s="20" customFormat="1" x14ac:dyDescent="0.2">
      <c r="A6372" s="2"/>
    </row>
    <row r="6373" spans="1:1" s="20" customFormat="1" x14ac:dyDescent="0.2">
      <c r="A6373" s="2"/>
    </row>
    <row r="6374" spans="1:1" s="20" customFormat="1" x14ac:dyDescent="0.2">
      <c r="A6374" s="2"/>
    </row>
    <row r="6375" spans="1:1" s="20" customFormat="1" x14ac:dyDescent="0.2">
      <c r="A6375" s="2"/>
    </row>
    <row r="6376" spans="1:1" s="20" customFormat="1" x14ac:dyDescent="0.2">
      <c r="A6376" s="2"/>
    </row>
    <row r="6377" spans="1:1" s="20" customFormat="1" x14ac:dyDescent="0.2">
      <c r="A6377" s="2"/>
    </row>
    <row r="6378" spans="1:1" s="20" customFormat="1" x14ac:dyDescent="0.2">
      <c r="A6378" s="2"/>
    </row>
    <row r="6379" spans="1:1" s="20" customFormat="1" x14ac:dyDescent="0.2">
      <c r="A6379" s="2"/>
    </row>
    <row r="6380" spans="1:1" s="20" customFormat="1" x14ac:dyDescent="0.2">
      <c r="A6380" s="2"/>
    </row>
    <row r="6381" spans="1:1" s="20" customFormat="1" x14ac:dyDescent="0.2">
      <c r="A6381" s="2"/>
    </row>
    <row r="6382" spans="1:1" s="20" customFormat="1" x14ac:dyDescent="0.2">
      <c r="A6382" s="2"/>
    </row>
    <row r="6383" spans="1:1" s="20" customFormat="1" x14ac:dyDescent="0.2">
      <c r="A6383" s="2"/>
    </row>
    <row r="6384" spans="1:1" s="20" customFormat="1" x14ac:dyDescent="0.2">
      <c r="A6384" s="2"/>
    </row>
    <row r="6385" spans="1:1" s="20" customFormat="1" x14ac:dyDescent="0.2">
      <c r="A6385" s="2"/>
    </row>
    <row r="6386" spans="1:1" s="20" customFormat="1" x14ac:dyDescent="0.2">
      <c r="A6386" s="2"/>
    </row>
    <row r="6387" spans="1:1" s="20" customFormat="1" x14ac:dyDescent="0.2">
      <c r="A6387" s="2"/>
    </row>
    <row r="6388" spans="1:1" s="20" customFormat="1" x14ac:dyDescent="0.2">
      <c r="A6388" s="2"/>
    </row>
    <row r="6389" spans="1:1" s="20" customFormat="1" x14ac:dyDescent="0.2">
      <c r="A6389" s="2"/>
    </row>
    <row r="6390" spans="1:1" s="20" customFormat="1" x14ac:dyDescent="0.2">
      <c r="A6390" s="2"/>
    </row>
    <row r="6391" spans="1:1" s="20" customFormat="1" x14ac:dyDescent="0.2">
      <c r="A6391" s="2"/>
    </row>
    <row r="6392" spans="1:1" s="20" customFormat="1" x14ac:dyDescent="0.2">
      <c r="A6392" s="2"/>
    </row>
    <row r="6393" spans="1:1" s="20" customFormat="1" x14ac:dyDescent="0.2">
      <c r="A6393" s="2"/>
    </row>
    <row r="6394" spans="1:1" s="20" customFormat="1" x14ac:dyDescent="0.2">
      <c r="A6394" s="2"/>
    </row>
    <row r="6395" spans="1:1" s="20" customFormat="1" x14ac:dyDescent="0.2">
      <c r="A6395" s="2"/>
    </row>
    <row r="6396" spans="1:1" s="20" customFormat="1" x14ac:dyDescent="0.2">
      <c r="A6396" s="2"/>
    </row>
    <row r="6397" spans="1:1" s="20" customFormat="1" x14ac:dyDescent="0.2">
      <c r="A6397" s="2"/>
    </row>
    <row r="6398" spans="1:1" s="20" customFormat="1" x14ac:dyDescent="0.2">
      <c r="A6398" s="2"/>
    </row>
    <row r="6399" spans="1:1" s="20" customFormat="1" x14ac:dyDescent="0.2">
      <c r="A6399" s="2"/>
    </row>
    <row r="6400" spans="1:1" s="20" customFormat="1" x14ac:dyDescent="0.2">
      <c r="A6400" s="2"/>
    </row>
    <row r="6401" spans="1:1" s="20" customFormat="1" x14ac:dyDescent="0.2">
      <c r="A6401" s="2"/>
    </row>
    <row r="6402" spans="1:1" s="20" customFormat="1" x14ac:dyDescent="0.2">
      <c r="A6402" s="2"/>
    </row>
    <row r="6403" spans="1:1" s="20" customFormat="1" x14ac:dyDescent="0.2">
      <c r="A6403" s="2"/>
    </row>
    <row r="6404" spans="1:1" s="20" customFormat="1" x14ac:dyDescent="0.2">
      <c r="A6404" s="2"/>
    </row>
    <row r="6405" spans="1:1" s="20" customFormat="1" x14ac:dyDescent="0.2">
      <c r="A6405" s="2"/>
    </row>
    <row r="6406" spans="1:1" s="20" customFormat="1" x14ac:dyDescent="0.2">
      <c r="A6406" s="2"/>
    </row>
    <row r="6407" spans="1:1" s="20" customFormat="1" x14ac:dyDescent="0.2">
      <c r="A6407" s="2"/>
    </row>
    <row r="6408" spans="1:1" s="20" customFormat="1" x14ac:dyDescent="0.2">
      <c r="A6408" s="2"/>
    </row>
    <row r="6409" spans="1:1" s="20" customFormat="1" x14ac:dyDescent="0.2">
      <c r="A6409" s="2"/>
    </row>
    <row r="6410" spans="1:1" s="20" customFormat="1" x14ac:dyDescent="0.2">
      <c r="A6410" s="2"/>
    </row>
    <row r="6411" spans="1:1" s="20" customFormat="1" x14ac:dyDescent="0.2">
      <c r="A6411" s="2"/>
    </row>
    <row r="6412" spans="1:1" s="20" customFormat="1" x14ac:dyDescent="0.2">
      <c r="A6412" s="2"/>
    </row>
    <row r="6413" spans="1:1" s="20" customFormat="1" x14ac:dyDescent="0.2">
      <c r="A6413" s="2"/>
    </row>
    <row r="6414" spans="1:1" s="20" customFormat="1" x14ac:dyDescent="0.2">
      <c r="A6414" s="2"/>
    </row>
    <row r="6415" spans="1:1" s="20" customFormat="1" x14ac:dyDescent="0.2">
      <c r="A6415" s="2"/>
    </row>
    <row r="6416" spans="1:1" s="20" customFormat="1" x14ac:dyDescent="0.2">
      <c r="A6416" s="2"/>
    </row>
    <row r="6417" spans="1:1" s="20" customFormat="1" x14ac:dyDescent="0.2">
      <c r="A6417" s="2"/>
    </row>
    <row r="6418" spans="1:1" s="20" customFormat="1" x14ac:dyDescent="0.2">
      <c r="A6418" s="2"/>
    </row>
    <row r="6419" spans="1:1" s="20" customFormat="1" x14ac:dyDescent="0.2">
      <c r="A6419" s="2"/>
    </row>
    <row r="6420" spans="1:1" s="20" customFormat="1" x14ac:dyDescent="0.2">
      <c r="A6420" s="2"/>
    </row>
    <row r="6421" spans="1:1" s="20" customFormat="1" x14ac:dyDescent="0.2">
      <c r="A6421" s="2"/>
    </row>
    <row r="6422" spans="1:1" s="20" customFormat="1" x14ac:dyDescent="0.2">
      <c r="A6422" s="2"/>
    </row>
    <row r="6423" spans="1:1" s="20" customFormat="1" x14ac:dyDescent="0.2">
      <c r="A6423" s="2"/>
    </row>
    <row r="6424" spans="1:1" s="20" customFormat="1" x14ac:dyDescent="0.2">
      <c r="A6424" s="2"/>
    </row>
    <row r="6425" spans="1:1" s="20" customFormat="1" x14ac:dyDescent="0.2">
      <c r="A6425" s="2"/>
    </row>
    <row r="6426" spans="1:1" s="20" customFormat="1" x14ac:dyDescent="0.2">
      <c r="A6426" s="2"/>
    </row>
    <row r="6427" spans="1:1" s="20" customFormat="1" x14ac:dyDescent="0.2">
      <c r="A6427" s="2"/>
    </row>
    <row r="6428" spans="1:1" s="20" customFormat="1" x14ac:dyDescent="0.2">
      <c r="A6428" s="2"/>
    </row>
    <row r="6429" spans="1:1" s="20" customFormat="1" x14ac:dyDescent="0.2">
      <c r="A6429" s="2"/>
    </row>
    <row r="6430" spans="1:1" s="20" customFormat="1" x14ac:dyDescent="0.2">
      <c r="A6430" s="2"/>
    </row>
    <row r="6431" spans="1:1" s="20" customFormat="1" x14ac:dyDescent="0.2">
      <c r="A6431" s="2"/>
    </row>
    <row r="6432" spans="1:1" s="20" customFormat="1" x14ac:dyDescent="0.2">
      <c r="A6432" s="2"/>
    </row>
    <row r="6433" spans="1:1" s="20" customFormat="1" x14ac:dyDescent="0.2">
      <c r="A6433" s="2"/>
    </row>
    <row r="6434" spans="1:1" s="20" customFormat="1" x14ac:dyDescent="0.2">
      <c r="A6434" s="2"/>
    </row>
    <row r="6435" spans="1:1" s="20" customFormat="1" x14ac:dyDescent="0.2">
      <c r="A6435" s="2"/>
    </row>
    <row r="6436" spans="1:1" s="20" customFormat="1" x14ac:dyDescent="0.2">
      <c r="A6436" s="2"/>
    </row>
    <row r="6437" spans="1:1" s="20" customFormat="1" x14ac:dyDescent="0.2">
      <c r="A6437" s="2"/>
    </row>
    <row r="6438" spans="1:1" s="20" customFormat="1" x14ac:dyDescent="0.2">
      <c r="A6438" s="2"/>
    </row>
    <row r="6439" spans="1:1" s="20" customFormat="1" x14ac:dyDescent="0.2">
      <c r="A6439" s="2"/>
    </row>
    <row r="6440" spans="1:1" s="20" customFormat="1" x14ac:dyDescent="0.2">
      <c r="A6440" s="2"/>
    </row>
    <row r="6441" spans="1:1" s="20" customFormat="1" x14ac:dyDescent="0.2">
      <c r="A6441" s="2"/>
    </row>
    <row r="6442" spans="1:1" s="20" customFormat="1" x14ac:dyDescent="0.2">
      <c r="A6442" s="2"/>
    </row>
    <row r="6443" spans="1:1" s="20" customFormat="1" x14ac:dyDescent="0.2">
      <c r="A6443" s="2"/>
    </row>
    <row r="6444" spans="1:1" s="20" customFormat="1" x14ac:dyDescent="0.2">
      <c r="A6444" s="2"/>
    </row>
    <row r="6445" spans="1:1" s="20" customFormat="1" x14ac:dyDescent="0.2">
      <c r="A6445" s="2"/>
    </row>
    <row r="6446" spans="1:1" s="20" customFormat="1" x14ac:dyDescent="0.2">
      <c r="A6446" s="2"/>
    </row>
    <row r="6447" spans="1:1" s="20" customFormat="1" x14ac:dyDescent="0.2">
      <c r="A6447" s="2"/>
    </row>
    <row r="6448" spans="1:1" s="20" customFormat="1" x14ac:dyDescent="0.2">
      <c r="A6448" s="2"/>
    </row>
    <row r="6449" spans="1:1" s="20" customFormat="1" x14ac:dyDescent="0.2">
      <c r="A6449" s="2"/>
    </row>
    <row r="6450" spans="1:1" s="20" customFormat="1" x14ac:dyDescent="0.2">
      <c r="A6450" s="2"/>
    </row>
    <row r="6451" spans="1:1" s="20" customFormat="1" x14ac:dyDescent="0.2">
      <c r="A6451" s="2"/>
    </row>
    <row r="6452" spans="1:1" s="20" customFormat="1" x14ac:dyDescent="0.2">
      <c r="A6452" s="2"/>
    </row>
    <row r="6453" spans="1:1" s="20" customFormat="1" x14ac:dyDescent="0.2">
      <c r="A6453" s="2"/>
    </row>
    <row r="6454" spans="1:1" s="20" customFormat="1" x14ac:dyDescent="0.2">
      <c r="A6454" s="2"/>
    </row>
    <row r="6455" spans="1:1" s="20" customFormat="1" x14ac:dyDescent="0.2">
      <c r="A6455" s="2"/>
    </row>
    <row r="6456" spans="1:1" s="20" customFormat="1" x14ac:dyDescent="0.2">
      <c r="A6456" s="2"/>
    </row>
    <row r="6457" spans="1:1" s="20" customFormat="1" x14ac:dyDescent="0.2">
      <c r="A6457" s="2"/>
    </row>
    <row r="6458" spans="1:1" s="20" customFormat="1" x14ac:dyDescent="0.2">
      <c r="A6458" s="2"/>
    </row>
    <row r="6459" spans="1:1" s="20" customFormat="1" x14ac:dyDescent="0.2">
      <c r="A6459" s="2"/>
    </row>
    <row r="6460" spans="1:1" s="20" customFormat="1" x14ac:dyDescent="0.2">
      <c r="A6460" s="2"/>
    </row>
    <row r="6461" spans="1:1" s="20" customFormat="1" x14ac:dyDescent="0.2">
      <c r="A6461" s="2"/>
    </row>
    <row r="6462" spans="1:1" s="20" customFormat="1" x14ac:dyDescent="0.2">
      <c r="A6462" s="2"/>
    </row>
    <row r="6463" spans="1:1" s="20" customFormat="1" x14ac:dyDescent="0.2">
      <c r="A6463" s="2"/>
    </row>
    <row r="6464" spans="1:1" s="20" customFormat="1" x14ac:dyDescent="0.2">
      <c r="A6464" s="2"/>
    </row>
    <row r="6465" spans="1:1" s="20" customFormat="1" x14ac:dyDescent="0.2">
      <c r="A6465" s="2"/>
    </row>
    <row r="6466" spans="1:1" s="20" customFormat="1" x14ac:dyDescent="0.2">
      <c r="A6466" s="2"/>
    </row>
    <row r="6467" spans="1:1" s="20" customFormat="1" x14ac:dyDescent="0.2">
      <c r="A6467" s="2"/>
    </row>
    <row r="6468" spans="1:1" s="20" customFormat="1" x14ac:dyDescent="0.2">
      <c r="A6468" s="2"/>
    </row>
    <row r="6469" spans="1:1" s="20" customFormat="1" x14ac:dyDescent="0.2">
      <c r="A6469" s="2"/>
    </row>
    <row r="6470" spans="1:1" s="20" customFormat="1" x14ac:dyDescent="0.2">
      <c r="A6470" s="2"/>
    </row>
    <row r="6471" spans="1:1" s="20" customFormat="1" x14ac:dyDescent="0.2">
      <c r="A6471" s="2"/>
    </row>
    <row r="6472" spans="1:1" s="20" customFormat="1" x14ac:dyDescent="0.2">
      <c r="A6472" s="2"/>
    </row>
    <row r="6473" spans="1:1" s="20" customFormat="1" x14ac:dyDescent="0.2">
      <c r="A6473" s="2"/>
    </row>
    <row r="6474" spans="1:1" s="20" customFormat="1" x14ac:dyDescent="0.2">
      <c r="A6474" s="2"/>
    </row>
    <row r="6475" spans="1:1" s="20" customFormat="1" x14ac:dyDescent="0.2">
      <c r="A6475" s="2"/>
    </row>
    <row r="6476" spans="1:1" s="20" customFormat="1" x14ac:dyDescent="0.2">
      <c r="A6476" s="2"/>
    </row>
    <row r="6477" spans="1:1" s="20" customFormat="1" x14ac:dyDescent="0.2">
      <c r="A6477" s="2"/>
    </row>
    <row r="6478" spans="1:1" s="20" customFormat="1" x14ac:dyDescent="0.2">
      <c r="A6478" s="2"/>
    </row>
    <row r="6479" spans="1:1" s="20" customFormat="1" x14ac:dyDescent="0.2">
      <c r="A6479" s="2"/>
    </row>
    <row r="6480" spans="1:1" s="20" customFormat="1" x14ac:dyDescent="0.2">
      <c r="A6480" s="2"/>
    </row>
    <row r="6481" spans="1:1" s="20" customFormat="1" x14ac:dyDescent="0.2">
      <c r="A6481" s="2"/>
    </row>
    <row r="6482" spans="1:1" s="20" customFormat="1" x14ac:dyDescent="0.2">
      <c r="A6482" s="2"/>
    </row>
    <row r="6483" spans="1:1" s="20" customFormat="1" x14ac:dyDescent="0.2">
      <c r="A6483" s="2"/>
    </row>
    <row r="6484" spans="1:1" s="20" customFormat="1" x14ac:dyDescent="0.2">
      <c r="A6484" s="2"/>
    </row>
    <row r="6485" spans="1:1" s="20" customFormat="1" x14ac:dyDescent="0.2">
      <c r="A6485" s="2"/>
    </row>
    <row r="6486" spans="1:1" s="20" customFormat="1" x14ac:dyDescent="0.2">
      <c r="A6486" s="2"/>
    </row>
    <row r="6487" spans="1:1" s="20" customFormat="1" x14ac:dyDescent="0.2">
      <c r="A6487" s="2"/>
    </row>
    <row r="6488" spans="1:1" s="20" customFormat="1" x14ac:dyDescent="0.2">
      <c r="A6488" s="2"/>
    </row>
    <row r="6489" spans="1:1" s="20" customFormat="1" x14ac:dyDescent="0.2">
      <c r="A6489" s="2"/>
    </row>
    <row r="6490" spans="1:1" s="20" customFormat="1" x14ac:dyDescent="0.2">
      <c r="A6490" s="2"/>
    </row>
    <row r="6491" spans="1:1" s="20" customFormat="1" x14ac:dyDescent="0.2">
      <c r="A6491" s="2"/>
    </row>
    <row r="6492" spans="1:1" s="20" customFormat="1" x14ac:dyDescent="0.2">
      <c r="A6492" s="2"/>
    </row>
    <row r="6493" spans="1:1" s="20" customFormat="1" x14ac:dyDescent="0.2">
      <c r="A6493" s="2"/>
    </row>
    <row r="6494" spans="1:1" s="20" customFormat="1" x14ac:dyDescent="0.2">
      <c r="A6494" s="2"/>
    </row>
    <row r="6495" spans="1:1" s="20" customFormat="1" x14ac:dyDescent="0.2">
      <c r="A6495" s="2"/>
    </row>
    <row r="6496" spans="1:1" s="20" customFormat="1" x14ac:dyDescent="0.2">
      <c r="A6496" s="2"/>
    </row>
    <row r="6497" spans="1:1" s="20" customFormat="1" x14ac:dyDescent="0.2">
      <c r="A6497" s="2"/>
    </row>
    <row r="6498" spans="1:1" s="20" customFormat="1" x14ac:dyDescent="0.2">
      <c r="A6498" s="2"/>
    </row>
    <row r="6499" spans="1:1" s="20" customFormat="1" x14ac:dyDescent="0.2">
      <c r="A6499" s="2"/>
    </row>
    <row r="6500" spans="1:1" s="20" customFormat="1" x14ac:dyDescent="0.2">
      <c r="A6500" s="2"/>
    </row>
    <row r="6501" spans="1:1" s="20" customFormat="1" x14ac:dyDescent="0.2">
      <c r="A6501" s="2"/>
    </row>
    <row r="6502" spans="1:1" s="20" customFormat="1" x14ac:dyDescent="0.2">
      <c r="A6502" s="2"/>
    </row>
    <row r="6503" spans="1:1" s="20" customFormat="1" x14ac:dyDescent="0.2">
      <c r="A6503" s="2"/>
    </row>
    <row r="6504" spans="1:1" s="20" customFormat="1" x14ac:dyDescent="0.2">
      <c r="A6504" s="2"/>
    </row>
    <row r="6505" spans="1:1" s="20" customFormat="1" x14ac:dyDescent="0.2">
      <c r="A6505" s="2"/>
    </row>
    <row r="6506" spans="1:1" s="20" customFormat="1" x14ac:dyDescent="0.2">
      <c r="A6506" s="2"/>
    </row>
    <row r="6507" spans="1:1" s="20" customFormat="1" x14ac:dyDescent="0.2">
      <c r="A6507" s="2"/>
    </row>
    <row r="6508" spans="1:1" s="20" customFormat="1" x14ac:dyDescent="0.2">
      <c r="A6508" s="2"/>
    </row>
    <row r="6509" spans="1:1" s="20" customFormat="1" x14ac:dyDescent="0.2">
      <c r="A6509" s="2"/>
    </row>
    <row r="6510" spans="1:1" s="20" customFormat="1" x14ac:dyDescent="0.2">
      <c r="A6510" s="2"/>
    </row>
    <row r="6511" spans="1:1" s="20" customFormat="1" x14ac:dyDescent="0.2">
      <c r="A6511" s="2"/>
    </row>
    <row r="6512" spans="1:1" s="20" customFormat="1" x14ac:dyDescent="0.2">
      <c r="A6512" s="2"/>
    </row>
    <row r="6513" spans="1:1" s="20" customFormat="1" x14ac:dyDescent="0.2">
      <c r="A6513" s="2"/>
    </row>
    <row r="6514" spans="1:1" s="20" customFormat="1" x14ac:dyDescent="0.2">
      <c r="A6514" s="2"/>
    </row>
    <row r="6515" spans="1:1" s="20" customFormat="1" x14ac:dyDescent="0.2">
      <c r="A6515" s="2"/>
    </row>
    <row r="6516" spans="1:1" s="20" customFormat="1" x14ac:dyDescent="0.2">
      <c r="A6516" s="2"/>
    </row>
    <row r="6517" spans="1:1" s="20" customFormat="1" x14ac:dyDescent="0.2">
      <c r="A6517" s="2"/>
    </row>
    <row r="6518" spans="1:1" s="20" customFormat="1" x14ac:dyDescent="0.2">
      <c r="A6518" s="2"/>
    </row>
    <row r="6519" spans="1:1" s="20" customFormat="1" x14ac:dyDescent="0.2">
      <c r="A6519" s="2"/>
    </row>
    <row r="6520" spans="1:1" s="20" customFormat="1" x14ac:dyDescent="0.2">
      <c r="A6520" s="2"/>
    </row>
    <row r="6521" spans="1:1" s="20" customFormat="1" x14ac:dyDescent="0.2">
      <c r="A6521" s="2"/>
    </row>
    <row r="6522" spans="1:1" s="20" customFormat="1" x14ac:dyDescent="0.2">
      <c r="A6522" s="2"/>
    </row>
    <row r="6523" spans="1:1" s="20" customFormat="1" x14ac:dyDescent="0.2">
      <c r="A6523" s="2"/>
    </row>
    <row r="6524" spans="1:1" s="20" customFormat="1" x14ac:dyDescent="0.2">
      <c r="A6524" s="2"/>
    </row>
    <row r="6525" spans="1:1" s="20" customFormat="1" x14ac:dyDescent="0.2">
      <c r="A6525" s="2"/>
    </row>
    <row r="6526" spans="1:1" s="20" customFormat="1" x14ac:dyDescent="0.2">
      <c r="A6526" s="2"/>
    </row>
    <row r="6527" spans="1:1" s="20" customFormat="1" x14ac:dyDescent="0.2">
      <c r="A6527" s="2"/>
    </row>
    <row r="6528" spans="1:1" s="20" customFormat="1" x14ac:dyDescent="0.2">
      <c r="A6528" s="2"/>
    </row>
    <row r="6529" spans="1:1" s="20" customFormat="1" x14ac:dyDescent="0.2">
      <c r="A6529" s="2"/>
    </row>
    <row r="6530" spans="1:1" s="20" customFormat="1" x14ac:dyDescent="0.2">
      <c r="A6530" s="2"/>
    </row>
    <row r="6531" spans="1:1" s="20" customFormat="1" x14ac:dyDescent="0.2">
      <c r="A6531" s="2"/>
    </row>
    <row r="6532" spans="1:1" s="20" customFormat="1" x14ac:dyDescent="0.2">
      <c r="A6532" s="2"/>
    </row>
    <row r="6533" spans="1:1" s="20" customFormat="1" x14ac:dyDescent="0.2">
      <c r="A6533" s="2"/>
    </row>
    <row r="6534" spans="1:1" s="20" customFormat="1" x14ac:dyDescent="0.2">
      <c r="A6534" s="2"/>
    </row>
    <row r="6535" spans="1:1" s="20" customFormat="1" x14ac:dyDescent="0.2">
      <c r="A6535" s="2"/>
    </row>
    <row r="6536" spans="1:1" s="20" customFormat="1" x14ac:dyDescent="0.2">
      <c r="A6536" s="2"/>
    </row>
    <row r="6537" spans="1:1" s="20" customFormat="1" x14ac:dyDescent="0.2">
      <c r="A6537" s="2"/>
    </row>
    <row r="6538" spans="1:1" s="20" customFormat="1" x14ac:dyDescent="0.2">
      <c r="A6538" s="2"/>
    </row>
    <row r="6539" spans="1:1" s="20" customFormat="1" x14ac:dyDescent="0.2">
      <c r="A6539" s="2"/>
    </row>
    <row r="6540" spans="1:1" s="20" customFormat="1" x14ac:dyDescent="0.2">
      <c r="A6540" s="2"/>
    </row>
    <row r="6541" spans="1:1" s="20" customFormat="1" x14ac:dyDescent="0.2">
      <c r="A6541" s="2"/>
    </row>
    <row r="6542" spans="1:1" s="20" customFormat="1" x14ac:dyDescent="0.2">
      <c r="A6542" s="2"/>
    </row>
    <row r="6543" spans="1:1" s="20" customFormat="1" x14ac:dyDescent="0.2">
      <c r="A6543" s="2"/>
    </row>
    <row r="6544" spans="1:1" s="20" customFormat="1" x14ac:dyDescent="0.2">
      <c r="A6544" s="2"/>
    </row>
    <row r="6545" spans="1:1" s="20" customFormat="1" x14ac:dyDescent="0.2">
      <c r="A6545" s="2"/>
    </row>
    <row r="6546" spans="1:1" s="20" customFormat="1" x14ac:dyDescent="0.2">
      <c r="A6546" s="2"/>
    </row>
    <row r="6547" spans="1:1" s="20" customFormat="1" x14ac:dyDescent="0.2">
      <c r="A6547" s="2"/>
    </row>
    <row r="6548" spans="1:1" s="20" customFormat="1" x14ac:dyDescent="0.2">
      <c r="A6548" s="2"/>
    </row>
    <row r="6549" spans="1:1" s="20" customFormat="1" x14ac:dyDescent="0.2">
      <c r="A6549" s="2"/>
    </row>
    <row r="6550" spans="1:1" s="20" customFormat="1" x14ac:dyDescent="0.2">
      <c r="A6550" s="2"/>
    </row>
    <row r="6551" spans="1:1" s="20" customFormat="1" x14ac:dyDescent="0.2">
      <c r="A6551" s="2"/>
    </row>
    <row r="6552" spans="1:1" s="20" customFormat="1" x14ac:dyDescent="0.2">
      <c r="A6552" s="2"/>
    </row>
    <row r="6553" spans="1:1" s="20" customFormat="1" x14ac:dyDescent="0.2">
      <c r="A6553" s="2"/>
    </row>
    <row r="6554" spans="1:1" s="20" customFormat="1" x14ac:dyDescent="0.2">
      <c r="A6554" s="2"/>
    </row>
    <row r="6555" spans="1:1" s="20" customFormat="1" x14ac:dyDescent="0.2">
      <c r="A6555" s="2"/>
    </row>
    <row r="6556" spans="1:1" s="20" customFormat="1" x14ac:dyDescent="0.2">
      <c r="A6556" s="2"/>
    </row>
    <row r="6557" spans="1:1" s="20" customFormat="1" x14ac:dyDescent="0.2">
      <c r="A6557" s="2"/>
    </row>
    <row r="6558" spans="1:1" s="20" customFormat="1" x14ac:dyDescent="0.2">
      <c r="A6558" s="2"/>
    </row>
    <row r="6559" spans="1:1" s="20" customFormat="1" x14ac:dyDescent="0.2">
      <c r="A6559" s="2"/>
    </row>
    <row r="6560" spans="1:1" s="20" customFormat="1" x14ac:dyDescent="0.2">
      <c r="A6560" s="2"/>
    </row>
    <row r="6561" spans="1:1" s="20" customFormat="1" x14ac:dyDescent="0.2">
      <c r="A6561" s="2"/>
    </row>
    <row r="6562" spans="1:1" s="20" customFormat="1" x14ac:dyDescent="0.2">
      <c r="A6562" s="2"/>
    </row>
    <row r="6563" spans="1:1" s="20" customFormat="1" x14ac:dyDescent="0.2">
      <c r="A6563" s="2"/>
    </row>
    <row r="6564" spans="1:1" s="20" customFormat="1" x14ac:dyDescent="0.2">
      <c r="A6564" s="2"/>
    </row>
    <row r="6565" spans="1:1" s="20" customFormat="1" x14ac:dyDescent="0.2">
      <c r="A6565" s="2"/>
    </row>
    <row r="6566" spans="1:1" s="20" customFormat="1" x14ac:dyDescent="0.2">
      <c r="A6566" s="2"/>
    </row>
    <row r="6567" spans="1:1" s="20" customFormat="1" x14ac:dyDescent="0.2">
      <c r="A6567" s="2"/>
    </row>
    <row r="6568" spans="1:1" s="20" customFormat="1" x14ac:dyDescent="0.2">
      <c r="A6568" s="2"/>
    </row>
    <row r="6569" spans="1:1" s="20" customFormat="1" x14ac:dyDescent="0.2">
      <c r="A6569" s="2"/>
    </row>
    <row r="6570" spans="1:1" s="20" customFormat="1" x14ac:dyDescent="0.2">
      <c r="A6570" s="2"/>
    </row>
    <row r="6571" spans="1:1" s="20" customFormat="1" x14ac:dyDescent="0.2">
      <c r="A6571" s="2"/>
    </row>
    <row r="6572" spans="1:1" s="20" customFormat="1" x14ac:dyDescent="0.2">
      <c r="A6572" s="2"/>
    </row>
    <row r="6573" spans="1:1" s="20" customFormat="1" x14ac:dyDescent="0.2">
      <c r="A6573" s="2"/>
    </row>
    <row r="6574" spans="1:1" s="20" customFormat="1" x14ac:dyDescent="0.2">
      <c r="A6574" s="2"/>
    </row>
    <row r="6575" spans="1:1" s="20" customFormat="1" x14ac:dyDescent="0.2">
      <c r="A6575" s="2"/>
    </row>
    <row r="6576" spans="1:1" s="20" customFormat="1" x14ac:dyDescent="0.2">
      <c r="A6576" s="2"/>
    </row>
    <row r="6577" spans="1:1" s="20" customFormat="1" x14ac:dyDescent="0.2">
      <c r="A6577" s="2"/>
    </row>
    <row r="6578" spans="1:1" s="20" customFormat="1" x14ac:dyDescent="0.2">
      <c r="A6578" s="2"/>
    </row>
    <row r="6579" spans="1:1" s="20" customFormat="1" x14ac:dyDescent="0.2">
      <c r="A6579" s="2"/>
    </row>
    <row r="6580" spans="1:1" s="20" customFormat="1" x14ac:dyDescent="0.2">
      <c r="A6580" s="2"/>
    </row>
    <row r="6581" spans="1:1" s="20" customFormat="1" x14ac:dyDescent="0.2">
      <c r="A6581" s="2"/>
    </row>
    <row r="6582" spans="1:1" s="20" customFormat="1" x14ac:dyDescent="0.2">
      <c r="A6582" s="2"/>
    </row>
    <row r="6583" spans="1:1" s="20" customFormat="1" x14ac:dyDescent="0.2">
      <c r="A6583" s="2"/>
    </row>
    <row r="6584" spans="1:1" s="20" customFormat="1" x14ac:dyDescent="0.2">
      <c r="A6584" s="2"/>
    </row>
    <row r="6585" spans="1:1" s="20" customFormat="1" x14ac:dyDescent="0.2">
      <c r="A6585" s="2"/>
    </row>
    <row r="6586" spans="1:1" s="20" customFormat="1" x14ac:dyDescent="0.2">
      <c r="A6586" s="2"/>
    </row>
    <row r="6587" spans="1:1" s="20" customFormat="1" x14ac:dyDescent="0.2">
      <c r="A6587" s="2"/>
    </row>
    <row r="6588" spans="1:1" s="20" customFormat="1" x14ac:dyDescent="0.2">
      <c r="A6588" s="2"/>
    </row>
    <row r="6589" spans="1:1" s="20" customFormat="1" x14ac:dyDescent="0.2">
      <c r="A6589" s="2"/>
    </row>
    <row r="6590" spans="1:1" s="20" customFormat="1" x14ac:dyDescent="0.2">
      <c r="A6590" s="2"/>
    </row>
    <row r="6591" spans="1:1" s="20" customFormat="1" x14ac:dyDescent="0.2">
      <c r="A6591" s="2"/>
    </row>
    <row r="6592" spans="1:1" s="20" customFormat="1" x14ac:dyDescent="0.2">
      <c r="A6592" s="2"/>
    </row>
    <row r="6593" spans="1:1" s="20" customFormat="1" x14ac:dyDescent="0.2">
      <c r="A6593" s="2"/>
    </row>
    <row r="6594" spans="1:1" s="20" customFormat="1" x14ac:dyDescent="0.2">
      <c r="A6594" s="2"/>
    </row>
    <row r="6595" spans="1:1" s="20" customFormat="1" x14ac:dyDescent="0.2">
      <c r="A6595" s="2"/>
    </row>
    <row r="6596" spans="1:1" s="20" customFormat="1" x14ac:dyDescent="0.2">
      <c r="A6596" s="2"/>
    </row>
    <row r="6597" spans="1:1" s="20" customFormat="1" x14ac:dyDescent="0.2">
      <c r="A6597" s="2"/>
    </row>
    <row r="6598" spans="1:1" s="20" customFormat="1" x14ac:dyDescent="0.2">
      <c r="A6598" s="2"/>
    </row>
    <row r="6599" spans="1:1" s="20" customFormat="1" x14ac:dyDescent="0.2">
      <c r="A6599" s="2"/>
    </row>
    <row r="6600" spans="1:1" s="20" customFormat="1" x14ac:dyDescent="0.2">
      <c r="A6600" s="2"/>
    </row>
    <row r="6601" spans="1:1" s="20" customFormat="1" x14ac:dyDescent="0.2">
      <c r="A6601" s="2"/>
    </row>
    <row r="6602" spans="1:1" s="20" customFormat="1" x14ac:dyDescent="0.2">
      <c r="A6602" s="2"/>
    </row>
    <row r="6603" spans="1:1" s="20" customFormat="1" x14ac:dyDescent="0.2">
      <c r="A6603" s="2"/>
    </row>
    <row r="6604" spans="1:1" s="20" customFormat="1" x14ac:dyDescent="0.2">
      <c r="A6604" s="2"/>
    </row>
    <row r="6605" spans="1:1" s="20" customFormat="1" x14ac:dyDescent="0.2">
      <c r="A6605" s="2"/>
    </row>
    <row r="6606" spans="1:1" s="20" customFormat="1" x14ac:dyDescent="0.2">
      <c r="A6606" s="2"/>
    </row>
    <row r="6607" spans="1:1" s="20" customFormat="1" x14ac:dyDescent="0.2">
      <c r="A6607" s="2"/>
    </row>
    <row r="6608" spans="1:1" s="20" customFormat="1" x14ac:dyDescent="0.2">
      <c r="A6608" s="2"/>
    </row>
    <row r="6609" spans="1:1" s="20" customFormat="1" x14ac:dyDescent="0.2">
      <c r="A6609" s="2"/>
    </row>
    <row r="6610" spans="1:1" s="20" customFormat="1" x14ac:dyDescent="0.2">
      <c r="A6610" s="2"/>
    </row>
    <row r="6611" spans="1:1" s="20" customFormat="1" x14ac:dyDescent="0.2">
      <c r="A6611" s="2"/>
    </row>
    <row r="6612" spans="1:1" s="20" customFormat="1" x14ac:dyDescent="0.2">
      <c r="A6612" s="2"/>
    </row>
    <row r="6613" spans="1:1" s="20" customFormat="1" x14ac:dyDescent="0.2">
      <c r="A6613" s="2"/>
    </row>
    <row r="6614" spans="1:1" s="20" customFormat="1" x14ac:dyDescent="0.2">
      <c r="A6614" s="2"/>
    </row>
    <row r="6615" spans="1:1" s="20" customFormat="1" x14ac:dyDescent="0.2">
      <c r="A6615" s="2"/>
    </row>
    <row r="6616" spans="1:1" s="20" customFormat="1" x14ac:dyDescent="0.2">
      <c r="A6616" s="2"/>
    </row>
    <row r="6617" spans="1:1" s="20" customFormat="1" x14ac:dyDescent="0.2">
      <c r="A6617" s="2"/>
    </row>
    <row r="6618" spans="1:1" s="20" customFormat="1" x14ac:dyDescent="0.2">
      <c r="A6618" s="2"/>
    </row>
    <row r="6619" spans="1:1" s="20" customFormat="1" x14ac:dyDescent="0.2">
      <c r="A6619" s="2"/>
    </row>
    <row r="6620" spans="1:1" s="20" customFormat="1" x14ac:dyDescent="0.2">
      <c r="A6620" s="2"/>
    </row>
    <row r="6621" spans="1:1" s="20" customFormat="1" x14ac:dyDescent="0.2">
      <c r="A6621" s="2"/>
    </row>
    <row r="6622" spans="1:1" s="20" customFormat="1" x14ac:dyDescent="0.2">
      <c r="A6622" s="2"/>
    </row>
    <row r="6623" spans="1:1" s="20" customFormat="1" x14ac:dyDescent="0.2">
      <c r="A6623" s="2"/>
    </row>
    <row r="6624" spans="1:1" s="20" customFormat="1" x14ac:dyDescent="0.2">
      <c r="A6624" s="2"/>
    </row>
    <row r="6625" spans="1:1" s="20" customFormat="1" x14ac:dyDescent="0.2">
      <c r="A6625" s="2"/>
    </row>
    <row r="6626" spans="1:1" s="20" customFormat="1" x14ac:dyDescent="0.2">
      <c r="A6626" s="2"/>
    </row>
    <row r="6627" spans="1:1" s="20" customFormat="1" x14ac:dyDescent="0.2">
      <c r="A6627" s="2"/>
    </row>
    <row r="6628" spans="1:1" s="20" customFormat="1" x14ac:dyDescent="0.2">
      <c r="A6628" s="2"/>
    </row>
    <row r="6629" spans="1:1" s="20" customFormat="1" x14ac:dyDescent="0.2">
      <c r="A6629" s="2"/>
    </row>
    <row r="6630" spans="1:1" s="20" customFormat="1" x14ac:dyDescent="0.2">
      <c r="A6630" s="2"/>
    </row>
    <row r="6631" spans="1:1" s="20" customFormat="1" x14ac:dyDescent="0.2">
      <c r="A6631" s="2"/>
    </row>
    <row r="6632" spans="1:1" s="20" customFormat="1" x14ac:dyDescent="0.2">
      <c r="A6632" s="2"/>
    </row>
    <row r="6633" spans="1:1" s="20" customFormat="1" x14ac:dyDescent="0.2">
      <c r="A6633" s="2"/>
    </row>
    <row r="6634" spans="1:1" s="20" customFormat="1" x14ac:dyDescent="0.2">
      <c r="A6634" s="2"/>
    </row>
    <row r="6635" spans="1:1" s="20" customFormat="1" x14ac:dyDescent="0.2">
      <c r="A6635" s="2"/>
    </row>
    <row r="6636" spans="1:1" s="20" customFormat="1" x14ac:dyDescent="0.2">
      <c r="A6636" s="2"/>
    </row>
    <row r="6637" spans="1:1" s="20" customFormat="1" x14ac:dyDescent="0.2">
      <c r="A6637" s="2"/>
    </row>
    <row r="6638" spans="1:1" s="20" customFormat="1" x14ac:dyDescent="0.2">
      <c r="A6638" s="2"/>
    </row>
    <row r="6639" spans="1:1" s="20" customFormat="1" x14ac:dyDescent="0.2">
      <c r="A6639" s="2"/>
    </row>
    <row r="6640" spans="1:1" s="20" customFormat="1" x14ac:dyDescent="0.2">
      <c r="A6640" s="2"/>
    </row>
    <row r="6641" spans="1:1" s="20" customFormat="1" x14ac:dyDescent="0.2">
      <c r="A6641" s="2"/>
    </row>
    <row r="6642" spans="1:1" s="20" customFormat="1" x14ac:dyDescent="0.2">
      <c r="A6642" s="2"/>
    </row>
    <row r="6643" spans="1:1" s="20" customFormat="1" x14ac:dyDescent="0.2">
      <c r="A6643" s="2"/>
    </row>
    <row r="6644" spans="1:1" s="20" customFormat="1" x14ac:dyDescent="0.2">
      <c r="A6644" s="2"/>
    </row>
    <row r="6645" spans="1:1" s="20" customFormat="1" x14ac:dyDescent="0.2">
      <c r="A6645" s="2"/>
    </row>
    <row r="6646" spans="1:1" s="20" customFormat="1" x14ac:dyDescent="0.2">
      <c r="A6646" s="2"/>
    </row>
    <row r="6647" spans="1:1" s="20" customFormat="1" x14ac:dyDescent="0.2">
      <c r="A6647" s="2"/>
    </row>
    <row r="6648" spans="1:1" s="20" customFormat="1" x14ac:dyDescent="0.2">
      <c r="A6648" s="2"/>
    </row>
    <row r="6649" spans="1:1" s="20" customFormat="1" x14ac:dyDescent="0.2">
      <c r="A6649" s="2"/>
    </row>
    <row r="6650" spans="1:1" s="20" customFormat="1" x14ac:dyDescent="0.2">
      <c r="A6650" s="2"/>
    </row>
    <row r="6651" spans="1:1" s="20" customFormat="1" x14ac:dyDescent="0.2">
      <c r="A6651" s="2"/>
    </row>
    <row r="6652" spans="1:1" s="20" customFormat="1" x14ac:dyDescent="0.2">
      <c r="A6652" s="2"/>
    </row>
    <row r="6653" spans="1:1" s="20" customFormat="1" x14ac:dyDescent="0.2">
      <c r="A6653" s="2"/>
    </row>
    <row r="6654" spans="1:1" s="20" customFormat="1" x14ac:dyDescent="0.2">
      <c r="A6654" s="2"/>
    </row>
    <row r="6655" spans="1:1" s="20" customFormat="1" x14ac:dyDescent="0.2">
      <c r="A6655" s="2"/>
    </row>
    <row r="6656" spans="1:1" s="20" customFormat="1" x14ac:dyDescent="0.2">
      <c r="A6656" s="2"/>
    </row>
    <row r="6657" spans="1:1" s="20" customFormat="1" x14ac:dyDescent="0.2">
      <c r="A6657" s="2"/>
    </row>
    <row r="6658" spans="1:1" s="20" customFormat="1" x14ac:dyDescent="0.2">
      <c r="A6658" s="2"/>
    </row>
    <row r="6659" spans="1:1" s="20" customFormat="1" x14ac:dyDescent="0.2">
      <c r="A6659" s="2"/>
    </row>
    <row r="6660" spans="1:1" s="20" customFormat="1" x14ac:dyDescent="0.2">
      <c r="A6660" s="2"/>
    </row>
    <row r="6661" spans="1:1" s="20" customFormat="1" x14ac:dyDescent="0.2">
      <c r="A6661" s="2"/>
    </row>
    <row r="6662" spans="1:1" s="20" customFormat="1" x14ac:dyDescent="0.2">
      <c r="A6662" s="2"/>
    </row>
    <row r="6663" spans="1:1" s="20" customFormat="1" x14ac:dyDescent="0.2">
      <c r="A6663" s="2"/>
    </row>
    <row r="6664" spans="1:1" s="20" customFormat="1" x14ac:dyDescent="0.2">
      <c r="A6664" s="2"/>
    </row>
    <row r="6665" spans="1:1" s="20" customFormat="1" x14ac:dyDescent="0.2">
      <c r="A6665" s="2"/>
    </row>
    <row r="6666" spans="1:1" s="20" customFormat="1" x14ac:dyDescent="0.2">
      <c r="A6666" s="2"/>
    </row>
    <row r="6667" spans="1:1" s="20" customFormat="1" x14ac:dyDescent="0.2">
      <c r="A6667" s="2"/>
    </row>
    <row r="6668" spans="1:1" s="20" customFormat="1" x14ac:dyDescent="0.2">
      <c r="A6668" s="2"/>
    </row>
    <row r="6669" spans="1:1" s="20" customFormat="1" x14ac:dyDescent="0.2">
      <c r="A6669" s="2"/>
    </row>
    <row r="6670" spans="1:1" s="20" customFormat="1" x14ac:dyDescent="0.2">
      <c r="A6670" s="2"/>
    </row>
    <row r="6671" spans="1:1" s="20" customFormat="1" x14ac:dyDescent="0.2">
      <c r="A6671" s="2"/>
    </row>
    <row r="6672" spans="1:1" s="20" customFormat="1" x14ac:dyDescent="0.2">
      <c r="A6672" s="2"/>
    </row>
    <row r="6673" spans="1:1" s="20" customFormat="1" x14ac:dyDescent="0.2">
      <c r="A6673" s="2"/>
    </row>
    <row r="6674" spans="1:1" s="20" customFormat="1" x14ac:dyDescent="0.2">
      <c r="A6674" s="2"/>
    </row>
    <row r="6675" spans="1:1" s="20" customFormat="1" x14ac:dyDescent="0.2">
      <c r="A6675" s="2"/>
    </row>
    <row r="6676" spans="1:1" s="20" customFormat="1" x14ac:dyDescent="0.2">
      <c r="A6676" s="2"/>
    </row>
    <row r="6677" spans="1:1" s="20" customFormat="1" x14ac:dyDescent="0.2">
      <c r="A6677" s="2"/>
    </row>
    <row r="6678" spans="1:1" s="20" customFormat="1" x14ac:dyDescent="0.2">
      <c r="A6678" s="2"/>
    </row>
    <row r="6679" spans="1:1" s="20" customFormat="1" x14ac:dyDescent="0.2">
      <c r="A6679" s="2"/>
    </row>
    <row r="6680" spans="1:1" s="20" customFormat="1" x14ac:dyDescent="0.2">
      <c r="A6680" s="2"/>
    </row>
    <row r="6681" spans="1:1" s="20" customFormat="1" x14ac:dyDescent="0.2">
      <c r="A6681" s="2"/>
    </row>
    <row r="6682" spans="1:1" s="20" customFormat="1" x14ac:dyDescent="0.2">
      <c r="A6682" s="2"/>
    </row>
    <row r="6683" spans="1:1" s="20" customFormat="1" x14ac:dyDescent="0.2">
      <c r="A6683" s="2"/>
    </row>
    <row r="6684" spans="1:1" s="20" customFormat="1" x14ac:dyDescent="0.2">
      <c r="A6684" s="2"/>
    </row>
    <row r="6685" spans="1:1" s="20" customFormat="1" x14ac:dyDescent="0.2">
      <c r="A6685" s="2"/>
    </row>
    <row r="6686" spans="1:1" s="20" customFormat="1" x14ac:dyDescent="0.2">
      <c r="A6686" s="2"/>
    </row>
    <row r="6687" spans="1:1" s="20" customFormat="1" x14ac:dyDescent="0.2">
      <c r="A6687" s="2"/>
    </row>
    <row r="6688" spans="1:1" s="20" customFormat="1" x14ac:dyDescent="0.2">
      <c r="A6688" s="2"/>
    </row>
    <row r="6689" spans="1:1" s="20" customFormat="1" x14ac:dyDescent="0.2">
      <c r="A6689" s="2"/>
    </row>
    <row r="6690" spans="1:1" s="20" customFormat="1" x14ac:dyDescent="0.2">
      <c r="A6690" s="2"/>
    </row>
    <row r="6691" spans="1:1" s="20" customFormat="1" x14ac:dyDescent="0.2">
      <c r="A6691" s="2"/>
    </row>
    <row r="6692" spans="1:1" s="20" customFormat="1" x14ac:dyDescent="0.2">
      <c r="A6692" s="2"/>
    </row>
    <row r="6693" spans="1:1" s="20" customFormat="1" x14ac:dyDescent="0.2">
      <c r="A6693" s="2"/>
    </row>
    <row r="6694" spans="1:1" s="20" customFormat="1" x14ac:dyDescent="0.2">
      <c r="A6694" s="2"/>
    </row>
    <row r="6695" spans="1:1" s="20" customFormat="1" x14ac:dyDescent="0.2">
      <c r="A6695" s="2"/>
    </row>
    <row r="6696" spans="1:1" s="20" customFormat="1" x14ac:dyDescent="0.2">
      <c r="A6696" s="2"/>
    </row>
    <row r="6697" spans="1:1" s="20" customFormat="1" x14ac:dyDescent="0.2">
      <c r="A6697" s="2"/>
    </row>
    <row r="6698" spans="1:1" s="20" customFormat="1" x14ac:dyDescent="0.2">
      <c r="A6698" s="2"/>
    </row>
    <row r="6699" spans="1:1" s="20" customFormat="1" x14ac:dyDescent="0.2">
      <c r="A6699" s="2"/>
    </row>
    <row r="6700" spans="1:1" s="20" customFormat="1" x14ac:dyDescent="0.2">
      <c r="A6700" s="2"/>
    </row>
    <row r="6701" spans="1:1" s="20" customFormat="1" x14ac:dyDescent="0.2">
      <c r="A6701" s="2"/>
    </row>
    <row r="6702" spans="1:1" s="20" customFormat="1" x14ac:dyDescent="0.2">
      <c r="A6702" s="2"/>
    </row>
    <row r="6703" spans="1:1" s="20" customFormat="1" x14ac:dyDescent="0.2">
      <c r="A6703" s="2"/>
    </row>
    <row r="6704" spans="1:1" s="20" customFormat="1" x14ac:dyDescent="0.2">
      <c r="A6704" s="2"/>
    </row>
    <row r="6705" spans="1:1" s="20" customFormat="1" x14ac:dyDescent="0.2">
      <c r="A6705" s="2"/>
    </row>
    <row r="6706" spans="1:1" s="20" customFormat="1" x14ac:dyDescent="0.2">
      <c r="A6706" s="2"/>
    </row>
    <row r="6707" spans="1:1" s="20" customFormat="1" x14ac:dyDescent="0.2">
      <c r="A6707" s="2"/>
    </row>
    <row r="6708" spans="1:1" s="20" customFormat="1" x14ac:dyDescent="0.2">
      <c r="A6708" s="2"/>
    </row>
    <row r="6709" spans="1:1" s="20" customFormat="1" x14ac:dyDescent="0.2">
      <c r="A6709" s="2"/>
    </row>
    <row r="6710" spans="1:1" s="20" customFormat="1" x14ac:dyDescent="0.2">
      <c r="A6710" s="2"/>
    </row>
    <row r="6711" spans="1:1" s="20" customFormat="1" x14ac:dyDescent="0.2">
      <c r="A6711" s="2"/>
    </row>
    <row r="6712" spans="1:1" s="20" customFormat="1" x14ac:dyDescent="0.2">
      <c r="A6712" s="2"/>
    </row>
    <row r="6713" spans="1:1" s="20" customFormat="1" x14ac:dyDescent="0.2">
      <c r="A6713" s="2"/>
    </row>
    <row r="6714" spans="1:1" s="20" customFormat="1" x14ac:dyDescent="0.2">
      <c r="A6714" s="2"/>
    </row>
    <row r="6715" spans="1:1" s="20" customFormat="1" x14ac:dyDescent="0.2">
      <c r="A6715" s="2"/>
    </row>
    <row r="6716" spans="1:1" s="20" customFormat="1" x14ac:dyDescent="0.2">
      <c r="A6716" s="2"/>
    </row>
    <row r="6717" spans="1:1" s="20" customFormat="1" x14ac:dyDescent="0.2">
      <c r="A6717" s="2"/>
    </row>
    <row r="6718" spans="1:1" s="20" customFormat="1" x14ac:dyDescent="0.2">
      <c r="A6718" s="2"/>
    </row>
    <row r="6719" spans="1:1" s="20" customFormat="1" x14ac:dyDescent="0.2">
      <c r="A6719" s="2"/>
    </row>
    <row r="6720" spans="1:1" s="20" customFormat="1" x14ac:dyDescent="0.2">
      <c r="A6720" s="2"/>
    </row>
    <row r="6721" spans="1:1" s="20" customFormat="1" x14ac:dyDescent="0.2">
      <c r="A6721" s="2"/>
    </row>
    <row r="6722" spans="1:1" s="20" customFormat="1" x14ac:dyDescent="0.2">
      <c r="A6722" s="2"/>
    </row>
    <row r="6723" spans="1:1" s="20" customFormat="1" x14ac:dyDescent="0.2">
      <c r="A6723" s="2"/>
    </row>
    <row r="6724" spans="1:1" s="20" customFormat="1" x14ac:dyDescent="0.2">
      <c r="A6724" s="2"/>
    </row>
    <row r="6725" spans="1:1" s="20" customFormat="1" x14ac:dyDescent="0.2">
      <c r="A6725" s="2"/>
    </row>
    <row r="6726" spans="1:1" s="20" customFormat="1" x14ac:dyDescent="0.2">
      <c r="A6726" s="2"/>
    </row>
    <row r="6727" spans="1:1" s="20" customFormat="1" x14ac:dyDescent="0.2">
      <c r="A6727" s="2"/>
    </row>
    <row r="6728" spans="1:1" s="20" customFormat="1" x14ac:dyDescent="0.2">
      <c r="A6728" s="2"/>
    </row>
    <row r="6729" spans="1:1" s="20" customFormat="1" x14ac:dyDescent="0.2">
      <c r="A6729" s="2"/>
    </row>
    <row r="6730" spans="1:1" s="20" customFormat="1" x14ac:dyDescent="0.2">
      <c r="A6730" s="2"/>
    </row>
    <row r="6731" spans="1:1" s="20" customFormat="1" x14ac:dyDescent="0.2">
      <c r="A6731" s="2"/>
    </row>
    <row r="6732" spans="1:1" s="20" customFormat="1" x14ac:dyDescent="0.2">
      <c r="A6732" s="2"/>
    </row>
    <row r="6733" spans="1:1" s="20" customFormat="1" x14ac:dyDescent="0.2">
      <c r="A6733" s="2"/>
    </row>
    <row r="6734" spans="1:1" s="20" customFormat="1" x14ac:dyDescent="0.2">
      <c r="A6734" s="2"/>
    </row>
    <row r="6735" spans="1:1" s="20" customFormat="1" x14ac:dyDescent="0.2">
      <c r="A6735" s="2"/>
    </row>
    <row r="6736" spans="1:1" s="20" customFormat="1" x14ac:dyDescent="0.2">
      <c r="A6736" s="2"/>
    </row>
    <row r="6737" spans="1:1" s="20" customFormat="1" x14ac:dyDescent="0.2">
      <c r="A6737" s="2"/>
    </row>
    <row r="6738" spans="1:1" s="20" customFormat="1" x14ac:dyDescent="0.2">
      <c r="A6738" s="2"/>
    </row>
    <row r="6739" spans="1:1" s="20" customFormat="1" x14ac:dyDescent="0.2">
      <c r="A6739" s="2"/>
    </row>
    <row r="6740" spans="1:1" s="20" customFormat="1" x14ac:dyDescent="0.2">
      <c r="A6740" s="2"/>
    </row>
    <row r="6741" spans="1:1" s="20" customFormat="1" x14ac:dyDescent="0.2">
      <c r="A6741" s="2"/>
    </row>
    <row r="6742" spans="1:1" s="20" customFormat="1" x14ac:dyDescent="0.2">
      <c r="A6742" s="2"/>
    </row>
    <row r="6743" spans="1:1" s="20" customFormat="1" x14ac:dyDescent="0.2">
      <c r="A6743" s="2"/>
    </row>
    <row r="6744" spans="1:1" s="20" customFormat="1" x14ac:dyDescent="0.2">
      <c r="A6744" s="2"/>
    </row>
    <row r="6745" spans="1:1" s="20" customFormat="1" x14ac:dyDescent="0.2">
      <c r="A6745" s="2"/>
    </row>
    <row r="6746" spans="1:1" s="20" customFormat="1" x14ac:dyDescent="0.2">
      <c r="A6746" s="2"/>
    </row>
    <row r="6747" spans="1:1" s="20" customFormat="1" x14ac:dyDescent="0.2">
      <c r="A6747" s="2"/>
    </row>
    <row r="6748" spans="1:1" s="20" customFormat="1" x14ac:dyDescent="0.2">
      <c r="A6748" s="2"/>
    </row>
    <row r="6749" spans="1:1" s="20" customFormat="1" x14ac:dyDescent="0.2">
      <c r="A6749" s="2"/>
    </row>
    <row r="6750" spans="1:1" s="20" customFormat="1" x14ac:dyDescent="0.2">
      <c r="A6750" s="2"/>
    </row>
    <row r="6751" spans="1:1" s="20" customFormat="1" x14ac:dyDescent="0.2">
      <c r="A6751" s="2"/>
    </row>
    <row r="6752" spans="1:1" s="20" customFormat="1" x14ac:dyDescent="0.2">
      <c r="A6752" s="2"/>
    </row>
    <row r="6753" spans="1:1" s="20" customFormat="1" x14ac:dyDescent="0.2">
      <c r="A6753" s="2"/>
    </row>
    <row r="6754" spans="1:1" s="20" customFormat="1" x14ac:dyDescent="0.2">
      <c r="A6754" s="2"/>
    </row>
    <row r="6755" spans="1:1" s="20" customFormat="1" x14ac:dyDescent="0.2">
      <c r="A6755" s="2"/>
    </row>
    <row r="6756" spans="1:1" s="20" customFormat="1" x14ac:dyDescent="0.2">
      <c r="A6756" s="2"/>
    </row>
    <row r="6757" spans="1:1" s="20" customFormat="1" x14ac:dyDescent="0.2">
      <c r="A6757" s="2"/>
    </row>
    <row r="6758" spans="1:1" s="20" customFormat="1" x14ac:dyDescent="0.2">
      <c r="A6758" s="2"/>
    </row>
    <row r="6759" spans="1:1" s="20" customFormat="1" x14ac:dyDescent="0.2">
      <c r="A6759" s="2"/>
    </row>
    <row r="6760" spans="1:1" s="20" customFormat="1" x14ac:dyDescent="0.2">
      <c r="A6760" s="2"/>
    </row>
    <row r="6761" spans="1:1" s="20" customFormat="1" x14ac:dyDescent="0.2">
      <c r="A6761" s="2"/>
    </row>
    <row r="6762" spans="1:1" s="20" customFormat="1" x14ac:dyDescent="0.2">
      <c r="A6762" s="2"/>
    </row>
    <row r="6763" spans="1:1" s="20" customFormat="1" x14ac:dyDescent="0.2">
      <c r="A6763" s="2"/>
    </row>
    <row r="6764" spans="1:1" s="20" customFormat="1" x14ac:dyDescent="0.2">
      <c r="A6764" s="2"/>
    </row>
    <row r="6765" spans="1:1" s="20" customFormat="1" x14ac:dyDescent="0.2">
      <c r="A6765" s="2"/>
    </row>
    <row r="6766" spans="1:1" s="20" customFormat="1" x14ac:dyDescent="0.2">
      <c r="A6766" s="2"/>
    </row>
    <row r="6767" spans="1:1" s="20" customFormat="1" x14ac:dyDescent="0.2">
      <c r="A6767" s="2"/>
    </row>
    <row r="6768" spans="1:1" s="20" customFormat="1" x14ac:dyDescent="0.2">
      <c r="A6768" s="2"/>
    </row>
    <row r="6769" spans="1:1" s="20" customFormat="1" x14ac:dyDescent="0.2">
      <c r="A6769" s="2"/>
    </row>
    <row r="6770" spans="1:1" s="20" customFormat="1" x14ac:dyDescent="0.2">
      <c r="A6770" s="2"/>
    </row>
    <row r="6771" spans="1:1" s="20" customFormat="1" x14ac:dyDescent="0.2">
      <c r="A6771" s="2"/>
    </row>
    <row r="6772" spans="1:1" s="20" customFormat="1" x14ac:dyDescent="0.2">
      <c r="A6772" s="2"/>
    </row>
    <row r="6773" spans="1:1" s="20" customFormat="1" x14ac:dyDescent="0.2">
      <c r="A6773" s="2"/>
    </row>
    <row r="6774" spans="1:1" s="20" customFormat="1" x14ac:dyDescent="0.2">
      <c r="A6774" s="2"/>
    </row>
    <row r="6775" spans="1:1" s="20" customFormat="1" x14ac:dyDescent="0.2">
      <c r="A6775" s="2"/>
    </row>
    <row r="6776" spans="1:1" s="20" customFormat="1" x14ac:dyDescent="0.2">
      <c r="A6776" s="2"/>
    </row>
    <row r="6777" spans="1:1" s="20" customFormat="1" x14ac:dyDescent="0.2">
      <c r="A6777" s="2"/>
    </row>
    <row r="6778" spans="1:1" s="20" customFormat="1" x14ac:dyDescent="0.2">
      <c r="A6778" s="2"/>
    </row>
    <row r="6779" spans="1:1" s="20" customFormat="1" x14ac:dyDescent="0.2">
      <c r="A6779" s="2"/>
    </row>
    <row r="6780" spans="1:1" s="20" customFormat="1" x14ac:dyDescent="0.2">
      <c r="A6780" s="2"/>
    </row>
    <row r="6781" spans="1:1" s="20" customFormat="1" x14ac:dyDescent="0.2">
      <c r="A6781" s="2"/>
    </row>
    <row r="6782" spans="1:1" s="20" customFormat="1" x14ac:dyDescent="0.2">
      <c r="A6782" s="2"/>
    </row>
    <row r="6783" spans="1:1" s="20" customFormat="1" x14ac:dyDescent="0.2">
      <c r="A6783" s="2"/>
    </row>
    <row r="6784" spans="1:1" s="20" customFormat="1" x14ac:dyDescent="0.2">
      <c r="A6784" s="2"/>
    </row>
    <row r="6785" spans="1:1" s="20" customFormat="1" x14ac:dyDescent="0.2">
      <c r="A6785" s="2"/>
    </row>
    <row r="6786" spans="1:1" s="20" customFormat="1" x14ac:dyDescent="0.2">
      <c r="A6786" s="2"/>
    </row>
    <row r="6787" spans="1:1" s="20" customFormat="1" x14ac:dyDescent="0.2">
      <c r="A6787" s="2"/>
    </row>
    <row r="6788" spans="1:1" s="20" customFormat="1" x14ac:dyDescent="0.2">
      <c r="A6788" s="2"/>
    </row>
    <row r="6789" spans="1:1" s="20" customFormat="1" x14ac:dyDescent="0.2">
      <c r="A6789" s="2"/>
    </row>
    <row r="6790" spans="1:1" s="20" customFormat="1" x14ac:dyDescent="0.2">
      <c r="A6790" s="2"/>
    </row>
    <row r="6791" spans="1:1" s="20" customFormat="1" x14ac:dyDescent="0.2">
      <c r="A6791" s="2"/>
    </row>
    <row r="6792" spans="1:1" s="20" customFormat="1" x14ac:dyDescent="0.2">
      <c r="A6792" s="2"/>
    </row>
    <row r="6793" spans="1:1" s="20" customFormat="1" x14ac:dyDescent="0.2">
      <c r="A6793" s="2"/>
    </row>
    <row r="6794" spans="1:1" s="20" customFormat="1" x14ac:dyDescent="0.2">
      <c r="A6794" s="2"/>
    </row>
    <row r="6795" spans="1:1" s="20" customFormat="1" x14ac:dyDescent="0.2">
      <c r="A6795" s="2"/>
    </row>
    <row r="6796" spans="1:1" s="20" customFormat="1" x14ac:dyDescent="0.2">
      <c r="A6796" s="2"/>
    </row>
    <row r="6797" spans="1:1" s="20" customFormat="1" x14ac:dyDescent="0.2">
      <c r="A6797" s="2"/>
    </row>
    <row r="6798" spans="1:1" s="20" customFormat="1" x14ac:dyDescent="0.2">
      <c r="A6798" s="2"/>
    </row>
    <row r="6799" spans="1:1" s="20" customFormat="1" x14ac:dyDescent="0.2">
      <c r="A6799" s="2"/>
    </row>
    <row r="6800" spans="1:1" s="20" customFormat="1" x14ac:dyDescent="0.2">
      <c r="A6800" s="2"/>
    </row>
    <row r="6801" spans="1:1" s="20" customFormat="1" x14ac:dyDescent="0.2">
      <c r="A6801" s="2"/>
    </row>
    <row r="6802" spans="1:1" s="20" customFormat="1" x14ac:dyDescent="0.2">
      <c r="A6802" s="2"/>
    </row>
    <row r="6803" spans="1:1" s="20" customFormat="1" x14ac:dyDescent="0.2">
      <c r="A6803" s="2"/>
    </row>
    <row r="6804" spans="1:1" s="20" customFormat="1" x14ac:dyDescent="0.2">
      <c r="A6804" s="2"/>
    </row>
    <row r="6805" spans="1:1" s="20" customFormat="1" x14ac:dyDescent="0.2">
      <c r="A6805" s="2"/>
    </row>
    <row r="6806" spans="1:1" s="20" customFormat="1" x14ac:dyDescent="0.2">
      <c r="A6806" s="2"/>
    </row>
    <row r="6807" spans="1:1" s="20" customFormat="1" x14ac:dyDescent="0.2">
      <c r="A6807" s="2"/>
    </row>
    <row r="6808" spans="1:1" s="20" customFormat="1" x14ac:dyDescent="0.2">
      <c r="A6808" s="2"/>
    </row>
    <row r="6809" spans="1:1" s="20" customFormat="1" x14ac:dyDescent="0.2">
      <c r="A6809" s="2"/>
    </row>
    <row r="6810" spans="1:1" s="20" customFormat="1" x14ac:dyDescent="0.2">
      <c r="A6810" s="2"/>
    </row>
    <row r="6811" spans="1:1" s="20" customFormat="1" x14ac:dyDescent="0.2">
      <c r="A6811" s="2"/>
    </row>
    <row r="6812" spans="1:1" s="20" customFormat="1" x14ac:dyDescent="0.2">
      <c r="A6812" s="2"/>
    </row>
    <row r="6813" spans="1:1" s="20" customFormat="1" x14ac:dyDescent="0.2">
      <c r="A6813" s="2"/>
    </row>
    <row r="6814" spans="1:1" s="20" customFormat="1" x14ac:dyDescent="0.2">
      <c r="A6814" s="2"/>
    </row>
    <row r="6815" spans="1:1" s="20" customFormat="1" x14ac:dyDescent="0.2">
      <c r="A6815" s="2"/>
    </row>
    <row r="6816" spans="1:1" s="20" customFormat="1" x14ac:dyDescent="0.2">
      <c r="A6816" s="2"/>
    </row>
    <row r="6817" spans="1:1" s="20" customFormat="1" x14ac:dyDescent="0.2">
      <c r="A6817" s="2"/>
    </row>
    <row r="6818" spans="1:1" s="20" customFormat="1" x14ac:dyDescent="0.2">
      <c r="A6818" s="2"/>
    </row>
    <row r="6819" spans="1:1" s="20" customFormat="1" x14ac:dyDescent="0.2">
      <c r="A6819" s="2"/>
    </row>
    <row r="6820" spans="1:1" s="20" customFormat="1" x14ac:dyDescent="0.2">
      <c r="A6820" s="2"/>
    </row>
    <row r="6821" spans="1:1" s="20" customFormat="1" x14ac:dyDescent="0.2">
      <c r="A6821" s="2"/>
    </row>
    <row r="6822" spans="1:1" s="20" customFormat="1" x14ac:dyDescent="0.2">
      <c r="A6822" s="2"/>
    </row>
    <row r="6823" spans="1:1" s="20" customFormat="1" x14ac:dyDescent="0.2">
      <c r="A6823" s="2"/>
    </row>
    <row r="6824" spans="1:1" s="20" customFormat="1" x14ac:dyDescent="0.2">
      <c r="A6824" s="2"/>
    </row>
    <row r="6825" spans="1:1" s="20" customFormat="1" x14ac:dyDescent="0.2">
      <c r="A6825" s="2"/>
    </row>
    <row r="6826" spans="1:1" s="20" customFormat="1" x14ac:dyDescent="0.2">
      <c r="A6826" s="2"/>
    </row>
    <row r="6827" spans="1:1" s="20" customFormat="1" x14ac:dyDescent="0.2">
      <c r="A6827" s="2"/>
    </row>
    <row r="6828" spans="1:1" s="20" customFormat="1" x14ac:dyDescent="0.2">
      <c r="A6828" s="2"/>
    </row>
    <row r="6829" spans="1:1" s="20" customFormat="1" x14ac:dyDescent="0.2">
      <c r="A6829" s="2"/>
    </row>
    <row r="6830" spans="1:1" s="20" customFormat="1" x14ac:dyDescent="0.2">
      <c r="A6830" s="2"/>
    </row>
    <row r="6831" spans="1:1" s="20" customFormat="1" x14ac:dyDescent="0.2">
      <c r="A6831" s="2"/>
    </row>
    <row r="6832" spans="1:1" s="20" customFormat="1" x14ac:dyDescent="0.2">
      <c r="A6832" s="2"/>
    </row>
    <row r="6833" spans="1:1" s="20" customFormat="1" x14ac:dyDescent="0.2">
      <c r="A6833" s="2"/>
    </row>
    <row r="6834" spans="1:1" s="20" customFormat="1" x14ac:dyDescent="0.2">
      <c r="A6834" s="2"/>
    </row>
    <row r="6835" spans="1:1" s="20" customFormat="1" x14ac:dyDescent="0.2">
      <c r="A6835" s="2"/>
    </row>
    <row r="6836" spans="1:1" s="20" customFormat="1" x14ac:dyDescent="0.2">
      <c r="A6836" s="2"/>
    </row>
    <row r="6837" spans="1:1" s="20" customFormat="1" x14ac:dyDescent="0.2">
      <c r="A6837" s="2"/>
    </row>
    <row r="6838" spans="1:1" s="20" customFormat="1" x14ac:dyDescent="0.2">
      <c r="A6838" s="2"/>
    </row>
    <row r="6839" spans="1:1" s="20" customFormat="1" x14ac:dyDescent="0.2">
      <c r="A6839" s="2"/>
    </row>
    <row r="6840" spans="1:1" s="20" customFormat="1" x14ac:dyDescent="0.2">
      <c r="A6840" s="2"/>
    </row>
    <row r="6841" spans="1:1" s="20" customFormat="1" x14ac:dyDescent="0.2">
      <c r="A6841" s="2"/>
    </row>
    <row r="6842" spans="1:1" s="20" customFormat="1" x14ac:dyDescent="0.2">
      <c r="A6842" s="2"/>
    </row>
    <row r="6843" spans="1:1" s="20" customFormat="1" x14ac:dyDescent="0.2">
      <c r="A6843" s="2"/>
    </row>
    <row r="6844" spans="1:1" s="20" customFormat="1" x14ac:dyDescent="0.2">
      <c r="A6844" s="2"/>
    </row>
    <row r="6845" spans="1:1" s="20" customFormat="1" x14ac:dyDescent="0.2">
      <c r="A6845" s="2"/>
    </row>
    <row r="6846" spans="1:1" s="20" customFormat="1" x14ac:dyDescent="0.2">
      <c r="A6846" s="2"/>
    </row>
    <row r="6847" spans="1:1" s="20" customFormat="1" x14ac:dyDescent="0.2">
      <c r="A6847" s="2"/>
    </row>
    <row r="6848" spans="1:1" s="20" customFormat="1" x14ac:dyDescent="0.2">
      <c r="A6848" s="2"/>
    </row>
    <row r="6849" spans="1:1" s="20" customFormat="1" x14ac:dyDescent="0.2">
      <c r="A6849" s="2"/>
    </row>
    <row r="6850" spans="1:1" s="20" customFormat="1" x14ac:dyDescent="0.2">
      <c r="A6850" s="2"/>
    </row>
    <row r="6851" spans="1:1" s="20" customFormat="1" x14ac:dyDescent="0.2">
      <c r="A6851" s="2"/>
    </row>
    <row r="6852" spans="1:1" s="20" customFormat="1" x14ac:dyDescent="0.2">
      <c r="A6852" s="2"/>
    </row>
    <row r="6853" spans="1:1" s="20" customFormat="1" x14ac:dyDescent="0.2">
      <c r="A6853" s="2"/>
    </row>
    <row r="6854" spans="1:1" s="20" customFormat="1" x14ac:dyDescent="0.2">
      <c r="A6854" s="2"/>
    </row>
    <row r="6855" spans="1:1" s="20" customFormat="1" x14ac:dyDescent="0.2">
      <c r="A6855" s="2"/>
    </row>
    <row r="6856" spans="1:1" s="20" customFormat="1" x14ac:dyDescent="0.2">
      <c r="A6856" s="2"/>
    </row>
    <row r="6857" spans="1:1" s="20" customFormat="1" x14ac:dyDescent="0.2">
      <c r="A6857" s="2"/>
    </row>
    <row r="6858" spans="1:1" s="20" customFormat="1" x14ac:dyDescent="0.2">
      <c r="A6858" s="2"/>
    </row>
    <row r="6859" spans="1:1" s="20" customFormat="1" x14ac:dyDescent="0.2">
      <c r="A6859" s="2"/>
    </row>
    <row r="6860" spans="1:1" s="20" customFormat="1" x14ac:dyDescent="0.2">
      <c r="A6860" s="2"/>
    </row>
    <row r="6861" spans="1:1" s="20" customFormat="1" x14ac:dyDescent="0.2">
      <c r="A6861" s="2"/>
    </row>
    <row r="6862" spans="1:1" s="20" customFormat="1" x14ac:dyDescent="0.2">
      <c r="A6862" s="2"/>
    </row>
    <row r="6863" spans="1:1" s="20" customFormat="1" x14ac:dyDescent="0.2">
      <c r="A6863" s="2"/>
    </row>
    <row r="6864" spans="1:1" s="20" customFormat="1" x14ac:dyDescent="0.2">
      <c r="A6864" s="2"/>
    </row>
    <row r="6865" spans="1:1" s="20" customFormat="1" x14ac:dyDescent="0.2">
      <c r="A6865" s="2"/>
    </row>
    <row r="6866" spans="1:1" s="20" customFormat="1" x14ac:dyDescent="0.2">
      <c r="A6866" s="2"/>
    </row>
    <row r="6867" spans="1:1" s="20" customFormat="1" x14ac:dyDescent="0.2">
      <c r="A6867" s="2"/>
    </row>
    <row r="6868" spans="1:1" s="20" customFormat="1" x14ac:dyDescent="0.2">
      <c r="A6868" s="2"/>
    </row>
    <row r="6869" spans="1:1" s="20" customFormat="1" x14ac:dyDescent="0.2">
      <c r="A6869" s="2"/>
    </row>
    <row r="6870" spans="1:1" s="20" customFormat="1" x14ac:dyDescent="0.2">
      <c r="A6870" s="2"/>
    </row>
    <row r="6871" spans="1:1" s="20" customFormat="1" x14ac:dyDescent="0.2">
      <c r="A6871" s="2"/>
    </row>
    <row r="6872" spans="1:1" s="20" customFormat="1" x14ac:dyDescent="0.2">
      <c r="A6872" s="2"/>
    </row>
    <row r="6873" spans="1:1" s="20" customFormat="1" x14ac:dyDescent="0.2">
      <c r="A6873" s="2"/>
    </row>
    <row r="6874" spans="1:1" s="20" customFormat="1" x14ac:dyDescent="0.2">
      <c r="A6874" s="2"/>
    </row>
    <row r="6875" spans="1:1" s="20" customFormat="1" x14ac:dyDescent="0.2">
      <c r="A6875" s="2"/>
    </row>
    <row r="6876" spans="1:1" s="20" customFormat="1" x14ac:dyDescent="0.2">
      <c r="A6876" s="2"/>
    </row>
    <row r="6877" spans="1:1" s="20" customFormat="1" x14ac:dyDescent="0.2">
      <c r="A6877" s="2"/>
    </row>
    <row r="6878" spans="1:1" s="20" customFormat="1" x14ac:dyDescent="0.2">
      <c r="A6878" s="2"/>
    </row>
    <row r="6879" spans="1:1" s="20" customFormat="1" x14ac:dyDescent="0.2">
      <c r="A6879" s="2"/>
    </row>
    <row r="6880" spans="1:1" s="20" customFormat="1" x14ac:dyDescent="0.2">
      <c r="A6880" s="2"/>
    </row>
    <row r="6881" spans="1:1" s="20" customFormat="1" x14ac:dyDescent="0.2">
      <c r="A6881" s="2"/>
    </row>
    <row r="6882" spans="1:1" s="20" customFormat="1" x14ac:dyDescent="0.2">
      <c r="A6882" s="2"/>
    </row>
    <row r="6883" spans="1:1" s="20" customFormat="1" x14ac:dyDescent="0.2">
      <c r="A6883" s="2"/>
    </row>
    <row r="6884" spans="1:1" s="20" customFormat="1" x14ac:dyDescent="0.2">
      <c r="A6884" s="2"/>
    </row>
    <row r="6885" spans="1:1" s="20" customFormat="1" x14ac:dyDescent="0.2">
      <c r="A6885" s="2"/>
    </row>
    <row r="6886" spans="1:1" s="20" customFormat="1" x14ac:dyDescent="0.2">
      <c r="A6886" s="2"/>
    </row>
    <row r="6887" spans="1:1" s="20" customFormat="1" x14ac:dyDescent="0.2">
      <c r="A6887" s="2"/>
    </row>
    <row r="6888" spans="1:1" s="20" customFormat="1" x14ac:dyDescent="0.2">
      <c r="A6888" s="2"/>
    </row>
    <row r="6889" spans="1:1" s="20" customFormat="1" x14ac:dyDescent="0.2">
      <c r="A6889" s="2"/>
    </row>
    <row r="6890" spans="1:1" s="20" customFormat="1" x14ac:dyDescent="0.2">
      <c r="A6890" s="2"/>
    </row>
    <row r="6891" spans="1:1" s="20" customFormat="1" x14ac:dyDescent="0.2">
      <c r="A6891" s="2"/>
    </row>
    <row r="6892" spans="1:1" s="20" customFormat="1" x14ac:dyDescent="0.2">
      <c r="A6892" s="2"/>
    </row>
    <row r="6893" spans="1:1" s="20" customFormat="1" x14ac:dyDescent="0.2">
      <c r="A6893" s="2"/>
    </row>
    <row r="6894" spans="1:1" s="20" customFormat="1" x14ac:dyDescent="0.2">
      <c r="A6894" s="2"/>
    </row>
    <row r="6895" spans="1:1" s="20" customFormat="1" x14ac:dyDescent="0.2">
      <c r="A6895" s="2"/>
    </row>
    <row r="6896" spans="1:1" s="20" customFormat="1" x14ac:dyDescent="0.2">
      <c r="A6896" s="2"/>
    </row>
    <row r="6897" spans="1:1" s="20" customFormat="1" x14ac:dyDescent="0.2">
      <c r="A6897" s="2"/>
    </row>
    <row r="6898" spans="1:1" s="20" customFormat="1" x14ac:dyDescent="0.2">
      <c r="A6898" s="2"/>
    </row>
    <row r="6899" spans="1:1" s="20" customFormat="1" x14ac:dyDescent="0.2">
      <c r="A6899" s="2"/>
    </row>
    <row r="6900" spans="1:1" s="20" customFormat="1" x14ac:dyDescent="0.2">
      <c r="A6900" s="2"/>
    </row>
    <row r="6901" spans="1:1" s="20" customFormat="1" x14ac:dyDescent="0.2">
      <c r="A6901" s="2"/>
    </row>
    <row r="6902" spans="1:1" s="20" customFormat="1" x14ac:dyDescent="0.2">
      <c r="A6902" s="2"/>
    </row>
    <row r="6903" spans="1:1" s="20" customFormat="1" x14ac:dyDescent="0.2">
      <c r="A6903" s="2"/>
    </row>
    <row r="6904" spans="1:1" s="20" customFormat="1" x14ac:dyDescent="0.2">
      <c r="A6904" s="2"/>
    </row>
    <row r="6905" spans="1:1" s="20" customFormat="1" x14ac:dyDescent="0.2">
      <c r="A6905" s="2"/>
    </row>
    <row r="6906" spans="1:1" s="20" customFormat="1" x14ac:dyDescent="0.2">
      <c r="A6906" s="2"/>
    </row>
    <row r="6907" spans="1:1" s="20" customFormat="1" x14ac:dyDescent="0.2">
      <c r="A6907" s="2"/>
    </row>
    <row r="6908" spans="1:1" s="20" customFormat="1" x14ac:dyDescent="0.2">
      <c r="A6908" s="2"/>
    </row>
    <row r="6909" spans="1:1" s="20" customFormat="1" x14ac:dyDescent="0.2">
      <c r="A6909" s="2"/>
    </row>
    <row r="6910" spans="1:1" s="20" customFormat="1" x14ac:dyDescent="0.2">
      <c r="A6910" s="2"/>
    </row>
    <row r="6911" spans="1:1" s="20" customFormat="1" x14ac:dyDescent="0.2">
      <c r="A6911" s="2"/>
    </row>
    <row r="6912" spans="1:1" s="20" customFormat="1" x14ac:dyDescent="0.2">
      <c r="A6912" s="2"/>
    </row>
    <row r="6913" spans="1:1" s="20" customFormat="1" x14ac:dyDescent="0.2">
      <c r="A6913" s="2"/>
    </row>
    <row r="6914" spans="1:1" s="20" customFormat="1" x14ac:dyDescent="0.2">
      <c r="A6914" s="2"/>
    </row>
    <row r="6915" spans="1:1" s="20" customFormat="1" x14ac:dyDescent="0.2">
      <c r="A6915" s="2"/>
    </row>
    <row r="6916" spans="1:1" s="20" customFormat="1" x14ac:dyDescent="0.2">
      <c r="A6916" s="2"/>
    </row>
    <row r="6917" spans="1:1" s="20" customFormat="1" x14ac:dyDescent="0.2">
      <c r="A6917" s="2"/>
    </row>
    <row r="6918" spans="1:1" s="20" customFormat="1" x14ac:dyDescent="0.2">
      <c r="A6918" s="2"/>
    </row>
    <row r="6919" spans="1:1" s="20" customFormat="1" x14ac:dyDescent="0.2">
      <c r="A6919" s="2"/>
    </row>
    <row r="6920" spans="1:1" s="20" customFormat="1" x14ac:dyDescent="0.2">
      <c r="A6920" s="2"/>
    </row>
    <row r="6921" spans="1:1" s="20" customFormat="1" x14ac:dyDescent="0.2">
      <c r="A6921" s="2"/>
    </row>
    <row r="6922" spans="1:1" s="20" customFormat="1" x14ac:dyDescent="0.2">
      <c r="A6922" s="2"/>
    </row>
    <row r="6923" spans="1:1" s="20" customFormat="1" x14ac:dyDescent="0.2">
      <c r="A6923" s="2"/>
    </row>
    <row r="6924" spans="1:1" s="20" customFormat="1" x14ac:dyDescent="0.2">
      <c r="A6924" s="2"/>
    </row>
    <row r="6925" spans="1:1" s="20" customFormat="1" x14ac:dyDescent="0.2">
      <c r="A6925" s="2"/>
    </row>
    <row r="6926" spans="1:1" s="20" customFormat="1" x14ac:dyDescent="0.2">
      <c r="A6926" s="2"/>
    </row>
    <row r="6927" spans="1:1" s="20" customFormat="1" x14ac:dyDescent="0.2">
      <c r="A6927" s="2"/>
    </row>
    <row r="6928" spans="1:1" s="20" customFormat="1" x14ac:dyDescent="0.2">
      <c r="A6928" s="2"/>
    </row>
    <row r="6929" spans="1:1" s="20" customFormat="1" x14ac:dyDescent="0.2">
      <c r="A6929" s="2"/>
    </row>
    <row r="6930" spans="1:1" s="20" customFormat="1" x14ac:dyDescent="0.2">
      <c r="A6930" s="2"/>
    </row>
    <row r="6931" spans="1:1" s="20" customFormat="1" x14ac:dyDescent="0.2">
      <c r="A6931" s="2"/>
    </row>
    <row r="6932" spans="1:1" s="20" customFormat="1" x14ac:dyDescent="0.2">
      <c r="A6932" s="2"/>
    </row>
    <row r="6933" spans="1:1" s="20" customFormat="1" x14ac:dyDescent="0.2">
      <c r="A6933" s="2"/>
    </row>
    <row r="6934" spans="1:1" s="20" customFormat="1" x14ac:dyDescent="0.2">
      <c r="A6934" s="2"/>
    </row>
    <row r="6935" spans="1:1" s="20" customFormat="1" x14ac:dyDescent="0.2">
      <c r="A6935" s="2"/>
    </row>
    <row r="6936" spans="1:1" s="20" customFormat="1" x14ac:dyDescent="0.2">
      <c r="A6936" s="2"/>
    </row>
    <row r="6937" spans="1:1" s="20" customFormat="1" x14ac:dyDescent="0.2">
      <c r="A6937" s="2"/>
    </row>
    <row r="6938" spans="1:1" s="20" customFormat="1" x14ac:dyDescent="0.2">
      <c r="A6938" s="2"/>
    </row>
    <row r="6939" spans="1:1" s="20" customFormat="1" x14ac:dyDescent="0.2">
      <c r="A6939" s="2"/>
    </row>
    <row r="6940" spans="1:1" s="20" customFormat="1" x14ac:dyDescent="0.2">
      <c r="A6940" s="2"/>
    </row>
    <row r="6941" spans="1:1" s="20" customFormat="1" x14ac:dyDescent="0.2">
      <c r="A6941" s="2"/>
    </row>
    <row r="6942" spans="1:1" s="20" customFormat="1" x14ac:dyDescent="0.2">
      <c r="A6942" s="2"/>
    </row>
    <row r="6943" spans="1:1" s="20" customFormat="1" x14ac:dyDescent="0.2">
      <c r="A6943" s="2"/>
    </row>
    <row r="6944" spans="1:1" s="20" customFormat="1" x14ac:dyDescent="0.2">
      <c r="A6944" s="2"/>
    </row>
    <row r="6945" spans="1:1" s="20" customFormat="1" x14ac:dyDescent="0.2">
      <c r="A6945" s="2"/>
    </row>
    <row r="6946" spans="1:1" s="20" customFormat="1" x14ac:dyDescent="0.2">
      <c r="A6946" s="2"/>
    </row>
    <row r="6947" spans="1:1" s="20" customFormat="1" x14ac:dyDescent="0.2">
      <c r="A6947" s="2"/>
    </row>
    <row r="6948" spans="1:1" s="20" customFormat="1" x14ac:dyDescent="0.2">
      <c r="A6948" s="2"/>
    </row>
    <row r="6949" spans="1:1" s="20" customFormat="1" x14ac:dyDescent="0.2">
      <c r="A6949" s="2"/>
    </row>
    <row r="6950" spans="1:1" s="20" customFormat="1" x14ac:dyDescent="0.2">
      <c r="A6950" s="2"/>
    </row>
    <row r="6951" spans="1:1" s="20" customFormat="1" x14ac:dyDescent="0.2">
      <c r="A6951" s="2"/>
    </row>
    <row r="6952" spans="1:1" s="20" customFormat="1" x14ac:dyDescent="0.2">
      <c r="A6952" s="2"/>
    </row>
    <row r="6953" spans="1:1" s="20" customFormat="1" x14ac:dyDescent="0.2">
      <c r="A6953" s="2"/>
    </row>
    <row r="6954" spans="1:1" s="20" customFormat="1" x14ac:dyDescent="0.2">
      <c r="A6954" s="2"/>
    </row>
    <row r="6955" spans="1:1" s="20" customFormat="1" x14ac:dyDescent="0.2">
      <c r="A6955" s="2"/>
    </row>
    <row r="6956" spans="1:1" s="20" customFormat="1" x14ac:dyDescent="0.2">
      <c r="A6956" s="2"/>
    </row>
    <row r="6957" spans="1:1" s="20" customFormat="1" x14ac:dyDescent="0.2">
      <c r="A6957" s="2"/>
    </row>
    <row r="6958" spans="1:1" s="20" customFormat="1" x14ac:dyDescent="0.2">
      <c r="A6958" s="2"/>
    </row>
    <row r="6959" spans="1:1" s="20" customFormat="1" x14ac:dyDescent="0.2">
      <c r="A6959" s="2"/>
    </row>
    <row r="6960" spans="1:1" s="20" customFormat="1" x14ac:dyDescent="0.2">
      <c r="A6960" s="2"/>
    </row>
    <row r="6961" spans="1:1" s="20" customFormat="1" x14ac:dyDescent="0.2">
      <c r="A6961" s="2"/>
    </row>
    <row r="6962" spans="1:1" s="20" customFormat="1" x14ac:dyDescent="0.2">
      <c r="A6962" s="2"/>
    </row>
    <row r="6963" spans="1:1" s="20" customFormat="1" x14ac:dyDescent="0.2">
      <c r="A6963" s="2"/>
    </row>
    <row r="6964" spans="1:1" s="20" customFormat="1" x14ac:dyDescent="0.2">
      <c r="A6964" s="2"/>
    </row>
    <row r="6965" spans="1:1" s="20" customFormat="1" x14ac:dyDescent="0.2">
      <c r="A6965" s="2"/>
    </row>
    <row r="6966" spans="1:1" s="20" customFormat="1" x14ac:dyDescent="0.2">
      <c r="A6966" s="2"/>
    </row>
    <row r="6967" spans="1:1" s="20" customFormat="1" x14ac:dyDescent="0.2">
      <c r="A6967" s="2"/>
    </row>
    <row r="6968" spans="1:1" s="20" customFormat="1" x14ac:dyDescent="0.2">
      <c r="A6968" s="2"/>
    </row>
    <row r="6969" spans="1:1" s="20" customFormat="1" x14ac:dyDescent="0.2">
      <c r="A6969" s="2"/>
    </row>
    <row r="6970" spans="1:1" s="20" customFormat="1" x14ac:dyDescent="0.2">
      <c r="A6970" s="2"/>
    </row>
    <row r="6971" spans="1:1" s="20" customFormat="1" x14ac:dyDescent="0.2">
      <c r="A6971" s="2"/>
    </row>
    <row r="6972" spans="1:1" s="20" customFormat="1" x14ac:dyDescent="0.2">
      <c r="A6972" s="2"/>
    </row>
    <row r="6973" spans="1:1" s="20" customFormat="1" x14ac:dyDescent="0.2">
      <c r="A6973" s="2"/>
    </row>
    <row r="6974" spans="1:1" s="20" customFormat="1" x14ac:dyDescent="0.2">
      <c r="A6974" s="2"/>
    </row>
    <row r="6975" spans="1:1" s="20" customFormat="1" x14ac:dyDescent="0.2">
      <c r="A6975" s="2"/>
    </row>
    <row r="6976" spans="1:1" s="20" customFormat="1" x14ac:dyDescent="0.2">
      <c r="A6976" s="2"/>
    </row>
    <row r="6977" spans="1:1" s="20" customFormat="1" x14ac:dyDescent="0.2">
      <c r="A6977" s="2"/>
    </row>
    <row r="6978" spans="1:1" s="20" customFormat="1" x14ac:dyDescent="0.2">
      <c r="A6978" s="2"/>
    </row>
    <row r="6979" spans="1:1" s="20" customFormat="1" x14ac:dyDescent="0.2">
      <c r="A6979" s="2"/>
    </row>
    <row r="6980" spans="1:1" s="20" customFormat="1" x14ac:dyDescent="0.2">
      <c r="A6980" s="2"/>
    </row>
    <row r="6981" spans="1:1" s="20" customFormat="1" x14ac:dyDescent="0.2">
      <c r="A6981" s="2"/>
    </row>
    <row r="6982" spans="1:1" s="20" customFormat="1" x14ac:dyDescent="0.2">
      <c r="A6982" s="2"/>
    </row>
    <row r="6983" spans="1:1" s="20" customFormat="1" x14ac:dyDescent="0.2">
      <c r="A6983" s="2"/>
    </row>
    <row r="6984" spans="1:1" s="20" customFormat="1" x14ac:dyDescent="0.2">
      <c r="A6984" s="2"/>
    </row>
    <row r="6985" spans="1:1" s="20" customFormat="1" x14ac:dyDescent="0.2">
      <c r="A6985" s="2"/>
    </row>
    <row r="6986" spans="1:1" s="20" customFormat="1" x14ac:dyDescent="0.2">
      <c r="A6986" s="2"/>
    </row>
    <row r="6987" spans="1:1" s="20" customFormat="1" x14ac:dyDescent="0.2">
      <c r="A6987" s="2"/>
    </row>
    <row r="6988" spans="1:1" s="20" customFormat="1" x14ac:dyDescent="0.2">
      <c r="A6988" s="2"/>
    </row>
    <row r="6989" spans="1:1" s="20" customFormat="1" x14ac:dyDescent="0.2">
      <c r="A6989" s="2"/>
    </row>
    <row r="6990" spans="1:1" s="20" customFormat="1" x14ac:dyDescent="0.2">
      <c r="A6990" s="2"/>
    </row>
    <row r="6991" spans="1:1" s="20" customFormat="1" x14ac:dyDescent="0.2">
      <c r="A6991" s="2"/>
    </row>
    <row r="6992" spans="1:1" s="20" customFormat="1" x14ac:dyDescent="0.2">
      <c r="A6992" s="2"/>
    </row>
    <row r="6993" spans="1:1" s="20" customFormat="1" x14ac:dyDescent="0.2">
      <c r="A6993" s="2"/>
    </row>
    <row r="6994" spans="1:1" s="20" customFormat="1" x14ac:dyDescent="0.2">
      <c r="A6994" s="2"/>
    </row>
    <row r="6995" spans="1:1" s="20" customFormat="1" x14ac:dyDescent="0.2">
      <c r="A6995" s="2"/>
    </row>
    <row r="6996" spans="1:1" s="20" customFormat="1" x14ac:dyDescent="0.2">
      <c r="A6996" s="2"/>
    </row>
    <row r="6997" spans="1:1" s="20" customFormat="1" x14ac:dyDescent="0.2">
      <c r="A6997" s="2"/>
    </row>
    <row r="6998" spans="1:1" s="20" customFormat="1" x14ac:dyDescent="0.2">
      <c r="A6998" s="2"/>
    </row>
    <row r="6999" spans="1:1" s="20" customFormat="1" x14ac:dyDescent="0.2">
      <c r="A6999" s="2"/>
    </row>
    <row r="7000" spans="1:1" s="20" customFormat="1" x14ac:dyDescent="0.2">
      <c r="A7000" s="2"/>
    </row>
    <row r="7001" spans="1:1" s="20" customFormat="1" x14ac:dyDescent="0.2">
      <c r="A7001" s="2"/>
    </row>
    <row r="7002" spans="1:1" s="20" customFormat="1" x14ac:dyDescent="0.2">
      <c r="A7002" s="2"/>
    </row>
    <row r="7003" spans="1:1" s="20" customFormat="1" x14ac:dyDescent="0.2">
      <c r="A7003" s="2"/>
    </row>
    <row r="7004" spans="1:1" s="20" customFormat="1" x14ac:dyDescent="0.2">
      <c r="A7004" s="2"/>
    </row>
    <row r="7005" spans="1:1" s="20" customFormat="1" x14ac:dyDescent="0.2">
      <c r="A7005" s="2"/>
    </row>
    <row r="7006" spans="1:1" s="20" customFormat="1" x14ac:dyDescent="0.2">
      <c r="A7006" s="2"/>
    </row>
    <row r="7007" spans="1:1" s="20" customFormat="1" x14ac:dyDescent="0.2">
      <c r="A7007" s="2"/>
    </row>
    <row r="7008" spans="1:1" s="20" customFormat="1" x14ac:dyDescent="0.2">
      <c r="A7008" s="2"/>
    </row>
    <row r="7009" spans="1:1" s="20" customFormat="1" x14ac:dyDescent="0.2">
      <c r="A7009" s="2"/>
    </row>
    <row r="7010" spans="1:1" s="20" customFormat="1" x14ac:dyDescent="0.2">
      <c r="A7010" s="2"/>
    </row>
    <row r="7011" spans="1:1" s="20" customFormat="1" x14ac:dyDescent="0.2">
      <c r="A7011" s="2"/>
    </row>
    <row r="7012" spans="1:1" s="20" customFormat="1" x14ac:dyDescent="0.2">
      <c r="A7012" s="2"/>
    </row>
    <row r="7013" spans="1:1" s="20" customFormat="1" x14ac:dyDescent="0.2">
      <c r="A7013" s="2"/>
    </row>
    <row r="7014" spans="1:1" s="20" customFormat="1" x14ac:dyDescent="0.2">
      <c r="A7014" s="2"/>
    </row>
    <row r="7015" spans="1:1" s="20" customFormat="1" x14ac:dyDescent="0.2">
      <c r="A7015" s="2"/>
    </row>
    <row r="7016" spans="1:1" s="20" customFormat="1" x14ac:dyDescent="0.2">
      <c r="A7016" s="2"/>
    </row>
    <row r="7017" spans="1:1" s="20" customFormat="1" x14ac:dyDescent="0.2">
      <c r="A7017" s="2"/>
    </row>
    <row r="7018" spans="1:1" s="20" customFormat="1" x14ac:dyDescent="0.2">
      <c r="A7018" s="2"/>
    </row>
    <row r="7019" spans="1:1" s="20" customFormat="1" x14ac:dyDescent="0.2">
      <c r="A7019" s="2"/>
    </row>
    <row r="7020" spans="1:1" s="20" customFormat="1" x14ac:dyDescent="0.2">
      <c r="A7020" s="2"/>
    </row>
    <row r="7021" spans="1:1" s="20" customFormat="1" x14ac:dyDescent="0.2">
      <c r="A7021" s="2"/>
    </row>
    <row r="7022" spans="1:1" s="20" customFormat="1" x14ac:dyDescent="0.2">
      <c r="A7022" s="2"/>
    </row>
    <row r="7023" spans="1:1" s="20" customFormat="1" x14ac:dyDescent="0.2">
      <c r="A7023" s="2"/>
    </row>
    <row r="7024" spans="1:1" s="20" customFormat="1" x14ac:dyDescent="0.2">
      <c r="A7024" s="2"/>
    </row>
    <row r="7025" spans="1:1" s="20" customFormat="1" x14ac:dyDescent="0.2">
      <c r="A7025" s="2"/>
    </row>
    <row r="7026" spans="1:1" s="20" customFormat="1" x14ac:dyDescent="0.2">
      <c r="A7026" s="2"/>
    </row>
    <row r="7027" spans="1:1" s="20" customFormat="1" x14ac:dyDescent="0.2">
      <c r="A7027" s="2"/>
    </row>
    <row r="7028" spans="1:1" s="20" customFormat="1" x14ac:dyDescent="0.2">
      <c r="A7028" s="2"/>
    </row>
    <row r="7029" spans="1:1" s="20" customFormat="1" x14ac:dyDescent="0.2">
      <c r="A7029" s="2"/>
    </row>
    <row r="7030" spans="1:1" s="20" customFormat="1" x14ac:dyDescent="0.2">
      <c r="A7030" s="2"/>
    </row>
    <row r="7031" spans="1:1" s="20" customFormat="1" x14ac:dyDescent="0.2">
      <c r="A7031" s="2"/>
    </row>
    <row r="7032" spans="1:1" s="20" customFormat="1" x14ac:dyDescent="0.2">
      <c r="A7032" s="2"/>
    </row>
    <row r="7033" spans="1:1" s="20" customFormat="1" x14ac:dyDescent="0.2">
      <c r="A7033" s="2"/>
    </row>
    <row r="7034" spans="1:1" s="20" customFormat="1" x14ac:dyDescent="0.2">
      <c r="A7034" s="2"/>
    </row>
    <row r="7035" spans="1:1" s="20" customFormat="1" x14ac:dyDescent="0.2">
      <c r="A7035" s="2"/>
    </row>
    <row r="7036" spans="1:1" s="20" customFormat="1" x14ac:dyDescent="0.2">
      <c r="A7036" s="2"/>
    </row>
    <row r="7037" spans="1:1" s="20" customFormat="1" x14ac:dyDescent="0.2">
      <c r="A7037" s="2"/>
    </row>
    <row r="7038" spans="1:1" s="20" customFormat="1" x14ac:dyDescent="0.2">
      <c r="A7038" s="2"/>
    </row>
    <row r="7039" spans="1:1" s="20" customFormat="1" x14ac:dyDescent="0.2">
      <c r="A7039" s="2"/>
    </row>
    <row r="7040" spans="1:1" s="20" customFormat="1" x14ac:dyDescent="0.2">
      <c r="A7040" s="2"/>
    </row>
    <row r="7041" spans="1:1" s="20" customFormat="1" x14ac:dyDescent="0.2">
      <c r="A7041" s="2"/>
    </row>
    <row r="7042" spans="1:1" s="20" customFormat="1" x14ac:dyDescent="0.2">
      <c r="A7042" s="2"/>
    </row>
    <row r="7043" spans="1:1" s="20" customFormat="1" x14ac:dyDescent="0.2">
      <c r="A7043" s="2"/>
    </row>
    <row r="7044" spans="1:1" s="20" customFormat="1" x14ac:dyDescent="0.2">
      <c r="A7044" s="2"/>
    </row>
    <row r="7045" spans="1:1" s="20" customFormat="1" x14ac:dyDescent="0.2">
      <c r="A7045" s="2"/>
    </row>
    <row r="7046" spans="1:1" s="20" customFormat="1" x14ac:dyDescent="0.2">
      <c r="A7046" s="2"/>
    </row>
    <row r="7047" spans="1:1" s="20" customFormat="1" x14ac:dyDescent="0.2">
      <c r="A7047" s="2"/>
    </row>
    <row r="7048" spans="1:1" s="20" customFormat="1" x14ac:dyDescent="0.2">
      <c r="A7048" s="2"/>
    </row>
    <row r="7049" spans="1:1" s="20" customFormat="1" x14ac:dyDescent="0.2">
      <c r="A7049" s="2"/>
    </row>
    <row r="7050" spans="1:1" s="20" customFormat="1" x14ac:dyDescent="0.2">
      <c r="A7050" s="2"/>
    </row>
    <row r="7051" spans="1:1" s="20" customFormat="1" x14ac:dyDescent="0.2">
      <c r="A7051" s="2"/>
    </row>
    <row r="7052" spans="1:1" s="20" customFormat="1" x14ac:dyDescent="0.2">
      <c r="A7052" s="2"/>
    </row>
    <row r="7053" spans="1:1" s="20" customFormat="1" x14ac:dyDescent="0.2">
      <c r="A7053" s="2"/>
    </row>
    <row r="7054" spans="1:1" s="20" customFormat="1" x14ac:dyDescent="0.2">
      <c r="A7054" s="2"/>
    </row>
    <row r="7055" spans="1:1" s="20" customFormat="1" x14ac:dyDescent="0.2">
      <c r="A7055" s="2"/>
    </row>
    <row r="7056" spans="1:1" s="20" customFormat="1" x14ac:dyDescent="0.2">
      <c r="A7056" s="2"/>
    </row>
    <row r="7057" spans="1:1" s="20" customFormat="1" x14ac:dyDescent="0.2">
      <c r="A7057" s="2"/>
    </row>
    <row r="7058" spans="1:1" s="20" customFormat="1" x14ac:dyDescent="0.2">
      <c r="A7058" s="2"/>
    </row>
    <row r="7059" spans="1:1" s="20" customFormat="1" x14ac:dyDescent="0.2">
      <c r="A7059" s="2"/>
    </row>
    <row r="7060" spans="1:1" s="20" customFormat="1" x14ac:dyDescent="0.2">
      <c r="A7060" s="2"/>
    </row>
    <row r="7061" spans="1:1" s="20" customFormat="1" x14ac:dyDescent="0.2">
      <c r="A7061" s="2"/>
    </row>
    <row r="7062" spans="1:1" s="20" customFormat="1" x14ac:dyDescent="0.2">
      <c r="A7062" s="2"/>
    </row>
    <row r="7063" spans="1:1" s="20" customFormat="1" x14ac:dyDescent="0.2">
      <c r="A7063" s="2"/>
    </row>
    <row r="7064" spans="1:1" s="20" customFormat="1" x14ac:dyDescent="0.2">
      <c r="A7064" s="2"/>
    </row>
    <row r="7065" spans="1:1" s="20" customFormat="1" x14ac:dyDescent="0.2">
      <c r="A7065" s="2"/>
    </row>
    <row r="7066" spans="1:1" s="20" customFormat="1" x14ac:dyDescent="0.2">
      <c r="A7066" s="2"/>
    </row>
    <row r="7067" spans="1:1" s="20" customFormat="1" x14ac:dyDescent="0.2">
      <c r="A7067" s="2"/>
    </row>
    <row r="7068" spans="1:1" s="20" customFormat="1" x14ac:dyDescent="0.2">
      <c r="A7068" s="2"/>
    </row>
    <row r="7069" spans="1:1" s="20" customFormat="1" x14ac:dyDescent="0.2">
      <c r="A7069" s="2"/>
    </row>
    <row r="7070" spans="1:1" s="20" customFormat="1" x14ac:dyDescent="0.2">
      <c r="A7070" s="2"/>
    </row>
    <row r="7071" spans="1:1" s="20" customFormat="1" x14ac:dyDescent="0.2">
      <c r="A7071" s="2"/>
    </row>
    <row r="7072" spans="1:1" s="20" customFormat="1" x14ac:dyDescent="0.2">
      <c r="A7072" s="2"/>
    </row>
    <row r="7073" spans="1:1" s="20" customFormat="1" x14ac:dyDescent="0.2">
      <c r="A7073" s="2"/>
    </row>
    <row r="7074" spans="1:1" s="20" customFormat="1" x14ac:dyDescent="0.2">
      <c r="A7074" s="2"/>
    </row>
    <row r="7075" spans="1:1" s="20" customFormat="1" x14ac:dyDescent="0.2">
      <c r="A7075" s="2"/>
    </row>
    <row r="7076" spans="1:1" s="20" customFormat="1" x14ac:dyDescent="0.2">
      <c r="A7076" s="2"/>
    </row>
    <row r="7077" spans="1:1" s="20" customFormat="1" x14ac:dyDescent="0.2">
      <c r="A7077" s="2"/>
    </row>
    <row r="7078" spans="1:1" s="20" customFormat="1" x14ac:dyDescent="0.2">
      <c r="A7078" s="2"/>
    </row>
    <row r="7079" spans="1:1" s="20" customFormat="1" x14ac:dyDescent="0.2">
      <c r="A7079" s="2"/>
    </row>
    <row r="7080" spans="1:1" s="20" customFormat="1" x14ac:dyDescent="0.2">
      <c r="A7080" s="2"/>
    </row>
    <row r="7081" spans="1:1" s="20" customFormat="1" x14ac:dyDescent="0.2">
      <c r="A7081" s="2"/>
    </row>
    <row r="7082" spans="1:1" s="20" customFormat="1" x14ac:dyDescent="0.2">
      <c r="A7082" s="2"/>
    </row>
    <row r="7083" spans="1:1" s="20" customFormat="1" x14ac:dyDescent="0.2">
      <c r="A7083" s="2"/>
    </row>
    <row r="7084" spans="1:1" s="20" customFormat="1" x14ac:dyDescent="0.2">
      <c r="A7084" s="2"/>
    </row>
    <row r="7085" spans="1:1" s="20" customFormat="1" x14ac:dyDescent="0.2">
      <c r="A7085" s="2"/>
    </row>
    <row r="7086" spans="1:1" s="20" customFormat="1" x14ac:dyDescent="0.2">
      <c r="A7086" s="2"/>
    </row>
    <row r="7087" spans="1:1" s="20" customFormat="1" x14ac:dyDescent="0.2">
      <c r="A7087" s="2"/>
    </row>
    <row r="7088" spans="1:1" s="20" customFormat="1" x14ac:dyDescent="0.2">
      <c r="A7088" s="2"/>
    </row>
    <row r="7089" spans="1:1" s="20" customFormat="1" x14ac:dyDescent="0.2">
      <c r="A7089" s="2"/>
    </row>
    <row r="7090" spans="1:1" s="20" customFormat="1" x14ac:dyDescent="0.2">
      <c r="A7090" s="2"/>
    </row>
    <row r="7091" spans="1:1" s="20" customFormat="1" x14ac:dyDescent="0.2">
      <c r="A7091" s="2"/>
    </row>
    <row r="7092" spans="1:1" s="20" customFormat="1" x14ac:dyDescent="0.2">
      <c r="A7092" s="2"/>
    </row>
    <row r="7093" spans="1:1" s="20" customFormat="1" x14ac:dyDescent="0.2">
      <c r="A7093" s="2"/>
    </row>
    <row r="7094" spans="1:1" s="20" customFormat="1" x14ac:dyDescent="0.2">
      <c r="A7094" s="2"/>
    </row>
    <row r="7095" spans="1:1" s="20" customFormat="1" x14ac:dyDescent="0.2">
      <c r="A7095" s="2"/>
    </row>
    <row r="7096" spans="1:1" s="20" customFormat="1" x14ac:dyDescent="0.2">
      <c r="A7096" s="2"/>
    </row>
    <row r="7097" spans="1:1" s="20" customFormat="1" x14ac:dyDescent="0.2">
      <c r="A7097" s="2"/>
    </row>
    <row r="7098" spans="1:1" s="20" customFormat="1" x14ac:dyDescent="0.2">
      <c r="A7098" s="2"/>
    </row>
    <row r="7099" spans="1:1" s="20" customFormat="1" x14ac:dyDescent="0.2">
      <c r="A7099" s="2"/>
    </row>
    <row r="7100" spans="1:1" s="20" customFormat="1" x14ac:dyDescent="0.2">
      <c r="A7100" s="2"/>
    </row>
    <row r="7101" spans="1:1" s="20" customFormat="1" x14ac:dyDescent="0.2">
      <c r="A7101" s="2"/>
    </row>
    <row r="7102" spans="1:1" s="20" customFormat="1" x14ac:dyDescent="0.2">
      <c r="A7102" s="2"/>
    </row>
    <row r="7103" spans="1:1" s="20" customFormat="1" x14ac:dyDescent="0.2">
      <c r="A7103" s="2"/>
    </row>
    <row r="7104" spans="1:1" s="20" customFormat="1" x14ac:dyDescent="0.2">
      <c r="A7104" s="2"/>
    </row>
    <row r="7105" spans="1:1" s="20" customFormat="1" x14ac:dyDescent="0.2">
      <c r="A7105" s="2"/>
    </row>
    <row r="7106" spans="1:1" s="20" customFormat="1" x14ac:dyDescent="0.2">
      <c r="A7106" s="2"/>
    </row>
    <row r="7107" spans="1:1" s="20" customFormat="1" x14ac:dyDescent="0.2">
      <c r="A7107" s="2"/>
    </row>
    <row r="7108" spans="1:1" s="20" customFormat="1" x14ac:dyDescent="0.2">
      <c r="A7108" s="2"/>
    </row>
    <row r="7109" spans="1:1" s="20" customFormat="1" x14ac:dyDescent="0.2">
      <c r="A7109" s="2"/>
    </row>
    <row r="7110" spans="1:1" s="20" customFormat="1" x14ac:dyDescent="0.2">
      <c r="A7110" s="2"/>
    </row>
    <row r="7111" spans="1:1" s="20" customFormat="1" x14ac:dyDescent="0.2">
      <c r="A7111" s="2"/>
    </row>
    <row r="7112" spans="1:1" s="20" customFormat="1" x14ac:dyDescent="0.2">
      <c r="A7112" s="2"/>
    </row>
    <row r="7113" spans="1:1" s="20" customFormat="1" x14ac:dyDescent="0.2">
      <c r="A7113" s="2"/>
    </row>
    <row r="7114" spans="1:1" s="20" customFormat="1" x14ac:dyDescent="0.2">
      <c r="A7114" s="2"/>
    </row>
    <row r="7115" spans="1:1" s="20" customFormat="1" x14ac:dyDescent="0.2">
      <c r="A7115" s="2"/>
    </row>
    <row r="7116" spans="1:1" s="20" customFormat="1" x14ac:dyDescent="0.2">
      <c r="A7116" s="2"/>
    </row>
    <row r="7117" spans="1:1" s="20" customFormat="1" x14ac:dyDescent="0.2">
      <c r="A7117" s="2"/>
    </row>
    <row r="7118" spans="1:1" s="20" customFormat="1" x14ac:dyDescent="0.2">
      <c r="A7118" s="2"/>
    </row>
    <row r="7119" spans="1:1" s="20" customFormat="1" x14ac:dyDescent="0.2">
      <c r="A7119" s="2"/>
    </row>
    <row r="7120" spans="1:1" s="20" customFormat="1" x14ac:dyDescent="0.2">
      <c r="A7120" s="2"/>
    </row>
    <row r="7121" spans="1:1" s="20" customFormat="1" x14ac:dyDescent="0.2">
      <c r="A7121" s="2"/>
    </row>
    <row r="7122" spans="1:1" s="20" customFormat="1" x14ac:dyDescent="0.2">
      <c r="A7122" s="2"/>
    </row>
    <row r="7123" spans="1:1" s="20" customFormat="1" x14ac:dyDescent="0.2">
      <c r="A7123" s="2"/>
    </row>
    <row r="7124" spans="1:1" s="20" customFormat="1" x14ac:dyDescent="0.2">
      <c r="A7124" s="2"/>
    </row>
    <row r="7125" spans="1:1" s="20" customFormat="1" x14ac:dyDescent="0.2">
      <c r="A7125" s="2"/>
    </row>
    <row r="7126" spans="1:1" s="20" customFormat="1" x14ac:dyDescent="0.2">
      <c r="A7126" s="2"/>
    </row>
    <row r="7127" spans="1:1" s="20" customFormat="1" x14ac:dyDescent="0.2">
      <c r="A7127" s="2"/>
    </row>
    <row r="7128" spans="1:1" s="20" customFormat="1" x14ac:dyDescent="0.2">
      <c r="A7128" s="2"/>
    </row>
    <row r="7129" spans="1:1" s="20" customFormat="1" x14ac:dyDescent="0.2">
      <c r="A7129" s="2"/>
    </row>
    <row r="7130" spans="1:1" s="20" customFormat="1" x14ac:dyDescent="0.2">
      <c r="A7130" s="2"/>
    </row>
    <row r="7131" spans="1:1" s="20" customFormat="1" x14ac:dyDescent="0.2">
      <c r="A7131" s="2"/>
    </row>
    <row r="7132" spans="1:1" s="20" customFormat="1" x14ac:dyDescent="0.2">
      <c r="A7132" s="2"/>
    </row>
    <row r="7133" spans="1:1" s="20" customFormat="1" x14ac:dyDescent="0.2">
      <c r="A7133" s="2"/>
    </row>
    <row r="7134" spans="1:1" s="20" customFormat="1" x14ac:dyDescent="0.2">
      <c r="A7134" s="2"/>
    </row>
    <row r="7135" spans="1:1" s="20" customFormat="1" x14ac:dyDescent="0.2">
      <c r="A7135" s="2"/>
    </row>
    <row r="7136" spans="1:1" s="20" customFormat="1" x14ac:dyDescent="0.2">
      <c r="A7136" s="2"/>
    </row>
    <row r="7137" spans="1:1" s="20" customFormat="1" x14ac:dyDescent="0.2">
      <c r="A7137" s="2"/>
    </row>
    <row r="7138" spans="1:1" s="20" customFormat="1" x14ac:dyDescent="0.2">
      <c r="A7138" s="2"/>
    </row>
    <row r="7139" spans="1:1" s="20" customFormat="1" x14ac:dyDescent="0.2">
      <c r="A7139" s="2"/>
    </row>
    <row r="7140" spans="1:1" s="20" customFormat="1" x14ac:dyDescent="0.2">
      <c r="A7140" s="2"/>
    </row>
    <row r="7141" spans="1:1" s="20" customFormat="1" x14ac:dyDescent="0.2">
      <c r="A7141" s="2"/>
    </row>
    <row r="7142" spans="1:1" s="20" customFormat="1" x14ac:dyDescent="0.2">
      <c r="A7142" s="2"/>
    </row>
    <row r="7143" spans="1:1" s="20" customFormat="1" x14ac:dyDescent="0.2">
      <c r="A7143" s="2"/>
    </row>
    <row r="7144" spans="1:1" s="20" customFormat="1" x14ac:dyDescent="0.2">
      <c r="A7144" s="2"/>
    </row>
    <row r="7145" spans="1:1" s="20" customFormat="1" x14ac:dyDescent="0.2">
      <c r="A7145" s="2"/>
    </row>
    <row r="7146" spans="1:1" s="20" customFormat="1" x14ac:dyDescent="0.2">
      <c r="A7146" s="2"/>
    </row>
    <row r="7147" spans="1:1" s="20" customFormat="1" x14ac:dyDescent="0.2">
      <c r="A7147" s="2"/>
    </row>
    <row r="7148" spans="1:1" s="20" customFormat="1" x14ac:dyDescent="0.2">
      <c r="A7148" s="2"/>
    </row>
    <row r="7149" spans="1:1" s="20" customFormat="1" x14ac:dyDescent="0.2">
      <c r="A7149" s="2"/>
    </row>
    <row r="7150" spans="1:1" s="20" customFormat="1" x14ac:dyDescent="0.2">
      <c r="A7150" s="2"/>
    </row>
    <row r="7151" spans="1:1" s="20" customFormat="1" x14ac:dyDescent="0.2">
      <c r="A7151" s="2"/>
    </row>
    <row r="7152" spans="1:1" s="20" customFormat="1" x14ac:dyDescent="0.2">
      <c r="A7152" s="2"/>
    </row>
    <row r="7153" spans="1:1" s="20" customFormat="1" x14ac:dyDescent="0.2">
      <c r="A7153" s="2"/>
    </row>
    <row r="7154" spans="1:1" s="20" customFormat="1" x14ac:dyDescent="0.2">
      <c r="A7154" s="2"/>
    </row>
    <row r="7155" spans="1:1" s="20" customFormat="1" x14ac:dyDescent="0.2">
      <c r="A7155" s="2"/>
    </row>
    <row r="7156" spans="1:1" s="20" customFormat="1" x14ac:dyDescent="0.2">
      <c r="A7156" s="2"/>
    </row>
    <row r="7157" spans="1:1" s="20" customFormat="1" x14ac:dyDescent="0.2">
      <c r="A7157" s="2"/>
    </row>
    <row r="7158" spans="1:1" s="20" customFormat="1" x14ac:dyDescent="0.2">
      <c r="A7158" s="2"/>
    </row>
    <row r="7159" spans="1:1" s="20" customFormat="1" x14ac:dyDescent="0.2">
      <c r="A7159" s="2"/>
    </row>
    <row r="7160" spans="1:1" s="20" customFormat="1" x14ac:dyDescent="0.2">
      <c r="A7160" s="2"/>
    </row>
    <row r="7161" spans="1:1" s="20" customFormat="1" x14ac:dyDescent="0.2">
      <c r="A7161" s="2"/>
    </row>
    <row r="7162" spans="1:1" s="20" customFormat="1" x14ac:dyDescent="0.2">
      <c r="A7162" s="2"/>
    </row>
    <row r="7163" spans="1:1" s="20" customFormat="1" x14ac:dyDescent="0.2">
      <c r="A7163" s="2"/>
    </row>
    <row r="7164" spans="1:1" s="20" customFormat="1" x14ac:dyDescent="0.2">
      <c r="A7164" s="2"/>
    </row>
    <row r="7165" spans="1:1" s="20" customFormat="1" x14ac:dyDescent="0.2">
      <c r="A7165" s="2"/>
    </row>
    <row r="7166" spans="1:1" s="20" customFormat="1" x14ac:dyDescent="0.2">
      <c r="A7166" s="2"/>
    </row>
    <row r="7167" spans="1:1" s="20" customFormat="1" x14ac:dyDescent="0.2">
      <c r="A7167" s="2"/>
    </row>
    <row r="7168" spans="1:1" s="20" customFormat="1" x14ac:dyDescent="0.2">
      <c r="A7168" s="2"/>
    </row>
    <row r="7169" spans="1:1" s="20" customFormat="1" x14ac:dyDescent="0.2">
      <c r="A7169" s="2"/>
    </row>
    <row r="7170" spans="1:1" s="20" customFormat="1" x14ac:dyDescent="0.2">
      <c r="A7170" s="2"/>
    </row>
    <row r="7171" spans="1:1" s="20" customFormat="1" x14ac:dyDescent="0.2">
      <c r="A7171" s="2"/>
    </row>
    <row r="7172" spans="1:1" s="20" customFormat="1" x14ac:dyDescent="0.2">
      <c r="A7172" s="2"/>
    </row>
    <row r="7173" spans="1:1" s="20" customFormat="1" x14ac:dyDescent="0.2">
      <c r="A7173" s="2"/>
    </row>
    <row r="7174" spans="1:1" s="20" customFormat="1" x14ac:dyDescent="0.2">
      <c r="A7174" s="2"/>
    </row>
    <row r="7175" spans="1:1" s="20" customFormat="1" x14ac:dyDescent="0.2">
      <c r="A7175" s="2"/>
    </row>
    <row r="7176" spans="1:1" s="20" customFormat="1" x14ac:dyDescent="0.2">
      <c r="A7176" s="2"/>
    </row>
    <row r="7177" spans="1:1" s="20" customFormat="1" x14ac:dyDescent="0.2">
      <c r="A7177" s="2"/>
    </row>
    <row r="7178" spans="1:1" s="20" customFormat="1" x14ac:dyDescent="0.2">
      <c r="A7178" s="2"/>
    </row>
    <row r="7179" spans="1:1" s="20" customFormat="1" x14ac:dyDescent="0.2">
      <c r="A7179" s="2"/>
    </row>
    <row r="7180" spans="1:1" s="20" customFormat="1" x14ac:dyDescent="0.2">
      <c r="A7180" s="2"/>
    </row>
    <row r="7181" spans="1:1" s="20" customFormat="1" x14ac:dyDescent="0.2">
      <c r="A7181" s="2"/>
    </row>
    <row r="7182" spans="1:1" s="20" customFormat="1" x14ac:dyDescent="0.2">
      <c r="A7182" s="2"/>
    </row>
    <row r="7183" spans="1:1" s="20" customFormat="1" x14ac:dyDescent="0.2">
      <c r="A7183" s="2"/>
    </row>
    <row r="7184" spans="1:1" s="20" customFormat="1" x14ac:dyDescent="0.2">
      <c r="A7184" s="2"/>
    </row>
    <row r="7185" spans="1:1" s="20" customFormat="1" x14ac:dyDescent="0.2">
      <c r="A7185" s="2"/>
    </row>
    <row r="7186" spans="1:1" s="20" customFormat="1" x14ac:dyDescent="0.2">
      <c r="A7186" s="2"/>
    </row>
    <row r="7187" spans="1:1" s="20" customFormat="1" x14ac:dyDescent="0.2">
      <c r="A7187" s="2"/>
    </row>
    <row r="7188" spans="1:1" s="20" customFormat="1" x14ac:dyDescent="0.2">
      <c r="A7188" s="2"/>
    </row>
    <row r="7189" spans="1:1" s="20" customFormat="1" x14ac:dyDescent="0.2">
      <c r="A7189" s="2"/>
    </row>
    <row r="7190" spans="1:1" s="20" customFormat="1" x14ac:dyDescent="0.2">
      <c r="A7190" s="2"/>
    </row>
    <row r="7191" spans="1:1" s="20" customFormat="1" x14ac:dyDescent="0.2">
      <c r="A7191" s="2"/>
    </row>
    <row r="7192" spans="1:1" s="20" customFormat="1" x14ac:dyDescent="0.2">
      <c r="A7192" s="2"/>
    </row>
    <row r="7193" spans="1:1" s="20" customFormat="1" x14ac:dyDescent="0.2">
      <c r="A7193" s="2"/>
    </row>
    <row r="7194" spans="1:1" s="20" customFormat="1" x14ac:dyDescent="0.2">
      <c r="A7194" s="2"/>
    </row>
    <row r="7195" spans="1:1" s="20" customFormat="1" x14ac:dyDescent="0.2">
      <c r="A7195" s="2"/>
    </row>
    <row r="7196" spans="1:1" s="20" customFormat="1" x14ac:dyDescent="0.2">
      <c r="A7196" s="2"/>
    </row>
    <row r="7197" spans="1:1" s="20" customFormat="1" x14ac:dyDescent="0.2">
      <c r="A7197" s="2"/>
    </row>
    <row r="7198" spans="1:1" s="20" customFormat="1" x14ac:dyDescent="0.2">
      <c r="A7198" s="2"/>
    </row>
    <row r="7199" spans="1:1" s="20" customFormat="1" x14ac:dyDescent="0.2">
      <c r="A7199" s="2"/>
    </row>
    <row r="7200" spans="1:1" s="20" customFormat="1" x14ac:dyDescent="0.2">
      <c r="A7200" s="2"/>
    </row>
    <row r="7201" spans="1:1" s="20" customFormat="1" x14ac:dyDescent="0.2">
      <c r="A7201" s="2"/>
    </row>
    <row r="7202" spans="1:1" s="20" customFormat="1" x14ac:dyDescent="0.2">
      <c r="A7202" s="2"/>
    </row>
    <row r="7203" spans="1:1" s="20" customFormat="1" x14ac:dyDescent="0.2">
      <c r="A7203" s="2"/>
    </row>
    <row r="7204" spans="1:1" s="20" customFormat="1" x14ac:dyDescent="0.2">
      <c r="A7204" s="2"/>
    </row>
    <row r="7205" spans="1:1" s="20" customFormat="1" x14ac:dyDescent="0.2">
      <c r="A7205" s="2"/>
    </row>
    <row r="7206" spans="1:1" s="20" customFormat="1" x14ac:dyDescent="0.2">
      <c r="A7206" s="2"/>
    </row>
    <row r="7207" spans="1:1" s="20" customFormat="1" x14ac:dyDescent="0.2">
      <c r="A7207" s="2"/>
    </row>
    <row r="7208" spans="1:1" s="20" customFormat="1" x14ac:dyDescent="0.2">
      <c r="A7208" s="2"/>
    </row>
    <row r="7209" spans="1:1" s="20" customFormat="1" x14ac:dyDescent="0.2">
      <c r="A7209" s="2"/>
    </row>
    <row r="7210" spans="1:1" s="20" customFormat="1" x14ac:dyDescent="0.2">
      <c r="A7210" s="2"/>
    </row>
    <row r="7211" spans="1:1" s="20" customFormat="1" x14ac:dyDescent="0.2">
      <c r="A7211" s="2"/>
    </row>
    <row r="7212" spans="1:1" s="20" customFormat="1" x14ac:dyDescent="0.2">
      <c r="A7212" s="2"/>
    </row>
    <row r="7213" spans="1:1" s="20" customFormat="1" x14ac:dyDescent="0.2">
      <c r="A7213" s="2"/>
    </row>
    <row r="7214" spans="1:1" s="20" customFormat="1" x14ac:dyDescent="0.2">
      <c r="A7214" s="2"/>
    </row>
    <row r="7215" spans="1:1" s="20" customFormat="1" x14ac:dyDescent="0.2">
      <c r="A7215" s="2"/>
    </row>
    <row r="7216" spans="1:1" s="20" customFormat="1" x14ac:dyDescent="0.2">
      <c r="A7216" s="2"/>
    </row>
    <row r="7217" spans="1:1" s="20" customFormat="1" x14ac:dyDescent="0.2">
      <c r="A7217" s="2"/>
    </row>
    <row r="7218" spans="1:1" s="20" customFormat="1" x14ac:dyDescent="0.2">
      <c r="A7218" s="2"/>
    </row>
    <row r="7219" spans="1:1" s="20" customFormat="1" x14ac:dyDescent="0.2">
      <c r="A7219" s="2"/>
    </row>
    <row r="7220" spans="1:1" s="20" customFormat="1" x14ac:dyDescent="0.2">
      <c r="A7220" s="2"/>
    </row>
    <row r="7221" spans="1:1" s="20" customFormat="1" x14ac:dyDescent="0.2">
      <c r="A7221" s="2"/>
    </row>
    <row r="7222" spans="1:1" s="20" customFormat="1" x14ac:dyDescent="0.2">
      <c r="A7222" s="2"/>
    </row>
    <row r="7223" spans="1:1" s="20" customFormat="1" x14ac:dyDescent="0.2">
      <c r="A7223" s="2"/>
    </row>
    <row r="7224" spans="1:1" s="20" customFormat="1" x14ac:dyDescent="0.2">
      <c r="A7224" s="2"/>
    </row>
    <row r="7225" spans="1:1" s="20" customFormat="1" x14ac:dyDescent="0.2">
      <c r="A7225" s="2"/>
    </row>
    <row r="7226" spans="1:1" s="20" customFormat="1" x14ac:dyDescent="0.2">
      <c r="A7226" s="2"/>
    </row>
    <row r="7227" spans="1:1" s="20" customFormat="1" x14ac:dyDescent="0.2">
      <c r="A7227" s="2"/>
    </row>
    <row r="7228" spans="1:1" s="20" customFormat="1" x14ac:dyDescent="0.2">
      <c r="A7228" s="2"/>
    </row>
    <row r="7229" spans="1:1" s="20" customFormat="1" x14ac:dyDescent="0.2">
      <c r="A7229" s="2"/>
    </row>
    <row r="7230" spans="1:1" s="20" customFormat="1" x14ac:dyDescent="0.2">
      <c r="A7230" s="2"/>
    </row>
    <row r="7231" spans="1:1" s="20" customFormat="1" x14ac:dyDescent="0.2">
      <c r="A7231" s="2"/>
    </row>
    <row r="7232" spans="1:1" s="20" customFormat="1" x14ac:dyDescent="0.2">
      <c r="A7232" s="2"/>
    </row>
    <row r="7233" spans="1:1" s="20" customFormat="1" x14ac:dyDescent="0.2">
      <c r="A7233" s="2"/>
    </row>
    <row r="7234" spans="1:1" s="20" customFormat="1" x14ac:dyDescent="0.2">
      <c r="A7234" s="2"/>
    </row>
    <row r="7235" spans="1:1" s="20" customFormat="1" x14ac:dyDescent="0.2">
      <c r="A7235" s="2"/>
    </row>
    <row r="7236" spans="1:1" s="20" customFormat="1" x14ac:dyDescent="0.2">
      <c r="A7236" s="2"/>
    </row>
    <row r="7237" spans="1:1" s="20" customFormat="1" x14ac:dyDescent="0.2">
      <c r="A7237" s="2"/>
    </row>
    <row r="7238" spans="1:1" s="20" customFormat="1" x14ac:dyDescent="0.2">
      <c r="A7238" s="2"/>
    </row>
    <row r="7239" spans="1:1" s="20" customFormat="1" x14ac:dyDescent="0.2">
      <c r="A7239" s="2"/>
    </row>
    <row r="7240" spans="1:1" s="20" customFormat="1" x14ac:dyDescent="0.2">
      <c r="A7240" s="2"/>
    </row>
    <row r="7241" spans="1:1" s="20" customFormat="1" x14ac:dyDescent="0.2">
      <c r="A7241" s="2"/>
    </row>
    <row r="7242" spans="1:1" s="20" customFormat="1" x14ac:dyDescent="0.2">
      <c r="A7242" s="2"/>
    </row>
    <row r="7243" spans="1:1" s="20" customFormat="1" x14ac:dyDescent="0.2">
      <c r="A7243" s="2"/>
    </row>
    <row r="7244" spans="1:1" s="20" customFormat="1" x14ac:dyDescent="0.2">
      <c r="A7244" s="2"/>
    </row>
    <row r="7245" spans="1:1" s="20" customFormat="1" x14ac:dyDescent="0.2">
      <c r="A7245" s="2"/>
    </row>
    <row r="7246" spans="1:1" s="20" customFormat="1" x14ac:dyDescent="0.2">
      <c r="A7246" s="2"/>
    </row>
    <row r="7247" spans="1:1" s="20" customFormat="1" x14ac:dyDescent="0.2">
      <c r="A7247" s="2"/>
    </row>
    <row r="7248" spans="1:1" s="20" customFormat="1" x14ac:dyDescent="0.2">
      <c r="A7248" s="2"/>
    </row>
    <row r="7249" spans="1:1" s="20" customFormat="1" x14ac:dyDescent="0.2">
      <c r="A7249" s="2"/>
    </row>
    <row r="7250" spans="1:1" s="20" customFormat="1" x14ac:dyDescent="0.2">
      <c r="A7250" s="2"/>
    </row>
    <row r="7251" spans="1:1" s="20" customFormat="1" x14ac:dyDescent="0.2">
      <c r="A7251" s="2"/>
    </row>
    <row r="7252" spans="1:1" s="20" customFormat="1" x14ac:dyDescent="0.2">
      <c r="A7252" s="2"/>
    </row>
    <row r="7253" spans="1:1" s="20" customFormat="1" x14ac:dyDescent="0.2">
      <c r="A7253" s="2"/>
    </row>
    <row r="7254" spans="1:1" s="20" customFormat="1" x14ac:dyDescent="0.2">
      <c r="A7254" s="2"/>
    </row>
    <row r="7255" spans="1:1" s="20" customFormat="1" x14ac:dyDescent="0.2">
      <c r="A7255" s="2"/>
    </row>
    <row r="7256" spans="1:1" s="20" customFormat="1" x14ac:dyDescent="0.2">
      <c r="A7256" s="2"/>
    </row>
    <row r="7257" spans="1:1" s="20" customFormat="1" x14ac:dyDescent="0.2">
      <c r="A7257" s="2"/>
    </row>
    <row r="7258" spans="1:1" s="20" customFormat="1" x14ac:dyDescent="0.2">
      <c r="A7258" s="2"/>
    </row>
    <row r="7259" spans="1:1" s="20" customFormat="1" x14ac:dyDescent="0.2">
      <c r="A7259" s="2"/>
    </row>
    <row r="7260" spans="1:1" s="20" customFormat="1" x14ac:dyDescent="0.2">
      <c r="A7260" s="2"/>
    </row>
    <row r="7261" spans="1:1" s="20" customFormat="1" x14ac:dyDescent="0.2">
      <c r="A7261" s="2"/>
    </row>
    <row r="7262" spans="1:1" s="20" customFormat="1" x14ac:dyDescent="0.2">
      <c r="A7262" s="2"/>
    </row>
    <row r="7263" spans="1:1" s="20" customFormat="1" x14ac:dyDescent="0.2">
      <c r="A7263" s="2"/>
    </row>
    <row r="7264" spans="1:1" s="20" customFormat="1" x14ac:dyDescent="0.2">
      <c r="A7264" s="2"/>
    </row>
    <row r="7265" spans="1:1" s="20" customFormat="1" x14ac:dyDescent="0.2">
      <c r="A7265" s="2"/>
    </row>
    <row r="7266" spans="1:1" s="20" customFormat="1" x14ac:dyDescent="0.2">
      <c r="A7266" s="2"/>
    </row>
    <row r="7267" spans="1:1" s="20" customFormat="1" x14ac:dyDescent="0.2">
      <c r="A7267" s="2"/>
    </row>
    <row r="7268" spans="1:1" s="20" customFormat="1" x14ac:dyDescent="0.2">
      <c r="A7268" s="2"/>
    </row>
    <row r="7269" spans="1:1" s="20" customFormat="1" x14ac:dyDescent="0.2">
      <c r="A7269" s="2"/>
    </row>
    <row r="7270" spans="1:1" s="20" customFormat="1" x14ac:dyDescent="0.2">
      <c r="A7270" s="2"/>
    </row>
    <row r="7271" spans="1:1" s="20" customFormat="1" x14ac:dyDescent="0.2">
      <c r="A7271" s="2"/>
    </row>
    <row r="7272" spans="1:1" s="20" customFormat="1" x14ac:dyDescent="0.2">
      <c r="A7272" s="2"/>
    </row>
    <row r="7273" spans="1:1" s="20" customFormat="1" x14ac:dyDescent="0.2">
      <c r="A7273" s="2"/>
    </row>
    <row r="7274" spans="1:1" s="20" customFormat="1" x14ac:dyDescent="0.2">
      <c r="A7274" s="2"/>
    </row>
    <row r="7275" spans="1:1" s="20" customFormat="1" x14ac:dyDescent="0.2">
      <c r="A7275" s="2"/>
    </row>
    <row r="7276" spans="1:1" s="20" customFormat="1" x14ac:dyDescent="0.2">
      <c r="A7276" s="2"/>
    </row>
    <row r="7277" spans="1:1" s="20" customFormat="1" x14ac:dyDescent="0.2">
      <c r="A7277" s="2"/>
    </row>
    <row r="7278" spans="1:1" s="20" customFormat="1" x14ac:dyDescent="0.2">
      <c r="A7278" s="2"/>
    </row>
    <row r="7279" spans="1:1" s="20" customFormat="1" x14ac:dyDescent="0.2">
      <c r="A7279" s="2"/>
    </row>
    <row r="7280" spans="1:1" s="20" customFormat="1" x14ac:dyDescent="0.2">
      <c r="A7280" s="2"/>
    </row>
    <row r="7281" spans="1:1" s="20" customFormat="1" x14ac:dyDescent="0.2">
      <c r="A7281" s="2"/>
    </row>
    <row r="7282" spans="1:1" s="20" customFormat="1" x14ac:dyDescent="0.2">
      <c r="A7282" s="2"/>
    </row>
    <row r="7283" spans="1:1" s="20" customFormat="1" x14ac:dyDescent="0.2">
      <c r="A7283" s="2"/>
    </row>
    <row r="7284" spans="1:1" s="20" customFormat="1" x14ac:dyDescent="0.2">
      <c r="A7284" s="2"/>
    </row>
    <row r="7285" spans="1:1" s="20" customFormat="1" x14ac:dyDescent="0.2">
      <c r="A7285" s="2"/>
    </row>
    <row r="7286" spans="1:1" s="20" customFormat="1" x14ac:dyDescent="0.2">
      <c r="A7286" s="2"/>
    </row>
    <row r="7287" spans="1:1" s="20" customFormat="1" x14ac:dyDescent="0.2">
      <c r="A7287" s="2"/>
    </row>
    <row r="7288" spans="1:1" s="20" customFormat="1" x14ac:dyDescent="0.2">
      <c r="A7288" s="2"/>
    </row>
    <row r="7289" spans="1:1" s="20" customFormat="1" x14ac:dyDescent="0.2">
      <c r="A7289" s="2"/>
    </row>
    <row r="7290" spans="1:1" s="20" customFormat="1" x14ac:dyDescent="0.2">
      <c r="A7290" s="2"/>
    </row>
    <row r="7291" spans="1:1" s="20" customFormat="1" x14ac:dyDescent="0.2">
      <c r="A7291" s="2"/>
    </row>
    <row r="7292" spans="1:1" s="20" customFormat="1" x14ac:dyDescent="0.2">
      <c r="A7292" s="2"/>
    </row>
    <row r="7293" spans="1:1" s="20" customFormat="1" x14ac:dyDescent="0.2">
      <c r="A7293" s="2"/>
    </row>
    <row r="7294" spans="1:1" s="20" customFormat="1" x14ac:dyDescent="0.2">
      <c r="A7294" s="2"/>
    </row>
    <row r="7295" spans="1:1" s="20" customFormat="1" x14ac:dyDescent="0.2">
      <c r="A7295" s="2"/>
    </row>
    <row r="7296" spans="1:1" s="20" customFormat="1" x14ac:dyDescent="0.2">
      <c r="A7296" s="2"/>
    </row>
    <row r="7297" spans="1:1" s="20" customFormat="1" x14ac:dyDescent="0.2">
      <c r="A7297" s="2"/>
    </row>
    <row r="7298" spans="1:1" s="20" customFormat="1" x14ac:dyDescent="0.2">
      <c r="A7298" s="2"/>
    </row>
    <row r="7299" spans="1:1" s="20" customFormat="1" x14ac:dyDescent="0.2">
      <c r="A7299" s="2"/>
    </row>
    <row r="7300" spans="1:1" s="20" customFormat="1" x14ac:dyDescent="0.2">
      <c r="A7300" s="2"/>
    </row>
    <row r="7301" spans="1:1" s="20" customFormat="1" x14ac:dyDescent="0.2">
      <c r="A7301" s="2"/>
    </row>
    <row r="7302" spans="1:1" s="20" customFormat="1" x14ac:dyDescent="0.2">
      <c r="A7302" s="2"/>
    </row>
    <row r="7303" spans="1:1" s="20" customFormat="1" x14ac:dyDescent="0.2">
      <c r="A7303" s="2"/>
    </row>
    <row r="7304" spans="1:1" s="20" customFormat="1" x14ac:dyDescent="0.2">
      <c r="A7304" s="2"/>
    </row>
    <row r="7305" spans="1:1" s="20" customFormat="1" x14ac:dyDescent="0.2">
      <c r="A7305" s="2"/>
    </row>
    <row r="7306" spans="1:1" s="20" customFormat="1" x14ac:dyDescent="0.2">
      <c r="A7306" s="2"/>
    </row>
    <row r="7307" spans="1:1" s="20" customFormat="1" x14ac:dyDescent="0.2">
      <c r="A7307" s="2"/>
    </row>
    <row r="7308" spans="1:1" s="20" customFormat="1" x14ac:dyDescent="0.2">
      <c r="A7308" s="2"/>
    </row>
    <row r="7309" spans="1:1" s="20" customFormat="1" x14ac:dyDescent="0.2">
      <c r="A7309" s="2"/>
    </row>
    <row r="7310" spans="1:1" s="20" customFormat="1" x14ac:dyDescent="0.2">
      <c r="A7310" s="2"/>
    </row>
    <row r="7311" spans="1:1" s="20" customFormat="1" x14ac:dyDescent="0.2">
      <c r="A7311" s="2"/>
    </row>
    <row r="7312" spans="1:1" s="20" customFormat="1" x14ac:dyDescent="0.2">
      <c r="A7312" s="2"/>
    </row>
    <row r="7313" spans="1:1" s="20" customFormat="1" x14ac:dyDescent="0.2">
      <c r="A7313" s="2"/>
    </row>
    <row r="7314" spans="1:1" s="20" customFormat="1" x14ac:dyDescent="0.2">
      <c r="A7314" s="2"/>
    </row>
    <row r="7315" spans="1:1" s="20" customFormat="1" x14ac:dyDescent="0.2">
      <c r="A7315" s="2"/>
    </row>
    <row r="7316" spans="1:1" s="20" customFormat="1" x14ac:dyDescent="0.2">
      <c r="A7316" s="2"/>
    </row>
    <row r="7317" spans="1:1" s="20" customFormat="1" x14ac:dyDescent="0.2">
      <c r="A7317" s="2"/>
    </row>
    <row r="7318" spans="1:1" s="20" customFormat="1" x14ac:dyDescent="0.2">
      <c r="A7318" s="2"/>
    </row>
    <row r="7319" spans="1:1" s="20" customFormat="1" x14ac:dyDescent="0.2">
      <c r="A7319" s="2"/>
    </row>
    <row r="7320" spans="1:1" s="20" customFormat="1" x14ac:dyDescent="0.2">
      <c r="A7320" s="2"/>
    </row>
    <row r="7321" spans="1:1" s="20" customFormat="1" x14ac:dyDescent="0.2">
      <c r="A7321" s="2"/>
    </row>
    <row r="7322" spans="1:1" s="20" customFormat="1" x14ac:dyDescent="0.2">
      <c r="A7322" s="2"/>
    </row>
    <row r="7323" spans="1:1" s="20" customFormat="1" x14ac:dyDescent="0.2">
      <c r="A7323" s="2"/>
    </row>
    <row r="7324" spans="1:1" s="20" customFormat="1" x14ac:dyDescent="0.2">
      <c r="A7324" s="2"/>
    </row>
    <row r="7325" spans="1:1" s="20" customFormat="1" x14ac:dyDescent="0.2">
      <c r="A7325" s="2"/>
    </row>
    <row r="7326" spans="1:1" s="20" customFormat="1" x14ac:dyDescent="0.2">
      <c r="A7326" s="2"/>
    </row>
    <row r="7327" spans="1:1" s="20" customFormat="1" x14ac:dyDescent="0.2">
      <c r="A7327" s="2"/>
    </row>
    <row r="7328" spans="1:1" s="20" customFormat="1" x14ac:dyDescent="0.2">
      <c r="A7328" s="2"/>
    </row>
    <row r="7329" spans="1:1" s="20" customFormat="1" x14ac:dyDescent="0.2">
      <c r="A7329" s="2"/>
    </row>
    <row r="7330" spans="1:1" s="20" customFormat="1" x14ac:dyDescent="0.2">
      <c r="A7330" s="2"/>
    </row>
    <row r="7331" spans="1:1" s="20" customFormat="1" x14ac:dyDescent="0.2">
      <c r="A7331" s="2"/>
    </row>
    <row r="7332" spans="1:1" s="20" customFormat="1" x14ac:dyDescent="0.2">
      <c r="A7332" s="2"/>
    </row>
    <row r="7333" spans="1:1" s="20" customFormat="1" x14ac:dyDescent="0.2">
      <c r="A7333" s="2"/>
    </row>
    <row r="7334" spans="1:1" s="20" customFormat="1" x14ac:dyDescent="0.2">
      <c r="A7334" s="2"/>
    </row>
    <row r="7335" spans="1:1" s="20" customFormat="1" x14ac:dyDescent="0.2">
      <c r="A7335" s="2"/>
    </row>
    <row r="7336" spans="1:1" s="20" customFormat="1" x14ac:dyDescent="0.2">
      <c r="A7336" s="2"/>
    </row>
    <row r="7337" spans="1:1" s="20" customFormat="1" x14ac:dyDescent="0.2">
      <c r="A7337" s="2"/>
    </row>
    <row r="7338" spans="1:1" s="20" customFormat="1" x14ac:dyDescent="0.2">
      <c r="A7338" s="2"/>
    </row>
    <row r="7339" spans="1:1" s="20" customFormat="1" x14ac:dyDescent="0.2">
      <c r="A7339" s="2"/>
    </row>
    <row r="7340" spans="1:1" s="20" customFormat="1" x14ac:dyDescent="0.2">
      <c r="A7340" s="2"/>
    </row>
    <row r="7341" spans="1:1" s="20" customFormat="1" x14ac:dyDescent="0.2">
      <c r="A7341" s="2"/>
    </row>
    <row r="7342" spans="1:1" s="20" customFormat="1" x14ac:dyDescent="0.2">
      <c r="A7342" s="2"/>
    </row>
    <row r="7343" spans="1:1" s="20" customFormat="1" x14ac:dyDescent="0.2">
      <c r="A7343" s="2"/>
    </row>
    <row r="7344" spans="1:1" s="20" customFormat="1" x14ac:dyDescent="0.2">
      <c r="A7344" s="2"/>
    </row>
    <row r="7345" spans="1:1" s="20" customFormat="1" x14ac:dyDescent="0.2">
      <c r="A7345" s="2"/>
    </row>
    <row r="7346" spans="1:1" s="20" customFormat="1" x14ac:dyDescent="0.2">
      <c r="A7346" s="2"/>
    </row>
    <row r="7347" spans="1:1" s="20" customFormat="1" x14ac:dyDescent="0.2">
      <c r="A7347" s="2"/>
    </row>
    <row r="7348" spans="1:1" s="20" customFormat="1" x14ac:dyDescent="0.2">
      <c r="A7348" s="2"/>
    </row>
    <row r="7349" spans="1:1" s="20" customFormat="1" x14ac:dyDescent="0.2">
      <c r="A7349" s="2"/>
    </row>
    <row r="7350" spans="1:1" s="20" customFormat="1" x14ac:dyDescent="0.2">
      <c r="A7350" s="2"/>
    </row>
    <row r="7351" spans="1:1" s="20" customFormat="1" x14ac:dyDescent="0.2">
      <c r="A7351" s="2"/>
    </row>
    <row r="7352" spans="1:1" s="20" customFormat="1" x14ac:dyDescent="0.2">
      <c r="A7352" s="2"/>
    </row>
    <row r="7353" spans="1:1" s="20" customFormat="1" x14ac:dyDescent="0.2">
      <c r="A7353" s="2"/>
    </row>
    <row r="7354" spans="1:1" s="20" customFormat="1" x14ac:dyDescent="0.2">
      <c r="A7354" s="2"/>
    </row>
    <row r="7355" spans="1:1" s="20" customFormat="1" x14ac:dyDescent="0.2">
      <c r="A7355" s="2"/>
    </row>
    <row r="7356" spans="1:1" s="20" customFormat="1" x14ac:dyDescent="0.2">
      <c r="A7356" s="2"/>
    </row>
    <row r="7357" spans="1:1" s="20" customFormat="1" x14ac:dyDescent="0.2">
      <c r="A7357" s="2"/>
    </row>
    <row r="7358" spans="1:1" s="20" customFormat="1" x14ac:dyDescent="0.2">
      <c r="A7358" s="2"/>
    </row>
    <row r="7359" spans="1:1" s="20" customFormat="1" x14ac:dyDescent="0.2">
      <c r="A7359" s="2"/>
    </row>
    <row r="7360" spans="1:1" s="20" customFormat="1" x14ac:dyDescent="0.2">
      <c r="A7360" s="2"/>
    </row>
    <row r="7361" spans="1:1" s="20" customFormat="1" x14ac:dyDescent="0.2">
      <c r="A7361" s="2"/>
    </row>
    <row r="7362" spans="1:1" s="20" customFormat="1" x14ac:dyDescent="0.2">
      <c r="A7362" s="2"/>
    </row>
    <row r="7363" spans="1:1" s="20" customFormat="1" x14ac:dyDescent="0.2">
      <c r="A7363" s="2"/>
    </row>
    <row r="7364" spans="1:1" s="20" customFormat="1" x14ac:dyDescent="0.2">
      <c r="A7364" s="2"/>
    </row>
    <row r="7365" spans="1:1" s="20" customFormat="1" x14ac:dyDescent="0.2">
      <c r="A7365" s="2"/>
    </row>
    <row r="7366" spans="1:1" s="20" customFormat="1" x14ac:dyDescent="0.2">
      <c r="A7366" s="2"/>
    </row>
    <row r="7367" spans="1:1" s="20" customFormat="1" x14ac:dyDescent="0.2">
      <c r="A7367" s="2"/>
    </row>
    <row r="7368" spans="1:1" s="20" customFormat="1" x14ac:dyDescent="0.2">
      <c r="A7368" s="2"/>
    </row>
    <row r="7369" spans="1:1" s="20" customFormat="1" x14ac:dyDescent="0.2">
      <c r="A7369" s="2"/>
    </row>
    <row r="7370" spans="1:1" s="20" customFormat="1" x14ac:dyDescent="0.2">
      <c r="A7370" s="2"/>
    </row>
    <row r="7371" spans="1:1" s="20" customFormat="1" x14ac:dyDescent="0.2">
      <c r="A7371" s="2"/>
    </row>
    <row r="7372" spans="1:1" s="20" customFormat="1" x14ac:dyDescent="0.2">
      <c r="A7372" s="2"/>
    </row>
    <row r="7373" spans="1:1" s="20" customFormat="1" x14ac:dyDescent="0.2">
      <c r="A7373" s="2"/>
    </row>
    <row r="7374" spans="1:1" s="20" customFormat="1" x14ac:dyDescent="0.2">
      <c r="A7374" s="2"/>
    </row>
    <row r="7375" spans="1:1" s="20" customFormat="1" x14ac:dyDescent="0.2">
      <c r="A7375" s="2"/>
    </row>
    <row r="7376" spans="1:1" s="20" customFormat="1" x14ac:dyDescent="0.2">
      <c r="A7376" s="2"/>
    </row>
    <row r="7377" spans="1:1" s="20" customFormat="1" x14ac:dyDescent="0.2">
      <c r="A7377" s="2"/>
    </row>
    <row r="7378" spans="1:1" s="20" customFormat="1" x14ac:dyDescent="0.2">
      <c r="A7378" s="2"/>
    </row>
    <row r="7379" spans="1:1" s="20" customFormat="1" x14ac:dyDescent="0.2">
      <c r="A7379" s="2"/>
    </row>
    <row r="7380" spans="1:1" s="20" customFormat="1" x14ac:dyDescent="0.2">
      <c r="A7380" s="2"/>
    </row>
    <row r="7381" spans="1:1" s="20" customFormat="1" x14ac:dyDescent="0.2">
      <c r="A7381" s="2"/>
    </row>
    <row r="7382" spans="1:1" s="20" customFormat="1" x14ac:dyDescent="0.2">
      <c r="A7382" s="2"/>
    </row>
    <row r="7383" spans="1:1" s="20" customFormat="1" x14ac:dyDescent="0.2">
      <c r="A7383" s="2"/>
    </row>
    <row r="7384" spans="1:1" s="20" customFormat="1" x14ac:dyDescent="0.2">
      <c r="A7384" s="2"/>
    </row>
    <row r="7385" spans="1:1" s="20" customFormat="1" x14ac:dyDescent="0.2">
      <c r="A7385" s="2"/>
    </row>
    <row r="7386" spans="1:1" s="20" customFormat="1" x14ac:dyDescent="0.2">
      <c r="A7386" s="2"/>
    </row>
    <row r="7387" spans="1:1" s="20" customFormat="1" x14ac:dyDescent="0.2">
      <c r="A7387" s="2"/>
    </row>
    <row r="7388" spans="1:1" s="20" customFormat="1" x14ac:dyDescent="0.2">
      <c r="A7388" s="2"/>
    </row>
    <row r="7389" spans="1:1" s="20" customFormat="1" x14ac:dyDescent="0.2">
      <c r="A7389" s="2"/>
    </row>
    <row r="7390" spans="1:1" s="20" customFormat="1" x14ac:dyDescent="0.2">
      <c r="A7390" s="2"/>
    </row>
    <row r="7391" spans="1:1" s="20" customFormat="1" x14ac:dyDescent="0.2">
      <c r="A7391" s="2"/>
    </row>
    <row r="7392" spans="1:1" s="20" customFormat="1" x14ac:dyDescent="0.2">
      <c r="A7392" s="2"/>
    </row>
    <row r="7393" spans="1:1" s="20" customFormat="1" x14ac:dyDescent="0.2">
      <c r="A7393" s="2"/>
    </row>
    <row r="7394" spans="1:1" s="20" customFormat="1" x14ac:dyDescent="0.2">
      <c r="A7394" s="2"/>
    </row>
    <row r="7395" spans="1:1" s="20" customFormat="1" x14ac:dyDescent="0.2">
      <c r="A7395" s="2"/>
    </row>
    <row r="7396" spans="1:1" s="20" customFormat="1" x14ac:dyDescent="0.2">
      <c r="A7396" s="2"/>
    </row>
    <row r="7397" spans="1:1" s="20" customFormat="1" x14ac:dyDescent="0.2">
      <c r="A7397" s="2"/>
    </row>
    <row r="7398" spans="1:1" s="20" customFormat="1" x14ac:dyDescent="0.2">
      <c r="A7398" s="2"/>
    </row>
    <row r="7399" spans="1:1" s="20" customFormat="1" x14ac:dyDescent="0.2">
      <c r="A7399" s="2"/>
    </row>
    <row r="7400" spans="1:1" s="20" customFormat="1" x14ac:dyDescent="0.2">
      <c r="A7400" s="2"/>
    </row>
    <row r="7401" spans="1:1" s="20" customFormat="1" x14ac:dyDescent="0.2">
      <c r="A7401" s="2"/>
    </row>
    <row r="7402" spans="1:1" s="20" customFormat="1" x14ac:dyDescent="0.2">
      <c r="A7402" s="2"/>
    </row>
    <row r="7403" spans="1:1" s="20" customFormat="1" x14ac:dyDescent="0.2">
      <c r="A7403" s="2"/>
    </row>
    <row r="7404" spans="1:1" s="20" customFormat="1" x14ac:dyDescent="0.2">
      <c r="A7404" s="2"/>
    </row>
    <row r="7405" spans="1:1" s="20" customFormat="1" x14ac:dyDescent="0.2">
      <c r="A7405" s="2"/>
    </row>
    <row r="7406" spans="1:1" s="20" customFormat="1" x14ac:dyDescent="0.2">
      <c r="A7406" s="2"/>
    </row>
    <row r="7407" spans="1:1" s="20" customFormat="1" x14ac:dyDescent="0.2">
      <c r="A7407" s="2"/>
    </row>
    <row r="7408" spans="1:1" s="20" customFormat="1" x14ac:dyDescent="0.2">
      <c r="A7408" s="2"/>
    </row>
    <row r="7409" spans="1:1" s="20" customFormat="1" x14ac:dyDescent="0.2">
      <c r="A7409" s="2"/>
    </row>
    <row r="7410" spans="1:1" s="20" customFormat="1" x14ac:dyDescent="0.2">
      <c r="A7410" s="2"/>
    </row>
    <row r="7411" spans="1:1" s="20" customFormat="1" x14ac:dyDescent="0.2">
      <c r="A7411" s="2"/>
    </row>
    <row r="7412" spans="1:1" s="20" customFormat="1" x14ac:dyDescent="0.2">
      <c r="A7412" s="2"/>
    </row>
    <row r="7413" spans="1:1" s="20" customFormat="1" x14ac:dyDescent="0.2">
      <c r="A7413" s="2"/>
    </row>
    <row r="7414" spans="1:1" s="20" customFormat="1" x14ac:dyDescent="0.2">
      <c r="A7414" s="2"/>
    </row>
    <row r="7415" spans="1:1" s="20" customFormat="1" x14ac:dyDescent="0.2">
      <c r="A7415" s="2"/>
    </row>
    <row r="7416" spans="1:1" s="20" customFormat="1" x14ac:dyDescent="0.2">
      <c r="A7416" s="2"/>
    </row>
    <row r="7417" spans="1:1" s="20" customFormat="1" x14ac:dyDescent="0.2">
      <c r="A7417" s="2"/>
    </row>
    <row r="7418" spans="1:1" s="20" customFormat="1" x14ac:dyDescent="0.2">
      <c r="A7418" s="2"/>
    </row>
    <row r="7419" spans="1:1" s="20" customFormat="1" x14ac:dyDescent="0.2">
      <c r="A7419" s="2"/>
    </row>
    <row r="7420" spans="1:1" s="20" customFormat="1" x14ac:dyDescent="0.2">
      <c r="A7420" s="2"/>
    </row>
    <row r="7421" spans="1:1" s="20" customFormat="1" x14ac:dyDescent="0.2">
      <c r="A7421" s="2"/>
    </row>
    <row r="7422" spans="1:1" s="20" customFormat="1" x14ac:dyDescent="0.2">
      <c r="A7422" s="2"/>
    </row>
    <row r="7423" spans="1:1" s="20" customFormat="1" x14ac:dyDescent="0.2">
      <c r="A7423" s="2"/>
    </row>
    <row r="7424" spans="1:1" s="20" customFormat="1" x14ac:dyDescent="0.2">
      <c r="A7424" s="2"/>
    </row>
    <row r="7425" spans="1:1" s="20" customFormat="1" x14ac:dyDescent="0.2">
      <c r="A7425" s="2"/>
    </row>
    <row r="7426" spans="1:1" s="20" customFormat="1" x14ac:dyDescent="0.2">
      <c r="A7426" s="2"/>
    </row>
    <row r="7427" spans="1:1" s="20" customFormat="1" x14ac:dyDescent="0.2">
      <c r="A7427" s="2"/>
    </row>
    <row r="7428" spans="1:1" s="20" customFormat="1" x14ac:dyDescent="0.2">
      <c r="A7428" s="2"/>
    </row>
    <row r="7429" spans="1:1" s="20" customFormat="1" x14ac:dyDescent="0.2">
      <c r="A7429" s="2"/>
    </row>
    <row r="7430" spans="1:1" s="20" customFormat="1" x14ac:dyDescent="0.2">
      <c r="A7430" s="2"/>
    </row>
    <row r="7431" spans="1:1" s="20" customFormat="1" x14ac:dyDescent="0.2">
      <c r="A7431" s="2"/>
    </row>
    <row r="7432" spans="1:1" s="20" customFormat="1" x14ac:dyDescent="0.2">
      <c r="A7432" s="2"/>
    </row>
    <row r="7433" spans="1:1" s="20" customFormat="1" x14ac:dyDescent="0.2">
      <c r="A7433" s="2"/>
    </row>
    <row r="7434" spans="1:1" s="20" customFormat="1" x14ac:dyDescent="0.2">
      <c r="A7434" s="2"/>
    </row>
    <row r="7435" spans="1:1" s="20" customFormat="1" x14ac:dyDescent="0.2">
      <c r="A7435" s="2"/>
    </row>
    <row r="7436" spans="1:1" s="20" customFormat="1" x14ac:dyDescent="0.2">
      <c r="A7436" s="2"/>
    </row>
    <row r="7437" spans="1:1" s="20" customFormat="1" x14ac:dyDescent="0.2">
      <c r="A7437" s="2"/>
    </row>
    <row r="7438" spans="1:1" s="20" customFormat="1" x14ac:dyDescent="0.2">
      <c r="A7438" s="2"/>
    </row>
    <row r="7439" spans="1:1" s="20" customFormat="1" x14ac:dyDescent="0.2">
      <c r="A7439" s="2"/>
    </row>
    <row r="7440" spans="1:1" s="20" customFormat="1" x14ac:dyDescent="0.2">
      <c r="A7440" s="2"/>
    </row>
    <row r="7441" spans="1:1" s="20" customFormat="1" x14ac:dyDescent="0.2">
      <c r="A7441" s="2"/>
    </row>
    <row r="7442" spans="1:1" s="20" customFormat="1" x14ac:dyDescent="0.2">
      <c r="A7442" s="2"/>
    </row>
    <row r="7443" spans="1:1" s="20" customFormat="1" x14ac:dyDescent="0.2">
      <c r="A7443" s="2"/>
    </row>
    <row r="7444" spans="1:1" s="20" customFormat="1" x14ac:dyDescent="0.2">
      <c r="A7444" s="2"/>
    </row>
    <row r="7445" spans="1:1" s="20" customFormat="1" x14ac:dyDescent="0.2">
      <c r="A7445" s="2"/>
    </row>
    <row r="7446" spans="1:1" s="20" customFormat="1" x14ac:dyDescent="0.2">
      <c r="A7446" s="2"/>
    </row>
    <row r="7447" spans="1:1" s="20" customFormat="1" x14ac:dyDescent="0.2">
      <c r="A7447" s="2"/>
    </row>
    <row r="7448" spans="1:1" s="20" customFormat="1" x14ac:dyDescent="0.2">
      <c r="A7448" s="2"/>
    </row>
    <row r="7449" spans="1:1" s="20" customFormat="1" x14ac:dyDescent="0.2">
      <c r="A7449" s="2"/>
    </row>
    <row r="7450" spans="1:1" s="20" customFormat="1" x14ac:dyDescent="0.2">
      <c r="A7450" s="2"/>
    </row>
    <row r="7451" spans="1:1" s="20" customFormat="1" x14ac:dyDescent="0.2">
      <c r="A7451" s="2"/>
    </row>
    <row r="7452" spans="1:1" s="20" customFormat="1" x14ac:dyDescent="0.2">
      <c r="A7452" s="2"/>
    </row>
    <row r="7453" spans="1:1" s="20" customFormat="1" x14ac:dyDescent="0.2">
      <c r="A7453" s="2"/>
    </row>
    <row r="7454" spans="1:1" s="20" customFormat="1" x14ac:dyDescent="0.2">
      <c r="A7454" s="2"/>
    </row>
    <row r="7455" spans="1:1" s="20" customFormat="1" x14ac:dyDescent="0.2">
      <c r="A7455" s="2"/>
    </row>
    <row r="7456" spans="1:1" s="20" customFormat="1" x14ac:dyDescent="0.2">
      <c r="A7456" s="2"/>
    </row>
    <row r="7457" spans="1:1" s="20" customFormat="1" x14ac:dyDescent="0.2">
      <c r="A7457" s="2"/>
    </row>
    <row r="7458" spans="1:1" s="20" customFormat="1" x14ac:dyDescent="0.2">
      <c r="A7458" s="2"/>
    </row>
    <row r="7459" spans="1:1" s="20" customFormat="1" x14ac:dyDescent="0.2">
      <c r="A7459" s="2"/>
    </row>
    <row r="7460" spans="1:1" s="20" customFormat="1" x14ac:dyDescent="0.2">
      <c r="A7460" s="2"/>
    </row>
    <row r="7461" spans="1:1" s="20" customFormat="1" x14ac:dyDescent="0.2">
      <c r="A7461" s="2"/>
    </row>
    <row r="7462" spans="1:1" s="20" customFormat="1" x14ac:dyDescent="0.2">
      <c r="A7462" s="2"/>
    </row>
    <row r="7463" spans="1:1" s="20" customFormat="1" x14ac:dyDescent="0.2">
      <c r="A7463" s="2"/>
    </row>
    <row r="7464" spans="1:1" s="20" customFormat="1" x14ac:dyDescent="0.2">
      <c r="A7464" s="2"/>
    </row>
    <row r="7465" spans="1:1" s="20" customFormat="1" x14ac:dyDescent="0.2">
      <c r="A7465" s="2"/>
    </row>
    <row r="7466" spans="1:1" s="20" customFormat="1" x14ac:dyDescent="0.2">
      <c r="A7466" s="2"/>
    </row>
    <row r="7467" spans="1:1" s="20" customFormat="1" x14ac:dyDescent="0.2">
      <c r="A7467" s="2"/>
    </row>
    <row r="7468" spans="1:1" s="20" customFormat="1" x14ac:dyDescent="0.2">
      <c r="A7468" s="2"/>
    </row>
    <row r="7469" spans="1:1" s="20" customFormat="1" x14ac:dyDescent="0.2">
      <c r="A7469" s="2"/>
    </row>
    <row r="7470" spans="1:1" s="20" customFormat="1" x14ac:dyDescent="0.2">
      <c r="A7470" s="2"/>
    </row>
    <row r="7471" spans="1:1" s="20" customFormat="1" x14ac:dyDescent="0.2">
      <c r="A7471" s="2"/>
    </row>
    <row r="7472" spans="1:1" s="20" customFormat="1" x14ac:dyDescent="0.2">
      <c r="A7472" s="2"/>
    </row>
    <row r="7473" spans="1:1" s="20" customFormat="1" x14ac:dyDescent="0.2">
      <c r="A7473" s="2"/>
    </row>
    <row r="7474" spans="1:1" s="20" customFormat="1" x14ac:dyDescent="0.2">
      <c r="A7474" s="2"/>
    </row>
    <row r="7475" spans="1:1" s="20" customFormat="1" x14ac:dyDescent="0.2">
      <c r="A7475" s="2"/>
    </row>
    <row r="7476" spans="1:1" s="20" customFormat="1" x14ac:dyDescent="0.2">
      <c r="A7476" s="2"/>
    </row>
    <row r="7477" spans="1:1" s="20" customFormat="1" x14ac:dyDescent="0.2">
      <c r="A7477" s="2"/>
    </row>
    <row r="7478" spans="1:1" s="20" customFormat="1" x14ac:dyDescent="0.2">
      <c r="A7478" s="2"/>
    </row>
    <row r="7479" spans="1:1" s="20" customFormat="1" x14ac:dyDescent="0.2">
      <c r="A7479" s="2"/>
    </row>
    <row r="7480" spans="1:1" s="20" customFormat="1" x14ac:dyDescent="0.2">
      <c r="A7480" s="2"/>
    </row>
    <row r="7481" spans="1:1" s="20" customFormat="1" x14ac:dyDescent="0.2">
      <c r="A7481" s="2"/>
    </row>
    <row r="7482" spans="1:1" s="20" customFormat="1" x14ac:dyDescent="0.2">
      <c r="A7482" s="2"/>
    </row>
    <row r="7483" spans="1:1" s="20" customFormat="1" x14ac:dyDescent="0.2">
      <c r="A7483" s="2"/>
    </row>
    <row r="7484" spans="1:1" s="20" customFormat="1" x14ac:dyDescent="0.2">
      <c r="A7484" s="2"/>
    </row>
    <row r="7485" spans="1:1" s="20" customFormat="1" x14ac:dyDescent="0.2">
      <c r="A7485" s="2"/>
    </row>
    <row r="7486" spans="1:1" s="20" customFormat="1" x14ac:dyDescent="0.2">
      <c r="A7486" s="2"/>
    </row>
    <row r="7487" spans="1:1" s="20" customFormat="1" x14ac:dyDescent="0.2">
      <c r="A7487" s="2"/>
    </row>
    <row r="7488" spans="1:1" s="20" customFormat="1" x14ac:dyDescent="0.2">
      <c r="A7488" s="2"/>
    </row>
    <row r="7489" spans="1:1" s="20" customFormat="1" x14ac:dyDescent="0.2">
      <c r="A7489" s="2"/>
    </row>
    <row r="7490" spans="1:1" s="20" customFormat="1" x14ac:dyDescent="0.2">
      <c r="A7490" s="2"/>
    </row>
    <row r="7491" spans="1:1" s="20" customFormat="1" x14ac:dyDescent="0.2">
      <c r="A7491" s="2"/>
    </row>
    <row r="7492" spans="1:1" s="20" customFormat="1" x14ac:dyDescent="0.2">
      <c r="A7492" s="2"/>
    </row>
    <row r="7493" spans="1:1" s="20" customFormat="1" x14ac:dyDescent="0.2">
      <c r="A7493" s="2"/>
    </row>
    <row r="7494" spans="1:1" s="20" customFormat="1" x14ac:dyDescent="0.2">
      <c r="A7494" s="2"/>
    </row>
    <row r="7495" spans="1:1" s="20" customFormat="1" x14ac:dyDescent="0.2">
      <c r="A7495" s="2"/>
    </row>
    <row r="7496" spans="1:1" s="20" customFormat="1" x14ac:dyDescent="0.2">
      <c r="A7496" s="2"/>
    </row>
    <row r="7497" spans="1:1" s="20" customFormat="1" x14ac:dyDescent="0.2">
      <c r="A7497" s="2"/>
    </row>
    <row r="7498" spans="1:1" s="20" customFormat="1" x14ac:dyDescent="0.2">
      <c r="A7498" s="2"/>
    </row>
    <row r="7499" spans="1:1" s="20" customFormat="1" x14ac:dyDescent="0.2">
      <c r="A7499" s="2"/>
    </row>
    <row r="7500" spans="1:1" s="20" customFormat="1" x14ac:dyDescent="0.2">
      <c r="A7500" s="2"/>
    </row>
    <row r="7501" spans="1:1" s="20" customFormat="1" x14ac:dyDescent="0.2">
      <c r="A7501" s="2"/>
    </row>
    <row r="7502" spans="1:1" s="20" customFormat="1" x14ac:dyDescent="0.2">
      <c r="A7502" s="2"/>
    </row>
    <row r="7503" spans="1:1" s="20" customFormat="1" x14ac:dyDescent="0.2">
      <c r="A7503" s="2"/>
    </row>
    <row r="7504" spans="1:1" s="20" customFormat="1" x14ac:dyDescent="0.2">
      <c r="A7504" s="2"/>
    </row>
    <row r="7505" spans="1:1" s="20" customFormat="1" x14ac:dyDescent="0.2">
      <c r="A7505" s="2"/>
    </row>
    <row r="7506" spans="1:1" s="20" customFormat="1" x14ac:dyDescent="0.2">
      <c r="A7506" s="2"/>
    </row>
    <row r="7507" spans="1:1" s="20" customFormat="1" x14ac:dyDescent="0.2">
      <c r="A7507" s="2"/>
    </row>
    <row r="7508" spans="1:1" s="20" customFormat="1" x14ac:dyDescent="0.2">
      <c r="A7508" s="2"/>
    </row>
    <row r="7509" spans="1:1" s="20" customFormat="1" x14ac:dyDescent="0.2">
      <c r="A7509" s="2"/>
    </row>
    <row r="7510" spans="1:1" s="20" customFormat="1" x14ac:dyDescent="0.2">
      <c r="A7510" s="2"/>
    </row>
    <row r="7511" spans="1:1" s="20" customFormat="1" x14ac:dyDescent="0.2">
      <c r="A7511" s="2"/>
    </row>
    <row r="7512" spans="1:1" s="20" customFormat="1" x14ac:dyDescent="0.2">
      <c r="A7512" s="2"/>
    </row>
    <row r="7513" spans="1:1" s="20" customFormat="1" x14ac:dyDescent="0.2">
      <c r="A7513" s="2"/>
    </row>
    <row r="7514" spans="1:1" s="20" customFormat="1" x14ac:dyDescent="0.2">
      <c r="A7514" s="2"/>
    </row>
    <row r="7515" spans="1:1" s="20" customFormat="1" x14ac:dyDescent="0.2">
      <c r="A7515" s="2"/>
    </row>
    <row r="7516" spans="1:1" s="20" customFormat="1" x14ac:dyDescent="0.2">
      <c r="A7516" s="2"/>
    </row>
    <row r="7517" spans="1:1" s="20" customFormat="1" x14ac:dyDescent="0.2">
      <c r="A7517" s="2"/>
    </row>
    <row r="7518" spans="1:1" s="20" customFormat="1" x14ac:dyDescent="0.2">
      <c r="A7518" s="2"/>
    </row>
    <row r="7519" spans="1:1" s="20" customFormat="1" x14ac:dyDescent="0.2">
      <c r="A7519" s="2"/>
    </row>
    <row r="7520" spans="1:1" s="20" customFormat="1" x14ac:dyDescent="0.2">
      <c r="A7520" s="2"/>
    </row>
    <row r="7521" spans="1:1" s="20" customFormat="1" x14ac:dyDescent="0.2">
      <c r="A7521" s="2"/>
    </row>
    <row r="7522" spans="1:1" s="20" customFormat="1" x14ac:dyDescent="0.2">
      <c r="A7522" s="2"/>
    </row>
    <row r="7523" spans="1:1" s="20" customFormat="1" x14ac:dyDescent="0.2">
      <c r="A7523" s="2"/>
    </row>
    <row r="7524" spans="1:1" s="20" customFormat="1" x14ac:dyDescent="0.2">
      <c r="A7524" s="2"/>
    </row>
    <row r="7525" spans="1:1" s="20" customFormat="1" x14ac:dyDescent="0.2">
      <c r="A7525" s="2"/>
    </row>
    <row r="7526" spans="1:1" s="20" customFormat="1" x14ac:dyDescent="0.2">
      <c r="A7526" s="2"/>
    </row>
    <row r="7527" spans="1:1" s="20" customFormat="1" x14ac:dyDescent="0.2">
      <c r="A7527" s="2"/>
    </row>
    <row r="7528" spans="1:1" s="20" customFormat="1" x14ac:dyDescent="0.2">
      <c r="A7528" s="2"/>
    </row>
    <row r="7529" spans="1:1" s="20" customFormat="1" x14ac:dyDescent="0.2">
      <c r="A7529" s="2"/>
    </row>
    <row r="7530" spans="1:1" s="20" customFormat="1" x14ac:dyDescent="0.2">
      <c r="A7530" s="2"/>
    </row>
    <row r="7531" spans="1:1" s="20" customFormat="1" x14ac:dyDescent="0.2">
      <c r="A7531" s="2"/>
    </row>
    <row r="7532" spans="1:1" s="20" customFormat="1" x14ac:dyDescent="0.2">
      <c r="A7532" s="2"/>
    </row>
    <row r="7533" spans="1:1" s="20" customFormat="1" x14ac:dyDescent="0.2">
      <c r="A7533" s="2"/>
    </row>
    <row r="7534" spans="1:1" s="20" customFormat="1" x14ac:dyDescent="0.2">
      <c r="A7534" s="2"/>
    </row>
    <row r="7535" spans="1:1" s="20" customFormat="1" x14ac:dyDescent="0.2">
      <c r="A7535" s="2"/>
    </row>
    <row r="7536" spans="1:1" s="20" customFormat="1" x14ac:dyDescent="0.2">
      <c r="A7536" s="2"/>
    </row>
    <row r="7537" spans="1:1" s="20" customFormat="1" x14ac:dyDescent="0.2">
      <c r="A7537" s="2"/>
    </row>
    <row r="7538" spans="1:1" s="20" customFormat="1" x14ac:dyDescent="0.2">
      <c r="A7538" s="2"/>
    </row>
    <row r="7539" spans="1:1" s="20" customFormat="1" x14ac:dyDescent="0.2">
      <c r="A7539" s="2"/>
    </row>
    <row r="7540" spans="1:1" s="20" customFormat="1" x14ac:dyDescent="0.2">
      <c r="A7540" s="2"/>
    </row>
    <row r="7541" spans="1:1" s="20" customFormat="1" x14ac:dyDescent="0.2">
      <c r="A7541" s="2"/>
    </row>
    <row r="7542" spans="1:1" s="20" customFormat="1" x14ac:dyDescent="0.2">
      <c r="A7542" s="2"/>
    </row>
    <row r="7543" spans="1:1" s="20" customFormat="1" x14ac:dyDescent="0.2">
      <c r="A7543" s="2"/>
    </row>
    <row r="7544" spans="1:1" s="20" customFormat="1" x14ac:dyDescent="0.2">
      <c r="A7544" s="2"/>
    </row>
    <row r="7545" spans="1:1" s="20" customFormat="1" x14ac:dyDescent="0.2">
      <c r="A7545" s="2"/>
    </row>
    <row r="7546" spans="1:1" s="20" customFormat="1" x14ac:dyDescent="0.2">
      <c r="A7546" s="2"/>
    </row>
    <row r="7547" spans="1:1" s="20" customFormat="1" x14ac:dyDescent="0.2">
      <c r="A7547" s="2"/>
    </row>
    <row r="7548" spans="1:1" s="20" customFormat="1" x14ac:dyDescent="0.2">
      <c r="A7548" s="2"/>
    </row>
    <row r="7549" spans="1:1" s="20" customFormat="1" x14ac:dyDescent="0.2">
      <c r="A7549" s="2"/>
    </row>
    <row r="7550" spans="1:1" s="20" customFormat="1" x14ac:dyDescent="0.2">
      <c r="A7550" s="2"/>
    </row>
    <row r="7551" spans="1:1" s="20" customFormat="1" x14ac:dyDescent="0.2">
      <c r="A7551" s="2"/>
    </row>
    <row r="7552" spans="1:1" s="20" customFormat="1" x14ac:dyDescent="0.2">
      <c r="A7552" s="2"/>
    </row>
    <row r="7553" spans="1:1" s="20" customFormat="1" x14ac:dyDescent="0.2">
      <c r="A7553" s="2"/>
    </row>
    <row r="7554" spans="1:1" s="20" customFormat="1" x14ac:dyDescent="0.2">
      <c r="A7554" s="2"/>
    </row>
    <row r="7555" spans="1:1" s="20" customFormat="1" x14ac:dyDescent="0.2">
      <c r="A7555" s="2"/>
    </row>
    <row r="7556" spans="1:1" s="20" customFormat="1" x14ac:dyDescent="0.2">
      <c r="A7556" s="2"/>
    </row>
    <row r="7557" spans="1:1" s="20" customFormat="1" x14ac:dyDescent="0.2">
      <c r="A7557" s="2"/>
    </row>
    <row r="7558" spans="1:1" s="20" customFormat="1" x14ac:dyDescent="0.2">
      <c r="A7558" s="2"/>
    </row>
    <row r="7559" spans="1:1" s="20" customFormat="1" x14ac:dyDescent="0.2">
      <c r="A7559" s="2"/>
    </row>
    <row r="7560" spans="1:1" s="20" customFormat="1" x14ac:dyDescent="0.2">
      <c r="A7560" s="2"/>
    </row>
    <row r="7561" spans="1:1" s="20" customFormat="1" x14ac:dyDescent="0.2">
      <c r="A7561" s="2"/>
    </row>
    <row r="7562" spans="1:1" s="20" customFormat="1" x14ac:dyDescent="0.2">
      <c r="A7562" s="2"/>
    </row>
    <row r="7563" spans="1:1" s="20" customFormat="1" x14ac:dyDescent="0.2">
      <c r="A7563" s="2"/>
    </row>
    <row r="7564" spans="1:1" s="20" customFormat="1" x14ac:dyDescent="0.2">
      <c r="A7564" s="2"/>
    </row>
    <row r="7565" spans="1:1" s="20" customFormat="1" x14ac:dyDescent="0.2">
      <c r="A7565" s="2"/>
    </row>
    <row r="7566" spans="1:1" s="20" customFormat="1" x14ac:dyDescent="0.2">
      <c r="A7566" s="2"/>
    </row>
    <row r="7567" spans="1:1" s="20" customFormat="1" x14ac:dyDescent="0.2">
      <c r="A7567" s="2"/>
    </row>
    <row r="7568" spans="1:1" s="20" customFormat="1" x14ac:dyDescent="0.2">
      <c r="A7568" s="2"/>
    </row>
    <row r="7569" spans="1:1" s="20" customFormat="1" x14ac:dyDescent="0.2">
      <c r="A7569" s="2"/>
    </row>
    <row r="7570" spans="1:1" s="20" customFormat="1" x14ac:dyDescent="0.2">
      <c r="A7570" s="2"/>
    </row>
    <row r="7571" spans="1:1" s="20" customFormat="1" x14ac:dyDescent="0.2">
      <c r="A7571" s="2"/>
    </row>
    <row r="7572" spans="1:1" s="20" customFormat="1" x14ac:dyDescent="0.2">
      <c r="A7572" s="2"/>
    </row>
    <row r="7573" spans="1:1" s="20" customFormat="1" x14ac:dyDescent="0.2">
      <c r="A7573" s="2"/>
    </row>
    <row r="7574" spans="1:1" s="20" customFormat="1" x14ac:dyDescent="0.2">
      <c r="A7574" s="2"/>
    </row>
    <row r="7575" spans="1:1" s="20" customFormat="1" x14ac:dyDescent="0.2">
      <c r="A7575" s="2"/>
    </row>
    <row r="7576" spans="1:1" s="20" customFormat="1" x14ac:dyDescent="0.2">
      <c r="A7576" s="2"/>
    </row>
    <row r="7577" spans="1:1" s="20" customFormat="1" x14ac:dyDescent="0.2">
      <c r="A7577" s="2"/>
    </row>
    <row r="7578" spans="1:1" s="20" customFormat="1" x14ac:dyDescent="0.2">
      <c r="A7578" s="2"/>
    </row>
    <row r="7579" spans="1:1" s="20" customFormat="1" x14ac:dyDescent="0.2">
      <c r="A7579" s="2"/>
    </row>
    <row r="7580" spans="1:1" s="20" customFormat="1" x14ac:dyDescent="0.2">
      <c r="A7580" s="2"/>
    </row>
    <row r="7581" spans="1:1" s="20" customFormat="1" x14ac:dyDescent="0.2">
      <c r="A7581" s="2"/>
    </row>
    <row r="7582" spans="1:1" s="20" customFormat="1" x14ac:dyDescent="0.2">
      <c r="A7582" s="2"/>
    </row>
    <row r="7583" spans="1:1" s="20" customFormat="1" x14ac:dyDescent="0.2">
      <c r="A7583" s="2"/>
    </row>
    <row r="7584" spans="1:1" s="20" customFormat="1" x14ac:dyDescent="0.2">
      <c r="A7584" s="2"/>
    </row>
    <row r="7585" spans="1:1" s="20" customFormat="1" x14ac:dyDescent="0.2">
      <c r="A7585" s="2"/>
    </row>
    <row r="7586" spans="1:1" s="20" customFormat="1" x14ac:dyDescent="0.2">
      <c r="A7586" s="2"/>
    </row>
    <row r="7587" spans="1:1" s="20" customFormat="1" x14ac:dyDescent="0.2">
      <c r="A7587" s="2"/>
    </row>
    <row r="7588" spans="1:1" s="20" customFormat="1" x14ac:dyDescent="0.2">
      <c r="A7588" s="2"/>
    </row>
    <row r="7589" spans="1:1" s="20" customFormat="1" x14ac:dyDescent="0.2">
      <c r="A7589" s="2"/>
    </row>
    <row r="7590" spans="1:1" s="20" customFormat="1" x14ac:dyDescent="0.2">
      <c r="A7590" s="2"/>
    </row>
    <row r="7591" spans="1:1" s="20" customFormat="1" x14ac:dyDescent="0.2">
      <c r="A7591" s="2"/>
    </row>
    <row r="7592" spans="1:1" s="20" customFormat="1" x14ac:dyDescent="0.2">
      <c r="A7592" s="2"/>
    </row>
    <row r="7593" spans="1:1" s="20" customFormat="1" x14ac:dyDescent="0.2">
      <c r="A7593" s="2"/>
    </row>
    <row r="7594" spans="1:1" s="20" customFormat="1" x14ac:dyDescent="0.2">
      <c r="A7594" s="2"/>
    </row>
    <row r="7595" spans="1:1" s="20" customFormat="1" x14ac:dyDescent="0.2">
      <c r="A7595" s="2"/>
    </row>
    <row r="7596" spans="1:1" s="20" customFormat="1" x14ac:dyDescent="0.2">
      <c r="A7596" s="2"/>
    </row>
    <row r="7597" spans="1:1" s="20" customFormat="1" x14ac:dyDescent="0.2">
      <c r="A7597" s="2"/>
    </row>
    <row r="7598" spans="1:1" s="20" customFormat="1" x14ac:dyDescent="0.2">
      <c r="A7598" s="2"/>
    </row>
    <row r="7599" spans="1:1" s="20" customFormat="1" x14ac:dyDescent="0.2">
      <c r="A7599" s="2"/>
    </row>
    <row r="7600" spans="1:1" s="20" customFormat="1" x14ac:dyDescent="0.2">
      <c r="A7600" s="2"/>
    </row>
    <row r="7601" spans="1:1" s="20" customFormat="1" x14ac:dyDescent="0.2">
      <c r="A7601" s="2"/>
    </row>
    <row r="7602" spans="1:1" s="20" customFormat="1" x14ac:dyDescent="0.2">
      <c r="A7602" s="2"/>
    </row>
    <row r="7603" spans="1:1" s="20" customFormat="1" x14ac:dyDescent="0.2">
      <c r="A7603" s="2"/>
    </row>
    <row r="7604" spans="1:1" s="20" customFormat="1" x14ac:dyDescent="0.2">
      <c r="A7604" s="2"/>
    </row>
    <row r="7605" spans="1:1" s="20" customFormat="1" x14ac:dyDescent="0.2">
      <c r="A7605" s="2"/>
    </row>
    <row r="7606" spans="1:1" s="20" customFormat="1" x14ac:dyDescent="0.2">
      <c r="A7606" s="2"/>
    </row>
    <row r="7607" spans="1:1" s="20" customFormat="1" x14ac:dyDescent="0.2">
      <c r="A7607" s="2"/>
    </row>
    <row r="7608" spans="1:1" s="20" customFormat="1" x14ac:dyDescent="0.2">
      <c r="A7608" s="2"/>
    </row>
    <row r="7609" spans="1:1" s="20" customFormat="1" x14ac:dyDescent="0.2">
      <c r="A7609" s="2"/>
    </row>
    <row r="7610" spans="1:1" s="20" customFormat="1" x14ac:dyDescent="0.2">
      <c r="A7610" s="2"/>
    </row>
    <row r="7611" spans="1:1" s="20" customFormat="1" x14ac:dyDescent="0.2">
      <c r="A7611" s="2"/>
    </row>
    <row r="7612" spans="1:1" s="20" customFormat="1" x14ac:dyDescent="0.2">
      <c r="A7612" s="2"/>
    </row>
    <row r="7613" spans="1:1" s="20" customFormat="1" x14ac:dyDescent="0.2">
      <c r="A7613" s="2"/>
    </row>
    <row r="7614" spans="1:1" s="20" customFormat="1" x14ac:dyDescent="0.2">
      <c r="A7614" s="2"/>
    </row>
    <row r="7615" spans="1:1" s="20" customFormat="1" x14ac:dyDescent="0.2">
      <c r="A7615" s="2"/>
    </row>
    <row r="7616" spans="1:1" s="20" customFormat="1" x14ac:dyDescent="0.2">
      <c r="A7616" s="2"/>
    </row>
    <row r="7617" spans="1:1" s="20" customFormat="1" x14ac:dyDescent="0.2">
      <c r="A7617" s="2"/>
    </row>
    <row r="7618" spans="1:1" s="20" customFormat="1" x14ac:dyDescent="0.2">
      <c r="A7618" s="2"/>
    </row>
    <row r="7619" spans="1:1" s="20" customFormat="1" x14ac:dyDescent="0.2">
      <c r="A7619" s="2"/>
    </row>
    <row r="7620" spans="1:1" s="20" customFormat="1" x14ac:dyDescent="0.2">
      <c r="A7620" s="2"/>
    </row>
    <row r="7621" spans="1:1" s="20" customFormat="1" x14ac:dyDescent="0.2">
      <c r="A7621" s="2"/>
    </row>
    <row r="7622" spans="1:1" s="20" customFormat="1" x14ac:dyDescent="0.2">
      <c r="A7622" s="2"/>
    </row>
    <row r="7623" spans="1:1" s="20" customFormat="1" x14ac:dyDescent="0.2">
      <c r="A7623" s="2"/>
    </row>
    <row r="7624" spans="1:1" s="20" customFormat="1" x14ac:dyDescent="0.2">
      <c r="A7624" s="2"/>
    </row>
    <row r="7625" spans="1:1" s="20" customFormat="1" x14ac:dyDescent="0.2">
      <c r="A7625" s="2"/>
    </row>
    <row r="7626" spans="1:1" s="20" customFormat="1" x14ac:dyDescent="0.2">
      <c r="A7626" s="2"/>
    </row>
    <row r="7627" spans="1:1" s="20" customFormat="1" x14ac:dyDescent="0.2">
      <c r="A7627" s="2"/>
    </row>
    <row r="7628" spans="1:1" s="20" customFormat="1" x14ac:dyDescent="0.2">
      <c r="A7628" s="2"/>
    </row>
    <row r="7629" spans="1:1" s="20" customFormat="1" x14ac:dyDescent="0.2">
      <c r="A7629" s="2"/>
    </row>
    <row r="7630" spans="1:1" s="20" customFormat="1" x14ac:dyDescent="0.2">
      <c r="A7630" s="2"/>
    </row>
    <row r="7631" spans="1:1" s="20" customFormat="1" x14ac:dyDescent="0.2">
      <c r="A7631" s="2"/>
    </row>
    <row r="7632" spans="1:1" s="20" customFormat="1" x14ac:dyDescent="0.2">
      <c r="A7632" s="2"/>
    </row>
    <row r="7633" spans="1:1" s="20" customFormat="1" x14ac:dyDescent="0.2">
      <c r="A7633" s="2"/>
    </row>
    <row r="7634" spans="1:1" s="20" customFormat="1" x14ac:dyDescent="0.2">
      <c r="A7634" s="2"/>
    </row>
    <row r="7635" spans="1:1" s="20" customFormat="1" x14ac:dyDescent="0.2">
      <c r="A7635" s="2"/>
    </row>
    <row r="7636" spans="1:1" s="20" customFormat="1" x14ac:dyDescent="0.2">
      <c r="A7636" s="2"/>
    </row>
    <row r="7637" spans="1:1" s="20" customFormat="1" x14ac:dyDescent="0.2">
      <c r="A7637" s="2"/>
    </row>
    <row r="7638" spans="1:1" s="20" customFormat="1" x14ac:dyDescent="0.2">
      <c r="A7638" s="2"/>
    </row>
    <row r="7639" spans="1:1" s="20" customFormat="1" x14ac:dyDescent="0.2">
      <c r="A7639" s="2"/>
    </row>
    <row r="7640" spans="1:1" s="20" customFormat="1" x14ac:dyDescent="0.2">
      <c r="A7640" s="2"/>
    </row>
    <row r="7641" spans="1:1" s="20" customFormat="1" x14ac:dyDescent="0.2">
      <c r="A7641" s="2"/>
    </row>
    <row r="7642" spans="1:1" s="20" customFormat="1" x14ac:dyDescent="0.2">
      <c r="A7642" s="2"/>
    </row>
    <row r="7643" spans="1:1" s="20" customFormat="1" x14ac:dyDescent="0.2">
      <c r="A7643" s="2"/>
    </row>
    <row r="7644" spans="1:1" s="20" customFormat="1" x14ac:dyDescent="0.2">
      <c r="A7644" s="2"/>
    </row>
    <row r="7645" spans="1:1" s="20" customFormat="1" x14ac:dyDescent="0.2">
      <c r="A7645" s="2"/>
    </row>
    <row r="7646" spans="1:1" s="20" customFormat="1" x14ac:dyDescent="0.2">
      <c r="A7646" s="2"/>
    </row>
    <row r="7647" spans="1:1" s="20" customFormat="1" x14ac:dyDescent="0.2">
      <c r="A7647" s="2"/>
    </row>
    <row r="7648" spans="1:1" s="20" customFormat="1" x14ac:dyDescent="0.2">
      <c r="A7648" s="2"/>
    </row>
    <row r="7649" spans="1:1" s="20" customFormat="1" x14ac:dyDescent="0.2">
      <c r="A7649" s="2"/>
    </row>
    <row r="7650" spans="1:1" s="20" customFormat="1" x14ac:dyDescent="0.2">
      <c r="A7650" s="2"/>
    </row>
    <row r="7651" spans="1:1" s="20" customFormat="1" x14ac:dyDescent="0.2">
      <c r="A7651" s="2"/>
    </row>
    <row r="7652" spans="1:1" s="20" customFormat="1" x14ac:dyDescent="0.2">
      <c r="A7652" s="2"/>
    </row>
    <row r="7653" spans="1:1" s="20" customFormat="1" x14ac:dyDescent="0.2">
      <c r="A7653" s="2"/>
    </row>
    <row r="7654" spans="1:1" s="20" customFormat="1" x14ac:dyDescent="0.2">
      <c r="A7654" s="2"/>
    </row>
    <row r="7655" spans="1:1" s="20" customFormat="1" x14ac:dyDescent="0.2">
      <c r="A7655" s="2"/>
    </row>
    <row r="7656" spans="1:1" s="20" customFormat="1" x14ac:dyDescent="0.2">
      <c r="A7656" s="2"/>
    </row>
    <row r="7657" spans="1:1" s="20" customFormat="1" x14ac:dyDescent="0.2">
      <c r="A7657" s="2"/>
    </row>
    <row r="7658" spans="1:1" s="20" customFormat="1" x14ac:dyDescent="0.2">
      <c r="A7658" s="2"/>
    </row>
    <row r="7659" spans="1:1" s="20" customFormat="1" x14ac:dyDescent="0.2">
      <c r="A7659" s="2"/>
    </row>
    <row r="7660" spans="1:1" s="20" customFormat="1" x14ac:dyDescent="0.2">
      <c r="A7660" s="2"/>
    </row>
    <row r="7661" spans="1:1" s="20" customFormat="1" x14ac:dyDescent="0.2">
      <c r="A7661" s="2"/>
    </row>
    <row r="7662" spans="1:1" s="20" customFormat="1" x14ac:dyDescent="0.2">
      <c r="A7662" s="2"/>
    </row>
    <row r="7663" spans="1:1" s="20" customFormat="1" x14ac:dyDescent="0.2">
      <c r="A7663" s="2"/>
    </row>
    <row r="7664" spans="1:1" s="20" customFormat="1" x14ac:dyDescent="0.2">
      <c r="A7664" s="2"/>
    </row>
    <row r="7665" spans="1:1" s="20" customFormat="1" x14ac:dyDescent="0.2">
      <c r="A7665" s="2"/>
    </row>
    <row r="7666" spans="1:1" s="20" customFormat="1" x14ac:dyDescent="0.2">
      <c r="A7666" s="2"/>
    </row>
    <row r="7667" spans="1:1" s="20" customFormat="1" x14ac:dyDescent="0.2">
      <c r="A7667" s="2"/>
    </row>
    <row r="7668" spans="1:1" s="20" customFormat="1" x14ac:dyDescent="0.2">
      <c r="A7668" s="2"/>
    </row>
    <row r="7669" spans="1:1" s="20" customFormat="1" x14ac:dyDescent="0.2">
      <c r="A7669" s="2"/>
    </row>
    <row r="7670" spans="1:1" s="20" customFormat="1" x14ac:dyDescent="0.2">
      <c r="A7670" s="2"/>
    </row>
    <row r="7671" spans="1:1" s="20" customFormat="1" x14ac:dyDescent="0.2">
      <c r="A7671" s="2"/>
    </row>
    <row r="7672" spans="1:1" s="20" customFormat="1" x14ac:dyDescent="0.2">
      <c r="A7672" s="2"/>
    </row>
    <row r="7673" spans="1:1" s="20" customFormat="1" x14ac:dyDescent="0.2">
      <c r="A7673" s="2"/>
    </row>
    <row r="7674" spans="1:1" s="20" customFormat="1" x14ac:dyDescent="0.2">
      <c r="A7674" s="2"/>
    </row>
    <row r="7675" spans="1:1" s="20" customFormat="1" x14ac:dyDescent="0.2">
      <c r="A7675" s="2"/>
    </row>
    <row r="7676" spans="1:1" s="20" customFormat="1" x14ac:dyDescent="0.2">
      <c r="A7676" s="2"/>
    </row>
    <row r="7677" spans="1:1" s="20" customFormat="1" x14ac:dyDescent="0.2">
      <c r="A7677" s="2"/>
    </row>
    <row r="7678" spans="1:1" s="20" customFormat="1" x14ac:dyDescent="0.2">
      <c r="A7678" s="2"/>
    </row>
    <row r="7679" spans="1:1" s="20" customFormat="1" x14ac:dyDescent="0.2">
      <c r="A7679" s="2"/>
    </row>
    <row r="7680" spans="1:1" s="20" customFormat="1" x14ac:dyDescent="0.2">
      <c r="A7680" s="2"/>
    </row>
    <row r="7681" spans="1:1" s="20" customFormat="1" x14ac:dyDescent="0.2">
      <c r="A7681" s="2"/>
    </row>
    <row r="7682" spans="1:1" s="20" customFormat="1" x14ac:dyDescent="0.2">
      <c r="A7682" s="2"/>
    </row>
    <row r="7683" spans="1:1" s="20" customFormat="1" x14ac:dyDescent="0.2">
      <c r="A7683" s="2"/>
    </row>
    <row r="7684" spans="1:1" s="20" customFormat="1" x14ac:dyDescent="0.2">
      <c r="A7684" s="2"/>
    </row>
    <row r="7685" spans="1:1" s="20" customFormat="1" x14ac:dyDescent="0.2">
      <c r="A7685" s="2"/>
    </row>
    <row r="7686" spans="1:1" s="20" customFormat="1" x14ac:dyDescent="0.2">
      <c r="A7686" s="2"/>
    </row>
    <row r="7687" spans="1:1" s="20" customFormat="1" x14ac:dyDescent="0.2">
      <c r="A7687" s="2"/>
    </row>
    <row r="7688" spans="1:1" s="20" customFormat="1" x14ac:dyDescent="0.2">
      <c r="A7688" s="2"/>
    </row>
    <row r="7689" spans="1:1" s="20" customFormat="1" x14ac:dyDescent="0.2">
      <c r="A7689" s="2"/>
    </row>
    <row r="7690" spans="1:1" s="20" customFormat="1" x14ac:dyDescent="0.2">
      <c r="A7690" s="2"/>
    </row>
    <row r="7691" spans="1:1" s="20" customFormat="1" x14ac:dyDescent="0.2">
      <c r="A7691" s="2"/>
    </row>
    <row r="7692" spans="1:1" s="20" customFormat="1" x14ac:dyDescent="0.2">
      <c r="A7692" s="2"/>
    </row>
    <row r="7693" spans="1:1" s="20" customFormat="1" x14ac:dyDescent="0.2">
      <c r="A7693" s="2"/>
    </row>
    <row r="7694" spans="1:1" s="20" customFormat="1" x14ac:dyDescent="0.2">
      <c r="A7694" s="2"/>
    </row>
    <row r="7695" spans="1:1" s="20" customFormat="1" x14ac:dyDescent="0.2">
      <c r="A7695" s="2"/>
    </row>
    <row r="7696" spans="1:1" s="20" customFormat="1" x14ac:dyDescent="0.2">
      <c r="A7696" s="2"/>
    </row>
    <row r="7697" spans="1:1" s="20" customFormat="1" x14ac:dyDescent="0.2">
      <c r="A7697" s="2"/>
    </row>
    <row r="7698" spans="1:1" s="20" customFormat="1" x14ac:dyDescent="0.2">
      <c r="A7698" s="2"/>
    </row>
    <row r="7699" spans="1:1" s="20" customFormat="1" x14ac:dyDescent="0.2">
      <c r="A7699" s="2"/>
    </row>
    <row r="7700" spans="1:1" s="20" customFormat="1" x14ac:dyDescent="0.2">
      <c r="A7700" s="2"/>
    </row>
    <row r="7701" spans="1:1" s="20" customFormat="1" x14ac:dyDescent="0.2">
      <c r="A7701" s="2"/>
    </row>
    <row r="7702" spans="1:1" s="20" customFormat="1" x14ac:dyDescent="0.2">
      <c r="A7702" s="2"/>
    </row>
    <row r="7703" spans="1:1" s="20" customFormat="1" x14ac:dyDescent="0.2">
      <c r="A7703" s="2"/>
    </row>
    <row r="7704" spans="1:1" s="20" customFormat="1" x14ac:dyDescent="0.2">
      <c r="A7704" s="2"/>
    </row>
    <row r="7705" spans="1:1" s="20" customFormat="1" x14ac:dyDescent="0.2">
      <c r="A7705" s="2"/>
    </row>
    <row r="7706" spans="1:1" s="20" customFormat="1" x14ac:dyDescent="0.2">
      <c r="A7706" s="2"/>
    </row>
    <row r="7707" spans="1:1" s="20" customFormat="1" x14ac:dyDescent="0.2">
      <c r="A7707" s="2"/>
    </row>
    <row r="7708" spans="1:1" s="20" customFormat="1" x14ac:dyDescent="0.2">
      <c r="A7708" s="2"/>
    </row>
    <row r="7709" spans="1:1" s="20" customFormat="1" x14ac:dyDescent="0.2">
      <c r="A7709" s="2"/>
    </row>
    <row r="7710" spans="1:1" s="20" customFormat="1" x14ac:dyDescent="0.2">
      <c r="A7710" s="2"/>
    </row>
    <row r="7711" spans="1:1" s="20" customFormat="1" x14ac:dyDescent="0.2">
      <c r="A7711" s="2"/>
    </row>
    <row r="7712" spans="1:1" s="20" customFormat="1" x14ac:dyDescent="0.2">
      <c r="A7712" s="2"/>
    </row>
    <row r="7713" spans="1:1" s="20" customFormat="1" x14ac:dyDescent="0.2">
      <c r="A7713" s="2"/>
    </row>
    <row r="7714" spans="1:1" s="20" customFormat="1" x14ac:dyDescent="0.2">
      <c r="A7714" s="2"/>
    </row>
    <row r="7715" spans="1:1" s="20" customFormat="1" x14ac:dyDescent="0.2">
      <c r="A7715" s="2"/>
    </row>
    <row r="7716" spans="1:1" s="20" customFormat="1" x14ac:dyDescent="0.2">
      <c r="A7716" s="2"/>
    </row>
    <row r="7717" spans="1:1" s="20" customFormat="1" x14ac:dyDescent="0.2">
      <c r="A7717" s="2"/>
    </row>
    <row r="7718" spans="1:1" s="20" customFormat="1" x14ac:dyDescent="0.2">
      <c r="A7718" s="2"/>
    </row>
    <row r="7719" spans="1:1" s="20" customFormat="1" x14ac:dyDescent="0.2">
      <c r="A7719" s="2"/>
    </row>
    <row r="7720" spans="1:1" s="20" customFormat="1" x14ac:dyDescent="0.2">
      <c r="A7720" s="2"/>
    </row>
    <row r="7721" spans="1:1" s="20" customFormat="1" x14ac:dyDescent="0.2">
      <c r="A7721" s="2"/>
    </row>
    <row r="7722" spans="1:1" s="20" customFormat="1" x14ac:dyDescent="0.2">
      <c r="A7722" s="2"/>
    </row>
    <row r="7723" spans="1:1" s="20" customFormat="1" x14ac:dyDescent="0.2">
      <c r="A7723" s="2"/>
    </row>
    <row r="7724" spans="1:1" s="20" customFormat="1" x14ac:dyDescent="0.2">
      <c r="A7724" s="2"/>
    </row>
    <row r="7725" spans="1:1" s="20" customFormat="1" x14ac:dyDescent="0.2">
      <c r="A7725" s="2"/>
    </row>
    <row r="7726" spans="1:1" s="20" customFormat="1" x14ac:dyDescent="0.2">
      <c r="A7726" s="2"/>
    </row>
    <row r="7727" spans="1:1" s="20" customFormat="1" x14ac:dyDescent="0.2">
      <c r="A7727" s="2"/>
    </row>
    <row r="7728" spans="1:1" s="20" customFormat="1" x14ac:dyDescent="0.2">
      <c r="A7728" s="2"/>
    </row>
    <row r="7729" spans="1:1" s="20" customFormat="1" x14ac:dyDescent="0.2">
      <c r="A7729" s="2"/>
    </row>
    <row r="7730" spans="1:1" s="20" customFormat="1" x14ac:dyDescent="0.2">
      <c r="A7730" s="2"/>
    </row>
    <row r="7731" spans="1:1" s="20" customFormat="1" x14ac:dyDescent="0.2">
      <c r="A7731" s="2"/>
    </row>
    <row r="7732" spans="1:1" s="20" customFormat="1" x14ac:dyDescent="0.2">
      <c r="A7732" s="2"/>
    </row>
    <row r="7733" spans="1:1" s="20" customFormat="1" x14ac:dyDescent="0.2">
      <c r="A7733" s="2"/>
    </row>
    <row r="7734" spans="1:1" s="20" customFormat="1" x14ac:dyDescent="0.2">
      <c r="A7734" s="2"/>
    </row>
    <row r="7735" spans="1:1" s="20" customFormat="1" x14ac:dyDescent="0.2">
      <c r="A7735" s="2"/>
    </row>
    <row r="7736" spans="1:1" s="20" customFormat="1" x14ac:dyDescent="0.2">
      <c r="A7736" s="2"/>
    </row>
    <row r="7737" spans="1:1" s="20" customFormat="1" x14ac:dyDescent="0.2">
      <c r="A7737" s="2"/>
    </row>
    <row r="7738" spans="1:1" s="20" customFormat="1" x14ac:dyDescent="0.2">
      <c r="A7738" s="2"/>
    </row>
    <row r="7739" spans="1:1" s="20" customFormat="1" x14ac:dyDescent="0.2">
      <c r="A7739" s="2"/>
    </row>
    <row r="7740" spans="1:1" s="20" customFormat="1" x14ac:dyDescent="0.2">
      <c r="A7740" s="2"/>
    </row>
    <row r="7741" spans="1:1" s="20" customFormat="1" x14ac:dyDescent="0.2">
      <c r="A7741" s="2"/>
    </row>
    <row r="7742" spans="1:1" s="20" customFormat="1" x14ac:dyDescent="0.2">
      <c r="A7742" s="2"/>
    </row>
    <row r="7743" spans="1:1" s="20" customFormat="1" x14ac:dyDescent="0.2">
      <c r="A7743" s="2"/>
    </row>
    <row r="7744" spans="1:1" s="20" customFormat="1" x14ac:dyDescent="0.2">
      <c r="A7744" s="2"/>
    </row>
    <row r="7745" spans="1:1" s="20" customFormat="1" x14ac:dyDescent="0.2">
      <c r="A7745" s="2"/>
    </row>
    <row r="7746" spans="1:1" s="20" customFormat="1" x14ac:dyDescent="0.2">
      <c r="A7746" s="2"/>
    </row>
    <row r="7747" spans="1:1" s="20" customFormat="1" x14ac:dyDescent="0.2">
      <c r="A7747" s="2"/>
    </row>
    <row r="7748" spans="1:1" s="20" customFormat="1" x14ac:dyDescent="0.2">
      <c r="A7748" s="2"/>
    </row>
    <row r="7749" spans="1:1" s="20" customFormat="1" x14ac:dyDescent="0.2">
      <c r="A7749" s="2"/>
    </row>
    <row r="7750" spans="1:1" s="20" customFormat="1" x14ac:dyDescent="0.2">
      <c r="A7750" s="2"/>
    </row>
    <row r="7751" spans="1:1" s="20" customFormat="1" x14ac:dyDescent="0.2">
      <c r="A7751" s="2"/>
    </row>
    <row r="7752" spans="1:1" s="20" customFormat="1" x14ac:dyDescent="0.2">
      <c r="A7752" s="2"/>
    </row>
    <row r="7753" spans="1:1" s="20" customFormat="1" x14ac:dyDescent="0.2">
      <c r="A7753" s="2"/>
    </row>
    <row r="7754" spans="1:1" s="20" customFormat="1" x14ac:dyDescent="0.2">
      <c r="A7754" s="2"/>
    </row>
    <row r="7755" spans="1:1" s="20" customFormat="1" x14ac:dyDescent="0.2">
      <c r="A7755" s="2"/>
    </row>
    <row r="7756" spans="1:1" s="20" customFormat="1" x14ac:dyDescent="0.2">
      <c r="A7756" s="2"/>
    </row>
    <row r="7757" spans="1:1" s="20" customFormat="1" x14ac:dyDescent="0.2">
      <c r="A7757" s="2"/>
    </row>
    <row r="7758" spans="1:1" s="20" customFormat="1" x14ac:dyDescent="0.2">
      <c r="A7758" s="2"/>
    </row>
    <row r="7759" spans="1:1" s="20" customFormat="1" x14ac:dyDescent="0.2">
      <c r="A7759" s="2"/>
    </row>
    <row r="7760" spans="1:1" s="20" customFormat="1" x14ac:dyDescent="0.2">
      <c r="A7760" s="2"/>
    </row>
    <row r="7761" spans="1:1" s="20" customFormat="1" x14ac:dyDescent="0.2">
      <c r="A7761" s="2"/>
    </row>
    <row r="7762" spans="1:1" s="20" customFormat="1" x14ac:dyDescent="0.2">
      <c r="A7762" s="2"/>
    </row>
    <row r="7763" spans="1:1" s="20" customFormat="1" x14ac:dyDescent="0.2">
      <c r="A7763" s="2"/>
    </row>
    <row r="7764" spans="1:1" s="20" customFormat="1" x14ac:dyDescent="0.2">
      <c r="A7764" s="2"/>
    </row>
    <row r="7765" spans="1:1" s="20" customFormat="1" x14ac:dyDescent="0.2">
      <c r="A7765" s="2"/>
    </row>
    <row r="7766" spans="1:1" s="20" customFormat="1" x14ac:dyDescent="0.2">
      <c r="A7766" s="2"/>
    </row>
    <row r="7767" spans="1:1" s="20" customFormat="1" x14ac:dyDescent="0.2">
      <c r="A7767" s="2"/>
    </row>
    <row r="7768" spans="1:1" s="20" customFormat="1" x14ac:dyDescent="0.2">
      <c r="A7768" s="2"/>
    </row>
    <row r="7769" spans="1:1" s="20" customFormat="1" x14ac:dyDescent="0.2">
      <c r="A7769" s="2"/>
    </row>
    <row r="7770" spans="1:1" s="20" customFormat="1" x14ac:dyDescent="0.2">
      <c r="A7770" s="2"/>
    </row>
    <row r="7771" spans="1:1" s="20" customFormat="1" x14ac:dyDescent="0.2">
      <c r="A7771" s="2"/>
    </row>
    <row r="7772" spans="1:1" s="20" customFormat="1" x14ac:dyDescent="0.2">
      <c r="A7772" s="2"/>
    </row>
    <row r="7773" spans="1:1" s="20" customFormat="1" x14ac:dyDescent="0.2">
      <c r="A7773" s="2"/>
    </row>
    <row r="7774" spans="1:1" s="20" customFormat="1" x14ac:dyDescent="0.2">
      <c r="A7774" s="2"/>
    </row>
    <row r="7775" spans="1:1" s="20" customFormat="1" x14ac:dyDescent="0.2">
      <c r="A7775" s="2"/>
    </row>
    <row r="7776" spans="1:1" s="20" customFormat="1" x14ac:dyDescent="0.2">
      <c r="A7776" s="2"/>
    </row>
    <row r="7777" spans="1:1" s="20" customFormat="1" x14ac:dyDescent="0.2">
      <c r="A7777" s="2"/>
    </row>
    <row r="7778" spans="1:1" s="20" customFormat="1" x14ac:dyDescent="0.2">
      <c r="A7778" s="2"/>
    </row>
    <row r="7779" spans="1:1" s="20" customFormat="1" x14ac:dyDescent="0.2">
      <c r="A7779" s="2"/>
    </row>
    <row r="7780" spans="1:1" s="20" customFormat="1" x14ac:dyDescent="0.2">
      <c r="A7780" s="2"/>
    </row>
    <row r="7781" spans="1:1" s="20" customFormat="1" x14ac:dyDescent="0.2">
      <c r="A7781" s="2"/>
    </row>
    <row r="7782" spans="1:1" s="20" customFormat="1" x14ac:dyDescent="0.2">
      <c r="A7782" s="2"/>
    </row>
    <row r="7783" spans="1:1" s="20" customFormat="1" x14ac:dyDescent="0.2">
      <c r="A7783" s="2"/>
    </row>
    <row r="7784" spans="1:1" s="20" customFormat="1" x14ac:dyDescent="0.2">
      <c r="A7784" s="2"/>
    </row>
    <row r="7785" spans="1:1" s="20" customFormat="1" x14ac:dyDescent="0.2">
      <c r="A7785" s="2"/>
    </row>
    <row r="7786" spans="1:1" s="20" customFormat="1" x14ac:dyDescent="0.2">
      <c r="A7786" s="2"/>
    </row>
    <row r="7787" spans="1:1" s="20" customFormat="1" x14ac:dyDescent="0.2">
      <c r="A7787" s="2"/>
    </row>
    <row r="7788" spans="1:1" s="20" customFormat="1" x14ac:dyDescent="0.2">
      <c r="A7788" s="2"/>
    </row>
    <row r="7789" spans="1:1" s="20" customFormat="1" x14ac:dyDescent="0.2">
      <c r="A7789" s="2"/>
    </row>
    <row r="7790" spans="1:1" s="20" customFormat="1" x14ac:dyDescent="0.2">
      <c r="A7790" s="2"/>
    </row>
    <row r="7791" spans="1:1" s="20" customFormat="1" x14ac:dyDescent="0.2">
      <c r="A7791" s="2"/>
    </row>
    <row r="7792" spans="1:1" s="20" customFormat="1" x14ac:dyDescent="0.2">
      <c r="A7792" s="2"/>
    </row>
    <row r="7793" spans="1:1" s="20" customFormat="1" x14ac:dyDescent="0.2">
      <c r="A7793" s="2"/>
    </row>
    <row r="7794" spans="1:1" s="20" customFormat="1" x14ac:dyDescent="0.2">
      <c r="A7794" s="2"/>
    </row>
    <row r="7795" spans="1:1" s="20" customFormat="1" x14ac:dyDescent="0.2">
      <c r="A7795" s="2"/>
    </row>
    <row r="7796" spans="1:1" s="20" customFormat="1" x14ac:dyDescent="0.2">
      <c r="A7796" s="2"/>
    </row>
    <row r="7797" spans="1:1" s="20" customFormat="1" x14ac:dyDescent="0.2">
      <c r="A7797" s="2"/>
    </row>
    <row r="7798" spans="1:1" s="20" customFormat="1" x14ac:dyDescent="0.2">
      <c r="A7798" s="2"/>
    </row>
    <row r="7799" spans="1:1" s="20" customFormat="1" x14ac:dyDescent="0.2">
      <c r="A7799" s="2"/>
    </row>
    <row r="7800" spans="1:1" s="20" customFormat="1" x14ac:dyDescent="0.2">
      <c r="A7800" s="2"/>
    </row>
    <row r="7801" spans="1:1" s="20" customFormat="1" x14ac:dyDescent="0.2">
      <c r="A7801" s="2"/>
    </row>
    <row r="7802" spans="1:1" s="20" customFormat="1" x14ac:dyDescent="0.2">
      <c r="A7802" s="2"/>
    </row>
    <row r="7803" spans="1:1" s="20" customFormat="1" x14ac:dyDescent="0.2">
      <c r="A7803" s="2"/>
    </row>
    <row r="7804" spans="1:1" s="20" customFormat="1" x14ac:dyDescent="0.2">
      <c r="A7804" s="2"/>
    </row>
    <row r="7805" spans="1:1" s="20" customFormat="1" x14ac:dyDescent="0.2">
      <c r="A7805" s="2"/>
    </row>
    <row r="7806" spans="1:1" s="20" customFormat="1" x14ac:dyDescent="0.2">
      <c r="A7806" s="2"/>
    </row>
    <row r="7807" spans="1:1" s="20" customFormat="1" x14ac:dyDescent="0.2">
      <c r="A7807" s="2"/>
    </row>
    <row r="7808" spans="1:1" s="20" customFormat="1" x14ac:dyDescent="0.2">
      <c r="A7808" s="2"/>
    </row>
    <row r="7809" spans="1:1" s="20" customFormat="1" x14ac:dyDescent="0.2">
      <c r="A7809" s="2"/>
    </row>
    <row r="7810" spans="1:1" s="20" customFormat="1" x14ac:dyDescent="0.2">
      <c r="A7810" s="2"/>
    </row>
    <row r="7811" spans="1:1" s="20" customFormat="1" x14ac:dyDescent="0.2">
      <c r="A7811" s="2"/>
    </row>
    <row r="7812" spans="1:1" s="20" customFormat="1" x14ac:dyDescent="0.2">
      <c r="A7812" s="2"/>
    </row>
    <row r="7813" spans="1:1" s="20" customFormat="1" x14ac:dyDescent="0.2">
      <c r="A7813" s="2"/>
    </row>
    <row r="7814" spans="1:1" s="20" customFormat="1" x14ac:dyDescent="0.2">
      <c r="A7814" s="2"/>
    </row>
    <row r="7815" spans="1:1" s="20" customFormat="1" x14ac:dyDescent="0.2">
      <c r="A7815" s="2"/>
    </row>
    <row r="7816" spans="1:1" s="20" customFormat="1" x14ac:dyDescent="0.2">
      <c r="A7816" s="2"/>
    </row>
    <row r="7817" spans="1:1" s="20" customFormat="1" x14ac:dyDescent="0.2">
      <c r="A7817" s="2"/>
    </row>
    <row r="7818" spans="1:1" s="20" customFormat="1" x14ac:dyDescent="0.2">
      <c r="A7818" s="2"/>
    </row>
    <row r="7819" spans="1:1" s="20" customFormat="1" x14ac:dyDescent="0.2">
      <c r="A7819" s="2"/>
    </row>
    <row r="7820" spans="1:1" s="20" customFormat="1" x14ac:dyDescent="0.2">
      <c r="A7820" s="2"/>
    </row>
    <row r="7821" spans="1:1" s="20" customFormat="1" x14ac:dyDescent="0.2">
      <c r="A7821" s="2"/>
    </row>
    <row r="7822" spans="1:1" s="20" customFormat="1" x14ac:dyDescent="0.2">
      <c r="A7822" s="2"/>
    </row>
    <row r="7823" spans="1:1" s="20" customFormat="1" x14ac:dyDescent="0.2">
      <c r="A7823" s="2"/>
    </row>
    <row r="7824" spans="1:1" s="20" customFormat="1" x14ac:dyDescent="0.2">
      <c r="A7824" s="2"/>
    </row>
    <row r="7825" spans="1:1" s="20" customFormat="1" x14ac:dyDescent="0.2">
      <c r="A7825" s="2"/>
    </row>
    <row r="7826" spans="1:1" s="20" customFormat="1" x14ac:dyDescent="0.2">
      <c r="A7826" s="2"/>
    </row>
    <row r="7827" spans="1:1" s="20" customFormat="1" x14ac:dyDescent="0.2">
      <c r="A7827" s="2"/>
    </row>
    <row r="7828" spans="1:1" s="20" customFormat="1" x14ac:dyDescent="0.2">
      <c r="A7828" s="2"/>
    </row>
    <row r="7829" spans="1:1" s="20" customFormat="1" x14ac:dyDescent="0.2">
      <c r="A7829" s="2"/>
    </row>
    <row r="7830" spans="1:1" s="20" customFormat="1" x14ac:dyDescent="0.2">
      <c r="A7830" s="2"/>
    </row>
    <row r="7831" spans="1:1" s="20" customFormat="1" x14ac:dyDescent="0.2">
      <c r="A7831" s="2"/>
    </row>
    <row r="7832" spans="1:1" s="20" customFormat="1" x14ac:dyDescent="0.2">
      <c r="A7832" s="2"/>
    </row>
    <row r="7833" spans="1:1" s="20" customFormat="1" x14ac:dyDescent="0.2">
      <c r="A7833" s="2"/>
    </row>
    <row r="7834" spans="1:1" s="20" customFormat="1" x14ac:dyDescent="0.2">
      <c r="A7834" s="2"/>
    </row>
    <row r="7835" spans="1:1" s="20" customFormat="1" x14ac:dyDescent="0.2">
      <c r="A7835" s="2"/>
    </row>
    <row r="7836" spans="1:1" s="20" customFormat="1" x14ac:dyDescent="0.2">
      <c r="A7836" s="2"/>
    </row>
    <row r="7837" spans="1:1" s="20" customFormat="1" x14ac:dyDescent="0.2">
      <c r="A7837" s="2"/>
    </row>
    <row r="7838" spans="1:1" s="20" customFormat="1" x14ac:dyDescent="0.2">
      <c r="A7838" s="2"/>
    </row>
    <row r="7839" spans="1:1" s="20" customFormat="1" x14ac:dyDescent="0.2">
      <c r="A7839" s="2"/>
    </row>
    <row r="7840" spans="1:1" s="20" customFormat="1" x14ac:dyDescent="0.2">
      <c r="A7840" s="2"/>
    </row>
    <row r="7841" spans="1:1" s="20" customFormat="1" x14ac:dyDescent="0.2">
      <c r="A7841" s="2"/>
    </row>
    <row r="7842" spans="1:1" s="20" customFormat="1" x14ac:dyDescent="0.2">
      <c r="A7842" s="2"/>
    </row>
    <row r="7843" spans="1:1" s="20" customFormat="1" x14ac:dyDescent="0.2">
      <c r="A7843" s="2"/>
    </row>
    <row r="7844" spans="1:1" s="20" customFormat="1" x14ac:dyDescent="0.2">
      <c r="A7844" s="2"/>
    </row>
    <row r="7845" spans="1:1" s="20" customFormat="1" x14ac:dyDescent="0.2">
      <c r="A7845" s="2"/>
    </row>
    <row r="7846" spans="1:1" s="20" customFormat="1" x14ac:dyDescent="0.2">
      <c r="A7846" s="2"/>
    </row>
    <row r="7847" spans="1:1" s="20" customFormat="1" x14ac:dyDescent="0.2">
      <c r="A7847" s="2"/>
    </row>
    <row r="7848" spans="1:1" s="20" customFormat="1" x14ac:dyDescent="0.2">
      <c r="A7848" s="2"/>
    </row>
    <row r="7849" spans="1:1" s="20" customFormat="1" x14ac:dyDescent="0.2">
      <c r="A7849" s="2"/>
    </row>
    <row r="7850" spans="1:1" s="20" customFormat="1" x14ac:dyDescent="0.2">
      <c r="A7850" s="2"/>
    </row>
    <row r="7851" spans="1:1" s="20" customFormat="1" x14ac:dyDescent="0.2">
      <c r="A7851" s="2"/>
    </row>
    <row r="7852" spans="1:1" s="20" customFormat="1" x14ac:dyDescent="0.2">
      <c r="A7852" s="2"/>
    </row>
    <row r="7853" spans="1:1" s="20" customFormat="1" x14ac:dyDescent="0.2">
      <c r="A7853" s="2"/>
    </row>
    <row r="7854" spans="1:1" s="20" customFormat="1" x14ac:dyDescent="0.2">
      <c r="A7854" s="2"/>
    </row>
    <row r="7855" spans="1:1" s="20" customFormat="1" x14ac:dyDescent="0.2">
      <c r="A7855" s="2"/>
    </row>
    <row r="7856" spans="1:1" s="20" customFormat="1" x14ac:dyDescent="0.2">
      <c r="A7856" s="2"/>
    </row>
    <row r="7857" spans="1:1" s="20" customFormat="1" x14ac:dyDescent="0.2">
      <c r="A7857" s="2"/>
    </row>
    <row r="7858" spans="1:1" s="20" customFormat="1" x14ac:dyDescent="0.2">
      <c r="A7858" s="2"/>
    </row>
    <row r="7859" spans="1:1" s="20" customFormat="1" x14ac:dyDescent="0.2">
      <c r="A7859" s="2"/>
    </row>
    <row r="7860" spans="1:1" s="20" customFormat="1" x14ac:dyDescent="0.2">
      <c r="A7860" s="2"/>
    </row>
    <row r="7861" spans="1:1" s="20" customFormat="1" x14ac:dyDescent="0.2">
      <c r="A7861" s="2"/>
    </row>
    <row r="7862" spans="1:1" s="20" customFormat="1" x14ac:dyDescent="0.2">
      <c r="A7862" s="2"/>
    </row>
    <row r="7863" spans="1:1" s="20" customFormat="1" x14ac:dyDescent="0.2">
      <c r="A7863" s="2"/>
    </row>
    <row r="7864" spans="1:1" s="20" customFormat="1" x14ac:dyDescent="0.2">
      <c r="A7864" s="2"/>
    </row>
    <row r="7865" spans="1:1" s="20" customFormat="1" x14ac:dyDescent="0.2">
      <c r="A7865" s="2"/>
    </row>
    <row r="7866" spans="1:1" s="20" customFormat="1" x14ac:dyDescent="0.2">
      <c r="A7866" s="2"/>
    </row>
    <row r="7867" spans="1:1" s="20" customFormat="1" x14ac:dyDescent="0.2">
      <c r="A7867" s="2"/>
    </row>
    <row r="7868" spans="1:1" s="20" customFormat="1" x14ac:dyDescent="0.2">
      <c r="A7868" s="2"/>
    </row>
    <row r="7869" spans="1:1" s="20" customFormat="1" x14ac:dyDescent="0.2">
      <c r="A7869" s="2"/>
    </row>
    <row r="7870" spans="1:1" s="20" customFormat="1" x14ac:dyDescent="0.2">
      <c r="A7870" s="2"/>
    </row>
    <row r="7871" spans="1:1" s="20" customFormat="1" x14ac:dyDescent="0.2">
      <c r="A7871" s="2"/>
    </row>
    <row r="7872" spans="1:1" s="20" customFormat="1" x14ac:dyDescent="0.2">
      <c r="A7872" s="2"/>
    </row>
    <row r="7873" spans="1:1" s="20" customFormat="1" x14ac:dyDescent="0.2">
      <c r="A7873" s="2"/>
    </row>
    <row r="7874" spans="1:1" s="20" customFormat="1" x14ac:dyDescent="0.2">
      <c r="A7874" s="2"/>
    </row>
    <row r="7875" spans="1:1" s="20" customFormat="1" x14ac:dyDescent="0.2">
      <c r="A7875" s="2"/>
    </row>
    <row r="7876" spans="1:1" s="20" customFormat="1" x14ac:dyDescent="0.2">
      <c r="A7876" s="2"/>
    </row>
    <row r="7877" spans="1:1" s="20" customFormat="1" x14ac:dyDescent="0.2">
      <c r="A7877" s="2"/>
    </row>
    <row r="7878" spans="1:1" s="20" customFormat="1" x14ac:dyDescent="0.2">
      <c r="A7878" s="2"/>
    </row>
    <row r="7879" spans="1:1" s="20" customFormat="1" x14ac:dyDescent="0.2">
      <c r="A7879" s="2"/>
    </row>
    <row r="7880" spans="1:1" s="20" customFormat="1" x14ac:dyDescent="0.2">
      <c r="A7880" s="2"/>
    </row>
    <row r="7881" spans="1:1" s="20" customFormat="1" x14ac:dyDescent="0.2">
      <c r="A7881" s="2"/>
    </row>
    <row r="7882" spans="1:1" s="20" customFormat="1" x14ac:dyDescent="0.2">
      <c r="A7882" s="2"/>
    </row>
    <row r="7883" spans="1:1" s="20" customFormat="1" x14ac:dyDescent="0.2">
      <c r="A7883" s="2"/>
    </row>
    <row r="7884" spans="1:1" s="20" customFormat="1" x14ac:dyDescent="0.2">
      <c r="A7884" s="2"/>
    </row>
    <row r="7885" spans="1:1" s="20" customFormat="1" x14ac:dyDescent="0.2">
      <c r="A7885" s="2"/>
    </row>
    <row r="7886" spans="1:1" s="20" customFormat="1" x14ac:dyDescent="0.2">
      <c r="A7886" s="2"/>
    </row>
    <row r="7887" spans="1:1" s="20" customFormat="1" x14ac:dyDescent="0.2">
      <c r="A7887" s="2"/>
    </row>
    <row r="7888" spans="1:1" s="20" customFormat="1" x14ac:dyDescent="0.2">
      <c r="A7888" s="2"/>
    </row>
    <row r="7889" spans="1:1" s="20" customFormat="1" x14ac:dyDescent="0.2">
      <c r="A7889" s="2"/>
    </row>
    <row r="7890" spans="1:1" s="20" customFormat="1" x14ac:dyDescent="0.2">
      <c r="A7890" s="2"/>
    </row>
    <row r="7891" spans="1:1" s="20" customFormat="1" x14ac:dyDescent="0.2">
      <c r="A7891" s="2"/>
    </row>
    <row r="7892" spans="1:1" s="20" customFormat="1" x14ac:dyDescent="0.2">
      <c r="A7892" s="2"/>
    </row>
    <row r="7893" spans="1:1" s="20" customFormat="1" x14ac:dyDescent="0.2">
      <c r="A7893" s="2"/>
    </row>
    <row r="7894" spans="1:1" s="20" customFormat="1" x14ac:dyDescent="0.2">
      <c r="A7894" s="2"/>
    </row>
    <row r="7895" spans="1:1" s="20" customFormat="1" x14ac:dyDescent="0.2">
      <c r="A7895" s="2"/>
    </row>
    <row r="7896" spans="1:1" s="20" customFormat="1" x14ac:dyDescent="0.2">
      <c r="A7896" s="2"/>
    </row>
    <row r="7897" spans="1:1" s="20" customFormat="1" x14ac:dyDescent="0.2">
      <c r="A7897" s="2"/>
    </row>
    <row r="7898" spans="1:1" s="20" customFormat="1" x14ac:dyDescent="0.2">
      <c r="A7898" s="2"/>
    </row>
    <row r="7899" spans="1:1" s="20" customFormat="1" x14ac:dyDescent="0.2">
      <c r="A7899" s="2"/>
    </row>
    <row r="7900" spans="1:1" s="20" customFormat="1" x14ac:dyDescent="0.2">
      <c r="A7900" s="2"/>
    </row>
    <row r="7901" spans="1:1" s="20" customFormat="1" x14ac:dyDescent="0.2">
      <c r="A7901" s="2"/>
    </row>
    <row r="7902" spans="1:1" s="20" customFormat="1" x14ac:dyDescent="0.2">
      <c r="A7902" s="2"/>
    </row>
    <row r="7903" spans="1:1" s="20" customFormat="1" x14ac:dyDescent="0.2">
      <c r="A7903" s="2"/>
    </row>
    <row r="7904" spans="1:1" s="20" customFormat="1" x14ac:dyDescent="0.2">
      <c r="A7904" s="2"/>
    </row>
    <row r="7905" spans="1:1" s="20" customFormat="1" x14ac:dyDescent="0.2">
      <c r="A7905" s="2"/>
    </row>
    <row r="7906" spans="1:1" s="20" customFormat="1" x14ac:dyDescent="0.2">
      <c r="A7906" s="2"/>
    </row>
    <row r="7907" spans="1:1" s="20" customFormat="1" x14ac:dyDescent="0.2">
      <c r="A7907" s="2"/>
    </row>
    <row r="7908" spans="1:1" s="20" customFormat="1" x14ac:dyDescent="0.2">
      <c r="A7908" s="2"/>
    </row>
    <row r="7909" spans="1:1" s="20" customFormat="1" x14ac:dyDescent="0.2">
      <c r="A7909" s="2"/>
    </row>
    <row r="7910" spans="1:1" s="20" customFormat="1" x14ac:dyDescent="0.2">
      <c r="A7910" s="2"/>
    </row>
    <row r="7911" spans="1:1" s="20" customFormat="1" x14ac:dyDescent="0.2">
      <c r="A7911" s="2"/>
    </row>
    <row r="7912" spans="1:1" s="20" customFormat="1" x14ac:dyDescent="0.2">
      <c r="A7912" s="2"/>
    </row>
    <row r="7913" spans="1:1" s="20" customFormat="1" x14ac:dyDescent="0.2">
      <c r="A7913" s="2"/>
    </row>
    <row r="7914" spans="1:1" s="20" customFormat="1" x14ac:dyDescent="0.2">
      <c r="A7914" s="2"/>
    </row>
    <row r="7915" spans="1:1" s="20" customFormat="1" x14ac:dyDescent="0.2">
      <c r="A7915" s="2"/>
    </row>
    <row r="7916" spans="1:1" s="20" customFormat="1" x14ac:dyDescent="0.2">
      <c r="A7916" s="2"/>
    </row>
    <row r="7917" spans="1:1" s="20" customFormat="1" x14ac:dyDescent="0.2">
      <c r="A7917" s="2"/>
    </row>
    <row r="7918" spans="1:1" s="20" customFormat="1" x14ac:dyDescent="0.2">
      <c r="A7918" s="2"/>
    </row>
    <row r="7919" spans="1:1" s="20" customFormat="1" x14ac:dyDescent="0.2">
      <c r="A7919" s="2"/>
    </row>
    <row r="7920" spans="1:1" s="20" customFormat="1" x14ac:dyDescent="0.2">
      <c r="A7920" s="2"/>
    </row>
    <row r="7921" spans="1:1" s="20" customFormat="1" x14ac:dyDescent="0.2">
      <c r="A7921" s="2"/>
    </row>
    <row r="7922" spans="1:1" s="20" customFormat="1" x14ac:dyDescent="0.2">
      <c r="A7922" s="2"/>
    </row>
    <row r="7923" spans="1:1" s="20" customFormat="1" x14ac:dyDescent="0.2">
      <c r="A7923" s="2"/>
    </row>
    <row r="7924" spans="1:1" s="20" customFormat="1" x14ac:dyDescent="0.2">
      <c r="A7924" s="2"/>
    </row>
    <row r="7925" spans="1:1" s="20" customFormat="1" x14ac:dyDescent="0.2">
      <c r="A7925" s="2"/>
    </row>
    <row r="7926" spans="1:1" s="20" customFormat="1" x14ac:dyDescent="0.2">
      <c r="A7926" s="2"/>
    </row>
    <row r="7927" spans="1:1" s="20" customFormat="1" x14ac:dyDescent="0.2">
      <c r="A7927" s="2"/>
    </row>
    <row r="7928" spans="1:1" s="20" customFormat="1" x14ac:dyDescent="0.2">
      <c r="A7928" s="2"/>
    </row>
    <row r="7929" spans="1:1" s="20" customFormat="1" x14ac:dyDescent="0.2">
      <c r="A7929" s="2"/>
    </row>
    <row r="7930" spans="1:1" s="20" customFormat="1" x14ac:dyDescent="0.2">
      <c r="A7930" s="2"/>
    </row>
    <row r="7931" spans="1:1" s="20" customFormat="1" x14ac:dyDescent="0.2">
      <c r="A7931" s="2"/>
    </row>
    <row r="7932" spans="1:1" s="20" customFormat="1" x14ac:dyDescent="0.2">
      <c r="A7932" s="2"/>
    </row>
    <row r="7933" spans="1:1" s="20" customFormat="1" x14ac:dyDescent="0.2">
      <c r="A7933" s="2"/>
    </row>
    <row r="7934" spans="1:1" s="20" customFormat="1" x14ac:dyDescent="0.2">
      <c r="A7934" s="2"/>
    </row>
    <row r="7935" spans="1:1" s="20" customFormat="1" x14ac:dyDescent="0.2">
      <c r="A7935" s="2"/>
    </row>
    <row r="7936" spans="1:1" s="20" customFormat="1" x14ac:dyDescent="0.2">
      <c r="A7936" s="2"/>
    </row>
    <row r="7937" spans="1:1" s="20" customFormat="1" x14ac:dyDescent="0.2">
      <c r="A7937" s="2"/>
    </row>
    <row r="7938" spans="1:1" s="20" customFormat="1" x14ac:dyDescent="0.2">
      <c r="A7938" s="2"/>
    </row>
    <row r="7939" spans="1:1" s="20" customFormat="1" x14ac:dyDescent="0.2">
      <c r="A7939" s="2"/>
    </row>
    <row r="7940" spans="1:1" s="20" customFormat="1" x14ac:dyDescent="0.2">
      <c r="A7940" s="2"/>
    </row>
    <row r="7941" spans="1:1" s="20" customFormat="1" x14ac:dyDescent="0.2">
      <c r="A7941" s="2"/>
    </row>
    <row r="7942" spans="1:1" s="20" customFormat="1" x14ac:dyDescent="0.2">
      <c r="A7942" s="2"/>
    </row>
    <row r="7943" spans="1:1" s="20" customFormat="1" x14ac:dyDescent="0.2">
      <c r="A7943" s="2"/>
    </row>
    <row r="7944" spans="1:1" s="20" customFormat="1" x14ac:dyDescent="0.2">
      <c r="A7944" s="2"/>
    </row>
    <row r="7945" spans="1:1" s="20" customFormat="1" x14ac:dyDescent="0.2">
      <c r="A7945" s="2"/>
    </row>
    <row r="7946" spans="1:1" s="20" customFormat="1" x14ac:dyDescent="0.2">
      <c r="A7946" s="2"/>
    </row>
    <row r="7947" spans="1:1" s="20" customFormat="1" x14ac:dyDescent="0.2">
      <c r="A7947" s="2"/>
    </row>
    <row r="7948" spans="1:1" s="20" customFormat="1" x14ac:dyDescent="0.2">
      <c r="A7948" s="2"/>
    </row>
    <row r="7949" spans="1:1" s="20" customFormat="1" x14ac:dyDescent="0.2">
      <c r="A7949" s="2"/>
    </row>
    <row r="7950" spans="1:1" s="20" customFormat="1" x14ac:dyDescent="0.2">
      <c r="A7950" s="2"/>
    </row>
    <row r="7951" spans="1:1" s="20" customFormat="1" x14ac:dyDescent="0.2">
      <c r="A7951" s="2"/>
    </row>
    <row r="7952" spans="1:1" s="20" customFormat="1" x14ac:dyDescent="0.2">
      <c r="A7952" s="2"/>
    </row>
    <row r="7953" spans="1:1" s="20" customFormat="1" x14ac:dyDescent="0.2">
      <c r="A7953" s="2"/>
    </row>
    <row r="7954" spans="1:1" s="20" customFormat="1" x14ac:dyDescent="0.2">
      <c r="A7954" s="2"/>
    </row>
    <row r="7955" spans="1:1" s="20" customFormat="1" x14ac:dyDescent="0.2">
      <c r="A7955" s="2"/>
    </row>
    <row r="7956" spans="1:1" s="20" customFormat="1" x14ac:dyDescent="0.2">
      <c r="A7956" s="2"/>
    </row>
    <row r="7957" spans="1:1" s="20" customFormat="1" x14ac:dyDescent="0.2">
      <c r="A7957" s="2"/>
    </row>
    <row r="7958" spans="1:1" s="20" customFormat="1" x14ac:dyDescent="0.2">
      <c r="A7958" s="2"/>
    </row>
    <row r="7959" spans="1:1" s="20" customFormat="1" x14ac:dyDescent="0.2">
      <c r="A7959" s="2"/>
    </row>
    <row r="7960" spans="1:1" s="20" customFormat="1" x14ac:dyDescent="0.2">
      <c r="A7960" s="2"/>
    </row>
    <row r="7961" spans="1:1" s="20" customFormat="1" x14ac:dyDescent="0.2">
      <c r="A7961" s="2"/>
    </row>
    <row r="7962" spans="1:1" s="20" customFormat="1" x14ac:dyDescent="0.2">
      <c r="A7962" s="2"/>
    </row>
    <row r="7963" spans="1:1" s="20" customFormat="1" x14ac:dyDescent="0.2">
      <c r="A7963" s="2"/>
    </row>
    <row r="7964" spans="1:1" s="20" customFormat="1" x14ac:dyDescent="0.2">
      <c r="A7964" s="2"/>
    </row>
    <row r="7965" spans="1:1" s="20" customFormat="1" x14ac:dyDescent="0.2">
      <c r="A7965" s="2"/>
    </row>
    <row r="7966" spans="1:1" s="20" customFormat="1" x14ac:dyDescent="0.2">
      <c r="A7966" s="2"/>
    </row>
    <row r="7967" spans="1:1" s="20" customFormat="1" x14ac:dyDescent="0.2">
      <c r="A7967" s="2"/>
    </row>
    <row r="7968" spans="1:1" s="20" customFormat="1" x14ac:dyDescent="0.2">
      <c r="A7968" s="2"/>
    </row>
    <row r="7969" spans="1:1" s="20" customFormat="1" x14ac:dyDescent="0.2">
      <c r="A7969" s="2"/>
    </row>
    <row r="7970" spans="1:1" s="20" customFormat="1" x14ac:dyDescent="0.2">
      <c r="A7970" s="2"/>
    </row>
    <row r="7971" spans="1:1" s="20" customFormat="1" x14ac:dyDescent="0.2">
      <c r="A7971" s="2"/>
    </row>
    <row r="7972" spans="1:1" s="20" customFormat="1" x14ac:dyDescent="0.2">
      <c r="A7972" s="2"/>
    </row>
    <row r="7973" spans="1:1" s="20" customFormat="1" x14ac:dyDescent="0.2">
      <c r="A7973" s="2"/>
    </row>
    <row r="7974" spans="1:1" s="20" customFormat="1" x14ac:dyDescent="0.2">
      <c r="A7974" s="2"/>
    </row>
    <row r="7975" spans="1:1" s="20" customFormat="1" x14ac:dyDescent="0.2">
      <c r="A7975" s="2"/>
    </row>
    <row r="7976" spans="1:1" s="20" customFormat="1" x14ac:dyDescent="0.2">
      <c r="A7976" s="2"/>
    </row>
    <row r="7977" spans="1:1" s="20" customFormat="1" x14ac:dyDescent="0.2">
      <c r="A7977" s="2"/>
    </row>
    <row r="7978" spans="1:1" s="20" customFormat="1" x14ac:dyDescent="0.2">
      <c r="A7978" s="2"/>
    </row>
    <row r="7979" spans="1:1" s="20" customFormat="1" x14ac:dyDescent="0.2">
      <c r="A7979" s="2"/>
    </row>
    <row r="7980" spans="1:1" s="20" customFormat="1" x14ac:dyDescent="0.2">
      <c r="A7980" s="2"/>
    </row>
    <row r="7981" spans="1:1" s="20" customFormat="1" x14ac:dyDescent="0.2">
      <c r="A7981" s="2"/>
    </row>
    <row r="7982" spans="1:1" s="20" customFormat="1" x14ac:dyDescent="0.2">
      <c r="A7982" s="2"/>
    </row>
    <row r="7983" spans="1:1" s="20" customFormat="1" x14ac:dyDescent="0.2">
      <c r="A7983" s="2"/>
    </row>
    <row r="7984" spans="1:1" s="20" customFormat="1" x14ac:dyDescent="0.2">
      <c r="A7984" s="2"/>
    </row>
    <row r="7985" spans="1:1" s="20" customFormat="1" x14ac:dyDescent="0.2">
      <c r="A7985" s="2"/>
    </row>
    <row r="7986" spans="1:1" s="20" customFormat="1" x14ac:dyDescent="0.2">
      <c r="A7986" s="2"/>
    </row>
    <row r="7987" spans="1:1" s="20" customFormat="1" x14ac:dyDescent="0.2">
      <c r="A7987" s="2"/>
    </row>
    <row r="7988" spans="1:1" s="20" customFormat="1" x14ac:dyDescent="0.2">
      <c r="A7988" s="2"/>
    </row>
    <row r="7989" spans="1:1" s="20" customFormat="1" x14ac:dyDescent="0.2">
      <c r="A7989" s="2"/>
    </row>
    <row r="7990" spans="1:1" s="20" customFormat="1" x14ac:dyDescent="0.2">
      <c r="A7990" s="2"/>
    </row>
    <row r="7991" spans="1:1" s="20" customFormat="1" x14ac:dyDescent="0.2">
      <c r="A7991" s="2"/>
    </row>
    <row r="7992" spans="1:1" s="20" customFormat="1" x14ac:dyDescent="0.2">
      <c r="A7992" s="2"/>
    </row>
    <row r="7993" spans="1:1" s="20" customFormat="1" x14ac:dyDescent="0.2">
      <c r="A7993" s="2"/>
    </row>
    <row r="7994" spans="1:1" s="20" customFormat="1" x14ac:dyDescent="0.2">
      <c r="A7994" s="2"/>
    </row>
    <row r="7995" spans="1:1" s="20" customFormat="1" x14ac:dyDescent="0.2">
      <c r="A7995" s="2"/>
    </row>
    <row r="7996" spans="1:1" s="20" customFormat="1" x14ac:dyDescent="0.2">
      <c r="A7996" s="2"/>
    </row>
    <row r="7997" spans="1:1" s="20" customFormat="1" x14ac:dyDescent="0.2">
      <c r="A7997" s="2"/>
    </row>
    <row r="7998" spans="1:1" s="20" customFormat="1" x14ac:dyDescent="0.2">
      <c r="A7998" s="2"/>
    </row>
    <row r="7999" spans="1:1" s="20" customFormat="1" x14ac:dyDescent="0.2">
      <c r="A7999" s="2"/>
    </row>
    <row r="8000" spans="1:1" s="20" customFormat="1" x14ac:dyDescent="0.2">
      <c r="A8000" s="2"/>
    </row>
    <row r="8001" spans="1:1" s="20" customFormat="1" x14ac:dyDescent="0.2">
      <c r="A8001" s="2"/>
    </row>
    <row r="8002" spans="1:1" s="20" customFormat="1" x14ac:dyDescent="0.2">
      <c r="A8002" s="2"/>
    </row>
    <row r="8003" spans="1:1" s="20" customFormat="1" x14ac:dyDescent="0.2">
      <c r="A8003" s="2"/>
    </row>
    <row r="8004" spans="1:1" s="20" customFormat="1" x14ac:dyDescent="0.2">
      <c r="A8004" s="2"/>
    </row>
    <row r="8005" spans="1:1" s="20" customFormat="1" x14ac:dyDescent="0.2">
      <c r="A8005" s="2"/>
    </row>
    <row r="8006" spans="1:1" s="20" customFormat="1" x14ac:dyDescent="0.2">
      <c r="A8006" s="2"/>
    </row>
    <row r="8007" spans="1:1" s="20" customFormat="1" x14ac:dyDescent="0.2">
      <c r="A8007" s="2"/>
    </row>
    <row r="8008" spans="1:1" s="20" customFormat="1" x14ac:dyDescent="0.2">
      <c r="A8008" s="2"/>
    </row>
    <row r="8009" spans="1:1" s="20" customFormat="1" x14ac:dyDescent="0.2">
      <c r="A8009" s="2"/>
    </row>
    <row r="8010" spans="1:1" s="20" customFormat="1" x14ac:dyDescent="0.2">
      <c r="A8010" s="2"/>
    </row>
    <row r="8011" spans="1:1" s="20" customFormat="1" x14ac:dyDescent="0.2">
      <c r="A8011" s="2"/>
    </row>
    <row r="8012" spans="1:1" s="20" customFormat="1" x14ac:dyDescent="0.2">
      <c r="A8012" s="2"/>
    </row>
    <row r="8013" spans="1:1" s="20" customFormat="1" x14ac:dyDescent="0.2">
      <c r="A8013" s="2"/>
    </row>
    <row r="8014" spans="1:1" s="20" customFormat="1" x14ac:dyDescent="0.2">
      <c r="A8014" s="2"/>
    </row>
    <row r="8015" spans="1:1" s="20" customFormat="1" x14ac:dyDescent="0.2">
      <c r="A8015" s="2"/>
    </row>
    <row r="8016" spans="1:1" s="20" customFormat="1" x14ac:dyDescent="0.2">
      <c r="A8016" s="2"/>
    </row>
    <row r="8017" spans="1:1" s="20" customFormat="1" x14ac:dyDescent="0.2">
      <c r="A8017" s="2"/>
    </row>
    <row r="8018" spans="1:1" s="20" customFormat="1" x14ac:dyDescent="0.2">
      <c r="A8018" s="2"/>
    </row>
    <row r="8019" spans="1:1" s="20" customFormat="1" x14ac:dyDescent="0.2">
      <c r="A8019" s="2"/>
    </row>
    <row r="8020" spans="1:1" s="20" customFormat="1" x14ac:dyDescent="0.2">
      <c r="A8020" s="2"/>
    </row>
    <row r="8021" spans="1:1" s="20" customFormat="1" x14ac:dyDescent="0.2">
      <c r="A8021" s="2"/>
    </row>
    <row r="8022" spans="1:1" s="20" customFormat="1" x14ac:dyDescent="0.2">
      <c r="A8022" s="2"/>
    </row>
    <row r="8023" spans="1:1" s="20" customFormat="1" x14ac:dyDescent="0.2">
      <c r="A8023" s="2"/>
    </row>
    <row r="8024" spans="1:1" s="20" customFormat="1" x14ac:dyDescent="0.2">
      <c r="A8024" s="2"/>
    </row>
    <row r="8025" spans="1:1" s="20" customFormat="1" x14ac:dyDescent="0.2">
      <c r="A8025" s="2"/>
    </row>
    <row r="8026" spans="1:1" s="20" customFormat="1" x14ac:dyDescent="0.2">
      <c r="A8026" s="2"/>
    </row>
    <row r="8027" spans="1:1" s="20" customFormat="1" x14ac:dyDescent="0.2">
      <c r="A8027" s="2"/>
    </row>
    <row r="8028" spans="1:1" s="20" customFormat="1" x14ac:dyDescent="0.2">
      <c r="A8028" s="2"/>
    </row>
    <row r="8029" spans="1:1" s="20" customFormat="1" x14ac:dyDescent="0.2">
      <c r="A8029" s="2"/>
    </row>
    <row r="8030" spans="1:1" s="20" customFormat="1" x14ac:dyDescent="0.2">
      <c r="A8030" s="2"/>
    </row>
    <row r="8031" spans="1:1" s="20" customFormat="1" x14ac:dyDescent="0.2">
      <c r="A8031" s="2"/>
    </row>
    <row r="8032" spans="1:1" s="20" customFormat="1" x14ac:dyDescent="0.2">
      <c r="A8032" s="2"/>
    </row>
    <row r="8033" spans="1:1" s="20" customFormat="1" x14ac:dyDescent="0.2">
      <c r="A8033" s="2"/>
    </row>
    <row r="8034" spans="1:1" s="20" customFormat="1" x14ac:dyDescent="0.2">
      <c r="A8034" s="2"/>
    </row>
    <row r="8035" spans="1:1" s="20" customFormat="1" x14ac:dyDescent="0.2">
      <c r="A8035" s="2"/>
    </row>
    <row r="8036" spans="1:1" s="20" customFormat="1" x14ac:dyDescent="0.2">
      <c r="A8036" s="2"/>
    </row>
    <row r="8037" spans="1:1" s="20" customFormat="1" x14ac:dyDescent="0.2">
      <c r="A8037" s="2"/>
    </row>
    <row r="8038" spans="1:1" s="20" customFormat="1" x14ac:dyDescent="0.2">
      <c r="A8038" s="2"/>
    </row>
    <row r="8039" spans="1:1" s="20" customFormat="1" x14ac:dyDescent="0.2">
      <c r="A8039" s="2"/>
    </row>
    <row r="8040" spans="1:1" s="20" customFormat="1" x14ac:dyDescent="0.2">
      <c r="A8040" s="2"/>
    </row>
    <row r="8041" spans="1:1" s="20" customFormat="1" x14ac:dyDescent="0.2">
      <c r="A8041" s="2"/>
    </row>
    <row r="8042" spans="1:1" s="20" customFormat="1" x14ac:dyDescent="0.2">
      <c r="A8042" s="2"/>
    </row>
    <row r="8043" spans="1:1" s="20" customFormat="1" x14ac:dyDescent="0.2">
      <c r="A8043" s="2"/>
    </row>
    <row r="8044" spans="1:1" s="20" customFormat="1" x14ac:dyDescent="0.2">
      <c r="A8044" s="2"/>
    </row>
    <row r="8045" spans="1:1" s="20" customFormat="1" x14ac:dyDescent="0.2">
      <c r="A8045" s="2"/>
    </row>
    <row r="8046" spans="1:1" s="20" customFormat="1" x14ac:dyDescent="0.2">
      <c r="A8046" s="2"/>
    </row>
    <row r="8047" spans="1:1" s="20" customFormat="1" x14ac:dyDescent="0.2">
      <c r="A8047" s="2"/>
    </row>
    <row r="8048" spans="1:1" s="20" customFormat="1" x14ac:dyDescent="0.2">
      <c r="A8048" s="2"/>
    </row>
    <row r="8049" spans="1:1" s="20" customFormat="1" x14ac:dyDescent="0.2">
      <c r="A8049" s="2"/>
    </row>
    <row r="8050" spans="1:1" s="20" customFormat="1" x14ac:dyDescent="0.2">
      <c r="A8050" s="2"/>
    </row>
    <row r="8051" spans="1:1" s="20" customFormat="1" x14ac:dyDescent="0.2">
      <c r="A8051" s="2"/>
    </row>
    <row r="8052" spans="1:1" s="20" customFormat="1" x14ac:dyDescent="0.2">
      <c r="A8052" s="2"/>
    </row>
    <row r="8053" spans="1:1" s="20" customFormat="1" x14ac:dyDescent="0.2">
      <c r="A8053" s="2"/>
    </row>
    <row r="8054" spans="1:1" s="20" customFormat="1" x14ac:dyDescent="0.2">
      <c r="A8054" s="2"/>
    </row>
    <row r="8055" spans="1:1" s="20" customFormat="1" x14ac:dyDescent="0.2">
      <c r="A8055" s="2"/>
    </row>
    <row r="8056" spans="1:1" s="20" customFormat="1" x14ac:dyDescent="0.2">
      <c r="A8056" s="2"/>
    </row>
    <row r="8057" spans="1:1" s="20" customFormat="1" x14ac:dyDescent="0.2">
      <c r="A8057" s="2"/>
    </row>
    <row r="8058" spans="1:1" s="20" customFormat="1" x14ac:dyDescent="0.2">
      <c r="A8058" s="2"/>
    </row>
    <row r="8059" spans="1:1" s="20" customFormat="1" x14ac:dyDescent="0.2">
      <c r="A8059" s="2"/>
    </row>
    <row r="8060" spans="1:1" s="20" customFormat="1" x14ac:dyDescent="0.2">
      <c r="A8060" s="2"/>
    </row>
    <row r="8061" spans="1:1" s="20" customFormat="1" x14ac:dyDescent="0.2">
      <c r="A8061" s="2"/>
    </row>
    <row r="8062" spans="1:1" s="20" customFormat="1" x14ac:dyDescent="0.2">
      <c r="A8062" s="2"/>
    </row>
    <row r="8063" spans="1:1" s="20" customFormat="1" x14ac:dyDescent="0.2">
      <c r="A8063" s="2"/>
    </row>
    <row r="8064" spans="1:1" s="20" customFormat="1" x14ac:dyDescent="0.2">
      <c r="A8064" s="2"/>
    </row>
    <row r="8065" spans="1:1" s="20" customFormat="1" x14ac:dyDescent="0.2">
      <c r="A8065" s="2"/>
    </row>
    <row r="8066" spans="1:1" s="20" customFormat="1" x14ac:dyDescent="0.2">
      <c r="A8066" s="2"/>
    </row>
    <row r="8067" spans="1:1" s="20" customFormat="1" x14ac:dyDescent="0.2">
      <c r="A8067" s="2"/>
    </row>
    <row r="8068" spans="1:1" s="20" customFormat="1" x14ac:dyDescent="0.2">
      <c r="A8068" s="2"/>
    </row>
    <row r="8069" spans="1:1" s="20" customFormat="1" x14ac:dyDescent="0.2">
      <c r="A8069" s="2"/>
    </row>
    <row r="8070" spans="1:1" s="20" customFormat="1" x14ac:dyDescent="0.2">
      <c r="A8070" s="2"/>
    </row>
    <row r="8071" spans="1:1" s="20" customFormat="1" x14ac:dyDescent="0.2">
      <c r="A8071" s="2"/>
    </row>
    <row r="8072" spans="1:1" s="20" customFormat="1" x14ac:dyDescent="0.2">
      <c r="A8072" s="2"/>
    </row>
    <row r="8073" spans="1:1" s="20" customFormat="1" x14ac:dyDescent="0.2">
      <c r="A8073" s="2"/>
    </row>
    <row r="8074" spans="1:1" s="20" customFormat="1" x14ac:dyDescent="0.2">
      <c r="A8074" s="2"/>
    </row>
    <row r="8075" spans="1:1" s="20" customFormat="1" x14ac:dyDescent="0.2">
      <c r="A8075" s="2"/>
    </row>
    <row r="8076" spans="1:1" s="20" customFormat="1" x14ac:dyDescent="0.2">
      <c r="A8076" s="2"/>
    </row>
    <row r="8077" spans="1:1" s="20" customFormat="1" x14ac:dyDescent="0.2">
      <c r="A8077" s="2"/>
    </row>
    <row r="8078" spans="1:1" s="20" customFormat="1" x14ac:dyDescent="0.2">
      <c r="A8078" s="2"/>
    </row>
    <row r="8079" spans="1:1" s="20" customFormat="1" x14ac:dyDescent="0.2">
      <c r="A8079" s="2"/>
    </row>
    <row r="8080" spans="1:1" s="20" customFormat="1" x14ac:dyDescent="0.2">
      <c r="A8080" s="2"/>
    </row>
    <row r="8081" spans="1:1" s="20" customFormat="1" x14ac:dyDescent="0.2">
      <c r="A8081" s="2"/>
    </row>
    <row r="8082" spans="1:1" s="20" customFormat="1" x14ac:dyDescent="0.2">
      <c r="A8082" s="2"/>
    </row>
    <row r="8083" spans="1:1" s="20" customFormat="1" x14ac:dyDescent="0.2">
      <c r="A8083" s="2"/>
    </row>
    <row r="8084" spans="1:1" s="20" customFormat="1" x14ac:dyDescent="0.2">
      <c r="A8084" s="2"/>
    </row>
    <row r="8085" spans="1:1" s="20" customFormat="1" x14ac:dyDescent="0.2">
      <c r="A8085" s="2"/>
    </row>
    <row r="8086" spans="1:1" s="20" customFormat="1" x14ac:dyDescent="0.2">
      <c r="A8086" s="2"/>
    </row>
    <row r="8087" spans="1:1" s="20" customFormat="1" x14ac:dyDescent="0.2">
      <c r="A8087" s="2"/>
    </row>
    <row r="8088" spans="1:1" s="20" customFormat="1" x14ac:dyDescent="0.2">
      <c r="A8088" s="2"/>
    </row>
    <row r="8089" spans="1:1" s="20" customFormat="1" x14ac:dyDescent="0.2">
      <c r="A8089" s="2"/>
    </row>
    <row r="8090" spans="1:1" s="20" customFormat="1" x14ac:dyDescent="0.2">
      <c r="A8090" s="2"/>
    </row>
    <row r="8091" spans="1:1" s="20" customFormat="1" x14ac:dyDescent="0.2">
      <c r="A8091" s="2"/>
    </row>
    <row r="8092" spans="1:1" s="20" customFormat="1" x14ac:dyDescent="0.2">
      <c r="A8092" s="2"/>
    </row>
    <row r="8093" spans="1:1" s="20" customFormat="1" x14ac:dyDescent="0.2">
      <c r="A8093" s="2"/>
    </row>
    <row r="8094" spans="1:1" s="20" customFormat="1" x14ac:dyDescent="0.2">
      <c r="A8094" s="2"/>
    </row>
    <row r="8095" spans="1:1" s="20" customFormat="1" x14ac:dyDescent="0.2">
      <c r="A8095" s="2"/>
    </row>
    <row r="8096" spans="1:1" s="20" customFormat="1" x14ac:dyDescent="0.2">
      <c r="A8096" s="2"/>
    </row>
    <row r="8097" spans="1:1" s="20" customFormat="1" x14ac:dyDescent="0.2">
      <c r="A8097" s="2"/>
    </row>
    <row r="8098" spans="1:1" s="20" customFormat="1" x14ac:dyDescent="0.2">
      <c r="A8098" s="2"/>
    </row>
    <row r="8099" spans="1:1" s="20" customFormat="1" x14ac:dyDescent="0.2">
      <c r="A8099" s="2"/>
    </row>
    <row r="8100" spans="1:1" s="20" customFormat="1" x14ac:dyDescent="0.2">
      <c r="A8100" s="2"/>
    </row>
    <row r="8101" spans="1:1" s="20" customFormat="1" x14ac:dyDescent="0.2">
      <c r="A8101" s="2"/>
    </row>
    <row r="8102" spans="1:1" s="20" customFormat="1" x14ac:dyDescent="0.2">
      <c r="A8102" s="2"/>
    </row>
    <row r="8103" spans="1:1" s="20" customFormat="1" x14ac:dyDescent="0.2">
      <c r="A8103" s="2"/>
    </row>
    <row r="8104" spans="1:1" s="20" customFormat="1" x14ac:dyDescent="0.2">
      <c r="A8104" s="2"/>
    </row>
    <row r="8105" spans="1:1" s="20" customFormat="1" x14ac:dyDescent="0.2">
      <c r="A8105" s="2"/>
    </row>
    <row r="8106" spans="1:1" s="20" customFormat="1" x14ac:dyDescent="0.2">
      <c r="A8106" s="2"/>
    </row>
    <row r="8107" spans="1:1" s="20" customFormat="1" x14ac:dyDescent="0.2">
      <c r="A8107" s="2"/>
    </row>
    <row r="8108" spans="1:1" s="20" customFormat="1" x14ac:dyDescent="0.2">
      <c r="A8108" s="2"/>
    </row>
    <row r="8109" spans="1:1" s="20" customFormat="1" x14ac:dyDescent="0.2">
      <c r="A8109" s="2"/>
    </row>
    <row r="8110" spans="1:1" s="20" customFormat="1" x14ac:dyDescent="0.2">
      <c r="A8110" s="2"/>
    </row>
    <row r="8111" spans="1:1" s="20" customFormat="1" x14ac:dyDescent="0.2">
      <c r="A8111" s="2"/>
    </row>
    <row r="8112" spans="1:1" s="20" customFormat="1" x14ac:dyDescent="0.2">
      <c r="A8112" s="2"/>
    </row>
    <row r="8113" spans="1:1" s="20" customFormat="1" x14ac:dyDescent="0.2">
      <c r="A8113" s="2"/>
    </row>
    <row r="8114" spans="1:1" s="20" customFormat="1" x14ac:dyDescent="0.2">
      <c r="A8114" s="2"/>
    </row>
    <row r="8115" spans="1:1" s="20" customFormat="1" x14ac:dyDescent="0.2">
      <c r="A8115" s="2"/>
    </row>
    <row r="8116" spans="1:1" s="20" customFormat="1" x14ac:dyDescent="0.2">
      <c r="A8116" s="2"/>
    </row>
    <row r="8117" spans="1:1" s="20" customFormat="1" x14ac:dyDescent="0.2">
      <c r="A8117" s="2"/>
    </row>
    <row r="8118" spans="1:1" s="20" customFormat="1" x14ac:dyDescent="0.2">
      <c r="A8118" s="2"/>
    </row>
    <row r="8119" spans="1:1" s="20" customFormat="1" x14ac:dyDescent="0.2">
      <c r="A8119" s="2"/>
    </row>
    <row r="8120" spans="1:1" s="20" customFormat="1" x14ac:dyDescent="0.2">
      <c r="A8120" s="2"/>
    </row>
    <row r="8121" spans="1:1" s="20" customFormat="1" x14ac:dyDescent="0.2">
      <c r="A8121" s="2"/>
    </row>
    <row r="8122" spans="1:1" s="20" customFormat="1" x14ac:dyDescent="0.2">
      <c r="A8122" s="2"/>
    </row>
    <row r="8123" spans="1:1" s="20" customFormat="1" x14ac:dyDescent="0.2">
      <c r="A8123" s="2"/>
    </row>
    <row r="8124" spans="1:1" s="20" customFormat="1" x14ac:dyDescent="0.2">
      <c r="A8124" s="2"/>
    </row>
    <row r="8125" spans="1:1" s="20" customFormat="1" x14ac:dyDescent="0.2">
      <c r="A8125" s="2"/>
    </row>
    <row r="8126" spans="1:1" s="20" customFormat="1" x14ac:dyDescent="0.2">
      <c r="A8126" s="2"/>
    </row>
    <row r="8127" spans="1:1" s="20" customFormat="1" x14ac:dyDescent="0.2">
      <c r="A8127" s="2"/>
    </row>
    <row r="8128" spans="1:1" s="20" customFormat="1" x14ac:dyDescent="0.2">
      <c r="A8128" s="2"/>
    </row>
    <row r="8129" spans="1:1" s="20" customFormat="1" x14ac:dyDescent="0.2">
      <c r="A8129" s="2"/>
    </row>
    <row r="8130" spans="1:1" s="20" customFormat="1" x14ac:dyDescent="0.2">
      <c r="A8130" s="2"/>
    </row>
    <row r="8131" spans="1:1" s="20" customFormat="1" x14ac:dyDescent="0.2">
      <c r="A8131" s="2"/>
    </row>
    <row r="8132" spans="1:1" s="20" customFormat="1" x14ac:dyDescent="0.2">
      <c r="A8132" s="2"/>
    </row>
    <row r="8133" spans="1:1" s="20" customFormat="1" x14ac:dyDescent="0.2">
      <c r="A8133" s="2"/>
    </row>
    <row r="8134" spans="1:1" s="20" customFormat="1" x14ac:dyDescent="0.2">
      <c r="A8134" s="2"/>
    </row>
    <row r="8135" spans="1:1" s="20" customFormat="1" x14ac:dyDescent="0.2">
      <c r="A8135" s="2"/>
    </row>
    <row r="8136" spans="1:1" s="20" customFormat="1" x14ac:dyDescent="0.2">
      <c r="A8136" s="2"/>
    </row>
    <row r="8137" spans="1:1" s="20" customFormat="1" x14ac:dyDescent="0.2">
      <c r="A8137" s="2"/>
    </row>
    <row r="8138" spans="1:1" s="20" customFormat="1" x14ac:dyDescent="0.2">
      <c r="A8138" s="2"/>
    </row>
    <row r="8139" spans="1:1" s="20" customFormat="1" x14ac:dyDescent="0.2">
      <c r="A8139" s="2"/>
    </row>
    <row r="8140" spans="1:1" s="20" customFormat="1" x14ac:dyDescent="0.2">
      <c r="A8140" s="2"/>
    </row>
    <row r="8141" spans="1:1" s="20" customFormat="1" x14ac:dyDescent="0.2">
      <c r="A8141" s="2"/>
    </row>
    <row r="8142" spans="1:1" s="20" customFormat="1" x14ac:dyDescent="0.2">
      <c r="A8142" s="2"/>
    </row>
    <row r="8143" spans="1:1" s="20" customFormat="1" x14ac:dyDescent="0.2">
      <c r="A8143" s="2"/>
    </row>
    <row r="8144" spans="1:1" s="20" customFormat="1" x14ac:dyDescent="0.2">
      <c r="A8144" s="2"/>
    </row>
    <row r="8145" spans="1:1" s="20" customFormat="1" x14ac:dyDescent="0.2">
      <c r="A8145" s="2"/>
    </row>
    <row r="8146" spans="1:1" s="20" customFormat="1" x14ac:dyDescent="0.2">
      <c r="A8146" s="2"/>
    </row>
    <row r="8147" spans="1:1" s="20" customFormat="1" x14ac:dyDescent="0.2">
      <c r="A8147" s="2"/>
    </row>
    <row r="8148" spans="1:1" s="20" customFormat="1" x14ac:dyDescent="0.2">
      <c r="A8148" s="2"/>
    </row>
    <row r="8149" spans="1:1" s="20" customFormat="1" x14ac:dyDescent="0.2">
      <c r="A8149" s="2"/>
    </row>
    <row r="8150" spans="1:1" s="20" customFormat="1" x14ac:dyDescent="0.2">
      <c r="A8150" s="2"/>
    </row>
    <row r="8151" spans="1:1" s="20" customFormat="1" x14ac:dyDescent="0.2">
      <c r="A8151" s="2"/>
    </row>
    <row r="8152" spans="1:1" s="20" customFormat="1" x14ac:dyDescent="0.2">
      <c r="A8152" s="2"/>
    </row>
    <row r="8153" spans="1:1" s="20" customFormat="1" x14ac:dyDescent="0.2">
      <c r="A8153" s="2"/>
    </row>
    <row r="8154" spans="1:1" s="20" customFormat="1" x14ac:dyDescent="0.2">
      <c r="A8154" s="2"/>
    </row>
    <row r="8155" spans="1:1" s="20" customFormat="1" x14ac:dyDescent="0.2">
      <c r="A8155" s="2"/>
    </row>
    <row r="8156" spans="1:1" s="20" customFormat="1" x14ac:dyDescent="0.2">
      <c r="A8156" s="2"/>
    </row>
    <row r="8157" spans="1:1" s="20" customFormat="1" x14ac:dyDescent="0.2">
      <c r="A8157" s="2"/>
    </row>
    <row r="8158" spans="1:1" s="20" customFormat="1" x14ac:dyDescent="0.2">
      <c r="A8158" s="2"/>
    </row>
    <row r="8159" spans="1:1" s="20" customFormat="1" x14ac:dyDescent="0.2">
      <c r="A8159" s="2"/>
    </row>
    <row r="8160" spans="1:1" s="20" customFormat="1" x14ac:dyDescent="0.2">
      <c r="A8160" s="2"/>
    </row>
    <row r="8161" spans="1:1" s="20" customFormat="1" x14ac:dyDescent="0.2">
      <c r="A8161" s="2"/>
    </row>
    <row r="8162" spans="1:1" s="20" customFormat="1" x14ac:dyDescent="0.2">
      <c r="A8162" s="2"/>
    </row>
    <row r="8163" spans="1:1" s="20" customFormat="1" x14ac:dyDescent="0.2">
      <c r="A8163" s="2"/>
    </row>
    <row r="8164" spans="1:1" s="20" customFormat="1" x14ac:dyDescent="0.2">
      <c r="A8164" s="2"/>
    </row>
    <row r="8165" spans="1:1" s="20" customFormat="1" x14ac:dyDescent="0.2">
      <c r="A8165" s="2"/>
    </row>
    <row r="8166" spans="1:1" s="20" customFormat="1" x14ac:dyDescent="0.2">
      <c r="A8166" s="2"/>
    </row>
    <row r="8167" spans="1:1" s="20" customFormat="1" x14ac:dyDescent="0.2">
      <c r="A8167" s="2"/>
    </row>
    <row r="8168" spans="1:1" s="20" customFormat="1" x14ac:dyDescent="0.2">
      <c r="A8168" s="2"/>
    </row>
    <row r="8169" spans="1:1" s="20" customFormat="1" x14ac:dyDescent="0.2">
      <c r="A8169" s="2"/>
    </row>
    <row r="8170" spans="1:1" s="20" customFormat="1" x14ac:dyDescent="0.2">
      <c r="A8170" s="2"/>
    </row>
    <row r="8171" spans="1:1" s="20" customFormat="1" x14ac:dyDescent="0.2">
      <c r="A8171" s="2"/>
    </row>
    <row r="8172" spans="1:1" s="20" customFormat="1" x14ac:dyDescent="0.2">
      <c r="A8172" s="2"/>
    </row>
    <row r="8173" spans="1:1" s="20" customFormat="1" x14ac:dyDescent="0.2">
      <c r="A8173" s="2"/>
    </row>
    <row r="8174" spans="1:1" s="20" customFormat="1" x14ac:dyDescent="0.2">
      <c r="A8174" s="2"/>
    </row>
    <row r="8175" spans="1:1" s="20" customFormat="1" x14ac:dyDescent="0.2">
      <c r="A8175" s="2"/>
    </row>
    <row r="8176" spans="1:1" s="20" customFormat="1" x14ac:dyDescent="0.2">
      <c r="A8176" s="2"/>
    </row>
    <row r="8177" spans="1:1" s="20" customFormat="1" x14ac:dyDescent="0.2">
      <c r="A8177" s="2"/>
    </row>
    <row r="8178" spans="1:1" s="20" customFormat="1" x14ac:dyDescent="0.2">
      <c r="A8178" s="2"/>
    </row>
    <row r="8179" spans="1:1" s="20" customFormat="1" x14ac:dyDescent="0.2">
      <c r="A8179" s="2"/>
    </row>
    <row r="8180" spans="1:1" s="20" customFormat="1" x14ac:dyDescent="0.2">
      <c r="A8180" s="2"/>
    </row>
    <row r="8181" spans="1:1" s="20" customFormat="1" x14ac:dyDescent="0.2">
      <c r="A8181" s="2"/>
    </row>
    <row r="8182" spans="1:1" s="20" customFormat="1" x14ac:dyDescent="0.2">
      <c r="A8182" s="2"/>
    </row>
    <row r="8183" spans="1:1" s="20" customFormat="1" x14ac:dyDescent="0.2">
      <c r="A8183" s="2"/>
    </row>
    <row r="8184" spans="1:1" s="20" customFormat="1" x14ac:dyDescent="0.2">
      <c r="A8184" s="2"/>
    </row>
    <row r="8185" spans="1:1" s="20" customFormat="1" x14ac:dyDescent="0.2">
      <c r="A8185" s="2"/>
    </row>
    <row r="8186" spans="1:1" s="20" customFormat="1" x14ac:dyDescent="0.2">
      <c r="A8186" s="2"/>
    </row>
    <row r="8187" spans="1:1" s="20" customFormat="1" x14ac:dyDescent="0.2">
      <c r="A8187" s="2"/>
    </row>
    <row r="8188" spans="1:1" s="20" customFormat="1" x14ac:dyDescent="0.2">
      <c r="A8188" s="2"/>
    </row>
    <row r="8189" spans="1:1" s="20" customFormat="1" x14ac:dyDescent="0.2">
      <c r="A8189" s="2"/>
    </row>
    <row r="8190" spans="1:1" s="20" customFormat="1" x14ac:dyDescent="0.2">
      <c r="A8190" s="2"/>
    </row>
    <row r="8191" spans="1:1" s="20" customFormat="1" x14ac:dyDescent="0.2">
      <c r="A8191" s="2"/>
    </row>
    <row r="8192" spans="1:1" s="20" customFormat="1" x14ac:dyDescent="0.2">
      <c r="A8192" s="2"/>
    </row>
    <row r="8193" spans="1:1" s="20" customFormat="1" x14ac:dyDescent="0.2">
      <c r="A8193" s="2"/>
    </row>
    <row r="8194" spans="1:1" s="20" customFormat="1" x14ac:dyDescent="0.2">
      <c r="A8194" s="2"/>
    </row>
    <row r="8195" spans="1:1" s="20" customFormat="1" x14ac:dyDescent="0.2">
      <c r="A8195" s="2"/>
    </row>
    <row r="8196" spans="1:1" s="20" customFormat="1" x14ac:dyDescent="0.2">
      <c r="A8196" s="2"/>
    </row>
    <row r="8197" spans="1:1" s="20" customFormat="1" x14ac:dyDescent="0.2">
      <c r="A8197" s="2"/>
    </row>
    <row r="8198" spans="1:1" s="20" customFormat="1" x14ac:dyDescent="0.2">
      <c r="A8198" s="2"/>
    </row>
    <row r="8199" spans="1:1" s="20" customFormat="1" x14ac:dyDescent="0.2">
      <c r="A8199" s="2"/>
    </row>
    <row r="8200" spans="1:1" s="20" customFormat="1" x14ac:dyDescent="0.2">
      <c r="A8200" s="2"/>
    </row>
    <row r="8201" spans="1:1" s="20" customFormat="1" x14ac:dyDescent="0.2">
      <c r="A8201" s="2"/>
    </row>
    <row r="8202" spans="1:1" s="20" customFormat="1" x14ac:dyDescent="0.2">
      <c r="A8202" s="2"/>
    </row>
    <row r="8203" spans="1:1" s="20" customFormat="1" x14ac:dyDescent="0.2">
      <c r="A8203" s="2"/>
    </row>
    <row r="8204" spans="1:1" s="20" customFormat="1" x14ac:dyDescent="0.2">
      <c r="A8204" s="2"/>
    </row>
    <row r="8205" spans="1:1" s="20" customFormat="1" x14ac:dyDescent="0.2">
      <c r="A8205" s="2"/>
    </row>
    <row r="8206" spans="1:1" s="20" customFormat="1" x14ac:dyDescent="0.2">
      <c r="A8206" s="2"/>
    </row>
    <row r="8207" spans="1:1" s="20" customFormat="1" x14ac:dyDescent="0.2">
      <c r="A8207" s="2"/>
    </row>
    <row r="8208" spans="1:1" s="20" customFormat="1" x14ac:dyDescent="0.2">
      <c r="A8208" s="2"/>
    </row>
    <row r="8209" spans="1:1" s="20" customFormat="1" x14ac:dyDescent="0.2">
      <c r="A8209" s="2"/>
    </row>
    <row r="8210" spans="1:1" s="20" customFormat="1" x14ac:dyDescent="0.2">
      <c r="A8210" s="2"/>
    </row>
    <row r="8211" spans="1:1" s="20" customFormat="1" x14ac:dyDescent="0.2">
      <c r="A8211" s="2"/>
    </row>
    <row r="8212" spans="1:1" s="20" customFormat="1" x14ac:dyDescent="0.2">
      <c r="A8212" s="2"/>
    </row>
    <row r="8213" spans="1:1" s="20" customFormat="1" x14ac:dyDescent="0.2">
      <c r="A8213" s="2"/>
    </row>
    <row r="8214" spans="1:1" s="20" customFormat="1" x14ac:dyDescent="0.2">
      <c r="A8214" s="2"/>
    </row>
    <row r="8215" spans="1:1" s="20" customFormat="1" x14ac:dyDescent="0.2">
      <c r="A8215" s="2"/>
    </row>
    <row r="8216" spans="1:1" s="20" customFormat="1" x14ac:dyDescent="0.2">
      <c r="A8216" s="2"/>
    </row>
    <row r="8217" spans="1:1" s="20" customFormat="1" x14ac:dyDescent="0.2">
      <c r="A8217" s="2"/>
    </row>
    <row r="8218" spans="1:1" s="20" customFormat="1" x14ac:dyDescent="0.2">
      <c r="A8218" s="2"/>
    </row>
    <row r="8219" spans="1:1" s="20" customFormat="1" x14ac:dyDescent="0.2">
      <c r="A8219" s="2"/>
    </row>
    <row r="8220" spans="1:1" s="20" customFormat="1" x14ac:dyDescent="0.2">
      <c r="A8220" s="2"/>
    </row>
    <row r="8221" spans="1:1" s="20" customFormat="1" x14ac:dyDescent="0.2">
      <c r="A8221" s="2"/>
    </row>
    <row r="8222" spans="1:1" s="20" customFormat="1" x14ac:dyDescent="0.2">
      <c r="A8222" s="2"/>
    </row>
    <row r="8223" spans="1:1" s="20" customFormat="1" x14ac:dyDescent="0.2">
      <c r="A8223" s="2"/>
    </row>
    <row r="8224" spans="1:1" s="20" customFormat="1" x14ac:dyDescent="0.2">
      <c r="A8224" s="2"/>
    </row>
    <row r="8225" spans="1:1" s="20" customFormat="1" x14ac:dyDescent="0.2">
      <c r="A8225" s="2"/>
    </row>
    <row r="8226" spans="1:1" s="20" customFormat="1" x14ac:dyDescent="0.2">
      <c r="A8226" s="2"/>
    </row>
    <row r="8227" spans="1:1" s="20" customFormat="1" x14ac:dyDescent="0.2">
      <c r="A8227" s="2"/>
    </row>
    <row r="8228" spans="1:1" s="20" customFormat="1" x14ac:dyDescent="0.2">
      <c r="A8228" s="2"/>
    </row>
    <row r="8229" spans="1:1" s="20" customFormat="1" x14ac:dyDescent="0.2">
      <c r="A8229" s="2"/>
    </row>
    <row r="8230" spans="1:1" s="20" customFormat="1" x14ac:dyDescent="0.2">
      <c r="A8230" s="2"/>
    </row>
    <row r="8231" spans="1:1" s="20" customFormat="1" x14ac:dyDescent="0.2">
      <c r="A8231" s="2"/>
    </row>
    <row r="8232" spans="1:1" s="20" customFormat="1" x14ac:dyDescent="0.2">
      <c r="A8232" s="2"/>
    </row>
    <row r="8233" spans="1:1" s="20" customFormat="1" x14ac:dyDescent="0.2">
      <c r="A8233" s="2"/>
    </row>
    <row r="8234" spans="1:1" s="20" customFormat="1" x14ac:dyDescent="0.2">
      <c r="A8234" s="2"/>
    </row>
    <row r="8235" spans="1:1" s="20" customFormat="1" x14ac:dyDescent="0.2">
      <c r="A8235" s="2"/>
    </row>
    <row r="8236" spans="1:1" s="20" customFormat="1" x14ac:dyDescent="0.2">
      <c r="A8236" s="2"/>
    </row>
    <row r="8237" spans="1:1" s="20" customFormat="1" x14ac:dyDescent="0.2">
      <c r="A8237" s="2"/>
    </row>
    <row r="8238" spans="1:1" s="20" customFormat="1" x14ac:dyDescent="0.2">
      <c r="A8238" s="2"/>
    </row>
    <row r="8239" spans="1:1" s="20" customFormat="1" x14ac:dyDescent="0.2">
      <c r="A8239" s="2"/>
    </row>
    <row r="8240" spans="1:1" s="20" customFormat="1" x14ac:dyDescent="0.2">
      <c r="A8240" s="2"/>
    </row>
    <row r="8241" spans="1:1" s="20" customFormat="1" x14ac:dyDescent="0.2">
      <c r="A8241" s="2"/>
    </row>
    <row r="8242" spans="1:1" s="20" customFormat="1" x14ac:dyDescent="0.2">
      <c r="A8242" s="2"/>
    </row>
    <row r="8243" spans="1:1" s="20" customFormat="1" x14ac:dyDescent="0.2">
      <c r="A8243" s="2"/>
    </row>
    <row r="8244" spans="1:1" s="20" customFormat="1" x14ac:dyDescent="0.2">
      <c r="A8244" s="2"/>
    </row>
    <row r="8245" spans="1:1" s="20" customFormat="1" x14ac:dyDescent="0.2">
      <c r="A8245" s="2"/>
    </row>
    <row r="8246" spans="1:1" s="20" customFormat="1" x14ac:dyDescent="0.2">
      <c r="A8246" s="2"/>
    </row>
    <row r="8247" spans="1:1" s="20" customFormat="1" x14ac:dyDescent="0.2">
      <c r="A8247" s="2"/>
    </row>
    <row r="8248" spans="1:1" s="20" customFormat="1" x14ac:dyDescent="0.2">
      <c r="A8248" s="2"/>
    </row>
    <row r="8249" spans="1:1" s="20" customFormat="1" x14ac:dyDescent="0.2">
      <c r="A8249" s="2"/>
    </row>
    <row r="8250" spans="1:1" s="20" customFormat="1" x14ac:dyDescent="0.2">
      <c r="A8250" s="2"/>
    </row>
    <row r="8251" spans="1:1" s="20" customFormat="1" x14ac:dyDescent="0.2">
      <c r="A8251" s="2"/>
    </row>
    <row r="8252" spans="1:1" s="20" customFormat="1" x14ac:dyDescent="0.2">
      <c r="A8252" s="2"/>
    </row>
    <row r="8253" spans="1:1" s="20" customFormat="1" x14ac:dyDescent="0.2">
      <c r="A8253" s="2"/>
    </row>
    <row r="8254" spans="1:1" s="20" customFormat="1" x14ac:dyDescent="0.2">
      <c r="A8254" s="2"/>
    </row>
    <row r="8255" spans="1:1" s="20" customFormat="1" x14ac:dyDescent="0.2">
      <c r="A8255" s="2"/>
    </row>
    <row r="8256" spans="1:1" s="20" customFormat="1" x14ac:dyDescent="0.2">
      <c r="A8256" s="2"/>
    </row>
    <row r="8257" spans="1:1" s="20" customFormat="1" x14ac:dyDescent="0.2">
      <c r="A8257" s="2"/>
    </row>
    <row r="8258" spans="1:1" s="20" customFormat="1" x14ac:dyDescent="0.2">
      <c r="A8258" s="2"/>
    </row>
    <row r="8259" spans="1:1" s="20" customFormat="1" x14ac:dyDescent="0.2">
      <c r="A8259" s="2"/>
    </row>
    <row r="8260" spans="1:1" s="20" customFormat="1" x14ac:dyDescent="0.2">
      <c r="A8260" s="2"/>
    </row>
    <row r="8261" spans="1:1" s="20" customFormat="1" x14ac:dyDescent="0.2">
      <c r="A8261" s="2"/>
    </row>
    <row r="8262" spans="1:1" s="20" customFormat="1" x14ac:dyDescent="0.2">
      <c r="A8262" s="2"/>
    </row>
    <row r="8263" spans="1:1" s="20" customFormat="1" x14ac:dyDescent="0.2">
      <c r="A8263" s="2"/>
    </row>
    <row r="8264" spans="1:1" s="20" customFormat="1" x14ac:dyDescent="0.2">
      <c r="A8264" s="2"/>
    </row>
    <row r="8265" spans="1:1" s="20" customFormat="1" x14ac:dyDescent="0.2">
      <c r="A8265" s="2"/>
    </row>
    <row r="8266" spans="1:1" s="20" customFormat="1" x14ac:dyDescent="0.2">
      <c r="A8266" s="2"/>
    </row>
    <row r="8267" spans="1:1" s="20" customFormat="1" x14ac:dyDescent="0.2">
      <c r="A8267" s="2"/>
    </row>
    <row r="8268" spans="1:1" s="20" customFormat="1" x14ac:dyDescent="0.2">
      <c r="A8268" s="2"/>
    </row>
    <row r="8269" spans="1:1" s="20" customFormat="1" x14ac:dyDescent="0.2">
      <c r="A8269" s="2"/>
    </row>
    <row r="8270" spans="1:1" s="20" customFormat="1" x14ac:dyDescent="0.2">
      <c r="A8270" s="2"/>
    </row>
    <row r="8271" spans="1:1" s="20" customFormat="1" x14ac:dyDescent="0.2">
      <c r="A8271" s="2"/>
    </row>
    <row r="8272" spans="1:1" s="20" customFormat="1" x14ac:dyDescent="0.2">
      <c r="A8272" s="2"/>
    </row>
    <row r="8273" spans="1:1" s="20" customFormat="1" x14ac:dyDescent="0.2">
      <c r="A8273" s="2"/>
    </row>
    <row r="8274" spans="1:1" s="20" customFormat="1" x14ac:dyDescent="0.2">
      <c r="A8274" s="2"/>
    </row>
    <row r="8275" spans="1:1" s="20" customFormat="1" x14ac:dyDescent="0.2">
      <c r="A8275" s="2"/>
    </row>
    <row r="8276" spans="1:1" s="20" customFormat="1" x14ac:dyDescent="0.2">
      <c r="A8276" s="2"/>
    </row>
    <row r="8277" spans="1:1" s="20" customFormat="1" x14ac:dyDescent="0.2">
      <c r="A8277" s="2"/>
    </row>
    <row r="8278" spans="1:1" s="20" customFormat="1" x14ac:dyDescent="0.2">
      <c r="A8278" s="2"/>
    </row>
    <row r="8279" spans="1:1" s="20" customFormat="1" x14ac:dyDescent="0.2">
      <c r="A8279" s="2"/>
    </row>
    <row r="8280" spans="1:1" s="20" customFormat="1" x14ac:dyDescent="0.2">
      <c r="A8280" s="2"/>
    </row>
    <row r="8281" spans="1:1" s="20" customFormat="1" x14ac:dyDescent="0.2">
      <c r="A8281" s="2"/>
    </row>
    <row r="8282" spans="1:1" s="20" customFormat="1" x14ac:dyDescent="0.2">
      <c r="A8282" s="2"/>
    </row>
    <row r="8283" spans="1:1" s="20" customFormat="1" x14ac:dyDescent="0.2">
      <c r="A8283" s="2"/>
    </row>
    <row r="8284" spans="1:1" s="20" customFormat="1" x14ac:dyDescent="0.2">
      <c r="A8284" s="2"/>
    </row>
    <row r="8285" spans="1:1" s="20" customFormat="1" x14ac:dyDescent="0.2">
      <c r="A8285" s="2"/>
    </row>
    <row r="8286" spans="1:1" s="20" customFormat="1" x14ac:dyDescent="0.2">
      <c r="A8286" s="2"/>
    </row>
    <row r="8287" spans="1:1" s="20" customFormat="1" x14ac:dyDescent="0.2">
      <c r="A8287" s="2"/>
    </row>
    <row r="8288" spans="1:1" s="20" customFormat="1" x14ac:dyDescent="0.2">
      <c r="A8288" s="2"/>
    </row>
    <row r="8289" spans="1:1" s="20" customFormat="1" x14ac:dyDescent="0.2">
      <c r="A8289" s="2"/>
    </row>
    <row r="8290" spans="1:1" s="20" customFormat="1" x14ac:dyDescent="0.2">
      <c r="A8290" s="2"/>
    </row>
    <row r="8291" spans="1:1" s="20" customFormat="1" x14ac:dyDescent="0.2">
      <c r="A8291" s="2"/>
    </row>
    <row r="8292" spans="1:1" s="20" customFormat="1" x14ac:dyDescent="0.2">
      <c r="A8292" s="2"/>
    </row>
    <row r="8293" spans="1:1" s="20" customFormat="1" x14ac:dyDescent="0.2">
      <c r="A8293" s="2"/>
    </row>
    <row r="8294" spans="1:1" s="20" customFormat="1" x14ac:dyDescent="0.2">
      <c r="A8294" s="2"/>
    </row>
    <row r="8295" spans="1:1" s="20" customFormat="1" x14ac:dyDescent="0.2">
      <c r="A8295" s="2"/>
    </row>
    <row r="8296" spans="1:1" s="20" customFormat="1" x14ac:dyDescent="0.2">
      <c r="A8296" s="2"/>
    </row>
    <row r="8297" spans="1:1" s="20" customFormat="1" x14ac:dyDescent="0.2">
      <c r="A8297" s="2"/>
    </row>
    <row r="8298" spans="1:1" s="20" customFormat="1" x14ac:dyDescent="0.2">
      <c r="A8298" s="2"/>
    </row>
    <row r="8299" spans="1:1" s="20" customFormat="1" x14ac:dyDescent="0.2">
      <c r="A8299" s="2"/>
    </row>
    <row r="8300" spans="1:1" s="20" customFormat="1" x14ac:dyDescent="0.2">
      <c r="A8300" s="2"/>
    </row>
    <row r="8301" spans="1:1" s="20" customFormat="1" x14ac:dyDescent="0.2">
      <c r="A8301" s="2"/>
    </row>
    <row r="8302" spans="1:1" s="20" customFormat="1" x14ac:dyDescent="0.2">
      <c r="A8302" s="2"/>
    </row>
    <row r="8303" spans="1:1" s="20" customFormat="1" x14ac:dyDescent="0.2">
      <c r="A8303" s="2"/>
    </row>
    <row r="8304" spans="1:1" s="20" customFormat="1" x14ac:dyDescent="0.2">
      <c r="A8304" s="2"/>
    </row>
    <row r="8305" spans="1:1" s="20" customFormat="1" x14ac:dyDescent="0.2">
      <c r="A8305" s="2"/>
    </row>
    <row r="8306" spans="1:1" s="20" customFormat="1" x14ac:dyDescent="0.2">
      <c r="A8306" s="2"/>
    </row>
    <row r="8307" spans="1:1" s="20" customFormat="1" x14ac:dyDescent="0.2">
      <c r="A8307" s="2"/>
    </row>
    <row r="8308" spans="1:1" s="20" customFormat="1" x14ac:dyDescent="0.2">
      <c r="A8308" s="2"/>
    </row>
    <row r="8309" spans="1:1" s="20" customFormat="1" x14ac:dyDescent="0.2">
      <c r="A8309" s="2"/>
    </row>
    <row r="8310" spans="1:1" s="20" customFormat="1" x14ac:dyDescent="0.2">
      <c r="A8310" s="2"/>
    </row>
    <row r="8311" spans="1:1" s="20" customFormat="1" x14ac:dyDescent="0.2">
      <c r="A8311" s="2"/>
    </row>
    <row r="8312" spans="1:1" s="20" customFormat="1" x14ac:dyDescent="0.2">
      <c r="A8312" s="2"/>
    </row>
    <row r="8313" spans="1:1" s="20" customFormat="1" x14ac:dyDescent="0.2">
      <c r="A8313" s="2"/>
    </row>
    <row r="8314" spans="1:1" s="20" customFormat="1" x14ac:dyDescent="0.2">
      <c r="A8314" s="2"/>
    </row>
    <row r="8315" spans="1:1" s="20" customFormat="1" x14ac:dyDescent="0.2">
      <c r="A8315" s="2"/>
    </row>
    <row r="8316" spans="1:1" s="20" customFormat="1" x14ac:dyDescent="0.2">
      <c r="A8316" s="2"/>
    </row>
    <row r="8317" spans="1:1" s="20" customFormat="1" x14ac:dyDescent="0.2">
      <c r="A8317" s="2"/>
    </row>
    <row r="8318" spans="1:1" s="20" customFormat="1" x14ac:dyDescent="0.2">
      <c r="A8318" s="2"/>
    </row>
    <row r="8319" spans="1:1" s="20" customFormat="1" x14ac:dyDescent="0.2">
      <c r="A8319" s="2"/>
    </row>
    <row r="8320" spans="1:1" s="20" customFormat="1" x14ac:dyDescent="0.2">
      <c r="A8320" s="2"/>
    </row>
    <row r="8321" spans="1:1" s="20" customFormat="1" x14ac:dyDescent="0.2">
      <c r="A8321" s="2"/>
    </row>
    <row r="8322" spans="1:1" s="20" customFormat="1" x14ac:dyDescent="0.2">
      <c r="A8322" s="2"/>
    </row>
    <row r="8323" spans="1:1" s="20" customFormat="1" x14ac:dyDescent="0.2">
      <c r="A8323" s="2"/>
    </row>
    <row r="8324" spans="1:1" s="20" customFormat="1" x14ac:dyDescent="0.2">
      <c r="A8324" s="2"/>
    </row>
    <row r="8325" spans="1:1" s="20" customFormat="1" x14ac:dyDescent="0.2">
      <c r="A8325" s="2"/>
    </row>
    <row r="8326" spans="1:1" s="20" customFormat="1" x14ac:dyDescent="0.2">
      <c r="A8326" s="2"/>
    </row>
    <row r="8327" spans="1:1" s="20" customFormat="1" x14ac:dyDescent="0.2">
      <c r="A8327" s="2"/>
    </row>
    <row r="8328" spans="1:1" s="20" customFormat="1" x14ac:dyDescent="0.2">
      <c r="A8328" s="2"/>
    </row>
    <row r="8329" spans="1:1" s="20" customFormat="1" x14ac:dyDescent="0.2">
      <c r="A8329" s="2"/>
    </row>
    <row r="8330" spans="1:1" s="20" customFormat="1" x14ac:dyDescent="0.2">
      <c r="A8330" s="2"/>
    </row>
    <row r="8331" spans="1:1" s="20" customFormat="1" x14ac:dyDescent="0.2">
      <c r="A8331" s="2"/>
    </row>
    <row r="8332" spans="1:1" s="20" customFormat="1" x14ac:dyDescent="0.2">
      <c r="A8332" s="2"/>
    </row>
    <row r="8333" spans="1:1" s="20" customFormat="1" x14ac:dyDescent="0.2">
      <c r="A8333" s="2"/>
    </row>
    <row r="8334" spans="1:1" s="20" customFormat="1" x14ac:dyDescent="0.2">
      <c r="A8334" s="2"/>
    </row>
    <row r="8335" spans="1:1" s="20" customFormat="1" x14ac:dyDescent="0.2">
      <c r="A8335" s="2"/>
    </row>
    <row r="8336" spans="1:1" s="20" customFormat="1" x14ac:dyDescent="0.2">
      <c r="A8336" s="2"/>
    </row>
    <row r="8337" spans="1:1" s="20" customFormat="1" x14ac:dyDescent="0.2">
      <c r="A8337" s="2"/>
    </row>
    <row r="8338" spans="1:1" s="20" customFormat="1" x14ac:dyDescent="0.2">
      <c r="A8338" s="2"/>
    </row>
    <row r="8339" spans="1:1" s="20" customFormat="1" x14ac:dyDescent="0.2">
      <c r="A8339" s="2"/>
    </row>
    <row r="8340" spans="1:1" s="20" customFormat="1" x14ac:dyDescent="0.2">
      <c r="A8340" s="2"/>
    </row>
    <row r="8341" spans="1:1" s="20" customFormat="1" x14ac:dyDescent="0.2">
      <c r="A8341" s="2"/>
    </row>
    <row r="8342" spans="1:1" s="20" customFormat="1" x14ac:dyDescent="0.2">
      <c r="A8342" s="2"/>
    </row>
    <row r="8343" spans="1:1" s="20" customFormat="1" x14ac:dyDescent="0.2">
      <c r="A8343" s="2"/>
    </row>
    <row r="8344" spans="1:1" s="20" customFormat="1" x14ac:dyDescent="0.2">
      <c r="A8344" s="2"/>
    </row>
    <row r="8345" spans="1:1" s="20" customFormat="1" x14ac:dyDescent="0.2">
      <c r="A8345" s="2"/>
    </row>
    <row r="8346" spans="1:1" s="20" customFormat="1" x14ac:dyDescent="0.2">
      <c r="A8346" s="2"/>
    </row>
    <row r="8347" spans="1:1" s="20" customFormat="1" x14ac:dyDescent="0.2">
      <c r="A8347" s="2"/>
    </row>
    <row r="8348" spans="1:1" s="20" customFormat="1" x14ac:dyDescent="0.2">
      <c r="A8348" s="2"/>
    </row>
    <row r="8349" spans="1:1" s="20" customFormat="1" x14ac:dyDescent="0.2">
      <c r="A8349" s="2"/>
    </row>
    <row r="8350" spans="1:1" s="20" customFormat="1" x14ac:dyDescent="0.2">
      <c r="A8350" s="2"/>
    </row>
    <row r="8351" spans="1:1" s="20" customFormat="1" x14ac:dyDescent="0.2">
      <c r="A8351" s="2"/>
    </row>
    <row r="8352" spans="1:1" s="20" customFormat="1" x14ac:dyDescent="0.2">
      <c r="A8352" s="2"/>
    </row>
    <row r="8353" spans="1:1" s="20" customFormat="1" x14ac:dyDescent="0.2">
      <c r="A8353" s="2"/>
    </row>
    <row r="8354" spans="1:1" s="20" customFormat="1" x14ac:dyDescent="0.2">
      <c r="A8354" s="2"/>
    </row>
    <row r="8355" spans="1:1" s="20" customFormat="1" x14ac:dyDescent="0.2">
      <c r="A8355" s="2"/>
    </row>
    <row r="8356" spans="1:1" s="20" customFormat="1" x14ac:dyDescent="0.2">
      <c r="A8356" s="2"/>
    </row>
    <row r="8357" spans="1:1" s="20" customFormat="1" x14ac:dyDescent="0.2">
      <c r="A8357" s="2"/>
    </row>
    <row r="8358" spans="1:1" s="20" customFormat="1" x14ac:dyDescent="0.2">
      <c r="A8358" s="2"/>
    </row>
    <row r="8359" spans="1:1" s="20" customFormat="1" x14ac:dyDescent="0.2">
      <c r="A8359" s="2"/>
    </row>
    <row r="8360" spans="1:1" s="20" customFormat="1" x14ac:dyDescent="0.2">
      <c r="A8360" s="2"/>
    </row>
    <row r="8361" spans="1:1" s="20" customFormat="1" x14ac:dyDescent="0.2">
      <c r="A8361" s="2"/>
    </row>
    <row r="8362" spans="1:1" s="20" customFormat="1" x14ac:dyDescent="0.2">
      <c r="A8362" s="2"/>
    </row>
    <row r="8363" spans="1:1" s="20" customFormat="1" x14ac:dyDescent="0.2">
      <c r="A8363" s="2"/>
    </row>
    <row r="8364" spans="1:1" s="20" customFormat="1" x14ac:dyDescent="0.2">
      <c r="A8364" s="2"/>
    </row>
    <row r="8365" spans="1:1" s="20" customFormat="1" x14ac:dyDescent="0.2">
      <c r="A8365" s="2"/>
    </row>
    <row r="8366" spans="1:1" s="20" customFormat="1" x14ac:dyDescent="0.2">
      <c r="A8366" s="2"/>
    </row>
    <row r="8367" spans="1:1" s="20" customFormat="1" x14ac:dyDescent="0.2">
      <c r="A8367" s="2"/>
    </row>
    <row r="8368" spans="1:1" s="20" customFormat="1" x14ac:dyDescent="0.2">
      <c r="A8368" s="2"/>
    </row>
    <row r="8369" spans="1:1" s="20" customFormat="1" x14ac:dyDescent="0.2">
      <c r="A8369" s="2"/>
    </row>
    <row r="8370" spans="1:1" s="20" customFormat="1" x14ac:dyDescent="0.2">
      <c r="A8370" s="2"/>
    </row>
    <row r="8371" spans="1:1" s="20" customFormat="1" x14ac:dyDescent="0.2">
      <c r="A8371" s="2"/>
    </row>
    <row r="8372" spans="1:1" s="20" customFormat="1" x14ac:dyDescent="0.2">
      <c r="A8372" s="2"/>
    </row>
    <row r="8373" spans="1:1" s="20" customFormat="1" x14ac:dyDescent="0.2">
      <c r="A8373" s="2"/>
    </row>
    <row r="8374" spans="1:1" s="20" customFormat="1" x14ac:dyDescent="0.2">
      <c r="A8374" s="2"/>
    </row>
    <row r="8375" spans="1:1" s="20" customFormat="1" x14ac:dyDescent="0.2">
      <c r="A8375" s="2"/>
    </row>
    <row r="8376" spans="1:1" s="20" customFormat="1" x14ac:dyDescent="0.2">
      <c r="A8376" s="2"/>
    </row>
    <row r="8377" spans="1:1" s="20" customFormat="1" x14ac:dyDescent="0.2">
      <c r="A8377" s="2"/>
    </row>
    <row r="8378" spans="1:1" s="20" customFormat="1" x14ac:dyDescent="0.2">
      <c r="A8378" s="2"/>
    </row>
    <row r="8379" spans="1:1" s="20" customFormat="1" x14ac:dyDescent="0.2">
      <c r="A8379" s="2"/>
    </row>
    <row r="8380" spans="1:1" s="20" customFormat="1" x14ac:dyDescent="0.2">
      <c r="A8380" s="2"/>
    </row>
    <row r="8381" spans="1:1" s="20" customFormat="1" x14ac:dyDescent="0.2">
      <c r="A8381" s="2"/>
    </row>
    <row r="8382" spans="1:1" s="20" customFormat="1" x14ac:dyDescent="0.2">
      <c r="A8382" s="2"/>
    </row>
    <row r="8383" spans="1:1" s="20" customFormat="1" x14ac:dyDescent="0.2">
      <c r="A8383" s="2"/>
    </row>
    <row r="8384" spans="1:1" s="20" customFormat="1" x14ac:dyDescent="0.2">
      <c r="A8384" s="2"/>
    </row>
    <row r="8385" spans="1:1" s="20" customFormat="1" x14ac:dyDescent="0.2">
      <c r="A8385" s="2"/>
    </row>
    <row r="8386" spans="1:1" s="20" customFormat="1" x14ac:dyDescent="0.2">
      <c r="A8386" s="2"/>
    </row>
    <row r="8387" spans="1:1" s="20" customFormat="1" x14ac:dyDescent="0.2">
      <c r="A8387" s="2"/>
    </row>
    <row r="8388" spans="1:1" s="20" customFormat="1" x14ac:dyDescent="0.2">
      <c r="A8388" s="2"/>
    </row>
    <row r="8389" spans="1:1" s="20" customFormat="1" x14ac:dyDescent="0.2">
      <c r="A8389" s="2"/>
    </row>
    <row r="8390" spans="1:1" s="20" customFormat="1" x14ac:dyDescent="0.2">
      <c r="A8390" s="2"/>
    </row>
    <row r="8391" spans="1:1" s="20" customFormat="1" x14ac:dyDescent="0.2">
      <c r="A8391" s="2"/>
    </row>
    <row r="8392" spans="1:1" s="20" customFormat="1" x14ac:dyDescent="0.2">
      <c r="A8392" s="2"/>
    </row>
    <row r="8393" spans="1:1" s="20" customFormat="1" x14ac:dyDescent="0.2">
      <c r="A8393" s="2"/>
    </row>
    <row r="8394" spans="1:1" s="20" customFormat="1" x14ac:dyDescent="0.2">
      <c r="A8394" s="2"/>
    </row>
    <row r="8395" spans="1:1" s="20" customFormat="1" x14ac:dyDescent="0.2">
      <c r="A8395" s="2"/>
    </row>
    <row r="8396" spans="1:1" s="20" customFormat="1" x14ac:dyDescent="0.2">
      <c r="A8396" s="2"/>
    </row>
    <row r="8397" spans="1:1" s="20" customFormat="1" x14ac:dyDescent="0.2">
      <c r="A8397" s="2"/>
    </row>
    <row r="8398" spans="1:1" s="20" customFormat="1" x14ac:dyDescent="0.2">
      <c r="A8398" s="2"/>
    </row>
    <row r="8399" spans="1:1" s="20" customFormat="1" x14ac:dyDescent="0.2">
      <c r="A8399" s="2"/>
    </row>
    <row r="8400" spans="1:1" s="20" customFormat="1" x14ac:dyDescent="0.2">
      <c r="A8400" s="2"/>
    </row>
    <row r="8401" spans="1:1" s="20" customFormat="1" x14ac:dyDescent="0.2">
      <c r="A8401" s="2"/>
    </row>
    <row r="8402" spans="1:1" s="20" customFormat="1" x14ac:dyDescent="0.2">
      <c r="A8402" s="2"/>
    </row>
    <row r="8403" spans="1:1" s="20" customFormat="1" x14ac:dyDescent="0.2">
      <c r="A8403" s="2"/>
    </row>
    <row r="8404" spans="1:1" s="20" customFormat="1" x14ac:dyDescent="0.2">
      <c r="A8404" s="2"/>
    </row>
    <row r="8405" spans="1:1" s="20" customFormat="1" x14ac:dyDescent="0.2">
      <c r="A8405" s="2"/>
    </row>
    <row r="8406" spans="1:1" s="20" customFormat="1" x14ac:dyDescent="0.2">
      <c r="A8406" s="2"/>
    </row>
    <row r="8407" spans="1:1" s="20" customFormat="1" x14ac:dyDescent="0.2">
      <c r="A8407" s="2"/>
    </row>
    <row r="8408" spans="1:1" s="20" customFormat="1" x14ac:dyDescent="0.2">
      <c r="A8408" s="2"/>
    </row>
    <row r="8409" spans="1:1" s="20" customFormat="1" x14ac:dyDescent="0.2">
      <c r="A8409" s="2"/>
    </row>
    <row r="8410" spans="1:1" s="20" customFormat="1" x14ac:dyDescent="0.2">
      <c r="A8410" s="2"/>
    </row>
    <row r="8411" spans="1:1" s="20" customFormat="1" x14ac:dyDescent="0.2">
      <c r="A8411" s="2"/>
    </row>
    <row r="8412" spans="1:1" s="20" customFormat="1" x14ac:dyDescent="0.2">
      <c r="A8412" s="2"/>
    </row>
    <row r="8413" spans="1:1" s="20" customFormat="1" x14ac:dyDescent="0.2">
      <c r="A8413" s="2"/>
    </row>
    <row r="8414" spans="1:1" s="20" customFormat="1" x14ac:dyDescent="0.2">
      <c r="A8414" s="2"/>
    </row>
    <row r="8415" spans="1:1" s="20" customFormat="1" x14ac:dyDescent="0.2">
      <c r="A8415" s="2"/>
    </row>
    <row r="8416" spans="1:1" s="20" customFormat="1" x14ac:dyDescent="0.2">
      <c r="A8416" s="2"/>
    </row>
    <row r="8417" spans="1:1" s="20" customFormat="1" x14ac:dyDescent="0.2">
      <c r="A8417" s="2"/>
    </row>
    <row r="8418" spans="1:1" s="20" customFormat="1" x14ac:dyDescent="0.2">
      <c r="A8418" s="2"/>
    </row>
    <row r="8419" spans="1:1" s="20" customFormat="1" x14ac:dyDescent="0.2">
      <c r="A8419" s="2"/>
    </row>
    <row r="8420" spans="1:1" s="20" customFormat="1" x14ac:dyDescent="0.2">
      <c r="A8420" s="2"/>
    </row>
    <row r="8421" spans="1:1" s="20" customFormat="1" x14ac:dyDescent="0.2">
      <c r="A8421" s="2"/>
    </row>
    <row r="8422" spans="1:1" s="20" customFormat="1" x14ac:dyDescent="0.2">
      <c r="A8422" s="2"/>
    </row>
    <row r="8423" spans="1:1" s="20" customFormat="1" x14ac:dyDescent="0.2">
      <c r="A8423" s="2"/>
    </row>
    <row r="8424" spans="1:1" s="20" customFormat="1" x14ac:dyDescent="0.2">
      <c r="A8424" s="2"/>
    </row>
    <row r="8425" spans="1:1" s="20" customFormat="1" x14ac:dyDescent="0.2">
      <c r="A8425" s="2"/>
    </row>
    <row r="8426" spans="1:1" s="20" customFormat="1" x14ac:dyDescent="0.2">
      <c r="A8426" s="2"/>
    </row>
    <row r="8427" spans="1:1" s="20" customFormat="1" x14ac:dyDescent="0.2">
      <c r="A8427" s="2"/>
    </row>
    <row r="8428" spans="1:1" s="20" customFormat="1" x14ac:dyDescent="0.2">
      <c r="A8428" s="2"/>
    </row>
    <row r="8429" spans="1:1" s="20" customFormat="1" x14ac:dyDescent="0.2">
      <c r="A8429" s="2"/>
    </row>
    <row r="8430" spans="1:1" s="20" customFormat="1" x14ac:dyDescent="0.2">
      <c r="A8430" s="2"/>
    </row>
    <row r="8431" spans="1:1" s="20" customFormat="1" x14ac:dyDescent="0.2">
      <c r="A8431" s="2"/>
    </row>
    <row r="8432" spans="1:1" s="20" customFormat="1" x14ac:dyDescent="0.2">
      <c r="A8432" s="2"/>
    </row>
    <row r="8433" spans="1:1" s="20" customFormat="1" x14ac:dyDescent="0.2">
      <c r="A8433" s="2"/>
    </row>
    <row r="8434" spans="1:1" s="20" customFormat="1" x14ac:dyDescent="0.2">
      <c r="A8434" s="2"/>
    </row>
    <row r="8435" spans="1:1" s="20" customFormat="1" x14ac:dyDescent="0.2">
      <c r="A8435" s="2"/>
    </row>
    <row r="8436" spans="1:1" s="20" customFormat="1" x14ac:dyDescent="0.2">
      <c r="A8436" s="2"/>
    </row>
    <row r="8437" spans="1:1" s="20" customFormat="1" x14ac:dyDescent="0.2">
      <c r="A8437" s="2"/>
    </row>
    <row r="8438" spans="1:1" s="20" customFormat="1" x14ac:dyDescent="0.2">
      <c r="A8438" s="2"/>
    </row>
    <row r="8439" spans="1:1" s="20" customFormat="1" x14ac:dyDescent="0.2">
      <c r="A8439" s="2"/>
    </row>
    <row r="8440" spans="1:1" s="20" customFormat="1" x14ac:dyDescent="0.2">
      <c r="A8440" s="2"/>
    </row>
    <row r="8441" spans="1:1" s="20" customFormat="1" x14ac:dyDescent="0.2">
      <c r="A8441" s="2"/>
    </row>
    <row r="8442" spans="1:1" s="20" customFormat="1" x14ac:dyDescent="0.2">
      <c r="A8442" s="2"/>
    </row>
    <row r="8443" spans="1:1" s="20" customFormat="1" x14ac:dyDescent="0.2">
      <c r="A8443" s="2"/>
    </row>
    <row r="8444" spans="1:1" s="20" customFormat="1" x14ac:dyDescent="0.2">
      <c r="A8444" s="2"/>
    </row>
    <row r="8445" spans="1:1" s="20" customFormat="1" x14ac:dyDescent="0.2">
      <c r="A8445" s="2"/>
    </row>
    <row r="8446" spans="1:1" s="20" customFormat="1" x14ac:dyDescent="0.2">
      <c r="A8446" s="2"/>
    </row>
    <row r="8447" spans="1:1" s="20" customFormat="1" x14ac:dyDescent="0.2">
      <c r="A8447" s="2"/>
    </row>
    <row r="8448" spans="1:1" s="20" customFormat="1" x14ac:dyDescent="0.2">
      <c r="A8448" s="2"/>
    </row>
    <row r="8449" spans="1:1" s="20" customFormat="1" x14ac:dyDescent="0.2">
      <c r="A8449" s="2"/>
    </row>
    <row r="8450" spans="1:1" s="20" customFormat="1" x14ac:dyDescent="0.2">
      <c r="A8450" s="2"/>
    </row>
    <row r="8451" spans="1:1" s="20" customFormat="1" x14ac:dyDescent="0.2">
      <c r="A8451" s="2"/>
    </row>
    <row r="8452" spans="1:1" s="20" customFormat="1" x14ac:dyDescent="0.2">
      <c r="A8452" s="2"/>
    </row>
    <row r="8453" spans="1:1" s="20" customFormat="1" x14ac:dyDescent="0.2">
      <c r="A8453" s="2"/>
    </row>
    <row r="8454" spans="1:1" s="20" customFormat="1" x14ac:dyDescent="0.2">
      <c r="A8454" s="2"/>
    </row>
    <row r="8455" spans="1:1" s="20" customFormat="1" x14ac:dyDescent="0.2">
      <c r="A8455" s="2"/>
    </row>
    <row r="8456" spans="1:1" s="20" customFormat="1" x14ac:dyDescent="0.2">
      <c r="A8456" s="2"/>
    </row>
    <row r="8457" spans="1:1" s="20" customFormat="1" x14ac:dyDescent="0.2">
      <c r="A8457" s="2"/>
    </row>
    <row r="8458" spans="1:1" s="20" customFormat="1" x14ac:dyDescent="0.2">
      <c r="A8458" s="2"/>
    </row>
    <row r="8459" spans="1:1" s="20" customFormat="1" x14ac:dyDescent="0.2">
      <c r="A8459" s="2"/>
    </row>
    <row r="8460" spans="1:1" s="20" customFormat="1" x14ac:dyDescent="0.2">
      <c r="A8460" s="2"/>
    </row>
    <row r="8461" spans="1:1" s="20" customFormat="1" x14ac:dyDescent="0.2">
      <c r="A8461" s="2"/>
    </row>
    <row r="8462" spans="1:1" s="20" customFormat="1" x14ac:dyDescent="0.2">
      <c r="A8462" s="2"/>
    </row>
    <row r="8463" spans="1:1" s="20" customFormat="1" x14ac:dyDescent="0.2">
      <c r="A8463" s="2"/>
    </row>
    <row r="8464" spans="1:1" s="20" customFormat="1" x14ac:dyDescent="0.2">
      <c r="A8464" s="2"/>
    </row>
    <row r="8465" spans="1:1" s="20" customFormat="1" x14ac:dyDescent="0.2">
      <c r="A8465" s="2"/>
    </row>
    <row r="8466" spans="1:1" s="20" customFormat="1" x14ac:dyDescent="0.2">
      <c r="A8466" s="2"/>
    </row>
    <row r="8467" spans="1:1" s="20" customFormat="1" x14ac:dyDescent="0.2">
      <c r="A8467" s="2"/>
    </row>
    <row r="8468" spans="1:1" s="20" customFormat="1" x14ac:dyDescent="0.2">
      <c r="A8468" s="2"/>
    </row>
    <row r="8469" spans="1:1" s="20" customFormat="1" x14ac:dyDescent="0.2">
      <c r="A8469" s="2"/>
    </row>
    <row r="8470" spans="1:1" s="20" customFormat="1" x14ac:dyDescent="0.2">
      <c r="A8470" s="2"/>
    </row>
    <row r="8471" spans="1:1" s="20" customFormat="1" x14ac:dyDescent="0.2">
      <c r="A8471" s="2"/>
    </row>
    <row r="8472" spans="1:1" s="20" customFormat="1" x14ac:dyDescent="0.2">
      <c r="A8472" s="2"/>
    </row>
    <row r="8473" spans="1:1" s="20" customFormat="1" x14ac:dyDescent="0.2">
      <c r="A8473" s="2"/>
    </row>
    <row r="8474" spans="1:1" s="20" customFormat="1" x14ac:dyDescent="0.2">
      <c r="A8474" s="2"/>
    </row>
    <row r="8475" spans="1:1" s="20" customFormat="1" x14ac:dyDescent="0.2">
      <c r="A8475" s="2"/>
    </row>
    <row r="8476" spans="1:1" s="20" customFormat="1" x14ac:dyDescent="0.2">
      <c r="A8476" s="2"/>
    </row>
    <row r="8477" spans="1:1" s="20" customFormat="1" x14ac:dyDescent="0.2">
      <c r="A8477" s="2"/>
    </row>
    <row r="8478" spans="1:1" s="20" customFormat="1" x14ac:dyDescent="0.2">
      <c r="A8478" s="2"/>
    </row>
    <row r="8479" spans="1:1" s="20" customFormat="1" x14ac:dyDescent="0.2">
      <c r="A8479" s="2"/>
    </row>
    <row r="8480" spans="1:1" s="20" customFormat="1" x14ac:dyDescent="0.2">
      <c r="A8480" s="2"/>
    </row>
    <row r="8481" spans="1:1" s="20" customFormat="1" x14ac:dyDescent="0.2">
      <c r="A8481" s="2"/>
    </row>
    <row r="8482" spans="1:1" s="20" customFormat="1" x14ac:dyDescent="0.2">
      <c r="A8482" s="2"/>
    </row>
    <row r="8483" spans="1:1" s="20" customFormat="1" x14ac:dyDescent="0.2">
      <c r="A8483" s="2"/>
    </row>
    <row r="8484" spans="1:1" s="20" customFormat="1" x14ac:dyDescent="0.2">
      <c r="A8484" s="2"/>
    </row>
    <row r="8485" spans="1:1" s="20" customFormat="1" x14ac:dyDescent="0.2">
      <c r="A8485" s="2"/>
    </row>
    <row r="8486" spans="1:1" s="20" customFormat="1" x14ac:dyDescent="0.2">
      <c r="A8486" s="2"/>
    </row>
    <row r="8487" spans="1:1" s="20" customFormat="1" x14ac:dyDescent="0.2">
      <c r="A8487" s="2"/>
    </row>
    <row r="8488" spans="1:1" s="20" customFormat="1" x14ac:dyDescent="0.2">
      <c r="A8488" s="2"/>
    </row>
    <row r="8489" spans="1:1" s="20" customFormat="1" x14ac:dyDescent="0.2">
      <c r="A8489" s="2"/>
    </row>
    <row r="8490" spans="1:1" s="20" customFormat="1" x14ac:dyDescent="0.2">
      <c r="A8490" s="2"/>
    </row>
    <row r="8491" spans="1:1" s="20" customFormat="1" x14ac:dyDescent="0.2">
      <c r="A8491" s="2"/>
    </row>
    <row r="8492" spans="1:1" s="20" customFormat="1" x14ac:dyDescent="0.2">
      <c r="A8492" s="2"/>
    </row>
    <row r="8493" spans="1:1" s="20" customFormat="1" x14ac:dyDescent="0.2">
      <c r="A8493" s="2"/>
    </row>
    <row r="8494" spans="1:1" s="20" customFormat="1" x14ac:dyDescent="0.2">
      <c r="A8494" s="2"/>
    </row>
    <row r="8495" spans="1:1" s="20" customFormat="1" x14ac:dyDescent="0.2">
      <c r="A8495" s="2"/>
    </row>
    <row r="8496" spans="1:1" s="20" customFormat="1" x14ac:dyDescent="0.2">
      <c r="A8496" s="2"/>
    </row>
    <row r="8497" spans="1:1" s="20" customFormat="1" x14ac:dyDescent="0.2">
      <c r="A8497" s="2"/>
    </row>
    <row r="8498" spans="1:1" s="20" customFormat="1" x14ac:dyDescent="0.2">
      <c r="A8498" s="2"/>
    </row>
    <row r="8499" spans="1:1" s="20" customFormat="1" x14ac:dyDescent="0.2">
      <c r="A8499" s="2"/>
    </row>
    <row r="8500" spans="1:1" s="20" customFormat="1" x14ac:dyDescent="0.2">
      <c r="A8500" s="2"/>
    </row>
    <row r="8501" spans="1:1" s="20" customFormat="1" x14ac:dyDescent="0.2">
      <c r="A8501" s="2"/>
    </row>
    <row r="8502" spans="1:1" s="20" customFormat="1" x14ac:dyDescent="0.2">
      <c r="A8502" s="2"/>
    </row>
    <row r="8503" spans="1:1" s="20" customFormat="1" x14ac:dyDescent="0.2">
      <c r="A8503" s="2"/>
    </row>
    <row r="8504" spans="1:1" s="20" customFormat="1" x14ac:dyDescent="0.2">
      <c r="A8504" s="2"/>
    </row>
    <row r="8505" spans="1:1" s="20" customFormat="1" x14ac:dyDescent="0.2">
      <c r="A8505" s="2"/>
    </row>
    <row r="8506" spans="1:1" s="20" customFormat="1" x14ac:dyDescent="0.2">
      <c r="A8506" s="2"/>
    </row>
    <row r="8507" spans="1:1" s="20" customFormat="1" x14ac:dyDescent="0.2">
      <c r="A8507" s="2"/>
    </row>
    <row r="8508" spans="1:1" s="20" customFormat="1" x14ac:dyDescent="0.2">
      <c r="A8508" s="2"/>
    </row>
    <row r="8509" spans="1:1" s="20" customFormat="1" x14ac:dyDescent="0.2">
      <c r="A8509" s="2"/>
    </row>
    <row r="8510" spans="1:1" s="20" customFormat="1" x14ac:dyDescent="0.2">
      <c r="A8510" s="2"/>
    </row>
    <row r="8511" spans="1:1" s="20" customFormat="1" x14ac:dyDescent="0.2">
      <c r="A8511" s="2"/>
    </row>
    <row r="8512" spans="1:1" s="20" customFormat="1" x14ac:dyDescent="0.2">
      <c r="A8512" s="2"/>
    </row>
    <row r="8513" spans="1:1" s="20" customFormat="1" x14ac:dyDescent="0.2">
      <c r="A8513" s="2"/>
    </row>
    <row r="8514" spans="1:1" s="20" customFormat="1" x14ac:dyDescent="0.2">
      <c r="A8514" s="2"/>
    </row>
    <row r="8515" spans="1:1" s="20" customFormat="1" x14ac:dyDescent="0.2">
      <c r="A8515" s="2"/>
    </row>
    <row r="8516" spans="1:1" s="20" customFormat="1" x14ac:dyDescent="0.2">
      <c r="A8516" s="2"/>
    </row>
    <row r="8517" spans="1:1" s="20" customFormat="1" x14ac:dyDescent="0.2">
      <c r="A8517" s="2"/>
    </row>
    <row r="8518" spans="1:1" s="20" customFormat="1" x14ac:dyDescent="0.2">
      <c r="A8518" s="2"/>
    </row>
    <row r="8519" spans="1:1" s="20" customFormat="1" x14ac:dyDescent="0.2">
      <c r="A8519" s="2"/>
    </row>
    <row r="8520" spans="1:1" s="20" customFormat="1" x14ac:dyDescent="0.2">
      <c r="A8520" s="2"/>
    </row>
    <row r="8521" spans="1:1" s="20" customFormat="1" x14ac:dyDescent="0.2">
      <c r="A8521" s="2"/>
    </row>
    <row r="8522" spans="1:1" s="20" customFormat="1" x14ac:dyDescent="0.2">
      <c r="A8522" s="2"/>
    </row>
    <row r="8523" spans="1:1" s="20" customFormat="1" x14ac:dyDescent="0.2">
      <c r="A8523" s="2"/>
    </row>
    <row r="8524" spans="1:1" s="20" customFormat="1" x14ac:dyDescent="0.2">
      <c r="A8524" s="2"/>
    </row>
    <row r="8525" spans="1:1" s="20" customFormat="1" x14ac:dyDescent="0.2">
      <c r="A8525" s="2"/>
    </row>
    <row r="8526" spans="1:1" s="20" customFormat="1" x14ac:dyDescent="0.2">
      <c r="A8526" s="2"/>
    </row>
    <row r="8527" spans="1:1" s="20" customFormat="1" x14ac:dyDescent="0.2">
      <c r="A8527" s="2"/>
    </row>
    <row r="8528" spans="1:1" s="20" customFormat="1" x14ac:dyDescent="0.2">
      <c r="A8528" s="2"/>
    </row>
    <row r="8529" spans="1:1" s="20" customFormat="1" x14ac:dyDescent="0.2">
      <c r="A8529" s="2"/>
    </row>
    <row r="8530" spans="1:1" s="20" customFormat="1" x14ac:dyDescent="0.2">
      <c r="A8530" s="2"/>
    </row>
    <row r="8531" spans="1:1" s="20" customFormat="1" x14ac:dyDescent="0.2">
      <c r="A8531" s="2"/>
    </row>
    <row r="8532" spans="1:1" s="20" customFormat="1" x14ac:dyDescent="0.2">
      <c r="A8532" s="2"/>
    </row>
    <row r="8533" spans="1:1" s="20" customFormat="1" x14ac:dyDescent="0.2">
      <c r="A8533" s="2"/>
    </row>
    <row r="8534" spans="1:1" s="20" customFormat="1" x14ac:dyDescent="0.2">
      <c r="A8534" s="2"/>
    </row>
    <row r="8535" spans="1:1" s="20" customFormat="1" x14ac:dyDescent="0.2">
      <c r="A8535" s="2"/>
    </row>
    <row r="8536" spans="1:1" s="20" customFormat="1" x14ac:dyDescent="0.2">
      <c r="A8536" s="2"/>
    </row>
    <row r="8537" spans="1:1" s="20" customFormat="1" x14ac:dyDescent="0.2">
      <c r="A8537" s="2"/>
    </row>
    <row r="8538" spans="1:1" s="20" customFormat="1" x14ac:dyDescent="0.2">
      <c r="A8538" s="2"/>
    </row>
    <row r="8539" spans="1:1" s="20" customFormat="1" x14ac:dyDescent="0.2">
      <c r="A8539" s="2"/>
    </row>
    <row r="8540" spans="1:1" s="20" customFormat="1" x14ac:dyDescent="0.2">
      <c r="A8540" s="2"/>
    </row>
    <row r="8541" spans="1:1" s="20" customFormat="1" x14ac:dyDescent="0.2">
      <c r="A8541" s="2"/>
    </row>
    <row r="8542" spans="1:1" s="20" customFormat="1" x14ac:dyDescent="0.2">
      <c r="A8542" s="2"/>
    </row>
    <row r="8543" spans="1:1" s="20" customFormat="1" x14ac:dyDescent="0.2">
      <c r="A8543" s="2"/>
    </row>
    <row r="8544" spans="1:1" s="20" customFormat="1" x14ac:dyDescent="0.2">
      <c r="A8544" s="2"/>
    </row>
    <row r="8545" spans="1:1" s="20" customFormat="1" x14ac:dyDescent="0.2">
      <c r="A8545" s="2"/>
    </row>
    <row r="8546" spans="1:1" s="20" customFormat="1" x14ac:dyDescent="0.2">
      <c r="A8546" s="2"/>
    </row>
    <row r="8547" spans="1:1" s="20" customFormat="1" x14ac:dyDescent="0.2">
      <c r="A8547" s="2"/>
    </row>
    <row r="8548" spans="1:1" s="20" customFormat="1" x14ac:dyDescent="0.2">
      <c r="A8548" s="2"/>
    </row>
    <row r="8549" spans="1:1" s="20" customFormat="1" x14ac:dyDescent="0.2">
      <c r="A8549" s="2"/>
    </row>
    <row r="8550" spans="1:1" s="20" customFormat="1" x14ac:dyDescent="0.2">
      <c r="A8550" s="2"/>
    </row>
    <row r="8551" spans="1:1" s="20" customFormat="1" x14ac:dyDescent="0.2">
      <c r="A8551" s="2"/>
    </row>
    <row r="8552" spans="1:1" s="20" customFormat="1" x14ac:dyDescent="0.2">
      <c r="A8552" s="2"/>
    </row>
    <row r="8553" spans="1:1" s="20" customFormat="1" x14ac:dyDescent="0.2">
      <c r="A8553" s="2"/>
    </row>
    <row r="8554" spans="1:1" s="20" customFormat="1" x14ac:dyDescent="0.2">
      <c r="A8554" s="2"/>
    </row>
    <row r="8555" spans="1:1" s="20" customFormat="1" x14ac:dyDescent="0.2">
      <c r="A8555" s="2"/>
    </row>
    <row r="8556" spans="1:1" s="20" customFormat="1" x14ac:dyDescent="0.2">
      <c r="A8556" s="2"/>
    </row>
    <row r="8557" spans="1:1" s="20" customFormat="1" x14ac:dyDescent="0.2">
      <c r="A8557" s="2"/>
    </row>
    <row r="8558" spans="1:1" s="20" customFormat="1" x14ac:dyDescent="0.2">
      <c r="A8558" s="2"/>
    </row>
    <row r="8559" spans="1:1" s="20" customFormat="1" x14ac:dyDescent="0.2">
      <c r="A8559" s="2"/>
    </row>
    <row r="8560" spans="1:1" s="20" customFormat="1" x14ac:dyDescent="0.2">
      <c r="A8560" s="2"/>
    </row>
    <row r="8561" spans="1:1" s="20" customFormat="1" x14ac:dyDescent="0.2">
      <c r="A8561" s="2"/>
    </row>
    <row r="8562" spans="1:1" s="20" customFormat="1" x14ac:dyDescent="0.2">
      <c r="A8562" s="2"/>
    </row>
    <row r="8563" spans="1:1" s="20" customFormat="1" x14ac:dyDescent="0.2">
      <c r="A8563" s="2"/>
    </row>
    <row r="8564" spans="1:1" s="20" customFormat="1" x14ac:dyDescent="0.2">
      <c r="A8564" s="2"/>
    </row>
    <row r="8565" spans="1:1" s="20" customFormat="1" x14ac:dyDescent="0.2">
      <c r="A8565" s="2"/>
    </row>
    <row r="8566" spans="1:1" s="20" customFormat="1" x14ac:dyDescent="0.2">
      <c r="A8566" s="2"/>
    </row>
    <row r="8567" spans="1:1" s="20" customFormat="1" x14ac:dyDescent="0.2">
      <c r="A8567" s="2"/>
    </row>
    <row r="8568" spans="1:1" s="20" customFormat="1" x14ac:dyDescent="0.2">
      <c r="A8568" s="2"/>
    </row>
    <row r="8569" spans="1:1" s="20" customFormat="1" x14ac:dyDescent="0.2">
      <c r="A8569" s="2"/>
    </row>
    <row r="8570" spans="1:1" s="20" customFormat="1" x14ac:dyDescent="0.2">
      <c r="A8570" s="2"/>
    </row>
    <row r="8571" spans="1:1" s="20" customFormat="1" x14ac:dyDescent="0.2">
      <c r="A8571" s="2"/>
    </row>
    <row r="8572" spans="1:1" s="20" customFormat="1" x14ac:dyDescent="0.2">
      <c r="A8572" s="2"/>
    </row>
    <row r="8573" spans="1:1" s="20" customFormat="1" x14ac:dyDescent="0.2">
      <c r="A8573" s="2"/>
    </row>
    <row r="8574" spans="1:1" s="20" customFormat="1" x14ac:dyDescent="0.2">
      <c r="A8574" s="2"/>
    </row>
    <row r="8575" spans="1:1" s="20" customFormat="1" x14ac:dyDescent="0.2">
      <c r="A8575" s="2"/>
    </row>
    <row r="8576" spans="1:1" s="20" customFormat="1" x14ac:dyDescent="0.2">
      <c r="A8576" s="2"/>
    </row>
    <row r="8577" spans="1:1" s="20" customFormat="1" x14ac:dyDescent="0.2">
      <c r="A8577" s="2"/>
    </row>
    <row r="8578" spans="1:1" s="20" customFormat="1" x14ac:dyDescent="0.2">
      <c r="A8578" s="2"/>
    </row>
    <row r="8579" spans="1:1" s="20" customFormat="1" x14ac:dyDescent="0.2">
      <c r="A8579" s="2"/>
    </row>
    <row r="8580" spans="1:1" s="20" customFormat="1" x14ac:dyDescent="0.2">
      <c r="A8580" s="2"/>
    </row>
    <row r="8581" spans="1:1" s="20" customFormat="1" x14ac:dyDescent="0.2">
      <c r="A8581" s="2"/>
    </row>
    <row r="8582" spans="1:1" s="20" customFormat="1" x14ac:dyDescent="0.2">
      <c r="A8582" s="2"/>
    </row>
    <row r="8583" spans="1:1" s="20" customFormat="1" x14ac:dyDescent="0.2">
      <c r="A8583" s="2"/>
    </row>
    <row r="8584" spans="1:1" s="20" customFormat="1" x14ac:dyDescent="0.2">
      <c r="A8584" s="2"/>
    </row>
    <row r="8585" spans="1:1" s="20" customFormat="1" x14ac:dyDescent="0.2">
      <c r="A8585" s="2"/>
    </row>
    <row r="8586" spans="1:1" s="20" customFormat="1" x14ac:dyDescent="0.2">
      <c r="A8586" s="2"/>
    </row>
    <row r="8587" spans="1:1" s="20" customFormat="1" x14ac:dyDescent="0.2">
      <c r="A8587" s="2"/>
    </row>
    <row r="8588" spans="1:1" s="20" customFormat="1" x14ac:dyDescent="0.2">
      <c r="A8588" s="2"/>
    </row>
    <row r="8589" spans="1:1" s="20" customFormat="1" x14ac:dyDescent="0.2">
      <c r="A8589" s="2"/>
    </row>
    <row r="8590" spans="1:1" s="20" customFormat="1" x14ac:dyDescent="0.2">
      <c r="A8590" s="2"/>
    </row>
    <row r="8591" spans="1:1" s="20" customFormat="1" x14ac:dyDescent="0.2">
      <c r="A8591" s="2"/>
    </row>
    <row r="8592" spans="1:1" s="20" customFormat="1" x14ac:dyDescent="0.2">
      <c r="A8592" s="2"/>
    </row>
    <row r="8593" spans="1:1" s="20" customFormat="1" x14ac:dyDescent="0.2">
      <c r="A8593" s="2"/>
    </row>
    <row r="8594" spans="1:1" s="20" customFormat="1" x14ac:dyDescent="0.2">
      <c r="A8594" s="2"/>
    </row>
    <row r="8595" spans="1:1" s="20" customFormat="1" x14ac:dyDescent="0.2">
      <c r="A8595" s="2"/>
    </row>
    <row r="8596" spans="1:1" s="20" customFormat="1" x14ac:dyDescent="0.2">
      <c r="A8596" s="2"/>
    </row>
    <row r="8597" spans="1:1" s="20" customFormat="1" x14ac:dyDescent="0.2">
      <c r="A8597" s="2"/>
    </row>
    <row r="8598" spans="1:1" s="20" customFormat="1" x14ac:dyDescent="0.2">
      <c r="A8598" s="2"/>
    </row>
    <row r="8599" spans="1:1" s="20" customFormat="1" x14ac:dyDescent="0.2">
      <c r="A8599" s="2"/>
    </row>
    <row r="8600" spans="1:1" s="20" customFormat="1" x14ac:dyDescent="0.2">
      <c r="A8600" s="2"/>
    </row>
    <row r="8601" spans="1:1" s="20" customFormat="1" x14ac:dyDescent="0.2">
      <c r="A8601" s="2"/>
    </row>
    <row r="8602" spans="1:1" s="20" customFormat="1" x14ac:dyDescent="0.2">
      <c r="A8602" s="2"/>
    </row>
    <row r="8603" spans="1:1" s="20" customFormat="1" x14ac:dyDescent="0.2">
      <c r="A8603" s="2"/>
    </row>
    <row r="8604" spans="1:1" s="20" customFormat="1" x14ac:dyDescent="0.2">
      <c r="A8604" s="2"/>
    </row>
    <row r="8605" spans="1:1" s="20" customFormat="1" x14ac:dyDescent="0.2">
      <c r="A8605" s="2"/>
    </row>
    <row r="8606" spans="1:1" s="20" customFormat="1" x14ac:dyDescent="0.2">
      <c r="A8606" s="2"/>
    </row>
    <row r="8607" spans="1:1" s="20" customFormat="1" x14ac:dyDescent="0.2">
      <c r="A8607" s="2"/>
    </row>
    <row r="8608" spans="1:1" s="20" customFormat="1" x14ac:dyDescent="0.2">
      <c r="A8608" s="2"/>
    </row>
    <row r="8609" spans="1:1" s="20" customFormat="1" x14ac:dyDescent="0.2">
      <c r="A8609" s="2"/>
    </row>
    <row r="8610" spans="1:1" s="20" customFormat="1" x14ac:dyDescent="0.2">
      <c r="A8610" s="2"/>
    </row>
    <row r="8611" spans="1:1" s="20" customFormat="1" x14ac:dyDescent="0.2">
      <c r="A8611" s="2"/>
    </row>
    <row r="8612" spans="1:1" s="20" customFormat="1" x14ac:dyDescent="0.2">
      <c r="A8612" s="2"/>
    </row>
    <row r="8613" spans="1:1" s="20" customFormat="1" x14ac:dyDescent="0.2">
      <c r="A8613" s="2"/>
    </row>
    <row r="8614" spans="1:1" s="20" customFormat="1" x14ac:dyDescent="0.2">
      <c r="A8614" s="2"/>
    </row>
    <row r="8615" spans="1:1" s="20" customFormat="1" x14ac:dyDescent="0.2">
      <c r="A8615" s="2"/>
    </row>
    <row r="8616" spans="1:1" s="20" customFormat="1" x14ac:dyDescent="0.2">
      <c r="A8616" s="2"/>
    </row>
    <row r="8617" spans="1:1" s="20" customFormat="1" x14ac:dyDescent="0.2">
      <c r="A8617" s="2"/>
    </row>
    <row r="8618" spans="1:1" s="20" customFormat="1" x14ac:dyDescent="0.2">
      <c r="A8618" s="2"/>
    </row>
    <row r="8619" spans="1:1" s="20" customFormat="1" x14ac:dyDescent="0.2">
      <c r="A8619" s="2"/>
    </row>
    <row r="8620" spans="1:1" s="20" customFormat="1" x14ac:dyDescent="0.2">
      <c r="A8620" s="2"/>
    </row>
    <row r="8621" spans="1:1" s="20" customFormat="1" x14ac:dyDescent="0.2">
      <c r="A8621" s="2"/>
    </row>
    <row r="8622" spans="1:1" s="20" customFormat="1" x14ac:dyDescent="0.2">
      <c r="A8622" s="2"/>
    </row>
    <row r="8623" spans="1:1" s="20" customFormat="1" x14ac:dyDescent="0.2">
      <c r="A8623" s="2"/>
    </row>
    <row r="8624" spans="1:1" s="20" customFormat="1" x14ac:dyDescent="0.2">
      <c r="A8624" s="2"/>
    </row>
    <row r="8625" spans="1:1" s="20" customFormat="1" x14ac:dyDescent="0.2">
      <c r="A8625" s="2"/>
    </row>
    <row r="8626" spans="1:1" s="20" customFormat="1" x14ac:dyDescent="0.2">
      <c r="A8626" s="2"/>
    </row>
    <row r="8627" spans="1:1" s="20" customFormat="1" x14ac:dyDescent="0.2">
      <c r="A8627" s="2"/>
    </row>
    <row r="8628" spans="1:1" s="20" customFormat="1" x14ac:dyDescent="0.2">
      <c r="A8628" s="2"/>
    </row>
    <row r="8629" spans="1:1" s="20" customFormat="1" x14ac:dyDescent="0.2">
      <c r="A8629" s="2"/>
    </row>
    <row r="8630" spans="1:1" s="20" customFormat="1" x14ac:dyDescent="0.2">
      <c r="A8630" s="2"/>
    </row>
    <row r="8631" spans="1:1" s="20" customFormat="1" x14ac:dyDescent="0.2">
      <c r="A8631" s="2"/>
    </row>
    <row r="8632" spans="1:1" s="20" customFormat="1" x14ac:dyDescent="0.2">
      <c r="A8632" s="2"/>
    </row>
    <row r="8633" spans="1:1" s="20" customFormat="1" x14ac:dyDescent="0.2">
      <c r="A8633" s="2"/>
    </row>
    <row r="8634" spans="1:1" s="20" customFormat="1" x14ac:dyDescent="0.2">
      <c r="A8634" s="2"/>
    </row>
    <row r="8635" spans="1:1" s="20" customFormat="1" x14ac:dyDescent="0.2">
      <c r="A8635" s="2"/>
    </row>
    <row r="8636" spans="1:1" s="20" customFormat="1" x14ac:dyDescent="0.2">
      <c r="A8636" s="2"/>
    </row>
    <row r="8637" spans="1:1" s="20" customFormat="1" x14ac:dyDescent="0.2">
      <c r="A8637" s="2"/>
    </row>
    <row r="8638" spans="1:1" s="20" customFormat="1" x14ac:dyDescent="0.2">
      <c r="A8638" s="2"/>
    </row>
    <row r="8639" spans="1:1" s="20" customFormat="1" x14ac:dyDescent="0.2">
      <c r="A8639" s="2"/>
    </row>
    <row r="8640" spans="1:1" s="20" customFormat="1" x14ac:dyDescent="0.2">
      <c r="A8640" s="2"/>
    </row>
    <row r="8641" spans="1:1" s="20" customFormat="1" x14ac:dyDescent="0.2">
      <c r="A8641" s="2"/>
    </row>
    <row r="8642" spans="1:1" s="20" customFormat="1" x14ac:dyDescent="0.2">
      <c r="A8642" s="2"/>
    </row>
    <row r="8643" spans="1:1" s="20" customFormat="1" x14ac:dyDescent="0.2">
      <c r="A8643" s="2"/>
    </row>
    <row r="8644" spans="1:1" s="20" customFormat="1" x14ac:dyDescent="0.2">
      <c r="A8644" s="2"/>
    </row>
    <row r="8645" spans="1:1" s="20" customFormat="1" x14ac:dyDescent="0.2">
      <c r="A8645" s="2"/>
    </row>
    <row r="8646" spans="1:1" s="20" customFormat="1" x14ac:dyDescent="0.2">
      <c r="A8646" s="2"/>
    </row>
    <row r="8647" spans="1:1" s="20" customFormat="1" x14ac:dyDescent="0.2">
      <c r="A8647" s="2"/>
    </row>
    <row r="8648" spans="1:1" s="20" customFormat="1" x14ac:dyDescent="0.2">
      <c r="A8648" s="2"/>
    </row>
    <row r="8649" spans="1:1" s="20" customFormat="1" x14ac:dyDescent="0.2">
      <c r="A8649" s="2"/>
    </row>
    <row r="8650" spans="1:1" s="20" customFormat="1" x14ac:dyDescent="0.2">
      <c r="A8650" s="2"/>
    </row>
    <row r="8651" spans="1:1" s="20" customFormat="1" x14ac:dyDescent="0.2">
      <c r="A8651" s="2"/>
    </row>
    <row r="8652" spans="1:1" s="20" customFormat="1" x14ac:dyDescent="0.2">
      <c r="A8652" s="2"/>
    </row>
    <row r="8653" spans="1:1" s="20" customFormat="1" x14ac:dyDescent="0.2">
      <c r="A8653" s="2"/>
    </row>
    <row r="8654" spans="1:1" s="20" customFormat="1" x14ac:dyDescent="0.2">
      <c r="A8654" s="2"/>
    </row>
    <row r="8655" spans="1:1" s="20" customFormat="1" x14ac:dyDescent="0.2">
      <c r="A8655" s="2"/>
    </row>
    <row r="8656" spans="1:1" s="20" customFormat="1" x14ac:dyDescent="0.2">
      <c r="A8656" s="2"/>
    </row>
    <row r="8657" spans="1:1" s="20" customFormat="1" x14ac:dyDescent="0.2">
      <c r="A8657" s="2"/>
    </row>
    <row r="8658" spans="1:1" s="20" customFormat="1" x14ac:dyDescent="0.2">
      <c r="A8658" s="2"/>
    </row>
    <row r="8659" spans="1:1" s="20" customFormat="1" x14ac:dyDescent="0.2">
      <c r="A8659" s="2"/>
    </row>
    <row r="8660" spans="1:1" s="20" customFormat="1" x14ac:dyDescent="0.2">
      <c r="A8660" s="2"/>
    </row>
    <row r="8661" spans="1:1" s="20" customFormat="1" x14ac:dyDescent="0.2">
      <c r="A8661" s="2"/>
    </row>
    <row r="8662" spans="1:1" s="20" customFormat="1" x14ac:dyDescent="0.2">
      <c r="A8662" s="2"/>
    </row>
    <row r="8663" spans="1:1" s="20" customFormat="1" x14ac:dyDescent="0.2">
      <c r="A8663" s="2"/>
    </row>
    <row r="8664" spans="1:1" s="20" customFormat="1" x14ac:dyDescent="0.2">
      <c r="A8664" s="2"/>
    </row>
    <row r="8665" spans="1:1" s="20" customFormat="1" x14ac:dyDescent="0.2">
      <c r="A8665" s="2"/>
    </row>
    <row r="8666" spans="1:1" s="20" customFormat="1" x14ac:dyDescent="0.2">
      <c r="A8666" s="2"/>
    </row>
    <row r="8667" spans="1:1" s="20" customFormat="1" x14ac:dyDescent="0.2">
      <c r="A8667" s="2"/>
    </row>
    <row r="8668" spans="1:1" s="20" customFormat="1" x14ac:dyDescent="0.2">
      <c r="A8668" s="2"/>
    </row>
    <row r="8669" spans="1:1" s="20" customFormat="1" x14ac:dyDescent="0.2">
      <c r="A8669" s="2"/>
    </row>
    <row r="8670" spans="1:1" s="20" customFormat="1" x14ac:dyDescent="0.2">
      <c r="A8670" s="2"/>
    </row>
    <row r="8671" spans="1:1" s="20" customFormat="1" x14ac:dyDescent="0.2">
      <c r="A8671" s="2"/>
    </row>
    <row r="8672" spans="1:1" s="20" customFormat="1" x14ac:dyDescent="0.2">
      <c r="A8672" s="2"/>
    </row>
    <row r="8673" spans="1:1" s="20" customFormat="1" x14ac:dyDescent="0.2">
      <c r="A8673" s="2"/>
    </row>
    <row r="8674" spans="1:1" s="20" customFormat="1" x14ac:dyDescent="0.2">
      <c r="A8674" s="2"/>
    </row>
    <row r="8675" spans="1:1" s="20" customFormat="1" x14ac:dyDescent="0.2">
      <c r="A8675" s="2"/>
    </row>
    <row r="8676" spans="1:1" s="20" customFormat="1" x14ac:dyDescent="0.2">
      <c r="A8676" s="2"/>
    </row>
    <row r="8677" spans="1:1" s="20" customFormat="1" x14ac:dyDescent="0.2">
      <c r="A8677" s="2"/>
    </row>
    <row r="8678" spans="1:1" s="20" customFormat="1" x14ac:dyDescent="0.2">
      <c r="A8678" s="2"/>
    </row>
    <row r="8679" spans="1:1" s="20" customFormat="1" x14ac:dyDescent="0.2">
      <c r="A8679" s="2"/>
    </row>
    <row r="8680" spans="1:1" s="20" customFormat="1" x14ac:dyDescent="0.2">
      <c r="A8680" s="2"/>
    </row>
    <row r="8681" spans="1:1" s="20" customFormat="1" x14ac:dyDescent="0.2">
      <c r="A8681" s="2"/>
    </row>
    <row r="8682" spans="1:1" s="20" customFormat="1" x14ac:dyDescent="0.2">
      <c r="A8682" s="2"/>
    </row>
    <row r="8683" spans="1:1" s="20" customFormat="1" x14ac:dyDescent="0.2">
      <c r="A8683" s="2"/>
    </row>
    <row r="8684" spans="1:1" s="20" customFormat="1" x14ac:dyDescent="0.2">
      <c r="A8684" s="2"/>
    </row>
    <row r="8685" spans="1:1" s="20" customFormat="1" x14ac:dyDescent="0.2">
      <c r="A8685" s="2"/>
    </row>
    <row r="8686" spans="1:1" s="20" customFormat="1" x14ac:dyDescent="0.2">
      <c r="A8686" s="2"/>
    </row>
    <row r="8687" spans="1:1" s="20" customFormat="1" x14ac:dyDescent="0.2">
      <c r="A8687" s="2"/>
    </row>
    <row r="8688" spans="1:1" s="20" customFormat="1" x14ac:dyDescent="0.2">
      <c r="A8688" s="2"/>
    </row>
    <row r="8689" spans="1:1" s="20" customFormat="1" x14ac:dyDescent="0.2">
      <c r="A8689" s="2"/>
    </row>
    <row r="8690" spans="1:1" s="20" customFormat="1" x14ac:dyDescent="0.2">
      <c r="A8690" s="2"/>
    </row>
    <row r="8691" spans="1:1" s="20" customFormat="1" x14ac:dyDescent="0.2">
      <c r="A8691" s="2"/>
    </row>
    <row r="8692" spans="1:1" s="20" customFormat="1" x14ac:dyDescent="0.2">
      <c r="A8692" s="2"/>
    </row>
    <row r="8693" spans="1:1" s="20" customFormat="1" x14ac:dyDescent="0.2">
      <c r="A8693" s="2"/>
    </row>
    <row r="8694" spans="1:1" s="20" customFormat="1" x14ac:dyDescent="0.2">
      <c r="A8694" s="2"/>
    </row>
    <row r="8695" spans="1:1" s="20" customFormat="1" x14ac:dyDescent="0.2">
      <c r="A8695" s="2"/>
    </row>
    <row r="8696" spans="1:1" s="20" customFormat="1" x14ac:dyDescent="0.2">
      <c r="A8696" s="2"/>
    </row>
    <row r="8697" spans="1:1" s="20" customFormat="1" x14ac:dyDescent="0.2">
      <c r="A8697" s="2"/>
    </row>
    <row r="8698" spans="1:1" s="20" customFormat="1" x14ac:dyDescent="0.2">
      <c r="A8698" s="2"/>
    </row>
    <row r="8699" spans="1:1" s="20" customFormat="1" x14ac:dyDescent="0.2">
      <c r="A8699" s="2"/>
    </row>
    <row r="8700" spans="1:1" s="20" customFormat="1" x14ac:dyDescent="0.2">
      <c r="A8700" s="2"/>
    </row>
    <row r="8701" spans="1:1" s="20" customFormat="1" x14ac:dyDescent="0.2">
      <c r="A8701" s="2"/>
    </row>
    <row r="8702" spans="1:1" s="20" customFormat="1" x14ac:dyDescent="0.2">
      <c r="A8702" s="2"/>
    </row>
    <row r="8703" spans="1:1" s="20" customFormat="1" x14ac:dyDescent="0.2">
      <c r="A8703" s="2"/>
    </row>
    <row r="8704" spans="1:1" s="20" customFormat="1" x14ac:dyDescent="0.2">
      <c r="A8704" s="2"/>
    </row>
    <row r="8705" spans="1:1" s="20" customFormat="1" x14ac:dyDescent="0.2">
      <c r="A8705" s="2"/>
    </row>
    <row r="8706" spans="1:1" s="20" customFormat="1" x14ac:dyDescent="0.2">
      <c r="A8706" s="2"/>
    </row>
    <row r="8707" spans="1:1" s="20" customFormat="1" x14ac:dyDescent="0.2">
      <c r="A8707" s="2"/>
    </row>
    <row r="8708" spans="1:1" s="20" customFormat="1" x14ac:dyDescent="0.2">
      <c r="A8708" s="2"/>
    </row>
    <row r="8709" spans="1:1" s="20" customFormat="1" x14ac:dyDescent="0.2">
      <c r="A8709" s="2"/>
    </row>
    <row r="8710" spans="1:1" s="20" customFormat="1" x14ac:dyDescent="0.2">
      <c r="A8710" s="2"/>
    </row>
    <row r="8711" spans="1:1" s="20" customFormat="1" x14ac:dyDescent="0.2">
      <c r="A8711" s="2"/>
    </row>
    <row r="8712" spans="1:1" s="20" customFormat="1" x14ac:dyDescent="0.2">
      <c r="A8712" s="2"/>
    </row>
    <row r="8713" spans="1:1" s="20" customFormat="1" x14ac:dyDescent="0.2">
      <c r="A8713" s="2"/>
    </row>
    <row r="8714" spans="1:1" s="20" customFormat="1" x14ac:dyDescent="0.2">
      <c r="A8714" s="2"/>
    </row>
    <row r="8715" spans="1:1" s="20" customFormat="1" x14ac:dyDescent="0.2">
      <c r="A8715" s="2"/>
    </row>
    <row r="8716" spans="1:1" s="20" customFormat="1" x14ac:dyDescent="0.2">
      <c r="A8716" s="2"/>
    </row>
    <row r="8717" spans="1:1" s="20" customFormat="1" x14ac:dyDescent="0.2">
      <c r="A8717" s="2"/>
    </row>
    <row r="8718" spans="1:1" s="20" customFormat="1" x14ac:dyDescent="0.2">
      <c r="A8718" s="2"/>
    </row>
    <row r="8719" spans="1:1" s="20" customFormat="1" x14ac:dyDescent="0.2">
      <c r="A8719" s="2"/>
    </row>
    <row r="8720" spans="1:1" s="20" customFormat="1" x14ac:dyDescent="0.2">
      <c r="A8720" s="2"/>
    </row>
    <row r="8721" spans="1:1" s="20" customFormat="1" x14ac:dyDescent="0.2">
      <c r="A8721" s="2"/>
    </row>
    <row r="8722" spans="1:1" s="20" customFormat="1" x14ac:dyDescent="0.2">
      <c r="A8722" s="2"/>
    </row>
    <row r="8723" spans="1:1" s="20" customFormat="1" x14ac:dyDescent="0.2">
      <c r="A8723" s="2"/>
    </row>
    <row r="8724" spans="1:1" s="20" customFormat="1" x14ac:dyDescent="0.2">
      <c r="A8724" s="2"/>
    </row>
    <row r="8725" spans="1:1" s="20" customFormat="1" x14ac:dyDescent="0.2">
      <c r="A8725" s="2"/>
    </row>
    <row r="8726" spans="1:1" s="20" customFormat="1" x14ac:dyDescent="0.2">
      <c r="A8726" s="2"/>
    </row>
    <row r="8727" spans="1:1" s="20" customFormat="1" x14ac:dyDescent="0.2">
      <c r="A8727" s="2"/>
    </row>
    <row r="8728" spans="1:1" s="20" customFormat="1" x14ac:dyDescent="0.2">
      <c r="A8728" s="2"/>
    </row>
    <row r="8729" spans="1:1" s="20" customFormat="1" x14ac:dyDescent="0.2">
      <c r="A8729" s="2"/>
    </row>
    <row r="8730" spans="1:1" s="20" customFormat="1" x14ac:dyDescent="0.2">
      <c r="A8730" s="2"/>
    </row>
    <row r="8731" spans="1:1" s="20" customFormat="1" x14ac:dyDescent="0.2">
      <c r="A8731" s="2"/>
    </row>
    <row r="8732" spans="1:1" s="20" customFormat="1" x14ac:dyDescent="0.2">
      <c r="A8732" s="2"/>
    </row>
    <row r="8733" spans="1:1" s="20" customFormat="1" x14ac:dyDescent="0.2">
      <c r="A8733" s="2"/>
    </row>
    <row r="8734" spans="1:1" s="20" customFormat="1" x14ac:dyDescent="0.2">
      <c r="A8734" s="2"/>
    </row>
    <row r="8735" spans="1:1" s="20" customFormat="1" x14ac:dyDescent="0.2">
      <c r="A8735" s="2"/>
    </row>
    <row r="8736" spans="1:1" s="20" customFormat="1" x14ac:dyDescent="0.2">
      <c r="A8736" s="2"/>
    </row>
    <row r="8737" spans="1:1" s="20" customFormat="1" x14ac:dyDescent="0.2">
      <c r="A8737" s="2"/>
    </row>
    <row r="8738" spans="1:1" s="20" customFormat="1" x14ac:dyDescent="0.2">
      <c r="A8738" s="2"/>
    </row>
    <row r="8739" spans="1:1" s="20" customFormat="1" x14ac:dyDescent="0.2">
      <c r="A8739" s="2"/>
    </row>
    <row r="8740" spans="1:1" s="20" customFormat="1" x14ac:dyDescent="0.2">
      <c r="A8740" s="2"/>
    </row>
    <row r="8741" spans="1:1" s="20" customFormat="1" x14ac:dyDescent="0.2">
      <c r="A8741" s="2"/>
    </row>
    <row r="8742" spans="1:1" s="20" customFormat="1" x14ac:dyDescent="0.2">
      <c r="A8742" s="2"/>
    </row>
    <row r="8743" spans="1:1" s="20" customFormat="1" x14ac:dyDescent="0.2">
      <c r="A8743" s="2"/>
    </row>
    <row r="8744" spans="1:1" s="20" customFormat="1" x14ac:dyDescent="0.2">
      <c r="A8744" s="2"/>
    </row>
    <row r="8745" spans="1:1" s="20" customFormat="1" x14ac:dyDescent="0.2">
      <c r="A8745" s="2"/>
    </row>
    <row r="8746" spans="1:1" s="20" customFormat="1" x14ac:dyDescent="0.2">
      <c r="A8746" s="2"/>
    </row>
    <row r="8747" spans="1:1" s="20" customFormat="1" x14ac:dyDescent="0.2">
      <c r="A8747" s="2"/>
    </row>
    <row r="8748" spans="1:1" s="20" customFormat="1" x14ac:dyDescent="0.2">
      <c r="A8748" s="2"/>
    </row>
    <row r="8749" spans="1:1" s="20" customFormat="1" x14ac:dyDescent="0.2">
      <c r="A8749" s="2"/>
    </row>
    <row r="8750" spans="1:1" s="20" customFormat="1" x14ac:dyDescent="0.2">
      <c r="A8750" s="2"/>
    </row>
    <row r="8751" spans="1:1" s="20" customFormat="1" x14ac:dyDescent="0.2">
      <c r="A8751" s="2"/>
    </row>
    <row r="8752" spans="1:1" s="20" customFormat="1" x14ac:dyDescent="0.2">
      <c r="A8752" s="2"/>
    </row>
    <row r="8753" spans="1:1" s="20" customFormat="1" x14ac:dyDescent="0.2">
      <c r="A8753" s="2"/>
    </row>
    <row r="8754" spans="1:1" s="20" customFormat="1" x14ac:dyDescent="0.2">
      <c r="A8754" s="2"/>
    </row>
    <row r="8755" spans="1:1" s="20" customFormat="1" x14ac:dyDescent="0.2">
      <c r="A8755" s="2"/>
    </row>
    <row r="8756" spans="1:1" s="20" customFormat="1" x14ac:dyDescent="0.2">
      <c r="A8756" s="2"/>
    </row>
    <row r="8757" spans="1:1" s="20" customFormat="1" x14ac:dyDescent="0.2">
      <c r="A8757" s="2"/>
    </row>
    <row r="8758" spans="1:1" s="20" customFormat="1" x14ac:dyDescent="0.2">
      <c r="A8758" s="2"/>
    </row>
    <row r="8759" spans="1:1" s="20" customFormat="1" x14ac:dyDescent="0.2">
      <c r="A8759" s="2"/>
    </row>
    <row r="8760" spans="1:1" s="20" customFormat="1" x14ac:dyDescent="0.2">
      <c r="A8760" s="2"/>
    </row>
    <row r="8761" spans="1:1" s="20" customFormat="1" x14ac:dyDescent="0.2">
      <c r="A8761" s="2"/>
    </row>
    <row r="8762" spans="1:1" s="20" customFormat="1" x14ac:dyDescent="0.2">
      <c r="A8762" s="2"/>
    </row>
    <row r="8763" spans="1:1" s="20" customFormat="1" x14ac:dyDescent="0.2">
      <c r="A8763" s="2"/>
    </row>
    <row r="8764" spans="1:1" s="20" customFormat="1" x14ac:dyDescent="0.2">
      <c r="A8764" s="2"/>
    </row>
    <row r="8765" spans="1:1" s="20" customFormat="1" x14ac:dyDescent="0.2">
      <c r="A8765" s="2"/>
    </row>
    <row r="8766" spans="1:1" s="20" customFormat="1" x14ac:dyDescent="0.2">
      <c r="A8766" s="2"/>
    </row>
    <row r="8767" spans="1:1" s="20" customFormat="1" x14ac:dyDescent="0.2">
      <c r="A8767" s="2"/>
    </row>
    <row r="8768" spans="1:1" s="20" customFormat="1" x14ac:dyDescent="0.2">
      <c r="A8768" s="2"/>
    </row>
    <row r="8769" spans="1:1" s="20" customFormat="1" x14ac:dyDescent="0.2">
      <c r="A8769" s="2"/>
    </row>
    <row r="8770" spans="1:1" s="20" customFormat="1" x14ac:dyDescent="0.2">
      <c r="A8770" s="2"/>
    </row>
    <row r="8771" spans="1:1" s="20" customFormat="1" x14ac:dyDescent="0.2">
      <c r="A8771" s="2"/>
    </row>
    <row r="8772" spans="1:1" s="20" customFormat="1" x14ac:dyDescent="0.2">
      <c r="A8772" s="2"/>
    </row>
    <row r="8773" spans="1:1" s="20" customFormat="1" x14ac:dyDescent="0.2">
      <c r="A8773" s="2"/>
    </row>
    <row r="8774" spans="1:1" s="20" customFormat="1" x14ac:dyDescent="0.2">
      <c r="A8774" s="2"/>
    </row>
    <row r="8775" spans="1:1" s="20" customFormat="1" x14ac:dyDescent="0.2">
      <c r="A8775" s="2"/>
    </row>
    <row r="8776" spans="1:1" s="20" customFormat="1" x14ac:dyDescent="0.2">
      <c r="A8776" s="2"/>
    </row>
    <row r="8777" spans="1:1" s="20" customFormat="1" x14ac:dyDescent="0.2">
      <c r="A8777" s="2"/>
    </row>
    <row r="8778" spans="1:1" s="20" customFormat="1" x14ac:dyDescent="0.2">
      <c r="A8778" s="2"/>
    </row>
    <row r="8779" spans="1:1" s="20" customFormat="1" x14ac:dyDescent="0.2">
      <c r="A8779" s="2"/>
    </row>
    <row r="8780" spans="1:1" s="20" customFormat="1" x14ac:dyDescent="0.2">
      <c r="A8780" s="2"/>
    </row>
    <row r="8781" spans="1:1" s="20" customFormat="1" x14ac:dyDescent="0.2">
      <c r="A8781" s="2"/>
    </row>
    <row r="8782" spans="1:1" s="20" customFormat="1" x14ac:dyDescent="0.2">
      <c r="A8782" s="2"/>
    </row>
    <row r="8783" spans="1:1" s="20" customFormat="1" x14ac:dyDescent="0.2">
      <c r="A8783" s="2"/>
    </row>
    <row r="8784" spans="1:1" s="20" customFormat="1" x14ac:dyDescent="0.2">
      <c r="A8784" s="2"/>
    </row>
    <row r="8785" spans="1:1" s="20" customFormat="1" x14ac:dyDescent="0.2">
      <c r="A8785" s="2"/>
    </row>
    <row r="8786" spans="1:1" s="20" customFormat="1" x14ac:dyDescent="0.2">
      <c r="A8786" s="2"/>
    </row>
    <row r="8787" spans="1:1" s="20" customFormat="1" x14ac:dyDescent="0.2">
      <c r="A8787" s="2"/>
    </row>
    <row r="8788" spans="1:1" s="20" customFormat="1" x14ac:dyDescent="0.2">
      <c r="A8788" s="2"/>
    </row>
    <row r="8789" spans="1:1" s="20" customFormat="1" x14ac:dyDescent="0.2">
      <c r="A8789" s="2"/>
    </row>
    <row r="8790" spans="1:1" s="20" customFormat="1" x14ac:dyDescent="0.2">
      <c r="A8790" s="2"/>
    </row>
    <row r="8791" spans="1:1" s="20" customFormat="1" x14ac:dyDescent="0.2">
      <c r="A8791" s="2"/>
    </row>
    <row r="8792" spans="1:1" s="20" customFormat="1" x14ac:dyDescent="0.2">
      <c r="A8792" s="2"/>
    </row>
    <row r="8793" spans="1:1" s="20" customFormat="1" x14ac:dyDescent="0.2">
      <c r="A8793" s="2"/>
    </row>
    <row r="8794" spans="1:1" s="20" customFormat="1" x14ac:dyDescent="0.2">
      <c r="A8794" s="2"/>
    </row>
    <row r="8795" spans="1:1" s="20" customFormat="1" x14ac:dyDescent="0.2">
      <c r="A8795" s="2"/>
    </row>
    <row r="8796" spans="1:1" s="20" customFormat="1" x14ac:dyDescent="0.2">
      <c r="A8796" s="2"/>
    </row>
    <row r="8797" spans="1:1" s="20" customFormat="1" x14ac:dyDescent="0.2">
      <c r="A8797" s="2"/>
    </row>
    <row r="8798" spans="1:1" s="20" customFormat="1" x14ac:dyDescent="0.2">
      <c r="A8798" s="2"/>
    </row>
    <row r="8799" spans="1:1" s="20" customFormat="1" x14ac:dyDescent="0.2">
      <c r="A8799" s="2"/>
    </row>
    <row r="8800" spans="1:1" s="20" customFormat="1" x14ac:dyDescent="0.2">
      <c r="A8800" s="2"/>
    </row>
    <row r="8801" spans="1:1" s="20" customFormat="1" x14ac:dyDescent="0.2">
      <c r="A8801" s="2"/>
    </row>
    <row r="8802" spans="1:1" s="20" customFormat="1" x14ac:dyDescent="0.2">
      <c r="A8802" s="2"/>
    </row>
    <row r="8803" spans="1:1" s="20" customFormat="1" x14ac:dyDescent="0.2">
      <c r="A8803" s="2"/>
    </row>
    <row r="8804" spans="1:1" s="20" customFormat="1" x14ac:dyDescent="0.2">
      <c r="A8804" s="2"/>
    </row>
    <row r="8805" spans="1:1" s="20" customFormat="1" x14ac:dyDescent="0.2">
      <c r="A8805" s="2"/>
    </row>
    <row r="8806" spans="1:1" s="20" customFormat="1" x14ac:dyDescent="0.2">
      <c r="A8806" s="2"/>
    </row>
    <row r="8807" spans="1:1" s="20" customFormat="1" x14ac:dyDescent="0.2">
      <c r="A8807" s="2"/>
    </row>
    <row r="8808" spans="1:1" s="20" customFormat="1" x14ac:dyDescent="0.2">
      <c r="A8808" s="2"/>
    </row>
    <row r="8809" spans="1:1" s="20" customFormat="1" x14ac:dyDescent="0.2">
      <c r="A8809" s="2"/>
    </row>
    <row r="8810" spans="1:1" s="20" customFormat="1" x14ac:dyDescent="0.2">
      <c r="A8810" s="2"/>
    </row>
    <row r="8811" spans="1:1" s="20" customFormat="1" x14ac:dyDescent="0.2">
      <c r="A8811" s="2"/>
    </row>
    <row r="8812" spans="1:1" s="20" customFormat="1" x14ac:dyDescent="0.2">
      <c r="A8812" s="2"/>
    </row>
    <row r="8813" spans="1:1" s="20" customFormat="1" x14ac:dyDescent="0.2">
      <c r="A8813" s="2"/>
    </row>
    <row r="8814" spans="1:1" s="20" customFormat="1" x14ac:dyDescent="0.2">
      <c r="A8814" s="2"/>
    </row>
    <row r="8815" spans="1:1" s="20" customFormat="1" x14ac:dyDescent="0.2">
      <c r="A8815" s="2"/>
    </row>
    <row r="8816" spans="1:1" s="20" customFormat="1" x14ac:dyDescent="0.2">
      <c r="A8816" s="2"/>
    </row>
    <row r="8817" spans="1:1" s="20" customFormat="1" x14ac:dyDescent="0.2">
      <c r="A8817" s="2"/>
    </row>
    <row r="8818" spans="1:1" s="20" customFormat="1" x14ac:dyDescent="0.2">
      <c r="A8818" s="2"/>
    </row>
    <row r="8819" spans="1:1" s="20" customFormat="1" x14ac:dyDescent="0.2">
      <c r="A8819" s="2"/>
    </row>
    <row r="8820" spans="1:1" s="20" customFormat="1" x14ac:dyDescent="0.2">
      <c r="A8820" s="2"/>
    </row>
    <row r="8821" spans="1:1" s="20" customFormat="1" x14ac:dyDescent="0.2">
      <c r="A8821" s="2"/>
    </row>
    <row r="8822" spans="1:1" s="20" customFormat="1" x14ac:dyDescent="0.2">
      <c r="A8822" s="2"/>
    </row>
    <row r="8823" spans="1:1" s="20" customFormat="1" x14ac:dyDescent="0.2">
      <c r="A8823" s="2"/>
    </row>
    <row r="8824" spans="1:1" s="20" customFormat="1" x14ac:dyDescent="0.2">
      <c r="A8824" s="2"/>
    </row>
    <row r="8825" spans="1:1" s="20" customFormat="1" x14ac:dyDescent="0.2">
      <c r="A8825" s="2"/>
    </row>
    <row r="8826" spans="1:1" s="20" customFormat="1" x14ac:dyDescent="0.2">
      <c r="A8826" s="2"/>
    </row>
    <row r="8827" spans="1:1" s="20" customFormat="1" x14ac:dyDescent="0.2">
      <c r="A8827" s="2"/>
    </row>
    <row r="8828" spans="1:1" s="20" customFormat="1" x14ac:dyDescent="0.2">
      <c r="A8828" s="2"/>
    </row>
    <row r="8829" spans="1:1" s="20" customFormat="1" x14ac:dyDescent="0.2">
      <c r="A8829" s="2"/>
    </row>
    <row r="8830" spans="1:1" s="20" customFormat="1" x14ac:dyDescent="0.2">
      <c r="A8830" s="2"/>
    </row>
    <row r="8831" spans="1:1" s="20" customFormat="1" x14ac:dyDescent="0.2">
      <c r="A8831" s="2"/>
    </row>
    <row r="8832" spans="1:1" s="20" customFormat="1" x14ac:dyDescent="0.2">
      <c r="A8832" s="2"/>
    </row>
    <row r="8833" spans="1:1" s="20" customFormat="1" x14ac:dyDescent="0.2">
      <c r="A8833" s="2"/>
    </row>
    <row r="8834" spans="1:1" s="20" customFormat="1" x14ac:dyDescent="0.2">
      <c r="A8834" s="2"/>
    </row>
    <row r="8835" spans="1:1" s="20" customFormat="1" x14ac:dyDescent="0.2">
      <c r="A8835" s="2"/>
    </row>
    <row r="8836" spans="1:1" s="20" customFormat="1" x14ac:dyDescent="0.2">
      <c r="A8836" s="2"/>
    </row>
    <row r="8837" spans="1:1" s="20" customFormat="1" x14ac:dyDescent="0.2">
      <c r="A8837" s="2"/>
    </row>
    <row r="8838" spans="1:1" s="20" customFormat="1" x14ac:dyDescent="0.2">
      <c r="A8838" s="2"/>
    </row>
    <row r="8839" spans="1:1" s="20" customFormat="1" x14ac:dyDescent="0.2">
      <c r="A8839" s="2"/>
    </row>
    <row r="8840" spans="1:1" s="20" customFormat="1" x14ac:dyDescent="0.2">
      <c r="A8840" s="2"/>
    </row>
    <row r="8841" spans="1:1" s="20" customFormat="1" x14ac:dyDescent="0.2">
      <c r="A8841" s="2"/>
    </row>
    <row r="8842" spans="1:1" s="20" customFormat="1" x14ac:dyDescent="0.2">
      <c r="A8842" s="2"/>
    </row>
    <row r="8843" spans="1:1" s="20" customFormat="1" x14ac:dyDescent="0.2">
      <c r="A8843" s="2"/>
    </row>
    <row r="8844" spans="1:1" s="20" customFormat="1" x14ac:dyDescent="0.2">
      <c r="A8844" s="2"/>
    </row>
    <row r="8845" spans="1:1" s="20" customFormat="1" x14ac:dyDescent="0.2">
      <c r="A8845" s="2"/>
    </row>
    <row r="8846" spans="1:1" s="20" customFormat="1" x14ac:dyDescent="0.2">
      <c r="A8846" s="2"/>
    </row>
    <row r="8847" spans="1:1" s="20" customFormat="1" x14ac:dyDescent="0.2">
      <c r="A8847" s="2"/>
    </row>
    <row r="8848" spans="1:1" s="20" customFormat="1" x14ac:dyDescent="0.2">
      <c r="A8848" s="2"/>
    </row>
    <row r="8849" spans="1:1" s="20" customFormat="1" x14ac:dyDescent="0.2">
      <c r="A8849" s="2"/>
    </row>
    <row r="8850" spans="1:1" s="20" customFormat="1" x14ac:dyDescent="0.2">
      <c r="A8850" s="2"/>
    </row>
    <row r="8851" spans="1:1" s="20" customFormat="1" x14ac:dyDescent="0.2">
      <c r="A8851" s="2"/>
    </row>
    <row r="8852" spans="1:1" s="20" customFormat="1" x14ac:dyDescent="0.2">
      <c r="A8852" s="2"/>
    </row>
    <row r="8853" spans="1:1" s="20" customFormat="1" x14ac:dyDescent="0.2">
      <c r="A8853" s="2"/>
    </row>
    <row r="8854" spans="1:1" s="20" customFormat="1" x14ac:dyDescent="0.2">
      <c r="A8854" s="2"/>
    </row>
    <row r="8855" spans="1:1" s="20" customFormat="1" x14ac:dyDescent="0.2">
      <c r="A8855" s="2"/>
    </row>
    <row r="8856" spans="1:1" s="20" customFormat="1" x14ac:dyDescent="0.2">
      <c r="A8856" s="2"/>
    </row>
    <row r="8857" spans="1:1" s="20" customFormat="1" x14ac:dyDescent="0.2">
      <c r="A8857" s="2"/>
    </row>
    <row r="8858" spans="1:1" s="20" customFormat="1" x14ac:dyDescent="0.2">
      <c r="A8858" s="2"/>
    </row>
    <row r="8859" spans="1:1" s="20" customFormat="1" x14ac:dyDescent="0.2">
      <c r="A8859" s="2"/>
    </row>
    <row r="8860" spans="1:1" s="20" customFormat="1" x14ac:dyDescent="0.2">
      <c r="A8860" s="2"/>
    </row>
    <row r="8861" spans="1:1" s="20" customFormat="1" x14ac:dyDescent="0.2">
      <c r="A8861" s="2"/>
    </row>
    <row r="8862" spans="1:1" s="20" customFormat="1" x14ac:dyDescent="0.2">
      <c r="A8862" s="2"/>
    </row>
    <row r="8863" spans="1:1" s="20" customFormat="1" x14ac:dyDescent="0.2">
      <c r="A8863" s="2"/>
    </row>
    <row r="8864" spans="1:1" s="20" customFormat="1" x14ac:dyDescent="0.2">
      <c r="A8864" s="2"/>
    </row>
    <row r="8865" spans="1:1" s="20" customFormat="1" x14ac:dyDescent="0.2">
      <c r="A8865" s="2"/>
    </row>
    <row r="8866" spans="1:1" s="20" customFormat="1" x14ac:dyDescent="0.2">
      <c r="A8866" s="2"/>
    </row>
    <row r="8867" spans="1:1" s="20" customFormat="1" x14ac:dyDescent="0.2">
      <c r="A8867" s="2"/>
    </row>
    <row r="8868" spans="1:1" s="20" customFormat="1" x14ac:dyDescent="0.2">
      <c r="A8868" s="2"/>
    </row>
    <row r="8869" spans="1:1" s="20" customFormat="1" x14ac:dyDescent="0.2">
      <c r="A8869" s="2"/>
    </row>
    <row r="8870" spans="1:1" s="20" customFormat="1" x14ac:dyDescent="0.2">
      <c r="A8870" s="2"/>
    </row>
    <row r="8871" spans="1:1" s="20" customFormat="1" x14ac:dyDescent="0.2">
      <c r="A8871" s="2"/>
    </row>
    <row r="8872" spans="1:1" s="20" customFormat="1" x14ac:dyDescent="0.2">
      <c r="A8872" s="2"/>
    </row>
    <row r="8873" spans="1:1" s="20" customFormat="1" x14ac:dyDescent="0.2">
      <c r="A8873" s="2"/>
    </row>
    <row r="8874" spans="1:1" s="20" customFormat="1" x14ac:dyDescent="0.2">
      <c r="A8874" s="2"/>
    </row>
    <row r="8875" spans="1:1" s="20" customFormat="1" x14ac:dyDescent="0.2">
      <c r="A8875" s="2"/>
    </row>
    <row r="8876" spans="1:1" s="20" customFormat="1" x14ac:dyDescent="0.2">
      <c r="A8876" s="2"/>
    </row>
    <row r="8877" spans="1:1" s="20" customFormat="1" x14ac:dyDescent="0.2">
      <c r="A8877" s="2"/>
    </row>
    <row r="8878" spans="1:1" s="20" customFormat="1" x14ac:dyDescent="0.2">
      <c r="A8878" s="2"/>
    </row>
    <row r="8879" spans="1:1" s="20" customFormat="1" x14ac:dyDescent="0.2">
      <c r="A8879" s="2"/>
    </row>
    <row r="8880" spans="1:1" s="20" customFormat="1" x14ac:dyDescent="0.2">
      <c r="A8880" s="2"/>
    </row>
    <row r="8881" spans="1:1" s="20" customFormat="1" x14ac:dyDescent="0.2">
      <c r="A8881" s="2"/>
    </row>
    <row r="8882" spans="1:1" s="20" customFormat="1" x14ac:dyDescent="0.2">
      <c r="A8882" s="2"/>
    </row>
    <row r="8883" spans="1:1" s="20" customFormat="1" x14ac:dyDescent="0.2">
      <c r="A8883" s="2"/>
    </row>
    <row r="8884" spans="1:1" s="20" customFormat="1" x14ac:dyDescent="0.2">
      <c r="A8884" s="2"/>
    </row>
    <row r="8885" spans="1:1" s="20" customFormat="1" x14ac:dyDescent="0.2">
      <c r="A8885" s="2"/>
    </row>
    <row r="8886" spans="1:1" s="20" customFormat="1" x14ac:dyDescent="0.2">
      <c r="A8886" s="2"/>
    </row>
    <row r="8887" spans="1:1" s="20" customFormat="1" x14ac:dyDescent="0.2">
      <c r="A8887" s="2"/>
    </row>
    <row r="8888" spans="1:1" s="20" customFormat="1" x14ac:dyDescent="0.2">
      <c r="A8888" s="2"/>
    </row>
    <row r="8889" spans="1:1" s="20" customFormat="1" x14ac:dyDescent="0.2">
      <c r="A8889" s="2"/>
    </row>
    <row r="8890" spans="1:1" s="20" customFormat="1" x14ac:dyDescent="0.2">
      <c r="A8890" s="2"/>
    </row>
    <row r="8891" spans="1:1" s="20" customFormat="1" x14ac:dyDescent="0.2">
      <c r="A8891" s="2"/>
    </row>
    <row r="8892" spans="1:1" s="20" customFormat="1" x14ac:dyDescent="0.2">
      <c r="A8892" s="2"/>
    </row>
    <row r="8893" spans="1:1" s="20" customFormat="1" x14ac:dyDescent="0.2">
      <c r="A8893" s="2"/>
    </row>
    <row r="8894" spans="1:1" s="20" customFormat="1" x14ac:dyDescent="0.2">
      <c r="A8894" s="2"/>
    </row>
    <row r="8895" spans="1:1" s="20" customFormat="1" x14ac:dyDescent="0.2">
      <c r="A8895" s="2"/>
    </row>
    <row r="8896" spans="1:1" s="20" customFormat="1" x14ac:dyDescent="0.2">
      <c r="A8896" s="2"/>
    </row>
    <row r="8897" spans="1:1" s="20" customFormat="1" x14ac:dyDescent="0.2">
      <c r="A8897" s="2"/>
    </row>
    <row r="8898" spans="1:1" s="20" customFormat="1" x14ac:dyDescent="0.2">
      <c r="A8898" s="2"/>
    </row>
    <row r="8899" spans="1:1" s="20" customFormat="1" x14ac:dyDescent="0.2">
      <c r="A8899" s="2"/>
    </row>
    <row r="8900" spans="1:1" s="20" customFormat="1" x14ac:dyDescent="0.2">
      <c r="A8900" s="2"/>
    </row>
    <row r="8901" spans="1:1" s="20" customFormat="1" x14ac:dyDescent="0.2">
      <c r="A8901" s="2"/>
    </row>
    <row r="8902" spans="1:1" s="20" customFormat="1" x14ac:dyDescent="0.2">
      <c r="A8902" s="2"/>
    </row>
    <row r="8903" spans="1:1" s="20" customFormat="1" x14ac:dyDescent="0.2">
      <c r="A8903" s="2"/>
    </row>
    <row r="8904" spans="1:1" s="20" customFormat="1" x14ac:dyDescent="0.2">
      <c r="A8904" s="2"/>
    </row>
    <row r="8905" spans="1:1" s="20" customFormat="1" x14ac:dyDescent="0.2">
      <c r="A8905" s="2"/>
    </row>
    <row r="8906" spans="1:1" s="20" customFormat="1" x14ac:dyDescent="0.2">
      <c r="A8906" s="2"/>
    </row>
    <row r="8907" spans="1:1" s="20" customFormat="1" x14ac:dyDescent="0.2">
      <c r="A8907" s="2"/>
    </row>
    <row r="8908" spans="1:1" s="20" customFormat="1" x14ac:dyDescent="0.2">
      <c r="A8908" s="2"/>
    </row>
    <row r="8909" spans="1:1" s="20" customFormat="1" x14ac:dyDescent="0.2">
      <c r="A8909" s="2"/>
    </row>
    <row r="8910" spans="1:1" s="20" customFormat="1" x14ac:dyDescent="0.2">
      <c r="A8910" s="2"/>
    </row>
    <row r="8911" spans="1:1" s="20" customFormat="1" x14ac:dyDescent="0.2">
      <c r="A8911" s="2"/>
    </row>
    <row r="8912" spans="1:1" s="20" customFormat="1" x14ac:dyDescent="0.2">
      <c r="A8912" s="2"/>
    </row>
    <row r="8913" spans="1:1" s="20" customFormat="1" x14ac:dyDescent="0.2">
      <c r="A8913" s="2"/>
    </row>
    <row r="8914" spans="1:1" s="20" customFormat="1" x14ac:dyDescent="0.2">
      <c r="A8914" s="2"/>
    </row>
    <row r="8915" spans="1:1" s="20" customFormat="1" x14ac:dyDescent="0.2">
      <c r="A8915" s="2"/>
    </row>
    <row r="8916" spans="1:1" s="20" customFormat="1" x14ac:dyDescent="0.2">
      <c r="A8916" s="2"/>
    </row>
    <row r="8917" spans="1:1" s="20" customFormat="1" x14ac:dyDescent="0.2">
      <c r="A8917" s="2"/>
    </row>
    <row r="8918" spans="1:1" s="20" customFormat="1" x14ac:dyDescent="0.2">
      <c r="A8918" s="2"/>
    </row>
    <row r="8919" spans="1:1" s="20" customFormat="1" x14ac:dyDescent="0.2">
      <c r="A8919" s="2"/>
    </row>
    <row r="8920" spans="1:1" s="20" customFormat="1" x14ac:dyDescent="0.2">
      <c r="A8920" s="2"/>
    </row>
    <row r="8921" spans="1:1" s="20" customFormat="1" x14ac:dyDescent="0.2">
      <c r="A8921" s="2"/>
    </row>
    <row r="8922" spans="1:1" s="20" customFormat="1" x14ac:dyDescent="0.2">
      <c r="A8922" s="2"/>
    </row>
    <row r="8923" spans="1:1" s="20" customFormat="1" x14ac:dyDescent="0.2">
      <c r="A8923" s="2"/>
    </row>
    <row r="8924" spans="1:1" s="20" customFormat="1" x14ac:dyDescent="0.2">
      <c r="A8924" s="2"/>
    </row>
    <row r="8925" spans="1:1" s="20" customFormat="1" x14ac:dyDescent="0.2">
      <c r="A8925" s="2"/>
    </row>
    <row r="8926" spans="1:1" s="20" customFormat="1" x14ac:dyDescent="0.2">
      <c r="A8926" s="2"/>
    </row>
    <row r="8927" spans="1:1" s="20" customFormat="1" x14ac:dyDescent="0.2">
      <c r="A8927" s="2"/>
    </row>
    <row r="8928" spans="1:1" s="20" customFormat="1" x14ac:dyDescent="0.2">
      <c r="A8928" s="2"/>
    </row>
    <row r="8929" spans="1:1" s="20" customFormat="1" x14ac:dyDescent="0.2">
      <c r="A8929" s="2"/>
    </row>
    <row r="8930" spans="1:1" s="20" customFormat="1" x14ac:dyDescent="0.2">
      <c r="A8930" s="2"/>
    </row>
    <row r="8931" spans="1:1" s="20" customFormat="1" x14ac:dyDescent="0.2">
      <c r="A8931" s="2"/>
    </row>
    <row r="8932" spans="1:1" s="20" customFormat="1" x14ac:dyDescent="0.2">
      <c r="A8932" s="2"/>
    </row>
    <row r="8933" spans="1:1" s="20" customFormat="1" x14ac:dyDescent="0.2">
      <c r="A8933" s="2"/>
    </row>
    <row r="8934" spans="1:1" s="20" customFormat="1" x14ac:dyDescent="0.2">
      <c r="A8934" s="2"/>
    </row>
    <row r="8935" spans="1:1" s="20" customFormat="1" x14ac:dyDescent="0.2">
      <c r="A8935" s="2"/>
    </row>
    <row r="8936" spans="1:1" s="20" customFormat="1" x14ac:dyDescent="0.2">
      <c r="A8936" s="2"/>
    </row>
    <row r="8937" spans="1:1" s="20" customFormat="1" x14ac:dyDescent="0.2">
      <c r="A8937" s="2"/>
    </row>
    <row r="8938" spans="1:1" s="20" customFormat="1" x14ac:dyDescent="0.2">
      <c r="A8938" s="2"/>
    </row>
    <row r="8939" spans="1:1" s="20" customFormat="1" x14ac:dyDescent="0.2">
      <c r="A8939" s="2"/>
    </row>
    <row r="8940" spans="1:1" s="20" customFormat="1" x14ac:dyDescent="0.2">
      <c r="A8940" s="2"/>
    </row>
    <row r="8941" spans="1:1" s="20" customFormat="1" x14ac:dyDescent="0.2">
      <c r="A8941" s="2"/>
    </row>
    <row r="8942" spans="1:1" s="20" customFormat="1" x14ac:dyDescent="0.2">
      <c r="A8942" s="2"/>
    </row>
    <row r="8943" spans="1:1" s="20" customFormat="1" x14ac:dyDescent="0.2">
      <c r="A8943" s="2"/>
    </row>
    <row r="8944" spans="1:1" s="20" customFormat="1" x14ac:dyDescent="0.2">
      <c r="A8944" s="2"/>
    </row>
    <row r="8945" spans="1:1" s="20" customFormat="1" x14ac:dyDescent="0.2">
      <c r="A8945" s="2"/>
    </row>
    <row r="8946" spans="1:1" s="20" customFormat="1" x14ac:dyDescent="0.2">
      <c r="A8946" s="2"/>
    </row>
    <row r="8947" spans="1:1" s="20" customFormat="1" x14ac:dyDescent="0.2">
      <c r="A8947" s="2"/>
    </row>
    <row r="8948" spans="1:1" s="20" customFormat="1" x14ac:dyDescent="0.2">
      <c r="A8948" s="2"/>
    </row>
    <row r="8949" spans="1:1" s="20" customFormat="1" x14ac:dyDescent="0.2">
      <c r="A8949" s="2"/>
    </row>
    <row r="8950" spans="1:1" s="20" customFormat="1" x14ac:dyDescent="0.2">
      <c r="A8950" s="2"/>
    </row>
    <row r="8951" spans="1:1" s="20" customFormat="1" x14ac:dyDescent="0.2">
      <c r="A8951" s="2"/>
    </row>
    <row r="8952" spans="1:1" s="20" customFormat="1" x14ac:dyDescent="0.2">
      <c r="A8952" s="2"/>
    </row>
    <row r="8953" spans="1:1" s="20" customFormat="1" x14ac:dyDescent="0.2">
      <c r="A8953" s="2"/>
    </row>
    <row r="8954" spans="1:1" s="20" customFormat="1" x14ac:dyDescent="0.2">
      <c r="A8954" s="2"/>
    </row>
    <row r="8955" spans="1:1" s="20" customFormat="1" x14ac:dyDescent="0.2">
      <c r="A8955" s="2"/>
    </row>
    <row r="8956" spans="1:1" s="20" customFormat="1" x14ac:dyDescent="0.2">
      <c r="A8956" s="2"/>
    </row>
    <row r="8957" spans="1:1" s="20" customFormat="1" x14ac:dyDescent="0.2">
      <c r="A8957" s="2"/>
    </row>
    <row r="8958" spans="1:1" s="20" customFormat="1" x14ac:dyDescent="0.2">
      <c r="A8958" s="2"/>
    </row>
    <row r="8959" spans="1:1" s="20" customFormat="1" x14ac:dyDescent="0.2">
      <c r="A8959" s="2"/>
    </row>
    <row r="8960" spans="1:1" s="20" customFormat="1" x14ac:dyDescent="0.2">
      <c r="A8960" s="2"/>
    </row>
    <row r="8961" spans="1:1" s="20" customFormat="1" x14ac:dyDescent="0.2">
      <c r="A8961" s="2"/>
    </row>
    <row r="8962" spans="1:1" s="20" customFormat="1" x14ac:dyDescent="0.2">
      <c r="A8962" s="2"/>
    </row>
    <row r="8963" spans="1:1" s="20" customFormat="1" x14ac:dyDescent="0.2">
      <c r="A8963" s="2"/>
    </row>
    <row r="8964" spans="1:1" s="20" customFormat="1" x14ac:dyDescent="0.2">
      <c r="A8964" s="2"/>
    </row>
    <row r="8965" spans="1:1" s="20" customFormat="1" x14ac:dyDescent="0.2">
      <c r="A8965" s="2"/>
    </row>
    <row r="8966" spans="1:1" s="20" customFormat="1" x14ac:dyDescent="0.2">
      <c r="A8966" s="2"/>
    </row>
    <row r="8967" spans="1:1" s="20" customFormat="1" x14ac:dyDescent="0.2">
      <c r="A8967" s="2"/>
    </row>
    <row r="8968" spans="1:1" s="20" customFormat="1" x14ac:dyDescent="0.2">
      <c r="A8968" s="2"/>
    </row>
    <row r="8969" spans="1:1" s="20" customFormat="1" x14ac:dyDescent="0.2">
      <c r="A8969" s="2"/>
    </row>
    <row r="8970" spans="1:1" s="20" customFormat="1" x14ac:dyDescent="0.2">
      <c r="A8970" s="2"/>
    </row>
    <row r="8971" spans="1:1" s="20" customFormat="1" x14ac:dyDescent="0.2">
      <c r="A8971" s="2"/>
    </row>
    <row r="8972" spans="1:1" s="20" customFormat="1" x14ac:dyDescent="0.2">
      <c r="A8972" s="2"/>
    </row>
    <row r="8973" spans="1:1" s="20" customFormat="1" x14ac:dyDescent="0.2">
      <c r="A8973" s="2"/>
    </row>
    <row r="8974" spans="1:1" s="20" customFormat="1" x14ac:dyDescent="0.2">
      <c r="A8974" s="2"/>
    </row>
    <row r="8975" spans="1:1" s="20" customFormat="1" x14ac:dyDescent="0.2">
      <c r="A8975" s="2"/>
    </row>
    <row r="8976" spans="1:1" s="20" customFormat="1" x14ac:dyDescent="0.2">
      <c r="A8976" s="2"/>
    </row>
    <row r="8977" spans="1:1" s="20" customFormat="1" x14ac:dyDescent="0.2">
      <c r="A8977" s="2"/>
    </row>
    <row r="8978" spans="1:1" s="20" customFormat="1" x14ac:dyDescent="0.2">
      <c r="A8978" s="2"/>
    </row>
    <row r="8979" spans="1:1" s="20" customFormat="1" x14ac:dyDescent="0.2">
      <c r="A8979" s="2"/>
    </row>
    <row r="8980" spans="1:1" s="20" customFormat="1" x14ac:dyDescent="0.2">
      <c r="A8980" s="2"/>
    </row>
    <row r="8981" spans="1:1" s="20" customFormat="1" x14ac:dyDescent="0.2">
      <c r="A8981" s="2"/>
    </row>
    <row r="8982" spans="1:1" s="20" customFormat="1" x14ac:dyDescent="0.2">
      <c r="A8982" s="2"/>
    </row>
    <row r="8983" spans="1:1" s="20" customFormat="1" x14ac:dyDescent="0.2">
      <c r="A8983" s="2"/>
    </row>
    <row r="8984" spans="1:1" s="20" customFormat="1" x14ac:dyDescent="0.2">
      <c r="A8984" s="2"/>
    </row>
    <row r="8985" spans="1:1" s="20" customFormat="1" x14ac:dyDescent="0.2">
      <c r="A8985" s="2"/>
    </row>
    <row r="8986" spans="1:1" s="20" customFormat="1" x14ac:dyDescent="0.2">
      <c r="A8986" s="2"/>
    </row>
    <row r="8987" spans="1:1" s="20" customFormat="1" x14ac:dyDescent="0.2">
      <c r="A8987" s="2"/>
    </row>
    <row r="8988" spans="1:1" s="20" customFormat="1" x14ac:dyDescent="0.2">
      <c r="A8988" s="2"/>
    </row>
    <row r="8989" spans="1:1" s="20" customFormat="1" x14ac:dyDescent="0.2">
      <c r="A8989" s="2"/>
    </row>
    <row r="8990" spans="1:1" s="20" customFormat="1" x14ac:dyDescent="0.2">
      <c r="A8990" s="2"/>
    </row>
    <row r="8991" spans="1:1" s="20" customFormat="1" x14ac:dyDescent="0.2">
      <c r="A8991" s="2"/>
    </row>
    <row r="8992" spans="1:1" s="20" customFormat="1" x14ac:dyDescent="0.2">
      <c r="A8992" s="2"/>
    </row>
    <row r="8993" spans="1:1" s="20" customFormat="1" x14ac:dyDescent="0.2">
      <c r="A8993" s="2"/>
    </row>
    <row r="8994" spans="1:1" s="20" customFormat="1" x14ac:dyDescent="0.2">
      <c r="A8994" s="2"/>
    </row>
    <row r="8995" spans="1:1" s="20" customFormat="1" x14ac:dyDescent="0.2">
      <c r="A8995" s="2"/>
    </row>
    <row r="8996" spans="1:1" s="20" customFormat="1" x14ac:dyDescent="0.2">
      <c r="A8996" s="2"/>
    </row>
    <row r="8997" spans="1:1" s="20" customFormat="1" x14ac:dyDescent="0.2">
      <c r="A8997" s="2"/>
    </row>
    <row r="8998" spans="1:1" s="20" customFormat="1" x14ac:dyDescent="0.2">
      <c r="A8998" s="2"/>
    </row>
    <row r="8999" spans="1:1" s="20" customFormat="1" x14ac:dyDescent="0.2">
      <c r="A8999" s="2"/>
    </row>
    <row r="9000" spans="1:1" s="20" customFormat="1" x14ac:dyDescent="0.2">
      <c r="A9000" s="2"/>
    </row>
    <row r="9001" spans="1:1" s="20" customFormat="1" x14ac:dyDescent="0.2">
      <c r="A9001" s="2"/>
    </row>
    <row r="9002" spans="1:1" s="20" customFormat="1" x14ac:dyDescent="0.2">
      <c r="A9002" s="2"/>
    </row>
    <row r="9003" spans="1:1" s="20" customFormat="1" x14ac:dyDescent="0.2">
      <c r="A9003" s="2"/>
    </row>
    <row r="9004" spans="1:1" s="20" customFormat="1" x14ac:dyDescent="0.2">
      <c r="A9004" s="2"/>
    </row>
    <row r="9005" spans="1:1" s="20" customFormat="1" x14ac:dyDescent="0.2">
      <c r="A9005" s="2"/>
    </row>
    <row r="9006" spans="1:1" s="20" customFormat="1" x14ac:dyDescent="0.2">
      <c r="A9006" s="2"/>
    </row>
    <row r="9007" spans="1:1" s="20" customFormat="1" x14ac:dyDescent="0.2">
      <c r="A9007" s="2"/>
    </row>
    <row r="9008" spans="1:1" s="20" customFormat="1" x14ac:dyDescent="0.2">
      <c r="A9008" s="2"/>
    </row>
    <row r="9009" spans="1:1" s="20" customFormat="1" x14ac:dyDescent="0.2">
      <c r="A9009" s="2"/>
    </row>
    <row r="9010" spans="1:1" s="20" customFormat="1" x14ac:dyDescent="0.2">
      <c r="A9010" s="2"/>
    </row>
    <row r="9011" spans="1:1" s="20" customFormat="1" x14ac:dyDescent="0.2">
      <c r="A9011" s="2"/>
    </row>
    <row r="9012" spans="1:1" s="20" customFormat="1" x14ac:dyDescent="0.2">
      <c r="A9012" s="2"/>
    </row>
    <row r="9013" spans="1:1" s="20" customFormat="1" x14ac:dyDescent="0.2">
      <c r="A9013" s="2"/>
    </row>
    <row r="9014" spans="1:1" s="20" customFormat="1" x14ac:dyDescent="0.2">
      <c r="A9014" s="2"/>
    </row>
    <row r="9015" spans="1:1" s="20" customFormat="1" x14ac:dyDescent="0.2">
      <c r="A9015" s="2"/>
    </row>
    <row r="9016" spans="1:1" s="20" customFormat="1" x14ac:dyDescent="0.2">
      <c r="A9016" s="2"/>
    </row>
    <row r="9017" spans="1:1" s="20" customFormat="1" x14ac:dyDescent="0.2">
      <c r="A9017" s="2"/>
    </row>
    <row r="9018" spans="1:1" s="20" customFormat="1" x14ac:dyDescent="0.2">
      <c r="A9018" s="2"/>
    </row>
    <row r="9019" spans="1:1" s="20" customFormat="1" x14ac:dyDescent="0.2">
      <c r="A9019" s="2"/>
    </row>
    <row r="9020" spans="1:1" s="20" customFormat="1" x14ac:dyDescent="0.2">
      <c r="A9020" s="2"/>
    </row>
    <row r="9021" spans="1:1" s="20" customFormat="1" x14ac:dyDescent="0.2">
      <c r="A9021" s="2"/>
    </row>
    <row r="9022" spans="1:1" s="20" customFormat="1" x14ac:dyDescent="0.2">
      <c r="A9022" s="2"/>
    </row>
    <row r="9023" spans="1:1" s="20" customFormat="1" x14ac:dyDescent="0.2">
      <c r="A9023" s="2"/>
    </row>
    <row r="9024" spans="1:1" s="20" customFormat="1" x14ac:dyDescent="0.2">
      <c r="A9024" s="2"/>
    </row>
    <row r="9025" spans="1:1" s="20" customFormat="1" x14ac:dyDescent="0.2">
      <c r="A9025" s="2"/>
    </row>
    <row r="9026" spans="1:1" s="20" customFormat="1" x14ac:dyDescent="0.2">
      <c r="A9026" s="2"/>
    </row>
    <row r="9027" spans="1:1" s="20" customFormat="1" x14ac:dyDescent="0.2">
      <c r="A9027" s="2"/>
    </row>
    <row r="9028" spans="1:1" s="20" customFormat="1" x14ac:dyDescent="0.2">
      <c r="A9028" s="2"/>
    </row>
    <row r="9029" spans="1:1" s="20" customFormat="1" x14ac:dyDescent="0.2">
      <c r="A9029" s="2"/>
    </row>
    <row r="9030" spans="1:1" s="20" customFormat="1" x14ac:dyDescent="0.2">
      <c r="A9030" s="2"/>
    </row>
    <row r="9031" spans="1:1" s="20" customFormat="1" x14ac:dyDescent="0.2">
      <c r="A9031" s="2"/>
    </row>
    <row r="9032" spans="1:1" s="20" customFormat="1" x14ac:dyDescent="0.2">
      <c r="A9032" s="2"/>
    </row>
    <row r="9033" spans="1:1" s="20" customFormat="1" x14ac:dyDescent="0.2">
      <c r="A9033" s="2"/>
    </row>
    <row r="9034" spans="1:1" s="20" customFormat="1" x14ac:dyDescent="0.2">
      <c r="A9034" s="2"/>
    </row>
    <row r="9035" spans="1:1" s="20" customFormat="1" x14ac:dyDescent="0.2">
      <c r="A9035" s="2"/>
    </row>
    <row r="9036" spans="1:1" s="20" customFormat="1" x14ac:dyDescent="0.2">
      <c r="A9036" s="2"/>
    </row>
    <row r="9037" spans="1:1" s="20" customFormat="1" x14ac:dyDescent="0.2">
      <c r="A9037" s="2"/>
    </row>
    <row r="9038" spans="1:1" s="20" customFormat="1" x14ac:dyDescent="0.2">
      <c r="A9038" s="2"/>
    </row>
    <row r="9039" spans="1:1" s="20" customFormat="1" x14ac:dyDescent="0.2">
      <c r="A9039" s="2"/>
    </row>
    <row r="9040" spans="1:1" s="20" customFormat="1" x14ac:dyDescent="0.2">
      <c r="A9040" s="2"/>
    </row>
    <row r="9041" spans="1:1" s="20" customFormat="1" x14ac:dyDescent="0.2">
      <c r="A9041" s="2"/>
    </row>
    <row r="9042" spans="1:1" s="20" customFormat="1" x14ac:dyDescent="0.2">
      <c r="A9042" s="2"/>
    </row>
    <row r="9043" spans="1:1" s="20" customFormat="1" x14ac:dyDescent="0.2">
      <c r="A9043" s="2"/>
    </row>
    <row r="9044" spans="1:1" s="20" customFormat="1" x14ac:dyDescent="0.2">
      <c r="A9044" s="2"/>
    </row>
    <row r="9045" spans="1:1" s="20" customFormat="1" x14ac:dyDescent="0.2">
      <c r="A9045" s="2"/>
    </row>
    <row r="9046" spans="1:1" s="20" customFormat="1" x14ac:dyDescent="0.2">
      <c r="A9046" s="2"/>
    </row>
    <row r="9047" spans="1:1" s="20" customFormat="1" x14ac:dyDescent="0.2">
      <c r="A9047" s="2"/>
    </row>
    <row r="9048" spans="1:1" s="20" customFormat="1" x14ac:dyDescent="0.2">
      <c r="A9048" s="2"/>
    </row>
    <row r="9049" spans="1:1" s="20" customFormat="1" x14ac:dyDescent="0.2">
      <c r="A9049" s="2"/>
    </row>
    <row r="9050" spans="1:1" s="20" customFormat="1" x14ac:dyDescent="0.2">
      <c r="A9050" s="2"/>
    </row>
    <row r="9051" spans="1:1" s="20" customFormat="1" x14ac:dyDescent="0.2">
      <c r="A9051" s="2"/>
    </row>
    <row r="9052" spans="1:1" s="20" customFormat="1" x14ac:dyDescent="0.2">
      <c r="A9052" s="2"/>
    </row>
    <row r="9053" spans="1:1" s="20" customFormat="1" x14ac:dyDescent="0.2">
      <c r="A9053" s="2"/>
    </row>
    <row r="9054" spans="1:1" s="20" customFormat="1" x14ac:dyDescent="0.2">
      <c r="A9054" s="2"/>
    </row>
    <row r="9055" spans="1:1" s="20" customFormat="1" x14ac:dyDescent="0.2">
      <c r="A9055" s="2"/>
    </row>
    <row r="9056" spans="1:1" s="20" customFormat="1" x14ac:dyDescent="0.2">
      <c r="A9056" s="2"/>
    </row>
    <row r="9057" spans="1:1" s="20" customFormat="1" x14ac:dyDescent="0.2">
      <c r="A9057" s="2"/>
    </row>
    <row r="9058" spans="1:1" s="20" customFormat="1" x14ac:dyDescent="0.2">
      <c r="A9058" s="2"/>
    </row>
    <row r="9059" spans="1:1" s="20" customFormat="1" x14ac:dyDescent="0.2">
      <c r="A9059" s="2"/>
    </row>
    <row r="9060" spans="1:1" s="20" customFormat="1" x14ac:dyDescent="0.2">
      <c r="A9060" s="2"/>
    </row>
    <row r="9061" spans="1:1" s="20" customFormat="1" x14ac:dyDescent="0.2">
      <c r="A9061" s="2"/>
    </row>
    <row r="9062" spans="1:1" s="20" customFormat="1" x14ac:dyDescent="0.2">
      <c r="A9062" s="2"/>
    </row>
    <row r="9063" spans="1:1" s="20" customFormat="1" x14ac:dyDescent="0.2">
      <c r="A9063" s="2"/>
    </row>
    <row r="9064" spans="1:1" s="20" customFormat="1" x14ac:dyDescent="0.2">
      <c r="A9064" s="2"/>
    </row>
    <row r="9065" spans="1:1" s="20" customFormat="1" x14ac:dyDescent="0.2">
      <c r="A9065" s="2"/>
    </row>
    <row r="9066" spans="1:1" s="20" customFormat="1" x14ac:dyDescent="0.2">
      <c r="A9066" s="2"/>
    </row>
    <row r="9067" spans="1:1" s="20" customFormat="1" x14ac:dyDescent="0.2">
      <c r="A9067" s="2"/>
    </row>
    <row r="9068" spans="1:1" s="20" customFormat="1" x14ac:dyDescent="0.2">
      <c r="A9068" s="2"/>
    </row>
    <row r="9069" spans="1:1" s="20" customFormat="1" x14ac:dyDescent="0.2">
      <c r="A9069" s="2"/>
    </row>
    <row r="9070" spans="1:1" s="20" customFormat="1" x14ac:dyDescent="0.2">
      <c r="A9070" s="2"/>
    </row>
    <row r="9071" spans="1:1" s="20" customFormat="1" x14ac:dyDescent="0.2">
      <c r="A9071" s="2"/>
    </row>
    <row r="9072" spans="1:1" s="20" customFormat="1" x14ac:dyDescent="0.2">
      <c r="A9072" s="2"/>
    </row>
    <row r="9073" spans="1:1" s="20" customFormat="1" x14ac:dyDescent="0.2">
      <c r="A9073" s="2"/>
    </row>
    <row r="9074" spans="1:1" s="20" customFormat="1" x14ac:dyDescent="0.2">
      <c r="A9074" s="2"/>
    </row>
    <row r="9075" spans="1:1" s="20" customFormat="1" x14ac:dyDescent="0.2">
      <c r="A9075" s="2"/>
    </row>
    <row r="9076" spans="1:1" s="20" customFormat="1" x14ac:dyDescent="0.2">
      <c r="A9076" s="2"/>
    </row>
    <row r="9077" spans="1:1" s="20" customFormat="1" x14ac:dyDescent="0.2">
      <c r="A9077" s="2"/>
    </row>
    <row r="9078" spans="1:1" s="20" customFormat="1" x14ac:dyDescent="0.2">
      <c r="A9078" s="2"/>
    </row>
    <row r="9079" spans="1:1" s="20" customFormat="1" x14ac:dyDescent="0.2">
      <c r="A9079" s="2"/>
    </row>
    <row r="9080" spans="1:1" s="20" customFormat="1" x14ac:dyDescent="0.2">
      <c r="A9080" s="2"/>
    </row>
    <row r="9081" spans="1:1" s="20" customFormat="1" x14ac:dyDescent="0.2">
      <c r="A9081" s="2"/>
    </row>
    <row r="9082" spans="1:1" s="20" customFormat="1" x14ac:dyDescent="0.2">
      <c r="A9082" s="2"/>
    </row>
    <row r="9083" spans="1:1" s="20" customFormat="1" x14ac:dyDescent="0.2">
      <c r="A9083" s="2"/>
    </row>
    <row r="9084" spans="1:1" s="20" customFormat="1" x14ac:dyDescent="0.2">
      <c r="A9084" s="2"/>
    </row>
    <row r="9085" spans="1:1" s="20" customFormat="1" x14ac:dyDescent="0.2">
      <c r="A9085" s="2"/>
    </row>
    <row r="9086" spans="1:1" s="20" customFormat="1" x14ac:dyDescent="0.2">
      <c r="A9086" s="2"/>
    </row>
    <row r="9087" spans="1:1" s="20" customFormat="1" x14ac:dyDescent="0.2">
      <c r="A9087" s="2"/>
    </row>
    <row r="9088" spans="1:1" s="20" customFormat="1" x14ac:dyDescent="0.2">
      <c r="A9088" s="2"/>
    </row>
    <row r="9089" spans="1:1" s="20" customFormat="1" x14ac:dyDescent="0.2">
      <c r="A9089" s="2"/>
    </row>
    <row r="9090" spans="1:1" s="20" customFormat="1" x14ac:dyDescent="0.2">
      <c r="A9090" s="2"/>
    </row>
    <row r="9091" spans="1:1" s="20" customFormat="1" x14ac:dyDescent="0.2">
      <c r="A9091" s="2"/>
    </row>
    <row r="9092" spans="1:1" s="20" customFormat="1" x14ac:dyDescent="0.2">
      <c r="A9092" s="2"/>
    </row>
    <row r="9093" spans="1:1" s="20" customFormat="1" x14ac:dyDescent="0.2">
      <c r="A9093" s="2"/>
    </row>
    <row r="9094" spans="1:1" s="20" customFormat="1" x14ac:dyDescent="0.2">
      <c r="A9094" s="2"/>
    </row>
    <row r="9095" spans="1:1" s="20" customFormat="1" x14ac:dyDescent="0.2">
      <c r="A9095" s="2"/>
    </row>
    <row r="9096" spans="1:1" s="20" customFormat="1" x14ac:dyDescent="0.2">
      <c r="A9096" s="2"/>
    </row>
    <row r="9097" spans="1:1" s="20" customFormat="1" x14ac:dyDescent="0.2">
      <c r="A9097" s="2"/>
    </row>
    <row r="9098" spans="1:1" s="20" customFormat="1" x14ac:dyDescent="0.2">
      <c r="A9098" s="2"/>
    </row>
    <row r="9099" spans="1:1" s="20" customFormat="1" x14ac:dyDescent="0.2">
      <c r="A9099" s="2"/>
    </row>
    <row r="9100" spans="1:1" s="20" customFormat="1" x14ac:dyDescent="0.2">
      <c r="A9100" s="2"/>
    </row>
    <row r="9101" spans="1:1" s="20" customFormat="1" x14ac:dyDescent="0.2">
      <c r="A9101" s="2"/>
    </row>
    <row r="9102" spans="1:1" s="20" customFormat="1" x14ac:dyDescent="0.2">
      <c r="A9102" s="2"/>
    </row>
    <row r="9103" spans="1:1" s="20" customFormat="1" x14ac:dyDescent="0.2">
      <c r="A9103" s="2"/>
    </row>
    <row r="9104" spans="1:1" s="20" customFormat="1" x14ac:dyDescent="0.2">
      <c r="A9104" s="2"/>
    </row>
    <row r="9105" spans="1:10" s="20" customFormat="1" x14ac:dyDescent="0.2">
      <c r="A9105" s="2"/>
    </row>
    <row r="9106" spans="1:10" s="20" customFormat="1" x14ac:dyDescent="0.2">
      <c r="A9106" s="2"/>
    </row>
    <row r="9107" spans="1:10" s="20" customFormat="1" x14ac:dyDescent="0.2">
      <c r="A9107" s="2"/>
    </row>
    <row r="9108" spans="1:10" s="20" customFormat="1" x14ac:dyDescent="0.2">
      <c r="A9108" s="2"/>
    </row>
    <row r="9109" spans="1:10" s="20" customFormat="1" x14ac:dyDescent="0.2">
      <c r="A9109" s="2"/>
    </row>
    <row r="9110" spans="1:10" s="20" customFormat="1" x14ac:dyDescent="0.2">
      <c r="A9110" s="2"/>
    </row>
    <row r="9111" spans="1:10" s="20" customFormat="1" x14ac:dyDescent="0.2">
      <c r="A9111" s="2"/>
    </row>
    <row r="9112" spans="1:10" s="20" customFormat="1" x14ac:dyDescent="0.2">
      <c r="A9112" s="2"/>
    </row>
    <row r="9113" spans="1:10" s="20" customFormat="1" x14ac:dyDescent="0.2">
      <c r="A9113" s="2"/>
    </row>
    <row r="9114" spans="1:10" s="20" customFormat="1" x14ac:dyDescent="0.2">
      <c r="A9114" s="2"/>
    </row>
    <row r="9115" spans="1:10" s="2" customFormat="1" x14ac:dyDescent="0.2">
      <c r="C9115" s="40"/>
      <c r="D9115" s="40"/>
      <c r="E9115" s="40"/>
      <c r="F9115" s="65"/>
      <c r="H9115" s="65"/>
      <c r="I9115" s="65"/>
      <c r="J9115" s="40"/>
    </row>
    <row r="9116" spans="1:10" s="2" customFormat="1" x14ac:dyDescent="0.2">
      <c r="C9116" s="40"/>
      <c r="D9116" s="40"/>
      <c r="E9116" s="40"/>
      <c r="F9116" s="65"/>
      <c r="H9116" s="65"/>
      <c r="I9116" s="65"/>
      <c r="J9116" s="40"/>
    </row>
    <row r="9117" spans="1:10" s="2" customFormat="1" x14ac:dyDescent="0.2">
      <c r="C9117" s="40"/>
      <c r="D9117" s="40"/>
      <c r="E9117" s="40"/>
      <c r="F9117" s="65"/>
      <c r="H9117" s="65"/>
      <c r="I9117" s="65"/>
      <c r="J9117" s="40"/>
    </row>
    <row r="9118" spans="1:10" s="2" customFormat="1" x14ac:dyDescent="0.2">
      <c r="C9118" s="40"/>
      <c r="D9118" s="40"/>
      <c r="E9118" s="40"/>
      <c r="F9118" s="65"/>
      <c r="H9118" s="65"/>
      <c r="I9118" s="65"/>
      <c r="J9118" s="40"/>
    </row>
    <row r="9119" spans="1:10" s="2" customFormat="1" x14ac:dyDescent="0.2">
      <c r="C9119" s="40"/>
      <c r="D9119" s="40"/>
      <c r="E9119" s="40"/>
      <c r="F9119" s="65"/>
      <c r="H9119" s="65"/>
      <c r="I9119" s="65"/>
      <c r="J9119" s="40"/>
    </row>
    <row r="9120" spans="1:10" s="2" customFormat="1" x14ac:dyDescent="0.2">
      <c r="C9120" s="40"/>
      <c r="D9120" s="40"/>
      <c r="E9120" s="40"/>
      <c r="F9120" s="65"/>
      <c r="H9120" s="65"/>
      <c r="I9120" s="65"/>
      <c r="J9120" s="40"/>
    </row>
    <row r="9121" s="2" customFormat="1" x14ac:dyDescent="0.2"/>
    <row r="9122" s="2" customFormat="1" x14ac:dyDescent="0.2"/>
    <row r="9123" s="2" customFormat="1" x14ac:dyDescent="0.2"/>
    <row r="9124" s="2" customFormat="1" x14ac:dyDescent="0.2"/>
    <row r="9125" s="2" customFormat="1" x14ac:dyDescent="0.2"/>
    <row r="9126" s="2" customFormat="1" x14ac:dyDescent="0.2"/>
    <row r="9127" s="2" customFormat="1" x14ac:dyDescent="0.2"/>
    <row r="9128" s="2" customFormat="1" x14ac:dyDescent="0.2"/>
    <row r="9129" s="2" customFormat="1" x14ac:dyDescent="0.2"/>
    <row r="9130" s="2" customFormat="1" x14ac:dyDescent="0.2"/>
    <row r="9131" s="2" customFormat="1" x14ac:dyDescent="0.2"/>
    <row r="9132" s="2" customFormat="1" x14ac:dyDescent="0.2"/>
    <row r="9133" s="2" customFormat="1" x14ac:dyDescent="0.2"/>
    <row r="9134" s="2" customFormat="1" x14ac:dyDescent="0.2"/>
    <row r="9135" s="2" customFormat="1" x14ac:dyDescent="0.2"/>
    <row r="9136" s="2" customFormat="1" x14ac:dyDescent="0.2"/>
    <row r="9137" s="2" customFormat="1" x14ac:dyDescent="0.2"/>
    <row r="9138" s="2" customFormat="1" x14ac:dyDescent="0.2"/>
    <row r="9139" s="2" customFormat="1" x14ac:dyDescent="0.2"/>
    <row r="9140" s="2" customFormat="1" x14ac:dyDescent="0.2"/>
    <row r="9141" s="2" customFormat="1" x14ac:dyDescent="0.2"/>
    <row r="9142" s="2" customFormat="1" x14ac:dyDescent="0.2"/>
    <row r="9143" s="2" customFormat="1" x14ac:dyDescent="0.2"/>
    <row r="9144" s="2" customFormat="1" x14ac:dyDescent="0.2"/>
    <row r="9145" s="2" customFormat="1" x14ac:dyDescent="0.2"/>
    <row r="9146" s="2" customFormat="1" x14ac:dyDescent="0.2"/>
    <row r="9147" s="2" customFormat="1" x14ac:dyDescent="0.2"/>
    <row r="9148" s="2" customFormat="1" x14ac:dyDescent="0.2"/>
    <row r="9149" s="2" customFormat="1" x14ac:dyDescent="0.2"/>
    <row r="9150" s="2" customFormat="1" x14ac:dyDescent="0.2"/>
    <row r="9151" s="2" customFormat="1" x14ac:dyDescent="0.2"/>
    <row r="9152" s="2" customFormat="1" x14ac:dyDescent="0.2"/>
    <row r="9153" s="2" customFormat="1" x14ac:dyDescent="0.2"/>
    <row r="9154" s="2" customFormat="1" x14ac:dyDescent="0.2"/>
    <row r="9155" s="2" customFormat="1" x14ac:dyDescent="0.2"/>
    <row r="9156" s="2" customFormat="1" x14ac:dyDescent="0.2"/>
    <row r="9157" s="2" customFormat="1" x14ac:dyDescent="0.2"/>
    <row r="9158" s="2" customFormat="1" x14ac:dyDescent="0.2"/>
    <row r="9159" s="2" customFormat="1" x14ac:dyDescent="0.2"/>
    <row r="9160" s="2" customFormat="1" x14ac:dyDescent="0.2"/>
    <row r="9161" s="2" customFormat="1" x14ac:dyDescent="0.2"/>
    <row r="9162" s="2" customFormat="1" x14ac:dyDescent="0.2"/>
    <row r="9163" s="2" customFormat="1" x14ac:dyDescent="0.2"/>
    <row r="9164" s="2" customFormat="1" x14ac:dyDescent="0.2"/>
    <row r="9165" s="2" customFormat="1" x14ac:dyDescent="0.2"/>
    <row r="9166" s="2" customFormat="1" x14ac:dyDescent="0.2"/>
    <row r="9167" s="2" customFormat="1" x14ac:dyDescent="0.2"/>
    <row r="9168" s="2" customFormat="1" x14ac:dyDescent="0.2"/>
    <row r="9169" s="2" customFormat="1" x14ac:dyDescent="0.2"/>
    <row r="9170" s="2" customFormat="1" x14ac:dyDescent="0.2"/>
    <row r="9171" s="2" customFormat="1" x14ac:dyDescent="0.2"/>
    <row r="9172" s="2" customFormat="1" x14ac:dyDescent="0.2"/>
    <row r="9173" s="2" customFormat="1" x14ac:dyDescent="0.2"/>
    <row r="9174" s="2" customFormat="1" x14ac:dyDescent="0.2"/>
    <row r="9175" s="2" customFormat="1" x14ac:dyDescent="0.2"/>
    <row r="9176" s="2" customFormat="1" x14ac:dyDescent="0.2"/>
    <row r="9177" s="2" customFormat="1" x14ac:dyDescent="0.2"/>
    <row r="9178" s="2" customFormat="1" x14ac:dyDescent="0.2"/>
    <row r="9179" s="2" customFormat="1" x14ac:dyDescent="0.2"/>
    <row r="9180" s="2" customFormat="1" x14ac:dyDescent="0.2"/>
    <row r="9181" s="2" customFormat="1" x14ac:dyDescent="0.2"/>
    <row r="9182" s="2" customFormat="1" x14ac:dyDescent="0.2"/>
    <row r="9183" s="2" customFormat="1" x14ac:dyDescent="0.2"/>
    <row r="9184" s="2" customFormat="1" x14ac:dyDescent="0.2"/>
    <row r="9185" s="2" customFormat="1" x14ac:dyDescent="0.2"/>
    <row r="9186" s="2" customFormat="1" x14ac:dyDescent="0.2"/>
    <row r="9187" s="2" customFormat="1" x14ac:dyDescent="0.2"/>
    <row r="9188" s="2" customFormat="1" x14ac:dyDescent="0.2"/>
    <row r="9189" s="2" customFormat="1" x14ac:dyDescent="0.2"/>
    <row r="9190" s="2" customFormat="1" x14ac:dyDescent="0.2"/>
    <row r="9191" s="2" customFormat="1" x14ac:dyDescent="0.2"/>
    <row r="9192" s="2" customFormat="1" x14ac:dyDescent="0.2"/>
    <row r="9193" s="2" customFormat="1" x14ac:dyDescent="0.2"/>
    <row r="9194" s="2" customFormat="1" x14ac:dyDescent="0.2"/>
    <row r="9195" s="2" customFormat="1" x14ac:dyDescent="0.2"/>
    <row r="9196" s="2" customFormat="1" x14ac:dyDescent="0.2"/>
    <row r="9197" s="2" customFormat="1" x14ac:dyDescent="0.2"/>
    <row r="9198" s="2" customFormat="1" x14ac:dyDescent="0.2"/>
    <row r="9199" s="2" customFormat="1" x14ac:dyDescent="0.2"/>
    <row r="9200" s="2" customFormat="1" x14ac:dyDescent="0.2"/>
    <row r="9201" s="2" customFormat="1" x14ac:dyDescent="0.2"/>
    <row r="9202" s="2" customFormat="1" x14ac:dyDescent="0.2"/>
    <row r="9203" s="2" customFormat="1" x14ac:dyDescent="0.2"/>
    <row r="9204" s="2" customFormat="1" x14ac:dyDescent="0.2"/>
    <row r="9205" s="2" customFormat="1" x14ac:dyDescent="0.2"/>
    <row r="9206" s="2" customFormat="1" x14ac:dyDescent="0.2"/>
    <row r="9207" s="2" customFormat="1" x14ac:dyDescent="0.2"/>
    <row r="9208" s="2" customFormat="1" x14ac:dyDescent="0.2"/>
    <row r="9209" s="2" customFormat="1" x14ac:dyDescent="0.2"/>
    <row r="9210" s="2" customFormat="1" x14ac:dyDescent="0.2"/>
    <row r="9211" s="2" customFormat="1" x14ac:dyDescent="0.2"/>
    <row r="9212" s="2" customFormat="1" x14ac:dyDescent="0.2"/>
    <row r="9213" s="2" customFormat="1" x14ac:dyDescent="0.2"/>
    <row r="9214" s="2" customFormat="1" x14ac:dyDescent="0.2"/>
    <row r="9215" s="2" customFormat="1" x14ac:dyDescent="0.2"/>
    <row r="9216" s="2" customFormat="1" x14ac:dyDescent="0.2"/>
    <row r="9217" s="2" customFormat="1" x14ac:dyDescent="0.2"/>
    <row r="9218" s="2" customFormat="1" x14ac:dyDescent="0.2"/>
    <row r="9219" s="2" customFormat="1" x14ac:dyDescent="0.2"/>
    <row r="9220" s="2" customFormat="1" x14ac:dyDescent="0.2"/>
    <row r="9221" s="2" customFormat="1" x14ac:dyDescent="0.2"/>
    <row r="9222" s="2" customFormat="1" x14ac:dyDescent="0.2"/>
    <row r="9223" s="2" customFormat="1" x14ac:dyDescent="0.2"/>
    <row r="9224" s="2" customFormat="1" x14ac:dyDescent="0.2"/>
    <row r="9225" s="2" customFormat="1" x14ac:dyDescent="0.2"/>
    <row r="9226" s="2" customFormat="1" x14ac:dyDescent="0.2"/>
    <row r="9227" s="2" customFormat="1" x14ac:dyDescent="0.2"/>
    <row r="9228" s="2" customFormat="1" x14ac:dyDescent="0.2"/>
    <row r="9229" s="2" customFormat="1" x14ac:dyDescent="0.2"/>
    <row r="9230" s="2" customFormat="1" x14ac:dyDescent="0.2"/>
    <row r="9231" s="2" customFormat="1" x14ac:dyDescent="0.2"/>
    <row r="9232" s="2" customFormat="1" x14ac:dyDescent="0.2"/>
    <row r="9233" s="2" customFormat="1" x14ac:dyDescent="0.2"/>
    <row r="9234" s="2" customFormat="1" x14ac:dyDescent="0.2"/>
    <row r="9235" s="2" customFormat="1" x14ac:dyDescent="0.2"/>
    <row r="9236" s="2" customFormat="1" x14ac:dyDescent="0.2"/>
    <row r="9237" s="2" customFormat="1" x14ac:dyDescent="0.2"/>
    <row r="9238" s="2" customFormat="1" x14ac:dyDescent="0.2"/>
    <row r="9239" s="2" customFormat="1" x14ac:dyDescent="0.2"/>
    <row r="9240" s="2" customFormat="1" x14ac:dyDescent="0.2"/>
    <row r="9241" s="2" customFormat="1" x14ac:dyDescent="0.2"/>
    <row r="9242" s="2" customFormat="1" x14ac:dyDescent="0.2"/>
    <row r="9243" s="2" customFormat="1" x14ac:dyDescent="0.2"/>
    <row r="9244" s="2" customFormat="1" x14ac:dyDescent="0.2"/>
    <row r="9245" s="2" customFormat="1" x14ac:dyDescent="0.2"/>
    <row r="9246" s="2" customFormat="1" x14ac:dyDescent="0.2"/>
    <row r="9247" s="2" customFormat="1" x14ac:dyDescent="0.2"/>
    <row r="9248" s="2" customFormat="1" x14ac:dyDescent="0.2"/>
    <row r="9249" s="2" customFormat="1" x14ac:dyDescent="0.2"/>
    <row r="9250" s="2" customFormat="1" x14ac:dyDescent="0.2"/>
    <row r="9251" s="2" customFormat="1" x14ac:dyDescent="0.2"/>
    <row r="9252" s="2" customFormat="1" x14ac:dyDescent="0.2"/>
    <row r="9253" s="2" customFormat="1" x14ac:dyDescent="0.2"/>
    <row r="9254" s="2" customFormat="1" x14ac:dyDescent="0.2"/>
    <row r="9255" s="2" customFormat="1" x14ac:dyDescent="0.2"/>
    <row r="9256" s="2" customFormat="1" x14ac:dyDescent="0.2"/>
    <row r="9257" s="2" customFormat="1" x14ac:dyDescent="0.2"/>
    <row r="9258" s="2" customFormat="1" x14ac:dyDescent="0.2"/>
    <row r="9259" s="2" customFormat="1" x14ac:dyDescent="0.2"/>
    <row r="9260" s="2" customFormat="1" x14ac:dyDescent="0.2"/>
    <row r="9261" s="2" customFormat="1" x14ac:dyDescent="0.2"/>
    <row r="9262" s="2" customFormat="1" x14ac:dyDescent="0.2"/>
    <row r="9263" s="2" customFormat="1" x14ac:dyDescent="0.2"/>
    <row r="9264" s="2" customFormat="1" x14ac:dyDescent="0.2"/>
    <row r="9265" s="2" customFormat="1" x14ac:dyDescent="0.2"/>
    <row r="9266" s="2" customFormat="1" x14ac:dyDescent="0.2"/>
    <row r="9267" s="2" customFormat="1" x14ac:dyDescent="0.2"/>
    <row r="9268" s="2" customFormat="1" x14ac:dyDescent="0.2"/>
    <row r="9269" s="2" customFormat="1" x14ac:dyDescent="0.2"/>
    <row r="9270" s="2" customFormat="1" x14ac:dyDescent="0.2"/>
    <row r="9271" s="2" customFormat="1" x14ac:dyDescent="0.2"/>
    <row r="9272" s="2" customFormat="1" x14ac:dyDescent="0.2"/>
    <row r="9273" s="2" customFormat="1" x14ac:dyDescent="0.2"/>
    <row r="9274" s="2" customFormat="1" x14ac:dyDescent="0.2"/>
    <row r="9275" s="2" customFormat="1" x14ac:dyDescent="0.2"/>
    <row r="9276" s="2" customFormat="1" x14ac:dyDescent="0.2"/>
    <row r="9277" s="2" customFormat="1" x14ac:dyDescent="0.2"/>
    <row r="9278" s="2" customFormat="1" x14ac:dyDescent="0.2"/>
    <row r="9279" s="2" customFormat="1" x14ac:dyDescent="0.2"/>
    <row r="9280" s="2" customFormat="1" x14ac:dyDescent="0.2"/>
    <row r="9281" s="2" customFormat="1" x14ac:dyDescent="0.2"/>
    <row r="9282" s="2" customFormat="1" x14ac:dyDescent="0.2"/>
    <row r="9283" s="2" customFormat="1" x14ac:dyDescent="0.2"/>
    <row r="9284" s="2" customFormat="1" x14ac:dyDescent="0.2"/>
    <row r="9285" s="2" customFormat="1" x14ac:dyDescent="0.2"/>
    <row r="9286" s="2" customFormat="1" x14ac:dyDescent="0.2"/>
    <row r="9287" s="2" customFormat="1" x14ac:dyDescent="0.2"/>
    <row r="9288" s="2" customFormat="1" x14ac:dyDescent="0.2"/>
    <row r="9289" s="2" customFormat="1" x14ac:dyDescent="0.2"/>
    <row r="9290" s="2" customFormat="1" x14ac:dyDescent="0.2"/>
    <row r="9291" s="2" customFormat="1" x14ac:dyDescent="0.2"/>
    <row r="9292" s="2" customFormat="1" x14ac:dyDescent="0.2"/>
    <row r="9293" s="2" customFormat="1" x14ac:dyDescent="0.2"/>
    <row r="9294" s="2" customFormat="1" x14ac:dyDescent="0.2"/>
    <row r="9295" s="2" customFormat="1" x14ac:dyDescent="0.2"/>
    <row r="9296" s="2" customFormat="1" x14ac:dyDescent="0.2"/>
    <row r="9297" s="2" customFormat="1" x14ac:dyDescent="0.2"/>
    <row r="9298" s="2" customFormat="1" x14ac:dyDescent="0.2"/>
    <row r="9299" s="2" customFormat="1" x14ac:dyDescent="0.2"/>
    <row r="9300" s="2" customFormat="1" x14ac:dyDescent="0.2"/>
    <row r="9301" s="2" customFormat="1" x14ac:dyDescent="0.2"/>
    <row r="9302" s="2" customFormat="1" x14ac:dyDescent="0.2"/>
    <row r="9303" s="2" customFormat="1" x14ac:dyDescent="0.2"/>
    <row r="9304" s="2" customFormat="1" x14ac:dyDescent="0.2"/>
    <row r="9305" s="2" customFormat="1" x14ac:dyDescent="0.2"/>
    <row r="9306" s="2" customFormat="1" x14ac:dyDescent="0.2"/>
    <row r="9307" s="2" customFormat="1" x14ac:dyDescent="0.2"/>
    <row r="9308" s="2" customFormat="1" x14ac:dyDescent="0.2"/>
    <row r="9309" s="2" customFormat="1" x14ac:dyDescent="0.2"/>
    <row r="9310" s="2" customFormat="1" x14ac:dyDescent="0.2"/>
    <row r="9311" s="2" customFormat="1" x14ac:dyDescent="0.2"/>
    <row r="9312" s="2" customFormat="1" x14ac:dyDescent="0.2"/>
    <row r="9313" s="2" customFormat="1" x14ac:dyDescent="0.2"/>
    <row r="9314" s="2" customFormat="1" x14ac:dyDescent="0.2"/>
    <row r="9315" s="2" customFormat="1" x14ac:dyDescent="0.2"/>
    <row r="9316" s="2" customFormat="1" x14ac:dyDescent="0.2"/>
    <row r="9317" s="2" customFormat="1" x14ac:dyDescent="0.2"/>
    <row r="9318" s="2" customFormat="1" x14ac:dyDescent="0.2"/>
    <row r="9319" s="2" customFormat="1" x14ac:dyDescent="0.2"/>
    <row r="9320" s="2" customFormat="1" x14ac:dyDescent="0.2"/>
    <row r="9321" s="2" customFormat="1" x14ac:dyDescent="0.2"/>
    <row r="9322" s="2" customFormat="1" x14ac:dyDescent="0.2"/>
    <row r="9323" s="2" customFormat="1" x14ac:dyDescent="0.2"/>
    <row r="9324" s="2" customFormat="1" x14ac:dyDescent="0.2"/>
    <row r="9325" s="2" customFormat="1" x14ac:dyDescent="0.2"/>
    <row r="9326" s="2" customFormat="1" x14ac:dyDescent="0.2"/>
    <row r="9327" s="2" customFormat="1" x14ac:dyDescent="0.2"/>
    <row r="9328" s="2" customFormat="1" x14ac:dyDescent="0.2"/>
    <row r="9329" s="2" customFormat="1" x14ac:dyDescent="0.2"/>
    <row r="9330" s="2" customFormat="1" x14ac:dyDescent="0.2"/>
    <row r="9331" s="2" customFormat="1" x14ac:dyDescent="0.2"/>
    <row r="9332" s="2" customFormat="1" x14ac:dyDescent="0.2"/>
    <row r="9333" s="2" customFormat="1" x14ac:dyDescent="0.2"/>
    <row r="9334" s="2" customFormat="1" x14ac:dyDescent="0.2"/>
    <row r="9335" s="2" customFormat="1" x14ac:dyDescent="0.2"/>
    <row r="9336" s="2" customFormat="1" x14ac:dyDescent="0.2"/>
    <row r="9337" s="2" customFormat="1" x14ac:dyDescent="0.2"/>
    <row r="9338" s="2" customFormat="1" x14ac:dyDescent="0.2"/>
    <row r="9339" s="2" customFormat="1" x14ac:dyDescent="0.2"/>
    <row r="9340" s="2" customFormat="1" x14ac:dyDescent="0.2"/>
    <row r="9341" s="2" customFormat="1" x14ac:dyDescent="0.2"/>
    <row r="9342" s="2" customFormat="1" x14ac:dyDescent="0.2"/>
    <row r="9343" s="2" customFormat="1" x14ac:dyDescent="0.2"/>
    <row r="9344" s="2" customFormat="1" x14ac:dyDescent="0.2"/>
    <row r="9345" s="2" customFormat="1" x14ac:dyDescent="0.2"/>
    <row r="9346" s="2" customFormat="1" x14ac:dyDescent="0.2"/>
    <row r="9347" s="2" customFormat="1" x14ac:dyDescent="0.2"/>
    <row r="9348" s="2" customFormat="1" x14ac:dyDescent="0.2"/>
    <row r="9349" s="2" customFormat="1" x14ac:dyDescent="0.2"/>
    <row r="9350" s="2" customFormat="1" x14ac:dyDescent="0.2"/>
    <row r="9351" s="2" customFormat="1" x14ac:dyDescent="0.2"/>
    <row r="9352" s="2" customFormat="1" x14ac:dyDescent="0.2"/>
    <row r="9353" s="2" customFormat="1" x14ac:dyDescent="0.2"/>
    <row r="9354" s="2" customFormat="1" x14ac:dyDescent="0.2"/>
    <row r="9355" s="2" customFormat="1" x14ac:dyDescent="0.2"/>
    <row r="9356" s="2" customFormat="1" x14ac:dyDescent="0.2"/>
    <row r="9357" s="2" customFormat="1" x14ac:dyDescent="0.2"/>
    <row r="9358" s="2" customFormat="1" x14ac:dyDescent="0.2"/>
    <row r="9359" s="2" customFormat="1" x14ac:dyDescent="0.2"/>
    <row r="9360" s="2" customFormat="1" x14ac:dyDescent="0.2"/>
    <row r="9361" s="2" customFormat="1" x14ac:dyDescent="0.2"/>
    <row r="9362" s="2" customFormat="1" x14ac:dyDescent="0.2"/>
    <row r="9363" s="2" customFormat="1" x14ac:dyDescent="0.2"/>
    <row r="9364" s="2" customFormat="1" x14ac:dyDescent="0.2"/>
    <row r="9365" s="2" customFormat="1" x14ac:dyDescent="0.2"/>
    <row r="9366" s="2" customFormat="1" x14ac:dyDescent="0.2"/>
    <row r="9367" s="2" customFormat="1" x14ac:dyDescent="0.2"/>
    <row r="9368" s="2" customFormat="1" x14ac:dyDescent="0.2"/>
    <row r="9369" s="2" customFormat="1" x14ac:dyDescent="0.2"/>
    <row r="9370" s="2" customFormat="1" x14ac:dyDescent="0.2"/>
    <row r="9371" s="2" customFormat="1" x14ac:dyDescent="0.2"/>
    <row r="9372" s="2" customFormat="1" x14ac:dyDescent="0.2"/>
    <row r="9373" s="2" customFormat="1" x14ac:dyDescent="0.2"/>
    <row r="9374" s="2" customFormat="1" x14ac:dyDescent="0.2"/>
    <row r="9375" s="2" customFormat="1" x14ac:dyDescent="0.2"/>
    <row r="9376" s="2" customFormat="1" x14ac:dyDescent="0.2"/>
    <row r="9377" s="2" customFormat="1" x14ac:dyDescent="0.2"/>
    <row r="9378" s="2" customFormat="1" x14ac:dyDescent="0.2"/>
    <row r="9379" s="2" customFormat="1" x14ac:dyDescent="0.2"/>
    <row r="9380" s="2" customFormat="1" x14ac:dyDescent="0.2"/>
    <row r="9381" s="2" customFormat="1" x14ac:dyDescent="0.2"/>
    <row r="9382" s="2" customFormat="1" x14ac:dyDescent="0.2"/>
    <row r="9383" s="2" customFormat="1" x14ac:dyDescent="0.2"/>
    <row r="9384" s="2" customFormat="1" x14ac:dyDescent="0.2"/>
    <row r="9385" s="2" customFormat="1" x14ac:dyDescent="0.2"/>
    <row r="9386" s="2" customFormat="1" x14ac:dyDescent="0.2"/>
    <row r="9387" s="2" customFormat="1" x14ac:dyDescent="0.2"/>
    <row r="9388" s="2" customFormat="1" x14ac:dyDescent="0.2"/>
    <row r="9389" s="2" customFormat="1" x14ac:dyDescent="0.2"/>
    <row r="9390" s="2" customFormat="1" x14ac:dyDescent="0.2"/>
    <row r="9391" s="2" customFormat="1" x14ac:dyDescent="0.2"/>
    <row r="9392" s="2" customFormat="1" x14ac:dyDescent="0.2"/>
    <row r="9393" s="2" customFormat="1" x14ac:dyDescent="0.2"/>
    <row r="9394" s="2" customFormat="1" x14ac:dyDescent="0.2"/>
    <row r="9395" s="2" customFormat="1" x14ac:dyDescent="0.2"/>
    <row r="9396" s="2" customFormat="1" x14ac:dyDescent="0.2"/>
    <row r="9397" s="2" customFormat="1" x14ac:dyDescent="0.2"/>
    <row r="9398" s="2" customFormat="1" x14ac:dyDescent="0.2"/>
    <row r="9399" s="2" customFormat="1" x14ac:dyDescent="0.2"/>
    <row r="9400" s="2" customFormat="1" x14ac:dyDescent="0.2"/>
    <row r="9401" s="2" customFormat="1" x14ac:dyDescent="0.2"/>
    <row r="9402" s="2" customFormat="1" x14ac:dyDescent="0.2"/>
    <row r="9403" s="2" customFormat="1" x14ac:dyDescent="0.2"/>
    <row r="9404" s="2" customFormat="1" x14ac:dyDescent="0.2"/>
    <row r="9405" s="2" customFormat="1" x14ac:dyDescent="0.2"/>
    <row r="9406" s="2" customFormat="1" x14ac:dyDescent="0.2"/>
    <row r="9407" s="2" customFormat="1" x14ac:dyDescent="0.2"/>
    <row r="9408" s="2" customFormat="1" x14ac:dyDescent="0.2"/>
    <row r="9409" s="2" customFormat="1" x14ac:dyDescent="0.2"/>
    <row r="9410" s="2" customFormat="1" x14ac:dyDescent="0.2"/>
    <row r="9411" s="2" customFormat="1" x14ac:dyDescent="0.2"/>
    <row r="9412" s="2" customFormat="1" x14ac:dyDescent="0.2"/>
    <row r="9413" s="2" customFormat="1" x14ac:dyDescent="0.2"/>
    <row r="9414" s="2" customFormat="1" x14ac:dyDescent="0.2"/>
    <row r="9415" s="2" customFormat="1" x14ac:dyDescent="0.2"/>
    <row r="9416" s="2" customFormat="1" x14ac:dyDescent="0.2"/>
    <row r="9417" s="2" customFormat="1" x14ac:dyDescent="0.2"/>
    <row r="9418" s="2" customFormat="1" x14ac:dyDescent="0.2"/>
    <row r="9419" s="2" customFormat="1" x14ac:dyDescent="0.2"/>
    <row r="9420" s="2" customFormat="1" x14ac:dyDescent="0.2"/>
    <row r="9421" s="2" customFormat="1" x14ac:dyDescent="0.2"/>
    <row r="9422" s="2" customFormat="1" x14ac:dyDescent="0.2"/>
    <row r="9423" s="2" customFormat="1" x14ac:dyDescent="0.2"/>
    <row r="9424" s="2" customFormat="1" x14ac:dyDescent="0.2"/>
    <row r="9425" s="2" customFormat="1" x14ac:dyDescent="0.2"/>
    <row r="9426" s="2" customFormat="1" x14ac:dyDescent="0.2"/>
    <row r="9427" s="2" customFormat="1" x14ac:dyDescent="0.2"/>
    <row r="9428" s="2" customFormat="1" x14ac:dyDescent="0.2"/>
    <row r="9429" s="2" customFormat="1" x14ac:dyDescent="0.2"/>
    <row r="9430" s="2" customFormat="1" x14ac:dyDescent="0.2"/>
    <row r="9431" s="2" customFormat="1" x14ac:dyDescent="0.2"/>
    <row r="9432" s="2" customFormat="1" x14ac:dyDescent="0.2"/>
    <row r="9433" s="2" customFormat="1" x14ac:dyDescent="0.2"/>
    <row r="9434" s="2" customFormat="1" x14ac:dyDescent="0.2"/>
    <row r="9435" s="2" customFormat="1" x14ac:dyDescent="0.2"/>
    <row r="9436" s="2" customFormat="1" x14ac:dyDescent="0.2"/>
    <row r="9437" s="2" customFormat="1" x14ac:dyDescent="0.2"/>
    <row r="9438" s="2" customFormat="1" x14ac:dyDescent="0.2"/>
    <row r="9439" s="2" customFormat="1" x14ac:dyDescent="0.2"/>
    <row r="9440" s="2" customFormat="1" x14ac:dyDescent="0.2"/>
    <row r="9441" s="2" customFormat="1" x14ac:dyDescent="0.2"/>
    <row r="9442" s="2" customFormat="1" x14ac:dyDescent="0.2"/>
    <row r="9443" s="2" customFormat="1" x14ac:dyDescent="0.2"/>
    <row r="9444" s="2" customFormat="1" x14ac:dyDescent="0.2"/>
    <row r="9445" s="2" customFormat="1" x14ac:dyDescent="0.2"/>
    <row r="9446" s="2" customFormat="1" x14ac:dyDescent="0.2"/>
    <row r="9447" s="2" customFormat="1" x14ac:dyDescent="0.2"/>
    <row r="9448" s="2" customFormat="1" x14ac:dyDescent="0.2"/>
    <row r="9449" s="2" customFormat="1" x14ac:dyDescent="0.2"/>
    <row r="9450" s="2" customFormat="1" x14ac:dyDescent="0.2"/>
    <row r="9451" s="2" customFormat="1" x14ac:dyDescent="0.2"/>
    <row r="9452" s="2" customFormat="1" x14ac:dyDescent="0.2"/>
    <row r="9453" s="2" customFormat="1" x14ac:dyDescent="0.2"/>
    <row r="9454" s="2" customFormat="1" x14ac:dyDescent="0.2"/>
    <row r="9455" s="2" customFormat="1" x14ac:dyDescent="0.2"/>
    <row r="9456" s="2" customFormat="1" x14ac:dyDescent="0.2"/>
    <row r="9457" s="2" customFormat="1" x14ac:dyDescent="0.2"/>
    <row r="9458" s="2" customFormat="1" x14ac:dyDescent="0.2"/>
    <row r="9459" s="2" customFormat="1" x14ac:dyDescent="0.2"/>
    <row r="9460" s="2" customFormat="1" x14ac:dyDescent="0.2"/>
    <row r="9461" s="2" customFormat="1" x14ac:dyDescent="0.2"/>
    <row r="9462" s="2" customFormat="1" x14ac:dyDescent="0.2"/>
    <row r="9463" s="2" customFormat="1" x14ac:dyDescent="0.2"/>
    <row r="9464" s="2" customFormat="1" x14ac:dyDescent="0.2"/>
    <row r="9465" s="2" customFormat="1" x14ac:dyDescent="0.2"/>
    <row r="9466" s="2" customFormat="1" x14ac:dyDescent="0.2"/>
    <row r="9467" s="2" customFormat="1" x14ac:dyDescent="0.2"/>
    <row r="9468" s="2" customFormat="1" x14ac:dyDescent="0.2"/>
    <row r="9469" s="2" customFormat="1" x14ac:dyDescent="0.2"/>
    <row r="9470" s="2" customFormat="1" x14ac:dyDescent="0.2"/>
    <row r="9471" s="2" customFormat="1" x14ac:dyDescent="0.2"/>
    <row r="9472" s="2" customFormat="1" x14ac:dyDescent="0.2"/>
    <row r="9473" s="2" customFormat="1" x14ac:dyDescent="0.2"/>
    <row r="9474" s="2" customFormat="1" x14ac:dyDescent="0.2"/>
    <row r="9475" s="2" customFormat="1" x14ac:dyDescent="0.2"/>
    <row r="9476" s="2" customFormat="1" x14ac:dyDescent="0.2"/>
    <row r="9477" s="2" customFormat="1" x14ac:dyDescent="0.2"/>
    <row r="9478" s="2" customFormat="1" x14ac:dyDescent="0.2"/>
    <row r="9479" s="2" customFormat="1" x14ac:dyDescent="0.2"/>
    <row r="9480" s="2" customFormat="1" x14ac:dyDescent="0.2"/>
    <row r="9481" s="2" customFormat="1" x14ac:dyDescent="0.2"/>
    <row r="9482" s="2" customFormat="1" x14ac:dyDescent="0.2"/>
    <row r="9483" s="2" customFormat="1" x14ac:dyDescent="0.2"/>
    <row r="9484" s="2" customFormat="1" x14ac:dyDescent="0.2"/>
    <row r="9485" s="2" customFormat="1" x14ac:dyDescent="0.2"/>
    <row r="9486" s="2" customFormat="1" x14ac:dyDescent="0.2"/>
    <row r="9487" s="2" customFormat="1" x14ac:dyDescent="0.2"/>
    <row r="9488" s="2" customFormat="1" x14ac:dyDescent="0.2"/>
    <row r="9489" s="2" customFormat="1" x14ac:dyDescent="0.2"/>
    <row r="9490" s="2" customFormat="1" x14ac:dyDescent="0.2"/>
    <row r="9491" s="2" customFormat="1" x14ac:dyDescent="0.2"/>
    <row r="9492" s="2" customFormat="1" x14ac:dyDescent="0.2"/>
    <row r="9493" s="2" customFormat="1" x14ac:dyDescent="0.2"/>
    <row r="9494" s="2" customFormat="1" x14ac:dyDescent="0.2"/>
    <row r="9495" s="2" customFormat="1" x14ac:dyDescent="0.2"/>
    <row r="9496" s="2" customFormat="1" x14ac:dyDescent="0.2"/>
    <row r="9497" s="2" customFormat="1" x14ac:dyDescent="0.2"/>
    <row r="9498" s="2" customFormat="1" x14ac:dyDescent="0.2"/>
    <row r="9499" s="2" customFormat="1" x14ac:dyDescent="0.2"/>
    <row r="9500" s="2" customFormat="1" x14ac:dyDescent="0.2"/>
    <row r="9501" s="2" customFormat="1" x14ac:dyDescent="0.2"/>
    <row r="9502" s="2" customFormat="1" x14ac:dyDescent="0.2"/>
    <row r="9503" s="2" customFormat="1" x14ac:dyDescent="0.2"/>
    <row r="9504" s="2" customFormat="1" x14ac:dyDescent="0.2"/>
    <row r="9505" s="2" customFormat="1" x14ac:dyDescent="0.2"/>
    <row r="9506" s="2" customFormat="1" x14ac:dyDescent="0.2"/>
    <row r="9507" s="2" customFormat="1" x14ac:dyDescent="0.2"/>
    <row r="9508" s="2" customFormat="1" x14ac:dyDescent="0.2"/>
    <row r="9509" s="2" customFormat="1" x14ac:dyDescent="0.2"/>
    <row r="9510" s="2" customFormat="1" x14ac:dyDescent="0.2"/>
    <row r="9511" s="2" customFormat="1" x14ac:dyDescent="0.2"/>
    <row r="9512" s="2" customFormat="1" x14ac:dyDescent="0.2"/>
    <row r="9513" s="2" customFormat="1" x14ac:dyDescent="0.2"/>
    <row r="9514" s="2" customFormat="1" x14ac:dyDescent="0.2"/>
    <row r="9515" s="2" customFormat="1" x14ac:dyDescent="0.2"/>
    <row r="9516" s="2" customFormat="1" x14ac:dyDescent="0.2"/>
    <row r="9517" s="2" customFormat="1" x14ac:dyDescent="0.2"/>
    <row r="9518" s="2" customFormat="1" x14ac:dyDescent="0.2"/>
    <row r="9519" s="2" customFormat="1" x14ac:dyDescent="0.2"/>
    <row r="9520" s="2" customFormat="1" x14ac:dyDescent="0.2"/>
    <row r="9521" s="2" customFormat="1" x14ac:dyDescent="0.2"/>
    <row r="9522" s="2" customFormat="1" x14ac:dyDescent="0.2"/>
    <row r="9523" s="2" customFormat="1" x14ac:dyDescent="0.2"/>
    <row r="9524" s="2" customFormat="1" x14ac:dyDescent="0.2"/>
    <row r="9525" s="2" customFormat="1" x14ac:dyDescent="0.2"/>
    <row r="9526" s="2" customFormat="1" x14ac:dyDescent="0.2"/>
    <row r="9527" s="2" customFormat="1" x14ac:dyDescent="0.2"/>
    <row r="9528" s="2" customFormat="1" x14ac:dyDescent="0.2"/>
    <row r="9529" s="2" customFormat="1" x14ac:dyDescent="0.2"/>
    <row r="9530" s="2" customFormat="1" x14ac:dyDescent="0.2"/>
    <row r="9531" s="2" customFormat="1" x14ac:dyDescent="0.2"/>
    <row r="9532" s="2" customFormat="1" x14ac:dyDescent="0.2"/>
    <row r="9533" s="2" customFormat="1" x14ac:dyDescent="0.2"/>
    <row r="9534" s="2" customFormat="1" x14ac:dyDescent="0.2"/>
    <row r="9535" s="2" customFormat="1" x14ac:dyDescent="0.2"/>
    <row r="9536" s="2" customFormat="1" x14ac:dyDescent="0.2"/>
    <row r="9537" s="2" customFormat="1" x14ac:dyDescent="0.2"/>
    <row r="9538" s="2" customFormat="1" x14ac:dyDescent="0.2"/>
    <row r="9539" s="2" customFormat="1" x14ac:dyDescent="0.2"/>
    <row r="9540" s="2" customFormat="1" x14ac:dyDescent="0.2"/>
    <row r="9541" s="2" customFormat="1" x14ac:dyDescent="0.2"/>
    <row r="9542" s="2" customFormat="1" x14ac:dyDescent="0.2"/>
    <row r="9543" s="2" customFormat="1" x14ac:dyDescent="0.2"/>
    <row r="9544" s="2" customFormat="1" x14ac:dyDescent="0.2"/>
    <row r="9545" s="2" customFormat="1" x14ac:dyDescent="0.2"/>
    <row r="9546" s="2" customFormat="1" x14ac:dyDescent="0.2"/>
    <row r="9547" s="2" customFormat="1" x14ac:dyDescent="0.2"/>
    <row r="9548" s="2" customFormat="1" x14ac:dyDescent="0.2"/>
    <row r="9549" s="2" customFormat="1" x14ac:dyDescent="0.2"/>
    <row r="9550" s="2" customFormat="1" x14ac:dyDescent="0.2"/>
    <row r="9551" s="2" customFormat="1" x14ac:dyDescent="0.2"/>
    <row r="9552" s="2" customFormat="1" x14ac:dyDescent="0.2"/>
    <row r="9553" s="2" customFormat="1" x14ac:dyDescent="0.2"/>
    <row r="9554" s="2" customFormat="1" x14ac:dyDescent="0.2"/>
    <row r="9555" s="2" customFormat="1" x14ac:dyDescent="0.2"/>
    <row r="9556" s="2" customFormat="1" x14ac:dyDescent="0.2"/>
    <row r="9557" s="2" customFormat="1" x14ac:dyDescent="0.2"/>
    <row r="9558" s="2" customFormat="1" x14ac:dyDescent="0.2"/>
    <row r="9559" s="2" customFormat="1" x14ac:dyDescent="0.2"/>
    <row r="9560" s="2" customFormat="1" x14ac:dyDescent="0.2"/>
    <row r="9561" s="2" customFormat="1" x14ac:dyDescent="0.2"/>
    <row r="9562" s="2" customFormat="1" x14ac:dyDescent="0.2"/>
    <row r="9563" s="2" customFormat="1" x14ac:dyDescent="0.2"/>
    <row r="9564" s="2" customFormat="1" x14ac:dyDescent="0.2"/>
    <row r="9565" s="2" customFormat="1" x14ac:dyDescent="0.2"/>
    <row r="9566" s="2" customFormat="1" x14ac:dyDescent="0.2"/>
    <row r="9567" s="2" customFormat="1" x14ac:dyDescent="0.2"/>
    <row r="9568" s="2" customFormat="1" x14ac:dyDescent="0.2"/>
    <row r="9569" s="2" customFormat="1" x14ac:dyDescent="0.2"/>
    <row r="9570" s="2" customFormat="1" x14ac:dyDescent="0.2"/>
    <row r="9571" s="2" customFormat="1" x14ac:dyDescent="0.2"/>
    <row r="9572" s="2" customFormat="1" x14ac:dyDescent="0.2"/>
    <row r="9573" s="2" customFormat="1" x14ac:dyDescent="0.2"/>
    <row r="9574" s="2" customFormat="1" x14ac:dyDescent="0.2"/>
    <row r="9575" s="2" customFormat="1" x14ac:dyDescent="0.2"/>
    <row r="9576" s="2" customFormat="1" x14ac:dyDescent="0.2"/>
    <row r="9577" s="2" customFormat="1" x14ac:dyDescent="0.2"/>
    <row r="9578" s="2" customFormat="1" x14ac:dyDescent="0.2"/>
    <row r="9579" s="2" customFormat="1" x14ac:dyDescent="0.2"/>
    <row r="9580" s="2" customFormat="1" x14ac:dyDescent="0.2"/>
    <row r="9581" s="2" customFormat="1" x14ac:dyDescent="0.2"/>
    <row r="9582" s="2" customFormat="1" x14ac:dyDescent="0.2"/>
    <row r="9583" s="2" customFormat="1" x14ac:dyDescent="0.2"/>
    <row r="9584" s="2" customFormat="1" x14ac:dyDescent="0.2"/>
    <row r="9585" s="2" customFormat="1" x14ac:dyDescent="0.2"/>
    <row r="9586" s="2" customFormat="1" x14ac:dyDescent="0.2"/>
    <row r="9587" s="2" customFormat="1" x14ac:dyDescent="0.2"/>
    <row r="9588" s="2" customFormat="1" x14ac:dyDescent="0.2"/>
    <row r="9589" s="2" customFormat="1" x14ac:dyDescent="0.2"/>
    <row r="9590" s="2" customFormat="1" x14ac:dyDescent="0.2"/>
    <row r="9591" s="2" customFormat="1" x14ac:dyDescent="0.2"/>
    <row r="9592" s="2" customFormat="1" x14ac:dyDescent="0.2"/>
    <row r="9593" s="2" customFormat="1" x14ac:dyDescent="0.2"/>
    <row r="9594" s="2" customFormat="1" x14ac:dyDescent="0.2"/>
    <row r="9595" s="2" customFormat="1" x14ac:dyDescent="0.2"/>
    <row r="9596" s="2" customFormat="1" x14ac:dyDescent="0.2"/>
    <row r="9597" s="2" customFormat="1" x14ac:dyDescent="0.2"/>
    <row r="9598" s="2" customFormat="1" x14ac:dyDescent="0.2"/>
    <row r="9599" s="2" customFormat="1" x14ac:dyDescent="0.2"/>
    <row r="9600" s="2" customFormat="1" x14ac:dyDescent="0.2"/>
    <row r="9601" s="2" customFormat="1" x14ac:dyDescent="0.2"/>
    <row r="9602" s="2" customFormat="1" x14ac:dyDescent="0.2"/>
    <row r="9603" s="2" customFormat="1" x14ac:dyDescent="0.2"/>
    <row r="9604" s="2" customFormat="1" x14ac:dyDescent="0.2"/>
    <row r="9605" s="2" customFormat="1" x14ac:dyDescent="0.2"/>
    <row r="9606" s="2" customFormat="1" x14ac:dyDescent="0.2"/>
    <row r="9607" s="2" customFormat="1" x14ac:dyDescent="0.2"/>
    <row r="9608" s="2" customFormat="1" x14ac:dyDescent="0.2"/>
    <row r="9609" s="2" customFormat="1" x14ac:dyDescent="0.2"/>
    <row r="9610" s="2" customFormat="1" x14ac:dyDescent="0.2"/>
    <row r="9611" s="2" customFormat="1" x14ac:dyDescent="0.2"/>
    <row r="9612" s="2" customFormat="1" x14ac:dyDescent="0.2"/>
    <row r="9613" s="2" customFormat="1" x14ac:dyDescent="0.2"/>
    <row r="9614" s="2" customFormat="1" x14ac:dyDescent="0.2"/>
    <row r="9615" s="2" customFormat="1" x14ac:dyDescent="0.2"/>
    <row r="9616" s="2" customFormat="1" x14ac:dyDescent="0.2"/>
    <row r="9617" s="2" customFormat="1" x14ac:dyDescent="0.2"/>
    <row r="9618" s="2" customFormat="1" x14ac:dyDescent="0.2"/>
    <row r="9619" s="2" customFormat="1" x14ac:dyDescent="0.2"/>
    <row r="9620" s="2" customFormat="1" x14ac:dyDescent="0.2"/>
    <row r="9621" s="2" customFormat="1" x14ac:dyDescent="0.2"/>
    <row r="9622" s="2" customFormat="1" x14ac:dyDescent="0.2"/>
    <row r="9623" s="2" customFormat="1" x14ac:dyDescent="0.2"/>
    <row r="9624" s="2" customFormat="1" x14ac:dyDescent="0.2"/>
    <row r="9625" s="2" customFormat="1" x14ac:dyDescent="0.2"/>
    <row r="9626" s="2" customFormat="1" x14ac:dyDescent="0.2"/>
    <row r="9627" s="2" customFormat="1" x14ac:dyDescent="0.2"/>
    <row r="9628" s="2" customFormat="1" x14ac:dyDescent="0.2"/>
    <row r="9629" s="2" customFormat="1" x14ac:dyDescent="0.2"/>
    <row r="9630" s="2" customFormat="1" x14ac:dyDescent="0.2"/>
    <row r="9631" s="2" customFormat="1" x14ac:dyDescent="0.2"/>
    <row r="9632" s="2" customFormat="1" x14ac:dyDescent="0.2"/>
    <row r="9633" s="2" customFormat="1" x14ac:dyDescent="0.2"/>
    <row r="9634" s="2" customFormat="1" x14ac:dyDescent="0.2"/>
    <row r="9635" s="2" customFormat="1" x14ac:dyDescent="0.2"/>
    <row r="9636" s="2" customFormat="1" x14ac:dyDescent="0.2"/>
    <row r="9637" s="2" customFormat="1" x14ac:dyDescent="0.2"/>
    <row r="9638" s="2" customFormat="1" x14ac:dyDescent="0.2"/>
    <row r="9639" s="2" customFormat="1" x14ac:dyDescent="0.2"/>
    <row r="9640" s="2" customFormat="1" x14ac:dyDescent="0.2"/>
    <row r="9641" s="2" customFormat="1" x14ac:dyDescent="0.2"/>
    <row r="9642" s="2" customFormat="1" x14ac:dyDescent="0.2"/>
    <row r="9643" s="2" customFormat="1" x14ac:dyDescent="0.2"/>
    <row r="9644" s="2" customFormat="1" x14ac:dyDescent="0.2"/>
    <row r="9645" s="2" customFormat="1" x14ac:dyDescent="0.2"/>
    <row r="9646" s="2" customFormat="1" x14ac:dyDescent="0.2"/>
    <row r="9647" s="2" customFormat="1" x14ac:dyDescent="0.2"/>
    <row r="9648" s="2" customFormat="1" x14ac:dyDescent="0.2"/>
    <row r="9649" s="2" customFormat="1" x14ac:dyDescent="0.2"/>
    <row r="9650" s="2" customFormat="1" x14ac:dyDescent="0.2"/>
    <row r="9651" s="2" customFormat="1" x14ac:dyDescent="0.2"/>
    <row r="9652" s="2" customFormat="1" x14ac:dyDescent="0.2"/>
    <row r="9653" s="2" customFormat="1" x14ac:dyDescent="0.2"/>
    <row r="9654" s="2" customFormat="1" x14ac:dyDescent="0.2"/>
    <row r="9655" s="2" customFormat="1" x14ac:dyDescent="0.2"/>
    <row r="9656" s="2" customFormat="1" x14ac:dyDescent="0.2"/>
    <row r="9657" s="2" customFormat="1" x14ac:dyDescent="0.2"/>
    <row r="9658" s="2" customFormat="1" x14ac:dyDescent="0.2"/>
    <row r="9659" s="2" customFormat="1" x14ac:dyDescent="0.2"/>
    <row r="9660" s="2" customFormat="1" x14ac:dyDescent="0.2"/>
    <row r="9661" s="2" customFormat="1" x14ac:dyDescent="0.2"/>
    <row r="9662" s="2" customFormat="1" x14ac:dyDescent="0.2"/>
    <row r="9663" s="2" customFormat="1" x14ac:dyDescent="0.2"/>
    <row r="9664" s="2" customFormat="1" x14ac:dyDescent="0.2"/>
    <row r="9665" s="2" customFormat="1" x14ac:dyDescent="0.2"/>
    <row r="9666" s="2" customFormat="1" x14ac:dyDescent="0.2"/>
    <row r="9667" s="2" customFormat="1" x14ac:dyDescent="0.2"/>
    <row r="9668" s="2" customFormat="1" x14ac:dyDescent="0.2"/>
    <row r="9669" s="2" customFormat="1" x14ac:dyDescent="0.2"/>
    <row r="9670" s="2" customFormat="1" x14ac:dyDescent="0.2"/>
    <row r="9671" s="2" customFormat="1" x14ac:dyDescent="0.2"/>
    <row r="9672" s="2" customFormat="1" x14ac:dyDescent="0.2"/>
    <row r="9673" s="2" customFormat="1" x14ac:dyDescent="0.2"/>
    <row r="9674" s="2" customFormat="1" x14ac:dyDescent="0.2"/>
    <row r="9675" s="2" customFormat="1" x14ac:dyDescent="0.2"/>
    <row r="9676" s="2" customFormat="1" x14ac:dyDescent="0.2"/>
    <row r="9677" s="2" customFormat="1" x14ac:dyDescent="0.2"/>
    <row r="9678" s="2" customFormat="1" x14ac:dyDescent="0.2"/>
    <row r="9679" s="2" customFormat="1" x14ac:dyDescent="0.2"/>
    <row r="9680" s="2" customFormat="1" x14ac:dyDescent="0.2"/>
    <row r="9681" s="2" customFormat="1" x14ac:dyDescent="0.2"/>
    <row r="9682" s="2" customFormat="1" x14ac:dyDescent="0.2"/>
    <row r="9683" s="2" customFormat="1" x14ac:dyDescent="0.2"/>
    <row r="9684" s="2" customFormat="1" x14ac:dyDescent="0.2"/>
    <row r="9685" s="2" customFormat="1" x14ac:dyDescent="0.2"/>
    <row r="9686" s="2" customFormat="1" x14ac:dyDescent="0.2"/>
    <row r="9687" s="2" customFormat="1" x14ac:dyDescent="0.2"/>
    <row r="9688" s="2" customFormat="1" x14ac:dyDescent="0.2"/>
    <row r="9689" s="2" customFormat="1" x14ac:dyDescent="0.2"/>
    <row r="9690" s="2" customFormat="1" x14ac:dyDescent="0.2"/>
    <row r="9691" s="2" customFormat="1" x14ac:dyDescent="0.2"/>
    <row r="9692" s="2" customFormat="1" x14ac:dyDescent="0.2"/>
    <row r="9693" s="2" customFormat="1" x14ac:dyDescent="0.2"/>
    <row r="9694" s="2" customFormat="1" x14ac:dyDescent="0.2"/>
    <row r="9695" s="2" customFormat="1" x14ac:dyDescent="0.2"/>
    <row r="9696" s="2" customFormat="1" x14ac:dyDescent="0.2"/>
    <row r="9697" s="2" customFormat="1" x14ac:dyDescent="0.2"/>
    <row r="9698" s="2" customFormat="1" x14ac:dyDescent="0.2"/>
    <row r="9699" s="2" customFormat="1" x14ac:dyDescent="0.2"/>
    <row r="9700" s="2" customFormat="1" x14ac:dyDescent="0.2"/>
    <row r="9701" s="2" customFormat="1" x14ac:dyDescent="0.2"/>
    <row r="9702" s="2" customFormat="1" x14ac:dyDescent="0.2"/>
    <row r="9703" s="2" customFormat="1" x14ac:dyDescent="0.2"/>
    <row r="9704" s="2" customFormat="1" x14ac:dyDescent="0.2"/>
    <row r="9705" s="2" customFormat="1" x14ac:dyDescent="0.2"/>
    <row r="9706" s="2" customFormat="1" x14ac:dyDescent="0.2"/>
    <row r="9707" s="2" customFormat="1" x14ac:dyDescent="0.2"/>
    <row r="9708" s="2" customFormat="1" x14ac:dyDescent="0.2"/>
    <row r="9709" s="2" customFormat="1" x14ac:dyDescent="0.2"/>
    <row r="9710" s="2" customFormat="1" x14ac:dyDescent="0.2"/>
    <row r="9711" s="2" customFormat="1" x14ac:dyDescent="0.2"/>
    <row r="9712" s="2" customFormat="1" x14ac:dyDescent="0.2"/>
    <row r="9713" s="2" customFormat="1" x14ac:dyDescent="0.2"/>
    <row r="9714" s="2" customFormat="1" x14ac:dyDescent="0.2"/>
    <row r="9715" s="2" customFormat="1" x14ac:dyDescent="0.2"/>
    <row r="9716" s="2" customFormat="1" x14ac:dyDescent="0.2"/>
    <row r="9717" s="2" customFormat="1" x14ac:dyDescent="0.2"/>
    <row r="9718" s="2" customFormat="1" x14ac:dyDescent="0.2"/>
    <row r="9719" s="2" customFormat="1" x14ac:dyDescent="0.2"/>
    <row r="9720" s="2" customFormat="1" x14ac:dyDescent="0.2"/>
    <row r="9721" s="2" customFormat="1" x14ac:dyDescent="0.2"/>
    <row r="9722" s="2" customFormat="1" x14ac:dyDescent="0.2"/>
    <row r="9723" s="2" customFormat="1" x14ac:dyDescent="0.2"/>
    <row r="9724" s="2" customFormat="1" x14ac:dyDescent="0.2"/>
    <row r="9725" s="2" customFormat="1" x14ac:dyDescent="0.2"/>
    <row r="9726" s="2" customFormat="1" x14ac:dyDescent="0.2"/>
    <row r="9727" s="2" customFormat="1" x14ac:dyDescent="0.2"/>
    <row r="9728" s="2" customFormat="1" x14ac:dyDescent="0.2"/>
    <row r="9729" s="2" customFormat="1" x14ac:dyDescent="0.2"/>
    <row r="9730" s="2" customFormat="1" x14ac:dyDescent="0.2"/>
    <row r="9731" s="2" customFormat="1" x14ac:dyDescent="0.2"/>
    <row r="9732" s="2" customFormat="1" x14ac:dyDescent="0.2"/>
    <row r="9733" s="2" customFormat="1" x14ac:dyDescent="0.2"/>
    <row r="9734" s="2" customFormat="1" x14ac:dyDescent="0.2"/>
    <row r="9735" s="2" customFormat="1" x14ac:dyDescent="0.2"/>
    <row r="9736" s="2" customFormat="1" x14ac:dyDescent="0.2"/>
    <row r="9737" s="2" customFormat="1" x14ac:dyDescent="0.2"/>
    <row r="9738" s="2" customFormat="1" x14ac:dyDescent="0.2"/>
    <row r="9739" s="2" customFormat="1" x14ac:dyDescent="0.2"/>
    <row r="9740" s="2" customFormat="1" x14ac:dyDescent="0.2"/>
    <row r="9741" s="2" customFormat="1" x14ac:dyDescent="0.2"/>
    <row r="9742" s="2" customFormat="1" x14ac:dyDescent="0.2"/>
    <row r="9743" s="2" customFormat="1" x14ac:dyDescent="0.2"/>
    <row r="9744" s="2" customFormat="1" x14ac:dyDescent="0.2"/>
    <row r="9745" s="2" customFormat="1" x14ac:dyDescent="0.2"/>
    <row r="9746" s="2" customFormat="1" x14ac:dyDescent="0.2"/>
    <row r="9747" s="2" customFormat="1" x14ac:dyDescent="0.2"/>
    <row r="9748" s="2" customFormat="1" x14ac:dyDescent="0.2"/>
    <row r="9749" s="2" customFormat="1" x14ac:dyDescent="0.2"/>
    <row r="9750" s="2" customFormat="1" x14ac:dyDescent="0.2"/>
    <row r="9751" s="2" customFormat="1" x14ac:dyDescent="0.2"/>
    <row r="9752" s="2" customFormat="1" x14ac:dyDescent="0.2"/>
    <row r="9753" s="2" customFormat="1" x14ac:dyDescent="0.2"/>
    <row r="9754" s="2" customFormat="1" x14ac:dyDescent="0.2"/>
    <row r="9755" s="2" customFormat="1" x14ac:dyDescent="0.2"/>
    <row r="9756" s="2" customFormat="1" x14ac:dyDescent="0.2"/>
    <row r="9757" s="2" customFormat="1" x14ac:dyDescent="0.2"/>
    <row r="9758" s="2" customFormat="1" x14ac:dyDescent="0.2"/>
    <row r="9759" s="2" customFormat="1" x14ac:dyDescent="0.2"/>
    <row r="9760" s="2" customFormat="1" x14ac:dyDescent="0.2"/>
    <row r="9761" s="2" customFormat="1" x14ac:dyDescent="0.2"/>
    <row r="9762" s="2" customFormat="1" x14ac:dyDescent="0.2"/>
    <row r="9763" s="2" customFormat="1" x14ac:dyDescent="0.2"/>
    <row r="9764" s="2" customFormat="1" x14ac:dyDescent="0.2"/>
    <row r="9765" s="2" customFormat="1" x14ac:dyDescent="0.2"/>
    <row r="9766" s="2" customFormat="1" x14ac:dyDescent="0.2"/>
    <row r="9767" s="2" customFormat="1" x14ac:dyDescent="0.2"/>
    <row r="9768" s="2" customFormat="1" x14ac:dyDescent="0.2"/>
    <row r="9769" s="2" customFormat="1" x14ac:dyDescent="0.2"/>
    <row r="9770" s="2" customFormat="1" x14ac:dyDescent="0.2"/>
    <row r="9771" s="2" customFormat="1" x14ac:dyDescent="0.2"/>
    <row r="9772" s="2" customFormat="1" x14ac:dyDescent="0.2"/>
    <row r="9773" s="2" customFormat="1" x14ac:dyDescent="0.2"/>
    <row r="9774" s="2" customFormat="1" x14ac:dyDescent="0.2"/>
    <row r="9775" s="2" customFormat="1" x14ac:dyDescent="0.2"/>
    <row r="9776" s="2" customFormat="1" x14ac:dyDescent="0.2"/>
    <row r="9777" s="2" customFormat="1" x14ac:dyDescent="0.2"/>
    <row r="9778" s="2" customFormat="1" x14ac:dyDescent="0.2"/>
    <row r="9779" s="2" customFormat="1" x14ac:dyDescent="0.2"/>
    <row r="9780" s="2" customFormat="1" x14ac:dyDescent="0.2"/>
    <row r="9781" s="2" customFormat="1" x14ac:dyDescent="0.2"/>
    <row r="9782" s="2" customFormat="1" x14ac:dyDescent="0.2"/>
    <row r="9783" s="2" customFormat="1" x14ac:dyDescent="0.2"/>
    <row r="9784" s="2" customFormat="1" x14ac:dyDescent="0.2"/>
    <row r="9785" s="2" customFormat="1" x14ac:dyDescent="0.2"/>
    <row r="9786" s="2" customFormat="1" x14ac:dyDescent="0.2"/>
    <row r="9787" s="2" customFormat="1" x14ac:dyDescent="0.2"/>
    <row r="9788" s="2" customFormat="1" x14ac:dyDescent="0.2"/>
    <row r="9789" s="2" customFormat="1" x14ac:dyDescent="0.2"/>
    <row r="9790" s="2" customFormat="1" x14ac:dyDescent="0.2"/>
    <row r="9791" s="2" customFormat="1" x14ac:dyDescent="0.2"/>
    <row r="9792" s="2" customFormat="1" x14ac:dyDescent="0.2"/>
    <row r="9793" s="2" customFormat="1" x14ac:dyDescent="0.2"/>
    <row r="9794" s="2" customFormat="1" x14ac:dyDescent="0.2"/>
    <row r="9795" s="2" customFormat="1" x14ac:dyDescent="0.2"/>
    <row r="9796" s="2" customFormat="1" x14ac:dyDescent="0.2"/>
    <row r="9797" s="2" customFormat="1" x14ac:dyDescent="0.2"/>
    <row r="9798" s="2" customFormat="1" x14ac:dyDescent="0.2"/>
    <row r="9799" s="2" customFormat="1" x14ac:dyDescent="0.2"/>
    <row r="9800" s="2" customFormat="1" x14ac:dyDescent="0.2"/>
    <row r="9801" s="2" customFormat="1" x14ac:dyDescent="0.2"/>
    <row r="9802" s="2" customFormat="1" x14ac:dyDescent="0.2"/>
    <row r="9803" s="2" customFormat="1" x14ac:dyDescent="0.2"/>
    <row r="9804" s="2" customFormat="1" x14ac:dyDescent="0.2"/>
    <row r="9805" s="2" customFormat="1" x14ac:dyDescent="0.2"/>
    <row r="9806" s="2" customFormat="1" x14ac:dyDescent="0.2"/>
    <row r="9807" s="2" customFormat="1" x14ac:dyDescent="0.2"/>
    <row r="9808" s="2" customFormat="1" x14ac:dyDescent="0.2"/>
    <row r="9809" s="2" customFormat="1" x14ac:dyDescent="0.2"/>
    <row r="9810" s="2" customFormat="1" x14ac:dyDescent="0.2"/>
    <row r="9811" s="2" customFormat="1" x14ac:dyDescent="0.2"/>
    <row r="9812" s="2" customFormat="1" x14ac:dyDescent="0.2"/>
    <row r="9813" s="2" customFormat="1" x14ac:dyDescent="0.2"/>
    <row r="9814" s="2" customFormat="1" x14ac:dyDescent="0.2"/>
    <row r="9815" s="2" customFormat="1" x14ac:dyDescent="0.2"/>
    <row r="9816" s="2" customFormat="1" x14ac:dyDescent="0.2"/>
    <row r="9817" s="2" customFormat="1" x14ac:dyDescent="0.2"/>
    <row r="9818" s="2" customFormat="1" x14ac:dyDescent="0.2"/>
    <row r="9819" s="2" customFormat="1" x14ac:dyDescent="0.2"/>
    <row r="9820" s="2" customFormat="1" x14ac:dyDescent="0.2"/>
    <row r="9821" s="2" customFormat="1" x14ac:dyDescent="0.2"/>
    <row r="9822" s="2" customFormat="1" x14ac:dyDescent="0.2"/>
    <row r="9823" s="2" customFormat="1" x14ac:dyDescent="0.2"/>
    <row r="9824" s="2" customFormat="1" x14ac:dyDescent="0.2"/>
    <row r="9825" s="2" customFormat="1" x14ac:dyDescent="0.2"/>
    <row r="9826" s="2" customFormat="1" x14ac:dyDescent="0.2"/>
    <row r="9827" s="2" customFormat="1" x14ac:dyDescent="0.2"/>
    <row r="9828" s="2" customFormat="1" x14ac:dyDescent="0.2"/>
    <row r="9829" s="2" customFormat="1" x14ac:dyDescent="0.2"/>
    <row r="9830" s="2" customFormat="1" x14ac:dyDescent="0.2"/>
    <row r="9831" s="2" customFormat="1" x14ac:dyDescent="0.2"/>
    <row r="9832" s="2" customFormat="1" x14ac:dyDescent="0.2"/>
    <row r="9833" s="2" customFormat="1" x14ac:dyDescent="0.2"/>
    <row r="9834" s="2" customFormat="1" x14ac:dyDescent="0.2"/>
    <row r="9835" s="2" customFormat="1" x14ac:dyDescent="0.2"/>
    <row r="9836" s="2" customFormat="1" x14ac:dyDescent="0.2"/>
    <row r="9837" s="2" customFormat="1" x14ac:dyDescent="0.2"/>
    <row r="9838" s="2" customFormat="1" x14ac:dyDescent="0.2"/>
    <row r="9839" s="2" customFormat="1" x14ac:dyDescent="0.2"/>
    <row r="9840" s="2" customFormat="1" x14ac:dyDescent="0.2"/>
    <row r="9841" s="2" customFormat="1" x14ac:dyDescent="0.2"/>
    <row r="9842" s="2" customFormat="1" x14ac:dyDescent="0.2"/>
    <row r="9843" s="2" customFormat="1" x14ac:dyDescent="0.2"/>
    <row r="9844" s="2" customFormat="1" x14ac:dyDescent="0.2"/>
    <row r="9845" s="2" customFormat="1" x14ac:dyDescent="0.2"/>
    <row r="9846" s="2" customFormat="1" x14ac:dyDescent="0.2"/>
    <row r="9847" s="2" customFormat="1" x14ac:dyDescent="0.2"/>
    <row r="9848" s="2" customFormat="1" x14ac:dyDescent="0.2"/>
    <row r="9849" s="2" customFormat="1" x14ac:dyDescent="0.2"/>
    <row r="9850" s="2" customFormat="1" x14ac:dyDescent="0.2"/>
    <row r="9851" s="2" customFormat="1" x14ac:dyDescent="0.2"/>
    <row r="9852" s="2" customFormat="1" x14ac:dyDescent="0.2"/>
    <row r="9853" s="2" customFormat="1" x14ac:dyDescent="0.2"/>
    <row r="9854" s="2" customFormat="1" x14ac:dyDescent="0.2"/>
    <row r="9855" s="2" customFormat="1" x14ac:dyDescent="0.2"/>
    <row r="9856" s="2" customFormat="1" x14ac:dyDescent="0.2"/>
    <row r="9857" s="2" customFormat="1" x14ac:dyDescent="0.2"/>
    <row r="9858" s="2" customFormat="1" x14ac:dyDescent="0.2"/>
    <row r="9859" s="2" customFormat="1" x14ac:dyDescent="0.2"/>
    <row r="9860" s="2" customFormat="1" x14ac:dyDescent="0.2"/>
    <row r="9861" s="2" customFormat="1" x14ac:dyDescent="0.2"/>
    <row r="9862" s="2" customFormat="1" x14ac:dyDescent="0.2"/>
    <row r="9863" s="2" customFormat="1" x14ac:dyDescent="0.2"/>
    <row r="9864" s="2" customFormat="1" x14ac:dyDescent="0.2"/>
    <row r="9865" s="2" customFormat="1" x14ac:dyDescent="0.2"/>
    <row r="9866" s="2" customFormat="1" x14ac:dyDescent="0.2"/>
    <row r="9867" s="2" customFormat="1" x14ac:dyDescent="0.2"/>
    <row r="9868" s="2" customFormat="1" x14ac:dyDescent="0.2"/>
    <row r="9869" s="2" customFormat="1" x14ac:dyDescent="0.2"/>
    <row r="9870" s="2" customFormat="1" x14ac:dyDescent="0.2"/>
    <row r="9871" s="2" customFormat="1" x14ac:dyDescent="0.2"/>
    <row r="9872" s="2" customFormat="1" x14ac:dyDescent="0.2"/>
    <row r="9873" s="2" customFormat="1" x14ac:dyDescent="0.2"/>
    <row r="9874" s="2" customFormat="1" x14ac:dyDescent="0.2"/>
    <row r="9875" s="2" customFormat="1" x14ac:dyDescent="0.2"/>
    <row r="9876" s="2" customFormat="1" x14ac:dyDescent="0.2"/>
    <row r="9877" s="2" customFormat="1" x14ac:dyDescent="0.2"/>
    <row r="9878" s="2" customFormat="1" x14ac:dyDescent="0.2"/>
    <row r="9879" s="2" customFormat="1" x14ac:dyDescent="0.2"/>
    <row r="9880" s="2" customFormat="1" x14ac:dyDescent="0.2"/>
    <row r="9881" s="2" customFormat="1" x14ac:dyDescent="0.2"/>
    <row r="9882" s="2" customFormat="1" x14ac:dyDescent="0.2"/>
    <row r="9883" s="2" customFormat="1" x14ac:dyDescent="0.2"/>
    <row r="9884" s="2" customFormat="1" x14ac:dyDescent="0.2"/>
    <row r="9885" s="2" customFormat="1" x14ac:dyDescent="0.2"/>
    <row r="9886" s="2" customFormat="1" x14ac:dyDescent="0.2"/>
    <row r="9887" s="2" customFormat="1" x14ac:dyDescent="0.2"/>
    <row r="9888" s="2" customFormat="1" x14ac:dyDescent="0.2"/>
    <row r="9889" s="2" customFormat="1" x14ac:dyDescent="0.2"/>
    <row r="9890" s="2" customFormat="1" x14ac:dyDescent="0.2"/>
    <row r="9891" s="2" customFormat="1" x14ac:dyDescent="0.2"/>
    <row r="9892" s="2" customFormat="1" x14ac:dyDescent="0.2"/>
    <row r="9893" s="2" customFormat="1" x14ac:dyDescent="0.2"/>
    <row r="9894" s="2" customFormat="1" x14ac:dyDescent="0.2"/>
    <row r="9895" s="2" customFormat="1" x14ac:dyDescent="0.2"/>
    <row r="9896" s="2" customFormat="1" x14ac:dyDescent="0.2"/>
    <row r="9897" s="2" customFormat="1" x14ac:dyDescent="0.2"/>
    <row r="9898" s="2" customFormat="1" x14ac:dyDescent="0.2"/>
    <row r="9899" s="2" customFormat="1" x14ac:dyDescent="0.2"/>
    <row r="9900" s="2" customFormat="1" x14ac:dyDescent="0.2"/>
    <row r="9901" s="2" customFormat="1" x14ac:dyDescent="0.2"/>
    <row r="9902" s="2" customFormat="1" x14ac:dyDescent="0.2"/>
    <row r="9903" s="2" customFormat="1" x14ac:dyDescent="0.2"/>
    <row r="9904" s="2" customFormat="1" x14ac:dyDescent="0.2"/>
    <row r="9905" s="2" customFormat="1" x14ac:dyDescent="0.2"/>
    <row r="9906" s="2" customFormat="1" x14ac:dyDescent="0.2"/>
    <row r="9907" s="2" customFormat="1" x14ac:dyDescent="0.2"/>
    <row r="9908" s="2" customFormat="1" x14ac:dyDescent="0.2"/>
    <row r="9909" s="2" customFormat="1" x14ac:dyDescent="0.2"/>
    <row r="9910" s="2" customFormat="1" x14ac:dyDescent="0.2"/>
    <row r="9911" s="2" customFormat="1" x14ac:dyDescent="0.2"/>
    <row r="9912" s="2" customFormat="1" x14ac:dyDescent="0.2"/>
    <row r="9913" s="2" customFormat="1" x14ac:dyDescent="0.2"/>
    <row r="9914" s="2" customFormat="1" x14ac:dyDescent="0.2"/>
    <row r="9915" s="2" customFormat="1" x14ac:dyDescent="0.2"/>
    <row r="9916" s="2" customFormat="1" x14ac:dyDescent="0.2"/>
    <row r="9917" s="2" customFormat="1" x14ac:dyDescent="0.2"/>
    <row r="9918" s="2" customFormat="1" x14ac:dyDescent="0.2"/>
    <row r="9919" s="2" customFormat="1" x14ac:dyDescent="0.2"/>
    <row r="9920" s="2" customFormat="1" x14ac:dyDescent="0.2"/>
    <row r="9921" s="2" customFormat="1" x14ac:dyDescent="0.2"/>
    <row r="9922" s="2" customFormat="1" x14ac:dyDescent="0.2"/>
    <row r="9923" s="2" customFormat="1" x14ac:dyDescent="0.2"/>
    <row r="9924" s="2" customFormat="1" x14ac:dyDescent="0.2"/>
    <row r="9925" s="2" customFormat="1" x14ac:dyDescent="0.2"/>
    <row r="9926" s="2" customFormat="1" x14ac:dyDescent="0.2"/>
    <row r="9927" s="2" customFormat="1" x14ac:dyDescent="0.2"/>
    <row r="9928" s="2" customFormat="1" x14ac:dyDescent="0.2"/>
    <row r="9929" s="2" customFormat="1" x14ac:dyDescent="0.2"/>
    <row r="9930" s="2" customFormat="1" x14ac:dyDescent="0.2"/>
    <row r="9931" s="2" customFormat="1" x14ac:dyDescent="0.2"/>
    <row r="9932" s="2" customFormat="1" x14ac:dyDescent="0.2"/>
    <row r="9933" s="2" customFormat="1" x14ac:dyDescent="0.2"/>
    <row r="9934" s="2" customFormat="1" x14ac:dyDescent="0.2"/>
    <row r="9935" s="2" customFormat="1" x14ac:dyDescent="0.2"/>
    <row r="9936" s="2" customFormat="1" x14ac:dyDescent="0.2"/>
    <row r="9937" s="2" customFormat="1" x14ac:dyDescent="0.2"/>
    <row r="9938" s="2" customFormat="1" x14ac:dyDescent="0.2"/>
    <row r="9939" s="2" customFormat="1" x14ac:dyDescent="0.2"/>
    <row r="9940" s="2" customFormat="1" x14ac:dyDescent="0.2"/>
    <row r="9941" s="2" customFormat="1" x14ac:dyDescent="0.2"/>
    <row r="9942" s="2" customFormat="1" x14ac:dyDescent="0.2"/>
    <row r="9943" s="2" customFormat="1" x14ac:dyDescent="0.2"/>
    <row r="9944" s="2" customFormat="1" x14ac:dyDescent="0.2"/>
    <row r="9945" s="2" customFormat="1" x14ac:dyDescent="0.2"/>
    <row r="9946" s="2" customFormat="1" x14ac:dyDescent="0.2"/>
    <row r="9947" s="2" customFormat="1" x14ac:dyDescent="0.2"/>
    <row r="9948" s="2" customFormat="1" x14ac:dyDescent="0.2"/>
    <row r="9949" s="2" customFormat="1" x14ac:dyDescent="0.2"/>
    <row r="9950" s="2" customFormat="1" x14ac:dyDescent="0.2"/>
    <row r="9951" s="2" customFormat="1" x14ac:dyDescent="0.2"/>
    <row r="9952" s="2" customFormat="1" x14ac:dyDescent="0.2"/>
    <row r="9953" s="2" customFormat="1" x14ac:dyDescent="0.2"/>
    <row r="9954" s="2" customFormat="1" x14ac:dyDescent="0.2"/>
    <row r="9955" s="2" customFormat="1" x14ac:dyDescent="0.2"/>
    <row r="9956" s="2" customFormat="1" x14ac:dyDescent="0.2"/>
    <row r="9957" s="2" customFormat="1" x14ac:dyDescent="0.2"/>
    <row r="9958" s="2" customFormat="1" x14ac:dyDescent="0.2"/>
    <row r="9959" s="2" customFormat="1" x14ac:dyDescent="0.2"/>
    <row r="9960" s="2" customFormat="1" x14ac:dyDescent="0.2"/>
    <row r="9961" s="2" customFormat="1" x14ac:dyDescent="0.2"/>
    <row r="9962" s="2" customFormat="1" x14ac:dyDescent="0.2"/>
    <row r="9963" s="2" customFormat="1" x14ac:dyDescent="0.2"/>
    <row r="9964" s="2" customFormat="1" x14ac:dyDescent="0.2"/>
    <row r="9965" s="2" customFormat="1" x14ac:dyDescent="0.2"/>
    <row r="9966" s="2" customFormat="1" x14ac:dyDescent="0.2"/>
    <row r="9967" s="2" customFormat="1" x14ac:dyDescent="0.2"/>
    <row r="9968" s="2" customFormat="1" x14ac:dyDescent="0.2"/>
    <row r="9969" s="2" customFormat="1" x14ac:dyDescent="0.2"/>
  </sheetData>
  <mergeCells count="2">
    <mergeCell ref="B5:G5"/>
    <mergeCell ref="B8:G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rgb="FFCCC8D9"/>
  </sheetPr>
  <dimension ref="B2:H90"/>
  <sheetViews>
    <sheetView showGridLines="0" zoomScale="85" zoomScaleNormal="85" workbookViewId="0">
      <pane ySplit="3" topLeftCell="A4" activePane="bottomLeft" state="frozen"/>
      <selection activeCell="A25" sqref="A25:XFD25"/>
      <selection pane="bottomLeft" activeCell="A4" sqref="A4"/>
    </sheetView>
  </sheetViews>
  <sheetFormatPr defaultRowHeight="12.75" x14ac:dyDescent="0.2"/>
  <cols>
    <col min="1" max="1" width="4.7109375" style="136" customWidth="1"/>
    <col min="2" max="2" width="19.140625" style="136" customWidth="1"/>
    <col min="3" max="3" width="20.7109375" style="136" customWidth="1"/>
    <col min="4" max="4" width="56.85546875" style="136" customWidth="1"/>
    <col min="5" max="5" width="29.85546875" style="136" customWidth="1"/>
    <col min="6" max="6" width="24.7109375" style="136" customWidth="1"/>
    <col min="7" max="7" width="37.28515625" style="136" customWidth="1"/>
    <col min="8" max="16384" width="9.140625" style="136"/>
  </cols>
  <sheetData>
    <row r="2" spans="2:8" s="76" customFormat="1" ht="18" x14ac:dyDescent="0.2">
      <c r="B2" s="76" t="s">
        <v>46</v>
      </c>
    </row>
    <row r="4" spans="2:8" s="77" customFormat="1" x14ac:dyDescent="0.2">
      <c r="B4" s="77" t="s">
        <v>14</v>
      </c>
    </row>
    <row r="6" spans="2:8" x14ac:dyDescent="0.2">
      <c r="B6" s="78" t="s">
        <v>169</v>
      </c>
    </row>
    <row r="7" spans="2:8" x14ac:dyDescent="0.2">
      <c r="B7" s="136" t="s">
        <v>213</v>
      </c>
      <c r="H7" s="80"/>
    </row>
    <row r="9" spans="2:8" s="77" customFormat="1" x14ac:dyDescent="0.2">
      <c r="B9" s="77" t="s">
        <v>52</v>
      </c>
    </row>
    <row r="54" spans="2:6" x14ac:dyDescent="0.2">
      <c r="B54" s="78"/>
    </row>
    <row r="56" spans="2:6" x14ac:dyDescent="0.2">
      <c r="B56" s="81"/>
    </row>
    <row r="60" spans="2:6" s="77" customFormat="1" x14ac:dyDescent="0.2">
      <c r="B60" s="77" t="s">
        <v>15</v>
      </c>
    </row>
    <row r="61" spans="2:6" x14ac:dyDescent="0.2">
      <c r="C61" s="82"/>
    </row>
    <row r="62" spans="2:6" x14ac:dyDescent="0.2">
      <c r="B62" s="83" t="s">
        <v>37</v>
      </c>
      <c r="C62" s="82"/>
      <c r="D62" s="83" t="s">
        <v>16</v>
      </c>
      <c r="F62" s="84"/>
    </row>
    <row r="63" spans="2:6" x14ac:dyDescent="0.2">
      <c r="C63" s="82"/>
    </row>
    <row r="64" spans="2:6" x14ac:dyDescent="0.2">
      <c r="B64" s="85">
        <v>123</v>
      </c>
      <c r="C64" s="82"/>
      <c r="D64" s="78" t="s">
        <v>62</v>
      </c>
    </row>
    <row r="65" spans="2:7" x14ac:dyDescent="0.2">
      <c r="B65" s="86">
        <f>B64</f>
        <v>123</v>
      </c>
      <c r="C65" s="82"/>
      <c r="D65" s="136" t="s">
        <v>17</v>
      </c>
    </row>
    <row r="66" spans="2:7" x14ac:dyDescent="0.2">
      <c r="B66" s="87">
        <f>B65+B64</f>
        <v>246</v>
      </c>
      <c r="C66" s="82"/>
      <c r="D66" s="136" t="s">
        <v>18</v>
      </c>
    </row>
    <row r="67" spans="2:7" x14ac:dyDescent="0.2">
      <c r="B67" s="88">
        <f>B65+B66</f>
        <v>369</v>
      </c>
      <c r="C67" s="82"/>
      <c r="D67" s="78" t="s">
        <v>63</v>
      </c>
      <c r="E67" s="84"/>
      <c r="F67" s="81"/>
    </row>
    <row r="68" spans="2:7" x14ac:dyDescent="0.2">
      <c r="B68" s="89"/>
      <c r="C68" s="82"/>
      <c r="D68" s="78" t="s">
        <v>19</v>
      </c>
      <c r="E68" s="84"/>
    </row>
    <row r="69" spans="2:7" x14ac:dyDescent="0.2">
      <c r="B69" s="82"/>
      <c r="C69" s="82"/>
    </row>
    <row r="70" spans="2:7" x14ac:dyDescent="0.2">
      <c r="B70" s="90" t="s">
        <v>20</v>
      </c>
      <c r="C70" s="82"/>
    </row>
    <row r="71" spans="2:7" x14ac:dyDescent="0.2">
      <c r="B71" s="91">
        <f>B67+16</f>
        <v>385</v>
      </c>
      <c r="C71" s="82"/>
      <c r="D71" s="136" t="s">
        <v>64</v>
      </c>
    </row>
    <row r="72" spans="2:7" x14ac:dyDescent="0.2">
      <c r="B72" s="92">
        <f>B65*PI()</f>
        <v>386.41589639154455</v>
      </c>
      <c r="C72" s="93"/>
      <c r="D72" s="136" t="s">
        <v>21</v>
      </c>
    </row>
    <row r="73" spans="2:7" x14ac:dyDescent="0.2">
      <c r="B73" s="93"/>
      <c r="C73" s="93"/>
    </row>
    <row r="74" spans="2:7" x14ac:dyDescent="0.2">
      <c r="B74" s="90" t="s">
        <v>22</v>
      </c>
      <c r="C74" s="94"/>
    </row>
    <row r="75" spans="2:7" x14ac:dyDescent="0.2">
      <c r="B75" s="95">
        <v>123</v>
      </c>
      <c r="C75" s="94"/>
      <c r="D75" s="78" t="s">
        <v>65</v>
      </c>
      <c r="G75" s="84"/>
    </row>
    <row r="76" spans="2:7" x14ac:dyDescent="0.2">
      <c r="B76" s="96">
        <v>124</v>
      </c>
      <c r="C76" s="94"/>
      <c r="D76" s="78" t="s">
        <v>67</v>
      </c>
    </row>
    <row r="77" spans="2:7" x14ac:dyDescent="0.2">
      <c r="B77" s="97">
        <f>B75-B76</f>
        <v>-1</v>
      </c>
      <c r="C77" s="98"/>
      <c r="D77" s="136" t="s">
        <v>51</v>
      </c>
    </row>
    <row r="80" spans="2:7" x14ac:dyDescent="0.2">
      <c r="B80" s="83" t="s">
        <v>32</v>
      </c>
    </row>
    <row r="81" spans="2:4" x14ac:dyDescent="0.2">
      <c r="B81" s="99"/>
    </row>
    <row r="82" spans="2:4" x14ac:dyDescent="0.2">
      <c r="B82" s="90" t="s">
        <v>38</v>
      </c>
    </row>
    <row r="83" spans="2:4" x14ac:dyDescent="0.2">
      <c r="B83" s="100" t="s">
        <v>31</v>
      </c>
      <c r="C83" s="82"/>
      <c r="D83" s="78" t="s">
        <v>41</v>
      </c>
    </row>
    <row r="84" spans="2:4" x14ac:dyDescent="0.2">
      <c r="B84" s="85" t="s">
        <v>29</v>
      </c>
      <c r="C84" s="82"/>
      <c r="D84" s="78" t="s">
        <v>33</v>
      </c>
    </row>
    <row r="85" spans="2:4" x14ac:dyDescent="0.2">
      <c r="B85" s="101" t="s">
        <v>30</v>
      </c>
      <c r="C85" s="82"/>
      <c r="D85" s="78" t="s">
        <v>34</v>
      </c>
    </row>
    <row r="86" spans="2:4" x14ac:dyDescent="0.2">
      <c r="B86" s="102" t="s">
        <v>30</v>
      </c>
      <c r="C86" s="82"/>
      <c r="D86" s="78" t="s">
        <v>36</v>
      </c>
    </row>
    <row r="87" spans="2:4" x14ac:dyDescent="0.2">
      <c r="C87" s="82"/>
      <c r="D87" s="78"/>
    </row>
    <row r="88" spans="2:4" x14ac:dyDescent="0.2">
      <c r="B88" s="90" t="s">
        <v>40</v>
      </c>
      <c r="C88" s="82"/>
      <c r="D88" s="78"/>
    </row>
    <row r="89" spans="2:4" x14ac:dyDescent="0.2">
      <c r="B89" s="103" t="s">
        <v>35</v>
      </c>
      <c r="C89" s="82"/>
      <c r="D89" s="78" t="s">
        <v>42</v>
      </c>
    </row>
    <row r="90" spans="2:4" x14ac:dyDescent="0.2">
      <c r="B90" s="104" t="s">
        <v>39</v>
      </c>
      <c r="D90" s="78" t="s">
        <v>66</v>
      </c>
    </row>
  </sheetData>
  <pageMargins left="0.75" right="0.75" top="1" bottom="1" header="0.5" footer="0.5"/>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CC8D9"/>
  </sheetPr>
  <dimension ref="B2:AD32"/>
  <sheetViews>
    <sheetView showGridLines="0" zoomScale="85" zoomScaleNormal="85" workbookViewId="0">
      <pane ySplit="3" topLeftCell="A4" activePane="bottomLeft" state="frozen"/>
      <selection activeCell="A25" sqref="A25:XFD25"/>
      <selection pane="bottomLeft" activeCell="A4" sqref="A4"/>
    </sheetView>
  </sheetViews>
  <sheetFormatPr defaultRowHeight="12.75" x14ac:dyDescent="0.2"/>
  <cols>
    <col min="1" max="1" width="4.7109375" style="2" customWidth="1"/>
    <col min="2" max="2" width="7.5703125" style="2" customWidth="1"/>
    <col min="3" max="3" width="35.140625" style="2" customWidth="1"/>
    <col min="4" max="5" width="36.28515625" style="2" customWidth="1"/>
    <col min="6" max="6" width="44.140625" style="2" bestFit="1" customWidth="1"/>
    <col min="7" max="7" width="4.5703125" style="2" customWidth="1"/>
    <col min="8" max="16384" width="9.140625" style="2"/>
  </cols>
  <sheetData>
    <row r="2" spans="2:6" s="34" customFormat="1" ht="18" x14ac:dyDescent="0.2">
      <c r="B2" s="33" t="s">
        <v>23</v>
      </c>
    </row>
    <row r="4" spans="2:6" s="77" customFormat="1" x14ac:dyDescent="0.2">
      <c r="B4" s="77" t="s">
        <v>24</v>
      </c>
    </row>
    <row r="6" spans="2:6" x14ac:dyDescent="0.2">
      <c r="B6" s="90" t="s">
        <v>57</v>
      </c>
    </row>
    <row r="7" spans="2:6" x14ac:dyDescent="0.2">
      <c r="B7" s="90" t="s">
        <v>58</v>
      </c>
    </row>
    <row r="9" spans="2:6" x14ac:dyDescent="0.2">
      <c r="B9" s="106" t="s">
        <v>47</v>
      </c>
      <c r="C9" s="35" t="s">
        <v>48</v>
      </c>
      <c r="D9" s="35" t="s">
        <v>49</v>
      </c>
      <c r="E9" s="35" t="s">
        <v>56</v>
      </c>
      <c r="F9" s="107" t="s">
        <v>53</v>
      </c>
    </row>
    <row r="10" spans="2:6" x14ac:dyDescent="0.2">
      <c r="B10" s="110"/>
      <c r="C10" s="110" t="s">
        <v>55</v>
      </c>
      <c r="D10" s="108" t="s">
        <v>25</v>
      </c>
      <c r="E10" s="108" t="s">
        <v>59</v>
      </c>
      <c r="F10" s="109" t="s">
        <v>54</v>
      </c>
    </row>
    <row r="11" spans="2:6" x14ac:dyDescent="0.2">
      <c r="B11" s="12">
        <v>1</v>
      </c>
      <c r="C11" s="14" t="s">
        <v>68</v>
      </c>
      <c r="D11" s="14" t="s">
        <v>97</v>
      </c>
      <c r="E11" s="14" t="s">
        <v>98</v>
      </c>
      <c r="F11" s="14"/>
    </row>
    <row r="12" spans="2:6" x14ac:dyDescent="0.2">
      <c r="B12" s="14">
        <v>2</v>
      </c>
      <c r="C12" s="14"/>
      <c r="D12" s="14"/>
      <c r="E12" s="14"/>
      <c r="F12" s="14"/>
    </row>
    <row r="13" spans="2:6" x14ac:dyDescent="0.2">
      <c r="B13" s="14">
        <v>3</v>
      </c>
      <c r="C13" s="14"/>
      <c r="D13" s="14"/>
      <c r="E13" s="14"/>
      <c r="F13" s="14"/>
    </row>
    <row r="14" spans="2:6" x14ac:dyDescent="0.2">
      <c r="B14" s="14">
        <v>4</v>
      </c>
      <c r="C14" s="14"/>
      <c r="D14" s="14"/>
      <c r="E14" s="14"/>
      <c r="F14" s="14"/>
    </row>
    <row r="15" spans="2:6" x14ac:dyDescent="0.2">
      <c r="B15" s="14">
        <v>5</v>
      </c>
      <c r="C15" s="14"/>
      <c r="D15" s="14"/>
      <c r="E15" s="14"/>
      <c r="F15" s="14"/>
    </row>
    <row r="16" spans="2:6" x14ac:dyDescent="0.2">
      <c r="B16" s="14">
        <v>6</v>
      </c>
      <c r="C16" s="14"/>
      <c r="D16" s="14"/>
      <c r="E16" s="14"/>
      <c r="F16" s="14"/>
    </row>
    <row r="17" spans="2:30" x14ac:dyDescent="0.2">
      <c r="B17" s="14">
        <v>7</v>
      </c>
      <c r="C17" s="14"/>
      <c r="D17" s="14"/>
      <c r="E17" s="14"/>
      <c r="F17" s="14"/>
    </row>
    <row r="18" spans="2:30" x14ac:dyDescent="0.2">
      <c r="B18" s="14">
        <v>8</v>
      </c>
      <c r="C18" s="14"/>
      <c r="D18" s="14"/>
      <c r="E18" s="14"/>
      <c r="F18" s="14"/>
    </row>
    <row r="19" spans="2:30" x14ac:dyDescent="0.2">
      <c r="B19" s="14">
        <v>9</v>
      </c>
      <c r="C19" s="14"/>
      <c r="D19" s="14"/>
      <c r="E19" s="14"/>
      <c r="F19" s="14"/>
    </row>
    <row r="20" spans="2:30" x14ac:dyDescent="0.2">
      <c r="B20" s="14">
        <v>10</v>
      </c>
      <c r="C20" s="14"/>
      <c r="D20" s="14"/>
      <c r="E20" s="14"/>
      <c r="F20" s="14"/>
    </row>
    <row r="23" spans="2:30" s="77" customFormat="1" x14ac:dyDescent="0.2">
      <c r="B23" s="77" t="s">
        <v>45</v>
      </c>
    </row>
    <row r="25" spans="2:30" x14ac:dyDescent="0.2">
      <c r="B25" s="90" t="s">
        <v>43</v>
      </c>
    </row>
    <row r="26" spans="2:30" x14ac:dyDescent="0.2">
      <c r="B26" s="90" t="s">
        <v>44</v>
      </c>
    </row>
    <row r="28" spans="2:30" s="65" customFormat="1" x14ac:dyDescent="0.2">
      <c r="B28" s="133" t="s">
        <v>218</v>
      </c>
    </row>
    <row r="29" spans="2:30" ht="63" customHeight="1" x14ac:dyDescent="0.2">
      <c r="B29" s="175" t="s">
        <v>105</v>
      </c>
      <c r="C29" s="175"/>
      <c r="D29" s="175"/>
      <c r="E29" s="175"/>
      <c r="F29" s="175"/>
    </row>
    <row r="30" spans="2:30" s="65" customFormat="1" x14ac:dyDescent="0.2">
      <c r="B30" s="174" t="s">
        <v>227</v>
      </c>
    </row>
    <row r="31" spans="2:30" ht="165" customHeight="1" x14ac:dyDescent="0.2">
      <c r="B31" s="175" t="s">
        <v>217</v>
      </c>
      <c r="C31" s="175"/>
      <c r="D31" s="175"/>
      <c r="E31" s="175"/>
      <c r="F31" s="175"/>
      <c r="G31" s="175"/>
      <c r="H31" s="175"/>
      <c r="I31" s="65"/>
      <c r="J31" s="65"/>
      <c r="K31" s="65"/>
      <c r="L31" s="65"/>
      <c r="M31" s="65"/>
      <c r="N31" s="65"/>
      <c r="O31" s="65"/>
      <c r="P31" s="65"/>
      <c r="Q31" s="65"/>
      <c r="R31" s="65"/>
      <c r="S31" s="65"/>
      <c r="T31" s="65"/>
      <c r="U31" s="65"/>
      <c r="V31" s="65"/>
      <c r="W31" s="65"/>
      <c r="X31" s="65"/>
      <c r="Y31" s="65"/>
      <c r="Z31" s="65"/>
      <c r="AA31" s="65"/>
      <c r="AB31" s="65"/>
      <c r="AC31" s="65"/>
      <c r="AD31" s="65"/>
    </row>
    <row r="32" spans="2:30" x14ac:dyDescent="0.2">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row>
  </sheetData>
  <mergeCells count="3">
    <mergeCell ref="B29:F29"/>
    <mergeCell ref="B32:AD32"/>
    <mergeCell ref="B31:H31"/>
  </mergeCell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FF"/>
  </sheetPr>
  <dimension ref="A1:V115"/>
  <sheetViews>
    <sheetView showGridLines="0" zoomScale="85" zoomScaleNormal="85" workbookViewId="0">
      <pane xSplit="6" ySplit="10" topLeftCell="G11" activePane="bottomRight" state="frozen"/>
      <selection activeCell="A25" sqref="A25:XFD25"/>
      <selection pane="topRight" activeCell="A25" sqref="A25:XFD25"/>
      <selection pane="bottomLeft" activeCell="A25" sqref="A25:XFD25"/>
      <selection pane="bottomRight" activeCell="G11" sqref="G11"/>
    </sheetView>
  </sheetViews>
  <sheetFormatPr defaultRowHeight="12.75" x14ac:dyDescent="0.2"/>
  <cols>
    <col min="1" max="1" width="4.7109375" style="2" customWidth="1"/>
    <col min="2" max="2" width="46.5703125" style="2" customWidth="1"/>
    <col min="3" max="3" width="20.42578125" style="2" customWidth="1"/>
    <col min="4" max="4" width="12.28515625" style="2" bestFit="1" customWidth="1"/>
    <col min="5" max="5" width="5.28515625" style="40" customWidth="1"/>
    <col min="6" max="6" width="8.140625" style="2" customWidth="1"/>
    <col min="7" max="7" width="14.5703125" style="2" customWidth="1"/>
    <col min="8" max="8" width="2.7109375" style="40" customWidth="1"/>
    <col min="9" max="9" width="28.140625" style="2" bestFit="1" customWidth="1"/>
    <col min="10" max="10" width="18.42578125" style="2" customWidth="1"/>
    <col min="11" max="11" width="12.5703125" style="40" bestFit="1" customWidth="1"/>
    <col min="12" max="12" width="24.85546875" style="40" bestFit="1" customWidth="1"/>
    <col min="13" max="13" width="14.5703125" style="2" customWidth="1"/>
    <col min="14" max="14" width="16.5703125" style="2" bestFit="1" customWidth="1"/>
    <col min="15" max="15" width="25" style="2" bestFit="1" customWidth="1"/>
    <col min="16" max="16" width="15.28515625" style="2" bestFit="1" customWidth="1"/>
    <col min="17" max="17" width="14" style="2" bestFit="1" customWidth="1"/>
    <col min="18" max="18" width="24.7109375" style="2" bestFit="1" customWidth="1"/>
    <col min="19" max="19" width="14.140625" style="2" bestFit="1" customWidth="1"/>
    <col min="20" max="20" width="14" style="2" bestFit="1" customWidth="1"/>
    <col min="21" max="26" width="12.28515625" style="2" bestFit="1" customWidth="1"/>
    <col min="27" max="28" width="14" style="2" bestFit="1" customWidth="1"/>
    <col min="29" max="29" width="16.5703125" style="2" bestFit="1" customWidth="1"/>
    <col min="30" max="30" width="12.28515625" style="2" bestFit="1" customWidth="1"/>
    <col min="31" max="31" width="12.42578125" style="2" bestFit="1" customWidth="1"/>
    <col min="32" max="32" width="12.28515625" style="2" bestFit="1" customWidth="1"/>
    <col min="33" max="16384" width="9.140625" style="2"/>
  </cols>
  <sheetData>
    <row r="1" spans="1:22" x14ac:dyDescent="0.2">
      <c r="A1" s="2" t="s">
        <v>83</v>
      </c>
    </row>
    <row r="2" spans="1:22" s="76" customFormat="1" ht="18" x14ac:dyDescent="0.2">
      <c r="B2" s="76" t="s">
        <v>197</v>
      </c>
    </row>
    <row r="4" spans="1:22" s="83" customFormat="1" x14ac:dyDescent="0.2">
      <c r="B4" s="83" t="s">
        <v>50</v>
      </c>
    </row>
    <row r="5" spans="1:22" s="65" customFormat="1" ht="25.5" customHeight="1" x14ac:dyDescent="0.2">
      <c r="B5" s="177" t="s">
        <v>220</v>
      </c>
      <c r="C5" s="177"/>
      <c r="D5" s="177"/>
      <c r="E5" s="177"/>
      <c r="F5" s="177"/>
      <c r="M5" s="68"/>
      <c r="N5" s="68"/>
      <c r="O5" s="68"/>
    </row>
    <row r="6" spans="1:22" s="65" customFormat="1" x14ac:dyDescent="0.2"/>
    <row r="7" spans="1:22" s="65" customFormat="1" x14ac:dyDescent="0.2">
      <c r="B7" s="166" t="s">
        <v>27</v>
      </c>
    </row>
    <row r="8" spans="1:22" s="65" customFormat="1" ht="39" customHeight="1" x14ac:dyDescent="0.2">
      <c r="B8" s="175" t="s">
        <v>212</v>
      </c>
      <c r="C8" s="175"/>
      <c r="D8" s="175"/>
      <c r="E8" s="175"/>
      <c r="F8" s="175"/>
    </row>
    <row r="9" spans="1:22" x14ac:dyDescent="0.2">
      <c r="Q9" s="40"/>
      <c r="R9" s="40"/>
      <c r="S9" s="40"/>
      <c r="T9" s="40"/>
      <c r="U9" s="40"/>
      <c r="V9" s="40"/>
    </row>
    <row r="10" spans="1:22" s="77" customFormat="1" x14ac:dyDescent="0.2">
      <c r="B10" s="77" t="s">
        <v>76</v>
      </c>
    </row>
    <row r="11" spans="1:22" x14ac:dyDescent="0.2">
      <c r="E11" s="50"/>
      <c r="F11" s="51"/>
      <c r="G11" s="54"/>
      <c r="H11" s="50"/>
      <c r="I11" s="55"/>
      <c r="J11" s="55"/>
      <c r="K11" s="50"/>
      <c r="L11" s="50"/>
      <c r="M11" s="48"/>
    </row>
    <row r="12" spans="1:22" s="83" customFormat="1" x14ac:dyDescent="0.2">
      <c r="B12" s="83" t="s">
        <v>77</v>
      </c>
    </row>
    <row r="13" spans="1:22" s="40" customFormat="1" x14ac:dyDescent="0.2">
      <c r="B13" s="36" t="s">
        <v>78</v>
      </c>
      <c r="C13" s="37">
        <v>2004</v>
      </c>
      <c r="E13" s="50"/>
      <c r="F13" s="51"/>
      <c r="G13" s="54"/>
      <c r="H13" s="50"/>
      <c r="I13" s="55"/>
      <c r="J13" s="55"/>
      <c r="K13" s="50"/>
      <c r="L13" s="50"/>
      <c r="M13" s="48"/>
    </row>
    <row r="14" spans="1:22" s="40" customFormat="1" x14ac:dyDescent="0.2">
      <c r="B14" s="24" t="s">
        <v>79</v>
      </c>
      <c r="C14" s="37">
        <v>2020</v>
      </c>
      <c r="E14" s="50"/>
      <c r="F14" s="51"/>
      <c r="G14" s="54"/>
      <c r="H14" s="50"/>
      <c r="I14" s="55"/>
      <c r="J14" s="55"/>
      <c r="K14" s="50"/>
      <c r="L14" s="50"/>
      <c r="M14" s="48"/>
    </row>
    <row r="15" spans="1:22" s="40" customFormat="1" x14ac:dyDescent="0.2">
      <c r="B15" s="24"/>
      <c r="E15" s="50"/>
      <c r="F15" s="51"/>
      <c r="G15" s="54"/>
      <c r="H15" s="50"/>
      <c r="I15" s="55"/>
      <c r="J15" s="55"/>
      <c r="K15" s="50"/>
      <c r="L15" s="50"/>
      <c r="M15" s="48"/>
    </row>
    <row r="16" spans="1:22" s="83" customFormat="1" x14ac:dyDescent="0.2">
      <c r="B16" s="83" t="s">
        <v>126</v>
      </c>
    </row>
    <row r="17" spans="2:13" s="21" customFormat="1" x14ac:dyDescent="0.2">
      <c r="B17" s="36" t="s">
        <v>154</v>
      </c>
      <c r="C17" s="85">
        <v>1</v>
      </c>
      <c r="E17" s="52"/>
      <c r="F17" s="51"/>
      <c r="G17" s="54"/>
      <c r="H17" s="50"/>
      <c r="I17" s="55"/>
      <c r="J17" s="55"/>
      <c r="K17" s="52"/>
      <c r="L17" s="52"/>
      <c r="M17" s="44"/>
    </row>
    <row r="18" spans="2:13" s="39" customFormat="1" x14ac:dyDescent="0.2">
      <c r="B18" s="39" t="s">
        <v>146</v>
      </c>
      <c r="C18" s="85">
        <v>1</v>
      </c>
      <c r="E18" s="52"/>
      <c r="F18" s="51"/>
      <c r="G18" s="54"/>
      <c r="H18" s="50"/>
      <c r="I18" s="55"/>
      <c r="J18" s="55"/>
      <c r="K18" s="52"/>
      <c r="L18" s="52"/>
      <c r="M18" s="44"/>
    </row>
    <row r="19" spans="2:13" s="21" customFormat="1" x14ac:dyDescent="0.2">
      <c r="B19" s="36" t="s">
        <v>127</v>
      </c>
      <c r="C19" s="85">
        <v>1</v>
      </c>
      <c r="E19" s="52"/>
      <c r="F19" s="51"/>
      <c r="G19" s="54"/>
      <c r="H19" s="50"/>
      <c r="I19" s="55"/>
      <c r="J19" s="55"/>
      <c r="K19" s="52"/>
      <c r="L19" s="52"/>
      <c r="M19" s="44"/>
    </row>
    <row r="20" spans="2:13" s="21" customFormat="1" x14ac:dyDescent="0.2">
      <c r="B20" s="36" t="s">
        <v>147</v>
      </c>
      <c r="C20" s="85">
        <v>1</v>
      </c>
      <c r="E20" s="52"/>
      <c r="F20" s="51"/>
      <c r="G20" s="54"/>
      <c r="H20" s="50"/>
      <c r="I20" s="55"/>
      <c r="J20" s="55"/>
      <c r="K20" s="52"/>
      <c r="L20" s="52"/>
      <c r="M20" s="44"/>
    </row>
    <row r="21" spans="2:13" s="21" customFormat="1" x14ac:dyDescent="0.2">
      <c r="B21" s="40" t="s">
        <v>148</v>
      </c>
      <c r="C21" s="85">
        <v>1</v>
      </c>
      <c r="E21" s="52"/>
      <c r="F21" s="51"/>
      <c r="G21" s="54"/>
      <c r="H21" s="50"/>
      <c r="I21" s="55"/>
      <c r="J21" s="55"/>
      <c r="K21" s="52"/>
      <c r="L21" s="52"/>
      <c r="M21" s="44"/>
    </row>
    <row r="22" spans="2:13" s="21" customFormat="1" x14ac:dyDescent="0.2">
      <c r="B22" s="45"/>
      <c r="C22" s="44"/>
      <c r="E22" s="52"/>
      <c r="F22" s="51"/>
      <c r="G22" s="54"/>
      <c r="H22" s="50"/>
      <c r="I22" s="55"/>
      <c r="J22" s="55"/>
      <c r="K22" s="52"/>
      <c r="L22" s="52"/>
      <c r="M22" s="44"/>
    </row>
    <row r="23" spans="2:13" s="39" customFormat="1" x14ac:dyDescent="0.2">
      <c r="B23" s="49" t="s">
        <v>164</v>
      </c>
      <c r="C23" s="44"/>
      <c r="E23" s="52"/>
      <c r="F23" s="51"/>
      <c r="G23" s="54"/>
      <c r="H23" s="50"/>
      <c r="I23" s="55"/>
      <c r="J23" s="55"/>
      <c r="K23" s="52"/>
      <c r="L23" s="52"/>
      <c r="M23" s="44"/>
    </row>
    <row r="24" spans="2:13" s="39" customFormat="1" x14ac:dyDescent="0.2">
      <c r="B24" s="45" t="s">
        <v>165</v>
      </c>
      <c r="C24" s="85">
        <v>1</v>
      </c>
      <c r="E24" s="52"/>
      <c r="F24" s="51"/>
      <c r="G24" s="54"/>
      <c r="H24" s="50"/>
      <c r="I24" s="55"/>
      <c r="J24" s="55"/>
      <c r="K24" s="52"/>
      <c r="L24" s="52"/>
      <c r="M24" s="44"/>
    </row>
    <row r="25" spans="2:13" s="39" customFormat="1" x14ac:dyDescent="0.2">
      <c r="B25" s="45" t="s">
        <v>166</v>
      </c>
      <c r="C25" s="85">
        <v>1</v>
      </c>
      <c r="E25" s="52"/>
      <c r="F25" s="51"/>
      <c r="G25" s="54"/>
      <c r="H25" s="50"/>
      <c r="I25" s="55"/>
      <c r="J25" s="55"/>
      <c r="K25" s="52"/>
      <c r="L25" s="52"/>
      <c r="M25" s="44"/>
    </row>
    <row r="26" spans="2:13" s="39" customFormat="1" x14ac:dyDescent="0.2">
      <c r="B26" s="45" t="s">
        <v>167</v>
      </c>
      <c r="C26" s="85">
        <v>1</v>
      </c>
      <c r="E26" s="52"/>
      <c r="F26" s="51"/>
      <c r="G26" s="54"/>
      <c r="H26" s="50"/>
      <c r="I26" s="55"/>
      <c r="J26" s="55"/>
      <c r="K26" s="52"/>
      <c r="L26" s="52"/>
      <c r="M26" s="44"/>
    </row>
    <row r="27" spans="2:13" s="39" customFormat="1" x14ac:dyDescent="0.2">
      <c r="B27" s="45" t="s">
        <v>174</v>
      </c>
      <c r="C27" s="85">
        <v>1</v>
      </c>
      <c r="E27" s="52"/>
      <c r="F27" s="51"/>
      <c r="G27" s="54"/>
      <c r="H27" s="50"/>
      <c r="I27" s="55"/>
      <c r="J27" s="55"/>
      <c r="K27" s="52"/>
      <c r="L27" s="52"/>
      <c r="M27" s="44"/>
    </row>
    <row r="28" spans="2:13" s="39" customFormat="1" x14ac:dyDescent="0.2">
      <c r="B28" s="45" t="s">
        <v>231</v>
      </c>
      <c r="C28" s="85">
        <v>1</v>
      </c>
      <c r="E28" s="52"/>
      <c r="F28" s="51"/>
      <c r="G28" s="54"/>
      <c r="H28" s="50"/>
      <c r="I28" s="55"/>
      <c r="J28" s="55"/>
      <c r="K28" s="52"/>
      <c r="L28" s="52"/>
      <c r="M28" s="44"/>
    </row>
    <row r="29" spans="2:13" s="39" customFormat="1" x14ac:dyDescent="0.2">
      <c r="B29" s="45"/>
      <c r="C29" s="44"/>
      <c r="E29" s="52"/>
      <c r="F29" s="51"/>
      <c r="G29" s="54"/>
      <c r="H29" s="50"/>
      <c r="I29" s="55"/>
      <c r="J29" s="55"/>
      <c r="K29" s="52"/>
      <c r="L29" s="52"/>
      <c r="M29" s="44"/>
    </row>
    <row r="30" spans="2:13" s="83" customFormat="1" x14ac:dyDescent="0.2">
      <c r="B30" s="83" t="s">
        <v>101</v>
      </c>
    </row>
    <row r="31" spans="2:13" x14ac:dyDescent="0.2">
      <c r="B31" s="36" t="s">
        <v>129</v>
      </c>
      <c r="C31" s="85">
        <v>1</v>
      </c>
      <c r="E31" s="50"/>
      <c r="F31" s="51"/>
      <c r="G31" s="54"/>
      <c r="H31" s="50"/>
      <c r="I31" s="55"/>
      <c r="J31" s="55"/>
      <c r="K31" s="50"/>
      <c r="L31" s="50"/>
      <c r="M31" s="48"/>
    </row>
    <row r="32" spans="2:13" x14ac:dyDescent="0.2">
      <c r="B32" s="36" t="s">
        <v>128</v>
      </c>
      <c r="C32" s="85">
        <v>1</v>
      </c>
      <c r="E32" s="50"/>
      <c r="F32" s="51"/>
      <c r="G32" s="54"/>
      <c r="H32" s="50"/>
      <c r="I32" s="55"/>
      <c r="J32" s="55"/>
      <c r="K32" s="50"/>
      <c r="L32" s="50"/>
      <c r="M32" s="48"/>
    </row>
    <row r="33" spans="1:22" x14ac:dyDescent="0.2">
      <c r="B33" s="46"/>
      <c r="C33" s="47"/>
      <c r="E33" s="50"/>
      <c r="F33" s="51"/>
      <c r="G33" s="54"/>
      <c r="H33" s="50"/>
      <c r="I33" s="55"/>
      <c r="J33" s="55"/>
      <c r="K33" s="50"/>
      <c r="L33" s="50"/>
      <c r="M33" s="48"/>
    </row>
    <row r="34" spans="1:22" s="83" customFormat="1" x14ac:dyDescent="0.2">
      <c r="B34" s="83" t="s">
        <v>69</v>
      </c>
    </row>
    <row r="35" spans="1:22" x14ac:dyDescent="0.2">
      <c r="A35" s="40"/>
      <c r="B35" s="38" t="s">
        <v>130</v>
      </c>
      <c r="C35" s="85">
        <v>1</v>
      </c>
      <c r="E35" s="50"/>
      <c r="F35" s="51"/>
      <c r="G35" s="54"/>
      <c r="H35" s="50"/>
      <c r="I35" s="55"/>
      <c r="J35" s="55"/>
      <c r="K35" s="50"/>
      <c r="L35" s="50"/>
      <c r="M35" s="48"/>
    </row>
    <row r="36" spans="1:22" x14ac:dyDescent="0.2">
      <c r="B36" s="38" t="s">
        <v>131</v>
      </c>
      <c r="C36" s="85">
        <v>1</v>
      </c>
      <c r="E36" s="50"/>
      <c r="F36" s="51"/>
      <c r="G36" s="54"/>
      <c r="H36" s="50"/>
      <c r="I36" s="55"/>
      <c r="J36" s="55"/>
      <c r="K36" s="50"/>
      <c r="L36" s="50"/>
      <c r="M36" s="48"/>
    </row>
    <row r="37" spans="1:22" x14ac:dyDescent="0.2">
      <c r="B37" s="38" t="s">
        <v>132</v>
      </c>
      <c r="C37" s="85">
        <v>1</v>
      </c>
      <c r="E37" s="50"/>
      <c r="F37" s="51"/>
      <c r="G37" s="54"/>
      <c r="H37" s="50"/>
      <c r="I37" s="55"/>
      <c r="J37" s="55"/>
      <c r="K37" s="50"/>
      <c r="L37" s="50"/>
      <c r="M37" s="48"/>
    </row>
    <row r="38" spans="1:22" x14ac:dyDescent="0.2">
      <c r="A38" s="40"/>
      <c r="B38" s="38" t="s">
        <v>102</v>
      </c>
      <c r="C38" s="85">
        <v>1</v>
      </c>
      <c r="E38" s="50"/>
      <c r="F38" s="51"/>
      <c r="G38" s="54"/>
      <c r="H38" s="50"/>
      <c r="I38" s="55"/>
      <c r="J38" s="55"/>
      <c r="K38" s="50"/>
      <c r="L38" s="50"/>
      <c r="M38" s="48"/>
    </row>
    <row r="39" spans="1:22" x14ac:dyDescent="0.2">
      <c r="A39" s="40"/>
      <c r="B39" s="38" t="s">
        <v>133</v>
      </c>
      <c r="C39" s="85">
        <v>1</v>
      </c>
      <c r="E39" s="50"/>
      <c r="F39" s="51"/>
      <c r="G39" s="54"/>
      <c r="H39" s="50"/>
      <c r="I39" s="55"/>
      <c r="J39" s="55"/>
      <c r="K39" s="50"/>
      <c r="L39" s="50"/>
      <c r="M39" s="48"/>
    </row>
    <row r="40" spans="1:22" x14ac:dyDescent="0.2">
      <c r="A40" s="40"/>
      <c r="B40" s="38" t="s">
        <v>134</v>
      </c>
      <c r="C40" s="85">
        <v>1</v>
      </c>
      <c r="E40" s="50"/>
      <c r="F40" s="51"/>
      <c r="G40" s="54"/>
      <c r="H40" s="50"/>
      <c r="I40" s="55"/>
      <c r="J40" s="55"/>
      <c r="K40" s="50"/>
      <c r="L40" s="50"/>
      <c r="M40" s="48"/>
    </row>
    <row r="41" spans="1:22" x14ac:dyDescent="0.2">
      <c r="A41" s="40"/>
      <c r="B41" s="38" t="s">
        <v>135</v>
      </c>
      <c r="C41" s="85">
        <v>1</v>
      </c>
      <c r="E41" s="50"/>
      <c r="F41" s="51"/>
      <c r="G41" s="54"/>
      <c r="H41" s="50"/>
      <c r="I41" s="55"/>
      <c r="J41" s="55"/>
      <c r="K41" s="50"/>
      <c r="L41" s="50"/>
      <c r="M41" s="48"/>
    </row>
    <row r="42" spans="1:22" x14ac:dyDescent="0.2">
      <c r="A42" s="40"/>
      <c r="B42" s="38" t="s">
        <v>136</v>
      </c>
      <c r="C42" s="85">
        <v>1</v>
      </c>
      <c r="E42" s="50"/>
      <c r="F42" s="51"/>
      <c r="G42" s="54"/>
      <c r="H42" s="50"/>
      <c r="I42" s="55"/>
      <c r="J42" s="55"/>
      <c r="K42" s="50"/>
      <c r="L42" s="50"/>
      <c r="M42" s="48"/>
      <c r="P42" s="68"/>
      <c r="Q42" s="68"/>
      <c r="R42" s="68"/>
      <c r="S42" s="68"/>
      <c r="T42" s="68"/>
      <c r="U42" s="68"/>
    </row>
    <row r="43" spans="1:22" x14ac:dyDescent="0.2">
      <c r="A43" s="40"/>
      <c r="B43" s="38" t="s">
        <v>137</v>
      </c>
      <c r="C43" s="85">
        <v>1</v>
      </c>
      <c r="E43" s="50"/>
      <c r="F43" s="51"/>
      <c r="G43" s="54"/>
      <c r="H43" s="50"/>
      <c r="I43" s="55"/>
      <c r="J43" s="55"/>
      <c r="K43" s="50"/>
      <c r="L43" s="50"/>
      <c r="M43" s="48"/>
      <c r="P43" s="68"/>
      <c r="Q43" s="68"/>
      <c r="R43" s="68"/>
      <c r="S43" s="68"/>
      <c r="T43" s="68"/>
      <c r="U43" s="68"/>
    </row>
    <row r="44" spans="1:22" x14ac:dyDescent="0.2">
      <c r="A44" s="40"/>
      <c r="B44" s="38" t="s">
        <v>158</v>
      </c>
      <c r="C44" s="85">
        <v>1</v>
      </c>
      <c r="E44" s="50"/>
      <c r="F44" s="51"/>
      <c r="G44" s="54"/>
      <c r="H44" s="50"/>
      <c r="I44" s="55"/>
      <c r="J44" s="55"/>
      <c r="K44" s="50"/>
      <c r="L44" s="50"/>
      <c r="M44" s="48"/>
    </row>
    <row r="45" spans="1:22" hidden="1" x14ac:dyDescent="0.2">
      <c r="A45" s="40"/>
      <c r="B45" s="38" t="s">
        <v>139</v>
      </c>
      <c r="C45" s="85">
        <v>1</v>
      </c>
      <c r="E45" s="50"/>
      <c r="F45" s="51"/>
      <c r="G45" s="54"/>
      <c r="H45" s="50"/>
      <c r="I45" s="55"/>
      <c r="J45" s="55"/>
      <c r="K45" s="50"/>
      <c r="L45" s="50"/>
      <c r="M45" s="48"/>
    </row>
    <row r="46" spans="1:22" hidden="1" x14ac:dyDescent="0.2">
      <c r="A46" s="40"/>
      <c r="B46" s="38" t="s">
        <v>140</v>
      </c>
      <c r="C46" s="85">
        <v>1</v>
      </c>
      <c r="E46" s="50"/>
      <c r="F46" s="51"/>
      <c r="G46" s="54"/>
      <c r="H46" s="50"/>
      <c r="I46" s="55"/>
      <c r="J46" s="55"/>
      <c r="K46" s="50"/>
      <c r="L46" s="50"/>
      <c r="M46" s="48"/>
    </row>
    <row r="47" spans="1:22" x14ac:dyDescent="0.2">
      <c r="A47" s="40"/>
      <c r="B47" s="38" t="s">
        <v>141</v>
      </c>
      <c r="C47" s="85">
        <v>1</v>
      </c>
      <c r="E47" s="50"/>
      <c r="F47" s="51"/>
      <c r="G47" s="54"/>
      <c r="H47" s="50"/>
      <c r="I47" s="55"/>
      <c r="J47" s="55"/>
      <c r="K47" s="50"/>
      <c r="L47" s="50"/>
      <c r="M47" s="48"/>
    </row>
    <row r="48" spans="1:22" x14ac:dyDescent="0.2">
      <c r="A48" s="40"/>
      <c r="B48" s="38" t="s">
        <v>142</v>
      </c>
      <c r="C48" s="85">
        <v>1</v>
      </c>
      <c r="E48" s="50"/>
      <c r="F48" s="51"/>
      <c r="G48" s="54"/>
      <c r="H48" s="50"/>
      <c r="I48" s="55"/>
      <c r="J48" s="55"/>
      <c r="K48" s="50"/>
      <c r="L48" s="50"/>
      <c r="M48" s="48"/>
      <c r="P48" s="68"/>
      <c r="Q48" s="68"/>
      <c r="R48" s="68"/>
      <c r="S48" s="68"/>
      <c r="T48" s="68"/>
      <c r="U48" s="68"/>
      <c r="V48" s="68"/>
    </row>
    <row r="49" spans="1:22" x14ac:dyDescent="0.2">
      <c r="A49" s="40"/>
      <c r="B49" s="38" t="s">
        <v>143</v>
      </c>
      <c r="C49" s="85">
        <v>1</v>
      </c>
      <c r="E49" s="50"/>
      <c r="F49" s="51"/>
      <c r="G49" s="54"/>
      <c r="H49" s="50"/>
      <c r="I49" s="55"/>
      <c r="J49" s="40"/>
      <c r="K49" s="50"/>
      <c r="L49" s="50"/>
      <c r="M49" s="48"/>
      <c r="P49" s="68"/>
      <c r="Q49" s="68"/>
      <c r="R49" s="68"/>
      <c r="S49" s="68"/>
      <c r="T49" s="68"/>
      <c r="U49" s="68"/>
      <c r="V49" s="68"/>
    </row>
    <row r="50" spans="1:22" x14ac:dyDescent="0.2">
      <c r="A50" s="40"/>
      <c r="B50" s="38" t="s">
        <v>144</v>
      </c>
      <c r="C50" s="85">
        <v>1</v>
      </c>
      <c r="E50" s="50"/>
      <c r="F50" s="51"/>
      <c r="G50" s="54"/>
      <c r="H50" s="50"/>
      <c r="I50" s="55"/>
      <c r="J50" s="40"/>
      <c r="K50" s="50"/>
      <c r="L50" s="50"/>
      <c r="M50" s="48"/>
    </row>
    <row r="51" spans="1:22" x14ac:dyDescent="0.2">
      <c r="A51" s="40"/>
      <c r="B51" s="38" t="s">
        <v>156</v>
      </c>
      <c r="C51" s="85">
        <v>1</v>
      </c>
      <c r="E51" s="50"/>
      <c r="F51" s="51"/>
      <c r="G51" s="54"/>
      <c r="H51" s="50"/>
      <c r="I51" s="55"/>
      <c r="J51" s="40"/>
      <c r="K51" s="50"/>
      <c r="L51" s="50"/>
      <c r="M51" s="48"/>
    </row>
    <row r="52" spans="1:22" x14ac:dyDescent="0.2">
      <c r="A52" s="40"/>
      <c r="B52" s="38" t="s">
        <v>157</v>
      </c>
      <c r="C52" s="85">
        <v>1</v>
      </c>
      <c r="E52" s="50"/>
      <c r="F52" s="51"/>
      <c r="G52" s="54"/>
      <c r="H52" s="50"/>
      <c r="I52" s="55"/>
      <c r="J52" s="40"/>
      <c r="K52" s="50"/>
      <c r="L52" s="50"/>
      <c r="M52" s="48"/>
    </row>
    <row r="53" spans="1:22" x14ac:dyDescent="0.2">
      <c r="A53" s="40"/>
      <c r="B53" s="38" t="s">
        <v>155</v>
      </c>
      <c r="C53" s="85">
        <v>1</v>
      </c>
      <c r="E53" s="50"/>
      <c r="F53" s="51"/>
      <c r="G53" s="54"/>
      <c r="H53" s="50"/>
      <c r="I53" s="55"/>
      <c r="J53" s="67"/>
      <c r="K53" s="50"/>
      <c r="L53" s="50"/>
      <c r="M53" s="48"/>
    </row>
    <row r="55" spans="1:22" s="77" customFormat="1" x14ac:dyDescent="0.2">
      <c r="B55" s="77" t="s">
        <v>208</v>
      </c>
    </row>
    <row r="56" spans="1:22" s="65" customFormat="1" x14ac:dyDescent="0.2"/>
    <row r="57" spans="1:22" s="65" customFormat="1" x14ac:dyDescent="0.2">
      <c r="B57" s="65" t="s">
        <v>209</v>
      </c>
      <c r="I57" s="65" t="str">
        <f>IF((COUNTIF('3. Investeringen'!B15:B996,"&gt;0"))=(COUNTIF('9. GAW'!B34:B1004,"&gt;0")),"CORRECT","NIET CORRECT")</f>
        <v>CORRECT</v>
      </c>
    </row>
    <row r="58" spans="1:22" s="65" customFormat="1" x14ac:dyDescent="0.2">
      <c r="B58" s="65" t="s">
        <v>210</v>
      </c>
      <c r="I58" s="65" t="str">
        <f>IF(SUM('8. Afschrijvingen voor GAW'!AO12:BD12)=SUM('8. Afschrijvingen voor GAW'!AO15:BD23),"CORRECT","NIET CORRECT")</f>
        <v>CORRECT</v>
      </c>
    </row>
    <row r="59" spans="1:22" s="65" customFormat="1" x14ac:dyDescent="0.2">
      <c r="B59" s="65" t="s">
        <v>211</v>
      </c>
      <c r="I59" s="65" t="str">
        <f>IF(SUM('9. GAW'!AC13:AR13)=SUM('9. GAW'!AC16:AR24),"CORRECT","NIET CORRECT")</f>
        <v>CORRECT</v>
      </c>
    </row>
    <row r="60" spans="1:22" s="65" customFormat="1" x14ac:dyDescent="0.2"/>
    <row r="61" spans="1:22" s="77" customFormat="1" x14ac:dyDescent="0.2">
      <c r="B61" s="77" t="s">
        <v>150</v>
      </c>
      <c r="I61" s="77" t="s">
        <v>154</v>
      </c>
      <c r="L61" s="77" t="s">
        <v>146</v>
      </c>
      <c r="O61" s="77" t="s">
        <v>127</v>
      </c>
      <c r="R61" s="77" t="s">
        <v>148</v>
      </c>
    </row>
    <row r="62" spans="1:22" x14ac:dyDescent="0.2">
      <c r="K62" s="2"/>
      <c r="L62" s="2"/>
    </row>
    <row r="63" spans="1:22" s="77" customFormat="1" x14ac:dyDescent="0.2">
      <c r="B63" s="77" t="s">
        <v>113</v>
      </c>
      <c r="I63" s="77" t="s">
        <v>106</v>
      </c>
      <c r="J63" s="77" t="s">
        <v>107</v>
      </c>
      <c r="L63" s="77" t="s">
        <v>106</v>
      </c>
      <c r="M63" s="77" t="s">
        <v>107</v>
      </c>
      <c r="O63" s="77" t="s">
        <v>106</v>
      </c>
      <c r="P63" s="77" t="s">
        <v>107</v>
      </c>
      <c r="R63" s="77" t="s">
        <v>106</v>
      </c>
      <c r="S63" s="77" t="s">
        <v>107</v>
      </c>
    </row>
    <row r="64" spans="1:22" x14ac:dyDescent="0.2">
      <c r="B64" s="1"/>
      <c r="K64" s="2"/>
      <c r="L64" s="2"/>
    </row>
    <row r="65" spans="2:19" x14ac:dyDescent="0.2">
      <c r="B65" s="56">
        <v>2011</v>
      </c>
      <c r="I65" s="129">
        <f>INDEX('8. Afschrijvingen voor GAW'!$AO$15:$BD$15,  1, B65-2010)</f>
        <v>48953456.63821964</v>
      </c>
      <c r="J65" s="129">
        <f>INDEX('9. GAW'!$AC$16:$AR$16,1,B65-2010)</f>
        <v>1293158319.7047267</v>
      </c>
      <c r="K65" s="2"/>
      <c r="L65" s="129">
        <f>INDEX('8. Afschrijvingen voor GAW'!$AO$16:$BD$16,  1, B65-2010)</f>
        <v>14951162.968486091</v>
      </c>
      <c r="M65" s="129">
        <f>INDEX('9. GAW'!$AC$17:$AR$17,1,B65-2010)</f>
        <v>295957035.57586658</v>
      </c>
      <c r="O65" s="88">
        <f>INDEX('8. Afschrijvingen voor GAW'!$AO$17:$BD$17,  1, B65-2010)</f>
        <v>810661.72201970499</v>
      </c>
      <c r="P65" s="88">
        <f>INDEX('9. GAW'!$AC$18:$AR$18,1,B65-2010)</f>
        <v>8917278.9422167614</v>
      </c>
      <c r="R65" s="88">
        <f>INDEX('8. Afschrijvingen voor GAW'!$AO$18:$BD$18,  1, B65-2010)</f>
        <v>0</v>
      </c>
      <c r="S65" s="88">
        <f>INDEX('9. GAW'!$AC$19:$AR$19,1,B65-2010)</f>
        <v>0</v>
      </c>
    </row>
    <row r="66" spans="2:19" x14ac:dyDescent="0.2">
      <c r="B66" s="56">
        <v>2012</v>
      </c>
      <c r="I66" s="129">
        <f>INDEX('8. Afschrijvingen voor GAW'!$AO$15:$BD$15,  1, B66-2010)</f>
        <v>50226246.510813355</v>
      </c>
      <c r="J66" s="129">
        <f>INDEX('9. GAW'!$AC$16:$AR$16,1,B66-2010)</f>
        <v>1276554189.5062363</v>
      </c>
      <c r="K66" s="2"/>
      <c r="L66" s="129">
        <f>INDEX('8. Afschrijvingen voor GAW'!$AO$16:$BD$16,  1, B66-2010)</f>
        <v>16774974.601809556</v>
      </c>
      <c r="M66" s="129">
        <f>INDEX('9. GAW'!$AC$17:$AR$17,1,B66-2010)</f>
        <v>358508202.82367814</v>
      </c>
      <c r="O66" s="88">
        <f>INDEX('8. Afschrijvingen voor GAW'!$AO$17:$BD$17,  1, B66-2010)</f>
        <v>831738.9267922173</v>
      </c>
      <c r="P66" s="88">
        <f>INDEX('9. GAW'!$AC$18:$AR$18,1,B66-2010)</f>
        <v>8317389.2679221798</v>
      </c>
      <c r="R66" s="88">
        <f>INDEX('8. Afschrijvingen voor GAW'!$AO$18:$BD$18,  1, B66-2010)</f>
        <v>0</v>
      </c>
      <c r="S66" s="88">
        <f>INDEX('9. GAW'!$AC$19:$AR$19,1,B66-2010)</f>
        <v>0</v>
      </c>
    </row>
    <row r="67" spans="2:19" x14ac:dyDescent="0.2">
      <c r="B67" s="56">
        <v>2013</v>
      </c>
      <c r="I67" s="129">
        <f>INDEX('8. Afschrijvingen voor GAW'!$AO$15:$BD$15,  1, B67-2010)</f>
        <v>51381450.180562064</v>
      </c>
      <c r="J67" s="129">
        <f>INDEX('9. GAW'!$AC$16:$AR$16,1,B67-2010)</f>
        <v>1254533485.6843176</v>
      </c>
      <c r="K67" s="2"/>
      <c r="L67" s="129">
        <f>INDEX('8. Afschrijvingen voor GAW'!$AO$16:$BD$16,  1, B67-2010)</f>
        <v>18551757.68469337</v>
      </c>
      <c r="M67" s="129">
        <f>INDEX('9. GAW'!$AC$17:$AR$17,1,B67-2010)</f>
        <v>439283860.8474763</v>
      </c>
      <c r="O67" s="88">
        <f>INDEX('8. Afschrijvingen voor GAW'!$AO$17:$BD$17,  1, B67-2010)</f>
        <v>850868.92210843822</v>
      </c>
      <c r="P67" s="88">
        <f>INDEX('9. GAW'!$AC$18:$AR$18,1,B67-2010)</f>
        <v>7657820.298975952</v>
      </c>
      <c r="R67" s="88">
        <f>INDEX('8. Afschrijvingen voor GAW'!$AO$18:$BD$18,  1, B67-2010)</f>
        <v>0</v>
      </c>
      <c r="S67" s="88">
        <f>INDEX('9. GAW'!$AC$19:$AR$19,1,B67-2010)</f>
        <v>0</v>
      </c>
    </row>
    <row r="68" spans="2:19" x14ac:dyDescent="0.2">
      <c r="B68" s="56">
        <v>2014</v>
      </c>
      <c r="I68" s="129">
        <f>INDEX('8. Afschrijvingen voor GAW'!$AO$15:$BD$15,  1, B68-2010)</f>
        <v>52820130.785617791</v>
      </c>
      <c r="J68" s="129">
        <f>INDEX('9. GAW'!$AC$16:$AR$16,1,B68-2010)</f>
        <v>1236840292.4978607</v>
      </c>
      <c r="K68" s="2"/>
      <c r="L68" s="129">
        <f>INDEX('8. Afschrijvingen voor GAW'!$AO$16:$BD$16,  1, B68-2010)</f>
        <v>20436384.760805141</v>
      </c>
      <c r="M68" s="129">
        <f>INDEX('9. GAW'!$AC$17:$AR$17,1,B68-2010)</f>
        <v>532784787.79729533</v>
      </c>
      <c r="O68" s="88">
        <f>INDEX('8. Afschrijvingen voor GAW'!$AO$17:$BD$17,  1, B68-2010)</f>
        <v>874693.25192747451</v>
      </c>
      <c r="P68" s="88">
        <f>INDEX('9. GAW'!$AC$18:$AR$18,1,B68-2010)</f>
        <v>6997546.0154198045</v>
      </c>
      <c r="R68" s="88">
        <f>INDEX('8. Afschrijvingen voor GAW'!$AO$18:$BD$18,  1, B68-2010)</f>
        <v>0</v>
      </c>
      <c r="S68" s="88">
        <f>INDEX('9. GAW'!$AC$19:$AR$19,1,B68-2010)</f>
        <v>0</v>
      </c>
    </row>
    <row r="69" spans="2:19" x14ac:dyDescent="0.2">
      <c r="B69" s="56">
        <v>2015</v>
      </c>
      <c r="I69" s="129">
        <f>INDEX('8. Afschrijvingen voor GAW'!$AO$15:$BD$15,  1, B69-2010)</f>
        <v>53348332.093473971</v>
      </c>
      <c r="J69" s="129">
        <f>INDEX('9. GAW'!$AC$16:$AR$16,1,B69-2010)</f>
        <v>1195860363.3293655</v>
      </c>
      <c r="K69" s="2"/>
      <c r="L69" s="129">
        <f>INDEX('8. Afschrijvingen voor GAW'!$AO$16:$BD$16,  1, B69-2010)</f>
        <v>20905600.987175655</v>
      </c>
      <c r="M69" s="129">
        <f>INDEX('9. GAW'!$AC$17:$AR$17,1,B69-2010)</f>
        <v>636012680.87112975</v>
      </c>
      <c r="O69" s="88">
        <f>INDEX('8. Afschrijvingen voor GAW'!$AO$17:$BD$17,  1, B69-2010)</f>
        <v>883440.18444674916</v>
      </c>
      <c r="P69" s="88">
        <f>INDEX('9. GAW'!$AC$18:$AR$18,1,B69-2010)</f>
        <v>6184081.2911272533</v>
      </c>
      <c r="R69" s="88">
        <f>INDEX('8. Afschrijvingen voor GAW'!$AO$18:$BD$18,  1, B69-2010)</f>
        <v>0</v>
      </c>
      <c r="S69" s="88">
        <f>INDEX('9. GAW'!$AC$19:$AR$19,1,B69-2010)</f>
        <v>0</v>
      </c>
    </row>
    <row r="70" spans="2:19" x14ac:dyDescent="0.2">
      <c r="B70" s="56">
        <v>2016</v>
      </c>
      <c r="I70" s="129">
        <f>INDEX('8. Afschrijvingen voor GAW'!$AO$15:$BD$15,  1, B70-2010)</f>
        <v>53775118.750221767</v>
      </c>
      <c r="J70" s="129">
        <f>INDEX('9. GAW'!$AC$16:$AR$16,1,B70-2010)</f>
        <v>1151652127.4857786</v>
      </c>
      <c r="K70" s="2"/>
      <c r="L70" s="129">
        <f>INDEX('8. Afschrijvingen voor GAW'!$AO$16:$BD$16,  1, B70-2010)</f>
        <v>21580431.855451081</v>
      </c>
      <c r="M70" s="129">
        <f>INDEX('9. GAW'!$AC$17:$AR$17,1,B70-2010)</f>
        <v>749982329.68928134</v>
      </c>
      <c r="O70" s="88">
        <f>INDEX('8. Afschrijvingen voor GAW'!$AO$17:$BD$17,  1, B70-2010)</f>
        <v>890507.70592232316</v>
      </c>
      <c r="P70" s="88">
        <f>INDEX('9. GAW'!$AC$18:$AR$18,1,B70-2010)</f>
        <v>5343046.2355339481</v>
      </c>
      <c r="R70" s="88">
        <f>INDEX('8. Afschrijvingen voor GAW'!$AO$18:$BD$18,  1, B70-2010)</f>
        <v>0</v>
      </c>
      <c r="S70" s="88">
        <f>INDEX('9. GAW'!$AC$19:$AR$19,1,B70-2010)</f>
        <v>0</v>
      </c>
    </row>
    <row r="71" spans="2:19" x14ac:dyDescent="0.2">
      <c r="B71" s="56">
        <v>2017</v>
      </c>
      <c r="I71" s="129">
        <f>INDEX('8. Afschrijvingen voor GAW'!$AO$15:$BD$15,  1, B71-2010)</f>
        <v>53882668.987722203</v>
      </c>
      <c r="J71" s="129">
        <f>INDEX('9. GAW'!$AC$16:$AR$16,1,B71-2010)</f>
        <v>1100072762.7530279</v>
      </c>
      <c r="K71" s="2"/>
      <c r="L71" s="129">
        <f>INDEX('8. Afschrijvingen voor GAW'!$AO$16:$BD$16,  1, B71-2010)</f>
        <v>23056097.647854753</v>
      </c>
      <c r="M71" s="129">
        <f>INDEX('9. GAW'!$AC$17:$AR$17,1,B71-2010)</f>
        <v>850034551.10104918</v>
      </c>
      <c r="O71" s="88">
        <f>INDEX('8. Afschrijvingen voor GAW'!$AO$17:$BD$17,  1, B71-2010)</f>
        <v>892288.72133416787</v>
      </c>
      <c r="P71" s="88">
        <f>INDEX('9. GAW'!$AC$18:$AR$18,1,B71-2010)</f>
        <v>4461443.6066708481</v>
      </c>
      <c r="R71" s="88">
        <f>INDEX('8. Afschrijvingen voor GAW'!$AO$18:$BD$18,  1, B71-2010)</f>
        <v>0</v>
      </c>
      <c r="S71" s="88">
        <f>INDEX('9. GAW'!$AC$19:$AR$19,1,B71-2010)</f>
        <v>0</v>
      </c>
    </row>
    <row r="72" spans="2:19" x14ac:dyDescent="0.2">
      <c r="B72" s="56">
        <v>2018</v>
      </c>
      <c r="I72" s="129">
        <f>INDEX('8. Afschrijvingen voor GAW'!$AO$15:$BD$15,  1, B72-2010)</f>
        <v>54637026.353550322</v>
      </c>
      <c r="J72" s="129">
        <f>INDEX('9. GAW'!$AC$16:$AR$16,1,B72-2010)</f>
        <v>1060836755.0780199</v>
      </c>
      <c r="K72" s="2"/>
      <c r="L72" s="129">
        <f>INDEX('8. Afschrijvingen voor GAW'!$AO$16:$BD$16,  1, B72-2010)</f>
        <v>25118464.702331074</v>
      </c>
      <c r="M72" s="129">
        <f>INDEX('9. GAW'!$AC$17:$AR$17,1,B72-2010)</f>
        <v>971093675.878824</v>
      </c>
      <c r="O72" s="88">
        <f>INDEX('8. Afschrijvingen voor GAW'!$AO$17:$BD$17,  1, B72-2010)</f>
        <v>904780.76343284617</v>
      </c>
      <c r="P72" s="88">
        <f>INDEX('9. GAW'!$AC$18:$AR$18,1,B72-2010)</f>
        <v>3619123.053731394</v>
      </c>
      <c r="R72" s="88">
        <f>INDEX('8. Afschrijvingen voor GAW'!$AO$18:$BD$18,  1, B72-2010)</f>
        <v>0</v>
      </c>
      <c r="S72" s="88">
        <f>INDEX('9. GAW'!$AC$19:$AR$19,1,B72-2010)</f>
        <v>0</v>
      </c>
    </row>
    <row r="73" spans="2:19" x14ac:dyDescent="0.2">
      <c r="B73" s="56">
        <v>2019</v>
      </c>
      <c r="I73" s="129">
        <f>INDEX('8. Afschrijvingen voor GAW'!$AO$15:$BD$15,  1, B73-2010)</f>
        <v>55784403.906974867</v>
      </c>
      <c r="J73" s="129">
        <f>INDEX('9. GAW'!$AC$16:$AR$16,1,B73-2010)</f>
        <v>1027329923.0276833</v>
      </c>
      <c r="K73" s="2"/>
      <c r="L73" s="129">
        <f>INDEX('8. Afschrijvingen voor GAW'!$AO$16:$BD$16,  1, B73-2010)</f>
        <v>27729577.739656784</v>
      </c>
      <c r="M73" s="129">
        <f>INDEX('9. GAW'!$AC$17:$AR$17,1,B73-2010)</f>
        <v>1098253805.4216895</v>
      </c>
      <c r="O73" s="88">
        <f>INDEX('8. Afschrijvingen voor GAW'!$AO$17:$BD$17,  1, B73-2010)</f>
        <v>923781.15946493589</v>
      </c>
      <c r="P73" s="88">
        <f>INDEX('9. GAW'!$AC$18:$AR$18,1,B73-2010)</f>
        <v>2771343.4783948171</v>
      </c>
      <c r="R73" s="88">
        <f>INDEX('8. Afschrijvingen voor GAW'!$AO$18:$BD$18,  1, B73-2010)</f>
        <v>0</v>
      </c>
      <c r="S73" s="88">
        <f>INDEX('9. GAW'!$AC$19:$AR$19,1,B73-2010)</f>
        <v>0</v>
      </c>
    </row>
    <row r="74" spans="2:19" x14ac:dyDescent="0.2">
      <c r="B74" s="56">
        <v>2020</v>
      </c>
      <c r="I74" s="129">
        <f>INDEX('8. Afschrijvingen voor GAW'!$AO$15:$BD$15,  1, B74-2010)</f>
        <v>57346367.216370173</v>
      </c>
      <c r="J74" s="129">
        <f>INDEX('9. GAW'!$AC$16:$AR$16,1,B74-2010)</f>
        <v>998748793.65608823</v>
      </c>
      <c r="K74" s="2"/>
      <c r="L74" s="129">
        <f>INDEX('8. Afschrijvingen voor GAW'!$AO$16:$BD$16,  1, B74-2010)</f>
        <v>30921158.783401787</v>
      </c>
      <c r="M74" s="129">
        <f>INDEX('9. GAW'!$AC$17:$AR$17,1,B74-2010)</f>
        <v>1228518905.8958888</v>
      </c>
      <c r="O74" s="88">
        <f>INDEX('8. Afschrijvingen voor GAW'!$AO$17:$BD$17,  1, B74-2010)</f>
        <v>949647.03192995407</v>
      </c>
      <c r="P74" s="88">
        <f>INDEX('9. GAW'!$AC$18:$AR$18,1,B74-2010)</f>
        <v>1899294.0638599182</v>
      </c>
      <c r="R74" s="88">
        <f>INDEX('8. Afschrijvingen voor GAW'!$AO$18:$BD$18,  1, B74-2010)</f>
        <v>0</v>
      </c>
      <c r="S74" s="88">
        <f>INDEX('9. GAW'!$AC$19:$AR$19,1,B74-2010)</f>
        <v>0</v>
      </c>
    </row>
    <row r="75" spans="2:19" x14ac:dyDescent="0.2">
      <c r="B75" s="56">
        <v>2021</v>
      </c>
      <c r="I75" s="129">
        <f>INDEX('8. Afschrijvingen voor GAW'!$AO$15:$BD$15,  1, B75-2010)</f>
        <v>57747791.786884755</v>
      </c>
      <c r="J75" s="129">
        <f>INDEX('9. GAW'!$AC$16:$AR$16,1,B75-2010)</f>
        <v>947992243.42479599</v>
      </c>
      <c r="K75" s="2"/>
      <c r="L75" s="129">
        <f>INDEX('8. Afschrijvingen voor GAW'!$AO$16:$BD$16,  1, B75-2010)</f>
        <v>32257894.371810969</v>
      </c>
      <c r="M75" s="129">
        <f>INDEX('9. GAW'!$AC$17:$AR$17,1,B75-2010)</f>
        <v>1204860643.8653486</v>
      </c>
      <c r="O75" s="88">
        <f>INDEX('8. Afschrijvingen voor GAW'!$AO$17:$BD$17,  1, B75-2010)</f>
        <v>956294.56115346367</v>
      </c>
      <c r="P75" s="88">
        <f>INDEX('9. GAW'!$AC$18:$AR$18,1,B75-2010)</f>
        <v>956294.56115347368</v>
      </c>
      <c r="R75" s="88">
        <f>INDEX('8. Afschrijvingen voor GAW'!$AO$18:$BD$18,  1, B75-2010)</f>
        <v>0</v>
      </c>
      <c r="S75" s="88">
        <f>INDEX('9. GAW'!$AC$19:$AR$19,1,B75-2010)</f>
        <v>0</v>
      </c>
    </row>
    <row r="76" spans="2:19" ht="13.5" customHeight="1" x14ac:dyDescent="0.2">
      <c r="B76" s="56">
        <v>2022</v>
      </c>
      <c r="I76" s="129">
        <f>INDEX('8. Afschrijvingen voor GAW'!$AO$15:$BD$15,  1, B76-2010)</f>
        <v>69297350.144261703</v>
      </c>
      <c r="J76" s="129">
        <f>INDEX('9. GAW'!$AC$16:$AR$16,1,B76-2010)</f>
        <v>878694893.28053439</v>
      </c>
      <c r="K76" s="2"/>
      <c r="L76" s="129">
        <f>INDEX('8. Afschrijvingen voor GAW'!$AO$16:$BD$16,  1, B76-2010)</f>
        <v>38456754.05544506</v>
      </c>
      <c r="M76" s="129">
        <f>INDEX('9. GAW'!$AC$17:$AR$17,1,B76-2010)</f>
        <v>1166403889.8099046</v>
      </c>
      <c r="O76" s="88">
        <f>INDEX('8. Afschrijvingen voor GAW'!$AO$17:$BD$17,  1, B76-2010)</f>
        <v>956294.56115346169</v>
      </c>
      <c r="P76" s="88">
        <f>INDEX('9. GAW'!$AC$18:$AR$18,1,B76-2010)</f>
        <v>1.1990778148174286E-8</v>
      </c>
      <c r="R76" s="88">
        <f>INDEX('8. Afschrijvingen voor GAW'!$AO$18:$BD$18,  1, B76-2010)</f>
        <v>0</v>
      </c>
      <c r="S76" s="88">
        <f>INDEX('9. GAW'!$AC$19:$AR$19,1,B76-2010)</f>
        <v>0</v>
      </c>
    </row>
    <row r="77" spans="2:19" x14ac:dyDescent="0.2">
      <c r="B77" s="56">
        <v>2023</v>
      </c>
      <c r="I77" s="129">
        <f>INDEX('8. Afschrijvingen voor GAW'!$AO$15:$BD$15,  1, B77-2010)</f>
        <v>64201446.053491451</v>
      </c>
      <c r="J77" s="129">
        <f>INDEX('9. GAW'!$AC$16:$AR$16,1,B77-2010)</f>
        <v>814493447.22704279</v>
      </c>
      <c r="K77" s="2"/>
      <c r="L77" s="129">
        <f>INDEX('8. Afschrijvingen voor GAW'!$AO$16:$BD$16,  1, B77-2010)</f>
        <v>37142200.209178835</v>
      </c>
      <c r="M77" s="129">
        <f>INDEX('9. GAW'!$AC$17:$AR$17,1,B77-2010)</f>
        <v>1129261689.6007252</v>
      </c>
      <c r="O77" s="88">
        <f>INDEX('8. Afschrijvingen voor GAW'!$AO$17:$BD$17,  1, B77-2010)</f>
        <v>0</v>
      </c>
      <c r="P77" s="88">
        <f>INDEX('9. GAW'!$AC$18:$AR$18,1,B77-2010)</f>
        <v>1.1990778148174286E-8</v>
      </c>
      <c r="R77" s="88">
        <f>INDEX('8. Afschrijvingen voor GAW'!$AO$18:$BD$18,  1, B77-2010)</f>
        <v>0</v>
      </c>
      <c r="S77" s="88">
        <f>INDEX('9. GAW'!$AC$19:$AR$19,1,B77-2010)</f>
        <v>0</v>
      </c>
    </row>
    <row r="78" spans="2:19" x14ac:dyDescent="0.2">
      <c r="B78" s="56">
        <v>2024</v>
      </c>
      <c r="I78" s="129">
        <f>INDEX('8. Afschrijvingen voor GAW'!$AO$15:$BD$15,  1, B78-2010)</f>
        <v>59482213.3877884</v>
      </c>
      <c r="J78" s="129">
        <f>INDEX('9. GAW'!$AC$16:$AR$16,1,B78-2010)</f>
        <v>755011233.8392545</v>
      </c>
      <c r="K78" s="2"/>
      <c r="L78" s="129">
        <f>INDEX('8. Afschrijvingen voor GAW'!$AO$16:$BD$16,  1, B78-2010)</f>
        <v>35926057.46461679</v>
      </c>
      <c r="M78" s="129">
        <f>INDEX('9. GAW'!$AC$17:$AR$17,1,B78-2010)</f>
        <v>1093335632.1361079</v>
      </c>
      <c r="O78" s="88">
        <f>INDEX('8. Afschrijvingen voor GAW'!$AO$17:$BD$17,  1, B78-2010)</f>
        <v>0</v>
      </c>
      <c r="P78" s="88">
        <f>INDEX('9. GAW'!$AC$18:$AR$18,1,B78-2010)</f>
        <v>1.1990778148174286E-8</v>
      </c>
      <c r="R78" s="88">
        <f>INDEX('8. Afschrijvingen voor GAW'!$AO$18:$BD$18,  1, B78-2010)</f>
        <v>0</v>
      </c>
      <c r="S78" s="88">
        <f>INDEX('9. GAW'!$AC$19:$AR$19,1,B78-2010)</f>
        <v>0</v>
      </c>
    </row>
    <row r="79" spans="2:19" x14ac:dyDescent="0.2">
      <c r="B79" s="56">
        <v>2025</v>
      </c>
      <c r="I79" s="129">
        <f>INDEX('8. Afschrijvingen voor GAW'!$AO$15:$BD$15,  1, B79-2010)</f>
        <v>56406435.840155251</v>
      </c>
      <c r="J79" s="129">
        <f>INDEX('9. GAW'!$AC$16:$AR$16,1,B79-2010)</f>
        <v>698604797.99909925</v>
      </c>
      <c r="K79" s="2"/>
      <c r="L79" s="129">
        <f>INDEX('8. Afschrijvingen voor GAW'!$AO$16:$BD$16,  1, B79-2010)</f>
        <v>34735910.27375488</v>
      </c>
      <c r="M79" s="129">
        <f>INDEX('9. GAW'!$AC$17:$AR$17,1,B79-2010)</f>
        <v>1058599721.8623542</v>
      </c>
      <c r="O79" s="88">
        <f>INDEX('8. Afschrijvingen voor GAW'!$AO$17:$BD$17,  1, B79-2010)</f>
        <v>0</v>
      </c>
      <c r="P79" s="88">
        <f>INDEX('9. GAW'!$AC$18:$AR$18,1,B79-2010)</f>
        <v>1.1990778148174286E-8</v>
      </c>
      <c r="R79" s="88">
        <f>INDEX('8. Afschrijvingen voor GAW'!$AO$18:$BD$18,  1, B79-2010)</f>
        <v>0</v>
      </c>
      <c r="S79" s="88">
        <f>INDEX('9. GAW'!$AC$19:$AR$19,1,B79-2010)</f>
        <v>0</v>
      </c>
    </row>
    <row r="80" spans="2:19" ht="12.75" customHeight="1" x14ac:dyDescent="0.2">
      <c r="B80" s="56">
        <v>2026</v>
      </c>
      <c r="I80" s="129">
        <f>INDEX('8. Afschrijvingen voor GAW'!$AO$15:$BD$15,  1, B80-2010)</f>
        <v>56261785.079525314</v>
      </c>
      <c r="J80" s="129">
        <f>INDEX('9. GAW'!$AC$16:$AR$16,1,B80-2010)</f>
        <v>642343012.9195739</v>
      </c>
      <c r="K80" s="2"/>
      <c r="L80" s="129">
        <f>INDEX('8. Afschrijvingen voor GAW'!$AO$16:$BD$16,  1, B80-2010)</f>
        <v>33668623.982830897</v>
      </c>
      <c r="M80" s="129">
        <f>INDEX('9. GAW'!$AC$17:$AR$17,1,B80-2010)</f>
        <v>1024931097.8795229</v>
      </c>
      <c r="O80" s="88">
        <f>INDEX('8. Afschrijvingen voor GAW'!$AO$17:$BD$17,  1, B80-2010)</f>
        <v>0</v>
      </c>
      <c r="P80" s="88">
        <f>INDEX('9. GAW'!$AC$18:$AR$18,1,B80-2010)</f>
        <v>1.1990778148174286E-8</v>
      </c>
      <c r="R80" s="88">
        <f>INDEX('8. Afschrijvingen voor GAW'!$AO$18:$BD$18,  1, B80-2010)</f>
        <v>0</v>
      </c>
      <c r="S80" s="88">
        <f>INDEX('9. GAW'!$AC$19:$AR$19,1,B80-2010)</f>
        <v>0</v>
      </c>
    </row>
    <row r="82" spans="2:16" s="77" customFormat="1" x14ac:dyDescent="0.2">
      <c r="B82" s="77" t="s">
        <v>151</v>
      </c>
      <c r="I82" s="77" t="s">
        <v>154</v>
      </c>
      <c r="L82" s="77" t="s">
        <v>146</v>
      </c>
      <c r="O82" s="77" t="s">
        <v>148</v>
      </c>
    </row>
    <row r="83" spans="2:16" s="40" customFormat="1" x14ac:dyDescent="0.2"/>
    <row r="84" spans="2:16" s="77" customFormat="1" ht="14.25" customHeight="1" x14ac:dyDescent="0.2">
      <c r="B84" s="77" t="s">
        <v>113</v>
      </c>
      <c r="I84" s="77" t="s">
        <v>106</v>
      </c>
      <c r="J84" s="77" t="s">
        <v>107</v>
      </c>
      <c r="L84" s="77" t="s">
        <v>106</v>
      </c>
      <c r="M84" s="77" t="s">
        <v>107</v>
      </c>
      <c r="O84" s="77" t="s">
        <v>106</v>
      </c>
      <c r="P84" s="77" t="s">
        <v>107</v>
      </c>
    </row>
    <row r="86" spans="2:16" x14ac:dyDescent="0.2">
      <c r="B86" s="56">
        <v>2011</v>
      </c>
      <c r="C86" s="128"/>
      <c r="D86" s="128"/>
      <c r="I86" s="88">
        <f>INDEX('8. Afschrijvingen voor GAW'!$AO$21:$BD$21,  1, B86-2010)</f>
        <v>5898627.5786519954</v>
      </c>
      <c r="J86" s="88">
        <f>INDEX('9. GAW'!$AC$22:$AR$22,1,B86-2010)</f>
        <v>133771555.75985722</v>
      </c>
      <c r="L86" s="88">
        <f>INDEX('8. Afschrijvingen voor GAW'!$AO$22:$BD$22,  1, B86-2010)</f>
        <v>1841348.8590085385</v>
      </c>
      <c r="M86" s="88">
        <f>INDEX('9. GAW'!$AC$23:$AR$23,1,B86-2010)</f>
        <v>86176811.682633623</v>
      </c>
      <c r="O86" s="88">
        <f>INDEX('8. Afschrijvingen voor GAW'!$AO$23:$BD$23,  1, B86-2010)</f>
        <v>0</v>
      </c>
      <c r="P86" s="88">
        <f>INDEX('9. GAW'!$AC$24:$AR$24,1,B86-2010)</f>
        <v>0</v>
      </c>
    </row>
    <row r="87" spans="2:16" x14ac:dyDescent="0.2">
      <c r="B87" s="56">
        <v>2012</v>
      </c>
      <c r="C87" s="128"/>
      <c r="D87" s="128"/>
      <c r="I87" s="88">
        <f>INDEX('8. Afschrijvingen voor GAW'!$AO$21:$BD$21,  1, B87-2010)</f>
        <v>6051991.8956969474</v>
      </c>
      <c r="J87" s="88">
        <f>INDEX('9. GAW'!$AC$22:$AR$22,1,B87-2010)</f>
        <v>131197624.31391655</v>
      </c>
      <c r="L87" s="88">
        <f>INDEX('8. Afschrijvingen voor GAW'!$AO$22:$BD$22,  1, B87-2010)</f>
        <v>2750042.2772181281</v>
      </c>
      <c r="M87" s="88">
        <f>INDEX('9. GAW'!$AC$23:$AR$23,1,B87-2010)</f>
        <v>116971694.532364</v>
      </c>
      <c r="O87" s="88">
        <f>INDEX('8. Afschrijvingen voor GAW'!$AO$23:$BD$23,  1, B87-2010)</f>
        <v>0</v>
      </c>
      <c r="P87" s="88">
        <f>INDEX('9. GAW'!$AC$24:$AR$24,1,B87-2010)</f>
        <v>0</v>
      </c>
    </row>
    <row r="88" spans="2:16" x14ac:dyDescent="0.2">
      <c r="B88" s="56">
        <v>2013</v>
      </c>
      <c r="C88" s="128"/>
      <c r="D88" s="128"/>
      <c r="I88" s="88">
        <f>INDEX('8. Afschrijvingen voor GAW'!$AO$21:$BD$21,  1, B88-2010)</f>
        <v>6191187.7092979765</v>
      </c>
      <c r="J88" s="88">
        <f>INDEX('9. GAW'!$AC$22:$AR$22,1,B88-2010)</f>
        <v>128023981.96383864</v>
      </c>
      <c r="L88" s="88">
        <f>INDEX('8. Afschrijvingen voor GAW'!$AO$22:$BD$22,  1, B88-2010)</f>
        <v>3665360.6011172868</v>
      </c>
      <c r="M88" s="88">
        <f>INDEX('9. GAW'!$AC$23:$AR$23,1,B88-2010)</f>
        <v>150433608.75656259</v>
      </c>
      <c r="O88" s="88">
        <f>INDEX('8. Afschrijvingen voor GAW'!$AO$23:$BD$23,  1, B88-2010)</f>
        <v>0</v>
      </c>
      <c r="P88" s="88">
        <f>INDEX('9. GAW'!$AC$24:$AR$24,1,B88-2010)</f>
        <v>0</v>
      </c>
    </row>
    <row r="89" spans="2:16" x14ac:dyDescent="0.2">
      <c r="B89" s="56">
        <v>2014</v>
      </c>
      <c r="C89" s="128"/>
      <c r="D89" s="128"/>
      <c r="I89" s="88">
        <f>INDEX('8. Afschrijvingen voor GAW'!$AO$21:$BD$21,  1, B89-2010)</f>
        <v>6364540.96515832</v>
      </c>
      <c r="J89" s="88">
        <f>INDEX('9. GAW'!$AC$22:$AR$22,1,B89-2010)</f>
        <v>125244112.49366781</v>
      </c>
      <c r="L89" s="88">
        <f>INDEX('8. Afschrijvingen voor GAW'!$AO$22:$BD$22,  1, B89-2010)</f>
        <v>4645244.3439892167</v>
      </c>
      <c r="M89" s="88">
        <f>INDEX('9. GAW'!$AC$23:$AR$23,1,B89-2010)</f>
        <v>183025130.07402593</v>
      </c>
      <c r="O89" s="88">
        <f>INDEX('8. Afschrijvingen voor GAW'!$AO$23:$BD$23,  1, B89-2010)</f>
        <v>0</v>
      </c>
      <c r="P89" s="88">
        <f>INDEX('9. GAW'!$AC$24:$AR$24,1,B89-2010)</f>
        <v>0</v>
      </c>
    </row>
    <row r="90" spans="2:16" x14ac:dyDescent="0.2">
      <c r="B90" s="56">
        <v>2015</v>
      </c>
      <c r="C90" s="128"/>
      <c r="D90" s="128"/>
      <c r="I90" s="88">
        <f>INDEX('8. Afschrijvingen voor GAW'!$AO$21:$BD$21,  1, B90-2010)</f>
        <v>6428186.3748099022</v>
      </c>
      <c r="J90" s="88">
        <f>INDEX('9. GAW'!$AC$22:$AR$22,1,B90-2010)</f>
        <v>120068367.24379456</v>
      </c>
      <c r="L90" s="88">
        <f>INDEX('8. Afschrijvingen voor GAW'!$AO$22:$BD$22,  1, B90-2010)</f>
        <v>5512854.8627965366</v>
      </c>
      <c r="M90" s="88">
        <f>INDEX('9. GAW'!$AC$23:$AR$23,1,B90-2010)</f>
        <v>210037985.52819759</v>
      </c>
      <c r="O90" s="88">
        <f>INDEX('8. Afschrijvingen voor GAW'!$AO$23:$BD$23,  1, B90-2010)</f>
        <v>0</v>
      </c>
      <c r="P90" s="88">
        <f>INDEX('9. GAW'!$AC$24:$AR$24,1,B90-2010)</f>
        <v>0</v>
      </c>
    </row>
    <row r="91" spans="2:16" x14ac:dyDescent="0.2">
      <c r="B91" s="56">
        <v>2016</v>
      </c>
      <c r="C91" s="128"/>
      <c r="D91" s="128"/>
      <c r="I91" s="88">
        <f>INDEX('8. Afschrijvingen voor GAW'!$AO$21:$BD$21,  1, B91-2010)</f>
        <v>6479611.8658083808</v>
      </c>
      <c r="J91" s="88">
        <f>INDEX('9. GAW'!$AC$22:$AR$22,1,B91-2010)</f>
        <v>114549302.31593657</v>
      </c>
      <c r="L91" s="88">
        <f>INDEX('8. Afschrijvingen voor GAW'!$AO$22:$BD$22,  1, B91-2010)</f>
        <v>6365718.4621973457</v>
      </c>
      <c r="M91" s="88">
        <f>INDEX('9. GAW'!$AC$23:$AR$23,1,B91-2010)</f>
        <v>237494887.58074588</v>
      </c>
      <c r="O91" s="88">
        <f>INDEX('8. Afschrijvingen voor GAW'!$AO$23:$BD$23,  1, B91-2010)</f>
        <v>0</v>
      </c>
      <c r="P91" s="88">
        <f>INDEX('9. GAW'!$AC$24:$AR$24,1,B91-2010)</f>
        <v>0</v>
      </c>
    </row>
    <row r="92" spans="2:16" x14ac:dyDescent="0.2">
      <c r="B92" s="56">
        <v>2017</v>
      </c>
      <c r="C92" s="128"/>
      <c r="D92" s="128"/>
      <c r="I92" s="88">
        <f>INDEX('8. Afschrijvingen voor GAW'!$AO$21:$BD$21,  1, B92-2010)</f>
        <v>6492571.0895399991</v>
      </c>
      <c r="J92" s="88">
        <f>INDEX('9. GAW'!$AC$22:$AR$22,1,B92-2010)</f>
        <v>108285829.83102843</v>
      </c>
      <c r="L92" s="88">
        <f>INDEX('8. Afschrijvingen voor GAW'!$AO$22:$BD$22,  1, B92-2010)</f>
        <v>7219585.9275370101</v>
      </c>
      <c r="M92" s="88">
        <f>INDEX('9. GAW'!$AC$23:$AR$23,1,B92-2010)</f>
        <v>264152300.38098031</v>
      </c>
      <c r="O92" s="88">
        <f>INDEX('8. Afschrijvingen voor GAW'!$AO$23:$BD$23,  1, B92-2010)</f>
        <v>0</v>
      </c>
      <c r="P92" s="88">
        <f>INDEX('9. GAW'!$AC$24:$AR$24,1,B92-2010)</f>
        <v>0</v>
      </c>
    </row>
    <row r="93" spans="2:16" x14ac:dyDescent="0.2">
      <c r="B93" s="56">
        <v>2018</v>
      </c>
      <c r="C93" s="128"/>
      <c r="D93" s="128"/>
      <c r="I93" s="88">
        <f>INDEX('8. Afschrijvingen voor GAW'!$AO$21:$BD$21,  1, B93-2010)</f>
        <v>6583467.0847935583</v>
      </c>
      <c r="J93" s="88">
        <f>INDEX('9. GAW'!$AC$22:$AR$22,1,B93-2010)</f>
        <v>103218364.36386929</v>
      </c>
      <c r="L93" s="88">
        <f>INDEX('8. Afschrijvingen voor GAW'!$AO$22:$BD$22,  1, B93-2010)</f>
        <v>8156717.4769192794</v>
      </c>
      <c r="M93" s="88">
        <f>INDEX('9. GAW'!$AC$23:$AR$23,1,B93-2010)</f>
        <v>291036551.05039489</v>
      </c>
      <c r="O93" s="88">
        <f>INDEX('8. Afschrijvingen voor GAW'!$AO$23:$BD$23,  1, B93-2010)</f>
        <v>0</v>
      </c>
      <c r="P93" s="88">
        <f>INDEX('9. GAW'!$AC$24:$AR$24,1,B93-2010)</f>
        <v>0</v>
      </c>
    </row>
    <row r="94" spans="2:16" x14ac:dyDescent="0.2">
      <c r="B94" s="56">
        <v>2019</v>
      </c>
      <c r="C94" s="128"/>
      <c r="D94" s="128"/>
      <c r="I94" s="88">
        <f>INDEX('8. Afschrijvingen voor GAW'!$AO$21:$BD$21,  1, B94-2010)</f>
        <v>6721719.8935742239</v>
      </c>
      <c r="J94" s="88">
        <f>INDEX('9. GAW'!$AC$22:$AR$22,1,B94-2010)</f>
        <v>98664230.121936306</v>
      </c>
      <c r="L94" s="88">
        <f>INDEX('8. Afschrijvingen voor GAW'!$AO$22:$BD$22,  1, B94-2010)</f>
        <v>9306458.984422544</v>
      </c>
      <c r="M94" s="88">
        <f>INDEX('9. GAW'!$AC$23:$AR$23,1,B94-2010)</f>
        <v>332159958.50033069</v>
      </c>
      <c r="O94" s="88">
        <f>INDEX('8. Afschrijvingen voor GAW'!$AO$23:$BD$23,  1, B94-2010)</f>
        <v>0</v>
      </c>
      <c r="P94" s="88">
        <f>INDEX('9. GAW'!$AC$24:$AR$24,1,B94-2010)</f>
        <v>0</v>
      </c>
    </row>
    <row r="95" spans="2:16" x14ac:dyDescent="0.2">
      <c r="B95" s="56">
        <v>2020</v>
      </c>
      <c r="C95" s="128"/>
      <c r="D95" s="128"/>
      <c r="I95" s="88">
        <f>INDEX('8. Afschrijvingen voor GAW'!$AO$21:$BD$21,  1, B95-2010)</f>
        <v>6909928.0505943028</v>
      </c>
      <c r="J95" s="88">
        <f>INDEX('9. GAW'!$AC$22:$AR$22,1,B95-2010)</f>
        <v>94516900.514756233</v>
      </c>
      <c r="L95" s="88">
        <f>INDEX('8. Afschrijvingen voor GAW'!$AO$22:$BD$22,  1, B95-2010)</f>
        <v>10733676.940436944</v>
      </c>
      <c r="M95" s="88">
        <f>INDEX('9. GAW'!$AC$23:$AR$23,1,B95-2010)</f>
        <v>376165448.91460276</v>
      </c>
      <c r="O95" s="88">
        <f>INDEX('8. Afschrijvingen voor GAW'!$AO$23:$BD$23,  1, B95-2010)</f>
        <v>0</v>
      </c>
      <c r="P95" s="88">
        <f>INDEX('9. GAW'!$AC$24:$AR$24,1,B95-2010)</f>
        <v>0</v>
      </c>
    </row>
    <row r="96" spans="2:16" x14ac:dyDescent="0.2">
      <c r="B96" s="56">
        <v>2021</v>
      </c>
      <c r="C96" s="128"/>
      <c r="D96" s="128"/>
      <c r="I96" s="88">
        <f>INDEX('8. Afschrijvingen voor GAW'!$AO$21:$BD$21,  1, B96-2010)</f>
        <v>6958297.5469484618</v>
      </c>
      <c r="J96" s="88">
        <f>INDEX('9. GAW'!$AC$22:$AR$22,1,B96-2010)</f>
        <v>88220221.271411046</v>
      </c>
      <c r="L96" s="88">
        <f>INDEX('8. Afschrijvingen voor GAW'!$AO$22:$BD$22,  1, B96-2010)</f>
        <v>11395437.798716368</v>
      </c>
      <c r="M96" s="88">
        <f>INDEX('9. GAW'!$AC$23:$AR$23,1,B96-2010)</f>
        <v>367403169.2582888</v>
      </c>
      <c r="O96" s="88">
        <f>INDEX('8. Afschrijvingen voor GAW'!$AO$23:$BD$23,  1, B96-2010)</f>
        <v>0</v>
      </c>
      <c r="P96" s="88">
        <f>INDEX('9. GAW'!$AC$24:$AR$24,1,B96-2010)</f>
        <v>0</v>
      </c>
    </row>
    <row r="97" spans="2:16" x14ac:dyDescent="0.2">
      <c r="B97" s="56">
        <v>2022</v>
      </c>
      <c r="C97" s="128"/>
      <c r="D97" s="128"/>
      <c r="I97" s="88">
        <f>INDEX('8. Afschrijvingen voor GAW'!$AO$21:$BD$21,  1, B97-2010)</f>
        <v>8349957.0563381528</v>
      </c>
      <c r="J97" s="88">
        <f>INDEX('9. GAW'!$AC$22:$AR$22,1,B97-2010)</f>
        <v>79870264.2150729</v>
      </c>
      <c r="L97" s="88">
        <f>INDEX('8. Afschrijvingen voor GAW'!$AO$22:$BD$22,  1, B97-2010)</f>
        <v>13674525.358459651</v>
      </c>
      <c r="M97" s="88">
        <f>INDEX('9. GAW'!$AC$23:$AR$23,1,B97-2010)</f>
        <v>353728643.89982903</v>
      </c>
      <c r="O97" s="88">
        <f>INDEX('8. Afschrijvingen voor GAW'!$AO$23:$BD$23,  1, B97-2010)</f>
        <v>0</v>
      </c>
      <c r="P97" s="88">
        <f>INDEX('9. GAW'!$AC$24:$AR$24,1,B97-2010)</f>
        <v>0</v>
      </c>
    </row>
    <row r="98" spans="2:16" x14ac:dyDescent="0.2">
      <c r="B98" s="56">
        <v>2023</v>
      </c>
      <c r="C98" s="128"/>
      <c r="D98" s="128"/>
      <c r="I98" s="88">
        <f>INDEX('8. Afschrijvingen voor GAW'!$AO$21:$BD$21,  1, B98-2010)</f>
        <v>7546707.666807184</v>
      </c>
      <c r="J98" s="88">
        <f>INDEX('9. GAW'!$AC$22:$AR$22,1,B98-2010)</f>
        <v>72323556.54826571</v>
      </c>
      <c r="L98" s="88">
        <f>INDEX('8. Afschrijvingen voor GAW'!$AO$22:$BD$22,  1, B98-2010)</f>
        <v>13159501.436966553</v>
      </c>
      <c r="M98" s="88">
        <f>INDEX('9. GAW'!$AC$23:$AR$23,1,B98-2010)</f>
        <v>340569142.46286237</v>
      </c>
      <c r="O98" s="88">
        <f>INDEX('8. Afschrijvingen voor GAW'!$AO$23:$BD$23,  1, B98-2010)</f>
        <v>0</v>
      </c>
      <c r="P98" s="88">
        <f>INDEX('9. GAW'!$AC$24:$AR$24,1,B98-2010)</f>
        <v>0</v>
      </c>
    </row>
    <row r="99" spans="2:16" x14ac:dyDescent="0.2">
      <c r="B99" s="56">
        <v>2024</v>
      </c>
      <c r="C99" s="128"/>
      <c r="D99" s="128"/>
      <c r="I99" s="88">
        <f>INDEX('8. Afschrijvingen voor GAW'!$AO$21:$BD$21,  1, B99-2010)</f>
        <v>6875995.1457369663</v>
      </c>
      <c r="J99" s="88">
        <f>INDEX('9. GAW'!$AC$22:$AR$22,1,B99-2010)</f>
        <v>65447561.402528748</v>
      </c>
      <c r="L99" s="88">
        <f>INDEX('8. Afschrijvingen voor GAW'!$AO$22:$BD$22,  1, B99-2010)</f>
        <v>12664107.747417819</v>
      </c>
      <c r="M99" s="88">
        <f>INDEX('9. GAW'!$AC$23:$AR$23,1,B99-2010)</f>
        <v>327905034.71544486</v>
      </c>
      <c r="O99" s="88">
        <f>INDEX('8. Afschrijvingen voor GAW'!$AO$23:$BD$23,  1, B99-2010)</f>
        <v>0</v>
      </c>
      <c r="P99" s="88">
        <f>INDEX('9. GAW'!$AC$24:$AR$24,1,B99-2010)</f>
        <v>0</v>
      </c>
    </row>
    <row r="100" spans="2:16" x14ac:dyDescent="0.2">
      <c r="B100" s="56">
        <v>2025</v>
      </c>
      <c r="C100" s="128"/>
      <c r="D100" s="128"/>
      <c r="I100" s="88">
        <f>INDEX('8. Afschrijvingen voor GAW'!$AO$21:$BD$21,  1, B100-2010)</f>
        <v>6760140.4276597323</v>
      </c>
      <c r="J100" s="88">
        <f>INDEX('9. GAW'!$AC$22:$AR$22,1,B100-2010)</f>
        <v>58687420.974869028</v>
      </c>
      <c r="L100" s="88">
        <f>INDEX('8. Afschrijvingen voor GAW'!$AO$22:$BD$22,  1, B100-2010)</f>
        <v>12187587.166329421</v>
      </c>
      <c r="M100" s="88">
        <f>INDEX('9. GAW'!$AC$23:$AR$23,1,B100-2010)</f>
        <v>315717447.54911536</v>
      </c>
      <c r="O100" s="88">
        <f>INDEX('8. Afschrijvingen voor GAW'!$AO$23:$BD$23,  1, B100-2010)</f>
        <v>0</v>
      </c>
      <c r="P100" s="88">
        <f>INDEX('9. GAW'!$AC$24:$AR$24,1,B100-2010)</f>
        <v>0</v>
      </c>
    </row>
    <row r="101" spans="2:16" ht="12.75" customHeight="1" x14ac:dyDescent="0.2">
      <c r="B101" s="56">
        <v>2026</v>
      </c>
      <c r="C101" s="128"/>
      <c r="D101" s="128"/>
      <c r="I101" s="88">
        <f>INDEX('8. Afschrijvingen voor GAW'!$AO$21:$BD$21,  1, B101-2010)</f>
        <v>6760140.4276597323</v>
      </c>
      <c r="J101" s="88">
        <f>INDEX('9. GAW'!$AC$22:$AR$22,1,B101-2010)</f>
        <v>51927280.547209285</v>
      </c>
      <c r="L101" s="88">
        <f>INDEX('8. Afschrijvingen voor GAW'!$AO$22:$BD$22,  1, B101-2010)</f>
        <v>11729212.112090176</v>
      </c>
      <c r="M101" s="88">
        <f>INDEX('9. GAW'!$AC$23:$AR$23,1,B101-2010)</f>
        <v>303988235.43702519</v>
      </c>
      <c r="O101" s="88">
        <f>INDEX('8. Afschrijvingen voor GAW'!$AO$23:$BD$23,  1, B101-2010)</f>
        <v>0</v>
      </c>
      <c r="P101" s="88">
        <f>INDEX('9. GAW'!$AC$24:$AR$24,1,B101-2010)</f>
        <v>0</v>
      </c>
    </row>
    <row r="108" spans="2:16" x14ac:dyDescent="0.2">
      <c r="I108" s="71"/>
    </row>
    <row r="114" spans="9:13" x14ac:dyDescent="0.2">
      <c r="I114" s="65"/>
      <c r="J114" s="65"/>
      <c r="K114" s="71"/>
      <c r="L114" s="65"/>
      <c r="M114" s="65"/>
    </row>
    <row r="115" spans="9:13" x14ac:dyDescent="0.2">
      <c r="I115" s="65"/>
      <c r="J115" s="65"/>
      <c r="K115" s="65"/>
      <c r="L115" s="65"/>
      <c r="M115" s="65"/>
    </row>
  </sheetData>
  <mergeCells count="2">
    <mergeCell ref="B5:F5"/>
    <mergeCell ref="B8:F8"/>
  </mergeCells>
  <conditionalFormatting sqref="I57:I59">
    <cfRule type="cellIs" dxfId="1" priority="1" operator="equal">
      <formula>"NIET CORRECT"</formula>
    </cfRule>
    <cfRule type="cellIs" dxfId="0" priority="2" operator="equal">
      <formula>"CORRECT"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sheetPr>
  <dimension ref="A1"/>
  <sheetViews>
    <sheetView showGridLines="0" zoomScale="85" zoomScaleNormal="85" workbookViewId="0"/>
  </sheetViews>
  <sheetFormatPr defaultRowHeight="12.75" x14ac:dyDescent="0.2"/>
  <cols>
    <col min="1" max="16384" width="9.140625" style="10"/>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E1FFE1"/>
  </sheetPr>
  <dimension ref="A1:AB8317"/>
  <sheetViews>
    <sheetView showGridLines="0" zoomScale="85" zoomScaleNormal="85" workbookViewId="0">
      <pane xSplit="2" ySplit="14" topLeftCell="C15" activePane="bottomRight" state="frozen"/>
      <selection pane="topRight" activeCell="C1" sqref="C1"/>
      <selection pane="bottomLeft" activeCell="A9" sqref="A9"/>
      <selection pane="bottomRight" activeCell="C15" sqref="C15"/>
    </sheetView>
  </sheetViews>
  <sheetFormatPr defaultRowHeight="12.75" x14ac:dyDescent="0.2"/>
  <cols>
    <col min="1" max="1" width="4.7109375" customWidth="1"/>
    <col min="2" max="2" width="56.5703125" style="40" customWidth="1"/>
    <col min="3" max="3" width="5" style="65" customWidth="1"/>
    <col min="4" max="4" width="21.28515625" style="9" customWidth="1"/>
    <col min="5" max="5" width="14.5703125" style="9" customWidth="1"/>
    <col min="6" max="6" width="14.5703125" style="40" customWidth="1"/>
    <col min="7" max="22" width="14.7109375" style="40" customWidth="1"/>
    <col min="23" max="26" width="14.7109375" customWidth="1"/>
    <col min="27" max="30" width="14.7109375" style="40" customWidth="1"/>
    <col min="31" max="16384" width="9.140625" style="40"/>
  </cols>
  <sheetData>
    <row r="1" spans="1:26" x14ac:dyDescent="0.2">
      <c r="A1" s="40"/>
      <c r="W1" s="40"/>
      <c r="X1" s="40"/>
      <c r="Y1" s="40"/>
      <c r="Z1" s="40"/>
    </row>
    <row r="2" spans="1:26" s="76" customFormat="1" ht="18" x14ac:dyDescent="0.2">
      <c r="B2" s="76" t="s">
        <v>184</v>
      </c>
    </row>
    <row r="3" spans="1:26" x14ac:dyDescent="0.2">
      <c r="A3" s="40"/>
      <c r="W3" s="40"/>
      <c r="X3" s="40"/>
      <c r="Y3" s="40"/>
      <c r="Z3" s="40"/>
    </row>
    <row r="4" spans="1:26" s="83" customFormat="1" x14ac:dyDescent="0.2">
      <c r="B4" s="83" t="s">
        <v>26</v>
      </c>
    </row>
    <row r="5" spans="1:26" s="65" customFormat="1" ht="12.75" customHeight="1" x14ac:dyDescent="0.2">
      <c r="B5" s="177" t="s">
        <v>182</v>
      </c>
      <c r="C5" s="177"/>
      <c r="D5" s="177"/>
      <c r="E5" s="177"/>
      <c r="F5" s="177"/>
      <c r="G5" s="177"/>
      <c r="H5" s="43"/>
      <c r="I5" s="43"/>
      <c r="J5" s="43"/>
      <c r="K5" s="38"/>
      <c r="L5" s="38"/>
      <c r="O5" s="8"/>
    </row>
    <row r="6" spans="1:26" s="65" customFormat="1" x14ac:dyDescent="0.2">
      <c r="B6" s="177"/>
      <c r="C6" s="177"/>
      <c r="D6" s="177"/>
      <c r="E6" s="177"/>
      <c r="F6" s="177"/>
      <c r="G6" s="177"/>
      <c r="H6" s="43"/>
      <c r="I6" s="43"/>
      <c r="J6" s="43"/>
      <c r="K6" s="38"/>
      <c r="L6" s="38"/>
      <c r="O6" s="8"/>
    </row>
    <row r="7" spans="1:26" s="65" customFormat="1" ht="17.25" customHeight="1" x14ac:dyDescent="0.2">
      <c r="B7" s="177"/>
      <c r="C7" s="177"/>
      <c r="D7" s="177"/>
      <c r="E7" s="177"/>
      <c r="F7" s="177"/>
      <c r="G7" s="177"/>
      <c r="H7" s="43"/>
      <c r="I7" s="43"/>
      <c r="J7" s="43"/>
      <c r="K7" s="38"/>
      <c r="L7" s="38"/>
      <c r="O7" s="8"/>
    </row>
    <row r="8" spans="1:26" s="65" customFormat="1" x14ac:dyDescent="0.2">
      <c r="B8" s="144"/>
      <c r="C8" s="144"/>
      <c r="D8" s="144"/>
      <c r="E8" s="144"/>
      <c r="F8" s="144"/>
      <c r="G8" s="144"/>
      <c r="H8" s="43"/>
      <c r="I8" s="43"/>
      <c r="J8" s="43"/>
      <c r="K8" s="38"/>
      <c r="L8" s="38"/>
      <c r="O8" s="8"/>
    </row>
    <row r="9" spans="1:26" s="65" customFormat="1" x14ac:dyDescent="0.2">
      <c r="B9" s="90" t="s">
        <v>27</v>
      </c>
      <c r="C9" s="144"/>
      <c r="D9" s="144"/>
      <c r="E9" s="144"/>
      <c r="F9" s="144"/>
      <c r="G9" s="144"/>
      <c r="H9" s="43"/>
      <c r="I9" s="43"/>
      <c r="J9" s="43"/>
      <c r="K9" s="38"/>
      <c r="L9" s="38"/>
      <c r="O9" s="8"/>
    </row>
    <row r="10" spans="1:26" s="65" customFormat="1" ht="12.75" customHeight="1" x14ac:dyDescent="0.2">
      <c r="B10" s="178" t="s">
        <v>221</v>
      </c>
      <c r="C10" s="178"/>
      <c r="D10" s="178"/>
      <c r="E10" s="178"/>
      <c r="F10" s="178"/>
      <c r="G10" s="178"/>
      <c r="H10" s="43"/>
      <c r="I10" s="43"/>
      <c r="J10" s="43"/>
      <c r="K10" s="38"/>
      <c r="L10" s="38"/>
      <c r="O10" s="8"/>
    </row>
    <row r="11" spans="1:26" s="65" customFormat="1" ht="44.25" customHeight="1" x14ac:dyDescent="0.2">
      <c r="B11" s="178"/>
      <c r="C11" s="178"/>
      <c r="D11" s="178"/>
      <c r="E11" s="178"/>
      <c r="F11" s="178"/>
      <c r="G11" s="178"/>
      <c r="H11" s="43"/>
      <c r="I11" s="43"/>
      <c r="J11" s="43"/>
      <c r="K11" s="38"/>
      <c r="L11" s="38"/>
      <c r="O11" s="8"/>
    </row>
    <row r="12" spans="1:26" s="65" customFormat="1" x14ac:dyDescent="0.2">
      <c r="B12" s="144"/>
      <c r="C12" s="144"/>
      <c r="D12" s="144"/>
      <c r="E12" s="144"/>
      <c r="F12" s="144"/>
      <c r="G12" s="144"/>
      <c r="H12" s="43"/>
      <c r="I12" s="43"/>
      <c r="J12" s="43"/>
      <c r="K12" s="38"/>
      <c r="L12" s="38"/>
      <c r="O12" s="8"/>
    </row>
    <row r="13" spans="1:26" s="77" customFormat="1" x14ac:dyDescent="0.2">
      <c r="B13" s="77" t="s">
        <v>175</v>
      </c>
      <c r="G13" s="77" t="s">
        <v>176</v>
      </c>
    </row>
    <row r="14" spans="1:26" ht="12.75" customHeight="1" x14ac:dyDescent="0.2">
      <c r="A14" s="40"/>
      <c r="B14" s="57"/>
      <c r="C14" s="144"/>
      <c r="D14" s="57"/>
      <c r="E14" s="57"/>
      <c r="F14" s="57"/>
      <c r="G14" s="57"/>
      <c r="H14" s="43"/>
      <c r="I14" s="43"/>
      <c r="J14" s="43"/>
      <c r="K14" s="38"/>
      <c r="L14" s="38"/>
      <c r="O14" s="8"/>
      <c r="W14" s="40"/>
      <c r="X14" s="40"/>
      <c r="Y14" s="40"/>
      <c r="Z14" s="40"/>
    </row>
    <row r="15" spans="1:26" s="65" customFormat="1" ht="12.75" customHeight="1" x14ac:dyDescent="0.2">
      <c r="B15" s="144"/>
      <c r="C15" s="144"/>
      <c r="D15" s="144"/>
      <c r="E15" s="144"/>
      <c r="F15" s="144"/>
      <c r="G15" s="144"/>
      <c r="H15" s="43"/>
      <c r="I15" s="43"/>
      <c r="J15" s="43"/>
      <c r="K15" s="38"/>
      <c r="L15" s="38"/>
      <c r="O15" s="8"/>
    </row>
    <row r="16" spans="1:26" s="77" customFormat="1" x14ac:dyDescent="0.2">
      <c r="B16" s="77" t="s">
        <v>100</v>
      </c>
      <c r="D16" s="77" t="s">
        <v>84</v>
      </c>
      <c r="E16" s="77" t="s">
        <v>104</v>
      </c>
    </row>
    <row r="17" spans="1:26" x14ac:dyDescent="0.2">
      <c r="A17" s="40"/>
      <c r="W17" s="40"/>
      <c r="X17" s="40"/>
      <c r="Y17" s="40"/>
      <c r="Z17" s="40"/>
    </row>
    <row r="18" spans="1:26" ht="12.75" customHeight="1" x14ac:dyDescent="0.2">
      <c r="A18" s="40"/>
      <c r="B18" s="38" t="s">
        <v>130</v>
      </c>
      <c r="C18" s="38"/>
      <c r="D18" s="85">
        <v>5</v>
      </c>
      <c r="E18" s="85" t="s">
        <v>124</v>
      </c>
      <c r="G18" s="175" t="s">
        <v>181</v>
      </c>
      <c r="H18" s="175"/>
      <c r="I18" s="175"/>
      <c r="W18" s="40"/>
      <c r="X18" s="40"/>
      <c r="Y18" s="40"/>
      <c r="Z18" s="40"/>
    </row>
    <row r="19" spans="1:26" x14ac:dyDescent="0.2">
      <c r="A19" s="40"/>
      <c r="B19" s="38" t="s">
        <v>131</v>
      </c>
      <c r="C19" s="38"/>
      <c r="D19" s="85">
        <v>20</v>
      </c>
      <c r="E19" s="85" t="s">
        <v>124</v>
      </c>
      <c r="G19" s="175"/>
      <c r="H19" s="175"/>
      <c r="I19" s="175"/>
      <c r="W19" s="40"/>
      <c r="X19" s="40"/>
      <c r="Y19" s="40"/>
      <c r="Z19" s="40"/>
    </row>
    <row r="20" spans="1:26" x14ac:dyDescent="0.2">
      <c r="A20" s="40"/>
      <c r="B20" s="38" t="s">
        <v>132</v>
      </c>
      <c r="C20" s="38"/>
      <c r="D20" s="85">
        <v>30</v>
      </c>
      <c r="E20" s="85" t="s">
        <v>124</v>
      </c>
      <c r="G20" s="175"/>
      <c r="H20" s="175"/>
      <c r="I20" s="175"/>
      <c r="W20" s="40"/>
      <c r="X20" s="40"/>
      <c r="Y20" s="40"/>
      <c r="Z20" s="40"/>
    </row>
    <row r="21" spans="1:26" x14ac:dyDescent="0.2">
      <c r="A21" s="40"/>
      <c r="B21" s="38" t="s">
        <v>102</v>
      </c>
      <c r="C21" s="38"/>
      <c r="D21" s="85">
        <v>0</v>
      </c>
      <c r="E21" s="85" t="s">
        <v>124</v>
      </c>
      <c r="G21" s="125"/>
      <c r="H21" s="125"/>
      <c r="I21" s="125"/>
      <c r="W21" s="40"/>
      <c r="X21" s="40"/>
      <c r="Y21" s="40"/>
      <c r="Z21" s="40"/>
    </row>
    <row r="22" spans="1:26" x14ac:dyDescent="0.2">
      <c r="A22" s="40"/>
      <c r="B22" s="38" t="s">
        <v>133</v>
      </c>
      <c r="C22" s="38"/>
      <c r="D22" s="85">
        <v>5</v>
      </c>
      <c r="E22" s="85" t="s">
        <v>124</v>
      </c>
      <c r="G22" s="125"/>
      <c r="H22" s="125"/>
      <c r="I22" s="125"/>
      <c r="W22" s="40"/>
      <c r="X22" s="40"/>
      <c r="Y22" s="40"/>
      <c r="Z22" s="40"/>
    </row>
    <row r="23" spans="1:26" x14ac:dyDescent="0.2">
      <c r="A23" s="40"/>
      <c r="B23" s="38" t="s">
        <v>134</v>
      </c>
      <c r="C23" s="38"/>
      <c r="D23" s="85">
        <v>10</v>
      </c>
      <c r="E23" s="85" t="s">
        <v>124</v>
      </c>
      <c r="G23" s="125"/>
      <c r="H23" s="125"/>
      <c r="I23" s="125"/>
      <c r="W23" s="40"/>
      <c r="X23" s="40"/>
      <c r="Y23" s="40"/>
      <c r="Z23" s="40"/>
    </row>
    <row r="24" spans="1:26" x14ac:dyDescent="0.2">
      <c r="A24" s="40"/>
      <c r="B24" s="38" t="s">
        <v>135</v>
      </c>
      <c r="C24" s="38"/>
      <c r="D24" s="85">
        <v>30</v>
      </c>
      <c r="E24" s="85" t="s">
        <v>124</v>
      </c>
      <c r="G24" s="125"/>
      <c r="H24" s="125"/>
      <c r="I24" s="125"/>
      <c r="W24" s="40"/>
      <c r="X24" s="40"/>
      <c r="Y24" s="40"/>
      <c r="Z24" s="40"/>
    </row>
    <row r="25" spans="1:26" x14ac:dyDescent="0.2">
      <c r="A25" s="40"/>
      <c r="B25" s="38" t="s">
        <v>136</v>
      </c>
      <c r="C25" s="38"/>
      <c r="D25" s="85">
        <v>55</v>
      </c>
      <c r="E25" s="85" t="s">
        <v>124</v>
      </c>
      <c r="G25" s="125"/>
      <c r="H25" s="125"/>
      <c r="I25" s="125"/>
      <c r="W25" s="40"/>
      <c r="X25" s="40"/>
      <c r="Y25" s="40"/>
      <c r="Z25" s="40"/>
    </row>
    <row r="26" spans="1:26" x14ac:dyDescent="0.2">
      <c r="A26" s="40"/>
      <c r="B26" s="38" t="s">
        <v>137</v>
      </c>
      <c r="C26" s="38"/>
      <c r="D26" s="85">
        <v>30</v>
      </c>
      <c r="E26" s="85" t="s">
        <v>124</v>
      </c>
      <c r="G26" s="125"/>
      <c r="H26" s="125"/>
      <c r="I26" s="125"/>
      <c r="W26" s="40"/>
      <c r="X26" s="40"/>
      <c r="Y26" s="40"/>
      <c r="Z26" s="40"/>
    </row>
    <row r="27" spans="1:26" x14ac:dyDescent="0.2">
      <c r="A27" s="40"/>
      <c r="B27" s="38" t="s">
        <v>138</v>
      </c>
      <c r="C27" s="38"/>
      <c r="D27" s="85">
        <v>55</v>
      </c>
      <c r="E27" s="85" t="s">
        <v>124</v>
      </c>
      <c r="G27" s="125"/>
      <c r="H27" s="125"/>
      <c r="I27" s="125"/>
      <c r="W27" s="40"/>
      <c r="X27" s="40"/>
      <c r="Y27" s="40"/>
      <c r="Z27" s="40"/>
    </row>
    <row r="28" spans="1:26" x14ac:dyDescent="0.2">
      <c r="A28" s="40"/>
      <c r="B28" s="38" t="s">
        <v>139</v>
      </c>
      <c r="C28" s="38"/>
      <c r="D28" s="85">
        <v>25</v>
      </c>
      <c r="E28" s="85" t="s">
        <v>124</v>
      </c>
      <c r="G28" s="125"/>
      <c r="H28" s="125"/>
      <c r="I28" s="125"/>
      <c r="W28" s="40"/>
      <c r="X28" s="40"/>
      <c r="Y28" s="40"/>
      <c r="Z28" s="40"/>
    </row>
    <row r="29" spans="1:26" x14ac:dyDescent="0.2">
      <c r="A29" s="40"/>
      <c r="B29" s="38" t="s">
        <v>140</v>
      </c>
      <c r="C29" s="38"/>
      <c r="D29" s="85">
        <v>30</v>
      </c>
      <c r="E29" s="85" t="s">
        <v>124</v>
      </c>
      <c r="G29" s="125"/>
      <c r="H29" s="125"/>
      <c r="I29" s="125"/>
      <c r="W29" s="40"/>
      <c r="X29" s="40"/>
      <c r="Y29" s="40"/>
      <c r="Z29" s="40"/>
    </row>
    <row r="30" spans="1:26" x14ac:dyDescent="0.2">
      <c r="A30" s="40"/>
      <c r="B30" s="38" t="s">
        <v>141</v>
      </c>
      <c r="C30" s="38"/>
      <c r="D30" s="85">
        <v>39</v>
      </c>
      <c r="E30" s="85" t="s">
        <v>125</v>
      </c>
      <c r="G30" s="125"/>
      <c r="H30" s="125"/>
      <c r="I30" s="125"/>
      <c r="W30" s="40"/>
      <c r="X30" s="40"/>
      <c r="Y30" s="40"/>
      <c r="Z30" s="40"/>
    </row>
    <row r="31" spans="1:26" x14ac:dyDescent="0.2">
      <c r="A31" s="40"/>
      <c r="B31" s="38" t="s">
        <v>142</v>
      </c>
      <c r="C31" s="38"/>
      <c r="D31" s="85">
        <v>39</v>
      </c>
      <c r="E31" s="85" t="s">
        <v>125</v>
      </c>
      <c r="G31" s="125"/>
      <c r="H31" s="125"/>
      <c r="I31" s="125"/>
      <c r="W31" s="40"/>
      <c r="X31" s="40"/>
      <c r="Y31" s="40"/>
      <c r="Z31" s="40"/>
    </row>
    <row r="32" spans="1:26" x14ac:dyDescent="0.2">
      <c r="A32" s="40"/>
      <c r="B32" s="38" t="s">
        <v>143</v>
      </c>
      <c r="C32" s="38"/>
      <c r="D32" s="85">
        <v>39</v>
      </c>
      <c r="E32" s="85" t="s">
        <v>125</v>
      </c>
      <c r="G32" s="125"/>
      <c r="H32" s="125"/>
      <c r="I32" s="125"/>
      <c r="W32" s="40"/>
      <c r="X32" s="40"/>
      <c r="Y32" s="40"/>
      <c r="Z32" s="40"/>
    </row>
    <row r="33" spans="1:28" x14ac:dyDescent="0.2">
      <c r="A33" s="40"/>
      <c r="B33" s="38" t="s">
        <v>144</v>
      </c>
      <c r="C33" s="38"/>
      <c r="D33" s="85">
        <v>39</v>
      </c>
      <c r="E33" s="85" t="s">
        <v>125</v>
      </c>
      <c r="G33" s="125"/>
      <c r="H33" s="125"/>
      <c r="I33" s="125"/>
      <c r="W33" s="40"/>
      <c r="X33" s="40"/>
      <c r="Y33" s="40"/>
      <c r="Z33" s="40"/>
    </row>
    <row r="34" spans="1:28" x14ac:dyDescent="0.2">
      <c r="A34" s="149"/>
      <c r="B34" s="38" t="s">
        <v>156</v>
      </c>
      <c r="C34" s="38"/>
      <c r="D34" s="148">
        <f>'3. Investeringen'!J16</f>
        <v>33.9</v>
      </c>
      <c r="E34" s="85" t="s">
        <v>124</v>
      </c>
      <c r="G34" s="164" t="s">
        <v>192</v>
      </c>
      <c r="H34" s="164"/>
      <c r="I34" s="164"/>
      <c r="W34" s="40"/>
      <c r="X34" s="40"/>
      <c r="Y34" s="40"/>
      <c r="Z34" s="40"/>
    </row>
    <row r="35" spans="1:28" x14ac:dyDescent="0.2">
      <c r="A35" s="149"/>
      <c r="B35" s="38" t="s">
        <v>157</v>
      </c>
      <c r="C35" s="38"/>
      <c r="D35" s="91">
        <f>'3. Investeringen'!J15</f>
        <v>26</v>
      </c>
      <c r="E35" s="85" t="s">
        <v>125</v>
      </c>
      <c r="G35" s="164" t="s">
        <v>192</v>
      </c>
      <c r="H35" s="72"/>
      <c r="I35" s="72"/>
      <c r="W35" s="40"/>
      <c r="X35" s="40"/>
      <c r="Y35" s="40"/>
      <c r="Z35" s="40"/>
    </row>
    <row r="36" spans="1:28" x14ac:dyDescent="0.2">
      <c r="A36" s="40"/>
      <c r="B36" s="38" t="s">
        <v>155</v>
      </c>
      <c r="C36" s="38"/>
      <c r="D36" s="105"/>
      <c r="E36" s="105"/>
      <c r="G36" s="72"/>
      <c r="H36" s="72"/>
      <c r="I36" s="72"/>
      <c r="W36" s="40"/>
      <c r="X36" s="40"/>
      <c r="Y36" s="40"/>
      <c r="Z36" s="40"/>
    </row>
    <row r="37" spans="1:28" x14ac:dyDescent="0.2">
      <c r="A37" s="40"/>
      <c r="W37" s="40"/>
      <c r="X37" s="40"/>
      <c r="Y37" s="40"/>
      <c r="Z37" s="40"/>
    </row>
    <row r="38" spans="1:28" s="77" customFormat="1" x14ac:dyDescent="0.2">
      <c r="B38" s="77" t="s">
        <v>109</v>
      </c>
    </row>
    <row r="39" spans="1:28" x14ac:dyDescent="0.2">
      <c r="A39" s="40"/>
      <c r="D39" s="40"/>
      <c r="E39" s="40"/>
      <c r="W39" s="40"/>
      <c r="X39" s="40"/>
      <c r="Y39" s="40"/>
      <c r="Z39" s="40"/>
    </row>
    <row r="40" spans="1:28" s="83" customFormat="1" x14ac:dyDescent="0.2">
      <c r="B40" s="83" t="s">
        <v>109</v>
      </c>
    </row>
    <row r="41" spans="1:28" x14ac:dyDescent="0.2">
      <c r="A41" s="40"/>
      <c r="B41" s="40" t="s">
        <v>108</v>
      </c>
      <c r="D41" s="105"/>
      <c r="E41" s="169">
        <v>1.2</v>
      </c>
      <c r="G41" s="40" t="s">
        <v>177</v>
      </c>
      <c r="W41" s="40"/>
      <c r="X41" s="40"/>
      <c r="Y41" s="40"/>
      <c r="Z41" s="40"/>
      <c r="AB41" s="113"/>
    </row>
    <row r="42" spans="1:28" x14ac:dyDescent="0.2">
      <c r="A42" s="40"/>
      <c r="W42" s="40"/>
      <c r="X42" s="40"/>
      <c r="Y42" s="40"/>
      <c r="Z42" s="40"/>
    </row>
    <row r="43" spans="1:28" s="77" customFormat="1" x14ac:dyDescent="0.2">
      <c r="B43" s="77" t="s">
        <v>153</v>
      </c>
      <c r="D43" s="77" t="s">
        <v>124</v>
      </c>
      <c r="E43" s="77" t="s">
        <v>125</v>
      </c>
    </row>
    <row r="44" spans="1:28" x14ac:dyDescent="0.2">
      <c r="A44" s="40"/>
      <c r="W44" s="40"/>
      <c r="X44" s="40"/>
      <c r="Y44" s="40"/>
      <c r="Z44" s="40"/>
    </row>
    <row r="45" spans="1:28" s="83" customFormat="1" x14ac:dyDescent="0.2">
      <c r="B45" s="83" t="s">
        <v>152</v>
      </c>
    </row>
    <row r="46" spans="1:28" x14ac:dyDescent="0.2">
      <c r="A46" s="40"/>
      <c r="B46" s="39" t="s">
        <v>146</v>
      </c>
      <c r="C46" s="39"/>
      <c r="D46" s="111">
        <v>0.5</v>
      </c>
      <c r="E46" s="111">
        <v>0.5</v>
      </c>
      <c r="G46" s="65" t="s">
        <v>214</v>
      </c>
      <c r="W46" s="40"/>
      <c r="X46" s="40"/>
      <c r="Y46" s="40"/>
      <c r="Z46" s="40"/>
    </row>
    <row r="47" spans="1:28" x14ac:dyDescent="0.2">
      <c r="A47" s="40"/>
      <c r="B47" s="36" t="s">
        <v>147</v>
      </c>
      <c r="C47" s="36"/>
      <c r="D47" s="85">
        <v>0</v>
      </c>
      <c r="E47" s="105"/>
      <c r="G47" s="65" t="s">
        <v>215</v>
      </c>
      <c r="W47" s="40"/>
      <c r="X47" s="40"/>
      <c r="Y47" s="40"/>
      <c r="Z47" s="40"/>
    </row>
    <row r="48" spans="1:28" x14ac:dyDescent="0.2">
      <c r="A48" s="40"/>
      <c r="B48" s="40" t="s">
        <v>154</v>
      </c>
      <c r="D48" s="111">
        <v>0</v>
      </c>
      <c r="E48" s="111">
        <v>1</v>
      </c>
      <c r="G48" s="65" t="s">
        <v>179</v>
      </c>
      <c r="W48" s="40"/>
      <c r="X48" s="40"/>
      <c r="Y48" s="40"/>
      <c r="Z48" s="40"/>
    </row>
    <row r="49" spans="1:28" x14ac:dyDescent="0.2">
      <c r="A49" s="40"/>
      <c r="B49" s="36" t="s">
        <v>127</v>
      </c>
      <c r="C49" s="36"/>
      <c r="D49" s="111">
        <v>0</v>
      </c>
      <c r="E49" s="105"/>
      <c r="G49" s="40" t="s">
        <v>178</v>
      </c>
      <c r="W49" s="40"/>
      <c r="X49" s="40"/>
      <c r="Y49" s="40"/>
      <c r="Z49" s="40"/>
    </row>
    <row r="50" spans="1:28" x14ac:dyDescent="0.2">
      <c r="A50" s="40"/>
      <c r="B50" s="40" t="s">
        <v>148</v>
      </c>
      <c r="D50" s="111">
        <v>0.5</v>
      </c>
      <c r="E50" s="111">
        <v>0.5</v>
      </c>
      <c r="G50" s="65" t="s">
        <v>216</v>
      </c>
      <c r="W50" s="40"/>
      <c r="X50" s="40"/>
      <c r="Y50" s="40"/>
      <c r="Z50" s="40"/>
    </row>
    <row r="51" spans="1:28" x14ac:dyDescent="0.2">
      <c r="A51" s="40"/>
      <c r="W51" s="40"/>
      <c r="X51" s="40"/>
      <c r="Y51" s="40"/>
      <c r="Z51" s="40"/>
    </row>
    <row r="52" spans="1:28" s="77" customFormat="1" x14ac:dyDescent="0.2">
      <c r="B52" s="77" t="s">
        <v>71</v>
      </c>
      <c r="D52" s="77">
        <v>2004</v>
      </c>
      <c r="E52" s="77">
        <v>2005</v>
      </c>
      <c r="F52" s="77">
        <v>2006</v>
      </c>
      <c r="G52" s="77">
        <v>2007</v>
      </c>
      <c r="H52" s="77">
        <v>2008</v>
      </c>
      <c r="I52" s="77">
        <v>2009</v>
      </c>
      <c r="J52" s="77">
        <v>2010</v>
      </c>
      <c r="K52" s="77">
        <v>2011</v>
      </c>
      <c r="L52" s="77">
        <v>2012</v>
      </c>
      <c r="M52" s="77">
        <v>2013</v>
      </c>
      <c r="N52" s="77">
        <v>2014</v>
      </c>
      <c r="O52" s="77">
        <v>2015</v>
      </c>
      <c r="P52" s="77">
        <v>2016</v>
      </c>
      <c r="Q52" s="77">
        <v>2017</v>
      </c>
      <c r="R52" s="77">
        <v>2018</v>
      </c>
      <c r="S52" s="77">
        <v>2019</v>
      </c>
      <c r="T52" s="77">
        <v>2020</v>
      </c>
      <c r="U52" s="77">
        <v>2021</v>
      </c>
      <c r="V52" s="77">
        <v>2022</v>
      </c>
      <c r="W52" s="77">
        <v>2023</v>
      </c>
      <c r="X52" s="77">
        <v>2024</v>
      </c>
      <c r="Y52" s="77">
        <v>2025</v>
      </c>
      <c r="Z52" s="77">
        <v>2026</v>
      </c>
      <c r="AB52" s="77" t="s">
        <v>176</v>
      </c>
    </row>
    <row r="53" spans="1:28" x14ac:dyDescent="0.2">
      <c r="A53" s="40"/>
      <c r="D53" s="40"/>
      <c r="E53" s="40"/>
      <c r="W53" s="40"/>
      <c r="X53" s="40"/>
      <c r="Y53" s="40"/>
      <c r="Z53" s="40"/>
    </row>
    <row r="54" spans="1:28" s="83" customFormat="1" x14ac:dyDescent="0.2">
      <c r="B54" s="83" t="s">
        <v>71</v>
      </c>
    </row>
    <row r="55" spans="1:28" x14ac:dyDescent="0.2">
      <c r="A55" s="40"/>
      <c r="B55" s="40" t="s">
        <v>118</v>
      </c>
      <c r="D55" s="112">
        <v>2.1000000000000001E-2</v>
      </c>
      <c r="E55" s="112">
        <v>1.0999999999999999E-2</v>
      </c>
      <c r="F55" s="112">
        <v>1.7999999999999999E-2</v>
      </c>
      <c r="G55" s="112">
        <v>1.4E-2</v>
      </c>
      <c r="H55" s="112">
        <v>1.0999999999999999E-2</v>
      </c>
      <c r="I55" s="112">
        <v>3.2000000000000001E-2</v>
      </c>
      <c r="J55" s="112">
        <v>3.0000000000000001E-3</v>
      </c>
      <c r="K55" s="112">
        <v>1.4999999999999999E-2</v>
      </c>
      <c r="L55" s="112">
        <v>2.5999999999999999E-2</v>
      </c>
      <c r="M55" s="112">
        <v>2.3E-2</v>
      </c>
      <c r="N55" s="112">
        <v>2.8000000000000001E-2</v>
      </c>
      <c r="O55" s="112">
        <v>0.01</v>
      </c>
      <c r="P55" s="112">
        <v>8.0000000000000002E-3</v>
      </c>
      <c r="Q55" s="112">
        <v>2E-3</v>
      </c>
      <c r="R55" s="112">
        <v>1.4E-2</v>
      </c>
      <c r="S55" s="112">
        <v>2.1000000000000001E-2</v>
      </c>
      <c r="T55" s="112">
        <v>2.8000000000000001E-2</v>
      </c>
      <c r="U55" s="112">
        <v>7.0000000000000001E-3</v>
      </c>
      <c r="V55" s="112">
        <v>0</v>
      </c>
      <c r="W55" s="112">
        <v>0</v>
      </c>
      <c r="X55" s="112">
        <v>0</v>
      </c>
      <c r="Y55" s="112">
        <v>0</v>
      </c>
      <c r="Z55" s="112">
        <v>0</v>
      </c>
      <c r="AB55" s="58" t="s">
        <v>180</v>
      </c>
    </row>
    <row r="56" spans="1:28" x14ac:dyDescent="0.2">
      <c r="A56" s="40"/>
      <c r="W56" s="40"/>
      <c r="X56" s="40"/>
      <c r="Y56" s="40"/>
      <c r="Z56" s="40"/>
    </row>
    <row r="57" spans="1:28" x14ac:dyDescent="0.2">
      <c r="A57" s="40"/>
      <c r="B57" s="48"/>
      <c r="C57" s="66"/>
      <c r="D57" s="66"/>
      <c r="E57" s="66"/>
      <c r="F57" s="66"/>
      <c r="G57" s="65"/>
      <c r="H57" s="65"/>
      <c r="I57" s="65"/>
      <c r="J57" s="65"/>
      <c r="K57" s="65"/>
      <c r="L57" s="65"/>
      <c r="M57" s="65"/>
      <c r="N57" s="65"/>
      <c r="O57" s="65"/>
      <c r="P57" s="65"/>
      <c r="Q57" s="65"/>
      <c r="R57" s="65"/>
      <c r="S57" s="65"/>
      <c r="W57" s="40"/>
      <c r="X57" s="40"/>
      <c r="Y57" s="40"/>
      <c r="Z57" s="40"/>
    </row>
    <row r="58" spans="1:28" x14ac:dyDescent="0.2">
      <c r="A58" s="40"/>
      <c r="B58" s="48"/>
      <c r="C58" s="66"/>
      <c r="D58" s="61"/>
      <c r="E58" s="48"/>
      <c r="F58" s="48"/>
      <c r="G58" s="48"/>
      <c r="H58" s="48"/>
      <c r="I58" s="48"/>
      <c r="W58" s="40"/>
      <c r="X58" s="40"/>
      <c r="Y58" s="40"/>
      <c r="Z58" s="40"/>
    </row>
    <row r="59" spans="1:28" x14ac:dyDescent="0.2">
      <c r="A59" s="40"/>
      <c r="B59" s="63"/>
      <c r="C59" s="63"/>
      <c r="D59" s="61"/>
      <c r="E59" s="48"/>
      <c r="F59" s="48"/>
      <c r="G59" s="48"/>
      <c r="H59" s="48"/>
      <c r="I59" s="48"/>
      <c r="W59" s="40"/>
      <c r="X59" s="40"/>
      <c r="Y59" s="40"/>
      <c r="Z59" s="40"/>
    </row>
    <row r="60" spans="1:28" x14ac:dyDescent="0.2">
      <c r="A60" s="40"/>
      <c r="B60" s="36"/>
      <c r="C60" s="36"/>
      <c r="D60" s="61"/>
      <c r="E60" s="62"/>
      <c r="F60" s="48"/>
      <c r="G60" s="48"/>
      <c r="H60" s="48"/>
      <c r="I60" s="48"/>
      <c r="W60" s="40"/>
      <c r="X60" s="40"/>
      <c r="Y60" s="40"/>
      <c r="Z60" s="40"/>
    </row>
    <row r="61" spans="1:28" x14ac:dyDescent="0.2">
      <c r="A61" s="40"/>
      <c r="B61" s="36"/>
      <c r="C61" s="36"/>
      <c r="D61" s="64"/>
      <c r="E61" s="64"/>
      <c r="F61" s="48"/>
      <c r="G61" s="48"/>
      <c r="H61" s="48"/>
      <c r="I61" s="48"/>
      <c r="W61" s="40"/>
      <c r="X61" s="40"/>
      <c r="Y61" s="40"/>
      <c r="Z61" s="40"/>
    </row>
    <row r="62" spans="1:28" x14ac:dyDescent="0.2">
      <c r="A62" s="40"/>
      <c r="B62" s="36"/>
      <c r="C62" s="36"/>
      <c r="D62" s="64"/>
      <c r="E62" s="64"/>
      <c r="F62" s="48"/>
      <c r="G62" s="48"/>
      <c r="H62" s="48"/>
      <c r="I62" s="48"/>
      <c r="W62" s="40"/>
      <c r="X62" s="40"/>
      <c r="Y62" s="40"/>
      <c r="Z62" s="40"/>
    </row>
    <row r="63" spans="1:28" x14ac:dyDescent="0.2">
      <c r="A63" s="40"/>
      <c r="B63" s="39"/>
      <c r="C63" s="39"/>
      <c r="D63" s="64"/>
      <c r="E63" s="64"/>
      <c r="F63" s="48"/>
      <c r="G63" s="48"/>
      <c r="H63" s="48"/>
      <c r="I63" s="48"/>
      <c r="W63" s="40"/>
      <c r="X63" s="40"/>
      <c r="Y63" s="40"/>
      <c r="Z63" s="40"/>
    </row>
    <row r="64" spans="1:28" x14ac:dyDescent="0.2">
      <c r="A64" s="40"/>
      <c r="B64" s="36"/>
      <c r="C64" s="36"/>
      <c r="W64" s="40"/>
      <c r="X64" s="40"/>
      <c r="Y64" s="40"/>
      <c r="Z64" s="40"/>
    </row>
    <row r="65" spans="1:26" x14ac:dyDescent="0.2">
      <c r="A65" s="40"/>
      <c r="B65" s="36"/>
      <c r="C65" s="36"/>
      <c r="W65" s="40"/>
      <c r="X65" s="40"/>
      <c r="Y65" s="40"/>
      <c r="Z65" s="40"/>
    </row>
    <row r="66" spans="1:26" x14ac:dyDescent="0.2">
      <c r="A66" s="40"/>
      <c r="W66" s="40"/>
      <c r="X66" s="40"/>
      <c r="Y66" s="40"/>
      <c r="Z66" s="40"/>
    </row>
    <row r="67" spans="1:26" x14ac:dyDescent="0.2">
      <c r="A67" s="40"/>
      <c r="W67" s="40"/>
      <c r="X67" s="40"/>
      <c r="Y67" s="40"/>
      <c r="Z67" s="40"/>
    </row>
    <row r="68" spans="1:26" x14ac:dyDescent="0.2">
      <c r="A68" s="40"/>
      <c r="W68" s="40"/>
      <c r="X68" s="40"/>
      <c r="Y68" s="40"/>
      <c r="Z68" s="40"/>
    </row>
    <row r="69" spans="1:26" x14ac:dyDescent="0.2">
      <c r="A69" s="40"/>
      <c r="W69" s="40"/>
      <c r="X69" s="40"/>
      <c r="Y69" s="40"/>
      <c r="Z69" s="40"/>
    </row>
    <row r="70" spans="1:26" x14ac:dyDescent="0.2">
      <c r="A70" s="40"/>
      <c r="W70" s="40"/>
      <c r="X70" s="40"/>
      <c r="Y70" s="40"/>
      <c r="Z70" s="40"/>
    </row>
    <row r="71" spans="1:26" x14ac:dyDescent="0.2">
      <c r="A71" s="40"/>
      <c r="W71" s="40"/>
      <c r="X71" s="40"/>
      <c r="Y71" s="40"/>
      <c r="Z71" s="40"/>
    </row>
    <row r="72" spans="1:26" x14ac:dyDescent="0.2">
      <c r="A72" s="40"/>
      <c r="W72" s="40"/>
      <c r="X72" s="40"/>
      <c r="Y72" s="40"/>
      <c r="Z72" s="40"/>
    </row>
    <row r="73" spans="1:26" x14ac:dyDescent="0.2">
      <c r="A73" s="40"/>
      <c r="W73" s="40"/>
      <c r="X73" s="40"/>
      <c r="Y73" s="40"/>
      <c r="Z73" s="40"/>
    </row>
    <row r="74" spans="1:26" x14ac:dyDescent="0.2">
      <c r="A74" s="40"/>
      <c r="W74" s="40"/>
      <c r="X74" s="40"/>
      <c r="Y74" s="40"/>
      <c r="Z74" s="40"/>
    </row>
    <row r="75" spans="1:26" x14ac:dyDescent="0.2">
      <c r="A75" s="40"/>
      <c r="W75" s="40"/>
      <c r="X75" s="40"/>
      <c r="Y75" s="40"/>
      <c r="Z75" s="40"/>
    </row>
    <row r="76" spans="1:26" x14ac:dyDescent="0.2">
      <c r="A76" s="40"/>
      <c r="W76" s="40"/>
      <c r="X76" s="40"/>
      <c r="Y76" s="40"/>
      <c r="Z76" s="40"/>
    </row>
    <row r="77" spans="1:26" x14ac:dyDescent="0.2">
      <c r="A77" s="40"/>
      <c r="W77" s="40"/>
      <c r="X77" s="40"/>
      <c r="Y77" s="40"/>
      <c r="Z77" s="40"/>
    </row>
    <row r="78" spans="1:26" x14ac:dyDescent="0.2">
      <c r="A78" s="40"/>
      <c r="W78" s="40"/>
      <c r="X78" s="40"/>
      <c r="Y78" s="40"/>
      <c r="Z78" s="40"/>
    </row>
    <row r="79" spans="1:26" x14ac:dyDescent="0.2">
      <c r="A79" s="40"/>
      <c r="W79" s="40"/>
      <c r="X79" s="40"/>
      <c r="Y79" s="40"/>
      <c r="Z79" s="40"/>
    </row>
    <row r="80" spans="1:26" x14ac:dyDescent="0.2">
      <c r="A80" s="40"/>
      <c r="W80" s="40"/>
      <c r="X80" s="40"/>
      <c r="Y80" s="40"/>
      <c r="Z80" s="40"/>
    </row>
    <row r="81" spans="1:26" x14ac:dyDescent="0.2">
      <c r="A81" s="40"/>
      <c r="W81" s="40"/>
      <c r="X81" s="40"/>
      <c r="Y81" s="40"/>
      <c r="Z81" s="40"/>
    </row>
    <row r="82" spans="1:26" x14ac:dyDescent="0.2">
      <c r="A82" s="40"/>
      <c r="W82" s="40"/>
      <c r="X82" s="40"/>
      <c r="Y82" s="40"/>
      <c r="Z82" s="40"/>
    </row>
    <row r="83" spans="1:26" x14ac:dyDescent="0.2">
      <c r="A83" s="40"/>
      <c r="W83" s="40"/>
      <c r="X83" s="40"/>
      <c r="Y83" s="40"/>
      <c r="Z83" s="40"/>
    </row>
    <row r="84" spans="1:26" x14ac:dyDescent="0.2">
      <c r="A84" s="40"/>
      <c r="W84" s="40"/>
      <c r="X84" s="40"/>
      <c r="Y84" s="40"/>
      <c r="Z84" s="40"/>
    </row>
    <row r="85" spans="1:26" x14ac:dyDescent="0.2">
      <c r="A85" s="40"/>
      <c r="W85" s="40"/>
      <c r="X85" s="40"/>
      <c r="Y85" s="40"/>
      <c r="Z85" s="40"/>
    </row>
    <row r="86" spans="1:26" x14ac:dyDescent="0.2">
      <c r="A86" s="40"/>
      <c r="W86" s="40"/>
      <c r="X86" s="40"/>
      <c r="Y86" s="40"/>
      <c r="Z86" s="40"/>
    </row>
    <row r="87" spans="1:26" x14ac:dyDescent="0.2">
      <c r="A87" s="40"/>
      <c r="W87" s="40"/>
      <c r="X87" s="40"/>
      <c r="Y87" s="40"/>
      <c r="Z87" s="40"/>
    </row>
    <row r="88" spans="1:26" x14ac:dyDescent="0.2">
      <c r="A88" s="40"/>
      <c r="W88" s="40"/>
      <c r="X88" s="40"/>
      <c r="Y88" s="40"/>
      <c r="Z88" s="40"/>
    </row>
    <row r="89" spans="1:26" x14ac:dyDescent="0.2">
      <c r="A89" s="40"/>
      <c r="W89" s="40"/>
      <c r="X89" s="40"/>
      <c r="Y89" s="40"/>
      <c r="Z89" s="40"/>
    </row>
    <row r="90" spans="1:26" x14ac:dyDescent="0.2">
      <c r="A90" s="40"/>
      <c r="W90" s="40"/>
      <c r="X90" s="40"/>
      <c r="Y90" s="40"/>
      <c r="Z90" s="40"/>
    </row>
    <row r="91" spans="1:26" x14ac:dyDescent="0.2">
      <c r="A91" s="40"/>
      <c r="W91" s="40"/>
      <c r="X91" s="40"/>
      <c r="Y91" s="40"/>
      <c r="Z91" s="40"/>
    </row>
    <row r="92" spans="1:26" x14ac:dyDescent="0.2">
      <c r="A92" s="40"/>
      <c r="W92" s="40"/>
      <c r="X92" s="40"/>
      <c r="Y92" s="40"/>
      <c r="Z92" s="40"/>
    </row>
    <row r="93" spans="1:26" x14ac:dyDescent="0.2">
      <c r="A93" s="40"/>
      <c r="W93" s="40"/>
      <c r="X93" s="40"/>
      <c r="Y93" s="40"/>
      <c r="Z93" s="40"/>
    </row>
    <row r="94" spans="1:26" x14ac:dyDescent="0.2">
      <c r="A94" s="40"/>
      <c r="W94" s="40"/>
      <c r="X94" s="40"/>
      <c r="Y94" s="40"/>
      <c r="Z94" s="40"/>
    </row>
    <row r="95" spans="1:26" x14ac:dyDescent="0.2">
      <c r="A95" s="40"/>
      <c r="W95" s="40"/>
      <c r="X95" s="40"/>
      <c r="Y95" s="40"/>
      <c r="Z95" s="40"/>
    </row>
    <row r="96" spans="1:26" x14ac:dyDescent="0.2">
      <c r="A96" s="40"/>
      <c r="W96" s="40"/>
      <c r="X96" s="40"/>
      <c r="Y96" s="40"/>
      <c r="Z96" s="40"/>
    </row>
    <row r="97" spans="1:26" x14ac:dyDescent="0.2">
      <c r="A97" s="40"/>
      <c r="W97" s="40"/>
      <c r="X97" s="40"/>
      <c r="Y97" s="40"/>
      <c r="Z97" s="40"/>
    </row>
    <row r="98" spans="1:26" x14ac:dyDescent="0.2">
      <c r="A98" s="40"/>
      <c r="W98" s="40"/>
      <c r="X98" s="40"/>
      <c r="Y98" s="40"/>
      <c r="Z98" s="40"/>
    </row>
    <row r="99" spans="1:26" x14ac:dyDescent="0.2">
      <c r="A99" s="40"/>
      <c r="W99" s="40"/>
      <c r="X99" s="40"/>
      <c r="Y99" s="40"/>
      <c r="Z99" s="40"/>
    </row>
    <row r="100" spans="1:26" x14ac:dyDescent="0.2">
      <c r="A100" s="40"/>
      <c r="W100" s="40"/>
      <c r="X100" s="40"/>
      <c r="Y100" s="40"/>
      <c r="Z100" s="40"/>
    </row>
    <row r="101" spans="1:26" x14ac:dyDescent="0.2">
      <c r="A101" s="40"/>
      <c r="W101" s="40"/>
      <c r="X101" s="40"/>
      <c r="Y101" s="40"/>
      <c r="Z101" s="40"/>
    </row>
    <row r="102" spans="1:26" x14ac:dyDescent="0.2">
      <c r="A102" s="40"/>
      <c r="W102" s="40"/>
      <c r="X102" s="40"/>
      <c r="Y102" s="40"/>
      <c r="Z102" s="40"/>
    </row>
    <row r="103" spans="1:26" x14ac:dyDescent="0.2">
      <c r="A103" s="40"/>
      <c r="W103" s="40"/>
      <c r="X103" s="40"/>
      <c r="Y103" s="40"/>
      <c r="Z103" s="40"/>
    </row>
    <row r="104" spans="1:26" x14ac:dyDescent="0.2">
      <c r="A104" s="40"/>
      <c r="W104" s="40"/>
      <c r="X104" s="40"/>
      <c r="Y104" s="40"/>
      <c r="Z104" s="40"/>
    </row>
    <row r="105" spans="1:26" x14ac:dyDescent="0.2">
      <c r="A105" s="40"/>
      <c r="W105" s="40"/>
      <c r="X105" s="40"/>
      <c r="Y105" s="40"/>
      <c r="Z105" s="40"/>
    </row>
    <row r="106" spans="1:26" x14ac:dyDescent="0.2">
      <c r="A106" s="40"/>
      <c r="W106" s="40"/>
      <c r="X106" s="40"/>
      <c r="Y106" s="40"/>
      <c r="Z106" s="40"/>
    </row>
    <row r="107" spans="1:26" x14ac:dyDescent="0.2">
      <c r="A107" s="40"/>
      <c r="W107" s="40"/>
      <c r="X107" s="40"/>
      <c r="Y107" s="40"/>
      <c r="Z107" s="40"/>
    </row>
    <row r="108" spans="1:26" x14ac:dyDescent="0.2">
      <c r="A108" s="40"/>
      <c r="W108" s="40"/>
      <c r="X108" s="40"/>
      <c r="Y108" s="40"/>
      <c r="Z108" s="40"/>
    </row>
    <row r="109" spans="1:26" x14ac:dyDescent="0.2">
      <c r="A109" s="40"/>
      <c r="W109" s="40"/>
      <c r="X109" s="40"/>
      <c r="Y109" s="40"/>
      <c r="Z109" s="40"/>
    </row>
    <row r="110" spans="1:26" x14ac:dyDescent="0.2">
      <c r="A110" s="40"/>
      <c r="W110" s="40"/>
      <c r="X110" s="40"/>
      <c r="Y110" s="40"/>
      <c r="Z110" s="40"/>
    </row>
    <row r="111" spans="1:26" x14ac:dyDescent="0.2">
      <c r="A111" s="40"/>
      <c r="W111" s="40"/>
      <c r="X111" s="40"/>
      <c r="Y111" s="40"/>
      <c r="Z111" s="40"/>
    </row>
    <row r="112" spans="1:26" x14ac:dyDescent="0.2">
      <c r="A112" s="40"/>
      <c r="W112" s="40"/>
      <c r="X112" s="40"/>
      <c r="Y112" s="40"/>
      <c r="Z112" s="40"/>
    </row>
    <row r="113" spans="1:26" x14ac:dyDescent="0.2">
      <c r="A113" s="40"/>
      <c r="W113" s="40"/>
      <c r="X113" s="40"/>
      <c r="Y113" s="40"/>
      <c r="Z113" s="40"/>
    </row>
    <row r="114" spans="1:26" x14ac:dyDescent="0.2">
      <c r="A114" s="40"/>
      <c r="W114" s="40"/>
      <c r="X114" s="40"/>
      <c r="Y114" s="40"/>
      <c r="Z114" s="40"/>
    </row>
    <row r="115" spans="1:26" x14ac:dyDescent="0.2">
      <c r="A115" s="40"/>
      <c r="W115" s="40"/>
      <c r="X115" s="40"/>
      <c r="Y115" s="40"/>
      <c r="Z115" s="40"/>
    </row>
    <row r="116" spans="1:26" x14ac:dyDescent="0.2">
      <c r="A116" s="40"/>
      <c r="W116" s="40"/>
      <c r="X116" s="40"/>
      <c r="Y116" s="40"/>
      <c r="Z116" s="40"/>
    </row>
    <row r="117" spans="1:26" x14ac:dyDescent="0.2">
      <c r="A117" s="40"/>
      <c r="W117" s="40"/>
      <c r="X117" s="40"/>
      <c r="Y117" s="40"/>
      <c r="Z117" s="40"/>
    </row>
    <row r="118" spans="1:26" x14ac:dyDescent="0.2">
      <c r="A118" s="40"/>
      <c r="W118" s="40"/>
      <c r="X118" s="40"/>
      <c r="Y118" s="40"/>
      <c r="Z118" s="40"/>
    </row>
    <row r="119" spans="1:26" x14ac:dyDescent="0.2">
      <c r="A119" s="40"/>
      <c r="W119" s="40"/>
      <c r="X119" s="40"/>
      <c r="Y119" s="40"/>
      <c r="Z119" s="40"/>
    </row>
    <row r="120" spans="1:26" x14ac:dyDescent="0.2">
      <c r="A120" s="40"/>
      <c r="W120" s="40"/>
      <c r="X120" s="40"/>
      <c r="Y120" s="40"/>
      <c r="Z120" s="40"/>
    </row>
    <row r="121" spans="1:26" x14ac:dyDescent="0.2">
      <c r="A121" s="40"/>
      <c r="W121" s="40"/>
      <c r="X121" s="40"/>
      <c r="Y121" s="40"/>
      <c r="Z121" s="40"/>
    </row>
    <row r="122" spans="1:26" x14ac:dyDescent="0.2">
      <c r="A122" s="40"/>
      <c r="W122" s="40"/>
      <c r="X122" s="40"/>
      <c r="Y122" s="40"/>
      <c r="Z122" s="40"/>
    </row>
    <row r="123" spans="1:26" x14ac:dyDescent="0.2">
      <c r="A123" s="40"/>
      <c r="W123" s="40"/>
      <c r="X123" s="40"/>
      <c r="Y123" s="40"/>
      <c r="Z123" s="40"/>
    </row>
    <row r="124" spans="1:26" x14ac:dyDescent="0.2">
      <c r="A124" s="40"/>
      <c r="W124" s="40"/>
      <c r="X124" s="40"/>
      <c r="Y124" s="40"/>
      <c r="Z124" s="40"/>
    </row>
    <row r="125" spans="1:26" x14ac:dyDescent="0.2">
      <c r="A125" s="40"/>
      <c r="W125" s="40"/>
      <c r="X125" s="40"/>
      <c r="Y125" s="40"/>
      <c r="Z125" s="40"/>
    </row>
    <row r="126" spans="1:26" x14ac:dyDescent="0.2">
      <c r="A126" s="40"/>
      <c r="W126" s="40"/>
      <c r="X126" s="40"/>
      <c r="Y126" s="40"/>
      <c r="Z126" s="40"/>
    </row>
    <row r="127" spans="1:26" x14ac:dyDescent="0.2">
      <c r="A127" s="40"/>
      <c r="W127" s="40"/>
      <c r="X127" s="40"/>
      <c r="Y127" s="40"/>
      <c r="Z127" s="40"/>
    </row>
    <row r="128" spans="1:26" x14ac:dyDescent="0.2">
      <c r="A128" s="40"/>
      <c r="W128" s="40"/>
      <c r="X128" s="40"/>
      <c r="Y128" s="40"/>
      <c r="Z128" s="40"/>
    </row>
    <row r="129" spans="1:26" x14ac:dyDescent="0.2">
      <c r="A129" s="40"/>
      <c r="W129" s="40"/>
      <c r="X129" s="40"/>
      <c r="Y129" s="40"/>
      <c r="Z129" s="40"/>
    </row>
    <row r="130" spans="1:26" x14ac:dyDescent="0.2">
      <c r="A130" s="40"/>
      <c r="W130" s="40"/>
      <c r="X130" s="40"/>
      <c r="Y130" s="40"/>
      <c r="Z130" s="40"/>
    </row>
    <row r="131" spans="1:26" x14ac:dyDescent="0.2">
      <c r="A131" s="40"/>
      <c r="W131" s="40"/>
      <c r="X131" s="40"/>
      <c r="Y131" s="40"/>
      <c r="Z131" s="40"/>
    </row>
    <row r="132" spans="1:26" x14ac:dyDescent="0.2">
      <c r="A132" s="40"/>
      <c r="W132" s="40"/>
      <c r="X132" s="40"/>
      <c r="Y132" s="40"/>
      <c r="Z132" s="40"/>
    </row>
    <row r="133" spans="1:26" x14ac:dyDescent="0.2">
      <c r="A133" s="40"/>
      <c r="W133" s="40"/>
      <c r="X133" s="40"/>
      <c r="Y133" s="40"/>
      <c r="Z133" s="40"/>
    </row>
    <row r="134" spans="1:26" x14ac:dyDescent="0.2">
      <c r="A134" s="40"/>
      <c r="W134" s="40"/>
      <c r="X134" s="40"/>
      <c r="Y134" s="40"/>
      <c r="Z134" s="40"/>
    </row>
    <row r="135" spans="1:26" x14ac:dyDescent="0.2">
      <c r="A135" s="40"/>
      <c r="W135" s="40"/>
      <c r="X135" s="40"/>
      <c r="Y135" s="40"/>
      <c r="Z135" s="40"/>
    </row>
    <row r="136" spans="1:26" x14ac:dyDescent="0.2">
      <c r="A136" s="40"/>
      <c r="W136" s="40"/>
      <c r="X136" s="40"/>
      <c r="Y136" s="40"/>
      <c r="Z136" s="40"/>
    </row>
    <row r="137" spans="1:26" x14ac:dyDescent="0.2">
      <c r="A137" s="40"/>
      <c r="W137" s="40"/>
      <c r="X137" s="40"/>
      <c r="Y137" s="40"/>
      <c r="Z137" s="40"/>
    </row>
    <row r="138" spans="1:26" x14ac:dyDescent="0.2">
      <c r="A138" s="40"/>
      <c r="W138" s="40"/>
      <c r="X138" s="40"/>
      <c r="Y138" s="40"/>
      <c r="Z138" s="40"/>
    </row>
    <row r="139" spans="1:26" x14ac:dyDescent="0.2">
      <c r="A139" s="40"/>
      <c r="W139" s="40"/>
      <c r="X139" s="40"/>
      <c r="Y139" s="40"/>
      <c r="Z139" s="40"/>
    </row>
    <row r="140" spans="1:26" x14ac:dyDescent="0.2">
      <c r="A140" s="40"/>
      <c r="W140" s="40"/>
      <c r="X140" s="40"/>
      <c r="Y140" s="40"/>
      <c r="Z140" s="40"/>
    </row>
    <row r="141" spans="1:26" x14ac:dyDescent="0.2">
      <c r="A141" s="40"/>
      <c r="W141" s="40"/>
      <c r="X141" s="40"/>
      <c r="Y141" s="40"/>
      <c r="Z141" s="40"/>
    </row>
    <row r="142" spans="1:26" x14ac:dyDescent="0.2">
      <c r="A142" s="40"/>
      <c r="W142" s="40"/>
      <c r="X142" s="40"/>
      <c r="Y142" s="40"/>
      <c r="Z142" s="40"/>
    </row>
    <row r="143" spans="1:26" x14ac:dyDescent="0.2">
      <c r="A143" s="40"/>
      <c r="W143" s="40"/>
      <c r="X143" s="40"/>
      <c r="Y143" s="40"/>
      <c r="Z143" s="40"/>
    </row>
    <row r="144" spans="1:26" x14ac:dyDescent="0.2">
      <c r="A144" s="40"/>
      <c r="W144" s="40"/>
      <c r="X144" s="40"/>
      <c r="Y144" s="40"/>
      <c r="Z144" s="40"/>
    </row>
    <row r="145" spans="1:26" x14ac:dyDescent="0.2">
      <c r="A145" s="40"/>
      <c r="W145" s="40"/>
      <c r="X145" s="40"/>
      <c r="Y145" s="40"/>
      <c r="Z145" s="40"/>
    </row>
    <row r="146" spans="1:26" x14ac:dyDescent="0.2">
      <c r="A146" s="40"/>
      <c r="W146" s="40"/>
      <c r="X146" s="40"/>
      <c r="Y146" s="40"/>
      <c r="Z146" s="40"/>
    </row>
    <row r="147" spans="1:26" x14ac:dyDescent="0.2">
      <c r="A147" s="40"/>
      <c r="W147" s="40"/>
      <c r="X147" s="40"/>
      <c r="Y147" s="40"/>
      <c r="Z147" s="40"/>
    </row>
    <row r="148" spans="1:26" x14ac:dyDescent="0.2">
      <c r="A148" s="40"/>
      <c r="W148" s="40"/>
      <c r="X148" s="40"/>
      <c r="Y148" s="40"/>
      <c r="Z148" s="40"/>
    </row>
    <row r="149" spans="1:26" x14ac:dyDescent="0.2">
      <c r="A149" s="40"/>
      <c r="W149" s="40"/>
      <c r="X149" s="40"/>
      <c r="Y149" s="40"/>
      <c r="Z149" s="40"/>
    </row>
    <row r="150" spans="1:26" x14ac:dyDescent="0.2">
      <c r="A150" s="40"/>
      <c r="W150" s="40"/>
      <c r="X150" s="40"/>
      <c r="Y150" s="40"/>
      <c r="Z150" s="40"/>
    </row>
    <row r="151" spans="1:26" x14ac:dyDescent="0.2">
      <c r="A151" s="40"/>
      <c r="W151" s="40"/>
      <c r="X151" s="40"/>
      <c r="Y151" s="40"/>
      <c r="Z151" s="40"/>
    </row>
    <row r="152" spans="1:26" x14ac:dyDescent="0.2">
      <c r="A152" s="40"/>
      <c r="W152" s="40"/>
      <c r="X152" s="40"/>
      <c r="Y152" s="40"/>
      <c r="Z152" s="40"/>
    </row>
    <row r="153" spans="1:26" x14ac:dyDescent="0.2">
      <c r="A153" s="40"/>
      <c r="W153" s="40"/>
      <c r="X153" s="40"/>
      <c r="Y153" s="40"/>
      <c r="Z153" s="40"/>
    </row>
    <row r="154" spans="1:26" x14ac:dyDescent="0.2">
      <c r="A154" s="40"/>
      <c r="W154" s="40"/>
      <c r="X154" s="40"/>
      <c r="Y154" s="40"/>
      <c r="Z154" s="40"/>
    </row>
    <row r="155" spans="1:26" x14ac:dyDescent="0.2">
      <c r="A155" s="40"/>
      <c r="W155" s="40"/>
      <c r="X155" s="40"/>
      <c r="Y155" s="40"/>
      <c r="Z155" s="40"/>
    </row>
    <row r="156" spans="1:26" x14ac:dyDescent="0.2">
      <c r="A156" s="40"/>
      <c r="W156" s="40"/>
      <c r="X156" s="40"/>
      <c r="Y156" s="40"/>
      <c r="Z156" s="40"/>
    </row>
    <row r="157" spans="1:26" x14ac:dyDescent="0.2">
      <c r="A157" s="40"/>
      <c r="W157" s="40"/>
      <c r="X157" s="40"/>
      <c r="Y157" s="40"/>
      <c r="Z157" s="40"/>
    </row>
    <row r="158" spans="1:26" x14ac:dyDescent="0.2">
      <c r="A158" s="40"/>
      <c r="W158" s="40"/>
      <c r="X158" s="40"/>
      <c r="Y158" s="40"/>
      <c r="Z158" s="40"/>
    </row>
    <row r="159" spans="1:26" x14ac:dyDescent="0.2">
      <c r="A159" s="40"/>
      <c r="W159" s="40"/>
      <c r="X159" s="40"/>
      <c r="Y159" s="40"/>
      <c r="Z159" s="40"/>
    </row>
    <row r="160" spans="1:26" x14ac:dyDescent="0.2">
      <c r="A160" s="40"/>
      <c r="W160" s="40"/>
      <c r="X160" s="40"/>
      <c r="Y160" s="40"/>
      <c r="Z160" s="40"/>
    </row>
    <row r="161" spans="1:26" x14ac:dyDescent="0.2">
      <c r="A161" s="40"/>
      <c r="W161" s="40"/>
      <c r="X161" s="40"/>
      <c r="Y161" s="40"/>
      <c r="Z161" s="40"/>
    </row>
    <row r="162" spans="1:26" x14ac:dyDescent="0.2">
      <c r="A162" s="40"/>
      <c r="W162" s="40"/>
      <c r="X162" s="40"/>
      <c r="Y162" s="40"/>
      <c r="Z162" s="40"/>
    </row>
    <row r="163" spans="1:26" x14ac:dyDescent="0.2">
      <c r="A163" s="40"/>
      <c r="W163" s="40"/>
      <c r="X163" s="40"/>
      <c r="Y163" s="40"/>
      <c r="Z163" s="40"/>
    </row>
    <row r="164" spans="1:26" x14ac:dyDescent="0.2">
      <c r="A164" s="40"/>
      <c r="W164" s="40"/>
      <c r="X164" s="40"/>
      <c r="Y164" s="40"/>
      <c r="Z164" s="40"/>
    </row>
    <row r="165" spans="1:26" x14ac:dyDescent="0.2">
      <c r="A165" s="40"/>
      <c r="W165" s="40"/>
      <c r="X165" s="40"/>
      <c r="Y165" s="40"/>
      <c r="Z165" s="40"/>
    </row>
    <row r="166" spans="1:26" x14ac:dyDescent="0.2">
      <c r="A166" s="40"/>
      <c r="W166" s="40"/>
      <c r="X166" s="40"/>
      <c r="Y166" s="40"/>
      <c r="Z166" s="40"/>
    </row>
    <row r="167" spans="1:26" x14ac:dyDescent="0.2">
      <c r="A167" s="40"/>
      <c r="W167" s="40"/>
      <c r="X167" s="40"/>
      <c r="Y167" s="40"/>
      <c r="Z167" s="40"/>
    </row>
    <row r="168" spans="1:26" x14ac:dyDescent="0.2">
      <c r="A168" s="40"/>
      <c r="W168" s="40"/>
      <c r="X168" s="40"/>
      <c r="Y168" s="40"/>
      <c r="Z168" s="40"/>
    </row>
    <row r="169" spans="1:26" x14ac:dyDescent="0.2">
      <c r="A169" s="40"/>
      <c r="W169" s="40"/>
      <c r="X169" s="40"/>
      <c r="Y169" s="40"/>
      <c r="Z169" s="40"/>
    </row>
    <row r="170" spans="1:26" x14ac:dyDescent="0.2">
      <c r="A170" s="40"/>
      <c r="W170" s="40"/>
      <c r="X170" s="40"/>
      <c r="Y170" s="40"/>
      <c r="Z170" s="40"/>
    </row>
    <row r="171" spans="1:26" x14ac:dyDescent="0.2">
      <c r="A171" s="40"/>
      <c r="W171" s="40"/>
      <c r="X171" s="40"/>
      <c r="Y171" s="40"/>
      <c r="Z171" s="40"/>
    </row>
    <row r="172" spans="1:26" x14ac:dyDescent="0.2">
      <c r="A172" s="40"/>
      <c r="W172" s="40"/>
      <c r="X172" s="40"/>
      <c r="Y172" s="40"/>
      <c r="Z172" s="40"/>
    </row>
    <row r="173" spans="1:26" x14ac:dyDescent="0.2">
      <c r="A173" s="40"/>
      <c r="W173" s="40"/>
      <c r="X173" s="40"/>
      <c r="Y173" s="40"/>
      <c r="Z173" s="40"/>
    </row>
    <row r="174" spans="1:26" x14ac:dyDescent="0.2">
      <c r="A174" s="40"/>
      <c r="W174" s="40"/>
      <c r="X174" s="40"/>
      <c r="Y174" s="40"/>
      <c r="Z174" s="40"/>
    </row>
    <row r="175" spans="1:26" x14ac:dyDescent="0.2">
      <c r="A175" s="40"/>
      <c r="W175" s="40"/>
      <c r="X175" s="40"/>
      <c r="Y175" s="40"/>
      <c r="Z175" s="40"/>
    </row>
    <row r="176" spans="1:26" x14ac:dyDescent="0.2">
      <c r="A176" s="40"/>
      <c r="W176" s="40"/>
      <c r="X176" s="40"/>
      <c r="Y176" s="40"/>
      <c r="Z176" s="40"/>
    </row>
    <row r="177" spans="1:26" x14ac:dyDescent="0.2">
      <c r="A177" s="40"/>
      <c r="W177" s="40"/>
      <c r="X177" s="40"/>
      <c r="Y177" s="40"/>
      <c r="Z177" s="40"/>
    </row>
    <row r="178" spans="1:26" x14ac:dyDescent="0.2">
      <c r="A178" s="40"/>
      <c r="W178" s="40"/>
      <c r="X178" s="40"/>
      <c r="Y178" s="40"/>
      <c r="Z178" s="40"/>
    </row>
    <row r="179" spans="1:26" x14ac:dyDescent="0.2">
      <c r="A179" s="40"/>
      <c r="W179" s="40"/>
      <c r="X179" s="40"/>
      <c r="Y179" s="40"/>
      <c r="Z179" s="40"/>
    </row>
    <row r="180" spans="1:26" x14ac:dyDescent="0.2">
      <c r="A180" s="40"/>
      <c r="W180" s="40"/>
      <c r="X180" s="40"/>
      <c r="Y180" s="40"/>
      <c r="Z180" s="40"/>
    </row>
    <row r="181" spans="1:26" x14ac:dyDescent="0.2">
      <c r="A181" s="40"/>
      <c r="W181" s="40"/>
      <c r="X181" s="40"/>
      <c r="Y181" s="40"/>
      <c r="Z181" s="40"/>
    </row>
    <row r="182" spans="1:26" x14ac:dyDescent="0.2">
      <c r="A182" s="40"/>
      <c r="W182" s="40"/>
      <c r="X182" s="40"/>
      <c r="Y182" s="40"/>
      <c r="Z182" s="40"/>
    </row>
    <row r="183" spans="1:26" x14ac:dyDescent="0.2">
      <c r="A183" s="40"/>
      <c r="W183" s="40"/>
      <c r="X183" s="40"/>
      <c r="Y183" s="40"/>
      <c r="Z183" s="40"/>
    </row>
    <row r="184" spans="1:26" x14ac:dyDescent="0.2">
      <c r="A184" s="40"/>
      <c r="W184" s="40"/>
      <c r="X184" s="40"/>
      <c r="Y184" s="40"/>
      <c r="Z184" s="40"/>
    </row>
    <row r="185" spans="1:26" x14ac:dyDescent="0.2">
      <c r="A185" s="40"/>
      <c r="W185" s="40"/>
      <c r="X185" s="40"/>
      <c r="Y185" s="40"/>
      <c r="Z185" s="40"/>
    </row>
    <row r="186" spans="1:26" x14ac:dyDescent="0.2">
      <c r="A186" s="40"/>
      <c r="W186" s="40"/>
      <c r="X186" s="40"/>
      <c r="Y186" s="40"/>
      <c r="Z186" s="40"/>
    </row>
    <row r="187" spans="1:26" x14ac:dyDescent="0.2">
      <c r="A187" s="40"/>
      <c r="W187" s="40"/>
      <c r="X187" s="40"/>
      <c r="Y187" s="40"/>
      <c r="Z187" s="40"/>
    </row>
    <row r="188" spans="1:26" x14ac:dyDescent="0.2">
      <c r="A188" s="40"/>
      <c r="W188" s="40"/>
      <c r="X188" s="40"/>
      <c r="Y188" s="40"/>
      <c r="Z188" s="40"/>
    </row>
    <row r="189" spans="1:26" x14ac:dyDescent="0.2">
      <c r="A189" s="40"/>
      <c r="W189" s="40"/>
      <c r="X189" s="40"/>
      <c r="Y189" s="40"/>
      <c r="Z189" s="40"/>
    </row>
    <row r="190" spans="1:26" x14ac:dyDescent="0.2">
      <c r="A190" s="40"/>
      <c r="W190" s="40"/>
      <c r="X190" s="40"/>
      <c r="Y190" s="40"/>
      <c r="Z190" s="40"/>
    </row>
    <row r="191" spans="1:26" x14ac:dyDescent="0.2">
      <c r="A191" s="40"/>
      <c r="W191" s="40"/>
      <c r="X191" s="40"/>
      <c r="Y191" s="40"/>
      <c r="Z191" s="40"/>
    </row>
    <row r="192" spans="1:26" x14ac:dyDescent="0.2">
      <c r="A192" s="40"/>
      <c r="W192" s="40"/>
      <c r="X192" s="40"/>
      <c r="Y192" s="40"/>
      <c r="Z192" s="40"/>
    </row>
    <row r="193" spans="1:26" x14ac:dyDescent="0.2">
      <c r="A193" s="40"/>
      <c r="W193" s="40"/>
      <c r="X193" s="40"/>
      <c r="Y193" s="40"/>
      <c r="Z193" s="40"/>
    </row>
    <row r="194" spans="1:26" x14ac:dyDescent="0.2">
      <c r="A194" s="40"/>
      <c r="W194" s="40"/>
      <c r="X194" s="40"/>
      <c r="Y194" s="40"/>
      <c r="Z194" s="40"/>
    </row>
    <row r="195" spans="1:26" x14ac:dyDescent="0.2">
      <c r="A195" s="40"/>
      <c r="W195" s="40"/>
      <c r="X195" s="40"/>
      <c r="Y195" s="40"/>
      <c r="Z195" s="40"/>
    </row>
    <row r="196" spans="1:26" x14ac:dyDescent="0.2">
      <c r="A196" s="40"/>
      <c r="W196" s="40"/>
      <c r="X196" s="40"/>
      <c r="Y196" s="40"/>
      <c r="Z196" s="40"/>
    </row>
    <row r="197" spans="1:26" x14ac:dyDescent="0.2">
      <c r="A197" s="40"/>
      <c r="W197" s="40"/>
      <c r="X197" s="40"/>
      <c r="Y197" s="40"/>
      <c r="Z197" s="40"/>
    </row>
    <row r="198" spans="1:26" x14ac:dyDescent="0.2">
      <c r="A198" s="40"/>
      <c r="W198" s="40"/>
      <c r="X198" s="40"/>
      <c r="Y198" s="40"/>
      <c r="Z198" s="40"/>
    </row>
    <row r="199" spans="1:26" x14ac:dyDescent="0.2">
      <c r="A199" s="40"/>
      <c r="W199" s="40"/>
      <c r="X199" s="40"/>
      <c r="Y199" s="40"/>
      <c r="Z199" s="40"/>
    </row>
    <row r="200" spans="1:26" x14ac:dyDescent="0.2">
      <c r="A200" s="40"/>
      <c r="W200" s="40"/>
      <c r="X200" s="40"/>
      <c r="Y200" s="40"/>
      <c r="Z200" s="40"/>
    </row>
    <row r="201" spans="1:26" x14ac:dyDescent="0.2">
      <c r="A201" s="40"/>
      <c r="W201" s="40"/>
      <c r="X201" s="40"/>
      <c r="Y201" s="40"/>
      <c r="Z201" s="40"/>
    </row>
    <row r="202" spans="1:26" x14ac:dyDescent="0.2">
      <c r="A202" s="40"/>
      <c r="W202" s="40"/>
      <c r="X202" s="40"/>
      <c r="Y202" s="40"/>
      <c r="Z202" s="40"/>
    </row>
    <row r="203" spans="1:26" x14ac:dyDescent="0.2">
      <c r="A203" s="40"/>
      <c r="W203" s="40"/>
      <c r="X203" s="40"/>
      <c r="Y203" s="40"/>
      <c r="Z203" s="40"/>
    </row>
    <row r="204" spans="1:26" x14ac:dyDescent="0.2">
      <c r="A204" s="40"/>
      <c r="W204" s="40"/>
      <c r="X204" s="40"/>
      <c r="Y204" s="40"/>
      <c r="Z204" s="40"/>
    </row>
    <row r="205" spans="1:26" x14ac:dyDescent="0.2">
      <c r="A205" s="40"/>
      <c r="W205" s="40"/>
      <c r="X205" s="40"/>
      <c r="Y205" s="40"/>
      <c r="Z205" s="40"/>
    </row>
    <row r="206" spans="1:26" x14ac:dyDescent="0.2">
      <c r="A206" s="40"/>
      <c r="W206" s="40"/>
      <c r="X206" s="40"/>
      <c r="Y206" s="40"/>
      <c r="Z206" s="40"/>
    </row>
    <row r="207" spans="1:26" x14ac:dyDescent="0.2">
      <c r="A207" s="40"/>
      <c r="W207" s="40"/>
      <c r="X207" s="40"/>
      <c r="Y207" s="40"/>
      <c r="Z207" s="40"/>
    </row>
    <row r="208" spans="1:26" x14ac:dyDescent="0.2">
      <c r="A208" s="40"/>
      <c r="W208" s="40"/>
      <c r="X208" s="40"/>
      <c r="Y208" s="40"/>
      <c r="Z208" s="40"/>
    </row>
    <row r="209" spans="1:26" x14ac:dyDescent="0.2">
      <c r="A209" s="40"/>
      <c r="W209" s="40"/>
      <c r="X209" s="40"/>
      <c r="Y209" s="40"/>
      <c r="Z209" s="40"/>
    </row>
    <row r="210" spans="1:26" x14ac:dyDescent="0.2">
      <c r="A210" s="40"/>
      <c r="W210" s="40"/>
      <c r="X210" s="40"/>
      <c r="Y210" s="40"/>
      <c r="Z210" s="40"/>
    </row>
    <row r="211" spans="1:26" x14ac:dyDescent="0.2">
      <c r="A211" s="40"/>
      <c r="W211" s="40"/>
      <c r="X211" s="40"/>
      <c r="Y211" s="40"/>
      <c r="Z211" s="40"/>
    </row>
    <row r="212" spans="1:26" x14ac:dyDescent="0.2">
      <c r="A212" s="40"/>
      <c r="W212" s="40"/>
      <c r="X212" s="40"/>
      <c r="Y212" s="40"/>
      <c r="Z212" s="40"/>
    </row>
    <row r="213" spans="1:26" x14ac:dyDescent="0.2">
      <c r="A213" s="40"/>
      <c r="W213" s="40"/>
      <c r="X213" s="40"/>
      <c r="Y213" s="40"/>
      <c r="Z213" s="40"/>
    </row>
    <row r="214" spans="1:26" x14ac:dyDescent="0.2">
      <c r="A214" s="40"/>
      <c r="W214" s="40"/>
      <c r="X214" s="40"/>
      <c r="Y214" s="40"/>
      <c r="Z214" s="40"/>
    </row>
    <row r="215" spans="1:26" x14ac:dyDescent="0.2">
      <c r="A215" s="40"/>
      <c r="W215" s="40"/>
      <c r="X215" s="40"/>
      <c r="Y215" s="40"/>
      <c r="Z215" s="40"/>
    </row>
    <row r="216" spans="1:26" x14ac:dyDescent="0.2">
      <c r="A216" s="40"/>
      <c r="W216" s="40"/>
      <c r="X216" s="40"/>
      <c r="Y216" s="40"/>
      <c r="Z216" s="40"/>
    </row>
    <row r="217" spans="1:26" x14ac:dyDescent="0.2">
      <c r="A217" s="40"/>
      <c r="W217" s="40"/>
      <c r="X217" s="40"/>
      <c r="Y217" s="40"/>
      <c r="Z217" s="40"/>
    </row>
    <row r="218" spans="1:26" x14ac:dyDescent="0.2">
      <c r="A218" s="40"/>
      <c r="W218" s="40"/>
      <c r="X218" s="40"/>
      <c r="Y218" s="40"/>
      <c r="Z218" s="40"/>
    </row>
    <row r="219" spans="1:26" x14ac:dyDescent="0.2">
      <c r="A219" s="40"/>
      <c r="W219" s="40"/>
      <c r="X219" s="40"/>
      <c r="Y219" s="40"/>
      <c r="Z219" s="40"/>
    </row>
    <row r="220" spans="1:26" x14ac:dyDescent="0.2">
      <c r="A220" s="40"/>
      <c r="W220" s="40"/>
      <c r="X220" s="40"/>
      <c r="Y220" s="40"/>
      <c r="Z220" s="40"/>
    </row>
    <row r="221" spans="1:26" x14ac:dyDescent="0.2">
      <c r="A221" s="40"/>
      <c r="W221" s="40"/>
      <c r="X221" s="40"/>
      <c r="Y221" s="40"/>
      <c r="Z221" s="40"/>
    </row>
    <row r="222" spans="1:26" x14ac:dyDescent="0.2">
      <c r="A222" s="40"/>
      <c r="W222" s="40"/>
      <c r="X222" s="40"/>
      <c r="Y222" s="40"/>
      <c r="Z222" s="40"/>
    </row>
    <row r="223" spans="1:26" x14ac:dyDescent="0.2">
      <c r="A223" s="40"/>
      <c r="W223" s="40"/>
      <c r="X223" s="40"/>
      <c r="Y223" s="40"/>
      <c r="Z223" s="40"/>
    </row>
    <row r="224" spans="1:26" x14ac:dyDescent="0.2">
      <c r="A224" s="40"/>
      <c r="W224" s="40"/>
      <c r="X224" s="40"/>
      <c r="Y224" s="40"/>
      <c r="Z224" s="40"/>
    </row>
    <row r="225" spans="1:26" x14ac:dyDescent="0.2">
      <c r="A225" s="40"/>
      <c r="W225" s="40"/>
      <c r="X225" s="40"/>
      <c r="Y225" s="40"/>
      <c r="Z225" s="40"/>
    </row>
    <row r="226" spans="1:26" x14ac:dyDescent="0.2">
      <c r="A226" s="40"/>
      <c r="W226" s="40"/>
      <c r="X226" s="40"/>
      <c r="Y226" s="40"/>
      <c r="Z226" s="40"/>
    </row>
    <row r="227" spans="1:26" x14ac:dyDescent="0.2">
      <c r="A227" s="40"/>
      <c r="W227" s="40"/>
      <c r="X227" s="40"/>
      <c r="Y227" s="40"/>
      <c r="Z227" s="40"/>
    </row>
    <row r="228" spans="1:26" x14ac:dyDescent="0.2">
      <c r="A228" s="40"/>
      <c r="W228" s="40"/>
      <c r="X228" s="40"/>
      <c r="Y228" s="40"/>
      <c r="Z228" s="40"/>
    </row>
    <row r="229" spans="1:26" x14ac:dyDescent="0.2">
      <c r="A229" s="40"/>
      <c r="W229" s="40"/>
      <c r="X229" s="40"/>
      <c r="Y229" s="40"/>
      <c r="Z229" s="40"/>
    </row>
    <row r="230" spans="1:26" x14ac:dyDescent="0.2">
      <c r="A230" s="40"/>
      <c r="W230" s="40"/>
      <c r="X230" s="40"/>
      <c r="Y230" s="40"/>
      <c r="Z230" s="40"/>
    </row>
    <row r="231" spans="1:26" x14ac:dyDescent="0.2">
      <c r="A231" s="40"/>
      <c r="W231" s="40"/>
      <c r="X231" s="40"/>
      <c r="Y231" s="40"/>
      <c r="Z231" s="40"/>
    </row>
    <row r="232" spans="1:26" x14ac:dyDescent="0.2">
      <c r="A232" s="40"/>
      <c r="W232" s="40"/>
      <c r="X232" s="40"/>
      <c r="Y232" s="40"/>
      <c r="Z232" s="40"/>
    </row>
    <row r="233" spans="1:26" x14ac:dyDescent="0.2">
      <c r="A233" s="40"/>
      <c r="W233" s="40"/>
      <c r="X233" s="40"/>
      <c r="Y233" s="40"/>
      <c r="Z233" s="40"/>
    </row>
    <row r="234" spans="1:26" x14ac:dyDescent="0.2">
      <c r="A234" s="40"/>
      <c r="W234" s="40"/>
      <c r="X234" s="40"/>
      <c r="Y234" s="40"/>
      <c r="Z234" s="40"/>
    </row>
    <row r="235" spans="1:26" x14ac:dyDescent="0.2">
      <c r="A235" s="40"/>
      <c r="W235" s="40"/>
      <c r="X235" s="40"/>
      <c r="Y235" s="40"/>
      <c r="Z235" s="40"/>
    </row>
    <row r="236" spans="1:26" x14ac:dyDescent="0.2">
      <c r="A236" s="40"/>
      <c r="W236" s="40"/>
      <c r="X236" s="40"/>
      <c r="Y236" s="40"/>
      <c r="Z236" s="40"/>
    </row>
    <row r="237" spans="1:26" x14ac:dyDescent="0.2">
      <c r="A237" s="40"/>
      <c r="W237" s="40"/>
      <c r="X237" s="40"/>
      <c r="Y237" s="40"/>
      <c r="Z237" s="40"/>
    </row>
    <row r="238" spans="1:26" x14ac:dyDescent="0.2">
      <c r="A238" s="40"/>
      <c r="W238" s="40"/>
      <c r="X238" s="40"/>
      <c r="Y238" s="40"/>
      <c r="Z238" s="40"/>
    </row>
    <row r="239" spans="1:26" x14ac:dyDescent="0.2">
      <c r="A239" s="40"/>
      <c r="W239" s="40"/>
      <c r="X239" s="40"/>
      <c r="Y239" s="40"/>
      <c r="Z239" s="40"/>
    </row>
    <row r="240" spans="1:26" x14ac:dyDescent="0.2">
      <c r="A240" s="40"/>
      <c r="W240" s="40"/>
      <c r="X240" s="40"/>
      <c r="Y240" s="40"/>
      <c r="Z240" s="40"/>
    </row>
    <row r="241" spans="1:26" x14ac:dyDescent="0.2">
      <c r="A241" s="40"/>
      <c r="W241" s="40"/>
      <c r="X241" s="40"/>
      <c r="Y241" s="40"/>
      <c r="Z241" s="40"/>
    </row>
    <row r="242" spans="1:26" x14ac:dyDescent="0.2">
      <c r="A242" s="40"/>
      <c r="W242" s="40"/>
      <c r="X242" s="40"/>
      <c r="Y242" s="40"/>
      <c r="Z242" s="40"/>
    </row>
    <row r="243" spans="1:26" x14ac:dyDescent="0.2">
      <c r="A243" s="40"/>
      <c r="W243" s="40"/>
      <c r="X243" s="40"/>
      <c r="Y243" s="40"/>
      <c r="Z243" s="40"/>
    </row>
    <row r="244" spans="1:26" x14ac:dyDescent="0.2">
      <c r="A244" s="40"/>
      <c r="W244" s="40"/>
      <c r="X244" s="40"/>
      <c r="Y244" s="40"/>
      <c r="Z244" s="40"/>
    </row>
    <row r="245" spans="1:26" x14ac:dyDescent="0.2">
      <c r="A245" s="40"/>
      <c r="W245" s="40"/>
      <c r="X245" s="40"/>
      <c r="Y245" s="40"/>
      <c r="Z245" s="40"/>
    </row>
    <row r="246" spans="1:26" x14ac:dyDescent="0.2">
      <c r="A246" s="40"/>
      <c r="W246" s="40"/>
      <c r="X246" s="40"/>
      <c r="Y246" s="40"/>
      <c r="Z246" s="40"/>
    </row>
    <row r="247" spans="1:26" x14ac:dyDescent="0.2">
      <c r="A247" s="40"/>
      <c r="W247" s="40"/>
      <c r="X247" s="40"/>
      <c r="Y247" s="40"/>
      <c r="Z247" s="40"/>
    </row>
    <row r="248" spans="1:26" x14ac:dyDescent="0.2">
      <c r="A248" s="40"/>
      <c r="W248" s="40"/>
      <c r="X248" s="40"/>
      <c r="Y248" s="40"/>
      <c r="Z248" s="40"/>
    </row>
    <row r="249" spans="1:26" x14ac:dyDescent="0.2">
      <c r="A249" s="40"/>
      <c r="W249" s="40"/>
      <c r="X249" s="40"/>
      <c r="Y249" s="40"/>
      <c r="Z249" s="40"/>
    </row>
    <row r="250" spans="1:26" x14ac:dyDescent="0.2">
      <c r="A250" s="40"/>
      <c r="W250" s="40"/>
      <c r="X250" s="40"/>
      <c r="Y250" s="40"/>
      <c r="Z250" s="40"/>
    </row>
    <row r="251" spans="1:26" x14ac:dyDescent="0.2">
      <c r="A251" s="40"/>
      <c r="W251" s="40"/>
      <c r="X251" s="40"/>
      <c r="Y251" s="40"/>
      <c r="Z251" s="40"/>
    </row>
    <row r="252" spans="1:26" x14ac:dyDescent="0.2">
      <c r="A252" s="40"/>
      <c r="W252" s="40"/>
      <c r="X252" s="40"/>
      <c r="Y252" s="40"/>
      <c r="Z252" s="40"/>
    </row>
    <row r="253" spans="1:26" x14ac:dyDescent="0.2">
      <c r="A253" s="40"/>
      <c r="W253" s="40"/>
      <c r="X253" s="40"/>
      <c r="Y253" s="40"/>
      <c r="Z253" s="40"/>
    </row>
    <row r="254" spans="1:26" x14ac:dyDescent="0.2">
      <c r="A254" s="40"/>
      <c r="W254" s="40"/>
      <c r="X254" s="40"/>
      <c r="Y254" s="40"/>
      <c r="Z254" s="40"/>
    </row>
    <row r="255" spans="1:26" x14ac:dyDescent="0.2">
      <c r="A255" s="40"/>
      <c r="W255" s="40"/>
      <c r="X255" s="40"/>
      <c r="Y255" s="40"/>
      <c r="Z255" s="40"/>
    </row>
    <row r="256" spans="1:26" x14ac:dyDescent="0.2">
      <c r="A256" s="40"/>
      <c r="W256" s="40"/>
      <c r="X256" s="40"/>
      <c r="Y256" s="40"/>
      <c r="Z256" s="40"/>
    </row>
    <row r="257" spans="1:26" x14ac:dyDescent="0.2">
      <c r="A257" s="40"/>
      <c r="W257" s="40"/>
      <c r="X257" s="40"/>
      <c r="Y257" s="40"/>
      <c r="Z257" s="40"/>
    </row>
    <row r="258" spans="1:26" x14ac:dyDescent="0.2">
      <c r="A258" s="40"/>
      <c r="W258" s="40"/>
      <c r="X258" s="40"/>
      <c r="Y258" s="40"/>
      <c r="Z258" s="40"/>
    </row>
    <row r="259" spans="1:26" x14ac:dyDescent="0.2">
      <c r="A259" s="40"/>
      <c r="W259" s="40"/>
      <c r="X259" s="40"/>
      <c r="Y259" s="40"/>
      <c r="Z259" s="40"/>
    </row>
    <row r="260" spans="1:26" x14ac:dyDescent="0.2">
      <c r="A260" s="40"/>
      <c r="W260" s="40"/>
      <c r="X260" s="40"/>
      <c r="Y260" s="40"/>
      <c r="Z260" s="40"/>
    </row>
    <row r="261" spans="1:26" x14ac:dyDescent="0.2">
      <c r="A261" s="40"/>
      <c r="W261" s="40"/>
      <c r="X261" s="40"/>
      <c r="Y261" s="40"/>
      <c r="Z261" s="40"/>
    </row>
    <row r="262" spans="1:26" x14ac:dyDescent="0.2">
      <c r="A262" s="40"/>
      <c r="W262" s="40"/>
      <c r="X262" s="40"/>
      <c r="Y262" s="40"/>
      <c r="Z262" s="40"/>
    </row>
    <row r="263" spans="1:26" x14ac:dyDescent="0.2">
      <c r="A263" s="40"/>
      <c r="W263" s="40"/>
      <c r="X263" s="40"/>
      <c r="Y263" s="40"/>
      <c r="Z263" s="40"/>
    </row>
    <row r="264" spans="1:26" x14ac:dyDescent="0.2">
      <c r="A264" s="40"/>
      <c r="W264" s="40"/>
      <c r="X264" s="40"/>
      <c r="Y264" s="40"/>
      <c r="Z264" s="40"/>
    </row>
    <row r="265" spans="1:26" x14ac:dyDescent="0.2">
      <c r="A265" s="40"/>
      <c r="W265" s="40"/>
      <c r="X265" s="40"/>
      <c r="Y265" s="40"/>
      <c r="Z265" s="40"/>
    </row>
    <row r="266" spans="1:26" x14ac:dyDescent="0.2">
      <c r="A266" s="40"/>
      <c r="W266" s="40"/>
      <c r="X266" s="40"/>
      <c r="Y266" s="40"/>
      <c r="Z266" s="40"/>
    </row>
    <row r="267" spans="1:26" x14ac:dyDescent="0.2">
      <c r="A267" s="40"/>
      <c r="W267" s="40"/>
      <c r="X267" s="40"/>
      <c r="Y267" s="40"/>
      <c r="Z267" s="40"/>
    </row>
    <row r="268" spans="1:26" x14ac:dyDescent="0.2">
      <c r="A268" s="40"/>
      <c r="W268" s="40"/>
      <c r="X268" s="40"/>
      <c r="Y268" s="40"/>
      <c r="Z268" s="40"/>
    </row>
    <row r="269" spans="1:26" x14ac:dyDescent="0.2">
      <c r="A269" s="40"/>
      <c r="W269" s="40"/>
      <c r="X269" s="40"/>
      <c r="Y269" s="40"/>
      <c r="Z269" s="40"/>
    </row>
    <row r="270" spans="1:26" x14ac:dyDescent="0.2">
      <c r="A270" s="40"/>
      <c r="W270" s="40"/>
      <c r="X270" s="40"/>
      <c r="Y270" s="40"/>
      <c r="Z270" s="40"/>
    </row>
    <row r="271" spans="1:26" x14ac:dyDescent="0.2">
      <c r="A271" s="40"/>
      <c r="W271" s="40"/>
      <c r="X271" s="40"/>
      <c r="Y271" s="40"/>
      <c r="Z271" s="40"/>
    </row>
    <row r="272" spans="1:26" x14ac:dyDescent="0.2">
      <c r="A272" s="40"/>
      <c r="W272" s="40"/>
      <c r="X272" s="40"/>
      <c r="Y272" s="40"/>
      <c r="Z272" s="40"/>
    </row>
    <row r="273" spans="1:26" x14ac:dyDescent="0.2">
      <c r="A273" s="40"/>
      <c r="W273" s="40"/>
      <c r="X273" s="40"/>
      <c r="Y273" s="40"/>
      <c r="Z273" s="40"/>
    </row>
    <row r="274" spans="1:26" x14ac:dyDescent="0.2">
      <c r="A274" s="40"/>
      <c r="W274" s="40"/>
      <c r="X274" s="40"/>
      <c r="Y274" s="40"/>
      <c r="Z274" s="40"/>
    </row>
    <row r="275" spans="1:26" x14ac:dyDescent="0.2">
      <c r="A275" s="40"/>
      <c r="W275" s="40"/>
      <c r="X275" s="40"/>
      <c r="Y275" s="40"/>
      <c r="Z275" s="40"/>
    </row>
    <row r="276" spans="1:26" x14ac:dyDescent="0.2">
      <c r="A276" s="40"/>
      <c r="W276" s="40"/>
      <c r="X276" s="40"/>
      <c r="Y276" s="40"/>
      <c r="Z276" s="40"/>
    </row>
    <row r="277" spans="1:26" x14ac:dyDescent="0.2">
      <c r="A277" s="40"/>
      <c r="W277" s="40"/>
      <c r="X277" s="40"/>
      <c r="Y277" s="40"/>
      <c r="Z277" s="40"/>
    </row>
    <row r="278" spans="1:26" x14ac:dyDescent="0.2">
      <c r="A278" s="40"/>
      <c r="W278" s="40"/>
      <c r="X278" s="40"/>
      <c r="Y278" s="40"/>
      <c r="Z278" s="40"/>
    </row>
    <row r="279" spans="1:26" x14ac:dyDescent="0.2">
      <c r="A279" s="40"/>
      <c r="W279" s="40"/>
      <c r="X279" s="40"/>
      <c r="Y279" s="40"/>
      <c r="Z279" s="40"/>
    </row>
    <row r="280" spans="1:26" x14ac:dyDescent="0.2">
      <c r="A280" s="40"/>
      <c r="W280" s="40"/>
      <c r="X280" s="40"/>
      <c r="Y280" s="40"/>
      <c r="Z280" s="40"/>
    </row>
    <row r="281" spans="1:26" x14ac:dyDescent="0.2">
      <c r="A281" s="40"/>
      <c r="W281" s="40"/>
      <c r="X281" s="40"/>
      <c r="Y281" s="40"/>
      <c r="Z281" s="40"/>
    </row>
    <row r="282" spans="1:26" x14ac:dyDescent="0.2">
      <c r="A282" s="40"/>
      <c r="W282" s="40"/>
      <c r="X282" s="40"/>
      <c r="Y282" s="40"/>
      <c r="Z282" s="40"/>
    </row>
    <row r="283" spans="1:26" x14ac:dyDescent="0.2">
      <c r="A283" s="40"/>
      <c r="W283" s="40"/>
      <c r="X283" s="40"/>
      <c r="Y283" s="40"/>
      <c r="Z283" s="40"/>
    </row>
    <row r="284" spans="1:26" x14ac:dyDescent="0.2">
      <c r="A284" s="40"/>
      <c r="W284" s="40"/>
      <c r="X284" s="40"/>
      <c r="Y284" s="40"/>
      <c r="Z284" s="40"/>
    </row>
    <row r="285" spans="1:26" x14ac:dyDescent="0.2">
      <c r="A285" s="40"/>
      <c r="W285" s="40"/>
      <c r="X285" s="40"/>
      <c r="Y285" s="40"/>
      <c r="Z285" s="40"/>
    </row>
    <row r="286" spans="1:26" x14ac:dyDescent="0.2">
      <c r="A286" s="40"/>
      <c r="W286" s="40"/>
      <c r="X286" s="40"/>
      <c r="Y286" s="40"/>
      <c r="Z286" s="40"/>
    </row>
    <row r="287" spans="1:26" x14ac:dyDescent="0.2">
      <c r="A287" s="40"/>
      <c r="W287" s="40"/>
      <c r="X287" s="40"/>
      <c r="Y287" s="40"/>
      <c r="Z287" s="40"/>
    </row>
    <row r="288" spans="1:26" x14ac:dyDescent="0.2">
      <c r="A288" s="40"/>
      <c r="W288" s="40"/>
      <c r="X288" s="40"/>
      <c r="Y288" s="40"/>
      <c r="Z288" s="40"/>
    </row>
    <row r="289" spans="1:26" x14ac:dyDescent="0.2">
      <c r="A289" s="40"/>
      <c r="W289" s="40"/>
      <c r="X289" s="40"/>
      <c r="Y289" s="40"/>
      <c r="Z289" s="40"/>
    </row>
    <row r="290" spans="1:26" x14ac:dyDescent="0.2">
      <c r="A290" s="40"/>
      <c r="W290" s="40"/>
      <c r="X290" s="40"/>
      <c r="Y290" s="40"/>
      <c r="Z290" s="40"/>
    </row>
    <row r="291" spans="1:26" x14ac:dyDescent="0.2">
      <c r="A291" s="40"/>
      <c r="W291" s="40"/>
      <c r="X291" s="40"/>
      <c r="Y291" s="40"/>
      <c r="Z291" s="40"/>
    </row>
    <row r="292" spans="1:26" x14ac:dyDescent="0.2">
      <c r="A292" s="40"/>
      <c r="W292" s="40"/>
      <c r="X292" s="40"/>
      <c r="Y292" s="40"/>
      <c r="Z292" s="40"/>
    </row>
    <row r="293" spans="1:26" x14ac:dyDescent="0.2">
      <c r="A293" s="40"/>
      <c r="W293" s="40"/>
      <c r="X293" s="40"/>
      <c r="Y293" s="40"/>
      <c r="Z293" s="40"/>
    </row>
    <row r="294" spans="1:26" x14ac:dyDescent="0.2">
      <c r="A294" s="40"/>
      <c r="W294" s="40"/>
      <c r="X294" s="40"/>
      <c r="Y294" s="40"/>
      <c r="Z294" s="40"/>
    </row>
    <row r="295" spans="1:26" x14ac:dyDescent="0.2">
      <c r="A295" s="40"/>
      <c r="W295" s="40"/>
      <c r="X295" s="40"/>
      <c r="Y295" s="40"/>
      <c r="Z295" s="40"/>
    </row>
    <row r="296" spans="1:26" x14ac:dyDescent="0.2">
      <c r="A296" s="40"/>
      <c r="W296" s="40"/>
      <c r="X296" s="40"/>
      <c r="Y296" s="40"/>
      <c r="Z296" s="40"/>
    </row>
    <row r="297" spans="1:26" x14ac:dyDescent="0.2">
      <c r="A297" s="40"/>
      <c r="W297" s="40"/>
      <c r="X297" s="40"/>
      <c r="Y297" s="40"/>
      <c r="Z297" s="40"/>
    </row>
    <row r="298" spans="1:26" x14ac:dyDescent="0.2">
      <c r="A298" s="40"/>
      <c r="W298" s="40"/>
      <c r="X298" s="40"/>
      <c r="Y298" s="40"/>
      <c r="Z298" s="40"/>
    </row>
    <row r="299" spans="1:26" x14ac:dyDescent="0.2">
      <c r="A299" s="40"/>
      <c r="W299" s="40"/>
      <c r="X299" s="40"/>
      <c r="Y299" s="40"/>
      <c r="Z299" s="40"/>
    </row>
    <row r="300" spans="1:26" x14ac:dyDescent="0.2">
      <c r="A300" s="40"/>
      <c r="W300" s="40"/>
      <c r="X300" s="40"/>
      <c r="Y300" s="40"/>
      <c r="Z300" s="40"/>
    </row>
    <row r="301" spans="1:26" x14ac:dyDescent="0.2">
      <c r="A301" s="40"/>
      <c r="W301" s="40"/>
      <c r="X301" s="40"/>
      <c r="Y301" s="40"/>
      <c r="Z301" s="40"/>
    </row>
    <row r="302" spans="1:26" x14ac:dyDescent="0.2">
      <c r="A302" s="40"/>
      <c r="W302" s="40"/>
      <c r="X302" s="40"/>
      <c r="Y302" s="40"/>
      <c r="Z302" s="40"/>
    </row>
    <row r="303" spans="1:26" x14ac:dyDescent="0.2">
      <c r="A303" s="40"/>
      <c r="W303" s="40"/>
      <c r="X303" s="40"/>
      <c r="Y303" s="40"/>
      <c r="Z303" s="40"/>
    </row>
    <row r="304" spans="1:26" x14ac:dyDescent="0.2">
      <c r="A304" s="40"/>
      <c r="W304" s="40"/>
      <c r="X304" s="40"/>
      <c r="Y304" s="40"/>
      <c r="Z304" s="40"/>
    </row>
    <row r="305" spans="1:26" x14ac:dyDescent="0.2">
      <c r="A305" s="40"/>
      <c r="W305" s="40"/>
      <c r="X305" s="40"/>
      <c r="Y305" s="40"/>
      <c r="Z305" s="40"/>
    </row>
    <row r="306" spans="1:26" x14ac:dyDescent="0.2">
      <c r="A306" s="40"/>
      <c r="W306" s="40"/>
      <c r="X306" s="40"/>
      <c r="Y306" s="40"/>
      <c r="Z306" s="40"/>
    </row>
    <row r="307" spans="1:26" x14ac:dyDescent="0.2">
      <c r="A307" s="40"/>
      <c r="W307" s="40"/>
      <c r="X307" s="40"/>
      <c r="Y307" s="40"/>
      <c r="Z307" s="40"/>
    </row>
    <row r="308" spans="1:26" x14ac:dyDescent="0.2">
      <c r="A308" s="40"/>
      <c r="W308" s="40"/>
      <c r="X308" s="40"/>
      <c r="Y308" s="40"/>
      <c r="Z308" s="40"/>
    </row>
    <row r="309" spans="1:26" x14ac:dyDescent="0.2">
      <c r="A309" s="40"/>
      <c r="W309" s="40"/>
      <c r="X309" s="40"/>
      <c r="Y309" s="40"/>
      <c r="Z309" s="40"/>
    </row>
    <row r="310" spans="1:26" x14ac:dyDescent="0.2">
      <c r="A310" s="40"/>
      <c r="W310" s="40"/>
      <c r="X310" s="40"/>
      <c r="Y310" s="40"/>
      <c r="Z310" s="40"/>
    </row>
    <row r="311" spans="1:26" x14ac:dyDescent="0.2">
      <c r="A311" s="40"/>
      <c r="W311" s="40"/>
      <c r="X311" s="40"/>
      <c r="Y311" s="40"/>
      <c r="Z311" s="40"/>
    </row>
    <row r="312" spans="1:26" x14ac:dyDescent="0.2">
      <c r="A312" s="40"/>
      <c r="W312" s="40"/>
      <c r="X312" s="40"/>
      <c r="Y312" s="40"/>
      <c r="Z312" s="40"/>
    </row>
    <row r="313" spans="1:26" x14ac:dyDescent="0.2">
      <c r="A313" s="40"/>
      <c r="W313" s="40"/>
      <c r="X313" s="40"/>
      <c r="Y313" s="40"/>
      <c r="Z313" s="40"/>
    </row>
    <row r="314" spans="1:26" x14ac:dyDescent="0.2">
      <c r="A314" s="40"/>
      <c r="W314" s="40"/>
      <c r="X314" s="40"/>
      <c r="Y314" s="40"/>
      <c r="Z314" s="40"/>
    </row>
    <row r="315" spans="1:26" x14ac:dyDescent="0.2">
      <c r="A315" s="40"/>
      <c r="W315" s="40"/>
      <c r="X315" s="40"/>
      <c r="Y315" s="40"/>
      <c r="Z315" s="40"/>
    </row>
    <row r="316" spans="1:26" x14ac:dyDescent="0.2">
      <c r="A316" s="40"/>
      <c r="W316" s="40"/>
      <c r="X316" s="40"/>
      <c r="Y316" s="40"/>
      <c r="Z316" s="40"/>
    </row>
    <row r="317" spans="1:26" x14ac:dyDescent="0.2">
      <c r="A317" s="40"/>
      <c r="W317" s="40"/>
      <c r="X317" s="40"/>
      <c r="Y317" s="40"/>
      <c r="Z317" s="40"/>
    </row>
    <row r="318" spans="1:26" x14ac:dyDescent="0.2">
      <c r="A318" s="40"/>
      <c r="W318" s="40"/>
      <c r="X318" s="40"/>
      <c r="Y318" s="40"/>
      <c r="Z318" s="40"/>
    </row>
    <row r="319" spans="1:26" x14ac:dyDescent="0.2">
      <c r="A319" s="40"/>
      <c r="W319" s="40"/>
      <c r="X319" s="40"/>
      <c r="Y319" s="40"/>
      <c r="Z319" s="40"/>
    </row>
    <row r="320" spans="1:26" x14ac:dyDescent="0.2">
      <c r="A320" s="40"/>
      <c r="W320" s="40"/>
      <c r="X320" s="40"/>
      <c r="Y320" s="40"/>
      <c r="Z320" s="40"/>
    </row>
    <row r="321" spans="1:26" x14ac:dyDescent="0.2">
      <c r="A321" s="40"/>
      <c r="W321" s="40"/>
      <c r="X321" s="40"/>
      <c r="Y321" s="40"/>
      <c r="Z321" s="40"/>
    </row>
    <row r="322" spans="1:26" x14ac:dyDescent="0.2">
      <c r="A322" s="40"/>
      <c r="W322" s="40"/>
      <c r="X322" s="40"/>
      <c r="Y322" s="40"/>
      <c r="Z322" s="40"/>
    </row>
    <row r="323" spans="1:26" x14ac:dyDescent="0.2">
      <c r="A323" s="40"/>
      <c r="W323" s="40"/>
      <c r="X323" s="40"/>
      <c r="Y323" s="40"/>
      <c r="Z323" s="40"/>
    </row>
    <row r="324" spans="1:26" x14ac:dyDescent="0.2">
      <c r="A324" s="40"/>
      <c r="W324" s="40"/>
      <c r="X324" s="40"/>
      <c r="Y324" s="40"/>
      <c r="Z324" s="40"/>
    </row>
    <row r="325" spans="1:26" x14ac:dyDescent="0.2">
      <c r="A325" s="40"/>
      <c r="W325" s="40"/>
      <c r="X325" s="40"/>
      <c r="Y325" s="40"/>
      <c r="Z325" s="40"/>
    </row>
    <row r="326" spans="1:26" x14ac:dyDescent="0.2">
      <c r="A326" s="40"/>
      <c r="W326" s="40"/>
      <c r="X326" s="40"/>
      <c r="Y326" s="40"/>
      <c r="Z326" s="40"/>
    </row>
    <row r="327" spans="1:26" x14ac:dyDescent="0.2">
      <c r="A327" s="40"/>
      <c r="W327" s="40"/>
      <c r="X327" s="40"/>
      <c r="Y327" s="40"/>
      <c r="Z327" s="40"/>
    </row>
    <row r="328" spans="1:26" x14ac:dyDescent="0.2">
      <c r="A328" s="40"/>
      <c r="W328" s="40"/>
      <c r="X328" s="40"/>
      <c r="Y328" s="40"/>
      <c r="Z328" s="40"/>
    </row>
    <row r="329" spans="1:26" x14ac:dyDescent="0.2">
      <c r="A329" s="40"/>
      <c r="W329" s="40"/>
      <c r="X329" s="40"/>
      <c r="Y329" s="40"/>
      <c r="Z329" s="40"/>
    </row>
    <row r="330" spans="1:26" x14ac:dyDescent="0.2">
      <c r="A330" s="40"/>
      <c r="W330" s="40"/>
      <c r="X330" s="40"/>
      <c r="Y330" s="40"/>
      <c r="Z330" s="40"/>
    </row>
    <row r="331" spans="1:26" x14ac:dyDescent="0.2">
      <c r="A331" s="40"/>
      <c r="W331" s="40"/>
      <c r="X331" s="40"/>
      <c r="Y331" s="40"/>
      <c r="Z331" s="40"/>
    </row>
    <row r="332" spans="1:26" x14ac:dyDescent="0.2">
      <c r="A332" s="40"/>
      <c r="W332" s="40"/>
      <c r="X332" s="40"/>
      <c r="Y332" s="40"/>
      <c r="Z332" s="40"/>
    </row>
    <row r="333" spans="1:26" x14ac:dyDescent="0.2">
      <c r="A333" s="40"/>
      <c r="W333" s="40"/>
      <c r="X333" s="40"/>
      <c r="Y333" s="40"/>
      <c r="Z333" s="40"/>
    </row>
    <row r="334" spans="1:26" x14ac:dyDescent="0.2">
      <c r="A334" s="40"/>
      <c r="W334" s="40"/>
      <c r="X334" s="40"/>
      <c r="Y334" s="40"/>
      <c r="Z334" s="40"/>
    </row>
    <row r="335" spans="1:26" x14ac:dyDescent="0.2">
      <c r="A335" s="40"/>
      <c r="W335" s="40"/>
      <c r="X335" s="40"/>
      <c r="Y335" s="40"/>
      <c r="Z335" s="40"/>
    </row>
    <row r="336" spans="1:26" x14ac:dyDescent="0.2">
      <c r="A336" s="40"/>
      <c r="W336" s="40"/>
      <c r="X336" s="40"/>
      <c r="Y336" s="40"/>
      <c r="Z336" s="40"/>
    </row>
    <row r="337" spans="1:26" x14ac:dyDescent="0.2">
      <c r="A337" s="40"/>
      <c r="W337" s="40"/>
      <c r="X337" s="40"/>
      <c r="Y337" s="40"/>
      <c r="Z337" s="40"/>
    </row>
    <row r="338" spans="1:26" x14ac:dyDescent="0.2">
      <c r="A338" s="40"/>
      <c r="W338" s="40"/>
      <c r="X338" s="40"/>
      <c r="Y338" s="40"/>
      <c r="Z338" s="40"/>
    </row>
    <row r="339" spans="1:26" x14ac:dyDescent="0.2">
      <c r="A339" s="40"/>
      <c r="W339" s="40"/>
      <c r="X339" s="40"/>
      <c r="Y339" s="40"/>
      <c r="Z339" s="40"/>
    </row>
    <row r="340" spans="1:26" x14ac:dyDescent="0.2">
      <c r="A340" s="40"/>
      <c r="W340" s="40"/>
      <c r="X340" s="40"/>
      <c r="Y340" s="40"/>
      <c r="Z340" s="40"/>
    </row>
    <row r="341" spans="1:26" x14ac:dyDescent="0.2">
      <c r="A341" s="40"/>
      <c r="W341" s="40"/>
      <c r="X341" s="40"/>
      <c r="Y341" s="40"/>
      <c r="Z341" s="40"/>
    </row>
    <row r="342" spans="1:26" x14ac:dyDescent="0.2">
      <c r="A342" s="40"/>
      <c r="W342" s="40"/>
      <c r="X342" s="40"/>
      <c r="Y342" s="40"/>
      <c r="Z342" s="40"/>
    </row>
    <row r="343" spans="1:26" x14ac:dyDescent="0.2">
      <c r="A343" s="40"/>
      <c r="W343" s="40"/>
      <c r="X343" s="40"/>
      <c r="Y343" s="40"/>
      <c r="Z343" s="40"/>
    </row>
    <row r="344" spans="1:26" x14ac:dyDescent="0.2">
      <c r="A344" s="40"/>
      <c r="W344" s="40"/>
      <c r="X344" s="40"/>
      <c r="Y344" s="40"/>
      <c r="Z344" s="40"/>
    </row>
    <row r="345" spans="1:26" x14ac:dyDescent="0.2">
      <c r="A345" s="40"/>
      <c r="W345" s="40"/>
      <c r="X345" s="40"/>
      <c r="Y345" s="40"/>
      <c r="Z345" s="40"/>
    </row>
    <row r="346" spans="1:26" x14ac:dyDescent="0.2">
      <c r="A346" s="40"/>
      <c r="W346" s="40"/>
      <c r="X346" s="40"/>
      <c r="Y346" s="40"/>
      <c r="Z346" s="40"/>
    </row>
    <row r="347" spans="1:26" x14ac:dyDescent="0.2">
      <c r="A347" s="40"/>
      <c r="W347" s="40"/>
      <c r="X347" s="40"/>
      <c r="Y347" s="40"/>
      <c r="Z347" s="40"/>
    </row>
    <row r="348" spans="1:26" x14ac:dyDescent="0.2">
      <c r="A348" s="40"/>
      <c r="W348" s="40"/>
      <c r="X348" s="40"/>
      <c r="Y348" s="40"/>
      <c r="Z348" s="40"/>
    </row>
    <row r="349" spans="1:26" x14ac:dyDescent="0.2">
      <c r="A349" s="40"/>
      <c r="W349" s="40"/>
      <c r="X349" s="40"/>
      <c r="Y349" s="40"/>
      <c r="Z349" s="40"/>
    </row>
    <row r="350" spans="1:26" x14ac:dyDescent="0.2">
      <c r="A350" s="40"/>
      <c r="W350" s="40"/>
      <c r="X350" s="40"/>
      <c r="Y350" s="40"/>
      <c r="Z350" s="40"/>
    </row>
    <row r="351" spans="1:26" x14ac:dyDescent="0.2">
      <c r="A351" s="40"/>
      <c r="W351" s="40"/>
      <c r="X351" s="40"/>
      <c r="Y351" s="40"/>
      <c r="Z351" s="40"/>
    </row>
    <row r="352" spans="1:26" x14ac:dyDescent="0.2">
      <c r="A352" s="40"/>
      <c r="W352" s="40"/>
      <c r="X352" s="40"/>
      <c r="Y352" s="40"/>
      <c r="Z352" s="40"/>
    </row>
    <row r="353" spans="1:26" x14ac:dyDescent="0.2">
      <c r="A353" s="40"/>
      <c r="W353" s="40"/>
      <c r="X353" s="40"/>
      <c r="Y353" s="40"/>
      <c r="Z353" s="40"/>
    </row>
    <row r="354" spans="1:26" x14ac:dyDescent="0.2">
      <c r="A354" s="40"/>
      <c r="W354" s="40"/>
      <c r="X354" s="40"/>
      <c r="Y354" s="40"/>
      <c r="Z354" s="40"/>
    </row>
    <row r="355" spans="1:26" x14ac:dyDescent="0.2">
      <c r="A355" s="40"/>
      <c r="W355" s="40"/>
      <c r="X355" s="40"/>
      <c r="Y355" s="40"/>
      <c r="Z355" s="40"/>
    </row>
    <row r="356" spans="1:26" x14ac:dyDescent="0.2">
      <c r="A356" s="40"/>
      <c r="W356" s="40"/>
      <c r="X356" s="40"/>
      <c r="Y356" s="40"/>
      <c r="Z356" s="40"/>
    </row>
    <row r="357" spans="1:26" x14ac:dyDescent="0.2">
      <c r="A357" s="40"/>
      <c r="W357" s="40"/>
      <c r="X357" s="40"/>
      <c r="Y357" s="40"/>
      <c r="Z357" s="40"/>
    </row>
    <row r="358" spans="1:26" x14ac:dyDescent="0.2">
      <c r="A358" s="40"/>
      <c r="W358" s="40"/>
      <c r="X358" s="40"/>
      <c r="Y358" s="40"/>
      <c r="Z358" s="40"/>
    </row>
    <row r="359" spans="1:26" x14ac:dyDescent="0.2">
      <c r="A359" s="40"/>
      <c r="W359" s="40"/>
      <c r="X359" s="40"/>
      <c r="Y359" s="40"/>
      <c r="Z359" s="40"/>
    </row>
    <row r="360" spans="1:26" x14ac:dyDescent="0.2">
      <c r="A360" s="40"/>
      <c r="W360" s="40"/>
      <c r="X360" s="40"/>
      <c r="Y360" s="40"/>
      <c r="Z360" s="40"/>
    </row>
    <row r="361" spans="1:26" x14ac:dyDescent="0.2">
      <c r="A361" s="40"/>
      <c r="W361" s="40"/>
      <c r="X361" s="40"/>
      <c r="Y361" s="40"/>
      <c r="Z361" s="40"/>
    </row>
    <row r="362" spans="1:26" x14ac:dyDescent="0.2">
      <c r="A362" s="40"/>
      <c r="W362" s="40"/>
      <c r="X362" s="40"/>
      <c r="Y362" s="40"/>
      <c r="Z362" s="40"/>
    </row>
    <row r="363" spans="1:26" x14ac:dyDescent="0.2">
      <c r="A363" s="40"/>
      <c r="W363" s="40"/>
      <c r="X363" s="40"/>
      <c r="Y363" s="40"/>
      <c r="Z363" s="40"/>
    </row>
    <row r="364" spans="1:26" x14ac:dyDescent="0.2">
      <c r="A364" s="40"/>
      <c r="W364" s="40"/>
      <c r="X364" s="40"/>
      <c r="Y364" s="40"/>
      <c r="Z364" s="40"/>
    </row>
    <row r="365" spans="1:26" x14ac:dyDescent="0.2">
      <c r="A365" s="40"/>
      <c r="W365" s="40"/>
      <c r="X365" s="40"/>
      <c r="Y365" s="40"/>
      <c r="Z365" s="40"/>
    </row>
    <row r="366" spans="1:26" x14ac:dyDescent="0.2">
      <c r="A366" s="40"/>
      <c r="W366" s="40"/>
      <c r="X366" s="40"/>
      <c r="Y366" s="40"/>
      <c r="Z366" s="40"/>
    </row>
    <row r="367" spans="1:26" x14ac:dyDescent="0.2">
      <c r="A367" s="40"/>
      <c r="W367" s="40"/>
      <c r="X367" s="40"/>
      <c r="Y367" s="40"/>
      <c r="Z367" s="40"/>
    </row>
    <row r="368" spans="1:26" x14ac:dyDescent="0.2">
      <c r="A368" s="40"/>
      <c r="W368" s="40"/>
      <c r="X368" s="40"/>
      <c r="Y368" s="40"/>
      <c r="Z368" s="40"/>
    </row>
    <row r="369" spans="1:26" x14ac:dyDescent="0.2">
      <c r="A369" s="40"/>
      <c r="W369" s="40"/>
      <c r="X369" s="40"/>
      <c r="Y369" s="40"/>
      <c r="Z369" s="40"/>
    </row>
    <row r="370" spans="1:26" x14ac:dyDescent="0.2">
      <c r="A370" s="40"/>
      <c r="W370" s="40"/>
      <c r="X370" s="40"/>
      <c r="Y370" s="40"/>
      <c r="Z370" s="40"/>
    </row>
    <row r="371" spans="1:26" x14ac:dyDescent="0.2">
      <c r="A371" s="40"/>
      <c r="W371" s="40"/>
      <c r="X371" s="40"/>
      <c r="Y371" s="40"/>
      <c r="Z371" s="40"/>
    </row>
    <row r="372" spans="1:26" x14ac:dyDescent="0.2">
      <c r="A372" s="40"/>
      <c r="W372" s="40"/>
      <c r="X372" s="40"/>
      <c r="Y372" s="40"/>
      <c r="Z372" s="40"/>
    </row>
    <row r="373" spans="1:26" x14ac:dyDescent="0.2">
      <c r="A373" s="40"/>
      <c r="W373" s="40"/>
      <c r="X373" s="40"/>
      <c r="Y373" s="40"/>
      <c r="Z373" s="40"/>
    </row>
    <row r="374" spans="1:26" x14ac:dyDescent="0.2">
      <c r="A374" s="40"/>
      <c r="W374" s="40"/>
      <c r="X374" s="40"/>
      <c r="Y374" s="40"/>
      <c r="Z374" s="40"/>
    </row>
    <row r="375" spans="1:26" x14ac:dyDescent="0.2">
      <c r="A375" s="40"/>
      <c r="W375" s="40"/>
      <c r="X375" s="40"/>
      <c r="Y375" s="40"/>
      <c r="Z375" s="40"/>
    </row>
    <row r="376" spans="1:26" x14ac:dyDescent="0.2">
      <c r="A376" s="40"/>
      <c r="W376" s="40"/>
      <c r="X376" s="40"/>
      <c r="Y376" s="40"/>
      <c r="Z376" s="40"/>
    </row>
    <row r="377" spans="1:26" x14ac:dyDescent="0.2">
      <c r="A377" s="40"/>
      <c r="W377" s="40"/>
      <c r="X377" s="40"/>
      <c r="Y377" s="40"/>
      <c r="Z377" s="40"/>
    </row>
    <row r="378" spans="1:26" x14ac:dyDescent="0.2">
      <c r="A378" s="40"/>
      <c r="W378" s="40"/>
      <c r="X378" s="40"/>
      <c r="Y378" s="40"/>
      <c r="Z378" s="40"/>
    </row>
    <row r="379" spans="1:26" x14ac:dyDescent="0.2">
      <c r="A379" s="40"/>
      <c r="W379" s="40"/>
      <c r="X379" s="40"/>
      <c r="Y379" s="40"/>
      <c r="Z379" s="40"/>
    </row>
    <row r="380" spans="1:26" x14ac:dyDescent="0.2">
      <c r="A380" s="40"/>
      <c r="W380" s="40"/>
      <c r="X380" s="40"/>
      <c r="Y380" s="40"/>
      <c r="Z380" s="40"/>
    </row>
    <row r="381" spans="1:26" x14ac:dyDescent="0.2">
      <c r="A381" s="40"/>
      <c r="W381" s="40"/>
      <c r="X381" s="40"/>
      <c r="Y381" s="40"/>
      <c r="Z381" s="40"/>
    </row>
    <row r="382" spans="1:26" x14ac:dyDescent="0.2">
      <c r="A382" s="40"/>
      <c r="W382" s="40"/>
      <c r="X382" s="40"/>
      <c r="Y382" s="40"/>
      <c r="Z382" s="40"/>
    </row>
    <row r="383" spans="1:26" x14ac:dyDescent="0.2">
      <c r="A383" s="40"/>
      <c r="W383" s="40"/>
      <c r="X383" s="40"/>
      <c r="Y383" s="40"/>
      <c r="Z383" s="40"/>
    </row>
    <row r="384" spans="1:26" x14ac:dyDescent="0.2">
      <c r="A384" s="40"/>
      <c r="W384" s="40"/>
      <c r="X384" s="40"/>
      <c r="Y384" s="40"/>
      <c r="Z384" s="40"/>
    </row>
    <row r="385" spans="1:26" x14ac:dyDescent="0.2">
      <c r="A385" s="40"/>
      <c r="W385" s="40"/>
      <c r="X385" s="40"/>
      <c r="Y385" s="40"/>
      <c r="Z385" s="40"/>
    </row>
    <row r="386" spans="1:26" x14ac:dyDescent="0.2">
      <c r="A386" s="40"/>
      <c r="W386" s="40"/>
      <c r="X386" s="40"/>
      <c r="Y386" s="40"/>
      <c r="Z386" s="40"/>
    </row>
    <row r="387" spans="1:26" x14ac:dyDescent="0.2">
      <c r="A387" s="40"/>
      <c r="W387" s="40"/>
      <c r="X387" s="40"/>
      <c r="Y387" s="40"/>
      <c r="Z387" s="40"/>
    </row>
    <row r="388" spans="1:26" x14ac:dyDescent="0.2">
      <c r="A388" s="40"/>
      <c r="W388" s="40"/>
      <c r="X388" s="40"/>
      <c r="Y388" s="40"/>
      <c r="Z388" s="40"/>
    </row>
    <row r="389" spans="1:26" x14ac:dyDescent="0.2">
      <c r="A389" s="40"/>
      <c r="W389" s="40"/>
      <c r="X389" s="40"/>
      <c r="Y389" s="40"/>
      <c r="Z389" s="40"/>
    </row>
    <row r="390" spans="1:26" x14ac:dyDescent="0.2">
      <c r="A390" s="40"/>
      <c r="W390" s="40"/>
      <c r="X390" s="40"/>
      <c r="Y390" s="40"/>
      <c r="Z390" s="40"/>
    </row>
    <row r="391" spans="1:26" x14ac:dyDescent="0.2">
      <c r="A391" s="40"/>
      <c r="W391" s="40"/>
      <c r="X391" s="40"/>
      <c r="Y391" s="40"/>
      <c r="Z391" s="40"/>
    </row>
    <row r="392" spans="1:26" x14ac:dyDescent="0.2">
      <c r="A392" s="40"/>
      <c r="W392" s="40"/>
      <c r="X392" s="40"/>
      <c r="Y392" s="40"/>
      <c r="Z392" s="40"/>
    </row>
    <row r="393" spans="1:26" x14ac:dyDescent="0.2">
      <c r="A393" s="40"/>
      <c r="W393" s="40"/>
      <c r="X393" s="40"/>
      <c r="Y393" s="40"/>
      <c r="Z393" s="40"/>
    </row>
    <row r="394" spans="1:26" x14ac:dyDescent="0.2">
      <c r="A394" s="40"/>
      <c r="W394" s="40"/>
      <c r="X394" s="40"/>
      <c r="Y394" s="40"/>
      <c r="Z394" s="40"/>
    </row>
    <row r="395" spans="1:26" x14ac:dyDescent="0.2">
      <c r="A395" s="40"/>
      <c r="W395" s="40"/>
      <c r="X395" s="40"/>
      <c r="Y395" s="40"/>
      <c r="Z395" s="40"/>
    </row>
    <row r="396" spans="1:26" x14ac:dyDescent="0.2">
      <c r="A396" s="40"/>
      <c r="W396" s="40"/>
      <c r="X396" s="40"/>
      <c r="Y396" s="40"/>
      <c r="Z396" s="40"/>
    </row>
    <row r="397" spans="1:26" x14ac:dyDescent="0.2">
      <c r="A397" s="40"/>
      <c r="W397" s="40"/>
      <c r="X397" s="40"/>
      <c r="Y397" s="40"/>
      <c r="Z397" s="40"/>
    </row>
    <row r="398" spans="1:26" x14ac:dyDescent="0.2">
      <c r="A398" s="40"/>
      <c r="W398" s="40"/>
      <c r="X398" s="40"/>
      <c r="Y398" s="40"/>
      <c r="Z398" s="40"/>
    </row>
    <row r="399" spans="1:26" x14ac:dyDescent="0.2">
      <c r="A399" s="40"/>
      <c r="W399" s="40"/>
      <c r="X399" s="40"/>
      <c r="Y399" s="40"/>
      <c r="Z399" s="40"/>
    </row>
    <row r="400" spans="1:26" x14ac:dyDescent="0.2">
      <c r="A400" s="40"/>
      <c r="W400" s="40"/>
      <c r="X400" s="40"/>
      <c r="Y400" s="40"/>
      <c r="Z400" s="40"/>
    </row>
    <row r="401" spans="1:26" x14ac:dyDescent="0.2">
      <c r="A401" s="40"/>
      <c r="W401" s="40"/>
      <c r="X401" s="40"/>
      <c r="Y401" s="40"/>
      <c r="Z401" s="40"/>
    </row>
    <row r="402" spans="1:26" x14ac:dyDescent="0.2">
      <c r="A402" s="40"/>
      <c r="W402" s="40"/>
      <c r="X402" s="40"/>
      <c r="Y402" s="40"/>
      <c r="Z402" s="40"/>
    </row>
    <row r="403" spans="1:26" x14ac:dyDescent="0.2">
      <c r="A403" s="40"/>
      <c r="W403" s="40"/>
      <c r="X403" s="40"/>
      <c r="Y403" s="40"/>
      <c r="Z403" s="40"/>
    </row>
    <row r="404" spans="1:26" x14ac:dyDescent="0.2">
      <c r="A404" s="40"/>
      <c r="W404" s="40"/>
      <c r="X404" s="40"/>
      <c r="Y404" s="40"/>
      <c r="Z404" s="40"/>
    </row>
    <row r="405" spans="1:26" x14ac:dyDescent="0.2">
      <c r="A405" s="40"/>
      <c r="W405" s="40"/>
      <c r="X405" s="40"/>
      <c r="Y405" s="40"/>
      <c r="Z405" s="40"/>
    </row>
    <row r="406" spans="1:26" x14ac:dyDescent="0.2">
      <c r="A406" s="40"/>
      <c r="W406" s="40"/>
      <c r="X406" s="40"/>
      <c r="Y406" s="40"/>
      <c r="Z406" s="40"/>
    </row>
    <row r="407" spans="1:26" x14ac:dyDescent="0.2">
      <c r="A407" s="40"/>
      <c r="W407" s="40"/>
      <c r="X407" s="40"/>
      <c r="Y407" s="40"/>
      <c r="Z407" s="40"/>
    </row>
    <row r="408" spans="1:26" x14ac:dyDescent="0.2">
      <c r="A408" s="40"/>
      <c r="W408" s="40"/>
      <c r="X408" s="40"/>
      <c r="Y408" s="40"/>
      <c r="Z408" s="40"/>
    </row>
    <row r="409" spans="1:26" x14ac:dyDescent="0.2">
      <c r="A409" s="40"/>
      <c r="W409" s="40"/>
      <c r="X409" s="40"/>
      <c r="Y409" s="40"/>
      <c r="Z409" s="40"/>
    </row>
    <row r="410" spans="1:26" x14ac:dyDescent="0.2">
      <c r="A410" s="40"/>
      <c r="W410" s="40"/>
      <c r="X410" s="40"/>
      <c r="Y410" s="40"/>
      <c r="Z410" s="40"/>
    </row>
    <row r="411" spans="1:26" x14ac:dyDescent="0.2">
      <c r="A411" s="40"/>
      <c r="W411" s="40"/>
      <c r="X411" s="40"/>
      <c r="Y411" s="40"/>
      <c r="Z411" s="40"/>
    </row>
    <row r="412" spans="1:26" x14ac:dyDescent="0.2">
      <c r="A412" s="40"/>
      <c r="W412" s="40"/>
      <c r="X412" s="40"/>
      <c r="Y412" s="40"/>
      <c r="Z412" s="40"/>
    </row>
    <row r="413" spans="1:26" x14ac:dyDescent="0.2">
      <c r="A413" s="40"/>
      <c r="W413" s="40"/>
      <c r="X413" s="40"/>
      <c r="Y413" s="40"/>
      <c r="Z413" s="40"/>
    </row>
    <row r="414" spans="1:26" x14ac:dyDescent="0.2">
      <c r="A414" s="40"/>
      <c r="W414" s="40"/>
      <c r="X414" s="40"/>
      <c r="Y414" s="40"/>
      <c r="Z414" s="40"/>
    </row>
    <row r="415" spans="1:26" x14ac:dyDescent="0.2">
      <c r="A415" s="40"/>
      <c r="W415" s="40"/>
      <c r="X415" s="40"/>
      <c r="Y415" s="40"/>
      <c r="Z415" s="40"/>
    </row>
    <row r="416" spans="1:26" x14ac:dyDescent="0.2">
      <c r="A416" s="40"/>
      <c r="W416" s="40"/>
      <c r="X416" s="40"/>
      <c r="Y416" s="40"/>
      <c r="Z416" s="40"/>
    </row>
    <row r="417" spans="1:26" x14ac:dyDescent="0.2">
      <c r="A417" s="40"/>
      <c r="W417" s="40"/>
      <c r="X417" s="40"/>
      <c r="Y417" s="40"/>
      <c r="Z417" s="40"/>
    </row>
    <row r="418" spans="1:26" x14ac:dyDescent="0.2">
      <c r="A418" s="40"/>
      <c r="W418" s="40"/>
      <c r="X418" s="40"/>
      <c r="Y418" s="40"/>
      <c r="Z418" s="40"/>
    </row>
    <row r="419" spans="1:26" x14ac:dyDescent="0.2">
      <c r="A419" s="40"/>
      <c r="W419" s="40"/>
      <c r="X419" s="40"/>
      <c r="Y419" s="40"/>
      <c r="Z419" s="40"/>
    </row>
    <row r="420" spans="1:26" x14ac:dyDescent="0.2">
      <c r="A420" s="40"/>
      <c r="W420" s="40"/>
      <c r="X420" s="40"/>
      <c r="Y420" s="40"/>
      <c r="Z420" s="40"/>
    </row>
    <row r="421" spans="1:26" x14ac:dyDescent="0.2">
      <c r="A421" s="40"/>
      <c r="W421" s="40"/>
      <c r="X421" s="40"/>
      <c r="Y421" s="40"/>
      <c r="Z421" s="40"/>
    </row>
    <row r="422" spans="1:26" x14ac:dyDescent="0.2">
      <c r="A422" s="40"/>
      <c r="W422" s="40"/>
      <c r="X422" s="40"/>
      <c r="Y422" s="40"/>
      <c r="Z422" s="40"/>
    </row>
    <row r="423" spans="1:26" x14ac:dyDescent="0.2">
      <c r="A423" s="40"/>
      <c r="W423" s="40"/>
      <c r="X423" s="40"/>
      <c r="Y423" s="40"/>
      <c r="Z423" s="40"/>
    </row>
    <row r="424" spans="1:26" x14ac:dyDescent="0.2">
      <c r="A424" s="40"/>
      <c r="W424" s="40"/>
      <c r="X424" s="40"/>
      <c r="Y424" s="40"/>
      <c r="Z424" s="40"/>
    </row>
    <row r="425" spans="1:26" x14ac:dyDescent="0.2">
      <c r="A425" s="40"/>
      <c r="W425" s="40"/>
      <c r="X425" s="40"/>
      <c r="Y425" s="40"/>
      <c r="Z425" s="40"/>
    </row>
    <row r="426" spans="1:26" x14ac:dyDescent="0.2">
      <c r="A426" s="40"/>
      <c r="W426" s="40"/>
      <c r="X426" s="40"/>
      <c r="Y426" s="40"/>
      <c r="Z426" s="40"/>
    </row>
    <row r="427" spans="1:26" x14ac:dyDescent="0.2">
      <c r="A427" s="40"/>
      <c r="W427" s="40"/>
      <c r="X427" s="40"/>
      <c r="Y427" s="40"/>
      <c r="Z427" s="40"/>
    </row>
    <row r="428" spans="1:26" x14ac:dyDescent="0.2">
      <c r="A428" s="40"/>
      <c r="W428" s="40"/>
      <c r="X428" s="40"/>
      <c r="Y428" s="40"/>
      <c r="Z428" s="40"/>
    </row>
    <row r="429" spans="1:26" x14ac:dyDescent="0.2">
      <c r="A429" s="40"/>
      <c r="W429" s="40"/>
      <c r="X429" s="40"/>
      <c r="Y429" s="40"/>
      <c r="Z429" s="40"/>
    </row>
    <row r="430" spans="1:26" x14ac:dyDescent="0.2">
      <c r="A430" s="40"/>
      <c r="W430" s="40"/>
      <c r="X430" s="40"/>
      <c r="Y430" s="40"/>
      <c r="Z430" s="40"/>
    </row>
    <row r="431" spans="1:26" x14ac:dyDescent="0.2">
      <c r="A431" s="40"/>
      <c r="W431" s="40"/>
      <c r="X431" s="40"/>
      <c r="Y431" s="40"/>
      <c r="Z431" s="40"/>
    </row>
    <row r="432" spans="1:26" x14ac:dyDescent="0.2">
      <c r="A432" s="40"/>
      <c r="W432" s="40"/>
      <c r="X432" s="40"/>
      <c r="Y432" s="40"/>
      <c r="Z432" s="40"/>
    </row>
    <row r="433" spans="1:26" x14ac:dyDescent="0.2">
      <c r="A433" s="40"/>
      <c r="W433" s="40"/>
      <c r="X433" s="40"/>
      <c r="Y433" s="40"/>
      <c r="Z433" s="40"/>
    </row>
    <row r="434" spans="1:26" x14ac:dyDescent="0.2">
      <c r="A434" s="40"/>
      <c r="W434" s="40"/>
      <c r="X434" s="40"/>
      <c r="Y434" s="40"/>
      <c r="Z434" s="40"/>
    </row>
    <row r="435" spans="1:26" x14ac:dyDescent="0.2">
      <c r="A435" s="40"/>
      <c r="W435" s="40"/>
      <c r="X435" s="40"/>
      <c r="Y435" s="40"/>
      <c r="Z435" s="40"/>
    </row>
    <row r="436" spans="1:26" x14ac:dyDescent="0.2">
      <c r="A436" s="40"/>
      <c r="W436" s="40"/>
      <c r="X436" s="40"/>
      <c r="Y436" s="40"/>
      <c r="Z436" s="40"/>
    </row>
    <row r="437" spans="1:26" x14ac:dyDescent="0.2">
      <c r="A437" s="40"/>
      <c r="W437" s="40"/>
      <c r="X437" s="40"/>
      <c r="Y437" s="40"/>
      <c r="Z437" s="40"/>
    </row>
    <row r="438" spans="1:26" x14ac:dyDescent="0.2">
      <c r="A438" s="40"/>
      <c r="W438" s="40"/>
      <c r="X438" s="40"/>
      <c r="Y438" s="40"/>
      <c r="Z438" s="40"/>
    </row>
    <row r="439" spans="1:26" x14ac:dyDescent="0.2">
      <c r="A439" s="40"/>
      <c r="W439" s="40"/>
      <c r="X439" s="40"/>
      <c r="Y439" s="40"/>
      <c r="Z439" s="40"/>
    </row>
    <row r="440" spans="1:26" x14ac:dyDescent="0.2">
      <c r="A440" s="40"/>
      <c r="W440" s="40"/>
      <c r="X440" s="40"/>
      <c r="Y440" s="40"/>
      <c r="Z440" s="40"/>
    </row>
    <row r="441" spans="1:26" x14ac:dyDescent="0.2">
      <c r="A441" s="40"/>
      <c r="W441" s="40"/>
      <c r="X441" s="40"/>
      <c r="Y441" s="40"/>
      <c r="Z441" s="40"/>
    </row>
    <row r="442" spans="1:26" x14ac:dyDescent="0.2">
      <c r="A442" s="40"/>
      <c r="W442" s="40"/>
      <c r="X442" s="40"/>
      <c r="Y442" s="40"/>
      <c r="Z442" s="40"/>
    </row>
    <row r="443" spans="1:26" x14ac:dyDescent="0.2">
      <c r="A443" s="40"/>
      <c r="W443" s="40"/>
      <c r="X443" s="40"/>
      <c r="Y443" s="40"/>
      <c r="Z443" s="40"/>
    </row>
    <row r="444" spans="1:26" x14ac:dyDescent="0.2">
      <c r="A444" s="40"/>
      <c r="W444" s="40"/>
      <c r="X444" s="40"/>
      <c r="Y444" s="40"/>
      <c r="Z444" s="40"/>
    </row>
    <row r="445" spans="1:26" x14ac:dyDescent="0.2">
      <c r="A445" s="40"/>
      <c r="W445" s="40"/>
      <c r="X445" s="40"/>
      <c r="Y445" s="40"/>
      <c r="Z445" s="40"/>
    </row>
    <row r="446" spans="1:26" x14ac:dyDescent="0.2">
      <c r="A446" s="40"/>
      <c r="W446" s="40"/>
      <c r="X446" s="40"/>
      <c r="Y446" s="40"/>
      <c r="Z446" s="40"/>
    </row>
    <row r="447" spans="1:26" x14ac:dyDescent="0.2">
      <c r="A447" s="40"/>
      <c r="W447" s="40"/>
      <c r="X447" s="40"/>
      <c r="Y447" s="40"/>
      <c r="Z447" s="40"/>
    </row>
    <row r="448" spans="1:26" x14ac:dyDescent="0.2">
      <c r="A448" s="40"/>
      <c r="W448" s="40"/>
      <c r="X448" s="40"/>
      <c r="Y448" s="40"/>
      <c r="Z448" s="40"/>
    </row>
    <row r="449" spans="1:26" x14ac:dyDescent="0.2">
      <c r="A449" s="40"/>
      <c r="W449" s="40"/>
      <c r="X449" s="40"/>
      <c r="Y449" s="40"/>
      <c r="Z449" s="40"/>
    </row>
    <row r="450" spans="1:26" x14ac:dyDescent="0.2">
      <c r="A450" s="40"/>
      <c r="W450" s="40"/>
      <c r="X450" s="40"/>
      <c r="Y450" s="40"/>
      <c r="Z450" s="40"/>
    </row>
    <row r="451" spans="1:26" x14ac:dyDescent="0.2">
      <c r="A451" s="40"/>
      <c r="W451" s="40"/>
      <c r="X451" s="40"/>
      <c r="Y451" s="40"/>
      <c r="Z451" s="40"/>
    </row>
    <row r="452" spans="1:26" x14ac:dyDescent="0.2">
      <c r="A452" s="40"/>
      <c r="W452" s="40"/>
      <c r="X452" s="40"/>
      <c r="Y452" s="40"/>
      <c r="Z452" s="40"/>
    </row>
    <row r="453" spans="1:26" x14ac:dyDescent="0.2">
      <c r="A453" s="40"/>
      <c r="W453" s="40"/>
      <c r="X453" s="40"/>
      <c r="Y453" s="40"/>
      <c r="Z453" s="40"/>
    </row>
    <row r="454" spans="1:26" x14ac:dyDescent="0.2">
      <c r="A454" s="40"/>
      <c r="W454" s="40"/>
      <c r="X454" s="40"/>
      <c r="Y454" s="40"/>
      <c r="Z454" s="40"/>
    </row>
    <row r="455" spans="1:26" x14ac:dyDescent="0.2">
      <c r="A455" s="40"/>
      <c r="W455" s="40"/>
      <c r="X455" s="40"/>
      <c r="Y455" s="40"/>
      <c r="Z455" s="40"/>
    </row>
    <row r="456" spans="1:26" x14ac:dyDescent="0.2">
      <c r="A456" s="40"/>
      <c r="W456" s="40"/>
      <c r="X456" s="40"/>
      <c r="Y456" s="40"/>
      <c r="Z456" s="40"/>
    </row>
    <row r="457" spans="1:26" x14ac:dyDescent="0.2">
      <c r="A457" s="40"/>
      <c r="W457" s="40"/>
      <c r="X457" s="40"/>
      <c r="Y457" s="40"/>
      <c r="Z457" s="40"/>
    </row>
    <row r="458" spans="1:26" x14ac:dyDescent="0.2">
      <c r="A458" s="40"/>
      <c r="W458" s="40"/>
      <c r="X458" s="40"/>
      <c r="Y458" s="40"/>
      <c r="Z458" s="40"/>
    </row>
    <row r="459" spans="1:26" x14ac:dyDescent="0.2">
      <c r="A459" s="40"/>
      <c r="W459" s="40"/>
      <c r="X459" s="40"/>
      <c r="Y459" s="40"/>
      <c r="Z459" s="40"/>
    </row>
    <row r="460" spans="1:26" x14ac:dyDescent="0.2">
      <c r="A460" s="40"/>
      <c r="W460" s="40"/>
      <c r="X460" s="40"/>
      <c r="Y460" s="40"/>
      <c r="Z460" s="40"/>
    </row>
    <row r="461" spans="1:26" x14ac:dyDescent="0.2">
      <c r="A461" s="40"/>
      <c r="W461" s="40"/>
      <c r="X461" s="40"/>
      <c r="Y461" s="40"/>
      <c r="Z461" s="40"/>
    </row>
    <row r="462" spans="1:26" x14ac:dyDescent="0.2">
      <c r="A462" s="40"/>
      <c r="W462" s="40"/>
      <c r="X462" s="40"/>
      <c r="Y462" s="40"/>
      <c r="Z462" s="40"/>
    </row>
    <row r="463" spans="1:26" x14ac:dyDescent="0.2">
      <c r="A463" s="40"/>
      <c r="W463" s="40"/>
      <c r="X463" s="40"/>
      <c r="Y463" s="40"/>
      <c r="Z463" s="40"/>
    </row>
    <row r="464" spans="1:26" x14ac:dyDescent="0.2">
      <c r="A464" s="40"/>
      <c r="W464" s="40"/>
      <c r="X464" s="40"/>
      <c r="Y464" s="40"/>
      <c r="Z464" s="40"/>
    </row>
    <row r="465" spans="1:26" x14ac:dyDescent="0.2">
      <c r="A465" s="40"/>
      <c r="W465" s="40"/>
      <c r="X465" s="40"/>
      <c r="Y465" s="40"/>
      <c r="Z465" s="40"/>
    </row>
    <row r="466" spans="1:26" x14ac:dyDescent="0.2">
      <c r="A466" s="40"/>
      <c r="W466" s="40"/>
      <c r="X466" s="40"/>
      <c r="Y466" s="40"/>
      <c r="Z466" s="40"/>
    </row>
    <row r="467" spans="1:26" x14ac:dyDescent="0.2">
      <c r="A467" s="40"/>
      <c r="W467" s="40"/>
      <c r="X467" s="40"/>
      <c r="Y467" s="40"/>
      <c r="Z467" s="40"/>
    </row>
    <row r="468" spans="1:26" x14ac:dyDescent="0.2">
      <c r="A468" s="40"/>
      <c r="W468" s="40"/>
      <c r="X468" s="40"/>
      <c r="Y468" s="40"/>
      <c r="Z468" s="40"/>
    </row>
    <row r="469" spans="1:26" x14ac:dyDescent="0.2">
      <c r="A469" s="40"/>
      <c r="W469" s="40"/>
      <c r="X469" s="40"/>
      <c r="Y469" s="40"/>
      <c r="Z469" s="40"/>
    </row>
    <row r="470" spans="1:26" x14ac:dyDescent="0.2">
      <c r="A470" s="40"/>
      <c r="W470" s="40"/>
      <c r="X470" s="40"/>
      <c r="Y470" s="40"/>
      <c r="Z470" s="40"/>
    </row>
    <row r="471" spans="1:26" x14ac:dyDescent="0.2">
      <c r="A471" s="40"/>
      <c r="W471" s="40"/>
      <c r="X471" s="40"/>
      <c r="Y471" s="40"/>
      <c r="Z471" s="40"/>
    </row>
    <row r="472" spans="1:26" x14ac:dyDescent="0.2">
      <c r="A472" s="40"/>
      <c r="W472" s="40"/>
      <c r="X472" s="40"/>
      <c r="Y472" s="40"/>
      <c r="Z472" s="40"/>
    </row>
    <row r="473" spans="1:26" x14ac:dyDescent="0.2">
      <c r="A473" s="40"/>
      <c r="W473" s="40"/>
      <c r="X473" s="40"/>
      <c r="Y473" s="40"/>
      <c r="Z473" s="40"/>
    </row>
    <row r="474" spans="1:26" x14ac:dyDescent="0.2">
      <c r="A474" s="40"/>
      <c r="W474" s="40"/>
      <c r="X474" s="40"/>
      <c r="Y474" s="40"/>
      <c r="Z474" s="40"/>
    </row>
    <row r="475" spans="1:26" x14ac:dyDescent="0.2">
      <c r="A475" s="40"/>
      <c r="W475" s="40"/>
      <c r="X475" s="40"/>
      <c r="Y475" s="40"/>
      <c r="Z475" s="40"/>
    </row>
    <row r="476" spans="1:26" x14ac:dyDescent="0.2">
      <c r="A476" s="40"/>
      <c r="W476" s="40"/>
      <c r="X476" s="40"/>
      <c r="Y476" s="40"/>
      <c r="Z476" s="40"/>
    </row>
    <row r="477" spans="1:26" x14ac:dyDescent="0.2">
      <c r="A477" s="40"/>
      <c r="W477" s="40"/>
      <c r="X477" s="40"/>
      <c r="Y477" s="40"/>
      <c r="Z477" s="40"/>
    </row>
    <row r="478" spans="1:26" x14ac:dyDescent="0.2">
      <c r="A478" s="40"/>
      <c r="W478" s="40"/>
      <c r="X478" s="40"/>
      <c r="Y478" s="40"/>
      <c r="Z478" s="40"/>
    </row>
    <row r="479" spans="1:26" x14ac:dyDescent="0.2">
      <c r="A479" s="40"/>
      <c r="W479" s="40"/>
      <c r="X479" s="40"/>
      <c r="Y479" s="40"/>
      <c r="Z479" s="40"/>
    </row>
    <row r="480" spans="1:26" x14ac:dyDescent="0.2">
      <c r="A480" s="40"/>
      <c r="W480" s="40"/>
      <c r="X480" s="40"/>
      <c r="Y480" s="40"/>
      <c r="Z480" s="40"/>
    </row>
    <row r="481" spans="1:26" x14ac:dyDescent="0.2">
      <c r="A481" s="40"/>
      <c r="W481" s="40"/>
      <c r="X481" s="40"/>
      <c r="Y481" s="40"/>
      <c r="Z481" s="40"/>
    </row>
    <row r="482" spans="1:26" x14ac:dyDescent="0.2">
      <c r="A482" s="40"/>
      <c r="W482" s="40"/>
      <c r="X482" s="40"/>
      <c r="Y482" s="40"/>
      <c r="Z482" s="40"/>
    </row>
    <row r="483" spans="1:26" x14ac:dyDescent="0.2">
      <c r="A483" s="40"/>
      <c r="W483" s="40"/>
      <c r="X483" s="40"/>
      <c r="Y483" s="40"/>
      <c r="Z483" s="40"/>
    </row>
    <row r="484" spans="1:26" x14ac:dyDescent="0.2">
      <c r="A484" s="40"/>
      <c r="W484" s="40"/>
      <c r="X484" s="40"/>
      <c r="Y484" s="40"/>
      <c r="Z484" s="40"/>
    </row>
    <row r="485" spans="1:26" x14ac:dyDescent="0.2">
      <c r="A485" s="40"/>
      <c r="W485" s="40"/>
      <c r="X485" s="40"/>
      <c r="Y485" s="40"/>
      <c r="Z485" s="40"/>
    </row>
    <row r="486" spans="1:26" x14ac:dyDescent="0.2">
      <c r="A486" s="40"/>
      <c r="W486" s="40"/>
      <c r="X486" s="40"/>
      <c r="Y486" s="40"/>
      <c r="Z486" s="40"/>
    </row>
    <row r="487" spans="1:26" x14ac:dyDescent="0.2">
      <c r="A487" s="40"/>
      <c r="W487" s="40"/>
      <c r="X487" s="40"/>
      <c r="Y487" s="40"/>
      <c r="Z487" s="40"/>
    </row>
    <row r="488" spans="1:26" x14ac:dyDescent="0.2">
      <c r="A488" s="40"/>
      <c r="W488" s="40"/>
      <c r="X488" s="40"/>
      <c r="Y488" s="40"/>
      <c r="Z488" s="40"/>
    </row>
    <row r="489" spans="1:26" x14ac:dyDescent="0.2">
      <c r="A489" s="40"/>
      <c r="W489" s="40"/>
      <c r="X489" s="40"/>
      <c r="Y489" s="40"/>
      <c r="Z489" s="40"/>
    </row>
    <row r="490" spans="1:26" x14ac:dyDescent="0.2">
      <c r="A490" s="40"/>
      <c r="W490" s="40"/>
      <c r="X490" s="40"/>
      <c r="Y490" s="40"/>
      <c r="Z490" s="40"/>
    </row>
    <row r="491" spans="1:26" x14ac:dyDescent="0.2">
      <c r="A491" s="40"/>
      <c r="W491" s="40"/>
      <c r="X491" s="40"/>
      <c r="Y491" s="40"/>
      <c r="Z491" s="40"/>
    </row>
    <row r="492" spans="1:26" x14ac:dyDescent="0.2">
      <c r="A492" s="40"/>
      <c r="W492" s="40"/>
      <c r="X492" s="40"/>
      <c r="Y492" s="40"/>
      <c r="Z492" s="40"/>
    </row>
    <row r="493" spans="1:26" x14ac:dyDescent="0.2">
      <c r="A493" s="40"/>
      <c r="W493" s="40"/>
      <c r="X493" s="40"/>
      <c r="Y493" s="40"/>
      <c r="Z493" s="40"/>
    </row>
    <row r="494" spans="1:26" x14ac:dyDescent="0.2">
      <c r="A494" s="40"/>
      <c r="W494" s="40"/>
      <c r="X494" s="40"/>
      <c r="Y494" s="40"/>
      <c r="Z494" s="40"/>
    </row>
    <row r="495" spans="1:26" x14ac:dyDescent="0.2">
      <c r="A495" s="40"/>
      <c r="W495" s="40"/>
      <c r="X495" s="40"/>
      <c r="Y495" s="40"/>
      <c r="Z495" s="40"/>
    </row>
    <row r="496" spans="1:26" x14ac:dyDescent="0.2">
      <c r="A496" s="40"/>
      <c r="W496" s="40"/>
      <c r="X496" s="40"/>
      <c r="Y496" s="40"/>
      <c r="Z496" s="40"/>
    </row>
    <row r="497" spans="1:26" x14ac:dyDescent="0.2">
      <c r="A497" s="40"/>
      <c r="W497" s="40"/>
      <c r="X497" s="40"/>
      <c r="Y497" s="40"/>
      <c r="Z497" s="40"/>
    </row>
    <row r="498" spans="1:26" x14ac:dyDescent="0.2">
      <c r="A498" s="40"/>
      <c r="W498" s="40"/>
      <c r="X498" s="40"/>
      <c r="Y498" s="40"/>
      <c r="Z498" s="40"/>
    </row>
    <row r="499" spans="1:26" x14ac:dyDescent="0.2">
      <c r="A499" s="40"/>
      <c r="W499" s="40"/>
      <c r="X499" s="40"/>
      <c r="Y499" s="40"/>
      <c r="Z499" s="40"/>
    </row>
    <row r="500" spans="1:26" x14ac:dyDescent="0.2">
      <c r="A500" s="40"/>
      <c r="W500" s="40"/>
      <c r="X500" s="40"/>
      <c r="Y500" s="40"/>
      <c r="Z500" s="40"/>
    </row>
    <row r="501" spans="1:26" x14ac:dyDescent="0.2">
      <c r="A501" s="40"/>
      <c r="W501" s="40"/>
      <c r="X501" s="40"/>
      <c r="Y501" s="40"/>
      <c r="Z501" s="40"/>
    </row>
    <row r="502" spans="1:26" x14ac:dyDescent="0.2">
      <c r="A502" s="40"/>
      <c r="W502" s="40"/>
      <c r="X502" s="40"/>
      <c r="Y502" s="40"/>
      <c r="Z502" s="40"/>
    </row>
    <row r="503" spans="1:26" x14ac:dyDescent="0.2">
      <c r="A503" s="40"/>
      <c r="W503" s="40"/>
      <c r="X503" s="40"/>
      <c r="Y503" s="40"/>
      <c r="Z503" s="40"/>
    </row>
    <row r="504" spans="1:26" x14ac:dyDescent="0.2">
      <c r="A504" s="40"/>
      <c r="W504" s="40"/>
      <c r="X504" s="40"/>
      <c r="Y504" s="40"/>
      <c r="Z504" s="40"/>
    </row>
    <row r="505" spans="1:26" x14ac:dyDescent="0.2">
      <c r="A505" s="40"/>
      <c r="W505" s="40"/>
      <c r="X505" s="40"/>
      <c r="Y505" s="40"/>
      <c r="Z505" s="40"/>
    </row>
    <row r="506" spans="1:26" x14ac:dyDescent="0.2">
      <c r="A506" s="40"/>
      <c r="W506" s="40"/>
      <c r="X506" s="40"/>
      <c r="Y506" s="40"/>
      <c r="Z506" s="40"/>
    </row>
    <row r="507" spans="1:26" x14ac:dyDescent="0.2">
      <c r="A507" s="40"/>
      <c r="W507" s="40"/>
      <c r="X507" s="40"/>
      <c r="Y507" s="40"/>
      <c r="Z507" s="40"/>
    </row>
    <row r="508" spans="1:26" x14ac:dyDescent="0.2">
      <c r="A508" s="40"/>
      <c r="W508" s="40"/>
      <c r="X508" s="40"/>
      <c r="Y508" s="40"/>
      <c r="Z508" s="40"/>
    </row>
    <row r="509" spans="1:26" x14ac:dyDescent="0.2">
      <c r="A509" s="40"/>
      <c r="W509" s="40"/>
      <c r="X509" s="40"/>
      <c r="Y509" s="40"/>
      <c r="Z509" s="40"/>
    </row>
    <row r="510" spans="1:26" x14ac:dyDescent="0.2">
      <c r="A510" s="40"/>
      <c r="W510" s="40"/>
      <c r="X510" s="40"/>
      <c r="Y510" s="40"/>
      <c r="Z510" s="40"/>
    </row>
    <row r="511" spans="1:26" x14ac:dyDescent="0.2">
      <c r="A511" s="40"/>
      <c r="W511" s="40"/>
      <c r="X511" s="40"/>
      <c r="Y511" s="40"/>
      <c r="Z511" s="40"/>
    </row>
    <row r="512" spans="1:26" x14ac:dyDescent="0.2">
      <c r="A512" s="40"/>
      <c r="W512" s="40"/>
      <c r="X512" s="40"/>
      <c r="Y512" s="40"/>
      <c r="Z512" s="40"/>
    </row>
    <row r="513" spans="1:26" x14ac:dyDescent="0.2">
      <c r="A513" s="40"/>
      <c r="W513" s="40"/>
      <c r="X513" s="40"/>
      <c r="Y513" s="40"/>
      <c r="Z513" s="40"/>
    </row>
    <row r="514" spans="1:26" x14ac:dyDescent="0.2">
      <c r="A514" s="40"/>
      <c r="W514" s="40"/>
      <c r="X514" s="40"/>
      <c r="Y514" s="40"/>
      <c r="Z514" s="40"/>
    </row>
    <row r="515" spans="1:26" x14ac:dyDescent="0.2">
      <c r="A515" s="40"/>
      <c r="W515" s="40"/>
      <c r="X515" s="40"/>
      <c r="Y515" s="40"/>
      <c r="Z515" s="40"/>
    </row>
    <row r="516" spans="1:26" x14ac:dyDescent="0.2">
      <c r="A516" s="40"/>
      <c r="W516" s="40"/>
      <c r="X516" s="40"/>
      <c r="Y516" s="40"/>
      <c r="Z516" s="40"/>
    </row>
    <row r="517" spans="1:26" x14ac:dyDescent="0.2">
      <c r="A517" s="40"/>
      <c r="W517" s="40"/>
      <c r="X517" s="40"/>
      <c r="Y517" s="40"/>
      <c r="Z517" s="40"/>
    </row>
    <row r="518" spans="1:26" x14ac:dyDescent="0.2">
      <c r="A518" s="40"/>
      <c r="W518" s="40"/>
      <c r="X518" s="40"/>
      <c r="Y518" s="40"/>
      <c r="Z518" s="40"/>
    </row>
    <row r="519" spans="1:26" x14ac:dyDescent="0.2">
      <c r="A519" s="40"/>
      <c r="W519" s="40"/>
      <c r="X519" s="40"/>
      <c r="Y519" s="40"/>
      <c r="Z519" s="40"/>
    </row>
    <row r="520" spans="1:26" x14ac:dyDescent="0.2">
      <c r="A520" s="40"/>
      <c r="W520" s="40"/>
      <c r="X520" s="40"/>
      <c r="Y520" s="40"/>
      <c r="Z520" s="40"/>
    </row>
    <row r="521" spans="1:26" x14ac:dyDescent="0.2">
      <c r="A521" s="40"/>
      <c r="W521" s="40"/>
      <c r="X521" s="40"/>
      <c r="Y521" s="40"/>
      <c r="Z521" s="40"/>
    </row>
    <row r="522" spans="1:26" x14ac:dyDescent="0.2">
      <c r="A522" s="40"/>
      <c r="W522" s="40"/>
      <c r="X522" s="40"/>
      <c r="Y522" s="40"/>
      <c r="Z522" s="40"/>
    </row>
    <row r="523" spans="1:26" x14ac:dyDescent="0.2">
      <c r="A523" s="40"/>
      <c r="W523" s="40"/>
      <c r="X523" s="40"/>
      <c r="Y523" s="40"/>
      <c r="Z523" s="40"/>
    </row>
    <row r="524" spans="1:26" x14ac:dyDescent="0.2">
      <c r="A524" s="40"/>
      <c r="W524" s="40"/>
      <c r="X524" s="40"/>
      <c r="Y524" s="40"/>
      <c r="Z524" s="40"/>
    </row>
    <row r="525" spans="1:26" x14ac:dyDescent="0.2">
      <c r="A525" s="40"/>
      <c r="W525" s="40"/>
      <c r="X525" s="40"/>
      <c r="Y525" s="40"/>
      <c r="Z525" s="40"/>
    </row>
    <row r="526" spans="1:26" x14ac:dyDescent="0.2">
      <c r="A526" s="40"/>
      <c r="W526" s="40"/>
      <c r="X526" s="40"/>
      <c r="Y526" s="40"/>
      <c r="Z526" s="40"/>
    </row>
    <row r="527" spans="1:26" x14ac:dyDescent="0.2">
      <c r="A527" s="40"/>
      <c r="W527" s="40"/>
      <c r="X527" s="40"/>
      <c r="Y527" s="40"/>
      <c r="Z527" s="40"/>
    </row>
    <row r="528" spans="1:26" x14ac:dyDescent="0.2">
      <c r="A528" s="40"/>
      <c r="W528" s="40"/>
      <c r="X528" s="40"/>
      <c r="Y528" s="40"/>
      <c r="Z528" s="40"/>
    </row>
    <row r="529" spans="1:26" x14ac:dyDescent="0.2">
      <c r="A529" s="40"/>
      <c r="W529" s="40"/>
      <c r="X529" s="40"/>
      <c r="Y529" s="40"/>
      <c r="Z529" s="40"/>
    </row>
    <row r="530" spans="1:26" x14ac:dyDescent="0.2">
      <c r="A530" s="40"/>
      <c r="W530" s="40"/>
      <c r="X530" s="40"/>
      <c r="Y530" s="40"/>
      <c r="Z530" s="40"/>
    </row>
    <row r="531" spans="1:26" x14ac:dyDescent="0.2">
      <c r="A531" s="40"/>
      <c r="W531" s="40"/>
      <c r="X531" s="40"/>
      <c r="Y531" s="40"/>
      <c r="Z531" s="40"/>
    </row>
    <row r="532" spans="1:26" x14ac:dyDescent="0.2">
      <c r="A532" s="40"/>
      <c r="W532" s="40"/>
      <c r="X532" s="40"/>
      <c r="Y532" s="40"/>
      <c r="Z532" s="40"/>
    </row>
    <row r="533" spans="1:26" x14ac:dyDescent="0.2">
      <c r="A533" s="40"/>
      <c r="W533" s="40"/>
      <c r="X533" s="40"/>
      <c r="Y533" s="40"/>
      <c r="Z533" s="40"/>
    </row>
    <row r="534" spans="1:26" x14ac:dyDescent="0.2">
      <c r="A534" s="40"/>
      <c r="W534" s="40"/>
      <c r="X534" s="40"/>
      <c r="Y534" s="40"/>
      <c r="Z534" s="40"/>
    </row>
    <row r="535" spans="1:26" x14ac:dyDescent="0.2">
      <c r="A535" s="40"/>
      <c r="W535" s="40"/>
      <c r="X535" s="40"/>
      <c r="Y535" s="40"/>
      <c r="Z535" s="40"/>
    </row>
    <row r="536" spans="1:26" x14ac:dyDescent="0.2">
      <c r="A536" s="40"/>
      <c r="W536" s="40"/>
      <c r="X536" s="40"/>
      <c r="Y536" s="40"/>
      <c r="Z536" s="40"/>
    </row>
    <row r="537" spans="1:26" x14ac:dyDescent="0.2">
      <c r="A537" s="40"/>
      <c r="W537" s="40"/>
      <c r="X537" s="40"/>
      <c r="Y537" s="40"/>
      <c r="Z537" s="40"/>
    </row>
    <row r="538" spans="1:26" x14ac:dyDescent="0.2">
      <c r="A538" s="40"/>
      <c r="W538" s="40"/>
      <c r="X538" s="40"/>
      <c r="Y538" s="40"/>
      <c r="Z538" s="40"/>
    </row>
    <row r="539" spans="1:26" x14ac:dyDescent="0.2">
      <c r="A539" s="40"/>
      <c r="W539" s="40"/>
      <c r="X539" s="40"/>
      <c r="Y539" s="40"/>
      <c r="Z539" s="40"/>
    </row>
    <row r="540" spans="1:26" x14ac:dyDescent="0.2">
      <c r="A540" s="40"/>
      <c r="W540" s="40"/>
      <c r="X540" s="40"/>
      <c r="Y540" s="40"/>
      <c r="Z540" s="40"/>
    </row>
    <row r="541" spans="1:26" x14ac:dyDescent="0.2">
      <c r="A541" s="40"/>
      <c r="W541" s="40"/>
      <c r="X541" s="40"/>
      <c r="Y541" s="40"/>
      <c r="Z541" s="40"/>
    </row>
    <row r="542" spans="1:26" x14ac:dyDescent="0.2">
      <c r="A542" s="40"/>
      <c r="W542" s="40"/>
      <c r="X542" s="40"/>
      <c r="Y542" s="40"/>
      <c r="Z542" s="40"/>
    </row>
    <row r="543" spans="1:26" x14ac:dyDescent="0.2">
      <c r="A543" s="40"/>
      <c r="W543" s="40"/>
      <c r="X543" s="40"/>
      <c r="Y543" s="40"/>
      <c r="Z543" s="40"/>
    </row>
    <row r="544" spans="1:26" x14ac:dyDescent="0.2">
      <c r="A544" s="40"/>
      <c r="W544" s="40"/>
      <c r="X544" s="40"/>
      <c r="Y544" s="40"/>
      <c r="Z544" s="40"/>
    </row>
    <row r="545" spans="1:26" x14ac:dyDescent="0.2">
      <c r="A545" s="40"/>
      <c r="W545" s="40"/>
      <c r="X545" s="40"/>
      <c r="Y545" s="40"/>
      <c r="Z545" s="40"/>
    </row>
    <row r="546" spans="1:26" x14ac:dyDescent="0.2">
      <c r="A546" s="40"/>
      <c r="W546" s="40"/>
      <c r="X546" s="40"/>
      <c r="Y546" s="40"/>
      <c r="Z546" s="40"/>
    </row>
    <row r="547" spans="1:26" x14ac:dyDescent="0.2">
      <c r="A547" s="40"/>
      <c r="W547" s="40"/>
      <c r="X547" s="40"/>
      <c r="Y547" s="40"/>
      <c r="Z547" s="40"/>
    </row>
    <row r="548" spans="1:26" x14ac:dyDescent="0.2">
      <c r="A548" s="40"/>
      <c r="W548" s="40"/>
      <c r="X548" s="40"/>
      <c r="Y548" s="40"/>
      <c r="Z548" s="40"/>
    </row>
    <row r="549" spans="1:26" x14ac:dyDescent="0.2">
      <c r="A549" s="40"/>
      <c r="W549" s="40"/>
      <c r="X549" s="40"/>
      <c r="Y549" s="40"/>
      <c r="Z549" s="40"/>
    </row>
    <row r="550" spans="1:26" x14ac:dyDescent="0.2">
      <c r="A550" s="40"/>
      <c r="W550" s="40"/>
      <c r="X550" s="40"/>
      <c r="Y550" s="40"/>
      <c r="Z550" s="40"/>
    </row>
    <row r="551" spans="1:26" x14ac:dyDescent="0.2">
      <c r="A551" s="40"/>
      <c r="W551" s="40"/>
      <c r="X551" s="40"/>
      <c r="Y551" s="40"/>
      <c r="Z551" s="40"/>
    </row>
    <row r="552" spans="1:26" x14ac:dyDescent="0.2">
      <c r="A552" s="40"/>
      <c r="W552" s="40"/>
      <c r="X552" s="40"/>
      <c r="Y552" s="40"/>
      <c r="Z552" s="40"/>
    </row>
    <row r="553" spans="1:26" x14ac:dyDescent="0.2">
      <c r="A553" s="40"/>
      <c r="W553" s="40"/>
      <c r="X553" s="40"/>
      <c r="Y553" s="40"/>
      <c r="Z553" s="40"/>
    </row>
    <row r="554" spans="1:26" x14ac:dyDescent="0.2">
      <c r="A554" s="40"/>
      <c r="W554" s="40"/>
      <c r="X554" s="40"/>
      <c r="Y554" s="40"/>
      <c r="Z554" s="40"/>
    </row>
    <row r="555" spans="1:26" x14ac:dyDescent="0.2">
      <c r="A555" s="40"/>
      <c r="W555" s="40"/>
      <c r="X555" s="40"/>
      <c r="Y555" s="40"/>
      <c r="Z555" s="40"/>
    </row>
    <row r="556" spans="1:26" x14ac:dyDescent="0.2">
      <c r="A556" s="40"/>
      <c r="W556" s="40"/>
      <c r="X556" s="40"/>
      <c r="Y556" s="40"/>
      <c r="Z556" s="40"/>
    </row>
    <row r="557" spans="1:26" x14ac:dyDescent="0.2">
      <c r="A557" s="40"/>
      <c r="W557" s="40"/>
      <c r="X557" s="40"/>
      <c r="Y557" s="40"/>
      <c r="Z557" s="40"/>
    </row>
    <row r="558" spans="1:26" x14ac:dyDescent="0.2">
      <c r="A558" s="40"/>
      <c r="W558" s="40"/>
      <c r="X558" s="40"/>
      <c r="Y558" s="40"/>
      <c r="Z558" s="40"/>
    </row>
    <row r="559" spans="1:26" x14ac:dyDescent="0.2">
      <c r="A559" s="40"/>
      <c r="W559" s="40"/>
      <c r="X559" s="40"/>
      <c r="Y559" s="40"/>
      <c r="Z559" s="40"/>
    </row>
    <row r="560" spans="1:26" x14ac:dyDescent="0.2">
      <c r="A560" s="40"/>
      <c r="W560" s="40"/>
      <c r="X560" s="40"/>
      <c r="Y560" s="40"/>
      <c r="Z560" s="40"/>
    </row>
    <row r="561" spans="1:26" x14ac:dyDescent="0.2">
      <c r="A561" s="40"/>
      <c r="W561" s="40"/>
      <c r="X561" s="40"/>
      <c r="Y561" s="40"/>
      <c r="Z561" s="40"/>
    </row>
    <row r="562" spans="1:26" x14ac:dyDescent="0.2">
      <c r="A562" s="40"/>
      <c r="W562" s="40"/>
      <c r="X562" s="40"/>
      <c r="Y562" s="40"/>
      <c r="Z562" s="40"/>
    </row>
    <row r="563" spans="1:26" x14ac:dyDescent="0.2">
      <c r="A563" s="40"/>
      <c r="W563" s="40"/>
      <c r="X563" s="40"/>
      <c r="Y563" s="40"/>
      <c r="Z563" s="40"/>
    </row>
    <row r="564" spans="1:26" x14ac:dyDescent="0.2">
      <c r="A564" s="40"/>
      <c r="W564" s="40"/>
      <c r="X564" s="40"/>
      <c r="Y564" s="40"/>
      <c r="Z564" s="40"/>
    </row>
    <row r="565" spans="1:26" x14ac:dyDescent="0.2">
      <c r="A565" s="40"/>
      <c r="W565" s="40"/>
      <c r="X565" s="40"/>
      <c r="Y565" s="40"/>
      <c r="Z565" s="40"/>
    </row>
    <row r="566" spans="1:26" x14ac:dyDescent="0.2">
      <c r="A566" s="40"/>
      <c r="W566" s="40"/>
      <c r="X566" s="40"/>
      <c r="Y566" s="40"/>
      <c r="Z566" s="40"/>
    </row>
    <row r="567" spans="1:26" x14ac:dyDescent="0.2">
      <c r="A567" s="40"/>
      <c r="W567" s="40"/>
      <c r="X567" s="40"/>
      <c r="Y567" s="40"/>
      <c r="Z567" s="40"/>
    </row>
    <row r="568" spans="1:26" x14ac:dyDescent="0.2">
      <c r="A568" s="40"/>
      <c r="W568" s="40"/>
      <c r="X568" s="40"/>
      <c r="Y568" s="40"/>
      <c r="Z568" s="40"/>
    </row>
    <row r="569" spans="1:26" x14ac:dyDescent="0.2">
      <c r="A569" s="40"/>
      <c r="W569" s="40"/>
      <c r="X569" s="40"/>
      <c r="Y569" s="40"/>
      <c r="Z569" s="40"/>
    </row>
    <row r="570" spans="1:26" x14ac:dyDescent="0.2">
      <c r="A570" s="40"/>
      <c r="W570" s="40"/>
      <c r="X570" s="40"/>
      <c r="Y570" s="40"/>
      <c r="Z570" s="40"/>
    </row>
    <row r="571" spans="1:26" x14ac:dyDescent="0.2">
      <c r="A571" s="40"/>
      <c r="W571" s="40"/>
      <c r="X571" s="40"/>
      <c r="Y571" s="40"/>
      <c r="Z571" s="40"/>
    </row>
    <row r="572" spans="1:26" x14ac:dyDescent="0.2">
      <c r="A572" s="40"/>
      <c r="W572" s="40"/>
      <c r="X572" s="40"/>
      <c r="Y572" s="40"/>
      <c r="Z572" s="40"/>
    </row>
    <row r="573" spans="1:26" x14ac:dyDescent="0.2">
      <c r="A573" s="40"/>
      <c r="W573" s="40"/>
      <c r="X573" s="40"/>
      <c r="Y573" s="40"/>
      <c r="Z573" s="40"/>
    </row>
    <row r="574" spans="1:26" x14ac:dyDescent="0.2">
      <c r="A574" s="40"/>
      <c r="W574" s="40"/>
      <c r="X574" s="40"/>
      <c r="Y574" s="40"/>
      <c r="Z574" s="40"/>
    </row>
    <row r="575" spans="1:26" x14ac:dyDescent="0.2">
      <c r="A575" s="40"/>
      <c r="W575" s="40"/>
      <c r="X575" s="40"/>
      <c r="Y575" s="40"/>
      <c r="Z575" s="40"/>
    </row>
    <row r="576" spans="1:26" x14ac:dyDescent="0.2">
      <c r="A576" s="40"/>
      <c r="W576" s="40"/>
      <c r="X576" s="40"/>
      <c r="Y576" s="40"/>
      <c r="Z576" s="40"/>
    </row>
    <row r="577" spans="1:26" x14ac:dyDescent="0.2">
      <c r="A577" s="40"/>
      <c r="W577" s="40"/>
      <c r="X577" s="40"/>
      <c r="Y577" s="40"/>
      <c r="Z577" s="40"/>
    </row>
    <row r="578" spans="1:26" x14ac:dyDescent="0.2">
      <c r="A578" s="40"/>
      <c r="W578" s="40"/>
      <c r="X578" s="40"/>
      <c r="Y578" s="40"/>
      <c r="Z578" s="40"/>
    </row>
    <row r="579" spans="1:26" x14ac:dyDescent="0.2">
      <c r="A579" s="40"/>
      <c r="W579" s="40"/>
      <c r="X579" s="40"/>
      <c r="Y579" s="40"/>
      <c r="Z579" s="40"/>
    </row>
    <row r="580" spans="1:26" x14ac:dyDescent="0.2">
      <c r="A580" s="40"/>
      <c r="W580" s="40"/>
      <c r="X580" s="40"/>
      <c r="Y580" s="40"/>
      <c r="Z580" s="40"/>
    </row>
    <row r="581" spans="1:26" x14ac:dyDescent="0.2">
      <c r="A581" s="40"/>
      <c r="W581" s="40"/>
      <c r="X581" s="40"/>
      <c r="Y581" s="40"/>
      <c r="Z581" s="40"/>
    </row>
    <row r="582" spans="1:26" x14ac:dyDescent="0.2">
      <c r="A582" s="40"/>
      <c r="W582" s="40"/>
      <c r="X582" s="40"/>
      <c r="Y582" s="40"/>
      <c r="Z582" s="40"/>
    </row>
    <row r="583" spans="1:26" x14ac:dyDescent="0.2">
      <c r="A583" s="40"/>
      <c r="W583" s="40"/>
      <c r="X583" s="40"/>
      <c r="Y583" s="40"/>
      <c r="Z583" s="40"/>
    </row>
    <row r="584" spans="1:26" x14ac:dyDescent="0.2">
      <c r="A584" s="40"/>
      <c r="W584" s="40"/>
      <c r="X584" s="40"/>
      <c r="Y584" s="40"/>
      <c r="Z584" s="40"/>
    </row>
    <row r="585" spans="1:26" x14ac:dyDescent="0.2">
      <c r="A585" s="40"/>
      <c r="W585" s="40"/>
      <c r="X585" s="40"/>
      <c r="Y585" s="40"/>
      <c r="Z585" s="40"/>
    </row>
    <row r="586" spans="1:26" x14ac:dyDescent="0.2">
      <c r="A586" s="40"/>
      <c r="W586" s="40"/>
      <c r="X586" s="40"/>
      <c r="Y586" s="40"/>
      <c r="Z586" s="40"/>
    </row>
    <row r="587" spans="1:26" x14ac:dyDescent="0.2">
      <c r="A587" s="40"/>
      <c r="W587" s="40"/>
      <c r="X587" s="40"/>
      <c r="Y587" s="40"/>
      <c r="Z587" s="40"/>
    </row>
    <row r="588" spans="1:26" x14ac:dyDescent="0.2">
      <c r="A588" s="40"/>
      <c r="W588" s="40"/>
      <c r="X588" s="40"/>
      <c r="Y588" s="40"/>
      <c r="Z588" s="40"/>
    </row>
    <row r="589" spans="1:26" x14ac:dyDescent="0.2">
      <c r="A589" s="40"/>
      <c r="W589" s="40"/>
      <c r="X589" s="40"/>
      <c r="Y589" s="40"/>
      <c r="Z589" s="40"/>
    </row>
    <row r="590" spans="1:26" x14ac:dyDescent="0.2">
      <c r="A590" s="40"/>
      <c r="W590" s="40"/>
      <c r="X590" s="40"/>
      <c r="Y590" s="40"/>
      <c r="Z590" s="40"/>
    </row>
    <row r="591" spans="1:26" x14ac:dyDescent="0.2">
      <c r="A591" s="40"/>
      <c r="W591" s="40"/>
      <c r="X591" s="40"/>
      <c r="Y591" s="40"/>
      <c r="Z591" s="40"/>
    </row>
    <row r="592" spans="1:26" x14ac:dyDescent="0.2">
      <c r="A592" s="40"/>
      <c r="W592" s="40"/>
      <c r="X592" s="40"/>
      <c r="Y592" s="40"/>
      <c r="Z592" s="40"/>
    </row>
    <row r="593" spans="1:26" x14ac:dyDescent="0.2">
      <c r="A593" s="40"/>
      <c r="W593" s="40"/>
      <c r="X593" s="40"/>
      <c r="Y593" s="40"/>
      <c r="Z593" s="40"/>
    </row>
    <row r="594" spans="1:26" x14ac:dyDescent="0.2">
      <c r="A594" s="40"/>
      <c r="W594" s="40"/>
      <c r="X594" s="40"/>
      <c r="Y594" s="40"/>
      <c r="Z594" s="40"/>
    </row>
    <row r="595" spans="1:26" x14ac:dyDescent="0.2">
      <c r="A595" s="40"/>
      <c r="W595" s="40"/>
      <c r="X595" s="40"/>
      <c r="Y595" s="40"/>
      <c r="Z595" s="40"/>
    </row>
    <row r="596" spans="1:26" x14ac:dyDescent="0.2">
      <c r="A596" s="40"/>
      <c r="W596" s="40"/>
      <c r="X596" s="40"/>
      <c r="Y596" s="40"/>
      <c r="Z596" s="40"/>
    </row>
    <row r="597" spans="1:26" x14ac:dyDescent="0.2">
      <c r="A597" s="40"/>
      <c r="W597" s="40"/>
      <c r="X597" s="40"/>
      <c r="Y597" s="40"/>
      <c r="Z597" s="40"/>
    </row>
    <row r="598" spans="1:26" x14ac:dyDescent="0.2">
      <c r="A598" s="40"/>
      <c r="W598" s="40"/>
      <c r="X598" s="40"/>
      <c r="Y598" s="40"/>
      <c r="Z598" s="40"/>
    </row>
    <row r="599" spans="1:26" x14ac:dyDescent="0.2">
      <c r="A599" s="40"/>
      <c r="W599" s="40"/>
      <c r="X599" s="40"/>
      <c r="Y599" s="40"/>
      <c r="Z599" s="40"/>
    </row>
    <row r="600" spans="1:26" x14ac:dyDescent="0.2">
      <c r="A600" s="40"/>
      <c r="W600" s="40"/>
      <c r="X600" s="40"/>
      <c r="Y600" s="40"/>
      <c r="Z600" s="40"/>
    </row>
    <row r="601" spans="1:26" x14ac:dyDescent="0.2">
      <c r="A601" s="40"/>
      <c r="W601" s="40"/>
      <c r="X601" s="40"/>
      <c r="Y601" s="40"/>
      <c r="Z601" s="40"/>
    </row>
    <row r="602" spans="1:26" x14ac:dyDescent="0.2">
      <c r="A602" s="40"/>
      <c r="W602" s="40"/>
      <c r="X602" s="40"/>
      <c r="Y602" s="40"/>
      <c r="Z602" s="40"/>
    </row>
    <row r="603" spans="1:26" x14ac:dyDescent="0.2">
      <c r="A603" s="40"/>
      <c r="W603" s="40"/>
      <c r="X603" s="40"/>
      <c r="Y603" s="40"/>
      <c r="Z603" s="40"/>
    </row>
    <row r="604" spans="1:26" x14ac:dyDescent="0.2">
      <c r="A604" s="40"/>
      <c r="W604" s="40"/>
      <c r="X604" s="40"/>
      <c r="Y604" s="40"/>
      <c r="Z604" s="40"/>
    </row>
    <row r="605" spans="1:26" x14ac:dyDescent="0.2">
      <c r="A605" s="40"/>
      <c r="W605" s="40"/>
      <c r="X605" s="40"/>
      <c r="Y605" s="40"/>
      <c r="Z605" s="40"/>
    </row>
    <row r="606" spans="1:26" x14ac:dyDescent="0.2">
      <c r="A606" s="40"/>
      <c r="W606" s="40"/>
      <c r="X606" s="40"/>
      <c r="Y606" s="40"/>
      <c r="Z606" s="40"/>
    </row>
    <row r="607" spans="1:26" x14ac:dyDescent="0.2">
      <c r="A607" s="40"/>
      <c r="W607" s="40"/>
      <c r="X607" s="40"/>
      <c r="Y607" s="40"/>
      <c r="Z607" s="40"/>
    </row>
    <row r="608" spans="1:26" x14ac:dyDescent="0.2">
      <c r="A608" s="40"/>
      <c r="W608" s="40"/>
      <c r="X608" s="40"/>
      <c r="Y608" s="40"/>
      <c r="Z608" s="40"/>
    </row>
    <row r="609" spans="1:26" x14ac:dyDescent="0.2">
      <c r="A609" s="40"/>
      <c r="W609" s="40"/>
      <c r="X609" s="40"/>
      <c r="Y609" s="40"/>
      <c r="Z609" s="40"/>
    </row>
    <row r="610" spans="1:26" x14ac:dyDescent="0.2">
      <c r="A610" s="40"/>
      <c r="W610" s="40"/>
      <c r="X610" s="40"/>
      <c r="Y610" s="40"/>
      <c r="Z610" s="40"/>
    </row>
    <row r="611" spans="1:26" x14ac:dyDescent="0.2">
      <c r="A611" s="40"/>
      <c r="W611" s="40"/>
      <c r="X611" s="40"/>
      <c r="Y611" s="40"/>
      <c r="Z611" s="40"/>
    </row>
    <row r="612" spans="1:26" x14ac:dyDescent="0.2">
      <c r="A612" s="40"/>
      <c r="W612" s="40"/>
      <c r="X612" s="40"/>
      <c r="Y612" s="40"/>
      <c r="Z612" s="40"/>
    </row>
    <row r="613" spans="1:26" x14ac:dyDescent="0.2">
      <c r="A613" s="40"/>
      <c r="W613" s="40"/>
      <c r="X613" s="40"/>
      <c r="Y613" s="40"/>
      <c r="Z613" s="40"/>
    </row>
    <row r="614" spans="1:26" x14ac:dyDescent="0.2">
      <c r="A614" s="40"/>
      <c r="W614" s="40"/>
      <c r="X614" s="40"/>
      <c r="Y614" s="40"/>
      <c r="Z614" s="40"/>
    </row>
    <row r="615" spans="1:26" x14ac:dyDescent="0.2">
      <c r="A615" s="40"/>
      <c r="W615" s="40"/>
      <c r="X615" s="40"/>
      <c r="Y615" s="40"/>
      <c r="Z615" s="40"/>
    </row>
    <row r="616" spans="1:26" x14ac:dyDescent="0.2">
      <c r="A616" s="40"/>
      <c r="W616" s="40"/>
      <c r="X616" s="40"/>
      <c r="Y616" s="40"/>
      <c r="Z616" s="40"/>
    </row>
    <row r="617" spans="1:26" x14ac:dyDescent="0.2">
      <c r="A617" s="40"/>
      <c r="W617" s="40"/>
      <c r="X617" s="40"/>
      <c r="Y617" s="40"/>
      <c r="Z617" s="40"/>
    </row>
    <row r="618" spans="1:26" x14ac:dyDescent="0.2">
      <c r="A618" s="40"/>
      <c r="W618" s="40"/>
      <c r="X618" s="40"/>
      <c r="Y618" s="40"/>
      <c r="Z618" s="40"/>
    </row>
    <row r="619" spans="1:26" x14ac:dyDescent="0.2">
      <c r="A619" s="40"/>
      <c r="W619" s="40"/>
      <c r="X619" s="40"/>
      <c r="Y619" s="40"/>
      <c r="Z619" s="40"/>
    </row>
    <row r="620" spans="1:26" x14ac:dyDescent="0.2">
      <c r="A620" s="40"/>
      <c r="W620" s="40"/>
      <c r="X620" s="40"/>
      <c r="Y620" s="40"/>
      <c r="Z620" s="40"/>
    </row>
    <row r="621" spans="1:26" x14ac:dyDescent="0.2">
      <c r="A621" s="40"/>
      <c r="W621" s="40"/>
      <c r="X621" s="40"/>
      <c r="Y621" s="40"/>
      <c r="Z621" s="40"/>
    </row>
    <row r="622" spans="1:26" x14ac:dyDescent="0.2">
      <c r="A622" s="40"/>
      <c r="W622" s="40"/>
      <c r="X622" s="40"/>
      <c r="Y622" s="40"/>
      <c r="Z622" s="40"/>
    </row>
    <row r="623" spans="1:26" x14ac:dyDescent="0.2">
      <c r="A623" s="40"/>
      <c r="W623" s="40"/>
      <c r="X623" s="40"/>
      <c r="Y623" s="40"/>
      <c r="Z623" s="40"/>
    </row>
    <row r="624" spans="1:26" x14ac:dyDescent="0.2">
      <c r="A624" s="40"/>
      <c r="W624" s="40"/>
      <c r="X624" s="40"/>
      <c r="Y624" s="40"/>
      <c r="Z624" s="40"/>
    </row>
    <row r="625" spans="1:26" x14ac:dyDescent="0.2">
      <c r="A625" s="40"/>
      <c r="W625" s="40"/>
      <c r="X625" s="40"/>
      <c r="Y625" s="40"/>
      <c r="Z625" s="40"/>
    </row>
    <row r="626" spans="1:26" x14ac:dyDescent="0.2">
      <c r="A626" s="40"/>
      <c r="W626" s="40"/>
      <c r="X626" s="40"/>
      <c r="Y626" s="40"/>
      <c r="Z626" s="40"/>
    </row>
    <row r="627" spans="1:26" x14ac:dyDescent="0.2">
      <c r="A627" s="40"/>
      <c r="W627" s="40"/>
      <c r="X627" s="40"/>
      <c r="Y627" s="40"/>
      <c r="Z627" s="40"/>
    </row>
    <row r="628" spans="1:26" x14ac:dyDescent="0.2">
      <c r="A628" s="40"/>
      <c r="W628" s="40"/>
      <c r="X628" s="40"/>
      <c r="Y628" s="40"/>
      <c r="Z628" s="40"/>
    </row>
    <row r="629" spans="1:26" x14ac:dyDescent="0.2">
      <c r="A629" s="40"/>
      <c r="W629" s="40"/>
      <c r="X629" s="40"/>
      <c r="Y629" s="40"/>
      <c r="Z629" s="40"/>
    </row>
    <row r="630" spans="1:26" x14ac:dyDescent="0.2">
      <c r="A630" s="40"/>
      <c r="W630" s="40"/>
      <c r="X630" s="40"/>
      <c r="Y630" s="40"/>
      <c r="Z630" s="40"/>
    </row>
    <row r="631" spans="1:26" x14ac:dyDescent="0.2">
      <c r="A631" s="40"/>
      <c r="W631" s="40"/>
      <c r="X631" s="40"/>
      <c r="Y631" s="40"/>
      <c r="Z631" s="40"/>
    </row>
    <row r="632" spans="1:26" x14ac:dyDescent="0.2">
      <c r="A632" s="40"/>
      <c r="W632" s="40"/>
      <c r="X632" s="40"/>
      <c r="Y632" s="40"/>
      <c r="Z632" s="40"/>
    </row>
    <row r="633" spans="1:26" x14ac:dyDescent="0.2">
      <c r="A633" s="40"/>
      <c r="W633" s="40"/>
      <c r="X633" s="40"/>
      <c r="Y633" s="40"/>
      <c r="Z633" s="40"/>
    </row>
    <row r="634" spans="1:26" x14ac:dyDescent="0.2">
      <c r="A634" s="40"/>
      <c r="W634" s="40"/>
      <c r="X634" s="40"/>
      <c r="Y634" s="40"/>
      <c r="Z634" s="40"/>
    </row>
    <row r="635" spans="1:26" x14ac:dyDescent="0.2">
      <c r="A635" s="40"/>
      <c r="W635" s="40"/>
      <c r="X635" s="40"/>
      <c r="Y635" s="40"/>
      <c r="Z635" s="40"/>
    </row>
    <row r="636" spans="1:26" x14ac:dyDescent="0.2">
      <c r="A636" s="40"/>
      <c r="W636" s="40"/>
      <c r="X636" s="40"/>
      <c r="Y636" s="40"/>
      <c r="Z636" s="40"/>
    </row>
    <row r="637" spans="1:26" x14ac:dyDescent="0.2">
      <c r="A637" s="40"/>
      <c r="W637" s="40"/>
      <c r="X637" s="40"/>
      <c r="Y637" s="40"/>
      <c r="Z637" s="40"/>
    </row>
    <row r="638" spans="1:26" x14ac:dyDescent="0.2">
      <c r="A638" s="40"/>
      <c r="W638" s="40"/>
      <c r="X638" s="40"/>
      <c r="Y638" s="40"/>
      <c r="Z638" s="40"/>
    </row>
    <row r="639" spans="1:26" x14ac:dyDescent="0.2">
      <c r="A639" s="40"/>
      <c r="W639" s="40"/>
      <c r="X639" s="40"/>
      <c r="Y639" s="40"/>
      <c r="Z639" s="40"/>
    </row>
    <row r="640" spans="1:26" x14ac:dyDescent="0.2">
      <c r="A640" s="40"/>
      <c r="W640" s="40"/>
      <c r="X640" s="40"/>
      <c r="Y640" s="40"/>
      <c r="Z640" s="40"/>
    </row>
    <row r="641" spans="1:26" x14ac:dyDescent="0.2">
      <c r="A641" s="40"/>
      <c r="W641" s="40"/>
      <c r="X641" s="40"/>
      <c r="Y641" s="40"/>
      <c r="Z641" s="40"/>
    </row>
    <row r="642" spans="1:26" x14ac:dyDescent="0.2">
      <c r="A642" s="40"/>
      <c r="W642" s="40"/>
      <c r="X642" s="40"/>
      <c r="Y642" s="40"/>
      <c r="Z642" s="40"/>
    </row>
    <row r="643" spans="1:26" x14ac:dyDescent="0.2">
      <c r="A643" s="40"/>
      <c r="W643" s="40"/>
      <c r="X643" s="40"/>
      <c r="Y643" s="40"/>
      <c r="Z643" s="40"/>
    </row>
    <row r="644" spans="1:26" x14ac:dyDescent="0.2">
      <c r="A644" s="40"/>
      <c r="W644" s="40"/>
      <c r="X644" s="40"/>
      <c r="Y644" s="40"/>
      <c r="Z644" s="40"/>
    </row>
    <row r="645" spans="1:26" x14ac:dyDescent="0.2">
      <c r="A645" s="40"/>
      <c r="W645" s="40"/>
      <c r="X645" s="40"/>
      <c r="Y645" s="40"/>
      <c r="Z645" s="40"/>
    </row>
    <row r="646" spans="1:26" x14ac:dyDescent="0.2">
      <c r="A646" s="40"/>
      <c r="W646" s="40"/>
      <c r="X646" s="40"/>
      <c r="Y646" s="40"/>
      <c r="Z646" s="40"/>
    </row>
    <row r="647" spans="1:26" x14ac:dyDescent="0.2">
      <c r="A647" s="40"/>
      <c r="W647" s="40"/>
      <c r="X647" s="40"/>
      <c r="Y647" s="40"/>
      <c r="Z647" s="40"/>
    </row>
    <row r="648" spans="1:26" x14ac:dyDescent="0.2">
      <c r="A648" s="40"/>
      <c r="W648" s="40"/>
      <c r="X648" s="40"/>
      <c r="Y648" s="40"/>
      <c r="Z648" s="40"/>
    </row>
    <row r="649" spans="1:26" x14ac:dyDescent="0.2">
      <c r="A649" s="40"/>
      <c r="W649" s="40"/>
      <c r="X649" s="40"/>
      <c r="Y649" s="40"/>
      <c r="Z649" s="40"/>
    </row>
    <row r="650" spans="1:26" x14ac:dyDescent="0.2">
      <c r="A650" s="40"/>
      <c r="W650" s="40"/>
      <c r="X650" s="40"/>
      <c r="Y650" s="40"/>
      <c r="Z650" s="40"/>
    </row>
    <row r="651" spans="1:26" x14ac:dyDescent="0.2">
      <c r="A651" s="40"/>
      <c r="W651" s="40"/>
      <c r="X651" s="40"/>
      <c r="Y651" s="40"/>
      <c r="Z651" s="40"/>
    </row>
    <row r="652" spans="1:26" x14ac:dyDescent="0.2">
      <c r="A652" s="40"/>
      <c r="W652" s="40"/>
      <c r="X652" s="40"/>
      <c r="Y652" s="40"/>
      <c r="Z652" s="40"/>
    </row>
    <row r="653" spans="1:26" x14ac:dyDescent="0.2">
      <c r="A653" s="40"/>
      <c r="W653" s="40"/>
      <c r="X653" s="40"/>
      <c r="Y653" s="40"/>
      <c r="Z653" s="40"/>
    </row>
    <row r="654" spans="1:26" x14ac:dyDescent="0.2">
      <c r="A654" s="40"/>
      <c r="W654" s="40"/>
      <c r="X654" s="40"/>
      <c r="Y654" s="40"/>
      <c r="Z654" s="40"/>
    </row>
    <row r="655" spans="1:26" x14ac:dyDescent="0.2">
      <c r="A655" s="40"/>
      <c r="W655" s="40"/>
      <c r="X655" s="40"/>
      <c r="Y655" s="40"/>
      <c r="Z655" s="40"/>
    </row>
    <row r="656" spans="1:26" x14ac:dyDescent="0.2">
      <c r="A656" s="40"/>
      <c r="W656" s="40"/>
      <c r="X656" s="40"/>
      <c r="Y656" s="40"/>
      <c r="Z656" s="40"/>
    </row>
    <row r="657" spans="1:26" x14ac:dyDescent="0.2">
      <c r="A657" s="40"/>
      <c r="W657" s="40"/>
      <c r="X657" s="40"/>
      <c r="Y657" s="40"/>
      <c r="Z657" s="40"/>
    </row>
    <row r="658" spans="1:26" x14ac:dyDescent="0.2">
      <c r="A658" s="40"/>
      <c r="W658" s="40"/>
      <c r="X658" s="40"/>
      <c r="Y658" s="40"/>
      <c r="Z658" s="40"/>
    </row>
    <row r="659" spans="1:26" x14ac:dyDescent="0.2">
      <c r="A659" s="40"/>
      <c r="W659" s="40"/>
      <c r="X659" s="40"/>
      <c r="Y659" s="40"/>
      <c r="Z659" s="40"/>
    </row>
    <row r="660" spans="1:26" x14ac:dyDescent="0.2">
      <c r="A660" s="40"/>
      <c r="W660" s="40"/>
      <c r="X660" s="40"/>
      <c r="Y660" s="40"/>
      <c r="Z660" s="40"/>
    </row>
    <row r="661" spans="1:26" x14ac:dyDescent="0.2">
      <c r="A661" s="40"/>
      <c r="W661" s="40"/>
      <c r="X661" s="40"/>
      <c r="Y661" s="40"/>
      <c r="Z661" s="40"/>
    </row>
    <row r="662" spans="1:26" x14ac:dyDescent="0.2">
      <c r="A662" s="40"/>
      <c r="W662" s="40"/>
      <c r="X662" s="40"/>
      <c r="Y662" s="40"/>
      <c r="Z662" s="40"/>
    </row>
    <row r="663" spans="1:26" x14ac:dyDescent="0.2">
      <c r="A663" s="40"/>
      <c r="W663" s="40"/>
      <c r="X663" s="40"/>
      <c r="Y663" s="40"/>
      <c r="Z663" s="40"/>
    </row>
    <row r="664" spans="1:26" x14ac:dyDescent="0.2">
      <c r="A664" s="40"/>
      <c r="W664" s="40"/>
      <c r="X664" s="40"/>
      <c r="Y664" s="40"/>
      <c r="Z664" s="40"/>
    </row>
    <row r="665" spans="1:26" x14ac:dyDescent="0.2">
      <c r="A665" s="40"/>
      <c r="W665" s="40"/>
      <c r="X665" s="40"/>
      <c r="Y665" s="40"/>
      <c r="Z665" s="40"/>
    </row>
    <row r="666" spans="1:26" x14ac:dyDescent="0.2">
      <c r="A666" s="40"/>
      <c r="W666" s="40"/>
      <c r="X666" s="40"/>
      <c r="Y666" s="40"/>
      <c r="Z666" s="40"/>
    </row>
    <row r="667" spans="1:26" x14ac:dyDescent="0.2">
      <c r="A667" s="40"/>
      <c r="W667" s="40"/>
      <c r="X667" s="40"/>
      <c r="Y667" s="40"/>
      <c r="Z667" s="40"/>
    </row>
    <row r="668" spans="1:26" x14ac:dyDescent="0.2">
      <c r="A668" s="40"/>
      <c r="W668" s="40"/>
      <c r="X668" s="40"/>
      <c r="Y668" s="40"/>
      <c r="Z668" s="40"/>
    </row>
    <row r="669" spans="1:26" x14ac:dyDescent="0.2">
      <c r="A669" s="40"/>
      <c r="W669" s="40"/>
      <c r="X669" s="40"/>
      <c r="Y669" s="40"/>
      <c r="Z669" s="40"/>
    </row>
    <row r="670" spans="1:26" x14ac:dyDescent="0.2">
      <c r="A670" s="40"/>
      <c r="W670" s="40"/>
      <c r="X670" s="40"/>
      <c r="Y670" s="40"/>
      <c r="Z670" s="40"/>
    </row>
    <row r="671" spans="1:26" x14ac:dyDescent="0.2">
      <c r="A671" s="40"/>
      <c r="W671" s="40"/>
      <c r="X671" s="40"/>
      <c r="Y671" s="40"/>
      <c r="Z671" s="40"/>
    </row>
    <row r="672" spans="1:26" x14ac:dyDescent="0.2">
      <c r="A672" s="40"/>
      <c r="W672" s="40"/>
      <c r="X672" s="40"/>
      <c r="Y672" s="40"/>
      <c r="Z672" s="40"/>
    </row>
    <row r="673" spans="1:26" x14ac:dyDescent="0.2">
      <c r="A673" s="40"/>
      <c r="W673" s="40"/>
      <c r="X673" s="40"/>
      <c r="Y673" s="40"/>
      <c r="Z673" s="40"/>
    </row>
    <row r="674" spans="1:26" x14ac:dyDescent="0.2">
      <c r="A674" s="40"/>
      <c r="W674" s="40"/>
      <c r="X674" s="40"/>
      <c r="Y674" s="40"/>
      <c r="Z674" s="40"/>
    </row>
    <row r="675" spans="1:26" x14ac:dyDescent="0.2">
      <c r="A675" s="40"/>
      <c r="W675" s="40"/>
      <c r="X675" s="40"/>
      <c r="Y675" s="40"/>
      <c r="Z675" s="40"/>
    </row>
    <row r="676" spans="1:26" x14ac:dyDescent="0.2">
      <c r="A676" s="40"/>
      <c r="W676" s="40"/>
      <c r="X676" s="40"/>
      <c r="Y676" s="40"/>
      <c r="Z676" s="40"/>
    </row>
    <row r="677" spans="1:26" x14ac:dyDescent="0.2">
      <c r="A677" s="40"/>
      <c r="W677" s="40"/>
      <c r="X677" s="40"/>
      <c r="Y677" s="40"/>
      <c r="Z677" s="40"/>
    </row>
    <row r="678" spans="1:26" x14ac:dyDescent="0.2">
      <c r="A678" s="40"/>
      <c r="W678" s="40"/>
      <c r="X678" s="40"/>
      <c r="Y678" s="40"/>
      <c r="Z678" s="40"/>
    </row>
    <row r="679" spans="1:26" x14ac:dyDescent="0.2">
      <c r="A679" s="40"/>
      <c r="W679" s="40"/>
      <c r="X679" s="40"/>
      <c r="Y679" s="40"/>
      <c r="Z679" s="40"/>
    </row>
    <row r="680" spans="1:26" x14ac:dyDescent="0.2">
      <c r="A680" s="40"/>
      <c r="W680" s="40"/>
      <c r="X680" s="40"/>
      <c r="Y680" s="40"/>
      <c r="Z680" s="40"/>
    </row>
    <row r="681" spans="1:26" x14ac:dyDescent="0.2">
      <c r="A681" s="40"/>
      <c r="W681" s="40"/>
      <c r="X681" s="40"/>
      <c r="Y681" s="40"/>
      <c r="Z681" s="40"/>
    </row>
    <row r="682" spans="1:26" x14ac:dyDescent="0.2">
      <c r="A682" s="40"/>
      <c r="W682" s="40"/>
      <c r="X682" s="40"/>
      <c r="Y682" s="40"/>
      <c r="Z682" s="40"/>
    </row>
    <row r="683" spans="1:26" x14ac:dyDescent="0.2">
      <c r="A683" s="40"/>
      <c r="W683" s="40"/>
      <c r="X683" s="40"/>
      <c r="Y683" s="40"/>
      <c r="Z683" s="40"/>
    </row>
    <row r="684" spans="1:26" x14ac:dyDescent="0.2">
      <c r="A684" s="40"/>
      <c r="W684" s="40"/>
      <c r="X684" s="40"/>
      <c r="Y684" s="40"/>
      <c r="Z684" s="40"/>
    </row>
    <row r="685" spans="1:26" x14ac:dyDescent="0.2">
      <c r="A685" s="40"/>
      <c r="W685" s="40"/>
      <c r="X685" s="40"/>
      <c r="Y685" s="40"/>
      <c r="Z685" s="40"/>
    </row>
    <row r="686" spans="1:26" x14ac:dyDescent="0.2">
      <c r="A686" s="40"/>
      <c r="W686" s="40"/>
      <c r="X686" s="40"/>
      <c r="Y686" s="40"/>
      <c r="Z686" s="40"/>
    </row>
    <row r="687" spans="1:26" x14ac:dyDescent="0.2">
      <c r="A687" s="40"/>
      <c r="W687" s="40"/>
      <c r="X687" s="40"/>
      <c r="Y687" s="40"/>
      <c r="Z687" s="40"/>
    </row>
    <row r="688" spans="1:26" x14ac:dyDescent="0.2">
      <c r="A688" s="40"/>
      <c r="W688" s="40"/>
      <c r="X688" s="40"/>
      <c r="Y688" s="40"/>
      <c r="Z688" s="40"/>
    </row>
    <row r="689" spans="1:26" x14ac:dyDescent="0.2">
      <c r="A689" s="40"/>
      <c r="W689" s="40"/>
      <c r="X689" s="40"/>
      <c r="Y689" s="40"/>
      <c r="Z689" s="40"/>
    </row>
    <row r="690" spans="1:26" x14ac:dyDescent="0.2">
      <c r="A690" s="40"/>
      <c r="W690" s="40"/>
      <c r="X690" s="40"/>
      <c r="Y690" s="40"/>
      <c r="Z690" s="40"/>
    </row>
    <row r="691" spans="1:26" x14ac:dyDescent="0.2">
      <c r="A691" s="40"/>
      <c r="W691" s="40"/>
      <c r="X691" s="40"/>
      <c r="Y691" s="40"/>
      <c r="Z691" s="40"/>
    </row>
    <row r="692" spans="1:26" x14ac:dyDescent="0.2">
      <c r="A692" s="40"/>
      <c r="W692" s="40"/>
      <c r="X692" s="40"/>
      <c r="Y692" s="40"/>
      <c r="Z692" s="40"/>
    </row>
    <row r="693" spans="1:26" x14ac:dyDescent="0.2">
      <c r="A693" s="40"/>
      <c r="W693" s="40"/>
      <c r="X693" s="40"/>
      <c r="Y693" s="40"/>
      <c r="Z693" s="40"/>
    </row>
    <row r="694" spans="1:26" x14ac:dyDescent="0.2">
      <c r="A694" s="40"/>
      <c r="W694" s="40"/>
      <c r="X694" s="40"/>
      <c r="Y694" s="40"/>
      <c r="Z694" s="40"/>
    </row>
    <row r="695" spans="1:26" x14ac:dyDescent="0.2">
      <c r="A695" s="40"/>
      <c r="W695" s="40"/>
      <c r="X695" s="40"/>
      <c r="Y695" s="40"/>
      <c r="Z695" s="40"/>
    </row>
    <row r="696" spans="1:26" x14ac:dyDescent="0.2">
      <c r="A696" s="40"/>
      <c r="W696" s="40"/>
      <c r="X696" s="40"/>
      <c r="Y696" s="40"/>
      <c r="Z696" s="40"/>
    </row>
    <row r="697" spans="1:26" x14ac:dyDescent="0.2">
      <c r="A697" s="40"/>
      <c r="W697" s="40"/>
      <c r="X697" s="40"/>
      <c r="Y697" s="40"/>
      <c r="Z697" s="40"/>
    </row>
    <row r="698" spans="1:26" x14ac:dyDescent="0.2">
      <c r="A698" s="40"/>
      <c r="W698" s="40"/>
      <c r="X698" s="40"/>
      <c r="Y698" s="40"/>
      <c r="Z698" s="40"/>
    </row>
    <row r="699" spans="1:26" x14ac:dyDescent="0.2">
      <c r="A699" s="40"/>
      <c r="W699" s="40"/>
      <c r="X699" s="40"/>
      <c r="Y699" s="40"/>
      <c r="Z699" s="40"/>
    </row>
    <row r="700" spans="1:26" x14ac:dyDescent="0.2">
      <c r="A700" s="40"/>
      <c r="W700" s="40"/>
      <c r="X700" s="40"/>
      <c r="Y700" s="40"/>
      <c r="Z700" s="40"/>
    </row>
    <row r="701" spans="1:26" x14ac:dyDescent="0.2">
      <c r="A701" s="40"/>
      <c r="W701" s="40"/>
      <c r="X701" s="40"/>
      <c r="Y701" s="40"/>
      <c r="Z701" s="40"/>
    </row>
    <row r="702" spans="1:26" x14ac:dyDescent="0.2">
      <c r="A702" s="40"/>
      <c r="W702" s="40"/>
      <c r="X702" s="40"/>
      <c r="Y702" s="40"/>
      <c r="Z702" s="40"/>
    </row>
    <row r="703" spans="1:26" x14ac:dyDescent="0.2">
      <c r="A703" s="40"/>
      <c r="W703" s="40"/>
      <c r="X703" s="40"/>
      <c r="Y703" s="40"/>
      <c r="Z703" s="40"/>
    </row>
    <row r="704" spans="1:26" x14ac:dyDescent="0.2">
      <c r="A704" s="40"/>
      <c r="W704" s="40"/>
      <c r="X704" s="40"/>
      <c r="Y704" s="40"/>
      <c r="Z704" s="40"/>
    </row>
    <row r="705" spans="1:26" x14ac:dyDescent="0.2">
      <c r="A705" s="40"/>
      <c r="W705" s="40"/>
      <c r="X705" s="40"/>
      <c r="Y705" s="40"/>
      <c r="Z705" s="40"/>
    </row>
    <row r="706" spans="1:26" x14ac:dyDescent="0.2">
      <c r="A706" s="40"/>
      <c r="W706" s="40"/>
      <c r="X706" s="40"/>
      <c r="Y706" s="40"/>
      <c r="Z706" s="40"/>
    </row>
    <row r="707" spans="1:26" x14ac:dyDescent="0.2">
      <c r="A707" s="40"/>
      <c r="W707" s="40"/>
      <c r="X707" s="40"/>
      <c r="Y707" s="40"/>
      <c r="Z707" s="40"/>
    </row>
    <row r="708" spans="1:26" x14ac:dyDescent="0.2">
      <c r="A708" s="40"/>
      <c r="W708" s="40"/>
      <c r="X708" s="40"/>
      <c r="Y708" s="40"/>
      <c r="Z708" s="40"/>
    </row>
    <row r="709" spans="1:26" x14ac:dyDescent="0.2">
      <c r="A709" s="40"/>
      <c r="W709" s="40"/>
      <c r="X709" s="40"/>
      <c r="Y709" s="40"/>
      <c r="Z709" s="40"/>
    </row>
    <row r="710" spans="1:26" x14ac:dyDescent="0.2">
      <c r="A710" s="40"/>
      <c r="W710" s="40"/>
      <c r="X710" s="40"/>
      <c r="Y710" s="40"/>
      <c r="Z710" s="40"/>
    </row>
    <row r="711" spans="1:26" x14ac:dyDescent="0.2">
      <c r="A711" s="40"/>
      <c r="W711" s="40"/>
      <c r="X711" s="40"/>
      <c r="Y711" s="40"/>
      <c r="Z711" s="40"/>
    </row>
    <row r="712" spans="1:26" x14ac:dyDescent="0.2">
      <c r="A712" s="40"/>
      <c r="W712" s="40"/>
      <c r="X712" s="40"/>
      <c r="Y712" s="40"/>
      <c r="Z712" s="40"/>
    </row>
    <row r="713" spans="1:26" x14ac:dyDescent="0.2">
      <c r="A713" s="40"/>
      <c r="W713" s="40"/>
      <c r="X713" s="40"/>
      <c r="Y713" s="40"/>
      <c r="Z713" s="40"/>
    </row>
    <row r="714" spans="1:26" x14ac:dyDescent="0.2">
      <c r="A714" s="40"/>
      <c r="W714" s="40"/>
      <c r="X714" s="40"/>
      <c r="Y714" s="40"/>
      <c r="Z714" s="40"/>
    </row>
    <row r="715" spans="1:26" x14ac:dyDescent="0.2">
      <c r="A715" s="40"/>
      <c r="W715" s="40"/>
      <c r="X715" s="40"/>
      <c r="Y715" s="40"/>
      <c r="Z715" s="40"/>
    </row>
    <row r="716" spans="1:26" x14ac:dyDescent="0.2">
      <c r="A716" s="40"/>
      <c r="W716" s="40"/>
      <c r="X716" s="40"/>
      <c r="Y716" s="40"/>
      <c r="Z716" s="40"/>
    </row>
    <row r="717" spans="1:26" x14ac:dyDescent="0.2">
      <c r="A717" s="40"/>
      <c r="W717" s="40"/>
      <c r="X717" s="40"/>
      <c r="Y717" s="40"/>
      <c r="Z717" s="40"/>
    </row>
    <row r="718" spans="1:26" x14ac:dyDescent="0.2">
      <c r="A718" s="40"/>
      <c r="W718" s="40"/>
      <c r="X718" s="40"/>
      <c r="Y718" s="40"/>
      <c r="Z718" s="40"/>
    </row>
    <row r="719" spans="1:26" x14ac:dyDescent="0.2">
      <c r="A719" s="40"/>
      <c r="W719" s="40"/>
      <c r="X719" s="40"/>
      <c r="Y719" s="40"/>
      <c r="Z719" s="40"/>
    </row>
    <row r="720" spans="1:26" x14ac:dyDescent="0.2">
      <c r="A720" s="40"/>
      <c r="W720" s="40"/>
      <c r="X720" s="40"/>
      <c r="Y720" s="40"/>
      <c r="Z720" s="40"/>
    </row>
    <row r="721" spans="1:26" x14ac:dyDescent="0.2">
      <c r="A721" s="40"/>
      <c r="W721" s="40"/>
      <c r="X721" s="40"/>
      <c r="Y721" s="40"/>
      <c r="Z721" s="40"/>
    </row>
    <row r="722" spans="1:26" x14ac:dyDescent="0.2">
      <c r="A722" s="40"/>
      <c r="W722" s="40"/>
      <c r="X722" s="40"/>
      <c r="Y722" s="40"/>
      <c r="Z722" s="40"/>
    </row>
    <row r="723" spans="1:26" x14ac:dyDescent="0.2">
      <c r="A723" s="40"/>
      <c r="W723" s="40"/>
      <c r="X723" s="40"/>
      <c r="Y723" s="40"/>
      <c r="Z723" s="40"/>
    </row>
    <row r="724" spans="1:26" x14ac:dyDescent="0.2">
      <c r="A724" s="40"/>
      <c r="W724" s="40"/>
      <c r="X724" s="40"/>
      <c r="Y724" s="40"/>
      <c r="Z724" s="40"/>
    </row>
    <row r="725" spans="1:26" x14ac:dyDescent="0.2">
      <c r="A725" s="40"/>
      <c r="W725" s="40"/>
      <c r="X725" s="40"/>
      <c r="Y725" s="40"/>
      <c r="Z725" s="40"/>
    </row>
    <row r="726" spans="1:26" x14ac:dyDescent="0.2">
      <c r="A726" s="40"/>
      <c r="W726" s="40"/>
      <c r="X726" s="40"/>
      <c r="Y726" s="40"/>
      <c r="Z726" s="40"/>
    </row>
    <row r="727" spans="1:26" x14ac:dyDescent="0.2">
      <c r="A727" s="40"/>
      <c r="W727" s="40"/>
      <c r="X727" s="40"/>
      <c r="Y727" s="40"/>
      <c r="Z727" s="40"/>
    </row>
    <row r="728" spans="1:26" x14ac:dyDescent="0.2">
      <c r="A728" s="40"/>
      <c r="W728" s="40"/>
      <c r="X728" s="40"/>
      <c r="Y728" s="40"/>
      <c r="Z728" s="40"/>
    </row>
    <row r="729" spans="1:26" x14ac:dyDescent="0.2">
      <c r="A729" s="40"/>
      <c r="W729" s="40"/>
      <c r="X729" s="40"/>
      <c r="Y729" s="40"/>
      <c r="Z729" s="40"/>
    </row>
    <row r="730" spans="1:26" x14ac:dyDescent="0.2">
      <c r="A730" s="40"/>
      <c r="W730" s="40"/>
      <c r="X730" s="40"/>
      <c r="Y730" s="40"/>
      <c r="Z730" s="40"/>
    </row>
    <row r="731" spans="1:26" x14ac:dyDescent="0.2">
      <c r="A731" s="40"/>
      <c r="W731" s="40"/>
      <c r="X731" s="40"/>
      <c r="Y731" s="40"/>
      <c r="Z731" s="40"/>
    </row>
    <row r="732" spans="1:26" x14ac:dyDescent="0.2">
      <c r="A732" s="40"/>
      <c r="W732" s="40"/>
      <c r="X732" s="40"/>
      <c r="Y732" s="40"/>
      <c r="Z732" s="40"/>
    </row>
    <row r="733" spans="1:26" x14ac:dyDescent="0.2">
      <c r="A733" s="40"/>
      <c r="W733" s="40"/>
      <c r="X733" s="40"/>
      <c r="Y733" s="40"/>
      <c r="Z733" s="40"/>
    </row>
    <row r="734" spans="1:26" x14ac:dyDescent="0.2">
      <c r="A734" s="40"/>
      <c r="W734" s="40"/>
      <c r="X734" s="40"/>
      <c r="Y734" s="40"/>
      <c r="Z734" s="40"/>
    </row>
    <row r="735" spans="1:26" x14ac:dyDescent="0.2">
      <c r="A735" s="40"/>
      <c r="W735" s="40"/>
      <c r="X735" s="40"/>
      <c r="Y735" s="40"/>
      <c r="Z735" s="40"/>
    </row>
    <row r="736" spans="1:26" x14ac:dyDescent="0.2">
      <c r="A736" s="40"/>
      <c r="W736" s="40"/>
      <c r="X736" s="40"/>
      <c r="Y736" s="40"/>
      <c r="Z736" s="40"/>
    </row>
    <row r="737" spans="1:26" x14ac:dyDescent="0.2">
      <c r="A737" s="40"/>
      <c r="W737" s="40"/>
      <c r="X737" s="40"/>
      <c r="Y737" s="40"/>
      <c r="Z737" s="40"/>
    </row>
    <row r="738" spans="1:26" x14ac:dyDescent="0.2">
      <c r="A738" s="40"/>
      <c r="W738" s="40"/>
      <c r="X738" s="40"/>
      <c r="Y738" s="40"/>
      <c r="Z738" s="40"/>
    </row>
    <row r="739" spans="1:26" x14ac:dyDescent="0.2">
      <c r="A739" s="40"/>
      <c r="W739" s="40"/>
      <c r="X739" s="40"/>
      <c r="Y739" s="40"/>
      <c r="Z739" s="40"/>
    </row>
    <row r="740" spans="1:26" x14ac:dyDescent="0.2">
      <c r="A740" s="40"/>
      <c r="W740" s="40"/>
      <c r="X740" s="40"/>
      <c r="Y740" s="40"/>
      <c r="Z740" s="40"/>
    </row>
    <row r="741" spans="1:26" x14ac:dyDescent="0.2">
      <c r="A741" s="40"/>
      <c r="W741" s="40"/>
      <c r="X741" s="40"/>
      <c r="Y741" s="40"/>
      <c r="Z741" s="40"/>
    </row>
    <row r="742" spans="1:26" x14ac:dyDescent="0.2">
      <c r="A742" s="40"/>
      <c r="W742" s="40"/>
      <c r="X742" s="40"/>
      <c r="Y742" s="40"/>
      <c r="Z742" s="40"/>
    </row>
    <row r="743" spans="1:26" x14ac:dyDescent="0.2">
      <c r="A743" s="40"/>
      <c r="W743" s="40"/>
      <c r="X743" s="40"/>
      <c r="Y743" s="40"/>
      <c r="Z743" s="40"/>
    </row>
    <row r="744" spans="1:26" x14ac:dyDescent="0.2">
      <c r="A744" s="40"/>
      <c r="W744" s="40"/>
      <c r="X744" s="40"/>
      <c r="Y744" s="40"/>
      <c r="Z744" s="40"/>
    </row>
    <row r="745" spans="1:26" x14ac:dyDescent="0.2">
      <c r="A745" s="40"/>
      <c r="W745" s="40"/>
      <c r="X745" s="40"/>
      <c r="Y745" s="40"/>
      <c r="Z745" s="40"/>
    </row>
    <row r="746" spans="1:26" x14ac:dyDescent="0.2">
      <c r="A746" s="40"/>
      <c r="W746" s="40"/>
      <c r="X746" s="40"/>
      <c r="Y746" s="40"/>
      <c r="Z746" s="40"/>
    </row>
    <row r="747" spans="1:26" x14ac:dyDescent="0.2">
      <c r="A747" s="40"/>
      <c r="W747" s="40"/>
      <c r="X747" s="40"/>
      <c r="Y747" s="40"/>
      <c r="Z747" s="40"/>
    </row>
    <row r="748" spans="1:26" x14ac:dyDescent="0.2">
      <c r="A748" s="40"/>
      <c r="W748" s="40"/>
      <c r="X748" s="40"/>
      <c r="Y748" s="40"/>
      <c r="Z748" s="40"/>
    </row>
    <row r="749" spans="1:26" x14ac:dyDescent="0.2">
      <c r="A749" s="40"/>
      <c r="W749" s="40"/>
      <c r="X749" s="40"/>
      <c r="Y749" s="40"/>
      <c r="Z749" s="40"/>
    </row>
    <row r="750" spans="1:26" x14ac:dyDescent="0.2">
      <c r="A750" s="40"/>
      <c r="W750" s="40"/>
      <c r="X750" s="40"/>
      <c r="Y750" s="40"/>
      <c r="Z750" s="40"/>
    </row>
    <row r="751" spans="1:26" x14ac:dyDescent="0.2">
      <c r="A751" s="40"/>
      <c r="W751" s="40"/>
      <c r="X751" s="40"/>
      <c r="Y751" s="40"/>
      <c r="Z751" s="40"/>
    </row>
    <row r="752" spans="1:26" x14ac:dyDescent="0.2">
      <c r="A752" s="40"/>
      <c r="W752" s="40"/>
      <c r="X752" s="40"/>
      <c r="Y752" s="40"/>
      <c r="Z752" s="40"/>
    </row>
    <row r="753" spans="1:26" x14ac:dyDescent="0.2">
      <c r="A753" s="40"/>
      <c r="W753" s="40"/>
      <c r="X753" s="40"/>
      <c r="Y753" s="40"/>
      <c r="Z753" s="40"/>
    </row>
    <row r="754" spans="1:26" x14ac:dyDescent="0.2">
      <c r="A754" s="40"/>
      <c r="W754" s="40"/>
      <c r="X754" s="40"/>
      <c r="Y754" s="40"/>
      <c r="Z754" s="40"/>
    </row>
    <row r="755" spans="1:26" x14ac:dyDescent="0.2">
      <c r="A755" s="40"/>
      <c r="W755" s="40"/>
      <c r="X755" s="40"/>
      <c r="Y755" s="40"/>
      <c r="Z755" s="40"/>
    </row>
    <row r="756" spans="1:26" x14ac:dyDescent="0.2">
      <c r="A756" s="40"/>
      <c r="W756" s="40"/>
      <c r="X756" s="40"/>
      <c r="Y756" s="40"/>
      <c r="Z756" s="40"/>
    </row>
    <row r="757" spans="1:26" x14ac:dyDescent="0.2">
      <c r="A757" s="40"/>
      <c r="W757" s="40"/>
      <c r="X757" s="40"/>
      <c r="Y757" s="40"/>
      <c r="Z757" s="40"/>
    </row>
    <row r="758" spans="1:26" x14ac:dyDescent="0.2">
      <c r="A758" s="40"/>
      <c r="W758" s="40"/>
      <c r="X758" s="40"/>
      <c r="Y758" s="40"/>
      <c r="Z758" s="40"/>
    </row>
    <row r="759" spans="1:26" x14ac:dyDescent="0.2">
      <c r="A759" s="40"/>
      <c r="W759" s="40"/>
      <c r="X759" s="40"/>
      <c r="Y759" s="40"/>
      <c r="Z759" s="40"/>
    </row>
    <row r="760" spans="1:26" x14ac:dyDescent="0.2">
      <c r="A760" s="40"/>
      <c r="W760" s="40"/>
      <c r="X760" s="40"/>
      <c r="Y760" s="40"/>
      <c r="Z760" s="40"/>
    </row>
    <row r="761" spans="1:26" x14ac:dyDescent="0.2">
      <c r="A761" s="40"/>
      <c r="W761" s="40"/>
      <c r="X761" s="40"/>
      <c r="Y761" s="40"/>
      <c r="Z761" s="40"/>
    </row>
    <row r="762" spans="1:26" x14ac:dyDescent="0.2">
      <c r="A762" s="40"/>
      <c r="W762" s="40"/>
      <c r="X762" s="40"/>
      <c r="Y762" s="40"/>
      <c r="Z762" s="40"/>
    </row>
    <row r="763" spans="1:26" x14ac:dyDescent="0.2">
      <c r="A763" s="40"/>
      <c r="W763" s="40"/>
      <c r="X763" s="40"/>
      <c r="Y763" s="40"/>
      <c r="Z763" s="40"/>
    </row>
    <row r="764" spans="1:26" x14ac:dyDescent="0.2">
      <c r="A764" s="40"/>
      <c r="W764" s="40"/>
      <c r="X764" s="40"/>
      <c r="Y764" s="40"/>
      <c r="Z764" s="40"/>
    </row>
    <row r="765" spans="1:26" x14ac:dyDescent="0.2">
      <c r="A765" s="40"/>
      <c r="W765" s="40"/>
      <c r="X765" s="40"/>
      <c r="Y765" s="40"/>
      <c r="Z765" s="40"/>
    </row>
    <row r="766" spans="1:26" x14ac:dyDescent="0.2">
      <c r="A766" s="40"/>
      <c r="W766" s="40"/>
      <c r="X766" s="40"/>
      <c r="Y766" s="40"/>
      <c r="Z766" s="40"/>
    </row>
    <row r="767" spans="1:26" x14ac:dyDescent="0.2">
      <c r="A767" s="40"/>
      <c r="W767" s="40"/>
      <c r="X767" s="40"/>
      <c r="Y767" s="40"/>
      <c r="Z767" s="40"/>
    </row>
    <row r="768" spans="1:26" x14ac:dyDescent="0.2">
      <c r="A768" s="40"/>
      <c r="W768" s="40"/>
      <c r="X768" s="40"/>
      <c r="Y768" s="40"/>
      <c r="Z768" s="40"/>
    </row>
    <row r="769" spans="1:26" x14ac:dyDescent="0.2">
      <c r="A769" s="40"/>
      <c r="W769" s="40"/>
      <c r="X769" s="40"/>
      <c r="Y769" s="40"/>
      <c r="Z769" s="40"/>
    </row>
    <row r="770" spans="1:26" x14ac:dyDescent="0.2">
      <c r="A770" s="40"/>
      <c r="W770" s="40"/>
      <c r="X770" s="40"/>
      <c r="Y770" s="40"/>
      <c r="Z770" s="40"/>
    </row>
    <row r="771" spans="1:26" x14ac:dyDescent="0.2">
      <c r="A771" s="40"/>
      <c r="W771" s="40"/>
      <c r="X771" s="40"/>
      <c r="Y771" s="40"/>
      <c r="Z771" s="40"/>
    </row>
    <row r="772" spans="1:26" x14ac:dyDescent="0.2">
      <c r="A772" s="40"/>
      <c r="W772" s="40"/>
      <c r="X772" s="40"/>
      <c r="Y772" s="40"/>
      <c r="Z772" s="40"/>
    </row>
    <row r="773" spans="1:26" x14ac:dyDescent="0.2">
      <c r="A773" s="40"/>
      <c r="W773" s="40"/>
      <c r="X773" s="40"/>
      <c r="Y773" s="40"/>
      <c r="Z773" s="40"/>
    </row>
    <row r="774" spans="1:26" x14ac:dyDescent="0.2">
      <c r="A774" s="40"/>
      <c r="W774" s="40"/>
      <c r="X774" s="40"/>
      <c r="Y774" s="40"/>
      <c r="Z774" s="40"/>
    </row>
    <row r="775" spans="1:26" x14ac:dyDescent="0.2">
      <c r="A775" s="40"/>
      <c r="W775" s="40"/>
      <c r="X775" s="40"/>
      <c r="Y775" s="40"/>
      <c r="Z775" s="40"/>
    </row>
    <row r="776" spans="1:26" x14ac:dyDescent="0.2">
      <c r="A776" s="40"/>
      <c r="W776" s="40"/>
      <c r="X776" s="40"/>
      <c r="Y776" s="40"/>
      <c r="Z776" s="40"/>
    </row>
    <row r="777" spans="1:26" x14ac:dyDescent="0.2">
      <c r="A777" s="40"/>
      <c r="W777" s="40"/>
      <c r="X777" s="40"/>
      <c r="Y777" s="40"/>
      <c r="Z777" s="40"/>
    </row>
    <row r="778" spans="1:26" x14ac:dyDescent="0.2">
      <c r="A778" s="40"/>
      <c r="W778" s="40"/>
      <c r="X778" s="40"/>
      <c r="Y778" s="40"/>
      <c r="Z778" s="40"/>
    </row>
    <row r="779" spans="1:26" x14ac:dyDescent="0.2">
      <c r="A779" s="40"/>
      <c r="W779" s="40"/>
      <c r="X779" s="40"/>
      <c r="Y779" s="40"/>
      <c r="Z779" s="40"/>
    </row>
    <row r="780" spans="1:26" x14ac:dyDescent="0.2">
      <c r="A780" s="40"/>
      <c r="W780" s="40"/>
      <c r="X780" s="40"/>
      <c r="Y780" s="40"/>
      <c r="Z780" s="40"/>
    </row>
    <row r="781" spans="1:26" x14ac:dyDescent="0.2">
      <c r="A781" s="40"/>
      <c r="W781" s="40"/>
      <c r="X781" s="40"/>
      <c r="Y781" s="40"/>
      <c r="Z781" s="40"/>
    </row>
    <row r="782" spans="1:26" x14ac:dyDescent="0.2">
      <c r="A782" s="40"/>
      <c r="W782" s="40"/>
      <c r="X782" s="40"/>
      <c r="Y782" s="40"/>
      <c r="Z782" s="40"/>
    </row>
    <row r="783" spans="1:26" x14ac:dyDescent="0.2">
      <c r="A783" s="40"/>
      <c r="W783" s="40"/>
      <c r="X783" s="40"/>
      <c r="Y783" s="40"/>
      <c r="Z783" s="40"/>
    </row>
    <row r="784" spans="1:26" x14ac:dyDescent="0.2">
      <c r="A784" s="40"/>
      <c r="W784" s="40"/>
      <c r="X784" s="40"/>
      <c r="Y784" s="40"/>
      <c r="Z784" s="40"/>
    </row>
    <row r="785" spans="1:26" x14ac:dyDescent="0.2">
      <c r="A785" s="40"/>
      <c r="W785" s="40"/>
      <c r="X785" s="40"/>
      <c r="Y785" s="40"/>
      <c r="Z785" s="40"/>
    </row>
    <row r="786" spans="1:26" x14ac:dyDescent="0.2">
      <c r="A786" s="40"/>
      <c r="W786" s="40"/>
      <c r="X786" s="40"/>
      <c r="Y786" s="40"/>
      <c r="Z786" s="40"/>
    </row>
    <row r="787" spans="1:26" x14ac:dyDescent="0.2">
      <c r="A787" s="40"/>
      <c r="W787" s="40"/>
      <c r="X787" s="40"/>
      <c r="Y787" s="40"/>
      <c r="Z787" s="40"/>
    </row>
    <row r="788" spans="1:26" x14ac:dyDescent="0.2">
      <c r="A788" s="40"/>
      <c r="W788" s="40"/>
      <c r="X788" s="40"/>
      <c r="Y788" s="40"/>
      <c r="Z788" s="40"/>
    </row>
    <row r="789" spans="1:26" x14ac:dyDescent="0.2">
      <c r="A789" s="40"/>
      <c r="W789" s="40"/>
      <c r="X789" s="40"/>
      <c r="Y789" s="40"/>
      <c r="Z789" s="40"/>
    </row>
    <row r="790" spans="1:26" x14ac:dyDescent="0.2">
      <c r="A790" s="40"/>
      <c r="W790" s="40"/>
      <c r="X790" s="40"/>
      <c r="Y790" s="40"/>
      <c r="Z790" s="40"/>
    </row>
    <row r="791" spans="1:26" x14ac:dyDescent="0.2">
      <c r="A791" s="40"/>
      <c r="W791" s="40"/>
      <c r="X791" s="40"/>
      <c r="Y791" s="40"/>
      <c r="Z791" s="40"/>
    </row>
    <row r="792" spans="1:26" x14ac:dyDescent="0.2">
      <c r="A792" s="40"/>
      <c r="W792" s="40"/>
      <c r="X792" s="40"/>
      <c r="Y792" s="40"/>
      <c r="Z792" s="40"/>
    </row>
    <row r="793" spans="1:26" x14ac:dyDescent="0.2">
      <c r="A793" s="40"/>
      <c r="W793" s="40"/>
      <c r="X793" s="40"/>
      <c r="Y793" s="40"/>
      <c r="Z793" s="40"/>
    </row>
    <row r="794" spans="1:26" x14ac:dyDescent="0.2">
      <c r="A794" s="40"/>
      <c r="W794" s="40"/>
      <c r="X794" s="40"/>
      <c r="Y794" s="40"/>
      <c r="Z794" s="40"/>
    </row>
    <row r="795" spans="1:26" x14ac:dyDescent="0.2">
      <c r="A795" s="40"/>
      <c r="W795" s="40"/>
      <c r="X795" s="40"/>
      <c r="Y795" s="40"/>
      <c r="Z795" s="40"/>
    </row>
    <row r="796" spans="1:26" x14ac:dyDescent="0.2">
      <c r="A796" s="40"/>
      <c r="W796" s="40"/>
      <c r="X796" s="40"/>
      <c r="Y796" s="40"/>
      <c r="Z796" s="40"/>
    </row>
    <row r="797" spans="1:26" x14ac:dyDescent="0.2">
      <c r="A797" s="40"/>
      <c r="W797" s="40"/>
      <c r="X797" s="40"/>
      <c r="Y797" s="40"/>
      <c r="Z797" s="40"/>
    </row>
    <row r="798" spans="1:26" x14ac:dyDescent="0.2">
      <c r="A798" s="40"/>
      <c r="W798" s="40"/>
      <c r="X798" s="40"/>
      <c r="Y798" s="40"/>
      <c r="Z798" s="40"/>
    </row>
    <row r="799" spans="1:26" x14ac:dyDescent="0.2">
      <c r="A799" s="40"/>
      <c r="W799" s="40"/>
      <c r="X799" s="40"/>
      <c r="Y799" s="40"/>
      <c r="Z799" s="40"/>
    </row>
    <row r="800" spans="1:26" x14ac:dyDescent="0.2">
      <c r="A800" s="40"/>
      <c r="W800" s="40"/>
      <c r="X800" s="40"/>
      <c r="Y800" s="40"/>
      <c r="Z800" s="40"/>
    </row>
    <row r="801" spans="1:26" x14ac:dyDescent="0.2">
      <c r="A801" s="40"/>
      <c r="W801" s="40"/>
      <c r="X801" s="40"/>
      <c r="Y801" s="40"/>
      <c r="Z801" s="40"/>
    </row>
    <row r="802" spans="1:26" x14ac:dyDescent="0.2">
      <c r="A802" s="40"/>
      <c r="W802" s="40"/>
      <c r="X802" s="40"/>
      <c r="Y802" s="40"/>
      <c r="Z802" s="40"/>
    </row>
    <row r="803" spans="1:26" x14ac:dyDescent="0.2">
      <c r="A803" s="40"/>
      <c r="W803" s="40"/>
      <c r="X803" s="40"/>
      <c r="Y803" s="40"/>
      <c r="Z803" s="40"/>
    </row>
    <row r="804" spans="1:26" x14ac:dyDescent="0.2">
      <c r="A804" s="40"/>
      <c r="W804" s="40"/>
      <c r="X804" s="40"/>
      <c r="Y804" s="40"/>
      <c r="Z804" s="40"/>
    </row>
    <row r="805" spans="1:26" x14ac:dyDescent="0.2">
      <c r="A805" s="40"/>
      <c r="W805" s="40"/>
      <c r="X805" s="40"/>
      <c r="Y805" s="40"/>
      <c r="Z805" s="40"/>
    </row>
    <row r="806" spans="1:26" x14ac:dyDescent="0.2">
      <c r="A806" s="40"/>
      <c r="W806" s="40"/>
      <c r="X806" s="40"/>
      <c r="Y806" s="40"/>
      <c r="Z806" s="40"/>
    </row>
    <row r="807" spans="1:26" x14ac:dyDescent="0.2">
      <c r="A807" s="40"/>
      <c r="W807" s="40"/>
      <c r="X807" s="40"/>
      <c r="Y807" s="40"/>
      <c r="Z807" s="40"/>
    </row>
    <row r="808" spans="1:26" x14ac:dyDescent="0.2">
      <c r="A808" s="40"/>
      <c r="W808" s="40"/>
      <c r="X808" s="40"/>
      <c r="Y808" s="40"/>
      <c r="Z808" s="40"/>
    </row>
    <row r="809" spans="1:26" x14ac:dyDescent="0.2">
      <c r="A809" s="40"/>
      <c r="W809" s="40"/>
      <c r="X809" s="40"/>
      <c r="Y809" s="40"/>
      <c r="Z809" s="40"/>
    </row>
    <row r="810" spans="1:26" x14ac:dyDescent="0.2">
      <c r="A810" s="40"/>
      <c r="W810" s="40"/>
      <c r="X810" s="40"/>
      <c r="Y810" s="40"/>
      <c r="Z810" s="40"/>
    </row>
    <row r="811" spans="1:26" x14ac:dyDescent="0.2">
      <c r="A811" s="40"/>
      <c r="W811" s="40"/>
      <c r="X811" s="40"/>
      <c r="Y811" s="40"/>
      <c r="Z811" s="40"/>
    </row>
    <row r="812" spans="1:26" x14ac:dyDescent="0.2">
      <c r="A812" s="40"/>
      <c r="W812" s="40"/>
      <c r="X812" s="40"/>
      <c r="Y812" s="40"/>
      <c r="Z812" s="40"/>
    </row>
    <row r="813" spans="1:26" x14ac:dyDescent="0.2">
      <c r="A813" s="40"/>
      <c r="W813" s="40"/>
      <c r="X813" s="40"/>
      <c r="Y813" s="40"/>
      <c r="Z813" s="40"/>
    </row>
    <row r="814" spans="1:26" x14ac:dyDescent="0.2">
      <c r="A814" s="40"/>
      <c r="W814" s="40"/>
      <c r="X814" s="40"/>
      <c r="Y814" s="40"/>
      <c r="Z814" s="40"/>
    </row>
    <row r="815" spans="1:26" x14ac:dyDescent="0.2">
      <c r="A815" s="40"/>
      <c r="W815" s="40"/>
      <c r="X815" s="40"/>
      <c r="Y815" s="40"/>
      <c r="Z815" s="40"/>
    </row>
    <row r="816" spans="1:26" x14ac:dyDescent="0.2">
      <c r="A816" s="40"/>
      <c r="W816" s="40"/>
      <c r="X816" s="40"/>
      <c r="Y816" s="40"/>
      <c r="Z816" s="40"/>
    </row>
    <row r="817" spans="1:26" x14ac:dyDescent="0.2">
      <c r="A817" s="40"/>
      <c r="W817" s="40"/>
      <c r="X817" s="40"/>
      <c r="Y817" s="40"/>
      <c r="Z817" s="40"/>
    </row>
    <row r="818" spans="1:26" x14ac:dyDescent="0.2">
      <c r="A818" s="40"/>
      <c r="W818" s="40"/>
      <c r="X818" s="40"/>
      <c r="Y818" s="40"/>
      <c r="Z818" s="40"/>
    </row>
    <row r="819" spans="1:26" x14ac:dyDescent="0.2">
      <c r="A819" s="40"/>
      <c r="W819" s="40"/>
      <c r="X819" s="40"/>
      <c r="Y819" s="40"/>
      <c r="Z819" s="40"/>
    </row>
    <row r="820" spans="1:26" x14ac:dyDescent="0.2">
      <c r="A820" s="40"/>
      <c r="W820" s="40"/>
      <c r="X820" s="40"/>
      <c r="Y820" s="40"/>
      <c r="Z820" s="40"/>
    </row>
    <row r="821" spans="1:26" x14ac:dyDescent="0.2">
      <c r="A821" s="40"/>
      <c r="W821" s="40"/>
      <c r="X821" s="40"/>
      <c r="Y821" s="40"/>
      <c r="Z821" s="40"/>
    </row>
    <row r="822" spans="1:26" x14ac:dyDescent="0.2">
      <c r="A822" s="40"/>
      <c r="W822" s="40"/>
      <c r="X822" s="40"/>
      <c r="Y822" s="40"/>
      <c r="Z822" s="40"/>
    </row>
    <row r="823" spans="1:26" x14ac:dyDescent="0.2">
      <c r="A823" s="40"/>
      <c r="W823" s="40"/>
      <c r="X823" s="40"/>
      <c r="Y823" s="40"/>
      <c r="Z823" s="40"/>
    </row>
    <row r="824" spans="1:26" x14ac:dyDescent="0.2">
      <c r="A824" s="40"/>
      <c r="W824" s="40"/>
      <c r="X824" s="40"/>
      <c r="Y824" s="40"/>
      <c r="Z824" s="40"/>
    </row>
    <row r="825" spans="1:26" x14ac:dyDescent="0.2">
      <c r="A825" s="40"/>
      <c r="W825" s="40"/>
      <c r="X825" s="40"/>
      <c r="Y825" s="40"/>
      <c r="Z825" s="40"/>
    </row>
    <row r="826" spans="1:26" x14ac:dyDescent="0.2">
      <c r="A826" s="40"/>
      <c r="W826" s="40"/>
      <c r="X826" s="40"/>
      <c r="Y826" s="40"/>
      <c r="Z826" s="40"/>
    </row>
    <row r="827" spans="1:26" x14ac:dyDescent="0.2">
      <c r="A827" s="40"/>
      <c r="W827" s="40"/>
      <c r="X827" s="40"/>
      <c r="Y827" s="40"/>
      <c r="Z827" s="40"/>
    </row>
    <row r="828" spans="1:26" x14ac:dyDescent="0.2">
      <c r="A828" s="40"/>
      <c r="W828" s="40"/>
      <c r="X828" s="40"/>
      <c r="Y828" s="40"/>
      <c r="Z828" s="40"/>
    </row>
    <row r="829" spans="1:26" x14ac:dyDescent="0.2">
      <c r="A829" s="40"/>
      <c r="W829" s="40"/>
      <c r="X829" s="40"/>
      <c r="Y829" s="40"/>
      <c r="Z829" s="40"/>
    </row>
    <row r="830" spans="1:26" x14ac:dyDescent="0.2">
      <c r="A830" s="40"/>
      <c r="W830" s="40"/>
      <c r="X830" s="40"/>
      <c r="Y830" s="40"/>
      <c r="Z830" s="40"/>
    </row>
    <row r="831" spans="1:26" x14ac:dyDescent="0.2">
      <c r="A831" s="40"/>
      <c r="W831" s="40"/>
      <c r="X831" s="40"/>
      <c r="Y831" s="40"/>
      <c r="Z831" s="40"/>
    </row>
    <row r="832" spans="1:26" x14ac:dyDescent="0.2">
      <c r="A832" s="40"/>
      <c r="W832" s="40"/>
      <c r="X832" s="40"/>
      <c r="Y832" s="40"/>
      <c r="Z832" s="40"/>
    </row>
    <row r="833" spans="1:26" x14ac:dyDescent="0.2">
      <c r="A833" s="40"/>
      <c r="W833" s="40"/>
      <c r="X833" s="40"/>
      <c r="Y833" s="40"/>
      <c r="Z833" s="40"/>
    </row>
    <row r="834" spans="1:26" x14ac:dyDescent="0.2">
      <c r="A834" s="40"/>
      <c r="W834" s="40"/>
      <c r="X834" s="40"/>
      <c r="Y834" s="40"/>
      <c r="Z834" s="40"/>
    </row>
    <row r="835" spans="1:26" x14ac:dyDescent="0.2">
      <c r="A835" s="40"/>
      <c r="W835" s="40"/>
      <c r="X835" s="40"/>
      <c r="Y835" s="40"/>
      <c r="Z835" s="40"/>
    </row>
    <row r="836" spans="1:26" x14ac:dyDescent="0.2">
      <c r="A836" s="40"/>
      <c r="W836" s="40"/>
      <c r="X836" s="40"/>
      <c r="Y836" s="40"/>
      <c r="Z836" s="40"/>
    </row>
    <row r="837" spans="1:26" x14ac:dyDescent="0.2">
      <c r="A837" s="40"/>
      <c r="W837" s="40"/>
      <c r="X837" s="40"/>
      <c r="Y837" s="40"/>
      <c r="Z837" s="40"/>
    </row>
    <row r="838" spans="1:26" x14ac:dyDescent="0.2">
      <c r="A838" s="40"/>
      <c r="W838" s="40"/>
      <c r="X838" s="40"/>
      <c r="Y838" s="40"/>
      <c r="Z838" s="40"/>
    </row>
    <row r="839" spans="1:26" x14ac:dyDescent="0.2">
      <c r="A839" s="40"/>
      <c r="W839" s="40"/>
      <c r="X839" s="40"/>
      <c r="Y839" s="40"/>
      <c r="Z839" s="40"/>
    </row>
    <row r="840" spans="1:26" x14ac:dyDescent="0.2">
      <c r="A840" s="40"/>
      <c r="W840" s="40"/>
      <c r="X840" s="40"/>
      <c r="Y840" s="40"/>
      <c r="Z840" s="40"/>
    </row>
    <row r="841" spans="1:26" x14ac:dyDescent="0.2">
      <c r="A841" s="40"/>
      <c r="W841" s="40"/>
      <c r="X841" s="40"/>
      <c r="Y841" s="40"/>
      <c r="Z841" s="40"/>
    </row>
    <row r="842" spans="1:26" x14ac:dyDescent="0.2">
      <c r="A842" s="40"/>
      <c r="W842" s="40"/>
      <c r="X842" s="40"/>
      <c r="Y842" s="40"/>
      <c r="Z842" s="40"/>
    </row>
    <row r="843" spans="1:26" x14ac:dyDescent="0.2">
      <c r="A843" s="40"/>
      <c r="W843" s="40"/>
      <c r="X843" s="40"/>
      <c r="Y843" s="40"/>
      <c r="Z843" s="40"/>
    </row>
    <row r="844" spans="1:26" x14ac:dyDescent="0.2">
      <c r="A844" s="40"/>
      <c r="W844" s="40"/>
      <c r="X844" s="40"/>
      <c r="Y844" s="40"/>
      <c r="Z844" s="40"/>
    </row>
    <row r="845" spans="1:26" x14ac:dyDescent="0.2">
      <c r="A845" s="40"/>
      <c r="W845" s="40"/>
      <c r="X845" s="40"/>
      <c r="Y845" s="40"/>
      <c r="Z845" s="40"/>
    </row>
    <row r="846" spans="1:26" x14ac:dyDescent="0.2">
      <c r="A846" s="40"/>
      <c r="W846" s="40"/>
      <c r="X846" s="40"/>
      <c r="Y846" s="40"/>
      <c r="Z846" s="40"/>
    </row>
    <row r="847" spans="1:26" x14ac:dyDescent="0.2">
      <c r="A847" s="40"/>
      <c r="W847" s="40"/>
      <c r="X847" s="40"/>
      <c r="Y847" s="40"/>
      <c r="Z847" s="40"/>
    </row>
    <row r="848" spans="1:26" x14ac:dyDescent="0.2">
      <c r="A848" s="40"/>
      <c r="W848" s="40"/>
      <c r="X848" s="40"/>
      <c r="Y848" s="40"/>
      <c r="Z848" s="40"/>
    </row>
    <row r="849" spans="1:26" x14ac:dyDescent="0.2">
      <c r="A849" s="40"/>
      <c r="W849" s="40"/>
      <c r="X849" s="40"/>
      <c r="Y849" s="40"/>
      <c r="Z849" s="40"/>
    </row>
    <row r="850" spans="1:26" x14ac:dyDescent="0.2">
      <c r="A850" s="40"/>
      <c r="W850" s="40"/>
      <c r="X850" s="40"/>
      <c r="Y850" s="40"/>
      <c r="Z850" s="40"/>
    </row>
    <row r="851" spans="1:26" x14ac:dyDescent="0.2">
      <c r="A851" s="40"/>
      <c r="W851" s="40"/>
      <c r="X851" s="40"/>
      <c r="Y851" s="40"/>
      <c r="Z851" s="40"/>
    </row>
    <row r="852" spans="1:26" x14ac:dyDescent="0.2">
      <c r="A852" s="40"/>
      <c r="W852" s="40"/>
      <c r="X852" s="40"/>
      <c r="Y852" s="40"/>
      <c r="Z852" s="40"/>
    </row>
    <row r="853" spans="1:26" x14ac:dyDescent="0.2">
      <c r="A853" s="40"/>
      <c r="W853" s="40"/>
      <c r="X853" s="40"/>
      <c r="Y853" s="40"/>
      <c r="Z853" s="40"/>
    </row>
    <row r="854" spans="1:26" x14ac:dyDescent="0.2">
      <c r="A854" s="40"/>
      <c r="W854" s="40"/>
      <c r="X854" s="40"/>
      <c r="Y854" s="40"/>
      <c r="Z854" s="40"/>
    </row>
    <row r="855" spans="1:26" x14ac:dyDescent="0.2">
      <c r="A855" s="40"/>
      <c r="W855" s="40"/>
      <c r="X855" s="40"/>
      <c r="Y855" s="40"/>
      <c r="Z855" s="40"/>
    </row>
    <row r="856" spans="1:26" x14ac:dyDescent="0.2">
      <c r="A856" s="40"/>
      <c r="W856" s="40"/>
      <c r="X856" s="40"/>
      <c r="Y856" s="40"/>
      <c r="Z856" s="40"/>
    </row>
    <row r="857" spans="1:26" x14ac:dyDescent="0.2">
      <c r="A857" s="40"/>
      <c r="W857" s="40"/>
      <c r="X857" s="40"/>
      <c r="Y857" s="40"/>
      <c r="Z857" s="40"/>
    </row>
    <row r="858" spans="1:26" x14ac:dyDescent="0.2">
      <c r="A858" s="40"/>
      <c r="W858" s="40"/>
      <c r="X858" s="40"/>
      <c r="Y858" s="40"/>
      <c r="Z858" s="40"/>
    </row>
    <row r="859" spans="1:26" x14ac:dyDescent="0.2">
      <c r="A859" s="40"/>
      <c r="W859" s="40"/>
      <c r="X859" s="40"/>
      <c r="Y859" s="40"/>
      <c r="Z859" s="40"/>
    </row>
    <row r="860" spans="1:26" x14ac:dyDescent="0.2">
      <c r="A860" s="40"/>
      <c r="W860" s="40"/>
      <c r="X860" s="40"/>
      <c r="Y860" s="40"/>
      <c r="Z860" s="40"/>
    </row>
    <row r="861" spans="1:26" x14ac:dyDescent="0.2">
      <c r="A861" s="40"/>
      <c r="W861" s="40"/>
      <c r="X861" s="40"/>
      <c r="Y861" s="40"/>
      <c r="Z861" s="40"/>
    </row>
    <row r="862" spans="1:26" x14ac:dyDescent="0.2">
      <c r="A862" s="40"/>
      <c r="W862" s="40"/>
      <c r="X862" s="40"/>
      <c r="Y862" s="40"/>
      <c r="Z862" s="40"/>
    </row>
    <row r="863" spans="1:26" x14ac:dyDescent="0.2">
      <c r="A863" s="40"/>
      <c r="W863" s="40"/>
      <c r="X863" s="40"/>
      <c r="Y863" s="40"/>
      <c r="Z863" s="40"/>
    </row>
    <row r="864" spans="1:26" x14ac:dyDescent="0.2">
      <c r="A864" s="40"/>
      <c r="W864" s="40"/>
      <c r="X864" s="40"/>
      <c r="Y864" s="40"/>
      <c r="Z864" s="40"/>
    </row>
    <row r="865" spans="1:26" x14ac:dyDescent="0.2">
      <c r="A865" s="40"/>
      <c r="W865" s="40"/>
      <c r="X865" s="40"/>
      <c r="Y865" s="40"/>
      <c r="Z865" s="40"/>
    </row>
    <row r="866" spans="1:26" x14ac:dyDescent="0.2">
      <c r="A866" s="40"/>
      <c r="W866" s="40"/>
      <c r="X866" s="40"/>
      <c r="Y866" s="40"/>
      <c r="Z866" s="40"/>
    </row>
    <row r="867" spans="1:26" x14ac:dyDescent="0.2">
      <c r="A867" s="40"/>
      <c r="W867" s="40"/>
      <c r="X867" s="40"/>
      <c r="Y867" s="40"/>
      <c r="Z867" s="40"/>
    </row>
    <row r="868" spans="1:26" x14ac:dyDescent="0.2">
      <c r="A868" s="40"/>
      <c r="W868" s="40"/>
      <c r="X868" s="40"/>
      <c r="Y868" s="40"/>
      <c r="Z868" s="40"/>
    </row>
    <row r="869" spans="1:26" x14ac:dyDescent="0.2">
      <c r="A869" s="40"/>
      <c r="W869" s="40"/>
      <c r="X869" s="40"/>
      <c r="Y869" s="40"/>
      <c r="Z869" s="40"/>
    </row>
    <row r="870" spans="1:26" x14ac:dyDescent="0.2">
      <c r="A870" s="40"/>
      <c r="W870" s="40"/>
      <c r="X870" s="40"/>
      <c r="Y870" s="40"/>
      <c r="Z870" s="40"/>
    </row>
    <row r="871" spans="1:26" x14ac:dyDescent="0.2">
      <c r="A871" s="40"/>
      <c r="W871" s="40"/>
      <c r="X871" s="40"/>
      <c r="Y871" s="40"/>
      <c r="Z871" s="40"/>
    </row>
    <row r="872" spans="1:26" x14ac:dyDescent="0.2">
      <c r="A872" s="40"/>
      <c r="W872" s="40"/>
      <c r="X872" s="40"/>
      <c r="Y872" s="40"/>
      <c r="Z872" s="40"/>
    </row>
    <row r="873" spans="1:26" x14ac:dyDescent="0.2">
      <c r="A873" s="40"/>
      <c r="W873" s="40"/>
      <c r="X873" s="40"/>
      <c r="Y873" s="40"/>
      <c r="Z873" s="40"/>
    </row>
    <row r="874" spans="1:26" x14ac:dyDescent="0.2">
      <c r="A874" s="40"/>
      <c r="W874" s="40"/>
      <c r="X874" s="40"/>
      <c r="Y874" s="40"/>
      <c r="Z874" s="40"/>
    </row>
    <row r="875" spans="1:26" x14ac:dyDescent="0.2">
      <c r="A875" s="40"/>
      <c r="W875" s="40"/>
      <c r="X875" s="40"/>
      <c r="Y875" s="40"/>
      <c r="Z875" s="40"/>
    </row>
    <row r="876" spans="1:26" x14ac:dyDescent="0.2">
      <c r="A876" s="40"/>
      <c r="W876" s="40"/>
      <c r="X876" s="40"/>
      <c r="Y876" s="40"/>
      <c r="Z876" s="40"/>
    </row>
    <row r="877" spans="1:26" x14ac:dyDescent="0.2">
      <c r="A877" s="40"/>
      <c r="W877" s="40"/>
      <c r="X877" s="40"/>
      <c r="Y877" s="40"/>
      <c r="Z877" s="40"/>
    </row>
    <row r="878" spans="1:26" x14ac:dyDescent="0.2">
      <c r="A878" s="40"/>
      <c r="W878" s="40"/>
      <c r="X878" s="40"/>
      <c r="Y878" s="40"/>
      <c r="Z878" s="40"/>
    </row>
    <row r="879" spans="1:26" x14ac:dyDescent="0.2">
      <c r="A879" s="40"/>
      <c r="W879" s="40"/>
      <c r="X879" s="40"/>
      <c r="Y879" s="40"/>
      <c r="Z879" s="40"/>
    </row>
    <row r="880" spans="1:26" x14ac:dyDescent="0.2">
      <c r="A880" s="40"/>
      <c r="W880" s="40"/>
      <c r="X880" s="40"/>
      <c r="Y880" s="40"/>
      <c r="Z880" s="40"/>
    </row>
    <row r="881" spans="1:26" x14ac:dyDescent="0.2">
      <c r="A881" s="40"/>
      <c r="W881" s="40"/>
      <c r="X881" s="40"/>
      <c r="Y881" s="40"/>
      <c r="Z881" s="40"/>
    </row>
    <row r="882" spans="1:26" x14ac:dyDescent="0.2">
      <c r="A882" s="40"/>
      <c r="W882" s="40"/>
      <c r="X882" s="40"/>
      <c r="Y882" s="40"/>
      <c r="Z882" s="40"/>
    </row>
    <row r="883" spans="1:26" x14ac:dyDescent="0.2">
      <c r="A883" s="40"/>
      <c r="W883" s="40"/>
      <c r="X883" s="40"/>
      <c r="Y883" s="40"/>
      <c r="Z883" s="40"/>
    </row>
    <row r="884" spans="1:26" x14ac:dyDescent="0.2">
      <c r="A884" s="40"/>
      <c r="W884" s="40"/>
      <c r="X884" s="40"/>
      <c r="Y884" s="40"/>
      <c r="Z884" s="40"/>
    </row>
    <row r="885" spans="1:26" x14ac:dyDescent="0.2">
      <c r="A885" s="40"/>
      <c r="W885" s="40"/>
      <c r="X885" s="40"/>
      <c r="Y885" s="40"/>
      <c r="Z885" s="40"/>
    </row>
    <row r="886" spans="1:26" x14ac:dyDescent="0.2">
      <c r="A886" s="40"/>
      <c r="W886" s="40"/>
      <c r="X886" s="40"/>
      <c r="Y886" s="40"/>
      <c r="Z886" s="40"/>
    </row>
    <row r="887" spans="1:26" x14ac:dyDescent="0.2">
      <c r="A887" s="40"/>
      <c r="W887" s="40"/>
      <c r="X887" s="40"/>
      <c r="Y887" s="40"/>
      <c r="Z887" s="40"/>
    </row>
    <row r="888" spans="1:26" x14ac:dyDescent="0.2">
      <c r="A888" s="40"/>
      <c r="W888" s="40"/>
      <c r="X888" s="40"/>
      <c r="Y888" s="40"/>
      <c r="Z888" s="40"/>
    </row>
    <row r="889" spans="1:26" x14ac:dyDescent="0.2">
      <c r="A889" s="40"/>
      <c r="W889" s="40"/>
      <c r="X889" s="40"/>
      <c r="Y889" s="40"/>
      <c r="Z889" s="40"/>
    </row>
    <row r="890" spans="1:26" x14ac:dyDescent="0.2">
      <c r="A890" s="40"/>
      <c r="W890" s="40"/>
      <c r="X890" s="40"/>
      <c r="Y890" s="40"/>
      <c r="Z890" s="40"/>
    </row>
    <row r="891" spans="1:26" x14ac:dyDescent="0.2">
      <c r="A891" s="40"/>
      <c r="W891" s="40"/>
      <c r="X891" s="40"/>
      <c r="Y891" s="40"/>
      <c r="Z891" s="40"/>
    </row>
    <row r="892" spans="1:26" x14ac:dyDescent="0.2">
      <c r="A892" s="40"/>
      <c r="W892" s="40"/>
      <c r="X892" s="40"/>
      <c r="Y892" s="40"/>
      <c r="Z892" s="40"/>
    </row>
    <row r="893" spans="1:26" x14ac:dyDescent="0.2">
      <c r="A893" s="40"/>
      <c r="W893" s="40"/>
      <c r="X893" s="40"/>
      <c r="Y893" s="40"/>
      <c r="Z893" s="40"/>
    </row>
    <row r="894" spans="1:26" x14ac:dyDescent="0.2">
      <c r="A894" s="40"/>
      <c r="W894" s="40"/>
      <c r="X894" s="40"/>
      <c r="Y894" s="40"/>
      <c r="Z894" s="40"/>
    </row>
    <row r="895" spans="1:26" x14ac:dyDescent="0.2">
      <c r="A895" s="40"/>
      <c r="W895" s="40"/>
      <c r="X895" s="40"/>
      <c r="Y895" s="40"/>
      <c r="Z895" s="40"/>
    </row>
    <row r="896" spans="1:26" x14ac:dyDescent="0.2">
      <c r="A896" s="40"/>
      <c r="W896" s="40"/>
      <c r="X896" s="40"/>
      <c r="Y896" s="40"/>
      <c r="Z896" s="40"/>
    </row>
    <row r="897" spans="1:26" x14ac:dyDescent="0.2">
      <c r="A897" s="40"/>
      <c r="W897" s="40"/>
      <c r="X897" s="40"/>
      <c r="Y897" s="40"/>
      <c r="Z897" s="40"/>
    </row>
    <row r="898" spans="1:26" x14ac:dyDescent="0.2">
      <c r="A898" s="40"/>
      <c r="W898" s="40"/>
      <c r="X898" s="40"/>
      <c r="Y898" s="40"/>
      <c r="Z898" s="40"/>
    </row>
    <row r="899" spans="1:26" x14ac:dyDescent="0.2">
      <c r="A899" s="40"/>
      <c r="W899" s="40"/>
      <c r="X899" s="40"/>
      <c r="Y899" s="40"/>
      <c r="Z899" s="40"/>
    </row>
    <row r="900" spans="1:26" x14ac:dyDescent="0.2">
      <c r="A900" s="40"/>
      <c r="W900" s="40"/>
      <c r="X900" s="40"/>
      <c r="Y900" s="40"/>
      <c r="Z900" s="40"/>
    </row>
    <row r="901" spans="1:26" x14ac:dyDescent="0.2">
      <c r="A901" s="40"/>
      <c r="W901" s="40"/>
      <c r="X901" s="40"/>
      <c r="Y901" s="40"/>
      <c r="Z901" s="40"/>
    </row>
    <row r="902" spans="1:26" x14ac:dyDescent="0.2">
      <c r="A902" s="40"/>
      <c r="W902" s="40"/>
      <c r="X902" s="40"/>
      <c r="Y902" s="40"/>
      <c r="Z902" s="40"/>
    </row>
    <row r="903" spans="1:26" x14ac:dyDescent="0.2">
      <c r="A903" s="40"/>
      <c r="W903" s="40"/>
      <c r="X903" s="40"/>
      <c r="Y903" s="40"/>
      <c r="Z903" s="40"/>
    </row>
    <row r="904" spans="1:26" x14ac:dyDescent="0.2">
      <c r="A904" s="40"/>
      <c r="W904" s="40"/>
      <c r="X904" s="40"/>
      <c r="Y904" s="40"/>
      <c r="Z904" s="40"/>
    </row>
    <row r="905" spans="1:26" x14ac:dyDescent="0.2">
      <c r="A905" s="40"/>
      <c r="W905" s="40"/>
      <c r="X905" s="40"/>
      <c r="Y905" s="40"/>
      <c r="Z905" s="40"/>
    </row>
    <row r="906" spans="1:26" x14ac:dyDescent="0.2">
      <c r="A906" s="40"/>
      <c r="W906" s="40"/>
      <c r="X906" s="40"/>
      <c r="Y906" s="40"/>
      <c r="Z906" s="40"/>
    </row>
    <row r="907" spans="1:26" x14ac:dyDescent="0.2">
      <c r="A907" s="40"/>
      <c r="W907" s="40"/>
      <c r="X907" s="40"/>
      <c r="Y907" s="40"/>
      <c r="Z907" s="40"/>
    </row>
    <row r="908" spans="1:26" x14ac:dyDescent="0.2">
      <c r="A908" s="40"/>
      <c r="W908" s="40"/>
      <c r="X908" s="40"/>
      <c r="Y908" s="40"/>
      <c r="Z908" s="40"/>
    </row>
    <row r="909" spans="1:26" x14ac:dyDescent="0.2">
      <c r="A909" s="40"/>
      <c r="W909" s="40"/>
      <c r="X909" s="40"/>
      <c r="Y909" s="40"/>
      <c r="Z909" s="40"/>
    </row>
    <row r="910" spans="1:26" x14ac:dyDescent="0.2">
      <c r="A910" s="40"/>
      <c r="W910" s="40"/>
      <c r="X910" s="40"/>
      <c r="Y910" s="40"/>
      <c r="Z910" s="40"/>
    </row>
    <row r="911" spans="1:26" x14ac:dyDescent="0.2">
      <c r="A911" s="40"/>
      <c r="W911" s="40"/>
      <c r="X911" s="40"/>
      <c r="Y911" s="40"/>
      <c r="Z911" s="40"/>
    </row>
    <row r="912" spans="1:26" x14ac:dyDescent="0.2">
      <c r="A912" s="40"/>
      <c r="W912" s="40"/>
      <c r="X912" s="40"/>
      <c r="Y912" s="40"/>
      <c r="Z912" s="40"/>
    </row>
    <row r="913" spans="1:26" x14ac:dyDescent="0.2">
      <c r="A913" s="40"/>
      <c r="W913" s="40"/>
      <c r="X913" s="40"/>
      <c r="Y913" s="40"/>
      <c r="Z913" s="40"/>
    </row>
    <row r="914" spans="1:26" x14ac:dyDescent="0.2">
      <c r="A914" s="40"/>
      <c r="W914" s="40"/>
      <c r="X914" s="40"/>
      <c r="Y914" s="40"/>
      <c r="Z914" s="40"/>
    </row>
    <row r="915" spans="1:26" x14ac:dyDescent="0.2">
      <c r="A915" s="40"/>
      <c r="W915" s="40"/>
      <c r="X915" s="40"/>
      <c r="Y915" s="40"/>
      <c r="Z915" s="40"/>
    </row>
    <row r="916" spans="1:26" x14ac:dyDescent="0.2">
      <c r="A916" s="40"/>
      <c r="W916" s="40"/>
      <c r="X916" s="40"/>
      <c r="Y916" s="40"/>
      <c r="Z916" s="40"/>
    </row>
    <row r="917" spans="1:26" x14ac:dyDescent="0.2">
      <c r="A917" s="40"/>
      <c r="W917" s="40"/>
      <c r="X917" s="40"/>
      <c r="Y917" s="40"/>
      <c r="Z917" s="40"/>
    </row>
    <row r="918" spans="1:26" x14ac:dyDescent="0.2">
      <c r="A918" s="40"/>
      <c r="W918" s="40"/>
      <c r="X918" s="40"/>
      <c r="Y918" s="40"/>
      <c r="Z918" s="40"/>
    </row>
    <row r="919" spans="1:26" x14ac:dyDescent="0.2">
      <c r="A919" s="40"/>
      <c r="W919" s="40"/>
      <c r="X919" s="40"/>
      <c r="Y919" s="40"/>
      <c r="Z919" s="40"/>
    </row>
    <row r="920" spans="1:26" x14ac:dyDescent="0.2">
      <c r="A920" s="40"/>
      <c r="W920" s="40"/>
      <c r="X920" s="40"/>
      <c r="Y920" s="40"/>
      <c r="Z920" s="40"/>
    </row>
    <row r="921" spans="1:26" x14ac:dyDescent="0.2">
      <c r="A921" s="40"/>
      <c r="W921" s="40"/>
      <c r="X921" s="40"/>
      <c r="Y921" s="40"/>
      <c r="Z921" s="40"/>
    </row>
    <row r="922" spans="1:26" x14ac:dyDescent="0.2">
      <c r="A922" s="40"/>
      <c r="W922" s="40"/>
      <c r="X922" s="40"/>
      <c r="Y922" s="40"/>
      <c r="Z922" s="40"/>
    </row>
    <row r="923" spans="1:26" x14ac:dyDescent="0.2">
      <c r="A923" s="40"/>
      <c r="W923" s="40"/>
      <c r="X923" s="40"/>
      <c r="Y923" s="40"/>
      <c r="Z923" s="40"/>
    </row>
    <row r="924" spans="1:26" x14ac:dyDescent="0.2">
      <c r="A924" s="40"/>
      <c r="W924" s="40"/>
      <c r="X924" s="40"/>
      <c r="Y924" s="40"/>
      <c r="Z924" s="40"/>
    </row>
    <row r="925" spans="1:26" x14ac:dyDescent="0.2">
      <c r="A925" s="40"/>
      <c r="W925" s="40"/>
      <c r="X925" s="40"/>
      <c r="Y925" s="40"/>
      <c r="Z925" s="40"/>
    </row>
    <row r="926" spans="1:26" x14ac:dyDescent="0.2">
      <c r="A926" s="40"/>
      <c r="W926" s="40"/>
      <c r="X926" s="40"/>
      <c r="Y926" s="40"/>
      <c r="Z926" s="40"/>
    </row>
    <row r="927" spans="1:26" x14ac:dyDescent="0.2">
      <c r="A927" s="40"/>
      <c r="W927" s="40"/>
      <c r="X927" s="40"/>
      <c r="Y927" s="40"/>
      <c r="Z927" s="40"/>
    </row>
    <row r="928" spans="1:26" x14ac:dyDescent="0.2">
      <c r="A928" s="40"/>
      <c r="W928" s="40"/>
      <c r="X928" s="40"/>
      <c r="Y928" s="40"/>
      <c r="Z928" s="40"/>
    </row>
    <row r="929" spans="1:26" x14ac:dyDescent="0.2">
      <c r="A929" s="40"/>
      <c r="W929" s="40"/>
      <c r="X929" s="40"/>
      <c r="Y929" s="40"/>
      <c r="Z929" s="40"/>
    </row>
    <row r="930" spans="1:26" x14ac:dyDescent="0.2">
      <c r="A930" s="40"/>
      <c r="W930" s="40"/>
      <c r="X930" s="40"/>
      <c r="Y930" s="40"/>
      <c r="Z930" s="40"/>
    </row>
    <row r="931" spans="1:26" x14ac:dyDescent="0.2">
      <c r="A931" s="40"/>
      <c r="W931" s="40"/>
      <c r="X931" s="40"/>
      <c r="Y931" s="40"/>
      <c r="Z931" s="40"/>
    </row>
    <row r="932" spans="1:26" x14ac:dyDescent="0.2">
      <c r="A932" s="40"/>
      <c r="W932" s="40"/>
      <c r="X932" s="40"/>
      <c r="Y932" s="40"/>
      <c r="Z932" s="40"/>
    </row>
    <row r="933" spans="1:26" x14ac:dyDescent="0.2">
      <c r="A933" s="40"/>
      <c r="W933" s="40"/>
      <c r="X933" s="40"/>
      <c r="Y933" s="40"/>
      <c r="Z933" s="40"/>
    </row>
    <row r="934" spans="1:26" x14ac:dyDescent="0.2">
      <c r="A934" s="40"/>
      <c r="W934" s="40"/>
      <c r="X934" s="40"/>
      <c r="Y934" s="40"/>
      <c r="Z934" s="40"/>
    </row>
    <row r="935" spans="1:26" x14ac:dyDescent="0.2">
      <c r="A935" s="40"/>
      <c r="W935" s="40"/>
      <c r="X935" s="40"/>
      <c r="Y935" s="40"/>
      <c r="Z935" s="40"/>
    </row>
    <row r="936" spans="1:26" x14ac:dyDescent="0.2">
      <c r="A936" s="40"/>
      <c r="W936" s="40"/>
      <c r="X936" s="40"/>
      <c r="Y936" s="40"/>
      <c r="Z936" s="40"/>
    </row>
    <row r="937" spans="1:26" x14ac:dyDescent="0.2">
      <c r="A937" s="40"/>
      <c r="W937" s="40"/>
      <c r="X937" s="40"/>
      <c r="Y937" s="40"/>
      <c r="Z937" s="40"/>
    </row>
    <row r="938" spans="1:26" x14ac:dyDescent="0.2">
      <c r="A938" s="40"/>
      <c r="W938" s="40"/>
      <c r="X938" s="40"/>
      <c r="Y938" s="40"/>
      <c r="Z938" s="40"/>
    </row>
    <row r="939" spans="1:26" x14ac:dyDescent="0.2">
      <c r="A939" s="40"/>
      <c r="W939" s="40"/>
      <c r="X939" s="40"/>
      <c r="Y939" s="40"/>
      <c r="Z939" s="40"/>
    </row>
    <row r="940" spans="1:26" x14ac:dyDescent="0.2">
      <c r="A940" s="40"/>
      <c r="W940" s="40"/>
      <c r="X940" s="40"/>
      <c r="Y940" s="40"/>
      <c r="Z940" s="40"/>
    </row>
    <row r="941" spans="1:26" x14ac:dyDescent="0.2">
      <c r="A941" s="40"/>
      <c r="W941" s="40"/>
      <c r="X941" s="40"/>
      <c r="Y941" s="40"/>
      <c r="Z941" s="40"/>
    </row>
    <row r="942" spans="1:26" x14ac:dyDescent="0.2">
      <c r="A942" s="40"/>
      <c r="W942" s="40"/>
      <c r="X942" s="40"/>
      <c r="Y942" s="40"/>
      <c r="Z942" s="40"/>
    </row>
    <row r="943" spans="1:26" x14ac:dyDescent="0.2">
      <c r="A943" s="40"/>
      <c r="W943" s="40"/>
      <c r="X943" s="40"/>
      <c r="Y943" s="40"/>
      <c r="Z943" s="40"/>
    </row>
    <row r="944" spans="1:26" x14ac:dyDescent="0.2">
      <c r="A944" s="40"/>
      <c r="W944" s="40"/>
      <c r="X944" s="40"/>
      <c r="Y944" s="40"/>
      <c r="Z944" s="40"/>
    </row>
    <row r="945" spans="1:26" x14ac:dyDescent="0.2">
      <c r="A945" s="40"/>
      <c r="W945" s="40"/>
      <c r="X945" s="40"/>
      <c r="Y945" s="40"/>
      <c r="Z945" s="40"/>
    </row>
    <row r="946" spans="1:26" x14ac:dyDescent="0.2">
      <c r="A946" s="40"/>
      <c r="W946" s="40"/>
      <c r="X946" s="40"/>
      <c r="Y946" s="40"/>
      <c r="Z946" s="40"/>
    </row>
    <row r="947" spans="1:26" x14ac:dyDescent="0.2">
      <c r="A947" s="40"/>
      <c r="W947" s="40"/>
      <c r="X947" s="40"/>
      <c r="Y947" s="40"/>
      <c r="Z947" s="40"/>
    </row>
    <row r="948" spans="1:26" x14ac:dyDescent="0.2">
      <c r="A948" s="40"/>
      <c r="W948" s="40"/>
      <c r="X948" s="40"/>
      <c r="Y948" s="40"/>
      <c r="Z948" s="40"/>
    </row>
    <row r="949" spans="1:26" x14ac:dyDescent="0.2">
      <c r="A949" s="40"/>
      <c r="W949" s="40"/>
      <c r="X949" s="40"/>
      <c r="Y949" s="40"/>
      <c r="Z949" s="40"/>
    </row>
    <row r="950" spans="1:26" x14ac:dyDescent="0.2">
      <c r="A950" s="40"/>
      <c r="W950" s="40"/>
      <c r="X950" s="40"/>
      <c r="Y950" s="40"/>
      <c r="Z950" s="40"/>
    </row>
    <row r="951" spans="1:26" x14ac:dyDescent="0.2">
      <c r="A951" s="40"/>
      <c r="W951" s="40"/>
      <c r="X951" s="40"/>
      <c r="Y951" s="40"/>
      <c r="Z951" s="40"/>
    </row>
    <row r="952" spans="1:26" x14ac:dyDescent="0.2">
      <c r="A952" s="40"/>
      <c r="W952" s="40"/>
      <c r="X952" s="40"/>
      <c r="Y952" s="40"/>
      <c r="Z952" s="40"/>
    </row>
    <row r="953" spans="1:26" x14ac:dyDescent="0.2">
      <c r="A953" s="40"/>
      <c r="W953" s="40"/>
      <c r="X953" s="40"/>
      <c r="Y953" s="40"/>
      <c r="Z953" s="40"/>
    </row>
    <row r="954" spans="1:26" x14ac:dyDescent="0.2">
      <c r="A954" s="40"/>
      <c r="W954" s="40"/>
      <c r="X954" s="40"/>
      <c r="Y954" s="40"/>
      <c r="Z954" s="40"/>
    </row>
    <row r="955" spans="1:26" x14ac:dyDescent="0.2">
      <c r="A955" s="40"/>
      <c r="W955" s="40"/>
      <c r="X955" s="40"/>
      <c r="Y955" s="40"/>
      <c r="Z955" s="40"/>
    </row>
    <row r="956" spans="1:26" x14ac:dyDescent="0.2">
      <c r="A956" s="40"/>
      <c r="W956" s="40"/>
      <c r="X956" s="40"/>
      <c r="Y956" s="40"/>
      <c r="Z956" s="40"/>
    </row>
    <row r="957" spans="1:26" x14ac:dyDescent="0.2">
      <c r="A957" s="40"/>
      <c r="W957" s="40"/>
      <c r="X957" s="40"/>
      <c r="Y957" s="40"/>
      <c r="Z957" s="40"/>
    </row>
    <row r="958" spans="1:26" x14ac:dyDescent="0.2">
      <c r="A958" s="40"/>
      <c r="W958" s="40"/>
      <c r="X958" s="40"/>
      <c r="Y958" s="40"/>
      <c r="Z958" s="40"/>
    </row>
    <row r="959" spans="1:26" x14ac:dyDescent="0.2">
      <c r="A959" s="40"/>
      <c r="W959" s="40"/>
      <c r="X959" s="40"/>
      <c r="Y959" s="40"/>
      <c r="Z959" s="40"/>
    </row>
    <row r="960" spans="1:26" x14ac:dyDescent="0.2">
      <c r="A960" s="40"/>
      <c r="W960" s="40"/>
      <c r="X960" s="40"/>
      <c r="Y960" s="40"/>
      <c r="Z960" s="40"/>
    </row>
    <row r="961" spans="1:26" x14ac:dyDescent="0.2">
      <c r="A961" s="40"/>
      <c r="W961" s="40"/>
      <c r="X961" s="40"/>
      <c r="Y961" s="40"/>
      <c r="Z961" s="40"/>
    </row>
    <row r="962" spans="1:26" x14ac:dyDescent="0.2">
      <c r="A962" s="40"/>
      <c r="W962" s="40"/>
      <c r="X962" s="40"/>
      <c r="Y962" s="40"/>
      <c r="Z962" s="40"/>
    </row>
    <row r="963" spans="1:26" x14ac:dyDescent="0.2">
      <c r="A963" s="40"/>
      <c r="W963" s="40"/>
      <c r="X963" s="40"/>
      <c r="Y963" s="40"/>
      <c r="Z963" s="40"/>
    </row>
    <row r="964" spans="1:26" x14ac:dyDescent="0.2">
      <c r="A964" s="40"/>
      <c r="W964" s="40"/>
      <c r="X964" s="40"/>
      <c r="Y964" s="40"/>
      <c r="Z964" s="40"/>
    </row>
    <row r="965" spans="1:26" x14ac:dyDescent="0.2">
      <c r="A965" s="40"/>
      <c r="W965" s="40"/>
      <c r="X965" s="40"/>
      <c r="Y965" s="40"/>
      <c r="Z965" s="40"/>
    </row>
    <row r="966" spans="1:26" x14ac:dyDescent="0.2">
      <c r="A966" s="40"/>
      <c r="W966" s="40"/>
      <c r="X966" s="40"/>
      <c r="Y966" s="40"/>
      <c r="Z966" s="40"/>
    </row>
    <row r="967" spans="1:26" x14ac:dyDescent="0.2">
      <c r="A967" s="40"/>
      <c r="W967" s="40"/>
      <c r="X967" s="40"/>
      <c r="Y967" s="40"/>
      <c r="Z967" s="40"/>
    </row>
    <row r="968" spans="1:26" x14ac:dyDescent="0.2">
      <c r="A968" s="40"/>
      <c r="W968" s="40"/>
      <c r="X968" s="40"/>
      <c r="Y968" s="40"/>
      <c r="Z968" s="40"/>
    </row>
    <row r="969" spans="1:26" x14ac:dyDescent="0.2">
      <c r="A969" s="40"/>
      <c r="W969" s="40"/>
      <c r="X969" s="40"/>
      <c r="Y969" s="40"/>
      <c r="Z969" s="40"/>
    </row>
    <row r="970" spans="1:26" x14ac:dyDescent="0.2">
      <c r="A970" s="40"/>
      <c r="W970" s="40"/>
      <c r="X970" s="40"/>
      <c r="Y970" s="40"/>
      <c r="Z970" s="40"/>
    </row>
    <row r="971" spans="1:26" x14ac:dyDescent="0.2">
      <c r="A971" s="40"/>
      <c r="W971" s="40"/>
      <c r="X971" s="40"/>
      <c r="Y971" s="40"/>
      <c r="Z971" s="40"/>
    </row>
    <row r="972" spans="1:26" x14ac:dyDescent="0.2">
      <c r="A972" s="40"/>
      <c r="W972" s="40"/>
      <c r="X972" s="40"/>
      <c r="Y972" s="40"/>
      <c r="Z972" s="40"/>
    </row>
    <row r="973" spans="1:26" x14ac:dyDescent="0.2">
      <c r="A973" s="40"/>
      <c r="W973" s="40"/>
      <c r="X973" s="40"/>
      <c r="Y973" s="40"/>
      <c r="Z973" s="40"/>
    </row>
    <row r="974" spans="1:26" x14ac:dyDescent="0.2">
      <c r="A974" s="40"/>
      <c r="W974" s="40"/>
      <c r="X974" s="40"/>
      <c r="Y974" s="40"/>
      <c r="Z974" s="40"/>
    </row>
    <row r="975" spans="1:26" x14ac:dyDescent="0.2">
      <c r="A975" s="40"/>
      <c r="W975" s="40"/>
      <c r="X975" s="40"/>
      <c r="Y975" s="40"/>
      <c r="Z975" s="40"/>
    </row>
    <row r="976" spans="1:26" x14ac:dyDescent="0.2">
      <c r="A976" s="40"/>
      <c r="W976" s="40"/>
      <c r="X976" s="40"/>
      <c r="Y976" s="40"/>
      <c r="Z976" s="40"/>
    </row>
    <row r="977" spans="1:26" x14ac:dyDescent="0.2">
      <c r="A977" s="40"/>
      <c r="W977" s="40"/>
      <c r="X977" s="40"/>
      <c r="Y977" s="40"/>
      <c r="Z977" s="40"/>
    </row>
    <row r="978" spans="1:26" x14ac:dyDescent="0.2">
      <c r="A978" s="40"/>
      <c r="W978" s="40"/>
      <c r="X978" s="40"/>
      <c r="Y978" s="40"/>
      <c r="Z978" s="40"/>
    </row>
    <row r="979" spans="1:26" x14ac:dyDescent="0.2">
      <c r="A979" s="40"/>
      <c r="W979" s="40"/>
      <c r="X979" s="40"/>
      <c r="Y979" s="40"/>
      <c r="Z979" s="40"/>
    </row>
    <row r="980" spans="1:26" x14ac:dyDescent="0.2">
      <c r="A980" s="40"/>
      <c r="W980" s="40"/>
      <c r="X980" s="40"/>
      <c r="Y980" s="40"/>
      <c r="Z980" s="40"/>
    </row>
    <row r="981" spans="1:26" x14ac:dyDescent="0.2">
      <c r="A981" s="40"/>
      <c r="W981" s="40"/>
      <c r="X981" s="40"/>
      <c r="Y981" s="40"/>
      <c r="Z981" s="40"/>
    </row>
    <row r="982" spans="1:26" x14ac:dyDescent="0.2">
      <c r="A982" s="40"/>
      <c r="W982" s="40"/>
      <c r="X982" s="40"/>
      <c r="Y982" s="40"/>
      <c r="Z982" s="40"/>
    </row>
    <row r="983" spans="1:26" x14ac:dyDescent="0.2">
      <c r="A983" s="40"/>
      <c r="W983" s="40"/>
      <c r="X983" s="40"/>
      <c r="Y983" s="40"/>
      <c r="Z983" s="40"/>
    </row>
    <row r="984" spans="1:26" x14ac:dyDescent="0.2">
      <c r="A984" s="40"/>
      <c r="W984" s="40"/>
      <c r="X984" s="40"/>
      <c r="Y984" s="40"/>
      <c r="Z984" s="40"/>
    </row>
    <row r="985" spans="1:26" x14ac:dyDescent="0.2">
      <c r="A985" s="40"/>
      <c r="W985" s="40"/>
      <c r="X985" s="40"/>
      <c r="Y985" s="40"/>
      <c r="Z985" s="40"/>
    </row>
    <row r="986" spans="1:26" x14ac:dyDescent="0.2">
      <c r="A986" s="40"/>
      <c r="W986" s="40"/>
      <c r="X986" s="40"/>
      <c r="Y986" s="40"/>
      <c r="Z986" s="40"/>
    </row>
    <row r="987" spans="1:26" x14ac:dyDescent="0.2">
      <c r="A987" s="40"/>
      <c r="W987" s="40"/>
      <c r="X987" s="40"/>
      <c r="Y987" s="40"/>
      <c r="Z987" s="40"/>
    </row>
    <row r="988" spans="1:26" x14ac:dyDescent="0.2">
      <c r="A988" s="40"/>
      <c r="W988" s="40"/>
      <c r="X988" s="40"/>
      <c r="Y988" s="40"/>
      <c r="Z988" s="40"/>
    </row>
    <row r="989" spans="1:26" x14ac:dyDescent="0.2">
      <c r="A989" s="40"/>
      <c r="W989" s="40"/>
      <c r="X989" s="40"/>
      <c r="Y989" s="40"/>
      <c r="Z989" s="40"/>
    </row>
    <row r="990" spans="1:26" x14ac:dyDescent="0.2">
      <c r="A990" s="40"/>
      <c r="W990" s="40"/>
      <c r="X990" s="40"/>
      <c r="Y990" s="40"/>
      <c r="Z990" s="40"/>
    </row>
    <row r="991" spans="1:26" x14ac:dyDescent="0.2">
      <c r="A991" s="40"/>
      <c r="W991" s="40"/>
      <c r="X991" s="40"/>
      <c r="Y991" s="40"/>
      <c r="Z991" s="40"/>
    </row>
    <row r="992" spans="1:26" x14ac:dyDescent="0.2">
      <c r="A992" s="40"/>
      <c r="W992" s="40"/>
      <c r="X992" s="40"/>
      <c r="Y992" s="40"/>
      <c r="Z992" s="40"/>
    </row>
    <row r="993" spans="1:26" x14ac:dyDescent="0.2">
      <c r="A993" s="40"/>
      <c r="W993" s="40"/>
      <c r="X993" s="40"/>
      <c r="Y993" s="40"/>
      <c r="Z993" s="40"/>
    </row>
    <row r="994" spans="1:26" x14ac:dyDescent="0.2">
      <c r="A994" s="40"/>
      <c r="W994" s="40"/>
      <c r="X994" s="40"/>
      <c r="Y994" s="40"/>
      <c r="Z994" s="40"/>
    </row>
    <row r="995" spans="1:26" x14ac:dyDescent="0.2">
      <c r="A995" s="40"/>
      <c r="W995" s="40"/>
      <c r="X995" s="40"/>
      <c r="Y995" s="40"/>
      <c r="Z995" s="40"/>
    </row>
    <row r="996" spans="1:26" x14ac:dyDescent="0.2">
      <c r="A996" s="40"/>
      <c r="W996" s="40"/>
      <c r="X996" s="40"/>
      <c r="Y996" s="40"/>
      <c r="Z996" s="40"/>
    </row>
    <row r="997" spans="1:26" x14ac:dyDescent="0.2">
      <c r="A997" s="40"/>
      <c r="W997" s="40"/>
      <c r="X997" s="40"/>
      <c r="Y997" s="40"/>
      <c r="Z997" s="40"/>
    </row>
    <row r="998" spans="1:26" x14ac:dyDescent="0.2">
      <c r="A998" s="40"/>
      <c r="W998" s="40"/>
      <c r="X998" s="40"/>
      <c r="Y998" s="40"/>
      <c r="Z998" s="40"/>
    </row>
    <row r="999" spans="1:26" x14ac:dyDescent="0.2">
      <c r="A999" s="40"/>
      <c r="W999" s="40"/>
      <c r="X999" s="40"/>
      <c r="Y999" s="40"/>
      <c r="Z999" s="40"/>
    </row>
    <row r="1000" spans="1:26" x14ac:dyDescent="0.2">
      <c r="A1000" s="40"/>
      <c r="W1000" s="40"/>
      <c r="X1000" s="40"/>
      <c r="Y1000" s="40"/>
      <c r="Z1000" s="40"/>
    </row>
    <row r="1001" spans="1:26" x14ac:dyDescent="0.2">
      <c r="A1001" s="40"/>
      <c r="W1001" s="40"/>
      <c r="X1001" s="40"/>
      <c r="Y1001" s="40"/>
      <c r="Z1001" s="40"/>
    </row>
    <row r="1002" spans="1:26" x14ac:dyDescent="0.2">
      <c r="A1002" s="40"/>
      <c r="W1002" s="40"/>
      <c r="X1002" s="40"/>
      <c r="Y1002" s="40"/>
      <c r="Z1002" s="40"/>
    </row>
    <row r="1003" spans="1:26" x14ac:dyDescent="0.2">
      <c r="A1003" s="40"/>
      <c r="W1003" s="40"/>
      <c r="X1003" s="40"/>
      <c r="Y1003" s="40"/>
      <c r="Z1003" s="40"/>
    </row>
    <row r="1004" spans="1:26" x14ac:dyDescent="0.2">
      <c r="A1004" s="40"/>
      <c r="W1004" s="40"/>
      <c r="X1004" s="40"/>
      <c r="Y1004" s="40"/>
      <c r="Z1004" s="40"/>
    </row>
    <row r="1005" spans="1:26" x14ac:dyDescent="0.2">
      <c r="A1005" s="40"/>
      <c r="W1005" s="40"/>
      <c r="X1005" s="40"/>
      <c r="Y1005" s="40"/>
      <c r="Z1005" s="40"/>
    </row>
    <row r="1006" spans="1:26" x14ac:dyDescent="0.2">
      <c r="A1006" s="40"/>
      <c r="W1006" s="40"/>
      <c r="X1006" s="40"/>
      <c r="Y1006" s="40"/>
      <c r="Z1006" s="40"/>
    </row>
    <row r="1007" spans="1:26" x14ac:dyDescent="0.2">
      <c r="A1007" s="40"/>
      <c r="W1007" s="40"/>
      <c r="X1007" s="40"/>
      <c r="Y1007" s="40"/>
      <c r="Z1007" s="40"/>
    </row>
    <row r="1008" spans="1:26" x14ac:dyDescent="0.2">
      <c r="A1008" s="40"/>
      <c r="W1008" s="40"/>
      <c r="X1008" s="40"/>
      <c r="Y1008" s="40"/>
      <c r="Z1008" s="40"/>
    </row>
    <row r="1009" spans="1:26" x14ac:dyDescent="0.2">
      <c r="A1009" s="40"/>
      <c r="W1009" s="40"/>
      <c r="X1009" s="40"/>
      <c r="Y1009" s="40"/>
      <c r="Z1009" s="40"/>
    </row>
    <row r="1010" spans="1:26" x14ac:dyDescent="0.2">
      <c r="A1010" s="40"/>
      <c r="W1010" s="40"/>
      <c r="X1010" s="40"/>
      <c r="Y1010" s="40"/>
      <c r="Z1010" s="40"/>
    </row>
    <row r="1011" spans="1:26" x14ac:dyDescent="0.2">
      <c r="A1011" s="40"/>
      <c r="W1011" s="40"/>
      <c r="X1011" s="40"/>
      <c r="Y1011" s="40"/>
      <c r="Z1011" s="40"/>
    </row>
    <row r="1012" spans="1:26" x14ac:dyDescent="0.2">
      <c r="A1012" s="40"/>
      <c r="W1012" s="40"/>
      <c r="X1012" s="40"/>
      <c r="Y1012" s="40"/>
      <c r="Z1012" s="40"/>
    </row>
    <row r="1013" spans="1:26" x14ac:dyDescent="0.2">
      <c r="A1013" s="40"/>
      <c r="W1013" s="40"/>
      <c r="X1013" s="40"/>
      <c r="Y1013" s="40"/>
      <c r="Z1013" s="40"/>
    </row>
    <row r="1014" spans="1:26" x14ac:dyDescent="0.2">
      <c r="A1014" s="40"/>
      <c r="W1014" s="40"/>
      <c r="X1014" s="40"/>
      <c r="Y1014" s="40"/>
      <c r="Z1014" s="40"/>
    </row>
    <row r="1015" spans="1:26" x14ac:dyDescent="0.2">
      <c r="A1015" s="40"/>
      <c r="W1015" s="40"/>
      <c r="X1015" s="40"/>
      <c r="Y1015" s="40"/>
      <c r="Z1015" s="40"/>
    </row>
    <row r="1016" spans="1:26" x14ac:dyDescent="0.2">
      <c r="A1016" s="40"/>
      <c r="W1016" s="40"/>
      <c r="X1016" s="40"/>
      <c r="Y1016" s="40"/>
      <c r="Z1016" s="40"/>
    </row>
    <row r="1017" spans="1:26" x14ac:dyDescent="0.2">
      <c r="A1017" s="40"/>
      <c r="W1017" s="40"/>
      <c r="X1017" s="40"/>
      <c r="Y1017" s="40"/>
      <c r="Z1017" s="40"/>
    </row>
    <row r="1018" spans="1:26" x14ac:dyDescent="0.2">
      <c r="A1018" s="40"/>
      <c r="W1018" s="40"/>
      <c r="X1018" s="40"/>
      <c r="Y1018" s="40"/>
      <c r="Z1018" s="40"/>
    </row>
    <row r="1019" spans="1:26" x14ac:dyDescent="0.2">
      <c r="A1019" s="40"/>
      <c r="W1019" s="40"/>
      <c r="X1019" s="40"/>
      <c r="Y1019" s="40"/>
      <c r="Z1019" s="40"/>
    </row>
    <row r="1020" spans="1:26" x14ac:dyDescent="0.2">
      <c r="A1020" s="40"/>
      <c r="W1020" s="40"/>
      <c r="X1020" s="40"/>
      <c r="Y1020" s="40"/>
      <c r="Z1020" s="40"/>
    </row>
    <row r="1021" spans="1:26" x14ac:dyDescent="0.2">
      <c r="A1021" s="40"/>
      <c r="W1021" s="40"/>
      <c r="X1021" s="40"/>
      <c r="Y1021" s="40"/>
      <c r="Z1021" s="40"/>
    </row>
    <row r="1022" spans="1:26" x14ac:dyDescent="0.2">
      <c r="A1022" s="40"/>
      <c r="W1022" s="40"/>
      <c r="X1022" s="40"/>
      <c r="Y1022" s="40"/>
      <c r="Z1022" s="40"/>
    </row>
    <row r="1023" spans="1:26" x14ac:dyDescent="0.2">
      <c r="A1023" s="40"/>
      <c r="W1023" s="40"/>
      <c r="X1023" s="40"/>
      <c r="Y1023" s="40"/>
      <c r="Z1023" s="40"/>
    </row>
    <row r="1024" spans="1:26" x14ac:dyDescent="0.2">
      <c r="A1024" s="40"/>
      <c r="W1024" s="40"/>
      <c r="X1024" s="40"/>
      <c r="Y1024" s="40"/>
      <c r="Z1024" s="40"/>
    </row>
    <row r="1025" spans="1:26" x14ac:dyDescent="0.2">
      <c r="A1025" s="40"/>
      <c r="W1025" s="40"/>
      <c r="X1025" s="40"/>
      <c r="Y1025" s="40"/>
      <c r="Z1025" s="40"/>
    </row>
    <row r="1026" spans="1:26" x14ac:dyDescent="0.2">
      <c r="A1026" s="40"/>
      <c r="W1026" s="40"/>
      <c r="X1026" s="40"/>
      <c r="Y1026" s="40"/>
      <c r="Z1026" s="40"/>
    </row>
    <row r="1027" spans="1:26" x14ac:dyDescent="0.2">
      <c r="A1027" s="40"/>
      <c r="W1027" s="40"/>
      <c r="X1027" s="40"/>
      <c r="Y1027" s="40"/>
      <c r="Z1027" s="40"/>
    </row>
    <row r="1028" spans="1:26" x14ac:dyDescent="0.2">
      <c r="A1028" s="40"/>
      <c r="W1028" s="40"/>
      <c r="X1028" s="40"/>
      <c r="Y1028" s="40"/>
      <c r="Z1028" s="40"/>
    </row>
    <row r="1029" spans="1:26" x14ac:dyDescent="0.2">
      <c r="A1029" s="40"/>
      <c r="W1029" s="40"/>
      <c r="X1029" s="40"/>
      <c r="Y1029" s="40"/>
      <c r="Z1029" s="40"/>
    </row>
    <row r="1030" spans="1:26" x14ac:dyDescent="0.2">
      <c r="A1030" s="40"/>
      <c r="W1030" s="40"/>
      <c r="X1030" s="40"/>
      <c r="Y1030" s="40"/>
      <c r="Z1030" s="40"/>
    </row>
    <row r="1031" spans="1:26" x14ac:dyDescent="0.2">
      <c r="A1031" s="40"/>
      <c r="W1031" s="40"/>
      <c r="X1031" s="40"/>
      <c r="Y1031" s="40"/>
      <c r="Z1031" s="40"/>
    </row>
    <row r="1032" spans="1:26" x14ac:dyDescent="0.2">
      <c r="A1032" s="40"/>
      <c r="W1032" s="40"/>
      <c r="X1032" s="40"/>
      <c r="Y1032" s="40"/>
      <c r="Z1032" s="40"/>
    </row>
    <row r="1033" spans="1:26" x14ac:dyDescent="0.2">
      <c r="A1033" s="40"/>
      <c r="W1033" s="40"/>
      <c r="X1033" s="40"/>
      <c r="Y1033" s="40"/>
      <c r="Z1033" s="40"/>
    </row>
    <row r="1034" spans="1:26" x14ac:dyDescent="0.2">
      <c r="A1034" s="40"/>
      <c r="W1034" s="40"/>
      <c r="X1034" s="40"/>
      <c r="Y1034" s="40"/>
      <c r="Z1034" s="40"/>
    </row>
    <row r="1035" spans="1:26" x14ac:dyDescent="0.2">
      <c r="A1035" s="40"/>
      <c r="W1035" s="40"/>
      <c r="X1035" s="40"/>
      <c r="Y1035" s="40"/>
      <c r="Z1035" s="40"/>
    </row>
    <row r="1036" spans="1:26" x14ac:dyDescent="0.2">
      <c r="A1036" s="40"/>
      <c r="W1036" s="40"/>
      <c r="X1036" s="40"/>
      <c r="Y1036" s="40"/>
      <c r="Z1036" s="40"/>
    </row>
    <row r="1037" spans="1:26" x14ac:dyDescent="0.2">
      <c r="A1037" s="40"/>
      <c r="W1037" s="40"/>
      <c r="X1037" s="40"/>
      <c r="Y1037" s="40"/>
      <c r="Z1037" s="40"/>
    </row>
    <row r="1038" spans="1:26" x14ac:dyDescent="0.2">
      <c r="A1038" s="40"/>
      <c r="W1038" s="40"/>
      <c r="X1038" s="40"/>
      <c r="Y1038" s="40"/>
      <c r="Z1038" s="40"/>
    </row>
    <row r="1039" spans="1:26" x14ac:dyDescent="0.2">
      <c r="A1039" s="40"/>
      <c r="W1039" s="40"/>
      <c r="X1039" s="40"/>
      <c r="Y1039" s="40"/>
      <c r="Z1039" s="40"/>
    </row>
    <row r="1040" spans="1:26" x14ac:dyDescent="0.2">
      <c r="A1040" s="40"/>
      <c r="W1040" s="40"/>
      <c r="X1040" s="40"/>
      <c r="Y1040" s="40"/>
      <c r="Z1040" s="40"/>
    </row>
    <row r="1041" spans="1:26" x14ac:dyDescent="0.2">
      <c r="A1041" s="40"/>
      <c r="W1041" s="40"/>
      <c r="X1041" s="40"/>
      <c r="Y1041" s="40"/>
      <c r="Z1041" s="40"/>
    </row>
    <row r="1042" spans="1:26" x14ac:dyDescent="0.2">
      <c r="A1042" s="40"/>
      <c r="W1042" s="40"/>
      <c r="X1042" s="40"/>
      <c r="Y1042" s="40"/>
      <c r="Z1042" s="40"/>
    </row>
    <row r="1043" spans="1:26" x14ac:dyDescent="0.2">
      <c r="A1043" s="40"/>
      <c r="W1043" s="40"/>
      <c r="X1043" s="40"/>
      <c r="Y1043" s="40"/>
      <c r="Z1043" s="40"/>
    </row>
    <row r="1044" spans="1:26" x14ac:dyDescent="0.2">
      <c r="A1044" s="40"/>
      <c r="W1044" s="40"/>
      <c r="X1044" s="40"/>
      <c r="Y1044" s="40"/>
      <c r="Z1044" s="40"/>
    </row>
    <row r="1045" spans="1:26" x14ac:dyDescent="0.2">
      <c r="A1045" s="40"/>
      <c r="W1045" s="40"/>
      <c r="X1045" s="40"/>
      <c r="Y1045" s="40"/>
      <c r="Z1045" s="40"/>
    </row>
    <row r="1046" spans="1:26" x14ac:dyDescent="0.2">
      <c r="A1046" s="40"/>
      <c r="W1046" s="40"/>
      <c r="X1046" s="40"/>
      <c r="Y1046" s="40"/>
      <c r="Z1046" s="40"/>
    </row>
    <row r="1047" spans="1:26" x14ac:dyDescent="0.2">
      <c r="A1047" s="40"/>
      <c r="W1047" s="40"/>
      <c r="X1047" s="40"/>
      <c r="Y1047" s="40"/>
      <c r="Z1047" s="40"/>
    </row>
    <row r="1048" spans="1:26" x14ac:dyDescent="0.2">
      <c r="A1048" s="40"/>
      <c r="W1048" s="40"/>
      <c r="X1048" s="40"/>
      <c r="Y1048" s="40"/>
      <c r="Z1048" s="40"/>
    </row>
    <row r="1049" spans="1:26" x14ac:dyDescent="0.2">
      <c r="A1049" s="40"/>
      <c r="W1049" s="40"/>
      <c r="X1049" s="40"/>
      <c r="Y1049" s="40"/>
      <c r="Z1049" s="40"/>
    </row>
    <row r="1050" spans="1:26" x14ac:dyDescent="0.2">
      <c r="A1050" s="40"/>
      <c r="W1050" s="40"/>
      <c r="X1050" s="40"/>
      <c r="Y1050" s="40"/>
      <c r="Z1050" s="40"/>
    </row>
    <row r="1051" spans="1:26" x14ac:dyDescent="0.2">
      <c r="A1051" s="40"/>
      <c r="W1051" s="40"/>
      <c r="X1051" s="40"/>
      <c r="Y1051" s="40"/>
      <c r="Z1051" s="40"/>
    </row>
    <row r="1052" spans="1:26" x14ac:dyDescent="0.2">
      <c r="A1052" s="40"/>
      <c r="W1052" s="40"/>
      <c r="X1052" s="40"/>
      <c r="Y1052" s="40"/>
      <c r="Z1052" s="40"/>
    </row>
    <row r="1053" spans="1:26" x14ac:dyDescent="0.2">
      <c r="A1053" s="40"/>
      <c r="W1053" s="40"/>
      <c r="X1053" s="40"/>
      <c r="Y1053" s="40"/>
      <c r="Z1053" s="40"/>
    </row>
    <row r="1054" spans="1:26" x14ac:dyDescent="0.2">
      <c r="A1054" s="40"/>
      <c r="W1054" s="40"/>
      <c r="X1054" s="40"/>
      <c r="Y1054" s="40"/>
      <c r="Z1054" s="40"/>
    </row>
    <row r="1055" spans="1:26" x14ac:dyDescent="0.2">
      <c r="A1055" s="40"/>
      <c r="W1055" s="40"/>
      <c r="X1055" s="40"/>
      <c r="Y1055" s="40"/>
      <c r="Z1055" s="40"/>
    </row>
    <row r="1056" spans="1:26" x14ac:dyDescent="0.2">
      <c r="A1056" s="40"/>
      <c r="W1056" s="40"/>
      <c r="X1056" s="40"/>
      <c r="Y1056" s="40"/>
      <c r="Z1056" s="40"/>
    </row>
    <row r="1057" spans="1:26" x14ac:dyDescent="0.2">
      <c r="A1057" s="40"/>
      <c r="W1057" s="40"/>
      <c r="X1057" s="40"/>
      <c r="Y1057" s="40"/>
      <c r="Z1057" s="40"/>
    </row>
    <row r="1058" spans="1:26" x14ac:dyDescent="0.2">
      <c r="A1058" s="40"/>
      <c r="W1058" s="40"/>
      <c r="X1058" s="40"/>
      <c r="Y1058" s="40"/>
      <c r="Z1058" s="40"/>
    </row>
    <row r="1059" spans="1:26" x14ac:dyDescent="0.2">
      <c r="A1059" s="40"/>
      <c r="W1059" s="40"/>
      <c r="X1059" s="40"/>
      <c r="Y1059" s="40"/>
      <c r="Z1059" s="40"/>
    </row>
    <row r="1060" spans="1:26" x14ac:dyDescent="0.2">
      <c r="A1060" s="40"/>
      <c r="W1060" s="40"/>
      <c r="X1060" s="40"/>
      <c r="Y1060" s="40"/>
      <c r="Z1060" s="40"/>
    </row>
    <row r="1061" spans="1:26" x14ac:dyDescent="0.2">
      <c r="A1061" s="40"/>
      <c r="W1061" s="40"/>
      <c r="X1061" s="40"/>
      <c r="Y1061" s="40"/>
      <c r="Z1061" s="40"/>
    </row>
    <row r="1062" spans="1:26" x14ac:dyDescent="0.2">
      <c r="A1062" s="40"/>
      <c r="W1062" s="40"/>
      <c r="X1062" s="40"/>
      <c r="Y1062" s="40"/>
      <c r="Z1062" s="40"/>
    </row>
    <row r="1063" spans="1:26" x14ac:dyDescent="0.2">
      <c r="A1063" s="40"/>
      <c r="W1063" s="40"/>
      <c r="X1063" s="40"/>
      <c r="Y1063" s="40"/>
      <c r="Z1063" s="40"/>
    </row>
    <row r="1064" spans="1:26" x14ac:dyDescent="0.2">
      <c r="A1064" s="40"/>
      <c r="W1064" s="40"/>
      <c r="X1064" s="40"/>
      <c r="Y1064" s="40"/>
      <c r="Z1064" s="40"/>
    </row>
    <row r="1065" spans="1:26" x14ac:dyDescent="0.2">
      <c r="A1065" s="40"/>
      <c r="W1065" s="40"/>
      <c r="X1065" s="40"/>
      <c r="Y1065" s="40"/>
      <c r="Z1065" s="40"/>
    </row>
    <row r="1066" spans="1:26" x14ac:dyDescent="0.2">
      <c r="A1066" s="40"/>
      <c r="W1066" s="40"/>
      <c r="X1066" s="40"/>
      <c r="Y1066" s="40"/>
      <c r="Z1066" s="40"/>
    </row>
    <row r="1067" spans="1:26" x14ac:dyDescent="0.2">
      <c r="A1067" s="40"/>
      <c r="W1067" s="40"/>
      <c r="X1067" s="40"/>
      <c r="Y1067" s="40"/>
      <c r="Z1067" s="40"/>
    </row>
    <row r="1068" spans="1:26" x14ac:dyDescent="0.2">
      <c r="A1068" s="40"/>
      <c r="W1068" s="40"/>
      <c r="X1068" s="40"/>
      <c r="Y1068" s="40"/>
      <c r="Z1068" s="40"/>
    </row>
    <row r="1069" spans="1:26" x14ac:dyDescent="0.2">
      <c r="A1069" s="40"/>
      <c r="W1069" s="40"/>
      <c r="X1069" s="40"/>
      <c r="Y1069" s="40"/>
      <c r="Z1069" s="40"/>
    </row>
    <row r="1070" spans="1:26" x14ac:dyDescent="0.2">
      <c r="A1070" s="40"/>
      <c r="W1070" s="40"/>
      <c r="X1070" s="40"/>
      <c r="Y1070" s="40"/>
      <c r="Z1070" s="40"/>
    </row>
    <row r="1071" spans="1:26" x14ac:dyDescent="0.2">
      <c r="A1071" s="40"/>
      <c r="W1071" s="40"/>
      <c r="X1071" s="40"/>
      <c r="Y1071" s="40"/>
      <c r="Z1071" s="40"/>
    </row>
    <row r="1072" spans="1:26" x14ac:dyDescent="0.2">
      <c r="A1072" s="40"/>
      <c r="W1072" s="40"/>
      <c r="X1072" s="40"/>
      <c r="Y1072" s="40"/>
      <c r="Z1072" s="40"/>
    </row>
    <row r="1073" spans="1:26" x14ac:dyDescent="0.2">
      <c r="A1073" s="40"/>
      <c r="W1073" s="40"/>
      <c r="X1073" s="40"/>
      <c r="Y1073" s="40"/>
      <c r="Z1073" s="40"/>
    </row>
    <row r="1074" spans="1:26" x14ac:dyDescent="0.2">
      <c r="A1074" s="40"/>
      <c r="W1074" s="40"/>
      <c r="X1074" s="40"/>
      <c r="Y1074" s="40"/>
      <c r="Z1074" s="40"/>
    </row>
    <row r="1075" spans="1:26" x14ac:dyDescent="0.2">
      <c r="A1075" s="40"/>
      <c r="W1075" s="40"/>
      <c r="X1075" s="40"/>
      <c r="Y1075" s="40"/>
      <c r="Z1075" s="40"/>
    </row>
    <row r="1076" spans="1:26" x14ac:dyDescent="0.2">
      <c r="A1076" s="40"/>
      <c r="W1076" s="40"/>
      <c r="X1076" s="40"/>
      <c r="Y1076" s="40"/>
      <c r="Z1076" s="40"/>
    </row>
    <row r="1077" spans="1:26" x14ac:dyDescent="0.2">
      <c r="A1077" s="40"/>
      <c r="W1077" s="40"/>
      <c r="X1077" s="40"/>
      <c r="Y1077" s="40"/>
      <c r="Z1077" s="40"/>
    </row>
    <row r="1078" spans="1:26" x14ac:dyDescent="0.2">
      <c r="A1078" s="40"/>
      <c r="W1078" s="40"/>
      <c r="X1078" s="40"/>
      <c r="Y1078" s="40"/>
      <c r="Z1078" s="40"/>
    </row>
    <row r="1079" spans="1:26" x14ac:dyDescent="0.2">
      <c r="A1079" s="40"/>
      <c r="W1079" s="40"/>
      <c r="X1079" s="40"/>
      <c r="Y1079" s="40"/>
      <c r="Z1079" s="40"/>
    </row>
    <row r="1080" spans="1:26" x14ac:dyDescent="0.2">
      <c r="A1080" s="40"/>
      <c r="W1080" s="40"/>
      <c r="X1080" s="40"/>
      <c r="Y1080" s="40"/>
      <c r="Z1080" s="40"/>
    </row>
    <row r="1081" spans="1:26" x14ac:dyDescent="0.2">
      <c r="A1081" s="40"/>
      <c r="W1081" s="40"/>
      <c r="X1081" s="40"/>
      <c r="Y1081" s="40"/>
      <c r="Z1081" s="40"/>
    </row>
    <row r="1082" spans="1:26" x14ac:dyDescent="0.2">
      <c r="A1082" s="40"/>
      <c r="W1082" s="40"/>
      <c r="X1082" s="40"/>
      <c r="Y1082" s="40"/>
      <c r="Z1082" s="40"/>
    </row>
    <row r="1083" spans="1:26" x14ac:dyDescent="0.2">
      <c r="A1083" s="40"/>
      <c r="W1083" s="40"/>
      <c r="X1083" s="40"/>
      <c r="Y1083" s="40"/>
      <c r="Z1083" s="40"/>
    </row>
    <row r="1084" spans="1:26" x14ac:dyDescent="0.2">
      <c r="A1084" s="40"/>
      <c r="W1084" s="40"/>
      <c r="X1084" s="40"/>
      <c r="Y1084" s="40"/>
      <c r="Z1084" s="40"/>
    </row>
    <row r="1085" spans="1:26" x14ac:dyDescent="0.2">
      <c r="A1085" s="40"/>
      <c r="W1085" s="40"/>
      <c r="X1085" s="40"/>
      <c r="Y1085" s="40"/>
      <c r="Z1085" s="40"/>
    </row>
    <row r="1086" spans="1:26" x14ac:dyDescent="0.2">
      <c r="A1086" s="40"/>
      <c r="W1086" s="40"/>
      <c r="X1086" s="40"/>
      <c r="Y1086" s="40"/>
      <c r="Z1086" s="40"/>
    </row>
    <row r="1087" spans="1:26" x14ac:dyDescent="0.2">
      <c r="A1087" s="40"/>
      <c r="W1087" s="40"/>
      <c r="X1087" s="40"/>
      <c r="Y1087" s="40"/>
      <c r="Z1087" s="40"/>
    </row>
    <row r="1088" spans="1:26" x14ac:dyDescent="0.2">
      <c r="A1088" s="40"/>
      <c r="W1088" s="40"/>
      <c r="X1088" s="40"/>
      <c r="Y1088" s="40"/>
      <c r="Z1088" s="40"/>
    </row>
    <row r="1089" spans="1:26" x14ac:dyDescent="0.2">
      <c r="A1089" s="40"/>
      <c r="W1089" s="40"/>
      <c r="X1089" s="40"/>
      <c r="Y1089" s="40"/>
      <c r="Z1089" s="40"/>
    </row>
    <row r="1090" spans="1:26" x14ac:dyDescent="0.2">
      <c r="A1090" s="40"/>
      <c r="W1090" s="40"/>
      <c r="X1090" s="40"/>
      <c r="Y1090" s="40"/>
      <c r="Z1090" s="40"/>
    </row>
    <row r="1091" spans="1:26" x14ac:dyDescent="0.2">
      <c r="A1091" s="40"/>
      <c r="W1091" s="40"/>
      <c r="X1091" s="40"/>
      <c r="Y1091" s="40"/>
      <c r="Z1091" s="40"/>
    </row>
    <row r="1092" spans="1:26" x14ac:dyDescent="0.2">
      <c r="A1092" s="40"/>
      <c r="W1092" s="40"/>
      <c r="X1092" s="40"/>
      <c r="Y1092" s="40"/>
      <c r="Z1092" s="40"/>
    </row>
    <row r="1093" spans="1:26" x14ac:dyDescent="0.2">
      <c r="A1093" s="40"/>
      <c r="W1093" s="40"/>
      <c r="X1093" s="40"/>
      <c r="Y1093" s="40"/>
      <c r="Z1093" s="40"/>
    </row>
    <row r="1094" spans="1:26" x14ac:dyDescent="0.2">
      <c r="A1094" s="40"/>
      <c r="W1094" s="40"/>
      <c r="X1094" s="40"/>
      <c r="Y1094" s="40"/>
      <c r="Z1094" s="40"/>
    </row>
    <row r="1095" spans="1:26" x14ac:dyDescent="0.2">
      <c r="A1095" s="40"/>
      <c r="W1095" s="40"/>
      <c r="X1095" s="40"/>
      <c r="Y1095" s="40"/>
      <c r="Z1095" s="40"/>
    </row>
    <row r="1096" spans="1:26" x14ac:dyDescent="0.2">
      <c r="A1096" s="40"/>
      <c r="W1096" s="40"/>
      <c r="X1096" s="40"/>
      <c r="Y1096" s="40"/>
      <c r="Z1096" s="40"/>
    </row>
    <row r="1097" spans="1:26" x14ac:dyDescent="0.2">
      <c r="A1097" s="40"/>
      <c r="W1097" s="40"/>
      <c r="X1097" s="40"/>
      <c r="Y1097" s="40"/>
      <c r="Z1097" s="40"/>
    </row>
    <row r="1098" spans="1:26" x14ac:dyDescent="0.2">
      <c r="A1098" s="40"/>
      <c r="W1098" s="40"/>
      <c r="X1098" s="40"/>
      <c r="Y1098" s="40"/>
      <c r="Z1098" s="40"/>
    </row>
    <row r="1099" spans="1:26" x14ac:dyDescent="0.2">
      <c r="A1099" s="40"/>
      <c r="W1099" s="40"/>
      <c r="X1099" s="40"/>
      <c r="Y1099" s="40"/>
      <c r="Z1099" s="40"/>
    </row>
    <row r="1100" spans="1:26" x14ac:dyDescent="0.2">
      <c r="A1100" s="40"/>
      <c r="W1100" s="40"/>
      <c r="X1100" s="40"/>
      <c r="Y1100" s="40"/>
      <c r="Z1100" s="40"/>
    </row>
    <row r="1101" spans="1:26" x14ac:dyDescent="0.2">
      <c r="A1101" s="40"/>
      <c r="W1101" s="40"/>
      <c r="X1101" s="40"/>
      <c r="Y1101" s="40"/>
      <c r="Z1101" s="40"/>
    </row>
    <row r="1102" spans="1:26" x14ac:dyDescent="0.2">
      <c r="A1102" s="40"/>
      <c r="W1102" s="40"/>
      <c r="X1102" s="40"/>
      <c r="Y1102" s="40"/>
      <c r="Z1102" s="40"/>
    </row>
    <row r="1103" spans="1:26" x14ac:dyDescent="0.2">
      <c r="A1103" s="40"/>
      <c r="W1103" s="40"/>
      <c r="X1103" s="40"/>
      <c r="Y1103" s="40"/>
      <c r="Z1103" s="40"/>
    </row>
    <row r="1104" spans="1:26" x14ac:dyDescent="0.2">
      <c r="A1104" s="40"/>
      <c r="W1104" s="40"/>
      <c r="X1104" s="40"/>
      <c r="Y1104" s="40"/>
      <c r="Z1104" s="40"/>
    </row>
    <row r="1105" spans="1:26" x14ac:dyDescent="0.2">
      <c r="A1105" s="40"/>
      <c r="W1105" s="40"/>
      <c r="X1105" s="40"/>
      <c r="Y1105" s="40"/>
      <c r="Z1105" s="40"/>
    </row>
    <row r="1106" spans="1:26" x14ac:dyDescent="0.2">
      <c r="A1106" s="40"/>
      <c r="W1106" s="40"/>
      <c r="X1106" s="40"/>
      <c r="Y1106" s="40"/>
      <c r="Z1106" s="40"/>
    </row>
    <row r="1107" spans="1:26" x14ac:dyDescent="0.2">
      <c r="A1107" s="40"/>
      <c r="W1107" s="40"/>
      <c r="X1107" s="40"/>
      <c r="Y1107" s="40"/>
      <c r="Z1107" s="40"/>
    </row>
    <row r="1108" spans="1:26" x14ac:dyDescent="0.2">
      <c r="A1108" s="40"/>
      <c r="W1108" s="40"/>
      <c r="X1108" s="40"/>
      <c r="Y1108" s="40"/>
      <c r="Z1108" s="40"/>
    </row>
    <row r="1109" spans="1:26" x14ac:dyDescent="0.2">
      <c r="A1109" s="40"/>
      <c r="W1109" s="40"/>
      <c r="X1109" s="40"/>
      <c r="Y1109" s="40"/>
      <c r="Z1109" s="40"/>
    </row>
    <row r="1110" spans="1:26" x14ac:dyDescent="0.2">
      <c r="A1110" s="40"/>
      <c r="W1110" s="40"/>
      <c r="X1110" s="40"/>
      <c r="Y1110" s="40"/>
      <c r="Z1110" s="40"/>
    </row>
    <row r="1111" spans="1:26" x14ac:dyDescent="0.2">
      <c r="A1111" s="40"/>
      <c r="W1111" s="40"/>
      <c r="X1111" s="40"/>
      <c r="Y1111" s="40"/>
      <c r="Z1111" s="40"/>
    </row>
    <row r="1112" spans="1:26" x14ac:dyDescent="0.2">
      <c r="A1112" s="40"/>
      <c r="W1112" s="40"/>
      <c r="X1112" s="40"/>
      <c r="Y1112" s="40"/>
      <c r="Z1112" s="40"/>
    </row>
    <row r="1113" spans="1:26" x14ac:dyDescent="0.2">
      <c r="A1113" s="40"/>
      <c r="W1113" s="40"/>
      <c r="X1113" s="40"/>
      <c r="Y1113" s="40"/>
      <c r="Z1113" s="40"/>
    </row>
    <row r="1114" spans="1:26" x14ac:dyDescent="0.2">
      <c r="A1114" s="40"/>
      <c r="W1114" s="40"/>
      <c r="X1114" s="40"/>
      <c r="Y1114" s="40"/>
      <c r="Z1114" s="40"/>
    </row>
    <row r="1115" spans="1:26" x14ac:dyDescent="0.2">
      <c r="A1115" s="40"/>
      <c r="W1115" s="40"/>
      <c r="X1115" s="40"/>
      <c r="Y1115" s="40"/>
      <c r="Z1115" s="40"/>
    </row>
    <row r="1116" spans="1:26" x14ac:dyDescent="0.2">
      <c r="A1116" s="40"/>
      <c r="W1116" s="40"/>
      <c r="X1116" s="40"/>
      <c r="Y1116" s="40"/>
      <c r="Z1116" s="40"/>
    </row>
    <row r="1117" spans="1:26" x14ac:dyDescent="0.2">
      <c r="A1117" s="40"/>
      <c r="W1117" s="40"/>
      <c r="X1117" s="40"/>
      <c r="Y1117" s="40"/>
      <c r="Z1117" s="40"/>
    </row>
    <row r="1118" spans="1:26" x14ac:dyDescent="0.2">
      <c r="A1118" s="40"/>
      <c r="W1118" s="40"/>
      <c r="X1118" s="40"/>
      <c r="Y1118" s="40"/>
      <c r="Z1118" s="40"/>
    </row>
    <row r="1119" spans="1:26" x14ac:dyDescent="0.2">
      <c r="A1119" s="40"/>
      <c r="W1119" s="40"/>
      <c r="X1119" s="40"/>
      <c r="Y1119" s="40"/>
      <c r="Z1119" s="40"/>
    </row>
    <row r="1120" spans="1:26" x14ac:dyDescent="0.2">
      <c r="A1120" s="40"/>
      <c r="W1120" s="40"/>
      <c r="X1120" s="40"/>
      <c r="Y1120" s="40"/>
      <c r="Z1120" s="40"/>
    </row>
    <row r="1121" spans="1:26" x14ac:dyDescent="0.2">
      <c r="A1121" s="40"/>
      <c r="W1121" s="40"/>
      <c r="X1121" s="40"/>
      <c r="Y1121" s="40"/>
      <c r="Z1121" s="40"/>
    </row>
    <row r="1122" spans="1:26" x14ac:dyDescent="0.2">
      <c r="A1122" s="40"/>
      <c r="W1122" s="40"/>
      <c r="X1122" s="40"/>
      <c r="Y1122" s="40"/>
      <c r="Z1122" s="40"/>
    </row>
    <row r="1123" spans="1:26" x14ac:dyDescent="0.2">
      <c r="A1123" s="40"/>
      <c r="W1123" s="40"/>
      <c r="X1123" s="40"/>
      <c r="Y1123" s="40"/>
      <c r="Z1123" s="40"/>
    </row>
    <row r="1124" spans="1:26" x14ac:dyDescent="0.2">
      <c r="A1124" s="40"/>
      <c r="W1124" s="40"/>
      <c r="X1124" s="40"/>
      <c r="Y1124" s="40"/>
      <c r="Z1124" s="40"/>
    </row>
    <row r="1125" spans="1:26" x14ac:dyDescent="0.2">
      <c r="A1125" s="40"/>
      <c r="W1125" s="40"/>
      <c r="X1125" s="40"/>
      <c r="Y1125" s="40"/>
      <c r="Z1125" s="40"/>
    </row>
    <row r="1126" spans="1:26" x14ac:dyDescent="0.2">
      <c r="A1126" s="40"/>
      <c r="W1126" s="40"/>
      <c r="X1126" s="40"/>
      <c r="Y1126" s="40"/>
      <c r="Z1126" s="40"/>
    </row>
    <row r="1127" spans="1:26" x14ac:dyDescent="0.2">
      <c r="A1127" s="40"/>
      <c r="W1127" s="40"/>
      <c r="X1127" s="40"/>
      <c r="Y1127" s="40"/>
      <c r="Z1127" s="40"/>
    </row>
    <row r="1128" spans="1:26" x14ac:dyDescent="0.2">
      <c r="A1128" s="40"/>
      <c r="W1128" s="40"/>
      <c r="X1128" s="40"/>
      <c r="Y1128" s="40"/>
      <c r="Z1128" s="40"/>
    </row>
    <row r="1129" spans="1:26" x14ac:dyDescent="0.2">
      <c r="A1129" s="40"/>
      <c r="W1129" s="40"/>
      <c r="X1129" s="40"/>
      <c r="Y1129" s="40"/>
      <c r="Z1129" s="40"/>
    </row>
    <row r="1130" spans="1:26" x14ac:dyDescent="0.2">
      <c r="A1130" s="40"/>
      <c r="W1130" s="40"/>
      <c r="X1130" s="40"/>
      <c r="Y1130" s="40"/>
      <c r="Z1130" s="40"/>
    </row>
    <row r="1131" spans="1:26" x14ac:dyDescent="0.2">
      <c r="A1131" s="40"/>
      <c r="W1131" s="40"/>
      <c r="X1131" s="40"/>
      <c r="Y1131" s="40"/>
      <c r="Z1131" s="40"/>
    </row>
    <row r="1132" spans="1:26" x14ac:dyDescent="0.2">
      <c r="A1132" s="40"/>
      <c r="W1132" s="40"/>
      <c r="X1132" s="40"/>
      <c r="Y1132" s="40"/>
      <c r="Z1132" s="40"/>
    </row>
    <row r="1133" spans="1:26" x14ac:dyDescent="0.2">
      <c r="A1133" s="40"/>
      <c r="W1133" s="40"/>
      <c r="X1133" s="40"/>
      <c r="Y1133" s="40"/>
      <c r="Z1133" s="40"/>
    </row>
    <row r="1134" spans="1:26" x14ac:dyDescent="0.2">
      <c r="A1134" s="40"/>
      <c r="W1134" s="40"/>
      <c r="X1134" s="40"/>
      <c r="Y1134" s="40"/>
      <c r="Z1134" s="40"/>
    </row>
    <row r="1135" spans="1:26" x14ac:dyDescent="0.2">
      <c r="A1135" s="40"/>
      <c r="W1135" s="40"/>
      <c r="X1135" s="40"/>
      <c r="Y1135" s="40"/>
      <c r="Z1135" s="40"/>
    </row>
    <row r="1136" spans="1:26" x14ac:dyDescent="0.2">
      <c r="A1136" s="40"/>
      <c r="W1136" s="40"/>
      <c r="X1136" s="40"/>
      <c r="Y1136" s="40"/>
      <c r="Z1136" s="40"/>
    </row>
    <row r="1137" spans="1:26" x14ac:dyDescent="0.2">
      <c r="A1137" s="40"/>
      <c r="W1137" s="40"/>
      <c r="X1137" s="40"/>
      <c r="Y1137" s="40"/>
      <c r="Z1137" s="40"/>
    </row>
    <row r="1138" spans="1:26" x14ac:dyDescent="0.2">
      <c r="A1138" s="40"/>
      <c r="W1138" s="40"/>
      <c r="X1138" s="40"/>
      <c r="Y1138" s="40"/>
      <c r="Z1138" s="40"/>
    </row>
    <row r="1139" spans="1:26" x14ac:dyDescent="0.2">
      <c r="A1139" s="40"/>
      <c r="W1139" s="40"/>
      <c r="X1139" s="40"/>
      <c r="Y1139" s="40"/>
      <c r="Z1139" s="40"/>
    </row>
    <row r="1140" spans="1:26" x14ac:dyDescent="0.2">
      <c r="A1140" s="40"/>
      <c r="W1140" s="40"/>
      <c r="X1140" s="40"/>
      <c r="Y1140" s="40"/>
      <c r="Z1140" s="40"/>
    </row>
    <row r="1141" spans="1:26" x14ac:dyDescent="0.2">
      <c r="A1141" s="40"/>
      <c r="W1141" s="40"/>
      <c r="X1141" s="40"/>
      <c r="Y1141" s="40"/>
      <c r="Z1141" s="40"/>
    </row>
    <row r="1142" spans="1:26" x14ac:dyDescent="0.2">
      <c r="A1142" s="40"/>
      <c r="W1142" s="40"/>
      <c r="X1142" s="40"/>
      <c r="Y1142" s="40"/>
      <c r="Z1142" s="40"/>
    </row>
    <row r="1143" spans="1:26" x14ac:dyDescent="0.2">
      <c r="A1143" s="40"/>
      <c r="W1143" s="40"/>
      <c r="X1143" s="40"/>
      <c r="Y1143" s="40"/>
      <c r="Z1143" s="40"/>
    </row>
    <row r="1144" spans="1:26" x14ac:dyDescent="0.2">
      <c r="A1144" s="40"/>
      <c r="W1144" s="40"/>
      <c r="X1144" s="40"/>
      <c r="Y1144" s="40"/>
      <c r="Z1144" s="40"/>
    </row>
    <row r="1145" spans="1:26" x14ac:dyDescent="0.2">
      <c r="A1145" s="40"/>
      <c r="W1145" s="40"/>
      <c r="X1145" s="40"/>
      <c r="Y1145" s="40"/>
      <c r="Z1145" s="40"/>
    </row>
    <row r="1146" spans="1:26" x14ac:dyDescent="0.2">
      <c r="A1146" s="40"/>
      <c r="W1146" s="40"/>
      <c r="X1146" s="40"/>
      <c r="Y1146" s="40"/>
      <c r="Z1146" s="40"/>
    </row>
    <row r="1147" spans="1:26" x14ac:dyDescent="0.2">
      <c r="A1147" s="40"/>
      <c r="W1147" s="40"/>
      <c r="X1147" s="40"/>
      <c r="Y1147" s="40"/>
      <c r="Z1147" s="40"/>
    </row>
    <row r="1148" spans="1:26" x14ac:dyDescent="0.2">
      <c r="A1148" s="40"/>
      <c r="W1148" s="40"/>
      <c r="X1148" s="40"/>
      <c r="Y1148" s="40"/>
      <c r="Z1148" s="40"/>
    </row>
    <row r="1149" spans="1:26" x14ac:dyDescent="0.2">
      <c r="A1149" s="40"/>
      <c r="W1149" s="40"/>
      <c r="X1149" s="40"/>
      <c r="Y1149" s="40"/>
      <c r="Z1149" s="40"/>
    </row>
    <row r="1150" spans="1:26" x14ac:dyDescent="0.2">
      <c r="A1150" s="40"/>
      <c r="W1150" s="40"/>
      <c r="X1150" s="40"/>
      <c r="Y1150" s="40"/>
      <c r="Z1150" s="40"/>
    </row>
    <row r="1151" spans="1:26" x14ac:dyDescent="0.2">
      <c r="A1151" s="40"/>
      <c r="W1151" s="40"/>
      <c r="X1151" s="40"/>
      <c r="Y1151" s="40"/>
      <c r="Z1151" s="40"/>
    </row>
    <row r="1152" spans="1:26" x14ac:dyDescent="0.2">
      <c r="A1152" s="40"/>
      <c r="W1152" s="40"/>
      <c r="X1152" s="40"/>
      <c r="Y1152" s="40"/>
      <c r="Z1152" s="40"/>
    </row>
    <row r="1153" spans="1:26" x14ac:dyDescent="0.2">
      <c r="A1153" s="40"/>
      <c r="W1153" s="40"/>
      <c r="X1153" s="40"/>
      <c r="Y1153" s="40"/>
      <c r="Z1153" s="40"/>
    </row>
    <row r="1154" spans="1:26" x14ac:dyDescent="0.2">
      <c r="A1154" s="40"/>
      <c r="W1154" s="40"/>
      <c r="X1154" s="40"/>
      <c r="Y1154" s="40"/>
      <c r="Z1154" s="40"/>
    </row>
    <row r="1155" spans="1:26" x14ac:dyDescent="0.2">
      <c r="A1155" s="40"/>
      <c r="W1155" s="40"/>
      <c r="X1155" s="40"/>
      <c r="Y1155" s="40"/>
      <c r="Z1155" s="40"/>
    </row>
    <row r="1156" spans="1:26" x14ac:dyDescent="0.2">
      <c r="A1156" s="40"/>
      <c r="W1156" s="40"/>
      <c r="X1156" s="40"/>
      <c r="Y1156" s="40"/>
      <c r="Z1156" s="40"/>
    </row>
    <row r="1157" spans="1:26" x14ac:dyDescent="0.2">
      <c r="A1157" s="40"/>
      <c r="W1157" s="40"/>
      <c r="X1157" s="40"/>
      <c r="Y1157" s="40"/>
      <c r="Z1157" s="40"/>
    </row>
    <row r="1158" spans="1:26" x14ac:dyDescent="0.2">
      <c r="A1158" s="40"/>
      <c r="W1158" s="40"/>
      <c r="X1158" s="40"/>
      <c r="Y1158" s="40"/>
      <c r="Z1158" s="40"/>
    </row>
    <row r="1159" spans="1:26" x14ac:dyDescent="0.2">
      <c r="A1159" s="40"/>
      <c r="W1159" s="40"/>
      <c r="X1159" s="40"/>
      <c r="Y1159" s="40"/>
      <c r="Z1159" s="40"/>
    </row>
    <row r="1160" spans="1:26" x14ac:dyDescent="0.2">
      <c r="A1160" s="40"/>
      <c r="W1160" s="40"/>
      <c r="X1160" s="40"/>
      <c r="Y1160" s="40"/>
      <c r="Z1160" s="40"/>
    </row>
    <row r="1161" spans="1:26" x14ac:dyDescent="0.2">
      <c r="A1161" s="40"/>
      <c r="W1161" s="40"/>
      <c r="X1161" s="40"/>
      <c r="Y1161" s="40"/>
      <c r="Z1161" s="40"/>
    </row>
    <row r="1162" spans="1:26" x14ac:dyDescent="0.2">
      <c r="A1162" s="40"/>
      <c r="W1162" s="40"/>
      <c r="X1162" s="40"/>
      <c r="Y1162" s="40"/>
      <c r="Z1162" s="40"/>
    </row>
    <row r="1163" spans="1:26" x14ac:dyDescent="0.2">
      <c r="A1163" s="40"/>
      <c r="W1163" s="40"/>
      <c r="X1163" s="40"/>
      <c r="Y1163" s="40"/>
      <c r="Z1163" s="40"/>
    </row>
    <row r="1164" spans="1:26" x14ac:dyDescent="0.2">
      <c r="A1164" s="40"/>
      <c r="W1164" s="40"/>
      <c r="X1164" s="40"/>
      <c r="Y1164" s="40"/>
      <c r="Z1164" s="40"/>
    </row>
    <row r="1165" spans="1:26" x14ac:dyDescent="0.2">
      <c r="A1165" s="40"/>
      <c r="W1165" s="40"/>
      <c r="X1165" s="40"/>
      <c r="Y1165" s="40"/>
      <c r="Z1165" s="40"/>
    </row>
    <row r="1166" spans="1:26" x14ac:dyDescent="0.2">
      <c r="A1166" s="40"/>
      <c r="W1166" s="40"/>
      <c r="X1166" s="40"/>
      <c r="Y1166" s="40"/>
      <c r="Z1166" s="40"/>
    </row>
    <row r="1167" spans="1:26" x14ac:dyDescent="0.2">
      <c r="A1167" s="40"/>
      <c r="W1167" s="40"/>
      <c r="X1167" s="40"/>
      <c r="Y1167" s="40"/>
      <c r="Z1167" s="40"/>
    </row>
    <row r="1168" spans="1:26" x14ac:dyDescent="0.2">
      <c r="A1168" s="40"/>
      <c r="W1168" s="40"/>
      <c r="X1168" s="40"/>
      <c r="Y1168" s="40"/>
      <c r="Z1168" s="40"/>
    </row>
    <row r="1169" spans="1:26" x14ac:dyDescent="0.2">
      <c r="A1169" s="40"/>
      <c r="W1169" s="40"/>
      <c r="X1169" s="40"/>
      <c r="Y1169" s="40"/>
      <c r="Z1169" s="40"/>
    </row>
    <row r="1170" spans="1:26" x14ac:dyDescent="0.2">
      <c r="A1170" s="40"/>
      <c r="W1170" s="40"/>
      <c r="X1170" s="40"/>
      <c r="Y1170" s="40"/>
      <c r="Z1170" s="40"/>
    </row>
    <row r="1171" spans="1:26" x14ac:dyDescent="0.2">
      <c r="A1171" s="40"/>
      <c r="W1171" s="40"/>
      <c r="X1171" s="40"/>
      <c r="Y1171" s="40"/>
      <c r="Z1171" s="40"/>
    </row>
    <row r="1172" spans="1:26" x14ac:dyDescent="0.2">
      <c r="A1172" s="40"/>
      <c r="W1172" s="40"/>
      <c r="X1172" s="40"/>
      <c r="Y1172" s="40"/>
      <c r="Z1172" s="40"/>
    </row>
    <row r="1173" spans="1:26" x14ac:dyDescent="0.2">
      <c r="A1173" s="40"/>
      <c r="W1173" s="40"/>
      <c r="X1173" s="40"/>
      <c r="Y1173" s="40"/>
      <c r="Z1173" s="40"/>
    </row>
    <row r="1174" spans="1:26" x14ac:dyDescent="0.2">
      <c r="A1174" s="40"/>
      <c r="W1174" s="40"/>
      <c r="X1174" s="40"/>
      <c r="Y1174" s="40"/>
      <c r="Z1174" s="40"/>
    </row>
    <row r="1175" spans="1:26" x14ac:dyDescent="0.2">
      <c r="A1175" s="40"/>
      <c r="W1175" s="40"/>
      <c r="X1175" s="40"/>
      <c r="Y1175" s="40"/>
      <c r="Z1175" s="40"/>
    </row>
    <row r="1176" spans="1:26" x14ac:dyDescent="0.2">
      <c r="A1176" s="40"/>
      <c r="W1176" s="40"/>
      <c r="X1176" s="40"/>
      <c r="Y1176" s="40"/>
      <c r="Z1176" s="40"/>
    </row>
    <row r="1177" spans="1:26" x14ac:dyDescent="0.2">
      <c r="A1177" s="40"/>
      <c r="W1177" s="40"/>
      <c r="X1177" s="40"/>
      <c r="Y1177" s="40"/>
      <c r="Z1177" s="40"/>
    </row>
    <row r="1178" spans="1:26" x14ac:dyDescent="0.2">
      <c r="A1178" s="40"/>
      <c r="W1178" s="40"/>
      <c r="X1178" s="40"/>
      <c r="Y1178" s="40"/>
      <c r="Z1178" s="40"/>
    </row>
    <row r="1179" spans="1:26" x14ac:dyDescent="0.2">
      <c r="A1179" s="40"/>
      <c r="W1179" s="40"/>
      <c r="X1179" s="40"/>
      <c r="Y1179" s="40"/>
      <c r="Z1179" s="40"/>
    </row>
    <row r="1180" spans="1:26" x14ac:dyDescent="0.2">
      <c r="A1180" s="40"/>
      <c r="W1180" s="40"/>
      <c r="X1180" s="40"/>
      <c r="Y1180" s="40"/>
      <c r="Z1180" s="40"/>
    </row>
    <row r="1181" spans="1:26" x14ac:dyDescent="0.2">
      <c r="A1181" s="40"/>
      <c r="W1181" s="40"/>
      <c r="X1181" s="40"/>
      <c r="Y1181" s="40"/>
      <c r="Z1181" s="40"/>
    </row>
    <row r="1182" spans="1:26" x14ac:dyDescent="0.2">
      <c r="A1182" s="40"/>
      <c r="W1182" s="40"/>
      <c r="X1182" s="40"/>
      <c r="Y1182" s="40"/>
      <c r="Z1182" s="40"/>
    </row>
    <row r="1183" spans="1:26" x14ac:dyDescent="0.2">
      <c r="A1183" s="40"/>
      <c r="W1183" s="40"/>
      <c r="X1183" s="40"/>
      <c r="Y1183" s="40"/>
      <c r="Z1183" s="40"/>
    </row>
    <row r="1184" spans="1:26" x14ac:dyDescent="0.2">
      <c r="A1184" s="40"/>
      <c r="W1184" s="40"/>
      <c r="X1184" s="40"/>
      <c r="Y1184" s="40"/>
      <c r="Z1184" s="40"/>
    </row>
    <row r="1185" spans="1:26" x14ac:dyDescent="0.2">
      <c r="A1185" s="40"/>
      <c r="W1185" s="40"/>
      <c r="X1185" s="40"/>
      <c r="Y1185" s="40"/>
      <c r="Z1185" s="40"/>
    </row>
    <row r="1186" spans="1:26" x14ac:dyDescent="0.2">
      <c r="A1186" s="40"/>
      <c r="W1186" s="40"/>
      <c r="X1186" s="40"/>
      <c r="Y1186" s="40"/>
      <c r="Z1186" s="40"/>
    </row>
    <row r="1187" spans="1:26" x14ac:dyDescent="0.2">
      <c r="A1187" s="40"/>
      <c r="W1187" s="40"/>
      <c r="X1187" s="40"/>
      <c r="Y1187" s="40"/>
      <c r="Z1187" s="40"/>
    </row>
    <row r="1188" spans="1:26" x14ac:dyDescent="0.2">
      <c r="A1188" s="40"/>
      <c r="W1188" s="40"/>
      <c r="X1188" s="40"/>
      <c r="Y1188" s="40"/>
      <c r="Z1188" s="40"/>
    </row>
    <row r="1189" spans="1:26" x14ac:dyDescent="0.2">
      <c r="A1189" s="40"/>
      <c r="W1189" s="40"/>
      <c r="X1189" s="40"/>
      <c r="Y1189" s="40"/>
      <c r="Z1189" s="40"/>
    </row>
    <row r="1190" spans="1:26" x14ac:dyDescent="0.2">
      <c r="A1190" s="40"/>
      <c r="W1190" s="40"/>
      <c r="X1190" s="40"/>
      <c r="Y1190" s="40"/>
      <c r="Z1190" s="40"/>
    </row>
    <row r="1191" spans="1:26" x14ac:dyDescent="0.2">
      <c r="A1191" s="40"/>
      <c r="W1191" s="40"/>
      <c r="X1191" s="40"/>
      <c r="Y1191" s="40"/>
      <c r="Z1191" s="40"/>
    </row>
    <row r="1192" spans="1:26" x14ac:dyDescent="0.2">
      <c r="A1192" s="40"/>
      <c r="W1192" s="40"/>
      <c r="X1192" s="40"/>
      <c r="Y1192" s="40"/>
      <c r="Z1192" s="40"/>
    </row>
    <row r="1193" spans="1:26" x14ac:dyDescent="0.2">
      <c r="A1193" s="40"/>
      <c r="W1193" s="40"/>
      <c r="X1193" s="40"/>
      <c r="Y1193" s="40"/>
      <c r="Z1193" s="40"/>
    </row>
    <row r="1194" spans="1:26" x14ac:dyDescent="0.2">
      <c r="A1194" s="40"/>
      <c r="W1194" s="40"/>
      <c r="X1194" s="40"/>
      <c r="Y1194" s="40"/>
      <c r="Z1194" s="40"/>
    </row>
    <row r="1195" spans="1:26" x14ac:dyDescent="0.2">
      <c r="A1195" s="40"/>
      <c r="W1195" s="40"/>
      <c r="X1195" s="40"/>
      <c r="Y1195" s="40"/>
      <c r="Z1195" s="40"/>
    </row>
    <row r="1196" spans="1:26" x14ac:dyDescent="0.2">
      <c r="A1196" s="40"/>
      <c r="W1196" s="40"/>
      <c r="X1196" s="40"/>
      <c r="Y1196" s="40"/>
      <c r="Z1196" s="40"/>
    </row>
    <row r="1197" spans="1:26" x14ac:dyDescent="0.2">
      <c r="A1197" s="40"/>
      <c r="W1197" s="40"/>
      <c r="X1197" s="40"/>
      <c r="Y1197" s="40"/>
      <c r="Z1197" s="40"/>
    </row>
    <row r="1198" spans="1:26" x14ac:dyDescent="0.2">
      <c r="A1198" s="40"/>
      <c r="W1198" s="40"/>
      <c r="X1198" s="40"/>
      <c r="Y1198" s="40"/>
      <c r="Z1198" s="40"/>
    </row>
    <row r="1199" spans="1:26" x14ac:dyDescent="0.2">
      <c r="A1199" s="40"/>
      <c r="W1199" s="40"/>
      <c r="X1199" s="40"/>
      <c r="Y1199" s="40"/>
      <c r="Z1199" s="40"/>
    </row>
    <row r="1200" spans="1:26" x14ac:dyDescent="0.2">
      <c r="A1200" s="40"/>
      <c r="W1200" s="40"/>
      <c r="X1200" s="40"/>
      <c r="Y1200" s="40"/>
      <c r="Z1200" s="40"/>
    </row>
    <row r="1201" spans="1:26" x14ac:dyDescent="0.2">
      <c r="A1201" s="40"/>
      <c r="W1201" s="40"/>
      <c r="X1201" s="40"/>
      <c r="Y1201" s="40"/>
      <c r="Z1201" s="40"/>
    </row>
    <row r="1202" spans="1:26" x14ac:dyDescent="0.2">
      <c r="A1202" s="40"/>
      <c r="W1202" s="40"/>
      <c r="X1202" s="40"/>
      <c r="Y1202" s="40"/>
      <c r="Z1202" s="40"/>
    </row>
    <row r="1203" spans="1:26" x14ac:dyDescent="0.2">
      <c r="A1203" s="40"/>
      <c r="W1203" s="40"/>
      <c r="X1203" s="40"/>
      <c r="Y1203" s="40"/>
      <c r="Z1203" s="40"/>
    </row>
    <row r="1204" spans="1:26" x14ac:dyDescent="0.2">
      <c r="A1204" s="40"/>
      <c r="W1204" s="40"/>
      <c r="X1204" s="40"/>
      <c r="Y1204" s="40"/>
      <c r="Z1204" s="40"/>
    </row>
    <row r="1205" spans="1:26" x14ac:dyDescent="0.2">
      <c r="A1205" s="40"/>
      <c r="W1205" s="40"/>
      <c r="X1205" s="40"/>
      <c r="Y1205" s="40"/>
      <c r="Z1205" s="40"/>
    </row>
    <row r="1206" spans="1:26" x14ac:dyDescent="0.2">
      <c r="A1206" s="40"/>
      <c r="W1206" s="40"/>
      <c r="X1206" s="40"/>
      <c r="Y1206" s="40"/>
      <c r="Z1206" s="40"/>
    </row>
    <row r="1207" spans="1:26" x14ac:dyDescent="0.2">
      <c r="A1207" s="40"/>
      <c r="W1207" s="40"/>
      <c r="X1207" s="40"/>
      <c r="Y1207" s="40"/>
      <c r="Z1207" s="40"/>
    </row>
    <row r="1208" spans="1:26" x14ac:dyDescent="0.2">
      <c r="A1208" s="40"/>
      <c r="W1208" s="40"/>
      <c r="X1208" s="40"/>
      <c r="Y1208" s="40"/>
      <c r="Z1208" s="40"/>
    </row>
    <row r="1209" spans="1:26" x14ac:dyDescent="0.2">
      <c r="A1209" s="40"/>
      <c r="W1209" s="40"/>
      <c r="X1209" s="40"/>
      <c r="Y1209" s="40"/>
      <c r="Z1209" s="40"/>
    </row>
    <row r="1210" spans="1:26" x14ac:dyDescent="0.2">
      <c r="A1210" s="40"/>
      <c r="W1210" s="40"/>
      <c r="X1210" s="40"/>
      <c r="Y1210" s="40"/>
      <c r="Z1210" s="40"/>
    </row>
    <row r="1211" spans="1:26" x14ac:dyDescent="0.2">
      <c r="A1211" s="40"/>
      <c r="W1211" s="40"/>
      <c r="X1211" s="40"/>
      <c r="Y1211" s="40"/>
      <c r="Z1211" s="40"/>
    </row>
    <row r="1212" spans="1:26" x14ac:dyDescent="0.2">
      <c r="A1212" s="40"/>
      <c r="W1212" s="40"/>
      <c r="X1212" s="40"/>
      <c r="Y1212" s="40"/>
      <c r="Z1212" s="40"/>
    </row>
    <row r="1213" spans="1:26" x14ac:dyDescent="0.2">
      <c r="A1213" s="40"/>
      <c r="W1213" s="40"/>
      <c r="X1213" s="40"/>
      <c r="Y1213" s="40"/>
      <c r="Z1213" s="40"/>
    </row>
    <row r="1214" spans="1:26" x14ac:dyDescent="0.2">
      <c r="A1214" s="40"/>
      <c r="W1214" s="40"/>
      <c r="X1214" s="40"/>
      <c r="Y1214" s="40"/>
      <c r="Z1214" s="40"/>
    </row>
    <row r="1215" spans="1:26" x14ac:dyDescent="0.2">
      <c r="A1215" s="40"/>
      <c r="W1215" s="40"/>
      <c r="X1215" s="40"/>
      <c r="Y1215" s="40"/>
      <c r="Z1215" s="40"/>
    </row>
    <row r="1216" spans="1:26" x14ac:dyDescent="0.2">
      <c r="A1216" s="40"/>
      <c r="W1216" s="40"/>
      <c r="X1216" s="40"/>
      <c r="Y1216" s="40"/>
      <c r="Z1216" s="40"/>
    </row>
    <row r="1217" spans="1:26" x14ac:dyDescent="0.2">
      <c r="A1217" s="40"/>
      <c r="W1217" s="40"/>
      <c r="X1217" s="40"/>
      <c r="Y1217" s="40"/>
      <c r="Z1217" s="40"/>
    </row>
    <row r="1218" spans="1:26" x14ac:dyDescent="0.2">
      <c r="A1218" s="40"/>
      <c r="W1218" s="40"/>
      <c r="X1218" s="40"/>
      <c r="Y1218" s="40"/>
      <c r="Z1218" s="40"/>
    </row>
    <row r="1219" spans="1:26" x14ac:dyDescent="0.2">
      <c r="A1219" s="40"/>
      <c r="W1219" s="40"/>
      <c r="X1219" s="40"/>
      <c r="Y1219" s="40"/>
      <c r="Z1219" s="40"/>
    </row>
    <row r="1220" spans="1:26" x14ac:dyDescent="0.2">
      <c r="A1220" s="40"/>
      <c r="W1220" s="40"/>
      <c r="X1220" s="40"/>
      <c r="Y1220" s="40"/>
      <c r="Z1220" s="40"/>
    </row>
    <row r="1221" spans="1:26" x14ac:dyDescent="0.2">
      <c r="A1221" s="40"/>
      <c r="W1221" s="40"/>
      <c r="X1221" s="40"/>
      <c r="Y1221" s="40"/>
      <c r="Z1221" s="40"/>
    </row>
    <row r="1222" spans="1:26" x14ac:dyDescent="0.2">
      <c r="A1222" s="40"/>
      <c r="W1222" s="40"/>
      <c r="X1222" s="40"/>
      <c r="Y1222" s="40"/>
      <c r="Z1222" s="40"/>
    </row>
    <row r="1223" spans="1:26" x14ac:dyDescent="0.2">
      <c r="A1223" s="40"/>
      <c r="W1223" s="40"/>
      <c r="X1223" s="40"/>
      <c r="Y1223" s="40"/>
      <c r="Z1223" s="40"/>
    </row>
    <row r="1224" spans="1:26" x14ac:dyDescent="0.2">
      <c r="A1224" s="40"/>
      <c r="W1224" s="40"/>
      <c r="X1224" s="40"/>
      <c r="Y1224" s="40"/>
      <c r="Z1224" s="40"/>
    </row>
    <row r="1225" spans="1:26" x14ac:dyDescent="0.2">
      <c r="A1225" s="40"/>
      <c r="W1225" s="40"/>
      <c r="X1225" s="40"/>
      <c r="Y1225" s="40"/>
      <c r="Z1225" s="40"/>
    </row>
    <row r="1226" spans="1:26" x14ac:dyDescent="0.2">
      <c r="A1226" s="40"/>
      <c r="W1226" s="40"/>
      <c r="X1226" s="40"/>
      <c r="Y1226" s="40"/>
      <c r="Z1226" s="40"/>
    </row>
    <row r="1227" spans="1:26" x14ac:dyDescent="0.2">
      <c r="A1227" s="40"/>
      <c r="W1227" s="40"/>
      <c r="X1227" s="40"/>
      <c r="Y1227" s="40"/>
      <c r="Z1227" s="40"/>
    </row>
    <row r="1228" spans="1:26" x14ac:dyDescent="0.2">
      <c r="A1228" s="40"/>
      <c r="W1228" s="40"/>
      <c r="X1228" s="40"/>
      <c r="Y1228" s="40"/>
      <c r="Z1228" s="40"/>
    </row>
    <row r="1229" spans="1:26" x14ac:dyDescent="0.2">
      <c r="A1229" s="40"/>
      <c r="W1229" s="40"/>
      <c r="X1229" s="40"/>
      <c r="Y1229" s="40"/>
      <c r="Z1229" s="40"/>
    </row>
    <row r="1230" spans="1:26" x14ac:dyDescent="0.2">
      <c r="A1230" s="40"/>
      <c r="W1230" s="40"/>
      <c r="X1230" s="40"/>
      <c r="Y1230" s="40"/>
      <c r="Z1230" s="40"/>
    </row>
    <row r="1231" spans="1:26" x14ac:dyDescent="0.2">
      <c r="A1231" s="40"/>
      <c r="W1231" s="40"/>
      <c r="X1231" s="40"/>
      <c r="Y1231" s="40"/>
      <c r="Z1231" s="40"/>
    </row>
    <row r="1232" spans="1:26" x14ac:dyDescent="0.2">
      <c r="A1232" s="40"/>
      <c r="W1232" s="40"/>
      <c r="X1232" s="40"/>
      <c r="Y1232" s="40"/>
      <c r="Z1232" s="40"/>
    </row>
    <row r="1233" spans="1:26" x14ac:dyDescent="0.2">
      <c r="A1233" s="40"/>
      <c r="W1233" s="40"/>
      <c r="X1233" s="40"/>
      <c r="Y1233" s="40"/>
      <c r="Z1233" s="40"/>
    </row>
    <row r="1234" spans="1:26" x14ac:dyDescent="0.2">
      <c r="A1234" s="40"/>
      <c r="W1234" s="40"/>
      <c r="X1234" s="40"/>
      <c r="Y1234" s="40"/>
      <c r="Z1234" s="40"/>
    </row>
    <row r="1235" spans="1:26" x14ac:dyDescent="0.2">
      <c r="A1235" s="40"/>
      <c r="W1235" s="40"/>
      <c r="X1235" s="40"/>
      <c r="Y1235" s="40"/>
      <c r="Z1235" s="40"/>
    </row>
    <row r="1236" spans="1:26" x14ac:dyDescent="0.2">
      <c r="A1236" s="40"/>
      <c r="W1236" s="40"/>
      <c r="X1236" s="40"/>
      <c r="Y1236" s="40"/>
      <c r="Z1236" s="40"/>
    </row>
    <row r="1237" spans="1:26" x14ac:dyDescent="0.2">
      <c r="A1237" s="40"/>
      <c r="W1237" s="40"/>
      <c r="X1237" s="40"/>
      <c r="Y1237" s="40"/>
      <c r="Z1237" s="40"/>
    </row>
    <row r="1238" spans="1:26" x14ac:dyDescent="0.2">
      <c r="A1238" s="40"/>
      <c r="W1238" s="40"/>
      <c r="X1238" s="40"/>
      <c r="Y1238" s="40"/>
      <c r="Z1238" s="40"/>
    </row>
    <row r="1239" spans="1:26" x14ac:dyDescent="0.2">
      <c r="A1239" s="40"/>
      <c r="W1239" s="40"/>
      <c r="X1239" s="40"/>
      <c r="Y1239" s="40"/>
      <c r="Z1239" s="40"/>
    </row>
    <row r="1240" spans="1:26" x14ac:dyDescent="0.2">
      <c r="A1240" s="40"/>
      <c r="W1240" s="40"/>
      <c r="X1240" s="40"/>
      <c r="Y1240" s="40"/>
      <c r="Z1240" s="40"/>
    </row>
    <row r="1241" spans="1:26" x14ac:dyDescent="0.2">
      <c r="A1241" s="40"/>
      <c r="W1241" s="40"/>
      <c r="X1241" s="40"/>
      <c r="Y1241" s="40"/>
      <c r="Z1241" s="40"/>
    </row>
    <row r="1242" spans="1:26" x14ac:dyDescent="0.2">
      <c r="A1242" s="40"/>
      <c r="W1242" s="40"/>
      <c r="X1242" s="40"/>
      <c r="Y1242" s="40"/>
      <c r="Z1242" s="40"/>
    </row>
    <row r="1243" spans="1:26" x14ac:dyDescent="0.2">
      <c r="A1243" s="40"/>
      <c r="W1243" s="40"/>
      <c r="X1243" s="40"/>
      <c r="Y1243" s="40"/>
      <c r="Z1243" s="40"/>
    </row>
    <row r="1244" spans="1:26" x14ac:dyDescent="0.2">
      <c r="A1244" s="40"/>
      <c r="W1244" s="40"/>
      <c r="X1244" s="40"/>
      <c r="Y1244" s="40"/>
      <c r="Z1244" s="40"/>
    </row>
    <row r="1245" spans="1:26" x14ac:dyDescent="0.2">
      <c r="A1245" s="40"/>
      <c r="W1245" s="40"/>
      <c r="X1245" s="40"/>
      <c r="Y1245" s="40"/>
      <c r="Z1245" s="40"/>
    </row>
    <row r="1246" spans="1:26" x14ac:dyDescent="0.2">
      <c r="A1246" s="40"/>
      <c r="W1246" s="40"/>
      <c r="X1246" s="40"/>
      <c r="Y1246" s="40"/>
      <c r="Z1246" s="40"/>
    </row>
    <row r="1247" spans="1:26" x14ac:dyDescent="0.2">
      <c r="A1247" s="40"/>
      <c r="W1247" s="40"/>
      <c r="X1247" s="40"/>
      <c r="Y1247" s="40"/>
      <c r="Z1247" s="40"/>
    </row>
    <row r="1248" spans="1:26" x14ac:dyDescent="0.2">
      <c r="A1248" s="40"/>
      <c r="W1248" s="40"/>
      <c r="X1248" s="40"/>
      <c r="Y1248" s="40"/>
      <c r="Z1248" s="40"/>
    </row>
    <row r="1249" spans="1:26" x14ac:dyDescent="0.2">
      <c r="A1249" s="40"/>
      <c r="W1249" s="40"/>
      <c r="X1249" s="40"/>
      <c r="Y1249" s="40"/>
      <c r="Z1249" s="40"/>
    </row>
    <row r="1250" spans="1:26" x14ac:dyDescent="0.2">
      <c r="A1250" s="40"/>
      <c r="W1250" s="40"/>
      <c r="X1250" s="40"/>
      <c r="Y1250" s="40"/>
      <c r="Z1250" s="40"/>
    </row>
    <row r="1251" spans="1:26" x14ac:dyDescent="0.2">
      <c r="A1251" s="40"/>
      <c r="W1251" s="40"/>
      <c r="X1251" s="40"/>
      <c r="Y1251" s="40"/>
      <c r="Z1251" s="40"/>
    </row>
    <row r="1252" spans="1:26" x14ac:dyDescent="0.2">
      <c r="A1252" s="40"/>
      <c r="W1252" s="40"/>
      <c r="X1252" s="40"/>
      <c r="Y1252" s="40"/>
      <c r="Z1252" s="40"/>
    </row>
    <row r="1253" spans="1:26" x14ac:dyDescent="0.2">
      <c r="A1253" s="40"/>
      <c r="W1253" s="40"/>
      <c r="X1253" s="40"/>
      <c r="Y1253" s="40"/>
      <c r="Z1253" s="40"/>
    </row>
    <row r="1254" spans="1:26" x14ac:dyDescent="0.2">
      <c r="A1254" s="40"/>
      <c r="W1254" s="40"/>
      <c r="X1254" s="40"/>
      <c r="Y1254" s="40"/>
      <c r="Z1254" s="40"/>
    </row>
    <row r="1255" spans="1:26" x14ac:dyDescent="0.2">
      <c r="A1255" s="40"/>
      <c r="W1255" s="40"/>
      <c r="X1255" s="40"/>
      <c r="Y1255" s="40"/>
      <c r="Z1255" s="40"/>
    </row>
    <row r="1256" spans="1:26" x14ac:dyDescent="0.2">
      <c r="A1256" s="40"/>
      <c r="W1256" s="40"/>
      <c r="X1256" s="40"/>
      <c r="Y1256" s="40"/>
      <c r="Z1256" s="40"/>
    </row>
    <row r="1257" spans="1:26" x14ac:dyDescent="0.2">
      <c r="A1257" s="40"/>
      <c r="W1257" s="40"/>
      <c r="X1257" s="40"/>
      <c r="Y1257" s="40"/>
      <c r="Z1257" s="40"/>
    </row>
    <row r="1258" spans="1:26" x14ac:dyDescent="0.2">
      <c r="A1258" s="40"/>
      <c r="W1258" s="40"/>
      <c r="X1258" s="40"/>
      <c r="Y1258" s="40"/>
      <c r="Z1258" s="40"/>
    </row>
    <row r="1259" spans="1:26" x14ac:dyDescent="0.2">
      <c r="A1259" s="40"/>
      <c r="W1259" s="40"/>
      <c r="X1259" s="40"/>
      <c r="Y1259" s="40"/>
      <c r="Z1259" s="40"/>
    </row>
    <row r="1260" spans="1:26" x14ac:dyDescent="0.2">
      <c r="A1260" s="40"/>
      <c r="W1260" s="40"/>
      <c r="X1260" s="40"/>
      <c r="Y1260" s="40"/>
      <c r="Z1260" s="40"/>
    </row>
    <row r="1261" spans="1:26" x14ac:dyDescent="0.2">
      <c r="A1261" s="40"/>
      <c r="W1261" s="40"/>
      <c r="X1261" s="40"/>
      <c r="Y1261" s="40"/>
      <c r="Z1261" s="40"/>
    </row>
    <row r="1262" spans="1:26" x14ac:dyDescent="0.2">
      <c r="A1262" s="40"/>
      <c r="W1262" s="40"/>
      <c r="X1262" s="40"/>
      <c r="Y1262" s="40"/>
      <c r="Z1262" s="40"/>
    </row>
    <row r="1263" spans="1:26" x14ac:dyDescent="0.2">
      <c r="A1263" s="40"/>
      <c r="W1263" s="40"/>
      <c r="X1263" s="40"/>
      <c r="Y1263" s="40"/>
      <c r="Z1263" s="40"/>
    </row>
    <row r="1264" spans="1:26" x14ac:dyDescent="0.2">
      <c r="A1264" s="40"/>
      <c r="W1264" s="40"/>
      <c r="X1264" s="40"/>
      <c r="Y1264" s="40"/>
      <c r="Z1264" s="40"/>
    </row>
    <row r="1265" spans="1:26" x14ac:dyDescent="0.2">
      <c r="A1265" s="40"/>
      <c r="W1265" s="40"/>
      <c r="X1265" s="40"/>
      <c r="Y1265" s="40"/>
      <c r="Z1265" s="40"/>
    </row>
    <row r="1266" spans="1:26" x14ac:dyDescent="0.2">
      <c r="A1266" s="40"/>
      <c r="W1266" s="40"/>
      <c r="X1266" s="40"/>
      <c r="Y1266" s="40"/>
      <c r="Z1266" s="40"/>
    </row>
    <row r="1267" spans="1:26" x14ac:dyDescent="0.2">
      <c r="A1267" s="40"/>
      <c r="W1267" s="40"/>
      <c r="X1267" s="40"/>
      <c r="Y1267" s="40"/>
      <c r="Z1267" s="40"/>
    </row>
    <row r="1268" spans="1:26" x14ac:dyDescent="0.2">
      <c r="A1268" s="40"/>
      <c r="W1268" s="40"/>
      <c r="X1268" s="40"/>
      <c r="Y1268" s="40"/>
      <c r="Z1268" s="40"/>
    </row>
    <row r="1269" spans="1:26" x14ac:dyDescent="0.2">
      <c r="A1269" s="40"/>
      <c r="W1269" s="40"/>
      <c r="X1269" s="40"/>
      <c r="Y1269" s="40"/>
      <c r="Z1269" s="40"/>
    </row>
    <row r="1270" spans="1:26" x14ac:dyDescent="0.2">
      <c r="A1270" s="40"/>
      <c r="W1270" s="40"/>
      <c r="X1270" s="40"/>
      <c r="Y1270" s="40"/>
      <c r="Z1270" s="40"/>
    </row>
    <row r="1271" spans="1:26" x14ac:dyDescent="0.2">
      <c r="A1271" s="40"/>
      <c r="W1271" s="40"/>
      <c r="X1271" s="40"/>
      <c r="Y1271" s="40"/>
      <c r="Z1271" s="40"/>
    </row>
    <row r="1272" spans="1:26" x14ac:dyDescent="0.2">
      <c r="A1272" s="40"/>
      <c r="W1272" s="40"/>
      <c r="X1272" s="40"/>
      <c r="Y1272" s="40"/>
      <c r="Z1272" s="40"/>
    </row>
    <row r="1273" spans="1:26" x14ac:dyDescent="0.2">
      <c r="A1273" s="40"/>
      <c r="W1273" s="40"/>
      <c r="X1273" s="40"/>
      <c r="Y1273" s="40"/>
      <c r="Z1273" s="40"/>
    </row>
    <row r="1274" spans="1:26" x14ac:dyDescent="0.2">
      <c r="A1274" s="40"/>
      <c r="W1274" s="40"/>
      <c r="X1274" s="40"/>
      <c r="Y1274" s="40"/>
      <c r="Z1274" s="40"/>
    </row>
    <row r="1275" spans="1:26" x14ac:dyDescent="0.2">
      <c r="A1275" s="40"/>
      <c r="W1275" s="40"/>
      <c r="X1275" s="40"/>
      <c r="Y1275" s="40"/>
      <c r="Z1275" s="40"/>
    </row>
    <row r="1276" spans="1:26" x14ac:dyDescent="0.2">
      <c r="A1276" s="40"/>
      <c r="W1276" s="40"/>
      <c r="X1276" s="40"/>
      <c r="Y1276" s="40"/>
      <c r="Z1276" s="40"/>
    </row>
    <row r="1277" spans="1:26" x14ac:dyDescent="0.2">
      <c r="A1277" s="40"/>
      <c r="W1277" s="40"/>
      <c r="X1277" s="40"/>
      <c r="Y1277" s="40"/>
      <c r="Z1277" s="40"/>
    </row>
    <row r="1278" spans="1:26" x14ac:dyDescent="0.2">
      <c r="A1278" s="40"/>
      <c r="W1278" s="40"/>
      <c r="X1278" s="40"/>
      <c r="Y1278" s="40"/>
      <c r="Z1278" s="40"/>
    </row>
    <row r="1279" spans="1:26" x14ac:dyDescent="0.2">
      <c r="A1279" s="40"/>
      <c r="W1279" s="40"/>
      <c r="X1279" s="40"/>
      <c r="Y1279" s="40"/>
      <c r="Z1279" s="40"/>
    </row>
    <row r="1280" spans="1:26" x14ac:dyDescent="0.2">
      <c r="A1280" s="40"/>
      <c r="W1280" s="40"/>
      <c r="X1280" s="40"/>
      <c r="Y1280" s="40"/>
      <c r="Z1280" s="40"/>
    </row>
    <row r="1281" spans="1:26" x14ac:dyDescent="0.2">
      <c r="A1281" s="40"/>
      <c r="W1281" s="40"/>
      <c r="X1281" s="40"/>
      <c r="Y1281" s="40"/>
      <c r="Z1281" s="40"/>
    </row>
    <row r="1282" spans="1:26" x14ac:dyDescent="0.2">
      <c r="A1282" s="40"/>
      <c r="W1282" s="40"/>
      <c r="X1282" s="40"/>
      <c r="Y1282" s="40"/>
      <c r="Z1282" s="40"/>
    </row>
    <row r="1283" spans="1:26" x14ac:dyDescent="0.2">
      <c r="A1283" s="40"/>
      <c r="W1283" s="40"/>
      <c r="X1283" s="40"/>
      <c r="Y1283" s="40"/>
      <c r="Z1283" s="40"/>
    </row>
    <row r="1284" spans="1:26" x14ac:dyDescent="0.2">
      <c r="A1284" s="40"/>
      <c r="W1284" s="40"/>
      <c r="X1284" s="40"/>
      <c r="Y1284" s="40"/>
      <c r="Z1284" s="40"/>
    </row>
    <row r="1285" spans="1:26" x14ac:dyDescent="0.2">
      <c r="A1285" s="40"/>
      <c r="W1285" s="40"/>
      <c r="X1285" s="40"/>
      <c r="Y1285" s="40"/>
      <c r="Z1285" s="40"/>
    </row>
    <row r="1286" spans="1:26" x14ac:dyDescent="0.2">
      <c r="A1286" s="40"/>
      <c r="W1286" s="40"/>
      <c r="X1286" s="40"/>
      <c r="Y1286" s="40"/>
      <c r="Z1286" s="40"/>
    </row>
    <row r="1287" spans="1:26" x14ac:dyDescent="0.2">
      <c r="A1287" s="40"/>
      <c r="W1287" s="40"/>
      <c r="X1287" s="40"/>
      <c r="Y1287" s="40"/>
      <c r="Z1287" s="40"/>
    </row>
    <row r="1288" spans="1:26" x14ac:dyDescent="0.2">
      <c r="A1288" s="40"/>
      <c r="W1288" s="40"/>
      <c r="X1288" s="40"/>
      <c r="Y1288" s="40"/>
      <c r="Z1288" s="40"/>
    </row>
    <row r="1289" spans="1:26" x14ac:dyDescent="0.2">
      <c r="A1289" s="40"/>
      <c r="W1289" s="40"/>
      <c r="X1289" s="40"/>
      <c r="Y1289" s="40"/>
      <c r="Z1289" s="40"/>
    </row>
    <row r="1290" spans="1:26" x14ac:dyDescent="0.2">
      <c r="A1290" s="40"/>
      <c r="W1290" s="40"/>
      <c r="X1290" s="40"/>
      <c r="Y1290" s="40"/>
      <c r="Z1290" s="40"/>
    </row>
    <row r="1291" spans="1:26" x14ac:dyDescent="0.2">
      <c r="A1291" s="40"/>
      <c r="W1291" s="40"/>
      <c r="X1291" s="40"/>
      <c r="Y1291" s="40"/>
      <c r="Z1291" s="40"/>
    </row>
    <row r="1292" spans="1:26" x14ac:dyDescent="0.2">
      <c r="A1292" s="40"/>
      <c r="W1292" s="40"/>
      <c r="X1292" s="40"/>
      <c r="Y1292" s="40"/>
      <c r="Z1292" s="40"/>
    </row>
    <row r="1293" spans="1:26" x14ac:dyDescent="0.2">
      <c r="A1293" s="40"/>
      <c r="W1293" s="40"/>
      <c r="X1293" s="40"/>
      <c r="Y1293" s="40"/>
      <c r="Z1293" s="40"/>
    </row>
    <row r="1294" spans="1:26" x14ac:dyDescent="0.2">
      <c r="A1294" s="40"/>
      <c r="W1294" s="40"/>
      <c r="X1294" s="40"/>
      <c r="Y1294" s="40"/>
      <c r="Z1294" s="40"/>
    </row>
    <row r="1295" spans="1:26" x14ac:dyDescent="0.2">
      <c r="A1295" s="40"/>
      <c r="W1295" s="40"/>
      <c r="X1295" s="40"/>
      <c r="Y1295" s="40"/>
      <c r="Z1295" s="40"/>
    </row>
    <row r="1296" spans="1:26" x14ac:dyDescent="0.2">
      <c r="A1296" s="40"/>
      <c r="W1296" s="40"/>
      <c r="X1296" s="40"/>
      <c r="Y1296" s="40"/>
      <c r="Z1296" s="40"/>
    </row>
    <row r="1297" spans="1:26" x14ac:dyDescent="0.2">
      <c r="A1297" s="40"/>
      <c r="W1297" s="40"/>
      <c r="X1297" s="40"/>
      <c r="Y1297" s="40"/>
      <c r="Z1297" s="40"/>
    </row>
    <row r="1298" spans="1:26" x14ac:dyDescent="0.2">
      <c r="A1298" s="40"/>
      <c r="W1298" s="40"/>
      <c r="X1298" s="40"/>
      <c r="Y1298" s="40"/>
      <c r="Z1298" s="40"/>
    </row>
    <row r="1299" spans="1:26" x14ac:dyDescent="0.2">
      <c r="A1299" s="40"/>
      <c r="W1299" s="40"/>
      <c r="X1299" s="40"/>
      <c r="Y1299" s="40"/>
      <c r="Z1299" s="40"/>
    </row>
    <row r="1300" spans="1:26" x14ac:dyDescent="0.2">
      <c r="A1300" s="40"/>
      <c r="W1300" s="40"/>
      <c r="X1300" s="40"/>
      <c r="Y1300" s="40"/>
      <c r="Z1300" s="40"/>
    </row>
    <row r="1301" spans="1:26" x14ac:dyDescent="0.2">
      <c r="A1301" s="40"/>
      <c r="W1301" s="40"/>
      <c r="X1301" s="40"/>
      <c r="Y1301" s="40"/>
      <c r="Z1301" s="40"/>
    </row>
    <row r="1302" spans="1:26" x14ac:dyDescent="0.2">
      <c r="A1302" s="40"/>
      <c r="W1302" s="40"/>
      <c r="X1302" s="40"/>
      <c r="Y1302" s="40"/>
      <c r="Z1302" s="40"/>
    </row>
    <row r="1303" spans="1:26" x14ac:dyDescent="0.2">
      <c r="A1303" s="40"/>
      <c r="W1303" s="40"/>
      <c r="X1303" s="40"/>
      <c r="Y1303" s="40"/>
      <c r="Z1303" s="40"/>
    </row>
    <row r="1304" spans="1:26" x14ac:dyDescent="0.2">
      <c r="A1304" s="40"/>
      <c r="W1304" s="40"/>
      <c r="X1304" s="40"/>
      <c r="Y1304" s="40"/>
      <c r="Z1304" s="40"/>
    </row>
    <row r="1305" spans="1:26" x14ac:dyDescent="0.2">
      <c r="A1305" s="40"/>
      <c r="W1305" s="40"/>
      <c r="X1305" s="40"/>
      <c r="Y1305" s="40"/>
      <c r="Z1305" s="40"/>
    </row>
    <row r="1306" spans="1:26" x14ac:dyDescent="0.2">
      <c r="A1306" s="40"/>
      <c r="W1306" s="40"/>
      <c r="X1306" s="40"/>
      <c r="Y1306" s="40"/>
      <c r="Z1306" s="40"/>
    </row>
    <row r="1307" spans="1:26" x14ac:dyDescent="0.2">
      <c r="A1307" s="40"/>
      <c r="W1307" s="40"/>
      <c r="X1307" s="40"/>
      <c r="Y1307" s="40"/>
      <c r="Z1307" s="40"/>
    </row>
    <row r="1308" spans="1:26" x14ac:dyDescent="0.2">
      <c r="A1308" s="40"/>
      <c r="W1308" s="40"/>
      <c r="X1308" s="40"/>
      <c r="Y1308" s="40"/>
      <c r="Z1308" s="40"/>
    </row>
    <row r="1309" spans="1:26" x14ac:dyDescent="0.2">
      <c r="A1309" s="40"/>
      <c r="W1309" s="40"/>
      <c r="X1309" s="40"/>
      <c r="Y1309" s="40"/>
      <c r="Z1309" s="40"/>
    </row>
    <row r="1310" spans="1:26" x14ac:dyDescent="0.2">
      <c r="A1310" s="40"/>
      <c r="W1310" s="40"/>
      <c r="X1310" s="40"/>
      <c r="Y1310" s="40"/>
      <c r="Z1310" s="40"/>
    </row>
    <row r="1311" spans="1:26" x14ac:dyDescent="0.2">
      <c r="A1311" s="40"/>
      <c r="W1311" s="40"/>
      <c r="X1311" s="40"/>
      <c r="Y1311" s="40"/>
      <c r="Z1311" s="40"/>
    </row>
    <row r="1312" spans="1:26" x14ac:dyDescent="0.2">
      <c r="A1312" s="40"/>
      <c r="W1312" s="40"/>
      <c r="X1312" s="40"/>
      <c r="Y1312" s="40"/>
      <c r="Z1312" s="40"/>
    </row>
    <row r="1313" spans="1:26" x14ac:dyDescent="0.2">
      <c r="A1313" s="40"/>
      <c r="W1313" s="40"/>
      <c r="X1313" s="40"/>
      <c r="Y1313" s="40"/>
      <c r="Z1313" s="40"/>
    </row>
    <row r="1314" spans="1:26" x14ac:dyDescent="0.2">
      <c r="A1314" s="40"/>
      <c r="W1314" s="40"/>
      <c r="X1314" s="40"/>
      <c r="Y1314" s="40"/>
      <c r="Z1314" s="40"/>
    </row>
    <row r="1315" spans="1:26" x14ac:dyDescent="0.2">
      <c r="A1315" s="40"/>
      <c r="W1315" s="40"/>
      <c r="X1315" s="40"/>
      <c r="Y1315" s="40"/>
      <c r="Z1315" s="40"/>
    </row>
    <row r="1316" spans="1:26" x14ac:dyDescent="0.2">
      <c r="A1316" s="40"/>
      <c r="W1316" s="40"/>
      <c r="X1316" s="40"/>
      <c r="Y1316" s="40"/>
      <c r="Z1316" s="40"/>
    </row>
    <row r="1317" spans="1:26" x14ac:dyDescent="0.2">
      <c r="A1317" s="40"/>
      <c r="W1317" s="40"/>
      <c r="X1317" s="40"/>
      <c r="Y1317" s="40"/>
      <c r="Z1317" s="40"/>
    </row>
    <row r="1318" spans="1:26" x14ac:dyDescent="0.2">
      <c r="A1318" s="40"/>
      <c r="W1318" s="40"/>
      <c r="X1318" s="40"/>
      <c r="Y1318" s="40"/>
      <c r="Z1318" s="40"/>
    </row>
    <row r="1319" spans="1:26" x14ac:dyDescent="0.2">
      <c r="A1319" s="40"/>
      <c r="W1319" s="40"/>
      <c r="X1319" s="40"/>
      <c r="Y1319" s="40"/>
      <c r="Z1319" s="40"/>
    </row>
    <row r="1320" spans="1:26" x14ac:dyDescent="0.2">
      <c r="A1320" s="40"/>
      <c r="W1320" s="40"/>
      <c r="X1320" s="40"/>
      <c r="Y1320" s="40"/>
      <c r="Z1320" s="40"/>
    </row>
    <row r="1321" spans="1:26" x14ac:dyDescent="0.2">
      <c r="A1321" s="40"/>
      <c r="W1321" s="40"/>
      <c r="X1321" s="40"/>
      <c r="Y1321" s="40"/>
      <c r="Z1321" s="40"/>
    </row>
    <row r="1322" spans="1:26" x14ac:dyDescent="0.2">
      <c r="A1322" s="40"/>
      <c r="W1322" s="40"/>
      <c r="X1322" s="40"/>
      <c r="Y1322" s="40"/>
      <c r="Z1322" s="40"/>
    </row>
    <row r="1323" spans="1:26" x14ac:dyDescent="0.2">
      <c r="A1323" s="40"/>
      <c r="W1323" s="40"/>
      <c r="X1323" s="40"/>
      <c r="Y1323" s="40"/>
      <c r="Z1323" s="40"/>
    </row>
    <row r="1324" spans="1:26" x14ac:dyDescent="0.2">
      <c r="A1324" s="40"/>
      <c r="W1324" s="40"/>
      <c r="X1324" s="40"/>
      <c r="Y1324" s="40"/>
      <c r="Z1324" s="40"/>
    </row>
    <row r="1325" spans="1:26" x14ac:dyDescent="0.2">
      <c r="A1325" s="40"/>
      <c r="W1325" s="40"/>
      <c r="X1325" s="40"/>
      <c r="Y1325" s="40"/>
      <c r="Z1325" s="40"/>
    </row>
    <row r="1326" spans="1:26" x14ac:dyDescent="0.2">
      <c r="A1326" s="40"/>
      <c r="W1326" s="40"/>
      <c r="X1326" s="40"/>
      <c r="Y1326" s="40"/>
      <c r="Z1326" s="40"/>
    </row>
    <row r="1327" spans="1:26" x14ac:dyDescent="0.2">
      <c r="A1327" s="40"/>
      <c r="W1327" s="40"/>
      <c r="X1327" s="40"/>
      <c r="Y1327" s="40"/>
      <c r="Z1327" s="40"/>
    </row>
    <row r="1328" spans="1:26" x14ac:dyDescent="0.2">
      <c r="A1328" s="40"/>
      <c r="W1328" s="40"/>
      <c r="X1328" s="40"/>
      <c r="Y1328" s="40"/>
      <c r="Z1328" s="40"/>
    </row>
    <row r="1329" spans="1:26" x14ac:dyDescent="0.2">
      <c r="A1329" s="40"/>
      <c r="W1329" s="40"/>
      <c r="X1329" s="40"/>
      <c r="Y1329" s="40"/>
      <c r="Z1329" s="40"/>
    </row>
    <row r="1330" spans="1:26" x14ac:dyDescent="0.2">
      <c r="A1330" s="40"/>
      <c r="W1330" s="40"/>
      <c r="X1330" s="40"/>
      <c r="Y1330" s="40"/>
      <c r="Z1330" s="40"/>
    </row>
    <row r="1331" spans="1:26" x14ac:dyDescent="0.2">
      <c r="A1331" s="40"/>
      <c r="W1331" s="40"/>
      <c r="X1331" s="40"/>
      <c r="Y1331" s="40"/>
      <c r="Z1331" s="40"/>
    </row>
    <row r="1332" spans="1:26" x14ac:dyDescent="0.2">
      <c r="A1332" s="40"/>
      <c r="W1332" s="40"/>
      <c r="X1332" s="40"/>
      <c r="Y1332" s="40"/>
      <c r="Z1332" s="40"/>
    </row>
    <row r="1333" spans="1:26" x14ac:dyDescent="0.2">
      <c r="A1333" s="40"/>
      <c r="W1333" s="40"/>
      <c r="X1333" s="40"/>
      <c r="Y1333" s="40"/>
      <c r="Z1333" s="40"/>
    </row>
    <row r="1334" spans="1:26" x14ac:dyDescent="0.2">
      <c r="A1334" s="40"/>
      <c r="W1334" s="40"/>
      <c r="X1334" s="40"/>
      <c r="Y1334" s="40"/>
      <c r="Z1334" s="40"/>
    </row>
    <row r="1335" spans="1:26" x14ac:dyDescent="0.2">
      <c r="A1335" s="40"/>
      <c r="W1335" s="40"/>
      <c r="X1335" s="40"/>
      <c r="Y1335" s="40"/>
      <c r="Z1335" s="40"/>
    </row>
    <row r="1336" spans="1:26" x14ac:dyDescent="0.2">
      <c r="A1336" s="40"/>
      <c r="W1336" s="40"/>
      <c r="X1336" s="40"/>
      <c r="Y1336" s="40"/>
      <c r="Z1336" s="40"/>
    </row>
    <row r="1337" spans="1:26" x14ac:dyDescent="0.2">
      <c r="A1337" s="40"/>
      <c r="W1337" s="40"/>
      <c r="X1337" s="40"/>
      <c r="Y1337" s="40"/>
      <c r="Z1337" s="40"/>
    </row>
    <row r="1338" spans="1:26" x14ac:dyDescent="0.2">
      <c r="A1338" s="40"/>
      <c r="W1338" s="40"/>
      <c r="X1338" s="40"/>
      <c r="Y1338" s="40"/>
      <c r="Z1338" s="40"/>
    </row>
    <row r="1339" spans="1:26" x14ac:dyDescent="0.2">
      <c r="A1339" s="40"/>
      <c r="W1339" s="40"/>
      <c r="X1339" s="40"/>
      <c r="Y1339" s="40"/>
      <c r="Z1339" s="40"/>
    </row>
    <row r="1340" spans="1:26" x14ac:dyDescent="0.2">
      <c r="A1340" s="40"/>
      <c r="W1340" s="40"/>
      <c r="X1340" s="40"/>
      <c r="Y1340" s="40"/>
      <c r="Z1340" s="40"/>
    </row>
    <row r="1341" spans="1:26" x14ac:dyDescent="0.2">
      <c r="A1341" s="40"/>
      <c r="W1341" s="40"/>
      <c r="X1341" s="40"/>
      <c r="Y1341" s="40"/>
      <c r="Z1341" s="40"/>
    </row>
    <row r="1342" spans="1:26" x14ac:dyDescent="0.2">
      <c r="A1342" s="40"/>
      <c r="W1342" s="40"/>
      <c r="X1342" s="40"/>
      <c r="Y1342" s="40"/>
      <c r="Z1342" s="40"/>
    </row>
    <row r="1343" spans="1:26" x14ac:dyDescent="0.2">
      <c r="A1343" s="40"/>
      <c r="W1343" s="40"/>
      <c r="X1343" s="40"/>
      <c r="Y1343" s="40"/>
      <c r="Z1343" s="40"/>
    </row>
    <row r="1344" spans="1:26" x14ac:dyDescent="0.2">
      <c r="A1344" s="40"/>
      <c r="W1344" s="40"/>
      <c r="X1344" s="40"/>
      <c r="Y1344" s="40"/>
      <c r="Z1344" s="40"/>
    </row>
    <row r="1345" spans="1:26" x14ac:dyDescent="0.2">
      <c r="A1345" s="40"/>
      <c r="W1345" s="40"/>
      <c r="X1345" s="40"/>
      <c r="Y1345" s="40"/>
      <c r="Z1345" s="40"/>
    </row>
    <row r="1346" spans="1:26" x14ac:dyDescent="0.2">
      <c r="A1346" s="40"/>
      <c r="W1346" s="40"/>
      <c r="X1346" s="40"/>
      <c r="Y1346" s="40"/>
      <c r="Z1346" s="40"/>
    </row>
    <row r="1347" spans="1:26" x14ac:dyDescent="0.2">
      <c r="A1347" s="40"/>
      <c r="W1347" s="40"/>
      <c r="X1347" s="40"/>
      <c r="Y1347" s="40"/>
      <c r="Z1347" s="40"/>
    </row>
    <row r="1348" spans="1:26" x14ac:dyDescent="0.2">
      <c r="A1348" s="40"/>
      <c r="W1348" s="40"/>
      <c r="X1348" s="40"/>
      <c r="Y1348" s="40"/>
      <c r="Z1348" s="40"/>
    </row>
    <row r="1349" spans="1:26" x14ac:dyDescent="0.2">
      <c r="A1349" s="40"/>
      <c r="W1349" s="40"/>
      <c r="X1349" s="40"/>
      <c r="Y1349" s="40"/>
      <c r="Z1349" s="40"/>
    </row>
    <row r="1350" spans="1:26" x14ac:dyDescent="0.2">
      <c r="A1350" s="40"/>
      <c r="W1350" s="40"/>
      <c r="X1350" s="40"/>
      <c r="Y1350" s="40"/>
      <c r="Z1350" s="40"/>
    </row>
    <row r="1351" spans="1:26" x14ac:dyDescent="0.2">
      <c r="A1351" s="40"/>
      <c r="W1351" s="40"/>
      <c r="X1351" s="40"/>
      <c r="Y1351" s="40"/>
      <c r="Z1351" s="40"/>
    </row>
    <row r="1352" spans="1:26" x14ac:dyDescent="0.2">
      <c r="A1352" s="40"/>
      <c r="W1352" s="40"/>
      <c r="X1352" s="40"/>
      <c r="Y1352" s="40"/>
      <c r="Z1352" s="40"/>
    </row>
    <row r="1353" spans="1:26" x14ac:dyDescent="0.2">
      <c r="A1353" s="40"/>
      <c r="W1353" s="40"/>
      <c r="X1353" s="40"/>
      <c r="Y1353" s="40"/>
      <c r="Z1353" s="40"/>
    </row>
    <row r="1354" spans="1:26" x14ac:dyDescent="0.2">
      <c r="A1354" s="40"/>
      <c r="W1354" s="40"/>
      <c r="X1354" s="40"/>
      <c r="Y1354" s="40"/>
      <c r="Z1354" s="40"/>
    </row>
    <row r="1355" spans="1:26" x14ac:dyDescent="0.2">
      <c r="A1355" s="40"/>
      <c r="W1355" s="40"/>
      <c r="X1355" s="40"/>
      <c r="Y1355" s="40"/>
      <c r="Z1355" s="40"/>
    </row>
    <row r="1356" spans="1:26" x14ac:dyDescent="0.2">
      <c r="A1356" s="40"/>
      <c r="W1356" s="40"/>
      <c r="X1356" s="40"/>
      <c r="Y1356" s="40"/>
      <c r="Z1356" s="40"/>
    </row>
    <row r="1357" spans="1:26" x14ac:dyDescent="0.2">
      <c r="A1357" s="40"/>
      <c r="W1357" s="40"/>
      <c r="X1357" s="40"/>
      <c r="Y1357" s="40"/>
      <c r="Z1357" s="40"/>
    </row>
    <row r="1358" spans="1:26" x14ac:dyDescent="0.2">
      <c r="A1358" s="40"/>
      <c r="W1358" s="40"/>
      <c r="X1358" s="40"/>
      <c r="Y1358" s="40"/>
      <c r="Z1358" s="40"/>
    </row>
    <row r="1359" spans="1:26" x14ac:dyDescent="0.2">
      <c r="A1359" s="40"/>
      <c r="W1359" s="40"/>
      <c r="X1359" s="40"/>
      <c r="Y1359" s="40"/>
      <c r="Z1359" s="40"/>
    </row>
    <row r="1360" spans="1:26" x14ac:dyDescent="0.2">
      <c r="A1360" s="40"/>
      <c r="W1360" s="40"/>
      <c r="X1360" s="40"/>
      <c r="Y1360" s="40"/>
      <c r="Z1360" s="40"/>
    </row>
    <row r="1361" spans="1:26" x14ac:dyDescent="0.2">
      <c r="A1361" s="40"/>
      <c r="W1361" s="40"/>
      <c r="X1361" s="40"/>
      <c r="Y1361" s="40"/>
      <c r="Z1361" s="40"/>
    </row>
    <row r="1362" spans="1:26" x14ac:dyDescent="0.2">
      <c r="A1362" s="40"/>
      <c r="W1362" s="40"/>
      <c r="X1362" s="40"/>
      <c r="Y1362" s="40"/>
      <c r="Z1362" s="40"/>
    </row>
    <row r="1363" spans="1:26" x14ac:dyDescent="0.2">
      <c r="A1363" s="40"/>
      <c r="W1363" s="40"/>
      <c r="X1363" s="40"/>
      <c r="Y1363" s="40"/>
      <c r="Z1363" s="40"/>
    </row>
    <row r="1364" spans="1:26" x14ac:dyDescent="0.2">
      <c r="A1364" s="40"/>
      <c r="W1364" s="40"/>
      <c r="X1364" s="40"/>
      <c r="Y1364" s="40"/>
      <c r="Z1364" s="40"/>
    </row>
    <row r="1365" spans="1:26" x14ac:dyDescent="0.2">
      <c r="A1365" s="40"/>
      <c r="W1365" s="40"/>
      <c r="X1365" s="40"/>
      <c r="Y1365" s="40"/>
      <c r="Z1365" s="40"/>
    </row>
    <row r="1366" spans="1:26" x14ac:dyDescent="0.2">
      <c r="A1366" s="40"/>
      <c r="W1366" s="40"/>
      <c r="X1366" s="40"/>
      <c r="Y1366" s="40"/>
      <c r="Z1366" s="40"/>
    </row>
    <row r="1367" spans="1:26" x14ac:dyDescent="0.2">
      <c r="A1367" s="40"/>
      <c r="W1367" s="40"/>
      <c r="X1367" s="40"/>
      <c r="Y1367" s="40"/>
      <c r="Z1367" s="40"/>
    </row>
    <row r="1368" spans="1:26" x14ac:dyDescent="0.2">
      <c r="A1368" s="40"/>
      <c r="W1368" s="40"/>
      <c r="X1368" s="40"/>
      <c r="Y1368" s="40"/>
      <c r="Z1368" s="40"/>
    </row>
    <row r="1369" spans="1:26" x14ac:dyDescent="0.2">
      <c r="A1369" s="40"/>
      <c r="W1369" s="40"/>
      <c r="X1369" s="40"/>
      <c r="Y1369" s="40"/>
      <c r="Z1369" s="40"/>
    </row>
    <row r="1370" spans="1:26" x14ac:dyDescent="0.2">
      <c r="A1370" s="40"/>
      <c r="W1370" s="40"/>
      <c r="X1370" s="40"/>
      <c r="Y1370" s="40"/>
      <c r="Z1370" s="40"/>
    </row>
    <row r="1371" spans="1:26" x14ac:dyDescent="0.2">
      <c r="A1371" s="40"/>
      <c r="W1371" s="40"/>
      <c r="X1371" s="40"/>
      <c r="Y1371" s="40"/>
      <c r="Z1371" s="40"/>
    </row>
    <row r="1372" spans="1:26" x14ac:dyDescent="0.2">
      <c r="A1372" s="40"/>
      <c r="W1372" s="40"/>
      <c r="X1372" s="40"/>
      <c r="Y1372" s="40"/>
      <c r="Z1372" s="40"/>
    </row>
    <row r="1373" spans="1:26" x14ac:dyDescent="0.2">
      <c r="A1373" s="40"/>
      <c r="W1373" s="40"/>
      <c r="X1373" s="40"/>
      <c r="Y1373" s="40"/>
      <c r="Z1373" s="40"/>
    </row>
    <row r="1374" spans="1:26" x14ac:dyDescent="0.2">
      <c r="A1374" s="40"/>
      <c r="W1374" s="40"/>
      <c r="X1374" s="40"/>
      <c r="Y1374" s="40"/>
      <c r="Z1374" s="40"/>
    </row>
    <row r="1375" spans="1:26" x14ac:dyDescent="0.2">
      <c r="A1375" s="40"/>
      <c r="W1375" s="40"/>
      <c r="X1375" s="40"/>
      <c r="Y1375" s="40"/>
      <c r="Z1375" s="40"/>
    </row>
    <row r="1376" spans="1:26" x14ac:dyDescent="0.2">
      <c r="A1376" s="40"/>
      <c r="W1376" s="40"/>
      <c r="X1376" s="40"/>
      <c r="Y1376" s="40"/>
      <c r="Z1376" s="40"/>
    </row>
    <row r="1377" spans="1:26" x14ac:dyDescent="0.2">
      <c r="A1377" s="40"/>
      <c r="W1377" s="40"/>
      <c r="X1377" s="40"/>
      <c r="Y1377" s="40"/>
      <c r="Z1377" s="40"/>
    </row>
    <row r="1378" spans="1:26" x14ac:dyDescent="0.2">
      <c r="A1378" s="40"/>
      <c r="W1378" s="40"/>
      <c r="X1378" s="40"/>
      <c r="Y1378" s="40"/>
      <c r="Z1378" s="40"/>
    </row>
    <row r="1379" spans="1:26" x14ac:dyDescent="0.2">
      <c r="A1379" s="40"/>
      <c r="W1379" s="40"/>
      <c r="X1379" s="40"/>
      <c r="Y1379" s="40"/>
      <c r="Z1379" s="40"/>
    </row>
    <row r="1380" spans="1:26" x14ac:dyDescent="0.2">
      <c r="A1380" s="40"/>
      <c r="W1380" s="40"/>
      <c r="X1380" s="40"/>
      <c r="Y1380" s="40"/>
      <c r="Z1380" s="40"/>
    </row>
    <row r="1381" spans="1:26" x14ac:dyDescent="0.2">
      <c r="A1381" s="40"/>
      <c r="W1381" s="40"/>
      <c r="X1381" s="40"/>
      <c r="Y1381" s="40"/>
      <c r="Z1381" s="40"/>
    </row>
    <row r="1382" spans="1:26" x14ac:dyDescent="0.2">
      <c r="A1382" s="40"/>
      <c r="W1382" s="40"/>
      <c r="X1382" s="40"/>
      <c r="Y1382" s="40"/>
      <c r="Z1382" s="40"/>
    </row>
    <row r="1383" spans="1:26" x14ac:dyDescent="0.2">
      <c r="A1383" s="40"/>
      <c r="W1383" s="40"/>
      <c r="X1383" s="40"/>
      <c r="Y1383" s="40"/>
      <c r="Z1383" s="40"/>
    </row>
    <row r="1384" spans="1:26" x14ac:dyDescent="0.2">
      <c r="A1384" s="40"/>
      <c r="W1384" s="40"/>
      <c r="X1384" s="40"/>
      <c r="Y1384" s="40"/>
      <c r="Z1384" s="40"/>
    </row>
    <row r="1385" spans="1:26" x14ac:dyDescent="0.2">
      <c r="A1385" s="40"/>
      <c r="W1385" s="40"/>
      <c r="X1385" s="40"/>
      <c r="Y1385" s="40"/>
      <c r="Z1385" s="40"/>
    </row>
    <row r="1386" spans="1:26" x14ac:dyDescent="0.2">
      <c r="A1386" s="40"/>
      <c r="W1386" s="40"/>
      <c r="X1386" s="40"/>
      <c r="Y1386" s="40"/>
      <c r="Z1386" s="40"/>
    </row>
    <row r="1387" spans="1:26" x14ac:dyDescent="0.2">
      <c r="A1387" s="40"/>
      <c r="W1387" s="40"/>
      <c r="X1387" s="40"/>
      <c r="Y1387" s="40"/>
      <c r="Z1387" s="40"/>
    </row>
    <row r="1388" spans="1:26" x14ac:dyDescent="0.2">
      <c r="A1388" s="40"/>
      <c r="W1388" s="40"/>
      <c r="X1388" s="40"/>
      <c r="Y1388" s="40"/>
      <c r="Z1388" s="40"/>
    </row>
    <row r="1389" spans="1:26" x14ac:dyDescent="0.2">
      <c r="A1389" s="40"/>
      <c r="W1389" s="40"/>
      <c r="X1389" s="40"/>
      <c r="Y1389" s="40"/>
      <c r="Z1389" s="40"/>
    </row>
    <row r="1390" spans="1:26" x14ac:dyDescent="0.2">
      <c r="A1390" s="40"/>
      <c r="W1390" s="40"/>
      <c r="X1390" s="40"/>
      <c r="Y1390" s="40"/>
      <c r="Z1390" s="40"/>
    </row>
    <row r="1391" spans="1:26" x14ac:dyDescent="0.2">
      <c r="A1391" s="40"/>
      <c r="W1391" s="40"/>
      <c r="X1391" s="40"/>
      <c r="Y1391" s="40"/>
      <c r="Z1391" s="40"/>
    </row>
    <row r="1392" spans="1:26" x14ac:dyDescent="0.2">
      <c r="A1392" s="40"/>
      <c r="W1392" s="40"/>
      <c r="X1392" s="40"/>
      <c r="Y1392" s="40"/>
      <c r="Z1392" s="40"/>
    </row>
    <row r="1393" spans="1:26" x14ac:dyDescent="0.2">
      <c r="A1393" s="40"/>
      <c r="W1393" s="40"/>
      <c r="X1393" s="40"/>
      <c r="Y1393" s="40"/>
      <c r="Z1393" s="40"/>
    </row>
    <row r="1394" spans="1:26" x14ac:dyDescent="0.2">
      <c r="A1394" s="40"/>
      <c r="W1394" s="40"/>
      <c r="X1394" s="40"/>
      <c r="Y1394" s="40"/>
      <c r="Z1394" s="40"/>
    </row>
    <row r="1395" spans="1:26" x14ac:dyDescent="0.2">
      <c r="A1395" s="40"/>
      <c r="W1395" s="40"/>
      <c r="X1395" s="40"/>
      <c r="Y1395" s="40"/>
      <c r="Z1395" s="40"/>
    </row>
    <row r="1396" spans="1:26" x14ac:dyDescent="0.2">
      <c r="A1396" s="40"/>
      <c r="W1396" s="40"/>
      <c r="X1396" s="40"/>
      <c r="Y1396" s="40"/>
      <c r="Z1396" s="40"/>
    </row>
    <row r="1397" spans="1:26" x14ac:dyDescent="0.2">
      <c r="A1397" s="40"/>
      <c r="W1397" s="40"/>
      <c r="X1397" s="40"/>
      <c r="Y1397" s="40"/>
      <c r="Z1397" s="40"/>
    </row>
    <row r="1398" spans="1:26" x14ac:dyDescent="0.2">
      <c r="A1398" s="40"/>
      <c r="W1398" s="40"/>
      <c r="X1398" s="40"/>
      <c r="Y1398" s="40"/>
      <c r="Z1398" s="40"/>
    </row>
    <row r="1399" spans="1:26" x14ac:dyDescent="0.2">
      <c r="A1399" s="40"/>
      <c r="W1399" s="40"/>
      <c r="X1399" s="40"/>
      <c r="Y1399" s="40"/>
      <c r="Z1399" s="40"/>
    </row>
    <row r="1400" spans="1:26" x14ac:dyDescent="0.2">
      <c r="A1400" s="40"/>
      <c r="W1400" s="40"/>
      <c r="X1400" s="40"/>
      <c r="Y1400" s="40"/>
      <c r="Z1400" s="40"/>
    </row>
    <row r="1401" spans="1:26" x14ac:dyDescent="0.2">
      <c r="A1401" s="40"/>
      <c r="W1401" s="40"/>
      <c r="X1401" s="40"/>
      <c r="Y1401" s="40"/>
      <c r="Z1401" s="40"/>
    </row>
    <row r="1402" spans="1:26" x14ac:dyDescent="0.2">
      <c r="A1402" s="40"/>
      <c r="W1402" s="40"/>
      <c r="X1402" s="40"/>
      <c r="Y1402" s="40"/>
      <c r="Z1402" s="40"/>
    </row>
    <row r="1403" spans="1:26" x14ac:dyDescent="0.2">
      <c r="A1403" s="40"/>
      <c r="W1403" s="40"/>
      <c r="X1403" s="40"/>
      <c r="Y1403" s="40"/>
      <c r="Z1403" s="40"/>
    </row>
    <row r="1404" spans="1:26" x14ac:dyDescent="0.2">
      <c r="A1404" s="40"/>
      <c r="W1404" s="40"/>
      <c r="X1404" s="40"/>
      <c r="Y1404" s="40"/>
      <c r="Z1404" s="40"/>
    </row>
    <row r="1405" spans="1:26" x14ac:dyDescent="0.2">
      <c r="A1405" s="40"/>
      <c r="W1405" s="40"/>
      <c r="X1405" s="40"/>
      <c r="Y1405" s="40"/>
      <c r="Z1405" s="40"/>
    </row>
    <row r="1406" spans="1:26" x14ac:dyDescent="0.2">
      <c r="A1406" s="40"/>
      <c r="W1406" s="40"/>
      <c r="X1406" s="40"/>
      <c r="Y1406" s="40"/>
      <c r="Z1406" s="40"/>
    </row>
    <row r="1407" spans="1:26" x14ac:dyDescent="0.2">
      <c r="A1407" s="40"/>
      <c r="W1407" s="40"/>
      <c r="X1407" s="40"/>
      <c r="Y1407" s="40"/>
      <c r="Z1407" s="40"/>
    </row>
    <row r="1408" spans="1:26" x14ac:dyDescent="0.2">
      <c r="A1408" s="40"/>
      <c r="W1408" s="40"/>
      <c r="X1408" s="40"/>
      <c r="Y1408" s="40"/>
      <c r="Z1408" s="40"/>
    </row>
    <row r="1409" spans="1:26" x14ac:dyDescent="0.2">
      <c r="A1409" s="40"/>
      <c r="W1409" s="40"/>
      <c r="X1409" s="40"/>
      <c r="Y1409" s="40"/>
      <c r="Z1409" s="40"/>
    </row>
    <row r="1410" spans="1:26" x14ac:dyDescent="0.2">
      <c r="A1410" s="40"/>
      <c r="W1410" s="40"/>
      <c r="X1410" s="40"/>
      <c r="Y1410" s="40"/>
      <c r="Z1410" s="40"/>
    </row>
    <row r="1411" spans="1:26" x14ac:dyDescent="0.2">
      <c r="A1411" s="40"/>
      <c r="W1411" s="40"/>
      <c r="X1411" s="40"/>
      <c r="Y1411" s="40"/>
      <c r="Z1411" s="40"/>
    </row>
    <row r="1412" spans="1:26" x14ac:dyDescent="0.2">
      <c r="A1412" s="40"/>
      <c r="W1412" s="40"/>
      <c r="X1412" s="40"/>
      <c r="Y1412" s="40"/>
      <c r="Z1412" s="40"/>
    </row>
    <row r="1413" spans="1:26" x14ac:dyDescent="0.2">
      <c r="A1413" s="40"/>
      <c r="W1413" s="40"/>
      <c r="X1413" s="40"/>
      <c r="Y1413" s="40"/>
      <c r="Z1413" s="40"/>
    </row>
    <row r="1414" spans="1:26" x14ac:dyDescent="0.2">
      <c r="A1414" s="40"/>
      <c r="W1414" s="40"/>
      <c r="X1414" s="40"/>
      <c r="Y1414" s="40"/>
      <c r="Z1414" s="40"/>
    </row>
    <row r="1415" spans="1:26" x14ac:dyDescent="0.2">
      <c r="A1415" s="40"/>
      <c r="W1415" s="40"/>
      <c r="X1415" s="40"/>
      <c r="Y1415" s="40"/>
      <c r="Z1415" s="40"/>
    </row>
    <row r="1416" spans="1:26" x14ac:dyDescent="0.2">
      <c r="A1416" s="40"/>
      <c r="W1416" s="40"/>
      <c r="X1416" s="40"/>
      <c r="Y1416" s="40"/>
      <c r="Z1416" s="40"/>
    </row>
    <row r="1417" spans="1:26" x14ac:dyDescent="0.2">
      <c r="A1417" s="40"/>
      <c r="W1417" s="40"/>
      <c r="X1417" s="40"/>
      <c r="Y1417" s="40"/>
      <c r="Z1417" s="40"/>
    </row>
    <row r="1418" spans="1:26" x14ac:dyDescent="0.2">
      <c r="A1418" s="40"/>
      <c r="W1418" s="40"/>
      <c r="X1418" s="40"/>
      <c r="Y1418" s="40"/>
      <c r="Z1418" s="40"/>
    </row>
    <row r="1419" spans="1:26" x14ac:dyDescent="0.2">
      <c r="A1419" s="40"/>
      <c r="W1419" s="40"/>
      <c r="X1419" s="40"/>
      <c r="Y1419" s="40"/>
      <c r="Z1419" s="40"/>
    </row>
    <row r="1420" spans="1:26" x14ac:dyDescent="0.2">
      <c r="A1420" s="40"/>
      <c r="W1420" s="40"/>
      <c r="X1420" s="40"/>
      <c r="Y1420" s="40"/>
      <c r="Z1420" s="40"/>
    </row>
    <row r="1421" spans="1:26" x14ac:dyDescent="0.2">
      <c r="A1421" s="40"/>
      <c r="W1421" s="40"/>
      <c r="X1421" s="40"/>
      <c r="Y1421" s="40"/>
      <c r="Z1421" s="40"/>
    </row>
    <row r="1422" spans="1:26" x14ac:dyDescent="0.2">
      <c r="A1422" s="40"/>
      <c r="W1422" s="40"/>
      <c r="X1422" s="40"/>
      <c r="Y1422" s="40"/>
      <c r="Z1422" s="40"/>
    </row>
    <row r="1423" spans="1:26" x14ac:dyDescent="0.2">
      <c r="A1423" s="40"/>
      <c r="W1423" s="40"/>
      <c r="X1423" s="40"/>
      <c r="Y1423" s="40"/>
      <c r="Z1423" s="40"/>
    </row>
    <row r="1424" spans="1:26" x14ac:dyDescent="0.2">
      <c r="A1424" s="40"/>
      <c r="W1424" s="40"/>
      <c r="X1424" s="40"/>
      <c r="Y1424" s="40"/>
      <c r="Z1424" s="40"/>
    </row>
    <row r="1425" spans="1:26" x14ac:dyDescent="0.2">
      <c r="A1425" s="40"/>
      <c r="W1425" s="40"/>
      <c r="X1425" s="40"/>
      <c r="Y1425" s="40"/>
      <c r="Z1425" s="40"/>
    </row>
    <row r="1426" spans="1:26" x14ac:dyDescent="0.2">
      <c r="A1426" s="40"/>
      <c r="W1426" s="40"/>
      <c r="X1426" s="40"/>
      <c r="Y1426" s="40"/>
      <c r="Z1426" s="40"/>
    </row>
    <row r="1427" spans="1:26" x14ac:dyDescent="0.2">
      <c r="A1427" s="40"/>
      <c r="W1427" s="40"/>
      <c r="X1427" s="40"/>
      <c r="Y1427" s="40"/>
      <c r="Z1427" s="40"/>
    </row>
    <row r="1428" spans="1:26" x14ac:dyDescent="0.2">
      <c r="A1428" s="40"/>
      <c r="W1428" s="40"/>
      <c r="X1428" s="40"/>
      <c r="Y1428" s="40"/>
      <c r="Z1428" s="40"/>
    </row>
    <row r="1429" spans="1:26" x14ac:dyDescent="0.2">
      <c r="A1429" s="40"/>
      <c r="W1429" s="40"/>
      <c r="X1429" s="40"/>
      <c r="Y1429" s="40"/>
      <c r="Z1429" s="40"/>
    </row>
    <row r="1430" spans="1:26" x14ac:dyDescent="0.2">
      <c r="A1430" s="40"/>
      <c r="W1430" s="40"/>
      <c r="X1430" s="40"/>
      <c r="Y1430" s="40"/>
      <c r="Z1430" s="40"/>
    </row>
    <row r="1431" spans="1:26" x14ac:dyDescent="0.2">
      <c r="A1431" s="40"/>
      <c r="W1431" s="40"/>
      <c r="X1431" s="40"/>
      <c r="Y1431" s="40"/>
      <c r="Z1431" s="40"/>
    </row>
    <row r="1432" spans="1:26" x14ac:dyDescent="0.2">
      <c r="A1432" s="40"/>
      <c r="W1432" s="40"/>
      <c r="X1432" s="40"/>
      <c r="Y1432" s="40"/>
      <c r="Z1432" s="40"/>
    </row>
    <row r="1433" spans="1:26" x14ac:dyDescent="0.2">
      <c r="A1433" s="40"/>
      <c r="W1433" s="40"/>
      <c r="X1433" s="40"/>
      <c r="Y1433" s="40"/>
      <c r="Z1433" s="40"/>
    </row>
    <row r="1434" spans="1:26" x14ac:dyDescent="0.2">
      <c r="A1434" s="40"/>
      <c r="W1434" s="40"/>
      <c r="X1434" s="40"/>
      <c r="Y1434" s="40"/>
      <c r="Z1434" s="40"/>
    </row>
    <row r="1435" spans="1:26" x14ac:dyDescent="0.2">
      <c r="A1435" s="40"/>
      <c r="W1435" s="40"/>
      <c r="X1435" s="40"/>
      <c r="Y1435" s="40"/>
      <c r="Z1435" s="40"/>
    </row>
    <row r="1436" spans="1:26" x14ac:dyDescent="0.2">
      <c r="A1436" s="40"/>
      <c r="W1436" s="40"/>
      <c r="X1436" s="40"/>
      <c r="Y1436" s="40"/>
      <c r="Z1436" s="40"/>
    </row>
    <row r="1437" spans="1:26" x14ac:dyDescent="0.2">
      <c r="A1437" s="40"/>
      <c r="W1437" s="40"/>
      <c r="X1437" s="40"/>
      <c r="Y1437" s="40"/>
      <c r="Z1437" s="40"/>
    </row>
    <row r="1438" spans="1:26" x14ac:dyDescent="0.2">
      <c r="A1438" s="40"/>
      <c r="W1438" s="40"/>
      <c r="X1438" s="40"/>
      <c r="Y1438" s="40"/>
      <c r="Z1438" s="40"/>
    </row>
    <row r="1439" spans="1:26" x14ac:dyDescent="0.2">
      <c r="A1439" s="40"/>
      <c r="W1439" s="40"/>
      <c r="X1439" s="40"/>
      <c r="Y1439" s="40"/>
      <c r="Z1439" s="40"/>
    </row>
    <row r="1440" spans="1:26" x14ac:dyDescent="0.2">
      <c r="A1440" s="40"/>
      <c r="W1440" s="40"/>
      <c r="X1440" s="40"/>
      <c r="Y1440" s="40"/>
      <c r="Z1440" s="40"/>
    </row>
    <row r="1441" spans="1:26" x14ac:dyDescent="0.2">
      <c r="A1441" s="40"/>
      <c r="W1441" s="40"/>
      <c r="X1441" s="40"/>
      <c r="Y1441" s="40"/>
      <c r="Z1441" s="40"/>
    </row>
    <row r="1442" spans="1:26" x14ac:dyDescent="0.2">
      <c r="A1442" s="40"/>
      <c r="W1442" s="40"/>
      <c r="X1442" s="40"/>
      <c r="Y1442" s="40"/>
      <c r="Z1442" s="40"/>
    </row>
    <row r="1443" spans="1:26" x14ac:dyDescent="0.2">
      <c r="A1443" s="40"/>
      <c r="W1443" s="40"/>
      <c r="X1443" s="40"/>
      <c r="Y1443" s="40"/>
      <c r="Z1443" s="40"/>
    </row>
    <row r="1444" spans="1:26" x14ac:dyDescent="0.2">
      <c r="A1444" s="40"/>
      <c r="W1444" s="40"/>
      <c r="X1444" s="40"/>
      <c r="Y1444" s="40"/>
      <c r="Z1444" s="40"/>
    </row>
    <row r="1445" spans="1:26" x14ac:dyDescent="0.2">
      <c r="A1445" s="40"/>
      <c r="W1445" s="40"/>
      <c r="X1445" s="40"/>
      <c r="Y1445" s="40"/>
      <c r="Z1445" s="40"/>
    </row>
    <row r="1446" spans="1:26" x14ac:dyDescent="0.2">
      <c r="A1446" s="40"/>
      <c r="W1446" s="40"/>
      <c r="X1446" s="40"/>
      <c r="Y1446" s="40"/>
      <c r="Z1446" s="40"/>
    </row>
    <row r="1447" spans="1:26" x14ac:dyDescent="0.2">
      <c r="A1447" s="40"/>
      <c r="W1447" s="40"/>
      <c r="X1447" s="40"/>
      <c r="Y1447" s="40"/>
      <c r="Z1447" s="40"/>
    </row>
    <row r="1448" spans="1:26" x14ac:dyDescent="0.2">
      <c r="A1448" s="40"/>
      <c r="W1448" s="40"/>
      <c r="X1448" s="40"/>
      <c r="Y1448" s="40"/>
      <c r="Z1448" s="40"/>
    </row>
    <row r="1449" spans="1:26" x14ac:dyDescent="0.2">
      <c r="A1449" s="40"/>
      <c r="W1449" s="40"/>
      <c r="X1449" s="40"/>
      <c r="Y1449" s="40"/>
      <c r="Z1449" s="40"/>
    </row>
    <row r="1450" spans="1:26" x14ac:dyDescent="0.2">
      <c r="A1450" s="40"/>
      <c r="W1450" s="40"/>
      <c r="X1450" s="40"/>
      <c r="Y1450" s="40"/>
      <c r="Z1450" s="40"/>
    </row>
    <row r="1451" spans="1:26" x14ac:dyDescent="0.2">
      <c r="A1451" s="40"/>
      <c r="W1451" s="40"/>
      <c r="X1451" s="40"/>
      <c r="Y1451" s="40"/>
      <c r="Z1451" s="40"/>
    </row>
    <row r="1452" spans="1:26" x14ac:dyDescent="0.2">
      <c r="A1452" s="40"/>
      <c r="W1452" s="40"/>
      <c r="X1452" s="40"/>
      <c r="Y1452" s="40"/>
      <c r="Z1452" s="40"/>
    </row>
    <row r="1453" spans="1:26" x14ac:dyDescent="0.2">
      <c r="A1453" s="40"/>
      <c r="W1453" s="40"/>
      <c r="X1453" s="40"/>
      <c r="Y1453" s="40"/>
      <c r="Z1453" s="40"/>
    </row>
    <row r="1454" spans="1:26" x14ac:dyDescent="0.2">
      <c r="A1454" s="40"/>
      <c r="W1454" s="40"/>
      <c r="X1454" s="40"/>
      <c r="Y1454" s="40"/>
      <c r="Z1454" s="40"/>
    </row>
    <row r="1455" spans="1:26" x14ac:dyDescent="0.2">
      <c r="A1455" s="40"/>
      <c r="W1455" s="40"/>
      <c r="X1455" s="40"/>
      <c r="Y1455" s="40"/>
      <c r="Z1455" s="40"/>
    </row>
    <row r="1456" spans="1:26" x14ac:dyDescent="0.2">
      <c r="A1456" s="40"/>
      <c r="W1456" s="40"/>
      <c r="X1456" s="40"/>
      <c r="Y1456" s="40"/>
      <c r="Z1456" s="40"/>
    </row>
    <row r="1457" spans="1:26" x14ac:dyDescent="0.2">
      <c r="A1457" s="40"/>
      <c r="W1457" s="40"/>
      <c r="X1457" s="40"/>
      <c r="Y1457" s="40"/>
      <c r="Z1457" s="40"/>
    </row>
    <row r="1458" spans="1:26" x14ac:dyDescent="0.2">
      <c r="A1458" s="40"/>
      <c r="W1458" s="40"/>
      <c r="X1458" s="40"/>
      <c r="Y1458" s="40"/>
      <c r="Z1458" s="40"/>
    </row>
    <row r="1459" spans="1:26" x14ac:dyDescent="0.2">
      <c r="A1459" s="40"/>
      <c r="W1459" s="40"/>
      <c r="X1459" s="40"/>
      <c r="Y1459" s="40"/>
      <c r="Z1459" s="40"/>
    </row>
    <row r="1460" spans="1:26" x14ac:dyDescent="0.2">
      <c r="A1460" s="40"/>
      <c r="W1460" s="40"/>
      <c r="X1460" s="40"/>
      <c r="Y1460" s="40"/>
      <c r="Z1460" s="40"/>
    </row>
    <row r="1461" spans="1:26" x14ac:dyDescent="0.2">
      <c r="A1461" s="40"/>
      <c r="W1461" s="40"/>
      <c r="X1461" s="40"/>
      <c r="Y1461" s="40"/>
      <c r="Z1461" s="40"/>
    </row>
    <row r="1462" spans="1:26" x14ac:dyDescent="0.2">
      <c r="A1462" s="40"/>
      <c r="W1462" s="40"/>
      <c r="X1462" s="40"/>
      <c r="Y1462" s="40"/>
      <c r="Z1462" s="40"/>
    </row>
    <row r="1463" spans="1:26" x14ac:dyDescent="0.2">
      <c r="A1463" s="40"/>
      <c r="W1463" s="40"/>
      <c r="X1463" s="40"/>
      <c r="Y1463" s="40"/>
      <c r="Z1463" s="40"/>
    </row>
    <row r="1464" spans="1:26" x14ac:dyDescent="0.2">
      <c r="A1464" s="40"/>
      <c r="W1464" s="40"/>
      <c r="X1464" s="40"/>
      <c r="Y1464" s="40"/>
      <c r="Z1464" s="40"/>
    </row>
    <row r="1465" spans="1:26" x14ac:dyDescent="0.2">
      <c r="A1465" s="40"/>
      <c r="W1465" s="40"/>
      <c r="X1465" s="40"/>
      <c r="Y1465" s="40"/>
      <c r="Z1465" s="40"/>
    </row>
    <row r="1466" spans="1:26" x14ac:dyDescent="0.2">
      <c r="A1466" s="40"/>
      <c r="W1466" s="40"/>
      <c r="X1466" s="40"/>
      <c r="Y1466" s="40"/>
      <c r="Z1466" s="40"/>
    </row>
    <row r="1467" spans="1:26" x14ac:dyDescent="0.2">
      <c r="A1467" s="40"/>
      <c r="W1467" s="40"/>
      <c r="X1467" s="40"/>
      <c r="Y1467" s="40"/>
      <c r="Z1467" s="40"/>
    </row>
    <row r="1468" spans="1:26" x14ac:dyDescent="0.2">
      <c r="A1468" s="40"/>
      <c r="W1468" s="40"/>
      <c r="X1468" s="40"/>
      <c r="Y1468" s="40"/>
      <c r="Z1468" s="40"/>
    </row>
    <row r="1469" spans="1:26" x14ac:dyDescent="0.2">
      <c r="A1469" s="40"/>
      <c r="W1469" s="40"/>
      <c r="X1469" s="40"/>
      <c r="Y1469" s="40"/>
      <c r="Z1469" s="40"/>
    </row>
    <row r="1470" spans="1:26" x14ac:dyDescent="0.2">
      <c r="A1470" s="40"/>
      <c r="W1470" s="40"/>
      <c r="X1470" s="40"/>
      <c r="Y1470" s="40"/>
      <c r="Z1470" s="40"/>
    </row>
    <row r="1471" spans="1:26" x14ac:dyDescent="0.2">
      <c r="A1471" s="40"/>
      <c r="W1471" s="40"/>
      <c r="X1471" s="40"/>
      <c r="Y1471" s="40"/>
      <c r="Z1471" s="40"/>
    </row>
    <row r="1472" spans="1:26" x14ac:dyDescent="0.2">
      <c r="A1472" s="40"/>
      <c r="W1472" s="40"/>
      <c r="X1472" s="40"/>
      <c r="Y1472" s="40"/>
      <c r="Z1472" s="40"/>
    </row>
    <row r="1473" spans="1:26" x14ac:dyDescent="0.2">
      <c r="A1473" s="40"/>
      <c r="W1473" s="40"/>
      <c r="X1473" s="40"/>
      <c r="Y1473" s="40"/>
      <c r="Z1473" s="40"/>
    </row>
    <row r="1474" spans="1:26" x14ac:dyDescent="0.2">
      <c r="A1474" s="40"/>
      <c r="W1474" s="40"/>
      <c r="X1474" s="40"/>
      <c r="Y1474" s="40"/>
      <c r="Z1474" s="40"/>
    </row>
    <row r="1475" spans="1:26" x14ac:dyDescent="0.2">
      <c r="A1475" s="40"/>
      <c r="W1475" s="40"/>
      <c r="X1475" s="40"/>
      <c r="Y1475" s="40"/>
      <c r="Z1475" s="40"/>
    </row>
    <row r="1476" spans="1:26" x14ac:dyDescent="0.2">
      <c r="A1476" s="40"/>
      <c r="W1476" s="40"/>
      <c r="X1476" s="40"/>
      <c r="Y1476" s="40"/>
      <c r="Z1476" s="40"/>
    </row>
    <row r="1477" spans="1:26" x14ac:dyDescent="0.2">
      <c r="A1477" s="40"/>
      <c r="W1477" s="40"/>
      <c r="X1477" s="40"/>
      <c r="Y1477" s="40"/>
      <c r="Z1477" s="40"/>
    </row>
    <row r="1478" spans="1:26" x14ac:dyDescent="0.2">
      <c r="A1478" s="40"/>
      <c r="W1478" s="40"/>
      <c r="X1478" s="40"/>
      <c r="Y1478" s="40"/>
      <c r="Z1478" s="40"/>
    </row>
    <row r="1479" spans="1:26" x14ac:dyDescent="0.2">
      <c r="A1479" s="40"/>
      <c r="W1479" s="40"/>
      <c r="X1479" s="40"/>
      <c r="Y1479" s="40"/>
      <c r="Z1479" s="40"/>
    </row>
    <row r="1480" spans="1:26" x14ac:dyDescent="0.2">
      <c r="A1480" s="40"/>
      <c r="W1480" s="40"/>
      <c r="X1480" s="40"/>
      <c r="Y1480" s="40"/>
      <c r="Z1480" s="40"/>
    </row>
    <row r="1481" spans="1:26" x14ac:dyDescent="0.2">
      <c r="A1481" s="40"/>
      <c r="W1481" s="40"/>
      <c r="X1481" s="40"/>
      <c r="Y1481" s="40"/>
      <c r="Z1481" s="40"/>
    </row>
    <row r="1482" spans="1:26" x14ac:dyDescent="0.2">
      <c r="A1482" s="40"/>
      <c r="W1482" s="40"/>
      <c r="X1482" s="40"/>
      <c r="Y1482" s="40"/>
      <c r="Z1482" s="40"/>
    </row>
    <row r="1483" spans="1:26" x14ac:dyDescent="0.2">
      <c r="A1483" s="40"/>
      <c r="W1483" s="40"/>
      <c r="X1483" s="40"/>
      <c r="Y1483" s="40"/>
      <c r="Z1483" s="40"/>
    </row>
    <row r="1484" spans="1:26" x14ac:dyDescent="0.2">
      <c r="A1484" s="40"/>
      <c r="W1484" s="40"/>
      <c r="X1484" s="40"/>
      <c r="Y1484" s="40"/>
      <c r="Z1484" s="40"/>
    </row>
    <row r="1485" spans="1:26" x14ac:dyDescent="0.2">
      <c r="A1485" s="40"/>
      <c r="W1485" s="40"/>
      <c r="X1485" s="40"/>
      <c r="Y1485" s="40"/>
      <c r="Z1485" s="40"/>
    </row>
    <row r="1486" spans="1:26" x14ac:dyDescent="0.2">
      <c r="A1486" s="40"/>
      <c r="W1486" s="40"/>
      <c r="X1486" s="40"/>
      <c r="Y1486" s="40"/>
      <c r="Z1486" s="40"/>
    </row>
    <row r="1487" spans="1:26" x14ac:dyDescent="0.2">
      <c r="A1487" s="40"/>
      <c r="W1487" s="40"/>
      <c r="X1487" s="40"/>
      <c r="Y1487" s="40"/>
      <c r="Z1487" s="40"/>
    </row>
    <row r="1488" spans="1:26" x14ac:dyDescent="0.2">
      <c r="A1488" s="40"/>
      <c r="W1488" s="40"/>
      <c r="X1488" s="40"/>
      <c r="Y1488" s="40"/>
      <c r="Z1488" s="40"/>
    </row>
    <row r="1489" spans="1:26" x14ac:dyDescent="0.2">
      <c r="A1489" s="40"/>
      <c r="W1489" s="40"/>
      <c r="X1489" s="40"/>
      <c r="Y1489" s="40"/>
      <c r="Z1489" s="40"/>
    </row>
    <row r="1490" spans="1:26" x14ac:dyDescent="0.2">
      <c r="A1490" s="40"/>
      <c r="W1490" s="40"/>
      <c r="X1490" s="40"/>
      <c r="Y1490" s="40"/>
      <c r="Z1490" s="40"/>
    </row>
    <row r="1491" spans="1:26" x14ac:dyDescent="0.2">
      <c r="A1491" s="40"/>
      <c r="W1491" s="40"/>
      <c r="X1491" s="40"/>
      <c r="Y1491" s="40"/>
      <c r="Z1491" s="40"/>
    </row>
    <row r="1492" spans="1:26" x14ac:dyDescent="0.2">
      <c r="A1492" s="40"/>
      <c r="W1492" s="40"/>
      <c r="X1492" s="40"/>
      <c r="Y1492" s="40"/>
      <c r="Z1492" s="40"/>
    </row>
    <row r="1493" spans="1:26" x14ac:dyDescent="0.2">
      <c r="A1493" s="40"/>
      <c r="W1493" s="40"/>
      <c r="X1493" s="40"/>
      <c r="Y1493" s="40"/>
      <c r="Z1493" s="40"/>
    </row>
    <row r="1494" spans="1:26" x14ac:dyDescent="0.2">
      <c r="A1494" s="40"/>
      <c r="W1494" s="40"/>
      <c r="X1494" s="40"/>
      <c r="Y1494" s="40"/>
      <c r="Z1494" s="40"/>
    </row>
    <row r="1495" spans="1:26" x14ac:dyDescent="0.2">
      <c r="A1495" s="40"/>
      <c r="W1495" s="40"/>
      <c r="X1495" s="40"/>
      <c r="Y1495" s="40"/>
      <c r="Z1495" s="40"/>
    </row>
    <row r="1496" spans="1:26" x14ac:dyDescent="0.2">
      <c r="A1496" s="40"/>
      <c r="W1496" s="40"/>
      <c r="X1496" s="40"/>
      <c r="Y1496" s="40"/>
      <c r="Z1496" s="40"/>
    </row>
    <row r="1497" spans="1:26" x14ac:dyDescent="0.2">
      <c r="A1497" s="40"/>
      <c r="W1497" s="40"/>
      <c r="X1497" s="40"/>
      <c r="Y1497" s="40"/>
      <c r="Z1497" s="40"/>
    </row>
    <row r="1498" spans="1:26" x14ac:dyDescent="0.2">
      <c r="A1498" s="40"/>
      <c r="W1498" s="40"/>
      <c r="X1498" s="40"/>
      <c r="Y1498" s="40"/>
      <c r="Z1498" s="40"/>
    </row>
    <row r="1499" spans="1:26" x14ac:dyDescent="0.2">
      <c r="A1499" s="40"/>
      <c r="W1499" s="40"/>
      <c r="X1499" s="40"/>
      <c r="Y1499" s="40"/>
      <c r="Z1499" s="40"/>
    </row>
    <row r="1500" spans="1:26" x14ac:dyDescent="0.2">
      <c r="A1500" s="40"/>
      <c r="W1500" s="40"/>
      <c r="X1500" s="40"/>
      <c r="Y1500" s="40"/>
      <c r="Z1500" s="40"/>
    </row>
    <row r="1501" spans="1:26" x14ac:dyDescent="0.2">
      <c r="A1501" s="40"/>
      <c r="W1501" s="40"/>
      <c r="X1501" s="40"/>
      <c r="Y1501" s="40"/>
      <c r="Z1501" s="40"/>
    </row>
    <row r="1502" spans="1:26" x14ac:dyDescent="0.2">
      <c r="A1502" s="40"/>
      <c r="W1502" s="40"/>
      <c r="X1502" s="40"/>
      <c r="Y1502" s="40"/>
      <c r="Z1502" s="40"/>
    </row>
    <row r="1503" spans="1:26" x14ac:dyDescent="0.2">
      <c r="A1503" s="40"/>
      <c r="W1503" s="40"/>
      <c r="X1503" s="40"/>
      <c r="Y1503" s="40"/>
      <c r="Z1503" s="40"/>
    </row>
    <row r="1504" spans="1:26" x14ac:dyDescent="0.2">
      <c r="A1504" s="40"/>
      <c r="W1504" s="40"/>
      <c r="X1504" s="40"/>
      <c r="Y1504" s="40"/>
      <c r="Z1504" s="40"/>
    </row>
    <row r="1505" spans="1:26" x14ac:dyDescent="0.2">
      <c r="A1505" s="40"/>
      <c r="W1505" s="40"/>
      <c r="X1505" s="40"/>
      <c r="Y1505" s="40"/>
      <c r="Z1505" s="40"/>
    </row>
    <row r="1506" spans="1:26" x14ac:dyDescent="0.2">
      <c r="A1506" s="40"/>
      <c r="W1506" s="40"/>
      <c r="X1506" s="40"/>
      <c r="Y1506" s="40"/>
      <c r="Z1506" s="40"/>
    </row>
    <row r="1507" spans="1:26" x14ac:dyDescent="0.2">
      <c r="A1507" s="40"/>
      <c r="W1507" s="40"/>
      <c r="X1507" s="40"/>
      <c r="Y1507" s="40"/>
      <c r="Z1507" s="40"/>
    </row>
    <row r="1508" spans="1:26" x14ac:dyDescent="0.2">
      <c r="A1508" s="40"/>
      <c r="W1508" s="40"/>
      <c r="X1508" s="40"/>
      <c r="Y1508" s="40"/>
      <c r="Z1508" s="40"/>
    </row>
    <row r="1509" spans="1:26" x14ac:dyDescent="0.2">
      <c r="A1509" s="40"/>
      <c r="W1509" s="40"/>
      <c r="X1509" s="40"/>
      <c r="Y1509" s="40"/>
      <c r="Z1509" s="40"/>
    </row>
    <row r="1510" spans="1:26" x14ac:dyDescent="0.2">
      <c r="A1510" s="40"/>
      <c r="W1510" s="40"/>
      <c r="X1510" s="40"/>
      <c r="Y1510" s="40"/>
      <c r="Z1510" s="40"/>
    </row>
    <row r="1511" spans="1:26" x14ac:dyDescent="0.2">
      <c r="A1511" s="40"/>
      <c r="W1511" s="40"/>
      <c r="X1511" s="40"/>
      <c r="Y1511" s="40"/>
      <c r="Z1511" s="40"/>
    </row>
    <row r="1512" spans="1:26" x14ac:dyDescent="0.2">
      <c r="A1512" s="40"/>
      <c r="W1512" s="40"/>
      <c r="X1512" s="40"/>
      <c r="Y1512" s="40"/>
      <c r="Z1512" s="40"/>
    </row>
    <row r="1513" spans="1:26" x14ac:dyDescent="0.2">
      <c r="A1513" s="40"/>
      <c r="W1513" s="40"/>
      <c r="X1513" s="40"/>
      <c r="Y1513" s="40"/>
      <c r="Z1513" s="40"/>
    </row>
    <row r="1514" spans="1:26" x14ac:dyDescent="0.2">
      <c r="A1514" s="40"/>
      <c r="W1514" s="40"/>
      <c r="X1514" s="40"/>
      <c r="Y1514" s="40"/>
      <c r="Z1514" s="40"/>
    </row>
    <row r="1515" spans="1:26" x14ac:dyDescent="0.2">
      <c r="A1515" s="40"/>
      <c r="W1515" s="40"/>
      <c r="X1515" s="40"/>
      <c r="Y1515" s="40"/>
      <c r="Z1515" s="40"/>
    </row>
    <row r="1516" spans="1:26" x14ac:dyDescent="0.2">
      <c r="A1516" s="40"/>
      <c r="W1516" s="40"/>
      <c r="X1516" s="40"/>
      <c r="Y1516" s="40"/>
      <c r="Z1516" s="40"/>
    </row>
    <row r="1517" spans="1:26" x14ac:dyDescent="0.2">
      <c r="A1517" s="40"/>
      <c r="W1517" s="40"/>
      <c r="X1517" s="40"/>
      <c r="Y1517" s="40"/>
      <c r="Z1517" s="40"/>
    </row>
    <row r="1518" spans="1:26" x14ac:dyDescent="0.2">
      <c r="A1518" s="40"/>
      <c r="W1518" s="40"/>
      <c r="X1518" s="40"/>
      <c r="Y1518" s="40"/>
      <c r="Z1518" s="40"/>
    </row>
    <row r="1519" spans="1:26" x14ac:dyDescent="0.2">
      <c r="A1519" s="40"/>
      <c r="W1519" s="40"/>
      <c r="X1519" s="40"/>
      <c r="Y1519" s="40"/>
      <c r="Z1519" s="40"/>
    </row>
    <row r="1520" spans="1:26" x14ac:dyDescent="0.2">
      <c r="A1520" s="40"/>
      <c r="W1520" s="40"/>
      <c r="X1520" s="40"/>
      <c r="Y1520" s="40"/>
      <c r="Z1520" s="40"/>
    </row>
    <row r="1521" spans="1:26" x14ac:dyDescent="0.2">
      <c r="A1521" s="40"/>
      <c r="W1521" s="40"/>
      <c r="X1521" s="40"/>
      <c r="Y1521" s="40"/>
      <c r="Z1521" s="40"/>
    </row>
    <row r="1522" spans="1:26" x14ac:dyDescent="0.2">
      <c r="A1522" s="40"/>
      <c r="W1522" s="40"/>
      <c r="X1522" s="40"/>
      <c r="Y1522" s="40"/>
      <c r="Z1522" s="40"/>
    </row>
    <row r="1523" spans="1:26" x14ac:dyDescent="0.2">
      <c r="A1523" s="40"/>
      <c r="W1523" s="40"/>
      <c r="X1523" s="40"/>
      <c r="Y1523" s="40"/>
      <c r="Z1523" s="40"/>
    </row>
    <row r="1524" spans="1:26" x14ac:dyDescent="0.2">
      <c r="A1524" s="40"/>
      <c r="W1524" s="40"/>
      <c r="X1524" s="40"/>
      <c r="Y1524" s="40"/>
      <c r="Z1524" s="40"/>
    </row>
    <row r="1525" spans="1:26" x14ac:dyDescent="0.2">
      <c r="A1525" s="40"/>
      <c r="W1525" s="40"/>
      <c r="X1525" s="40"/>
      <c r="Y1525" s="40"/>
      <c r="Z1525" s="40"/>
    </row>
    <row r="1526" spans="1:26" x14ac:dyDescent="0.2">
      <c r="A1526" s="40"/>
      <c r="W1526" s="40"/>
      <c r="X1526" s="40"/>
      <c r="Y1526" s="40"/>
      <c r="Z1526" s="40"/>
    </row>
    <row r="1527" spans="1:26" x14ac:dyDescent="0.2">
      <c r="A1527" s="40"/>
      <c r="W1527" s="40"/>
      <c r="X1527" s="40"/>
      <c r="Y1527" s="40"/>
      <c r="Z1527" s="40"/>
    </row>
    <row r="1528" spans="1:26" x14ac:dyDescent="0.2">
      <c r="A1528" s="40"/>
      <c r="W1528" s="40"/>
      <c r="X1528" s="40"/>
      <c r="Y1528" s="40"/>
      <c r="Z1528" s="40"/>
    </row>
    <row r="1529" spans="1:26" x14ac:dyDescent="0.2">
      <c r="A1529" s="40"/>
      <c r="W1529" s="40"/>
      <c r="X1529" s="40"/>
      <c r="Y1529" s="40"/>
      <c r="Z1529" s="40"/>
    </row>
    <row r="1530" spans="1:26" x14ac:dyDescent="0.2">
      <c r="A1530" s="40"/>
      <c r="W1530" s="40"/>
      <c r="X1530" s="40"/>
      <c r="Y1530" s="40"/>
      <c r="Z1530" s="40"/>
    </row>
    <row r="1531" spans="1:26" x14ac:dyDescent="0.2">
      <c r="A1531" s="40"/>
      <c r="W1531" s="40"/>
      <c r="X1531" s="40"/>
      <c r="Y1531" s="40"/>
      <c r="Z1531" s="40"/>
    </row>
    <row r="1532" spans="1:26" x14ac:dyDescent="0.2">
      <c r="A1532" s="40"/>
      <c r="W1532" s="40"/>
      <c r="X1532" s="40"/>
      <c r="Y1532" s="40"/>
      <c r="Z1532" s="40"/>
    </row>
    <row r="1533" spans="1:26" x14ac:dyDescent="0.2">
      <c r="A1533" s="40"/>
      <c r="W1533" s="40"/>
      <c r="X1533" s="40"/>
      <c r="Y1533" s="40"/>
      <c r="Z1533" s="40"/>
    </row>
    <row r="1534" spans="1:26" x14ac:dyDescent="0.2">
      <c r="A1534" s="40"/>
      <c r="W1534" s="40"/>
      <c r="X1534" s="40"/>
      <c r="Y1534" s="40"/>
      <c r="Z1534" s="40"/>
    </row>
    <row r="1535" spans="1:26" x14ac:dyDescent="0.2">
      <c r="A1535" s="40"/>
      <c r="W1535" s="40"/>
      <c r="X1535" s="40"/>
      <c r="Y1535" s="40"/>
      <c r="Z1535" s="40"/>
    </row>
    <row r="1536" spans="1:26" x14ac:dyDescent="0.2">
      <c r="A1536" s="40"/>
      <c r="W1536" s="40"/>
      <c r="X1536" s="40"/>
      <c r="Y1536" s="40"/>
      <c r="Z1536" s="40"/>
    </row>
    <row r="1537" spans="1:26" x14ac:dyDescent="0.2">
      <c r="A1537" s="40"/>
      <c r="W1537" s="40"/>
      <c r="X1537" s="40"/>
      <c r="Y1537" s="40"/>
      <c r="Z1537" s="40"/>
    </row>
    <row r="1538" spans="1:26" x14ac:dyDescent="0.2">
      <c r="A1538" s="40"/>
      <c r="W1538" s="40"/>
      <c r="X1538" s="40"/>
      <c r="Y1538" s="40"/>
      <c r="Z1538" s="40"/>
    </row>
    <row r="1539" spans="1:26" x14ac:dyDescent="0.2">
      <c r="A1539" s="40"/>
      <c r="W1539" s="40"/>
      <c r="X1539" s="40"/>
      <c r="Y1539" s="40"/>
      <c r="Z1539" s="40"/>
    </row>
    <row r="1540" spans="1:26" x14ac:dyDescent="0.2">
      <c r="A1540" s="40"/>
      <c r="W1540" s="40"/>
      <c r="X1540" s="40"/>
      <c r="Y1540" s="40"/>
      <c r="Z1540" s="40"/>
    </row>
    <row r="1541" spans="1:26" x14ac:dyDescent="0.2">
      <c r="A1541" s="40"/>
      <c r="W1541" s="40"/>
      <c r="X1541" s="40"/>
      <c r="Y1541" s="40"/>
      <c r="Z1541" s="40"/>
    </row>
    <row r="1542" spans="1:26" x14ac:dyDescent="0.2">
      <c r="A1542" s="40"/>
      <c r="W1542" s="40"/>
      <c r="X1542" s="40"/>
      <c r="Y1542" s="40"/>
      <c r="Z1542" s="40"/>
    </row>
    <row r="1543" spans="1:26" x14ac:dyDescent="0.2">
      <c r="A1543" s="40"/>
      <c r="W1543" s="40"/>
      <c r="X1543" s="40"/>
      <c r="Y1543" s="40"/>
      <c r="Z1543" s="40"/>
    </row>
    <row r="1544" spans="1:26" x14ac:dyDescent="0.2">
      <c r="A1544" s="40"/>
      <c r="W1544" s="40"/>
      <c r="X1544" s="40"/>
      <c r="Y1544" s="40"/>
      <c r="Z1544" s="40"/>
    </row>
    <row r="1545" spans="1:26" x14ac:dyDescent="0.2">
      <c r="A1545" s="40"/>
      <c r="W1545" s="40"/>
      <c r="X1545" s="40"/>
      <c r="Y1545" s="40"/>
      <c r="Z1545" s="40"/>
    </row>
    <row r="1546" spans="1:26" x14ac:dyDescent="0.2">
      <c r="A1546" s="40"/>
      <c r="W1546" s="40"/>
      <c r="X1546" s="40"/>
      <c r="Y1546" s="40"/>
      <c r="Z1546" s="40"/>
    </row>
    <row r="1547" spans="1:26" x14ac:dyDescent="0.2">
      <c r="A1547" s="40"/>
      <c r="W1547" s="40"/>
      <c r="X1547" s="40"/>
      <c r="Y1547" s="40"/>
      <c r="Z1547" s="40"/>
    </row>
    <row r="1548" spans="1:26" x14ac:dyDescent="0.2">
      <c r="A1548" s="40"/>
      <c r="W1548" s="40"/>
      <c r="X1548" s="40"/>
      <c r="Y1548" s="40"/>
      <c r="Z1548" s="40"/>
    </row>
    <row r="1549" spans="1:26" x14ac:dyDescent="0.2">
      <c r="A1549" s="40"/>
      <c r="W1549" s="40"/>
      <c r="X1549" s="40"/>
      <c r="Y1549" s="40"/>
      <c r="Z1549" s="40"/>
    </row>
    <row r="1550" spans="1:26" x14ac:dyDescent="0.2">
      <c r="A1550" s="40"/>
      <c r="W1550" s="40"/>
      <c r="X1550" s="40"/>
      <c r="Y1550" s="40"/>
      <c r="Z1550" s="40"/>
    </row>
    <row r="1551" spans="1:26" x14ac:dyDescent="0.2">
      <c r="A1551" s="40"/>
      <c r="W1551" s="40"/>
      <c r="X1551" s="40"/>
      <c r="Y1551" s="40"/>
      <c r="Z1551" s="40"/>
    </row>
    <row r="1552" spans="1:26" x14ac:dyDescent="0.2">
      <c r="A1552" s="40"/>
      <c r="W1552" s="40"/>
      <c r="X1552" s="40"/>
      <c r="Y1552" s="40"/>
      <c r="Z1552" s="40"/>
    </row>
    <row r="1553" spans="1:26" x14ac:dyDescent="0.2">
      <c r="A1553" s="40"/>
      <c r="W1553" s="40"/>
      <c r="X1553" s="40"/>
      <c r="Y1553" s="40"/>
      <c r="Z1553" s="40"/>
    </row>
    <row r="1554" spans="1:26" x14ac:dyDescent="0.2">
      <c r="A1554" s="40"/>
      <c r="W1554" s="40"/>
      <c r="X1554" s="40"/>
      <c r="Y1554" s="40"/>
      <c r="Z1554" s="40"/>
    </row>
    <row r="1555" spans="1:26" x14ac:dyDescent="0.2">
      <c r="A1555" s="40"/>
      <c r="W1555" s="40"/>
      <c r="X1555" s="40"/>
      <c r="Y1555" s="40"/>
      <c r="Z1555" s="40"/>
    </row>
    <row r="1556" spans="1:26" x14ac:dyDescent="0.2">
      <c r="A1556" s="40"/>
      <c r="W1556" s="40"/>
      <c r="X1556" s="40"/>
      <c r="Y1556" s="40"/>
      <c r="Z1556" s="40"/>
    </row>
    <row r="1557" spans="1:26" x14ac:dyDescent="0.2">
      <c r="A1557" s="40"/>
      <c r="W1557" s="40"/>
      <c r="X1557" s="40"/>
      <c r="Y1557" s="40"/>
      <c r="Z1557" s="40"/>
    </row>
    <row r="1558" spans="1:26" x14ac:dyDescent="0.2">
      <c r="A1558" s="40"/>
      <c r="W1558" s="40"/>
      <c r="X1558" s="40"/>
      <c r="Y1558" s="40"/>
      <c r="Z1558" s="40"/>
    </row>
    <row r="1559" spans="1:26" x14ac:dyDescent="0.2">
      <c r="A1559" s="40"/>
      <c r="W1559" s="40"/>
      <c r="X1559" s="40"/>
      <c r="Y1559" s="40"/>
      <c r="Z1559" s="40"/>
    </row>
    <row r="1560" spans="1:26" x14ac:dyDescent="0.2">
      <c r="A1560" s="40"/>
      <c r="W1560" s="40"/>
      <c r="X1560" s="40"/>
      <c r="Y1560" s="40"/>
      <c r="Z1560" s="40"/>
    </row>
    <row r="1561" spans="1:26" x14ac:dyDescent="0.2">
      <c r="A1561" s="40"/>
      <c r="W1561" s="40"/>
      <c r="X1561" s="40"/>
      <c r="Y1561" s="40"/>
      <c r="Z1561" s="40"/>
    </row>
    <row r="1562" spans="1:26" x14ac:dyDescent="0.2">
      <c r="A1562" s="40"/>
      <c r="W1562" s="40"/>
      <c r="X1562" s="40"/>
      <c r="Y1562" s="40"/>
      <c r="Z1562" s="40"/>
    </row>
    <row r="1563" spans="1:26" x14ac:dyDescent="0.2">
      <c r="A1563" s="40"/>
      <c r="W1563" s="40"/>
      <c r="X1563" s="40"/>
      <c r="Y1563" s="40"/>
      <c r="Z1563" s="40"/>
    </row>
    <row r="1564" spans="1:26" x14ac:dyDescent="0.2">
      <c r="A1564" s="40"/>
      <c r="W1564" s="40"/>
      <c r="X1564" s="40"/>
      <c r="Y1564" s="40"/>
      <c r="Z1564" s="40"/>
    </row>
    <row r="1565" spans="1:26" x14ac:dyDescent="0.2">
      <c r="A1565" s="40"/>
      <c r="W1565" s="40"/>
      <c r="X1565" s="40"/>
      <c r="Y1565" s="40"/>
      <c r="Z1565" s="40"/>
    </row>
    <row r="1566" spans="1:26" x14ac:dyDescent="0.2">
      <c r="A1566" s="40"/>
      <c r="W1566" s="40"/>
      <c r="X1566" s="40"/>
      <c r="Y1566" s="40"/>
      <c r="Z1566" s="40"/>
    </row>
    <row r="1567" spans="1:26" x14ac:dyDescent="0.2">
      <c r="A1567" s="40"/>
      <c r="W1567" s="40"/>
      <c r="X1567" s="40"/>
      <c r="Y1567" s="40"/>
      <c r="Z1567" s="40"/>
    </row>
    <row r="1568" spans="1:26" x14ac:dyDescent="0.2">
      <c r="A1568" s="40"/>
      <c r="W1568" s="40"/>
      <c r="X1568" s="40"/>
      <c r="Y1568" s="40"/>
      <c r="Z1568" s="40"/>
    </row>
    <row r="1569" spans="1:26" x14ac:dyDescent="0.2">
      <c r="A1569" s="40"/>
      <c r="W1569" s="40"/>
      <c r="X1569" s="40"/>
      <c r="Y1569" s="40"/>
      <c r="Z1569" s="40"/>
    </row>
    <row r="1570" spans="1:26" x14ac:dyDescent="0.2">
      <c r="A1570" s="40"/>
      <c r="W1570" s="40"/>
      <c r="X1570" s="40"/>
      <c r="Y1570" s="40"/>
      <c r="Z1570" s="40"/>
    </row>
    <row r="1571" spans="1:26" x14ac:dyDescent="0.2">
      <c r="A1571" s="40"/>
      <c r="W1571" s="40"/>
      <c r="X1571" s="40"/>
      <c r="Y1571" s="40"/>
      <c r="Z1571" s="40"/>
    </row>
    <row r="1572" spans="1:26" x14ac:dyDescent="0.2">
      <c r="A1572" s="40"/>
      <c r="W1572" s="40"/>
      <c r="X1572" s="40"/>
      <c r="Y1572" s="40"/>
      <c r="Z1572" s="40"/>
    </row>
    <row r="1573" spans="1:26" x14ac:dyDescent="0.2">
      <c r="A1573" s="40"/>
      <c r="W1573" s="40"/>
      <c r="X1573" s="40"/>
      <c r="Y1573" s="40"/>
      <c r="Z1573" s="40"/>
    </row>
    <row r="1574" spans="1:26" x14ac:dyDescent="0.2">
      <c r="A1574" s="40"/>
      <c r="W1574" s="40"/>
      <c r="X1574" s="40"/>
      <c r="Y1574" s="40"/>
      <c r="Z1574" s="40"/>
    </row>
    <row r="1575" spans="1:26" x14ac:dyDescent="0.2">
      <c r="A1575" s="40"/>
      <c r="W1575" s="40"/>
      <c r="X1575" s="40"/>
      <c r="Y1575" s="40"/>
      <c r="Z1575" s="40"/>
    </row>
    <row r="1576" spans="1:26" x14ac:dyDescent="0.2">
      <c r="A1576" s="40"/>
      <c r="W1576" s="40"/>
      <c r="X1576" s="40"/>
      <c r="Y1576" s="40"/>
      <c r="Z1576" s="40"/>
    </row>
    <row r="1577" spans="1:26" x14ac:dyDescent="0.2">
      <c r="A1577" s="40"/>
      <c r="W1577" s="40"/>
      <c r="X1577" s="40"/>
      <c r="Y1577" s="40"/>
      <c r="Z1577" s="40"/>
    </row>
    <row r="1578" spans="1:26" x14ac:dyDescent="0.2">
      <c r="A1578" s="40"/>
      <c r="W1578" s="40"/>
      <c r="X1578" s="40"/>
      <c r="Y1578" s="40"/>
      <c r="Z1578" s="40"/>
    </row>
    <row r="1579" spans="1:26" x14ac:dyDescent="0.2">
      <c r="A1579" s="40"/>
      <c r="W1579" s="40"/>
      <c r="X1579" s="40"/>
      <c r="Y1579" s="40"/>
      <c r="Z1579" s="40"/>
    </row>
    <row r="1580" spans="1:26" x14ac:dyDescent="0.2">
      <c r="A1580" s="40"/>
      <c r="W1580" s="40"/>
      <c r="X1580" s="40"/>
      <c r="Y1580" s="40"/>
      <c r="Z1580" s="40"/>
    </row>
    <row r="1581" spans="1:26" x14ac:dyDescent="0.2">
      <c r="A1581" s="40"/>
      <c r="W1581" s="40"/>
      <c r="X1581" s="40"/>
      <c r="Y1581" s="40"/>
      <c r="Z1581" s="40"/>
    </row>
    <row r="1582" spans="1:26" x14ac:dyDescent="0.2">
      <c r="A1582" s="40"/>
      <c r="W1582" s="40"/>
      <c r="X1582" s="40"/>
      <c r="Y1582" s="40"/>
      <c r="Z1582" s="40"/>
    </row>
    <row r="1583" spans="1:26" x14ac:dyDescent="0.2">
      <c r="A1583" s="40"/>
      <c r="W1583" s="40"/>
      <c r="X1583" s="40"/>
      <c r="Y1583" s="40"/>
      <c r="Z1583" s="40"/>
    </row>
    <row r="1584" spans="1:26" x14ac:dyDescent="0.2">
      <c r="A1584" s="40"/>
      <c r="W1584" s="40"/>
      <c r="X1584" s="40"/>
      <c r="Y1584" s="40"/>
      <c r="Z1584" s="40"/>
    </row>
    <row r="1585" spans="1:26" x14ac:dyDescent="0.2">
      <c r="A1585" s="40"/>
      <c r="W1585" s="40"/>
      <c r="X1585" s="40"/>
      <c r="Y1585" s="40"/>
      <c r="Z1585" s="40"/>
    </row>
    <row r="1586" spans="1:26" x14ac:dyDescent="0.2">
      <c r="A1586" s="40"/>
      <c r="W1586" s="40"/>
      <c r="X1586" s="40"/>
      <c r="Y1586" s="40"/>
      <c r="Z1586" s="40"/>
    </row>
    <row r="1587" spans="1:26" x14ac:dyDescent="0.2">
      <c r="A1587" s="40"/>
      <c r="W1587" s="40"/>
      <c r="X1587" s="40"/>
      <c r="Y1587" s="40"/>
      <c r="Z1587" s="40"/>
    </row>
    <row r="1588" spans="1:26" x14ac:dyDescent="0.2">
      <c r="A1588" s="40"/>
      <c r="W1588" s="40"/>
      <c r="X1588" s="40"/>
      <c r="Y1588" s="40"/>
      <c r="Z1588" s="40"/>
    </row>
    <row r="1589" spans="1:26" x14ac:dyDescent="0.2">
      <c r="A1589" s="40"/>
      <c r="W1589" s="40"/>
      <c r="X1589" s="40"/>
      <c r="Y1589" s="40"/>
      <c r="Z1589" s="40"/>
    </row>
    <row r="1590" spans="1:26" x14ac:dyDescent="0.2">
      <c r="A1590" s="40"/>
      <c r="W1590" s="40"/>
      <c r="X1590" s="40"/>
      <c r="Y1590" s="40"/>
      <c r="Z1590" s="40"/>
    </row>
    <row r="1591" spans="1:26" x14ac:dyDescent="0.2">
      <c r="A1591" s="40"/>
      <c r="W1591" s="40"/>
      <c r="X1591" s="40"/>
      <c r="Y1591" s="40"/>
      <c r="Z1591" s="40"/>
    </row>
    <row r="1592" spans="1:26" x14ac:dyDescent="0.2">
      <c r="A1592" s="40"/>
      <c r="W1592" s="40"/>
      <c r="X1592" s="40"/>
      <c r="Y1592" s="40"/>
      <c r="Z1592" s="40"/>
    </row>
    <row r="1593" spans="1:26" x14ac:dyDescent="0.2">
      <c r="A1593" s="40"/>
      <c r="W1593" s="40"/>
      <c r="X1593" s="40"/>
      <c r="Y1593" s="40"/>
      <c r="Z1593" s="40"/>
    </row>
    <row r="1594" spans="1:26" x14ac:dyDescent="0.2">
      <c r="A1594" s="40"/>
      <c r="W1594" s="40"/>
      <c r="X1594" s="40"/>
      <c r="Y1594" s="40"/>
      <c r="Z1594" s="40"/>
    </row>
    <row r="1595" spans="1:26" x14ac:dyDescent="0.2">
      <c r="A1595" s="40"/>
      <c r="W1595" s="40"/>
      <c r="X1595" s="40"/>
      <c r="Y1595" s="40"/>
      <c r="Z1595" s="40"/>
    </row>
    <row r="1596" spans="1:26" x14ac:dyDescent="0.2">
      <c r="A1596" s="40"/>
      <c r="W1596" s="40"/>
      <c r="X1596" s="40"/>
      <c r="Y1596" s="40"/>
      <c r="Z1596" s="40"/>
    </row>
    <row r="1597" spans="1:26" x14ac:dyDescent="0.2">
      <c r="A1597" s="40"/>
      <c r="W1597" s="40"/>
      <c r="X1597" s="40"/>
      <c r="Y1597" s="40"/>
      <c r="Z1597" s="40"/>
    </row>
    <row r="1598" spans="1:26" x14ac:dyDescent="0.2">
      <c r="A1598" s="40"/>
      <c r="W1598" s="40"/>
      <c r="X1598" s="40"/>
      <c r="Y1598" s="40"/>
      <c r="Z1598" s="40"/>
    </row>
    <row r="1599" spans="1:26" x14ac:dyDescent="0.2">
      <c r="A1599" s="40"/>
      <c r="W1599" s="40"/>
      <c r="X1599" s="40"/>
      <c r="Y1599" s="40"/>
      <c r="Z1599" s="40"/>
    </row>
    <row r="1600" spans="1:26" x14ac:dyDescent="0.2">
      <c r="A1600" s="40"/>
      <c r="W1600" s="40"/>
      <c r="X1600" s="40"/>
      <c r="Y1600" s="40"/>
      <c r="Z1600" s="40"/>
    </row>
    <row r="1601" spans="1:26" x14ac:dyDescent="0.2">
      <c r="A1601" s="40"/>
      <c r="W1601" s="40"/>
      <c r="X1601" s="40"/>
      <c r="Y1601" s="40"/>
      <c r="Z1601" s="40"/>
    </row>
    <row r="1602" spans="1:26" x14ac:dyDescent="0.2">
      <c r="A1602" s="40"/>
      <c r="W1602" s="40"/>
      <c r="X1602" s="40"/>
      <c r="Y1602" s="40"/>
      <c r="Z1602" s="40"/>
    </row>
    <row r="1603" spans="1:26" x14ac:dyDescent="0.2">
      <c r="A1603" s="40"/>
      <c r="W1603" s="40"/>
      <c r="X1603" s="40"/>
      <c r="Y1603" s="40"/>
      <c r="Z1603" s="40"/>
    </row>
    <row r="1604" spans="1:26" x14ac:dyDescent="0.2">
      <c r="A1604" s="40"/>
      <c r="W1604" s="40"/>
      <c r="X1604" s="40"/>
      <c r="Y1604" s="40"/>
      <c r="Z1604" s="40"/>
    </row>
    <row r="1605" spans="1:26" x14ac:dyDescent="0.2">
      <c r="A1605" s="40"/>
      <c r="W1605" s="40"/>
      <c r="X1605" s="40"/>
      <c r="Y1605" s="40"/>
      <c r="Z1605" s="40"/>
    </row>
    <row r="1606" spans="1:26" x14ac:dyDescent="0.2">
      <c r="A1606" s="40"/>
      <c r="W1606" s="40"/>
      <c r="X1606" s="40"/>
      <c r="Y1606" s="40"/>
      <c r="Z1606" s="40"/>
    </row>
    <row r="1607" spans="1:26" x14ac:dyDescent="0.2">
      <c r="A1607" s="40"/>
      <c r="W1607" s="40"/>
      <c r="X1607" s="40"/>
      <c r="Y1607" s="40"/>
      <c r="Z1607" s="40"/>
    </row>
    <row r="1608" spans="1:26" x14ac:dyDescent="0.2">
      <c r="A1608" s="40"/>
      <c r="W1608" s="40"/>
      <c r="X1608" s="40"/>
      <c r="Y1608" s="40"/>
      <c r="Z1608" s="40"/>
    </row>
    <row r="1609" spans="1:26" x14ac:dyDescent="0.2">
      <c r="A1609" s="40"/>
      <c r="W1609" s="40"/>
      <c r="X1609" s="40"/>
      <c r="Y1609" s="40"/>
      <c r="Z1609" s="40"/>
    </row>
    <row r="1610" spans="1:26" x14ac:dyDescent="0.2">
      <c r="A1610" s="40"/>
      <c r="W1610" s="40"/>
      <c r="X1610" s="40"/>
      <c r="Y1610" s="40"/>
      <c r="Z1610" s="40"/>
    </row>
    <row r="1611" spans="1:26" x14ac:dyDescent="0.2">
      <c r="A1611" s="40"/>
      <c r="W1611" s="40"/>
      <c r="X1611" s="40"/>
      <c r="Y1611" s="40"/>
      <c r="Z1611" s="40"/>
    </row>
    <row r="1612" spans="1:26" x14ac:dyDescent="0.2">
      <c r="A1612" s="40"/>
      <c r="W1612" s="40"/>
      <c r="X1612" s="40"/>
      <c r="Y1612" s="40"/>
      <c r="Z1612" s="40"/>
    </row>
    <row r="1613" spans="1:26" x14ac:dyDescent="0.2">
      <c r="A1613" s="40"/>
      <c r="W1613" s="40"/>
      <c r="X1613" s="40"/>
      <c r="Y1613" s="40"/>
      <c r="Z1613" s="40"/>
    </row>
    <row r="1614" spans="1:26" x14ac:dyDescent="0.2">
      <c r="A1614" s="40"/>
      <c r="W1614" s="40"/>
      <c r="X1614" s="40"/>
      <c r="Y1614" s="40"/>
      <c r="Z1614" s="40"/>
    </row>
    <row r="1615" spans="1:26" x14ac:dyDescent="0.2">
      <c r="A1615" s="40"/>
      <c r="W1615" s="40"/>
      <c r="X1615" s="40"/>
      <c r="Y1615" s="40"/>
      <c r="Z1615" s="40"/>
    </row>
    <row r="1616" spans="1:26" x14ac:dyDescent="0.2">
      <c r="A1616" s="40"/>
      <c r="W1616" s="40"/>
      <c r="X1616" s="40"/>
      <c r="Y1616" s="40"/>
      <c r="Z1616" s="40"/>
    </row>
    <row r="1617" spans="1:26" x14ac:dyDescent="0.2">
      <c r="A1617" s="40"/>
      <c r="W1617" s="40"/>
      <c r="X1617" s="40"/>
      <c r="Y1617" s="40"/>
      <c r="Z1617" s="40"/>
    </row>
    <row r="1618" spans="1:26" x14ac:dyDescent="0.2">
      <c r="A1618" s="40"/>
      <c r="W1618" s="40"/>
      <c r="X1618" s="40"/>
      <c r="Y1618" s="40"/>
      <c r="Z1618" s="40"/>
    </row>
    <row r="1619" spans="1:26" x14ac:dyDescent="0.2">
      <c r="A1619" s="40"/>
      <c r="W1619" s="40"/>
      <c r="X1619" s="40"/>
      <c r="Y1619" s="40"/>
      <c r="Z1619" s="40"/>
    </row>
    <row r="1620" spans="1:26" x14ac:dyDescent="0.2">
      <c r="A1620" s="40"/>
      <c r="W1620" s="40"/>
      <c r="X1620" s="40"/>
      <c r="Y1620" s="40"/>
      <c r="Z1620" s="40"/>
    </row>
    <row r="1621" spans="1:26" x14ac:dyDescent="0.2">
      <c r="A1621" s="40"/>
      <c r="W1621" s="40"/>
      <c r="X1621" s="40"/>
      <c r="Y1621" s="40"/>
      <c r="Z1621" s="40"/>
    </row>
    <row r="1622" spans="1:26" x14ac:dyDescent="0.2">
      <c r="A1622" s="40"/>
      <c r="W1622" s="40"/>
      <c r="X1622" s="40"/>
      <c r="Y1622" s="40"/>
      <c r="Z1622" s="40"/>
    </row>
    <row r="1623" spans="1:26" x14ac:dyDescent="0.2">
      <c r="A1623" s="40"/>
      <c r="W1623" s="40"/>
      <c r="X1623" s="40"/>
      <c r="Y1623" s="40"/>
      <c r="Z1623" s="40"/>
    </row>
    <row r="1624" spans="1:26" x14ac:dyDescent="0.2">
      <c r="A1624" s="40"/>
      <c r="W1624" s="40"/>
      <c r="X1624" s="40"/>
      <c r="Y1624" s="40"/>
      <c r="Z1624" s="40"/>
    </row>
    <row r="1625" spans="1:26" x14ac:dyDescent="0.2">
      <c r="A1625" s="40"/>
      <c r="W1625" s="40"/>
      <c r="X1625" s="40"/>
      <c r="Y1625" s="40"/>
      <c r="Z1625" s="40"/>
    </row>
    <row r="1626" spans="1:26" x14ac:dyDescent="0.2">
      <c r="A1626" s="40"/>
      <c r="W1626" s="40"/>
      <c r="X1626" s="40"/>
      <c r="Y1626" s="40"/>
      <c r="Z1626" s="40"/>
    </row>
    <row r="1627" spans="1:26" x14ac:dyDescent="0.2">
      <c r="A1627" s="40"/>
      <c r="W1627" s="40"/>
      <c r="X1627" s="40"/>
      <c r="Y1627" s="40"/>
      <c r="Z1627" s="40"/>
    </row>
    <row r="1628" spans="1:26" x14ac:dyDescent="0.2">
      <c r="A1628" s="40"/>
      <c r="W1628" s="40"/>
      <c r="X1628" s="40"/>
      <c r="Y1628" s="40"/>
      <c r="Z1628" s="40"/>
    </row>
    <row r="1629" spans="1:26" x14ac:dyDescent="0.2">
      <c r="A1629" s="40"/>
      <c r="W1629" s="40"/>
      <c r="X1629" s="40"/>
      <c r="Y1629" s="40"/>
      <c r="Z1629" s="40"/>
    </row>
    <row r="1630" spans="1:26" x14ac:dyDescent="0.2">
      <c r="A1630" s="40"/>
      <c r="W1630" s="40"/>
      <c r="X1630" s="40"/>
      <c r="Y1630" s="40"/>
      <c r="Z1630" s="40"/>
    </row>
    <row r="1631" spans="1:26" x14ac:dyDescent="0.2">
      <c r="A1631" s="40"/>
      <c r="W1631" s="40"/>
      <c r="X1631" s="40"/>
      <c r="Y1631" s="40"/>
      <c r="Z1631" s="40"/>
    </row>
    <row r="1632" spans="1:26" x14ac:dyDescent="0.2">
      <c r="A1632" s="40"/>
      <c r="W1632" s="40"/>
      <c r="X1632" s="40"/>
      <c r="Y1632" s="40"/>
      <c r="Z1632" s="40"/>
    </row>
    <row r="1633" spans="1:26" x14ac:dyDescent="0.2">
      <c r="A1633" s="40"/>
      <c r="W1633" s="40"/>
      <c r="X1633" s="40"/>
      <c r="Y1633" s="40"/>
      <c r="Z1633" s="40"/>
    </row>
    <row r="1634" spans="1:26" x14ac:dyDescent="0.2">
      <c r="A1634" s="40"/>
      <c r="W1634" s="40"/>
      <c r="X1634" s="40"/>
      <c r="Y1634" s="40"/>
      <c r="Z1634" s="40"/>
    </row>
    <row r="1635" spans="1:26" x14ac:dyDescent="0.2">
      <c r="A1635" s="40"/>
      <c r="W1635" s="40"/>
      <c r="X1635" s="40"/>
      <c r="Y1635" s="40"/>
      <c r="Z1635" s="40"/>
    </row>
    <row r="1636" spans="1:26" x14ac:dyDescent="0.2">
      <c r="A1636" s="40"/>
      <c r="W1636" s="40"/>
      <c r="X1636" s="40"/>
      <c r="Y1636" s="40"/>
      <c r="Z1636" s="40"/>
    </row>
    <row r="1637" spans="1:26" x14ac:dyDescent="0.2">
      <c r="A1637" s="40"/>
      <c r="W1637" s="40"/>
      <c r="X1637" s="40"/>
      <c r="Y1637" s="40"/>
      <c r="Z1637" s="40"/>
    </row>
    <row r="1638" spans="1:26" x14ac:dyDescent="0.2">
      <c r="A1638" s="40"/>
      <c r="W1638" s="40"/>
      <c r="X1638" s="40"/>
      <c r="Y1638" s="40"/>
      <c r="Z1638" s="40"/>
    </row>
    <row r="1639" spans="1:26" x14ac:dyDescent="0.2">
      <c r="A1639" s="40"/>
      <c r="W1639" s="40"/>
      <c r="X1639" s="40"/>
      <c r="Y1639" s="40"/>
      <c r="Z1639" s="40"/>
    </row>
    <row r="1640" spans="1:26" x14ac:dyDescent="0.2">
      <c r="A1640" s="40"/>
      <c r="W1640" s="40"/>
      <c r="X1640" s="40"/>
      <c r="Y1640" s="40"/>
      <c r="Z1640" s="40"/>
    </row>
    <row r="1641" spans="1:26" x14ac:dyDescent="0.2">
      <c r="A1641" s="40"/>
      <c r="W1641" s="40"/>
      <c r="X1641" s="40"/>
      <c r="Y1641" s="40"/>
      <c r="Z1641" s="40"/>
    </row>
    <row r="1642" spans="1:26" x14ac:dyDescent="0.2">
      <c r="A1642" s="40"/>
      <c r="W1642" s="40"/>
      <c r="X1642" s="40"/>
      <c r="Y1642" s="40"/>
      <c r="Z1642" s="40"/>
    </row>
    <row r="1643" spans="1:26" x14ac:dyDescent="0.2">
      <c r="A1643" s="40"/>
      <c r="W1643" s="40"/>
      <c r="X1643" s="40"/>
      <c r="Y1643" s="40"/>
      <c r="Z1643" s="40"/>
    </row>
    <row r="1644" spans="1:26" x14ac:dyDescent="0.2">
      <c r="A1644" s="40"/>
      <c r="W1644" s="40"/>
      <c r="X1644" s="40"/>
      <c r="Y1644" s="40"/>
      <c r="Z1644" s="40"/>
    </row>
    <row r="1645" spans="1:26" x14ac:dyDescent="0.2">
      <c r="A1645" s="40"/>
      <c r="W1645" s="40"/>
      <c r="X1645" s="40"/>
      <c r="Y1645" s="40"/>
      <c r="Z1645" s="40"/>
    </row>
    <row r="1646" spans="1:26" x14ac:dyDescent="0.2">
      <c r="A1646" s="40"/>
      <c r="W1646" s="40"/>
      <c r="X1646" s="40"/>
      <c r="Y1646" s="40"/>
      <c r="Z1646" s="40"/>
    </row>
    <row r="1647" spans="1:26" x14ac:dyDescent="0.2">
      <c r="A1647" s="40"/>
      <c r="W1647" s="40"/>
      <c r="X1647" s="40"/>
      <c r="Y1647" s="40"/>
      <c r="Z1647" s="40"/>
    </row>
    <row r="1648" spans="1:26" x14ac:dyDescent="0.2">
      <c r="A1648" s="40"/>
      <c r="W1648" s="40"/>
      <c r="X1648" s="40"/>
      <c r="Y1648" s="40"/>
      <c r="Z1648" s="40"/>
    </row>
    <row r="1649" spans="1:26" x14ac:dyDescent="0.2">
      <c r="A1649" s="40"/>
      <c r="W1649" s="40"/>
      <c r="X1649" s="40"/>
      <c r="Y1649" s="40"/>
      <c r="Z1649" s="40"/>
    </row>
    <row r="1650" spans="1:26" x14ac:dyDescent="0.2">
      <c r="A1650" s="40"/>
      <c r="W1650" s="40"/>
      <c r="X1650" s="40"/>
      <c r="Y1650" s="40"/>
      <c r="Z1650" s="40"/>
    </row>
    <row r="1651" spans="1:26" x14ac:dyDescent="0.2">
      <c r="A1651" s="40"/>
      <c r="W1651" s="40"/>
      <c r="X1651" s="40"/>
      <c r="Y1651" s="40"/>
      <c r="Z1651" s="40"/>
    </row>
    <row r="1652" spans="1:26" x14ac:dyDescent="0.2">
      <c r="A1652" s="40"/>
      <c r="W1652" s="40"/>
      <c r="X1652" s="40"/>
      <c r="Y1652" s="40"/>
      <c r="Z1652" s="40"/>
    </row>
    <row r="1653" spans="1:26" x14ac:dyDescent="0.2">
      <c r="A1653" s="40"/>
      <c r="W1653" s="40"/>
      <c r="X1653" s="40"/>
      <c r="Y1653" s="40"/>
      <c r="Z1653" s="40"/>
    </row>
    <row r="1654" spans="1:26" x14ac:dyDescent="0.2">
      <c r="A1654" s="40"/>
      <c r="W1654" s="40"/>
      <c r="X1654" s="40"/>
      <c r="Y1654" s="40"/>
      <c r="Z1654" s="40"/>
    </row>
    <row r="1655" spans="1:26" x14ac:dyDescent="0.2">
      <c r="A1655" s="40"/>
      <c r="W1655" s="40"/>
      <c r="X1655" s="40"/>
      <c r="Y1655" s="40"/>
      <c r="Z1655" s="40"/>
    </row>
    <row r="1656" spans="1:26" x14ac:dyDescent="0.2">
      <c r="A1656" s="40"/>
      <c r="W1656" s="40"/>
      <c r="X1656" s="40"/>
      <c r="Y1656" s="40"/>
      <c r="Z1656" s="40"/>
    </row>
    <row r="1657" spans="1:26" x14ac:dyDescent="0.2">
      <c r="A1657" s="40"/>
      <c r="W1657" s="40"/>
      <c r="X1657" s="40"/>
      <c r="Y1657" s="40"/>
      <c r="Z1657" s="40"/>
    </row>
    <row r="1658" spans="1:26" x14ac:dyDescent="0.2">
      <c r="A1658" s="40"/>
      <c r="W1658" s="40"/>
      <c r="X1658" s="40"/>
      <c r="Y1658" s="40"/>
      <c r="Z1658" s="40"/>
    </row>
    <row r="1659" spans="1:26" x14ac:dyDescent="0.2">
      <c r="A1659" s="40"/>
      <c r="W1659" s="40"/>
      <c r="X1659" s="40"/>
      <c r="Y1659" s="40"/>
      <c r="Z1659" s="40"/>
    </row>
    <row r="1660" spans="1:26" x14ac:dyDescent="0.2">
      <c r="A1660" s="40"/>
      <c r="W1660" s="40"/>
      <c r="X1660" s="40"/>
      <c r="Y1660" s="40"/>
      <c r="Z1660" s="40"/>
    </row>
    <row r="1661" spans="1:26" x14ac:dyDescent="0.2">
      <c r="A1661" s="40"/>
      <c r="W1661" s="40"/>
      <c r="X1661" s="40"/>
      <c r="Y1661" s="40"/>
      <c r="Z1661" s="40"/>
    </row>
    <row r="1662" spans="1:26" x14ac:dyDescent="0.2">
      <c r="A1662" s="40"/>
      <c r="W1662" s="40"/>
      <c r="X1662" s="40"/>
      <c r="Y1662" s="40"/>
      <c r="Z1662" s="40"/>
    </row>
    <row r="1663" spans="1:26" x14ac:dyDescent="0.2">
      <c r="A1663" s="40"/>
      <c r="W1663" s="40"/>
      <c r="X1663" s="40"/>
      <c r="Y1663" s="40"/>
      <c r="Z1663" s="40"/>
    </row>
    <row r="1664" spans="1:26" x14ac:dyDescent="0.2">
      <c r="A1664" s="40"/>
      <c r="W1664" s="40"/>
      <c r="X1664" s="40"/>
      <c r="Y1664" s="40"/>
      <c r="Z1664" s="40"/>
    </row>
    <row r="1665" spans="1:26" x14ac:dyDescent="0.2">
      <c r="A1665" s="40"/>
      <c r="W1665" s="40"/>
      <c r="X1665" s="40"/>
      <c r="Y1665" s="40"/>
      <c r="Z1665" s="40"/>
    </row>
    <row r="1666" spans="1:26" x14ac:dyDescent="0.2">
      <c r="A1666" s="40"/>
      <c r="W1666" s="40"/>
      <c r="X1666" s="40"/>
      <c r="Y1666" s="40"/>
      <c r="Z1666" s="40"/>
    </row>
    <row r="1667" spans="1:26" x14ac:dyDescent="0.2">
      <c r="A1667" s="40"/>
      <c r="W1667" s="40"/>
      <c r="X1667" s="40"/>
      <c r="Y1667" s="40"/>
      <c r="Z1667" s="40"/>
    </row>
    <row r="1668" spans="1:26" x14ac:dyDescent="0.2">
      <c r="A1668" s="40"/>
      <c r="W1668" s="40"/>
      <c r="X1668" s="40"/>
      <c r="Y1668" s="40"/>
      <c r="Z1668" s="40"/>
    </row>
    <row r="1669" spans="1:26" x14ac:dyDescent="0.2">
      <c r="A1669" s="40"/>
      <c r="W1669" s="40"/>
      <c r="X1669" s="40"/>
      <c r="Y1669" s="40"/>
      <c r="Z1669" s="40"/>
    </row>
    <row r="1670" spans="1:26" x14ac:dyDescent="0.2">
      <c r="A1670" s="40"/>
      <c r="W1670" s="40"/>
      <c r="X1670" s="40"/>
      <c r="Y1670" s="40"/>
      <c r="Z1670" s="40"/>
    </row>
    <row r="1671" spans="1:26" x14ac:dyDescent="0.2">
      <c r="A1671" s="40"/>
      <c r="W1671" s="40"/>
      <c r="X1671" s="40"/>
      <c r="Y1671" s="40"/>
      <c r="Z1671" s="40"/>
    </row>
    <row r="1672" spans="1:26" x14ac:dyDescent="0.2">
      <c r="A1672" s="40"/>
      <c r="W1672" s="40"/>
      <c r="X1672" s="40"/>
      <c r="Y1672" s="40"/>
      <c r="Z1672" s="40"/>
    </row>
    <row r="1673" spans="1:26" x14ac:dyDescent="0.2">
      <c r="A1673" s="40"/>
      <c r="W1673" s="40"/>
      <c r="X1673" s="40"/>
      <c r="Y1673" s="40"/>
      <c r="Z1673" s="40"/>
    </row>
    <row r="1674" spans="1:26" x14ac:dyDescent="0.2">
      <c r="A1674" s="40"/>
      <c r="W1674" s="40"/>
      <c r="X1674" s="40"/>
      <c r="Y1674" s="40"/>
      <c r="Z1674" s="40"/>
    </row>
    <row r="1675" spans="1:26" x14ac:dyDescent="0.2">
      <c r="A1675" s="40"/>
      <c r="W1675" s="40"/>
      <c r="X1675" s="40"/>
      <c r="Y1675" s="40"/>
      <c r="Z1675" s="40"/>
    </row>
    <row r="1676" spans="1:26" x14ac:dyDescent="0.2">
      <c r="A1676" s="40"/>
      <c r="W1676" s="40"/>
      <c r="X1676" s="40"/>
      <c r="Y1676" s="40"/>
      <c r="Z1676" s="40"/>
    </row>
    <row r="1677" spans="1:26" x14ac:dyDescent="0.2">
      <c r="A1677" s="40"/>
      <c r="W1677" s="40"/>
      <c r="X1677" s="40"/>
      <c r="Y1677" s="40"/>
      <c r="Z1677" s="40"/>
    </row>
    <row r="1678" spans="1:26" x14ac:dyDescent="0.2">
      <c r="A1678" s="40"/>
      <c r="W1678" s="40"/>
      <c r="X1678" s="40"/>
      <c r="Y1678" s="40"/>
      <c r="Z1678" s="40"/>
    </row>
    <row r="1679" spans="1:26" x14ac:dyDescent="0.2">
      <c r="A1679" s="40"/>
      <c r="W1679" s="40"/>
      <c r="X1679" s="40"/>
      <c r="Y1679" s="40"/>
      <c r="Z1679" s="40"/>
    </row>
    <row r="1680" spans="1:26" x14ac:dyDescent="0.2">
      <c r="A1680" s="40"/>
      <c r="W1680" s="40"/>
      <c r="X1680" s="40"/>
      <c r="Y1680" s="40"/>
      <c r="Z1680" s="40"/>
    </row>
    <row r="1681" spans="1:26" x14ac:dyDescent="0.2">
      <c r="A1681" s="40"/>
      <c r="W1681" s="40"/>
      <c r="X1681" s="40"/>
      <c r="Y1681" s="40"/>
      <c r="Z1681" s="40"/>
    </row>
    <row r="1682" spans="1:26" x14ac:dyDescent="0.2">
      <c r="A1682" s="40"/>
      <c r="W1682" s="40"/>
      <c r="X1682" s="40"/>
      <c r="Y1682" s="40"/>
      <c r="Z1682" s="40"/>
    </row>
    <row r="1683" spans="1:26" x14ac:dyDescent="0.2">
      <c r="A1683" s="40"/>
      <c r="W1683" s="40"/>
      <c r="X1683" s="40"/>
      <c r="Y1683" s="40"/>
      <c r="Z1683" s="40"/>
    </row>
    <row r="1684" spans="1:26" x14ac:dyDescent="0.2">
      <c r="A1684" s="40"/>
      <c r="W1684" s="40"/>
      <c r="X1684" s="40"/>
      <c r="Y1684" s="40"/>
      <c r="Z1684" s="40"/>
    </row>
    <row r="1685" spans="1:26" x14ac:dyDescent="0.2">
      <c r="A1685" s="40"/>
      <c r="W1685" s="40"/>
      <c r="X1685" s="40"/>
      <c r="Y1685" s="40"/>
      <c r="Z1685" s="40"/>
    </row>
    <row r="1686" spans="1:26" x14ac:dyDescent="0.2">
      <c r="A1686" s="40"/>
      <c r="W1686" s="40"/>
      <c r="X1686" s="40"/>
      <c r="Y1686" s="40"/>
      <c r="Z1686" s="40"/>
    </row>
    <row r="1687" spans="1:26" x14ac:dyDescent="0.2">
      <c r="A1687" s="40"/>
      <c r="W1687" s="40"/>
      <c r="X1687" s="40"/>
      <c r="Y1687" s="40"/>
      <c r="Z1687" s="40"/>
    </row>
    <row r="1688" spans="1:26" x14ac:dyDescent="0.2">
      <c r="A1688" s="40"/>
      <c r="W1688" s="40"/>
      <c r="X1688" s="40"/>
      <c r="Y1688" s="40"/>
      <c r="Z1688" s="40"/>
    </row>
    <row r="1689" spans="1:26" x14ac:dyDescent="0.2">
      <c r="A1689" s="40"/>
      <c r="W1689" s="40"/>
      <c r="X1689" s="40"/>
      <c r="Y1689" s="40"/>
      <c r="Z1689" s="40"/>
    </row>
    <row r="1690" spans="1:26" x14ac:dyDescent="0.2">
      <c r="A1690" s="40"/>
      <c r="W1690" s="40"/>
      <c r="X1690" s="40"/>
      <c r="Y1690" s="40"/>
      <c r="Z1690" s="40"/>
    </row>
    <row r="1691" spans="1:26" x14ac:dyDescent="0.2">
      <c r="A1691" s="40"/>
      <c r="W1691" s="40"/>
      <c r="X1691" s="40"/>
      <c r="Y1691" s="40"/>
      <c r="Z1691" s="40"/>
    </row>
    <row r="1692" spans="1:26" x14ac:dyDescent="0.2">
      <c r="A1692" s="40"/>
      <c r="W1692" s="40"/>
      <c r="X1692" s="40"/>
      <c r="Y1692" s="40"/>
      <c r="Z1692" s="40"/>
    </row>
    <row r="1693" spans="1:26" x14ac:dyDescent="0.2">
      <c r="A1693" s="40"/>
      <c r="W1693" s="40"/>
      <c r="X1693" s="40"/>
      <c r="Y1693" s="40"/>
      <c r="Z1693" s="40"/>
    </row>
    <row r="1694" spans="1:26" x14ac:dyDescent="0.2">
      <c r="A1694" s="40"/>
      <c r="W1694" s="40"/>
      <c r="X1694" s="40"/>
      <c r="Y1694" s="40"/>
      <c r="Z1694" s="40"/>
    </row>
    <row r="1695" spans="1:26" x14ac:dyDescent="0.2">
      <c r="A1695" s="40"/>
      <c r="W1695" s="40"/>
      <c r="X1695" s="40"/>
      <c r="Y1695" s="40"/>
      <c r="Z1695" s="40"/>
    </row>
    <row r="1696" spans="1:26" x14ac:dyDescent="0.2">
      <c r="A1696" s="40"/>
      <c r="W1696" s="40"/>
      <c r="X1696" s="40"/>
      <c r="Y1696" s="40"/>
      <c r="Z1696" s="40"/>
    </row>
    <row r="1697" spans="1:26" x14ac:dyDescent="0.2">
      <c r="A1697" s="40"/>
      <c r="W1697" s="40"/>
      <c r="X1697" s="40"/>
      <c r="Y1697" s="40"/>
      <c r="Z1697" s="40"/>
    </row>
    <row r="1698" spans="1:26" x14ac:dyDescent="0.2">
      <c r="A1698" s="40"/>
      <c r="W1698" s="40"/>
      <c r="X1698" s="40"/>
      <c r="Y1698" s="40"/>
      <c r="Z1698" s="40"/>
    </row>
    <row r="1699" spans="1:26" x14ac:dyDescent="0.2">
      <c r="A1699" s="40"/>
      <c r="W1699" s="40"/>
      <c r="X1699" s="40"/>
      <c r="Y1699" s="40"/>
      <c r="Z1699" s="40"/>
    </row>
    <row r="1700" spans="1:26" x14ac:dyDescent="0.2">
      <c r="A1700" s="40"/>
      <c r="W1700" s="40"/>
      <c r="X1700" s="40"/>
      <c r="Y1700" s="40"/>
      <c r="Z1700" s="40"/>
    </row>
    <row r="1701" spans="1:26" x14ac:dyDescent="0.2">
      <c r="A1701" s="40"/>
      <c r="W1701" s="40"/>
      <c r="X1701" s="40"/>
      <c r="Y1701" s="40"/>
      <c r="Z1701" s="40"/>
    </row>
    <row r="1702" spans="1:26" x14ac:dyDescent="0.2">
      <c r="A1702" s="40"/>
      <c r="W1702" s="40"/>
      <c r="X1702" s="40"/>
      <c r="Y1702" s="40"/>
      <c r="Z1702" s="40"/>
    </row>
    <row r="1703" spans="1:26" x14ac:dyDescent="0.2">
      <c r="A1703" s="40"/>
      <c r="W1703" s="40"/>
      <c r="X1703" s="40"/>
      <c r="Y1703" s="40"/>
      <c r="Z1703" s="40"/>
    </row>
    <row r="1704" spans="1:26" x14ac:dyDescent="0.2">
      <c r="A1704" s="40"/>
      <c r="W1704" s="40"/>
      <c r="X1704" s="40"/>
      <c r="Y1704" s="40"/>
      <c r="Z1704" s="40"/>
    </row>
    <row r="1705" spans="1:26" x14ac:dyDescent="0.2">
      <c r="A1705" s="40"/>
      <c r="W1705" s="40"/>
      <c r="X1705" s="40"/>
      <c r="Y1705" s="40"/>
      <c r="Z1705" s="40"/>
    </row>
    <row r="1706" spans="1:26" x14ac:dyDescent="0.2">
      <c r="A1706" s="40"/>
      <c r="W1706" s="40"/>
      <c r="X1706" s="40"/>
      <c r="Y1706" s="40"/>
      <c r="Z1706" s="40"/>
    </row>
    <row r="1707" spans="1:26" x14ac:dyDescent="0.2">
      <c r="A1707" s="40"/>
      <c r="W1707" s="40"/>
      <c r="X1707" s="40"/>
      <c r="Y1707" s="40"/>
      <c r="Z1707" s="40"/>
    </row>
    <row r="1708" spans="1:26" x14ac:dyDescent="0.2">
      <c r="A1708" s="40"/>
      <c r="W1708" s="40"/>
      <c r="X1708" s="40"/>
      <c r="Y1708" s="40"/>
      <c r="Z1708" s="40"/>
    </row>
    <row r="1709" spans="1:26" x14ac:dyDescent="0.2">
      <c r="A1709" s="40"/>
      <c r="W1709" s="40"/>
      <c r="X1709" s="40"/>
      <c r="Y1709" s="40"/>
      <c r="Z1709" s="40"/>
    </row>
    <row r="1710" spans="1:26" x14ac:dyDescent="0.2">
      <c r="A1710" s="40"/>
      <c r="W1710" s="40"/>
      <c r="X1710" s="40"/>
      <c r="Y1710" s="40"/>
      <c r="Z1710" s="40"/>
    </row>
    <row r="1711" spans="1:26" x14ac:dyDescent="0.2">
      <c r="A1711" s="40"/>
      <c r="W1711" s="40"/>
      <c r="X1711" s="40"/>
      <c r="Y1711" s="40"/>
      <c r="Z1711" s="40"/>
    </row>
    <row r="1712" spans="1:26" x14ac:dyDescent="0.2">
      <c r="A1712" s="40"/>
      <c r="W1712" s="40"/>
      <c r="X1712" s="40"/>
      <c r="Y1712" s="40"/>
      <c r="Z1712" s="40"/>
    </row>
    <row r="1713" spans="1:26" x14ac:dyDescent="0.2">
      <c r="A1713" s="40"/>
      <c r="W1713" s="40"/>
      <c r="X1713" s="40"/>
      <c r="Y1713" s="40"/>
      <c r="Z1713" s="40"/>
    </row>
    <row r="1714" spans="1:26" x14ac:dyDescent="0.2">
      <c r="A1714" s="40"/>
      <c r="W1714" s="40"/>
      <c r="X1714" s="40"/>
      <c r="Y1714" s="40"/>
      <c r="Z1714" s="40"/>
    </row>
    <row r="1715" spans="1:26" x14ac:dyDescent="0.2">
      <c r="A1715" s="40"/>
      <c r="W1715" s="40"/>
      <c r="X1715" s="40"/>
      <c r="Y1715" s="40"/>
      <c r="Z1715" s="40"/>
    </row>
    <row r="1716" spans="1:26" x14ac:dyDescent="0.2">
      <c r="A1716" s="40"/>
      <c r="W1716" s="40"/>
      <c r="X1716" s="40"/>
      <c r="Y1716" s="40"/>
      <c r="Z1716" s="40"/>
    </row>
    <row r="1717" spans="1:26" x14ac:dyDescent="0.2">
      <c r="A1717" s="40"/>
      <c r="W1717" s="40"/>
      <c r="X1717" s="40"/>
      <c r="Y1717" s="40"/>
      <c r="Z1717" s="40"/>
    </row>
    <row r="1718" spans="1:26" x14ac:dyDescent="0.2">
      <c r="A1718" s="40"/>
      <c r="W1718" s="40"/>
      <c r="X1718" s="40"/>
      <c r="Y1718" s="40"/>
      <c r="Z1718" s="40"/>
    </row>
    <row r="1719" spans="1:26" x14ac:dyDescent="0.2">
      <c r="A1719" s="40"/>
      <c r="W1719" s="40"/>
      <c r="X1719" s="40"/>
      <c r="Y1719" s="40"/>
      <c r="Z1719" s="40"/>
    </row>
    <row r="1720" spans="1:26" x14ac:dyDescent="0.2">
      <c r="A1720" s="40"/>
      <c r="W1720" s="40"/>
      <c r="X1720" s="40"/>
      <c r="Y1720" s="40"/>
      <c r="Z1720" s="40"/>
    </row>
    <row r="1721" spans="1:26" x14ac:dyDescent="0.2">
      <c r="A1721" s="40"/>
      <c r="W1721" s="40"/>
      <c r="X1721" s="40"/>
      <c r="Y1721" s="40"/>
      <c r="Z1721" s="40"/>
    </row>
    <row r="1722" spans="1:26" x14ac:dyDescent="0.2">
      <c r="A1722" s="40"/>
      <c r="W1722" s="40"/>
      <c r="X1722" s="40"/>
      <c r="Y1722" s="40"/>
      <c r="Z1722" s="40"/>
    </row>
    <row r="1723" spans="1:26" x14ac:dyDescent="0.2">
      <c r="A1723" s="40"/>
      <c r="W1723" s="40"/>
      <c r="X1723" s="40"/>
      <c r="Y1723" s="40"/>
      <c r="Z1723" s="40"/>
    </row>
    <row r="1724" spans="1:26" x14ac:dyDescent="0.2">
      <c r="A1724" s="40"/>
      <c r="W1724" s="40"/>
      <c r="X1724" s="40"/>
      <c r="Y1724" s="40"/>
      <c r="Z1724" s="40"/>
    </row>
    <row r="1725" spans="1:26" x14ac:dyDescent="0.2">
      <c r="A1725" s="40"/>
      <c r="W1725" s="40"/>
      <c r="X1725" s="40"/>
      <c r="Y1725" s="40"/>
      <c r="Z1725" s="40"/>
    </row>
    <row r="1726" spans="1:26" x14ac:dyDescent="0.2">
      <c r="A1726" s="40"/>
      <c r="W1726" s="40"/>
      <c r="X1726" s="40"/>
      <c r="Y1726" s="40"/>
      <c r="Z1726" s="40"/>
    </row>
    <row r="1727" spans="1:26" x14ac:dyDescent="0.2">
      <c r="A1727" s="40"/>
      <c r="W1727" s="40"/>
      <c r="X1727" s="40"/>
      <c r="Y1727" s="40"/>
      <c r="Z1727" s="40"/>
    </row>
    <row r="1728" spans="1:26" x14ac:dyDescent="0.2">
      <c r="A1728" s="40"/>
      <c r="W1728" s="40"/>
      <c r="X1728" s="40"/>
      <c r="Y1728" s="40"/>
      <c r="Z1728" s="40"/>
    </row>
    <row r="1729" spans="1:26" x14ac:dyDescent="0.2">
      <c r="A1729" s="40"/>
      <c r="W1729" s="40"/>
      <c r="X1729" s="40"/>
      <c r="Y1729" s="40"/>
      <c r="Z1729" s="40"/>
    </row>
    <row r="1730" spans="1:26" x14ac:dyDescent="0.2">
      <c r="A1730" s="40"/>
      <c r="W1730" s="40"/>
      <c r="X1730" s="40"/>
      <c r="Y1730" s="40"/>
      <c r="Z1730" s="40"/>
    </row>
    <row r="1731" spans="1:26" x14ac:dyDescent="0.2">
      <c r="A1731" s="40"/>
      <c r="W1731" s="40"/>
      <c r="X1731" s="40"/>
      <c r="Y1731" s="40"/>
      <c r="Z1731" s="40"/>
    </row>
    <row r="1732" spans="1:26" x14ac:dyDescent="0.2">
      <c r="A1732" s="40"/>
      <c r="W1732" s="40"/>
      <c r="X1732" s="40"/>
      <c r="Y1732" s="40"/>
      <c r="Z1732" s="40"/>
    </row>
    <row r="1733" spans="1:26" x14ac:dyDescent="0.2">
      <c r="A1733" s="40"/>
      <c r="W1733" s="40"/>
      <c r="X1733" s="40"/>
      <c r="Y1733" s="40"/>
      <c r="Z1733" s="40"/>
    </row>
    <row r="1734" spans="1:26" x14ac:dyDescent="0.2">
      <c r="A1734" s="40"/>
      <c r="W1734" s="40"/>
      <c r="X1734" s="40"/>
      <c r="Y1734" s="40"/>
      <c r="Z1734" s="40"/>
    </row>
    <row r="1735" spans="1:26" x14ac:dyDescent="0.2">
      <c r="A1735" s="40"/>
      <c r="W1735" s="40"/>
      <c r="X1735" s="40"/>
      <c r="Y1735" s="40"/>
      <c r="Z1735" s="40"/>
    </row>
    <row r="1736" spans="1:26" x14ac:dyDescent="0.2">
      <c r="A1736" s="40"/>
      <c r="W1736" s="40"/>
      <c r="X1736" s="40"/>
      <c r="Y1736" s="40"/>
      <c r="Z1736" s="40"/>
    </row>
    <row r="1737" spans="1:26" x14ac:dyDescent="0.2">
      <c r="A1737" s="40"/>
      <c r="W1737" s="40"/>
      <c r="X1737" s="40"/>
      <c r="Y1737" s="40"/>
      <c r="Z1737" s="40"/>
    </row>
    <row r="1738" spans="1:26" x14ac:dyDescent="0.2">
      <c r="A1738" s="40"/>
      <c r="W1738" s="40"/>
      <c r="X1738" s="40"/>
      <c r="Y1738" s="40"/>
      <c r="Z1738" s="40"/>
    </row>
    <row r="1739" spans="1:26" x14ac:dyDescent="0.2">
      <c r="A1739" s="40"/>
      <c r="W1739" s="40"/>
      <c r="X1739" s="40"/>
      <c r="Y1739" s="40"/>
      <c r="Z1739" s="40"/>
    </row>
    <row r="1740" spans="1:26" x14ac:dyDescent="0.2">
      <c r="A1740" s="40"/>
      <c r="W1740" s="40"/>
      <c r="X1740" s="40"/>
      <c r="Y1740" s="40"/>
      <c r="Z1740" s="40"/>
    </row>
    <row r="1741" spans="1:26" x14ac:dyDescent="0.2">
      <c r="A1741" s="40"/>
      <c r="W1741" s="40"/>
      <c r="X1741" s="40"/>
      <c r="Y1741" s="40"/>
      <c r="Z1741" s="40"/>
    </row>
    <row r="1742" spans="1:26" x14ac:dyDescent="0.2">
      <c r="A1742" s="40"/>
      <c r="W1742" s="40"/>
      <c r="X1742" s="40"/>
      <c r="Y1742" s="40"/>
      <c r="Z1742" s="40"/>
    </row>
    <row r="1743" spans="1:26" x14ac:dyDescent="0.2">
      <c r="A1743" s="40"/>
      <c r="W1743" s="40"/>
      <c r="X1743" s="40"/>
      <c r="Y1743" s="40"/>
      <c r="Z1743" s="40"/>
    </row>
    <row r="1744" spans="1:26" x14ac:dyDescent="0.2">
      <c r="A1744" s="40"/>
      <c r="W1744" s="40"/>
      <c r="X1744" s="40"/>
      <c r="Y1744" s="40"/>
      <c r="Z1744" s="40"/>
    </row>
    <row r="1745" spans="1:26" x14ac:dyDescent="0.2">
      <c r="A1745" s="40"/>
      <c r="W1745" s="40"/>
      <c r="X1745" s="40"/>
      <c r="Y1745" s="40"/>
      <c r="Z1745" s="40"/>
    </row>
    <row r="1746" spans="1:26" x14ac:dyDescent="0.2">
      <c r="A1746" s="40"/>
      <c r="W1746" s="40"/>
      <c r="X1746" s="40"/>
      <c r="Y1746" s="40"/>
      <c r="Z1746" s="40"/>
    </row>
    <row r="1747" spans="1:26" x14ac:dyDescent="0.2">
      <c r="A1747" s="40"/>
      <c r="W1747" s="40"/>
      <c r="X1747" s="40"/>
      <c r="Y1747" s="40"/>
      <c r="Z1747" s="40"/>
    </row>
    <row r="1748" spans="1:26" x14ac:dyDescent="0.2">
      <c r="A1748" s="40"/>
      <c r="W1748" s="40"/>
      <c r="X1748" s="40"/>
      <c r="Y1748" s="40"/>
      <c r="Z1748" s="40"/>
    </row>
    <row r="1749" spans="1:26" x14ac:dyDescent="0.2">
      <c r="A1749" s="40"/>
      <c r="W1749" s="40"/>
      <c r="X1749" s="40"/>
      <c r="Y1749" s="40"/>
      <c r="Z1749" s="40"/>
    </row>
    <row r="1750" spans="1:26" x14ac:dyDescent="0.2">
      <c r="A1750" s="40"/>
      <c r="W1750" s="40"/>
      <c r="X1750" s="40"/>
      <c r="Y1750" s="40"/>
      <c r="Z1750" s="40"/>
    </row>
    <row r="1751" spans="1:26" x14ac:dyDescent="0.2">
      <c r="A1751" s="40"/>
      <c r="W1751" s="40"/>
      <c r="X1751" s="40"/>
      <c r="Y1751" s="40"/>
      <c r="Z1751" s="40"/>
    </row>
    <row r="1752" spans="1:26" x14ac:dyDescent="0.2">
      <c r="A1752" s="40"/>
      <c r="W1752" s="40"/>
      <c r="X1752" s="40"/>
      <c r="Y1752" s="40"/>
      <c r="Z1752" s="40"/>
    </row>
    <row r="1753" spans="1:26" x14ac:dyDescent="0.2">
      <c r="A1753" s="40"/>
      <c r="W1753" s="40"/>
      <c r="X1753" s="40"/>
      <c r="Y1753" s="40"/>
      <c r="Z1753" s="40"/>
    </row>
    <row r="1754" spans="1:26" x14ac:dyDescent="0.2">
      <c r="A1754" s="40"/>
      <c r="W1754" s="40"/>
      <c r="X1754" s="40"/>
      <c r="Y1754" s="40"/>
      <c r="Z1754" s="40"/>
    </row>
    <row r="1755" spans="1:26" x14ac:dyDescent="0.2">
      <c r="A1755" s="40"/>
      <c r="W1755" s="40"/>
      <c r="X1755" s="40"/>
      <c r="Y1755" s="40"/>
      <c r="Z1755" s="40"/>
    </row>
    <row r="1756" spans="1:26" x14ac:dyDescent="0.2">
      <c r="A1756" s="40"/>
      <c r="W1756" s="40"/>
      <c r="X1756" s="40"/>
      <c r="Y1756" s="40"/>
      <c r="Z1756" s="40"/>
    </row>
    <row r="1757" spans="1:26" x14ac:dyDescent="0.2">
      <c r="A1757" s="40"/>
      <c r="W1757" s="40"/>
      <c r="X1757" s="40"/>
      <c r="Y1757" s="40"/>
      <c r="Z1757" s="40"/>
    </row>
    <row r="1758" spans="1:26" x14ac:dyDescent="0.2">
      <c r="A1758" s="40"/>
      <c r="W1758" s="40"/>
      <c r="X1758" s="40"/>
      <c r="Y1758" s="40"/>
      <c r="Z1758" s="40"/>
    </row>
    <row r="1759" spans="1:26" x14ac:dyDescent="0.2">
      <c r="A1759" s="40"/>
      <c r="W1759" s="40"/>
      <c r="X1759" s="40"/>
      <c r="Y1759" s="40"/>
      <c r="Z1759" s="40"/>
    </row>
    <row r="1760" spans="1:26" x14ac:dyDescent="0.2">
      <c r="A1760" s="40"/>
      <c r="W1760" s="40"/>
      <c r="X1760" s="40"/>
      <c r="Y1760" s="40"/>
      <c r="Z1760" s="40"/>
    </row>
    <row r="1761" spans="1:26" x14ac:dyDescent="0.2">
      <c r="A1761" s="40"/>
      <c r="W1761" s="40"/>
      <c r="X1761" s="40"/>
      <c r="Y1761" s="40"/>
      <c r="Z1761" s="40"/>
    </row>
    <row r="1762" spans="1:26" x14ac:dyDescent="0.2">
      <c r="A1762" s="40"/>
      <c r="W1762" s="40"/>
      <c r="X1762" s="40"/>
      <c r="Y1762" s="40"/>
      <c r="Z1762" s="40"/>
    </row>
    <row r="1763" spans="1:26" x14ac:dyDescent="0.2">
      <c r="A1763" s="40"/>
      <c r="W1763" s="40"/>
      <c r="X1763" s="40"/>
      <c r="Y1763" s="40"/>
      <c r="Z1763" s="40"/>
    </row>
    <row r="1764" spans="1:26" x14ac:dyDescent="0.2">
      <c r="A1764" s="40"/>
      <c r="W1764" s="40"/>
      <c r="X1764" s="40"/>
      <c r="Y1764" s="40"/>
      <c r="Z1764" s="40"/>
    </row>
    <row r="1765" spans="1:26" x14ac:dyDescent="0.2">
      <c r="A1765" s="40"/>
      <c r="W1765" s="40"/>
      <c r="X1765" s="40"/>
      <c r="Y1765" s="40"/>
      <c r="Z1765" s="40"/>
    </row>
    <row r="1766" spans="1:26" x14ac:dyDescent="0.2">
      <c r="A1766" s="40"/>
      <c r="W1766" s="40"/>
      <c r="X1766" s="40"/>
      <c r="Y1766" s="40"/>
      <c r="Z1766" s="40"/>
    </row>
    <row r="1767" spans="1:26" x14ac:dyDescent="0.2">
      <c r="A1767" s="40"/>
      <c r="W1767" s="40"/>
      <c r="X1767" s="40"/>
      <c r="Y1767" s="40"/>
      <c r="Z1767" s="40"/>
    </row>
    <row r="1768" spans="1:26" x14ac:dyDescent="0.2">
      <c r="A1768" s="40"/>
      <c r="W1768" s="40"/>
      <c r="X1768" s="40"/>
      <c r="Y1768" s="40"/>
      <c r="Z1768" s="40"/>
    </row>
    <row r="1769" spans="1:26" x14ac:dyDescent="0.2">
      <c r="A1769" s="40"/>
      <c r="W1769" s="40"/>
      <c r="X1769" s="40"/>
      <c r="Y1769" s="40"/>
      <c r="Z1769" s="40"/>
    </row>
    <row r="1770" spans="1:26" x14ac:dyDescent="0.2">
      <c r="A1770" s="40"/>
      <c r="W1770" s="40"/>
      <c r="X1770" s="40"/>
      <c r="Y1770" s="40"/>
      <c r="Z1770" s="40"/>
    </row>
    <row r="1771" spans="1:26" x14ac:dyDescent="0.2">
      <c r="A1771" s="40"/>
      <c r="W1771" s="40"/>
      <c r="X1771" s="40"/>
      <c r="Y1771" s="40"/>
      <c r="Z1771" s="40"/>
    </row>
    <row r="1772" spans="1:26" x14ac:dyDescent="0.2">
      <c r="A1772" s="40"/>
      <c r="W1772" s="40"/>
      <c r="X1772" s="40"/>
      <c r="Y1772" s="40"/>
      <c r="Z1772" s="40"/>
    </row>
    <row r="1773" spans="1:26" x14ac:dyDescent="0.2">
      <c r="A1773" s="40"/>
      <c r="W1773" s="40"/>
      <c r="X1773" s="40"/>
      <c r="Y1773" s="40"/>
      <c r="Z1773" s="40"/>
    </row>
    <row r="1774" spans="1:26" x14ac:dyDescent="0.2">
      <c r="A1774" s="40"/>
      <c r="W1774" s="40"/>
      <c r="X1774" s="40"/>
      <c r="Y1774" s="40"/>
      <c r="Z1774" s="40"/>
    </row>
    <row r="1775" spans="1:26" x14ac:dyDescent="0.2">
      <c r="A1775" s="40"/>
      <c r="W1775" s="40"/>
      <c r="X1775" s="40"/>
      <c r="Y1775" s="40"/>
      <c r="Z1775" s="40"/>
    </row>
    <row r="1776" spans="1:26" x14ac:dyDescent="0.2">
      <c r="A1776" s="40"/>
      <c r="W1776" s="40"/>
      <c r="X1776" s="40"/>
      <c r="Y1776" s="40"/>
      <c r="Z1776" s="40"/>
    </row>
    <row r="1777" spans="1:26" x14ac:dyDescent="0.2">
      <c r="A1777" s="40"/>
      <c r="W1777" s="40"/>
      <c r="X1777" s="40"/>
      <c r="Y1777" s="40"/>
      <c r="Z1777" s="40"/>
    </row>
    <row r="1778" spans="1:26" x14ac:dyDescent="0.2">
      <c r="A1778" s="40"/>
      <c r="W1778" s="40"/>
      <c r="X1778" s="40"/>
      <c r="Y1778" s="40"/>
      <c r="Z1778" s="40"/>
    </row>
    <row r="1779" spans="1:26" x14ac:dyDescent="0.2">
      <c r="A1779" s="40"/>
      <c r="W1779" s="40"/>
      <c r="X1779" s="40"/>
      <c r="Y1779" s="40"/>
      <c r="Z1779" s="40"/>
    </row>
    <row r="1780" spans="1:26" x14ac:dyDescent="0.2">
      <c r="A1780" s="40"/>
      <c r="W1780" s="40"/>
      <c r="X1780" s="40"/>
      <c r="Y1780" s="40"/>
      <c r="Z1780" s="40"/>
    </row>
    <row r="1781" spans="1:26" x14ac:dyDescent="0.2">
      <c r="A1781" s="40"/>
      <c r="W1781" s="40"/>
      <c r="X1781" s="40"/>
      <c r="Y1781" s="40"/>
      <c r="Z1781" s="40"/>
    </row>
    <row r="1782" spans="1:26" x14ac:dyDescent="0.2">
      <c r="A1782" s="40"/>
      <c r="W1782" s="40"/>
      <c r="X1782" s="40"/>
      <c r="Y1782" s="40"/>
      <c r="Z1782" s="40"/>
    </row>
    <row r="1783" spans="1:26" x14ac:dyDescent="0.2">
      <c r="A1783" s="40"/>
      <c r="W1783" s="40"/>
      <c r="X1783" s="40"/>
      <c r="Y1783" s="40"/>
      <c r="Z1783" s="40"/>
    </row>
    <row r="1784" spans="1:26" x14ac:dyDescent="0.2">
      <c r="A1784" s="40"/>
      <c r="W1784" s="40"/>
      <c r="X1784" s="40"/>
      <c r="Y1784" s="40"/>
      <c r="Z1784" s="40"/>
    </row>
    <row r="1785" spans="1:26" x14ac:dyDescent="0.2">
      <c r="A1785" s="40"/>
      <c r="W1785" s="40"/>
      <c r="X1785" s="40"/>
      <c r="Y1785" s="40"/>
      <c r="Z1785" s="40"/>
    </row>
    <row r="1786" spans="1:26" x14ac:dyDescent="0.2">
      <c r="A1786" s="40"/>
      <c r="W1786" s="40"/>
      <c r="X1786" s="40"/>
      <c r="Y1786" s="40"/>
      <c r="Z1786" s="40"/>
    </row>
    <row r="1787" spans="1:26" x14ac:dyDescent="0.2">
      <c r="A1787" s="40"/>
      <c r="W1787" s="40"/>
      <c r="X1787" s="40"/>
      <c r="Y1787" s="40"/>
      <c r="Z1787" s="40"/>
    </row>
    <row r="1788" spans="1:26" x14ac:dyDescent="0.2">
      <c r="A1788" s="40"/>
      <c r="W1788" s="40"/>
      <c r="X1788" s="40"/>
      <c r="Y1788" s="40"/>
      <c r="Z1788" s="40"/>
    </row>
    <row r="1789" spans="1:26" x14ac:dyDescent="0.2">
      <c r="A1789" s="40"/>
      <c r="W1789" s="40"/>
      <c r="X1789" s="40"/>
      <c r="Y1789" s="40"/>
      <c r="Z1789" s="40"/>
    </row>
    <row r="1790" spans="1:26" x14ac:dyDescent="0.2">
      <c r="A1790" s="40"/>
      <c r="W1790" s="40"/>
      <c r="X1790" s="40"/>
      <c r="Y1790" s="40"/>
      <c r="Z1790" s="40"/>
    </row>
    <row r="1791" spans="1:26" x14ac:dyDescent="0.2">
      <c r="A1791" s="40"/>
      <c r="W1791" s="40"/>
      <c r="X1791" s="40"/>
      <c r="Y1791" s="40"/>
      <c r="Z1791" s="40"/>
    </row>
    <row r="1792" spans="1:26" x14ac:dyDescent="0.2">
      <c r="A1792" s="40"/>
      <c r="W1792" s="40"/>
      <c r="X1792" s="40"/>
      <c r="Y1792" s="40"/>
      <c r="Z1792" s="40"/>
    </row>
    <row r="1793" spans="1:26" x14ac:dyDescent="0.2">
      <c r="A1793" s="40"/>
      <c r="W1793" s="40"/>
      <c r="X1793" s="40"/>
      <c r="Y1793" s="40"/>
      <c r="Z1793" s="40"/>
    </row>
    <row r="1794" spans="1:26" x14ac:dyDescent="0.2">
      <c r="A1794" s="40"/>
      <c r="W1794" s="40"/>
      <c r="X1794" s="40"/>
      <c r="Y1794" s="40"/>
      <c r="Z1794" s="40"/>
    </row>
    <row r="1795" spans="1:26" x14ac:dyDescent="0.2">
      <c r="A1795" s="40"/>
      <c r="W1795" s="40"/>
      <c r="X1795" s="40"/>
      <c r="Y1795" s="40"/>
      <c r="Z1795" s="40"/>
    </row>
    <row r="1796" spans="1:26" x14ac:dyDescent="0.2">
      <c r="A1796" s="40"/>
      <c r="W1796" s="40"/>
      <c r="X1796" s="40"/>
      <c r="Y1796" s="40"/>
      <c r="Z1796" s="40"/>
    </row>
    <row r="1797" spans="1:26" x14ac:dyDescent="0.2">
      <c r="A1797" s="40"/>
      <c r="W1797" s="40"/>
      <c r="X1797" s="40"/>
      <c r="Y1797" s="40"/>
      <c r="Z1797" s="40"/>
    </row>
    <row r="1798" spans="1:26" x14ac:dyDescent="0.2">
      <c r="A1798" s="40"/>
      <c r="W1798" s="40"/>
      <c r="X1798" s="40"/>
      <c r="Y1798" s="40"/>
      <c r="Z1798" s="40"/>
    </row>
    <row r="1799" spans="1:26" x14ac:dyDescent="0.2">
      <c r="A1799" s="40"/>
      <c r="W1799" s="40"/>
      <c r="X1799" s="40"/>
      <c r="Y1799" s="40"/>
      <c r="Z1799" s="40"/>
    </row>
    <row r="1800" spans="1:26" x14ac:dyDescent="0.2">
      <c r="A1800" s="40"/>
      <c r="W1800" s="40"/>
      <c r="X1800" s="40"/>
      <c r="Y1800" s="40"/>
      <c r="Z1800" s="40"/>
    </row>
    <row r="1801" spans="1:26" x14ac:dyDescent="0.2">
      <c r="A1801" s="40"/>
      <c r="W1801" s="40"/>
      <c r="X1801" s="40"/>
      <c r="Y1801" s="40"/>
      <c r="Z1801" s="40"/>
    </row>
    <row r="1802" spans="1:26" x14ac:dyDescent="0.2">
      <c r="A1802" s="40"/>
      <c r="W1802" s="40"/>
      <c r="X1802" s="40"/>
      <c r="Y1802" s="40"/>
      <c r="Z1802" s="40"/>
    </row>
    <row r="1803" spans="1:26" x14ac:dyDescent="0.2">
      <c r="A1803" s="40"/>
      <c r="W1803" s="40"/>
      <c r="X1803" s="40"/>
      <c r="Y1803" s="40"/>
      <c r="Z1803" s="40"/>
    </row>
    <row r="1804" spans="1:26" x14ac:dyDescent="0.2">
      <c r="A1804" s="40"/>
      <c r="W1804" s="40"/>
      <c r="X1804" s="40"/>
      <c r="Y1804" s="40"/>
      <c r="Z1804" s="40"/>
    </row>
    <row r="1805" spans="1:26" x14ac:dyDescent="0.2">
      <c r="A1805" s="40"/>
      <c r="W1805" s="40"/>
      <c r="X1805" s="40"/>
      <c r="Y1805" s="40"/>
      <c r="Z1805" s="40"/>
    </row>
    <row r="1806" spans="1:26" x14ac:dyDescent="0.2">
      <c r="A1806" s="40"/>
      <c r="W1806" s="40"/>
      <c r="X1806" s="40"/>
      <c r="Y1806" s="40"/>
      <c r="Z1806" s="40"/>
    </row>
    <row r="1807" spans="1:26" x14ac:dyDescent="0.2">
      <c r="A1807" s="40"/>
      <c r="W1807" s="40"/>
      <c r="X1807" s="40"/>
      <c r="Y1807" s="40"/>
      <c r="Z1807" s="40"/>
    </row>
    <row r="1808" spans="1:26" x14ac:dyDescent="0.2">
      <c r="A1808" s="40"/>
      <c r="W1808" s="40"/>
      <c r="X1808" s="40"/>
      <c r="Y1808" s="40"/>
      <c r="Z1808" s="40"/>
    </row>
    <row r="1809" spans="1:26" x14ac:dyDescent="0.2">
      <c r="A1809" s="40"/>
      <c r="W1809" s="40"/>
      <c r="X1809" s="40"/>
      <c r="Y1809" s="40"/>
      <c r="Z1809" s="40"/>
    </row>
    <row r="1810" spans="1:26" x14ac:dyDescent="0.2">
      <c r="A1810" s="40"/>
      <c r="W1810" s="40"/>
      <c r="X1810" s="40"/>
      <c r="Y1810" s="40"/>
      <c r="Z1810" s="40"/>
    </row>
    <row r="1811" spans="1:26" x14ac:dyDescent="0.2">
      <c r="A1811" s="40"/>
      <c r="W1811" s="40"/>
      <c r="X1811" s="40"/>
      <c r="Y1811" s="40"/>
      <c r="Z1811" s="40"/>
    </row>
    <row r="1812" spans="1:26" x14ac:dyDescent="0.2">
      <c r="A1812" s="40"/>
      <c r="W1812" s="40"/>
      <c r="X1812" s="40"/>
      <c r="Y1812" s="40"/>
      <c r="Z1812" s="40"/>
    </row>
    <row r="1813" spans="1:26" x14ac:dyDescent="0.2">
      <c r="A1813" s="40"/>
      <c r="W1813" s="40"/>
      <c r="X1813" s="40"/>
      <c r="Y1813" s="40"/>
      <c r="Z1813" s="40"/>
    </row>
    <row r="1814" spans="1:26" x14ac:dyDescent="0.2">
      <c r="A1814" s="40"/>
      <c r="W1814" s="40"/>
      <c r="X1814" s="40"/>
      <c r="Y1814" s="40"/>
      <c r="Z1814" s="40"/>
    </row>
    <row r="1815" spans="1:26" x14ac:dyDescent="0.2">
      <c r="A1815" s="40"/>
      <c r="W1815" s="40"/>
      <c r="X1815" s="40"/>
      <c r="Y1815" s="40"/>
      <c r="Z1815" s="40"/>
    </row>
    <row r="1816" spans="1:26" x14ac:dyDescent="0.2">
      <c r="A1816" s="40"/>
      <c r="W1816" s="40"/>
      <c r="X1816" s="40"/>
      <c r="Y1816" s="40"/>
      <c r="Z1816" s="40"/>
    </row>
    <row r="1817" spans="1:26" x14ac:dyDescent="0.2">
      <c r="A1817" s="40"/>
      <c r="W1817" s="40"/>
      <c r="X1817" s="40"/>
      <c r="Y1817" s="40"/>
      <c r="Z1817" s="40"/>
    </row>
    <row r="1818" spans="1:26" x14ac:dyDescent="0.2">
      <c r="A1818" s="40"/>
      <c r="W1818" s="40"/>
      <c r="X1818" s="40"/>
      <c r="Y1818" s="40"/>
      <c r="Z1818" s="40"/>
    </row>
    <row r="1819" spans="1:26" x14ac:dyDescent="0.2">
      <c r="A1819" s="40"/>
      <c r="W1819" s="40"/>
      <c r="X1819" s="40"/>
      <c r="Y1819" s="40"/>
      <c r="Z1819" s="40"/>
    </row>
    <row r="1820" spans="1:26" x14ac:dyDescent="0.2">
      <c r="A1820" s="40"/>
      <c r="W1820" s="40"/>
      <c r="X1820" s="40"/>
      <c r="Y1820" s="40"/>
      <c r="Z1820" s="40"/>
    </row>
    <row r="1821" spans="1:26" x14ac:dyDescent="0.2">
      <c r="A1821" s="40"/>
      <c r="W1821" s="40"/>
      <c r="X1821" s="40"/>
      <c r="Y1821" s="40"/>
      <c r="Z1821" s="40"/>
    </row>
    <row r="1822" spans="1:26" x14ac:dyDescent="0.2">
      <c r="A1822" s="40"/>
      <c r="W1822" s="40"/>
      <c r="X1822" s="40"/>
      <c r="Y1822" s="40"/>
      <c r="Z1822" s="40"/>
    </row>
    <row r="1823" spans="1:26" x14ac:dyDescent="0.2">
      <c r="A1823" s="40"/>
      <c r="W1823" s="40"/>
      <c r="X1823" s="40"/>
      <c r="Y1823" s="40"/>
      <c r="Z1823" s="40"/>
    </row>
    <row r="1824" spans="1:26" x14ac:dyDescent="0.2">
      <c r="A1824" s="40"/>
      <c r="W1824" s="40"/>
      <c r="X1824" s="40"/>
      <c r="Y1824" s="40"/>
      <c r="Z1824" s="40"/>
    </row>
    <row r="1825" spans="1:26" x14ac:dyDescent="0.2">
      <c r="A1825" s="40"/>
      <c r="W1825" s="40"/>
      <c r="X1825" s="40"/>
      <c r="Y1825" s="40"/>
      <c r="Z1825" s="40"/>
    </row>
    <row r="1826" spans="1:26" x14ac:dyDescent="0.2">
      <c r="A1826" s="40"/>
      <c r="W1826" s="40"/>
      <c r="X1826" s="40"/>
      <c r="Y1826" s="40"/>
      <c r="Z1826" s="40"/>
    </row>
    <row r="1827" spans="1:26" x14ac:dyDescent="0.2">
      <c r="A1827" s="40"/>
      <c r="W1827" s="40"/>
      <c r="X1827" s="40"/>
      <c r="Y1827" s="40"/>
      <c r="Z1827" s="40"/>
    </row>
    <row r="1828" spans="1:26" x14ac:dyDescent="0.2">
      <c r="A1828" s="40"/>
      <c r="W1828" s="40"/>
      <c r="X1828" s="40"/>
      <c r="Y1828" s="40"/>
      <c r="Z1828" s="40"/>
    </row>
    <row r="1829" spans="1:26" x14ac:dyDescent="0.2">
      <c r="A1829" s="40"/>
      <c r="W1829" s="40"/>
      <c r="X1829" s="40"/>
      <c r="Y1829" s="40"/>
      <c r="Z1829" s="40"/>
    </row>
    <row r="1830" spans="1:26" x14ac:dyDescent="0.2">
      <c r="A1830" s="40"/>
      <c r="W1830" s="40"/>
      <c r="X1830" s="40"/>
      <c r="Y1830" s="40"/>
      <c r="Z1830" s="40"/>
    </row>
    <row r="1831" spans="1:26" x14ac:dyDescent="0.2">
      <c r="A1831" s="40"/>
      <c r="W1831" s="40"/>
      <c r="X1831" s="40"/>
      <c r="Y1831" s="40"/>
      <c r="Z1831" s="40"/>
    </row>
    <row r="1832" spans="1:26" x14ac:dyDescent="0.2">
      <c r="A1832" s="40"/>
      <c r="W1832" s="40"/>
      <c r="X1832" s="40"/>
      <c r="Y1832" s="40"/>
      <c r="Z1832" s="40"/>
    </row>
    <row r="1833" spans="1:26" x14ac:dyDescent="0.2">
      <c r="A1833" s="40"/>
      <c r="W1833" s="40"/>
      <c r="X1833" s="40"/>
      <c r="Y1833" s="40"/>
      <c r="Z1833" s="40"/>
    </row>
    <row r="1834" spans="1:26" x14ac:dyDescent="0.2">
      <c r="A1834" s="40"/>
      <c r="W1834" s="40"/>
      <c r="X1834" s="40"/>
      <c r="Y1834" s="40"/>
      <c r="Z1834" s="40"/>
    </row>
    <row r="1835" spans="1:26" x14ac:dyDescent="0.2">
      <c r="A1835" s="40"/>
      <c r="W1835" s="40"/>
      <c r="X1835" s="40"/>
      <c r="Y1835" s="40"/>
      <c r="Z1835" s="40"/>
    </row>
    <row r="1836" spans="1:26" x14ac:dyDescent="0.2">
      <c r="A1836" s="40"/>
      <c r="W1836" s="40"/>
      <c r="X1836" s="40"/>
      <c r="Y1836" s="40"/>
      <c r="Z1836" s="40"/>
    </row>
    <row r="1837" spans="1:26" x14ac:dyDescent="0.2">
      <c r="A1837" s="40"/>
      <c r="W1837" s="40"/>
      <c r="X1837" s="40"/>
      <c r="Y1837" s="40"/>
      <c r="Z1837" s="40"/>
    </row>
    <row r="1838" spans="1:26" x14ac:dyDescent="0.2">
      <c r="A1838" s="40"/>
      <c r="W1838" s="40"/>
      <c r="X1838" s="40"/>
      <c r="Y1838" s="40"/>
      <c r="Z1838" s="40"/>
    </row>
    <row r="1839" spans="1:26" x14ac:dyDescent="0.2">
      <c r="A1839" s="40"/>
      <c r="W1839" s="40"/>
      <c r="X1839" s="40"/>
      <c r="Y1839" s="40"/>
      <c r="Z1839" s="40"/>
    </row>
    <row r="1840" spans="1:26" x14ac:dyDescent="0.2">
      <c r="A1840" s="40"/>
      <c r="W1840" s="40"/>
      <c r="X1840" s="40"/>
      <c r="Y1840" s="40"/>
      <c r="Z1840" s="40"/>
    </row>
    <row r="1841" spans="1:26" x14ac:dyDescent="0.2">
      <c r="A1841" s="40"/>
      <c r="W1841" s="40"/>
      <c r="X1841" s="40"/>
      <c r="Y1841" s="40"/>
      <c r="Z1841" s="40"/>
    </row>
    <row r="1842" spans="1:26" x14ac:dyDescent="0.2">
      <c r="A1842" s="40"/>
      <c r="W1842" s="40"/>
      <c r="X1842" s="40"/>
      <c r="Y1842" s="40"/>
      <c r="Z1842" s="40"/>
    </row>
    <row r="1843" spans="1:26" x14ac:dyDescent="0.2">
      <c r="A1843" s="40"/>
      <c r="W1843" s="40"/>
      <c r="X1843" s="40"/>
      <c r="Y1843" s="40"/>
      <c r="Z1843" s="40"/>
    </row>
    <row r="1844" spans="1:26" x14ac:dyDescent="0.2">
      <c r="A1844" s="40"/>
      <c r="W1844" s="40"/>
      <c r="X1844" s="40"/>
      <c r="Y1844" s="40"/>
      <c r="Z1844" s="40"/>
    </row>
    <row r="1845" spans="1:26" x14ac:dyDescent="0.2">
      <c r="A1845" s="40"/>
      <c r="W1845" s="40"/>
      <c r="X1845" s="40"/>
      <c r="Y1845" s="40"/>
      <c r="Z1845" s="40"/>
    </row>
    <row r="1846" spans="1:26" x14ac:dyDescent="0.2">
      <c r="A1846" s="40"/>
      <c r="W1846" s="40"/>
      <c r="X1846" s="40"/>
      <c r="Y1846" s="40"/>
      <c r="Z1846" s="40"/>
    </row>
    <row r="1847" spans="1:26" x14ac:dyDescent="0.2">
      <c r="A1847" s="40"/>
      <c r="W1847" s="40"/>
      <c r="X1847" s="40"/>
      <c r="Y1847" s="40"/>
      <c r="Z1847" s="40"/>
    </row>
    <row r="1848" spans="1:26" x14ac:dyDescent="0.2">
      <c r="A1848" s="40"/>
      <c r="W1848" s="40"/>
      <c r="X1848" s="40"/>
      <c r="Y1848" s="40"/>
      <c r="Z1848" s="40"/>
    </row>
    <row r="1849" spans="1:26" x14ac:dyDescent="0.2">
      <c r="A1849" s="40"/>
      <c r="W1849" s="40"/>
      <c r="X1849" s="40"/>
      <c r="Y1849" s="40"/>
      <c r="Z1849" s="40"/>
    </row>
    <row r="1850" spans="1:26" x14ac:dyDescent="0.2">
      <c r="A1850" s="40"/>
      <c r="W1850" s="40"/>
      <c r="X1850" s="40"/>
      <c r="Y1850" s="40"/>
      <c r="Z1850" s="40"/>
    </row>
    <row r="1851" spans="1:26" x14ac:dyDescent="0.2">
      <c r="A1851" s="40"/>
      <c r="W1851" s="40"/>
      <c r="X1851" s="40"/>
      <c r="Y1851" s="40"/>
      <c r="Z1851" s="40"/>
    </row>
    <row r="1852" spans="1:26" x14ac:dyDescent="0.2">
      <c r="A1852" s="40"/>
      <c r="W1852" s="40"/>
      <c r="X1852" s="40"/>
      <c r="Y1852" s="40"/>
      <c r="Z1852" s="40"/>
    </row>
    <row r="1853" spans="1:26" x14ac:dyDescent="0.2">
      <c r="A1853" s="40"/>
      <c r="W1853" s="40"/>
      <c r="X1853" s="40"/>
      <c r="Y1853" s="40"/>
      <c r="Z1853" s="40"/>
    </row>
    <row r="1854" spans="1:26" x14ac:dyDescent="0.2">
      <c r="A1854" s="40"/>
      <c r="W1854" s="40"/>
      <c r="X1854" s="40"/>
      <c r="Y1854" s="40"/>
      <c r="Z1854" s="40"/>
    </row>
    <row r="1855" spans="1:26" x14ac:dyDescent="0.2">
      <c r="A1855" s="40"/>
      <c r="W1855" s="40"/>
      <c r="X1855" s="40"/>
      <c r="Y1855" s="40"/>
      <c r="Z1855" s="40"/>
    </row>
    <row r="1856" spans="1:26" x14ac:dyDescent="0.2">
      <c r="A1856" s="40"/>
      <c r="W1856" s="40"/>
      <c r="X1856" s="40"/>
      <c r="Y1856" s="40"/>
      <c r="Z1856" s="40"/>
    </row>
    <row r="1857" spans="1:26" x14ac:dyDescent="0.2">
      <c r="A1857" s="40"/>
      <c r="W1857" s="40"/>
      <c r="X1857" s="40"/>
      <c r="Y1857" s="40"/>
      <c r="Z1857" s="40"/>
    </row>
    <row r="1858" spans="1:26" x14ac:dyDescent="0.2">
      <c r="A1858" s="40"/>
      <c r="W1858" s="40"/>
      <c r="X1858" s="40"/>
      <c r="Y1858" s="40"/>
      <c r="Z1858" s="40"/>
    </row>
    <row r="1859" spans="1:26" x14ac:dyDescent="0.2">
      <c r="A1859" s="40"/>
      <c r="W1859" s="40"/>
      <c r="X1859" s="40"/>
      <c r="Y1859" s="40"/>
      <c r="Z1859" s="40"/>
    </row>
    <row r="1860" spans="1:26" x14ac:dyDescent="0.2">
      <c r="A1860" s="40"/>
      <c r="W1860" s="40"/>
      <c r="X1860" s="40"/>
      <c r="Y1860" s="40"/>
      <c r="Z1860" s="40"/>
    </row>
    <row r="1861" spans="1:26" x14ac:dyDescent="0.2">
      <c r="A1861" s="40"/>
      <c r="W1861" s="40"/>
      <c r="X1861" s="40"/>
      <c r="Y1861" s="40"/>
      <c r="Z1861" s="40"/>
    </row>
    <row r="1862" spans="1:26" x14ac:dyDescent="0.2">
      <c r="A1862" s="40"/>
      <c r="W1862" s="40"/>
      <c r="X1862" s="40"/>
      <c r="Y1862" s="40"/>
      <c r="Z1862" s="40"/>
    </row>
    <row r="1863" spans="1:26" x14ac:dyDescent="0.2">
      <c r="A1863" s="40"/>
      <c r="W1863" s="40"/>
      <c r="X1863" s="40"/>
      <c r="Y1863" s="40"/>
      <c r="Z1863" s="40"/>
    </row>
    <row r="1864" spans="1:26" x14ac:dyDescent="0.2">
      <c r="A1864" s="40"/>
      <c r="W1864" s="40"/>
      <c r="X1864" s="40"/>
      <c r="Y1864" s="40"/>
      <c r="Z1864" s="40"/>
    </row>
    <row r="1865" spans="1:26" x14ac:dyDescent="0.2">
      <c r="A1865" s="40"/>
      <c r="W1865" s="40"/>
      <c r="X1865" s="40"/>
      <c r="Y1865" s="40"/>
      <c r="Z1865" s="40"/>
    </row>
    <row r="1866" spans="1:26" x14ac:dyDescent="0.2">
      <c r="A1866" s="40"/>
      <c r="W1866" s="40"/>
      <c r="X1866" s="40"/>
      <c r="Y1866" s="40"/>
      <c r="Z1866" s="40"/>
    </row>
    <row r="1867" spans="1:26" x14ac:dyDescent="0.2">
      <c r="A1867" s="40"/>
      <c r="W1867" s="40"/>
      <c r="X1867" s="40"/>
      <c r="Y1867" s="40"/>
      <c r="Z1867" s="40"/>
    </row>
    <row r="1868" spans="1:26" x14ac:dyDescent="0.2">
      <c r="A1868" s="40"/>
      <c r="W1868" s="40"/>
      <c r="X1868" s="40"/>
      <c r="Y1868" s="40"/>
      <c r="Z1868" s="40"/>
    </row>
    <row r="1869" spans="1:26" x14ac:dyDescent="0.2">
      <c r="A1869" s="40"/>
      <c r="W1869" s="40"/>
      <c r="X1869" s="40"/>
      <c r="Y1869" s="40"/>
      <c r="Z1869" s="40"/>
    </row>
    <row r="1870" spans="1:26" x14ac:dyDescent="0.2">
      <c r="A1870" s="40"/>
      <c r="W1870" s="40"/>
      <c r="X1870" s="40"/>
      <c r="Y1870" s="40"/>
      <c r="Z1870" s="40"/>
    </row>
    <row r="1871" spans="1:26" x14ac:dyDescent="0.2">
      <c r="A1871" s="40"/>
      <c r="W1871" s="40"/>
      <c r="X1871" s="40"/>
      <c r="Y1871" s="40"/>
      <c r="Z1871" s="40"/>
    </row>
    <row r="1872" spans="1:26" x14ac:dyDescent="0.2">
      <c r="A1872" s="40"/>
      <c r="W1872" s="40"/>
      <c r="X1872" s="40"/>
      <c r="Y1872" s="40"/>
      <c r="Z1872" s="40"/>
    </row>
    <row r="1873" spans="1:26" x14ac:dyDescent="0.2">
      <c r="A1873" s="40"/>
      <c r="W1873" s="40"/>
      <c r="X1873" s="40"/>
      <c r="Y1873" s="40"/>
      <c r="Z1873" s="40"/>
    </row>
    <row r="1874" spans="1:26" x14ac:dyDescent="0.2">
      <c r="A1874" s="40"/>
      <c r="W1874" s="40"/>
      <c r="X1874" s="40"/>
      <c r="Y1874" s="40"/>
      <c r="Z1874" s="40"/>
    </row>
    <row r="1875" spans="1:26" x14ac:dyDescent="0.2">
      <c r="A1875" s="40"/>
      <c r="W1875" s="40"/>
      <c r="X1875" s="40"/>
      <c r="Y1875" s="40"/>
      <c r="Z1875" s="40"/>
    </row>
    <row r="1876" spans="1:26" x14ac:dyDescent="0.2">
      <c r="A1876" s="40"/>
      <c r="W1876" s="40"/>
      <c r="X1876" s="40"/>
      <c r="Y1876" s="40"/>
      <c r="Z1876" s="40"/>
    </row>
    <row r="1877" spans="1:26" x14ac:dyDescent="0.2">
      <c r="A1877" s="40"/>
      <c r="W1877" s="40"/>
      <c r="X1877" s="40"/>
      <c r="Y1877" s="40"/>
      <c r="Z1877" s="40"/>
    </row>
    <row r="1878" spans="1:26" x14ac:dyDescent="0.2">
      <c r="A1878" s="40"/>
      <c r="W1878" s="40"/>
      <c r="X1878" s="40"/>
      <c r="Y1878" s="40"/>
      <c r="Z1878" s="40"/>
    </row>
    <row r="1879" spans="1:26" x14ac:dyDescent="0.2">
      <c r="A1879" s="40"/>
      <c r="W1879" s="40"/>
      <c r="X1879" s="40"/>
      <c r="Y1879" s="40"/>
      <c r="Z1879" s="40"/>
    </row>
    <row r="1880" spans="1:26" x14ac:dyDescent="0.2">
      <c r="A1880" s="40"/>
      <c r="W1880" s="40"/>
      <c r="X1880" s="40"/>
      <c r="Y1880" s="40"/>
      <c r="Z1880" s="40"/>
    </row>
    <row r="1881" spans="1:26" x14ac:dyDescent="0.2">
      <c r="A1881" s="40"/>
      <c r="W1881" s="40"/>
      <c r="X1881" s="40"/>
      <c r="Y1881" s="40"/>
      <c r="Z1881" s="40"/>
    </row>
    <row r="1882" spans="1:26" x14ac:dyDescent="0.2">
      <c r="A1882" s="40"/>
      <c r="W1882" s="40"/>
      <c r="X1882" s="40"/>
      <c r="Y1882" s="40"/>
      <c r="Z1882" s="40"/>
    </row>
    <row r="1883" spans="1:26" x14ac:dyDescent="0.2">
      <c r="A1883" s="40"/>
      <c r="W1883" s="40"/>
      <c r="X1883" s="40"/>
      <c r="Y1883" s="40"/>
      <c r="Z1883" s="40"/>
    </row>
    <row r="1884" spans="1:26" x14ac:dyDescent="0.2">
      <c r="A1884" s="40"/>
      <c r="W1884" s="40"/>
      <c r="X1884" s="40"/>
      <c r="Y1884" s="40"/>
      <c r="Z1884" s="40"/>
    </row>
    <row r="1885" spans="1:26" x14ac:dyDescent="0.2">
      <c r="A1885" s="40"/>
      <c r="W1885" s="40"/>
      <c r="X1885" s="40"/>
      <c r="Y1885" s="40"/>
      <c r="Z1885" s="40"/>
    </row>
    <row r="1886" spans="1:26" x14ac:dyDescent="0.2">
      <c r="A1886" s="40"/>
      <c r="W1886" s="40"/>
      <c r="X1886" s="40"/>
      <c r="Y1886" s="40"/>
      <c r="Z1886" s="40"/>
    </row>
    <row r="1887" spans="1:26" x14ac:dyDescent="0.2">
      <c r="A1887" s="40"/>
      <c r="W1887" s="40"/>
      <c r="X1887" s="40"/>
      <c r="Y1887" s="40"/>
      <c r="Z1887" s="40"/>
    </row>
    <row r="1888" spans="1:26" x14ac:dyDescent="0.2">
      <c r="A1888" s="40"/>
      <c r="W1888" s="40"/>
      <c r="X1888" s="40"/>
      <c r="Y1888" s="40"/>
      <c r="Z1888" s="40"/>
    </row>
    <row r="1889" spans="1:26" x14ac:dyDescent="0.2">
      <c r="A1889" s="40"/>
      <c r="W1889" s="40"/>
      <c r="X1889" s="40"/>
      <c r="Y1889" s="40"/>
      <c r="Z1889" s="40"/>
    </row>
    <row r="1890" spans="1:26" x14ac:dyDescent="0.2">
      <c r="A1890" s="40"/>
      <c r="W1890" s="40"/>
      <c r="X1890" s="40"/>
      <c r="Y1890" s="40"/>
      <c r="Z1890" s="40"/>
    </row>
    <row r="1891" spans="1:26" x14ac:dyDescent="0.2">
      <c r="A1891" s="40"/>
      <c r="W1891" s="40"/>
      <c r="X1891" s="40"/>
      <c r="Y1891" s="40"/>
      <c r="Z1891" s="40"/>
    </row>
    <row r="1892" spans="1:26" x14ac:dyDescent="0.2">
      <c r="A1892" s="40"/>
      <c r="W1892" s="40"/>
      <c r="X1892" s="40"/>
      <c r="Y1892" s="40"/>
      <c r="Z1892" s="40"/>
    </row>
    <row r="1893" spans="1:26" x14ac:dyDescent="0.2">
      <c r="A1893" s="40"/>
      <c r="W1893" s="40"/>
      <c r="X1893" s="40"/>
      <c r="Y1893" s="40"/>
      <c r="Z1893" s="40"/>
    </row>
    <row r="1894" spans="1:26" x14ac:dyDescent="0.2">
      <c r="A1894" s="40"/>
      <c r="W1894" s="40"/>
      <c r="X1894" s="40"/>
      <c r="Y1894" s="40"/>
      <c r="Z1894" s="40"/>
    </row>
    <row r="1895" spans="1:26" x14ac:dyDescent="0.2">
      <c r="A1895" s="40"/>
      <c r="W1895" s="40"/>
      <c r="X1895" s="40"/>
      <c r="Y1895" s="40"/>
      <c r="Z1895" s="40"/>
    </row>
    <row r="1896" spans="1:26" x14ac:dyDescent="0.2">
      <c r="A1896" s="40"/>
      <c r="W1896" s="40"/>
      <c r="X1896" s="40"/>
      <c r="Y1896" s="40"/>
      <c r="Z1896" s="40"/>
    </row>
    <row r="1897" spans="1:26" x14ac:dyDescent="0.2">
      <c r="A1897" s="40"/>
      <c r="W1897" s="40"/>
      <c r="X1897" s="40"/>
      <c r="Y1897" s="40"/>
      <c r="Z1897" s="40"/>
    </row>
    <row r="1898" spans="1:26" x14ac:dyDescent="0.2">
      <c r="A1898" s="40"/>
      <c r="W1898" s="40"/>
      <c r="X1898" s="40"/>
      <c r="Y1898" s="40"/>
      <c r="Z1898" s="40"/>
    </row>
    <row r="1899" spans="1:26" x14ac:dyDescent="0.2">
      <c r="A1899" s="40"/>
      <c r="W1899" s="40"/>
      <c r="X1899" s="40"/>
      <c r="Y1899" s="40"/>
      <c r="Z1899" s="40"/>
    </row>
    <row r="1900" spans="1:26" x14ac:dyDescent="0.2">
      <c r="A1900" s="40"/>
      <c r="W1900" s="40"/>
      <c r="X1900" s="40"/>
      <c r="Y1900" s="40"/>
      <c r="Z1900" s="40"/>
    </row>
    <row r="1901" spans="1:26" x14ac:dyDescent="0.2">
      <c r="A1901" s="40"/>
      <c r="W1901" s="40"/>
      <c r="X1901" s="40"/>
      <c r="Y1901" s="40"/>
      <c r="Z1901" s="40"/>
    </row>
    <row r="1902" spans="1:26" x14ac:dyDescent="0.2">
      <c r="A1902" s="40"/>
      <c r="W1902" s="40"/>
      <c r="X1902" s="40"/>
      <c r="Y1902" s="40"/>
      <c r="Z1902" s="40"/>
    </row>
    <row r="1903" spans="1:26" x14ac:dyDescent="0.2">
      <c r="A1903" s="40"/>
      <c r="W1903" s="40"/>
      <c r="X1903" s="40"/>
      <c r="Y1903" s="40"/>
      <c r="Z1903" s="40"/>
    </row>
    <row r="1904" spans="1:26" x14ac:dyDescent="0.2">
      <c r="A1904" s="40"/>
      <c r="W1904" s="40"/>
      <c r="X1904" s="40"/>
      <c r="Y1904" s="40"/>
      <c r="Z1904" s="40"/>
    </row>
    <row r="1905" spans="1:26" x14ac:dyDescent="0.2">
      <c r="A1905" s="40"/>
      <c r="W1905" s="40"/>
      <c r="X1905" s="40"/>
      <c r="Y1905" s="40"/>
      <c r="Z1905" s="40"/>
    </row>
    <row r="1906" spans="1:26" x14ac:dyDescent="0.2">
      <c r="A1906" s="40"/>
      <c r="W1906" s="40"/>
      <c r="X1906" s="40"/>
      <c r="Y1906" s="40"/>
      <c r="Z1906" s="40"/>
    </row>
    <row r="1907" spans="1:26" x14ac:dyDescent="0.2">
      <c r="A1907" s="40"/>
      <c r="W1907" s="40"/>
      <c r="X1907" s="40"/>
      <c r="Y1907" s="40"/>
      <c r="Z1907" s="40"/>
    </row>
    <row r="1908" spans="1:26" x14ac:dyDescent="0.2">
      <c r="A1908" s="40"/>
      <c r="W1908" s="40"/>
      <c r="X1908" s="40"/>
      <c r="Y1908" s="40"/>
      <c r="Z1908" s="40"/>
    </row>
    <row r="1909" spans="1:26" x14ac:dyDescent="0.2">
      <c r="A1909" s="40"/>
      <c r="W1909" s="40"/>
      <c r="X1909" s="40"/>
      <c r="Y1909" s="40"/>
      <c r="Z1909" s="40"/>
    </row>
    <row r="1910" spans="1:26" x14ac:dyDescent="0.2">
      <c r="A1910" s="40"/>
      <c r="W1910" s="40"/>
      <c r="X1910" s="40"/>
      <c r="Y1910" s="40"/>
      <c r="Z1910" s="40"/>
    </row>
    <row r="1911" spans="1:26" x14ac:dyDescent="0.2">
      <c r="A1911" s="40"/>
      <c r="W1911" s="40"/>
      <c r="X1911" s="40"/>
      <c r="Y1911" s="40"/>
      <c r="Z1911" s="40"/>
    </row>
    <row r="1912" spans="1:26" x14ac:dyDescent="0.2">
      <c r="A1912" s="40"/>
      <c r="W1912" s="40"/>
      <c r="X1912" s="40"/>
      <c r="Y1912" s="40"/>
      <c r="Z1912" s="40"/>
    </row>
    <row r="1913" spans="1:26" x14ac:dyDescent="0.2">
      <c r="A1913" s="40"/>
      <c r="W1913" s="40"/>
      <c r="X1913" s="40"/>
      <c r="Y1913" s="40"/>
      <c r="Z1913" s="40"/>
    </row>
    <row r="1914" spans="1:26" x14ac:dyDescent="0.2">
      <c r="A1914" s="40"/>
      <c r="W1914" s="40"/>
      <c r="X1914" s="40"/>
      <c r="Y1914" s="40"/>
      <c r="Z1914" s="40"/>
    </row>
    <row r="1915" spans="1:26" x14ac:dyDescent="0.2">
      <c r="A1915" s="40"/>
      <c r="W1915" s="40"/>
      <c r="X1915" s="40"/>
      <c r="Y1915" s="40"/>
      <c r="Z1915" s="40"/>
    </row>
    <row r="1916" spans="1:26" x14ac:dyDescent="0.2">
      <c r="A1916" s="40"/>
      <c r="W1916" s="40"/>
      <c r="X1916" s="40"/>
      <c r="Y1916" s="40"/>
      <c r="Z1916" s="40"/>
    </row>
    <row r="1917" spans="1:26" x14ac:dyDescent="0.2">
      <c r="A1917" s="40"/>
      <c r="W1917" s="40"/>
      <c r="X1917" s="40"/>
      <c r="Y1917" s="40"/>
      <c r="Z1917" s="40"/>
    </row>
    <row r="1918" spans="1:26" x14ac:dyDescent="0.2">
      <c r="A1918" s="40"/>
      <c r="W1918" s="40"/>
      <c r="X1918" s="40"/>
      <c r="Y1918" s="40"/>
      <c r="Z1918" s="40"/>
    </row>
    <row r="1919" spans="1:26" x14ac:dyDescent="0.2">
      <c r="A1919" s="40"/>
      <c r="W1919" s="40"/>
      <c r="X1919" s="40"/>
      <c r="Y1919" s="40"/>
      <c r="Z1919" s="40"/>
    </row>
    <row r="1920" spans="1:26" x14ac:dyDescent="0.2">
      <c r="A1920" s="40"/>
      <c r="W1920" s="40"/>
      <c r="X1920" s="40"/>
      <c r="Y1920" s="40"/>
      <c r="Z1920" s="40"/>
    </row>
    <row r="1921" spans="1:26" x14ac:dyDescent="0.2">
      <c r="A1921" s="40"/>
      <c r="W1921" s="40"/>
      <c r="X1921" s="40"/>
      <c r="Y1921" s="40"/>
      <c r="Z1921" s="40"/>
    </row>
    <row r="1922" spans="1:26" x14ac:dyDescent="0.2">
      <c r="A1922" s="40"/>
      <c r="W1922" s="40"/>
      <c r="X1922" s="40"/>
      <c r="Y1922" s="40"/>
      <c r="Z1922" s="40"/>
    </row>
    <row r="1923" spans="1:26" x14ac:dyDescent="0.2">
      <c r="A1923" s="40"/>
      <c r="W1923" s="40"/>
      <c r="X1923" s="40"/>
      <c r="Y1923" s="40"/>
      <c r="Z1923" s="40"/>
    </row>
    <row r="1924" spans="1:26" x14ac:dyDescent="0.2">
      <c r="A1924" s="40"/>
      <c r="W1924" s="40"/>
      <c r="X1924" s="40"/>
      <c r="Y1924" s="40"/>
      <c r="Z1924" s="40"/>
    </row>
    <row r="1925" spans="1:26" x14ac:dyDescent="0.2">
      <c r="A1925" s="40"/>
      <c r="W1925" s="40"/>
      <c r="X1925" s="40"/>
      <c r="Y1925" s="40"/>
      <c r="Z1925" s="40"/>
    </row>
    <row r="1926" spans="1:26" x14ac:dyDescent="0.2">
      <c r="A1926" s="40"/>
      <c r="W1926" s="40"/>
      <c r="X1926" s="40"/>
      <c r="Y1926" s="40"/>
      <c r="Z1926" s="40"/>
    </row>
    <row r="1927" spans="1:26" x14ac:dyDescent="0.2">
      <c r="A1927" s="40"/>
      <c r="W1927" s="40"/>
      <c r="X1927" s="40"/>
      <c r="Y1927" s="40"/>
      <c r="Z1927" s="40"/>
    </row>
    <row r="1928" spans="1:26" x14ac:dyDescent="0.2">
      <c r="A1928" s="40"/>
      <c r="W1928" s="40"/>
      <c r="X1928" s="40"/>
      <c r="Y1928" s="40"/>
      <c r="Z1928" s="40"/>
    </row>
    <row r="1929" spans="1:26" x14ac:dyDescent="0.2">
      <c r="A1929" s="40"/>
      <c r="W1929" s="40"/>
      <c r="X1929" s="40"/>
      <c r="Y1929" s="40"/>
      <c r="Z1929" s="40"/>
    </row>
    <row r="1930" spans="1:26" x14ac:dyDescent="0.2">
      <c r="A1930" s="40"/>
      <c r="W1930" s="40"/>
      <c r="X1930" s="40"/>
      <c r="Y1930" s="40"/>
      <c r="Z1930" s="40"/>
    </row>
    <row r="1931" spans="1:26" x14ac:dyDescent="0.2">
      <c r="A1931" s="40"/>
      <c r="W1931" s="40"/>
      <c r="X1931" s="40"/>
      <c r="Y1931" s="40"/>
      <c r="Z1931" s="40"/>
    </row>
    <row r="1932" spans="1:26" x14ac:dyDescent="0.2">
      <c r="A1932" s="40"/>
      <c r="W1932" s="40"/>
      <c r="X1932" s="40"/>
      <c r="Y1932" s="40"/>
      <c r="Z1932" s="40"/>
    </row>
    <row r="1933" spans="1:26" x14ac:dyDescent="0.2">
      <c r="A1933" s="40"/>
      <c r="W1933" s="40"/>
      <c r="X1933" s="40"/>
      <c r="Y1933" s="40"/>
      <c r="Z1933" s="40"/>
    </row>
    <row r="1934" spans="1:26" x14ac:dyDescent="0.2">
      <c r="A1934" s="40"/>
      <c r="W1934" s="40"/>
      <c r="X1934" s="40"/>
      <c r="Y1934" s="40"/>
      <c r="Z1934" s="40"/>
    </row>
    <row r="1935" spans="1:26" x14ac:dyDescent="0.2">
      <c r="A1935" s="40"/>
      <c r="W1935" s="40"/>
      <c r="X1935" s="40"/>
      <c r="Y1935" s="40"/>
      <c r="Z1935" s="40"/>
    </row>
    <row r="1936" spans="1:26" x14ac:dyDescent="0.2">
      <c r="A1936" s="40"/>
      <c r="W1936" s="40"/>
      <c r="X1936" s="40"/>
      <c r="Y1936" s="40"/>
      <c r="Z1936" s="40"/>
    </row>
    <row r="1937" spans="1:26" x14ac:dyDescent="0.2">
      <c r="A1937" s="40"/>
      <c r="W1937" s="40"/>
      <c r="X1937" s="40"/>
      <c r="Y1937" s="40"/>
      <c r="Z1937" s="40"/>
    </row>
    <row r="1938" spans="1:26" x14ac:dyDescent="0.2">
      <c r="A1938" s="40"/>
      <c r="W1938" s="40"/>
      <c r="X1938" s="40"/>
      <c r="Y1938" s="40"/>
      <c r="Z1938" s="40"/>
    </row>
    <row r="1939" spans="1:26" x14ac:dyDescent="0.2">
      <c r="A1939" s="40"/>
      <c r="W1939" s="40"/>
      <c r="X1939" s="40"/>
      <c r="Y1939" s="40"/>
      <c r="Z1939" s="40"/>
    </row>
    <row r="1940" spans="1:26" x14ac:dyDescent="0.2">
      <c r="A1940" s="40"/>
      <c r="W1940" s="40"/>
      <c r="X1940" s="40"/>
      <c r="Y1940" s="40"/>
      <c r="Z1940" s="40"/>
    </row>
    <row r="1941" spans="1:26" x14ac:dyDescent="0.2">
      <c r="A1941" s="40"/>
      <c r="W1941" s="40"/>
      <c r="X1941" s="40"/>
      <c r="Y1941" s="40"/>
      <c r="Z1941" s="40"/>
    </row>
    <row r="1942" spans="1:26" x14ac:dyDescent="0.2">
      <c r="A1942" s="40"/>
      <c r="W1942" s="40"/>
      <c r="X1942" s="40"/>
      <c r="Y1942" s="40"/>
      <c r="Z1942" s="40"/>
    </row>
    <row r="1943" spans="1:26" x14ac:dyDescent="0.2">
      <c r="A1943" s="40"/>
      <c r="W1943" s="40"/>
      <c r="X1943" s="40"/>
      <c r="Y1943" s="40"/>
      <c r="Z1943" s="40"/>
    </row>
    <row r="1944" spans="1:26" x14ac:dyDescent="0.2">
      <c r="A1944" s="40"/>
      <c r="W1944" s="40"/>
      <c r="X1944" s="40"/>
      <c r="Y1944" s="40"/>
      <c r="Z1944" s="40"/>
    </row>
    <row r="1945" spans="1:26" x14ac:dyDescent="0.2">
      <c r="A1945" s="40"/>
      <c r="W1945" s="40"/>
      <c r="X1945" s="40"/>
      <c r="Y1945" s="40"/>
      <c r="Z1945" s="40"/>
    </row>
    <row r="1946" spans="1:26" x14ac:dyDescent="0.2">
      <c r="A1946" s="40"/>
      <c r="W1946" s="40"/>
      <c r="X1946" s="40"/>
      <c r="Y1946" s="40"/>
      <c r="Z1946" s="40"/>
    </row>
    <row r="1947" spans="1:26" x14ac:dyDescent="0.2">
      <c r="A1947" s="40"/>
      <c r="W1947" s="40"/>
      <c r="X1947" s="40"/>
      <c r="Y1947" s="40"/>
      <c r="Z1947" s="40"/>
    </row>
    <row r="1948" spans="1:26" x14ac:dyDescent="0.2">
      <c r="A1948" s="40"/>
      <c r="W1948" s="40"/>
      <c r="X1948" s="40"/>
      <c r="Y1948" s="40"/>
      <c r="Z1948" s="40"/>
    </row>
    <row r="1949" spans="1:26" x14ac:dyDescent="0.2">
      <c r="A1949" s="40"/>
      <c r="W1949" s="40"/>
      <c r="X1949" s="40"/>
      <c r="Y1949" s="40"/>
      <c r="Z1949" s="40"/>
    </row>
    <row r="1950" spans="1:26" x14ac:dyDescent="0.2">
      <c r="A1950" s="40"/>
      <c r="W1950" s="40"/>
      <c r="X1950" s="40"/>
      <c r="Y1950" s="40"/>
      <c r="Z1950" s="40"/>
    </row>
    <row r="1951" spans="1:26" x14ac:dyDescent="0.2">
      <c r="A1951" s="40"/>
      <c r="W1951" s="40"/>
      <c r="X1951" s="40"/>
      <c r="Y1951" s="40"/>
      <c r="Z1951" s="40"/>
    </row>
    <row r="1952" spans="1:26" x14ac:dyDescent="0.2">
      <c r="A1952" s="40"/>
      <c r="W1952" s="40"/>
      <c r="X1952" s="40"/>
      <c r="Y1952" s="40"/>
      <c r="Z1952" s="40"/>
    </row>
    <row r="1953" spans="1:26" x14ac:dyDescent="0.2">
      <c r="A1953" s="40"/>
      <c r="W1953" s="40"/>
      <c r="X1953" s="40"/>
      <c r="Y1953" s="40"/>
      <c r="Z1953" s="40"/>
    </row>
    <row r="1954" spans="1:26" x14ac:dyDescent="0.2">
      <c r="A1954" s="40"/>
      <c r="W1954" s="40"/>
      <c r="X1954" s="40"/>
      <c r="Y1954" s="40"/>
      <c r="Z1954" s="40"/>
    </row>
    <row r="1955" spans="1:26" x14ac:dyDescent="0.2">
      <c r="A1955" s="40"/>
      <c r="W1955" s="40"/>
      <c r="X1955" s="40"/>
      <c r="Y1955" s="40"/>
      <c r="Z1955" s="40"/>
    </row>
    <row r="1956" spans="1:26" x14ac:dyDescent="0.2">
      <c r="A1956" s="40"/>
      <c r="W1956" s="40"/>
      <c r="X1956" s="40"/>
      <c r="Y1956" s="40"/>
      <c r="Z1956" s="40"/>
    </row>
    <row r="1957" spans="1:26" x14ac:dyDescent="0.2">
      <c r="A1957" s="40"/>
      <c r="W1957" s="40"/>
      <c r="X1957" s="40"/>
      <c r="Y1957" s="40"/>
      <c r="Z1957" s="40"/>
    </row>
    <row r="1958" spans="1:26" x14ac:dyDescent="0.2">
      <c r="A1958" s="40"/>
      <c r="W1958" s="40"/>
      <c r="X1958" s="40"/>
      <c r="Y1958" s="40"/>
      <c r="Z1958" s="40"/>
    </row>
    <row r="1959" spans="1:26" x14ac:dyDescent="0.2">
      <c r="A1959" s="40"/>
      <c r="W1959" s="40"/>
      <c r="X1959" s="40"/>
      <c r="Y1959" s="40"/>
      <c r="Z1959" s="40"/>
    </row>
    <row r="1960" spans="1:26" x14ac:dyDescent="0.2">
      <c r="A1960" s="40"/>
      <c r="W1960" s="40"/>
      <c r="X1960" s="40"/>
      <c r="Y1960" s="40"/>
      <c r="Z1960" s="40"/>
    </row>
    <row r="1961" spans="1:26" x14ac:dyDescent="0.2">
      <c r="A1961" s="40"/>
      <c r="W1961" s="40"/>
      <c r="X1961" s="40"/>
      <c r="Y1961" s="40"/>
      <c r="Z1961" s="40"/>
    </row>
    <row r="1962" spans="1:26" x14ac:dyDescent="0.2">
      <c r="A1962" s="40"/>
      <c r="W1962" s="40"/>
      <c r="X1962" s="40"/>
      <c r="Y1962" s="40"/>
      <c r="Z1962" s="40"/>
    </row>
    <row r="1963" spans="1:26" x14ac:dyDescent="0.2">
      <c r="A1963" s="40"/>
      <c r="W1963" s="40"/>
      <c r="X1963" s="40"/>
      <c r="Y1963" s="40"/>
      <c r="Z1963" s="40"/>
    </row>
    <row r="1964" spans="1:26" x14ac:dyDescent="0.2">
      <c r="A1964" s="40"/>
      <c r="W1964" s="40"/>
      <c r="X1964" s="40"/>
      <c r="Y1964" s="40"/>
      <c r="Z1964" s="40"/>
    </row>
    <row r="1965" spans="1:26" x14ac:dyDescent="0.2">
      <c r="A1965" s="40"/>
      <c r="W1965" s="40"/>
      <c r="X1965" s="40"/>
      <c r="Y1965" s="40"/>
      <c r="Z1965" s="40"/>
    </row>
    <row r="1966" spans="1:26" x14ac:dyDescent="0.2">
      <c r="A1966" s="40"/>
      <c r="W1966" s="40"/>
      <c r="X1966" s="40"/>
      <c r="Y1966" s="40"/>
      <c r="Z1966" s="40"/>
    </row>
    <row r="1967" spans="1:26" x14ac:dyDescent="0.2">
      <c r="A1967" s="40"/>
      <c r="W1967" s="40"/>
      <c r="X1967" s="40"/>
      <c r="Y1967" s="40"/>
      <c r="Z1967" s="40"/>
    </row>
    <row r="1968" spans="1:26" x14ac:dyDescent="0.2">
      <c r="A1968" s="40"/>
      <c r="W1968" s="40"/>
      <c r="X1968" s="40"/>
      <c r="Y1968" s="40"/>
      <c r="Z1968" s="40"/>
    </row>
    <row r="1969" spans="1:26" x14ac:dyDescent="0.2">
      <c r="A1969" s="40"/>
      <c r="W1969" s="40"/>
      <c r="X1969" s="40"/>
      <c r="Y1969" s="40"/>
      <c r="Z1969" s="40"/>
    </row>
    <row r="1970" spans="1:26" x14ac:dyDescent="0.2">
      <c r="A1970" s="40"/>
      <c r="W1970" s="40"/>
      <c r="X1970" s="40"/>
      <c r="Y1970" s="40"/>
      <c r="Z1970" s="40"/>
    </row>
    <row r="1971" spans="1:26" x14ac:dyDescent="0.2">
      <c r="A1971" s="40"/>
      <c r="W1971" s="40"/>
      <c r="X1971" s="40"/>
      <c r="Y1971" s="40"/>
      <c r="Z1971" s="40"/>
    </row>
    <row r="1972" spans="1:26" x14ac:dyDescent="0.2">
      <c r="A1972" s="40"/>
      <c r="W1972" s="40"/>
      <c r="X1972" s="40"/>
      <c r="Y1972" s="40"/>
      <c r="Z1972" s="40"/>
    </row>
    <row r="1973" spans="1:26" x14ac:dyDescent="0.2">
      <c r="A1973" s="40"/>
      <c r="W1973" s="40"/>
      <c r="X1973" s="40"/>
      <c r="Y1973" s="40"/>
      <c r="Z1973" s="40"/>
    </row>
    <row r="1974" spans="1:26" x14ac:dyDescent="0.2">
      <c r="A1974" s="40"/>
      <c r="W1974" s="40"/>
      <c r="X1974" s="40"/>
      <c r="Y1974" s="40"/>
      <c r="Z1974" s="40"/>
    </row>
    <row r="1975" spans="1:26" x14ac:dyDescent="0.2">
      <c r="A1975" s="40"/>
      <c r="W1975" s="40"/>
      <c r="X1975" s="40"/>
      <c r="Y1975" s="40"/>
      <c r="Z1975" s="40"/>
    </row>
    <row r="1976" spans="1:26" x14ac:dyDescent="0.2">
      <c r="A1976" s="40"/>
      <c r="W1976" s="40"/>
      <c r="X1976" s="40"/>
      <c r="Y1976" s="40"/>
      <c r="Z1976" s="40"/>
    </row>
    <row r="1977" spans="1:26" x14ac:dyDescent="0.2">
      <c r="A1977" s="40"/>
      <c r="W1977" s="40"/>
      <c r="X1977" s="40"/>
      <c r="Y1977" s="40"/>
      <c r="Z1977" s="40"/>
    </row>
    <row r="1978" spans="1:26" x14ac:dyDescent="0.2">
      <c r="A1978" s="40"/>
      <c r="W1978" s="40"/>
      <c r="X1978" s="40"/>
      <c r="Y1978" s="40"/>
      <c r="Z1978" s="40"/>
    </row>
    <row r="1979" spans="1:26" x14ac:dyDescent="0.2">
      <c r="A1979" s="40"/>
      <c r="W1979" s="40"/>
      <c r="X1979" s="40"/>
      <c r="Y1979" s="40"/>
      <c r="Z1979" s="40"/>
    </row>
    <row r="1980" spans="1:26" x14ac:dyDescent="0.2">
      <c r="A1980" s="40"/>
      <c r="W1980" s="40"/>
      <c r="X1980" s="40"/>
      <c r="Y1980" s="40"/>
      <c r="Z1980" s="40"/>
    </row>
    <row r="1981" spans="1:26" x14ac:dyDescent="0.2">
      <c r="A1981" s="40"/>
      <c r="W1981" s="40"/>
      <c r="X1981" s="40"/>
      <c r="Y1981" s="40"/>
      <c r="Z1981" s="40"/>
    </row>
    <row r="1982" spans="1:26" x14ac:dyDescent="0.2">
      <c r="A1982" s="40"/>
      <c r="W1982" s="40"/>
      <c r="X1982" s="40"/>
      <c r="Y1982" s="40"/>
      <c r="Z1982" s="40"/>
    </row>
    <row r="1983" spans="1:26" x14ac:dyDescent="0.2">
      <c r="A1983" s="40"/>
      <c r="W1983" s="40"/>
      <c r="X1983" s="40"/>
      <c r="Y1983" s="40"/>
      <c r="Z1983" s="40"/>
    </row>
    <row r="1984" spans="1:26" x14ac:dyDescent="0.2">
      <c r="A1984" s="40"/>
      <c r="W1984" s="40"/>
      <c r="X1984" s="40"/>
      <c r="Y1984" s="40"/>
      <c r="Z1984" s="40"/>
    </row>
    <row r="1985" spans="1:26" x14ac:dyDescent="0.2">
      <c r="A1985" s="40"/>
      <c r="W1985" s="40"/>
      <c r="X1985" s="40"/>
      <c r="Y1985" s="40"/>
      <c r="Z1985" s="40"/>
    </row>
    <row r="1986" spans="1:26" x14ac:dyDescent="0.2">
      <c r="A1986" s="40"/>
      <c r="W1986" s="40"/>
      <c r="X1986" s="40"/>
      <c r="Y1986" s="40"/>
      <c r="Z1986" s="40"/>
    </row>
    <row r="1987" spans="1:26" x14ac:dyDescent="0.2">
      <c r="A1987" s="40"/>
      <c r="W1987" s="40"/>
      <c r="X1987" s="40"/>
      <c r="Y1987" s="40"/>
      <c r="Z1987" s="40"/>
    </row>
    <row r="1988" spans="1:26" x14ac:dyDescent="0.2">
      <c r="A1988" s="40"/>
      <c r="W1988" s="40"/>
      <c r="X1988" s="40"/>
      <c r="Y1988" s="40"/>
      <c r="Z1988" s="40"/>
    </row>
    <row r="1989" spans="1:26" x14ac:dyDescent="0.2">
      <c r="A1989" s="40"/>
      <c r="W1989" s="40"/>
      <c r="X1989" s="40"/>
      <c r="Y1989" s="40"/>
      <c r="Z1989" s="40"/>
    </row>
    <row r="1990" spans="1:26" x14ac:dyDescent="0.2">
      <c r="A1990" s="40"/>
      <c r="W1990" s="40"/>
      <c r="X1990" s="40"/>
      <c r="Y1990" s="40"/>
      <c r="Z1990" s="40"/>
    </row>
    <row r="1991" spans="1:26" x14ac:dyDescent="0.2">
      <c r="A1991" s="40"/>
      <c r="W1991" s="40"/>
      <c r="X1991" s="40"/>
      <c r="Y1991" s="40"/>
      <c r="Z1991" s="40"/>
    </row>
    <row r="1992" spans="1:26" x14ac:dyDescent="0.2">
      <c r="A1992" s="40"/>
      <c r="W1992" s="40"/>
      <c r="X1992" s="40"/>
      <c r="Y1992" s="40"/>
      <c r="Z1992" s="40"/>
    </row>
    <row r="1993" spans="1:26" x14ac:dyDescent="0.2">
      <c r="A1993" s="40"/>
      <c r="W1993" s="40"/>
      <c r="X1993" s="40"/>
      <c r="Y1993" s="40"/>
      <c r="Z1993" s="40"/>
    </row>
    <row r="1994" spans="1:26" x14ac:dyDescent="0.2">
      <c r="A1994" s="40"/>
      <c r="W1994" s="40"/>
      <c r="X1994" s="40"/>
      <c r="Y1994" s="40"/>
      <c r="Z1994" s="40"/>
    </row>
    <row r="1995" spans="1:26" x14ac:dyDescent="0.2">
      <c r="A1995" s="40"/>
      <c r="W1995" s="40"/>
      <c r="X1995" s="40"/>
      <c r="Y1995" s="40"/>
      <c r="Z1995" s="40"/>
    </row>
    <row r="1996" spans="1:26" x14ac:dyDescent="0.2">
      <c r="A1996" s="40"/>
      <c r="W1996" s="40"/>
      <c r="X1996" s="40"/>
      <c r="Y1996" s="40"/>
      <c r="Z1996" s="40"/>
    </row>
    <row r="1997" spans="1:26" x14ac:dyDescent="0.2">
      <c r="A1997" s="40"/>
      <c r="W1997" s="40"/>
      <c r="X1997" s="40"/>
      <c r="Y1997" s="40"/>
      <c r="Z1997" s="40"/>
    </row>
    <row r="1998" spans="1:26" x14ac:dyDescent="0.2">
      <c r="A1998" s="40"/>
      <c r="W1998" s="40"/>
      <c r="X1998" s="40"/>
      <c r="Y1998" s="40"/>
      <c r="Z1998" s="40"/>
    </row>
    <row r="1999" spans="1:26" x14ac:dyDescent="0.2">
      <c r="A1999" s="40"/>
      <c r="W1999" s="40"/>
      <c r="X1999" s="40"/>
      <c r="Y1999" s="40"/>
      <c r="Z1999" s="40"/>
    </row>
    <row r="2000" spans="1:26" x14ac:dyDescent="0.2">
      <c r="A2000" s="40"/>
      <c r="W2000" s="40"/>
      <c r="X2000" s="40"/>
      <c r="Y2000" s="40"/>
      <c r="Z2000" s="40"/>
    </row>
    <row r="2001" spans="1:26" x14ac:dyDescent="0.2">
      <c r="A2001" s="40"/>
      <c r="W2001" s="40"/>
      <c r="X2001" s="40"/>
      <c r="Y2001" s="40"/>
      <c r="Z2001" s="40"/>
    </row>
    <row r="2002" spans="1:26" x14ac:dyDescent="0.2">
      <c r="A2002" s="40"/>
      <c r="W2002" s="40"/>
      <c r="X2002" s="40"/>
      <c r="Y2002" s="40"/>
      <c r="Z2002" s="40"/>
    </row>
    <row r="2003" spans="1:26" x14ac:dyDescent="0.2">
      <c r="A2003" s="40"/>
      <c r="W2003" s="40"/>
      <c r="X2003" s="40"/>
      <c r="Y2003" s="40"/>
      <c r="Z2003" s="40"/>
    </row>
    <row r="2004" spans="1:26" x14ac:dyDescent="0.2">
      <c r="A2004" s="40"/>
      <c r="W2004" s="40"/>
      <c r="X2004" s="40"/>
      <c r="Y2004" s="40"/>
      <c r="Z2004" s="40"/>
    </row>
    <row r="2005" spans="1:26" x14ac:dyDescent="0.2">
      <c r="A2005" s="40"/>
      <c r="W2005" s="40"/>
      <c r="X2005" s="40"/>
      <c r="Y2005" s="40"/>
      <c r="Z2005" s="40"/>
    </row>
    <row r="2006" spans="1:26" x14ac:dyDescent="0.2">
      <c r="A2006" s="40"/>
      <c r="W2006" s="40"/>
      <c r="X2006" s="40"/>
      <c r="Y2006" s="40"/>
      <c r="Z2006" s="40"/>
    </row>
    <row r="2007" spans="1:26" x14ac:dyDescent="0.2">
      <c r="A2007" s="40"/>
      <c r="W2007" s="40"/>
      <c r="X2007" s="40"/>
      <c r="Y2007" s="40"/>
      <c r="Z2007" s="40"/>
    </row>
    <row r="2008" spans="1:26" x14ac:dyDescent="0.2">
      <c r="A2008" s="40"/>
      <c r="W2008" s="40"/>
      <c r="X2008" s="40"/>
      <c r="Y2008" s="40"/>
      <c r="Z2008" s="40"/>
    </row>
    <row r="2009" spans="1:26" x14ac:dyDescent="0.2">
      <c r="A2009" s="40"/>
      <c r="W2009" s="40"/>
      <c r="X2009" s="40"/>
      <c r="Y2009" s="40"/>
      <c r="Z2009" s="40"/>
    </row>
    <row r="2010" spans="1:26" x14ac:dyDescent="0.2">
      <c r="A2010" s="40"/>
      <c r="W2010" s="40"/>
      <c r="X2010" s="40"/>
      <c r="Y2010" s="40"/>
      <c r="Z2010" s="40"/>
    </row>
    <row r="2011" spans="1:26" x14ac:dyDescent="0.2">
      <c r="A2011" s="40"/>
      <c r="W2011" s="40"/>
      <c r="X2011" s="40"/>
      <c r="Y2011" s="40"/>
      <c r="Z2011" s="40"/>
    </row>
    <row r="2012" spans="1:26" x14ac:dyDescent="0.2">
      <c r="A2012" s="40"/>
      <c r="W2012" s="40"/>
      <c r="X2012" s="40"/>
      <c r="Y2012" s="40"/>
      <c r="Z2012" s="40"/>
    </row>
    <row r="2013" spans="1:26" x14ac:dyDescent="0.2">
      <c r="A2013" s="40"/>
      <c r="W2013" s="40"/>
      <c r="X2013" s="40"/>
      <c r="Y2013" s="40"/>
      <c r="Z2013" s="40"/>
    </row>
    <row r="2014" spans="1:26" x14ac:dyDescent="0.2">
      <c r="A2014" s="40"/>
      <c r="W2014" s="40"/>
      <c r="X2014" s="40"/>
      <c r="Y2014" s="40"/>
      <c r="Z2014" s="40"/>
    </row>
    <row r="2015" spans="1:26" x14ac:dyDescent="0.2">
      <c r="A2015" s="40"/>
      <c r="W2015" s="40"/>
      <c r="X2015" s="40"/>
      <c r="Y2015" s="40"/>
      <c r="Z2015" s="40"/>
    </row>
    <row r="2016" spans="1:26" x14ac:dyDescent="0.2">
      <c r="A2016" s="40"/>
      <c r="W2016" s="40"/>
      <c r="X2016" s="40"/>
      <c r="Y2016" s="40"/>
      <c r="Z2016" s="40"/>
    </row>
    <row r="2017" spans="1:26" x14ac:dyDescent="0.2">
      <c r="A2017" s="40"/>
      <c r="W2017" s="40"/>
      <c r="X2017" s="40"/>
      <c r="Y2017" s="40"/>
      <c r="Z2017" s="40"/>
    </row>
    <row r="2018" spans="1:26" x14ac:dyDescent="0.2">
      <c r="A2018" s="40"/>
      <c r="W2018" s="40"/>
      <c r="X2018" s="40"/>
      <c r="Y2018" s="40"/>
      <c r="Z2018" s="40"/>
    </row>
    <row r="2019" spans="1:26" x14ac:dyDescent="0.2">
      <c r="A2019" s="40"/>
      <c r="W2019" s="40"/>
      <c r="X2019" s="40"/>
      <c r="Y2019" s="40"/>
      <c r="Z2019" s="40"/>
    </row>
    <row r="2020" spans="1:26" x14ac:dyDescent="0.2">
      <c r="A2020" s="40"/>
      <c r="W2020" s="40"/>
      <c r="X2020" s="40"/>
      <c r="Y2020" s="40"/>
      <c r="Z2020" s="40"/>
    </row>
    <row r="2021" spans="1:26" x14ac:dyDescent="0.2">
      <c r="A2021" s="40"/>
      <c r="W2021" s="40"/>
      <c r="X2021" s="40"/>
      <c r="Y2021" s="40"/>
      <c r="Z2021" s="40"/>
    </row>
    <row r="2022" spans="1:26" x14ac:dyDescent="0.2">
      <c r="A2022" s="40"/>
      <c r="W2022" s="40"/>
      <c r="X2022" s="40"/>
      <c r="Y2022" s="40"/>
      <c r="Z2022" s="40"/>
    </row>
    <row r="2023" spans="1:26" x14ac:dyDescent="0.2">
      <c r="A2023" s="40"/>
      <c r="W2023" s="40"/>
      <c r="X2023" s="40"/>
      <c r="Y2023" s="40"/>
      <c r="Z2023" s="40"/>
    </row>
    <row r="2024" spans="1:26" x14ac:dyDescent="0.2">
      <c r="A2024" s="40"/>
      <c r="W2024" s="40"/>
      <c r="X2024" s="40"/>
      <c r="Y2024" s="40"/>
      <c r="Z2024" s="40"/>
    </row>
    <row r="2025" spans="1:26" x14ac:dyDescent="0.2">
      <c r="A2025" s="40"/>
      <c r="W2025" s="40"/>
      <c r="X2025" s="40"/>
      <c r="Y2025" s="40"/>
      <c r="Z2025" s="40"/>
    </row>
    <row r="2026" spans="1:26" x14ac:dyDescent="0.2">
      <c r="A2026" s="40"/>
      <c r="W2026" s="40"/>
      <c r="X2026" s="40"/>
      <c r="Y2026" s="40"/>
      <c r="Z2026" s="40"/>
    </row>
    <row r="2027" spans="1:26" x14ac:dyDescent="0.2">
      <c r="A2027" s="40"/>
      <c r="W2027" s="40"/>
      <c r="X2027" s="40"/>
      <c r="Y2027" s="40"/>
      <c r="Z2027" s="40"/>
    </row>
    <row r="2028" spans="1:26" x14ac:dyDescent="0.2">
      <c r="A2028" s="40"/>
      <c r="W2028" s="40"/>
      <c r="X2028" s="40"/>
      <c r="Y2028" s="40"/>
      <c r="Z2028" s="40"/>
    </row>
    <row r="2029" spans="1:26" x14ac:dyDescent="0.2">
      <c r="A2029" s="40"/>
      <c r="W2029" s="40"/>
      <c r="X2029" s="40"/>
      <c r="Y2029" s="40"/>
      <c r="Z2029" s="40"/>
    </row>
    <row r="2030" spans="1:26" x14ac:dyDescent="0.2">
      <c r="A2030" s="40"/>
      <c r="W2030" s="40"/>
      <c r="X2030" s="40"/>
      <c r="Y2030" s="40"/>
      <c r="Z2030" s="40"/>
    </row>
    <row r="2031" spans="1:26" x14ac:dyDescent="0.2">
      <c r="A2031" s="40"/>
      <c r="W2031" s="40"/>
      <c r="X2031" s="40"/>
      <c r="Y2031" s="40"/>
      <c r="Z2031" s="40"/>
    </row>
    <row r="2032" spans="1:26" x14ac:dyDescent="0.2">
      <c r="A2032" s="40"/>
      <c r="W2032" s="40"/>
      <c r="X2032" s="40"/>
      <c r="Y2032" s="40"/>
      <c r="Z2032" s="40"/>
    </row>
    <row r="2033" spans="1:26" x14ac:dyDescent="0.2">
      <c r="A2033" s="40"/>
      <c r="W2033" s="40"/>
      <c r="X2033" s="40"/>
      <c r="Y2033" s="40"/>
      <c r="Z2033" s="40"/>
    </row>
    <row r="2034" spans="1:26" x14ac:dyDescent="0.2">
      <c r="A2034" s="40"/>
      <c r="W2034" s="40"/>
      <c r="X2034" s="40"/>
      <c r="Y2034" s="40"/>
      <c r="Z2034" s="40"/>
    </row>
    <row r="2035" spans="1:26" x14ac:dyDescent="0.2">
      <c r="A2035" s="40"/>
      <c r="W2035" s="40"/>
      <c r="X2035" s="40"/>
      <c r="Y2035" s="40"/>
      <c r="Z2035" s="40"/>
    </row>
    <row r="2036" spans="1:26" x14ac:dyDescent="0.2">
      <c r="A2036" s="40"/>
      <c r="W2036" s="40"/>
      <c r="X2036" s="40"/>
      <c r="Y2036" s="40"/>
      <c r="Z2036" s="40"/>
    </row>
    <row r="2037" spans="1:26" x14ac:dyDescent="0.2">
      <c r="A2037" s="40"/>
      <c r="W2037" s="40"/>
      <c r="X2037" s="40"/>
      <c r="Y2037" s="40"/>
      <c r="Z2037" s="40"/>
    </row>
    <row r="2038" spans="1:26" x14ac:dyDescent="0.2">
      <c r="A2038" s="40"/>
      <c r="W2038" s="40"/>
      <c r="X2038" s="40"/>
      <c r="Y2038" s="40"/>
      <c r="Z2038" s="40"/>
    </row>
    <row r="2039" spans="1:26" x14ac:dyDescent="0.2">
      <c r="A2039" s="40"/>
      <c r="W2039" s="40"/>
      <c r="X2039" s="40"/>
      <c r="Y2039" s="40"/>
      <c r="Z2039" s="40"/>
    </row>
    <row r="2040" spans="1:26" x14ac:dyDescent="0.2">
      <c r="A2040" s="40"/>
      <c r="W2040" s="40"/>
      <c r="X2040" s="40"/>
      <c r="Y2040" s="40"/>
      <c r="Z2040" s="40"/>
    </row>
    <row r="2041" spans="1:26" x14ac:dyDescent="0.2">
      <c r="A2041" s="40"/>
      <c r="W2041" s="40"/>
      <c r="X2041" s="40"/>
      <c r="Y2041" s="40"/>
      <c r="Z2041" s="40"/>
    </row>
    <row r="2042" spans="1:26" x14ac:dyDescent="0.2">
      <c r="A2042" s="40"/>
      <c r="W2042" s="40"/>
      <c r="X2042" s="40"/>
      <c r="Y2042" s="40"/>
      <c r="Z2042" s="40"/>
    </row>
    <row r="2043" spans="1:26" x14ac:dyDescent="0.2">
      <c r="A2043" s="40"/>
      <c r="W2043" s="40"/>
      <c r="X2043" s="40"/>
      <c r="Y2043" s="40"/>
      <c r="Z2043" s="40"/>
    </row>
    <row r="2044" spans="1:26" x14ac:dyDescent="0.2">
      <c r="A2044" s="40"/>
      <c r="W2044" s="40"/>
      <c r="X2044" s="40"/>
      <c r="Y2044" s="40"/>
      <c r="Z2044" s="40"/>
    </row>
    <row r="2045" spans="1:26" x14ac:dyDescent="0.2">
      <c r="A2045" s="40"/>
      <c r="W2045" s="40"/>
      <c r="X2045" s="40"/>
      <c r="Y2045" s="40"/>
      <c r="Z2045" s="40"/>
    </row>
    <row r="2046" spans="1:26" x14ac:dyDescent="0.2">
      <c r="A2046" s="40"/>
      <c r="W2046" s="40"/>
      <c r="X2046" s="40"/>
      <c r="Y2046" s="40"/>
      <c r="Z2046" s="40"/>
    </row>
    <row r="2047" spans="1:26" x14ac:dyDescent="0.2">
      <c r="A2047" s="40"/>
      <c r="W2047" s="40"/>
      <c r="X2047" s="40"/>
      <c r="Y2047" s="40"/>
      <c r="Z2047" s="40"/>
    </row>
    <row r="2048" spans="1:26" x14ac:dyDescent="0.2">
      <c r="A2048" s="40"/>
      <c r="W2048" s="40"/>
      <c r="X2048" s="40"/>
      <c r="Y2048" s="40"/>
      <c r="Z2048" s="40"/>
    </row>
    <row r="2049" spans="1:26" x14ac:dyDescent="0.2">
      <c r="A2049" s="40"/>
      <c r="W2049" s="40"/>
      <c r="X2049" s="40"/>
      <c r="Y2049" s="40"/>
      <c r="Z2049" s="40"/>
    </row>
    <row r="2050" spans="1:26" x14ac:dyDescent="0.2">
      <c r="A2050" s="40"/>
      <c r="W2050" s="40"/>
      <c r="X2050" s="40"/>
      <c r="Y2050" s="40"/>
      <c r="Z2050" s="40"/>
    </row>
    <row r="2051" spans="1:26" x14ac:dyDescent="0.2">
      <c r="A2051" s="40"/>
      <c r="W2051" s="40"/>
      <c r="X2051" s="40"/>
      <c r="Y2051" s="40"/>
      <c r="Z2051" s="40"/>
    </row>
    <row r="2052" spans="1:26" x14ac:dyDescent="0.2">
      <c r="A2052" s="40"/>
      <c r="W2052" s="40"/>
      <c r="X2052" s="40"/>
      <c r="Y2052" s="40"/>
      <c r="Z2052" s="40"/>
    </row>
    <row r="2053" spans="1:26" x14ac:dyDescent="0.2">
      <c r="A2053" s="40"/>
      <c r="W2053" s="40"/>
      <c r="X2053" s="40"/>
      <c r="Y2053" s="40"/>
      <c r="Z2053" s="40"/>
    </row>
    <row r="2054" spans="1:26" x14ac:dyDescent="0.2">
      <c r="A2054" s="40"/>
      <c r="W2054" s="40"/>
      <c r="X2054" s="40"/>
      <c r="Y2054" s="40"/>
      <c r="Z2054" s="40"/>
    </row>
    <row r="2055" spans="1:26" x14ac:dyDescent="0.2">
      <c r="A2055" s="40"/>
      <c r="W2055" s="40"/>
      <c r="X2055" s="40"/>
      <c r="Y2055" s="40"/>
      <c r="Z2055" s="40"/>
    </row>
    <row r="2056" spans="1:26" x14ac:dyDescent="0.2">
      <c r="A2056" s="40"/>
      <c r="W2056" s="40"/>
      <c r="X2056" s="40"/>
      <c r="Y2056" s="40"/>
      <c r="Z2056" s="40"/>
    </row>
    <row r="2057" spans="1:26" x14ac:dyDescent="0.2">
      <c r="A2057" s="40"/>
      <c r="W2057" s="40"/>
      <c r="X2057" s="40"/>
      <c r="Y2057" s="40"/>
      <c r="Z2057" s="40"/>
    </row>
    <row r="2058" spans="1:26" x14ac:dyDescent="0.2">
      <c r="A2058" s="40"/>
      <c r="W2058" s="40"/>
      <c r="X2058" s="40"/>
      <c r="Y2058" s="40"/>
      <c r="Z2058" s="40"/>
    </row>
    <row r="2059" spans="1:26" x14ac:dyDescent="0.2">
      <c r="A2059" s="40"/>
      <c r="W2059" s="40"/>
      <c r="X2059" s="40"/>
      <c r="Y2059" s="40"/>
      <c r="Z2059" s="40"/>
    </row>
    <row r="2060" spans="1:26" x14ac:dyDescent="0.2">
      <c r="A2060" s="40"/>
      <c r="W2060" s="40"/>
      <c r="X2060" s="40"/>
      <c r="Y2060" s="40"/>
      <c r="Z2060" s="40"/>
    </row>
    <row r="2061" spans="1:26" x14ac:dyDescent="0.2">
      <c r="A2061" s="40"/>
      <c r="W2061" s="40"/>
      <c r="X2061" s="40"/>
      <c r="Y2061" s="40"/>
      <c r="Z2061" s="40"/>
    </row>
    <row r="2062" spans="1:26" x14ac:dyDescent="0.2">
      <c r="A2062" s="40"/>
      <c r="W2062" s="40"/>
      <c r="X2062" s="40"/>
      <c r="Y2062" s="40"/>
      <c r="Z2062" s="40"/>
    </row>
    <row r="2063" spans="1:26" x14ac:dyDescent="0.2">
      <c r="A2063" s="40"/>
      <c r="W2063" s="40"/>
      <c r="X2063" s="40"/>
      <c r="Y2063" s="40"/>
      <c r="Z2063" s="40"/>
    </row>
    <row r="2064" spans="1:26" x14ac:dyDescent="0.2">
      <c r="A2064" s="40"/>
      <c r="W2064" s="40"/>
      <c r="X2064" s="40"/>
      <c r="Y2064" s="40"/>
      <c r="Z2064" s="40"/>
    </row>
    <row r="2065" spans="1:26" x14ac:dyDescent="0.2">
      <c r="A2065" s="40"/>
      <c r="W2065" s="40"/>
      <c r="X2065" s="40"/>
      <c r="Y2065" s="40"/>
      <c r="Z2065" s="40"/>
    </row>
    <row r="2066" spans="1:26" x14ac:dyDescent="0.2">
      <c r="A2066" s="40"/>
      <c r="W2066" s="40"/>
      <c r="X2066" s="40"/>
      <c r="Y2066" s="40"/>
      <c r="Z2066" s="40"/>
    </row>
    <row r="2067" spans="1:26" x14ac:dyDescent="0.2">
      <c r="A2067" s="40"/>
      <c r="W2067" s="40"/>
      <c r="X2067" s="40"/>
      <c r="Y2067" s="40"/>
      <c r="Z2067" s="40"/>
    </row>
    <row r="2068" spans="1:26" x14ac:dyDescent="0.2">
      <c r="A2068" s="40"/>
      <c r="W2068" s="40"/>
      <c r="X2068" s="40"/>
      <c r="Y2068" s="40"/>
      <c r="Z2068" s="40"/>
    </row>
    <row r="2069" spans="1:26" x14ac:dyDescent="0.2">
      <c r="A2069" s="40"/>
      <c r="W2069" s="40"/>
      <c r="X2069" s="40"/>
      <c r="Y2069" s="40"/>
      <c r="Z2069" s="40"/>
    </row>
    <row r="2070" spans="1:26" x14ac:dyDescent="0.2">
      <c r="A2070" s="40"/>
      <c r="W2070" s="40"/>
      <c r="X2070" s="40"/>
      <c r="Y2070" s="40"/>
      <c r="Z2070" s="40"/>
    </row>
    <row r="2071" spans="1:26" x14ac:dyDescent="0.2">
      <c r="A2071" s="40"/>
      <c r="W2071" s="40"/>
      <c r="X2071" s="40"/>
      <c r="Y2071" s="40"/>
      <c r="Z2071" s="40"/>
    </row>
    <row r="2072" spans="1:26" x14ac:dyDescent="0.2">
      <c r="A2072" s="40"/>
      <c r="W2072" s="40"/>
      <c r="X2072" s="40"/>
      <c r="Y2072" s="40"/>
      <c r="Z2072" s="40"/>
    </row>
    <row r="2073" spans="1:26" x14ac:dyDescent="0.2">
      <c r="A2073" s="40"/>
      <c r="W2073" s="40"/>
      <c r="X2073" s="40"/>
      <c r="Y2073" s="40"/>
      <c r="Z2073" s="40"/>
    </row>
    <row r="2074" spans="1:26" x14ac:dyDescent="0.2">
      <c r="A2074" s="40"/>
      <c r="W2074" s="40"/>
      <c r="X2074" s="40"/>
      <c r="Y2074" s="40"/>
      <c r="Z2074" s="40"/>
    </row>
    <row r="2075" spans="1:26" x14ac:dyDescent="0.2">
      <c r="A2075" s="40"/>
      <c r="W2075" s="40"/>
      <c r="X2075" s="40"/>
      <c r="Y2075" s="40"/>
      <c r="Z2075" s="40"/>
    </row>
    <row r="2076" spans="1:26" x14ac:dyDescent="0.2">
      <c r="A2076" s="40"/>
      <c r="W2076" s="40"/>
      <c r="X2076" s="40"/>
      <c r="Y2076" s="40"/>
      <c r="Z2076" s="40"/>
    </row>
    <row r="2077" spans="1:26" x14ac:dyDescent="0.2">
      <c r="A2077" s="40"/>
      <c r="W2077" s="40"/>
      <c r="X2077" s="40"/>
      <c r="Y2077" s="40"/>
      <c r="Z2077" s="40"/>
    </row>
    <row r="2078" spans="1:26" x14ac:dyDescent="0.2">
      <c r="A2078" s="40"/>
      <c r="W2078" s="40"/>
      <c r="X2078" s="40"/>
      <c r="Y2078" s="40"/>
      <c r="Z2078" s="40"/>
    </row>
    <row r="2079" spans="1:26" x14ac:dyDescent="0.2">
      <c r="A2079" s="40"/>
      <c r="W2079" s="40"/>
      <c r="X2079" s="40"/>
      <c r="Y2079" s="40"/>
      <c r="Z2079" s="40"/>
    </row>
    <row r="2080" spans="1:26" x14ac:dyDescent="0.2">
      <c r="A2080" s="40"/>
      <c r="W2080" s="40"/>
      <c r="X2080" s="40"/>
      <c r="Y2080" s="40"/>
      <c r="Z2080" s="40"/>
    </row>
    <row r="2081" spans="1:26" x14ac:dyDescent="0.2">
      <c r="A2081" s="40"/>
      <c r="W2081" s="40"/>
      <c r="X2081" s="40"/>
      <c r="Y2081" s="40"/>
      <c r="Z2081" s="40"/>
    </row>
    <row r="2082" spans="1:26" x14ac:dyDescent="0.2">
      <c r="A2082" s="40"/>
      <c r="W2082" s="40"/>
      <c r="X2082" s="40"/>
      <c r="Y2082" s="40"/>
      <c r="Z2082" s="40"/>
    </row>
    <row r="2083" spans="1:26" x14ac:dyDescent="0.2">
      <c r="A2083" s="40"/>
      <c r="W2083" s="40"/>
      <c r="X2083" s="40"/>
      <c r="Y2083" s="40"/>
      <c r="Z2083" s="40"/>
    </row>
    <row r="2084" spans="1:26" x14ac:dyDescent="0.2">
      <c r="A2084" s="40"/>
      <c r="W2084" s="40"/>
      <c r="X2084" s="40"/>
      <c r="Y2084" s="40"/>
      <c r="Z2084" s="40"/>
    </row>
    <row r="2085" spans="1:26" x14ac:dyDescent="0.2">
      <c r="A2085" s="40"/>
      <c r="W2085" s="40"/>
      <c r="X2085" s="40"/>
      <c r="Y2085" s="40"/>
      <c r="Z2085" s="40"/>
    </row>
    <row r="2086" spans="1:26" x14ac:dyDescent="0.2">
      <c r="A2086" s="40"/>
      <c r="W2086" s="40"/>
      <c r="X2086" s="40"/>
      <c r="Y2086" s="40"/>
      <c r="Z2086" s="40"/>
    </row>
    <row r="2087" spans="1:26" x14ac:dyDescent="0.2">
      <c r="A2087" s="40"/>
      <c r="W2087" s="40"/>
      <c r="X2087" s="40"/>
      <c r="Y2087" s="40"/>
      <c r="Z2087" s="40"/>
    </row>
    <row r="2088" spans="1:26" x14ac:dyDescent="0.2">
      <c r="A2088" s="40"/>
      <c r="W2088" s="40"/>
      <c r="X2088" s="40"/>
      <c r="Y2088" s="40"/>
      <c r="Z2088" s="40"/>
    </row>
    <row r="2089" spans="1:26" x14ac:dyDescent="0.2">
      <c r="A2089" s="40"/>
      <c r="W2089" s="40"/>
      <c r="X2089" s="40"/>
      <c r="Y2089" s="40"/>
      <c r="Z2089" s="40"/>
    </row>
    <row r="2090" spans="1:26" x14ac:dyDescent="0.2">
      <c r="A2090" s="40"/>
      <c r="W2090" s="40"/>
      <c r="X2090" s="40"/>
      <c r="Y2090" s="40"/>
      <c r="Z2090" s="40"/>
    </row>
    <row r="2091" spans="1:26" x14ac:dyDescent="0.2">
      <c r="A2091" s="40"/>
      <c r="W2091" s="40"/>
      <c r="X2091" s="40"/>
      <c r="Y2091" s="40"/>
      <c r="Z2091" s="40"/>
    </row>
    <row r="2092" spans="1:26" x14ac:dyDescent="0.2">
      <c r="A2092" s="40"/>
      <c r="W2092" s="40"/>
      <c r="X2092" s="40"/>
      <c r="Y2092" s="40"/>
      <c r="Z2092" s="40"/>
    </row>
    <row r="2093" spans="1:26" x14ac:dyDescent="0.2">
      <c r="A2093" s="40"/>
      <c r="W2093" s="40"/>
      <c r="X2093" s="40"/>
      <c r="Y2093" s="40"/>
      <c r="Z2093" s="40"/>
    </row>
    <row r="2094" spans="1:26" x14ac:dyDescent="0.2">
      <c r="A2094" s="40"/>
      <c r="W2094" s="40"/>
      <c r="X2094" s="40"/>
      <c r="Y2094" s="40"/>
      <c r="Z2094" s="40"/>
    </row>
    <row r="2095" spans="1:26" x14ac:dyDescent="0.2">
      <c r="A2095" s="40"/>
      <c r="W2095" s="40"/>
      <c r="X2095" s="40"/>
      <c r="Y2095" s="40"/>
      <c r="Z2095" s="40"/>
    </row>
    <row r="2096" spans="1:26" x14ac:dyDescent="0.2">
      <c r="A2096" s="40"/>
      <c r="W2096" s="40"/>
      <c r="X2096" s="40"/>
      <c r="Y2096" s="40"/>
      <c r="Z2096" s="40"/>
    </row>
    <row r="2097" spans="1:26" x14ac:dyDescent="0.2">
      <c r="A2097" s="40"/>
      <c r="W2097" s="40"/>
      <c r="X2097" s="40"/>
      <c r="Y2097" s="40"/>
      <c r="Z2097" s="40"/>
    </row>
    <row r="2098" spans="1:26" x14ac:dyDescent="0.2">
      <c r="A2098" s="40"/>
      <c r="W2098" s="40"/>
      <c r="X2098" s="40"/>
      <c r="Y2098" s="40"/>
      <c r="Z2098" s="40"/>
    </row>
    <row r="2099" spans="1:26" x14ac:dyDescent="0.2">
      <c r="A2099" s="40"/>
      <c r="W2099" s="40"/>
      <c r="X2099" s="40"/>
      <c r="Y2099" s="40"/>
      <c r="Z2099" s="40"/>
    </row>
    <row r="2100" spans="1:26" x14ac:dyDescent="0.2">
      <c r="A2100" s="40"/>
      <c r="W2100" s="40"/>
      <c r="X2100" s="40"/>
      <c r="Y2100" s="40"/>
      <c r="Z2100" s="40"/>
    </row>
    <row r="2101" spans="1:26" x14ac:dyDescent="0.2">
      <c r="A2101" s="40"/>
      <c r="W2101" s="40"/>
      <c r="X2101" s="40"/>
      <c r="Y2101" s="40"/>
      <c r="Z2101" s="40"/>
    </row>
    <row r="2102" spans="1:26" x14ac:dyDescent="0.2">
      <c r="A2102" s="40"/>
      <c r="W2102" s="40"/>
      <c r="X2102" s="40"/>
      <c r="Y2102" s="40"/>
      <c r="Z2102" s="40"/>
    </row>
    <row r="2103" spans="1:26" x14ac:dyDescent="0.2">
      <c r="A2103" s="40"/>
      <c r="W2103" s="40"/>
      <c r="X2103" s="40"/>
      <c r="Y2103" s="40"/>
      <c r="Z2103" s="40"/>
    </row>
    <row r="2104" spans="1:26" x14ac:dyDescent="0.2">
      <c r="A2104" s="40"/>
      <c r="W2104" s="40"/>
      <c r="X2104" s="40"/>
      <c r="Y2104" s="40"/>
      <c r="Z2104" s="40"/>
    </row>
    <row r="2105" spans="1:26" x14ac:dyDescent="0.2">
      <c r="A2105" s="40"/>
      <c r="W2105" s="40"/>
      <c r="X2105" s="40"/>
      <c r="Y2105" s="40"/>
      <c r="Z2105" s="40"/>
    </row>
    <row r="2106" spans="1:26" x14ac:dyDescent="0.2">
      <c r="A2106" s="40"/>
      <c r="W2106" s="40"/>
      <c r="X2106" s="40"/>
      <c r="Y2106" s="40"/>
      <c r="Z2106" s="40"/>
    </row>
    <row r="2107" spans="1:26" x14ac:dyDescent="0.2">
      <c r="A2107" s="40"/>
      <c r="W2107" s="40"/>
      <c r="X2107" s="40"/>
      <c r="Y2107" s="40"/>
      <c r="Z2107" s="40"/>
    </row>
    <row r="2108" spans="1:26" x14ac:dyDescent="0.2">
      <c r="A2108" s="40"/>
      <c r="W2108" s="40"/>
      <c r="X2108" s="40"/>
      <c r="Y2108" s="40"/>
      <c r="Z2108" s="40"/>
    </row>
    <row r="2109" spans="1:26" x14ac:dyDescent="0.2">
      <c r="A2109" s="40"/>
      <c r="W2109" s="40"/>
      <c r="X2109" s="40"/>
      <c r="Y2109" s="40"/>
      <c r="Z2109" s="40"/>
    </row>
    <row r="2110" spans="1:26" x14ac:dyDescent="0.2">
      <c r="A2110" s="40"/>
      <c r="W2110" s="40"/>
      <c r="X2110" s="40"/>
      <c r="Y2110" s="40"/>
      <c r="Z2110" s="40"/>
    </row>
    <row r="2111" spans="1:26" x14ac:dyDescent="0.2">
      <c r="A2111" s="40"/>
      <c r="W2111" s="40"/>
      <c r="X2111" s="40"/>
      <c r="Y2111" s="40"/>
      <c r="Z2111" s="40"/>
    </row>
    <row r="2112" spans="1:26" x14ac:dyDescent="0.2">
      <c r="A2112" s="40"/>
      <c r="W2112" s="40"/>
      <c r="X2112" s="40"/>
      <c r="Y2112" s="40"/>
      <c r="Z2112" s="40"/>
    </row>
    <row r="2113" spans="1:26" x14ac:dyDescent="0.2">
      <c r="A2113" s="40"/>
      <c r="W2113" s="40"/>
      <c r="X2113" s="40"/>
      <c r="Y2113" s="40"/>
      <c r="Z2113" s="40"/>
    </row>
    <row r="2114" spans="1:26" x14ac:dyDescent="0.2">
      <c r="A2114" s="40"/>
      <c r="W2114" s="40"/>
      <c r="X2114" s="40"/>
      <c r="Y2114" s="40"/>
      <c r="Z2114" s="40"/>
    </row>
    <row r="2115" spans="1:26" x14ac:dyDescent="0.2">
      <c r="A2115" s="40"/>
      <c r="W2115" s="40"/>
      <c r="X2115" s="40"/>
      <c r="Y2115" s="40"/>
      <c r="Z2115" s="40"/>
    </row>
    <row r="2116" spans="1:26" x14ac:dyDescent="0.2">
      <c r="A2116" s="40"/>
      <c r="W2116" s="40"/>
      <c r="X2116" s="40"/>
      <c r="Y2116" s="40"/>
      <c r="Z2116" s="40"/>
    </row>
    <row r="2117" spans="1:26" x14ac:dyDescent="0.2">
      <c r="A2117" s="40"/>
      <c r="W2117" s="40"/>
      <c r="X2117" s="40"/>
      <c r="Y2117" s="40"/>
      <c r="Z2117" s="40"/>
    </row>
    <row r="2118" spans="1:26" x14ac:dyDescent="0.2">
      <c r="A2118" s="40"/>
      <c r="W2118" s="40"/>
      <c r="X2118" s="40"/>
      <c r="Y2118" s="40"/>
      <c r="Z2118" s="40"/>
    </row>
    <row r="2119" spans="1:26" x14ac:dyDescent="0.2">
      <c r="A2119" s="40"/>
      <c r="W2119" s="40"/>
      <c r="X2119" s="40"/>
      <c r="Y2119" s="40"/>
      <c r="Z2119" s="40"/>
    </row>
    <row r="2120" spans="1:26" x14ac:dyDescent="0.2">
      <c r="A2120" s="40"/>
      <c r="W2120" s="40"/>
      <c r="X2120" s="40"/>
      <c r="Y2120" s="40"/>
      <c r="Z2120" s="40"/>
    </row>
    <row r="2121" spans="1:26" x14ac:dyDescent="0.2">
      <c r="A2121" s="40"/>
      <c r="W2121" s="40"/>
      <c r="X2121" s="40"/>
      <c r="Y2121" s="40"/>
      <c r="Z2121" s="40"/>
    </row>
    <row r="2122" spans="1:26" x14ac:dyDescent="0.2">
      <c r="A2122" s="40"/>
      <c r="W2122" s="40"/>
      <c r="X2122" s="40"/>
      <c r="Y2122" s="40"/>
      <c r="Z2122" s="40"/>
    </row>
    <row r="2123" spans="1:26" x14ac:dyDescent="0.2">
      <c r="A2123" s="40"/>
      <c r="W2123" s="40"/>
      <c r="X2123" s="40"/>
      <c r="Y2123" s="40"/>
      <c r="Z2123" s="40"/>
    </row>
    <row r="2124" spans="1:26" x14ac:dyDescent="0.2">
      <c r="A2124" s="40"/>
      <c r="W2124" s="40"/>
      <c r="X2124" s="40"/>
      <c r="Y2124" s="40"/>
      <c r="Z2124" s="40"/>
    </row>
    <row r="2125" spans="1:26" x14ac:dyDescent="0.2">
      <c r="A2125" s="40"/>
      <c r="W2125" s="40"/>
      <c r="X2125" s="40"/>
      <c r="Y2125" s="40"/>
      <c r="Z2125" s="40"/>
    </row>
    <row r="2126" spans="1:26" x14ac:dyDescent="0.2">
      <c r="A2126" s="40"/>
      <c r="W2126" s="40"/>
      <c r="X2126" s="40"/>
      <c r="Y2126" s="40"/>
      <c r="Z2126" s="40"/>
    </row>
    <row r="2127" spans="1:26" x14ac:dyDescent="0.2">
      <c r="A2127" s="40"/>
      <c r="W2127" s="40"/>
      <c r="X2127" s="40"/>
      <c r="Y2127" s="40"/>
      <c r="Z2127" s="40"/>
    </row>
    <row r="2128" spans="1:26" x14ac:dyDescent="0.2">
      <c r="A2128" s="40"/>
      <c r="W2128" s="40"/>
      <c r="X2128" s="40"/>
      <c r="Y2128" s="40"/>
      <c r="Z2128" s="40"/>
    </row>
    <row r="2129" spans="1:26" x14ac:dyDescent="0.2">
      <c r="A2129" s="40"/>
      <c r="W2129" s="40"/>
      <c r="X2129" s="40"/>
      <c r="Y2129" s="40"/>
      <c r="Z2129" s="40"/>
    </row>
    <row r="2130" spans="1:26" x14ac:dyDescent="0.2">
      <c r="A2130" s="40"/>
      <c r="W2130" s="40"/>
      <c r="X2130" s="40"/>
      <c r="Y2130" s="40"/>
      <c r="Z2130" s="40"/>
    </row>
    <row r="2131" spans="1:26" x14ac:dyDescent="0.2">
      <c r="A2131" s="40"/>
      <c r="W2131" s="40"/>
      <c r="X2131" s="40"/>
      <c r="Y2131" s="40"/>
      <c r="Z2131" s="40"/>
    </row>
    <row r="2132" spans="1:26" x14ac:dyDescent="0.2">
      <c r="A2132" s="40"/>
      <c r="W2132" s="40"/>
      <c r="X2132" s="40"/>
      <c r="Y2132" s="40"/>
      <c r="Z2132" s="40"/>
    </row>
    <row r="2133" spans="1:26" x14ac:dyDescent="0.2">
      <c r="A2133" s="40"/>
      <c r="W2133" s="40"/>
      <c r="X2133" s="40"/>
      <c r="Y2133" s="40"/>
      <c r="Z2133" s="40"/>
    </row>
    <row r="2134" spans="1:26" x14ac:dyDescent="0.2">
      <c r="A2134" s="40"/>
      <c r="W2134" s="40"/>
      <c r="X2134" s="40"/>
      <c r="Y2134" s="40"/>
      <c r="Z2134" s="40"/>
    </row>
    <row r="2135" spans="1:26" x14ac:dyDescent="0.2">
      <c r="A2135" s="40"/>
      <c r="W2135" s="40"/>
      <c r="X2135" s="40"/>
      <c r="Y2135" s="40"/>
      <c r="Z2135" s="40"/>
    </row>
    <row r="2136" spans="1:26" x14ac:dyDescent="0.2">
      <c r="A2136" s="40"/>
      <c r="W2136" s="40"/>
      <c r="X2136" s="40"/>
      <c r="Y2136" s="40"/>
      <c r="Z2136" s="40"/>
    </row>
    <row r="2137" spans="1:26" x14ac:dyDescent="0.2">
      <c r="A2137" s="40"/>
      <c r="W2137" s="40"/>
      <c r="X2137" s="40"/>
      <c r="Y2137" s="40"/>
      <c r="Z2137" s="40"/>
    </row>
    <row r="2138" spans="1:26" x14ac:dyDescent="0.2">
      <c r="A2138" s="40"/>
      <c r="W2138" s="40"/>
      <c r="X2138" s="40"/>
      <c r="Y2138" s="40"/>
      <c r="Z2138" s="40"/>
    </row>
    <row r="2139" spans="1:26" x14ac:dyDescent="0.2">
      <c r="A2139" s="40"/>
      <c r="W2139" s="40"/>
      <c r="X2139" s="40"/>
      <c r="Y2139" s="40"/>
      <c r="Z2139" s="40"/>
    </row>
    <row r="2140" spans="1:26" x14ac:dyDescent="0.2">
      <c r="A2140" s="40"/>
      <c r="W2140" s="40"/>
      <c r="X2140" s="40"/>
      <c r="Y2140" s="40"/>
      <c r="Z2140" s="40"/>
    </row>
    <row r="2141" spans="1:26" x14ac:dyDescent="0.2">
      <c r="A2141" s="40"/>
      <c r="W2141" s="40"/>
      <c r="X2141" s="40"/>
      <c r="Y2141" s="40"/>
      <c r="Z2141" s="40"/>
    </row>
    <row r="2142" spans="1:26" x14ac:dyDescent="0.2">
      <c r="A2142" s="40"/>
      <c r="W2142" s="40"/>
      <c r="X2142" s="40"/>
      <c r="Y2142" s="40"/>
      <c r="Z2142" s="40"/>
    </row>
    <row r="2143" spans="1:26" x14ac:dyDescent="0.2">
      <c r="A2143" s="40"/>
      <c r="W2143" s="40"/>
      <c r="X2143" s="40"/>
      <c r="Y2143" s="40"/>
      <c r="Z2143" s="40"/>
    </row>
    <row r="2144" spans="1:26" x14ac:dyDescent="0.2">
      <c r="A2144" s="40"/>
      <c r="W2144" s="40"/>
      <c r="X2144" s="40"/>
      <c r="Y2144" s="40"/>
      <c r="Z2144" s="40"/>
    </row>
    <row r="2145" spans="1:26" x14ac:dyDescent="0.2">
      <c r="A2145" s="40"/>
      <c r="W2145" s="40"/>
      <c r="X2145" s="40"/>
      <c r="Y2145" s="40"/>
      <c r="Z2145" s="40"/>
    </row>
    <row r="2146" spans="1:26" x14ac:dyDescent="0.2">
      <c r="A2146" s="40"/>
      <c r="W2146" s="40"/>
      <c r="X2146" s="40"/>
      <c r="Y2146" s="40"/>
      <c r="Z2146" s="40"/>
    </row>
    <row r="2147" spans="1:26" x14ac:dyDescent="0.2">
      <c r="A2147" s="40"/>
      <c r="W2147" s="40"/>
      <c r="X2147" s="40"/>
      <c r="Y2147" s="40"/>
      <c r="Z2147" s="40"/>
    </row>
    <row r="2148" spans="1:26" x14ac:dyDescent="0.2">
      <c r="A2148" s="40"/>
      <c r="W2148" s="40"/>
      <c r="X2148" s="40"/>
      <c r="Y2148" s="40"/>
      <c r="Z2148" s="40"/>
    </row>
    <row r="2149" spans="1:26" x14ac:dyDescent="0.2">
      <c r="A2149" s="40"/>
      <c r="W2149" s="40"/>
      <c r="X2149" s="40"/>
      <c r="Y2149" s="40"/>
      <c r="Z2149" s="40"/>
    </row>
    <row r="2150" spans="1:26" x14ac:dyDescent="0.2">
      <c r="A2150" s="40"/>
      <c r="W2150" s="40"/>
      <c r="X2150" s="40"/>
      <c r="Y2150" s="40"/>
      <c r="Z2150" s="40"/>
    </row>
    <row r="2151" spans="1:26" x14ac:dyDescent="0.2">
      <c r="A2151" s="40"/>
      <c r="W2151" s="40"/>
      <c r="X2151" s="40"/>
      <c r="Y2151" s="40"/>
      <c r="Z2151" s="40"/>
    </row>
    <row r="2152" spans="1:26" x14ac:dyDescent="0.2">
      <c r="A2152" s="40"/>
      <c r="W2152" s="40"/>
      <c r="X2152" s="40"/>
      <c r="Y2152" s="40"/>
      <c r="Z2152" s="40"/>
    </row>
    <row r="2153" spans="1:26" x14ac:dyDescent="0.2">
      <c r="A2153" s="40"/>
      <c r="W2153" s="40"/>
      <c r="X2153" s="40"/>
      <c r="Y2153" s="40"/>
      <c r="Z2153" s="40"/>
    </row>
    <row r="2154" spans="1:26" x14ac:dyDescent="0.2">
      <c r="A2154" s="40"/>
      <c r="W2154" s="40"/>
      <c r="X2154" s="40"/>
      <c r="Y2154" s="40"/>
      <c r="Z2154" s="40"/>
    </row>
    <row r="2155" spans="1:26" x14ac:dyDescent="0.2">
      <c r="A2155" s="40"/>
      <c r="W2155" s="40"/>
      <c r="X2155" s="40"/>
      <c r="Y2155" s="40"/>
      <c r="Z2155" s="40"/>
    </row>
    <row r="2156" spans="1:26" x14ac:dyDescent="0.2">
      <c r="A2156" s="40"/>
      <c r="W2156" s="40"/>
      <c r="X2156" s="40"/>
      <c r="Y2156" s="40"/>
      <c r="Z2156" s="40"/>
    </row>
    <row r="2157" spans="1:26" x14ac:dyDescent="0.2">
      <c r="A2157" s="40"/>
      <c r="W2157" s="40"/>
      <c r="X2157" s="40"/>
      <c r="Y2157" s="40"/>
      <c r="Z2157" s="40"/>
    </row>
    <row r="2158" spans="1:26" x14ac:dyDescent="0.2">
      <c r="A2158" s="40"/>
      <c r="W2158" s="40"/>
      <c r="X2158" s="40"/>
      <c r="Y2158" s="40"/>
      <c r="Z2158" s="40"/>
    </row>
    <row r="2159" spans="1:26" x14ac:dyDescent="0.2">
      <c r="A2159" s="40"/>
      <c r="W2159" s="40"/>
      <c r="X2159" s="40"/>
      <c r="Y2159" s="40"/>
      <c r="Z2159" s="40"/>
    </row>
    <row r="2160" spans="1:26" x14ac:dyDescent="0.2">
      <c r="A2160" s="40"/>
      <c r="W2160" s="40"/>
      <c r="X2160" s="40"/>
      <c r="Y2160" s="40"/>
      <c r="Z2160" s="40"/>
    </row>
    <row r="2161" spans="1:26" x14ac:dyDescent="0.2">
      <c r="A2161" s="40"/>
      <c r="W2161" s="40"/>
      <c r="X2161" s="40"/>
      <c r="Y2161" s="40"/>
      <c r="Z2161" s="40"/>
    </row>
    <row r="2162" spans="1:26" x14ac:dyDescent="0.2">
      <c r="A2162" s="40"/>
      <c r="W2162" s="40"/>
      <c r="X2162" s="40"/>
      <c r="Y2162" s="40"/>
      <c r="Z2162" s="40"/>
    </row>
    <row r="2163" spans="1:26" x14ac:dyDescent="0.2">
      <c r="A2163" s="40"/>
      <c r="W2163" s="40"/>
      <c r="X2163" s="40"/>
      <c r="Y2163" s="40"/>
      <c r="Z2163" s="40"/>
    </row>
    <row r="2164" spans="1:26" x14ac:dyDescent="0.2">
      <c r="A2164" s="40"/>
      <c r="W2164" s="40"/>
      <c r="X2164" s="40"/>
      <c r="Y2164" s="40"/>
      <c r="Z2164" s="40"/>
    </row>
    <row r="2165" spans="1:26" x14ac:dyDescent="0.2">
      <c r="A2165" s="40"/>
      <c r="W2165" s="40"/>
      <c r="X2165" s="40"/>
      <c r="Y2165" s="40"/>
      <c r="Z2165" s="40"/>
    </row>
    <row r="2166" spans="1:26" x14ac:dyDescent="0.2">
      <c r="A2166" s="40"/>
      <c r="W2166" s="40"/>
      <c r="X2166" s="40"/>
      <c r="Y2166" s="40"/>
      <c r="Z2166" s="40"/>
    </row>
    <row r="2167" spans="1:26" x14ac:dyDescent="0.2">
      <c r="A2167" s="40"/>
      <c r="W2167" s="40"/>
      <c r="X2167" s="40"/>
      <c r="Y2167" s="40"/>
      <c r="Z2167" s="40"/>
    </row>
    <row r="2168" spans="1:26" x14ac:dyDescent="0.2">
      <c r="A2168" s="40"/>
      <c r="W2168" s="40"/>
      <c r="X2168" s="40"/>
      <c r="Y2168" s="40"/>
      <c r="Z2168" s="40"/>
    </row>
    <row r="2169" spans="1:26" x14ac:dyDescent="0.2">
      <c r="A2169" s="40"/>
      <c r="W2169" s="40"/>
      <c r="X2169" s="40"/>
      <c r="Y2169" s="40"/>
      <c r="Z2169" s="40"/>
    </row>
    <row r="2170" spans="1:26" x14ac:dyDescent="0.2">
      <c r="A2170" s="40"/>
      <c r="W2170" s="40"/>
      <c r="X2170" s="40"/>
      <c r="Y2170" s="40"/>
      <c r="Z2170" s="40"/>
    </row>
    <row r="2171" spans="1:26" x14ac:dyDescent="0.2">
      <c r="A2171" s="40"/>
      <c r="W2171" s="40"/>
      <c r="X2171" s="40"/>
      <c r="Y2171" s="40"/>
      <c r="Z2171" s="40"/>
    </row>
    <row r="2172" spans="1:26" x14ac:dyDescent="0.2">
      <c r="A2172" s="40"/>
      <c r="W2172" s="40"/>
      <c r="X2172" s="40"/>
      <c r="Y2172" s="40"/>
      <c r="Z2172" s="40"/>
    </row>
    <row r="2173" spans="1:26" x14ac:dyDescent="0.2">
      <c r="A2173" s="40"/>
      <c r="W2173" s="40"/>
      <c r="X2173" s="40"/>
      <c r="Y2173" s="40"/>
      <c r="Z2173" s="40"/>
    </row>
    <row r="2174" spans="1:26" x14ac:dyDescent="0.2">
      <c r="A2174" s="40"/>
      <c r="W2174" s="40"/>
      <c r="X2174" s="40"/>
      <c r="Y2174" s="40"/>
      <c r="Z2174" s="40"/>
    </row>
    <row r="2175" spans="1:26" x14ac:dyDescent="0.2">
      <c r="A2175" s="40"/>
      <c r="W2175" s="40"/>
      <c r="X2175" s="40"/>
      <c r="Y2175" s="40"/>
      <c r="Z2175" s="40"/>
    </row>
    <row r="2176" spans="1:26" x14ac:dyDescent="0.2">
      <c r="A2176" s="40"/>
      <c r="W2176" s="40"/>
      <c r="X2176" s="40"/>
      <c r="Y2176" s="40"/>
      <c r="Z2176" s="40"/>
    </row>
    <row r="2177" spans="1:26" x14ac:dyDescent="0.2">
      <c r="A2177" s="40"/>
      <c r="W2177" s="40"/>
      <c r="X2177" s="40"/>
      <c r="Y2177" s="40"/>
      <c r="Z2177" s="40"/>
    </row>
    <row r="2178" spans="1:26" x14ac:dyDescent="0.2">
      <c r="A2178" s="40"/>
      <c r="W2178" s="40"/>
      <c r="X2178" s="40"/>
      <c r="Y2178" s="40"/>
      <c r="Z2178" s="40"/>
    </row>
    <row r="2179" spans="1:26" x14ac:dyDescent="0.2">
      <c r="A2179" s="40"/>
      <c r="W2179" s="40"/>
      <c r="X2179" s="40"/>
      <c r="Y2179" s="40"/>
      <c r="Z2179" s="40"/>
    </row>
    <row r="2180" spans="1:26" x14ac:dyDescent="0.2">
      <c r="A2180" s="40"/>
      <c r="W2180" s="40"/>
      <c r="X2180" s="40"/>
      <c r="Y2180" s="40"/>
      <c r="Z2180" s="40"/>
    </row>
    <row r="2181" spans="1:26" x14ac:dyDescent="0.2">
      <c r="A2181" s="40"/>
      <c r="W2181" s="40"/>
      <c r="X2181" s="40"/>
      <c r="Y2181" s="40"/>
      <c r="Z2181" s="40"/>
    </row>
    <row r="2182" spans="1:26" x14ac:dyDescent="0.2">
      <c r="A2182" s="40"/>
      <c r="W2182" s="40"/>
      <c r="X2182" s="40"/>
      <c r="Y2182" s="40"/>
      <c r="Z2182" s="40"/>
    </row>
    <row r="2183" spans="1:26" x14ac:dyDescent="0.2">
      <c r="A2183" s="40"/>
      <c r="W2183" s="40"/>
      <c r="X2183" s="40"/>
      <c r="Y2183" s="40"/>
      <c r="Z2183" s="40"/>
    </row>
    <row r="2184" spans="1:26" x14ac:dyDescent="0.2">
      <c r="A2184" s="40"/>
      <c r="W2184" s="40"/>
      <c r="X2184" s="40"/>
      <c r="Y2184" s="40"/>
      <c r="Z2184" s="40"/>
    </row>
    <row r="2185" spans="1:26" x14ac:dyDescent="0.2">
      <c r="A2185" s="40"/>
      <c r="W2185" s="40"/>
      <c r="X2185" s="40"/>
      <c r="Y2185" s="40"/>
      <c r="Z2185" s="40"/>
    </row>
    <row r="2186" spans="1:26" x14ac:dyDescent="0.2">
      <c r="A2186" s="40"/>
      <c r="W2186" s="40"/>
      <c r="X2186" s="40"/>
      <c r="Y2186" s="40"/>
      <c r="Z2186" s="40"/>
    </row>
    <row r="2187" spans="1:26" x14ac:dyDescent="0.2">
      <c r="A2187" s="40"/>
      <c r="W2187" s="40"/>
      <c r="X2187" s="40"/>
      <c r="Y2187" s="40"/>
      <c r="Z2187" s="40"/>
    </row>
    <row r="2188" spans="1:26" x14ac:dyDescent="0.2">
      <c r="A2188" s="40"/>
      <c r="W2188" s="40"/>
      <c r="X2188" s="40"/>
      <c r="Y2188" s="40"/>
      <c r="Z2188" s="40"/>
    </row>
    <row r="2189" spans="1:26" x14ac:dyDescent="0.2">
      <c r="A2189" s="40"/>
      <c r="W2189" s="40"/>
      <c r="X2189" s="40"/>
      <c r="Y2189" s="40"/>
      <c r="Z2189" s="40"/>
    </row>
    <row r="2190" spans="1:26" x14ac:dyDescent="0.2">
      <c r="A2190" s="40"/>
      <c r="W2190" s="40"/>
      <c r="X2190" s="40"/>
      <c r="Y2190" s="40"/>
      <c r="Z2190" s="40"/>
    </row>
    <row r="2191" spans="1:26" x14ac:dyDescent="0.2">
      <c r="A2191" s="40"/>
      <c r="W2191" s="40"/>
      <c r="X2191" s="40"/>
      <c r="Y2191" s="40"/>
      <c r="Z2191" s="40"/>
    </row>
    <row r="2192" spans="1:26" x14ac:dyDescent="0.2">
      <c r="A2192" s="40"/>
      <c r="W2192" s="40"/>
      <c r="X2192" s="40"/>
      <c r="Y2192" s="40"/>
      <c r="Z2192" s="40"/>
    </row>
    <row r="2193" spans="1:26" x14ac:dyDescent="0.2">
      <c r="A2193" s="40"/>
      <c r="W2193" s="40"/>
      <c r="X2193" s="40"/>
      <c r="Y2193" s="40"/>
      <c r="Z2193" s="40"/>
    </row>
    <row r="2194" spans="1:26" x14ac:dyDescent="0.2">
      <c r="A2194" s="40"/>
      <c r="W2194" s="40"/>
      <c r="X2194" s="40"/>
      <c r="Y2194" s="40"/>
      <c r="Z2194" s="40"/>
    </row>
    <row r="2195" spans="1:26" x14ac:dyDescent="0.2">
      <c r="A2195" s="40"/>
      <c r="W2195" s="40"/>
      <c r="X2195" s="40"/>
      <c r="Y2195" s="40"/>
      <c r="Z2195" s="40"/>
    </row>
    <row r="2196" spans="1:26" x14ac:dyDescent="0.2">
      <c r="A2196" s="40"/>
      <c r="W2196" s="40"/>
      <c r="X2196" s="40"/>
      <c r="Y2196" s="40"/>
      <c r="Z2196" s="40"/>
    </row>
    <row r="2197" spans="1:26" x14ac:dyDescent="0.2">
      <c r="A2197" s="40"/>
      <c r="W2197" s="40"/>
      <c r="X2197" s="40"/>
      <c r="Y2197" s="40"/>
      <c r="Z2197" s="40"/>
    </row>
    <row r="2198" spans="1:26" x14ac:dyDescent="0.2">
      <c r="A2198" s="40"/>
      <c r="W2198" s="40"/>
      <c r="X2198" s="40"/>
      <c r="Y2198" s="40"/>
      <c r="Z2198" s="40"/>
    </row>
    <row r="2199" spans="1:26" x14ac:dyDescent="0.2">
      <c r="A2199" s="40"/>
      <c r="W2199" s="40"/>
      <c r="X2199" s="40"/>
      <c r="Y2199" s="40"/>
      <c r="Z2199" s="40"/>
    </row>
    <row r="2200" spans="1:26" x14ac:dyDescent="0.2">
      <c r="A2200" s="40"/>
      <c r="W2200" s="40"/>
      <c r="X2200" s="40"/>
      <c r="Y2200" s="40"/>
      <c r="Z2200" s="40"/>
    </row>
    <row r="2201" spans="1:26" x14ac:dyDescent="0.2">
      <c r="A2201" s="40"/>
      <c r="W2201" s="40"/>
      <c r="X2201" s="40"/>
      <c r="Y2201" s="40"/>
      <c r="Z2201" s="40"/>
    </row>
    <row r="2202" spans="1:26" x14ac:dyDescent="0.2">
      <c r="A2202" s="40"/>
      <c r="W2202" s="40"/>
      <c r="X2202" s="40"/>
      <c r="Y2202" s="40"/>
      <c r="Z2202" s="40"/>
    </row>
    <row r="2203" spans="1:26" x14ac:dyDescent="0.2">
      <c r="A2203" s="40"/>
      <c r="W2203" s="40"/>
      <c r="X2203" s="40"/>
      <c r="Y2203" s="40"/>
      <c r="Z2203" s="40"/>
    </row>
    <row r="2204" spans="1:26" x14ac:dyDescent="0.2">
      <c r="A2204" s="40"/>
      <c r="W2204" s="40"/>
      <c r="X2204" s="40"/>
      <c r="Y2204" s="40"/>
      <c r="Z2204" s="40"/>
    </row>
    <row r="2205" spans="1:26" x14ac:dyDescent="0.2">
      <c r="A2205" s="40"/>
      <c r="W2205" s="40"/>
      <c r="X2205" s="40"/>
      <c r="Y2205" s="40"/>
      <c r="Z2205" s="40"/>
    </row>
    <row r="2206" spans="1:26" x14ac:dyDescent="0.2">
      <c r="A2206" s="40"/>
      <c r="W2206" s="40"/>
      <c r="X2206" s="40"/>
      <c r="Y2206" s="40"/>
      <c r="Z2206" s="40"/>
    </row>
    <row r="2207" spans="1:26" x14ac:dyDescent="0.2">
      <c r="A2207" s="40"/>
      <c r="W2207" s="40"/>
      <c r="X2207" s="40"/>
      <c r="Y2207" s="40"/>
      <c r="Z2207" s="40"/>
    </row>
    <row r="2208" spans="1:26" x14ac:dyDescent="0.2">
      <c r="A2208" s="40"/>
      <c r="W2208" s="40"/>
      <c r="X2208" s="40"/>
      <c r="Y2208" s="40"/>
      <c r="Z2208" s="40"/>
    </row>
    <row r="2209" spans="1:26" x14ac:dyDescent="0.2">
      <c r="A2209" s="40"/>
      <c r="W2209" s="40"/>
      <c r="X2209" s="40"/>
      <c r="Y2209" s="40"/>
      <c r="Z2209" s="40"/>
    </row>
    <row r="2210" spans="1:26" x14ac:dyDescent="0.2">
      <c r="A2210" s="40"/>
      <c r="W2210" s="40"/>
      <c r="X2210" s="40"/>
      <c r="Y2210" s="40"/>
      <c r="Z2210" s="40"/>
    </row>
    <row r="2211" spans="1:26" x14ac:dyDescent="0.2">
      <c r="A2211" s="40"/>
      <c r="W2211" s="40"/>
      <c r="X2211" s="40"/>
      <c r="Y2211" s="40"/>
      <c r="Z2211" s="40"/>
    </row>
    <row r="2212" spans="1:26" x14ac:dyDescent="0.2">
      <c r="A2212" s="40"/>
      <c r="W2212" s="40"/>
      <c r="X2212" s="40"/>
      <c r="Y2212" s="40"/>
      <c r="Z2212" s="40"/>
    </row>
    <row r="2213" spans="1:26" x14ac:dyDescent="0.2">
      <c r="A2213" s="40"/>
      <c r="W2213" s="40"/>
      <c r="X2213" s="40"/>
      <c r="Y2213" s="40"/>
      <c r="Z2213" s="40"/>
    </row>
    <row r="2214" spans="1:26" x14ac:dyDescent="0.2">
      <c r="A2214" s="40"/>
      <c r="W2214" s="40"/>
      <c r="X2214" s="40"/>
      <c r="Y2214" s="40"/>
      <c r="Z2214" s="40"/>
    </row>
    <row r="2215" spans="1:26" x14ac:dyDescent="0.2">
      <c r="A2215" s="40"/>
      <c r="W2215" s="40"/>
      <c r="X2215" s="40"/>
      <c r="Y2215" s="40"/>
      <c r="Z2215" s="40"/>
    </row>
    <row r="2216" spans="1:26" x14ac:dyDescent="0.2">
      <c r="A2216" s="40"/>
      <c r="W2216" s="40"/>
      <c r="X2216" s="40"/>
      <c r="Y2216" s="40"/>
      <c r="Z2216" s="40"/>
    </row>
    <row r="2217" spans="1:26" x14ac:dyDescent="0.2">
      <c r="A2217" s="40"/>
      <c r="W2217" s="40"/>
      <c r="X2217" s="40"/>
      <c r="Y2217" s="40"/>
      <c r="Z2217" s="40"/>
    </row>
    <row r="2218" spans="1:26" x14ac:dyDescent="0.2">
      <c r="A2218" s="40"/>
      <c r="W2218" s="40"/>
      <c r="X2218" s="40"/>
      <c r="Y2218" s="40"/>
      <c r="Z2218" s="40"/>
    </row>
    <row r="2219" spans="1:26" x14ac:dyDescent="0.2">
      <c r="A2219" s="40"/>
      <c r="W2219" s="40"/>
      <c r="X2219" s="40"/>
      <c r="Y2219" s="40"/>
      <c r="Z2219" s="40"/>
    </row>
    <row r="2220" spans="1:26" x14ac:dyDescent="0.2">
      <c r="A2220" s="40"/>
      <c r="W2220" s="40"/>
      <c r="X2220" s="40"/>
      <c r="Y2220" s="40"/>
      <c r="Z2220" s="40"/>
    </row>
    <row r="2221" spans="1:26" x14ac:dyDescent="0.2">
      <c r="A2221" s="40"/>
      <c r="W2221" s="40"/>
      <c r="X2221" s="40"/>
      <c r="Y2221" s="40"/>
      <c r="Z2221" s="40"/>
    </row>
    <row r="2222" spans="1:26" x14ac:dyDescent="0.2">
      <c r="A2222" s="40"/>
      <c r="W2222" s="40"/>
      <c r="X2222" s="40"/>
      <c r="Y2222" s="40"/>
      <c r="Z2222" s="40"/>
    </row>
    <row r="2223" spans="1:26" x14ac:dyDescent="0.2">
      <c r="A2223" s="40"/>
      <c r="W2223" s="40"/>
      <c r="X2223" s="40"/>
      <c r="Y2223" s="40"/>
      <c r="Z2223" s="40"/>
    </row>
    <row r="2224" spans="1:26" x14ac:dyDescent="0.2">
      <c r="A2224" s="40"/>
      <c r="W2224" s="40"/>
      <c r="X2224" s="40"/>
      <c r="Y2224" s="40"/>
      <c r="Z2224" s="40"/>
    </row>
    <row r="2225" spans="1:26" x14ac:dyDescent="0.2">
      <c r="A2225" s="40"/>
      <c r="W2225" s="40"/>
      <c r="X2225" s="40"/>
      <c r="Y2225" s="40"/>
      <c r="Z2225" s="40"/>
    </row>
    <row r="2226" spans="1:26" x14ac:dyDescent="0.2">
      <c r="A2226" s="40"/>
      <c r="W2226" s="40"/>
      <c r="X2226" s="40"/>
      <c r="Y2226" s="40"/>
      <c r="Z2226" s="40"/>
    </row>
    <row r="2227" spans="1:26" x14ac:dyDescent="0.2">
      <c r="A2227" s="40"/>
      <c r="W2227" s="40"/>
      <c r="X2227" s="40"/>
      <c r="Y2227" s="40"/>
      <c r="Z2227" s="40"/>
    </row>
    <row r="2228" spans="1:26" x14ac:dyDescent="0.2">
      <c r="A2228" s="40"/>
      <c r="W2228" s="40"/>
      <c r="X2228" s="40"/>
      <c r="Y2228" s="40"/>
      <c r="Z2228" s="40"/>
    </row>
    <row r="2229" spans="1:26" x14ac:dyDescent="0.2">
      <c r="A2229" s="40"/>
      <c r="W2229" s="40"/>
      <c r="X2229" s="40"/>
      <c r="Y2229" s="40"/>
      <c r="Z2229" s="40"/>
    </row>
    <row r="2230" spans="1:26" x14ac:dyDescent="0.2">
      <c r="A2230" s="40"/>
      <c r="W2230" s="40"/>
      <c r="X2230" s="40"/>
      <c r="Y2230" s="40"/>
      <c r="Z2230" s="40"/>
    </row>
    <row r="2231" spans="1:26" x14ac:dyDescent="0.2">
      <c r="A2231" s="40"/>
      <c r="W2231" s="40"/>
      <c r="X2231" s="40"/>
      <c r="Y2231" s="40"/>
      <c r="Z2231" s="40"/>
    </row>
    <row r="2232" spans="1:26" x14ac:dyDescent="0.2">
      <c r="A2232" s="40"/>
      <c r="W2232" s="40"/>
      <c r="X2232" s="40"/>
      <c r="Y2232" s="40"/>
      <c r="Z2232" s="40"/>
    </row>
    <row r="2233" spans="1:26" x14ac:dyDescent="0.2">
      <c r="A2233" s="40"/>
      <c r="W2233" s="40"/>
      <c r="X2233" s="40"/>
      <c r="Y2233" s="40"/>
      <c r="Z2233" s="40"/>
    </row>
    <row r="2234" spans="1:26" x14ac:dyDescent="0.2">
      <c r="A2234" s="40"/>
      <c r="W2234" s="40"/>
      <c r="X2234" s="40"/>
      <c r="Y2234" s="40"/>
      <c r="Z2234" s="40"/>
    </row>
    <row r="2235" spans="1:26" x14ac:dyDescent="0.2">
      <c r="A2235" s="40"/>
      <c r="W2235" s="40"/>
      <c r="X2235" s="40"/>
      <c r="Y2235" s="40"/>
      <c r="Z2235" s="40"/>
    </row>
    <row r="2236" spans="1:26" x14ac:dyDescent="0.2">
      <c r="A2236" s="40"/>
      <c r="W2236" s="40"/>
      <c r="X2236" s="40"/>
      <c r="Y2236" s="40"/>
      <c r="Z2236" s="40"/>
    </row>
    <row r="2237" spans="1:26" x14ac:dyDescent="0.2">
      <c r="A2237" s="40"/>
      <c r="W2237" s="40"/>
      <c r="X2237" s="40"/>
      <c r="Y2237" s="40"/>
      <c r="Z2237" s="40"/>
    </row>
    <row r="2238" spans="1:26" x14ac:dyDescent="0.2">
      <c r="A2238" s="40"/>
      <c r="W2238" s="40"/>
      <c r="X2238" s="40"/>
      <c r="Y2238" s="40"/>
      <c r="Z2238" s="40"/>
    </row>
    <row r="2239" spans="1:26" x14ac:dyDescent="0.2">
      <c r="A2239" s="40"/>
      <c r="W2239" s="40"/>
      <c r="X2239" s="40"/>
      <c r="Y2239" s="40"/>
      <c r="Z2239" s="40"/>
    </row>
    <row r="2240" spans="1:26" x14ac:dyDescent="0.2">
      <c r="A2240" s="40"/>
      <c r="W2240" s="40"/>
      <c r="X2240" s="40"/>
      <c r="Y2240" s="40"/>
      <c r="Z2240" s="40"/>
    </row>
    <row r="2241" spans="1:26" x14ac:dyDescent="0.2">
      <c r="A2241" s="40"/>
      <c r="W2241" s="40"/>
      <c r="X2241" s="40"/>
      <c r="Y2241" s="40"/>
      <c r="Z2241" s="40"/>
    </row>
    <row r="2242" spans="1:26" x14ac:dyDescent="0.2">
      <c r="A2242" s="40"/>
      <c r="W2242" s="40"/>
      <c r="X2242" s="40"/>
      <c r="Y2242" s="40"/>
      <c r="Z2242" s="40"/>
    </row>
    <row r="2243" spans="1:26" x14ac:dyDescent="0.2">
      <c r="A2243" s="40"/>
      <c r="W2243" s="40"/>
      <c r="X2243" s="40"/>
      <c r="Y2243" s="40"/>
      <c r="Z2243" s="40"/>
    </row>
    <row r="2244" spans="1:26" x14ac:dyDescent="0.2">
      <c r="A2244" s="40"/>
      <c r="W2244" s="40"/>
      <c r="X2244" s="40"/>
      <c r="Y2244" s="40"/>
      <c r="Z2244" s="40"/>
    </row>
    <row r="2245" spans="1:26" x14ac:dyDescent="0.2">
      <c r="A2245" s="40"/>
      <c r="W2245" s="40"/>
      <c r="X2245" s="40"/>
      <c r="Y2245" s="40"/>
      <c r="Z2245" s="40"/>
    </row>
    <row r="2246" spans="1:26" x14ac:dyDescent="0.2">
      <c r="A2246" s="40"/>
      <c r="W2246" s="40"/>
      <c r="X2246" s="40"/>
      <c r="Y2246" s="40"/>
      <c r="Z2246" s="40"/>
    </row>
    <row r="2247" spans="1:26" x14ac:dyDescent="0.2">
      <c r="A2247" s="40"/>
      <c r="W2247" s="40"/>
      <c r="X2247" s="40"/>
      <c r="Y2247" s="40"/>
      <c r="Z2247" s="40"/>
    </row>
    <row r="2248" spans="1:26" x14ac:dyDescent="0.2">
      <c r="A2248" s="40"/>
      <c r="W2248" s="40"/>
      <c r="X2248" s="40"/>
      <c r="Y2248" s="40"/>
      <c r="Z2248" s="40"/>
    </row>
    <row r="2249" spans="1:26" x14ac:dyDescent="0.2">
      <c r="A2249" s="40"/>
      <c r="W2249" s="40"/>
      <c r="X2249" s="40"/>
      <c r="Y2249" s="40"/>
      <c r="Z2249" s="40"/>
    </row>
    <row r="2250" spans="1:26" x14ac:dyDescent="0.2">
      <c r="A2250" s="40"/>
      <c r="W2250" s="40"/>
      <c r="X2250" s="40"/>
      <c r="Y2250" s="40"/>
      <c r="Z2250" s="40"/>
    </row>
    <row r="2251" spans="1:26" x14ac:dyDescent="0.2">
      <c r="A2251" s="40"/>
      <c r="W2251" s="40"/>
      <c r="X2251" s="40"/>
      <c r="Y2251" s="40"/>
      <c r="Z2251" s="40"/>
    </row>
    <row r="2252" spans="1:26" x14ac:dyDescent="0.2">
      <c r="A2252" s="40"/>
      <c r="W2252" s="40"/>
      <c r="X2252" s="40"/>
      <c r="Y2252" s="40"/>
      <c r="Z2252" s="40"/>
    </row>
    <row r="2253" spans="1:26" x14ac:dyDescent="0.2">
      <c r="A2253" s="40"/>
      <c r="W2253" s="40"/>
      <c r="X2253" s="40"/>
      <c r="Y2253" s="40"/>
      <c r="Z2253" s="40"/>
    </row>
    <row r="2254" spans="1:26" x14ac:dyDescent="0.2">
      <c r="A2254" s="40"/>
      <c r="W2254" s="40"/>
      <c r="X2254" s="40"/>
      <c r="Y2254" s="40"/>
      <c r="Z2254" s="40"/>
    </row>
    <row r="2255" spans="1:26" x14ac:dyDescent="0.2">
      <c r="A2255" s="40"/>
      <c r="W2255" s="40"/>
      <c r="X2255" s="40"/>
      <c r="Y2255" s="40"/>
      <c r="Z2255" s="40"/>
    </row>
    <row r="2256" spans="1:26" x14ac:dyDescent="0.2">
      <c r="A2256" s="40"/>
      <c r="W2256" s="40"/>
      <c r="X2256" s="40"/>
      <c r="Y2256" s="40"/>
      <c r="Z2256" s="40"/>
    </row>
    <row r="2257" spans="1:26" x14ac:dyDescent="0.2">
      <c r="A2257" s="40"/>
      <c r="W2257" s="40"/>
      <c r="X2257" s="40"/>
      <c r="Y2257" s="40"/>
      <c r="Z2257" s="40"/>
    </row>
    <row r="2258" spans="1:26" x14ac:dyDescent="0.2">
      <c r="A2258" s="40"/>
      <c r="W2258" s="40"/>
      <c r="X2258" s="40"/>
      <c r="Y2258" s="40"/>
      <c r="Z2258" s="40"/>
    </row>
    <row r="2259" spans="1:26" x14ac:dyDescent="0.2">
      <c r="A2259" s="40"/>
      <c r="W2259" s="40"/>
      <c r="X2259" s="40"/>
      <c r="Y2259" s="40"/>
      <c r="Z2259" s="40"/>
    </row>
    <row r="2260" spans="1:26" x14ac:dyDescent="0.2">
      <c r="A2260" s="40"/>
      <c r="W2260" s="40"/>
      <c r="X2260" s="40"/>
      <c r="Y2260" s="40"/>
      <c r="Z2260" s="40"/>
    </row>
    <row r="2261" spans="1:26" x14ac:dyDescent="0.2">
      <c r="A2261" s="40"/>
      <c r="W2261" s="40"/>
      <c r="X2261" s="40"/>
      <c r="Y2261" s="40"/>
      <c r="Z2261" s="40"/>
    </row>
    <row r="2262" spans="1:26" x14ac:dyDescent="0.2">
      <c r="A2262" s="40"/>
      <c r="W2262" s="40"/>
      <c r="X2262" s="40"/>
      <c r="Y2262" s="40"/>
      <c r="Z2262" s="40"/>
    </row>
    <row r="2263" spans="1:26" x14ac:dyDescent="0.2">
      <c r="A2263" s="40"/>
      <c r="W2263" s="40"/>
      <c r="X2263" s="40"/>
      <c r="Y2263" s="40"/>
      <c r="Z2263" s="40"/>
    </row>
    <row r="2264" spans="1:26" x14ac:dyDescent="0.2">
      <c r="A2264" s="40"/>
      <c r="W2264" s="40"/>
      <c r="X2264" s="40"/>
      <c r="Y2264" s="40"/>
      <c r="Z2264" s="40"/>
    </row>
    <row r="2265" spans="1:26" x14ac:dyDescent="0.2">
      <c r="A2265" s="40"/>
      <c r="W2265" s="40"/>
      <c r="X2265" s="40"/>
      <c r="Y2265" s="40"/>
      <c r="Z2265" s="40"/>
    </row>
    <row r="2266" spans="1:26" x14ac:dyDescent="0.2">
      <c r="A2266" s="40"/>
      <c r="W2266" s="40"/>
      <c r="X2266" s="40"/>
      <c r="Y2266" s="40"/>
      <c r="Z2266" s="40"/>
    </row>
    <row r="2267" spans="1:26" x14ac:dyDescent="0.2">
      <c r="A2267" s="40"/>
      <c r="W2267" s="40"/>
      <c r="X2267" s="40"/>
      <c r="Y2267" s="40"/>
      <c r="Z2267" s="40"/>
    </row>
    <row r="2268" spans="1:26" x14ac:dyDescent="0.2">
      <c r="A2268" s="40"/>
      <c r="W2268" s="40"/>
      <c r="X2268" s="40"/>
      <c r="Y2268" s="40"/>
      <c r="Z2268" s="40"/>
    </row>
    <row r="2269" spans="1:26" x14ac:dyDescent="0.2">
      <c r="A2269" s="40"/>
      <c r="W2269" s="40"/>
      <c r="X2269" s="40"/>
      <c r="Y2269" s="40"/>
      <c r="Z2269" s="40"/>
    </row>
    <row r="2270" spans="1:26" x14ac:dyDescent="0.2">
      <c r="A2270" s="40"/>
      <c r="W2270" s="40"/>
      <c r="X2270" s="40"/>
      <c r="Y2270" s="40"/>
      <c r="Z2270" s="40"/>
    </row>
    <row r="2271" spans="1:26" x14ac:dyDescent="0.2">
      <c r="A2271" s="40"/>
      <c r="W2271" s="40"/>
      <c r="X2271" s="40"/>
      <c r="Y2271" s="40"/>
      <c r="Z2271" s="40"/>
    </row>
    <row r="2272" spans="1:26" x14ac:dyDescent="0.2">
      <c r="A2272" s="40"/>
      <c r="W2272" s="40"/>
      <c r="X2272" s="40"/>
      <c r="Y2272" s="40"/>
      <c r="Z2272" s="40"/>
    </row>
    <row r="2273" spans="1:26" x14ac:dyDescent="0.2">
      <c r="A2273" s="40"/>
      <c r="W2273" s="40"/>
      <c r="X2273" s="40"/>
      <c r="Y2273" s="40"/>
      <c r="Z2273" s="40"/>
    </row>
    <row r="2274" spans="1:26" x14ac:dyDescent="0.2">
      <c r="A2274" s="40"/>
      <c r="W2274" s="40"/>
      <c r="X2274" s="40"/>
      <c r="Y2274" s="40"/>
      <c r="Z2274" s="40"/>
    </row>
    <row r="2275" spans="1:26" x14ac:dyDescent="0.2">
      <c r="A2275" s="40"/>
      <c r="W2275" s="40"/>
      <c r="X2275" s="40"/>
      <c r="Y2275" s="40"/>
      <c r="Z2275" s="40"/>
    </row>
    <row r="2276" spans="1:26" x14ac:dyDescent="0.2">
      <c r="A2276" s="40"/>
      <c r="W2276" s="40"/>
      <c r="X2276" s="40"/>
      <c r="Y2276" s="40"/>
      <c r="Z2276" s="40"/>
    </row>
    <row r="2277" spans="1:26" x14ac:dyDescent="0.2">
      <c r="A2277" s="40"/>
      <c r="W2277" s="40"/>
      <c r="X2277" s="40"/>
      <c r="Y2277" s="40"/>
      <c r="Z2277" s="40"/>
    </row>
    <row r="2278" spans="1:26" x14ac:dyDescent="0.2">
      <c r="A2278" s="40"/>
      <c r="W2278" s="40"/>
      <c r="X2278" s="40"/>
      <c r="Y2278" s="40"/>
      <c r="Z2278" s="40"/>
    </row>
    <row r="2279" spans="1:26" x14ac:dyDescent="0.2">
      <c r="A2279" s="40"/>
      <c r="W2279" s="40"/>
      <c r="X2279" s="40"/>
      <c r="Y2279" s="40"/>
      <c r="Z2279" s="40"/>
    </row>
    <row r="2280" spans="1:26" x14ac:dyDescent="0.2">
      <c r="A2280" s="40"/>
      <c r="W2280" s="40"/>
      <c r="X2280" s="40"/>
      <c r="Y2280" s="40"/>
      <c r="Z2280" s="40"/>
    </row>
    <row r="2281" spans="1:26" x14ac:dyDescent="0.2">
      <c r="A2281" s="40"/>
      <c r="W2281" s="40"/>
      <c r="X2281" s="40"/>
      <c r="Y2281" s="40"/>
      <c r="Z2281" s="40"/>
    </row>
    <row r="2282" spans="1:26" x14ac:dyDescent="0.2">
      <c r="A2282" s="40"/>
      <c r="W2282" s="40"/>
      <c r="X2282" s="40"/>
      <c r="Y2282" s="40"/>
      <c r="Z2282" s="40"/>
    </row>
    <row r="2283" spans="1:26" x14ac:dyDescent="0.2">
      <c r="A2283" s="40"/>
      <c r="W2283" s="40"/>
      <c r="X2283" s="40"/>
      <c r="Y2283" s="40"/>
      <c r="Z2283" s="40"/>
    </row>
    <row r="2284" spans="1:26" x14ac:dyDescent="0.2">
      <c r="A2284" s="40"/>
      <c r="W2284" s="40"/>
      <c r="X2284" s="40"/>
      <c r="Y2284" s="40"/>
      <c r="Z2284" s="40"/>
    </row>
    <row r="2285" spans="1:26" x14ac:dyDescent="0.2">
      <c r="A2285" s="40"/>
      <c r="W2285" s="40"/>
      <c r="X2285" s="40"/>
      <c r="Y2285" s="40"/>
      <c r="Z2285" s="40"/>
    </row>
    <row r="2286" spans="1:26" x14ac:dyDescent="0.2">
      <c r="A2286" s="40"/>
      <c r="W2286" s="40"/>
      <c r="X2286" s="40"/>
      <c r="Y2286" s="40"/>
      <c r="Z2286" s="40"/>
    </row>
    <row r="2287" spans="1:26" x14ac:dyDescent="0.2">
      <c r="A2287" s="40"/>
      <c r="W2287" s="40"/>
      <c r="X2287" s="40"/>
      <c r="Y2287" s="40"/>
      <c r="Z2287" s="40"/>
    </row>
    <row r="2288" spans="1:26" x14ac:dyDescent="0.2">
      <c r="A2288" s="40"/>
      <c r="W2288" s="40"/>
      <c r="X2288" s="40"/>
      <c r="Y2288" s="40"/>
      <c r="Z2288" s="40"/>
    </row>
    <row r="2289" spans="1:26" x14ac:dyDescent="0.2">
      <c r="A2289" s="40"/>
      <c r="W2289" s="40"/>
      <c r="X2289" s="40"/>
      <c r="Y2289" s="40"/>
      <c r="Z2289" s="40"/>
    </row>
    <row r="2290" spans="1:26" x14ac:dyDescent="0.2">
      <c r="A2290" s="40"/>
      <c r="W2290" s="40"/>
      <c r="X2290" s="40"/>
      <c r="Y2290" s="40"/>
      <c r="Z2290" s="40"/>
    </row>
    <row r="2291" spans="1:26" x14ac:dyDescent="0.2">
      <c r="A2291" s="40"/>
      <c r="W2291" s="40"/>
      <c r="X2291" s="40"/>
      <c r="Y2291" s="40"/>
      <c r="Z2291" s="40"/>
    </row>
    <row r="2292" spans="1:26" x14ac:dyDescent="0.2">
      <c r="A2292" s="40"/>
      <c r="W2292" s="40"/>
      <c r="X2292" s="40"/>
      <c r="Y2292" s="40"/>
      <c r="Z2292" s="40"/>
    </row>
    <row r="2293" spans="1:26" x14ac:dyDescent="0.2">
      <c r="A2293" s="40"/>
      <c r="W2293" s="40"/>
      <c r="X2293" s="40"/>
      <c r="Y2293" s="40"/>
      <c r="Z2293" s="40"/>
    </row>
    <row r="2294" spans="1:26" x14ac:dyDescent="0.2">
      <c r="A2294" s="40"/>
      <c r="W2294" s="40"/>
      <c r="X2294" s="40"/>
      <c r="Y2294" s="40"/>
      <c r="Z2294" s="40"/>
    </row>
    <row r="2295" spans="1:26" x14ac:dyDescent="0.2">
      <c r="A2295" s="40"/>
      <c r="W2295" s="40"/>
      <c r="X2295" s="40"/>
      <c r="Y2295" s="40"/>
      <c r="Z2295" s="40"/>
    </row>
    <row r="2296" spans="1:26" x14ac:dyDescent="0.2">
      <c r="A2296" s="40"/>
      <c r="W2296" s="40"/>
      <c r="X2296" s="40"/>
      <c r="Y2296" s="40"/>
      <c r="Z2296" s="40"/>
    </row>
    <row r="2297" spans="1:26" x14ac:dyDescent="0.2">
      <c r="A2297" s="40"/>
      <c r="W2297" s="40"/>
      <c r="X2297" s="40"/>
      <c r="Y2297" s="40"/>
      <c r="Z2297" s="40"/>
    </row>
    <row r="2298" spans="1:26" x14ac:dyDescent="0.2">
      <c r="A2298" s="40"/>
      <c r="W2298" s="40"/>
      <c r="X2298" s="40"/>
      <c r="Y2298" s="40"/>
      <c r="Z2298" s="40"/>
    </row>
    <row r="2299" spans="1:26" x14ac:dyDescent="0.2">
      <c r="A2299" s="40"/>
      <c r="W2299" s="40"/>
      <c r="X2299" s="40"/>
      <c r="Y2299" s="40"/>
      <c r="Z2299" s="40"/>
    </row>
    <row r="2300" spans="1:26" x14ac:dyDescent="0.2">
      <c r="A2300" s="40"/>
      <c r="W2300" s="40"/>
      <c r="X2300" s="40"/>
      <c r="Y2300" s="40"/>
      <c r="Z2300" s="40"/>
    </row>
    <row r="2301" spans="1:26" x14ac:dyDescent="0.2">
      <c r="A2301" s="40"/>
      <c r="W2301" s="40"/>
      <c r="X2301" s="40"/>
      <c r="Y2301" s="40"/>
      <c r="Z2301" s="40"/>
    </row>
    <row r="2302" spans="1:26" x14ac:dyDescent="0.2">
      <c r="A2302" s="40"/>
      <c r="W2302" s="40"/>
      <c r="X2302" s="40"/>
      <c r="Y2302" s="40"/>
      <c r="Z2302" s="40"/>
    </row>
    <row r="2303" spans="1:26" x14ac:dyDescent="0.2">
      <c r="A2303" s="40"/>
      <c r="W2303" s="40"/>
      <c r="X2303" s="40"/>
      <c r="Y2303" s="40"/>
      <c r="Z2303" s="40"/>
    </row>
    <row r="2304" spans="1:26" x14ac:dyDescent="0.2">
      <c r="A2304" s="40"/>
      <c r="W2304" s="40"/>
      <c r="X2304" s="40"/>
      <c r="Y2304" s="40"/>
      <c r="Z2304" s="40"/>
    </row>
    <row r="2305" spans="1:26" x14ac:dyDescent="0.2">
      <c r="A2305" s="40"/>
      <c r="W2305" s="40"/>
      <c r="X2305" s="40"/>
      <c r="Y2305" s="40"/>
      <c r="Z2305" s="40"/>
    </row>
    <row r="2306" spans="1:26" x14ac:dyDescent="0.2">
      <c r="A2306" s="40"/>
      <c r="W2306" s="40"/>
      <c r="X2306" s="40"/>
      <c r="Y2306" s="40"/>
      <c r="Z2306" s="40"/>
    </row>
    <row r="2307" spans="1:26" x14ac:dyDescent="0.2">
      <c r="A2307" s="40"/>
      <c r="W2307" s="40"/>
      <c r="X2307" s="40"/>
      <c r="Y2307" s="40"/>
      <c r="Z2307" s="40"/>
    </row>
    <row r="2308" spans="1:26" x14ac:dyDescent="0.2">
      <c r="A2308" s="40"/>
      <c r="W2308" s="40"/>
      <c r="X2308" s="40"/>
      <c r="Y2308" s="40"/>
      <c r="Z2308" s="40"/>
    </row>
    <row r="2309" spans="1:26" x14ac:dyDescent="0.2">
      <c r="A2309" s="40"/>
      <c r="W2309" s="40"/>
      <c r="X2309" s="40"/>
      <c r="Y2309" s="40"/>
      <c r="Z2309" s="40"/>
    </row>
    <row r="2310" spans="1:26" x14ac:dyDescent="0.2">
      <c r="A2310" s="40"/>
      <c r="W2310" s="40"/>
      <c r="X2310" s="40"/>
      <c r="Y2310" s="40"/>
      <c r="Z2310" s="40"/>
    </row>
    <row r="2311" spans="1:26" x14ac:dyDescent="0.2">
      <c r="A2311" s="40"/>
      <c r="W2311" s="40"/>
      <c r="X2311" s="40"/>
      <c r="Y2311" s="40"/>
      <c r="Z2311" s="40"/>
    </row>
    <row r="2312" spans="1:26" x14ac:dyDescent="0.2">
      <c r="A2312" s="40"/>
      <c r="W2312" s="40"/>
      <c r="X2312" s="40"/>
      <c r="Y2312" s="40"/>
      <c r="Z2312" s="40"/>
    </row>
    <row r="2313" spans="1:26" x14ac:dyDescent="0.2">
      <c r="A2313" s="40"/>
      <c r="W2313" s="40"/>
      <c r="X2313" s="40"/>
      <c r="Y2313" s="40"/>
      <c r="Z2313" s="40"/>
    </row>
    <row r="2314" spans="1:26" x14ac:dyDescent="0.2">
      <c r="A2314" s="40"/>
      <c r="W2314" s="40"/>
      <c r="X2314" s="40"/>
      <c r="Y2314" s="40"/>
      <c r="Z2314" s="40"/>
    </row>
    <row r="2315" spans="1:26" x14ac:dyDescent="0.2">
      <c r="A2315" s="40"/>
      <c r="W2315" s="40"/>
      <c r="X2315" s="40"/>
      <c r="Y2315" s="40"/>
      <c r="Z2315" s="40"/>
    </row>
    <row r="2316" spans="1:26" x14ac:dyDescent="0.2">
      <c r="A2316" s="40"/>
      <c r="W2316" s="40"/>
      <c r="X2316" s="40"/>
      <c r="Y2316" s="40"/>
      <c r="Z2316" s="40"/>
    </row>
    <row r="2317" spans="1:26" x14ac:dyDescent="0.2">
      <c r="A2317" s="40"/>
      <c r="W2317" s="40"/>
      <c r="X2317" s="40"/>
      <c r="Y2317" s="40"/>
      <c r="Z2317" s="40"/>
    </row>
    <row r="2318" spans="1:26" x14ac:dyDescent="0.2">
      <c r="A2318" s="40"/>
      <c r="W2318" s="40"/>
      <c r="X2318" s="40"/>
      <c r="Y2318" s="40"/>
      <c r="Z2318" s="40"/>
    </row>
    <row r="2319" spans="1:26" x14ac:dyDescent="0.2">
      <c r="A2319" s="40"/>
      <c r="W2319" s="40"/>
      <c r="X2319" s="40"/>
      <c r="Y2319" s="40"/>
      <c r="Z2319" s="40"/>
    </row>
    <row r="2320" spans="1:26" x14ac:dyDescent="0.2">
      <c r="A2320" s="40"/>
      <c r="W2320" s="40"/>
      <c r="X2320" s="40"/>
      <c r="Y2320" s="40"/>
      <c r="Z2320" s="40"/>
    </row>
    <row r="2321" spans="1:26" x14ac:dyDescent="0.2">
      <c r="A2321" s="40"/>
      <c r="W2321" s="40"/>
      <c r="X2321" s="40"/>
      <c r="Y2321" s="40"/>
      <c r="Z2321" s="40"/>
    </row>
    <row r="2322" spans="1:26" x14ac:dyDescent="0.2">
      <c r="A2322" s="40"/>
      <c r="W2322" s="40"/>
      <c r="X2322" s="40"/>
      <c r="Y2322" s="40"/>
      <c r="Z2322" s="40"/>
    </row>
    <row r="2323" spans="1:26" x14ac:dyDescent="0.2">
      <c r="A2323" s="40"/>
      <c r="W2323" s="40"/>
      <c r="X2323" s="40"/>
      <c r="Y2323" s="40"/>
      <c r="Z2323" s="40"/>
    </row>
    <row r="2324" spans="1:26" x14ac:dyDescent="0.2">
      <c r="A2324" s="40"/>
      <c r="W2324" s="40"/>
      <c r="X2324" s="40"/>
      <c r="Y2324" s="40"/>
      <c r="Z2324" s="40"/>
    </row>
    <row r="2325" spans="1:26" x14ac:dyDescent="0.2">
      <c r="A2325" s="40"/>
      <c r="W2325" s="40"/>
      <c r="X2325" s="40"/>
      <c r="Y2325" s="40"/>
      <c r="Z2325" s="40"/>
    </row>
    <row r="2326" spans="1:26" x14ac:dyDescent="0.2">
      <c r="A2326" s="40"/>
      <c r="W2326" s="40"/>
      <c r="X2326" s="40"/>
      <c r="Y2326" s="40"/>
      <c r="Z2326" s="40"/>
    </row>
    <row r="2327" spans="1:26" x14ac:dyDescent="0.2">
      <c r="A2327" s="40"/>
      <c r="W2327" s="40"/>
      <c r="X2327" s="40"/>
      <c r="Y2327" s="40"/>
      <c r="Z2327" s="40"/>
    </row>
    <row r="2328" spans="1:26" x14ac:dyDescent="0.2">
      <c r="A2328" s="40"/>
      <c r="W2328" s="40"/>
      <c r="X2328" s="40"/>
      <c r="Y2328" s="40"/>
      <c r="Z2328" s="40"/>
    </row>
    <row r="2329" spans="1:26" x14ac:dyDescent="0.2">
      <c r="A2329" s="40"/>
      <c r="W2329" s="40"/>
      <c r="X2329" s="40"/>
      <c r="Y2329" s="40"/>
      <c r="Z2329" s="40"/>
    </row>
    <row r="2330" spans="1:26" x14ac:dyDescent="0.2">
      <c r="A2330" s="40"/>
      <c r="W2330" s="40"/>
      <c r="X2330" s="40"/>
      <c r="Y2330" s="40"/>
      <c r="Z2330" s="40"/>
    </row>
    <row r="2331" spans="1:26" x14ac:dyDescent="0.2">
      <c r="A2331" s="40"/>
      <c r="W2331" s="40"/>
      <c r="X2331" s="40"/>
      <c r="Y2331" s="40"/>
      <c r="Z2331" s="40"/>
    </row>
    <row r="2332" spans="1:26" x14ac:dyDescent="0.2">
      <c r="A2332" s="40"/>
      <c r="W2332" s="40"/>
      <c r="X2332" s="40"/>
      <c r="Y2332" s="40"/>
      <c r="Z2332" s="40"/>
    </row>
    <row r="2333" spans="1:26" x14ac:dyDescent="0.2">
      <c r="A2333" s="40"/>
      <c r="W2333" s="40"/>
      <c r="X2333" s="40"/>
      <c r="Y2333" s="40"/>
      <c r="Z2333" s="40"/>
    </row>
    <row r="2334" spans="1:26" x14ac:dyDescent="0.2">
      <c r="A2334" s="40"/>
      <c r="W2334" s="40"/>
      <c r="X2334" s="40"/>
      <c r="Y2334" s="40"/>
      <c r="Z2334" s="40"/>
    </row>
    <row r="2335" spans="1:26" x14ac:dyDescent="0.2">
      <c r="A2335" s="40"/>
      <c r="W2335" s="40"/>
      <c r="X2335" s="40"/>
      <c r="Y2335" s="40"/>
      <c r="Z2335" s="40"/>
    </row>
    <row r="2336" spans="1:26" x14ac:dyDescent="0.2">
      <c r="A2336" s="40"/>
      <c r="W2336" s="40"/>
      <c r="X2336" s="40"/>
      <c r="Y2336" s="40"/>
      <c r="Z2336" s="40"/>
    </row>
    <row r="2337" spans="1:26" x14ac:dyDescent="0.2">
      <c r="A2337" s="40"/>
      <c r="W2337" s="40"/>
      <c r="X2337" s="40"/>
      <c r="Y2337" s="40"/>
      <c r="Z2337" s="40"/>
    </row>
    <row r="2338" spans="1:26" x14ac:dyDescent="0.2">
      <c r="A2338" s="40"/>
      <c r="W2338" s="40"/>
      <c r="X2338" s="40"/>
      <c r="Y2338" s="40"/>
      <c r="Z2338" s="40"/>
    </row>
    <row r="2339" spans="1:26" x14ac:dyDescent="0.2">
      <c r="A2339" s="40"/>
      <c r="W2339" s="40"/>
      <c r="X2339" s="40"/>
      <c r="Y2339" s="40"/>
      <c r="Z2339" s="40"/>
    </row>
    <row r="2340" spans="1:26" x14ac:dyDescent="0.2">
      <c r="A2340" s="40"/>
      <c r="W2340" s="40"/>
      <c r="X2340" s="40"/>
      <c r="Y2340" s="40"/>
      <c r="Z2340" s="40"/>
    </row>
    <row r="2341" spans="1:26" x14ac:dyDescent="0.2">
      <c r="A2341" s="40"/>
      <c r="W2341" s="40"/>
      <c r="X2341" s="40"/>
      <c r="Y2341" s="40"/>
      <c r="Z2341" s="40"/>
    </row>
    <row r="2342" spans="1:26" x14ac:dyDescent="0.2">
      <c r="A2342" s="40"/>
      <c r="W2342" s="40"/>
      <c r="X2342" s="40"/>
      <c r="Y2342" s="40"/>
      <c r="Z2342" s="40"/>
    </row>
    <row r="2343" spans="1:26" x14ac:dyDescent="0.2">
      <c r="A2343" s="40"/>
      <c r="W2343" s="40"/>
      <c r="X2343" s="40"/>
      <c r="Y2343" s="40"/>
      <c r="Z2343" s="40"/>
    </row>
    <row r="2344" spans="1:26" x14ac:dyDescent="0.2">
      <c r="A2344" s="40"/>
      <c r="W2344" s="40"/>
      <c r="X2344" s="40"/>
      <c r="Y2344" s="40"/>
      <c r="Z2344" s="40"/>
    </row>
    <row r="2345" spans="1:26" x14ac:dyDescent="0.2">
      <c r="A2345" s="40"/>
      <c r="W2345" s="40"/>
      <c r="X2345" s="40"/>
      <c r="Y2345" s="40"/>
      <c r="Z2345" s="40"/>
    </row>
    <row r="2346" spans="1:26" x14ac:dyDescent="0.2">
      <c r="A2346" s="40"/>
      <c r="W2346" s="40"/>
      <c r="X2346" s="40"/>
      <c r="Y2346" s="40"/>
      <c r="Z2346" s="40"/>
    </row>
    <row r="2347" spans="1:26" x14ac:dyDescent="0.2">
      <c r="A2347" s="40"/>
      <c r="W2347" s="40"/>
      <c r="X2347" s="40"/>
      <c r="Y2347" s="40"/>
      <c r="Z2347" s="40"/>
    </row>
    <row r="2348" spans="1:26" x14ac:dyDescent="0.2">
      <c r="A2348" s="40"/>
      <c r="W2348" s="40"/>
      <c r="X2348" s="40"/>
      <c r="Y2348" s="40"/>
      <c r="Z2348" s="40"/>
    </row>
    <row r="2349" spans="1:26" x14ac:dyDescent="0.2">
      <c r="A2349" s="40"/>
      <c r="W2349" s="40"/>
      <c r="X2349" s="40"/>
      <c r="Y2349" s="40"/>
      <c r="Z2349" s="40"/>
    </row>
    <row r="2350" spans="1:26" x14ac:dyDescent="0.2">
      <c r="A2350" s="40"/>
      <c r="W2350" s="40"/>
      <c r="X2350" s="40"/>
      <c r="Y2350" s="40"/>
      <c r="Z2350" s="40"/>
    </row>
    <row r="2351" spans="1:26" x14ac:dyDescent="0.2">
      <c r="A2351" s="40"/>
      <c r="W2351" s="40"/>
      <c r="X2351" s="40"/>
      <c r="Y2351" s="40"/>
      <c r="Z2351" s="40"/>
    </row>
    <row r="2352" spans="1:26" x14ac:dyDescent="0.2">
      <c r="A2352" s="40"/>
      <c r="W2352" s="40"/>
      <c r="X2352" s="40"/>
      <c r="Y2352" s="40"/>
      <c r="Z2352" s="40"/>
    </row>
    <row r="2353" spans="1:26" x14ac:dyDescent="0.2">
      <c r="A2353" s="40"/>
      <c r="W2353" s="40"/>
      <c r="X2353" s="40"/>
      <c r="Y2353" s="40"/>
      <c r="Z2353" s="40"/>
    </row>
    <row r="2354" spans="1:26" x14ac:dyDescent="0.2">
      <c r="A2354" s="40"/>
      <c r="W2354" s="40"/>
      <c r="X2354" s="40"/>
      <c r="Y2354" s="40"/>
      <c r="Z2354" s="40"/>
    </row>
    <row r="2355" spans="1:26" x14ac:dyDescent="0.2">
      <c r="A2355" s="40"/>
      <c r="W2355" s="40"/>
      <c r="X2355" s="40"/>
      <c r="Y2355" s="40"/>
      <c r="Z2355" s="40"/>
    </row>
    <row r="2356" spans="1:26" x14ac:dyDescent="0.2">
      <c r="A2356" s="40"/>
      <c r="W2356" s="40"/>
      <c r="X2356" s="40"/>
      <c r="Y2356" s="40"/>
      <c r="Z2356" s="40"/>
    </row>
    <row r="2357" spans="1:26" x14ac:dyDescent="0.2">
      <c r="A2357" s="40"/>
      <c r="W2357" s="40"/>
      <c r="X2357" s="40"/>
      <c r="Y2357" s="40"/>
      <c r="Z2357" s="40"/>
    </row>
    <row r="2358" spans="1:26" x14ac:dyDescent="0.2">
      <c r="A2358" s="40"/>
      <c r="W2358" s="40"/>
      <c r="X2358" s="40"/>
      <c r="Y2358" s="40"/>
      <c r="Z2358" s="40"/>
    </row>
    <row r="2359" spans="1:26" x14ac:dyDescent="0.2">
      <c r="A2359" s="40"/>
      <c r="W2359" s="40"/>
      <c r="X2359" s="40"/>
      <c r="Y2359" s="40"/>
      <c r="Z2359" s="40"/>
    </row>
    <row r="2360" spans="1:26" x14ac:dyDescent="0.2">
      <c r="A2360" s="40"/>
      <c r="W2360" s="40"/>
      <c r="X2360" s="40"/>
      <c r="Y2360" s="40"/>
      <c r="Z2360" s="40"/>
    </row>
    <row r="2361" spans="1:26" x14ac:dyDescent="0.2">
      <c r="A2361" s="40"/>
      <c r="W2361" s="40"/>
      <c r="X2361" s="40"/>
      <c r="Y2361" s="40"/>
      <c r="Z2361" s="40"/>
    </row>
    <row r="2362" spans="1:26" x14ac:dyDescent="0.2">
      <c r="A2362" s="40"/>
      <c r="W2362" s="40"/>
      <c r="X2362" s="40"/>
      <c r="Y2362" s="40"/>
      <c r="Z2362" s="40"/>
    </row>
    <row r="2363" spans="1:26" x14ac:dyDescent="0.2">
      <c r="A2363" s="40"/>
      <c r="W2363" s="40"/>
      <c r="X2363" s="40"/>
      <c r="Y2363" s="40"/>
      <c r="Z2363" s="40"/>
    </row>
    <row r="2364" spans="1:26" x14ac:dyDescent="0.2">
      <c r="A2364" s="40"/>
      <c r="W2364" s="40"/>
      <c r="X2364" s="40"/>
      <c r="Y2364" s="40"/>
      <c r="Z2364" s="40"/>
    </row>
    <row r="2365" spans="1:26" x14ac:dyDescent="0.2">
      <c r="A2365" s="40"/>
      <c r="W2365" s="40"/>
      <c r="X2365" s="40"/>
      <c r="Y2365" s="40"/>
      <c r="Z2365" s="40"/>
    </row>
    <row r="2366" spans="1:26" x14ac:dyDescent="0.2">
      <c r="A2366" s="40"/>
      <c r="W2366" s="40"/>
      <c r="X2366" s="40"/>
      <c r="Y2366" s="40"/>
      <c r="Z2366" s="40"/>
    </row>
    <row r="2367" spans="1:26" x14ac:dyDescent="0.2">
      <c r="A2367" s="40"/>
      <c r="W2367" s="40"/>
      <c r="X2367" s="40"/>
      <c r="Y2367" s="40"/>
      <c r="Z2367" s="40"/>
    </row>
    <row r="2368" spans="1:26" x14ac:dyDescent="0.2">
      <c r="A2368" s="40"/>
      <c r="W2368" s="40"/>
      <c r="X2368" s="40"/>
      <c r="Y2368" s="40"/>
      <c r="Z2368" s="40"/>
    </row>
    <row r="2369" spans="1:26" x14ac:dyDescent="0.2">
      <c r="A2369" s="40"/>
      <c r="W2369" s="40"/>
      <c r="X2369" s="40"/>
      <c r="Y2369" s="40"/>
      <c r="Z2369" s="40"/>
    </row>
    <row r="2370" spans="1:26" x14ac:dyDescent="0.2">
      <c r="A2370" s="40"/>
      <c r="W2370" s="40"/>
      <c r="X2370" s="40"/>
      <c r="Y2370" s="40"/>
      <c r="Z2370" s="40"/>
    </row>
    <row r="2371" spans="1:26" x14ac:dyDescent="0.2">
      <c r="A2371" s="40"/>
      <c r="W2371" s="40"/>
      <c r="X2371" s="40"/>
      <c r="Y2371" s="40"/>
      <c r="Z2371" s="40"/>
    </row>
    <row r="2372" spans="1:26" x14ac:dyDescent="0.2">
      <c r="A2372" s="40"/>
      <c r="W2372" s="40"/>
      <c r="X2372" s="40"/>
      <c r="Y2372" s="40"/>
      <c r="Z2372" s="40"/>
    </row>
    <row r="2373" spans="1:26" x14ac:dyDescent="0.2">
      <c r="A2373" s="40"/>
      <c r="W2373" s="40"/>
      <c r="X2373" s="40"/>
      <c r="Y2373" s="40"/>
      <c r="Z2373" s="40"/>
    </row>
    <row r="2374" spans="1:26" x14ac:dyDescent="0.2">
      <c r="A2374" s="40"/>
      <c r="W2374" s="40"/>
      <c r="X2374" s="40"/>
      <c r="Y2374" s="40"/>
      <c r="Z2374" s="40"/>
    </row>
    <row r="2375" spans="1:26" x14ac:dyDescent="0.2">
      <c r="A2375" s="40"/>
      <c r="W2375" s="40"/>
      <c r="X2375" s="40"/>
      <c r="Y2375" s="40"/>
      <c r="Z2375" s="40"/>
    </row>
    <row r="2376" spans="1:26" x14ac:dyDescent="0.2">
      <c r="A2376" s="40"/>
      <c r="W2376" s="40"/>
      <c r="X2376" s="40"/>
      <c r="Y2376" s="40"/>
      <c r="Z2376" s="40"/>
    </row>
    <row r="2377" spans="1:26" x14ac:dyDescent="0.2">
      <c r="A2377" s="40"/>
      <c r="W2377" s="40"/>
      <c r="X2377" s="40"/>
      <c r="Y2377" s="40"/>
      <c r="Z2377" s="40"/>
    </row>
    <row r="2378" spans="1:26" x14ac:dyDescent="0.2">
      <c r="A2378" s="40"/>
      <c r="W2378" s="40"/>
      <c r="X2378" s="40"/>
      <c r="Y2378" s="40"/>
      <c r="Z2378" s="40"/>
    </row>
    <row r="2379" spans="1:26" x14ac:dyDescent="0.2">
      <c r="A2379" s="40"/>
      <c r="W2379" s="40"/>
      <c r="X2379" s="40"/>
      <c r="Y2379" s="40"/>
      <c r="Z2379" s="40"/>
    </row>
    <row r="2380" spans="1:26" x14ac:dyDescent="0.2">
      <c r="A2380" s="40"/>
      <c r="W2380" s="40"/>
      <c r="X2380" s="40"/>
      <c r="Y2380" s="40"/>
      <c r="Z2380" s="40"/>
    </row>
    <row r="2381" spans="1:26" x14ac:dyDescent="0.2">
      <c r="A2381" s="40"/>
      <c r="W2381" s="40"/>
      <c r="X2381" s="40"/>
      <c r="Y2381" s="40"/>
      <c r="Z2381" s="40"/>
    </row>
    <row r="2382" spans="1:26" x14ac:dyDescent="0.2">
      <c r="A2382" s="40"/>
      <c r="W2382" s="40"/>
      <c r="X2382" s="40"/>
      <c r="Y2382" s="40"/>
      <c r="Z2382" s="40"/>
    </row>
    <row r="2383" spans="1:26" x14ac:dyDescent="0.2">
      <c r="A2383" s="40"/>
      <c r="W2383" s="40"/>
      <c r="X2383" s="40"/>
      <c r="Y2383" s="40"/>
      <c r="Z2383" s="40"/>
    </row>
    <row r="2384" spans="1:26" x14ac:dyDescent="0.2">
      <c r="A2384" s="40"/>
      <c r="W2384" s="40"/>
      <c r="X2384" s="40"/>
      <c r="Y2384" s="40"/>
      <c r="Z2384" s="40"/>
    </row>
    <row r="2385" spans="1:26" x14ac:dyDescent="0.2">
      <c r="A2385" s="40"/>
      <c r="W2385" s="40"/>
      <c r="X2385" s="40"/>
      <c r="Y2385" s="40"/>
      <c r="Z2385" s="40"/>
    </row>
    <row r="2386" spans="1:26" x14ac:dyDescent="0.2">
      <c r="A2386" s="40"/>
      <c r="W2386" s="40"/>
      <c r="X2386" s="40"/>
      <c r="Y2386" s="40"/>
      <c r="Z2386" s="40"/>
    </row>
    <row r="2387" spans="1:26" x14ac:dyDescent="0.2">
      <c r="A2387" s="40"/>
      <c r="W2387" s="40"/>
      <c r="X2387" s="40"/>
      <c r="Y2387" s="40"/>
      <c r="Z2387" s="40"/>
    </row>
    <row r="2388" spans="1:26" x14ac:dyDescent="0.2">
      <c r="A2388" s="40"/>
      <c r="W2388" s="40"/>
      <c r="X2388" s="40"/>
      <c r="Y2388" s="40"/>
      <c r="Z2388" s="40"/>
    </row>
    <row r="2389" spans="1:26" x14ac:dyDescent="0.2">
      <c r="A2389" s="40"/>
      <c r="W2389" s="40"/>
      <c r="X2389" s="40"/>
      <c r="Y2389" s="40"/>
      <c r="Z2389" s="40"/>
    </row>
    <row r="2390" spans="1:26" x14ac:dyDescent="0.2">
      <c r="A2390" s="40"/>
      <c r="W2390" s="40"/>
      <c r="X2390" s="40"/>
      <c r="Y2390" s="40"/>
      <c r="Z2390" s="40"/>
    </row>
    <row r="2391" spans="1:26" x14ac:dyDescent="0.2">
      <c r="A2391" s="40"/>
      <c r="W2391" s="40"/>
      <c r="X2391" s="40"/>
      <c r="Y2391" s="40"/>
      <c r="Z2391" s="40"/>
    </row>
    <row r="2392" spans="1:26" x14ac:dyDescent="0.2">
      <c r="A2392" s="40"/>
      <c r="W2392" s="40"/>
      <c r="X2392" s="40"/>
      <c r="Y2392" s="40"/>
      <c r="Z2392" s="40"/>
    </row>
    <row r="2393" spans="1:26" x14ac:dyDescent="0.2">
      <c r="A2393" s="40"/>
      <c r="W2393" s="40"/>
      <c r="X2393" s="40"/>
      <c r="Y2393" s="40"/>
      <c r="Z2393" s="40"/>
    </row>
    <row r="2394" spans="1:26" x14ac:dyDescent="0.2">
      <c r="A2394" s="40"/>
      <c r="W2394" s="40"/>
      <c r="X2394" s="40"/>
      <c r="Y2394" s="40"/>
      <c r="Z2394" s="40"/>
    </row>
    <row r="2395" spans="1:26" x14ac:dyDescent="0.2">
      <c r="A2395" s="40"/>
      <c r="W2395" s="40"/>
      <c r="X2395" s="40"/>
      <c r="Y2395" s="40"/>
      <c r="Z2395" s="40"/>
    </row>
    <row r="2396" spans="1:26" x14ac:dyDescent="0.2">
      <c r="A2396" s="40"/>
      <c r="W2396" s="40"/>
      <c r="X2396" s="40"/>
      <c r="Y2396" s="40"/>
      <c r="Z2396" s="40"/>
    </row>
    <row r="2397" spans="1:26" x14ac:dyDescent="0.2">
      <c r="A2397" s="40"/>
      <c r="W2397" s="40"/>
      <c r="X2397" s="40"/>
      <c r="Y2397" s="40"/>
      <c r="Z2397" s="40"/>
    </row>
    <row r="2398" spans="1:26" x14ac:dyDescent="0.2">
      <c r="A2398" s="40"/>
      <c r="W2398" s="40"/>
      <c r="X2398" s="40"/>
      <c r="Y2398" s="40"/>
      <c r="Z2398" s="40"/>
    </row>
    <row r="2399" spans="1:26" x14ac:dyDescent="0.2">
      <c r="A2399" s="40"/>
      <c r="W2399" s="40"/>
      <c r="X2399" s="40"/>
      <c r="Y2399" s="40"/>
      <c r="Z2399" s="40"/>
    </row>
    <row r="2400" spans="1:26" x14ac:dyDescent="0.2">
      <c r="A2400" s="40"/>
      <c r="W2400" s="40"/>
      <c r="X2400" s="40"/>
      <c r="Y2400" s="40"/>
      <c r="Z2400" s="40"/>
    </row>
    <row r="2401" spans="1:26" x14ac:dyDescent="0.2">
      <c r="A2401" s="40"/>
      <c r="W2401" s="40"/>
      <c r="X2401" s="40"/>
      <c r="Y2401" s="40"/>
      <c r="Z2401" s="40"/>
    </row>
    <row r="2402" spans="1:26" x14ac:dyDescent="0.2">
      <c r="A2402" s="40"/>
      <c r="W2402" s="40"/>
      <c r="X2402" s="40"/>
      <c r="Y2402" s="40"/>
      <c r="Z2402" s="40"/>
    </row>
    <row r="2403" spans="1:26" x14ac:dyDescent="0.2">
      <c r="A2403" s="40"/>
      <c r="W2403" s="40"/>
      <c r="X2403" s="40"/>
      <c r="Y2403" s="40"/>
      <c r="Z2403" s="40"/>
    </row>
    <row r="2404" spans="1:26" x14ac:dyDescent="0.2">
      <c r="A2404" s="40"/>
      <c r="W2404" s="40"/>
      <c r="X2404" s="40"/>
      <c r="Y2404" s="40"/>
      <c r="Z2404" s="40"/>
    </row>
    <row r="2405" spans="1:26" x14ac:dyDescent="0.2">
      <c r="A2405" s="40"/>
      <c r="W2405" s="40"/>
      <c r="X2405" s="40"/>
      <c r="Y2405" s="40"/>
      <c r="Z2405" s="40"/>
    </row>
    <row r="2406" spans="1:26" x14ac:dyDescent="0.2">
      <c r="A2406" s="40"/>
      <c r="W2406" s="40"/>
      <c r="X2406" s="40"/>
      <c r="Y2406" s="40"/>
      <c r="Z2406" s="40"/>
    </row>
    <row r="2407" spans="1:26" x14ac:dyDescent="0.2">
      <c r="A2407" s="40"/>
      <c r="W2407" s="40"/>
      <c r="X2407" s="40"/>
      <c r="Y2407" s="40"/>
      <c r="Z2407" s="40"/>
    </row>
    <row r="2408" spans="1:26" x14ac:dyDescent="0.2">
      <c r="A2408" s="40"/>
      <c r="W2408" s="40"/>
      <c r="X2408" s="40"/>
      <c r="Y2408" s="40"/>
      <c r="Z2408" s="40"/>
    </row>
    <row r="2409" spans="1:26" x14ac:dyDescent="0.2">
      <c r="A2409" s="40"/>
      <c r="W2409" s="40"/>
      <c r="X2409" s="40"/>
      <c r="Y2409" s="40"/>
      <c r="Z2409" s="40"/>
    </row>
    <row r="2410" spans="1:26" x14ac:dyDescent="0.2">
      <c r="A2410" s="40"/>
      <c r="W2410" s="40"/>
      <c r="X2410" s="40"/>
      <c r="Y2410" s="40"/>
      <c r="Z2410" s="40"/>
    </row>
    <row r="2411" spans="1:26" x14ac:dyDescent="0.2">
      <c r="A2411" s="40"/>
      <c r="W2411" s="40"/>
      <c r="X2411" s="40"/>
      <c r="Y2411" s="40"/>
      <c r="Z2411" s="40"/>
    </row>
    <row r="2412" spans="1:26" x14ac:dyDescent="0.2">
      <c r="A2412" s="40"/>
      <c r="W2412" s="40"/>
      <c r="X2412" s="40"/>
      <c r="Y2412" s="40"/>
      <c r="Z2412" s="40"/>
    </row>
    <row r="2413" spans="1:26" x14ac:dyDescent="0.2">
      <c r="A2413" s="40"/>
      <c r="W2413" s="40"/>
      <c r="X2413" s="40"/>
      <c r="Y2413" s="40"/>
      <c r="Z2413" s="40"/>
    </row>
    <row r="2414" spans="1:26" x14ac:dyDescent="0.2">
      <c r="A2414" s="40"/>
      <c r="W2414" s="40"/>
      <c r="X2414" s="40"/>
      <c r="Y2414" s="40"/>
      <c r="Z2414" s="40"/>
    </row>
    <row r="2415" spans="1:26" x14ac:dyDescent="0.2">
      <c r="A2415" s="40"/>
      <c r="W2415" s="40"/>
      <c r="X2415" s="40"/>
      <c r="Y2415" s="40"/>
      <c r="Z2415" s="40"/>
    </row>
    <row r="2416" spans="1:26" x14ac:dyDescent="0.2">
      <c r="A2416" s="40"/>
      <c r="W2416" s="40"/>
      <c r="X2416" s="40"/>
      <c r="Y2416" s="40"/>
      <c r="Z2416" s="40"/>
    </row>
    <row r="2417" spans="1:26" x14ac:dyDescent="0.2">
      <c r="A2417" s="40"/>
      <c r="W2417" s="40"/>
      <c r="X2417" s="40"/>
      <c r="Y2417" s="40"/>
      <c r="Z2417" s="40"/>
    </row>
    <row r="2418" spans="1:26" x14ac:dyDescent="0.2">
      <c r="A2418" s="40"/>
      <c r="W2418" s="40"/>
      <c r="X2418" s="40"/>
      <c r="Y2418" s="40"/>
      <c r="Z2418" s="40"/>
    </row>
    <row r="2419" spans="1:26" x14ac:dyDescent="0.2">
      <c r="A2419" s="40"/>
      <c r="W2419" s="40"/>
      <c r="X2419" s="40"/>
      <c r="Y2419" s="40"/>
      <c r="Z2419" s="40"/>
    </row>
    <row r="2420" spans="1:26" x14ac:dyDescent="0.2">
      <c r="A2420" s="40"/>
      <c r="W2420" s="40"/>
      <c r="X2420" s="40"/>
      <c r="Y2420" s="40"/>
      <c r="Z2420" s="40"/>
    </row>
    <row r="2421" spans="1:26" x14ac:dyDescent="0.2">
      <c r="A2421" s="40"/>
      <c r="W2421" s="40"/>
      <c r="X2421" s="40"/>
      <c r="Y2421" s="40"/>
      <c r="Z2421" s="40"/>
    </row>
    <row r="2422" spans="1:26" x14ac:dyDescent="0.2">
      <c r="A2422" s="40"/>
      <c r="W2422" s="40"/>
      <c r="X2422" s="40"/>
      <c r="Y2422" s="40"/>
      <c r="Z2422" s="40"/>
    </row>
    <row r="2423" spans="1:26" x14ac:dyDescent="0.2">
      <c r="A2423" s="40"/>
      <c r="W2423" s="40"/>
      <c r="X2423" s="40"/>
      <c r="Y2423" s="40"/>
      <c r="Z2423" s="40"/>
    </row>
    <row r="2424" spans="1:26" x14ac:dyDescent="0.2">
      <c r="A2424" s="40"/>
      <c r="W2424" s="40"/>
      <c r="X2424" s="40"/>
      <c r="Y2424" s="40"/>
      <c r="Z2424" s="40"/>
    </row>
    <row r="2425" spans="1:26" x14ac:dyDescent="0.2">
      <c r="A2425" s="40"/>
      <c r="W2425" s="40"/>
      <c r="X2425" s="40"/>
      <c r="Y2425" s="40"/>
      <c r="Z2425" s="40"/>
    </row>
    <row r="2426" spans="1:26" x14ac:dyDescent="0.2">
      <c r="A2426" s="40"/>
      <c r="W2426" s="40"/>
      <c r="X2426" s="40"/>
      <c r="Y2426" s="40"/>
      <c r="Z2426" s="40"/>
    </row>
    <row r="2427" spans="1:26" x14ac:dyDescent="0.2">
      <c r="A2427" s="40"/>
      <c r="W2427" s="40"/>
      <c r="X2427" s="40"/>
      <c r="Y2427" s="40"/>
      <c r="Z2427" s="40"/>
    </row>
    <row r="2428" spans="1:26" x14ac:dyDescent="0.2">
      <c r="A2428" s="40"/>
      <c r="W2428" s="40"/>
      <c r="X2428" s="40"/>
      <c r="Y2428" s="40"/>
      <c r="Z2428" s="40"/>
    </row>
    <row r="2429" spans="1:26" x14ac:dyDescent="0.2">
      <c r="A2429" s="40"/>
      <c r="W2429" s="40"/>
      <c r="X2429" s="40"/>
      <c r="Y2429" s="40"/>
      <c r="Z2429" s="40"/>
    </row>
    <row r="2430" spans="1:26" x14ac:dyDescent="0.2">
      <c r="A2430" s="40"/>
      <c r="W2430" s="40"/>
      <c r="X2430" s="40"/>
      <c r="Y2430" s="40"/>
      <c r="Z2430" s="40"/>
    </row>
    <row r="2431" spans="1:26" x14ac:dyDescent="0.2">
      <c r="A2431" s="40"/>
      <c r="W2431" s="40"/>
      <c r="X2431" s="40"/>
      <c r="Y2431" s="40"/>
      <c r="Z2431" s="40"/>
    </row>
    <row r="2432" spans="1:26" x14ac:dyDescent="0.2">
      <c r="A2432" s="40"/>
      <c r="W2432" s="40"/>
      <c r="X2432" s="40"/>
      <c r="Y2432" s="40"/>
      <c r="Z2432" s="40"/>
    </row>
    <row r="2433" spans="1:26" x14ac:dyDescent="0.2">
      <c r="A2433" s="40"/>
      <c r="W2433" s="40"/>
      <c r="X2433" s="40"/>
      <c r="Y2433" s="40"/>
      <c r="Z2433" s="40"/>
    </row>
    <row r="2434" spans="1:26" x14ac:dyDescent="0.2">
      <c r="A2434" s="40"/>
      <c r="W2434" s="40"/>
      <c r="X2434" s="40"/>
      <c r="Y2434" s="40"/>
      <c r="Z2434" s="40"/>
    </row>
    <row r="2435" spans="1:26" x14ac:dyDescent="0.2">
      <c r="A2435" s="40"/>
      <c r="W2435" s="40"/>
      <c r="X2435" s="40"/>
      <c r="Y2435" s="40"/>
      <c r="Z2435" s="40"/>
    </row>
    <row r="2436" spans="1:26" x14ac:dyDescent="0.2">
      <c r="A2436" s="40"/>
      <c r="W2436" s="40"/>
      <c r="X2436" s="40"/>
      <c r="Y2436" s="40"/>
      <c r="Z2436" s="40"/>
    </row>
    <row r="2437" spans="1:26" x14ac:dyDescent="0.2">
      <c r="A2437" s="40"/>
      <c r="W2437" s="40"/>
      <c r="X2437" s="40"/>
      <c r="Y2437" s="40"/>
      <c r="Z2437" s="40"/>
    </row>
    <row r="2438" spans="1:26" x14ac:dyDescent="0.2">
      <c r="A2438" s="40"/>
      <c r="W2438" s="40"/>
      <c r="X2438" s="40"/>
      <c r="Y2438" s="40"/>
      <c r="Z2438" s="40"/>
    </row>
    <row r="2439" spans="1:26" x14ac:dyDescent="0.2">
      <c r="A2439" s="40"/>
      <c r="W2439" s="40"/>
      <c r="X2439" s="40"/>
      <c r="Y2439" s="40"/>
      <c r="Z2439" s="40"/>
    </row>
    <row r="2440" spans="1:26" x14ac:dyDescent="0.2">
      <c r="A2440" s="40"/>
      <c r="W2440" s="40"/>
      <c r="X2440" s="40"/>
      <c r="Y2440" s="40"/>
      <c r="Z2440" s="40"/>
    </row>
    <row r="2441" spans="1:26" x14ac:dyDescent="0.2">
      <c r="A2441" s="40"/>
      <c r="W2441" s="40"/>
      <c r="X2441" s="40"/>
      <c r="Y2441" s="40"/>
      <c r="Z2441" s="40"/>
    </row>
    <row r="2442" spans="1:26" x14ac:dyDescent="0.2">
      <c r="A2442" s="40"/>
      <c r="W2442" s="40"/>
      <c r="X2442" s="40"/>
      <c r="Y2442" s="40"/>
      <c r="Z2442" s="40"/>
    </row>
    <row r="2443" spans="1:26" x14ac:dyDescent="0.2">
      <c r="A2443" s="40"/>
      <c r="W2443" s="40"/>
      <c r="X2443" s="40"/>
      <c r="Y2443" s="40"/>
      <c r="Z2443" s="40"/>
    </row>
    <row r="2444" spans="1:26" x14ac:dyDescent="0.2">
      <c r="A2444" s="40"/>
      <c r="W2444" s="40"/>
      <c r="X2444" s="40"/>
      <c r="Y2444" s="40"/>
      <c r="Z2444" s="40"/>
    </row>
    <row r="2445" spans="1:26" x14ac:dyDescent="0.2">
      <c r="A2445" s="40"/>
      <c r="W2445" s="40"/>
      <c r="X2445" s="40"/>
      <c r="Y2445" s="40"/>
      <c r="Z2445" s="40"/>
    </row>
    <row r="2446" spans="1:26" x14ac:dyDescent="0.2">
      <c r="A2446" s="40"/>
      <c r="W2446" s="40"/>
      <c r="X2446" s="40"/>
      <c r="Y2446" s="40"/>
      <c r="Z2446" s="40"/>
    </row>
    <row r="2447" spans="1:26" x14ac:dyDescent="0.2">
      <c r="A2447" s="40"/>
      <c r="W2447" s="40"/>
      <c r="X2447" s="40"/>
      <c r="Y2447" s="40"/>
      <c r="Z2447" s="40"/>
    </row>
    <row r="2448" spans="1:26" x14ac:dyDescent="0.2">
      <c r="A2448" s="40"/>
      <c r="W2448" s="40"/>
      <c r="X2448" s="40"/>
      <c r="Y2448" s="40"/>
      <c r="Z2448" s="40"/>
    </row>
    <row r="2449" spans="1:26" x14ac:dyDescent="0.2">
      <c r="A2449" s="40"/>
      <c r="W2449" s="40"/>
      <c r="X2449" s="40"/>
      <c r="Y2449" s="40"/>
      <c r="Z2449" s="40"/>
    </row>
    <row r="2450" spans="1:26" x14ac:dyDescent="0.2">
      <c r="A2450" s="40"/>
      <c r="W2450" s="40"/>
      <c r="X2450" s="40"/>
      <c r="Y2450" s="40"/>
      <c r="Z2450" s="40"/>
    </row>
    <row r="2451" spans="1:26" x14ac:dyDescent="0.2">
      <c r="A2451" s="40"/>
      <c r="W2451" s="40"/>
      <c r="X2451" s="40"/>
      <c r="Y2451" s="40"/>
      <c r="Z2451" s="40"/>
    </row>
    <row r="2452" spans="1:26" x14ac:dyDescent="0.2">
      <c r="A2452" s="40"/>
      <c r="W2452" s="40"/>
      <c r="X2452" s="40"/>
      <c r="Y2452" s="40"/>
      <c r="Z2452" s="40"/>
    </row>
    <row r="2453" spans="1:26" x14ac:dyDescent="0.2">
      <c r="A2453" s="40"/>
      <c r="W2453" s="40"/>
      <c r="X2453" s="40"/>
      <c r="Y2453" s="40"/>
      <c r="Z2453" s="40"/>
    </row>
    <row r="2454" spans="1:26" x14ac:dyDescent="0.2">
      <c r="A2454" s="40"/>
      <c r="W2454" s="40"/>
      <c r="X2454" s="40"/>
      <c r="Y2454" s="40"/>
      <c r="Z2454" s="40"/>
    </row>
    <row r="2455" spans="1:26" x14ac:dyDescent="0.2">
      <c r="A2455" s="40"/>
      <c r="W2455" s="40"/>
      <c r="X2455" s="40"/>
      <c r="Y2455" s="40"/>
      <c r="Z2455" s="40"/>
    </row>
    <row r="2456" spans="1:26" x14ac:dyDescent="0.2">
      <c r="A2456" s="40"/>
      <c r="W2456" s="40"/>
      <c r="X2456" s="40"/>
      <c r="Y2456" s="40"/>
      <c r="Z2456" s="40"/>
    </row>
    <row r="2457" spans="1:26" x14ac:dyDescent="0.2">
      <c r="A2457" s="40"/>
      <c r="W2457" s="40"/>
      <c r="X2457" s="40"/>
      <c r="Y2457" s="40"/>
      <c r="Z2457" s="40"/>
    </row>
    <row r="2458" spans="1:26" x14ac:dyDescent="0.2">
      <c r="A2458" s="40"/>
      <c r="W2458" s="40"/>
      <c r="X2458" s="40"/>
      <c r="Y2458" s="40"/>
      <c r="Z2458" s="40"/>
    </row>
    <row r="2459" spans="1:26" x14ac:dyDescent="0.2">
      <c r="A2459" s="40"/>
      <c r="W2459" s="40"/>
      <c r="X2459" s="40"/>
      <c r="Y2459" s="40"/>
      <c r="Z2459" s="40"/>
    </row>
    <row r="2460" spans="1:26" x14ac:dyDescent="0.2">
      <c r="A2460" s="40"/>
      <c r="W2460" s="40"/>
      <c r="X2460" s="40"/>
      <c r="Y2460" s="40"/>
      <c r="Z2460" s="40"/>
    </row>
    <row r="2461" spans="1:26" x14ac:dyDescent="0.2">
      <c r="A2461" s="40"/>
      <c r="W2461" s="40"/>
      <c r="X2461" s="40"/>
      <c r="Y2461" s="40"/>
      <c r="Z2461" s="40"/>
    </row>
    <row r="2462" spans="1:26" x14ac:dyDescent="0.2">
      <c r="A2462" s="40"/>
      <c r="W2462" s="40"/>
      <c r="X2462" s="40"/>
      <c r="Y2462" s="40"/>
      <c r="Z2462" s="40"/>
    </row>
    <row r="2463" spans="1:26" x14ac:dyDescent="0.2">
      <c r="A2463" s="40"/>
      <c r="W2463" s="40"/>
      <c r="X2463" s="40"/>
      <c r="Y2463" s="40"/>
      <c r="Z2463" s="40"/>
    </row>
    <row r="2464" spans="1:26" x14ac:dyDescent="0.2">
      <c r="A2464" s="40"/>
      <c r="W2464" s="40"/>
      <c r="X2464" s="40"/>
      <c r="Y2464" s="40"/>
      <c r="Z2464" s="40"/>
    </row>
    <row r="2465" spans="1:26" x14ac:dyDescent="0.2">
      <c r="A2465" s="40"/>
      <c r="W2465" s="40"/>
      <c r="X2465" s="40"/>
      <c r="Y2465" s="40"/>
      <c r="Z2465" s="40"/>
    </row>
    <row r="2466" spans="1:26" x14ac:dyDescent="0.2">
      <c r="A2466" s="40"/>
      <c r="W2466" s="40"/>
      <c r="X2466" s="40"/>
      <c r="Y2466" s="40"/>
      <c r="Z2466" s="40"/>
    </row>
    <row r="2467" spans="1:26" x14ac:dyDescent="0.2">
      <c r="A2467" s="40"/>
      <c r="W2467" s="40"/>
      <c r="X2467" s="40"/>
      <c r="Y2467" s="40"/>
      <c r="Z2467" s="40"/>
    </row>
    <row r="2468" spans="1:26" x14ac:dyDescent="0.2">
      <c r="A2468" s="40"/>
      <c r="W2468" s="40"/>
      <c r="X2468" s="40"/>
      <c r="Y2468" s="40"/>
      <c r="Z2468" s="40"/>
    </row>
    <row r="2469" spans="1:26" x14ac:dyDescent="0.2">
      <c r="A2469" s="40"/>
      <c r="W2469" s="40"/>
      <c r="X2469" s="40"/>
      <c r="Y2469" s="40"/>
      <c r="Z2469" s="40"/>
    </row>
    <row r="2470" spans="1:26" x14ac:dyDescent="0.2">
      <c r="A2470" s="40"/>
      <c r="W2470" s="40"/>
      <c r="X2470" s="40"/>
      <c r="Y2470" s="40"/>
      <c r="Z2470" s="40"/>
    </row>
    <row r="2471" spans="1:26" x14ac:dyDescent="0.2">
      <c r="A2471" s="40"/>
      <c r="W2471" s="40"/>
      <c r="X2471" s="40"/>
      <c r="Y2471" s="40"/>
      <c r="Z2471" s="40"/>
    </row>
    <row r="2472" spans="1:26" x14ac:dyDescent="0.2">
      <c r="A2472" s="40"/>
      <c r="W2472" s="40"/>
      <c r="X2472" s="40"/>
      <c r="Y2472" s="40"/>
      <c r="Z2472" s="40"/>
    </row>
    <row r="2473" spans="1:26" x14ac:dyDescent="0.2">
      <c r="A2473" s="40"/>
      <c r="W2473" s="40"/>
      <c r="X2473" s="40"/>
      <c r="Y2473" s="40"/>
      <c r="Z2473" s="40"/>
    </row>
    <row r="2474" spans="1:26" x14ac:dyDescent="0.2">
      <c r="A2474" s="40"/>
      <c r="W2474" s="40"/>
      <c r="X2474" s="40"/>
      <c r="Y2474" s="40"/>
      <c r="Z2474" s="40"/>
    </row>
    <row r="2475" spans="1:26" x14ac:dyDescent="0.2">
      <c r="A2475" s="40"/>
      <c r="W2475" s="40"/>
      <c r="X2475" s="40"/>
      <c r="Y2475" s="40"/>
      <c r="Z2475" s="40"/>
    </row>
    <row r="2476" spans="1:26" x14ac:dyDescent="0.2">
      <c r="A2476" s="40"/>
      <c r="W2476" s="40"/>
      <c r="X2476" s="40"/>
      <c r="Y2476" s="40"/>
      <c r="Z2476" s="40"/>
    </row>
    <row r="2477" spans="1:26" x14ac:dyDescent="0.2">
      <c r="A2477" s="40"/>
      <c r="W2477" s="40"/>
      <c r="X2477" s="40"/>
      <c r="Y2477" s="40"/>
      <c r="Z2477" s="40"/>
    </row>
    <row r="2478" spans="1:26" x14ac:dyDescent="0.2">
      <c r="A2478" s="40"/>
      <c r="W2478" s="40"/>
      <c r="X2478" s="40"/>
      <c r="Y2478" s="40"/>
      <c r="Z2478" s="40"/>
    </row>
    <row r="2479" spans="1:26" x14ac:dyDescent="0.2">
      <c r="A2479" s="40"/>
      <c r="W2479" s="40"/>
      <c r="X2479" s="40"/>
      <c r="Y2479" s="40"/>
      <c r="Z2479" s="40"/>
    </row>
    <row r="2480" spans="1:26" x14ac:dyDescent="0.2">
      <c r="A2480" s="40"/>
      <c r="W2480" s="40"/>
      <c r="X2480" s="40"/>
      <c r="Y2480" s="40"/>
      <c r="Z2480" s="40"/>
    </row>
    <row r="2481" spans="1:26" x14ac:dyDescent="0.2">
      <c r="A2481" s="40"/>
      <c r="W2481" s="40"/>
      <c r="X2481" s="40"/>
      <c r="Y2481" s="40"/>
      <c r="Z2481" s="40"/>
    </row>
    <row r="2482" spans="1:26" x14ac:dyDescent="0.2">
      <c r="A2482" s="40"/>
      <c r="W2482" s="40"/>
      <c r="X2482" s="40"/>
      <c r="Y2482" s="40"/>
      <c r="Z2482" s="40"/>
    </row>
    <row r="2483" spans="1:26" x14ac:dyDescent="0.2">
      <c r="A2483" s="40"/>
      <c r="W2483" s="40"/>
      <c r="X2483" s="40"/>
      <c r="Y2483" s="40"/>
      <c r="Z2483" s="40"/>
    </row>
    <row r="2484" spans="1:26" x14ac:dyDescent="0.2">
      <c r="A2484" s="40"/>
      <c r="W2484" s="40"/>
      <c r="X2484" s="40"/>
      <c r="Y2484" s="40"/>
      <c r="Z2484" s="40"/>
    </row>
    <row r="2485" spans="1:26" x14ac:dyDescent="0.2">
      <c r="A2485" s="40"/>
      <c r="W2485" s="40"/>
      <c r="X2485" s="40"/>
      <c r="Y2485" s="40"/>
      <c r="Z2485" s="40"/>
    </row>
    <row r="2486" spans="1:26" x14ac:dyDescent="0.2">
      <c r="A2486" s="40"/>
      <c r="W2486" s="40"/>
      <c r="X2486" s="40"/>
      <c r="Y2486" s="40"/>
      <c r="Z2486" s="40"/>
    </row>
    <row r="2487" spans="1:26" x14ac:dyDescent="0.2">
      <c r="A2487" s="40"/>
      <c r="W2487" s="40"/>
      <c r="X2487" s="40"/>
      <c r="Y2487" s="40"/>
      <c r="Z2487" s="40"/>
    </row>
    <row r="2488" spans="1:26" x14ac:dyDescent="0.2">
      <c r="A2488" s="40"/>
      <c r="W2488" s="40"/>
      <c r="X2488" s="40"/>
      <c r="Y2488" s="40"/>
      <c r="Z2488" s="40"/>
    </row>
    <row r="2489" spans="1:26" x14ac:dyDescent="0.2">
      <c r="A2489" s="40"/>
      <c r="W2489" s="40"/>
      <c r="X2489" s="40"/>
      <c r="Y2489" s="40"/>
      <c r="Z2489" s="40"/>
    </row>
    <row r="2490" spans="1:26" x14ac:dyDescent="0.2">
      <c r="A2490" s="40"/>
      <c r="W2490" s="40"/>
      <c r="X2490" s="40"/>
      <c r="Y2490" s="40"/>
      <c r="Z2490" s="40"/>
    </row>
    <row r="2491" spans="1:26" x14ac:dyDescent="0.2">
      <c r="A2491" s="40"/>
      <c r="W2491" s="40"/>
      <c r="X2491" s="40"/>
      <c r="Y2491" s="40"/>
      <c r="Z2491" s="40"/>
    </row>
    <row r="2492" spans="1:26" x14ac:dyDescent="0.2">
      <c r="A2492" s="40"/>
      <c r="W2492" s="40"/>
      <c r="X2492" s="40"/>
      <c r="Y2492" s="40"/>
      <c r="Z2492" s="40"/>
    </row>
    <row r="2493" spans="1:26" x14ac:dyDescent="0.2">
      <c r="A2493" s="40"/>
      <c r="W2493" s="40"/>
      <c r="X2493" s="40"/>
      <c r="Y2493" s="40"/>
      <c r="Z2493" s="40"/>
    </row>
    <row r="2494" spans="1:26" x14ac:dyDescent="0.2">
      <c r="A2494" s="40"/>
      <c r="W2494" s="40"/>
      <c r="X2494" s="40"/>
      <c r="Y2494" s="40"/>
      <c r="Z2494" s="40"/>
    </row>
    <row r="2495" spans="1:26" x14ac:dyDescent="0.2">
      <c r="A2495" s="40"/>
      <c r="W2495" s="40"/>
      <c r="X2495" s="40"/>
      <c r="Y2495" s="40"/>
      <c r="Z2495" s="40"/>
    </row>
    <row r="2496" spans="1:26" x14ac:dyDescent="0.2">
      <c r="A2496" s="40"/>
      <c r="W2496" s="40"/>
      <c r="X2496" s="40"/>
      <c r="Y2496" s="40"/>
      <c r="Z2496" s="40"/>
    </row>
    <row r="2497" spans="1:26" x14ac:dyDescent="0.2">
      <c r="A2497" s="40"/>
      <c r="W2497" s="40"/>
      <c r="X2497" s="40"/>
      <c r="Y2497" s="40"/>
      <c r="Z2497" s="40"/>
    </row>
    <row r="2498" spans="1:26" x14ac:dyDescent="0.2">
      <c r="A2498" s="40"/>
      <c r="W2498" s="40"/>
      <c r="X2498" s="40"/>
      <c r="Y2498" s="40"/>
      <c r="Z2498" s="40"/>
    </row>
    <row r="2499" spans="1:26" x14ac:dyDescent="0.2">
      <c r="A2499" s="40"/>
      <c r="W2499" s="40"/>
      <c r="X2499" s="40"/>
      <c r="Y2499" s="40"/>
      <c r="Z2499" s="40"/>
    </row>
    <row r="2500" spans="1:26" x14ac:dyDescent="0.2">
      <c r="A2500" s="40"/>
      <c r="W2500" s="40"/>
      <c r="X2500" s="40"/>
      <c r="Y2500" s="40"/>
      <c r="Z2500" s="40"/>
    </row>
    <row r="2501" spans="1:26" x14ac:dyDescent="0.2">
      <c r="A2501" s="40"/>
      <c r="W2501" s="40"/>
      <c r="X2501" s="40"/>
      <c r="Y2501" s="40"/>
      <c r="Z2501" s="40"/>
    </row>
    <row r="2502" spans="1:26" x14ac:dyDescent="0.2">
      <c r="A2502" s="40"/>
      <c r="W2502" s="40"/>
      <c r="X2502" s="40"/>
      <c r="Y2502" s="40"/>
      <c r="Z2502" s="40"/>
    </row>
    <row r="2503" spans="1:26" x14ac:dyDescent="0.2">
      <c r="A2503" s="40"/>
      <c r="W2503" s="40"/>
      <c r="X2503" s="40"/>
      <c r="Y2503" s="40"/>
      <c r="Z2503" s="40"/>
    </row>
    <row r="2504" spans="1:26" x14ac:dyDescent="0.2">
      <c r="A2504" s="40"/>
      <c r="W2504" s="40"/>
      <c r="X2504" s="40"/>
      <c r="Y2504" s="40"/>
      <c r="Z2504" s="40"/>
    </row>
    <row r="2505" spans="1:26" x14ac:dyDescent="0.2">
      <c r="A2505" s="40"/>
      <c r="W2505" s="40"/>
      <c r="X2505" s="40"/>
      <c r="Y2505" s="40"/>
      <c r="Z2505" s="40"/>
    </row>
    <row r="2506" spans="1:26" x14ac:dyDescent="0.2">
      <c r="A2506" s="40"/>
      <c r="W2506" s="40"/>
      <c r="X2506" s="40"/>
      <c r="Y2506" s="40"/>
      <c r="Z2506" s="40"/>
    </row>
    <row r="2507" spans="1:26" x14ac:dyDescent="0.2">
      <c r="A2507" s="40"/>
      <c r="W2507" s="40"/>
      <c r="X2507" s="40"/>
      <c r="Y2507" s="40"/>
      <c r="Z2507" s="40"/>
    </row>
    <row r="2508" spans="1:26" x14ac:dyDescent="0.2">
      <c r="A2508" s="40"/>
      <c r="W2508" s="40"/>
      <c r="X2508" s="40"/>
      <c r="Y2508" s="40"/>
      <c r="Z2508" s="40"/>
    </row>
    <row r="2509" spans="1:26" x14ac:dyDescent="0.2">
      <c r="A2509" s="40"/>
      <c r="W2509" s="40"/>
      <c r="X2509" s="40"/>
      <c r="Y2509" s="40"/>
      <c r="Z2509" s="40"/>
    </row>
    <row r="2510" spans="1:26" x14ac:dyDescent="0.2">
      <c r="A2510" s="40"/>
      <c r="W2510" s="40"/>
      <c r="X2510" s="40"/>
      <c r="Y2510" s="40"/>
      <c r="Z2510" s="40"/>
    </row>
    <row r="2511" spans="1:26" x14ac:dyDescent="0.2">
      <c r="A2511" s="40"/>
      <c r="W2511" s="40"/>
      <c r="X2511" s="40"/>
      <c r="Y2511" s="40"/>
      <c r="Z2511" s="40"/>
    </row>
    <row r="2512" spans="1:26" x14ac:dyDescent="0.2">
      <c r="A2512" s="40"/>
      <c r="W2512" s="40"/>
      <c r="X2512" s="40"/>
      <c r="Y2512" s="40"/>
      <c r="Z2512" s="40"/>
    </row>
    <row r="2513" spans="1:26" x14ac:dyDescent="0.2">
      <c r="A2513" s="40"/>
      <c r="W2513" s="40"/>
      <c r="X2513" s="40"/>
      <c r="Y2513" s="40"/>
      <c r="Z2513" s="40"/>
    </row>
    <row r="2514" spans="1:26" x14ac:dyDescent="0.2">
      <c r="A2514" s="40"/>
      <c r="W2514" s="40"/>
      <c r="X2514" s="40"/>
      <c r="Y2514" s="40"/>
      <c r="Z2514" s="40"/>
    </row>
    <row r="2515" spans="1:26" x14ac:dyDescent="0.2">
      <c r="A2515" s="40"/>
      <c r="W2515" s="40"/>
      <c r="X2515" s="40"/>
      <c r="Y2515" s="40"/>
      <c r="Z2515" s="40"/>
    </row>
    <row r="2516" spans="1:26" x14ac:dyDescent="0.2">
      <c r="A2516" s="40"/>
      <c r="W2516" s="40"/>
      <c r="X2516" s="40"/>
      <c r="Y2516" s="40"/>
      <c r="Z2516" s="40"/>
    </row>
    <row r="2517" spans="1:26" x14ac:dyDescent="0.2">
      <c r="A2517" s="40"/>
      <c r="W2517" s="40"/>
      <c r="X2517" s="40"/>
      <c r="Y2517" s="40"/>
      <c r="Z2517" s="40"/>
    </row>
    <row r="2518" spans="1:26" x14ac:dyDescent="0.2">
      <c r="A2518" s="40"/>
      <c r="W2518" s="40"/>
      <c r="X2518" s="40"/>
      <c r="Y2518" s="40"/>
      <c r="Z2518" s="40"/>
    </row>
    <row r="2519" spans="1:26" x14ac:dyDescent="0.2">
      <c r="A2519" s="40"/>
      <c r="W2519" s="40"/>
      <c r="X2519" s="40"/>
      <c r="Y2519" s="40"/>
      <c r="Z2519" s="40"/>
    </row>
    <row r="2520" spans="1:26" x14ac:dyDescent="0.2">
      <c r="A2520" s="40"/>
      <c r="W2520" s="40"/>
      <c r="X2520" s="40"/>
      <c r="Y2520" s="40"/>
      <c r="Z2520" s="40"/>
    </row>
    <row r="2521" spans="1:26" x14ac:dyDescent="0.2">
      <c r="A2521" s="40"/>
      <c r="W2521" s="40"/>
      <c r="X2521" s="40"/>
      <c r="Y2521" s="40"/>
      <c r="Z2521" s="40"/>
    </row>
    <row r="2522" spans="1:26" x14ac:dyDescent="0.2">
      <c r="A2522" s="40"/>
      <c r="W2522" s="40"/>
      <c r="X2522" s="40"/>
      <c r="Y2522" s="40"/>
      <c r="Z2522" s="40"/>
    </row>
    <row r="2523" spans="1:26" x14ac:dyDescent="0.2">
      <c r="A2523" s="40"/>
      <c r="W2523" s="40"/>
      <c r="X2523" s="40"/>
      <c r="Y2523" s="40"/>
      <c r="Z2523" s="40"/>
    </row>
    <row r="2524" spans="1:26" x14ac:dyDescent="0.2">
      <c r="A2524" s="40"/>
      <c r="W2524" s="40"/>
      <c r="X2524" s="40"/>
      <c r="Y2524" s="40"/>
      <c r="Z2524" s="40"/>
    </row>
    <row r="2525" spans="1:26" x14ac:dyDescent="0.2">
      <c r="A2525" s="40"/>
      <c r="W2525" s="40"/>
      <c r="X2525" s="40"/>
      <c r="Y2525" s="40"/>
      <c r="Z2525" s="40"/>
    </row>
    <row r="2526" spans="1:26" x14ac:dyDescent="0.2">
      <c r="A2526" s="40"/>
      <c r="W2526" s="40"/>
      <c r="X2526" s="40"/>
      <c r="Y2526" s="40"/>
      <c r="Z2526" s="40"/>
    </row>
    <row r="2527" spans="1:26" x14ac:dyDescent="0.2">
      <c r="A2527" s="40"/>
      <c r="W2527" s="40"/>
      <c r="X2527" s="40"/>
      <c r="Y2527" s="40"/>
      <c r="Z2527" s="40"/>
    </row>
    <row r="2528" spans="1:26" x14ac:dyDescent="0.2">
      <c r="A2528" s="40"/>
      <c r="W2528" s="40"/>
      <c r="X2528" s="40"/>
      <c r="Y2528" s="40"/>
      <c r="Z2528" s="40"/>
    </row>
    <row r="2529" spans="1:26" x14ac:dyDescent="0.2">
      <c r="A2529" s="40"/>
      <c r="W2529" s="40"/>
      <c r="X2529" s="40"/>
      <c r="Y2529" s="40"/>
      <c r="Z2529" s="40"/>
    </row>
    <row r="2530" spans="1:26" x14ac:dyDescent="0.2">
      <c r="A2530" s="40"/>
      <c r="W2530" s="40"/>
      <c r="X2530" s="40"/>
      <c r="Y2530" s="40"/>
      <c r="Z2530" s="40"/>
    </row>
    <row r="2531" spans="1:26" x14ac:dyDescent="0.2">
      <c r="A2531" s="40"/>
      <c r="W2531" s="40"/>
      <c r="X2531" s="40"/>
      <c r="Y2531" s="40"/>
      <c r="Z2531" s="40"/>
    </row>
    <row r="2532" spans="1:26" x14ac:dyDescent="0.2">
      <c r="A2532" s="40"/>
      <c r="W2532" s="40"/>
      <c r="X2532" s="40"/>
      <c r="Y2532" s="40"/>
      <c r="Z2532" s="40"/>
    </row>
    <row r="2533" spans="1:26" x14ac:dyDescent="0.2">
      <c r="A2533" s="40"/>
      <c r="W2533" s="40"/>
      <c r="X2533" s="40"/>
      <c r="Y2533" s="40"/>
      <c r="Z2533" s="40"/>
    </row>
    <row r="2534" spans="1:26" x14ac:dyDescent="0.2">
      <c r="A2534" s="40"/>
      <c r="W2534" s="40"/>
      <c r="X2534" s="40"/>
      <c r="Y2534" s="40"/>
      <c r="Z2534" s="40"/>
    </row>
    <row r="2535" spans="1:26" x14ac:dyDescent="0.2">
      <c r="A2535" s="40"/>
      <c r="W2535" s="40"/>
      <c r="X2535" s="40"/>
      <c r="Y2535" s="40"/>
      <c r="Z2535" s="40"/>
    </row>
    <row r="2536" spans="1:26" x14ac:dyDescent="0.2">
      <c r="A2536" s="40"/>
      <c r="W2536" s="40"/>
      <c r="X2536" s="40"/>
      <c r="Y2536" s="40"/>
      <c r="Z2536" s="40"/>
    </row>
    <row r="2537" spans="1:26" x14ac:dyDescent="0.2">
      <c r="A2537" s="40"/>
      <c r="W2537" s="40"/>
      <c r="X2537" s="40"/>
      <c r="Y2537" s="40"/>
      <c r="Z2537" s="40"/>
    </row>
    <row r="2538" spans="1:26" x14ac:dyDescent="0.2">
      <c r="A2538" s="40"/>
      <c r="W2538" s="40"/>
      <c r="X2538" s="40"/>
      <c r="Y2538" s="40"/>
      <c r="Z2538" s="40"/>
    </row>
    <row r="2539" spans="1:26" x14ac:dyDescent="0.2">
      <c r="A2539" s="40"/>
      <c r="W2539" s="40"/>
      <c r="X2539" s="40"/>
      <c r="Y2539" s="40"/>
      <c r="Z2539" s="40"/>
    </row>
    <row r="2540" spans="1:26" x14ac:dyDescent="0.2">
      <c r="A2540" s="40"/>
      <c r="W2540" s="40"/>
      <c r="X2540" s="40"/>
      <c r="Y2540" s="40"/>
      <c r="Z2540" s="40"/>
    </row>
    <row r="2541" spans="1:26" x14ac:dyDescent="0.2">
      <c r="A2541" s="40"/>
      <c r="W2541" s="40"/>
      <c r="X2541" s="40"/>
      <c r="Y2541" s="40"/>
      <c r="Z2541" s="40"/>
    </row>
    <row r="2542" spans="1:26" x14ac:dyDescent="0.2">
      <c r="A2542" s="40"/>
      <c r="W2542" s="40"/>
      <c r="X2542" s="40"/>
      <c r="Y2542" s="40"/>
      <c r="Z2542" s="40"/>
    </row>
    <row r="2543" spans="1:26" x14ac:dyDescent="0.2">
      <c r="A2543" s="40"/>
      <c r="W2543" s="40"/>
      <c r="X2543" s="40"/>
      <c r="Y2543" s="40"/>
      <c r="Z2543" s="40"/>
    </row>
    <row r="2544" spans="1:26" x14ac:dyDescent="0.2">
      <c r="A2544" s="40"/>
      <c r="W2544" s="40"/>
      <c r="X2544" s="40"/>
      <c r="Y2544" s="40"/>
      <c r="Z2544" s="40"/>
    </row>
    <row r="2545" spans="1:26" x14ac:dyDescent="0.2">
      <c r="A2545" s="40"/>
      <c r="W2545" s="40"/>
      <c r="X2545" s="40"/>
      <c r="Y2545" s="40"/>
      <c r="Z2545" s="40"/>
    </row>
    <row r="2546" spans="1:26" x14ac:dyDescent="0.2">
      <c r="A2546" s="40"/>
      <c r="W2546" s="40"/>
      <c r="X2546" s="40"/>
      <c r="Y2546" s="40"/>
      <c r="Z2546" s="40"/>
    </row>
    <row r="2547" spans="1:26" x14ac:dyDescent="0.2">
      <c r="A2547" s="40"/>
      <c r="W2547" s="40"/>
      <c r="X2547" s="40"/>
      <c r="Y2547" s="40"/>
      <c r="Z2547" s="40"/>
    </row>
    <row r="2548" spans="1:26" x14ac:dyDescent="0.2">
      <c r="A2548" s="40"/>
      <c r="W2548" s="40"/>
      <c r="X2548" s="40"/>
      <c r="Y2548" s="40"/>
      <c r="Z2548" s="40"/>
    </row>
    <row r="2549" spans="1:26" x14ac:dyDescent="0.2">
      <c r="A2549" s="40"/>
      <c r="W2549" s="40"/>
      <c r="X2549" s="40"/>
      <c r="Y2549" s="40"/>
      <c r="Z2549" s="40"/>
    </row>
    <row r="2550" spans="1:26" x14ac:dyDescent="0.2">
      <c r="A2550" s="40"/>
      <c r="W2550" s="40"/>
      <c r="X2550" s="40"/>
      <c r="Y2550" s="40"/>
      <c r="Z2550" s="40"/>
    </row>
    <row r="2551" spans="1:26" x14ac:dyDescent="0.2">
      <c r="A2551" s="40"/>
      <c r="W2551" s="40"/>
      <c r="X2551" s="40"/>
      <c r="Y2551" s="40"/>
      <c r="Z2551" s="40"/>
    </row>
    <row r="2552" spans="1:26" x14ac:dyDescent="0.2">
      <c r="A2552" s="40"/>
      <c r="W2552" s="40"/>
      <c r="X2552" s="40"/>
      <c r="Y2552" s="40"/>
      <c r="Z2552" s="40"/>
    </row>
    <row r="2553" spans="1:26" x14ac:dyDescent="0.2">
      <c r="A2553" s="40"/>
      <c r="W2553" s="40"/>
      <c r="X2553" s="40"/>
      <c r="Y2553" s="40"/>
      <c r="Z2553" s="40"/>
    </row>
    <row r="2554" spans="1:26" x14ac:dyDescent="0.2">
      <c r="A2554" s="40"/>
      <c r="W2554" s="40"/>
      <c r="X2554" s="40"/>
      <c r="Y2554" s="40"/>
      <c r="Z2554" s="40"/>
    </row>
    <row r="2555" spans="1:26" x14ac:dyDescent="0.2">
      <c r="A2555" s="40"/>
      <c r="W2555" s="40"/>
      <c r="X2555" s="40"/>
      <c r="Y2555" s="40"/>
      <c r="Z2555" s="40"/>
    </row>
    <row r="2556" spans="1:26" x14ac:dyDescent="0.2">
      <c r="A2556" s="40"/>
      <c r="W2556" s="40"/>
      <c r="X2556" s="40"/>
      <c r="Y2556" s="40"/>
      <c r="Z2556" s="40"/>
    </row>
    <row r="2557" spans="1:26" x14ac:dyDescent="0.2">
      <c r="A2557" s="40"/>
      <c r="W2557" s="40"/>
      <c r="X2557" s="40"/>
      <c r="Y2557" s="40"/>
      <c r="Z2557" s="40"/>
    </row>
    <row r="2558" spans="1:26" x14ac:dyDescent="0.2">
      <c r="A2558" s="40"/>
      <c r="W2558" s="40"/>
      <c r="X2558" s="40"/>
      <c r="Y2558" s="40"/>
      <c r="Z2558" s="40"/>
    </row>
    <row r="2559" spans="1:26" x14ac:dyDescent="0.2">
      <c r="A2559" s="40"/>
      <c r="W2559" s="40"/>
      <c r="X2559" s="40"/>
      <c r="Y2559" s="40"/>
      <c r="Z2559" s="40"/>
    </row>
    <row r="2560" spans="1:26" x14ac:dyDescent="0.2">
      <c r="A2560" s="40"/>
      <c r="W2560" s="40"/>
      <c r="X2560" s="40"/>
      <c r="Y2560" s="40"/>
      <c r="Z2560" s="40"/>
    </row>
    <row r="2561" spans="1:26" x14ac:dyDescent="0.2">
      <c r="A2561" s="40"/>
      <c r="W2561" s="40"/>
      <c r="X2561" s="40"/>
      <c r="Y2561" s="40"/>
      <c r="Z2561" s="40"/>
    </row>
    <row r="2562" spans="1:26" x14ac:dyDescent="0.2">
      <c r="A2562" s="40"/>
      <c r="W2562" s="40"/>
      <c r="X2562" s="40"/>
      <c r="Y2562" s="40"/>
      <c r="Z2562" s="40"/>
    </row>
    <row r="2563" spans="1:26" x14ac:dyDescent="0.2">
      <c r="A2563" s="40"/>
      <c r="W2563" s="40"/>
      <c r="X2563" s="40"/>
      <c r="Y2563" s="40"/>
      <c r="Z2563" s="40"/>
    </row>
    <row r="2564" spans="1:26" x14ac:dyDescent="0.2">
      <c r="A2564" s="40"/>
      <c r="W2564" s="40"/>
      <c r="X2564" s="40"/>
      <c r="Y2564" s="40"/>
      <c r="Z2564" s="40"/>
    </row>
    <row r="2565" spans="1:26" x14ac:dyDescent="0.2">
      <c r="A2565" s="40"/>
      <c r="W2565" s="40"/>
      <c r="X2565" s="40"/>
      <c r="Y2565" s="40"/>
      <c r="Z2565" s="40"/>
    </row>
    <row r="2566" spans="1:26" x14ac:dyDescent="0.2">
      <c r="A2566" s="40"/>
      <c r="W2566" s="40"/>
      <c r="X2566" s="40"/>
      <c r="Y2566" s="40"/>
      <c r="Z2566" s="40"/>
    </row>
    <row r="2567" spans="1:26" x14ac:dyDescent="0.2">
      <c r="A2567" s="40"/>
      <c r="W2567" s="40"/>
      <c r="X2567" s="40"/>
      <c r="Y2567" s="40"/>
      <c r="Z2567" s="40"/>
    </row>
    <row r="2568" spans="1:26" x14ac:dyDescent="0.2">
      <c r="A2568" s="40"/>
      <c r="W2568" s="40"/>
      <c r="X2568" s="40"/>
      <c r="Y2568" s="40"/>
      <c r="Z2568" s="40"/>
    </row>
    <row r="2569" spans="1:26" x14ac:dyDescent="0.2">
      <c r="A2569" s="40"/>
      <c r="W2569" s="40"/>
      <c r="X2569" s="40"/>
      <c r="Y2569" s="40"/>
      <c r="Z2569" s="40"/>
    </row>
    <row r="2570" spans="1:26" x14ac:dyDescent="0.2">
      <c r="A2570" s="40"/>
      <c r="W2570" s="40"/>
      <c r="X2570" s="40"/>
      <c r="Y2570" s="40"/>
      <c r="Z2570" s="40"/>
    </row>
    <row r="2571" spans="1:26" x14ac:dyDescent="0.2">
      <c r="A2571" s="40"/>
      <c r="W2571" s="40"/>
      <c r="X2571" s="40"/>
      <c r="Y2571" s="40"/>
      <c r="Z2571" s="40"/>
    </row>
    <row r="2572" spans="1:26" x14ac:dyDescent="0.2">
      <c r="A2572" s="40"/>
      <c r="W2572" s="40"/>
      <c r="X2572" s="40"/>
      <c r="Y2572" s="40"/>
      <c r="Z2572" s="40"/>
    </row>
    <row r="2573" spans="1:26" x14ac:dyDescent="0.2">
      <c r="A2573" s="40"/>
      <c r="W2573" s="40"/>
      <c r="X2573" s="40"/>
      <c r="Y2573" s="40"/>
      <c r="Z2573" s="40"/>
    </row>
    <row r="2574" spans="1:26" x14ac:dyDescent="0.2">
      <c r="A2574" s="40"/>
      <c r="W2574" s="40"/>
      <c r="X2574" s="40"/>
      <c r="Y2574" s="40"/>
      <c r="Z2574" s="40"/>
    </row>
    <row r="2575" spans="1:26" x14ac:dyDescent="0.2">
      <c r="A2575" s="40"/>
      <c r="W2575" s="40"/>
      <c r="X2575" s="40"/>
      <c r="Y2575" s="40"/>
      <c r="Z2575" s="40"/>
    </row>
    <row r="2576" spans="1:26" x14ac:dyDescent="0.2">
      <c r="A2576" s="40"/>
      <c r="W2576" s="40"/>
      <c r="X2576" s="40"/>
      <c r="Y2576" s="40"/>
      <c r="Z2576" s="40"/>
    </row>
    <row r="2577" spans="1:26" x14ac:dyDescent="0.2">
      <c r="A2577" s="40"/>
      <c r="W2577" s="40"/>
      <c r="X2577" s="40"/>
      <c r="Y2577" s="40"/>
      <c r="Z2577" s="40"/>
    </row>
    <row r="2578" spans="1:26" x14ac:dyDescent="0.2">
      <c r="A2578" s="40"/>
      <c r="W2578" s="40"/>
      <c r="X2578" s="40"/>
      <c r="Y2578" s="40"/>
      <c r="Z2578" s="40"/>
    </row>
    <row r="2579" spans="1:26" x14ac:dyDescent="0.2">
      <c r="A2579" s="40"/>
      <c r="W2579" s="40"/>
      <c r="X2579" s="40"/>
      <c r="Y2579" s="40"/>
      <c r="Z2579" s="40"/>
    </row>
    <row r="2580" spans="1:26" x14ac:dyDescent="0.2">
      <c r="A2580" s="40"/>
      <c r="W2580" s="40"/>
      <c r="X2580" s="40"/>
      <c r="Y2580" s="40"/>
      <c r="Z2580" s="40"/>
    </row>
    <row r="2581" spans="1:26" x14ac:dyDescent="0.2">
      <c r="A2581" s="40"/>
      <c r="W2581" s="40"/>
      <c r="X2581" s="40"/>
      <c r="Y2581" s="40"/>
      <c r="Z2581" s="40"/>
    </row>
    <row r="2582" spans="1:26" x14ac:dyDescent="0.2">
      <c r="A2582" s="40"/>
      <c r="W2582" s="40"/>
      <c r="X2582" s="40"/>
      <c r="Y2582" s="40"/>
      <c r="Z2582" s="40"/>
    </row>
    <row r="2583" spans="1:26" x14ac:dyDescent="0.2">
      <c r="A2583" s="40"/>
      <c r="W2583" s="40"/>
      <c r="X2583" s="40"/>
      <c r="Y2583" s="40"/>
      <c r="Z2583" s="40"/>
    </row>
    <row r="2584" spans="1:26" x14ac:dyDescent="0.2">
      <c r="A2584" s="40"/>
      <c r="W2584" s="40"/>
      <c r="X2584" s="40"/>
      <c r="Y2584" s="40"/>
      <c r="Z2584" s="40"/>
    </row>
    <row r="2585" spans="1:26" x14ac:dyDescent="0.2">
      <c r="A2585" s="40"/>
      <c r="W2585" s="40"/>
      <c r="X2585" s="40"/>
      <c r="Y2585" s="40"/>
      <c r="Z2585" s="40"/>
    </row>
    <row r="2586" spans="1:26" x14ac:dyDescent="0.2">
      <c r="A2586" s="40"/>
      <c r="W2586" s="40"/>
      <c r="X2586" s="40"/>
      <c r="Y2586" s="40"/>
      <c r="Z2586" s="40"/>
    </row>
    <row r="2587" spans="1:26" x14ac:dyDescent="0.2">
      <c r="A2587" s="40"/>
      <c r="W2587" s="40"/>
      <c r="X2587" s="40"/>
      <c r="Y2587" s="40"/>
      <c r="Z2587" s="40"/>
    </row>
    <row r="2588" spans="1:26" x14ac:dyDescent="0.2">
      <c r="A2588" s="40"/>
      <c r="W2588" s="40"/>
      <c r="X2588" s="40"/>
      <c r="Y2588" s="40"/>
      <c r="Z2588" s="40"/>
    </row>
    <row r="2589" spans="1:26" x14ac:dyDescent="0.2">
      <c r="A2589" s="40"/>
      <c r="W2589" s="40"/>
      <c r="X2589" s="40"/>
      <c r="Y2589" s="40"/>
      <c r="Z2589" s="40"/>
    </row>
    <row r="2590" spans="1:26" x14ac:dyDescent="0.2">
      <c r="A2590" s="40"/>
      <c r="W2590" s="40"/>
      <c r="X2590" s="40"/>
      <c r="Y2590" s="40"/>
      <c r="Z2590" s="40"/>
    </row>
    <row r="2591" spans="1:26" x14ac:dyDescent="0.2">
      <c r="A2591" s="40"/>
      <c r="W2591" s="40"/>
      <c r="X2591" s="40"/>
      <c r="Y2591" s="40"/>
      <c r="Z2591" s="40"/>
    </row>
    <row r="2592" spans="1:26" x14ac:dyDescent="0.2">
      <c r="A2592" s="40"/>
      <c r="W2592" s="40"/>
      <c r="X2592" s="40"/>
      <c r="Y2592" s="40"/>
      <c r="Z2592" s="40"/>
    </row>
    <row r="2593" spans="1:26" x14ac:dyDescent="0.2">
      <c r="A2593" s="40"/>
      <c r="W2593" s="40"/>
      <c r="X2593" s="40"/>
      <c r="Y2593" s="40"/>
      <c r="Z2593" s="40"/>
    </row>
    <row r="2594" spans="1:26" x14ac:dyDescent="0.2">
      <c r="A2594" s="40"/>
      <c r="W2594" s="40"/>
      <c r="X2594" s="40"/>
      <c r="Y2594" s="40"/>
      <c r="Z2594" s="40"/>
    </row>
    <row r="2595" spans="1:26" x14ac:dyDescent="0.2">
      <c r="A2595" s="40"/>
      <c r="W2595" s="40"/>
      <c r="X2595" s="40"/>
      <c r="Y2595" s="40"/>
      <c r="Z2595" s="40"/>
    </row>
    <row r="2596" spans="1:26" x14ac:dyDescent="0.2">
      <c r="A2596" s="40"/>
      <c r="W2596" s="40"/>
      <c r="X2596" s="40"/>
      <c r="Y2596" s="40"/>
      <c r="Z2596" s="40"/>
    </row>
    <row r="2597" spans="1:26" x14ac:dyDescent="0.2">
      <c r="A2597" s="40"/>
      <c r="W2597" s="40"/>
      <c r="X2597" s="40"/>
      <c r="Y2597" s="40"/>
      <c r="Z2597" s="40"/>
    </row>
    <row r="2598" spans="1:26" x14ac:dyDescent="0.2">
      <c r="A2598" s="40"/>
      <c r="W2598" s="40"/>
      <c r="X2598" s="40"/>
      <c r="Y2598" s="40"/>
      <c r="Z2598" s="40"/>
    </row>
    <row r="2599" spans="1:26" x14ac:dyDescent="0.2">
      <c r="A2599" s="40"/>
      <c r="W2599" s="40"/>
      <c r="X2599" s="40"/>
      <c r="Y2599" s="40"/>
      <c r="Z2599" s="40"/>
    </row>
    <row r="2600" spans="1:26" x14ac:dyDescent="0.2">
      <c r="A2600" s="40"/>
      <c r="W2600" s="40"/>
      <c r="X2600" s="40"/>
      <c r="Y2600" s="40"/>
      <c r="Z2600" s="40"/>
    </row>
    <row r="2601" spans="1:26" x14ac:dyDescent="0.2">
      <c r="A2601" s="40"/>
      <c r="W2601" s="40"/>
      <c r="X2601" s="40"/>
      <c r="Y2601" s="40"/>
      <c r="Z2601" s="40"/>
    </row>
    <row r="2602" spans="1:26" x14ac:dyDescent="0.2">
      <c r="A2602" s="40"/>
      <c r="W2602" s="40"/>
      <c r="X2602" s="40"/>
      <c r="Y2602" s="40"/>
      <c r="Z2602" s="40"/>
    </row>
    <row r="2603" spans="1:26" x14ac:dyDescent="0.2">
      <c r="A2603" s="40"/>
      <c r="W2603" s="40"/>
      <c r="X2603" s="40"/>
      <c r="Y2603" s="40"/>
      <c r="Z2603" s="40"/>
    </row>
    <row r="2604" spans="1:26" x14ac:dyDescent="0.2">
      <c r="A2604" s="40"/>
      <c r="W2604" s="40"/>
      <c r="X2604" s="40"/>
      <c r="Y2604" s="40"/>
      <c r="Z2604" s="40"/>
    </row>
    <row r="2605" spans="1:26" x14ac:dyDescent="0.2">
      <c r="A2605" s="40"/>
      <c r="W2605" s="40"/>
      <c r="X2605" s="40"/>
      <c r="Y2605" s="40"/>
      <c r="Z2605" s="40"/>
    </row>
    <row r="2606" spans="1:26" x14ac:dyDescent="0.2">
      <c r="A2606" s="40"/>
      <c r="W2606" s="40"/>
      <c r="X2606" s="40"/>
      <c r="Y2606" s="40"/>
      <c r="Z2606" s="40"/>
    </row>
    <row r="2607" spans="1:26" x14ac:dyDescent="0.2">
      <c r="A2607" s="40"/>
      <c r="W2607" s="40"/>
      <c r="X2607" s="40"/>
      <c r="Y2607" s="40"/>
      <c r="Z2607" s="40"/>
    </row>
    <row r="2608" spans="1:26" x14ac:dyDescent="0.2">
      <c r="A2608" s="40"/>
      <c r="W2608" s="40"/>
      <c r="X2608" s="40"/>
      <c r="Y2608" s="40"/>
      <c r="Z2608" s="40"/>
    </row>
    <row r="2609" spans="1:26" x14ac:dyDescent="0.2">
      <c r="A2609" s="40"/>
      <c r="W2609" s="40"/>
      <c r="X2609" s="40"/>
      <c r="Y2609" s="40"/>
      <c r="Z2609" s="40"/>
    </row>
    <row r="2610" spans="1:26" x14ac:dyDescent="0.2">
      <c r="A2610" s="40"/>
      <c r="W2610" s="40"/>
      <c r="X2610" s="40"/>
      <c r="Y2610" s="40"/>
      <c r="Z2610" s="40"/>
    </row>
    <row r="2611" spans="1:26" x14ac:dyDescent="0.2">
      <c r="A2611" s="40"/>
      <c r="W2611" s="40"/>
      <c r="X2611" s="40"/>
      <c r="Y2611" s="40"/>
      <c r="Z2611" s="40"/>
    </row>
    <row r="2612" spans="1:26" x14ac:dyDescent="0.2">
      <c r="A2612" s="40"/>
      <c r="W2612" s="40"/>
      <c r="X2612" s="40"/>
      <c r="Y2612" s="40"/>
      <c r="Z2612" s="40"/>
    </row>
    <row r="2613" spans="1:26" x14ac:dyDescent="0.2">
      <c r="A2613" s="40"/>
      <c r="W2613" s="40"/>
      <c r="X2613" s="40"/>
      <c r="Y2613" s="40"/>
      <c r="Z2613" s="40"/>
    </row>
    <row r="2614" spans="1:26" x14ac:dyDescent="0.2">
      <c r="A2614" s="40"/>
      <c r="W2614" s="40"/>
      <c r="X2614" s="40"/>
      <c r="Y2614" s="40"/>
      <c r="Z2614" s="40"/>
    </row>
    <row r="2615" spans="1:26" x14ac:dyDescent="0.2">
      <c r="A2615" s="40"/>
      <c r="W2615" s="40"/>
      <c r="X2615" s="40"/>
      <c r="Y2615" s="40"/>
      <c r="Z2615" s="40"/>
    </row>
    <row r="2616" spans="1:26" x14ac:dyDescent="0.2">
      <c r="A2616" s="40"/>
      <c r="W2616" s="40"/>
      <c r="X2616" s="40"/>
      <c r="Y2616" s="40"/>
      <c r="Z2616" s="40"/>
    </row>
    <row r="2617" spans="1:26" x14ac:dyDescent="0.2">
      <c r="A2617" s="40"/>
      <c r="W2617" s="40"/>
      <c r="X2617" s="40"/>
      <c r="Y2617" s="40"/>
      <c r="Z2617" s="40"/>
    </row>
    <row r="2618" spans="1:26" x14ac:dyDescent="0.2">
      <c r="A2618" s="40"/>
      <c r="W2618" s="40"/>
      <c r="X2618" s="40"/>
      <c r="Y2618" s="40"/>
      <c r="Z2618" s="40"/>
    </row>
    <row r="2619" spans="1:26" x14ac:dyDescent="0.2">
      <c r="A2619" s="40"/>
      <c r="W2619" s="40"/>
      <c r="X2619" s="40"/>
      <c r="Y2619" s="40"/>
      <c r="Z2619" s="40"/>
    </row>
    <row r="2620" spans="1:26" x14ac:dyDescent="0.2">
      <c r="A2620" s="40"/>
      <c r="W2620" s="40"/>
      <c r="X2620" s="40"/>
      <c r="Y2620" s="40"/>
      <c r="Z2620" s="40"/>
    </row>
    <row r="2621" spans="1:26" x14ac:dyDescent="0.2">
      <c r="A2621" s="40"/>
      <c r="W2621" s="40"/>
      <c r="X2621" s="40"/>
      <c r="Y2621" s="40"/>
      <c r="Z2621" s="40"/>
    </row>
    <row r="2622" spans="1:26" x14ac:dyDescent="0.2">
      <c r="A2622" s="40"/>
      <c r="W2622" s="40"/>
      <c r="X2622" s="40"/>
      <c r="Y2622" s="40"/>
      <c r="Z2622" s="40"/>
    </row>
    <row r="2623" spans="1:26" x14ac:dyDescent="0.2">
      <c r="A2623" s="40"/>
      <c r="W2623" s="40"/>
      <c r="X2623" s="40"/>
      <c r="Y2623" s="40"/>
      <c r="Z2623" s="40"/>
    </row>
    <row r="2624" spans="1:26" x14ac:dyDescent="0.2">
      <c r="A2624" s="40"/>
      <c r="W2624" s="40"/>
      <c r="X2624" s="40"/>
      <c r="Y2624" s="40"/>
      <c r="Z2624" s="40"/>
    </row>
    <row r="2625" spans="1:26" x14ac:dyDescent="0.2">
      <c r="A2625" s="40"/>
      <c r="W2625" s="40"/>
      <c r="X2625" s="40"/>
      <c r="Y2625" s="40"/>
      <c r="Z2625" s="40"/>
    </row>
    <row r="2626" spans="1:26" x14ac:dyDescent="0.2">
      <c r="A2626" s="40"/>
      <c r="W2626" s="40"/>
      <c r="X2626" s="40"/>
      <c r="Y2626" s="40"/>
      <c r="Z2626" s="40"/>
    </row>
    <row r="2627" spans="1:26" x14ac:dyDescent="0.2">
      <c r="A2627" s="40"/>
      <c r="W2627" s="40"/>
      <c r="X2627" s="40"/>
      <c r="Y2627" s="40"/>
      <c r="Z2627" s="40"/>
    </row>
    <row r="2628" spans="1:26" x14ac:dyDescent="0.2">
      <c r="A2628" s="40"/>
      <c r="W2628" s="40"/>
      <c r="X2628" s="40"/>
      <c r="Y2628" s="40"/>
      <c r="Z2628" s="40"/>
    </row>
    <row r="2629" spans="1:26" x14ac:dyDescent="0.2">
      <c r="A2629" s="40"/>
      <c r="W2629" s="40"/>
      <c r="X2629" s="40"/>
      <c r="Y2629" s="40"/>
      <c r="Z2629" s="40"/>
    </row>
    <row r="2630" spans="1:26" x14ac:dyDescent="0.2">
      <c r="A2630" s="40"/>
      <c r="W2630" s="40"/>
      <c r="X2630" s="40"/>
      <c r="Y2630" s="40"/>
      <c r="Z2630" s="40"/>
    </row>
    <row r="2631" spans="1:26" x14ac:dyDescent="0.2">
      <c r="A2631" s="40"/>
      <c r="W2631" s="40"/>
      <c r="X2631" s="40"/>
      <c r="Y2631" s="40"/>
      <c r="Z2631" s="40"/>
    </row>
    <row r="2632" spans="1:26" x14ac:dyDescent="0.2">
      <c r="A2632" s="40"/>
      <c r="W2632" s="40"/>
      <c r="X2632" s="40"/>
      <c r="Y2632" s="40"/>
      <c r="Z2632" s="40"/>
    </row>
    <row r="2633" spans="1:26" x14ac:dyDescent="0.2">
      <c r="A2633" s="40"/>
      <c r="W2633" s="40"/>
      <c r="X2633" s="40"/>
      <c r="Y2633" s="40"/>
      <c r="Z2633" s="40"/>
    </row>
    <row r="2634" spans="1:26" x14ac:dyDescent="0.2">
      <c r="A2634" s="40"/>
      <c r="W2634" s="40"/>
      <c r="X2634" s="40"/>
      <c r="Y2634" s="40"/>
      <c r="Z2634" s="40"/>
    </row>
    <row r="2635" spans="1:26" x14ac:dyDescent="0.2">
      <c r="A2635" s="40"/>
      <c r="W2635" s="40"/>
      <c r="X2635" s="40"/>
      <c r="Y2635" s="40"/>
      <c r="Z2635" s="40"/>
    </row>
    <row r="2636" spans="1:26" x14ac:dyDescent="0.2">
      <c r="A2636" s="40"/>
      <c r="W2636" s="40"/>
      <c r="X2636" s="40"/>
      <c r="Y2636" s="40"/>
      <c r="Z2636" s="40"/>
    </row>
    <row r="2637" spans="1:26" x14ac:dyDescent="0.2">
      <c r="A2637" s="40"/>
      <c r="W2637" s="40"/>
      <c r="X2637" s="40"/>
      <c r="Y2637" s="40"/>
      <c r="Z2637" s="40"/>
    </row>
    <row r="2638" spans="1:26" x14ac:dyDescent="0.2">
      <c r="A2638" s="40"/>
      <c r="W2638" s="40"/>
      <c r="X2638" s="40"/>
      <c r="Y2638" s="40"/>
      <c r="Z2638" s="40"/>
    </row>
    <row r="2639" spans="1:26" x14ac:dyDescent="0.2">
      <c r="A2639" s="40"/>
      <c r="W2639" s="40"/>
      <c r="X2639" s="40"/>
      <c r="Y2639" s="40"/>
      <c r="Z2639" s="40"/>
    </row>
    <row r="2640" spans="1:26" x14ac:dyDescent="0.2">
      <c r="A2640" s="40"/>
      <c r="W2640" s="40"/>
      <c r="X2640" s="40"/>
      <c r="Y2640" s="40"/>
      <c r="Z2640" s="40"/>
    </row>
    <row r="2641" spans="1:26" x14ac:dyDescent="0.2">
      <c r="A2641" s="40"/>
      <c r="W2641" s="40"/>
      <c r="X2641" s="40"/>
      <c r="Y2641" s="40"/>
      <c r="Z2641" s="40"/>
    </row>
    <row r="2642" spans="1:26" x14ac:dyDescent="0.2">
      <c r="A2642" s="40"/>
      <c r="W2642" s="40"/>
      <c r="X2642" s="40"/>
      <c r="Y2642" s="40"/>
      <c r="Z2642" s="40"/>
    </row>
    <row r="2643" spans="1:26" x14ac:dyDescent="0.2">
      <c r="A2643" s="40"/>
      <c r="W2643" s="40"/>
      <c r="X2643" s="40"/>
      <c r="Y2643" s="40"/>
      <c r="Z2643" s="40"/>
    </row>
    <row r="2644" spans="1:26" x14ac:dyDescent="0.2">
      <c r="A2644" s="40"/>
      <c r="W2644" s="40"/>
      <c r="X2644" s="40"/>
      <c r="Y2644" s="40"/>
      <c r="Z2644" s="40"/>
    </row>
    <row r="2645" spans="1:26" x14ac:dyDescent="0.2">
      <c r="A2645" s="40"/>
      <c r="W2645" s="40"/>
      <c r="X2645" s="40"/>
      <c r="Y2645" s="40"/>
      <c r="Z2645" s="40"/>
    </row>
    <row r="2646" spans="1:26" x14ac:dyDescent="0.2">
      <c r="A2646" s="40"/>
      <c r="W2646" s="40"/>
      <c r="X2646" s="40"/>
      <c r="Y2646" s="40"/>
      <c r="Z2646" s="40"/>
    </row>
    <row r="2647" spans="1:26" x14ac:dyDescent="0.2">
      <c r="A2647" s="40"/>
      <c r="W2647" s="40"/>
      <c r="X2647" s="40"/>
      <c r="Y2647" s="40"/>
      <c r="Z2647" s="40"/>
    </row>
    <row r="2648" spans="1:26" x14ac:dyDescent="0.2">
      <c r="A2648" s="40"/>
      <c r="W2648" s="40"/>
      <c r="X2648" s="40"/>
      <c r="Y2648" s="40"/>
      <c r="Z2648" s="40"/>
    </row>
    <row r="2649" spans="1:26" x14ac:dyDescent="0.2">
      <c r="A2649" s="40"/>
      <c r="W2649" s="40"/>
      <c r="X2649" s="40"/>
      <c r="Y2649" s="40"/>
      <c r="Z2649" s="40"/>
    </row>
    <row r="2650" spans="1:26" x14ac:dyDescent="0.2">
      <c r="A2650" s="40"/>
      <c r="W2650" s="40"/>
      <c r="X2650" s="40"/>
      <c r="Y2650" s="40"/>
      <c r="Z2650" s="40"/>
    </row>
    <row r="2651" spans="1:26" x14ac:dyDescent="0.2">
      <c r="A2651" s="40"/>
      <c r="W2651" s="40"/>
      <c r="X2651" s="40"/>
      <c r="Y2651" s="40"/>
      <c r="Z2651" s="40"/>
    </row>
    <row r="2652" spans="1:26" x14ac:dyDescent="0.2">
      <c r="A2652" s="40"/>
      <c r="W2652" s="40"/>
      <c r="X2652" s="40"/>
      <c r="Y2652" s="40"/>
      <c r="Z2652" s="40"/>
    </row>
    <row r="2653" spans="1:26" x14ac:dyDescent="0.2">
      <c r="A2653" s="40"/>
      <c r="W2653" s="40"/>
      <c r="X2653" s="40"/>
      <c r="Y2653" s="40"/>
      <c r="Z2653" s="40"/>
    </row>
    <row r="2654" spans="1:26" x14ac:dyDescent="0.2">
      <c r="A2654" s="40"/>
      <c r="W2654" s="40"/>
      <c r="X2654" s="40"/>
      <c r="Y2654" s="40"/>
      <c r="Z2654" s="40"/>
    </row>
    <row r="2655" spans="1:26" x14ac:dyDescent="0.2">
      <c r="A2655" s="40"/>
      <c r="W2655" s="40"/>
      <c r="X2655" s="40"/>
      <c r="Y2655" s="40"/>
      <c r="Z2655" s="40"/>
    </row>
    <row r="2656" spans="1:26" x14ac:dyDescent="0.2">
      <c r="A2656" s="40"/>
      <c r="W2656" s="40"/>
      <c r="X2656" s="40"/>
      <c r="Y2656" s="40"/>
      <c r="Z2656" s="40"/>
    </row>
    <row r="2657" spans="1:26" x14ac:dyDescent="0.2">
      <c r="A2657" s="40"/>
      <c r="W2657" s="40"/>
      <c r="X2657" s="40"/>
      <c r="Y2657" s="40"/>
      <c r="Z2657" s="40"/>
    </row>
    <row r="2658" spans="1:26" x14ac:dyDescent="0.2">
      <c r="A2658" s="40"/>
      <c r="W2658" s="40"/>
      <c r="X2658" s="40"/>
      <c r="Y2658" s="40"/>
      <c r="Z2658" s="40"/>
    </row>
    <row r="2659" spans="1:26" x14ac:dyDescent="0.2">
      <c r="A2659" s="40"/>
      <c r="W2659" s="40"/>
      <c r="X2659" s="40"/>
      <c r="Y2659" s="40"/>
      <c r="Z2659" s="40"/>
    </row>
    <row r="2660" spans="1:26" x14ac:dyDescent="0.2">
      <c r="A2660" s="40"/>
      <c r="W2660" s="40"/>
      <c r="X2660" s="40"/>
      <c r="Y2660" s="40"/>
      <c r="Z2660" s="40"/>
    </row>
    <row r="2661" spans="1:26" x14ac:dyDescent="0.2">
      <c r="A2661" s="40"/>
      <c r="W2661" s="40"/>
      <c r="X2661" s="40"/>
      <c r="Y2661" s="40"/>
      <c r="Z2661" s="40"/>
    </row>
    <row r="2662" spans="1:26" x14ac:dyDescent="0.2">
      <c r="A2662" s="40"/>
      <c r="W2662" s="40"/>
      <c r="X2662" s="40"/>
      <c r="Y2662" s="40"/>
      <c r="Z2662" s="40"/>
    </row>
    <row r="2663" spans="1:26" x14ac:dyDescent="0.2">
      <c r="A2663" s="40"/>
      <c r="W2663" s="40"/>
      <c r="X2663" s="40"/>
      <c r="Y2663" s="40"/>
      <c r="Z2663" s="40"/>
    </row>
    <row r="2664" spans="1:26" x14ac:dyDescent="0.2">
      <c r="A2664" s="40"/>
      <c r="W2664" s="40"/>
      <c r="X2664" s="40"/>
      <c r="Y2664" s="40"/>
      <c r="Z2664" s="40"/>
    </row>
    <row r="2665" spans="1:26" x14ac:dyDescent="0.2">
      <c r="A2665" s="40"/>
      <c r="W2665" s="40"/>
      <c r="X2665" s="40"/>
      <c r="Y2665" s="40"/>
      <c r="Z2665" s="40"/>
    </row>
    <row r="2666" spans="1:26" x14ac:dyDescent="0.2">
      <c r="A2666" s="40"/>
      <c r="W2666" s="40"/>
      <c r="X2666" s="40"/>
      <c r="Y2666" s="40"/>
      <c r="Z2666" s="40"/>
    </row>
    <row r="2667" spans="1:26" x14ac:dyDescent="0.2">
      <c r="A2667" s="40"/>
      <c r="W2667" s="40"/>
      <c r="X2667" s="40"/>
      <c r="Y2667" s="40"/>
      <c r="Z2667" s="40"/>
    </row>
    <row r="2668" spans="1:26" x14ac:dyDescent="0.2">
      <c r="A2668" s="40"/>
      <c r="W2668" s="40"/>
      <c r="X2668" s="40"/>
      <c r="Y2668" s="40"/>
      <c r="Z2668" s="40"/>
    </row>
    <row r="2669" spans="1:26" x14ac:dyDescent="0.2">
      <c r="A2669" s="40"/>
      <c r="W2669" s="40"/>
      <c r="X2669" s="40"/>
      <c r="Y2669" s="40"/>
      <c r="Z2669" s="40"/>
    </row>
    <row r="2670" spans="1:26" x14ac:dyDescent="0.2">
      <c r="A2670" s="40"/>
      <c r="W2670" s="40"/>
      <c r="X2670" s="40"/>
      <c r="Y2670" s="40"/>
      <c r="Z2670" s="40"/>
    </row>
    <row r="2671" spans="1:26" x14ac:dyDescent="0.2">
      <c r="A2671" s="40"/>
      <c r="W2671" s="40"/>
      <c r="X2671" s="40"/>
      <c r="Y2671" s="40"/>
      <c r="Z2671" s="40"/>
    </row>
    <row r="2672" spans="1:26" x14ac:dyDescent="0.2">
      <c r="A2672" s="40"/>
      <c r="W2672" s="40"/>
      <c r="X2672" s="40"/>
      <c r="Y2672" s="40"/>
      <c r="Z2672" s="40"/>
    </row>
    <row r="2673" spans="1:26" x14ac:dyDescent="0.2">
      <c r="A2673" s="40"/>
      <c r="W2673" s="40"/>
      <c r="X2673" s="40"/>
      <c r="Y2673" s="40"/>
      <c r="Z2673" s="40"/>
    </row>
    <row r="2674" spans="1:26" x14ac:dyDescent="0.2">
      <c r="A2674" s="40"/>
      <c r="W2674" s="40"/>
      <c r="X2674" s="40"/>
      <c r="Y2674" s="40"/>
      <c r="Z2674" s="40"/>
    </row>
    <row r="2675" spans="1:26" x14ac:dyDescent="0.2">
      <c r="A2675" s="40"/>
      <c r="W2675" s="40"/>
      <c r="X2675" s="40"/>
      <c r="Y2675" s="40"/>
      <c r="Z2675" s="40"/>
    </row>
    <row r="2676" spans="1:26" x14ac:dyDescent="0.2">
      <c r="A2676" s="40"/>
      <c r="W2676" s="40"/>
      <c r="X2676" s="40"/>
      <c r="Y2676" s="40"/>
      <c r="Z2676" s="40"/>
    </row>
    <row r="2677" spans="1:26" x14ac:dyDescent="0.2">
      <c r="A2677" s="40"/>
      <c r="W2677" s="40"/>
      <c r="X2677" s="40"/>
      <c r="Y2677" s="40"/>
      <c r="Z2677" s="40"/>
    </row>
    <row r="2678" spans="1:26" x14ac:dyDescent="0.2">
      <c r="A2678" s="40"/>
      <c r="W2678" s="40"/>
      <c r="X2678" s="40"/>
      <c r="Y2678" s="40"/>
      <c r="Z2678" s="40"/>
    </row>
    <row r="2679" spans="1:26" x14ac:dyDescent="0.2">
      <c r="A2679" s="40"/>
      <c r="W2679" s="40"/>
      <c r="X2679" s="40"/>
      <c r="Y2679" s="40"/>
      <c r="Z2679" s="40"/>
    </row>
    <row r="2680" spans="1:26" x14ac:dyDescent="0.2">
      <c r="A2680" s="40"/>
      <c r="W2680" s="40"/>
      <c r="X2680" s="40"/>
      <c r="Y2680" s="40"/>
      <c r="Z2680" s="40"/>
    </row>
    <row r="2681" spans="1:26" x14ac:dyDescent="0.2">
      <c r="A2681" s="40"/>
      <c r="W2681" s="40"/>
      <c r="X2681" s="40"/>
      <c r="Y2681" s="40"/>
      <c r="Z2681" s="40"/>
    </row>
    <row r="2682" spans="1:26" x14ac:dyDescent="0.2">
      <c r="A2682" s="40"/>
      <c r="W2682" s="40"/>
      <c r="X2682" s="40"/>
      <c r="Y2682" s="40"/>
      <c r="Z2682" s="40"/>
    </row>
    <row r="2683" spans="1:26" x14ac:dyDescent="0.2">
      <c r="A2683" s="40"/>
      <c r="W2683" s="40"/>
      <c r="X2683" s="40"/>
      <c r="Y2683" s="40"/>
      <c r="Z2683" s="40"/>
    </row>
    <row r="2684" spans="1:26" x14ac:dyDescent="0.2">
      <c r="A2684" s="40"/>
      <c r="W2684" s="40"/>
      <c r="X2684" s="40"/>
      <c r="Y2684" s="40"/>
      <c r="Z2684" s="40"/>
    </row>
    <row r="2685" spans="1:26" x14ac:dyDescent="0.2">
      <c r="A2685" s="40"/>
      <c r="W2685" s="40"/>
      <c r="X2685" s="40"/>
      <c r="Y2685" s="40"/>
      <c r="Z2685" s="40"/>
    </row>
    <row r="2686" spans="1:26" x14ac:dyDescent="0.2">
      <c r="A2686" s="40"/>
      <c r="W2686" s="40"/>
      <c r="X2686" s="40"/>
      <c r="Y2686" s="40"/>
      <c r="Z2686" s="40"/>
    </row>
    <row r="2687" spans="1:26" x14ac:dyDescent="0.2">
      <c r="A2687" s="40"/>
      <c r="W2687" s="40"/>
      <c r="X2687" s="40"/>
      <c r="Y2687" s="40"/>
      <c r="Z2687" s="40"/>
    </row>
    <row r="2688" spans="1:26" x14ac:dyDescent="0.2">
      <c r="A2688" s="40"/>
      <c r="W2688" s="40"/>
      <c r="X2688" s="40"/>
      <c r="Y2688" s="40"/>
      <c r="Z2688" s="40"/>
    </row>
    <row r="2689" spans="1:26" x14ac:dyDescent="0.2">
      <c r="A2689" s="40"/>
      <c r="W2689" s="40"/>
      <c r="X2689" s="40"/>
      <c r="Y2689" s="40"/>
      <c r="Z2689" s="40"/>
    </row>
    <row r="2690" spans="1:26" x14ac:dyDescent="0.2">
      <c r="A2690" s="40"/>
      <c r="W2690" s="40"/>
      <c r="X2690" s="40"/>
      <c r="Y2690" s="40"/>
      <c r="Z2690" s="40"/>
    </row>
    <row r="2691" spans="1:26" x14ac:dyDescent="0.2">
      <c r="A2691" s="40"/>
      <c r="W2691" s="40"/>
      <c r="X2691" s="40"/>
      <c r="Y2691" s="40"/>
      <c r="Z2691" s="40"/>
    </row>
    <row r="2692" spans="1:26" x14ac:dyDescent="0.2">
      <c r="A2692" s="40"/>
      <c r="W2692" s="40"/>
      <c r="X2692" s="40"/>
      <c r="Y2692" s="40"/>
      <c r="Z2692" s="40"/>
    </row>
    <row r="2693" spans="1:26" x14ac:dyDescent="0.2">
      <c r="A2693" s="40"/>
      <c r="W2693" s="40"/>
      <c r="X2693" s="40"/>
      <c r="Y2693" s="40"/>
      <c r="Z2693" s="40"/>
    </row>
    <row r="2694" spans="1:26" x14ac:dyDescent="0.2">
      <c r="A2694" s="40"/>
      <c r="W2694" s="40"/>
      <c r="X2694" s="40"/>
      <c r="Y2694" s="40"/>
      <c r="Z2694" s="40"/>
    </row>
    <row r="2695" spans="1:26" x14ac:dyDescent="0.2">
      <c r="A2695" s="40"/>
      <c r="W2695" s="40"/>
      <c r="X2695" s="40"/>
      <c r="Y2695" s="40"/>
      <c r="Z2695" s="40"/>
    </row>
    <row r="2696" spans="1:26" x14ac:dyDescent="0.2">
      <c r="A2696" s="40"/>
      <c r="W2696" s="40"/>
      <c r="X2696" s="40"/>
      <c r="Y2696" s="40"/>
      <c r="Z2696" s="40"/>
    </row>
    <row r="2697" spans="1:26" x14ac:dyDescent="0.2">
      <c r="A2697" s="40"/>
      <c r="W2697" s="40"/>
      <c r="X2697" s="40"/>
      <c r="Y2697" s="40"/>
      <c r="Z2697" s="40"/>
    </row>
    <row r="2698" spans="1:26" x14ac:dyDescent="0.2">
      <c r="A2698" s="40"/>
      <c r="W2698" s="40"/>
      <c r="X2698" s="40"/>
      <c r="Y2698" s="40"/>
      <c r="Z2698" s="40"/>
    </row>
    <row r="2699" spans="1:26" x14ac:dyDescent="0.2">
      <c r="A2699" s="40"/>
      <c r="W2699" s="40"/>
      <c r="X2699" s="40"/>
      <c r="Y2699" s="40"/>
      <c r="Z2699" s="40"/>
    </row>
    <row r="2700" spans="1:26" x14ac:dyDescent="0.2">
      <c r="A2700" s="40"/>
      <c r="W2700" s="40"/>
      <c r="X2700" s="40"/>
      <c r="Y2700" s="40"/>
      <c r="Z2700" s="40"/>
    </row>
    <row r="2701" spans="1:26" x14ac:dyDescent="0.2">
      <c r="A2701" s="40"/>
      <c r="W2701" s="40"/>
      <c r="X2701" s="40"/>
      <c r="Y2701" s="40"/>
      <c r="Z2701" s="40"/>
    </row>
    <row r="2702" spans="1:26" x14ac:dyDescent="0.2">
      <c r="A2702" s="40"/>
      <c r="W2702" s="40"/>
      <c r="X2702" s="40"/>
      <c r="Y2702" s="40"/>
      <c r="Z2702" s="40"/>
    </row>
    <row r="2703" spans="1:26" x14ac:dyDescent="0.2">
      <c r="A2703" s="40"/>
      <c r="W2703" s="40"/>
      <c r="X2703" s="40"/>
      <c r="Y2703" s="40"/>
      <c r="Z2703" s="40"/>
    </row>
    <row r="2704" spans="1:26" x14ac:dyDescent="0.2">
      <c r="A2704" s="40"/>
      <c r="W2704" s="40"/>
      <c r="X2704" s="40"/>
      <c r="Y2704" s="40"/>
      <c r="Z2704" s="40"/>
    </row>
    <row r="2705" spans="1:26" x14ac:dyDescent="0.2">
      <c r="A2705" s="40"/>
      <c r="W2705" s="40"/>
      <c r="X2705" s="40"/>
      <c r="Y2705" s="40"/>
      <c r="Z2705" s="40"/>
    </row>
    <row r="2706" spans="1:26" x14ac:dyDescent="0.2">
      <c r="A2706" s="40"/>
      <c r="W2706" s="40"/>
      <c r="X2706" s="40"/>
      <c r="Y2706" s="40"/>
      <c r="Z2706" s="40"/>
    </row>
    <row r="2707" spans="1:26" x14ac:dyDescent="0.2">
      <c r="A2707" s="40"/>
      <c r="W2707" s="40"/>
      <c r="X2707" s="40"/>
      <c r="Y2707" s="40"/>
      <c r="Z2707" s="40"/>
    </row>
    <row r="2708" spans="1:26" x14ac:dyDescent="0.2">
      <c r="A2708" s="40"/>
      <c r="W2708" s="40"/>
      <c r="X2708" s="40"/>
      <c r="Y2708" s="40"/>
      <c r="Z2708" s="40"/>
    </row>
    <row r="2709" spans="1:26" x14ac:dyDescent="0.2">
      <c r="A2709" s="40"/>
      <c r="W2709" s="40"/>
      <c r="X2709" s="40"/>
      <c r="Y2709" s="40"/>
      <c r="Z2709" s="40"/>
    </row>
    <row r="2710" spans="1:26" x14ac:dyDescent="0.2">
      <c r="A2710" s="40"/>
      <c r="W2710" s="40"/>
      <c r="X2710" s="40"/>
      <c r="Y2710" s="40"/>
      <c r="Z2710" s="40"/>
    </row>
    <row r="2711" spans="1:26" x14ac:dyDescent="0.2">
      <c r="A2711" s="40"/>
      <c r="W2711" s="40"/>
      <c r="X2711" s="40"/>
      <c r="Y2711" s="40"/>
      <c r="Z2711" s="40"/>
    </row>
    <row r="2712" spans="1:26" x14ac:dyDescent="0.2">
      <c r="A2712" s="40"/>
      <c r="W2712" s="40"/>
      <c r="X2712" s="40"/>
      <c r="Y2712" s="40"/>
      <c r="Z2712" s="40"/>
    </row>
    <row r="2713" spans="1:26" x14ac:dyDescent="0.2">
      <c r="A2713" s="40"/>
      <c r="W2713" s="40"/>
      <c r="X2713" s="40"/>
      <c r="Y2713" s="40"/>
      <c r="Z2713" s="40"/>
    </row>
    <row r="2714" spans="1:26" x14ac:dyDescent="0.2">
      <c r="A2714" s="40"/>
      <c r="W2714" s="40"/>
      <c r="X2714" s="40"/>
      <c r="Y2714" s="40"/>
      <c r="Z2714" s="40"/>
    </row>
    <row r="2715" spans="1:26" x14ac:dyDescent="0.2">
      <c r="A2715" s="40"/>
      <c r="W2715" s="40"/>
      <c r="X2715" s="40"/>
      <c r="Y2715" s="40"/>
      <c r="Z2715" s="40"/>
    </row>
    <row r="2716" spans="1:26" x14ac:dyDescent="0.2">
      <c r="A2716" s="40"/>
      <c r="W2716" s="40"/>
      <c r="X2716" s="40"/>
      <c r="Y2716" s="40"/>
      <c r="Z2716" s="40"/>
    </row>
    <row r="2717" spans="1:26" x14ac:dyDescent="0.2">
      <c r="A2717" s="40"/>
      <c r="W2717" s="40"/>
      <c r="X2717" s="40"/>
      <c r="Y2717" s="40"/>
      <c r="Z2717" s="40"/>
    </row>
    <row r="2718" spans="1:26" x14ac:dyDescent="0.2">
      <c r="A2718" s="40"/>
      <c r="W2718" s="40"/>
      <c r="X2718" s="40"/>
      <c r="Y2718" s="40"/>
      <c r="Z2718" s="40"/>
    </row>
    <row r="2719" spans="1:26" x14ac:dyDescent="0.2">
      <c r="A2719" s="40"/>
      <c r="W2719" s="40"/>
      <c r="X2719" s="40"/>
      <c r="Y2719" s="40"/>
      <c r="Z2719" s="40"/>
    </row>
    <row r="2720" spans="1:26" x14ac:dyDescent="0.2">
      <c r="A2720" s="40"/>
      <c r="W2720" s="40"/>
      <c r="X2720" s="40"/>
      <c r="Y2720" s="40"/>
      <c r="Z2720" s="40"/>
    </row>
    <row r="2721" spans="1:26" x14ac:dyDescent="0.2">
      <c r="A2721" s="40"/>
      <c r="W2721" s="40"/>
      <c r="X2721" s="40"/>
      <c r="Y2721" s="40"/>
      <c r="Z2721" s="40"/>
    </row>
    <row r="2722" spans="1:26" x14ac:dyDescent="0.2">
      <c r="A2722" s="40"/>
      <c r="W2722" s="40"/>
      <c r="X2722" s="40"/>
      <c r="Y2722" s="40"/>
      <c r="Z2722" s="40"/>
    </row>
    <row r="2723" spans="1:26" x14ac:dyDescent="0.2">
      <c r="A2723" s="40"/>
      <c r="W2723" s="40"/>
      <c r="X2723" s="40"/>
      <c r="Y2723" s="40"/>
      <c r="Z2723" s="40"/>
    </row>
    <row r="2724" spans="1:26" x14ac:dyDescent="0.2">
      <c r="A2724" s="40"/>
      <c r="W2724" s="40"/>
      <c r="X2724" s="40"/>
      <c r="Y2724" s="40"/>
      <c r="Z2724" s="40"/>
    </row>
    <row r="2725" spans="1:26" x14ac:dyDescent="0.2">
      <c r="A2725" s="40"/>
      <c r="W2725" s="40"/>
      <c r="X2725" s="40"/>
      <c r="Y2725" s="40"/>
      <c r="Z2725" s="40"/>
    </row>
    <row r="2726" spans="1:26" x14ac:dyDescent="0.2">
      <c r="A2726" s="40"/>
      <c r="W2726" s="40"/>
      <c r="X2726" s="40"/>
      <c r="Y2726" s="40"/>
      <c r="Z2726" s="40"/>
    </row>
    <row r="2727" spans="1:26" x14ac:dyDescent="0.2">
      <c r="A2727" s="40"/>
      <c r="W2727" s="40"/>
      <c r="X2727" s="40"/>
      <c r="Y2727" s="40"/>
      <c r="Z2727" s="40"/>
    </row>
    <row r="2728" spans="1:26" x14ac:dyDescent="0.2">
      <c r="A2728" s="40"/>
      <c r="W2728" s="40"/>
      <c r="X2728" s="40"/>
      <c r="Y2728" s="40"/>
      <c r="Z2728" s="40"/>
    </row>
    <row r="2729" spans="1:26" x14ac:dyDescent="0.2">
      <c r="A2729" s="40"/>
      <c r="W2729" s="40"/>
      <c r="X2729" s="40"/>
      <c r="Y2729" s="40"/>
      <c r="Z2729" s="40"/>
    </row>
    <row r="2730" spans="1:26" x14ac:dyDescent="0.2">
      <c r="A2730" s="40"/>
      <c r="W2730" s="40"/>
      <c r="X2730" s="40"/>
      <c r="Y2730" s="40"/>
      <c r="Z2730" s="40"/>
    </row>
    <row r="2731" spans="1:26" x14ac:dyDescent="0.2">
      <c r="A2731" s="40"/>
      <c r="W2731" s="40"/>
      <c r="X2731" s="40"/>
      <c r="Y2731" s="40"/>
      <c r="Z2731" s="40"/>
    </row>
    <row r="2732" spans="1:26" x14ac:dyDescent="0.2">
      <c r="A2732" s="40"/>
      <c r="W2732" s="40"/>
      <c r="X2732" s="40"/>
      <c r="Y2732" s="40"/>
      <c r="Z2732" s="40"/>
    </row>
    <row r="2733" spans="1:26" x14ac:dyDescent="0.2">
      <c r="A2733" s="40"/>
      <c r="W2733" s="40"/>
      <c r="X2733" s="40"/>
      <c r="Y2733" s="40"/>
      <c r="Z2733" s="40"/>
    </row>
    <row r="2734" spans="1:26" x14ac:dyDescent="0.2">
      <c r="A2734" s="40"/>
      <c r="W2734" s="40"/>
      <c r="X2734" s="40"/>
      <c r="Y2734" s="40"/>
      <c r="Z2734" s="40"/>
    </row>
    <row r="2735" spans="1:26" x14ac:dyDescent="0.2">
      <c r="A2735" s="40"/>
      <c r="W2735" s="40"/>
      <c r="X2735" s="40"/>
      <c r="Y2735" s="40"/>
      <c r="Z2735" s="40"/>
    </row>
    <row r="2736" spans="1:26" x14ac:dyDescent="0.2">
      <c r="A2736" s="40"/>
      <c r="W2736" s="40"/>
      <c r="X2736" s="40"/>
      <c r="Y2736" s="40"/>
      <c r="Z2736" s="40"/>
    </row>
    <row r="2737" spans="1:26" x14ac:dyDescent="0.2">
      <c r="A2737" s="40"/>
      <c r="W2737" s="40"/>
      <c r="X2737" s="40"/>
      <c r="Y2737" s="40"/>
      <c r="Z2737" s="40"/>
    </row>
    <row r="2738" spans="1:26" x14ac:dyDescent="0.2">
      <c r="A2738" s="40"/>
      <c r="W2738" s="40"/>
      <c r="X2738" s="40"/>
      <c r="Y2738" s="40"/>
      <c r="Z2738" s="40"/>
    </row>
    <row r="2739" spans="1:26" x14ac:dyDescent="0.2">
      <c r="A2739" s="40"/>
      <c r="W2739" s="40"/>
      <c r="X2739" s="40"/>
      <c r="Y2739" s="40"/>
      <c r="Z2739" s="40"/>
    </row>
    <row r="2740" spans="1:26" x14ac:dyDescent="0.2">
      <c r="A2740" s="40"/>
      <c r="W2740" s="40"/>
      <c r="X2740" s="40"/>
      <c r="Y2740" s="40"/>
      <c r="Z2740" s="40"/>
    </row>
    <row r="2741" spans="1:26" x14ac:dyDescent="0.2">
      <c r="A2741" s="40"/>
      <c r="W2741" s="40"/>
      <c r="X2741" s="40"/>
      <c r="Y2741" s="40"/>
      <c r="Z2741" s="40"/>
    </row>
    <row r="2742" spans="1:26" x14ac:dyDescent="0.2">
      <c r="A2742" s="40"/>
      <c r="W2742" s="40"/>
      <c r="X2742" s="40"/>
      <c r="Y2742" s="40"/>
      <c r="Z2742" s="40"/>
    </row>
    <row r="2743" spans="1:26" x14ac:dyDescent="0.2">
      <c r="A2743" s="40"/>
      <c r="W2743" s="40"/>
      <c r="X2743" s="40"/>
      <c r="Y2743" s="40"/>
      <c r="Z2743" s="40"/>
    </row>
    <row r="2744" spans="1:26" x14ac:dyDescent="0.2">
      <c r="A2744" s="40"/>
      <c r="W2744" s="40"/>
      <c r="X2744" s="40"/>
      <c r="Y2744" s="40"/>
      <c r="Z2744" s="40"/>
    </row>
    <row r="2745" spans="1:26" x14ac:dyDescent="0.2">
      <c r="A2745" s="40"/>
      <c r="W2745" s="40"/>
      <c r="X2745" s="40"/>
      <c r="Y2745" s="40"/>
      <c r="Z2745" s="40"/>
    </row>
    <row r="2746" spans="1:26" x14ac:dyDescent="0.2">
      <c r="A2746" s="40"/>
      <c r="W2746" s="40"/>
      <c r="X2746" s="40"/>
      <c r="Y2746" s="40"/>
      <c r="Z2746" s="40"/>
    </row>
    <row r="2747" spans="1:26" x14ac:dyDescent="0.2">
      <c r="A2747" s="40"/>
      <c r="W2747" s="40"/>
      <c r="X2747" s="40"/>
      <c r="Y2747" s="40"/>
      <c r="Z2747" s="40"/>
    </row>
    <row r="2748" spans="1:26" x14ac:dyDescent="0.2">
      <c r="A2748" s="40"/>
      <c r="W2748" s="40"/>
      <c r="X2748" s="40"/>
      <c r="Y2748" s="40"/>
      <c r="Z2748" s="40"/>
    </row>
    <row r="2749" spans="1:26" x14ac:dyDescent="0.2">
      <c r="A2749" s="40"/>
      <c r="W2749" s="40"/>
      <c r="X2749" s="40"/>
      <c r="Y2749" s="40"/>
      <c r="Z2749" s="40"/>
    </row>
    <row r="2750" spans="1:26" x14ac:dyDescent="0.2">
      <c r="A2750" s="40"/>
      <c r="W2750" s="40"/>
      <c r="X2750" s="40"/>
      <c r="Y2750" s="40"/>
      <c r="Z2750" s="40"/>
    </row>
    <row r="2751" spans="1:26" x14ac:dyDescent="0.2">
      <c r="A2751" s="40"/>
      <c r="W2751" s="40"/>
      <c r="X2751" s="40"/>
      <c r="Y2751" s="40"/>
      <c r="Z2751" s="40"/>
    </row>
    <row r="2752" spans="1:26" x14ac:dyDescent="0.2">
      <c r="A2752" s="40"/>
      <c r="W2752" s="40"/>
      <c r="X2752" s="40"/>
      <c r="Y2752" s="40"/>
      <c r="Z2752" s="40"/>
    </row>
    <row r="2753" spans="1:26" x14ac:dyDescent="0.2">
      <c r="A2753" s="40"/>
      <c r="W2753" s="40"/>
      <c r="X2753" s="40"/>
      <c r="Y2753" s="40"/>
      <c r="Z2753" s="40"/>
    </row>
    <row r="2754" spans="1:26" x14ac:dyDescent="0.2">
      <c r="A2754" s="40"/>
      <c r="W2754" s="40"/>
      <c r="X2754" s="40"/>
      <c r="Y2754" s="40"/>
      <c r="Z2754" s="40"/>
    </row>
    <row r="2755" spans="1:26" x14ac:dyDescent="0.2">
      <c r="A2755" s="40"/>
      <c r="W2755" s="40"/>
      <c r="X2755" s="40"/>
      <c r="Y2755" s="40"/>
      <c r="Z2755" s="40"/>
    </row>
    <row r="2756" spans="1:26" x14ac:dyDescent="0.2">
      <c r="A2756" s="40"/>
      <c r="W2756" s="40"/>
      <c r="X2756" s="40"/>
      <c r="Y2756" s="40"/>
      <c r="Z2756" s="40"/>
    </row>
    <row r="2757" spans="1:26" x14ac:dyDescent="0.2">
      <c r="A2757" s="40"/>
      <c r="W2757" s="40"/>
      <c r="X2757" s="40"/>
      <c r="Y2757" s="40"/>
      <c r="Z2757" s="40"/>
    </row>
    <row r="2758" spans="1:26" x14ac:dyDescent="0.2">
      <c r="A2758" s="40"/>
      <c r="W2758" s="40"/>
      <c r="X2758" s="40"/>
      <c r="Y2758" s="40"/>
      <c r="Z2758" s="40"/>
    </row>
    <row r="2759" spans="1:26" x14ac:dyDescent="0.2">
      <c r="A2759" s="40"/>
      <c r="W2759" s="40"/>
      <c r="X2759" s="40"/>
      <c r="Y2759" s="40"/>
      <c r="Z2759" s="40"/>
    </row>
    <row r="2760" spans="1:26" x14ac:dyDescent="0.2">
      <c r="A2760" s="40"/>
      <c r="W2760" s="40"/>
      <c r="X2760" s="40"/>
      <c r="Y2760" s="40"/>
      <c r="Z2760" s="40"/>
    </row>
    <row r="2761" spans="1:26" x14ac:dyDescent="0.2">
      <c r="A2761" s="40"/>
      <c r="W2761" s="40"/>
      <c r="X2761" s="40"/>
      <c r="Y2761" s="40"/>
      <c r="Z2761" s="40"/>
    </row>
    <row r="2762" spans="1:26" x14ac:dyDescent="0.2">
      <c r="A2762" s="40"/>
      <c r="W2762" s="40"/>
      <c r="X2762" s="40"/>
      <c r="Y2762" s="40"/>
      <c r="Z2762" s="40"/>
    </row>
    <row r="2763" spans="1:26" x14ac:dyDescent="0.2">
      <c r="A2763" s="40"/>
      <c r="W2763" s="40"/>
      <c r="X2763" s="40"/>
      <c r="Y2763" s="40"/>
      <c r="Z2763" s="40"/>
    </row>
    <row r="2764" spans="1:26" x14ac:dyDescent="0.2">
      <c r="A2764" s="40"/>
      <c r="W2764" s="40"/>
      <c r="X2764" s="40"/>
      <c r="Y2764" s="40"/>
      <c r="Z2764" s="40"/>
    </row>
    <row r="2765" spans="1:26" x14ac:dyDescent="0.2">
      <c r="A2765" s="40"/>
      <c r="W2765" s="40"/>
      <c r="X2765" s="40"/>
      <c r="Y2765" s="40"/>
      <c r="Z2765" s="40"/>
    </row>
    <row r="2766" spans="1:26" x14ac:dyDescent="0.2">
      <c r="A2766" s="40"/>
      <c r="W2766" s="40"/>
      <c r="X2766" s="40"/>
      <c r="Y2766" s="40"/>
      <c r="Z2766" s="40"/>
    </row>
    <row r="2767" spans="1:26" x14ac:dyDescent="0.2">
      <c r="A2767" s="40"/>
      <c r="W2767" s="40"/>
      <c r="X2767" s="40"/>
      <c r="Y2767" s="40"/>
      <c r="Z2767" s="40"/>
    </row>
    <row r="2768" spans="1:26" x14ac:dyDescent="0.2">
      <c r="A2768" s="40"/>
      <c r="W2768" s="40"/>
      <c r="X2768" s="40"/>
      <c r="Y2768" s="40"/>
      <c r="Z2768" s="40"/>
    </row>
    <row r="2769" spans="1:26" x14ac:dyDescent="0.2">
      <c r="A2769" s="40"/>
      <c r="W2769" s="40"/>
      <c r="X2769" s="40"/>
      <c r="Y2769" s="40"/>
      <c r="Z2769" s="40"/>
    </row>
    <row r="2770" spans="1:26" x14ac:dyDescent="0.2">
      <c r="A2770" s="40"/>
      <c r="W2770" s="40"/>
      <c r="X2770" s="40"/>
      <c r="Y2770" s="40"/>
      <c r="Z2770" s="40"/>
    </row>
    <row r="2771" spans="1:26" x14ac:dyDescent="0.2">
      <c r="A2771" s="40"/>
      <c r="W2771" s="40"/>
      <c r="X2771" s="40"/>
      <c r="Y2771" s="40"/>
      <c r="Z2771" s="40"/>
    </row>
    <row r="2772" spans="1:26" x14ac:dyDescent="0.2">
      <c r="A2772" s="40"/>
      <c r="W2772" s="40"/>
      <c r="X2772" s="40"/>
      <c r="Y2772" s="40"/>
      <c r="Z2772" s="40"/>
    </row>
    <row r="2773" spans="1:26" x14ac:dyDescent="0.2">
      <c r="A2773" s="40"/>
      <c r="W2773" s="40"/>
      <c r="X2773" s="40"/>
      <c r="Y2773" s="40"/>
      <c r="Z2773" s="40"/>
    </row>
    <row r="2774" spans="1:26" x14ac:dyDescent="0.2">
      <c r="A2774" s="40"/>
      <c r="W2774" s="40"/>
      <c r="X2774" s="40"/>
      <c r="Y2774" s="40"/>
      <c r="Z2774" s="40"/>
    </row>
    <row r="2775" spans="1:26" x14ac:dyDescent="0.2">
      <c r="A2775" s="40"/>
      <c r="W2775" s="40"/>
      <c r="X2775" s="40"/>
      <c r="Y2775" s="40"/>
      <c r="Z2775" s="40"/>
    </row>
    <row r="2776" spans="1:26" x14ac:dyDescent="0.2">
      <c r="A2776" s="40"/>
      <c r="W2776" s="40"/>
      <c r="X2776" s="40"/>
      <c r="Y2776" s="40"/>
      <c r="Z2776" s="40"/>
    </row>
    <row r="2777" spans="1:26" x14ac:dyDescent="0.2">
      <c r="A2777" s="40"/>
      <c r="W2777" s="40"/>
      <c r="X2777" s="40"/>
      <c r="Y2777" s="40"/>
      <c r="Z2777" s="40"/>
    </row>
    <row r="2778" spans="1:26" x14ac:dyDescent="0.2">
      <c r="A2778" s="40"/>
      <c r="W2778" s="40"/>
      <c r="X2778" s="40"/>
      <c r="Y2778" s="40"/>
      <c r="Z2778" s="40"/>
    </row>
    <row r="2779" spans="1:26" x14ac:dyDescent="0.2">
      <c r="A2779" s="40"/>
      <c r="W2779" s="40"/>
      <c r="X2779" s="40"/>
      <c r="Y2779" s="40"/>
      <c r="Z2779" s="40"/>
    </row>
    <row r="2780" spans="1:26" x14ac:dyDescent="0.2">
      <c r="A2780" s="40"/>
      <c r="W2780" s="40"/>
      <c r="X2780" s="40"/>
      <c r="Y2780" s="40"/>
      <c r="Z2780" s="40"/>
    </row>
    <row r="2781" spans="1:26" x14ac:dyDescent="0.2">
      <c r="A2781" s="40"/>
      <c r="W2781" s="40"/>
      <c r="X2781" s="40"/>
      <c r="Y2781" s="40"/>
      <c r="Z2781" s="40"/>
    </row>
    <row r="2782" spans="1:26" x14ac:dyDescent="0.2">
      <c r="A2782" s="40"/>
      <c r="W2782" s="40"/>
      <c r="X2782" s="40"/>
      <c r="Y2782" s="40"/>
      <c r="Z2782" s="40"/>
    </row>
    <row r="2783" spans="1:26" x14ac:dyDescent="0.2">
      <c r="A2783" s="40"/>
      <c r="W2783" s="40"/>
      <c r="X2783" s="40"/>
      <c r="Y2783" s="40"/>
      <c r="Z2783" s="40"/>
    </row>
    <row r="2784" spans="1:26" x14ac:dyDescent="0.2">
      <c r="A2784" s="40"/>
      <c r="W2784" s="40"/>
      <c r="X2784" s="40"/>
      <c r="Y2784" s="40"/>
      <c r="Z2784" s="40"/>
    </row>
    <row r="2785" spans="1:26" x14ac:dyDescent="0.2">
      <c r="A2785" s="40"/>
      <c r="W2785" s="40"/>
      <c r="X2785" s="40"/>
      <c r="Y2785" s="40"/>
      <c r="Z2785" s="40"/>
    </row>
    <row r="2786" spans="1:26" x14ac:dyDescent="0.2">
      <c r="A2786" s="40"/>
      <c r="W2786" s="40"/>
      <c r="X2786" s="40"/>
      <c r="Y2786" s="40"/>
      <c r="Z2786" s="40"/>
    </row>
    <row r="2787" spans="1:26" x14ac:dyDescent="0.2">
      <c r="A2787" s="40"/>
      <c r="W2787" s="40"/>
      <c r="X2787" s="40"/>
      <c r="Y2787" s="40"/>
      <c r="Z2787" s="40"/>
    </row>
    <row r="2788" spans="1:26" x14ac:dyDescent="0.2">
      <c r="A2788" s="40"/>
      <c r="W2788" s="40"/>
      <c r="X2788" s="40"/>
      <c r="Y2788" s="40"/>
      <c r="Z2788" s="40"/>
    </row>
    <row r="2789" spans="1:26" x14ac:dyDescent="0.2">
      <c r="A2789" s="40"/>
      <c r="W2789" s="40"/>
      <c r="X2789" s="40"/>
      <c r="Y2789" s="40"/>
      <c r="Z2789" s="40"/>
    </row>
    <row r="2790" spans="1:26" x14ac:dyDescent="0.2">
      <c r="A2790" s="40"/>
      <c r="W2790" s="40"/>
      <c r="X2790" s="40"/>
      <c r="Y2790" s="40"/>
      <c r="Z2790" s="40"/>
    </row>
    <row r="2791" spans="1:26" x14ac:dyDescent="0.2">
      <c r="A2791" s="40"/>
      <c r="W2791" s="40"/>
      <c r="X2791" s="40"/>
      <c r="Y2791" s="40"/>
      <c r="Z2791" s="40"/>
    </row>
    <row r="2792" spans="1:26" x14ac:dyDescent="0.2">
      <c r="A2792" s="40"/>
      <c r="W2792" s="40"/>
      <c r="X2792" s="40"/>
      <c r="Y2792" s="40"/>
      <c r="Z2792" s="40"/>
    </row>
    <row r="2793" spans="1:26" x14ac:dyDescent="0.2">
      <c r="A2793" s="40"/>
      <c r="W2793" s="40"/>
      <c r="X2793" s="40"/>
      <c r="Y2793" s="40"/>
      <c r="Z2793" s="40"/>
    </row>
    <row r="2794" spans="1:26" x14ac:dyDescent="0.2">
      <c r="A2794" s="40"/>
      <c r="W2794" s="40"/>
      <c r="X2794" s="40"/>
      <c r="Y2794" s="40"/>
      <c r="Z2794" s="40"/>
    </row>
    <row r="2795" spans="1:26" x14ac:dyDescent="0.2">
      <c r="A2795" s="40"/>
      <c r="W2795" s="40"/>
      <c r="X2795" s="40"/>
      <c r="Y2795" s="40"/>
      <c r="Z2795" s="40"/>
    </row>
    <row r="2796" spans="1:26" x14ac:dyDescent="0.2">
      <c r="A2796" s="40"/>
      <c r="W2796" s="40"/>
      <c r="X2796" s="40"/>
      <c r="Y2796" s="40"/>
      <c r="Z2796" s="40"/>
    </row>
    <row r="2797" spans="1:26" x14ac:dyDescent="0.2">
      <c r="A2797" s="40"/>
      <c r="W2797" s="40"/>
      <c r="X2797" s="40"/>
      <c r="Y2797" s="40"/>
      <c r="Z2797" s="40"/>
    </row>
    <row r="2798" spans="1:26" x14ac:dyDescent="0.2">
      <c r="A2798" s="40"/>
      <c r="W2798" s="40"/>
      <c r="X2798" s="40"/>
      <c r="Y2798" s="40"/>
      <c r="Z2798" s="40"/>
    </row>
    <row r="2799" spans="1:26" x14ac:dyDescent="0.2">
      <c r="A2799" s="40"/>
      <c r="W2799" s="40"/>
      <c r="X2799" s="40"/>
      <c r="Y2799" s="40"/>
      <c r="Z2799" s="40"/>
    </row>
    <row r="2800" spans="1:26" x14ac:dyDescent="0.2">
      <c r="A2800" s="40"/>
      <c r="W2800" s="40"/>
      <c r="X2800" s="40"/>
      <c r="Y2800" s="40"/>
      <c r="Z2800" s="40"/>
    </row>
    <row r="2801" spans="1:26" x14ac:dyDescent="0.2">
      <c r="A2801" s="40"/>
      <c r="W2801" s="40"/>
      <c r="X2801" s="40"/>
      <c r="Y2801" s="40"/>
      <c r="Z2801" s="40"/>
    </row>
    <row r="2802" spans="1:26" x14ac:dyDescent="0.2">
      <c r="A2802" s="40"/>
      <c r="W2802" s="40"/>
      <c r="X2802" s="40"/>
      <c r="Y2802" s="40"/>
      <c r="Z2802" s="40"/>
    </row>
    <row r="2803" spans="1:26" x14ac:dyDescent="0.2">
      <c r="A2803" s="40"/>
      <c r="W2803" s="40"/>
      <c r="X2803" s="40"/>
      <c r="Y2803" s="40"/>
      <c r="Z2803" s="40"/>
    </row>
    <row r="2804" spans="1:26" x14ac:dyDescent="0.2">
      <c r="A2804" s="40"/>
      <c r="W2804" s="40"/>
      <c r="X2804" s="40"/>
      <c r="Y2804" s="40"/>
      <c r="Z2804" s="40"/>
    </row>
    <row r="2805" spans="1:26" x14ac:dyDescent="0.2">
      <c r="A2805" s="40"/>
      <c r="W2805" s="40"/>
      <c r="X2805" s="40"/>
      <c r="Y2805" s="40"/>
      <c r="Z2805" s="40"/>
    </row>
    <row r="2806" spans="1:26" x14ac:dyDescent="0.2">
      <c r="A2806" s="40"/>
      <c r="W2806" s="40"/>
      <c r="X2806" s="40"/>
      <c r="Y2806" s="40"/>
      <c r="Z2806" s="40"/>
    </row>
    <row r="2807" spans="1:26" x14ac:dyDescent="0.2">
      <c r="A2807" s="40"/>
      <c r="W2807" s="40"/>
      <c r="X2807" s="40"/>
      <c r="Y2807" s="40"/>
      <c r="Z2807" s="40"/>
    </row>
    <row r="2808" spans="1:26" x14ac:dyDescent="0.2">
      <c r="A2808" s="40"/>
      <c r="W2808" s="40"/>
      <c r="X2808" s="40"/>
      <c r="Y2808" s="40"/>
      <c r="Z2808" s="40"/>
    </row>
    <row r="2809" spans="1:26" x14ac:dyDescent="0.2">
      <c r="A2809" s="40"/>
      <c r="W2809" s="40"/>
      <c r="X2809" s="40"/>
      <c r="Y2809" s="40"/>
      <c r="Z2809" s="40"/>
    </row>
    <row r="2810" spans="1:26" x14ac:dyDescent="0.2">
      <c r="A2810" s="40"/>
      <c r="W2810" s="40"/>
      <c r="X2810" s="40"/>
      <c r="Y2810" s="40"/>
      <c r="Z2810" s="40"/>
    </row>
    <row r="2811" spans="1:26" x14ac:dyDescent="0.2">
      <c r="A2811" s="40"/>
      <c r="W2811" s="40"/>
      <c r="X2811" s="40"/>
      <c r="Y2811" s="40"/>
      <c r="Z2811" s="40"/>
    </row>
    <row r="2812" spans="1:26" x14ac:dyDescent="0.2">
      <c r="A2812" s="40"/>
      <c r="W2812" s="40"/>
      <c r="X2812" s="40"/>
      <c r="Y2812" s="40"/>
      <c r="Z2812" s="40"/>
    </row>
    <row r="2813" spans="1:26" x14ac:dyDescent="0.2">
      <c r="A2813" s="40"/>
      <c r="W2813" s="40"/>
      <c r="X2813" s="40"/>
      <c r="Y2813" s="40"/>
      <c r="Z2813" s="40"/>
    </row>
    <row r="2814" spans="1:26" x14ac:dyDescent="0.2">
      <c r="A2814" s="40"/>
      <c r="W2814" s="40"/>
      <c r="X2814" s="40"/>
      <c r="Y2814" s="40"/>
      <c r="Z2814" s="40"/>
    </row>
    <row r="2815" spans="1:26" x14ac:dyDescent="0.2">
      <c r="A2815" s="40"/>
      <c r="W2815" s="40"/>
      <c r="X2815" s="40"/>
      <c r="Y2815" s="40"/>
      <c r="Z2815" s="40"/>
    </row>
    <row r="2816" spans="1:26" x14ac:dyDescent="0.2">
      <c r="A2816" s="40"/>
      <c r="W2816" s="40"/>
      <c r="X2816" s="40"/>
      <c r="Y2816" s="40"/>
      <c r="Z2816" s="40"/>
    </row>
    <row r="2817" spans="1:26" x14ac:dyDescent="0.2">
      <c r="A2817" s="40"/>
      <c r="W2817" s="40"/>
      <c r="X2817" s="40"/>
      <c r="Y2817" s="40"/>
      <c r="Z2817" s="40"/>
    </row>
    <row r="2818" spans="1:26" x14ac:dyDescent="0.2">
      <c r="A2818" s="40"/>
      <c r="W2818" s="40"/>
      <c r="X2818" s="40"/>
      <c r="Y2818" s="40"/>
      <c r="Z2818" s="40"/>
    </row>
    <row r="2819" spans="1:26" x14ac:dyDescent="0.2">
      <c r="A2819" s="40"/>
      <c r="W2819" s="40"/>
      <c r="X2819" s="40"/>
      <c r="Y2819" s="40"/>
      <c r="Z2819" s="40"/>
    </row>
    <row r="2820" spans="1:26" x14ac:dyDescent="0.2">
      <c r="A2820" s="40"/>
      <c r="W2820" s="40"/>
      <c r="X2820" s="40"/>
      <c r="Y2820" s="40"/>
      <c r="Z2820" s="40"/>
    </row>
    <row r="2821" spans="1:26" x14ac:dyDescent="0.2">
      <c r="A2821" s="40"/>
      <c r="W2821" s="40"/>
      <c r="X2821" s="40"/>
      <c r="Y2821" s="40"/>
      <c r="Z2821" s="40"/>
    </row>
    <row r="2822" spans="1:26" x14ac:dyDescent="0.2">
      <c r="A2822" s="40"/>
      <c r="W2822" s="40"/>
      <c r="X2822" s="40"/>
      <c r="Y2822" s="40"/>
      <c r="Z2822" s="40"/>
    </row>
    <row r="2823" spans="1:26" x14ac:dyDescent="0.2">
      <c r="A2823" s="40"/>
      <c r="W2823" s="40"/>
      <c r="X2823" s="40"/>
      <c r="Y2823" s="40"/>
      <c r="Z2823" s="40"/>
    </row>
    <row r="2824" spans="1:26" x14ac:dyDescent="0.2">
      <c r="A2824" s="40"/>
      <c r="W2824" s="40"/>
      <c r="X2824" s="40"/>
      <c r="Y2824" s="40"/>
      <c r="Z2824" s="40"/>
    </row>
    <row r="2825" spans="1:26" x14ac:dyDescent="0.2">
      <c r="A2825" s="40"/>
      <c r="W2825" s="40"/>
      <c r="X2825" s="40"/>
      <c r="Y2825" s="40"/>
      <c r="Z2825" s="40"/>
    </row>
    <row r="2826" spans="1:26" x14ac:dyDescent="0.2">
      <c r="A2826" s="40"/>
      <c r="W2826" s="40"/>
      <c r="X2826" s="40"/>
      <c r="Y2826" s="40"/>
      <c r="Z2826" s="40"/>
    </row>
    <row r="2827" spans="1:26" x14ac:dyDescent="0.2">
      <c r="A2827" s="40"/>
      <c r="W2827" s="40"/>
      <c r="X2827" s="40"/>
      <c r="Y2827" s="40"/>
      <c r="Z2827" s="40"/>
    </row>
    <row r="2828" spans="1:26" x14ac:dyDescent="0.2">
      <c r="A2828" s="40"/>
      <c r="W2828" s="40"/>
      <c r="X2828" s="40"/>
      <c r="Y2828" s="40"/>
      <c r="Z2828" s="40"/>
    </row>
    <row r="2829" spans="1:26" x14ac:dyDescent="0.2">
      <c r="A2829" s="40"/>
      <c r="W2829" s="40"/>
      <c r="X2829" s="40"/>
      <c r="Y2829" s="40"/>
      <c r="Z2829" s="40"/>
    </row>
    <row r="2830" spans="1:26" x14ac:dyDescent="0.2">
      <c r="A2830" s="40"/>
      <c r="W2830" s="40"/>
      <c r="X2830" s="40"/>
      <c r="Y2830" s="40"/>
      <c r="Z2830" s="40"/>
    </row>
    <row r="2831" spans="1:26" x14ac:dyDescent="0.2">
      <c r="A2831" s="40"/>
      <c r="W2831" s="40"/>
      <c r="X2831" s="40"/>
      <c r="Y2831" s="40"/>
      <c r="Z2831" s="40"/>
    </row>
    <row r="2832" spans="1:26" x14ac:dyDescent="0.2">
      <c r="A2832" s="40"/>
      <c r="W2832" s="40"/>
      <c r="X2832" s="40"/>
      <c r="Y2832" s="40"/>
      <c r="Z2832" s="40"/>
    </row>
    <row r="2833" spans="1:26" x14ac:dyDescent="0.2">
      <c r="A2833" s="40"/>
      <c r="W2833" s="40"/>
      <c r="X2833" s="40"/>
      <c r="Y2833" s="40"/>
      <c r="Z2833" s="40"/>
    </row>
    <row r="2834" spans="1:26" x14ac:dyDescent="0.2">
      <c r="A2834" s="40"/>
      <c r="W2834" s="40"/>
      <c r="X2834" s="40"/>
      <c r="Y2834" s="40"/>
      <c r="Z2834" s="40"/>
    </row>
    <row r="2835" spans="1:26" x14ac:dyDescent="0.2">
      <c r="A2835" s="40"/>
      <c r="W2835" s="40"/>
      <c r="X2835" s="40"/>
      <c r="Y2835" s="40"/>
      <c r="Z2835" s="40"/>
    </row>
    <row r="2836" spans="1:26" x14ac:dyDescent="0.2">
      <c r="A2836" s="40"/>
      <c r="W2836" s="40"/>
      <c r="X2836" s="40"/>
      <c r="Y2836" s="40"/>
      <c r="Z2836" s="40"/>
    </row>
    <row r="2837" spans="1:26" x14ac:dyDescent="0.2">
      <c r="A2837" s="40"/>
      <c r="W2837" s="40"/>
      <c r="X2837" s="40"/>
      <c r="Y2837" s="40"/>
      <c r="Z2837" s="40"/>
    </row>
    <row r="2838" spans="1:26" x14ac:dyDescent="0.2">
      <c r="A2838" s="40"/>
      <c r="W2838" s="40"/>
      <c r="X2838" s="40"/>
      <c r="Y2838" s="40"/>
      <c r="Z2838" s="40"/>
    </row>
    <row r="2839" spans="1:26" x14ac:dyDescent="0.2">
      <c r="A2839" s="40"/>
      <c r="W2839" s="40"/>
      <c r="X2839" s="40"/>
      <c r="Y2839" s="40"/>
      <c r="Z2839" s="40"/>
    </row>
    <row r="2840" spans="1:26" x14ac:dyDescent="0.2">
      <c r="A2840" s="40"/>
      <c r="W2840" s="40"/>
      <c r="X2840" s="40"/>
      <c r="Y2840" s="40"/>
      <c r="Z2840" s="40"/>
    </row>
    <row r="2841" spans="1:26" x14ac:dyDescent="0.2">
      <c r="A2841" s="40"/>
      <c r="W2841" s="40"/>
      <c r="X2841" s="40"/>
      <c r="Y2841" s="40"/>
      <c r="Z2841" s="40"/>
    </row>
    <row r="2842" spans="1:26" x14ac:dyDescent="0.2">
      <c r="A2842" s="40"/>
      <c r="W2842" s="40"/>
      <c r="X2842" s="40"/>
      <c r="Y2842" s="40"/>
      <c r="Z2842" s="40"/>
    </row>
    <row r="2843" spans="1:26" x14ac:dyDescent="0.2">
      <c r="A2843" s="40"/>
      <c r="W2843" s="40"/>
      <c r="X2843" s="40"/>
      <c r="Y2843" s="40"/>
      <c r="Z2843" s="40"/>
    </row>
    <row r="2844" spans="1:26" x14ac:dyDescent="0.2">
      <c r="A2844" s="40"/>
      <c r="W2844" s="40"/>
      <c r="X2844" s="40"/>
      <c r="Y2844" s="40"/>
      <c r="Z2844" s="40"/>
    </row>
    <row r="2845" spans="1:26" x14ac:dyDescent="0.2">
      <c r="A2845" s="40"/>
      <c r="W2845" s="40"/>
      <c r="X2845" s="40"/>
      <c r="Y2845" s="40"/>
      <c r="Z2845" s="40"/>
    </row>
    <row r="2846" spans="1:26" x14ac:dyDescent="0.2">
      <c r="A2846" s="40"/>
      <c r="W2846" s="40"/>
      <c r="X2846" s="40"/>
      <c r="Y2846" s="40"/>
      <c r="Z2846" s="40"/>
    </row>
    <row r="2847" spans="1:26" x14ac:dyDescent="0.2">
      <c r="A2847" s="40"/>
      <c r="W2847" s="40"/>
      <c r="X2847" s="40"/>
      <c r="Y2847" s="40"/>
      <c r="Z2847" s="40"/>
    </row>
    <row r="2848" spans="1:26" x14ac:dyDescent="0.2">
      <c r="A2848" s="40"/>
      <c r="W2848" s="40"/>
      <c r="X2848" s="40"/>
      <c r="Y2848" s="40"/>
      <c r="Z2848" s="40"/>
    </row>
    <row r="2849" spans="1:26" x14ac:dyDescent="0.2">
      <c r="A2849" s="40"/>
      <c r="W2849" s="40"/>
      <c r="X2849" s="40"/>
      <c r="Y2849" s="40"/>
      <c r="Z2849" s="40"/>
    </row>
    <row r="2850" spans="1:26" x14ac:dyDescent="0.2">
      <c r="A2850" s="40"/>
      <c r="W2850" s="40"/>
      <c r="X2850" s="40"/>
      <c r="Y2850" s="40"/>
      <c r="Z2850" s="40"/>
    </row>
    <row r="2851" spans="1:26" x14ac:dyDescent="0.2">
      <c r="A2851" s="40"/>
      <c r="W2851" s="40"/>
      <c r="X2851" s="40"/>
      <c r="Y2851" s="40"/>
      <c r="Z2851" s="40"/>
    </row>
    <row r="2852" spans="1:26" x14ac:dyDescent="0.2">
      <c r="A2852" s="40"/>
      <c r="W2852" s="40"/>
      <c r="X2852" s="40"/>
      <c r="Y2852" s="40"/>
      <c r="Z2852" s="40"/>
    </row>
    <row r="2853" spans="1:26" x14ac:dyDescent="0.2">
      <c r="A2853" s="40"/>
      <c r="W2853" s="40"/>
      <c r="X2853" s="40"/>
      <c r="Y2853" s="40"/>
      <c r="Z2853" s="40"/>
    </row>
    <row r="2854" spans="1:26" x14ac:dyDescent="0.2">
      <c r="A2854" s="40"/>
      <c r="W2854" s="40"/>
      <c r="X2854" s="40"/>
      <c r="Y2854" s="40"/>
      <c r="Z2854" s="40"/>
    </row>
    <row r="2855" spans="1:26" x14ac:dyDescent="0.2">
      <c r="A2855" s="40"/>
      <c r="W2855" s="40"/>
      <c r="X2855" s="40"/>
      <c r="Y2855" s="40"/>
      <c r="Z2855" s="40"/>
    </row>
    <row r="2856" spans="1:26" x14ac:dyDescent="0.2">
      <c r="A2856" s="40"/>
      <c r="W2856" s="40"/>
      <c r="X2856" s="40"/>
      <c r="Y2856" s="40"/>
      <c r="Z2856" s="40"/>
    </row>
    <row r="2857" spans="1:26" x14ac:dyDescent="0.2">
      <c r="A2857" s="40"/>
      <c r="W2857" s="40"/>
      <c r="X2857" s="40"/>
      <c r="Y2857" s="40"/>
      <c r="Z2857" s="40"/>
    </row>
    <row r="2858" spans="1:26" x14ac:dyDescent="0.2">
      <c r="A2858" s="40"/>
      <c r="W2858" s="40"/>
      <c r="X2858" s="40"/>
      <c r="Y2858" s="40"/>
      <c r="Z2858" s="40"/>
    </row>
    <row r="2859" spans="1:26" x14ac:dyDescent="0.2">
      <c r="A2859" s="40"/>
      <c r="W2859" s="40"/>
      <c r="X2859" s="40"/>
      <c r="Y2859" s="40"/>
      <c r="Z2859" s="40"/>
    </row>
    <row r="2860" spans="1:26" x14ac:dyDescent="0.2">
      <c r="A2860" s="40"/>
      <c r="W2860" s="40"/>
      <c r="X2860" s="40"/>
      <c r="Y2860" s="40"/>
      <c r="Z2860" s="40"/>
    </row>
    <row r="2861" spans="1:26" x14ac:dyDescent="0.2">
      <c r="A2861" s="40"/>
      <c r="W2861" s="40"/>
      <c r="X2861" s="40"/>
      <c r="Y2861" s="40"/>
      <c r="Z2861" s="40"/>
    </row>
    <row r="2862" spans="1:26" x14ac:dyDescent="0.2">
      <c r="A2862" s="40"/>
      <c r="W2862" s="40"/>
      <c r="X2862" s="40"/>
      <c r="Y2862" s="40"/>
      <c r="Z2862" s="40"/>
    </row>
    <row r="2863" spans="1:26" x14ac:dyDescent="0.2">
      <c r="A2863" s="40"/>
      <c r="W2863" s="40"/>
      <c r="X2863" s="40"/>
      <c r="Y2863" s="40"/>
      <c r="Z2863" s="40"/>
    </row>
    <row r="2864" spans="1:26" x14ac:dyDescent="0.2">
      <c r="A2864" s="40"/>
      <c r="W2864" s="40"/>
      <c r="X2864" s="40"/>
      <c r="Y2864" s="40"/>
      <c r="Z2864" s="40"/>
    </row>
    <row r="2865" spans="1:26" x14ac:dyDescent="0.2">
      <c r="A2865" s="40"/>
      <c r="W2865" s="40"/>
      <c r="X2865" s="40"/>
      <c r="Y2865" s="40"/>
      <c r="Z2865" s="40"/>
    </row>
    <row r="2866" spans="1:26" x14ac:dyDescent="0.2">
      <c r="A2866" s="40"/>
      <c r="W2866" s="40"/>
      <c r="X2866" s="40"/>
      <c r="Y2866" s="40"/>
      <c r="Z2866" s="40"/>
    </row>
    <row r="2867" spans="1:26" x14ac:dyDescent="0.2">
      <c r="A2867" s="40"/>
      <c r="W2867" s="40"/>
      <c r="X2867" s="40"/>
      <c r="Y2867" s="40"/>
      <c r="Z2867" s="40"/>
    </row>
    <row r="2868" spans="1:26" x14ac:dyDescent="0.2">
      <c r="A2868" s="40"/>
      <c r="W2868" s="40"/>
      <c r="X2868" s="40"/>
      <c r="Y2868" s="40"/>
      <c r="Z2868" s="40"/>
    </row>
    <row r="2869" spans="1:26" x14ac:dyDescent="0.2">
      <c r="A2869" s="40"/>
      <c r="W2869" s="40"/>
      <c r="X2869" s="40"/>
      <c r="Y2869" s="40"/>
      <c r="Z2869" s="40"/>
    </row>
    <row r="2870" spans="1:26" x14ac:dyDescent="0.2">
      <c r="A2870" s="40"/>
      <c r="W2870" s="40"/>
      <c r="X2870" s="40"/>
      <c r="Y2870" s="40"/>
      <c r="Z2870" s="40"/>
    </row>
    <row r="2871" spans="1:26" x14ac:dyDescent="0.2">
      <c r="A2871" s="40"/>
      <c r="W2871" s="40"/>
      <c r="X2871" s="40"/>
      <c r="Y2871" s="40"/>
      <c r="Z2871" s="40"/>
    </row>
    <row r="2872" spans="1:26" x14ac:dyDescent="0.2">
      <c r="A2872" s="40"/>
      <c r="W2872" s="40"/>
      <c r="X2872" s="40"/>
      <c r="Y2872" s="40"/>
      <c r="Z2872" s="40"/>
    </row>
    <row r="2873" spans="1:26" x14ac:dyDescent="0.2">
      <c r="A2873" s="40"/>
      <c r="W2873" s="40"/>
      <c r="X2873" s="40"/>
      <c r="Y2873" s="40"/>
      <c r="Z2873" s="40"/>
    </row>
    <row r="2874" spans="1:26" x14ac:dyDescent="0.2">
      <c r="A2874" s="40"/>
      <c r="W2874" s="40"/>
      <c r="X2874" s="40"/>
      <c r="Y2874" s="40"/>
      <c r="Z2874" s="40"/>
    </row>
    <row r="2875" spans="1:26" x14ac:dyDescent="0.2">
      <c r="A2875" s="40"/>
      <c r="W2875" s="40"/>
      <c r="X2875" s="40"/>
      <c r="Y2875" s="40"/>
      <c r="Z2875" s="40"/>
    </row>
    <row r="2876" spans="1:26" x14ac:dyDescent="0.2">
      <c r="A2876" s="40"/>
      <c r="W2876" s="40"/>
      <c r="X2876" s="40"/>
      <c r="Y2876" s="40"/>
      <c r="Z2876" s="40"/>
    </row>
    <row r="2877" spans="1:26" x14ac:dyDescent="0.2">
      <c r="A2877" s="40"/>
      <c r="W2877" s="40"/>
      <c r="X2877" s="40"/>
      <c r="Y2877" s="40"/>
      <c r="Z2877" s="40"/>
    </row>
    <row r="2878" spans="1:26" x14ac:dyDescent="0.2">
      <c r="A2878" s="40"/>
      <c r="W2878" s="40"/>
      <c r="X2878" s="40"/>
      <c r="Y2878" s="40"/>
      <c r="Z2878" s="40"/>
    </row>
    <row r="2879" spans="1:26" x14ac:dyDescent="0.2">
      <c r="A2879" s="40"/>
      <c r="W2879" s="40"/>
      <c r="X2879" s="40"/>
      <c r="Y2879" s="40"/>
      <c r="Z2879" s="40"/>
    </row>
    <row r="2880" spans="1:26" x14ac:dyDescent="0.2">
      <c r="A2880" s="40"/>
      <c r="W2880" s="40"/>
      <c r="X2880" s="40"/>
      <c r="Y2880" s="40"/>
      <c r="Z2880" s="40"/>
    </row>
    <row r="2881" spans="1:26" x14ac:dyDescent="0.2">
      <c r="A2881" s="40"/>
      <c r="W2881" s="40"/>
      <c r="X2881" s="40"/>
      <c r="Y2881" s="40"/>
      <c r="Z2881" s="40"/>
    </row>
    <row r="2882" spans="1:26" x14ac:dyDescent="0.2">
      <c r="A2882" s="40"/>
      <c r="W2882" s="40"/>
      <c r="X2882" s="40"/>
      <c r="Y2882" s="40"/>
      <c r="Z2882" s="40"/>
    </row>
    <row r="2883" spans="1:26" x14ac:dyDescent="0.2">
      <c r="A2883" s="40"/>
      <c r="W2883" s="40"/>
      <c r="X2883" s="40"/>
      <c r="Y2883" s="40"/>
      <c r="Z2883" s="40"/>
    </row>
    <row r="2884" spans="1:26" x14ac:dyDescent="0.2">
      <c r="A2884" s="40"/>
      <c r="W2884" s="40"/>
      <c r="X2884" s="40"/>
      <c r="Y2884" s="40"/>
      <c r="Z2884" s="40"/>
    </row>
    <row r="2885" spans="1:26" x14ac:dyDescent="0.2">
      <c r="A2885" s="40"/>
      <c r="W2885" s="40"/>
      <c r="X2885" s="40"/>
      <c r="Y2885" s="40"/>
      <c r="Z2885" s="40"/>
    </row>
    <row r="2886" spans="1:26" x14ac:dyDescent="0.2">
      <c r="A2886" s="40"/>
      <c r="W2886" s="40"/>
      <c r="X2886" s="40"/>
      <c r="Y2886" s="40"/>
      <c r="Z2886" s="40"/>
    </row>
    <row r="2887" spans="1:26" x14ac:dyDescent="0.2">
      <c r="A2887" s="40"/>
      <c r="W2887" s="40"/>
      <c r="X2887" s="40"/>
      <c r="Y2887" s="40"/>
      <c r="Z2887" s="40"/>
    </row>
    <row r="2888" spans="1:26" x14ac:dyDescent="0.2">
      <c r="A2888" s="40"/>
      <c r="W2888" s="40"/>
      <c r="X2888" s="40"/>
      <c r="Y2888" s="40"/>
      <c r="Z2888" s="40"/>
    </row>
    <row r="2889" spans="1:26" x14ac:dyDescent="0.2">
      <c r="A2889" s="40"/>
      <c r="W2889" s="40"/>
      <c r="X2889" s="40"/>
      <c r="Y2889" s="40"/>
      <c r="Z2889" s="40"/>
    </row>
    <row r="2890" spans="1:26" x14ac:dyDescent="0.2">
      <c r="A2890" s="40"/>
      <c r="W2890" s="40"/>
      <c r="X2890" s="40"/>
      <c r="Y2890" s="40"/>
      <c r="Z2890" s="40"/>
    </row>
    <row r="2891" spans="1:26" x14ac:dyDescent="0.2">
      <c r="A2891" s="40"/>
      <c r="W2891" s="40"/>
      <c r="X2891" s="40"/>
      <c r="Y2891" s="40"/>
      <c r="Z2891" s="40"/>
    </row>
    <row r="2892" spans="1:26" x14ac:dyDescent="0.2">
      <c r="A2892" s="40"/>
      <c r="W2892" s="40"/>
      <c r="X2892" s="40"/>
      <c r="Y2892" s="40"/>
      <c r="Z2892" s="40"/>
    </row>
    <row r="2893" spans="1:26" x14ac:dyDescent="0.2">
      <c r="A2893" s="40"/>
      <c r="W2893" s="40"/>
      <c r="X2893" s="40"/>
      <c r="Y2893" s="40"/>
      <c r="Z2893" s="40"/>
    </row>
    <row r="2894" spans="1:26" x14ac:dyDescent="0.2">
      <c r="A2894" s="40"/>
      <c r="W2894" s="40"/>
      <c r="X2894" s="40"/>
      <c r="Y2894" s="40"/>
      <c r="Z2894" s="40"/>
    </row>
    <row r="2895" spans="1:26" x14ac:dyDescent="0.2">
      <c r="A2895" s="40"/>
      <c r="W2895" s="40"/>
      <c r="X2895" s="40"/>
      <c r="Y2895" s="40"/>
      <c r="Z2895" s="40"/>
    </row>
    <row r="2896" spans="1:26" x14ac:dyDescent="0.2">
      <c r="A2896" s="40"/>
      <c r="W2896" s="40"/>
      <c r="X2896" s="40"/>
      <c r="Y2896" s="40"/>
      <c r="Z2896" s="40"/>
    </row>
    <row r="2897" spans="1:26" x14ac:dyDescent="0.2">
      <c r="A2897" s="40"/>
      <c r="W2897" s="40"/>
      <c r="X2897" s="40"/>
      <c r="Y2897" s="40"/>
      <c r="Z2897" s="40"/>
    </row>
    <row r="2898" spans="1:26" x14ac:dyDescent="0.2">
      <c r="A2898" s="40"/>
      <c r="W2898" s="40"/>
      <c r="X2898" s="40"/>
      <c r="Y2898" s="40"/>
      <c r="Z2898" s="40"/>
    </row>
    <row r="2899" spans="1:26" x14ac:dyDescent="0.2">
      <c r="A2899" s="40"/>
      <c r="W2899" s="40"/>
      <c r="X2899" s="40"/>
      <c r="Y2899" s="40"/>
      <c r="Z2899" s="40"/>
    </row>
    <row r="2900" spans="1:26" x14ac:dyDescent="0.2">
      <c r="A2900" s="40"/>
      <c r="W2900" s="40"/>
      <c r="X2900" s="40"/>
      <c r="Y2900" s="40"/>
      <c r="Z2900" s="40"/>
    </row>
    <row r="2901" spans="1:26" x14ac:dyDescent="0.2">
      <c r="A2901" s="40"/>
      <c r="W2901" s="40"/>
      <c r="X2901" s="40"/>
      <c r="Y2901" s="40"/>
      <c r="Z2901" s="40"/>
    </row>
    <row r="2902" spans="1:26" x14ac:dyDescent="0.2">
      <c r="A2902" s="40"/>
      <c r="W2902" s="40"/>
      <c r="X2902" s="40"/>
      <c r="Y2902" s="40"/>
      <c r="Z2902" s="40"/>
    </row>
    <row r="2903" spans="1:26" x14ac:dyDescent="0.2">
      <c r="A2903" s="40"/>
      <c r="W2903" s="40"/>
      <c r="X2903" s="40"/>
      <c r="Y2903" s="40"/>
      <c r="Z2903" s="40"/>
    </row>
    <row r="2904" spans="1:26" x14ac:dyDescent="0.2">
      <c r="A2904" s="40"/>
      <c r="W2904" s="40"/>
      <c r="X2904" s="40"/>
      <c r="Y2904" s="40"/>
      <c r="Z2904" s="40"/>
    </row>
    <row r="2905" spans="1:26" x14ac:dyDescent="0.2">
      <c r="A2905" s="40"/>
      <c r="W2905" s="40"/>
      <c r="X2905" s="40"/>
      <c r="Y2905" s="40"/>
      <c r="Z2905" s="40"/>
    </row>
    <row r="2906" spans="1:26" x14ac:dyDescent="0.2">
      <c r="A2906" s="40"/>
      <c r="W2906" s="40"/>
      <c r="X2906" s="40"/>
      <c r="Y2906" s="40"/>
      <c r="Z2906" s="40"/>
    </row>
    <row r="2907" spans="1:26" x14ac:dyDescent="0.2">
      <c r="A2907" s="40"/>
      <c r="W2907" s="40"/>
      <c r="X2907" s="40"/>
      <c r="Y2907" s="40"/>
      <c r="Z2907" s="40"/>
    </row>
    <row r="2908" spans="1:26" x14ac:dyDescent="0.2">
      <c r="A2908" s="40"/>
      <c r="W2908" s="40"/>
      <c r="X2908" s="40"/>
      <c r="Y2908" s="40"/>
      <c r="Z2908" s="40"/>
    </row>
    <row r="2909" spans="1:26" x14ac:dyDescent="0.2">
      <c r="A2909" s="40"/>
      <c r="W2909" s="40"/>
      <c r="X2909" s="40"/>
      <c r="Y2909" s="40"/>
      <c r="Z2909" s="40"/>
    </row>
    <row r="2910" spans="1:26" x14ac:dyDescent="0.2">
      <c r="A2910" s="40"/>
      <c r="W2910" s="40"/>
      <c r="X2910" s="40"/>
      <c r="Y2910" s="40"/>
      <c r="Z2910" s="40"/>
    </row>
    <row r="2911" spans="1:26" x14ac:dyDescent="0.2">
      <c r="A2911" s="40"/>
      <c r="W2911" s="40"/>
      <c r="X2911" s="40"/>
      <c r="Y2911" s="40"/>
      <c r="Z2911" s="40"/>
    </row>
    <row r="2912" spans="1:26" x14ac:dyDescent="0.2">
      <c r="A2912" s="40"/>
      <c r="W2912" s="40"/>
      <c r="X2912" s="40"/>
      <c r="Y2912" s="40"/>
      <c r="Z2912" s="40"/>
    </row>
    <row r="2913" spans="1:26" x14ac:dyDescent="0.2">
      <c r="A2913" s="40"/>
      <c r="W2913" s="40"/>
      <c r="X2913" s="40"/>
      <c r="Y2913" s="40"/>
      <c r="Z2913" s="40"/>
    </row>
    <row r="2914" spans="1:26" x14ac:dyDescent="0.2">
      <c r="A2914" s="40"/>
      <c r="W2914" s="40"/>
      <c r="X2914" s="40"/>
      <c r="Y2914" s="40"/>
      <c r="Z2914" s="40"/>
    </row>
    <row r="2915" spans="1:26" x14ac:dyDescent="0.2">
      <c r="A2915" s="40"/>
      <c r="W2915" s="40"/>
      <c r="X2915" s="40"/>
      <c r="Y2915" s="40"/>
      <c r="Z2915" s="40"/>
    </row>
    <row r="2916" spans="1:26" x14ac:dyDescent="0.2">
      <c r="A2916" s="40"/>
      <c r="W2916" s="40"/>
      <c r="X2916" s="40"/>
      <c r="Y2916" s="40"/>
      <c r="Z2916" s="40"/>
    </row>
    <row r="2917" spans="1:26" x14ac:dyDescent="0.2">
      <c r="A2917" s="40"/>
      <c r="W2917" s="40"/>
      <c r="X2917" s="40"/>
      <c r="Y2917" s="40"/>
      <c r="Z2917" s="40"/>
    </row>
    <row r="2918" spans="1:26" x14ac:dyDescent="0.2">
      <c r="A2918" s="40"/>
      <c r="W2918" s="40"/>
      <c r="X2918" s="40"/>
      <c r="Y2918" s="40"/>
      <c r="Z2918" s="40"/>
    </row>
    <row r="2919" spans="1:26" x14ac:dyDescent="0.2">
      <c r="A2919" s="40"/>
      <c r="W2919" s="40"/>
      <c r="X2919" s="40"/>
      <c r="Y2919" s="40"/>
      <c r="Z2919" s="40"/>
    </row>
    <row r="2920" spans="1:26" x14ac:dyDescent="0.2">
      <c r="A2920" s="40"/>
      <c r="W2920" s="40"/>
      <c r="X2920" s="40"/>
      <c r="Y2920" s="40"/>
      <c r="Z2920" s="40"/>
    </row>
    <row r="2921" spans="1:26" x14ac:dyDescent="0.2">
      <c r="A2921" s="40"/>
      <c r="W2921" s="40"/>
      <c r="X2921" s="40"/>
      <c r="Y2921" s="40"/>
      <c r="Z2921" s="40"/>
    </row>
    <row r="2922" spans="1:26" x14ac:dyDescent="0.2">
      <c r="A2922" s="40"/>
      <c r="W2922" s="40"/>
      <c r="X2922" s="40"/>
      <c r="Y2922" s="40"/>
      <c r="Z2922" s="40"/>
    </row>
    <row r="2923" spans="1:26" x14ac:dyDescent="0.2">
      <c r="A2923" s="40"/>
      <c r="W2923" s="40"/>
      <c r="X2923" s="40"/>
      <c r="Y2923" s="40"/>
      <c r="Z2923" s="40"/>
    </row>
    <row r="2924" spans="1:26" x14ac:dyDescent="0.2">
      <c r="A2924" s="40"/>
      <c r="W2924" s="40"/>
      <c r="X2924" s="40"/>
      <c r="Y2924" s="40"/>
      <c r="Z2924" s="40"/>
    </row>
    <row r="2925" spans="1:26" x14ac:dyDescent="0.2">
      <c r="A2925" s="40"/>
      <c r="W2925" s="40"/>
      <c r="X2925" s="40"/>
      <c r="Y2925" s="40"/>
      <c r="Z2925" s="40"/>
    </row>
    <row r="2926" spans="1:26" x14ac:dyDescent="0.2">
      <c r="A2926" s="40"/>
      <c r="W2926" s="40"/>
      <c r="X2926" s="40"/>
      <c r="Y2926" s="40"/>
      <c r="Z2926" s="40"/>
    </row>
    <row r="2927" spans="1:26" x14ac:dyDescent="0.2">
      <c r="A2927" s="40"/>
      <c r="W2927" s="40"/>
      <c r="X2927" s="40"/>
      <c r="Y2927" s="40"/>
      <c r="Z2927" s="40"/>
    </row>
    <row r="2928" spans="1:26" x14ac:dyDescent="0.2">
      <c r="A2928" s="40"/>
      <c r="W2928" s="40"/>
      <c r="X2928" s="40"/>
      <c r="Y2928" s="40"/>
      <c r="Z2928" s="40"/>
    </row>
    <row r="2929" spans="1:26" x14ac:dyDescent="0.2">
      <c r="A2929" s="40"/>
      <c r="W2929" s="40"/>
      <c r="X2929" s="40"/>
      <c r="Y2929" s="40"/>
      <c r="Z2929" s="40"/>
    </row>
    <row r="2930" spans="1:26" x14ac:dyDescent="0.2">
      <c r="A2930" s="40"/>
      <c r="W2930" s="40"/>
      <c r="X2930" s="40"/>
      <c r="Y2930" s="40"/>
      <c r="Z2930" s="40"/>
    </row>
    <row r="2931" spans="1:26" x14ac:dyDescent="0.2">
      <c r="A2931" s="40"/>
      <c r="W2931" s="40"/>
      <c r="X2931" s="40"/>
      <c r="Y2931" s="40"/>
      <c r="Z2931" s="40"/>
    </row>
    <row r="2932" spans="1:26" x14ac:dyDescent="0.2">
      <c r="A2932" s="40"/>
      <c r="W2932" s="40"/>
      <c r="X2932" s="40"/>
      <c r="Y2932" s="40"/>
      <c r="Z2932" s="40"/>
    </row>
    <row r="2933" spans="1:26" x14ac:dyDescent="0.2">
      <c r="A2933" s="40"/>
      <c r="W2933" s="40"/>
      <c r="X2933" s="40"/>
      <c r="Y2933" s="40"/>
      <c r="Z2933" s="40"/>
    </row>
    <row r="2934" spans="1:26" x14ac:dyDescent="0.2">
      <c r="A2934" s="40"/>
      <c r="W2934" s="40"/>
      <c r="X2934" s="40"/>
      <c r="Y2934" s="40"/>
      <c r="Z2934" s="40"/>
    </row>
    <row r="2935" spans="1:26" x14ac:dyDescent="0.2">
      <c r="A2935" s="40"/>
      <c r="W2935" s="40"/>
      <c r="X2935" s="40"/>
      <c r="Y2935" s="40"/>
      <c r="Z2935" s="40"/>
    </row>
    <row r="2936" spans="1:26" x14ac:dyDescent="0.2">
      <c r="A2936" s="40"/>
      <c r="W2936" s="40"/>
      <c r="X2936" s="40"/>
      <c r="Y2936" s="40"/>
      <c r="Z2936" s="40"/>
    </row>
    <row r="2937" spans="1:26" x14ac:dyDescent="0.2">
      <c r="A2937" s="40"/>
      <c r="W2937" s="40"/>
      <c r="X2937" s="40"/>
      <c r="Y2937" s="40"/>
      <c r="Z2937" s="40"/>
    </row>
    <row r="2938" spans="1:26" x14ac:dyDescent="0.2">
      <c r="A2938" s="40"/>
      <c r="W2938" s="40"/>
      <c r="X2938" s="40"/>
      <c r="Y2938" s="40"/>
      <c r="Z2938" s="40"/>
    </row>
    <row r="2939" spans="1:26" x14ac:dyDescent="0.2">
      <c r="A2939" s="40"/>
      <c r="W2939" s="40"/>
      <c r="X2939" s="40"/>
      <c r="Y2939" s="40"/>
      <c r="Z2939" s="40"/>
    </row>
    <row r="2940" spans="1:26" x14ac:dyDescent="0.2">
      <c r="A2940" s="40"/>
      <c r="W2940" s="40"/>
      <c r="X2940" s="40"/>
      <c r="Y2940" s="40"/>
      <c r="Z2940" s="40"/>
    </row>
    <row r="2941" spans="1:26" x14ac:dyDescent="0.2">
      <c r="A2941" s="40"/>
      <c r="W2941" s="40"/>
      <c r="X2941" s="40"/>
      <c r="Y2941" s="40"/>
      <c r="Z2941" s="40"/>
    </row>
    <row r="2942" spans="1:26" x14ac:dyDescent="0.2">
      <c r="A2942" s="40"/>
      <c r="W2942" s="40"/>
      <c r="X2942" s="40"/>
      <c r="Y2942" s="40"/>
      <c r="Z2942" s="40"/>
    </row>
    <row r="2943" spans="1:26" x14ac:dyDescent="0.2">
      <c r="A2943" s="40"/>
      <c r="W2943" s="40"/>
      <c r="X2943" s="40"/>
      <c r="Y2943" s="40"/>
      <c r="Z2943" s="40"/>
    </row>
    <row r="2944" spans="1:26" x14ac:dyDescent="0.2">
      <c r="A2944" s="40"/>
      <c r="W2944" s="40"/>
      <c r="X2944" s="40"/>
      <c r="Y2944" s="40"/>
      <c r="Z2944" s="40"/>
    </row>
    <row r="2945" spans="1:26" x14ac:dyDescent="0.2">
      <c r="A2945" s="40"/>
      <c r="W2945" s="40"/>
      <c r="X2945" s="40"/>
      <c r="Y2945" s="40"/>
      <c r="Z2945" s="40"/>
    </row>
    <row r="2946" spans="1:26" x14ac:dyDescent="0.2">
      <c r="A2946" s="40"/>
      <c r="W2946" s="40"/>
      <c r="X2946" s="40"/>
      <c r="Y2946" s="40"/>
      <c r="Z2946" s="40"/>
    </row>
    <row r="2947" spans="1:26" x14ac:dyDescent="0.2">
      <c r="A2947" s="40"/>
      <c r="W2947" s="40"/>
      <c r="X2947" s="40"/>
      <c r="Y2947" s="40"/>
      <c r="Z2947" s="40"/>
    </row>
    <row r="2948" spans="1:26" x14ac:dyDescent="0.2">
      <c r="A2948" s="40"/>
      <c r="W2948" s="40"/>
      <c r="X2948" s="40"/>
      <c r="Y2948" s="40"/>
      <c r="Z2948" s="40"/>
    </row>
    <row r="2949" spans="1:26" x14ac:dyDescent="0.2">
      <c r="A2949" s="40"/>
      <c r="W2949" s="40"/>
      <c r="X2949" s="40"/>
      <c r="Y2949" s="40"/>
      <c r="Z2949" s="40"/>
    </row>
    <row r="2950" spans="1:26" x14ac:dyDescent="0.2">
      <c r="A2950" s="40"/>
      <c r="W2950" s="40"/>
      <c r="X2950" s="40"/>
      <c r="Y2950" s="40"/>
      <c r="Z2950" s="40"/>
    </row>
    <row r="2951" spans="1:26" x14ac:dyDescent="0.2">
      <c r="A2951" s="40"/>
      <c r="W2951" s="40"/>
      <c r="X2951" s="40"/>
      <c r="Y2951" s="40"/>
      <c r="Z2951" s="40"/>
    </row>
    <row r="2952" spans="1:26" x14ac:dyDescent="0.2">
      <c r="A2952" s="40"/>
      <c r="W2952" s="40"/>
      <c r="X2952" s="40"/>
      <c r="Y2952" s="40"/>
      <c r="Z2952" s="40"/>
    </row>
    <row r="2953" spans="1:26" x14ac:dyDescent="0.2">
      <c r="A2953" s="40"/>
      <c r="W2953" s="40"/>
      <c r="X2953" s="40"/>
      <c r="Y2953" s="40"/>
      <c r="Z2953" s="40"/>
    </row>
    <row r="2954" spans="1:26" x14ac:dyDescent="0.2">
      <c r="A2954" s="40"/>
      <c r="W2954" s="40"/>
      <c r="X2954" s="40"/>
      <c r="Y2954" s="40"/>
      <c r="Z2954" s="40"/>
    </row>
    <row r="2955" spans="1:26" x14ac:dyDescent="0.2">
      <c r="A2955" s="40"/>
      <c r="W2955" s="40"/>
      <c r="X2955" s="40"/>
      <c r="Y2955" s="40"/>
      <c r="Z2955" s="40"/>
    </row>
    <row r="2956" spans="1:26" x14ac:dyDescent="0.2">
      <c r="A2956" s="40"/>
      <c r="W2956" s="40"/>
      <c r="X2956" s="40"/>
      <c r="Y2956" s="40"/>
      <c r="Z2956" s="40"/>
    </row>
    <row r="2957" spans="1:26" x14ac:dyDescent="0.2">
      <c r="A2957" s="40"/>
      <c r="W2957" s="40"/>
      <c r="X2957" s="40"/>
      <c r="Y2957" s="40"/>
      <c r="Z2957" s="40"/>
    </row>
    <row r="2958" spans="1:26" x14ac:dyDescent="0.2">
      <c r="A2958" s="40"/>
      <c r="W2958" s="40"/>
      <c r="X2958" s="40"/>
      <c r="Y2958" s="40"/>
      <c r="Z2958" s="40"/>
    </row>
    <row r="2959" spans="1:26" x14ac:dyDescent="0.2">
      <c r="A2959" s="40"/>
      <c r="W2959" s="40"/>
      <c r="X2959" s="40"/>
      <c r="Y2959" s="40"/>
      <c r="Z2959" s="40"/>
    </row>
    <row r="2960" spans="1:26" x14ac:dyDescent="0.2">
      <c r="A2960" s="40"/>
      <c r="W2960" s="40"/>
      <c r="X2960" s="40"/>
      <c r="Y2960" s="40"/>
      <c r="Z2960" s="40"/>
    </row>
    <row r="2961" spans="1:26" x14ac:dyDescent="0.2">
      <c r="A2961" s="40"/>
      <c r="W2961" s="40"/>
      <c r="X2961" s="40"/>
      <c r="Y2961" s="40"/>
      <c r="Z2961" s="40"/>
    </row>
    <row r="2962" spans="1:26" x14ac:dyDescent="0.2">
      <c r="A2962" s="40"/>
      <c r="W2962" s="40"/>
      <c r="X2962" s="40"/>
      <c r="Y2962" s="40"/>
      <c r="Z2962" s="40"/>
    </row>
    <row r="2963" spans="1:26" x14ac:dyDescent="0.2">
      <c r="A2963" s="40"/>
      <c r="W2963" s="40"/>
      <c r="X2963" s="40"/>
      <c r="Y2963" s="40"/>
      <c r="Z2963" s="40"/>
    </row>
    <row r="2964" spans="1:26" x14ac:dyDescent="0.2">
      <c r="A2964" s="40"/>
      <c r="W2964" s="40"/>
      <c r="X2964" s="40"/>
      <c r="Y2964" s="40"/>
      <c r="Z2964" s="40"/>
    </row>
    <row r="2965" spans="1:26" x14ac:dyDescent="0.2">
      <c r="A2965" s="40"/>
      <c r="W2965" s="40"/>
      <c r="X2965" s="40"/>
      <c r="Y2965" s="40"/>
      <c r="Z2965" s="40"/>
    </row>
    <row r="2966" spans="1:26" x14ac:dyDescent="0.2">
      <c r="A2966" s="40"/>
      <c r="W2966" s="40"/>
      <c r="X2966" s="40"/>
      <c r="Y2966" s="40"/>
      <c r="Z2966" s="40"/>
    </row>
    <row r="2967" spans="1:26" x14ac:dyDescent="0.2">
      <c r="A2967" s="40"/>
      <c r="W2967" s="40"/>
      <c r="X2967" s="40"/>
      <c r="Y2967" s="40"/>
      <c r="Z2967" s="40"/>
    </row>
    <row r="2968" spans="1:26" x14ac:dyDescent="0.2">
      <c r="A2968" s="40"/>
      <c r="W2968" s="40"/>
      <c r="X2968" s="40"/>
      <c r="Y2968" s="40"/>
      <c r="Z2968" s="40"/>
    </row>
    <row r="2969" spans="1:26" x14ac:dyDescent="0.2">
      <c r="A2969" s="40"/>
      <c r="W2969" s="40"/>
      <c r="X2969" s="40"/>
      <c r="Y2969" s="40"/>
      <c r="Z2969" s="40"/>
    </row>
    <row r="2970" spans="1:26" x14ac:dyDescent="0.2">
      <c r="A2970" s="40"/>
      <c r="W2970" s="40"/>
      <c r="X2970" s="40"/>
      <c r="Y2970" s="40"/>
      <c r="Z2970" s="40"/>
    </row>
    <row r="2971" spans="1:26" x14ac:dyDescent="0.2">
      <c r="A2971" s="40"/>
      <c r="W2971" s="40"/>
      <c r="X2971" s="40"/>
      <c r="Y2971" s="40"/>
      <c r="Z2971" s="40"/>
    </row>
    <row r="2972" spans="1:26" x14ac:dyDescent="0.2">
      <c r="A2972" s="40"/>
      <c r="W2972" s="40"/>
      <c r="X2972" s="40"/>
      <c r="Y2972" s="40"/>
      <c r="Z2972" s="40"/>
    </row>
    <row r="2973" spans="1:26" x14ac:dyDescent="0.2">
      <c r="A2973" s="40"/>
      <c r="W2973" s="40"/>
      <c r="X2973" s="40"/>
      <c r="Y2973" s="40"/>
      <c r="Z2973" s="40"/>
    </row>
    <row r="2974" spans="1:26" x14ac:dyDescent="0.2">
      <c r="A2974" s="40"/>
      <c r="W2974" s="40"/>
      <c r="X2974" s="40"/>
      <c r="Y2974" s="40"/>
      <c r="Z2974" s="40"/>
    </row>
    <row r="2975" spans="1:26" x14ac:dyDescent="0.2">
      <c r="A2975" s="40"/>
      <c r="W2975" s="40"/>
      <c r="X2975" s="40"/>
      <c r="Y2975" s="40"/>
      <c r="Z2975" s="40"/>
    </row>
    <row r="2976" spans="1:26" x14ac:dyDescent="0.2">
      <c r="A2976" s="40"/>
      <c r="W2976" s="40"/>
      <c r="X2976" s="40"/>
      <c r="Y2976" s="40"/>
      <c r="Z2976" s="40"/>
    </row>
    <row r="2977" spans="1:26" x14ac:dyDescent="0.2">
      <c r="A2977" s="40"/>
      <c r="W2977" s="40"/>
      <c r="X2977" s="40"/>
      <c r="Y2977" s="40"/>
      <c r="Z2977" s="40"/>
    </row>
    <row r="2978" spans="1:26" x14ac:dyDescent="0.2">
      <c r="A2978" s="40"/>
      <c r="W2978" s="40"/>
      <c r="X2978" s="40"/>
      <c r="Y2978" s="40"/>
      <c r="Z2978" s="40"/>
    </row>
    <row r="2979" spans="1:26" x14ac:dyDescent="0.2">
      <c r="A2979" s="40"/>
      <c r="W2979" s="40"/>
      <c r="X2979" s="40"/>
      <c r="Y2979" s="40"/>
      <c r="Z2979" s="40"/>
    </row>
    <row r="2980" spans="1:26" x14ac:dyDescent="0.2">
      <c r="A2980" s="40"/>
      <c r="W2980" s="40"/>
      <c r="X2980" s="40"/>
      <c r="Y2980" s="40"/>
      <c r="Z2980" s="40"/>
    </row>
    <row r="2981" spans="1:26" x14ac:dyDescent="0.2">
      <c r="A2981" s="40"/>
      <c r="W2981" s="40"/>
      <c r="X2981" s="40"/>
      <c r="Y2981" s="40"/>
      <c r="Z2981" s="40"/>
    </row>
    <row r="2982" spans="1:26" x14ac:dyDescent="0.2">
      <c r="A2982" s="40"/>
      <c r="W2982" s="40"/>
      <c r="X2982" s="40"/>
      <c r="Y2982" s="40"/>
      <c r="Z2982" s="40"/>
    </row>
    <row r="2983" spans="1:26" x14ac:dyDescent="0.2">
      <c r="A2983" s="40"/>
      <c r="W2983" s="40"/>
      <c r="X2983" s="40"/>
      <c r="Y2983" s="40"/>
      <c r="Z2983" s="40"/>
    </row>
    <row r="2984" spans="1:26" x14ac:dyDescent="0.2">
      <c r="A2984" s="40"/>
      <c r="W2984" s="40"/>
      <c r="X2984" s="40"/>
      <c r="Y2984" s="40"/>
      <c r="Z2984" s="40"/>
    </row>
    <row r="2985" spans="1:26" x14ac:dyDescent="0.2">
      <c r="A2985" s="40"/>
      <c r="W2985" s="40"/>
      <c r="X2985" s="40"/>
      <c r="Y2985" s="40"/>
      <c r="Z2985" s="40"/>
    </row>
    <row r="2986" spans="1:26" x14ac:dyDescent="0.2">
      <c r="A2986" s="40"/>
      <c r="W2986" s="40"/>
      <c r="X2986" s="40"/>
      <c r="Y2986" s="40"/>
      <c r="Z2986" s="40"/>
    </row>
    <row r="2987" spans="1:26" x14ac:dyDescent="0.2">
      <c r="A2987" s="40"/>
      <c r="W2987" s="40"/>
      <c r="X2987" s="40"/>
      <c r="Y2987" s="40"/>
      <c r="Z2987" s="40"/>
    </row>
    <row r="2988" spans="1:26" x14ac:dyDescent="0.2">
      <c r="A2988" s="40"/>
      <c r="W2988" s="40"/>
      <c r="X2988" s="40"/>
      <c r="Y2988" s="40"/>
      <c r="Z2988" s="40"/>
    </row>
    <row r="2989" spans="1:26" x14ac:dyDescent="0.2">
      <c r="A2989" s="40"/>
      <c r="W2989" s="40"/>
      <c r="X2989" s="40"/>
      <c r="Y2989" s="40"/>
      <c r="Z2989" s="40"/>
    </row>
    <row r="2990" spans="1:26" x14ac:dyDescent="0.2">
      <c r="A2990" s="40"/>
      <c r="W2990" s="40"/>
      <c r="X2990" s="40"/>
      <c r="Y2990" s="40"/>
      <c r="Z2990" s="40"/>
    </row>
    <row r="2991" spans="1:26" x14ac:dyDescent="0.2">
      <c r="A2991" s="40"/>
      <c r="W2991" s="40"/>
      <c r="X2991" s="40"/>
      <c r="Y2991" s="40"/>
      <c r="Z2991" s="40"/>
    </row>
    <row r="2992" spans="1:26" x14ac:dyDescent="0.2">
      <c r="A2992" s="40"/>
      <c r="W2992" s="40"/>
      <c r="X2992" s="40"/>
      <c r="Y2992" s="40"/>
      <c r="Z2992" s="40"/>
    </row>
    <row r="2993" spans="1:26" x14ac:dyDescent="0.2">
      <c r="A2993" s="40"/>
      <c r="W2993" s="40"/>
      <c r="X2993" s="40"/>
      <c r="Y2993" s="40"/>
      <c r="Z2993" s="40"/>
    </row>
    <row r="2994" spans="1:26" x14ac:dyDescent="0.2">
      <c r="A2994" s="40"/>
      <c r="W2994" s="40"/>
      <c r="X2994" s="40"/>
      <c r="Y2994" s="40"/>
      <c r="Z2994" s="40"/>
    </row>
    <row r="2995" spans="1:26" x14ac:dyDescent="0.2">
      <c r="A2995" s="40"/>
      <c r="W2995" s="40"/>
      <c r="X2995" s="40"/>
      <c r="Y2995" s="40"/>
      <c r="Z2995" s="40"/>
    </row>
    <row r="2996" spans="1:26" x14ac:dyDescent="0.2">
      <c r="A2996" s="40"/>
      <c r="W2996" s="40"/>
      <c r="X2996" s="40"/>
      <c r="Y2996" s="40"/>
      <c r="Z2996" s="40"/>
    </row>
    <row r="2997" spans="1:26" x14ac:dyDescent="0.2">
      <c r="A2997" s="40"/>
      <c r="W2997" s="40"/>
      <c r="X2997" s="40"/>
      <c r="Y2997" s="40"/>
      <c r="Z2997" s="40"/>
    </row>
    <row r="2998" spans="1:26" x14ac:dyDescent="0.2">
      <c r="A2998" s="40"/>
      <c r="W2998" s="40"/>
      <c r="X2998" s="40"/>
      <c r="Y2998" s="40"/>
      <c r="Z2998" s="40"/>
    </row>
    <row r="2999" spans="1:26" x14ac:dyDescent="0.2">
      <c r="A2999" s="40"/>
      <c r="W2999" s="40"/>
      <c r="X2999" s="40"/>
      <c r="Y2999" s="40"/>
      <c r="Z2999" s="40"/>
    </row>
    <row r="3000" spans="1:26" x14ac:dyDescent="0.2">
      <c r="A3000" s="40"/>
      <c r="W3000" s="40"/>
      <c r="X3000" s="40"/>
      <c r="Y3000" s="40"/>
      <c r="Z3000" s="40"/>
    </row>
    <row r="3001" spans="1:26" x14ac:dyDescent="0.2">
      <c r="A3001" s="40"/>
      <c r="W3001" s="40"/>
      <c r="X3001" s="40"/>
      <c r="Y3001" s="40"/>
      <c r="Z3001" s="40"/>
    </row>
    <row r="3002" spans="1:26" x14ac:dyDescent="0.2">
      <c r="A3002" s="40"/>
      <c r="W3002" s="40"/>
      <c r="X3002" s="40"/>
      <c r="Y3002" s="40"/>
      <c r="Z3002" s="40"/>
    </row>
    <row r="3003" spans="1:26" x14ac:dyDescent="0.2">
      <c r="A3003" s="40"/>
      <c r="W3003" s="40"/>
      <c r="X3003" s="40"/>
      <c r="Y3003" s="40"/>
      <c r="Z3003" s="40"/>
    </row>
    <row r="3004" spans="1:26" x14ac:dyDescent="0.2">
      <c r="A3004" s="40"/>
      <c r="W3004" s="40"/>
      <c r="X3004" s="40"/>
      <c r="Y3004" s="40"/>
      <c r="Z3004" s="40"/>
    </row>
    <row r="3005" spans="1:26" x14ac:dyDescent="0.2">
      <c r="A3005" s="40"/>
      <c r="W3005" s="40"/>
      <c r="X3005" s="40"/>
      <c r="Y3005" s="40"/>
      <c r="Z3005" s="40"/>
    </row>
    <row r="3006" spans="1:26" x14ac:dyDescent="0.2">
      <c r="A3006" s="40"/>
      <c r="W3006" s="40"/>
      <c r="X3006" s="40"/>
      <c r="Y3006" s="40"/>
      <c r="Z3006" s="40"/>
    </row>
    <row r="3007" spans="1:26" x14ac:dyDescent="0.2">
      <c r="A3007" s="40"/>
      <c r="W3007" s="40"/>
      <c r="X3007" s="40"/>
      <c r="Y3007" s="40"/>
      <c r="Z3007" s="40"/>
    </row>
    <row r="3008" spans="1:26" x14ac:dyDescent="0.2">
      <c r="A3008" s="40"/>
      <c r="W3008" s="40"/>
      <c r="X3008" s="40"/>
      <c r="Y3008" s="40"/>
      <c r="Z3008" s="40"/>
    </row>
    <row r="3009" spans="1:26" x14ac:dyDescent="0.2">
      <c r="A3009" s="40"/>
      <c r="W3009" s="40"/>
      <c r="X3009" s="40"/>
      <c r="Y3009" s="40"/>
      <c r="Z3009" s="40"/>
    </row>
    <row r="3010" spans="1:26" x14ac:dyDescent="0.2">
      <c r="A3010" s="40"/>
      <c r="W3010" s="40"/>
      <c r="X3010" s="40"/>
      <c r="Y3010" s="40"/>
      <c r="Z3010" s="40"/>
    </row>
    <row r="3011" spans="1:26" x14ac:dyDescent="0.2">
      <c r="A3011" s="40"/>
      <c r="W3011" s="40"/>
      <c r="X3011" s="40"/>
      <c r="Y3011" s="40"/>
      <c r="Z3011" s="40"/>
    </row>
    <row r="3012" spans="1:26" x14ac:dyDescent="0.2">
      <c r="A3012" s="40"/>
      <c r="W3012" s="40"/>
      <c r="X3012" s="40"/>
      <c r="Y3012" s="40"/>
      <c r="Z3012" s="40"/>
    </row>
    <row r="3013" spans="1:26" x14ac:dyDescent="0.2">
      <c r="A3013" s="40"/>
      <c r="W3013" s="40"/>
      <c r="X3013" s="40"/>
      <c r="Y3013" s="40"/>
      <c r="Z3013" s="40"/>
    </row>
    <row r="3014" spans="1:26" x14ac:dyDescent="0.2">
      <c r="A3014" s="40"/>
      <c r="W3014" s="40"/>
      <c r="X3014" s="40"/>
      <c r="Y3014" s="40"/>
      <c r="Z3014" s="40"/>
    </row>
    <row r="3015" spans="1:26" x14ac:dyDescent="0.2">
      <c r="A3015" s="40"/>
      <c r="W3015" s="40"/>
      <c r="X3015" s="40"/>
      <c r="Y3015" s="40"/>
      <c r="Z3015" s="40"/>
    </row>
    <row r="3016" spans="1:26" x14ac:dyDescent="0.2">
      <c r="A3016" s="40"/>
      <c r="W3016" s="40"/>
      <c r="X3016" s="40"/>
      <c r="Y3016" s="40"/>
      <c r="Z3016" s="40"/>
    </row>
    <row r="3017" spans="1:26" x14ac:dyDescent="0.2">
      <c r="A3017" s="40"/>
      <c r="W3017" s="40"/>
      <c r="X3017" s="40"/>
      <c r="Y3017" s="40"/>
      <c r="Z3017" s="40"/>
    </row>
    <row r="3018" spans="1:26" x14ac:dyDescent="0.2">
      <c r="A3018" s="40"/>
      <c r="W3018" s="40"/>
      <c r="X3018" s="40"/>
      <c r="Y3018" s="40"/>
      <c r="Z3018" s="40"/>
    </row>
    <row r="3019" spans="1:26" x14ac:dyDescent="0.2">
      <c r="A3019" s="40"/>
      <c r="W3019" s="40"/>
      <c r="X3019" s="40"/>
      <c r="Y3019" s="40"/>
      <c r="Z3019" s="40"/>
    </row>
    <row r="3020" spans="1:26" x14ac:dyDescent="0.2">
      <c r="A3020" s="40"/>
      <c r="W3020" s="40"/>
      <c r="X3020" s="40"/>
      <c r="Y3020" s="40"/>
      <c r="Z3020" s="40"/>
    </row>
    <row r="3021" spans="1:26" x14ac:dyDescent="0.2">
      <c r="A3021" s="40"/>
      <c r="W3021" s="40"/>
      <c r="X3021" s="40"/>
      <c r="Y3021" s="40"/>
      <c r="Z3021" s="40"/>
    </row>
    <row r="3022" spans="1:26" x14ac:dyDescent="0.2">
      <c r="A3022" s="40"/>
      <c r="W3022" s="40"/>
      <c r="X3022" s="40"/>
      <c r="Y3022" s="40"/>
      <c r="Z3022" s="40"/>
    </row>
    <row r="3023" spans="1:26" x14ac:dyDescent="0.2">
      <c r="A3023" s="40"/>
      <c r="W3023" s="40"/>
      <c r="X3023" s="40"/>
      <c r="Y3023" s="40"/>
      <c r="Z3023" s="40"/>
    </row>
    <row r="3024" spans="1:26" x14ac:dyDescent="0.2">
      <c r="A3024" s="40"/>
      <c r="W3024" s="40"/>
      <c r="X3024" s="40"/>
      <c r="Y3024" s="40"/>
      <c r="Z3024" s="40"/>
    </row>
    <row r="3025" spans="1:26" x14ac:dyDescent="0.2">
      <c r="A3025" s="40"/>
      <c r="W3025" s="40"/>
      <c r="X3025" s="40"/>
      <c r="Y3025" s="40"/>
      <c r="Z3025" s="40"/>
    </row>
    <row r="3026" spans="1:26" x14ac:dyDescent="0.2">
      <c r="A3026" s="40"/>
      <c r="W3026" s="40"/>
      <c r="X3026" s="40"/>
      <c r="Y3026" s="40"/>
      <c r="Z3026" s="40"/>
    </row>
    <row r="3027" spans="1:26" x14ac:dyDescent="0.2">
      <c r="A3027" s="40"/>
      <c r="W3027" s="40"/>
      <c r="X3027" s="40"/>
      <c r="Y3027" s="40"/>
      <c r="Z3027" s="40"/>
    </row>
    <row r="3028" spans="1:26" x14ac:dyDescent="0.2">
      <c r="A3028" s="40"/>
      <c r="W3028" s="40"/>
      <c r="X3028" s="40"/>
      <c r="Y3028" s="40"/>
      <c r="Z3028" s="40"/>
    </row>
    <row r="3029" spans="1:26" x14ac:dyDescent="0.2">
      <c r="A3029" s="40"/>
      <c r="W3029" s="40"/>
      <c r="X3029" s="40"/>
      <c r="Y3029" s="40"/>
      <c r="Z3029" s="40"/>
    </row>
    <row r="3030" spans="1:26" x14ac:dyDescent="0.2">
      <c r="A3030" s="40"/>
      <c r="W3030" s="40"/>
      <c r="X3030" s="40"/>
      <c r="Y3030" s="40"/>
      <c r="Z3030" s="40"/>
    </row>
    <row r="3031" spans="1:26" x14ac:dyDescent="0.2">
      <c r="A3031" s="40"/>
      <c r="W3031" s="40"/>
      <c r="X3031" s="40"/>
      <c r="Y3031" s="40"/>
      <c r="Z3031" s="40"/>
    </row>
    <row r="3032" spans="1:26" x14ac:dyDescent="0.2">
      <c r="A3032" s="40"/>
      <c r="W3032" s="40"/>
      <c r="X3032" s="40"/>
      <c r="Y3032" s="40"/>
      <c r="Z3032" s="40"/>
    </row>
    <row r="3033" spans="1:26" x14ac:dyDescent="0.2">
      <c r="A3033" s="40"/>
      <c r="W3033" s="40"/>
      <c r="X3033" s="40"/>
      <c r="Y3033" s="40"/>
      <c r="Z3033" s="40"/>
    </row>
    <row r="3034" spans="1:26" x14ac:dyDescent="0.2">
      <c r="A3034" s="40"/>
      <c r="W3034" s="40"/>
      <c r="X3034" s="40"/>
      <c r="Y3034" s="40"/>
      <c r="Z3034" s="40"/>
    </row>
    <row r="3035" spans="1:26" x14ac:dyDescent="0.2">
      <c r="A3035" s="40"/>
      <c r="W3035" s="40"/>
      <c r="X3035" s="40"/>
      <c r="Y3035" s="40"/>
      <c r="Z3035" s="40"/>
    </row>
    <row r="3036" spans="1:26" x14ac:dyDescent="0.2">
      <c r="A3036" s="40"/>
      <c r="W3036" s="40"/>
      <c r="X3036" s="40"/>
      <c r="Y3036" s="40"/>
      <c r="Z3036" s="40"/>
    </row>
    <row r="3037" spans="1:26" x14ac:dyDescent="0.2">
      <c r="A3037" s="40"/>
      <c r="W3037" s="40"/>
      <c r="X3037" s="40"/>
      <c r="Y3037" s="40"/>
      <c r="Z3037" s="40"/>
    </row>
    <row r="3038" spans="1:26" x14ac:dyDescent="0.2">
      <c r="A3038" s="40"/>
      <c r="W3038" s="40"/>
      <c r="X3038" s="40"/>
      <c r="Y3038" s="40"/>
      <c r="Z3038" s="40"/>
    </row>
    <row r="3039" spans="1:26" x14ac:dyDescent="0.2">
      <c r="A3039" s="40"/>
      <c r="W3039" s="40"/>
      <c r="X3039" s="40"/>
      <c r="Y3039" s="40"/>
      <c r="Z3039" s="40"/>
    </row>
    <row r="3040" spans="1:26" x14ac:dyDescent="0.2">
      <c r="A3040" s="40"/>
      <c r="W3040" s="40"/>
      <c r="X3040" s="40"/>
      <c r="Y3040" s="40"/>
      <c r="Z3040" s="40"/>
    </row>
    <row r="3041" spans="1:26" x14ac:dyDescent="0.2">
      <c r="A3041" s="40"/>
      <c r="W3041" s="40"/>
      <c r="X3041" s="40"/>
      <c r="Y3041" s="40"/>
      <c r="Z3041" s="40"/>
    </row>
    <row r="3042" spans="1:26" x14ac:dyDescent="0.2">
      <c r="A3042" s="40"/>
      <c r="W3042" s="40"/>
      <c r="X3042" s="40"/>
      <c r="Y3042" s="40"/>
      <c r="Z3042" s="40"/>
    </row>
    <row r="3043" spans="1:26" x14ac:dyDescent="0.2">
      <c r="A3043" s="40"/>
      <c r="W3043" s="40"/>
      <c r="X3043" s="40"/>
      <c r="Y3043" s="40"/>
      <c r="Z3043" s="40"/>
    </row>
    <row r="3044" spans="1:26" x14ac:dyDescent="0.2">
      <c r="A3044" s="40"/>
      <c r="W3044" s="40"/>
      <c r="X3044" s="40"/>
      <c r="Y3044" s="40"/>
      <c r="Z3044" s="40"/>
    </row>
    <row r="3045" spans="1:26" x14ac:dyDescent="0.2">
      <c r="A3045" s="40"/>
      <c r="W3045" s="40"/>
      <c r="X3045" s="40"/>
      <c r="Y3045" s="40"/>
      <c r="Z3045" s="40"/>
    </row>
    <row r="3046" spans="1:26" x14ac:dyDescent="0.2">
      <c r="A3046" s="40"/>
      <c r="W3046" s="40"/>
      <c r="X3046" s="40"/>
      <c r="Y3046" s="40"/>
      <c r="Z3046" s="40"/>
    </row>
    <row r="3047" spans="1:26" x14ac:dyDescent="0.2">
      <c r="A3047" s="40"/>
      <c r="W3047" s="40"/>
      <c r="X3047" s="40"/>
      <c r="Y3047" s="40"/>
      <c r="Z3047" s="40"/>
    </row>
    <row r="3048" spans="1:26" x14ac:dyDescent="0.2">
      <c r="A3048" s="40"/>
      <c r="W3048" s="40"/>
      <c r="X3048" s="40"/>
      <c r="Y3048" s="40"/>
      <c r="Z3048" s="40"/>
    </row>
    <row r="3049" spans="1:26" x14ac:dyDescent="0.2">
      <c r="A3049" s="40"/>
      <c r="W3049" s="40"/>
      <c r="X3049" s="40"/>
      <c r="Y3049" s="40"/>
      <c r="Z3049" s="40"/>
    </row>
    <row r="3050" spans="1:26" x14ac:dyDescent="0.2">
      <c r="A3050" s="40"/>
      <c r="W3050" s="40"/>
      <c r="X3050" s="40"/>
      <c r="Y3050" s="40"/>
      <c r="Z3050" s="40"/>
    </row>
    <row r="3051" spans="1:26" x14ac:dyDescent="0.2">
      <c r="A3051" s="40"/>
      <c r="W3051" s="40"/>
      <c r="X3051" s="40"/>
      <c r="Y3051" s="40"/>
      <c r="Z3051" s="40"/>
    </row>
    <row r="3052" spans="1:26" x14ac:dyDescent="0.2">
      <c r="A3052" s="40"/>
      <c r="W3052" s="40"/>
      <c r="X3052" s="40"/>
      <c r="Y3052" s="40"/>
      <c r="Z3052" s="40"/>
    </row>
    <row r="3053" spans="1:26" x14ac:dyDescent="0.2">
      <c r="A3053" s="40"/>
      <c r="W3053" s="40"/>
      <c r="X3053" s="40"/>
      <c r="Y3053" s="40"/>
      <c r="Z3053" s="40"/>
    </row>
    <row r="3054" spans="1:26" x14ac:dyDescent="0.2">
      <c r="A3054" s="40"/>
      <c r="W3054" s="40"/>
      <c r="X3054" s="40"/>
      <c r="Y3054" s="40"/>
      <c r="Z3054" s="40"/>
    </row>
    <row r="3055" spans="1:26" x14ac:dyDescent="0.2">
      <c r="A3055" s="40"/>
      <c r="W3055" s="40"/>
      <c r="X3055" s="40"/>
      <c r="Y3055" s="40"/>
      <c r="Z3055" s="40"/>
    </row>
    <row r="3056" spans="1:26" x14ac:dyDescent="0.2">
      <c r="A3056" s="40"/>
      <c r="W3056" s="40"/>
      <c r="X3056" s="40"/>
      <c r="Y3056" s="40"/>
      <c r="Z3056" s="40"/>
    </row>
    <row r="3057" spans="1:26" x14ac:dyDescent="0.2">
      <c r="A3057" s="40"/>
      <c r="W3057" s="40"/>
      <c r="X3057" s="40"/>
      <c r="Y3057" s="40"/>
      <c r="Z3057" s="40"/>
    </row>
    <row r="3058" spans="1:26" x14ac:dyDescent="0.2">
      <c r="A3058" s="40"/>
      <c r="W3058" s="40"/>
      <c r="X3058" s="40"/>
      <c r="Y3058" s="40"/>
      <c r="Z3058" s="40"/>
    </row>
    <row r="3059" spans="1:26" x14ac:dyDescent="0.2">
      <c r="A3059" s="40"/>
      <c r="W3059" s="40"/>
      <c r="X3059" s="40"/>
      <c r="Y3059" s="40"/>
      <c r="Z3059" s="40"/>
    </row>
    <row r="3060" spans="1:26" x14ac:dyDescent="0.2">
      <c r="A3060" s="40"/>
      <c r="W3060" s="40"/>
      <c r="X3060" s="40"/>
      <c r="Y3060" s="40"/>
      <c r="Z3060" s="40"/>
    </row>
    <row r="3061" spans="1:26" x14ac:dyDescent="0.2">
      <c r="A3061" s="40"/>
      <c r="W3061" s="40"/>
      <c r="X3061" s="40"/>
      <c r="Y3061" s="40"/>
      <c r="Z3061" s="40"/>
    </row>
    <row r="3062" spans="1:26" x14ac:dyDescent="0.2">
      <c r="A3062" s="40"/>
      <c r="W3062" s="40"/>
      <c r="X3062" s="40"/>
      <c r="Y3062" s="40"/>
      <c r="Z3062" s="40"/>
    </row>
    <row r="3063" spans="1:26" x14ac:dyDescent="0.2">
      <c r="A3063" s="40"/>
      <c r="W3063" s="40"/>
      <c r="X3063" s="40"/>
      <c r="Y3063" s="40"/>
      <c r="Z3063" s="40"/>
    </row>
    <row r="3064" spans="1:26" x14ac:dyDescent="0.2">
      <c r="A3064" s="40"/>
      <c r="W3064" s="40"/>
      <c r="X3064" s="40"/>
      <c r="Y3064" s="40"/>
      <c r="Z3064" s="40"/>
    </row>
    <row r="3065" spans="1:26" x14ac:dyDescent="0.2">
      <c r="A3065" s="40"/>
      <c r="W3065" s="40"/>
      <c r="X3065" s="40"/>
      <c r="Y3065" s="40"/>
      <c r="Z3065" s="40"/>
    </row>
    <row r="3066" spans="1:26" x14ac:dyDescent="0.2">
      <c r="A3066" s="40"/>
      <c r="W3066" s="40"/>
      <c r="X3066" s="40"/>
      <c r="Y3066" s="40"/>
      <c r="Z3066" s="40"/>
    </row>
    <row r="3067" spans="1:26" x14ac:dyDescent="0.2">
      <c r="A3067" s="40"/>
      <c r="W3067" s="40"/>
      <c r="X3067" s="40"/>
      <c r="Y3067" s="40"/>
      <c r="Z3067" s="40"/>
    </row>
    <row r="3068" spans="1:26" x14ac:dyDescent="0.2">
      <c r="A3068" s="40"/>
      <c r="W3068" s="40"/>
      <c r="X3068" s="40"/>
      <c r="Y3068" s="40"/>
      <c r="Z3068" s="40"/>
    </row>
    <row r="3069" spans="1:26" x14ac:dyDescent="0.2">
      <c r="A3069" s="40"/>
      <c r="W3069" s="40"/>
      <c r="X3069" s="40"/>
      <c r="Y3069" s="40"/>
      <c r="Z3069" s="40"/>
    </row>
    <row r="3070" spans="1:26" x14ac:dyDescent="0.2">
      <c r="A3070" s="40"/>
      <c r="W3070" s="40"/>
      <c r="X3070" s="40"/>
      <c r="Y3070" s="40"/>
      <c r="Z3070" s="40"/>
    </row>
    <row r="3071" spans="1:26" x14ac:dyDescent="0.2">
      <c r="A3071" s="40"/>
      <c r="W3071" s="40"/>
      <c r="X3071" s="40"/>
      <c r="Y3071" s="40"/>
      <c r="Z3071" s="40"/>
    </row>
    <row r="3072" spans="1:26" x14ac:dyDescent="0.2">
      <c r="A3072" s="40"/>
      <c r="W3072" s="40"/>
      <c r="X3072" s="40"/>
      <c r="Y3072" s="40"/>
      <c r="Z3072" s="40"/>
    </row>
    <row r="3073" spans="1:26" x14ac:dyDescent="0.2">
      <c r="A3073" s="40"/>
      <c r="W3073" s="40"/>
      <c r="X3073" s="40"/>
      <c r="Y3073" s="40"/>
      <c r="Z3073" s="40"/>
    </row>
    <row r="3074" spans="1:26" x14ac:dyDescent="0.2">
      <c r="A3074" s="40"/>
      <c r="W3074" s="40"/>
      <c r="X3074" s="40"/>
      <c r="Y3074" s="40"/>
      <c r="Z3074" s="40"/>
    </row>
    <row r="3075" spans="1:26" x14ac:dyDescent="0.2">
      <c r="A3075" s="40"/>
      <c r="W3075" s="40"/>
      <c r="X3075" s="40"/>
      <c r="Y3075" s="40"/>
      <c r="Z3075" s="40"/>
    </row>
    <row r="3076" spans="1:26" x14ac:dyDescent="0.2">
      <c r="A3076" s="40"/>
      <c r="W3076" s="40"/>
      <c r="X3076" s="40"/>
      <c r="Y3076" s="40"/>
      <c r="Z3076" s="40"/>
    </row>
    <row r="3077" spans="1:26" x14ac:dyDescent="0.2">
      <c r="A3077" s="40"/>
      <c r="W3077" s="40"/>
      <c r="X3077" s="40"/>
      <c r="Y3077" s="40"/>
      <c r="Z3077" s="40"/>
    </row>
    <row r="3078" spans="1:26" x14ac:dyDescent="0.2">
      <c r="A3078" s="40"/>
      <c r="W3078" s="40"/>
      <c r="X3078" s="40"/>
      <c r="Y3078" s="40"/>
      <c r="Z3078" s="40"/>
    </row>
    <row r="3079" spans="1:26" x14ac:dyDescent="0.2">
      <c r="A3079" s="40"/>
      <c r="W3079" s="40"/>
      <c r="X3079" s="40"/>
      <c r="Y3079" s="40"/>
      <c r="Z3079" s="40"/>
    </row>
    <row r="3080" spans="1:26" x14ac:dyDescent="0.2">
      <c r="A3080" s="40"/>
      <c r="W3080" s="40"/>
      <c r="X3080" s="40"/>
      <c r="Y3080" s="40"/>
      <c r="Z3080" s="40"/>
    </row>
    <row r="3081" spans="1:26" x14ac:dyDescent="0.2">
      <c r="A3081" s="40"/>
      <c r="W3081" s="40"/>
      <c r="X3081" s="40"/>
      <c r="Y3081" s="40"/>
      <c r="Z3081" s="40"/>
    </row>
    <row r="3082" spans="1:26" x14ac:dyDescent="0.2">
      <c r="A3082" s="40"/>
      <c r="W3082" s="40"/>
      <c r="X3082" s="40"/>
      <c r="Y3082" s="40"/>
      <c r="Z3082" s="40"/>
    </row>
    <row r="3083" spans="1:26" x14ac:dyDescent="0.2">
      <c r="A3083" s="40"/>
      <c r="W3083" s="40"/>
      <c r="X3083" s="40"/>
      <c r="Y3083" s="40"/>
      <c r="Z3083" s="40"/>
    </row>
    <row r="3084" spans="1:26" x14ac:dyDescent="0.2">
      <c r="A3084" s="40"/>
      <c r="W3084" s="40"/>
      <c r="X3084" s="40"/>
      <c r="Y3084" s="40"/>
      <c r="Z3084" s="40"/>
    </row>
    <row r="3085" spans="1:26" x14ac:dyDescent="0.2">
      <c r="A3085" s="40"/>
      <c r="W3085" s="40"/>
      <c r="X3085" s="40"/>
      <c r="Y3085" s="40"/>
      <c r="Z3085" s="40"/>
    </row>
    <row r="3086" spans="1:26" x14ac:dyDescent="0.2">
      <c r="A3086" s="40"/>
      <c r="W3086" s="40"/>
      <c r="X3086" s="40"/>
      <c r="Y3086" s="40"/>
      <c r="Z3086" s="40"/>
    </row>
    <row r="3087" spans="1:26" x14ac:dyDescent="0.2">
      <c r="A3087" s="40"/>
      <c r="W3087" s="40"/>
      <c r="X3087" s="40"/>
      <c r="Y3087" s="40"/>
      <c r="Z3087" s="40"/>
    </row>
    <row r="3088" spans="1:26" x14ac:dyDescent="0.2">
      <c r="A3088" s="40"/>
      <c r="W3088" s="40"/>
      <c r="X3088" s="40"/>
      <c r="Y3088" s="40"/>
      <c r="Z3088" s="40"/>
    </row>
    <row r="3089" spans="1:26" x14ac:dyDescent="0.2">
      <c r="A3089" s="40"/>
      <c r="W3089" s="40"/>
      <c r="X3089" s="40"/>
      <c r="Y3089" s="40"/>
      <c r="Z3089" s="40"/>
    </row>
    <row r="3090" spans="1:26" x14ac:dyDescent="0.2">
      <c r="A3090" s="40"/>
      <c r="W3090" s="40"/>
      <c r="X3090" s="40"/>
      <c r="Y3090" s="40"/>
      <c r="Z3090" s="40"/>
    </row>
    <row r="3091" spans="1:26" x14ac:dyDescent="0.2">
      <c r="A3091" s="40"/>
      <c r="W3091" s="40"/>
      <c r="X3091" s="40"/>
      <c r="Y3091" s="40"/>
      <c r="Z3091" s="40"/>
    </row>
    <row r="3092" spans="1:26" x14ac:dyDescent="0.2">
      <c r="A3092" s="40"/>
      <c r="W3092" s="40"/>
      <c r="X3092" s="40"/>
      <c r="Y3092" s="40"/>
      <c r="Z3092" s="40"/>
    </row>
    <row r="3093" spans="1:26" x14ac:dyDescent="0.2">
      <c r="A3093" s="40"/>
      <c r="W3093" s="40"/>
      <c r="X3093" s="40"/>
      <c r="Y3093" s="40"/>
      <c r="Z3093" s="40"/>
    </row>
    <row r="3094" spans="1:26" x14ac:dyDescent="0.2">
      <c r="A3094" s="40"/>
      <c r="W3094" s="40"/>
      <c r="X3094" s="40"/>
      <c r="Y3094" s="40"/>
      <c r="Z3094" s="40"/>
    </row>
    <row r="3095" spans="1:26" x14ac:dyDescent="0.2">
      <c r="A3095" s="40"/>
      <c r="W3095" s="40"/>
      <c r="X3095" s="40"/>
      <c r="Y3095" s="40"/>
      <c r="Z3095" s="40"/>
    </row>
    <row r="3096" spans="1:26" x14ac:dyDescent="0.2">
      <c r="A3096" s="40"/>
      <c r="W3096" s="40"/>
      <c r="X3096" s="40"/>
      <c r="Y3096" s="40"/>
      <c r="Z3096" s="40"/>
    </row>
    <row r="3097" spans="1:26" x14ac:dyDescent="0.2">
      <c r="A3097" s="40"/>
      <c r="W3097" s="40"/>
      <c r="X3097" s="40"/>
      <c r="Y3097" s="40"/>
      <c r="Z3097" s="40"/>
    </row>
    <row r="3098" spans="1:26" x14ac:dyDescent="0.2">
      <c r="A3098" s="40"/>
      <c r="W3098" s="40"/>
      <c r="X3098" s="40"/>
      <c r="Y3098" s="40"/>
      <c r="Z3098" s="40"/>
    </row>
    <row r="3099" spans="1:26" x14ac:dyDescent="0.2">
      <c r="A3099" s="40"/>
      <c r="W3099" s="40"/>
      <c r="X3099" s="40"/>
      <c r="Y3099" s="40"/>
      <c r="Z3099" s="40"/>
    </row>
    <row r="3100" spans="1:26" x14ac:dyDescent="0.2">
      <c r="A3100" s="40"/>
      <c r="W3100" s="40"/>
      <c r="X3100" s="40"/>
      <c r="Y3100" s="40"/>
      <c r="Z3100" s="40"/>
    </row>
    <row r="3101" spans="1:26" x14ac:dyDescent="0.2">
      <c r="A3101" s="40"/>
      <c r="W3101" s="40"/>
      <c r="X3101" s="40"/>
      <c r="Y3101" s="40"/>
      <c r="Z3101" s="40"/>
    </row>
    <row r="3102" spans="1:26" x14ac:dyDescent="0.2">
      <c r="A3102" s="40"/>
      <c r="W3102" s="40"/>
      <c r="X3102" s="40"/>
      <c r="Y3102" s="40"/>
      <c r="Z3102" s="40"/>
    </row>
    <row r="3103" spans="1:26" x14ac:dyDescent="0.2">
      <c r="A3103" s="40"/>
      <c r="W3103" s="40"/>
      <c r="X3103" s="40"/>
      <c r="Y3103" s="40"/>
      <c r="Z3103" s="40"/>
    </row>
    <row r="3104" spans="1:26" x14ac:dyDescent="0.2">
      <c r="A3104" s="40"/>
      <c r="W3104" s="40"/>
      <c r="X3104" s="40"/>
      <c r="Y3104" s="40"/>
      <c r="Z3104" s="40"/>
    </row>
    <row r="3105" spans="1:26" x14ac:dyDescent="0.2">
      <c r="A3105" s="40"/>
      <c r="W3105" s="40"/>
      <c r="X3105" s="40"/>
      <c r="Y3105" s="40"/>
      <c r="Z3105" s="40"/>
    </row>
    <row r="3106" spans="1:26" x14ac:dyDescent="0.2">
      <c r="A3106" s="40"/>
      <c r="W3106" s="40"/>
      <c r="X3106" s="40"/>
      <c r="Y3106" s="40"/>
      <c r="Z3106" s="40"/>
    </row>
    <row r="3107" spans="1:26" x14ac:dyDescent="0.2">
      <c r="A3107" s="40"/>
      <c r="W3107" s="40"/>
      <c r="X3107" s="40"/>
      <c r="Y3107" s="40"/>
      <c r="Z3107" s="40"/>
    </row>
    <row r="3108" spans="1:26" x14ac:dyDescent="0.2">
      <c r="A3108" s="40"/>
      <c r="W3108" s="40"/>
      <c r="X3108" s="40"/>
      <c r="Y3108" s="40"/>
      <c r="Z3108" s="40"/>
    </row>
    <row r="3109" spans="1:26" x14ac:dyDescent="0.2">
      <c r="A3109" s="40"/>
      <c r="W3109" s="40"/>
      <c r="X3109" s="40"/>
      <c r="Y3109" s="40"/>
      <c r="Z3109" s="40"/>
    </row>
    <row r="3110" spans="1:26" x14ac:dyDescent="0.2">
      <c r="A3110" s="40"/>
      <c r="W3110" s="40"/>
      <c r="X3110" s="40"/>
      <c r="Y3110" s="40"/>
      <c r="Z3110" s="40"/>
    </row>
    <row r="3111" spans="1:26" x14ac:dyDescent="0.2">
      <c r="A3111" s="40"/>
      <c r="W3111" s="40"/>
      <c r="X3111" s="40"/>
      <c r="Y3111" s="40"/>
      <c r="Z3111" s="40"/>
    </row>
    <row r="3112" spans="1:26" x14ac:dyDescent="0.2">
      <c r="A3112" s="40"/>
      <c r="W3112" s="40"/>
      <c r="X3112" s="40"/>
      <c r="Y3112" s="40"/>
      <c r="Z3112" s="40"/>
    </row>
    <row r="3113" spans="1:26" x14ac:dyDescent="0.2">
      <c r="A3113" s="40"/>
      <c r="W3113" s="40"/>
      <c r="X3113" s="40"/>
      <c r="Y3113" s="40"/>
      <c r="Z3113" s="40"/>
    </row>
    <row r="3114" spans="1:26" x14ac:dyDescent="0.2">
      <c r="A3114" s="40"/>
      <c r="W3114" s="40"/>
      <c r="X3114" s="40"/>
      <c r="Y3114" s="40"/>
      <c r="Z3114" s="40"/>
    </row>
    <row r="3115" spans="1:26" x14ac:dyDescent="0.2">
      <c r="A3115" s="40"/>
      <c r="W3115" s="40"/>
      <c r="X3115" s="40"/>
      <c r="Y3115" s="40"/>
      <c r="Z3115" s="40"/>
    </row>
    <row r="3116" spans="1:26" x14ac:dyDescent="0.2">
      <c r="A3116" s="40"/>
      <c r="W3116" s="40"/>
      <c r="X3116" s="40"/>
      <c r="Y3116" s="40"/>
      <c r="Z3116" s="40"/>
    </row>
    <row r="3117" spans="1:26" x14ac:dyDescent="0.2">
      <c r="A3117" s="40"/>
      <c r="W3117" s="40"/>
      <c r="X3117" s="40"/>
      <c r="Y3117" s="40"/>
      <c r="Z3117" s="40"/>
    </row>
    <row r="3118" spans="1:26" x14ac:dyDescent="0.2">
      <c r="A3118" s="40"/>
      <c r="W3118" s="40"/>
      <c r="X3118" s="40"/>
      <c r="Y3118" s="40"/>
      <c r="Z3118" s="40"/>
    </row>
    <row r="3119" spans="1:26" x14ac:dyDescent="0.2">
      <c r="A3119" s="40"/>
      <c r="W3119" s="40"/>
      <c r="X3119" s="40"/>
      <c r="Y3119" s="40"/>
      <c r="Z3119" s="40"/>
    </row>
    <row r="3120" spans="1:26" x14ac:dyDescent="0.2">
      <c r="A3120" s="40"/>
      <c r="W3120" s="40"/>
      <c r="X3120" s="40"/>
      <c r="Y3120" s="40"/>
      <c r="Z3120" s="40"/>
    </row>
    <row r="3121" spans="1:26" x14ac:dyDescent="0.2">
      <c r="A3121" s="40"/>
      <c r="W3121" s="40"/>
      <c r="X3121" s="40"/>
      <c r="Y3121" s="40"/>
      <c r="Z3121" s="40"/>
    </row>
    <row r="3122" spans="1:26" x14ac:dyDescent="0.2">
      <c r="A3122" s="40"/>
      <c r="W3122" s="40"/>
      <c r="X3122" s="40"/>
      <c r="Y3122" s="40"/>
      <c r="Z3122" s="40"/>
    </row>
    <row r="3123" spans="1:26" x14ac:dyDescent="0.2">
      <c r="A3123" s="40"/>
      <c r="W3123" s="40"/>
      <c r="X3123" s="40"/>
      <c r="Y3123" s="40"/>
      <c r="Z3123" s="40"/>
    </row>
    <row r="3124" spans="1:26" x14ac:dyDescent="0.2">
      <c r="A3124" s="40"/>
      <c r="W3124" s="40"/>
      <c r="X3124" s="40"/>
      <c r="Y3124" s="40"/>
      <c r="Z3124" s="40"/>
    </row>
    <row r="3125" spans="1:26" x14ac:dyDescent="0.2">
      <c r="A3125" s="40"/>
      <c r="W3125" s="40"/>
      <c r="X3125" s="40"/>
      <c r="Y3125" s="40"/>
      <c r="Z3125" s="40"/>
    </row>
    <row r="3126" spans="1:26" x14ac:dyDescent="0.2">
      <c r="A3126" s="40"/>
      <c r="W3126" s="40"/>
      <c r="X3126" s="40"/>
      <c r="Y3126" s="40"/>
      <c r="Z3126" s="40"/>
    </row>
    <row r="3127" spans="1:26" x14ac:dyDescent="0.2">
      <c r="A3127" s="40"/>
      <c r="W3127" s="40"/>
      <c r="X3127" s="40"/>
      <c r="Y3127" s="40"/>
      <c r="Z3127" s="40"/>
    </row>
    <row r="3128" spans="1:26" x14ac:dyDescent="0.2">
      <c r="A3128" s="40"/>
      <c r="W3128" s="40"/>
      <c r="X3128" s="40"/>
      <c r="Y3128" s="40"/>
      <c r="Z3128" s="40"/>
    </row>
    <row r="3129" spans="1:26" x14ac:dyDescent="0.2">
      <c r="A3129" s="40"/>
      <c r="W3129" s="40"/>
      <c r="X3129" s="40"/>
      <c r="Y3129" s="40"/>
      <c r="Z3129" s="40"/>
    </row>
    <row r="3130" spans="1:26" x14ac:dyDescent="0.2">
      <c r="A3130" s="40"/>
      <c r="W3130" s="40"/>
      <c r="X3130" s="40"/>
      <c r="Y3130" s="40"/>
      <c r="Z3130" s="40"/>
    </row>
    <row r="3131" spans="1:26" x14ac:dyDescent="0.2">
      <c r="A3131" s="40"/>
      <c r="W3131" s="40"/>
      <c r="X3131" s="40"/>
      <c r="Y3131" s="40"/>
      <c r="Z3131" s="40"/>
    </row>
    <row r="3132" spans="1:26" x14ac:dyDescent="0.2">
      <c r="A3132" s="40"/>
      <c r="W3132" s="40"/>
      <c r="X3132" s="40"/>
      <c r="Y3132" s="40"/>
      <c r="Z3132" s="40"/>
    </row>
    <row r="3133" spans="1:26" x14ac:dyDescent="0.2">
      <c r="A3133" s="40"/>
      <c r="W3133" s="40"/>
      <c r="X3133" s="40"/>
      <c r="Y3133" s="40"/>
      <c r="Z3133" s="40"/>
    </row>
    <row r="3134" spans="1:26" x14ac:dyDescent="0.2">
      <c r="A3134" s="40"/>
      <c r="W3134" s="40"/>
      <c r="X3134" s="40"/>
      <c r="Y3134" s="40"/>
      <c r="Z3134" s="40"/>
    </row>
    <row r="3135" spans="1:26" x14ac:dyDescent="0.2">
      <c r="A3135" s="40"/>
      <c r="W3135" s="40"/>
      <c r="X3135" s="40"/>
      <c r="Y3135" s="40"/>
      <c r="Z3135" s="40"/>
    </row>
    <row r="3136" spans="1:26" x14ac:dyDescent="0.2">
      <c r="A3136" s="40"/>
      <c r="W3136" s="40"/>
      <c r="X3136" s="40"/>
      <c r="Y3136" s="40"/>
      <c r="Z3136" s="40"/>
    </row>
    <row r="3137" spans="1:26" x14ac:dyDescent="0.2">
      <c r="A3137" s="40"/>
      <c r="W3137" s="40"/>
      <c r="X3137" s="40"/>
      <c r="Y3137" s="40"/>
      <c r="Z3137" s="40"/>
    </row>
    <row r="3138" spans="1:26" x14ac:dyDescent="0.2">
      <c r="A3138" s="40"/>
      <c r="W3138" s="40"/>
      <c r="X3138" s="40"/>
      <c r="Y3138" s="40"/>
      <c r="Z3138" s="40"/>
    </row>
    <row r="3139" spans="1:26" x14ac:dyDescent="0.2">
      <c r="A3139" s="40"/>
      <c r="W3139" s="40"/>
      <c r="X3139" s="40"/>
      <c r="Y3139" s="40"/>
      <c r="Z3139" s="40"/>
    </row>
    <row r="3140" spans="1:26" x14ac:dyDescent="0.2">
      <c r="A3140" s="40"/>
      <c r="W3140" s="40"/>
      <c r="X3140" s="40"/>
      <c r="Y3140" s="40"/>
      <c r="Z3140" s="40"/>
    </row>
    <row r="3141" spans="1:26" x14ac:dyDescent="0.2">
      <c r="A3141" s="40"/>
      <c r="W3141" s="40"/>
      <c r="X3141" s="40"/>
      <c r="Y3141" s="40"/>
      <c r="Z3141" s="40"/>
    </row>
    <row r="3142" spans="1:26" x14ac:dyDescent="0.2">
      <c r="A3142" s="40"/>
      <c r="W3142" s="40"/>
      <c r="X3142" s="40"/>
      <c r="Y3142" s="40"/>
      <c r="Z3142" s="40"/>
    </row>
    <row r="3143" spans="1:26" x14ac:dyDescent="0.2">
      <c r="A3143" s="40"/>
      <c r="W3143" s="40"/>
      <c r="X3143" s="40"/>
      <c r="Y3143" s="40"/>
      <c r="Z3143" s="40"/>
    </row>
    <row r="3144" spans="1:26" x14ac:dyDescent="0.2">
      <c r="A3144" s="40"/>
      <c r="W3144" s="40"/>
      <c r="X3144" s="40"/>
      <c r="Y3144" s="40"/>
      <c r="Z3144" s="40"/>
    </row>
    <row r="3145" spans="1:26" x14ac:dyDescent="0.2">
      <c r="A3145" s="40"/>
      <c r="W3145" s="40"/>
      <c r="X3145" s="40"/>
      <c r="Y3145" s="40"/>
      <c r="Z3145" s="40"/>
    </row>
    <row r="3146" spans="1:26" x14ac:dyDescent="0.2">
      <c r="A3146" s="40"/>
      <c r="W3146" s="40"/>
      <c r="X3146" s="40"/>
      <c r="Y3146" s="40"/>
      <c r="Z3146" s="40"/>
    </row>
    <row r="3147" spans="1:26" x14ac:dyDescent="0.2">
      <c r="A3147" s="40"/>
      <c r="W3147" s="40"/>
      <c r="X3147" s="40"/>
      <c r="Y3147" s="40"/>
      <c r="Z3147" s="40"/>
    </row>
    <row r="3148" spans="1:26" x14ac:dyDescent="0.2">
      <c r="A3148" s="40"/>
      <c r="W3148" s="40"/>
      <c r="X3148" s="40"/>
      <c r="Y3148" s="40"/>
      <c r="Z3148" s="40"/>
    </row>
    <row r="3149" spans="1:26" x14ac:dyDescent="0.2">
      <c r="A3149" s="40"/>
      <c r="W3149" s="40"/>
      <c r="X3149" s="40"/>
      <c r="Y3149" s="40"/>
      <c r="Z3149" s="40"/>
    </row>
    <row r="3150" spans="1:26" x14ac:dyDescent="0.2">
      <c r="A3150" s="40"/>
      <c r="W3150" s="40"/>
      <c r="X3150" s="40"/>
      <c r="Y3150" s="40"/>
      <c r="Z3150" s="40"/>
    </row>
    <row r="3151" spans="1:26" x14ac:dyDescent="0.2">
      <c r="A3151" s="40"/>
      <c r="W3151" s="40"/>
      <c r="X3151" s="40"/>
      <c r="Y3151" s="40"/>
      <c r="Z3151" s="40"/>
    </row>
    <row r="3152" spans="1:26" x14ac:dyDescent="0.2">
      <c r="A3152" s="40"/>
      <c r="W3152" s="40"/>
      <c r="X3152" s="40"/>
      <c r="Y3152" s="40"/>
      <c r="Z3152" s="40"/>
    </row>
    <row r="3153" spans="1:26" x14ac:dyDescent="0.2">
      <c r="A3153" s="40"/>
      <c r="W3153" s="40"/>
      <c r="X3153" s="40"/>
      <c r="Y3153" s="40"/>
      <c r="Z3153" s="40"/>
    </row>
    <row r="3154" spans="1:26" x14ac:dyDescent="0.2">
      <c r="A3154" s="40"/>
      <c r="W3154" s="40"/>
      <c r="X3154" s="40"/>
      <c r="Y3154" s="40"/>
      <c r="Z3154" s="40"/>
    </row>
    <row r="3155" spans="1:26" x14ac:dyDescent="0.2">
      <c r="A3155" s="40"/>
      <c r="W3155" s="40"/>
      <c r="X3155" s="40"/>
      <c r="Y3155" s="40"/>
      <c r="Z3155" s="40"/>
    </row>
    <row r="3156" spans="1:26" x14ac:dyDescent="0.2">
      <c r="A3156" s="40"/>
      <c r="W3156" s="40"/>
      <c r="X3156" s="40"/>
      <c r="Y3156" s="40"/>
      <c r="Z3156" s="40"/>
    </row>
    <row r="3157" spans="1:26" x14ac:dyDescent="0.2">
      <c r="A3157" s="40"/>
      <c r="W3157" s="40"/>
      <c r="X3157" s="40"/>
      <c r="Y3157" s="40"/>
      <c r="Z3157" s="40"/>
    </row>
    <row r="3158" spans="1:26" x14ac:dyDescent="0.2">
      <c r="A3158" s="40"/>
      <c r="W3158" s="40"/>
      <c r="X3158" s="40"/>
      <c r="Y3158" s="40"/>
      <c r="Z3158" s="40"/>
    </row>
    <row r="3159" spans="1:26" x14ac:dyDescent="0.2">
      <c r="A3159" s="40"/>
      <c r="W3159" s="40"/>
      <c r="X3159" s="40"/>
      <c r="Y3159" s="40"/>
      <c r="Z3159" s="40"/>
    </row>
    <row r="3160" spans="1:26" x14ac:dyDescent="0.2">
      <c r="A3160" s="40"/>
      <c r="W3160" s="40"/>
      <c r="X3160" s="40"/>
      <c r="Y3160" s="40"/>
      <c r="Z3160" s="40"/>
    </row>
    <row r="3161" spans="1:26" x14ac:dyDescent="0.2">
      <c r="A3161" s="40"/>
      <c r="W3161" s="40"/>
      <c r="X3161" s="40"/>
      <c r="Y3161" s="40"/>
      <c r="Z3161" s="40"/>
    </row>
    <row r="3162" spans="1:26" x14ac:dyDescent="0.2">
      <c r="A3162" s="40"/>
      <c r="W3162" s="40"/>
      <c r="X3162" s="40"/>
      <c r="Y3162" s="40"/>
      <c r="Z3162" s="40"/>
    </row>
    <row r="3163" spans="1:26" x14ac:dyDescent="0.2">
      <c r="A3163" s="40"/>
      <c r="W3163" s="40"/>
      <c r="X3163" s="40"/>
      <c r="Y3163" s="40"/>
      <c r="Z3163" s="40"/>
    </row>
    <row r="3164" spans="1:26" x14ac:dyDescent="0.2">
      <c r="A3164" s="40"/>
      <c r="W3164" s="40"/>
      <c r="X3164" s="40"/>
      <c r="Y3164" s="40"/>
      <c r="Z3164" s="40"/>
    </row>
    <row r="3165" spans="1:26" x14ac:dyDescent="0.2">
      <c r="A3165" s="40"/>
      <c r="W3165" s="40"/>
      <c r="X3165" s="40"/>
      <c r="Y3165" s="40"/>
      <c r="Z3165" s="40"/>
    </row>
    <row r="3166" spans="1:26" x14ac:dyDescent="0.2">
      <c r="A3166" s="40"/>
      <c r="W3166" s="40"/>
      <c r="X3166" s="40"/>
      <c r="Y3166" s="40"/>
      <c r="Z3166" s="40"/>
    </row>
    <row r="3167" spans="1:26" x14ac:dyDescent="0.2">
      <c r="A3167" s="40"/>
      <c r="W3167" s="40"/>
      <c r="X3167" s="40"/>
      <c r="Y3167" s="40"/>
      <c r="Z3167" s="40"/>
    </row>
    <row r="3168" spans="1:26" x14ac:dyDescent="0.2">
      <c r="A3168" s="40"/>
      <c r="W3168" s="40"/>
      <c r="X3168" s="40"/>
      <c r="Y3168" s="40"/>
      <c r="Z3168" s="40"/>
    </row>
    <row r="3169" spans="1:26" x14ac:dyDescent="0.2">
      <c r="A3169" s="40"/>
      <c r="W3169" s="40"/>
      <c r="X3169" s="40"/>
      <c r="Y3169" s="40"/>
      <c r="Z3169" s="40"/>
    </row>
    <row r="3170" spans="1:26" x14ac:dyDescent="0.2">
      <c r="A3170" s="40"/>
      <c r="W3170" s="40"/>
      <c r="X3170" s="40"/>
      <c r="Y3170" s="40"/>
      <c r="Z3170" s="40"/>
    </row>
    <row r="3171" spans="1:26" x14ac:dyDescent="0.2">
      <c r="A3171" s="40"/>
      <c r="W3171" s="40"/>
      <c r="X3171" s="40"/>
      <c r="Y3171" s="40"/>
      <c r="Z3171" s="40"/>
    </row>
    <row r="3172" spans="1:26" x14ac:dyDescent="0.2">
      <c r="A3172" s="40"/>
      <c r="W3172" s="40"/>
      <c r="X3172" s="40"/>
      <c r="Y3172" s="40"/>
      <c r="Z3172" s="40"/>
    </row>
    <row r="3173" spans="1:26" x14ac:dyDescent="0.2">
      <c r="A3173" s="40"/>
      <c r="W3173" s="40"/>
      <c r="X3173" s="40"/>
      <c r="Y3173" s="40"/>
      <c r="Z3173" s="40"/>
    </row>
    <row r="3174" spans="1:26" x14ac:dyDescent="0.2">
      <c r="A3174" s="40"/>
      <c r="W3174" s="40"/>
      <c r="X3174" s="40"/>
      <c r="Y3174" s="40"/>
      <c r="Z3174" s="40"/>
    </row>
    <row r="3175" spans="1:26" x14ac:dyDescent="0.2">
      <c r="A3175" s="40"/>
      <c r="W3175" s="40"/>
      <c r="X3175" s="40"/>
      <c r="Y3175" s="40"/>
      <c r="Z3175" s="40"/>
    </row>
    <row r="3176" spans="1:26" x14ac:dyDescent="0.2">
      <c r="A3176" s="40"/>
      <c r="W3176" s="40"/>
      <c r="X3176" s="40"/>
      <c r="Y3176" s="40"/>
      <c r="Z3176" s="40"/>
    </row>
    <row r="3177" spans="1:26" x14ac:dyDescent="0.2">
      <c r="A3177" s="40"/>
      <c r="W3177" s="40"/>
      <c r="X3177" s="40"/>
      <c r="Y3177" s="40"/>
      <c r="Z3177" s="40"/>
    </row>
    <row r="3178" spans="1:26" x14ac:dyDescent="0.2">
      <c r="A3178" s="40"/>
      <c r="W3178" s="40"/>
      <c r="X3178" s="40"/>
      <c r="Y3178" s="40"/>
      <c r="Z3178" s="40"/>
    </row>
    <row r="3179" spans="1:26" x14ac:dyDescent="0.2">
      <c r="A3179" s="40"/>
      <c r="W3179" s="40"/>
      <c r="X3179" s="40"/>
      <c r="Y3179" s="40"/>
      <c r="Z3179" s="40"/>
    </row>
    <row r="3180" spans="1:26" x14ac:dyDescent="0.2">
      <c r="A3180" s="40"/>
      <c r="W3180" s="40"/>
      <c r="X3180" s="40"/>
      <c r="Y3180" s="40"/>
      <c r="Z3180" s="40"/>
    </row>
    <row r="3181" spans="1:26" x14ac:dyDescent="0.2">
      <c r="A3181" s="40"/>
      <c r="W3181" s="40"/>
      <c r="X3181" s="40"/>
      <c r="Y3181" s="40"/>
      <c r="Z3181" s="40"/>
    </row>
    <row r="3182" spans="1:26" x14ac:dyDescent="0.2">
      <c r="A3182" s="40"/>
      <c r="W3182" s="40"/>
      <c r="X3182" s="40"/>
      <c r="Y3182" s="40"/>
      <c r="Z3182" s="40"/>
    </row>
    <row r="3183" spans="1:26" x14ac:dyDescent="0.2">
      <c r="A3183" s="40"/>
      <c r="W3183" s="40"/>
      <c r="X3183" s="40"/>
      <c r="Y3183" s="40"/>
      <c r="Z3183" s="40"/>
    </row>
    <row r="3184" spans="1:26" x14ac:dyDescent="0.2">
      <c r="A3184" s="40"/>
      <c r="W3184" s="40"/>
      <c r="X3184" s="40"/>
      <c r="Y3184" s="40"/>
      <c r="Z3184" s="40"/>
    </row>
    <row r="3185" spans="1:26" x14ac:dyDescent="0.2">
      <c r="A3185" s="40"/>
      <c r="W3185" s="40"/>
      <c r="X3185" s="40"/>
      <c r="Y3185" s="40"/>
      <c r="Z3185" s="40"/>
    </row>
    <row r="3186" spans="1:26" x14ac:dyDescent="0.2">
      <c r="A3186" s="40"/>
      <c r="W3186" s="40"/>
      <c r="X3186" s="40"/>
      <c r="Y3186" s="40"/>
      <c r="Z3186" s="40"/>
    </row>
    <row r="3187" spans="1:26" x14ac:dyDescent="0.2">
      <c r="A3187" s="40"/>
      <c r="W3187" s="40"/>
      <c r="X3187" s="40"/>
      <c r="Y3187" s="40"/>
      <c r="Z3187" s="40"/>
    </row>
    <row r="3188" spans="1:26" x14ac:dyDescent="0.2">
      <c r="A3188" s="40"/>
      <c r="W3188" s="40"/>
      <c r="X3188" s="40"/>
      <c r="Y3188" s="40"/>
      <c r="Z3188" s="40"/>
    </row>
    <row r="3189" spans="1:26" x14ac:dyDescent="0.2">
      <c r="A3189" s="40"/>
      <c r="W3189" s="40"/>
      <c r="X3189" s="40"/>
      <c r="Y3189" s="40"/>
      <c r="Z3189" s="40"/>
    </row>
    <row r="3190" spans="1:26" x14ac:dyDescent="0.2">
      <c r="A3190" s="40"/>
      <c r="W3190" s="40"/>
      <c r="X3190" s="40"/>
      <c r="Y3190" s="40"/>
      <c r="Z3190" s="40"/>
    </row>
    <row r="3191" spans="1:26" x14ac:dyDescent="0.2">
      <c r="A3191" s="40"/>
      <c r="W3191" s="40"/>
      <c r="X3191" s="40"/>
      <c r="Y3191" s="40"/>
      <c r="Z3191" s="40"/>
    </row>
    <row r="3192" spans="1:26" x14ac:dyDescent="0.2">
      <c r="A3192" s="40"/>
      <c r="W3192" s="40"/>
      <c r="X3192" s="40"/>
      <c r="Y3192" s="40"/>
      <c r="Z3192" s="40"/>
    </row>
    <row r="3193" spans="1:26" x14ac:dyDescent="0.2">
      <c r="A3193" s="40"/>
      <c r="W3193" s="40"/>
      <c r="X3193" s="40"/>
      <c r="Y3193" s="40"/>
      <c r="Z3193" s="40"/>
    </row>
    <row r="3194" spans="1:26" x14ac:dyDescent="0.2">
      <c r="A3194" s="40"/>
      <c r="W3194" s="40"/>
      <c r="X3194" s="40"/>
      <c r="Y3194" s="40"/>
      <c r="Z3194" s="40"/>
    </row>
    <row r="3195" spans="1:26" x14ac:dyDescent="0.2">
      <c r="A3195" s="40"/>
      <c r="W3195" s="40"/>
      <c r="X3195" s="40"/>
      <c r="Y3195" s="40"/>
      <c r="Z3195" s="40"/>
    </row>
    <row r="3196" spans="1:26" x14ac:dyDescent="0.2">
      <c r="A3196" s="40"/>
      <c r="W3196" s="40"/>
      <c r="X3196" s="40"/>
      <c r="Y3196" s="40"/>
      <c r="Z3196" s="40"/>
    </row>
    <row r="3197" spans="1:26" x14ac:dyDescent="0.2">
      <c r="A3197" s="40"/>
      <c r="W3197" s="40"/>
      <c r="X3197" s="40"/>
      <c r="Y3197" s="40"/>
      <c r="Z3197" s="40"/>
    </row>
    <row r="3198" spans="1:26" x14ac:dyDescent="0.2">
      <c r="A3198" s="40"/>
      <c r="W3198" s="40"/>
      <c r="X3198" s="40"/>
      <c r="Y3198" s="40"/>
      <c r="Z3198" s="40"/>
    </row>
    <row r="3199" spans="1:26" x14ac:dyDescent="0.2">
      <c r="A3199" s="40"/>
      <c r="W3199" s="40"/>
      <c r="X3199" s="40"/>
      <c r="Y3199" s="40"/>
      <c r="Z3199" s="40"/>
    </row>
    <row r="3200" spans="1:26" x14ac:dyDescent="0.2">
      <c r="A3200" s="40"/>
      <c r="W3200" s="40"/>
      <c r="X3200" s="40"/>
      <c r="Y3200" s="40"/>
      <c r="Z3200" s="40"/>
    </row>
    <row r="3201" spans="1:26" x14ac:dyDescent="0.2">
      <c r="A3201" s="40"/>
      <c r="W3201" s="40"/>
      <c r="X3201" s="40"/>
      <c r="Y3201" s="40"/>
      <c r="Z3201" s="40"/>
    </row>
    <row r="3202" spans="1:26" x14ac:dyDescent="0.2">
      <c r="A3202" s="40"/>
      <c r="W3202" s="40"/>
      <c r="X3202" s="40"/>
      <c r="Y3202" s="40"/>
      <c r="Z3202" s="40"/>
    </row>
    <row r="3203" spans="1:26" x14ac:dyDescent="0.2">
      <c r="A3203" s="40"/>
      <c r="W3203" s="40"/>
      <c r="X3203" s="40"/>
      <c r="Y3203" s="40"/>
      <c r="Z3203" s="40"/>
    </row>
    <row r="3204" spans="1:26" x14ac:dyDescent="0.2">
      <c r="A3204" s="40"/>
      <c r="W3204" s="40"/>
      <c r="X3204" s="40"/>
      <c r="Y3204" s="40"/>
      <c r="Z3204" s="40"/>
    </row>
    <row r="3205" spans="1:26" x14ac:dyDescent="0.2">
      <c r="A3205" s="40"/>
      <c r="W3205" s="40"/>
      <c r="X3205" s="40"/>
      <c r="Y3205" s="40"/>
      <c r="Z3205" s="40"/>
    </row>
    <row r="3206" spans="1:26" x14ac:dyDescent="0.2">
      <c r="A3206" s="40"/>
      <c r="W3206" s="40"/>
      <c r="X3206" s="40"/>
      <c r="Y3206" s="40"/>
      <c r="Z3206" s="40"/>
    </row>
    <row r="3207" spans="1:26" x14ac:dyDescent="0.2">
      <c r="A3207" s="40"/>
      <c r="W3207" s="40"/>
      <c r="X3207" s="40"/>
      <c r="Y3207" s="40"/>
      <c r="Z3207" s="40"/>
    </row>
    <row r="3208" spans="1:26" x14ac:dyDescent="0.2">
      <c r="A3208" s="40"/>
      <c r="W3208" s="40"/>
      <c r="X3208" s="40"/>
      <c r="Y3208" s="40"/>
      <c r="Z3208" s="40"/>
    </row>
    <row r="3209" spans="1:26" x14ac:dyDescent="0.2">
      <c r="A3209" s="40"/>
      <c r="W3209" s="40"/>
      <c r="X3209" s="40"/>
      <c r="Y3209" s="40"/>
      <c r="Z3209" s="40"/>
    </row>
    <row r="3210" spans="1:26" x14ac:dyDescent="0.2">
      <c r="A3210" s="40"/>
      <c r="W3210" s="40"/>
      <c r="X3210" s="40"/>
      <c r="Y3210" s="40"/>
      <c r="Z3210" s="40"/>
    </row>
    <row r="3211" spans="1:26" x14ac:dyDescent="0.2">
      <c r="A3211" s="40"/>
      <c r="W3211" s="40"/>
      <c r="X3211" s="40"/>
      <c r="Y3211" s="40"/>
      <c r="Z3211" s="40"/>
    </row>
    <row r="3212" spans="1:26" x14ac:dyDescent="0.2">
      <c r="A3212" s="40"/>
      <c r="W3212" s="40"/>
      <c r="X3212" s="40"/>
      <c r="Y3212" s="40"/>
      <c r="Z3212" s="40"/>
    </row>
    <row r="3213" spans="1:26" x14ac:dyDescent="0.2">
      <c r="A3213" s="40"/>
      <c r="W3213" s="40"/>
      <c r="X3213" s="40"/>
      <c r="Y3213" s="40"/>
      <c r="Z3213" s="40"/>
    </row>
    <row r="3214" spans="1:26" x14ac:dyDescent="0.2">
      <c r="A3214" s="40"/>
      <c r="W3214" s="40"/>
      <c r="X3214" s="40"/>
      <c r="Y3214" s="40"/>
      <c r="Z3214" s="40"/>
    </row>
    <row r="3215" spans="1:26" x14ac:dyDescent="0.2">
      <c r="A3215" s="40"/>
      <c r="W3215" s="40"/>
      <c r="X3215" s="40"/>
      <c r="Y3215" s="40"/>
      <c r="Z3215" s="40"/>
    </row>
    <row r="3216" spans="1:26" x14ac:dyDescent="0.2">
      <c r="A3216" s="40"/>
      <c r="W3216" s="40"/>
      <c r="X3216" s="40"/>
      <c r="Y3216" s="40"/>
      <c r="Z3216" s="40"/>
    </row>
    <row r="3217" spans="1:26" x14ac:dyDescent="0.2">
      <c r="A3217" s="40"/>
      <c r="W3217" s="40"/>
      <c r="X3217" s="40"/>
      <c r="Y3217" s="40"/>
      <c r="Z3217" s="40"/>
    </row>
    <row r="3218" spans="1:26" x14ac:dyDescent="0.2">
      <c r="A3218" s="40"/>
      <c r="W3218" s="40"/>
      <c r="X3218" s="40"/>
      <c r="Y3218" s="40"/>
      <c r="Z3218" s="40"/>
    </row>
    <row r="3219" spans="1:26" x14ac:dyDescent="0.2">
      <c r="A3219" s="40"/>
      <c r="W3219" s="40"/>
      <c r="X3219" s="40"/>
      <c r="Y3219" s="40"/>
      <c r="Z3219" s="40"/>
    </row>
    <row r="3220" spans="1:26" x14ac:dyDescent="0.2">
      <c r="A3220" s="40"/>
      <c r="W3220" s="40"/>
      <c r="X3220" s="40"/>
      <c r="Y3220" s="40"/>
      <c r="Z3220" s="40"/>
    </row>
    <row r="3221" spans="1:26" x14ac:dyDescent="0.2">
      <c r="A3221" s="40"/>
      <c r="W3221" s="40"/>
      <c r="X3221" s="40"/>
      <c r="Y3221" s="40"/>
      <c r="Z3221" s="40"/>
    </row>
    <row r="3222" spans="1:26" x14ac:dyDescent="0.2">
      <c r="A3222" s="40"/>
      <c r="W3222" s="40"/>
      <c r="X3222" s="40"/>
      <c r="Y3222" s="40"/>
      <c r="Z3222" s="40"/>
    </row>
    <row r="3223" spans="1:26" x14ac:dyDescent="0.2">
      <c r="A3223" s="40"/>
      <c r="W3223" s="40"/>
      <c r="X3223" s="40"/>
      <c r="Y3223" s="40"/>
      <c r="Z3223" s="40"/>
    </row>
    <row r="3224" spans="1:26" x14ac:dyDescent="0.2">
      <c r="A3224" s="40"/>
      <c r="W3224" s="40"/>
      <c r="X3224" s="40"/>
      <c r="Y3224" s="40"/>
      <c r="Z3224" s="40"/>
    </row>
    <row r="3225" spans="1:26" x14ac:dyDescent="0.2">
      <c r="A3225" s="40"/>
      <c r="W3225" s="40"/>
      <c r="X3225" s="40"/>
      <c r="Y3225" s="40"/>
      <c r="Z3225" s="40"/>
    </row>
    <row r="3226" spans="1:26" x14ac:dyDescent="0.2">
      <c r="A3226" s="40"/>
      <c r="W3226" s="40"/>
      <c r="X3226" s="40"/>
      <c r="Y3226" s="40"/>
      <c r="Z3226" s="40"/>
    </row>
    <row r="3227" spans="1:26" x14ac:dyDescent="0.2">
      <c r="A3227" s="40"/>
      <c r="W3227" s="40"/>
      <c r="X3227" s="40"/>
      <c r="Y3227" s="40"/>
      <c r="Z3227" s="40"/>
    </row>
    <row r="3228" spans="1:26" x14ac:dyDescent="0.2">
      <c r="A3228" s="40"/>
      <c r="W3228" s="40"/>
      <c r="X3228" s="40"/>
      <c r="Y3228" s="40"/>
      <c r="Z3228" s="40"/>
    </row>
    <row r="3229" spans="1:26" x14ac:dyDescent="0.2">
      <c r="A3229" s="40"/>
      <c r="W3229" s="40"/>
      <c r="X3229" s="40"/>
      <c r="Y3229" s="40"/>
      <c r="Z3229" s="40"/>
    </row>
    <row r="3230" spans="1:26" x14ac:dyDescent="0.2">
      <c r="A3230" s="40"/>
      <c r="W3230" s="40"/>
      <c r="X3230" s="40"/>
      <c r="Y3230" s="40"/>
      <c r="Z3230" s="40"/>
    </row>
    <row r="3231" spans="1:26" x14ac:dyDescent="0.2">
      <c r="A3231" s="40"/>
      <c r="W3231" s="40"/>
      <c r="X3231" s="40"/>
      <c r="Y3231" s="40"/>
      <c r="Z3231" s="40"/>
    </row>
    <row r="3232" spans="1:26" x14ac:dyDescent="0.2">
      <c r="A3232" s="40"/>
      <c r="W3232" s="40"/>
      <c r="X3232" s="40"/>
      <c r="Y3232" s="40"/>
      <c r="Z3232" s="40"/>
    </row>
    <row r="3233" spans="1:26" x14ac:dyDescent="0.2">
      <c r="A3233" s="40"/>
      <c r="W3233" s="40"/>
      <c r="X3233" s="40"/>
      <c r="Y3233" s="40"/>
      <c r="Z3233" s="40"/>
    </row>
    <row r="3234" spans="1:26" x14ac:dyDescent="0.2">
      <c r="A3234" s="40"/>
      <c r="W3234" s="40"/>
      <c r="X3234" s="40"/>
      <c r="Y3234" s="40"/>
      <c r="Z3234" s="40"/>
    </row>
    <row r="3235" spans="1:26" x14ac:dyDescent="0.2">
      <c r="A3235" s="40"/>
      <c r="W3235" s="40"/>
      <c r="X3235" s="40"/>
      <c r="Y3235" s="40"/>
      <c r="Z3235" s="40"/>
    </row>
    <row r="3236" spans="1:26" x14ac:dyDescent="0.2">
      <c r="A3236" s="40"/>
      <c r="W3236" s="40"/>
      <c r="X3236" s="40"/>
      <c r="Y3236" s="40"/>
      <c r="Z3236" s="40"/>
    </row>
    <row r="3237" spans="1:26" x14ac:dyDescent="0.2">
      <c r="A3237" s="40"/>
      <c r="W3237" s="40"/>
      <c r="X3237" s="40"/>
      <c r="Y3237" s="40"/>
      <c r="Z3237" s="40"/>
    </row>
    <row r="3238" spans="1:26" x14ac:dyDescent="0.2">
      <c r="A3238" s="40"/>
      <c r="W3238" s="40"/>
      <c r="X3238" s="40"/>
      <c r="Y3238" s="40"/>
      <c r="Z3238" s="40"/>
    </row>
    <row r="3239" spans="1:26" x14ac:dyDescent="0.2">
      <c r="A3239" s="40"/>
      <c r="W3239" s="40"/>
      <c r="X3239" s="40"/>
      <c r="Y3239" s="40"/>
      <c r="Z3239" s="40"/>
    </row>
    <row r="3240" spans="1:26" x14ac:dyDescent="0.2">
      <c r="A3240" s="40"/>
      <c r="W3240" s="40"/>
      <c r="X3240" s="40"/>
      <c r="Y3240" s="40"/>
      <c r="Z3240" s="40"/>
    </row>
    <row r="3241" spans="1:26" x14ac:dyDescent="0.2">
      <c r="A3241" s="40"/>
      <c r="W3241" s="40"/>
      <c r="X3241" s="40"/>
      <c r="Y3241" s="40"/>
      <c r="Z3241" s="40"/>
    </row>
    <row r="3242" spans="1:26" x14ac:dyDescent="0.2">
      <c r="A3242" s="40"/>
      <c r="W3242" s="40"/>
      <c r="X3242" s="40"/>
      <c r="Y3242" s="40"/>
      <c r="Z3242" s="40"/>
    </row>
    <row r="3243" spans="1:26" x14ac:dyDescent="0.2">
      <c r="A3243" s="40"/>
      <c r="W3243" s="40"/>
      <c r="X3243" s="40"/>
      <c r="Y3243" s="40"/>
      <c r="Z3243" s="40"/>
    </row>
    <row r="3244" spans="1:26" x14ac:dyDescent="0.2">
      <c r="A3244" s="40"/>
      <c r="W3244" s="40"/>
      <c r="X3244" s="40"/>
      <c r="Y3244" s="40"/>
      <c r="Z3244" s="40"/>
    </row>
    <row r="3245" spans="1:26" x14ac:dyDescent="0.2">
      <c r="A3245" s="40"/>
      <c r="W3245" s="40"/>
      <c r="X3245" s="40"/>
      <c r="Y3245" s="40"/>
      <c r="Z3245" s="40"/>
    </row>
    <row r="3246" spans="1:26" x14ac:dyDescent="0.2">
      <c r="A3246" s="40"/>
      <c r="W3246" s="40"/>
      <c r="X3246" s="40"/>
      <c r="Y3246" s="40"/>
      <c r="Z3246" s="40"/>
    </row>
    <row r="3247" spans="1:26" x14ac:dyDescent="0.2">
      <c r="A3247" s="40"/>
      <c r="W3247" s="40"/>
      <c r="X3247" s="40"/>
      <c r="Y3247" s="40"/>
      <c r="Z3247" s="40"/>
    </row>
    <row r="3248" spans="1:26" x14ac:dyDescent="0.2">
      <c r="A3248" s="40"/>
      <c r="W3248" s="40"/>
      <c r="X3248" s="40"/>
      <c r="Y3248" s="40"/>
      <c r="Z3248" s="40"/>
    </row>
    <row r="3249" spans="1:26" x14ac:dyDescent="0.2">
      <c r="A3249" s="40"/>
      <c r="W3249" s="40"/>
      <c r="X3249" s="40"/>
      <c r="Y3249" s="40"/>
      <c r="Z3249" s="40"/>
    </row>
    <row r="3250" spans="1:26" x14ac:dyDescent="0.2">
      <c r="A3250" s="40"/>
      <c r="W3250" s="40"/>
      <c r="X3250" s="40"/>
      <c r="Y3250" s="40"/>
      <c r="Z3250" s="40"/>
    </row>
    <row r="3251" spans="1:26" x14ac:dyDescent="0.2">
      <c r="A3251" s="40"/>
      <c r="W3251" s="40"/>
      <c r="X3251" s="40"/>
      <c r="Y3251" s="40"/>
      <c r="Z3251" s="40"/>
    </row>
    <row r="3252" spans="1:26" x14ac:dyDescent="0.2">
      <c r="A3252" s="40"/>
      <c r="W3252" s="40"/>
      <c r="X3252" s="40"/>
      <c r="Y3252" s="40"/>
      <c r="Z3252" s="40"/>
    </row>
    <row r="3253" spans="1:26" x14ac:dyDescent="0.2">
      <c r="A3253" s="40"/>
      <c r="W3253" s="40"/>
      <c r="X3253" s="40"/>
      <c r="Y3253" s="40"/>
      <c r="Z3253" s="40"/>
    </row>
    <row r="3254" spans="1:26" x14ac:dyDescent="0.2">
      <c r="A3254" s="40"/>
      <c r="W3254" s="40"/>
      <c r="X3254" s="40"/>
      <c r="Y3254" s="40"/>
      <c r="Z3254" s="40"/>
    </row>
    <row r="3255" spans="1:26" x14ac:dyDescent="0.2">
      <c r="A3255" s="40"/>
      <c r="W3255" s="40"/>
      <c r="X3255" s="40"/>
      <c r="Y3255" s="40"/>
      <c r="Z3255" s="40"/>
    </row>
    <row r="3256" spans="1:26" x14ac:dyDescent="0.2">
      <c r="A3256" s="40"/>
      <c r="W3256" s="40"/>
      <c r="X3256" s="40"/>
      <c r="Y3256" s="40"/>
      <c r="Z3256" s="40"/>
    </row>
    <row r="3257" spans="1:26" x14ac:dyDescent="0.2">
      <c r="A3257" s="40"/>
      <c r="W3257" s="40"/>
      <c r="X3257" s="40"/>
      <c r="Y3257" s="40"/>
      <c r="Z3257" s="40"/>
    </row>
    <row r="3258" spans="1:26" x14ac:dyDescent="0.2">
      <c r="A3258" s="40"/>
      <c r="W3258" s="40"/>
      <c r="X3258" s="40"/>
      <c r="Y3258" s="40"/>
      <c r="Z3258" s="40"/>
    </row>
    <row r="3259" spans="1:26" x14ac:dyDescent="0.2">
      <c r="A3259" s="40"/>
      <c r="W3259" s="40"/>
      <c r="X3259" s="40"/>
      <c r="Y3259" s="40"/>
      <c r="Z3259" s="40"/>
    </row>
    <row r="3260" spans="1:26" x14ac:dyDescent="0.2">
      <c r="A3260" s="40"/>
      <c r="W3260" s="40"/>
      <c r="X3260" s="40"/>
      <c r="Y3260" s="40"/>
      <c r="Z3260" s="40"/>
    </row>
    <row r="3261" spans="1:26" x14ac:dyDescent="0.2">
      <c r="A3261" s="40"/>
      <c r="W3261" s="40"/>
      <c r="X3261" s="40"/>
      <c r="Y3261" s="40"/>
      <c r="Z3261" s="40"/>
    </row>
    <row r="3262" spans="1:26" x14ac:dyDescent="0.2">
      <c r="A3262" s="40"/>
      <c r="W3262" s="40"/>
      <c r="X3262" s="40"/>
      <c r="Y3262" s="40"/>
      <c r="Z3262" s="40"/>
    </row>
    <row r="3263" spans="1:26" x14ac:dyDescent="0.2">
      <c r="A3263" s="40"/>
      <c r="W3263" s="40"/>
      <c r="X3263" s="40"/>
      <c r="Y3263" s="40"/>
      <c r="Z3263" s="40"/>
    </row>
    <row r="3264" spans="1:26" x14ac:dyDescent="0.2">
      <c r="A3264" s="40"/>
      <c r="W3264" s="40"/>
      <c r="X3264" s="40"/>
      <c r="Y3264" s="40"/>
      <c r="Z3264" s="40"/>
    </row>
    <row r="3265" spans="1:26" x14ac:dyDescent="0.2">
      <c r="A3265" s="40"/>
      <c r="W3265" s="40"/>
      <c r="X3265" s="40"/>
      <c r="Y3265" s="40"/>
      <c r="Z3265" s="40"/>
    </row>
    <row r="3266" spans="1:26" x14ac:dyDescent="0.2">
      <c r="A3266" s="40"/>
      <c r="W3266" s="40"/>
      <c r="X3266" s="40"/>
      <c r="Y3266" s="40"/>
      <c r="Z3266" s="40"/>
    </row>
    <row r="3267" spans="1:26" x14ac:dyDescent="0.2">
      <c r="A3267" s="40"/>
      <c r="W3267" s="40"/>
      <c r="X3267" s="40"/>
      <c r="Y3267" s="40"/>
      <c r="Z3267" s="40"/>
    </row>
    <row r="3268" spans="1:26" x14ac:dyDescent="0.2">
      <c r="A3268" s="40"/>
      <c r="W3268" s="40"/>
      <c r="X3268" s="40"/>
      <c r="Y3268" s="40"/>
      <c r="Z3268" s="40"/>
    </row>
    <row r="3269" spans="1:26" x14ac:dyDescent="0.2">
      <c r="A3269" s="40"/>
      <c r="W3269" s="40"/>
      <c r="X3269" s="40"/>
      <c r="Y3269" s="40"/>
      <c r="Z3269" s="40"/>
    </row>
    <row r="3270" spans="1:26" x14ac:dyDescent="0.2">
      <c r="A3270" s="40"/>
      <c r="W3270" s="40"/>
      <c r="X3270" s="40"/>
      <c r="Y3270" s="40"/>
      <c r="Z3270" s="40"/>
    </row>
    <row r="3271" spans="1:26" x14ac:dyDescent="0.2">
      <c r="A3271" s="40"/>
      <c r="W3271" s="40"/>
      <c r="X3271" s="40"/>
      <c r="Y3271" s="40"/>
      <c r="Z3271" s="40"/>
    </row>
    <row r="3272" spans="1:26" x14ac:dyDescent="0.2">
      <c r="A3272" s="40"/>
      <c r="W3272" s="40"/>
      <c r="X3272" s="40"/>
      <c r="Y3272" s="40"/>
      <c r="Z3272" s="40"/>
    </row>
    <row r="3273" spans="1:26" x14ac:dyDescent="0.2">
      <c r="A3273" s="40"/>
      <c r="W3273" s="40"/>
      <c r="X3273" s="40"/>
      <c r="Y3273" s="40"/>
      <c r="Z3273" s="40"/>
    </row>
    <row r="3274" spans="1:26" x14ac:dyDescent="0.2">
      <c r="A3274" s="40"/>
      <c r="W3274" s="40"/>
      <c r="X3274" s="40"/>
      <c r="Y3274" s="40"/>
      <c r="Z3274" s="40"/>
    </row>
    <row r="3275" spans="1:26" x14ac:dyDescent="0.2">
      <c r="A3275" s="40"/>
      <c r="W3275" s="40"/>
      <c r="X3275" s="40"/>
      <c r="Y3275" s="40"/>
      <c r="Z3275" s="40"/>
    </row>
    <row r="3276" spans="1:26" x14ac:dyDescent="0.2">
      <c r="A3276" s="40"/>
      <c r="W3276" s="40"/>
      <c r="X3276" s="40"/>
      <c r="Y3276" s="40"/>
      <c r="Z3276" s="40"/>
    </row>
    <row r="3277" spans="1:26" x14ac:dyDescent="0.2">
      <c r="A3277" s="40"/>
      <c r="W3277" s="40"/>
      <c r="X3277" s="40"/>
      <c r="Y3277" s="40"/>
      <c r="Z3277" s="40"/>
    </row>
    <row r="3278" spans="1:26" x14ac:dyDescent="0.2">
      <c r="A3278" s="40"/>
      <c r="W3278" s="40"/>
      <c r="X3278" s="40"/>
      <c r="Y3278" s="40"/>
      <c r="Z3278" s="40"/>
    </row>
    <row r="3279" spans="1:26" x14ac:dyDescent="0.2">
      <c r="A3279" s="40"/>
      <c r="W3279" s="40"/>
      <c r="X3279" s="40"/>
      <c r="Y3279" s="40"/>
      <c r="Z3279" s="40"/>
    </row>
    <row r="3280" spans="1:26" x14ac:dyDescent="0.2">
      <c r="A3280" s="40"/>
      <c r="W3280" s="40"/>
      <c r="X3280" s="40"/>
      <c r="Y3280" s="40"/>
      <c r="Z3280" s="40"/>
    </row>
    <row r="3281" spans="1:26" x14ac:dyDescent="0.2">
      <c r="A3281" s="40"/>
      <c r="W3281" s="40"/>
      <c r="X3281" s="40"/>
      <c r="Y3281" s="40"/>
      <c r="Z3281" s="40"/>
    </row>
    <row r="3282" spans="1:26" x14ac:dyDescent="0.2">
      <c r="A3282" s="40"/>
      <c r="W3282" s="40"/>
      <c r="X3282" s="40"/>
      <c r="Y3282" s="40"/>
      <c r="Z3282" s="40"/>
    </row>
    <row r="3283" spans="1:26" x14ac:dyDescent="0.2">
      <c r="A3283" s="40"/>
      <c r="W3283" s="40"/>
      <c r="X3283" s="40"/>
      <c r="Y3283" s="40"/>
      <c r="Z3283" s="40"/>
    </row>
    <row r="3284" spans="1:26" x14ac:dyDescent="0.2">
      <c r="A3284" s="40"/>
      <c r="W3284" s="40"/>
      <c r="X3284" s="40"/>
      <c r="Y3284" s="40"/>
      <c r="Z3284" s="40"/>
    </row>
    <row r="3285" spans="1:26" x14ac:dyDescent="0.2">
      <c r="A3285" s="40"/>
      <c r="W3285" s="40"/>
      <c r="X3285" s="40"/>
      <c r="Y3285" s="40"/>
      <c r="Z3285" s="40"/>
    </row>
    <row r="3286" spans="1:26" x14ac:dyDescent="0.2">
      <c r="A3286" s="40"/>
      <c r="W3286" s="40"/>
      <c r="X3286" s="40"/>
      <c r="Y3286" s="40"/>
      <c r="Z3286" s="40"/>
    </row>
    <row r="3287" spans="1:26" x14ac:dyDescent="0.2">
      <c r="A3287" s="40"/>
      <c r="W3287" s="40"/>
      <c r="X3287" s="40"/>
      <c r="Y3287" s="40"/>
      <c r="Z3287" s="40"/>
    </row>
    <row r="3288" spans="1:26" x14ac:dyDescent="0.2">
      <c r="A3288" s="40"/>
      <c r="W3288" s="40"/>
      <c r="X3288" s="40"/>
      <c r="Y3288" s="40"/>
      <c r="Z3288" s="40"/>
    </row>
    <row r="3289" spans="1:26" x14ac:dyDescent="0.2">
      <c r="A3289" s="40"/>
      <c r="W3289" s="40"/>
      <c r="X3289" s="40"/>
      <c r="Y3289" s="40"/>
      <c r="Z3289" s="40"/>
    </row>
    <row r="3290" spans="1:26" x14ac:dyDescent="0.2">
      <c r="A3290" s="40"/>
      <c r="W3290" s="40"/>
      <c r="X3290" s="40"/>
      <c r="Y3290" s="40"/>
      <c r="Z3290" s="40"/>
    </row>
    <row r="3291" spans="1:26" x14ac:dyDescent="0.2">
      <c r="A3291" s="40"/>
      <c r="W3291" s="40"/>
      <c r="X3291" s="40"/>
      <c r="Y3291" s="40"/>
      <c r="Z3291" s="40"/>
    </row>
    <row r="3292" spans="1:26" x14ac:dyDescent="0.2">
      <c r="A3292" s="40"/>
      <c r="W3292" s="40"/>
      <c r="X3292" s="40"/>
      <c r="Y3292" s="40"/>
      <c r="Z3292" s="40"/>
    </row>
    <row r="3293" spans="1:26" x14ac:dyDescent="0.2">
      <c r="A3293" s="40"/>
      <c r="W3293" s="40"/>
      <c r="X3293" s="40"/>
      <c r="Y3293" s="40"/>
      <c r="Z3293" s="40"/>
    </row>
    <row r="3294" spans="1:26" x14ac:dyDescent="0.2">
      <c r="A3294" s="40"/>
      <c r="W3294" s="40"/>
      <c r="X3294" s="40"/>
      <c r="Y3294" s="40"/>
      <c r="Z3294" s="40"/>
    </row>
    <row r="3295" spans="1:26" x14ac:dyDescent="0.2">
      <c r="A3295" s="40"/>
      <c r="W3295" s="40"/>
      <c r="X3295" s="40"/>
      <c r="Y3295" s="40"/>
      <c r="Z3295" s="40"/>
    </row>
    <row r="3296" spans="1:26" x14ac:dyDescent="0.2">
      <c r="A3296" s="40"/>
      <c r="W3296" s="40"/>
      <c r="X3296" s="40"/>
      <c r="Y3296" s="40"/>
      <c r="Z3296" s="40"/>
    </row>
    <row r="3297" spans="1:26" x14ac:dyDescent="0.2">
      <c r="A3297" s="40"/>
      <c r="W3297" s="40"/>
      <c r="X3297" s="40"/>
      <c r="Y3297" s="40"/>
      <c r="Z3297" s="40"/>
    </row>
    <row r="3298" spans="1:26" x14ac:dyDescent="0.2">
      <c r="A3298" s="40"/>
      <c r="W3298" s="40"/>
      <c r="X3298" s="40"/>
      <c r="Y3298" s="40"/>
      <c r="Z3298" s="40"/>
    </row>
    <row r="3299" spans="1:26" x14ac:dyDescent="0.2">
      <c r="A3299" s="40"/>
      <c r="W3299" s="40"/>
      <c r="X3299" s="40"/>
      <c r="Y3299" s="40"/>
      <c r="Z3299" s="40"/>
    </row>
    <row r="3300" spans="1:26" x14ac:dyDescent="0.2">
      <c r="A3300" s="40"/>
      <c r="W3300" s="40"/>
      <c r="X3300" s="40"/>
      <c r="Y3300" s="40"/>
      <c r="Z3300" s="40"/>
    </row>
    <row r="3301" spans="1:26" x14ac:dyDescent="0.2">
      <c r="A3301" s="40"/>
      <c r="W3301" s="40"/>
      <c r="X3301" s="40"/>
      <c r="Y3301" s="40"/>
      <c r="Z3301" s="40"/>
    </row>
    <row r="3302" spans="1:26" x14ac:dyDescent="0.2">
      <c r="A3302" s="40"/>
      <c r="W3302" s="40"/>
      <c r="X3302" s="40"/>
      <c r="Y3302" s="40"/>
      <c r="Z3302" s="40"/>
    </row>
    <row r="3303" spans="1:26" x14ac:dyDescent="0.2">
      <c r="A3303" s="40"/>
      <c r="W3303" s="40"/>
      <c r="X3303" s="40"/>
      <c r="Y3303" s="40"/>
      <c r="Z3303" s="40"/>
    </row>
    <row r="3304" spans="1:26" x14ac:dyDescent="0.2">
      <c r="A3304" s="40"/>
      <c r="W3304" s="40"/>
      <c r="X3304" s="40"/>
      <c r="Y3304" s="40"/>
      <c r="Z3304" s="40"/>
    </row>
    <row r="3305" spans="1:26" x14ac:dyDescent="0.2">
      <c r="A3305" s="40"/>
      <c r="W3305" s="40"/>
      <c r="X3305" s="40"/>
      <c r="Y3305" s="40"/>
      <c r="Z3305" s="40"/>
    </row>
    <row r="3306" spans="1:26" x14ac:dyDescent="0.2">
      <c r="A3306" s="40"/>
      <c r="W3306" s="40"/>
      <c r="X3306" s="40"/>
      <c r="Y3306" s="40"/>
      <c r="Z3306" s="40"/>
    </row>
    <row r="3307" spans="1:26" x14ac:dyDescent="0.2">
      <c r="A3307" s="40"/>
      <c r="W3307" s="40"/>
      <c r="X3307" s="40"/>
      <c r="Y3307" s="40"/>
      <c r="Z3307" s="40"/>
    </row>
    <row r="3308" spans="1:26" x14ac:dyDescent="0.2">
      <c r="A3308" s="40"/>
      <c r="W3308" s="40"/>
      <c r="X3308" s="40"/>
      <c r="Y3308" s="40"/>
      <c r="Z3308" s="40"/>
    </row>
    <row r="3309" spans="1:26" x14ac:dyDescent="0.2">
      <c r="A3309" s="40"/>
      <c r="W3309" s="40"/>
      <c r="X3309" s="40"/>
      <c r="Y3309" s="40"/>
      <c r="Z3309" s="40"/>
    </row>
    <row r="3310" spans="1:26" x14ac:dyDescent="0.2">
      <c r="A3310" s="40"/>
      <c r="W3310" s="40"/>
      <c r="X3310" s="40"/>
      <c r="Y3310" s="40"/>
      <c r="Z3310" s="40"/>
    </row>
    <row r="3311" spans="1:26" x14ac:dyDescent="0.2">
      <c r="A3311" s="40"/>
      <c r="W3311" s="40"/>
      <c r="X3311" s="40"/>
      <c r="Y3311" s="40"/>
      <c r="Z3311" s="40"/>
    </row>
    <row r="3312" spans="1:26" x14ac:dyDescent="0.2">
      <c r="A3312" s="40"/>
      <c r="W3312" s="40"/>
      <c r="X3312" s="40"/>
      <c r="Y3312" s="40"/>
      <c r="Z3312" s="40"/>
    </row>
    <row r="3313" spans="1:26" x14ac:dyDescent="0.2">
      <c r="A3313" s="40"/>
      <c r="W3313" s="40"/>
      <c r="X3313" s="40"/>
      <c r="Y3313" s="40"/>
      <c r="Z3313" s="40"/>
    </row>
    <row r="3314" spans="1:26" x14ac:dyDescent="0.2">
      <c r="A3314" s="40"/>
      <c r="W3314" s="40"/>
      <c r="X3314" s="40"/>
      <c r="Y3314" s="40"/>
      <c r="Z3314" s="40"/>
    </row>
    <row r="3315" spans="1:26" x14ac:dyDescent="0.2">
      <c r="A3315" s="40"/>
      <c r="W3315" s="40"/>
      <c r="X3315" s="40"/>
      <c r="Y3315" s="40"/>
      <c r="Z3315" s="40"/>
    </row>
    <row r="3316" spans="1:26" x14ac:dyDescent="0.2">
      <c r="A3316" s="40"/>
      <c r="W3316" s="40"/>
      <c r="X3316" s="40"/>
      <c r="Y3316" s="40"/>
      <c r="Z3316" s="40"/>
    </row>
    <row r="3317" spans="1:26" x14ac:dyDescent="0.2">
      <c r="A3317" s="40"/>
      <c r="W3317" s="40"/>
      <c r="X3317" s="40"/>
      <c r="Y3317" s="40"/>
      <c r="Z3317" s="40"/>
    </row>
    <row r="3318" spans="1:26" x14ac:dyDescent="0.2">
      <c r="A3318" s="40"/>
      <c r="W3318" s="40"/>
      <c r="X3318" s="40"/>
      <c r="Y3318" s="40"/>
      <c r="Z3318" s="40"/>
    </row>
    <row r="3319" spans="1:26" x14ac:dyDescent="0.2">
      <c r="A3319" s="40"/>
      <c r="W3319" s="40"/>
      <c r="X3319" s="40"/>
      <c r="Y3319" s="40"/>
      <c r="Z3319" s="40"/>
    </row>
    <row r="3320" spans="1:26" x14ac:dyDescent="0.2">
      <c r="A3320" s="40"/>
      <c r="W3320" s="40"/>
      <c r="X3320" s="40"/>
      <c r="Y3320" s="40"/>
      <c r="Z3320" s="40"/>
    </row>
    <row r="3321" spans="1:26" x14ac:dyDescent="0.2">
      <c r="A3321" s="40"/>
      <c r="W3321" s="40"/>
      <c r="X3321" s="40"/>
      <c r="Y3321" s="40"/>
      <c r="Z3321" s="40"/>
    </row>
    <row r="3322" spans="1:26" x14ac:dyDescent="0.2">
      <c r="A3322" s="40"/>
      <c r="W3322" s="40"/>
      <c r="X3322" s="40"/>
      <c r="Y3322" s="40"/>
      <c r="Z3322" s="40"/>
    </row>
    <row r="3323" spans="1:26" x14ac:dyDescent="0.2">
      <c r="A3323" s="40"/>
      <c r="W3323" s="40"/>
      <c r="X3323" s="40"/>
      <c r="Y3323" s="40"/>
      <c r="Z3323" s="40"/>
    </row>
    <row r="3324" spans="1:26" x14ac:dyDescent="0.2">
      <c r="A3324" s="40"/>
      <c r="W3324" s="40"/>
      <c r="X3324" s="40"/>
      <c r="Y3324" s="40"/>
      <c r="Z3324" s="40"/>
    </row>
    <row r="3325" spans="1:26" x14ac:dyDescent="0.2">
      <c r="A3325" s="40"/>
      <c r="W3325" s="40"/>
      <c r="X3325" s="40"/>
      <c r="Y3325" s="40"/>
      <c r="Z3325" s="40"/>
    </row>
    <row r="3326" spans="1:26" x14ac:dyDescent="0.2">
      <c r="A3326" s="40"/>
      <c r="W3326" s="40"/>
      <c r="X3326" s="40"/>
      <c r="Y3326" s="40"/>
      <c r="Z3326" s="40"/>
    </row>
    <row r="3327" spans="1:26" x14ac:dyDescent="0.2">
      <c r="A3327" s="40"/>
      <c r="W3327" s="40"/>
      <c r="X3327" s="40"/>
      <c r="Y3327" s="40"/>
      <c r="Z3327" s="40"/>
    </row>
    <row r="3328" spans="1:26" x14ac:dyDescent="0.2">
      <c r="A3328" s="40"/>
      <c r="W3328" s="40"/>
      <c r="X3328" s="40"/>
      <c r="Y3328" s="40"/>
      <c r="Z3328" s="40"/>
    </row>
    <row r="3329" spans="1:26" x14ac:dyDescent="0.2">
      <c r="A3329" s="40"/>
      <c r="W3329" s="40"/>
      <c r="X3329" s="40"/>
      <c r="Y3329" s="40"/>
      <c r="Z3329" s="40"/>
    </row>
    <row r="3330" spans="1:26" x14ac:dyDescent="0.2">
      <c r="A3330" s="40"/>
      <c r="W3330" s="40"/>
      <c r="X3330" s="40"/>
      <c r="Y3330" s="40"/>
      <c r="Z3330" s="40"/>
    </row>
    <row r="3331" spans="1:26" x14ac:dyDescent="0.2">
      <c r="A3331" s="40"/>
      <c r="W3331" s="40"/>
      <c r="X3331" s="40"/>
      <c r="Y3331" s="40"/>
      <c r="Z3331" s="40"/>
    </row>
    <row r="3332" spans="1:26" x14ac:dyDescent="0.2">
      <c r="A3332" s="40"/>
      <c r="W3332" s="40"/>
      <c r="X3332" s="40"/>
      <c r="Y3332" s="40"/>
      <c r="Z3332" s="40"/>
    </row>
    <row r="3333" spans="1:26" x14ac:dyDescent="0.2">
      <c r="A3333" s="40"/>
      <c r="W3333" s="40"/>
      <c r="X3333" s="40"/>
      <c r="Y3333" s="40"/>
      <c r="Z3333" s="40"/>
    </row>
    <row r="3334" spans="1:26" x14ac:dyDescent="0.2">
      <c r="A3334" s="40"/>
      <c r="W3334" s="40"/>
      <c r="X3334" s="40"/>
      <c r="Y3334" s="40"/>
      <c r="Z3334" s="40"/>
    </row>
    <row r="3335" spans="1:26" x14ac:dyDescent="0.2">
      <c r="A3335" s="40"/>
      <c r="W3335" s="40"/>
      <c r="X3335" s="40"/>
      <c r="Y3335" s="40"/>
      <c r="Z3335" s="40"/>
    </row>
    <row r="3336" spans="1:26" x14ac:dyDescent="0.2">
      <c r="A3336" s="40"/>
      <c r="W3336" s="40"/>
      <c r="X3336" s="40"/>
      <c r="Y3336" s="40"/>
      <c r="Z3336" s="40"/>
    </row>
    <row r="3337" spans="1:26" x14ac:dyDescent="0.2">
      <c r="A3337" s="40"/>
      <c r="W3337" s="40"/>
      <c r="X3337" s="40"/>
      <c r="Y3337" s="40"/>
      <c r="Z3337" s="40"/>
    </row>
    <row r="3338" spans="1:26" x14ac:dyDescent="0.2">
      <c r="A3338" s="40"/>
      <c r="W3338" s="40"/>
      <c r="X3338" s="40"/>
      <c r="Y3338" s="40"/>
      <c r="Z3338" s="40"/>
    </row>
    <row r="3339" spans="1:26" x14ac:dyDescent="0.2">
      <c r="A3339" s="40"/>
      <c r="W3339" s="40"/>
      <c r="X3339" s="40"/>
      <c r="Y3339" s="40"/>
      <c r="Z3339" s="40"/>
    </row>
    <row r="3340" spans="1:26" x14ac:dyDescent="0.2">
      <c r="A3340" s="40"/>
      <c r="W3340" s="40"/>
      <c r="X3340" s="40"/>
      <c r="Y3340" s="40"/>
      <c r="Z3340" s="40"/>
    </row>
    <row r="3341" spans="1:26" x14ac:dyDescent="0.2">
      <c r="A3341" s="40"/>
      <c r="W3341" s="40"/>
      <c r="X3341" s="40"/>
      <c r="Y3341" s="40"/>
      <c r="Z3341" s="40"/>
    </row>
    <row r="3342" spans="1:26" x14ac:dyDescent="0.2">
      <c r="A3342" s="40"/>
      <c r="W3342" s="40"/>
      <c r="X3342" s="40"/>
      <c r="Y3342" s="40"/>
      <c r="Z3342" s="40"/>
    </row>
    <row r="3343" spans="1:26" x14ac:dyDescent="0.2">
      <c r="A3343" s="40"/>
      <c r="W3343" s="40"/>
      <c r="X3343" s="40"/>
      <c r="Y3343" s="40"/>
      <c r="Z3343" s="40"/>
    </row>
    <row r="3344" spans="1:26" x14ac:dyDescent="0.2">
      <c r="A3344" s="40"/>
      <c r="W3344" s="40"/>
      <c r="X3344" s="40"/>
      <c r="Y3344" s="40"/>
      <c r="Z3344" s="40"/>
    </row>
    <row r="3345" spans="1:26" x14ac:dyDescent="0.2">
      <c r="A3345" s="40"/>
      <c r="W3345" s="40"/>
      <c r="X3345" s="40"/>
      <c r="Y3345" s="40"/>
      <c r="Z3345" s="40"/>
    </row>
    <row r="3346" spans="1:26" x14ac:dyDescent="0.2">
      <c r="A3346" s="40"/>
      <c r="W3346" s="40"/>
      <c r="X3346" s="40"/>
      <c r="Y3346" s="40"/>
      <c r="Z3346" s="40"/>
    </row>
    <row r="3347" spans="1:26" x14ac:dyDescent="0.2">
      <c r="A3347" s="40"/>
      <c r="W3347" s="40"/>
      <c r="X3347" s="40"/>
      <c r="Y3347" s="40"/>
      <c r="Z3347" s="40"/>
    </row>
    <row r="3348" spans="1:26" x14ac:dyDescent="0.2">
      <c r="A3348" s="40"/>
      <c r="W3348" s="40"/>
      <c r="X3348" s="40"/>
      <c r="Y3348" s="40"/>
      <c r="Z3348" s="40"/>
    </row>
    <row r="3349" spans="1:26" x14ac:dyDescent="0.2">
      <c r="A3349" s="40"/>
      <c r="W3349" s="40"/>
      <c r="X3349" s="40"/>
      <c r="Y3349" s="40"/>
      <c r="Z3349" s="40"/>
    </row>
    <row r="3350" spans="1:26" x14ac:dyDescent="0.2">
      <c r="A3350" s="40"/>
      <c r="W3350" s="40"/>
      <c r="X3350" s="40"/>
      <c r="Y3350" s="40"/>
      <c r="Z3350" s="40"/>
    </row>
    <row r="3351" spans="1:26" x14ac:dyDescent="0.2">
      <c r="A3351" s="40"/>
      <c r="W3351" s="40"/>
      <c r="X3351" s="40"/>
      <c r="Y3351" s="40"/>
      <c r="Z3351" s="40"/>
    </row>
    <row r="3352" spans="1:26" x14ac:dyDescent="0.2">
      <c r="A3352" s="40"/>
      <c r="W3352" s="40"/>
      <c r="X3352" s="40"/>
      <c r="Y3352" s="40"/>
      <c r="Z3352" s="40"/>
    </row>
    <row r="3353" spans="1:26" x14ac:dyDescent="0.2">
      <c r="A3353" s="40"/>
      <c r="W3353" s="40"/>
      <c r="X3353" s="40"/>
      <c r="Y3353" s="40"/>
      <c r="Z3353" s="40"/>
    </row>
    <row r="3354" spans="1:26" x14ac:dyDescent="0.2">
      <c r="A3354" s="40"/>
      <c r="W3354" s="40"/>
      <c r="X3354" s="40"/>
      <c r="Y3354" s="40"/>
      <c r="Z3354" s="40"/>
    </row>
    <row r="3355" spans="1:26" x14ac:dyDescent="0.2">
      <c r="A3355" s="40"/>
      <c r="W3355" s="40"/>
      <c r="X3355" s="40"/>
      <c r="Y3355" s="40"/>
      <c r="Z3355" s="40"/>
    </row>
    <row r="3356" spans="1:26" x14ac:dyDescent="0.2">
      <c r="A3356" s="40"/>
      <c r="W3356" s="40"/>
      <c r="X3356" s="40"/>
      <c r="Y3356" s="40"/>
      <c r="Z3356" s="40"/>
    </row>
    <row r="3357" spans="1:26" x14ac:dyDescent="0.2">
      <c r="A3357" s="40"/>
      <c r="W3357" s="40"/>
      <c r="X3357" s="40"/>
      <c r="Y3357" s="40"/>
      <c r="Z3357" s="40"/>
    </row>
    <row r="3358" spans="1:26" x14ac:dyDescent="0.2">
      <c r="A3358" s="40"/>
      <c r="W3358" s="40"/>
      <c r="X3358" s="40"/>
      <c r="Y3358" s="40"/>
      <c r="Z3358" s="40"/>
    </row>
    <row r="3359" spans="1:26" x14ac:dyDescent="0.2">
      <c r="A3359" s="40"/>
      <c r="W3359" s="40"/>
      <c r="X3359" s="40"/>
      <c r="Y3359" s="40"/>
      <c r="Z3359" s="40"/>
    </row>
    <row r="3360" spans="1:26" x14ac:dyDescent="0.2">
      <c r="A3360" s="40"/>
      <c r="W3360" s="40"/>
      <c r="X3360" s="40"/>
      <c r="Y3360" s="40"/>
      <c r="Z3360" s="40"/>
    </row>
    <row r="3361" spans="1:26" x14ac:dyDescent="0.2">
      <c r="A3361" s="40"/>
      <c r="W3361" s="40"/>
      <c r="X3361" s="40"/>
      <c r="Y3361" s="40"/>
      <c r="Z3361" s="40"/>
    </row>
    <row r="3362" spans="1:26" x14ac:dyDescent="0.2">
      <c r="A3362" s="40"/>
      <c r="W3362" s="40"/>
      <c r="X3362" s="40"/>
      <c r="Y3362" s="40"/>
      <c r="Z3362" s="40"/>
    </row>
    <row r="3363" spans="1:26" x14ac:dyDescent="0.2">
      <c r="A3363" s="40"/>
      <c r="W3363" s="40"/>
      <c r="X3363" s="40"/>
      <c r="Y3363" s="40"/>
      <c r="Z3363" s="40"/>
    </row>
    <row r="3364" spans="1:26" x14ac:dyDescent="0.2">
      <c r="A3364" s="40"/>
      <c r="W3364" s="40"/>
      <c r="X3364" s="40"/>
      <c r="Y3364" s="40"/>
      <c r="Z3364" s="40"/>
    </row>
    <row r="3365" spans="1:26" x14ac:dyDescent="0.2">
      <c r="A3365" s="40"/>
      <c r="W3365" s="40"/>
      <c r="X3365" s="40"/>
      <c r="Y3365" s="40"/>
      <c r="Z3365" s="40"/>
    </row>
    <row r="3366" spans="1:26" x14ac:dyDescent="0.2">
      <c r="A3366" s="40"/>
      <c r="W3366" s="40"/>
      <c r="X3366" s="40"/>
      <c r="Y3366" s="40"/>
      <c r="Z3366" s="40"/>
    </row>
    <row r="3367" spans="1:26" x14ac:dyDescent="0.2">
      <c r="A3367" s="40"/>
      <c r="W3367" s="40"/>
      <c r="X3367" s="40"/>
      <c r="Y3367" s="40"/>
      <c r="Z3367" s="40"/>
    </row>
    <row r="3368" spans="1:26" x14ac:dyDescent="0.2">
      <c r="A3368" s="40"/>
      <c r="W3368" s="40"/>
      <c r="X3368" s="40"/>
      <c r="Y3368" s="40"/>
      <c r="Z3368" s="40"/>
    </row>
    <row r="3369" spans="1:26" x14ac:dyDescent="0.2">
      <c r="A3369" s="40"/>
      <c r="W3369" s="40"/>
      <c r="X3369" s="40"/>
      <c r="Y3369" s="40"/>
      <c r="Z3369" s="40"/>
    </row>
    <row r="3370" spans="1:26" x14ac:dyDescent="0.2">
      <c r="A3370" s="40"/>
      <c r="W3370" s="40"/>
      <c r="X3370" s="40"/>
      <c r="Y3370" s="40"/>
      <c r="Z3370" s="40"/>
    </row>
    <row r="3371" spans="1:26" x14ac:dyDescent="0.2">
      <c r="A3371" s="40"/>
      <c r="W3371" s="40"/>
      <c r="X3371" s="40"/>
      <c r="Y3371" s="40"/>
      <c r="Z3371" s="40"/>
    </row>
    <row r="3372" spans="1:26" x14ac:dyDescent="0.2">
      <c r="A3372" s="40"/>
      <c r="W3372" s="40"/>
      <c r="X3372" s="40"/>
      <c r="Y3372" s="40"/>
      <c r="Z3372" s="40"/>
    </row>
    <row r="3373" spans="1:26" x14ac:dyDescent="0.2">
      <c r="A3373" s="40"/>
      <c r="W3373" s="40"/>
      <c r="X3373" s="40"/>
      <c r="Y3373" s="40"/>
      <c r="Z3373" s="40"/>
    </row>
    <row r="3374" spans="1:26" x14ac:dyDescent="0.2">
      <c r="A3374" s="40"/>
      <c r="W3374" s="40"/>
      <c r="X3374" s="40"/>
      <c r="Y3374" s="40"/>
      <c r="Z3374" s="40"/>
    </row>
    <row r="3375" spans="1:26" x14ac:dyDescent="0.2">
      <c r="A3375" s="40"/>
      <c r="W3375" s="40"/>
      <c r="X3375" s="40"/>
      <c r="Y3375" s="40"/>
      <c r="Z3375" s="40"/>
    </row>
    <row r="3376" spans="1:26" x14ac:dyDescent="0.2">
      <c r="A3376" s="40"/>
      <c r="W3376" s="40"/>
      <c r="X3376" s="40"/>
      <c r="Y3376" s="40"/>
      <c r="Z3376" s="40"/>
    </row>
    <row r="3377" spans="1:26" x14ac:dyDescent="0.2">
      <c r="A3377" s="40"/>
      <c r="W3377" s="40"/>
      <c r="X3377" s="40"/>
      <c r="Y3377" s="40"/>
      <c r="Z3377" s="40"/>
    </row>
    <row r="3378" spans="1:26" x14ac:dyDescent="0.2">
      <c r="A3378" s="40"/>
      <c r="W3378" s="40"/>
      <c r="X3378" s="40"/>
      <c r="Y3378" s="40"/>
      <c r="Z3378" s="40"/>
    </row>
    <row r="3379" spans="1:26" x14ac:dyDescent="0.2">
      <c r="A3379" s="40"/>
      <c r="W3379" s="40"/>
      <c r="X3379" s="40"/>
      <c r="Y3379" s="40"/>
      <c r="Z3379" s="40"/>
    </row>
    <row r="3380" spans="1:26" x14ac:dyDescent="0.2">
      <c r="A3380" s="40"/>
      <c r="W3380" s="40"/>
      <c r="X3380" s="40"/>
      <c r="Y3380" s="40"/>
      <c r="Z3380" s="40"/>
    </row>
    <row r="3381" spans="1:26" x14ac:dyDescent="0.2">
      <c r="A3381" s="40"/>
      <c r="W3381" s="40"/>
      <c r="X3381" s="40"/>
      <c r="Y3381" s="40"/>
      <c r="Z3381" s="40"/>
    </row>
    <row r="3382" spans="1:26" x14ac:dyDescent="0.2">
      <c r="A3382" s="40"/>
      <c r="W3382" s="40"/>
      <c r="X3382" s="40"/>
      <c r="Y3382" s="40"/>
      <c r="Z3382" s="40"/>
    </row>
    <row r="3383" spans="1:26" x14ac:dyDescent="0.2">
      <c r="A3383" s="40"/>
      <c r="W3383" s="40"/>
      <c r="X3383" s="40"/>
      <c r="Y3383" s="40"/>
      <c r="Z3383" s="40"/>
    </row>
    <row r="3384" spans="1:26" x14ac:dyDescent="0.2">
      <c r="A3384" s="40"/>
      <c r="W3384" s="40"/>
      <c r="X3384" s="40"/>
      <c r="Y3384" s="40"/>
      <c r="Z3384" s="40"/>
    </row>
    <row r="3385" spans="1:26" x14ac:dyDescent="0.2">
      <c r="A3385" s="40"/>
      <c r="W3385" s="40"/>
      <c r="X3385" s="40"/>
      <c r="Y3385" s="40"/>
      <c r="Z3385" s="40"/>
    </row>
    <row r="3386" spans="1:26" x14ac:dyDescent="0.2">
      <c r="A3386" s="40"/>
      <c r="W3386" s="40"/>
      <c r="X3386" s="40"/>
      <c r="Y3386" s="40"/>
      <c r="Z3386" s="40"/>
    </row>
    <row r="3387" spans="1:26" x14ac:dyDescent="0.2">
      <c r="A3387" s="40"/>
      <c r="W3387" s="40"/>
      <c r="X3387" s="40"/>
      <c r="Y3387" s="40"/>
      <c r="Z3387" s="40"/>
    </row>
    <row r="3388" spans="1:26" x14ac:dyDescent="0.2">
      <c r="A3388" s="40"/>
      <c r="W3388" s="40"/>
      <c r="X3388" s="40"/>
      <c r="Y3388" s="40"/>
      <c r="Z3388" s="40"/>
    </row>
    <row r="3389" spans="1:26" x14ac:dyDescent="0.2">
      <c r="A3389" s="40"/>
      <c r="W3389" s="40"/>
      <c r="X3389" s="40"/>
      <c r="Y3389" s="40"/>
      <c r="Z3389" s="40"/>
    </row>
    <row r="3390" spans="1:26" x14ac:dyDescent="0.2">
      <c r="A3390" s="40"/>
      <c r="W3390" s="40"/>
      <c r="X3390" s="40"/>
      <c r="Y3390" s="40"/>
      <c r="Z3390" s="40"/>
    </row>
    <row r="3391" spans="1:26" x14ac:dyDescent="0.2">
      <c r="A3391" s="40"/>
      <c r="W3391" s="40"/>
      <c r="X3391" s="40"/>
      <c r="Y3391" s="40"/>
      <c r="Z3391" s="40"/>
    </row>
    <row r="3392" spans="1:26" x14ac:dyDescent="0.2">
      <c r="A3392" s="40"/>
      <c r="W3392" s="40"/>
      <c r="X3392" s="40"/>
      <c r="Y3392" s="40"/>
      <c r="Z3392" s="40"/>
    </row>
    <row r="3393" spans="1:26" x14ac:dyDescent="0.2">
      <c r="A3393" s="40"/>
      <c r="W3393" s="40"/>
      <c r="X3393" s="40"/>
      <c r="Y3393" s="40"/>
      <c r="Z3393" s="40"/>
    </row>
    <row r="3394" spans="1:26" x14ac:dyDescent="0.2">
      <c r="A3394" s="40"/>
      <c r="W3394" s="40"/>
      <c r="X3394" s="40"/>
      <c r="Y3394" s="40"/>
      <c r="Z3394" s="40"/>
    </row>
    <row r="3395" spans="1:26" x14ac:dyDescent="0.2">
      <c r="A3395" s="40"/>
      <c r="W3395" s="40"/>
      <c r="X3395" s="40"/>
      <c r="Y3395" s="40"/>
      <c r="Z3395" s="40"/>
    </row>
    <row r="3396" spans="1:26" x14ac:dyDescent="0.2">
      <c r="A3396" s="40"/>
      <c r="W3396" s="40"/>
      <c r="X3396" s="40"/>
      <c r="Y3396" s="40"/>
      <c r="Z3396" s="40"/>
    </row>
    <row r="3397" spans="1:26" x14ac:dyDescent="0.2">
      <c r="A3397" s="40"/>
      <c r="W3397" s="40"/>
      <c r="X3397" s="40"/>
      <c r="Y3397" s="40"/>
      <c r="Z3397" s="40"/>
    </row>
    <row r="3398" spans="1:26" x14ac:dyDescent="0.2">
      <c r="A3398" s="40"/>
      <c r="W3398" s="40"/>
      <c r="X3398" s="40"/>
      <c r="Y3398" s="40"/>
      <c r="Z3398" s="40"/>
    </row>
    <row r="3399" spans="1:26" x14ac:dyDescent="0.2">
      <c r="A3399" s="40"/>
      <c r="W3399" s="40"/>
      <c r="X3399" s="40"/>
      <c r="Y3399" s="40"/>
      <c r="Z3399" s="40"/>
    </row>
    <row r="3400" spans="1:26" x14ac:dyDescent="0.2">
      <c r="A3400" s="40"/>
      <c r="W3400" s="40"/>
      <c r="X3400" s="40"/>
      <c r="Y3400" s="40"/>
      <c r="Z3400" s="40"/>
    </row>
    <row r="3401" spans="1:26" x14ac:dyDescent="0.2">
      <c r="A3401" s="40"/>
      <c r="W3401" s="40"/>
      <c r="X3401" s="40"/>
      <c r="Y3401" s="40"/>
      <c r="Z3401" s="40"/>
    </row>
    <row r="3402" spans="1:26" x14ac:dyDescent="0.2">
      <c r="A3402" s="40"/>
      <c r="W3402" s="40"/>
      <c r="X3402" s="40"/>
      <c r="Y3402" s="40"/>
      <c r="Z3402" s="40"/>
    </row>
    <row r="3403" spans="1:26" x14ac:dyDescent="0.2">
      <c r="A3403" s="40"/>
      <c r="W3403" s="40"/>
      <c r="X3403" s="40"/>
      <c r="Y3403" s="40"/>
      <c r="Z3403" s="40"/>
    </row>
    <row r="3404" spans="1:26" x14ac:dyDescent="0.2">
      <c r="A3404" s="40"/>
      <c r="W3404" s="40"/>
      <c r="X3404" s="40"/>
      <c r="Y3404" s="40"/>
      <c r="Z3404" s="40"/>
    </row>
    <row r="3405" spans="1:26" x14ac:dyDescent="0.2">
      <c r="A3405" s="40"/>
      <c r="W3405" s="40"/>
      <c r="X3405" s="40"/>
      <c r="Y3405" s="40"/>
      <c r="Z3405" s="40"/>
    </row>
    <row r="3406" spans="1:26" x14ac:dyDescent="0.2">
      <c r="A3406" s="40"/>
      <c r="W3406" s="40"/>
      <c r="X3406" s="40"/>
      <c r="Y3406" s="40"/>
      <c r="Z3406" s="40"/>
    </row>
    <row r="3407" spans="1:26" x14ac:dyDescent="0.2">
      <c r="A3407" s="40"/>
      <c r="W3407" s="40"/>
      <c r="X3407" s="40"/>
      <c r="Y3407" s="40"/>
      <c r="Z3407" s="40"/>
    </row>
    <row r="3408" spans="1:26" x14ac:dyDescent="0.2">
      <c r="A3408" s="40"/>
      <c r="W3408" s="40"/>
      <c r="X3408" s="40"/>
      <c r="Y3408" s="40"/>
      <c r="Z3408" s="40"/>
    </row>
    <row r="3409" spans="1:26" x14ac:dyDescent="0.2">
      <c r="A3409" s="40"/>
      <c r="W3409" s="40"/>
      <c r="X3409" s="40"/>
      <c r="Y3409" s="40"/>
      <c r="Z3409" s="40"/>
    </row>
    <row r="3410" spans="1:26" x14ac:dyDescent="0.2">
      <c r="A3410" s="40"/>
      <c r="W3410" s="40"/>
      <c r="X3410" s="40"/>
      <c r="Y3410" s="40"/>
      <c r="Z3410" s="40"/>
    </row>
    <row r="3411" spans="1:26" x14ac:dyDescent="0.2">
      <c r="A3411" s="40"/>
      <c r="W3411" s="40"/>
      <c r="X3411" s="40"/>
      <c r="Y3411" s="40"/>
      <c r="Z3411" s="40"/>
    </row>
    <row r="3412" spans="1:26" x14ac:dyDescent="0.2">
      <c r="A3412" s="40"/>
      <c r="W3412" s="40"/>
      <c r="X3412" s="40"/>
      <c r="Y3412" s="40"/>
      <c r="Z3412" s="40"/>
    </row>
    <row r="3413" spans="1:26" x14ac:dyDescent="0.2">
      <c r="A3413" s="40"/>
      <c r="W3413" s="40"/>
      <c r="X3413" s="40"/>
      <c r="Y3413" s="40"/>
      <c r="Z3413" s="40"/>
    </row>
    <row r="3414" spans="1:26" x14ac:dyDescent="0.2">
      <c r="A3414" s="40"/>
      <c r="W3414" s="40"/>
      <c r="X3414" s="40"/>
      <c r="Y3414" s="40"/>
      <c r="Z3414" s="40"/>
    </row>
    <row r="3415" spans="1:26" x14ac:dyDescent="0.2">
      <c r="A3415" s="40"/>
      <c r="W3415" s="40"/>
      <c r="X3415" s="40"/>
      <c r="Y3415" s="40"/>
      <c r="Z3415" s="40"/>
    </row>
    <row r="3416" spans="1:26" x14ac:dyDescent="0.2">
      <c r="A3416" s="40"/>
      <c r="W3416" s="40"/>
      <c r="X3416" s="40"/>
      <c r="Y3416" s="40"/>
      <c r="Z3416" s="40"/>
    </row>
    <row r="3417" spans="1:26" x14ac:dyDescent="0.2">
      <c r="A3417" s="40"/>
      <c r="W3417" s="40"/>
      <c r="X3417" s="40"/>
      <c r="Y3417" s="40"/>
      <c r="Z3417" s="40"/>
    </row>
    <row r="3418" spans="1:26" x14ac:dyDescent="0.2">
      <c r="A3418" s="40"/>
      <c r="W3418" s="40"/>
      <c r="X3418" s="40"/>
      <c r="Y3418" s="40"/>
      <c r="Z3418" s="40"/>
    </row>
    <row r="3419" spans="1:26" x14ac:dyDescent="0.2">
      <c r="A3419" s="40"/>
      <c r="W3419" s="40"/>
      <c r="X3419" s="40"/>
      <c r="Y3419" s="40"/>
      <c r="Z3419" s="40"/>
    </row>
    <row r="3420" spans="1:26" x14ac:dyDescent="0.2">
      <c r="A3420" s="40"/>
      <c r="W3420" s="40"/>
      <c r="X3420" s="40"/>
      <c r="Y3420" s="40"/>
      <c r="Z3420" s="40"/>
    </row>
    <row r="3421" spans="1:26" x14ac:dyDescent="0.2">
      <c r="A3421" s="40"/>
      <c r="W3421" s="40"/>
      <c r="X3421" s="40"/>
      <c r="Y3421" s="40"/>
      <c r="Z3421" s="40"/>
    </row>
    <row r="3422" spans="1:26" x14ac:dyDescent="0.2">
      <c r="A3422" s="40"/>
      <c r="W3422" s="40"/>
      <c r="X3422" s="40"/>
      <c r="Y3422" s="40"/>
      <c r="Z3422" s="40"/>
    </row>
    <row r="3423" spans="1:26" x14ac:dyDescent="0.2">
      <c r="A3423" s="40"/>
      <c r="W3423" s="40"/>
      <c r="X3423" s="40"/>
      <c r="Y3423" s="40"/>
      <c r="Z3423" s="40"/>
    </row>
    <row r="3424" spans="1:26" x14ac:dyDescent="0.2">
      <c r="A3424" s="40"/>
      <c r="W3424" s="40"/>
      <c r="X3424" s="40"/>
      <c r="Y3424" s="40"/>
      <c r="Z3424" s="40"/>
    </row>
    <row r="3425" spans="1:26" x14ac:dyDescent="0.2">
      <c r="A3425" s="40"/>
      <c r="W3425" s="40"/>
      <c r="X3425" s="40"/>
      <c r="Y3425" s="40"/>
      <c r="Z3425" s="40"/>
    </row>
    <row r="3426" spans="1:26" x14ac:dyDescent="0.2">
      <c r="A3426" s="40"/>
      <c r="W3426" s="40"/>
      <c r="X3426" s="40"/>
      <c r="Y3426" s="40"/>
      <c r="Z3426" s="40"/>
    </row>
    <row r="3427" spans="1:26" x14ac:dyDescent="0.2">
      <c r="A3427" s="40"/>
      <c r="W3427" s="40"/>
      <c r="X3427" s="40"/>
      <c r="Y3427" s="40"/>
      <c r="Z3427" s="40"/>
    </row>
    <row r="3428" spans="1:26" x14ac:dyDescent="0.2">
      <c r="A3428" s="40"/>
      <c r="W3428" s="40"/>
      <c r="X3428" s="40"/>
      <c r="Y3428" s="40"/>
      <c r="Z3428" s="40"/>
    </row>
    <row r="3429" spans="1:26" x14ac:dyDescent="0.2">
      <c r="A3429" s="40"/>
      <c r="W3429" s="40"/>
      <c r="X3429" s="40"/>
      <c r="Y3429" s="40"/>
      <c r="Z3429" s="40"/>
    </row>
    <row r="3430" spans="1:26" x14ac:dyDescent="0.2">
      <c r="A3430" s="40"/>
      <c r="W3430" s="40"/>
      <c r="X3430" s="40"/>
      <c r="Y3430" s="40"/>
      <c r="Z3430" s="40"/>
    </row>
    <row r="3431" spans="1:26" x14ac:dyDescent="0.2">
      <c r="A3431" s="40"/>
      <c r="W3431" s="40"/>
      <c r="X3431" s="40"/>
      <c r="Y3431" s="40"/>
      <c r="Z3431" s="40"/>
    </row>
    <row r="3432" spans="1:26" x14ac:dyDescent="0.2">
      <c r="A3432" s="40"/>
      <c r="W3432" s="40"/>
      <c r="X3432" s="40"/>
      <c r="Y3432" s="40"/>
      <c r="Z3432" s="40"/>
    </row>
    <row r="3433" spans="1:26" x14ac:dyDescent="0.2">
      <c r="A3433" s="40"/>
      <c r="W3433" s="40"/>
      <c r="X3433" s="40"/>
      <c r="Y3433" s="40"/>
      <c r="Z3433" s="40"/>
    </row>
    <row r="3434" spans="1:26" x14ac:dyDescent="0.2">
      <c r="A3434" s="40"/>
      <c r="W3434" s="40"/>
      <c r="X3434" s="40"/>
      <c r="Y3434" s="40"/>
      <c r="Z3434" s="40"/>
    </row>
    <row r="3435" spans="1:26" x14ac:dyDescent="0.2">
      <c r="A3435" s="40"/>
      <c r="W3435" s="40"/>
      <c r="X3435" s="40"/>
      <c r="Y3435" s="40"/>
      <c r="Z3435" s="40"/>
    </row>
    <row r="3436" spans="1:26" x14ac:dyDescent="0.2">
      <c r="A3436" s="40"/>
      <c r="W3436" s="40"/>
      <c r="X3436" s="40"/>
      <c r="Y3436" s="40"/>
      <c r="Z3436" s="40"/>
    </row>
    <row r="3437" spans="1:26" x14ac:dyDescent="0.2">
      <c r="A3437" s="40"/>
      <c r="W3437" s="40"/>
      <c r="X3437" s="40"/>
      <c r="Y3437" s="40"/>
      <c r="Z3437" s="40"/>
    </row>
    <row r="3438" spans="1:26" x14ac:dyDescent="0.2">
      <c r="A3438" s="40"/>
      <c r="W3438" s="40"/>
      <c r="X3438" s="40"/>
      <c r="Y3438" s="40"/>
      <c r="Z3438" s="40"/>
    </row>
    <row r="3439" spans="1:26" x14ac:dyDescent="0.2">
      <c r="A3439" s="40"/>
      <c r="W3439" s="40"/>
      <c r="X3439" s="40"/>
      <c r="Y3439" s="40"/>
      <c r="Z3439" s="40"/>
    </row>
    <row r="3440" spans="1:26" x14ac:dyDescent="0.2">
      <c r="A3440" s="40"/>
      <c r="W3440" s="40"/>
      <c r="X3440" s="40"/>
      <c r="Y3440" s="40"/>
      <c r="Z3440" s="40"/>
    </row>
    <row r="3441" spans="1:26" x14ac:dyDescent="0.2">
      <c r="A3441" s="40"/>
      <c r="W3441" s="40"/>
      <c r="X3441" s="40"/>
      <c r="Y3441" s="40"/>
      <c r="Z3441" s="40"/>
    </row>
    <row r="3442" spans="1:26" x14ac:dyDescent="0.2">
      <c r="A3442" s="40"/>
      <c r="W3442" s="40"/>
      <c r="X3442" s="40"/>
      <c r="Y3442" s="40"/>
      <c r="Z3442" s="40"/>
    </row>
    <row r="3443" spans="1:26" x14ac:dyDescent="0.2">
      <c r="A3443" s="40"/>
      <c r="W3443" s="40"/>
      <c r="X3443" s="40"/>
      <c r="Y3443" s="40"/>
      <c r="Z3443" s="40"/>
    </row>
    <row r="3444" spans="1:26" x14ac:dyDescent="0.2">
      <c r="A3444" s="40"/>
      <c r="W3444" s="40"/>
      <c r="X3444" s="40"/>
      <c r="Y3444" s="40"/>
      <c r="Z3444" s="40"/>
    </row>
    <row r="3445" spans="1:26" x14ac:dyDescent="0.2">
      <c r="A3445" s="40"/>
      <c r="W3445" s="40"/>
      <c r="X3445" s="40"/>
      <c r="Y3445" s="40"/>
      <c r="Z3445" s="40"/>
    </row>
    <row r="3446" spans="1:26" x14ac:dyDescent="0.2">
      <c r="A3446" s="40"/>
      <c r="W3446" s="40"/>
      <c r="X3446" s="40"/>
      <c r="Y3446" s="40"/>
      <c r="Z3446" s="40"/>
    </row>
    <row r="3447" spans="1:26" x14ac:dyDescent="0.2">
      <c r="A3447" s="40"/>
      <c r="W3447" s="40"/>
      <c r="X3447" s="40"/>
      <c r="Y3447" s="40"/>
      <c r="Z3447" s="40"/>
    </row>
    <row r="3448" spans="1:26" x14ac:dyDescent="0.2">
      <c r="A3448" s="40"/>
      <c r="W3448" s="40"/>
      <c r="X3448" s="40"/>
      <c r="Y3448" s="40"/>
      <c r="Z3448" s="40"/>
    </row>
    <row r="3449" spans="1:26" x14ac:dyDescent="0.2">
      <c r="A3449" s="40"/>
      <c r="W3449" s="40"/>
      <c r="X3449" s="40"/>
      <c r="Y3449" s="40"/>
      <c r="Z3449" s="40"/>
    </row>
    <row r="3450" spans="1:26" x14ac:dyDescent="0.2">
      <c r="A3450" s="40"/>
      <c r="W3450" s="40"/>
      <c r="X3450" s="40"/>
      <c r="Y3450" s="40"/>
      <c r="Z3450" s="40"/>
    </row>
    <row r="3451" spans="1:26" x14ac:dyDescent="0.2">
      <c r="A3451" s="40"/>
      <c r="W3451" s="40"/>
      <c r="X3451" s="40"/>
      <c r="Y3451" s="40"/>
      <c r="Z3451" s="40"/>
    </row>
    <row r="3452" spans="1:26" x14ac:dyDescent="0.2">
      <c r="A3452" s="40"/>
      <c r="W3452" s="40"/>
      <c r="X3452" s="40"/>
      <c r="Y3452" s="40"/>
      <c r="Z3452" s="40"/>
    </row>
    <row r="3453" spans="1:26" x14ac:dyDescent="0.2">
      <c r="A3453" s="40"/>
      <c r="W3453" s="40"/>
      <c r="X3453" s="40"/>
      <c r="Y3453" s="40"/>
      <c r="Z3453" s="40"/>
    </row>
    <row r="3454" spans="1:26" x14ac:dyDescent="0.2">
      <c r="A3454" s="40"/>
      <c r="W3454" s="40"/>
      <c r="X3454" s="40"/>
      <c r="Y3454" s="40"/>
      <c r="Z3454" s="40"/>
    </row>
    <row r="3455" spans="1:26" x14ac:dyDescent="0.2">
      <c r="A3455" s="40"/>
      <c r="W3455" s="40"/>
      <c r="X3455" s="40"/>
      <c r="Y3455" s="40"/>
      <c r="Z3455" s="40"/>
    </row>
    <row r="3456" spans="1:26" x14ac:dyDescent="0.2">
      <c r="A3456" s="40"/>
      <c r="W3456" s="40"/>
      <c r="X3456" s="40"/>
      <c r="Y3456" s="40"/>
      <c r="Z3456" s="40"/>
    </row>
    <row r="3457" spans="1:26" x14ac:dyDescent="0.2">
      <c r="A3457" s="40"/>
      <c r="W3457" s="40"/>
      <c r="X3457" s="40"/>
      <c r="Y3457" s="40"/>
      <c r="Z3457" s="40"/>
    </row>
    <row r="3458" spans="1:26" x14ac:dyDescent="0.2">
      <c r="A3458" s="40"/>
      <c r="W3458" s="40"/>
      <c r="X3458" s="40"/>
      <c r="Y3458" s="40"/>
      <c r="Z3458" s="40"/>
    </row>
    <row r="3459" spans="1:26" x14ac:dyDescent="0.2">
      <c r="A3459" s="40"/>
      <c r="W3459" s="40"/>
      <c r="X3459" s="40"/>
      <c r="Y3459" s="40"/>
      <c r="Z3459" s="40"/>
    </row>
    <row r="3460" spans="1:26" x14ac:dyDescent="0.2">
      <c r="A3460" s="40"/>
      <c r="W3460" s="40"/>
      <c r="X3460" s="40"/>
      <c r="Y3460" s="40"/>
      <c r="Z3460" s="40"/>
    </row>
    <row r="3461" spans="1:26" x14ac:dyDescent="0.2">
      <c r="A3461" s="40"/>
      <c r="W3461" s="40"/>
      <c r="X3461" s="40"/>
      <c r="Y3461" s="40"/>
      <c r="Z3461" s="40"/>
    </row>
    <row r="3462" spans="1:26" x14ac:dyDescent="0.2">
      <c r="A3462" s="40"/>
      <c r="W3462" s="40"/>
      <c r="X3462" s="40"/>
      <c r="Y3462" s="40"/>
      <c r="Z3462" s="40"/>
    </row>
    <row r="3463" spans="1:26" x14ac:dyDescent="0.2">
      <c r="A3463" s="40"/>
      <c r="W3463" s="40"/>
      <c r="X3463" s="40"/>
      <c r="Y3463" s="40"/>
      <c r="Z3463" s="40"/>
    </row>
    <row r="3464" spans="1:26" x14ac:dyDescent="0.2">
      <c r="A3464" s="40"/>
      <c r="W3464" s="40"/>
      <c r="X3464" s="40"/>
      <c r="Y3464" s="40"/>
      <c r="Z3464" s="40"/>
    </row>
    <row r="3465" spans="1:26" x14ac:dyDescent="0.2">
      <c r="A3465" s="40"/>
      <c r="W3465" s="40"/>
      <c r="X3465" s="40"/>
      <c r="Y3465" s="40"/>
      <c r="Z3465" s="40"/>
    </row>
    <row r="3466" spans="1:26" x14ac:dyDescent="0.2">
      <c r="A3466" s="40"/>
      <c r="W3466" s="40"/>
      <c r="X3466" s="40"/>
      <c r="Y3466" s="40"/>
      <c r="Z3466" s="40"/>
    </row>
    <row r="3467" spans="1:26" x14ac:dyDescent="0.2">
      <c r="A3467" s="40"/>
      <c r="W3467" s="40"/>
      <c r="X3467" s="40"/>
      <c r="Y3467" s="40"/>
      <c r="Z3467" s="40"/>
    </row>
    <row r="3468" spans="1:26" x14ac:dyDescent="0.2">
      <c r="A3468" s="40"/>
      <c r="W3468" s="40"/>
      <c r="X3468" s="40"/>
      <c r="Y3468" s="40"/>
      <c r="Z3468" s="40"/>
    </row>
    <row r="3469" spans="1:26" x14ac:dyDescent="0.2">
      <c r="A3469" s="40"/>
      <c r="W3469" s="40"/>
      <c r="X3469" s="40"/>
      <c r="Y3469" s="40"/>
      <c r="Z3469" s="40"/>
    </row>
    <row r="3470" spans="1:26" x14ac:dyDescent="0.2">
      <c r="A3470" s="40"/>
      <c r="W3470" s="40"/>
      <c r="X3470" s="40"/>
      <c r="Y3470" s="40"/>
      <c r="Z3470" s="40"/>
    </row>
    <row r="3471" spans="1:26" x14ac:dyDescent="0.2">
      <c r="A3471" s="40"/>
      <c r="W3471" s="40"/>
      <c r="X3471" s="40"/>
      <c r="Y3471" s="40"/>
      <c r="Z3471" s="40"/>
    </row>
    <row r="3472" spans="1:26" x14ac:dyDescent="0.2">
      <c r="A3472" s="40"/>
      <c r="W3472" s="40"/>
      <c r="X3472" s="40"/>
      <c r="Y3472" s="40"/>
      <c r="Z3472" s="40"/>
    </row>
    <row r="3473" spans="1:26" x14ac:dyDescent="0.2">
      <c r="A3473" s="40"/>
      <c r="W3473" s="40"/>
      <c r="X3473" s="40"/>
      <c r="Y3473" s="40"/>
      <c r="Z3473" s="40"/>
    </row>
    <row r="3474" spans="1:26" x14ac:dyDescent="0.2">
      <c r="A3474" s="40"/>
      <c r="W3474" s="40"/>
      <c r="X3474" s="40"/>
      <c r="Y3474" s="40"/>
      <c r="Z3474" s="40"/>
    </row>
    <row r="3475" spans="1:26" x14ac:dyDescent="0.2">
      <c r="A3475" s="40"/>
      <c r="W3475" s="40"/>
      <c r="X3475" s="40"/>
      <c r="Y3475" s="40"/>
      <c r="Z3475" s="40"/>
    </row>
    <row r="3476" spans="1:26" x14ac:dyDescent="0.2">
      <c r="A3476" s="40"/>
      <c r="W3476" s="40"/>
      <c r="X3476" s="40"/>
      <c r="Y3476" s="40"/>
      <c r="Z3476" s="40"/>
    </row>
    <row r="3477" spans="1:26" x14ac:dyDescent="0.2">
      <c r="A3477" s="40"/>
      <c r="W3477" s="40"/>
      <c r="X3477" s="40"/>
      <c r="Y3477" s="40"/>
      <c r="Z3477" s="40"/>
    </row>
    <row r="3478" spans="1:26" x14ac:dyDescent="0.2">
      <c r="A3478" s="40"/>
      <c r="W3478" s="40"/>
      <c r="X3478" s="40"/>
      <c r="Y3478" s="40"/>
      <c r="Z3478" s="40"/>
    </row>
    <row r="3479" spans="1:26" x14ac:dyDescent="0.2">
      <c r="A3479" s="40"/>
      <c r="W3479" s="40"/>
      <c r="X3479" s="40"/>
      <c r="Y3479" s="40"/>
      <c r="Z3479" s="40"/>
    </row>
    <row r="3480" spans="1:26" x14ac:dyDescent="0.2">
      <c r="A3480" s="40"/>
      <c r="W3480" s="40"/>
      <c r="X3480" s="40"/>
      <c r="Y3480" s="40"/>
      <c r="Z3480" s="40"/>
    </row>
    <row r="3481" spans="1:26" x14ac:dyDescent="0.2">
      <c r="A3481" s="40"/>
      <c r="W3481" s="40"/>
      <c r="X3481" s="40"/>
      <c r="Y3481" s="40"/>
      <c r="Z3481" s="40"/>
    </row>
    <row r="3482" spans="1:26" x14ac:dyDescent="0.2">
      <c r="A3482" s="40"/>
      <c r="W3482" s="40"/>
      <c r="X3482" s="40"/>
      <c r="Y3482" s="40"/>
      <c r="Z3482" s="40"/>
    </row>
    <row r="3483" spans="1:26" x14ac:dyDescent="0.2">
      <c r="A3483" s="40"/>
      <c r="W3483" s="40"/>
      <c r="X3483" s="40"/>
      <c r="Y3483" s="40"/>
      <c r="Z3483" s="40"/>
    </row>
    <row r="3484" spans="1:26" x14ac:dyDescent="0.2">
      <c r="A3484" s="40"/>
      <c r="W3484" s="40"/>
      <c r="X3484" s="40"/>
      <c r="Y3484" s="40"/>
      <c r="Z3484" s="40"/>
    </row>
    <row r="3485" spans="1:26" x14ac:dyDescent="0.2">
      <c r="A3485" s="40"/>
      <c r="W3485" s="40"/>
      <c r="X3485" s="40"/>
      <c r="Y3485" s="40"/>
      <c r="Z3485" s="40"/>
    </row>
    <row r="3486" spans="1:26" x14ac:dyDescent="0.2">
      <c r="A3486" s="40"/>
      <c r="W3486" s="40"/>
      <c r="X3486" s="40"/>
      <c r="Y3486" s="40"/>
      <c r="Z3486" s="40"/>
    </row>
    <row r="3487" spans="1:26" x14ac:dyDescent="0.2">
      <c r="A3487" s="40"/>
      <c r="W3487" s="40"/>
      <c r="X3487" s="40"/>
      <c r="Y3487" s="40"/>
      <c r="Z3487" s="40"/>
    </row>
    <row r="3488" spans="1:26" x14ac:dyDescent="0.2">
      <c r="A3488" s="40"/>
      <c r="W3488" s="40"/>
      <c r="X3488" s="40"/>
      <c r="Y3488" s="40"/>
      <c r="Z3488" s="40"/>
    </row>
    <row r="3489" spans="1:26" x14ac:dyDescent="0.2">
      <c r="A3489" s="40"/>
      <c r="W3489" s="40"/>
      <c r="X3489" s="40"/>
      <c r="Y3489" s="40"/>
      <c r="Z3489" s="40"/>
    </row>
    <row r="3490" spans="1:26" x14ac:dyDescent="0.2">
      <c r="A3490" s="40"/>
      <c r="W3490" s="40"/>
      <c r="X3490" s="40"/>
      <c r="Y3490" s="40"/>
      <c r="Z3490" s="40"/>
    </row>
    <row r="3491" spans="1:26" x14ac:dyDescent="0.2">
      <c r="A3491" s="40"/>
      <c r="W3491" s="40"/>
      <c r="X3491" s="40"/>
      <c r="Y3491" s="40"/>
      <c r="Z3491" s="40"/>
    </row>
    <row r="3492" spans="1:26" x14ac:dyDescent="0.2">
      <c r="A3492" s="40"/>
      <c r="W3492" s="40"/>
      <c r="X3492" s="40"/>
      <c r="Y3492" s="40"/>
      <c r="Z3492" s="40"/>
    </row>
    <row r="3493" spans="1:26" x14ac:dyDescent="0.2">
      <c r="A3493" s="40"/>
      <c r="W3493" s="40"/>
      <c r="X3493" s="40"/>
      <c r="Y3493" s="40"/>
      <c r="Z3493" s="40"/>
    </row>
    <row r="3494" spans="1:26" x14ac:dyDescent="0.2">
      <c r="A3494" s="40"/>
      <c r="W3494" s="40"/>
      <c r="X3494" s="40"/>
      <c r="Y3494" s="40"/>
      <c r="Z3494" s="40"/>
    </row>
    <row r="3495" spans="1:26" x14ac:dyDescent="0.2">
      <c r="A3495" s="40"/>
      <c r="W3495" s="40"/>
      <c r="X3495" s="40"/>
      <c r="Y3495" s="40"/>
      <c r="Z3495" s="40"/>
    </row>
    <row r="3496" spans="1:26" x14ac:dyDescent="0.2">
      <c r="A3496" s="40"/>
      <c r="W3496" s="40"/>
      <c r="X3496" s="40"/>
      <c r="Y3496" s="40"/>
      <c r="Z3496" s="40"/>
    </row>
    <row r="3497" spans="1:26" x14ac:dyDescent="0.2">
      <c r="A3497" s="40"/>
      <c r="W3497" s="40"/>
      <c r="X3497" s="40"/>
      <c r="Y3497" s="40"/>
      <c r="Z3497" s="40"/>
    </row>
    <row r="3498" spans="1:26" x14ac:dyDescent="0.2">
      <c r="A3498" s="40"/>
      <c r="W3498" s="40"/>
      <c r="X3498" s="40"/>
      <c r="Y3498" s="40"/>
      <c r="Z3498" s="40"/>
    </row>
    <row r="3499" spans="1:26" x14ac:dyDescent="0.2">
      <c r="A3499" s="40"/>
      <c r="W3499" s="40"/>
      <c r="X3499" s="40"/>
      <c r="Y3499" s="40"/>
      <c r="Z3499" s="40"/>
    </row>
    <row r="3500" spans="1:26" x14ac:dyDescent="0.2">
      <c r="A3500" s="40"/>
      <c r="W3500" s="40"/>
      <c r="X3500" s="40"/>
      <c r="Y3500" s="40"/>
      <c r="Z3500" s="40"/>
    </row>
    <row r="3501" spans="1:26" x14ac:dyDescent="0.2">
      <c r="A3501" s="40"/>
      <c r="W3501" s="40"/>
      <c r="X3501" s="40"/>
      <c r="Y3501" s="40"/>
      <c r="Z3501" s="40"/>
    </row>
    <row r="3502" spans="1:26" x14ac:dyDescent="0.2">
      <c r="A3502" s="40"/>
      <c r="W3502" s="40"/>
      <c r="X3502" s="40"/>
      <c r="Y3502" s="40"/>
      <c r="Z3502" s="40"/>
    </row>
    <row r="3503" spans="1:26" x14ac:dyDescent="0.2">
      <c r="A3503" s="40"/>
      <c r="W3503" s="40"/>
      <c r="X3503" s="40"/>
      <c r="Y3503" s="40"/>
      <c r="Z3503" s="40"/>
    </row>
    <row r="3504" spans="1:26" x14ac:dyDescent="0.2">
      <c r="A3504" s="40"/>
      <c r="W3504" s="40"/>
      <c r="X3504" s="40"/>
      <c r="Y3504" s="40"/>
      <c r="Z3504" s="40"/>
    </row>
    <row r="3505" spans="1:26" x14ac:dyDescent="0.2">
      <c r="A3505" s="40"/>
      <c r="W3505" s="40"/>
      <c r="X3505" s="40"/>
      <c r="Y3505" s="40"/>
      <c r="Z3505" s="40"/>
    </row>
    <row r="3506" spans="1:26" x14ac:dyDescent="0.2">
      <c r="A3506" s="40"/>
      <c r="W3506" s="40"/>
      <c r="X3506" s="40"/>
      <c r="Y3506" s="40"/>
      <c r="Z3506" s="40"/>
    </row>
    <row r="3507" spans="1:26" x14ac:dyDescent="0.2">
      <c r="A3507" s="40"/>
      <c r="W3507" s="40"/>
      <c r="X3507" s="40"/>
      <c r="Y3507" s="40"/>
      <c r="Z3507" s="40"/>
    </row>
    <row r="3508" spans="1:26" x14ac:dyDescent="0.2">
      <c r="A3508" s="40"/>
      <c r="W3508" s="40"/>
      <c r="X3508" s="40"/>
      <c r="Y3508" s="40"/>
      <c r="Z3508" s="40"/>
    </row>
    <row r="3509" spans="1:26" x14ac:dyDescent="0.2">
      <c r="A3509" s="40"/>
      <c r="W3509" s="40"/>
      <c r="X3509" s="40"/>
      <c r="Y3509" s="40"/>
      <c r="Z3509" s="40"/>
    </row>
    <row r="3510" spans="1:26" x14ac:dyDescent="0.2">
      <c r="A3510" s="40"/>
      <c r="W3510" s="40"/>
      <c r="X3510" s="40"/>
      <c r="Y3510" s="40"/>
      <c r="Z3510" s="40"/>
    </row>
    <row r="3511" spans="1:26" x14ac:dyDescent="0.2">
      <c r="A3511" s="40"/>
      <c r="W3511" s="40"/>
      <c r="X3511" s="40"/>
      <c r="Y3511" s="40"/>
      <c r="Z3511" s="40"/>
    </row>
    <row r="3512" spans="1:26" x14ac:dyDescent="0.2">
      <c r="A3512" s="40"/>
      <c r="W3512" s="40"/>
      <c r="X3512" s="40"/>
      <c r="Y3512" s="40"/>
      <c r="Z3512" s="40"/>
    </row>
    <row r="3513" spans="1:26" x14ac:dyDescent="0.2">
      <c r="A3513" s="40"/>
      <c r="W3513" s="40"/>
      <c r="X3513" s="40"/>
      <c r="Y3513" s="40"/>
      <c r="Z3513" s="40"/>
    </row>
    <row r="3514" spans="1:26" x14ac:dyDescent="0.2">
      <c r="A3514" s="40"/>
      <c r="W3514" s="40"/>
      <c r="X3514" s="40"/>
      <c r="Y3514" s="40"/>
      <c r="Z3514" s="40"/>
    </row>
    <row r="3515" spans="1:26" x14ac:dyDescent="0.2">
      <c r="A3515" s="40"/>
      <c r="W3515" s="40"/>
      <c r="X3515" s="40"/>
      <c r="Y3515" s="40"/>
      <c r="Z3515" s="40"/>
    </row>
    <row r="3516" spans="1:26" x14ac:dyDescent="0.2">
      <c r="A3516" s="40"/>
      <c r="W3516" s="40"/>
      <c r="X3516" s="40"/>
      <c r="Y3516" s="40"/>
      <c r="Z3516" s="40"/>
    </row>
    <row r="3517" spans="1:26" x14ac:dyDescent="0.2">
      <c r="A3517" s="40"/>
      <c r="W3517" s="40"/>
      <c r="X3517" s="40"/>
      <c r="Y3517" s="40"/>
      <c r="Z3517" s="40"/>
    </row>
    <row r="3518" spans="1:26" x14ac:dyDescent="0.2">
      <c r="A3518" s="40"/>
      <c r="W3518" s="40"/>
      <c r="X3518" s="40"/>
      <c r="Y3518" s="40"/>
      <c r="Z3518" s="40"/>
    </row>
    <row r="3519" spans="1:26" x14ac:dyDescent="0.2">
      <c r="A3519" s="40"/>
      <c r="W3519" s="40"/>
      <c r="X3519" s="40"/>
      <c r="Y3519" s="40"/>
      <c r="Z3519" s="40"/>
    </row>
    <row r="3520" spans="1:26" x14ac:dyDescent="0.2">
      <c r="A3520" s="40"/>
      <c r="W3520" s="40"/>
      <c r="X3520" s="40"/>
      <c r="Y3520" s="40"/>
      <c r="Z3520" s="40"/>
    </row>
    <row r="3521" spans="1:26" x14ac:dyDescent="0.2">
      <c r="A3521" s="40"/>
      <c r="W3521" s="40"/>
      <c r="X3521" s="40"/>
      <c r="Y3521" s="40"/>
      <c r="Z3521" s="40"/>
    </row>
    <row r="3522" spans="1:26" x14ac:dyDescent="0.2">
      <c r="A3522" s="40"/>
      <c r="W3522" s="40"/>
      <c r="X3522" s="40"/>
      <c r="Y3522" s="40"/>
      <c r="Z3522" s="40"/>
    </row>
    <row r="3523" spans="1:26" x14ac:dyDescent="0.2">
      <c r="A3523" s="40"/>
      <c r="W3523" s="40"/>
      <c r="X3523" s="40"/>
      <c r="Y3523" s="40"/>
      <c r="Z3523" s="40"/>
    </row>
    <row r="3524" spans="1:26" x14ac:dyDescent="0.2">
      <c r="A3524" s="40"/>
      <c r="W3524" s="40"/>
      <c r="X3524" s="40"/>
      <c r="Y3524" s="40"/>
      <c r="Z3524" s="40"/>
    </row>
    <row r="3525" spans="1:26" x14ac:dyDescent="0.2">
      <c r="A3525" s="40"/>
      <c r="W3525" s="40"/>
      <c r="X3525" s="40"/>
      <c r="Y3525" s="40"/>
      <c r="Z3525" s="40"/>
    </row>
    <row r="3526" spans="1:26" x14ac:dyDescent="0.2">
      <c r="A3526" s="40"/>
      <c r="W3526" s="40"/>
      <c r="X3526" s="40"/>
      <c r="Y3526" s="40"/>
      <c r="Z3526" s="40"/>
    </row>
    <row r="3527" spans="1:26" x14ac:dyDescent="0.2">
      <c r="A3527" s="40"/>
      <c r="W3527" s="40"/>
      <c r="X3527" s="40"/>
      <c r="Y3527" s="40"/>
      <c r="Z3527" s="40"/>
    </row>
    <row r="3528" spans="1:26" x14ac:dyDescent="0.2">
      <c r="A3528" s="40"/>
      <c r="W3528" s="40"/>
      <c r="X3528" s="40"/>
      <c r="Y3528" s="40"/>
      <c r="Z3528" s="40"/>
    </row>
    <row r="3529" spans="1:26" x14ac:dyDescent="0.2">
      <c r="A3529" s="40"/>
      <c r="W3529" s="40"/>
      <c r="X3529" s="40"/>
      <c r="Y3529" s="40"/>
      <c r="Z3529" s="40"/>
    </row>
    <row r="3530" spans="1:26" x14ac:dyDescent="0.2">
      <c r="A3530" s="40"/>
      <c r="W3530" s="40"/>
      <c r="X3530" s="40"/>
      <c r="Y3530" s="40"/>
      <c r="Z3530" s="40"/>
    </row>
    <row r="3531" spans="1:26" x14ac:dyDescent="0.2">
      <c r="A3531" s="40"/>
      <c r="W3531" s="40"/>
      <c r="X3531" s="40"/>
      <c r="Y3531" s="40"/>
      <c r="Z3531" s="40"/>
    </row>
    <row r="3532" spans="1:26" x14ac:dyDescent="0.2">
      <c r="A3532" s="40"/>
      <c r="W3532" s="40"/>
      <c r="X3532" s="40"/>
      <c r="Y3532" s="40"/>
      <c r="Z3532" s="40"/>
    </row>
    <row r="3533" spans="1:26" x14ac:dyDescent="0.2">
      <c r="A3533" s="40"/>
      <c r="W3533" s="40"/>
      <c r="X3533" s="40"/>
      <c r="Y3533" s="40"/>
      <c r="Z3533" s="40"/>
    </row>
    <row r="3534" spans="1:26" x14ac:dyDescent="0.2">
      <c r="A3534" s="40"/>
      <c r="W3534" s="40"/>
      <c r="X3534" s="40"/>
      <c r="Y3534" s="40"/>
      <c r="Z3534" s="40"/>
    </row>
    <row r="3535" spans="1:26" x14ac:dyDescent="0.2">
      <c r="A3535" s="40"/>
      <c r="W3535" s="40"/>
      <c r="X3535" s="40"/>
      <c r="Y3535" s="40"/>
      <c r="Z3535" s="40"/>
    </row>
    <row r="3536" spans="1:26" x14ac:dyDescent="0.2">
      <c r="A3536" s="40"/>
      <c r="W3536" s="40"/>
      <c r="X3536" s="40"/>
      <c r="Y3536" s="40"/>
      <c r="Z3536" s="40"/>
    </row>
    <row r="3537" spans="1:26" x14ac:dyDescent="0.2">
      <c r="A3537" s="40"/>
      <c r="W3537" s="40"/>
      <c r="X3537" s="40"/>
      <c r="Y3537" s="40"/>
      <c r="Z3537" s="40"/>
    </row>
    <row r="3538" spans="1:26" x14ac:dyDescent="0.2">
      <c r="A3538" s="40"/>
      <c r="W3538" s="40"/>
      <c r="X3538" s="40"/>
      <c r="Y3538" s="40"/>
      <c r="Z3538" s="40"/>
    </row>
    <row r="3539" spans="1:26" x14ac:dyDescent="0.2">
      <c r="A3539" s="40"/>
      <c r="W3539" s="40"/>
      <c r="X3539" s="40"/>
      <c r="Y3539" s="40"/>
      <c r="Z3539" s="40"/>
    </row>
    <row r="3540" spans="1:26" x14ac:dyDescent="0.2">
      <c r="A3540" s="40"/>
      <c r="W3540" s="40"/>
      <c r="X3540" s="40"/>
      <c r="Y3540" s="40"/>
      <c r="Z3540" s="40"/>
    </row>
    <row r="3541" spans="1:26" x14ac:dyDescent="0.2">
      <c r="A3541" s="40"/>
      <c r="W3541" s="40"/>
      <c r="X3541" s="40"/>
      <c r="Y3541" s="40"/>
      <c r="Z3541" s="40"/>
    </row>
    <row r="3542" spans="1:26" x14ac:dyDescent="0.2">
      <c r="A3542" s="40"/>
      <c r="W3542" s="40"/>
      <c r="X3542" s="40"/>
      <c r="Y3542" s="40"/>
      <c r="Z3542" s="40"/>
    </row>
    <row r="3543" spans="1:26" x14ac:dyDescent="0.2">
      <c r="A3543" s="40"/>
      <c r="W3543" s="40"/>
      <c r="X3543" s="40"/>
      <c r="Y3543" s="40"/>
      <c r="Z3543" s="40"/>
    </row>
    <row r="3544" spans="1:26" x14ac:dyDescent="0.2">
      <c r="A3544" s="40"/>
      <c r="W3544" s="40"/>
      <c r="X3544" s="40"/>
      <c r="Y3544" s="40"/>
      <c r="Z3544" s="40"/>
    </row>
    <row r="3545" spans="1:26" x14ac:dyDescent="0.2">
      <c r="A3545" s="40"/>
      <c r="W3545" s="40"/>
      <c r="X3545" s="40"/>
      <c r="Y3545" s="40"/>
      <c r="Z3545" s="40"/>
    </row>
    <row r="3546" spans="1:26" x14ac:dyDescent="0.2">
      <c r="A3546" s="40"/>
      <c r="W3546" s="40"/>
      <c r="X3546" s="40"/>
      <c r="Y3546" s="40"/>
      <c r="Z3546" s="40"/>
    </row>
    <row r="3547" spans="1:26" x14ac:dyDescent="0.2">
      <c r="A3547" s="40"/>
      <c r="W3547" s="40"/>
      <c r="X3547" s="40"/>
      <c r="Y3547" s="40"/>
      <c r="Z3547" s="40"/>
    </row>
    <row r="3548" spans="1:26" x14ac:dyDescent="0.2">
      <c r="A3548" s="40"/>
      <c r="W3548" s="40"/>
      <c r="X3548" s="40"/>
      <c r="Y3548" s="40"/>
      <c r="Z3548" s="40"/>
    </row>
    <row r="3549" spans="1:26" x14ac:dyDescent="0.2">
      <c r="A3549" s="40"/>
      <c r="W3549" s="40"/>
      <c r="X3549" s="40"/>
      <c r="Y3549" s="40"/>
      <c r="Z3549" s="40"/>
    </row>
    <row r="3550" spans="1:26" x14ac:dyDescent="0.2">
      <c r="A3550" s="40"/>
      <c r="W3550" s="40"/>
      <c r="X3550" s="40"/>
      <c r="Y3550" s="40"/>
      <c r="Z3550" s="40"/>
    </row>
    <row r="3551" spans="1:26" x14ac:dyDescent="0.2">
      <c r="A3551" s="40"/>
      <c r="W3551" s="40"/>
      <c r="X3551" s="40"/>
      <c r="Y3551" s="40"/>
      <c r="Z3551" s="40"/>
    </row>
    <row r="3552" spans="1:26" x14ac:dyDescent="0.2">
      <c r="A3552" s="40"/>
      <c r="W3552" s="40"/>
      <c r="X3552" s="40"/>
      <c r="Y3552" s="40"/>
      <c r="Z3552" s="40"/>
    </row>
    <row r="3553" spans="1:26" x14ac:dyDescent="0.2">
      <c r="A3553" s="40"/>
      <c r="W3553" s="40"/>
      <c r="X3553" s="40"/>
      <c r="Y3553" s="40"/>
      <c r="Z3553" s="40"/>
    </row>
    <row r="3554" spans="1:26" x14ac:dyDescent="0.2">
      <c r="A3554" s="40"/>
      <c r="W3554" s="40"/>
      <c r="X3554" s="40"/>
      <c r="Y3554" s="40"/>
      <c r="Z3554" s="40"/>
    </row>
    <row r="3555" spans="1:26" x14ac:dyDescent="0.2">
      <c r="A3555" s="40"/>
      <c r="W3555" s="40"/>
      <c r="X3555" s="40"/>
      <c r="Y3555" s="40"/>
      <c r="Z3555" s="40"/>
    </row>
    <row r="3556" spans="1:26" x14ac:dyDescent="0.2">
      <c r="A3556" s="40"/>
      <c r="W3556" s="40"/>
      <c r="X3556" s="40"/>
      <c r="Y3556" s="40"/>
      <c r="Z3556" s="40"/>
    </row>
    <row r="3557" spans="1:26" x14ac:dyDescent="0.2">
      <c r="A3557" s="40"/>
      <c r="W3557" s="40"/>
      <c r="X3557" s="40"/>
      <c r="Y3557" s="40"/>
      <c r="Z3557" s="40"/>
    </row>
    <row r="3558" spans="1:26" x14ac:dyDescent="0.2">
      <c r="A3558" s="40"/>
      <c r="W3558" s="40"/>
      <c r="X3558" s="40"/>
      <c r="Y3558" s="40"/>
      <c r="Z3558" s="40"/>
    </row>
    <row r="3559" spans="1:26" x14ac:dyDescent="0.2">
      <c r="A3559" s="40"/>
      <c r="W3559" s="40"/>
      <c r="X3559" s="40"/>
      <c r="Y3559" s="40"/>
      <c r="Z3559" s="40"/>
    </row>
    <row r="3560" spans="1:26" x14ac:dyDescent="0.2">
      <c r="A3560" s="40"/>
      <c r="W3560" s="40"/>
      <c r="X3560" s="40"/>
      <c r="Y3560" s="40"/>
      <c r="Z3560" s="40"/>
    </row>
    <row r="3561" spans="1:26" x14ac:dyDescent="0.2">
      <c r="A3561" s="40"/>
      <c r="W3561" s="40"/>
      <c r="X3561" s="40"/>
      <c r="Y3561" s="40"/>
      <c r="Z3561" s="40"/>
    </row>
    <row r="3562" spans="1:26" x14ac:dyDescent="0.2">
      <c r="A3562" s="40"/>
      <c r="W3562" s="40"/>
      <c r="X3562" s="40"/>
      <c r="Y3562" s="40"/>
      <c r="Z3562" s="40"/>
    </row>
    <row r="3563" spans="1:26" x14ac:dyDescent="0.2">
      <c r="A3563" s="40"/>
      <c r="W3563" s="40"/>
      <c r="X3563" s="40"/>
      <c r="Y3563" s="40"/>
      <c r="Z3563" s="40"/>
    </row>
    <row r="3564" spans="1:26" x14ac:dyDescent="0.2">
      <c r="A3564" s="40"/>
      <c r="W3564" s="40"/>
      <c r="X3564" s="40"/>
      <c r="Y3564" s="40"/>
      <c r="Z3564" s="40"/>
    </row>
    <row r="3565" spans="1:26" x14ac:dyDescent="0.2">
      <c r="A3565" s="40"/>
      <c r="W3565" s="40"/>
      <c r="X3565" s="40"/>
      <c r="Y3565" s="40"/>
      <c r="Z3565" s="40"/>
    </row>
    <row r="3566" spans="1:26" x14ac:dyDescent="0.2">
      <c r="A3566" s="40"/>
      <c r="W3566" s="40"/>
      <c r="X3566" s="40"/>
      <c r="Y3566" s="40"/>
      <c r="Z3566" s="40"/>
    </row>
    <row r="3567" spans="1:26" x14ac:dyDescent="0.2">
      <c r="A3567" s="40"/>
      <c r="W3567" s="40"/>
      <c r="X3567" s="40"/>
      <c r="Y3567" s="40"/>
      <c r="Z3567" s="40"/>
    </row>
    <row r="3568" spans="1:26" x14ac:dyDescent="0.2">
      <c r="A3568" s="40"/>
      <c r="W3568" s="40"/>
      <c r="X3568" s="40"/>
      <c r="Y3568" s="40"/>
      <c r="Z3568" s="40"/>
    </row>
    <row r="3569" spans="1:26" x14ac:dyDescent="0.2">
      <c r="A3569" s="40"/>
      <c r="W3569" s="40"/>
      <c r="X3569" s="40"/>
      <c r="Y3569" s="40"/>
      <c r="Z3569" s="40"/>
    </row>
    <row r="3570" spans="1:26" x14ac:dyDescent="0.2">
      <c r="A3570" s="40"/>
      <c r="W3570" s="40"/>
      <c r="X3570" s="40"/>
      <c r="Y3570" s="40"/>
      <c r="Z3570" s="40"/>
    </row>
    <row r="3571" spans="1:26" x14ac:dyDescent="0.2">
      <c r="A3571" s="40"/>
      <c r="W3571" s="40"/>
      <c r="X3571" s="40"/>
      <c r="Y3571" s="40"/>
      <c r="Z3571" s="40"/>
    </row>
    <row r="3572" spans="1:26" x14ac:dyDescent="0.2">
      <c r="A3572" s="40"/>
      <c r="W3572" s="40"/>
      <c r="X3572" s="40"/>
      <c r="Y3572" s="40"/>
      <c r="Z3572" s="40"/>
    </row>
    <row r="3573" spans="1:26" x14ac:dyDescent="0.2">
      <c r="A3573" s="40"/>
      <c r="W3573" s="40"/>
      <c r="X3573" s="40"/>
      <c r="Y3573" s="40"/>
      <c r="Z3573" s="40"/>
    </row>
    <row r="3574" spans="1:26" x14ac:dyDescent="0.2">
      <c r="A3574" s="40"/>
      <c r="W3574" s="40"/>
      <c r="X3574" s="40"/>
      <c r="Y3574" s="40"/>
      <c r="Z3574" s="40"/>
    </row>
    <row r="3575" spans="1:26" x14ac:dyDescent="0.2">
      <c r="A3575" s="40"/>
      <c r="W3575" s="40"/>
      <c r="X3575" s="40"/>
      <c r="Y3575" s="40"/>
      <c r="Z3575" s="40"/>
    </row>
    <row r="3576" spans="1:26" x14ac:dyDescent="0.2">
      <c r="A3576" s="40"/>
      <c r="W3576" s="40"/>
      <c r="X3576" s="40"/>
      <c r="Y3576" s="40"/>
      <c r="Z3576" s="40"/>
    </row>
    <row r="3577" spans="1:26" x14ac:dyDescent="0.2">
      <c r="A3577" s="40"/>
      <c r="W3577" s="40"/>
      <c r="X3577" s="40"/>
      <c r="Y3577" s="40"/>
      <c r="Z3577" s="40"/>
    </row>
    <row r="3578" spans="1:26" x14ac:dyDescent="0.2">
      <c r="A3578" s="40"/>
      <c r="W3578" s="40"/>
      <c r="X3578" s="40"/>
      <c r="Y3578" s="40"/>
      <c r="Z3578" s="40"/>
    </row>
    <row r="3579" spans="1:26" x14ac:dyDescent="0.2">
      <c r="A3579" s="40"/>
      <c r="W3579" s="40"/>
      <c r="X3579" s="40"/>
      <c r="Y3579" s="40"/>
      <c r="Z3579" s="40"/>
    </row>
    <row r="3580" spans="1:26" x14ac:dyDescent="0.2">
      <c r="A3580" s="40"/>
      <c r="W3580" s="40"/>
      <c r="X3580" s="40"/>
      <c r="Y3580" s="40"/>
      <c r="Z3580" s="40"/>
    </row>
    <row r="3581" spans="1:26" x14ac:dyDescent="0.2">
      <c r="A3581" s="40"/>
      <c r="W3581" s="40"/>
      <c r="X3581" s="40"/>
      <c r="Y3581" s="40"/>
      <c r="Z3581" s="40"/>
    </row>
    <row r="3582" spans="1:26" x14ac:dyDescent="0.2">
      <c r="A3582" s="40"/>
      <c r="W3582" s="40"/>
      <c r="X3582" s="40"/>
      <c r="Y3582" s="40"/>
      <c r="Z3582" s="40"/>
    </row>
    <row r="3583" spans="1:26" x14ac:dyDescent="0.2">
      <c r="A3583" s="40"/>
      <c r="W3583" s="40"/>
      <c r="X3583" s="40"/>
      <c r="Y3583" s="40"/>
      <c r="Z3583" s="40"/>
    </row>
    <row r="3584" spans="1:26" x14ac:dyDescent="0.2">
      <c r="A3584" s="40"/>
      <c r="W3584" s="40"/>
      <c r="X3584" s="40"/>
      <c r="Y3584" s="40"/>
      <c r="Z3584" s="40"/>
    </row>
    <row r="3585" spans="1:26" x14ac:dyDescent="0.2">
      <c r="A3585" s="40"/>
      <c r="W3585" s="40"/>
      <c r="X3585" s="40"/>
      <c r="Y3585" s="40"/>
      <c r="Z3585" s="40"/>
    </row>
    <row r="3586" spans="1:26" x14ac:dyDescent="0.2">
      <c r="A3586" s="40"/>
      <c r="W3586" s="40"/>
      <c r="X3586" s="40"/>
      <c r="Y3586" s="40"/>
      <c r="Z3586" s="40"/>
    </row>
    <row r="3587" spans="1:26" x14ac:dyDescent="0.2">
      <c r="A3587" s="40"/>
      <c r="W3587" s="40"/>
      <c r="X3587" s="40"/>
      <c r="Y3587" s="40"/>
      <c r="Z3587" s="40"/>
    </row>
    <row r="3588" spans="1:26" x14ac:dyDescent="0.2">
      <c r="A3588" s="40"/>
      <c r="W3588" s="40"/>
      <c r="X3588" s="40"/>
      <c r="Y3588" s="40"/>
      <c r="Z3588" s="40"/>
    </row>
    <row r="3589" spans="1:26" x14ac:dyDescent="0.2">
      <c r="A3589" s="40"/>
      <c r="W3589" s="40"/>
      <c r="X3589" s="40"/>
      <c r="Y3589" s="40"/>
      <c r="Z3589" s="40"/>
    </row>
    <row r="3590" spans="1:26" x14ac:dyDescent="0.2">
      <c r="A3590" s="40"/>
      <c r="W3590" s="40"/>
      <c r="X3590" s="40"/>
      <c r="Y3590" s="40"/>
      <c r="Z3590" s="40"/>
    </row>
    <row r="3591" spans="1:26" x14ac:dyDescent="0.2">
      <c r="A3591" s="40"/>
      <c r="W3591" s="40"/>
      <c r="X3591" s="40"/>
      <c r="Y3591" s="40"/>
      <c r="Z3591" s="40"/>
    </row>
    <row r="3592" spans="1:26" x14ac:dyDescent="0.2">
      <c r="A3592" s="40"/>
      <c r="W3592" s="40"/>
      <c r="X3592" s="40"/>
      <c r="Y3592" s="40"/>
      <c r="Z3592" s="40"/>
    </row>
    <row r="3593" spans="1:26" x14ac:dyDescent="0.2">
      <c r="A3593" s="40"/>
      <c r="W3593" s="40"/>
      <c r="X3593" s="40"/>
      <c r="Y3593" s="40"/>
      <c r="Z3593" s="40"/>
    </row>
    <row r="3594" spans="1:26" x14ac:dyDescent="0.2">
      <c r="A3594" s="40"/>
      <c r="W3594" s="40"/>
      <c r="X3594" s="40"/>
      <c r="Y3594" s="40"/>
      <c r="Z3594" s="40"/>
    </row>
    <row r="3595" spans="1:26" x14ac:dyDescent="0.2">
      <c r="A3595" s="40"/>
      <c r="W3595" s="40"/>
      <c r="X3595" s="40"/>
      <c r="Y3595" s="40"/>
      <c r="Z3595" s="40"/>
    </row>
    <row r="3596" spans="1:26" x14ac:dyDescent="0.2">
      <c r="A3596" s="40"/>
      <c r="W3596" s="40"/>
      <c r="X3596" s="40"/>
      <c r="Y3596" s="40"/>
      <c r="Z3596" s="40"/>
    </row>
    <row r="3597" spans="1:26" x14ac:dyDescent="0.2">
      <c r="A3597" s="40"/>
      <c r="W3597" s="40"/>
      <c r="X3597" s="40"/>
      <c r="Y3597" s="40"/>
      <c r="Z3597" s="40"/>
    </row>
    <row r="3598" spans="1:26" x14ac:dyDescent="0.2">
      <c r="A3598" s="40"/>
      <c r="W3598" s="40"/>
      <c r="X3598" s="40"/>
      <c r="Y3598" s="40"/>
      <c r="Z3598" s="40"/>
    </row>
    <row r="3599" spans="1:26" x14ac:dyDescent="0.2">
      <c r="A3599" s="40"/>
      <c r="W3599" s="40"/>
      <c r="X3599" s="40"/>
      <c r="Y3599" s="40"/>
      <c r="Z3599" s="40"/>
    </row>
    <row r="3600" spans="1:26" x14ac:dyDescent="0.2">
      <c r="A3600" s="40"/>
      <c r="W3600" s="40"/>
      <c r="X3600" s="40"/>
      <c r="Y3600" s="40"/>
      <c r="Z3600" s="40"/>
    </row>
    <row r="3601" spans="1:26" x14ac:dyDescent="0.2">
      <c r="A3601" s="40"/>
      <c r="W3601" s="40"/>
      <c r="X3601" s="40"/>
      <c r="Y3601" s="40"/>
      <c r="Z3601" s="40"/>
    </row>
    <row r="3602" spans="1:26" x14ac:dyDescent="0.2">
      <c r="A3602" s="40"/>
      <c r="W3602" s="40"/>
      <c r="X3602" s="40"/>
      <c r="Y3602" s="40"/>
      <c r="Z3602" s="40"/>
    </row>
    <row r="3603" spans="1:26" x14ac:dyDescent="0.2">
      <c r="A3603" s="40"/>
      <c r="W3603" s="40"/>
      <c r="X3603" s="40"/>
      <c r="Y3603" s="40"/>
      <c r="Z3603" s="40"/>
    </row>
    <row r="3604" spans="1:26" x14ac:dyDescent="0.2">
      <c r="A3604" s="40"/>
      <c r="W3604" s="40"/>
      <c r="X3604" s="40"/>
      <c r="Y3604" s="40"/>
      <c r="Z3604" s="40"/>
    </row>
    <row r="3605" spans="1:26" x14ac:dyDescent="0.2">
      <c r="A3605" s="40"/>
      <c r="W3605" s="40"/>
      <c r="X3605" s="40"/>
      <c r="Y3605" s="40"/>
      <c r="Z3605" s="40"/>
    </row>
    <row r="3606" spans="1:26" x14ac:dyDescent="0.2">
      <c r="A3606" s="40"/>
      <c r="W3606" s="40"/>
      <c r="X3606" s="40"/>
      <c r="Y3606" s="40"/>
      <c r="Z3606" s="40"/>
    </row>
    <row r="3607" spans="1:26" x14ac:dyDescent="0.2">
      <c r="A3607" s="40"/>
      <c r="W3607" s="40"/>
      <c r="X3607" s="40"/>
      <c r="Y3607" s="40"/>
      <c r="Z3607" s="40"/>
    </row>
    <row r="3608" spans="1:26" x14ac:dyDescent="0.2">
      <c r="A3608" s="40"/>
      <c r="W3608" s="40"/>
      <c r="X3608" s="40"/>
      <c r="Y3608" s="40"/>
      <c r="Z3608" s="40"/>
    </row>
    <row r="3609" spans="1:26" x14ac:dyDescent="0.2">
      <c r="A3609" s="40"/>
      <c r="W3609" s="40"/>
      <c r="X3609" s="40"/>
      <c r="Y3609" s="40"/>
      <c r="Z3609" s="40"/>
    </row>
    <row r="3610" spans="1:26" x14ac:dyDescent="0.2">
      <c r="A3610" s="40"/>
      <c r="W3610" s="40"/>
      <c r="X3610" s="40"/>
      <c r="Y3610" s="40"/>
      <c r="Z3610" s="40"/>
    </row>
    <row r="3611" spans="1:26" x14ac:dyDescent="0.2">
      <c r="A3611" s="40"/>
      <c r="W3611" s="40"/>
      <c r="X3611" s="40"/>
      <c r="Y3611" s="40"/>
      <c r="Z3611" s="40"/>
    </row>
    <row r="3612" spans="1:26" x14ac:dyDescent="0.2">
      <c r="A3612" s="40"/>
      <c r="W3612" s="40"/>
      <c r="X3612" s="40"/>
      <c r="Y3612" s="40"/>
      <c r="Z3612" s="40"/>
    </row>
    <row r="3613" spans="1:26" x14ac:dyDescent="0.2">
      <c r="A3613" s="40"/>
      <c r="W3613" s="40"/>
      <c r="X3613" s="40"/>
      <c r="Y3613" s="40"/>
      <c r="Z3613" s="40"/>
    </row>
    <row r="3614" spans="1:26" x14ac:dyDescent="0.2">
      <c r="A3614" s="40"/>
      <c r="W3614" s="40"/>
      <c r="X3614" s="40"/>
      <c r="Y3614" s="40"/>
      <c r="Z3614" s="40"/>
    </row>
    <row r="3615" spans="1:26" x14ac:dyDescent="0.2">
      <c r="A3615" s="40"/>
      <c r="W3615" s="40"/>
      <c r="X3615" s="40"/>
      <c r="Y3615" s="40"/>
      <c r="Z3615" s="40"/>
    </row>
    <row r="3616" spans="1:26" x14ac:dyDescent="0.2">
      <c r="A3616" s="40"/>
      <c r="W3616" s="40"/>
      <c r="X3616" s="40"/>
      <c r="Y3616" s="40"/>
      <c r="Z3616" s="40"/>
    </row>
    <row r="3617" spans="1:26" x14ac:dyDescent="0.2">
      <c r="A3617" s="40"/>
      <c r="W3617" s="40"/>
      <c r="X3617" s="40"/>
      <c r="Y3617" s="40"/>
      <c r="Z3617" s="40"/>
    </row>
    <row r="3618" spans="1:26" x14ac:dyDescent="0.2">
      <c r="A3618" s="40"/>
      <c r="W3618" s="40"/>
      <c r="X3618" s="40"/>
      <c r="Y3618" s="40"/>
      <c r="Z3618" s="40"/>
    </row>
    <row r="3619" spans="1:26" x14ac:dyDescent="0.2">
      <c r="A3619" s="40"/>
      <c r="W3619" s="40"/>
      <c r="X3619" s="40"/>
      <c r="Y3619" s="40"/>
      <c r="Z3619" s="40"/>
    </row>
    <row r="3620" spans="1:26" x14ac:dyDescent="0.2">
      <c r="A3620" s="40"/>
      <c r="W3620" s="40"/>
      <c r="X3620" s="40"/>
      <c r="Y3620" s="40"/>
      <c r="Z3620" s="40"/>
    </row>
    <row r="3621" spans="1:26" x14ac:dyDescent="0.2">
      <c r="A3621" s="40"/>
      <c r="W3621" s="40"/>
      <c r="X3621" s="40"/>
      <c r="Y3621" s="40"/>
      <c r="Z3621" s="40"/>
    </row>
    <row r="3622" spans="1:26" x14ac:dyDescent="0.2">
      <c r="A3622" s="40"/>
      <c r="W3622" s="40"/>
      <c r="X3622" s="40"/>
      <c r="Y3622" s="40"/>
      <c r="Z3622" s="40"/>
    </row>
    <row r="3623" spans="1:26" x14ac:dyDescent="0.2">
      <c r="A3623" s="40"/>
      <c r="W3623" s="40"/>
      <c r="X3623" s="40"/>
      <c r="Y3623" s="40"/>
      <c r="Z3623" s="40"/>
    </row>
    <row r="3624" spans="1:26" x14ac:dyDescent="0.2">
      <c r="A3624" s="40"/>
      <c r="W3624" s="40"/>
      <c r="X3624" s="40"/>
      <c r="Y3624" s="40"/>
      <c r="Z3624" s="40"/>
    </row>
    <row r="3625" spans="1:26" x14ac:dyDescent="0.2">
      <c r="A3625" s="40"/>
      <c r="W3625" s="40"/>
      <c r="X3625" s="40"/>
      <c r="Y3625" s="40"/>
      <c r="Z3625" s="40"/>
    </row>
    <row r="3626" spans="1:26" x14ac:dyDescent="0.2">
      <c r="A3626" s="40"/>
      <c r="W3626" s="40"/>
      <c r="X3626" s="40"/>
      <c r="Y3626" s="40"/>
      <c r="Z3626" s="40"/>
    </row>
    <row r="3627" spans="1:26" x14ac:dyDescent="0.2">
      <c r="A3627" s="40"/>
      <c r="W3627" s="40"/>
      <c r="X3627" s="40"/>
      <c r="Y3627" s="40"/>
      <c r="Z3627" s="40"/>
    </row>
    <row r="3628" spans="1:26" x14ac:dyDescent="0.2">
      <c r="A3628" s="40"/>
      <c r="W3628" s="40"/>
      <c r="X3628" s="40"/>
      <c r="Y3628" s="40"/>
      <c r="Z3628" s="40"/>
    </row>
    <row r="3629" spans="1:26" x14ac:dyDescent="0.2">
      <c r="A3629" s="40"/>
      <c r="W3629" s="40"/>
      <c r="X3629" s="40"/>
      <c r="Y3629" s="40"/>
      <c r="Z3629" s="40"/>
    </row>
    <row r="3630" spans="1:26" x14ac:dyDescent="0.2">
      <c r="A3630" s="40"/>
      <c r="W3630" s="40"/>
      <c r="X3630" s="40"/>
      <c r="Y3630" s="40"/>
      <c r="Z3630" s="40"/>
    </row>
    <row r="3631" spans="1:26" x14ac:dyDescent="0.2">
      <c r="A3631" s="40"/>
      <c r="W3631" s="40"/>
      <c r="X3631" s="40"/>
      <c r="Y3631" s="40"/>
      <c r="Z3631" s="40"/>
    </row>
    <row r="3632" spans="1:26" x14ac:dyDescent="0.2">
      <c r="A3632" s="40"/>
      <c r="W3632" s="40"/>
      <c r="X3632" s="40"/>
      <c r="Y3632" s="40"/>
      <c r="Z3632" s="40"/>
    </row>
    <row r="3633" spans="1:26" x14ac:dyDescent="0.2">
      <c r="A3633" s="40"/>
      <c r="W3633" s="40"/>
      <c r="X3633" s="40"/>
      <c r="Y3633" s="40"/>
      <c r="Z3633" s="40"/>
    </row>
    <row r="3634" spans="1:26" x14ac:dyDescent="0.2">
      <c r="A3634" s="40"/>
      <c r="W3634" s="40"/>
      <c r="X3634" s="40"/>
      <c r="Y3634" s="40"/>
      <c r="Z3634" s="40"/>
    </row>
    <row r="3635" spans="1:26" x14ac:dyDescent="0.2">
      <c r="A3635" s="40"/>
      <c r="W3635" s="40"/>
      <c r="X3635" s="40"/>
      <c r="Y3635" s="40"/>
      <c r="Z3635" s="40"/>
    </row>
    <row r="3636" spans="1:26" x14ac:dyDescent="0.2">
      <c r="A3636" s="40"/>
      <c r="W3636" s="40"/>
      <c r="X3636" s="40"/>
      <c r="Y3636" s="40"/>
      <c r="Z3636" s="40"/>
    </row>
    <row r="3637" spans="1:26" x14ac:dyDescent="0.2">
      <c r="A3637" s="40"/>
      <c r="W3637" s="40"/>
      <c r="X3637" s="40"/>
      <c r="Y3637" s="40"/>
      <c r="Z3637" s="40"/>
    </row>
    <row r="3638" spans="1:26" x14ac:dyDescent="0.2">
      <c r="A3638" s="40"/>
      <c r="W3638" s="40"/>
      <c r="X3638" s="40"/>
      <c r="Y3638" s="40"/>
      <c r="Z3638" s="40"/>
    </row>
    <row r="3639" spans="1:26" x14ac:dyDescent="0.2">
      <c r="A3639" s="40"/>
      <c r="W3639" s="40"/>
      <c r="X3639" s="40"/>
      <c r="Y3639" s="40"/>
      <c r="Z3639" s="40"/>
    </row>
    <row r="3640" spans="1:26" x14ac:dyDescent="0.2">
      <c r="A3640" s="40"/>
      <c r="W3640" s="40"/>
      <c r="X3640" s="40"/>
      <c r="Y3640" s="40"/>
      <c r="Z3640" s="40"/>
    </row>
    <row r="3641" spans="1:26" x14ac:dyDescent="0.2">
      <c r="A3641" s="40"/>
      <c r="W3641" s="40"/>
      <c r="X3641" s="40"/>
      <c r="Y3641" s="40"/>
      <c r="Z3641" s="40"/>
    </row>
    <row r="3642" spans="1:26" x14ac:dyDescent="0.2">
      <c r="A3642" s="40"/>
      <c r="W3642" s="40"/>
      <c r="X3642" s="40"/>
      <c r="Y3642" s="40"/>
      <c r="Z3642" s="40"/>
    </row>
    <row r="3643" spans="1:26" x14ac:dyDescent="0.2">
      <c r="A3643" s="40"/>
      <c r="W3643" s="40"/>
      <c r="X3643" s="40"/>
      <c r="Y3643" s="40"/>
      <c r="Z3643" s="40"/>
    </row>
    <row r="3644" spans="1:26" x14ac:dyDescent="0.2">
      <c r="A3644" s="40"/>
      <c r="W3644" s="40"/>
      <c r="X3644" s="40"/>
      <c r="Y3644" s="40"/>
      <c r="Z3644" s="40"/>
    </row>
    <row r="3645" spans="1:26" x14ac:dyDescent="0.2">
      <c r="A3645" s="40"/>
      <c r="W3645" s="40"/>
      <c r="X3645" s="40"/>
      <c r="Y3645" s="40"/>
      <c r="Z3645" s="40"/>
    </row>
    <row r="3646" spans="1:26" x14ac:dyDescent="0.2">
      <c r="A3646" s="40"/>
      <c r="W3646" s="40"/>
      <c r="X3646" s="40"/>
      <c r="Y3646" s="40"/>
      <c r="Z3646" s="40"/>
    </row>
    <row r="3647" spans="1:26" x14ac:dyDescent="0.2">
      <c r="A3647" s="40"/>
      <c r="W3647" s="40"/>
      <c r="X3647" s="40"/>
      <c r="Y3647" s="40"/>
      <c r="Z3647" s="40"/>
    </row>
    <row r="3648" spans="1:26" x14ac:dyDescent="0.2">
      <c r="A3648" s="40"/>
      <c r="W3648" s="40"/>
      <c r="X3648" s="40"/>
      <c r="Y3648" s="40"/>
      <c r="Z3648" s="40"/>
    </row>
    <row r="3649" spans="1:26" x14ac:dyDescent="0.2">
      <c r="A3649" s="40"/>
      <c r="W3649" s="40"/>
      <c r="X3649" s="40"/>
      <c r="Y3649" s="40"/>
      <c r="Z3649" s="40"/>
    </row>
    <row r="3650" spans="1:26" x14ac:dyDescent="0.2">
      <c r="A3650" s="40"/>
      <c r="W3650" s="40"/>
      <c r="X3650" s="40"/>
      <c r="Y3650" s="40"/>
      <c r="Z3650" s="40"/>
    </row>
    <row r="3651" spans="1:26" x14ac:dyDescent="0.2">
      <c r="A3651" s="40"/>
      <c r="W3651" s="40"/>
      <c r="X3651" s="40"/>
      <c r="Y3651" s="40"/>
      <c r="Z3651" s="40"/>
    </row>
    <row r="3652" spans="1:26" x14ac:dyDescent="0.2">
      <c r="A3652" s="40"/>
      <c r="W3652" s="40"/>
      <c r="X3652" s="40"/>
      <c r="Y3652" s="40"/>
      <c r="Z3652" s="40"/>
    </row>
    <row r="3653" spans="1:26" x14ac:dyDescent="0.2">
      <c r="A3653" s="40"/>
      <c r="W3653" s="40"/>
      <c r="X3653" s="40"/>
      <c r="Y3653" s="40"/>
      <c r="Z3653" s="40"/>
    </row>
    <row r="3654" spans="1:26" x14ac:dyDescent="0.2">
      <c r="A3654" s="40"/>
      <c r="W3654" s="40"/>
      <c r="X3654" s="40"/>
      <c r="Y3654" s="40"/>
      <c r="Z3654" s="40"/>
    </row>
    <row r="3655" spans="1:26" x14ac:dyDescent="0.2">
      <c r="A3655" s="40"/>
      <c r="W3655" s="40"/>
      <c r="X3655" s="40"/>
      <c r="Y3655" s="40"/>
      <c r="Z3655" s="40"/>
    </row>
    <row r="3656" spans="1:26" x14ac:dyDescent="0.2">
      <c r="A3656" s="40"/>
      <c r="W3656" s="40"/>
      <c r="X3656" s="40"/>
      <c r="Y3656" s="40"/>
      <c r="Z3656" s="40"/>
    </row>
    <row r="3657" spans="1:26" x14ac:dyDescent="0.2">
      <c r="A3657" s="40"/>
      <c r="W3657" s="40"/>
      <c r="X3657" s="40"/>
      <c r="Y3657" s="40"/>
      <c r="Z3657" s="40"/>
    </row>
    <row r="3658" spans="1:26" x14ac:dyDescent="0.2">
      <c r="A3658" s="40"/>
      <c r="W3658" s="40"/>
      <c r="X3658" s="40"/>
      <c r="Y3658" s="40"/>
      <c r="Z3658" s="40"/>
    </row>
    <row r="3659" spans="1:26" x14ac:dyDescent="0.2">
      <c r="A3659" s="40"/>
      <c r="W3659" s="40"/>
      <c r="X3659" s="40"/>
      <c r="Y3659" s="40"/>
      <c r="Z3659" s="40"/>
    </row>
    <row r="3660" spans="1:26" x14ac:dyDescent="0.2">
      <c r="A3660" s="40"/>
      <c r="W3660" s="40"/>
      <c r="X3660" s="40"/>
      <c r="Y3660" s="40"/>
      <c r="Z3660" s="40"/>
    </row>
    <row r="3661" spans="1:26" x14ac:dyDescent="0.2">
      <c r="A3661" s="40"/>
      <c r="W3661" s="40"/>
      <c r="X3661" s="40"/>
      <c r="Y3661" s="40"/>
      <c r="Z3661" s="40"/>
    </row>
    <row r="3662" spans="1:26" x14ac:dyDescent="0.2">
      <c r="A3662" s="40"/>
      <c r="W3662" s="40"/>
      <c r="X3662" s="40"/>
      <c r="Y3662" s="40"/>
      <c r="Z3662" s="40"/>
    </row>
    <row r="3663" spans="1:26" x14ac:dyDescent="0.2">
      <c r="A3663" s="40"/>
      <c r="W3663" s="40"/>
      <c r="X3663" s="40"/>
      <c r="Y3663" s="40"/>
      <c r="Z3663" s="40"/>
    </row>
    <row r="3664" spans="1:26" x14ac:dyDescent="0.2">
      <c r="A3664" s="40"/>
      <c r="W3664" s="40"/>
      <c r="X3664" s="40"/>
      <c r="Y3664" s="40"/>
      <c r="Z3664" s="40"/>
    </row>
    <row r="3665" spans="1:26" x14ac:dyDescent="0.2">
      <c r="A3665" s="40"/>
      <c r="W3665" s="40"/>
      <c r="X3665" s="40"/>
      <c r="Y3665" s="40"/>
      <c r="Z3665" s="40"/>
    </row>
    <row r="3666" spans="1:26" x14ac:dyDescent="0.2">
      <c r="A3666" s="40"/>
      <c r="W3666" s="40"/>
      <c r="X3666" s="40"/>
      <c r="Y3666" s="40"/>
      <c r="Z3666" s="40"/>
    </row>
    <row r="3667" spans="1:26" x14ac:dyDescent="0.2">
      <c r="A3667" s="40"/>
      <c r="W3667" s="40"/>
      <c r="X3667" s="40"/>
      <c r="Y3667" s="40"/>
      <c r="Z3667" s="40"/>
    </row>
    <row r="3668" spans="1:26" x14ac:dyDescent="0.2">
      <c r="A3668" s="40"/>
      <c r="W3668" s="40"/>
      <c r="X3668" s="40"/>
      <c r="Y3668" s="40"/>
      <c r="Z3668" s="40"/>
    </row>
    <row r="3669" spans="1:26" x14ac:dyDescent="0.2">
      <c r="A3669" s="40"/>
      <c r="W3669" s="40"/>
      <c r="X3669" s="40"/>
      <c r="Y3669" s="40"/>
      <c r="Z3669" s="40"/>
    </row>
    <row r="3670" spans="1:26" x14ac:dyDescent="0.2">
      <c r="A3670" s="40"/>
      <c r="W3670" s="40"/>
      <c r="X3670" s="40"/>
      <c r="Y3670" s="40"/>
      <c r="Z3670" s="40"/>
    </row>
    <row r="3671" spans="1:26" x14ac:dyDescent="0.2">
      <c r="A3671" s="40"/>
      <c r="W3671" s="40"/>
      <c r="X3671" s="40"/>
      <c r="Y3671" s="40"/>
      <c r="Z3671" s="40"/>
    </row>
    <row r="3672" spans="1:26" x14ac:dyDescent="0.2">
      <c r="A3672" s="40"/>
      <c r="W3672" s="40"/>
      <c r="X3672" s="40"/>
      <c r="Y3672" s="40"/>
      <c r="Z3672" s="40"/>
    </row>
    <row r="3673" spans="1:26" x14ac:dyDescent="0.2">
      <c r="A3673" s="40"/>
      <c r="W3673" s="40"/>
      <c r="X3673" s="40"/>
      <c r="Y3673" s="40"/>
      <c r="Z3673" s="40"/>
    </row>
    <row r="3674" spans="1:26" x14ac:dyDescent="0.2">
      <c r="A3674" s="40"/>
      <c r="W3674" s="40"/>
      <c r="X3674" s="40"/>
      <c r="Y3674" s="40"/>
      <c r="Z3674" s="40"/>
    </row>
    <row r="3675" spans="1:26" x14ac:dyDescent="0.2">
      <c r="A3675" s="40"/>
      <c r="W3675" s="40"/>
      <c r="X3675" s="40"/>
      <c r="Y3675" s="40"/>
      <c r="Z3675" s="40"/>
    </row>
    <row r="3676" spans="1:26" x14ac:dyDescent="0.2">
      <c r="A3676" s="40"/>
      <c r="W3676" s="40"/>
      <c r="X3676" s="40"/>
      <c r="Y3676" s="40"/>
      <c r="Z3676" s="40"/>
    </row>
    <row r="3677" spans="1:26" x14ac:dyDescent="0.2">
      <c r="A3677" s="40"/>
      <c r="W3677" s="40"/>
      <c r="X3677" s="40"/>
      <c r="Y3677" s="40"/>
      <c r="Z3677" s="40"/>
    </row>
    <row r="3678" spans="1:26" x14ac:dyDescent="0.2">
      <c r="A3678" s="40"/>
      <c r="W3678" s="40"/>
      <c r="X3678" s="40"/>
      <c r="Y3678" s="40"/>
      <c r="Z3678" s="40"/>
    </row>
    <row r="3679" spans="1:26" x14ac:dyDescent="0.2">
      <c r="A3679" s="40"/>
      <c r="W3679" s="40"/>
      <c r="X3679" s="40"/>
      <c r="Y3679" s="40"/>
      <c r="Z3679" s="40"/>
    </row>
    <row r="3680" spans="1:26" x14ac:dyDescent="0.2">
      <c r="A3680" s="40"/>
      <c r="W3680" s="40"/>
      <c r="X3680" s="40"/>
      <c r="Y3680" s="40"/>
      <c r="Z3680" s="40"/>
    </row>
    <row r="3681" spans="1:26" x14ac:dyDescent="0.2">
      <c r="A3681" s="40"/>
      <c r="W3681" s="40"/>
      <c r="X3681" s="40"/>
      <c r="Y3681" s="40"/>
      <c r="Z3681" s="40"/>
    </row>
    <row r="3682" spans="1:26" x14ac:dyDescent="0.2">
      <c r="A3682" s="40"/>
      <c r="W3682" s="40"/>
      <c r="X3682" s="40"/>
      <c r="Y3682" s="40"/>
      <c r="Z3682" s="40"/>
    </row>
    <row r="3683" spans="1:26" x14ac:dyDescent="0.2">
      <c r="A3683" s="40"/>
      <c r="W3683" s="40"/>
      <c r="X3683" s="40"/>
      <c r="Y3683" s="40"/>
      <c r="Z3683" s="40"/>
    </row>
    <row r="3684" spans="1:26" x14ac:dyDescent="0.2">
      <c r="A3684" s="40"/>
      <c r="W3684" s="40"/>
      <c r="X3684" s="40"/>
      <c r="Y3684" s="40"/>
      <c r="Z3684" s="40"/>
    </row>
    <row r="3685" spans="1:26" x14ac:dyDescent="0.2">
      <c r="A3685" s="40"/>
      <c r="W3685" s="40"/>
      <c r="X3685" s="40"/>
      <c r="Y3685" s="40"/>
      <c r="Z3685" s="40"/>
    </row>
    <row r="3686" spans="1:26" x14ac:dyDescent="0.2">
      <c r="A3686" s="40"/>
      <c r="W3686" s="40"/>
      <c r="X3686" s="40"/>
      <c r="Y3686" s="40"/>
      <c r="Z3686" s="40"/>
    </row>
    <row r="3687" spans="1:26" x14ac:dyDescent="0.2">
      <c r="A3687" s="40"/>
      <c r="W3687" s="40"/>
      <c r="X3687" s="40"/>
      <c r="Y3687" s="40"/>
      <c r="Z3687" s="40"/>
    </row>
    <row r="3688" spans="1:26" x14ac:dyDescent="0.2">
      <c r="A3688" s="40"/>
      <c r="W3688" s="40"/>
      <c r="X3688" s="40"/>
      <c r="Y3688" s="40"/>
      <c r="Z3688" s="40"/>
    </row>
    <row r="3689" spans="1:26" x14ac:dyDescent="0.2">
      <c r="A3689" s="40"/>
      <c r="W3689" s="40"/>
      <c r="X3689" s="40"/>
      <c r="Y3689" s="40"/>
      <c r="Z3689" s="40"/>
    </row>
    <row r="3690" spans="1:26" x14ac:dyDescent="0.2">
      <c r="A3690" s="40"/>
      <c r="W3690" s="40"/>
      <c r="X3690" s="40"/>
      <c r="Y3690" s="40"/>
      <c r="Z3690" s="40"/>
    </row>
    <row r="3691" spans="1:26" x14ac:dyDescent="0.2">
      <c r="A3691" s="40"/>
      <c r="W3691" s="40"/>
      <c r="X3691" s="40"/>
      <c r="Y3691" s="40"/>
      <c r="Z3691" s="40"/>
    </row>
    <row r="3692" spans="1:26" x14ac:dyDescent="0.2">
      <c r="A3692" s="40"/>
      <c r="W3692" s="40"/>
      <c r="X3692" s="40"/>
      <c r="Y3692" s="40"/>
      <c r="Z3692" s="40"/>
    </row>
    <row r="3693" spans="1:26" x14ac:dyDescent="0.2">
      <c r="A3693" s="40"/>
      <c r="W3693" s="40"/>
      <c r="X3693" s="40"/>
      <c r="Y3693" s="40"/>
      <c r="Z3693" s="40"/>
    </row>
    <row r="3694" spans="1:26" x14ac:dyDescent="0.2">
      <c r="A3694" s="40"/>
      <c r="W3694" s="40"/>
      <c r="X3694" s="40"/>
      <c r="Y3694" s="40"/>
      <c r="Z3694" s="40"/>
    </row>
    <row r="3695" spans="1:26" x14ac:dyDescent="0.2">
      <c r="A3695" s="40"/>
      <c r="W3695" s="40"/>
      <c r="X3695" s="40"/>
      <c r="Y3695" s="40"/>
      <c r="Z3695" s="40"/>
    </row>
    <row r="3696" spans="1:26" x14ac:dyDescent="0.2">
      <c r="A3696" s="40"/>
      <c r="W3696" s="40"/>
      <c r="X3696" s="40"/>
      <c r="Y3696" s="40"/>
      <c r="Z3696" s="40"/>
    </row>
    <row r="3697" spans="1:26" x14ac:dyDescent="0.2">
      <c r="A3697" s="40"/>
      <c r="W3697" s="40"/>
      <c r="X3697" s="40"/>
      <c r="Y3697" s="40"/>
      <c r="Z3697" s="40"/>
    </row>
    <row r="3698" spans="1:26" x14ac:dyDescent="0.2">
      <c r="A3698" s="40"/>
      <c r="W3698" s="40"/>
      <c r="X3698" s="40"/>
      <c r="Y3698" s="40"/>
      <c r="Z3698" s="40"/>
    </row>
    <row r="3699" spans="1:26" x14ac:dyDescent="0.2">
      <c r="A3699" s="40"/>
      <c r="W3699" s="40"/>
      <c r="X3699" s="40"/>
      <c r="Y3699" s="40"/>
      <c r="Z3699" s="40"/>
    </row>
    <row r="3700" spans="1:26" x14ac:dyDescent="0.2">
      <c r="A3700" s="40"/>
      <c r="W3700" s="40"/>
      <c r="X3700" s="40"/>
      <c r="Y3700" s="40"/>
      <c r="Z3700" s="40"/>
    </row>
    <row r="3701" spans="1:26" x14ac:dyDescent="0.2">
      <c r="A3701" s="40"/>
      <c r="W3701" s="40"/>
      <c r="X3701" s="40"/>
      <c r="Y3701" s="40"/>
      <c r="Z3701" s="40"/>
    </row>
    <row r="3702" spans="1:26" x14ac:dyDescent="0.2">
      <c r="A3702" s="40"/>
      <c r="W3702" s="40"/>
      <c r="X3702" s="40"/>
      <c r="Y3702" s="40"/>
      <c r="Z3702" s="40"/>
    </row>
    <row r="3703" spans="1:26" x14ac:dyDescent="0.2">
      <c r="A3703" s="40"/>
      <c r="W3703" s="40"/>
      <c r="X3703" s="40"/>
      <c r="Y3703" s="40"/>
      <c r="Z3703" s="40"/>
    </row>
    <row r="3704" spans="1:26" x14ac:dyDescent="0.2">
      <c r="A3704" s="40"/>
      <c r="W3704" s="40"/>
      <c r="X3704" s="40"/>
      <c r="Y3704" s="40"/>
      <c r="Z3704" s="40"/>
    </row>
    <row r="3705" spans="1:26" x14ac:dyDescent="0.2">
      <c r="A3705" s="40"/>
      <c r="W3705" s="40"/>
      <c r="X3705" s="40"/>
      <c r="Y3705" s="40"/>
      <c r="Z3705" s="40"/>
    </row>
    <row r="3706" spans="1:26" x14ac:dyDescent="0.2">
      <c r="A3706" s="40"/>
      <c r="W3706" s="40"/>
      <c r="X3706" s="40"/>
      <c r="Y3706" s="40"/>
      <c r="Z3706" s="40"/>
    </row>
    <row r="3707" spans="1:26" x14ac:dyDescent="0.2">
      <c r="A3707" s="40"/>
      <c r="W3707" s="40"/>
      <c r="X3707" s="40"/>
      <c r="Y3707" s="40"/>
      <c r="Z3707" s="40"/>
    </row>
    <row r="3708" spans="1:26" x14ac:dyDescent="0.2">
      <c r="A3708" s="40"/>
      <c r="W3708" s="40"/>
      <c r="X3708" s="40"/>
      <c r="Y3708" s="40"/>
      <c r="Z3708" s="40"/>
    </row>
    <row r="3709" spans="1:26" x14ac:dyDescent="0.2">
      <c r="A3709" s="40"/>
      <c r="W3709" s="40"/>
      <c r="X3709" s="40"/>
      <c r="Y3709" s="40"/>
      <c r="Z3709" s="40"/>
    </row>
    <row r="3710" spans="1:26" x14ac:dyDescent="0.2">
      <c r="A3710" s="40"/>
      <c r="W3710" s="40"/>
      <c r="X3710" s="40"/>
      <c r="Y3710" s="40"/>
      <c r="Z3710" s="40"/>
    </row>
    <row r="3711" spans="1:26" x14ac:dyDescent="0.2">
      <c r="A3711" s="40"/>
      <c r="W3711" s="40"/>
      <c r="X3711" s="40"/>
      <c r="Y3711" s="40"/>
      <c r="Z3711" s="40"/>
    </row>
    <row r="3712" spans="1:26" x14ac:dyDescent="0.2">
      <c r="A3712" s="40"/>
      <c r="W3712" s="40"/>
      <c r="X3712" s="40"/>
      <c r="Y3712" s="40"/>
      <c r="Z3712" s="40"/>
    </row>
    <row r="3713" spans="1:26" x14ac:dyDescent="0.2">
      <c r="A3713" s="40"/>
      <c r="W3713" s="40"/>
      <c r="X3713" s="40"/>
      <c r="Y3713" s="40"/>
      <c r="Z3713" s="40"/>
    </row>
    <row r="3714" spans="1:26" x14ac:dyDescent="0.2">
      <c r="A3714" s="40"/>
      <c r="W3714" s="40"/>
      <c r="X3714" s="40"/>
      <c r="Y3714" s="40"/>
      <c r="Z3714" s="40"/>
    </row>
    <row r="3715" spans="1:26" x14ac:dyDescent="0.2">
      <c r="A3715" s="40"/>
      <c r="W3715" s="40"/>
      <c r="X3715" s="40"/>
      <c r="Y3715" s="40"/>
      <c r="Z3715" s="40"/>
    </row>
    <row r="3716" spans="1:26" x14ac:dyDescent="0.2">
      <c r="A3716" s="40"/>
      <c r="W3716" s="40"/>
      <c r="X3716" s="40"/>
      <c r="Y3716" s="40"/>
      <c r="Z3716" s="40"/>
    </row>
    <row r="3717" spans="1:26" x14ac:dyDescent="0.2">
      <c r="A3717" s="40"/>
      <c r="W3717" s="40"/>
      <c r="X3717" s="40"/>
      <c r="Y3717" s="40"/>
      <c r="Z3717" s="40"/>
    </row>
    <row r="3718" spans="1:26" x14ac:dyDescent="0.2">
      <c r="A3718" s="40"/>
      <c r="W3718" s="40"/>
      <c r="X3718" s="40"/>
      <c r="Y3718" s="40"/>
      <c r="Z3718" s="40"/>
    </row>
    <row r="3719" spans="1:26" x14ac:dyDescent="0.2">
      <c r="A3719" s="40"/>
      <c r="W3719" s="40"/>
      <c r="X3719" s="40"/>
      <c r="Y3719" s="40"/>
      <c r="Z3719" s="40"/>
    </row>
    <row r="3720" spans="1:26" x14ac:dyDescent="0.2">
      <c r="A3720" s="40"/>
      <c r="W3720" s="40"/>
      <c r="X3720" s="40"/>
      <c r="Y3720" s="40"/>
      <c r="Z3720" s="40"/>
    </row>
    <row r="3721" spans="1:26" x14ac:dyDescent="0.2">
      <c r="A3721" s="40"/>
      <c r="W3721" s="40"/>
      <c r="X3721" s="40"/>
      <c r="Y3721" s="40"/>
      <c r="Z3721" s="40"/>
    </row>
    <row r="3722" spans="1:26" x14ac:dyDescent="0.2">
      <c r="A3722" s="40"/>
      <c r="W3722" s="40"/>
      <c r="X3722" s="40"/>
      <c r="Y3722" s="40"/>
      <c r="Z3722" s="40"/>
    </row>
    <row r="3723" spans="1:26" x14ac:dyDescent="0.2">
      <c r="A3723" s="40"/>
      <c r="W3723" s="40"/>
      <c r="X3723" s="40"/>
      <c r="Y3723" s="40"/>
      <c r="Z3723" s="40"/>
    </row>
    <row r="3724" spans="1:26" x14ac:dyDescent="0.2">
      <c r="A3724" s="40"/>
      <c r="W3724" s="40"/>
      <c r="X3724" s="40"/>
      <c r="Y3724" s="40"/>
      <c r="Z3724" s="40"/>
    </row>
    <row r="3725" spans="1:26" x14ac:dyDescent="0.2">
      <c r="A3725" s="40"/>
      <c r="W3725" s="40"/>
      <c r="X3725" s="40"/>
      <c r="Y3725" s="40"/>
      <c r="Z3725" s="40"/>
    </row>
    <row r="3726" spans="1:26" x14ac:dyDescent="0.2">
      <c r="A3726" s="40"/>
      <c r="W3726" s="40"/>
      <c r="X3726" s="40"/>
      <c r="Y3726" s="40"/>
      <c r="Z3726" s="40"/>
    </row>
    <row r="3727" spans="1:26" x14ac:dyDescent="0.2">
      <c r="A3727" s="40"/>
      <c r="W3727" s="40"/>
      <c r="X3727" s="40"/>
      <c r="Y3727" s="40"/>
      <c r="Z3727" s="40"/>
    </row>
    <row r="3728" spans="1:26" x14ac:dyDescent="0.2">
      <c r="A3728" s="40"/>
      <c r="W3728" s="40"/>
      <c r="X3728" s="40"/>
      <c r="Y3728" s="40"/>
      <c r="Z3728" s="40"/>
    </row>
    <row r="3729" spans="1:26" x14ac:dyDescent="0.2">
      <c r="A3729" s="40"/>
      <c r="W3729" s="40"/>
      <c r="X3729" s="40"/>
      <c r="Y3729" s="40"/>
      <c r="Z3729" s="40"/>
    </row>
    <row r="3730" spans="1:26" x14ac:dyDescent="0.2">
      <c r="A3730" s="40"/>
      <c r="W3730" s="40"/>
      <c r="X3730" s="40"/>
      <c r="Y3730" s="40"/>
      <c r="Z3730" s="40"/>
    </row>
    <row r="3731" spans="1:26" x14ac:dyDescent="0.2">
      <c r="A3731" s="40"/>
      <c r="W3731" s="40"/>
      <c r="X3731" s="40"/>
      <c r="Y3731" s="40"/>
      <c r="Z3731" s="40"/>
    </row>
    <row r="3732" spans="1:26" x14ac:dyDescent="0.2">
      <c r="A3732" s="40"/>
      <c r="W3732" s="40"/>
      <c r="X3732" s="40"/>
      <c r="Y3732" s="40"/>
      <c r="Z3732" s="40"/>
    </row>
    <row r="3733" spans="1:26" x14ac:dyDescent="0.2">
      <c r="A3733" s="40"/>
      <c r="W3733" s="40"/>
      <c r="X3733" s="40"/>
      <c r="Y3733" s="40"/>
      <c r="Z3733" s="40"/>
    </row>
    <row r="3734" spans="1:26" x14ac:dyDescent="0.2">
      <c r="A3734" s="40"/>
      <c r="W3734" s="40"/>
      <c r="X3734" s="40"/>
      <c r="Y3734" s="40"/>
      <c r="Z3734" s="40"/>
    </row>
    <row r="3735" spans="1:26" x14ac:dyDescent="0.2">
      <c r="A3735" s="40"/>
      <c r="W3735" s="40"/>
      <c r="X3735" s="40"/>
      <c r="Y3735" s="40"/>
      <c r="Z3735" s="40"/>
    </row>
    <row r="3736" spans="1:26" x14ac:dyDescent="0.2">
      <c r="A3736" s="40"/>
      <c r="W3736" s="40"/>
      <c r="X3736" s="40"/>
      <c r="Y3736" s="40"/>
      <c r="Z3736" s="40"/>
    </row>
    <row r="3737" spans="1:26" x14ac:dyDescent="0.2">
      <c r="A3737" s="40"/>
      <c r="W3737" s="40"/>
      <c r="X3737" s="40"/>
      <c r="Y3737" s="40"/>
      <c r="Z3737" s="40"/>
    </row>
    <row r="3738" spans="1:26" x14ac:dyDescent="0.2">
      <c r="A3738" s="40"/>
      <c r="W3738" s="40"/>
      <c r="X3738" s="40"/>
      <c r="Y3738" s="40"/>
      <c r="Z3738" s="40"/>
    </row>
    <row r="3739" spans="1:26" x14ac:dyDescent="0.2">
      <c r="A3739" s="40"/>
      <c r="W3739" s="40"/>
      <c r="X3739" s="40"/>
      <c r="Y3739" s="40"/>
      <c r="Z3739" s="40"/>
    </row>
    <row r="3740" spans="1:26" x14ac:dyDescent="0.2">
      <c r="A3740" s="40"/>
      <c r="W3740" s="40"/>
      <c r="X3740" s="40"/>
      <c r="Y3740" s="40"/>
      <c r="Z3740" s="40"/>
    </row>
    <row r="3741" spans="1:26" x14ac:dyDescent="0.2">
      <c r="A3741" s="40"/>
      <c r="W3741" s="40"/>
      <c r="X3741" s="40"/>
      <c r="Y3741" s="40"/>
      <c r="Z3741" s="40"/>
    </row>
    <row r="3742" spans="1:26" x14ac:dyDescent="0.2">
      <c r="A3742" s="40"/>
      <c r="W3742" s="40"/>
      <c r="X3742" s="40"/>
      <c r="Y3742" s="40"/>
      <c r="Z3742" s="40"/>
    </row>
    <row r="3743" spans="1:26" x14ac:dyDescent="0.2">
      <c r="A3743" s="40"/>
      <c r="W3743" s="40"/>
      <c r="X3743" s="40"/>
      <c r="Y3743" s="40"/>
      <c r="Z3743" s="40"/>
    </row>
    <row r="3744" spans="1:26" x14ac:dyDescent="0.2">
      <c r="A3744" s="40"/>
      <c r="W3744" s="40"/>
      <c r="X3744" s="40"/>
      <c r="Y3744" s="40"/>
      <c r="Z3744" s="40"/>
    </row>
    <row r="3745" spans="1:26" x14ac:dyDescent="0.2">
      <c r="A3745" s="40"/>
      <c r="W3745" s="40"/>
      <c r="X3745" s="40"/>
      <c r="Y3745" s="40"/>
      <c r="Z3745" s="40"/>
    </row>
    <row r="3746" spans="1:26" x14ac:dyDescent="0.2">
      <c r="A3746" s="40"/>
      <c r="W3746" s="40"/>
      <c r="X3746" s="40"/>
      <c r="Y3746" s="40"/>
      <c r="Z3746" s="40"/>
    </row>
    <row r="3747" spans="1:26" x14ac:dyDescent="0.2">
      <c r="A3747" s="40"/>
      <c r="W3747" s="40"/>
      <c r="X3747" s="40"/>
      <c r="Y3747" s="40"/>
      <c r="Z3747" s="40"/>
    </row>
    <row r="3748" spans="1:26" x14ac:dyDescent="0.2">
      <c r="A3748" s="40"/>
      <c r="W3748" s="40"/>
      <c r="X3748" s="40"/>
      <c r="Y3748" s="40"/>
      <c r="Z3748" s="40"/>
    </row>
    <row r="3749" spans="1:26" x14ac:dyDescent="0.2">
      <c r="A3749" s="40"/>
      <c r="W3749" s="40"/>
      <c r="X3749" s="40"/>
      <c r="Y3749" s="40"/>
      <c r="Z3749" s="40"/>
    </row>
    <row r="3750" spans="1:26" x14ac:dyDescent="0.2">
      <c r="A3750" s="40"/>
      <c r="W3750" s="40"/>
      <c r="X3750" s="40"/>
      <c r="Y3750" s="40"/>
      <c r="Z3750" s="40"/>
    </row>
    <row r="3751" spans="1:26" x14ac:dyDescent="0.2">
      <c r="A3751" s="40"/>
      <c r="W3751" s="40"/>
      <c r="X3751" s="40"/>
      <c r="Y3751" s="40"/>
      <c r="Z3751" s="40"/>
    </row>
    <row r="3752" spans="1:26" x14ac:dyDescent="0.2">
      <c r="A3752" s="40"/>
      <c r="W3752" s="40"/>
      <c r="X3752" s="40"/>
      <c r="Y3752" s="40"/>
      <c r="Z3752" s="40"/>
    </row>
    <row r="3753" spans="1:26" x14ac:dyDescent="0.2">
      <c r="A3753" s="40"/>
      <c r="W3753" s="40"/>
      <c r="X3753" s="40"/>
      <c r="Y3753" s="40"/>
      <c r="Z3753" s="40"/>
    </row>
    <row r="3754" spans="1:26" x14ac:dyDescent="0.2">
      <c r="A3754" s="40"/>
      <c r="W3754" s="40"/>
      <c r="X3754" s="40"/>
      <c r="Y3754" s="40"/>
      <c r="Z3754" s="40"/>
    </row>
    <row r="3755" spans="1:26" x14ac:dyDescent="0.2">
      <c r="A3755" s="40"/>
      <c r="W3755" s="40"/>
      <c r="X3755" s="40"/>
      <c r="Y3755" s="40"/>
      <c r="Z3755" s="40"/>
    </row>
    <row r="3756" spans="1:26" x14ac:dyDescent="0.2">
      <c r="A3756" s="40"/>
      <c r="W3756" s="40"/>
      <c r="X3756" s="40"/>
      <c r="Y3756" s="40"/>
      <c r="Z3756" s="40"/>
    </row>
    <row r="3757" spans="1:26" x14ac:dyDescent="0.2">
      <c r="A3757" s="40"/>
      <c r="W3757" s="40"/>
      <c r="X3757" s="40"/>
      <c r="Y3757" s="40"/>
      <c r="Z3757" s="40"/>
    </row>
    <row r="3758" spans="1:26" x14ac:dyDescent="0.2">
      <c r="A3758" s="40"/>
      <c r="W3758" s="40"/>
      <c r="X3758" s="40"/>
      <c r="Y3758" s="40"/>
      <c r="Z3758" s="40"/>
    </row>
    <row r="3759" spans="1:26" x14ac:dyDescent="0.2">
      <c r="A3759" s="40"/>
      <c r="W3759" s="40"/>
      <c r="X3759" s="40"/>
      <c r="Y3759" s="40"/>
      <c r="Z3759" s="40"/>
    </row>
    <row r="3760" spans="1:26" x14ac:dyDescent="0.2">
      <c r="A3760" s="40"/>
      <c r="W3760" s="40"/>
      <c r="X3760" s="40"/>
      <c r="Y3760" s="40"/>
      <c r="Z3760" s="40"/>
    </row>
    <row r="3761" spans="1:26" x14ac:dyDescent="0.2">
      <c r="A3761" s="40"/>
      <c r="W3761" s="40"/>
      <c r="X3761" s="40"/>
      <c r="Y3761" s="40"/>
      <c r="Z3761" s="40"/>
    </row>
    <row r="3762" spans="1:26" x14ac:dyDescent="0.2">
      <c r="A3762" s="40"/>
      <c r="W3762" s="40"/>
      <c r="X3762" s="40"/>
      <c r="Y3762" s="40"/>
      <c r="Z3762" s="40"/>
    </row>
    <row r="3763" spans="1:26" x14ac:dyDescent="0.2">
      <c r="A3763" s="40"/>
      <c r="W3763" s="40"/>
      <c r="X3763" s="40"/>
      <c r="Y3763" s="40"/>
      <c r="Z3763" s="40"/>
    </row>
    <row r="3764" spans="1:26" x14ac:dyDescent="0.2">
      <c r="A3764" s="40"/>
      <c r="W3764" s="40"/>
      <c r="X3764" s="40"/>
      <c r="Y3764" s="40"/>
      <c r="Z3764" s="40"/>
    </row>
    <row r="3765" spans="1:26" x14ac:dyDescent="0.2">
      <c r="A3765" s="40"/>
      <c r="W3765" s="40"/>
      <c r="X3765" s="40"/>
      <c r="Y3765" s="40"/>
      <c r="Z3765" s="40"/>
    </row>
    <row r="3766" spans="1:26" x14ac:dyDescent="0.2">
      <c r="A3766" s="40"/>
      <c r="W3766" s="40"/>
      <c r="X3766" s="40"/>
      <c r="Y3766" s="40"/>
      <c r="Z3766" s="40"/>
    </row>
    <row r="3767" spans="1:26" x14ac:dyDescent="0.2">
      <c r="A3767" s="40"/>
      <c r="W3767" s="40"/>
      <c r="X3767" s="40"/>
      <c r="Y3767" s="40"/>
      <c r="Z3767" s="40"/>
    </row>
    <row r="3768" spans="1:26" x14ac:dyDescent="0.2">
      <c r="A3768" s="40"/>
      <c r="W3768" s="40"/>
      <c r="X3768" s="40"/>
      <c r="Y3768" s="40"/>
      <c r="Z3768" s="40"/>
    </row>
    <row r="3769" spans="1:26" x14ac:dyDescent="0.2">
      <c r="A3769" s="40"/>
      <c r="W3769" s="40"/>
      <c r="X3769" s="40"/>
      <c r="Y3769" s="40"/>
      <c r="Z3769" s="40"/>
    </row>
    <row r="3770" spans="1:26" x14ac:dyDescent="0.2">
      <c r="A3770" s="40"/>
      <c r="W3770" s="40"/>
      <c r="X3770" s="40"/>
      <c r="Y3770" s="40"/>
      <c r="Z3770" s="40"/>
    </row>
    <row r="3771" spans="1:26" x14ac:dyDescent="0.2">
      <c r="A3771" s="40"/>
      <c r="W3771" s="40"/>
      <c r="X3771" s="40"/>
      <c r="Y3771" s="40"/>
      <c r="Z3771" s="40"/>
    </row>
    <row r="3772" spans="1:26" x14ac:dyDescent="0.2">
      <c r="A3772" s="40"/>
      <c r="W3772" s="40"/>
      <c r="X3772" s="40"/>
      <c r="Y3772" s="40"/>
      <c r="Z3772" s="40"/>
    </row>
    <row r="3773" spans="1:26" x14ac:dyDescent="0.2">
      <c r="A3773" s="40"/>
      <c r="W3773" s="40"/>
      <c r="X3773" s="40"/>
      <c r="Y3773" s="40"/>
      <c r="Z3773" s="40"/>
    </row>
    <row r="3774" spans="1:26" x14ac:dyDescent="0.2">
      <c r="A3774" s="40"/>
      <c r="W3774" s="40"/>
      <c r="X3774" s="40"/>
      <c r="Y3774" s="40"/>
      <c r="Z3774" s="40"/>
    </row>
    <row r="3775" spans="1:26" x14ac:dyDescent="0.2">
      <c r="A3775" s="40"/>
      <c r="W3775" s="40"/>
      <c r="X3775" s="40"/>
      <c r="Y3775" s="40"/>
      <c r="Z3775" s="40"/>
    </row>
    <row r="3776" spans="1:26" x14ac:dyDescent="0.2">
      <c r="A3776" s="40"/>
      <c r="W3776" s="40"/>
      <c r="X3776" s="40"/>
      <c r="Y3776" s="40"/>
      <c r="Z3776" s="40"/>
    </row>
    <row r="3777" spans="1:26" x14ac:dyDescent="0.2">
      <c r="A3777" s="40"/>
      <c r="W3777" s="40"/>
      <c r="X3777" s="40"/>
      <c r="Y3777" s="40"/>
      <c r="Z3777" s="40"/>
    </row>
    <row r="3778" spans="1:26" x14ac:dyDescent="0.2">
      <c r="A3778" s="40"/>
      <c r="W3778" s="40"/>
      <c r="X3778" s="40"/>
      <c r="Y3778" s="40"/>
      <c r="Z3778" s="40"/>
    </row>
    <row r="3779" spans="1:26" x14ac:dyDescent="0.2">
      <c r="A3779" s="40"/>
      <c r="W3779" s="40"/>
      <c r="X3779" s="40"/>
      <c r="Y3779" s="40"/>
      <c r="Z3779" s="40"/>
    </row>
    <row r="3780" spans="1:26" x14ac:dyDescent="0.2">
      <c r="A3780" s="40"/>
      <c r="W3780" s="40"/>
      <c r="X3780" s="40"/>
      <c r="Y3780" s="40"/>
      <c r="Z3780" s="40"/>
    </row>
    <row r="3781" spans="1:26" x14ac:dyDescent="0.2">
      <c r="A3781" s="40"/>
      <c r="W3781" s="40"/>
      <c r="X3781" s="40"/>
      <c r="Y3781" s="40"/>
      <c r="Z3781" s="40"/>
    </row>
    <row r="3782" spans="1:26" x14ac:dyDescent="0.2">
      <c r="A3782" s="40"/>
      <c r="W3782" s="40"/>
      <c r="X3782" s="40"/>
      <c r="Y3782" s="40"/>
      <c r="Z3782" s="40"/>
    </row>
    <row r="3783" spans="1:26" x14ac:dyDescent="0.2">
      <c r="A3783" s="40"/>
      <c r="W3783" s="40"/>
      <c r="X3783" s="40"/>
      <c r="Y3783" s="40"/>
      <c r="Z3783" s="40"/>
    </row>
    <row r="3784" spans="1:26" x14ac:dyDescent="0.2">
      <c r="A3784" s="40"/>
      <c r="W3784" s="40"/>
      <c r="X3784" s="40"/>
      <c r="Y3784" s="40"/>
      <c r="Z3784" s="40"/>
    </row>
    <row r="3785" spans="1:26" x14ac:dyDescent="0.2">
      <c r="A3785" s="40"/>
      <c r="W3785" s="40"/>
      <c r="X3785" s="40"/>
      <c r="Y3785" s="40"/>
      <c r="Z3785" s="40"/>
    </row>
    <row r="3786" spans="1:26" x14ac:dyDescent="0.2">
      <c r="A3786" s="40"/>
      <c r="W3786" s="40"/>
      <c r="X3786" s="40"/>
      <c r="Y3786" s="40"/>
      <c r="Z3786" s="40"/>
    </row>
    <row r="3787" spans="1:26" x14ac:dyDescent="0.2">
      <c r="A3787" s="40"/>
      <c r="W3787" s="40"/>
      <c r="X3787" s="40"/>
      <c r="Y3787" s="40"/>
      <c r="Z3787" s="40"/>
    </row>
    <row r="3788" spans="1:26" x14ac:dyDescent="0.2">
      <c r="A3788" s="40"/>
      <c r="W3788" s="40"/>
      <c r="X3788" s="40"/>
      <c r="Y3788" s="40"/>
      <c r="Z3788" s="40"/>
    </row>
    <row r="3789" spans="1:26" x14ac:dyDescent="0.2">
      <c r="A3789" s="40"/>
      <c r="W3789" s="40"/>
      <c r="X3789" s="40"/>
      <c r="Y3789" s="40"/>
      <c r="Z3789" s="40"/>
    </row>
    <row r="3790" spans="1:26" x14ac:dyDescent="0.2">
      <c r="A3790" s="40"/>
      <c r="W3790" s="40"/>
      <c r="X3790" s="40"/>
      <c r="Y3790" s="40"/>
      <c r="Z3790" s="40"/>
    </row>
    <row r="3791" spans="1:26" x14ac:dyDescent="0.2">
      <c r="A3791" s="40"/>
      <c r="W3791" s="40"/>
      <c r="X3791" s="40"/>
      <c r="Y3791" s="40"/>
      <c r="Z3791" s="40"/>
    </row>
    <row r="3792" spans="1:26" x14ac:dyDescent="0.2">
      <c r="A3792" s="40"/>
      <c r="W3792" s="40"/>
      <c r="X3792" s="40"/>
      <c r="Y3792" s="40"/>
      <c r="Z3792" s="40"/>
    </row>
    <row r="3793" spans="1:26" x14ac:dyDescent="0.2">
      <c r="A3793" s="40"/>
      <c r="W3793" s="40"/>
      <c r="X3793" s="40"/>
      <c r="Y3793" s="40"/>
      <c r="Z3793" s="40"/>
    </row>
    <row r="3794" spans="1:26" x14ac:dyDescent="0.2">
      <c r="A3794" s="40"/>
      <c r="W3794" s="40"/>
      <c r="X3794" s="40"/>
      <c r="Y3794" s="40"/>
      <c r="Z3794" s="40"/>
    </row>
    <row r="3795" spans="1:26" x14ac:dyDescent="0.2">
      <c r="A3795" s="40"/>
      <c r="W3795" s="40"/>
      <c r="X3795" s="40"/>
      <c r="Y3795" s="40"/>
      <c r="Z3795" s="40"/>
    </row>
    <row r="3796" spans="1:26" x14ac:dyDescent="0.2">
      <c r="A3796" s="40"/>
      <c r="W3796" s="40"/>
      <c r="X3796" s="40"/>
      <c r="Y3796" s="40"/>
      <c r="Z3796" s="40"/>
    </row>
    <row r="3797" spans="1:26" x14ac:dyDescent="0.2">
      <c r="A3797" s="40"/>
      <c r="W3797" s="40"/>
      <c r="X3797" s="40"/>
      <c r="Y3797" s="40"/>
      <c r="Z3797" s="40"/>
    </row>
    <row r="3798" spans="1:26" x14ac:dyDescent="0.2">
      <c r="A3798" s="40"/>
      <c r="W3798" s="40"/>
      <c r="X3798" s="40"/>
      <c r="Y3798" s="40"/>
      <c r="Z3798" s="40"/>
    </row>
    <row r="3799" spans="1:26" x14ac:dyDescent="0.2">
      <c r="A3799" s="40"/>
      <c r="W3799" s="40"/>
      <c r="X3799" s="40"/>
      <c r="Y3799" s="40"/>
      <c r="Z3799" s="40"/>
    </row>
    <row r="3800" spans="1:26" x14ac:dyDescent="0.2">
      <c r="A3800" s="40"/>
      <c r="W3800" s="40"/>
      <c r="X3800" s="40"/>
      <c r="Y3800" s="40"/>
      <c r="Z3800" s="40"/>
    </row>
    <row r="3801" spans="1:26" x14ac:dyDescent="0.2">
      <c r="A3801" s="40"/>
      <c r="W3801" s="40"/>
      <c r="X3801" s="40"/>
      <c r="Y3801" s="40"/>
      <c r="Z3801" s="40"/>
    </row>
    <row r="3802" spans="1:26" x14ac:dyDescent="0.2">
      <c r="A3802" s="40"/>
      <c r="W3802" s="40"/>
      <c r="X3802" s="40"/>
      <c r="Y3802" s="40"/>
      <c r="Z3802" s="40"/>
    </row>
    <row r="3803" spans="1:26" x14ac:dyDescent="0.2">
      <c r="A3803" s="40"/>
      <c r="W3803" s="40"/>
      <c r="X3803" s="40"/>
      <c r="Y3803" s="40"/>
      <c r="Z3803" s="40"/>
    </row>
    <row r="3804" spans="1:26" x14ac:dyDescent="0.2">
      <c r="A3804" s="40"/>
      <c r="W3804" s="40"/>
      <c r="X3804" s="40"/>
      <c r="Y3804" s="40"/>
      <c r="Z3804" s="40"/>
    </row>
    <row r="3805" spans="1:26" x14ac:dyDescent="0.2">
      <c r="A3805" s="40"/>
      <c r="W3805" s="40"/>
      <c r="X3805" s="40"/>
      <c r="Y3805" s="40"/>
      <c r="Z3805" s="40"/>
    </row>
    <row r="3806" spans="1:26" x14ac:dyDescent="0.2">
      <c r="A3806" s="40"/>
      <c r="W3806" s="40"/>
      <c r="X3806" s="40"/>
      <c r="Y3806" s="40"/>
      <c r="Z3806" s="40"/>
    </row>
    <row r="3807" spans="1:26" x14ac:dyDescent="0.2">
      <c r="A3807" s="40"/>
      <c r="W3807" s="40"/>
      <c r="X3807" s="40"/>
      <c r="Y3807" s="40"/>
      <c r="Z3807" s="40"/>
    </row>
    <row r="3808" spans="1:26" x14ac:dyDescent="0.2">
      <c r="A3808" s="40"/>
      <c r="W3808" s="40"/>
      <c r="X3808" s="40"/>
      <c r="Y3808" s="40"/>
      <c r="Z3808" s="40"/>
    </row>
    <row r="3809" spans="1:26" x14ac:dyDescent="0.2">
      <c r="A3809" s="40"/>
      <c r="W3809" s="40"/>
      <c r="X3809" s="40"/>
      <c r="Y3809" s="40"/>
      <c r="Z3809" s="40"/>
    </row>
    <row r="3810" spans="1:26" x14ac:dyDescent="0.2">
      <c r="A3810" s="40"/>
      <c r="W3810" s="40"/>
      <c r="X3810" s="40"/>
      <c r="Y3810" s="40"/>
      <c r="Z3810" s="40"/>
    </row>
    <row r="3811" spans="1:26" x14ac:dyDescent="0.2">
      <c r="A3811" s="40"/>
      <c r="W3811" s="40"/>
      <c r="X3811" s="40"/>
      <c r="Y3811" s="40"/>
      <c r="Z3811" s="40"/>
    </row>
    <row r="3812" spans="1:26" x14ac:dyDescent="0.2">
      <c r="A3812" s="40"/>
      <c r="W3812" s="40"/>
      <c r="X3812" s="40"/>
      <c r="Y3812" s="40"/>
      <c r="Z3812" s="40"/>
    </row>
    <row r="3813" spans="1:26" x14ac:dyDescent="0.2">
      <c r="A3813" s="40"/>
      <c r="W3813" s="40"/>
      <c r="X3813" s="40"/>
      <c r="Y3813" s="40"/>
      <c r="Z3813" s="40"/>
    </row>
    <row r="3814" spans="1:26" x14ac:dyDescent="0.2">
      <c r="A3814" s="40"/>
      <c r="W3814" s="40"/>
      <c r="X3814" s="40"/>
      <c r="Y3814" s="40"/>
      <c r="Z3814" s="40"/>
    </row>
    <row r="3815" spans="1:26" x14ac:dyDescent="0.2">
      <c r="A3815" s="40"/>
      <c r="W3815" s="40"/>
      <c r="X3815" s="40"/>
      <c r="Y3815" s="40"/>
      <c r="Z3815" s="40"/>
    </row>
    <row r="3816" spans="1:26" x14ac:dyDescent="0.2">
      <c r="A3816" s="40"/>
      <c r="W3816" s="40"/>
      <c r="X3816" s="40"/>
      <c r="Y3816" s="40"/>
      <c r="Z3816" s="40"/>
    </row>
    <row r="3817" spans="1:26" x14ac:dyDescent="0.2">
      <c r="A3817" s="40"/>
      <c r="W3817" s="40"/>
      <c r="X3817" s="40"/>
      <c r="Y3817" s="40"/>
      <c r="Z3817" s="40"/>
    </row>
    <row r="3818" spans="1:26" x14ac:dyDescent="0.2">
      <c r="A3818" s="40"/>
      <c r="W3818" s="40"/>
      <c r="X3818" s="40"/>
      <c r="Y3818" s="40"/>
      <c r="Z3818" s="40"/>
    </row>
    <row r="3819" spans="1:26" x14ac:dyDescent="0.2">
      <c r="A3819" s="40"/>
      <c r="W3819" s="40"/>
      <c r="X3819" s="40"/>
      <c r="Y3819" s="40"/>
      <c r="Z3819" s="40"/>
    </row>
    <row r="3820" spans="1:26" x14ac:dyDescent="0.2">
      <c r="A3820" s="40"/>
      <c r="W3820" s="40"/>
      <c r="X3820" s="40"/>
      <c r="Y3820" s="40"/>
      <c r="Z3820" s="40"/>
    </row>
    <row r="3821" spans="1:26" x14ac:dyDescent="0.2">
      <c r="A3821" s="40"/>
      <c r="W3821" s="40"/>
      <c r="X3821" s="40"/>
      <c r="Y3821" s="40"/>
      <c r="Z3821" s="40"/>
    </row>
    <row r="3822" spans="1:26" x14ac:dyDescent="0.2">
      <c r="A3822" s="40"/>
      <c r="W3822" s="40"/>
      <c r="X3822" s="40"/>
      <c r="Y3822" s="40"/>
      <c r="Z3822" s="40"/>
    </row>
    <row r="3823" spans="1:26" x14ac:dyDescent="0.2">
      <c r="A3823" s="40"/>
      <c r="W3823" s="40"/>
      <c r="X3823" s="40"/>
      <c r="Y3823" s="40"/>
      <c r="Z3823" s="40"/>
    </row>
    <row r="3824" spans="1:26" x14ac:dyDescent="0.2">
      <c r="A3824" s="40"/>
      <c r="W3824" s="40"/>
      <c r="X3824" s="40"/>
      <c r="Y3824" s="40"/>
      <c r="Z3824" s="40"/>
    </row>
    <row r="3825" spans="1:26" x14ac:dyDescent="0.2">
      <c r="A3825" s="40"/>
      <c r="W3825" s="40"/>
      <c r="X3825" s="40"/>
      <c r="Y3825" s="40"/>
      <c r="Z3825" s="40"/>
    </row>
    <row r="3826" spans="1:26" x14ac:dyDescent="0.2">
      <c r="A3826" s="40"/>
      <c r="W3826" s="40"/>
      <c r="X3826" s="40"/>
      <c r="Y3826" s="40"/>
      <c r="Z3826" s="40"/>
    </row>
    <row r="3827" spans="1:26" x14ac:dyDescent="0.2">
      <c r="A3827" s="40"/>
      <c r="W3827" s="40"/>
      <c r="X3827" s="40"/>
      <c r="Y3827" s="40"/>
      <c r="Z3827" s="40"/>
    </row>
    <row r="3828" spans="1:26" x14ac:dyDescent="0.2">
      <c r="A3828" s="40"/>
      <c r="W3828" s="40"/>
      <c r="X3828" s="40"/>
      <c r="Y3828" s="40"/>
      <c r="Z3828" s="40"/>
    </row>
    <row r="3829" spans="1:26" x14ac:dyDescent="0.2">
      <c r="A3829" s="40"/>
      <c r="W3829" s="40"/>
      <c r="X3829" s="40"/>
      <c r="Y3829" s="40"/>
      <c r="Z3829" s="40"/>
    </row>
    <row r="3830" spans="1:26" x14ac:dyDescent="0.2">
      <c r="A3830" s="40"/>
      <c r="W3830" s="40"/>
      <c r="X3830" s="40"/>
      <c r="Y3830" s="40"/>
      <c r="Z3830" s="40"/>
    </row>
    <row r="3831" spans="1:26" x14ac:dyDescent="0.2">
      <c r="A3831" s="40"/>
      <c r="W3831" s="40"/>
      <c r="X3831" s="40"/>
      <c r="Y3831" s="40"/>
      <c r="Z3831" s="40"/>
    </row>
    <row r="3832" spans="1:26" x14ac:dyDescent="0.2">
      <c r="A3832" s="40"/>
      <c r="W3832" s="40"/>
      <c r="X3832" s="40"/>
      <c r="Y3832" s="40"/>
      <c r="Z3832" s="40"/>
    </row>
    <row r="3833" spans="1:26" x14ac:dyDescent="0.2">
      <c r="A3833" s="40"/>
      <c r="W3833" s="40"/>
      <c r="X3833" s="40"/>
      <c r="Y3833" s="40"/>
      <c r="Z3833" s="40"/>
    </row>
    <row r="3834" spans="1:26" x14ac:dyDescent="0.2">
      <c r="A3834" s="40"/>
      <c r="W3834" s="40"/>
      <c r="X3834" s="40"/>
      <c r="Y3834" s="40"/>
      <c r="Z3834" s="40"/>
    </row>
    <row r="3835" spans="1:26" x14ac:dyDescent="0.2">
      <c r="A3835" s="40"/>
      <c r="W3835" s="40"/>
      <c r="X3835" s="40"/>
      <c r="Y3835" s="40"/>
      <c r="Z3835" s="40"/>
    </row>
    <row r="3836" spans="1:26" x14ac:dyDescent="0.2">
      <c r="A3836" s="40"/>
      <c r="W3836" s="40"/>
      <c r="X3836" s="40"/>
      <c r="Y3836" s="40"/>
      <c r="Z3836" s="40"/>
    </row>
    <row r="3837" spans="1:26" x14ac:dyDescent="0.2">
      <c r="A3837" s="40"/>
      <c r="W3837" s="40"/>
      <c r="X3837" s="40"/>
      <c r="Y3837" s="40"/>
      <c r="Z3837" s="40"/>
    </row>
    <row r="3838" spans="1:26" x14ac:dyDescent="0.2">
      <c r="A3838" s="40"/>
      <c r="W3838" s="40"/>
      <c r="X3838" s="40"/>
      <c r="Y3838" s="40"/>
      <c r="Z3838" s="40"/>
    </row>
    <row r="3839" spans="1:26" x14ac:dyDescent="0.2">
      <c r="A3839" s="40"/>
      <c r="W3839" s="40"/>
      <c r="X3839" s="40"/>
      <c r="Y3839" s="40"/>
      <c r="Z3839" s="40"/>
    </row>
    <row r="3840" spans="1:26" x14ac:dyDescent="0.2">
      <c r="A3840" s="40"/>
      <c r="W3840" s="40"/>
      <c r="X3840" s="40"/>
      <c r="Y3840" s="40"/>
      <c r="Z3840" s="40"/>
    </row>
    <row r="3841" spans="1:26" x14ac:dyDescent="0.2">
      <c r="A3841" s="40"/>
      <c r="W3841" s="40"/>
      <c r="X3841" s="40"/>
      <c r="Y3841" s="40"/>
      <c r="Z3841" s="40"/>
    </row>
    <row r="3842" spans="1:26" x14ac:dyDescent="0.2">
      <c r="A3842" s="40"/>
      <c r="W3842" s="40"/>
      <c r="X3842" s="40"/>
      <c r="Y3842" s="40"/>
      <c r="Z3842" s="40"/>
    </row>
    <row r="3843" spans="1:26" x14ac:dyDescent="0.2">
      <c r="A3843" s="40"/>
      <c r="W3843" s="40"/>
      <c r="X3843" s="40"/>
      <c r="Y3843" s="40"/>
      <c r="Z3843" s="40"/>
    </row>
    <row r="3844" spans="1:26" x14ac:dyDescent="0.2">
      <c r="A3844" s="40"/>
      <c r="W3844" s="40"/>
      <c r="X3844" s="40"/>
      <c r="Y3844" s="40"/>
      <c r="Z3844" s="40"/>
    </row>
    <row r="3845" spans="1:26" x14ac:dyDescent="0.2">
      <c r="A3845" s="40"/>
      <c r="W3845" s="40"/>
      <c r="X3845" s="40"/>
      <c r="Y3845" s="40"/>
      <c r="Z3845" s="40"/>
    </row>
    <row r="3846" spans="1:26" x14ac:dyDescent="0.2">
      <c r="A3846" s="40"/>
      <c r="W3846" s="40"/>
      <c r="X3846" s="40"/>
      <c r="Y3846" s="40"/>
      <c r="Z3846" s="40"/>
    </row>
    <row r="3847" spans="1:26" x14ac:dyDescent="0.2">
      <c r="A3847" s="40"/>
      <c r="W3847" s="40"/>
      <c r="X3847" s="40"/>
      <c r="Y3847" s="40"/>
      <c r="Z3847" s="40"/>
    </row>
    <row r="3848" spans="1:26" x14ac:dyDescent="0.2">
      <c r="A3848" s="40"/>
      <c r="W3848" s="40"/>
      <c r="X3848" s="40"/>
      <c r="Y3848" s="40"/>
      <c r="Z3848" s="40"/>
    </row>
    <row r="3849" spans="1:26" x14ac:dyDescent="0.2">
      <c r="A3849" s="40"/>
      <c r="W3849" s="40"/>
      <c r="X3849" s="40"/>
      <c r="Y3849" s="40"/>
      <c r="Z3849" s="40"/>
    </row>
    <row r="3850" spans="1:26" x14ac:dyDescent="0.2">
      <c r="A3850" s="40"/>
      <c r="W3850" s="40"/>
      <c r="X3850" s="40"/>
      <c r="Y3850" s="40"/>
      <c r="Z3850" s="40"/>
    </row>
    <row r="3851" spans="1:26" x14ac:dyDescent="0.2">
      <c r="A3851" s="40"/>
      <c r="W3851" s="40"/>
      <c r="X3851" s="40"/>
      <c r="Y3851" s="40"/>
      <c r="Z3851" s="40"/>
    </row>
    <row r="3852" spans="1:26" x14ac:dyDescent="0.2">
      <c r="A3852" s="40"/>
      <c r="W3852" s="40"/>
      <c r="X3852" s="40"/>
      <c r="Y3852" s="40"/>
      <c r="Z3852" s="40"/>
    </row>
    <row r="3853" spans="1:26" x14ac:dyDescent="0.2">
      <c r="A3853" s="40"/>
      <c r="W3853" s="40"/>
      <c r="X3853" s="40"/>
      <c r="Y3853" s="40"/>
      <c r="Z3853" s="40"/>
    </row>
    <row r="3854" spans="1:26" x14ac:dyDescent="0.2">
      <c r="A3854" s="40"/>
      <c r="W3854" s="40"/>
      <c r="X3854" s="40"/>
      <c r="Y3854" s="40"/>
      <c r="Z3854" s="40"/>
    </row>
    <row r="3855" spans="1:26" x14ac:dyDescent="0.2">
      <c r="A3855" s="40"/>
      <c r="W3855" s="40"/>
      <c r="X3855" s="40"/>
      <c r="Y3855" s="40"/>
      <c r="Z3855" s="40"/>
    </row>
    <row r="3856" spans="1:26" x14ac:dyDescent="0.2">
      <c r="A3856" s="40"/>
      <c r="W3856" s="40"/>
      <c r="X3856" s="40"/>
      <c r="Y3856" s="40"/>
      <c r="Z3856" s="40"/>
    </row>
    <row r="3857" spans="1:26" x14ac:dyDescent="0.2">
      <c r="A3857" s="40"/>
      <c r="W3857" s="40"/>
      <c r="X3857" s="40"/>
      <c r="Y3857" s="40"/>
      <c r="Z3857" s="40"/>
    </row>
    <row r="3858" spans="1:26" x14ac:dyDescent="0.2">
      <c r="A3858" s="40"/>
      <c r="W3858" s="40"/>
      <c r="X3858" s="40"/>
      <c r="Y3858" s="40"/>
      <c r="Z3858" s="40"/>
    </row>
    <row r="3859" spans="1:26" x14ac:dyDescent="0.2">
      <c r="A3859" s="40"/>
      <c r="W3859" s="40"/>
      <c r="X3859" s="40"/>
      <c r="Y3859" s="40"/>
      <c r="Z3859" s="40"/>
    </row>
    <row r="3860" spans="1:26" x14ac:dyDescent="0.2">
      <c r="A3860" s="40"/>
      <c r="W3860" s="40"/>
      <c r="X3860" s="40"/>
      <c r="Y3860" s="40"/>
      <c r="Z3860" s="40"/>
    </row>
    <row r="3861" spans="1:26" x14ac:dyDescent="0.2">
      <c r="A3861" s="40"/>
      <c r="W3861" s="40"/>
      <c r="X3861" s="40"/>
      <c r="Y3861" s="40"/>
      <c r="Z3861" s="40"/>
    </row>
    <row r="3862" spans="1:26" x14ac:dyDescent="0.2">
      <c r="A3862" s="40"/>
      <c r="W3862" s="40"/>
      <c r="X3862" s="40"/>
      <c r="Y3862" s="40"/>
      <c r="Z3862" s="40"/>
    </row>
    <row r="3863" spans="1:26" x14ac:dyDescent="0.2">
      <c r="A3863" s="40"/>
      <c r="W3863" s="40"/>
      <c r="X3863" s="40"/>
      <c r="Y3863" s="40"/>
      <c r="Z3863" s="40"/>
    </row>
    <row r="3864" spans="1:26" x14ac:dyDescent="0.2">
      <c r="A3864" s="40"/>
      <c r="W3864" s="40"/>
      <c r="X3864" s="40"/>
      <c r="Y3864" s="40"/>
      <c r="Z3864" s="40"/>
    </row>
    <row r="3865" spans="1:26" x14ac:dyDescent="0.2">
      <c r="A3865" s="40"/>
      <c r="W3865" s="40"/>
      <c r="X3865" s="40"/>
      <c r="Y3865" s="40"/>
      <c r="Z3865" s="40"/>
    </row>
    <row r="3866" spans="1:26" x14ac:dyDescent="0.2">
      <c r="A3866" s="40"/>
      <c r="W3866" s="40"/>
      <c r="X3866" s="40"/>
      <c r="Y3866" s="40"/>
      <c r="Z3866" s="40"/>
    </row>
    <row r="3867" spans="1:26" x14ac:dyDescent="0.2">
      <c r="A3867" s="40"/>
      <c r="W3867" s="40"/>
      <c r="X3867" s="40"/>
      <c r="Y3867" s="40"/>
      <c r="Z3867" s="40"/>
    </row>
    <row r="3868" spans="1:26" x14ac:dyDescent="0.2">
      <c r="A3868" s="40"/>
      <c r="W3868" s="40"/>
      <c r="X3868" s="40"/>
      <c r="Y3868" s="40"/>
      <c r="Z3868" s="40"/>
    </row>
    <row r="3869" spans="1:26" x14ac:dyDescent="0.2">
      <c r="A3869" s="40"/>
      <c r="W3869" s="40"/>
      <c r="X3869" s="40"/>
      <c r="Y3869" s="40"/>
      <c r="Z3869" s="40"/>
    </row>
    <row r="3870" spans="1:26" x14ac:dyDescent="0.2">
      <c r="A3870" s="40"/>
      <c r="W3870" s="40"/>
      <c r="X3870" s="40"/>
      <c r="Y3870" s="40"/>
      <c r="Z3870" s="40"/>
    </row>
    <row r="3871" spans="1:26" x14ac:dyDescent="0.2">
      <c r="A3871" s="40"/>
      <c r="W3871" s="40"/>
      <c r="X3871" s="40"/>
      <c r="Y3871" s="40"/>
      <c r="Z3871" s="40"/>
    </row>
    <row r="3872" spans="1:26" x14ac:dyDescent="0.2">
      <c r="A3872" s="40"/>
      <c r="W3872" s="40"/>
      <c r="X3872" s="40"/>
      <c r="Y3872" s="40"/>
      <c r="Z3872" s="40"/>
    </row>
    <row r="3873" spans="1:26" x14ac:dyDescent="0.2">
      <c r="A3873" s="40"/>
      <c r="W3873" s="40"/>
      <c r="X3873" s="40"/>
      <c r="Y3873" s="40"/>
      <c r="Z3873" s="40"/>
    </row>
    <row r="3874" spans="1:26" x14ac:dyDescent="0.2">
      <c r="A3874" s="40"/>
      <c r="W3874" s="40"/>
      <c r="X3874" s="40"/>
      <c r="Y3874" s="40"/>
      <c r="Z3874" s="40"/>
    </row>
    <row r="3875" spans="1:26" x14ac:dyDescent="0.2">
      <c r="A3875" s="40"/>
      <c r="W3875" s="40"/>
      <c r="X3875" s="40"/>
      <c r="Y3875" s="40"/>
      <c r="Z3875" s="40"/>
    </row>
    <row r="3876" spans="1:26" x14ac:dyDescent="0.2">
      <c r="A3876" s="40"/>
      <c r="W3876" s="40"/>
      <c r="X3876" s="40"/>
      <c r="Y3876" s="40"/>
      <c r="Z3876" s="40"/>
    </row>
    <row r="3877" spans="1:26" x14ac:dyDescent="0.2">
      <c r="A3877" s="40"/>
      <c r="W3877" s="40"/>
      <c r="X3877" s="40"/>
      <c r="Y3877" s="40"/>
      <c r="Z3877" s="40"/>
    </row>
    <row r="3878" spans="1:26" x14ac:dyDescent="0.2">
      <c r="A3878" s="40"/>
      <c r="W3878" s="40"/>
      <c r="X3878" s="40"/>
      <c r="Y3878" s="40"/>
      <c r="Z3878" s="40"/>
    </row>
    <row r="3879" spans="1:26" x14ac:dyDescent="0.2">
      <c r="A3879" s="40"/>
      <c r="W3879" s="40"/>
      <c r="X3879" s="40"/>
      <c r="Y3879" s="40"/>
      <c r="Z3879" s="40"/>
    </row>
    <row r="3880" spans="1:26" x14ac:dyDescent="0.2">
      <c r="A3880" s="40"/>
      <c r="W3880" s="40"/>
      <c r="X3880" s="40"/>
      <c r="Y3880" s="40"/>
      <c r="Z3880" s="40"/>
    </row>
    <row r="3881" spans="1:26" x14ac:dyDescent="0.2">
      <c r="A3881" s="40"/>
      <c r="W3881" s="40"/>
      <c r="X3881" s="40"/>
      <c r="Y3881" s="40"/>
      <c r="Z3881" s="40"/>
    </row>
    <row r="3882" spans="1:26" x14ac:dyDescent="0.2">
      <c r="A3882" s="40"/>
      <c r="W3882" s="40"/>
      <c r="X3882" s="40"/>
      <c r="Y3882" s="40"/>
      <c r="Z3882" s="40"/>
    </row>
    <row r="3883" spans="1:26" x14ac:dyDescent="0.2">
      <c r="A3883" s="40"/>
      <c r="W3883" s="40"/>
      <c r="X3883" s="40"/>
      <c r="Y3883" s="40"/>
      <c r="Z3883" s="40"/>
    </row>
    <row r="3884" spans="1:26" x14ac:dyDescent="0.2">
      <c r="A3884" s="40"/>
      <c r="W3884" s="40"/>
      <c r="X3884" s="40"/>
      <c r="Y3884" s="40"/>
      <c r="Z3884" s="40"/>
    </row>
    <row r="3885" spans="1:26" x14ac:dyDescent="0.2">
      <c r="A3885" s="40"/>
      <c r="W3885" s="40"/>
      <c r="X3885" s="40"/>
      <c r="Y3885" s="40"/>
      <c r="Z3885" s="40"/>
    </row>
    <row r="3886" spans="1:26" x14ac:dyDescent="0.2">
      <c r="A3886" s="40"/>
      <c r="W3886" s="40"/>
      <c r="X3886" s="40"/>
      <c r="Y3886" s="40"/>
      <c r="Z3886" s="40"/>
    </row>
    <row r="3887" spans="1:26" x14ac:dyDescent="0.2">
      <c r="A3887" s="40"/>
      <c r="W3887" s="40"/>
      <c r="X3887" s="40"/>
      <c r="Y3887" s="40"/>
      <c r="Z3887" s="40"/>
    </row>
    <row r="3888" spans="1:26" x14ac:dyDescent="0.2">
      <c r="A3888" s="40"/>
      <c r="W3888" s="40"/>
      <c r="X3888" s="40"/>
      <c r="Y3888" s="40"/>
      <c r="Z3888" s="40"/>
    </row>
    <row r="3889" spans="1:26" x14ac:dyDescent="0.2">
      <c r="A3889" s="40"/>
      <c r="W3889" s="40"/>
      <c r="X3889" s="40"/>
      <c r="Y3889" s="40"/>
      <c r="Z3889" s="40"/>
    </row>
    <row r="3890" spans="1:26" x14ac:dyDescent="0.2">
      <c r="A3890" s="40"/>
      <c r="W3890" s="40"/>
      <c r="X3890" s="40"/>
      <c r="Y3890" s="40"/>
      <c r="Z3890" s="40"/>
    </row>
    <row r="3891" spans="1:26" x14ac:dyDescent="0.2">
      <c r="A3891" s="40"/>
      <c r="W3891" s="40"/>
      <c r="X3891" s="40"/>
      <c r="Y3891" s="40"/>
      <c r="Z3891" s="40"/>
    </row>
    <row r="3892" spans="1:26" x14ac:dyDescent="0.2">
      <c r="A3892" s="40"/>
      <c r="W3892" s="40"/>
      <c r="X3892" s="40"/>
      <c r="Y3892" s="40"/>
      <c r="Z3892" s="40"/>
    </row>
    <row r="3893" spans="1:26" x14ac:dyDescent="0.2">
      <c r="A3893" s="40"/>
      <c r="W3893" s="40"/>
      <c r="X3893" s="40"/>
      <c r="Y3893" s="40"/>
      <c r="Z3893" s="40"/>
    </row>
    <row r="3894" spans="1:26" x14ac:dyDescent="0.2">
      <c r="A3894" s="40"/>
      <c r="W3894" s="40"/>
      <c r="X3894" s="40"/>
      <c r="Y3894" s="40"/>
      <c r="Z3894" s="40"/>
    </row>
    <row r="3895" spans="1:26" x14ac:dyDescent="0.2">
      <c r="A3895" s="40"/>
      <c r="W3895" s="40"/>
      <c r="X3895" s="40"/>
      <c r="Y3895" s="40"/>
      <c r="Z3895" s="40"/>
    </row>
    <row r="3896" spans="1:26" x14ac:dyDescent="0.2">
      <c r="A3896" s="40"/>
      <c r="W3896" s="40"/>
      <c r="X3896" s="40"/>
      <c r="Y3896" s="40"/>
      <c r="Z3896" s="40"/>
    </row>
    <row r="3897" spans="1:26" x14ac:dyDescent="0.2">
      <c r="A3897" s="40"/>
      <c r="W3897" s="40"/>
      <c r="X3897" s="40"/>
      <c r="Y3897" s="40"/>
      <c r="Z3897" s="40"/>
    </row>
    <row r="3898" spans="1:26" x14ac:dyDescent="0.2">
      <c r="A3898" s="40"/>
      <c r="W3898" s="40"/>
      <c r="X3898" s="40"/>
      <c r="Y3898" s="40"/>
      <c r="Z3898" s="40"/>
    </row>
    <row r="3899" spans="1:26" x14ac:dyDescent="0.2">
      <c r="A3899" s="40"/>
      <c r="W3899" s="40"/>
      <c r="X3899" s="40"/>
      <c r="Y3899" s="40"/>
      <c r="Z3899" s="40"/>
    </row>
    <row r="3900" spans="1:26" x14ac:dyDescent="0.2">
      <c r="A3900" s="40"/>
      <c r="W3900" s="40"/>
      <c r="X3900" s="40"/>
      <c r="Y3900" s="40"/>
      <c r="Z3900" s="40"/>
    </row>
    <row r="3901" spans="1:26" x14ac:dyDescent="0.2">
      <c r="A3901" s="40"/>
      <c r="W3901" s="40"/>
      <c r="X3901" s="40"/>
      <c r="Y3901" s="40"/>
      <c r="Z3901" s="40"/>
    </row>
    <row r="3902" spans="1:26" x14ac:dyDescent="0.2">
      <c r="A3902" s="40"/>
      <c r="W3902" s="40"/>
      <c r="X3902" s="40"/>
      <c r="Y3902" s="40"/>
      <c r="Z3902" s="40"/>
    </row>
    <row r="3903" spans="1:26" x14ac:dyDescent="0.2">
      <c r="A3903" s="40"/>
      <c r="W3903" s="40"/>
      <c r="X3903" s="40"/>
      <c r="Y3903" s="40"/>
      <c r="Z3903" s="40"/>
    </row>
    <row r="3904" spans="1:26" x14ac:dyDescent="0.2">
      <c r="A3904" s="40"/>
      <c r="W3904" s="40"/>
      <c r="X3904" s="40"/>
      <c r="Y3904" s="40"/>
      <c r="Z3904" s="40"/>
    </row>
    <row r="3905" spans="1:26" x14ac:dyDescent="0.2">
      <c r="A3905" s="40"/>
      <c r="W3905" s="40"/>
      <c r="X3905" s="40"/>
      <c r="Y3905" s="40"/>
      <c r="Z3905" s="40"/>
    </row>
    <row r="3906" spans="1:26" x14ac:dyDescent="0.2">
      <c r="A3906" s="40"/>
      <c r="W3906" s="40"/>
      <c r="X3906" s="40"/>
      <c r="Y3906" s="40"/>
      <c r="Z3906" s="40"/>
    </row>
    <row r="3907" spans="1:26" x14ac:dyDescent="0.2">
      <c r="A3907" s="40"/>
      <c r="W3907" s="40"/>
      <c r="X3907" s="40"/>
      <c r="Y3907" s="40"/>
      <c r="Z3907" s="40"/>
    </row>
    <row r="3908" spans="1:26" x14ac:dyDescent="0.2">
      <c r="A3908" s="40"/>
      <c r="W3908" s="40"/>
      <c r="X3908" s="40"/>
      <c r="Y3908" s="40"/>
      <c r="Z3908" s="40"/>
    </row>
    <row r="3909" spans="1:26" x14ac:dyDescent="0.2">
      <c r="A3909" s="40"/>
      <c r="W3909" s="40"/>
      <c r="X3909" s="40"/>
      <c r="Y3909" s="40"/>
      <c r="Z3909" s="40"/>
    </row>
    <row r="3910" spans="1:26" x14ac:dyDescent="0.2">
      <c r="A3910" s="40"/>
      <c r="W3910" s="40"/>
      <c r="X3910" s="40"/>
      <c r="Y3910" s="40"/>
      <c r="Z3910" s="40"/>
    </row>
    <row r="3911" spans="1:26" x14ac:dyDescent="0.2">
      <c r="A3911" s="40"/>
      <c r="W3911" s="40"/>
      <c r="X3911" s="40"/>
      <c r="Y3911" s="40"/>
      <c r="Z3911" s="40"/>
    </row>
    <row r="3912" spans="1:26" x14ac:dyDescent="0.2">
      <c r="A3912" s="40"/>
      <c r="W3912" s="40"/>
      <c r="X3912" s="40"/>
      <c r="Y3912" s="40"/>
      <c r="Z3912" s="40"/>
    </row>
    <row r="3913" spans="1:26" x14ac:dyDescent="0.2">
      <c r="A3913" s="40"/>
      <c r="W3913" s="40"/>
      <c r="X3913" s="40"/>
      <c r="Y3913" s="40"/>
      <c r="Z3913" s="40"/>
    </row>
    <row r="3914" spans="1:26" x14ac:dyDescent="0.2">
      <c r="A3914" s="40"/>
      <c r="W3914" s="40"/>
      <c r="X3914" s="40"/>
      <c r="Y3914" s="40"/>
      <c r="Z3914" s="40"/>
    </row>
    <row r="3915" spans="1:26" x14ac:dyDescent="0.2">
      <c r="A3915" s="40"/>
      <c r="W3915" s="40"/>
      <c r="X3915" s="40"/>
      <c r="Y3915" s="40"/>
      <c r="Z3915" s="40"/>
    </row>
    <row r="3916" spans="1:26" x14ac:dyDescent="0.2">
      <c r="A3916" s="40"/>
      <c r="W3916" s="40"/>
      <c r="X3916" s="40"/>
      <c r="Y3916" s="40"/>
      <c r="Z3916" s="40"/>
    </row>
    <row r="3917" spans="1:26" x14ac:dyDescent="0.2">
      <c r="A3917" s="40"/>
      <c r="W3917" s="40"/>
      <c r="X3917" s="40"/>
      <c r="Y3917" s="40"/>
      <c r="Z3917" s="40"/>
    </row>
    <row r="3918" spans="1:26" x14ac:dyDescent="0.2">
      <c r="A3918" s="40"/>
      <c r="W3918" s="40"/>
      <c r="X3918" s="40"/>
      <c r="Y3918" s="40"/>
      <c r="Z3918" s="40"/>
    </row>
    <row r="3919" spans="1:26" x14ac:dyDescent="0.2">
      <c r="A3919" s="40"/>
      <c r="W3919" s="40"/>
      <c r="X3919" s="40"/>
      <c r="Y3919" s="40"/>
      <c r="Z3919" s="40"/>
    </row>
    <row r="3920" spans="1:26" x14ac:dyDescent="0.2">
      <c r="A3920" s="40"/>
      <c r="W3920" s="40"/>
      <c r="X3920" s="40"/>
      <c r="Y3920" s="40"/>
      <c r="Z3920" s="40"/>
    </row>
    <row r="3921" spans="1:26" x14ac:dyDescent="0.2">
      <c r="A3921" s="40"/>
      <c r="W3921" s="40"/>
      <c r="X3921" s="40"/>
      <c r="Y3921" s="40"/>
      <c r="Z3921" s="40"/>
    </row>
    <row r="3922" spans="1:26" x14ac:dyDescent="0.2">
      <c r="A3922" s="40"/>
      <c r="W3922" s="40"/>
      <c r="X3922" s="40"/>
      <c r="Y3922" s="40"/>
      <c r="Z3922" s="40"/>
    </row>
    <row r="3923" spans="1:26" x14ac:dyDescent="0.2">
      <c r="A3923" s="40"/>
      <c r="W3923" s="40"/>
      <c r="X3923" s="40"/>
      <c r="Y3923" s="40"/>
      <c r="Z3923" s="40"/>
    </row>
    <row r="3924" spans="1:26" x14ac:dyDescent="0.2">
      <c r="A3924" s="40"/>
      <c r="W3924" s="40"/>
      <c r="X3924" s="40"/>
      <c r="Y3924" s="40"/>
      <c r="Z3924" s="40"/>
    </row>
    <row r="3925" spans="1:26" x14ac:dyDescent="0.2">
      <c r="A3925" s="40"/>
      <c r="W3925" s="40"/>
      <c r="X3925" s="40"/>
      <c r="Y3925" s="40"/>
      <c r="Z3925" s="40"/>
    </row>
    <row r="3926" spans="1:26" x14ac:dyDescent="0.2">
      <c r="A3926" s="40"/>
      <c r="W3926" s="40"/>
      <c r="X3926" s="40"/>
      <c r="Y3926" s="40"/>
      <c r="Z3926" s="40"/>
    </row>
    <row r="3927" spans="1:26" x14ac:dyDescent="0.2">
      <c r="A3927" s="40"/>
      <c r="W3927" s="40"/>
      <c r="X3927" s="40"/>
      <c r="Y3927" s="40"/>
      <c r="Z3927" s="40"/>
    </row>
    <row r="3928" spans="1:26" x14ac:dyDescent="0.2">
      <c r="A3928" s="40"/>
      <c r="W3928" s="40"/>
      <c r="X3928" s="40"/>
      <c r="Y3928" s="40"/>
      <c r="Z3928" s="40"/>
    </row>
    <row r="3929" spans="1:26" x14ac:dyDescent="0.2">
      <c r="A3929" s="40"/>
      <c r="W3929" s="40"/>
      <c r="X3929" s="40"/>
      <c r="Y3929" s="40"/>
      <c r="Z3929" s="40"/>
    </row>
    <row r="3930" spans="1:26" x14ac:dyDescent="0.2">
      <c r="A3930" s="40"/>
      <c r="W3930" s="40"/>
      <c r="X3930" s="40"/>
      <c r="Y3930" s="40"/>
      <c r="Z3930" s="40"/>
    </row>
    <row r="3931" spans="1:26" x14ac:dyDescent="0.2">
      <c r="A3931" s="40"/>
      <c r="W3931" s="40"/>
      <c r="X3931" s="40"/>
      <c r="Y3931" s="40"/>
      <c r="Z3931" s="40"/>
    </row>
    <row r="3932" spans="1:26" x14ac:dyDescent="0.2">
      <c r="A3932" s="40"/>
      <c r="W3932" s="40"/>
      <c r="X3932" s="40"/>
      <c r="Y3932" s="40"/>
      <c r="Z3932" s="40"/>
    </row>
    <row r="3933" spans="1:26" x14ac:dyDescent="0.2">
      <c r="A3933" s="40"/>
      <c r="W3933" s="40"/>
      <c r="X3933" s="40"/>
      <c r="Y3933" s="40"/>
      <c r="Z3933" s="40"/>
    </row>
    <row r="3934" spans="1:26" x14ac:dyDescent="0.2">
      <c r="A3934" s="40"/>
      <c r="W3934" s="40"/>
      <c r="X3934" s="40"/>
      <c r="Y3934" s="40"/>
      <c r="Z3934" s="40"/>
    </row>
    <row r="3935" spans="1:26" x14ac:dyDescent="0.2">
      <c r="A3935" s="40"/>
      <c r="W3935" s="40"/>
      <c r="X3935" s="40"/>
      <c r="Y3935" s="40"/>
      <c r="Z3935" s="40"/>
    </row>
    <row r="3936" spans="1:26" x14ac:dyDescent="0.2">
      <c r="A3936" s="40"/>
      <c r="W3936" s="40"/>
      <c r="X3936" s="40"/>
      <c r="Y3936" s="40"/>
      <c r="Z3936" s="40"/>
    </row>
    <row r="3937" spans="1:26" x14ac:dyDescent="0.2">
      <c r="A3937" s="40"/>
      <c r="W3937" s="40"/>
      <c r="X3937" s="40"/>
      <c r="Y3937" s="40"/>
      <c r="Z3937" s="40"/>
    </row>
    <row r="3938" spans="1:26" x14ac:dyDescent="0.2">
      <c r="A3938" s="40"/>
      <c r="W3938" s="40"/>
      <c r="X3938" s="40"/>
      <c r="Y3938" s="40"/>
      <c r="Z3938" s="40"/>
    </row>
    <row r="3939" spans="1:26" x14ac:dyDescent="0.2">
      <c r="A3939" s="40"/>
      <c r="W3939" s="40"/>
      <c r="X3939" s="40"/>
      <c r="Y3939" s="40"/>
      <c r="Z3939" s="40"/>
    </row>
    <row r="3940" spans="1:26" x14ac:dyDescent="0.2">
      <c r="A3940" s="40"/>
      <c r="W3940" s="40"/>
      <c r="X3940" s="40"/>
      <c r="Y3940" s="40"/>
      <c r="Z3940" s="40"/>
    </row>
    <row r="3941" spans="1:26" x14ac:dyDescent="0.2">
      <c r="A3941" s="40"/>
      <c r="W3941" s="40"/>
      <c r="X3941" s="40"/>
      <c r="Y3941" s="40"/>
      <c r="Z3941" s="40"/>
    </row>
    <row r="3942" spans="1:26" x14ac:dyDescent="0.2">
      <c r="A3942" s="40"/>
      <c r="W3942" s="40"/>
      <c r="X3942" s="40"/>
      <c r="Y3942" s="40"/>
      <c r="Z3942" s="40"/>
    </row>
    <row r="3943" spans="1:26" x14ac:dyDescent="0.2">
      <c r="A3943" s="40"/>
      <c r="W3943" s="40"/>
      <c r="X3943" s="40"/>
      <c r="Y3943" s="40"/>
      <c r="Z3943" s="40"/>
    </row>
    <row r="3944" spans="1:26" x14ac:dyDescent="0.2">
      <c r="A3944" s="40"/>
      <c r="W3944" s="40"/>
      <c r="X3944" s="40"/>
      <c r="Y3944" s="40"/>
      <c r="Z3944" s="40"/>
    </row>
    <row r="3945" spans="1:26" x14ac:dyDescent="0.2">
      <c r="A3945" s="40"/>
      <c r="W3945" s="40"/>
      <c r="X3945" s="40"/>
      <c r="Y3945" s="40"/>
      <c r="Z3945" s="40"/>
    </row>
    <row r="3946" spans="1:26" x14ac:dyDescent="0.2">
      <c r="A3946" s="40"/>
      <c r="W3946" s="40"/>
      <c r="X3946" s="40"/>
      <c r="Y3946" s="40"/>
      <c r="Z3946" s="40"/>
    </row>
    <row r="3947" spans="1:26" x14ac:dyDescent="0.2">
      <c r="A3947" s="40"/>
      <c r="W3947" s="40"/>
      <c r="X3947" s="40"/>
      <c r="Y3947" s="40"/>
      <c r="Z3947" s="40"/>
    </row>
    <row r="3948" spans="1:26" x14ac:dyDescent="0.2">
      <c r="A3948" s="40"/>
      <c r="W3948" s="40"/>
      <c r="X3948" s="40"/>
      <c r="Y3948" s="40"/>
      <c r="Z3948" s="40"/>
    </row>
    <row r="3949" spans="1:26" x14ac:dyDescent="0.2">
      <c r="A3949" s="40"/>
      <c r="W3949" s="40"/>
      <c r="X3949" s="40"/>
      <c r="Y3949" s="40"/>
      <c r="Z3949" s="40"/>
    </row>
    <row r="3950" spans="1:26" x14ac:dyDescent="0.2">
      <c r="A3950" s="40"/>
      <c r="W3950" s="40"/>
      <c r="X3950" s="40"/>
      <c r="Y3950" s="40"/>
      <c r="Z3950" s="40"/>
    </row>
    <row r="3951" spans="1:26" x14ac:dyDescent="0.2">
      <c r="A3951" s="40"/>
      <c r="W3951" s="40"/>
      <c r="X3951" s="40"/>
      <c r="Y3951" s="40"/>
      <c r="Z3951" s="40"/>
    </row>
    <row r="3952" spans="1:26" x14ac:dyDescent="0.2">
      <c r="A3952" s="40"/>
      <c r="W3952" s="40"/>
      <c r="X3952" s="40"/>
      <c r="Y3952" s="40"/>
      <c r="Z3952" s="40"/>
    </row>
    <row r="3953" spans="1:26" x14ac:dyDescent="0.2">
      <c r="A3953" s="40"/>
      <c r="W3953" s="40"/>
      <c r="X3953" s="40"/>
      <c r="Y3953" s="40"/>
      <c r="Z3953" s="40"/>
    </row>
    <row r="3954" spans="1:26" x14ac:dyDescent="0.2">
      <c r="A3954" s="40"/>
      <c r="W3954" s="40"/>
      <c r="X3954" s="40"/>
      <c r="Y3954" s="40"/>
      <c r="Z3954" s="40"/>
    </row>
    <row r="3955" spans="1:26" x14ac:dyDescent="0.2">
      <c r="A3955" s="40"/>
      <c r="W3955" s="40"/>
      <c r="X3955" s="40"/>
      <c r="Y3955" s="40"/>
      <c r="Z3955" s="40"/>
    </row>
    <row r="3956" spans="1:26" x14ac:dyDescent="0.2">
      <c r="A3956" s="40"/>
      <c r="W3956" s="40"/>
      <c r="X3956" s="40"/>
      <c r="Y3956" s="40"/>
      <c r="Z3956" s="40"/>
    </row>
    <row r="3957" spans="1:26" x14ac:dyDescent="0.2">
      <c r="A3957" s="40"/>
      <c r="W3957" s="40"/>
      <c r="X3957" s="40"/>
      <c r="Y3957" s="40"/>
      <c r="Z3957" s="40"/>
    </row>
    <row r="3958" spans="1:26" x14ac:dyDescent="0.2">
      <c r="A3958" s="40"/>
      <c r="W3958" s="40"/>
      <c r="X3958" s="40"/>
      <c r="Y3958" s="40"/>
      <c r="Z3958" s="40"/>
    </row>
    <row r="3959" spans="1:26" x14ac:dyDescent="0.2">
      <c r="A3959" s="40"/>
      <c r="W3959" s="40"/>
      <c r="X3959" s="40"/>
      <c r="Y3959" s="40"/>
      <c r="Z3959" s="40"/>
    </row>
    <row r="3960" spans="1:26" x14ac:dyDescent="0.2">
      <c r="A3960" s="40"/>
      <c r="W3960" s="40"/>
      <c r="X3960" s="40"/>
      <c r="Y3960" s="40"/>
      <c r="Z3960" s="40"/>
    </row>
    <row r="3961" spans="1:26" x14ac:dyDescent="0.2">
      <c r="A3961" s="40"/>
      <c r="W3961" s="40"/>
      <c r="X3961" s="40"/>
      <c r="Y3961" s="40"/>
      <c r="Z3961" s="40"/>
    </row>
    <row r="3962" spans="1:26" x14ac:dyDescent="0.2">
      <c r="A3962" s="40"/>
      <c r="W3962" s="40"/>
      <c r="X3962" s="40"/>
      <c r="Y3962" s="40"/>
      <c r="Z3962" s="40"/>
    </row>
    <row r="3963" spans="1:26" x14ac:dyDescent="0.2">
      <c r="A3963" s="40"/>
      <c r="W3963" s="40"/>
      <c r="X3963" s="40"/>
      <c r="Y3963" s="40"/>
      <c r="Z3963" s="40"/>
    </row>
    <row r="3964" spans="1:26" x14ac:dyDescent="0.2">
      <c r="A3964" s="40"/>
      <c r="W3964" s="40"/>
      <c r="X3964" s="40"/>
      <c r="Y3964" s="40"/>
      <c r="Z3964" s="40"/>
    </row>
    <row r="3965" spans="1:26" x14ac:dyDescent="0.2">
      <c r="A3965" s="40"/>
      <c r="W3965" s="40"/>
      <c r="X3965" s="40"/>
      <c r="Y3965" s="40"/>
      <c r="Z3965" s="40"/>
    </row>
    <row r="3966" spans="1:26" x14ac:dyDescent="0.2">
      <c r="A3966" s="40"/>
      <c r="W3966" s="40"/>
      <c r="X3966" s="40"/>
      <c r="Y3966" s="40"/>
      <c r="Z3966" s="40"/>
    </row>
    <row r="3967" spans="1:26" x14ac:dyDescent="0.2">
      <c r="A3967" s="40"/>
      <c r="W3967" s="40"/>
      <c r="X3967" s="40"/>
      <c r="Y3967" s="40"/>
      <c r="Z3967" s="40"/>
    </row>
    <row r="3968" spans="1:26" x14ac:dyDescent="0.2">
      <c r="A3968" s="40"/>
      <c r="W3968" s="40"/>
      <c r="X3968" s="40"/>
      <c r="Y3968" s="40"/>
      <c r="Z3968" s="40"/>
    </row>
    <row r="3969" spans="1:26" x14ac:dyDescent="0.2">
      <c r="A3969" s="40"/>
      <c r="W3969" s="40"/>
      <c r="X3969" s="40"/>
      <c r="Y3969" s="40"/>
      <c r="Z3969" s="40"/>
    </row>
    <row r="3970" spans="1:26" x14ac:dyDescent="0.2">
      <c r="A3970" s="40"/>
      <c r="W3970" s="40"/>
      <c r="X3970" s="40"/>
      <c r="Y3970" s="40"/>
      <c r="Z3970" s="40"/>
    </row>
    <row r="3971" spans="1:26" x14ac:dyDescent="0.2">
      <c r="A3971" s="40"/>
      <c r="W3971" s="40"/>
      <c r="X3971" s="40"/>
      <c r="Y3971" s="40"/>
      <c r="Z3971" s="40"/>
    </row>
    <row r="3972" spans="1:26" x14ac:dyDescent="0.2">
      <c r="A3972" s="40"/>
      <c r="W3972" s="40"/>
      <c r="X3972" s="40"/>
      <c r="Y3972" s="40"/>
      <c r="Z3972" s="40"/>
    </row>
    <row r="3973" spans="1:26" x14ac:dyDescent="0.2">
      <c r="A3973" s="40"/>
      <c r="W3973" s="40"/>
      <c r="X3973" s="40"/>
      <c r="Y3973" s="40"/>
      <c r="Z3973" s="40"/>
    </row>
    <row r="3974" spans="1:26" x14ac:dyDescent="0.2">
      <c r="A3974" s="40"/>
      <c r="W3974" s="40"/>
      <c r="X3974" s="40"/>
      <c r="Y3974" s="40"/>
      <c r="Z3974" s="40"/>
    </row>
    <row r="3975" spans="1:26" x14ac:dyDescent="0.2">
      <c r="A3975" s="40"/>
      <c r="W3975" s="40"/>
      <c r="X3975" s="40"/>
      <c r="Y3975" s="40"/>
      <c r="Z3975" s="40"/>
    </row>
    <row r="3976" spans="1:26" x14ac:dyDescent="0.2">
      <c r="A3976" s="40"/>
      <c r="W3976" s="40"/>
      <c r="X3976" s="40"/>
      <c r="Y3976" s="40"/>
      <c r="Z3976" s="40"/>
    </row>
    <row r="3977" spans="1:26" x14ac:dyDescent="0.2">
      <c r="A3977" s="40"/>
      <c r="W3977" s="40"/>
      <c r="X3977" s="40"/>
      <c r="Y3977" s="40"/>
      <c r="Z3977" s="40"/>
    </row>
    <row r="3978" spans="1:26" x14ac:dyDescent="0.2">
      <c r="A3978" s="40"/>
      <c r="W3978" s="40"/>
      <c r="X3978" s="40"/>
      <c r="Y3978" s="40"/>
      <c r="Z3978" s="40"/>
    </row>
    <row r="3979" spans="1:26" x14ac:dyDescent="0.2">
      <c r="A3979" s="40"/>
      <c r="W3979" s="40"/>
      <c r="X3979" s="40"/>
      <c r="Y3979" s="40"/>
      <c r="Z3979" s="40"/>
    </row>
    <row r="3980" spans="1:26" x14ac:dyDescent="0.2">
      <c r="A3980" s="40"/>
      <c r="W3980" s="40"/>
      <c r="X3980" s="40"/>
      <c r="Y3980" s="40"/>
      <c r="Z3980" s="40"/>
    </row>
    <row r="3981" spans="1:26" x14ac:dyDescent="0.2">
      <c r="A3981" s="40"/>
      <c r="W3981" s="40"/>
      <c r="X3981" s="40"/>
      <c r="Y3981" s="40"/>
      <c r="Z3981" s="40"/>
    </row>
    <row r="3982" spans="1:26" x14ac:dyDescent="0.2">
      <c r="A3982" s="40"/>
      <c r="W3982" s="40"/>
      <c r="X3982" s="40"/>
      <c r="Y3982" s="40"/>
      <c r="Z3982" s="40"/>
    </row>
    <row r="3983" spans="1:26" x14ac:dyDescent="0.2">
      <c r="A3983" s="40"/>
      <c r="W3983" s="40"/>
      <c r="X3983" s="40"/>
      <c r="Y3983" s="40"/>
      <c r="Z3983" s="40"/>
    </row>
    <row r="3984" spans="1:26" x14ac:dyDescent="0.2">
      <c r="A3984" s="40"/>
      <c r="W3984" s="40"/>
      <c r="X3984" s="40"/>
      <c r="Y3984" s="40"/>
      <c r="Z3984" s="40"/>
    </row>
    <row r="3985" spans="1:26" x14ac:dyDescent="0.2">
      <c r="A3985" s="40"/>
      <c r="W3985" s="40"/>
      <c r="X3985" s="40"/>
      <c r="Y3985" s="40"/>
      <c r="Z3985" s="40"/>
    </row>
    <row r="3986" spans="1:26" x14ac:dyDescent="0.2">
      <c r="A3986" s="40"/>
      <c r="W3986" s="40"/>
      <c r="X3986" s="40"/>
      <c r="Y3986" s="40"/>
      <c r="Z3986" s="40"/>
    </row>
    <row r="3987" spans="1:26" x14ac:dyDescent="0.2">
      <c r="A3987" s="40"/>
      <c r="W3987" s="40"/>
      <c r="X3987" s="40"/>
      <c r="Y3987" s="40"/>
      <c r="Z3987" s="40"/>
    </row>
    <row r="3988" spans="1:26" x14ac:dyDescent="0.2">
      <c r="A3988" s="40"/>
      <c r="W3988" s="40"/>
      <c r="X3988" s="40"/>
      <c r="Y3988" s="40"/>
      <c r="Z3988" s="40"/>
    </row>
    <row r="3989" spans="1:26" x14ac:dyDescent="0.2">
      <c r="A3989" s="40"/>
      <c r="W3989" s="40"/>
      <c r="X3989" s="40"/>
      <c r="Y3989" s="40"/>
      <c r="Z3989" s="40"/>
    </row>
    <row r="3990" spans="1:26" x14ac:dyDescent="0.2">
      <c r="A3990" s="40"/>
      <c r="W3990" s="40"/>
      <c r="X3990" s="40"/>
      <c r="Y3990" s="40"/>
      <c r="Z3990" s="40"/>
    </row>
    <row r="3991" spans="1:26" x14ac:dyDescent="0.2">
      <c r="A3991" s="40"/>
      <c r="W3991" s="40"/>
      <c r="X3991" s="40"/>
      <c r="Y3991" s="40"/>
      <c r="Z3991" s="40"/>
    </row>
    <row r="3992" spans="1:26" x14ac:dyDescent="0.2">
      <c r="A3992" s="40"/>
      <c r="W3992" s="40"/>
      <c r="X3992" s="40"/>
      <c r="Y3992" s="40"/>
      <c r="Z3992" s="40"/>
    </row>
    <row r="3993" spans="1:26" x14ac:dyDescent="0.2">
      <c r="A3993" s="40"/>
      <c r="W3993" s="40"/>
      <c r="X3993" s="40"/>
      <c r="Y3993" s="40"/>
      <c r="Z3993" s="40"/>
    </row>
    <row r="3994" spans="1:26" x14ac:dyDescent="0.2">
      <c r="A3994" s="40"/>
      <c r="W3994" s="40"/>
      <c r="X3994" s="40"/>
      <c r="Y3994" s="40"/>
      <c r="Z3994" s="40"/>
    </row>
    <row r="3995" spans="1:26" x14ac:dyDescent="0.2">
      <c r="A3995" s="40"/>
      <c r="W3995" s="40"/>
      <c r="X3995" s="40"/>
      <c r="Y3995" s="40"/>
      <c r="Z3995" s="40"/>
    </row>
    <row r="3996" spans="1:26" x14ac:dyDescent="0.2">
      <c r="A3996" s="40"/>
      <c r="W3996" s="40"/>
      <c r="X3996" s="40"/>
      <c r="Y3996" s="40"/>
      <c r="Z3996" s="40"/>
    </row>
    <row r="3997" spans="1:26" x14ac:dyDescent="0.2">
      <c r="A3997" s="40"/>
      <c r="W3997" s="40"/>
      <c r="X3997" s="40"/>
      <c r="Y3997" s="40"/>
      <c r="Z3997" s="40"/>
    </row>
    <row r="3998" spans="1:26" x14ac:dyDescent="0.2">
      <c r="A3998" s="40"/>
      <c r="W3998" s="40"/>
      <c r="X3998" s="40"/>
      <c r="Y3998" s="40"/>
      <c r="Z3998" s="40"/>
    </row>
    <row r="3999" spans="1:26" x14ac:dyDescent="0.2">
      <c r="A3999" s="40"/>
      <c r="W3999" s="40"/>
      <c r="X3999" s="40"/>
      <c r="Y3999" s="40"/>
      <c r="Z3999" s="40"/>
    </row>
    <row r="4000" spans="1:26" x14ac:dyDescent="0.2">
      <c r="A4000" s="40"/>
      <c r="W4000" s="40"/>
      <c r="X4000" s="40"/>
      <c r="Y4000" s="40"/>
      <c r="Z4000" s="40"/>
    </row>
    <row r="4001" spans="1:26" x14ac:dyDescent="0.2">
      <c r="A4001" s="40"/>
      <c r="W4001" s="40"/>
      <c r="X4001" s="40"/>
      <c r="Y4001" s="40"/>
      <c r="Z4001" s="40"/>
    </row>
    <row r="4002" spans="1:26" x14ac:dyDescent="0.2">
      <c r="A4002" s="40"/>
      <c r="W4002" s="40"/>
      <c r="X4002" s="40"/>
      <c r="Y4002" s="40"/>
      <c r="Z4002" s="40"/>
    </row>
    <row r="4003" spans="1:26" x14ac:dyDescent="0.2">
      <c r="A4003" s="40"/>
      <c r="W4003" s="40"/>
      <c r="X4003" s="40"/>
      <c r="Y4003" s="40"/>
      <c r="Z4003" s="40"/>
    </row>
    <row r="4004" spans="1:26" x14ac:dyDescent="0.2">
      <c r="A4004" s="40"/>
      <c r="W4004" s="40"/>
      <c r="X4004" s="40"/>
      <c r="Y4004" s="40"/>
      <c r="Z4004" s="40"/>
    </row>
    <row r="4005" spans="1:26" x14ac:dyDescent="0.2">
      <c r="A4005" s="40"/>
      <c r="W4005" s="40"/>
      <c r="X4005" s="40"/>
      <c r="Y4005" s="40"/>
      <c r="Z4005" s="40"/>
    </row>
    <row r="4006" spans="1:26" x14ac:dyDescent="0.2">
      <c r="A4006" s="40"/>
      <c r="W4006" s="40"/>
      <c r="X4006" s="40"/>
      <c r="Y4006" s="40"/>
      <c r="Z4006" s="40"/>
    </row>
    <row r="4007" spans="1:26" x14ac:dyDescent="0.2">
      <c r="A4007" s="40"/>
      <c r="W4007" s="40"/>
      <c r="X4007" s="40"/>
      <c r="Y4007" s="40"/>
      <c r="Z4007" s="40"/>
    </row>
    <row r="4008" spans="1:26" x14ac:dyDescent="0.2">
      <c r="A4008" s="40"/>
      <c r="W4008" s="40"/>
      <c r="X4008" s="40"/>
      <c r="Y4008" s="40"/>
      <c r="Z4008" s="40"/>
    </row>
    <row r="4009" spans="1:26" x14ac:dyDescent="0.2">
      <c r="A4009" s="40"/>
      <c r="W4009" s="40"/>
      <c r="X4009" s="40"/>
      <c r="Y4009" s="40"/>
      <c r="Z4009" s="40"/>
    </row>
    <row r="4010" spans="1:26" x14ac:dyDescent="0.2">
      <c r="A4010" s="40"/>
      <c r="W4010" s="40"/>
      <c r="X4010" s="40"/>
      <c r="Y4010" s="40"/>
      <c r="Z4010" s="40"/>
    </row>
    <row r="4011" spans="1:26" x14ac:dyDescent="0.2">
      <c r="A4011" s="40"/>
      <c r="W4011" s="40"/>
      <c r="X4011" s="40"/>
      <c r="Y4011" s="40"/>
      <c r="Z4011" s="40"/>
    </row>
    <row r="4012" spans="1:26" x14ac:dyDescent="0.2">
      <c r="A4012" s="40"/>
      <c r="W4012" s="40"/>
      <c r="X4012" s="40"/>
      <c r="Y4012" s="40"/>
      <c r="Z4012" s="40"/>
    </row>
    <row r="4013" spans="1:26" x14ac:dyDescent="0.2">
      <c r="A4013" s="40"/>
      <c r="W4013" s="40"/>
      <c r="X4013" s="40"/>
      <c r="Y4013" s="40"/>
      <c r="Z4013" s="40"/>
    </row>
    <row r="4014" spans="1:26" x14ac:dyDescent="0.2">
      <c r="A4014" s="40"/>
      <c r="W4014" s="40"/>
      <c r="X4014" s="40"/>
      <c r="Y4014" s="40"/>
      <c r="Z4014" s="40"/>
    </row>
    <row r="4015" spans="1:26" x14ac:dyDescent="0.2">
      <c r="A4015" s="40"/>
      <c r="W4015" s="40"/>
      <c r="X4015" s="40"/>
      <c r="Y4015" s="40"/>
      <c r="Z4015" s="40"/>
    </row>
    <row r="4016" spans="1:26" x14ac:dyDescent="0.2">
      <c r="A4016" s="40"/>
      <c r="W4016" s="40"/>
      <c r="X4016" s="40"/>
      <c r="Y4016" s="40"/>
      <c r="Z4016" s="40"/>
    </row>
    <row r="4017" spans="1:26" x14ac:dyDescent="0.2">
      <c r="A4017" s="40"/>
      <c r="W4017" s="40"/>
      <c r="X4017" s="40"/>
      <c r="Y4017" s="40"/>
      <c r="Z4017" s="40"/>
    </row>
    <row r="4018" spans="1:26" x14ac:dyDescent="0.2">
      <c r="A4018" s="40"/>
      <c r="W4018" s="40"/>
      <c r="X4018" s="40"/>
      <c r="Y4018" s="40"/>
      <c r="Z4018" s="40"/>
    </row>
    <row r="4019" spans="1:26" x14ac:dyDescent="0.2">
      <c r="A4019" s="40"/>
      <c r="W4019" s="40"/>
      <c r="X4019" s="40"/>
      <c r="Y4019" s="40"/>
      <c r="Z4019" s="40"/>
    </row>
    <row r="4020" spans="1:26" x14ac:dyDescent="0.2">
      <c r="A4020" s="40"/>
      <c r="W4020" s="40"/>
      <c r="X4020" s="40"/>
      <c r="Y4020" s="40"/>
      <c r="Z4020" s="40"/>
    </row>
    <row r="4021" spans="1:26" x14ac:dyDescent="0.2">
      <c r="A4021" s="40"/>
      <c r="W4021" s="40"/>
      <c r="X4021" s="40"/>
      <c r="Y4021" s="40"/>
      <c r="Z4021" s="40"/>
    </row>
    <row r="4022" spans="1:26" x14ac:dyDescent="0.2">
      <c r="A4022" s="40"/>
      <c r="W4022" s="40"/>
      <c r="X4022" s="40"/>
      <c r="Y4022" s="40"/>
      <c r="Z4022" s="40"/>
    </row>
    <row r="4023" spans="1:26" x14ac:dyDescent="0.2">
      <c r="A4023" s="40"/>
      <c r="W4023" s="40"/>
      <c r="X4023" s="40"/>
      <c r="Y4023" s="40"/>
      <c r="Z4023" s="40"/>
    </row>
    <row r="4024" spans="1:26" x14ac:dyDescent="0.2">
      <c r="A4024" s="40"/>
      <c r="W4024" s="40"/>
      <c r="X4024" s="40"/>
      <c r="Y4024" s="40"/>
      <c r="Z4024" s="40"/>
    </row>
    <row r="4025" spans="1:26" x14ac:dyDescent="0.2">
      <c r="A4025" s="40"/>
      <c r="W4025" s="40"/>
      <c r="X4025" s="40"/>
      <c r="Y4025" s="40"/>
      <c r="Z4025" s="40"/>
    </row>
    <row r="4026" spans="1:26" x14ac:dyDescent="0.2">
      <c r="A4026" s="40"/>
      <c r="W4026" s="40"/>
      <c r="X4026" s="40"/>
      <c r="Y4026" s="40"/>
      <c r="Z4026" s="40"/>
    </row>
    <row r="4027" spans="1:26" x14ac:dyDescent="0.2">
      <c r="A4027" s="40"/>
      <c r="W4027" s="40"/>
      <c r="X4027" s="40"/>
      <c r="Y4027" s="40"/>
      <c r="Z4027" s="40"/>
    </row>
    <row r="4028" spans="1:26" x14ac:dyDescent="0.2">
      <c r="A4028" s="40"/>
      <c r="W4028" s="40"/>
      <c r="X4028" s="40"/>
      <c r="Y4028" s="40"/>
      <c r="Z4028" s="40"/>
    </row>
    <row r="4029" spans="1:26" x14ac:dyDescent="0.2">
      <c r="A4029" s="40"/>
      <c r="W4029" s="40"/>
      <c r="X4029" s="40"/>
      <c r="Y4029" s="40"/>
      <c r="Z4029" s="40"/>
    </row>
    <row r="4030" spans="1:26" x14ac:dyDescent="0.2">
      <c r="A4030" s="40"/>
      <c r="W4030" s="40"/>
      <c r="X4030" s="40"/>
      <c r="Y4030" s="40"/>
      <c r="Z4030" s="40"/>
    </row>
    <row r="4031" spans="1:26" x14ac:dyDescent="0.2">
      <c r="A4031" s="40"/>
      <c r="W4031" s="40"/>
      <c r="X4031" s="40"/>
      <c r="Y4031" s="40"/>
      <c r="Z4031" s="40"/>
    </row>
    <row r="4032" spans="1:26" x14ac:dyDescent="0.2">
      <c r="A4032" s="40"/>
      <c r="W4032" s="40"/>
      <c r="X4032" s="40"/>
      <c r="Y4032" s="40"/>
      <c r="Z4032" s="40"/>
    </row>
    <row r="4033" spans="1:26" x14ac:dyDescent="0.2">
      <c r="A4033" s="40"/>
      <c r="W4033" s="40"/>
      <c r="X4033" s="40"/>
      <c r="Y4033" s="40"/>
      <c r="Z4033" s="40"/>
    </row>
    <row r="4034" spans="1:26" x14ac:dyDescent="0.2">
      <c r="A4034" s="40"/>
      <c r="W4034" s="40"/>
      <c r="X4034" s="40"/>
      <c r="Y4034" s="40"/>
      <c r="Z4034" s="40"/>
    </row>
    <row r="4035" spans="1:26" x14ac:dyDescent="0.2">
      <c r="A4035" s="40"/>
      <c r="W4035" s="40"/>
      <c r="X4035" s="40"/>
      <c r="Y4035" s="40"/>
      <c r="Z4035" s="40"/>
    </row>
    <row r="4036" spans="1:26" x14ac:dyDescent="0.2">
      <c r="A4036" s="40"/>
      <c r="W4036" s="40"/>
      <c r="X4036" s="40"/>
      <c r="Y4036" s="40"/>
      <c r="Z4036" s="40"/>
    </row>
    <row r="4037" spans="1:26" x14ac:dyDescent="0.2">
      <c r="A4037" s="40"/>
      <c r="W4037" s="40"/>
      <c r="X4037" s="40"/>
      <c r="Y4037" s="40"/>
      <c r="Z4037" s="40"/>
    </row>
    <row r="4038" spans="1:26" x14ac:dyDescent="0.2">
      <c r="A4038" s="40"/>
      <c r="W4038" s="40"/>
      <c r="X4038" s="40"/>
      <c r="Y4038" s="40"/>
      <c r="Z4038" s="40"/>
    </row>
    <row r="4039" spans="1:26" x14ac:dyDescent="0.2">
      <c r="A4039" s="40"/>
      <c r="W4039" s="40"/>
      <c r="X4039" s="40"/>
      <c r="Y4039" s="40"/>
      <c r="Z4039" s="40"/>
    </row>
    <row r="4040" spans="1:26" x14ac:dyDescent="0.2">
      <c r="A4040" s="40"/>
      <c r="W4040" s="40"/>
      <c r="X4040" s="40"/>
      <c r="Y4040" s="40"/>
      <c r="Z4040" s="40"/>
    </row>
    <row r="4041" spans="1:26" x14ac:dyDescent="0.2">
      <c r="A4041" s="40"/>
      <c r="W4041" s="40"/>
      <c r="X4041" s="40"/>
      <c r="Y4041" s="40"/>
      <c r="Z4041" s="40"/>
    </row>
    <row r="4042" spans="1:26" x14ac:dyDescent="0.2">
      <c r="A4042" s="40"/>
      <c r="W4042" s="40"/>
      <c r="X4042" s="40"/>
      <c r="Y4042" s="40"/>
      <c r="Z4042" s="40"/>
    </row>
    <row r="4043" spans="1:26" x14ac:dyDescent="0.2">
      <c r="A4043" s="40"/>
      <c r="W4043" s="40"/>
      <c r="X4043" s="40"/>
      <c r="Y4043" s="40"/>
      <c r="Z4043" s="40"/>
    </row>
    <row r="4044" spans="1:26" x14ac:dyDescent="0.2">
      <c r="A4044" s="40"/>
      <c r="W4044" s="40"/>
      <c r="X4044" s="40"/>
      <c r="Y4044" s="40"/>
      <c r="Z4044" s="40"/>
    </row>
    <row r="4045" spans="1:26" x14ac:dyDescent="0.2">
      <c r="A4045" s="40"/>
      <c r="W4045" s="40"/>
      <c r="X4045" s="40"/>
      <c r="Y4045" s="40"/>
      <c r="Z4045" s="40"/>
    </row>
    <row r="4046" spans="1:26" x14ac:dyDescent="0.2">
      <c r="A4046" s="40"/>
      <c r="W4046" s="40"/>
      <c r="X4046" s="40"/>
      <c r="Y4046" s="40"/>
      <c r="Z4046" s="40"/>
    </row>
    <row r="4047" spans="1:26" x14ac:dyDescent="0.2">
      <c r="A4047" s="40"/>
      <c r="W4047" s="40"/>
      <c r="X4047" s="40"/>
      <c r="Y4047" s="40"/>
      <c r="Z4047" s="40"/>
    </row>
    <row r="4048" spans="1:26" x14ac:dyDescent="0.2">
      <c r="A4048" s="40"/>
      <c r="W4048" s="40"/>
      <c r="X4048" s="40"/>
      <c r="Y4048" s="40"/>
      <c r="Z4048" s="40"/>
    </row>
    <row r="4049" spans="1:26" x14ac:dyDescent="0.2">
      <c r="A4049" s="40"/>
      <c r="W4049" s="40"/>
      <c r="X4049" s="40"/>
      <c r="Y4049" s="40"/>
      <c r="Z4049" s="40"/>
    </row>
    <row r="4050" spans="1:26" x14ac:dyDescent="0.2">
      <c r="A4050" s="40"/>
      <c r="W4050" s="40"/>
      <c r="X4050" s="40"/>
      <c r="Y4050" s="40"/>
      <c r="Z4050" s="40"/>
    </row>
    <row r="4051" spans="1:26" x14ac:dyDescent="0.2">
      <c r="A4051" s="40"/>
      <c r="W4051" s="40"/>
      <c r="X4051" s="40"/>
      <c r="Y4051" s="40"/>
      <c r="Z4051" s="40"/>
    </row>
    <row r="4052" spans="1:26" x14ac:dyDescent="0.2">
      <c r="A4052" s="40"/>
      <c r="W4052" s="40"/>
      <c r="X4052" s="40"/>
      <c r="Y4052" s="40"/>
      <c r="Z4052" s="40"/>
    </row>
    <row r="4053" spans="1:26" x14ac:dyDescent="0.2">
      <c r="A4053" s="40"/>
      <c r="W4053" s="40"/>
      <c r="X4053" s="40"/>
      <c r="Y4053" s="40"/>
      <c r="Z4053" s="40"/>
    </row>
    <row r="4054" spans="1:26" x14ac:dyDescent="0.2">
      <c r="A4054" s="40"/>
      <c r="W4054" s="40"/>
      <c r="X4054" s="40"/>
      <c r="Y4054" s="40"/>
      <c r="Z4054" s="40"/>
    </row>
    <row r="4055" spans="1:26" x14ac:dyDescent="0.2">
      <c r="A4055" s="40"/>
      <c r="W4055" s="40"/>
      <c r="X4055" s="40"/>
      <c r="Y4055" s="40"/>
      <c r="Z4055" s="40"/>
    </row>
    <row r="4056" spans="1:26" x14ac:dyDescent="0.2">
      <c r="A4056" s="40"/>
      <c r="W4056" s="40"/>
      <c r="X4056" s="40"/>
      <c r="Y4056" s="40"/>
      <c r="Z4056" s="40"/>
    </row>
    <row r="4057" spans="1:26" x14ac:dyDescent="0.2">
      <c r="A4057" s="40"/>
      <c r="W4057" s="40"/>
      <c r="X4057" s="40"/>
      <c r="Y4057" s="40"/>
      <c r="Z4057" s="40"/>
    </row>
    <row r="4058" spans="1:26" x14ac:dyDescent="0.2">
      <c r="A4058" s="40"/>
      <c r="W4058" s="40"/>
      <c r="X4058" s="40"/>
      <c r="Y4058" s="40"/>
      <c r="Z4058" s="40"/>
    </row>
    <row r="4059" spans="1:26" x14ac:dyDescent="0.2">
      <c r="A4059" s="40"/>
      <c r="W4059" s="40"/>
      <c r="X4059" s="40"/>
      <c r="Y4059" s="40"/>
      <c r="Z4059" s="40"/>
    </row>
    <row r="4060" spans="1:26" x14ac:dyDescent="0.2">
      <c r="A4060" s="40"/>
      <c r="W4060" s="40"/>
      <c r="X4060" s="40"/>
      <c r="Y4060" s="40"/>
      <c r="Z4060" s="40"/>
    </row>
    <row r="4061" spans="1:26" x14ac:dyDescent="0.2">
      <c r="A4061" s="40"/>
      <c r="W4061" s="40"/>
      <c r="X4061" s="40"/>
      <c r="Y4061" s="40"/>
      <c r="Z4061" s="40"/>
    </row>
    <row r="4062" spans="1:26" x14ac:dyDescent="0.2">
      <c r="A4062" s="40"/>
      <c r="W4062" s="40"/>
      <c r="X4062" s="40"/>
      <c r="Y4062" s="40"/>
      <c r="Z4062" s="40"/>
    </row>
    <row r="4063" spans="1:26" x14ac:dyDescent="0.2">
      <c r="A4063" s="40"/>
      <c r="W4063" s="40"/>
      <c r="X4063" s="40"/>
      <c r="Y4063" s="40"/>
      <c r="Z4063" s="40"/>
    </row>
    <row r="4064" spans="1:26" x14ac:dyDescent="0.2">
      <c r="A4064" s="40"/>
      <c r="W4064" s="40"/>
      <c r="X4064" s="40"/>
      <c r="Y4064" s="40"/>
      <c r="Z4064" s="40"/>
    </row>
    <row r="4065" spans="1:26" x14ac:dyDescent="0.2">
      <c r="A4065" s="40"/>
      <c r="W4065" s="40"/>
      <c r="X4065" s="40"/>
      <c r="Y4065" s="40"/>
      <c r="Z4065" s="40"/>
    </row>
    <row r="4066" spans="1:26" x14ac:dyDescent="0.2">
      <c r="A4066" s="40"/>
      <c r="W4066" s="40"/>
      <c r="X4066" s="40"/>
      <c r="Y4066" s="40"/>
      <c r="Z4066" s="40"/>
    </row>
    <row r="4067" spans="1:26" x14ac:dyDescent="0.2">
      <c r="A4067" s="40"/>
      <c r="W4067" s="40"/>
      <c r="X4067" s="40"/>
      <c r="Y4067" s="40"/>
      <c r="Z4067" s="40"/>
    </row>
    <row r="4068" spans="1:26" x14ac:dyDescent="0.2">
      <c r="A4068" s="40"/>
      <c r="W4068" s="40"/>
      <c r="X4068" s="40"/>
      <c r="Y4068" s="40"/>
      <c r="Z4068" s="40"/>
    </row>
    <row r="4069" spans="1:26" x14ac:dyDescent="0.2">
      <c r="A4069" s="40"/>
      <c r="W4069" s="40"/>
      <c r="X4069" s="40"/>
      <c r="Y4069" s="40"/>
      <c r="Z4069" s="40"/>
    </row>
    <row r="4070" spans="1:26" x14ac:dyDescent="0.2">
      <c r="A4070" s="40"/>
      <c r="W4070" s="40"/>
      <c r="X4070" s="40"/>
      <c r="Y4070" s="40"/>
      <c r="Z4070" s="40"/>
    </row>
    <row r="4071" spans="1:26" x14ac:dyDescent="0.2">
      <c r="A4071" s="40"/>
      <c r="W4071" s="40"/>
      <c r="X4071" s="40"/>
      <c r="Y4071" s="40"/>
      <c r="Z4071" s="40"/>
    </row>
    <row r="4072" spans="1:26" x14ac:dyDescent="0.2">
      <c r="A4072" s="40"/>
      <c r="W4072" s="40"/>
      <c r="X4072" s="40"/>
      <c r="Y4072" s="40"/>
      <c r="Z4072" s="40"/>
    </row>
    <row r="4073" spans="1:26" x14ac:dyDescent="0.2">
      <c r="A4073" s="40"/>
      <c r="W4073" s="40"/>
      <c r="X4073" s="40"/>
      <c r="Y4073" s="40"/>
      <c r="Z4073" s="40"/>
    </row>
    <row r="4074" spans="1:26" x14ac:dyDescent="0.2">
      <c r="A4074" s="40"/>
      <c r="W4074" s="40"/>
      <c r="X4074" s="40"/>
      <c r="Y4074" s="40"/>
      <c r="Z4074" s="40"/>
    </row>
    <row r="4075" spans="1:26" x14ac:dyDescent="0.2">
      <c r="A4075" s="40"/>
      <c r="W4075" s="40"/>
      <c r="X4075" s="40"/>
      <c r="Y4075" s="40"/>
      <c r="Z4075" s="40"/>
    </row>
    <row r="4076" spans="1:26" x14ac:dyDescent="0.2">
      <c r="A4076" s="40"/>
      <c r="W4076" s="40"/>
      <c r="X4076" s="40"/>
      <c r="Y4076" s="40"/>
      <c r="Z4076" s="40"/>
    </row>
    <row r="4077" spans="1:26" x14ac:dyDescent="0.2">
      <c r="A4077" s="40"/>
      <c r="W4077" s="40"/>
      <c r="X4077" s="40"/>
      <c r="Y4077" s="40"/>
      <c r="Z4077" s="40"/>
    </row>
    <row r="4078" spans="1:26" x14ac:dyDescent="0.2">
      <c r="A4078" s="40"/>
      <c r="W4078" s="40"/>
      <c r="X4078" s="40"/>
      <c r="Y4078" s="40"/>
      <c r="Z4078" s="40"/>
    </row>
    <row r="4079" spans="1:26" x14ac:dyDescent="0.2">
      <c r="A4079" s="40"/>
      <c r="W4079" s="40"/>
      <c r="X4079" s="40"/>
      <c r="Y4079" s="40"/>
      <c r="Z4079" s="40"/>
    </row>
    <row r="4080" spans="1:26" x14ac:dyDescent="0.2">
      <c r="A4080" s="40"/>
      <c r="W4080" s="40"/>
      <c r="X4080" s="40"/>
      <c r="Y4080" s="40"/>
      <c r="Z4080" s="40"/>
    </row>
    <row r="4081" spans="1:26" x14ac:dyDescent="0.2">
      <c r="A4081" s="40"/>
      <c r="W4081" s="40"/>
      <c r="X4081" s="40"/>
      <c r="Y4081" s="40"/>
      <c r="Z4081" s="40"/>
    </row>
    <row r="4082" spans="1:26" x14ac:dyDescent="0.2">
      <c r="A4082" s="40"/>
      <c r="W4082" s="40"/>
      <c r="X4082" s="40"/>
      <c r="Y4082" s="40"/>
      <c r="Z4082" s="40"/>
    </row>
    <row r="4083" spans="1:26" x14ac:dyDescent="0.2">
      <c r="A4083" s="40"/>
      <c r="W4083" s="40"/>
      <c r="X4083" s="40"/>
      <c r="Y4083" s="40"/>
      <c r="Z4083" s="40"/>
    </row>
    <row r="4084" spans="1:26" x14ac:dyDescent="0.2">
      <c r="A4084" s="40"/>
      <c r="W4084" s="40"/>
      <c r="X4084" s="40"/>
      <c r="Y4084" s="40"/>
      <c r="Z4084" s="40"/>
    </row>
    <row r="4085" spans="1:26" x14ac:dyDescent="0.2">
      <c r="A4085" s="40"/>
      <c r="W4085" s="40"/>
      <c r="X4085" s="40"/>
      <c r="Y4085" s="40"/>
      <c r="Z4085" s="40"/>
    </row>
    <row r="4086" spans="1:26" x14ac:dyDescent="0.2">
      <c r="A4086" s="40"/>
      <c r="W4086" s="40"/>
      <c r="X4086" s="40"/>
      <c r="Y4086" s="40"/>
      <c r="Z4086" s="40"/>
    </row>
    <row r="4087" spans="1:26" x14ac:dyDescent="0.2">
      <c r="A4087" s="40"/>
      <c r="W4087" s="40"/>
      <c r="X4087" s="40"/>
      <c r="Y4087" s="40"/>
      <c r="Z4087" s="40"/>
    </row>
    <row r="4088" spans="1:26" x14ac:dyDescent="0.2">
      <c r="A4088" s="40"/>
      <c r="W4088" s="40"/>
      <c r="X4088" s="40"/>
      <c r="Y4088" s="40"/>
      <c r="Z4088" s="40"/>
    </row>
    <row r="4089" spans="1:26" x14ac:dyDescent="0.2">
      <c r="A4089" s="40"/>
      <c r="W4089" s="40"/>
      <c r="X4089" s="40"/>
      <c r="Y4089" s="40"/>
      <c r="Z4089" s="40"/>
    </row>
    <row r="4090" spans="1:26" x14ac:dyDescent="0.2">
      <c r="A4090" s="40"/>
      <c r="W4090" s="40"/>
      <c r="X4090" s="40"/>
      <c r="Y4090" s="40"/>
      <c r="Z4090" s="40"/>
    </row>
    <row r="4091" spans="1:26" x14ac:dyDescent="0.2">
      <c r="A4091" s="40"/>
      <c r="W4091" s="40"/>
      <c r="X4091" s="40"/>
      <c r="Y4091" s="40"/>
      <c r="Z4091" s="40"/>
    </row>
    <row r="4092" spans="1:26" x14ac:dyDescent="0.2">
      <c r="A4092" s="40"/>
      <c r="W4092" s="40"/>
      <c r="X4092" s="40"/>
      <c r="Y4092" s="40"/>
      <c r="Z4092" s="40"/>
    </row>
    <row r="4093" spans="1:26" x14ac:dyDescent="0.2">
      <c r="A4093" s="40"/>
      <c r="W4093" s="40"/>
      <c r="X4093" s="40"/>
      <c r="Y4093" s="40"/>
      <c r="Z4093" s="40"/>
    </row>
    <row r="4094" spans="1:26" x14ac:dyDescent="0.2">
      <c r="A4094" s="40"/>
      <c r="W4094" s="40"/>
      <c r="X4094" s="40"/>
      <c r="Y4094" s="40"/>
      <c r="Z4094" s="40"/>
    </row>
    <row r="4095" spans="1:26" x14ac:dyDescent="0.2">
      <c r="A4095" s="40"/>
      <c r="W4095" s="40"/>
      <c r="X4095" s="40"/>
      <c r="Y4095" s="40"/>
      <c r="Z4095" s="40"/>
    </row>
    <row r="4096" spans="1:26" x14ac:dyDescent="0.2">
      <c r="A4096" s="40"/>
      <c r="W4096" s="40"/>
      <c r="X4096" s="40"/>
      <c r="Y4096" s="40"/>
      <c r="Z4096" s="40"/>
    </row>
    <row r="4097" spans="1:26" x14ac:dyDescent="0.2">
      <c r="A4097" s="40"/>
      <c r="W4097" s="40"/>
      <c r="X4097" s="40"/>
      <c r="Y4097" s="40"/>
      <c r="Z4097" s="40"/>
    </row>
    <row r="4098" spans="1:26" x14ac:dyDescent="0.2">
      <c r="A4098" s="40"/>
      <c r="W4098" s="40"/>
      <c r="X4098" s="40"/>
      <c r="Y4098" s="40"/>
      <c r="Z4098" s="40"/>
    </row>
    <row r="4099" spans="1:26" x14ac:dyDescent="0.2">
      <c r="A4099" s="40"/>
      <c r="W4099" s="40"/>
      <c r="X4099" s="40"/>
      <c r="Y4099" s="40"/>
      <c r="Z4099" s="40"/>
    </row>
    <row r="4100" spans="1:26" x14ac:dyDescent="0.2">
      <c r="A4100" s="40"/>
      <c r="W4100" s="40"/>
      <c r="X4100" s="40"/>
      <c r="Y4100" s="40"/>
      <c r="Z4100" s="40"/>
    </row>
    <row r="4101" spans="1:26" x14ac:dyDescent="0.2">
      <c r="A4101" s="40"/>
      <c r="W4101" s="40"/>
      <c r="X4101" s="40"/>
      <c r="Y4101" s="40"/>
      <c r="Z4101" s="40"/>
    </row>
    <row r="4102" spans="1:26" x14ac:dyDescent="0.2">
      <c r="A4102" s="40"/>
      <c r="W4102" s="40"/>
      <c r="X4102" s="40"/>
      <c r="Y4102" s="40"/>
      <c r="Z4102" s="40"/>
    </row>
    <row r="4103" spans="1:26" x14ac:dyDescent="0.2">
      <c r="A4103" s="40"/>
      <c r="W4103" s="40"/>
      <c r="X4103" s="40"/>
      <c r="Y4103" s="40"/>
      <c r="Z4103" s="40"/>
    </row>
    <row r="4104" spans="1:26" x14ac:dyDescent="0.2">
      <c r="A4104" s="40"/>
      <c r="W4104" s="40"/>
      <c r="X4104" s="40"/>
      <c r="Y4104" s="40"/>
      <c r="Z4104" s="40"/>
    </row>
    <row r="4105" spans="1:26" x14ac:dyDescent="0.2">
      <c r="A4105" s="40"/>
      <c r="W4105" s="40"/>
      <c r="X4105" s="40"/>
      <c r="Y4105" s="40"/>
      <c r="Z4105" s="40"/>
    </row>
    <row r="4106" spans="1:26" x14ac:dyDescent="0.2">
      <c r="A4106" s="40"/>
      <c r="W4106" s="40"/>
      <c r="X4106" s="40"/>
      <c r="Y4106" s="40"/>
      <c r="Z4106" s="40"/>
    </row>
    <row r="4107" spans="1:26" x14ac:dyDescent="0.2">
      <c r="A4107" s="40"/>
      <c r="W4107" s="40"/>
      <c r="X4107" s="40"/>
      <c r="Y4107" s="40"/>
      <c r="Z4107" s="40"/>
    </row>
    <row r="4108" spans="1:26" x14ac:dyDescent="0.2">
      <c r="A4108" s="40"/>
      <c r="W4108" s="40"/>
      <c r="X4108" s="40"/>
      <c r="Y4108" s="40"/>
      <c r="Z4108" s="40"/>
    </row>
    <row r="4109" spans="1:26" x14ac:dyDescent="0.2">
      <c r="A4109" s="40"/>
      <c r="W4109" s="40"/>
      <c r="X4109" s="40"/>
      <c r="Y4109" s="40"/>
      <c r="Z4109" s="40"/>
    </row>
    <row r="4110" spans="1:26" x14ac:dyDescent="0.2">
      <c r="A4110" s="40"/>
      <c r="W4110" s="40"/>
      <c r="X4110" s="40"/>
      <c r="Y4110" s="40"/>
      <c r="Z4110" s="40"/>
    </row>
    <row r="4111" spans="1:26" x14ac:dyDescent="0.2">
      <c r="A4111" s="40"/>
      <c r="W4111" s="40"/>
      <c r="X4111" s="40"/>
      <c r="Y4111" s="40"/>
      <c r="Z4111" s="40"/>
    </row>
    <row r="4112" spans="1:26" x14ac:dyDescent="0.2">
      <c r="A4112" s="40"/>
      <c r="W4112" s="40"/>
      <c r="X4112" s="40"/>
      <c r="Y4112" s="40"/>
      <c r="Z4112" s="40"/>
    </row>
    <row r="4113" spans="1:26" x14ac:dyDescent="0.2">
      <c r="A4113" s="40"/>
      <c r="W4113" s="40"/>
      <c r="X4113" s="40"/>
      <c r="Y4113" s="40"/>
      <c r="Z4113" s="40"/>
    </row>
    <row r="4114" spans="1:26" x14ac:dyDescent="0.2">
      <c r="A4114" s="40"/>
      <c r="W4114" s="40"/>
      <c r="X4114" s="40"/>
      <c r="Y4114" s="40"/>
      <c r="Z4114" s="40"/>
    </row>
    <row r="4115" spans="1:26" x14ac:dyDescent="0.2">
      <c r="A4115" s="40"/>
      <c r="W4115" s="40"/>
      <c r="X4115" s="40"/>
      <c r="Y4115" s="40"/>
      <c r="Z4115" s="40"/>
    </row>
    <row r="4116" spans="1:26" x14ac:dyDescent="0.2">
      <c r="A4116" s="40"/>
      <c r="W4116" s="40"/>
      <c r="X4116" s="40"/>
      <c r="Y4116" s="40"/>
      <c r="Z4116" s="40"/>
    </row>
    <row r="4117" spans="1:26" x14ac:dyDescent="0.2">
      <c r="A4117" s="40"/>
      <c r="W4117" s="40"/>
      <c r="X4117" s="40"/>
      <c r="Y4117" s="40"/>
      <c r="Z4117" s="40"/>
    </row>
    <row r="4118" spans="1:26" x14ac:dyDescent="0.2">
      <c r="A4118" s="40"/>
      <c r="W4118" s="40"/>
      <c r="X4118" s="40"/>
      <c r="Y4118" s="40"/>
      <c r="Z4118" s="40"/>
    </row>
    <row r="4119" spans="1:26" x14ac:dyDescent="0.2">
      <c r="A4119" s="40"/>
      <c r="W4119" s="40"/>
      <c r="X4119" s="40"/>
      <c r="Y4119" s="40"/>
      <c r="Z4119" s="40"/>
    </row>
    <row r="4120" spans="1:26" x14ac:dyDescent="0.2">
      <c r="A4120" s="40"/>
      <c r="W4120" s="40"/>
      <c r="X4120" s="40"/>
      <c r="Y4120" s="40"/>
      <c r="Z4120" s="40"/>
    </row>
    <row r="4121" spans="1:26" x14ac:dyDescent="0.2">
      <c r="A4121" s="40"/>
      <c r="W4121" s="40"/>
      <c r="X4121" s="40"/>
      <c r="Y4121" s="40"/>
      <c r="Z4121" s="40"/>
    </row>
    <row r="4122" spans="1:26" x14ac:dyDescent="0.2">
      <c r="A4122" s="40"/>
      <c r="W4122" s="40"/>
      <c r="X4122" s="40"/>
      <c r="Y4122" s="40"/>
      <c r="Z4122" s="40"/>
    </row>
    <row r="4123" spans="1:26" x14ac:dyDescent="0.2">
      <c r="A4123" s="40"/>
      <c r="W4123" s="40"/>
      <c r="X4123" s="40"/>
      <c r="Y4123" s="40"/>
      <c r="Z4123" s="40"/>
    </row>
    <row r="4124" spans="1:26" x14ac:dyDescent="0.2">
      <c r="A4124" s="40"/>
      <c r="W4124" s="40"/>
      <c r="X4124" s="40"/>
      <c r="Y4124" s="40"/>
      <c r="Z4124" s="40"/>
    </row>
    <row r="4125" spans="1:26" x14ac:dyDescent="0.2">
      <c r="A4125" s="40"/>
      <c r="W4125" s="40"/>
      <c r="X4125" s="40"/>
      <c r="Y4125" s="40"/>
      <c r="Z4125" s="40"/>
    </row>
    <row r="4126" spans="1:26" x14ac:dyDescent="0.2">
      <c r="A4126" s="40"/>
      <c r="W4126" s="40"/>
      <c r="X4126" s="40"/>
      <c r="Y4126" s="40"/>
      <c r="Z4126" s="40"/>
    </row>
    <row r="4127" spans="1:26" x14ac:dyDescent="0.2">
      <c r="A4127" s="40"/>
      <c r="W4127" s="40"/>
      <c r="X4127" s="40"/>
      <c r="Y4127" s="40"/>
      <c r="Z4127" s="40"/>
    </row>
    <row r="4128" spans="1:26" x14ac:dyDescent="0.2">
      <c r="A4128" s="40"/>
      <c r="W4128" s="40"/>
      <c r="X4128" s="40"/>
      <c r="Y4128" s="40"/>
      <c r="Z4128" s="40"/>
    </row>
    <row r="4129" spans="1:26" x14ac:dyDescent="0.2">
      <c r="A4129" s="40"/>
      <c r="W4129" s="40"/>
      <c r="X4129" s="40"/>
      <c r="Y4129" s="40"/>
      <c r="Z4129" s="40"/>
    </row>
    <row r="4130" spans="1:26" x14ac:dyDescent="0.2">
      <c r="A4130" s="40"/>
      <c r="W4130" s="40"/>
      <c r="X4130" s="40"/>
      <c r="Y4130" s="40"/>
      <c r="Z4130" s="40"/>
    </row>
    <row r="4131" spans="1:26" x14ac:dyDescent="0.2">
      <c r="A4131" s="40"/>
      <c r="W4131" s="40"/>
      <c r="X4131" s="40"/>
      <c r="Y4131" s="40"/>
      <c r="Z4131" s="40"/>
    </row>
    <row r="4132" spans="1:26" x14ac:dyDescent="0.2">
      <c r="A4132" s="40"/>
      <c r="W4132" s="40"/>
      <c r="X4132" s="40"/>
      <c r="Y4132" s="40"/>
      <c r="Z4132" s="40"/>
    </row>
    <row r="4133" spans="1:26" x14ac:dyDescent="0.2">
      <c r="A4133" s="40"/>
      <c r="W4133" s="40"/>
      <c r="X4133" s="40"/>
      <c r="Y4133" s="40"/>
      <c r="Z4133" s="40"/>
    </row>
    <row r="4134" spans="1:26" x14ac:dyDescent="0.2">
      <c r="A4134" s="40"/>
      <c r="W4134" s="40"/>
      <c r="X4134" s="40"/>
      <c r="Y4134" s="40"/>
      <c r="Z4134" s="40"/>
    </row>
    <row r="4135" spans="1:26" x14ac:dyDescent="0.2">
      <c r="A4135" s="40"/>
      <c r="W4135" s="40"/>
      <c r="X4135" s="40"/>
      <c r="Y4135" s="40"/>
      <c r="Z4135" s="40"/>
    </row>
    <row r="4136" spans="1:26" x14ac:dyDescent="0.2">
      <c r="A4136" s="40"/>
      <c r="W4136" s="40"/>
      <c r="X4136" s="40"/>
      <c r="Y4136" s="40"/>
      <c r="Z4136" s="40"/>
    </row>
    <row r="4137" spans="1:26" x14ac:dyDescent="0.2">
      <c r="A4137" s="40"/>
      <c r="W4137" s="40"/>
      <c r="X4137" s="40"/>
      <c r="Y4137" s="40"/>
      <c r="Z4137" s="40"/>
    </row>
    <row r="4138" spans="1:26" x14ac:dyDescent="0.2">
      <c r="A4138" s="40"/>
      <c r="W4138" s="40"/>
      <c r="X4138" s="40"/>
      <c r="Y4138" s="40"/>
      <c r="Z4138" s="40"/>
    </row>
    <row r="4139" spans="1:26" x14ac:dyDescent="0.2">
      <c r="A4139" s="40"/>
      <c r="W4139" s="40"/>
      <c r="X4139" s="40"/>
      <c r="Y4139" s="40"/>
      <c r="Z4139" s="40"/>
    </row>
    <row r="4140" spans="1:26" x14ac:dyDescent="0.2">
      <c r="A4140" s="40"/>
      <c r="W4140" s="40"/>
      <c r="X4140" s="40"/>
      <c r="Y4140" s="40"/>
      <c r="Z4140" s="40"/>
    </row>
    <row r="4141" spans="1:26" x14ac:dyDescent="0.2">
      <c r="A4141" s="40"/>
      <c r="W4141" s="40"/>
      <c r="X4141" s="40"/>
      <c r="Y4141" s="40"/>
      <c r="Z4141" s="40"/>
    </row>
    <row r="4142" spans="1:26" x14ac:dyDescent="0.2">
      <c r="A4142" s="40"/>
      <c r="W4142" s="40"/>
      <c r="X4142" s="40"/>
      <c r="Y4142" s="40"/>
      <c r="Z4142" s="40"/>
    </row>
    <row r="4143" spans="1:26" x14ac:dyDescent="0.2">
      <c r="A4143" s="40"/>
      <c r="W4143" s="40"/>
      <c r="X4143" s="40"/>
      <c r="Y4143" s="40"/>
      <c r="Z4143" s="40"/>
    </row>
    <row r="4144" spans="1:26" x14ac:dyDescent="0.2">
      <c r="A4144" s="40"/>
      <c r="W4144" s="40"/>
      <c r="X4144" s="40"/>
      <c r="Y4144" s="40"/>
      <c r="Z4144" s="40"/>
    </row>
    <row r="4145" spans="1:26" x14ac:dyDescent="0.2">
      <c r="A4145" s="40"/>
      <c r="W4145" s="40"/>
      <c r="X4145" s="40"/>
      <c r="Y4145" s="40"/>
      <c r="Z4145" s="40"/>
    </row>
    <row r="4146" spans="1:26" x14ac:dyDescent="0.2">
      <c r="A4146" s="40"/>
      <c r="W4146" s="40"/>
      <c r="X4146" s="40"/>
      <c r="Y4146" s="40"/>
      <c r="Z4146" s="40"/>
    </row>
    <row r="4147" spans="1:26" x14ac:dyDescent="0.2">
      <c r="A4147" s="40"/>
      <c r="W4147" s="40"/>
      <c r="X4147" s="40"/>
      <c r="Y4147" s="40"/>
      <c r="Z4147" s="40"/>
    </row>
    <row r="4148" spans="1:26" x14ac:dyDescent="0.2">
      <c r="A4148" s="40"/>
      <c r="W4148" s="40"/>
      <c r="X4148" s="40"/>
      <c r="Y4148" s="40"/>
      <c r="Z4148" s="40"/>
    </row>
    <row r="4149" spans="1:26" x14ac:dyDescent="0.2">
      <c r="A4149" s="40"/>
      <c r="W4149" s="40"/>
      <c r="X4149" s="40"/>
      <c r="Y4149" s="40"/>
      <c r="Z4149" s="40"/>
    </row>
    <row r="4150" spans="1:26" x14ac:dyDescent="0.2">
      <c r="A4150" s="40"/>
      <c r="W4150" s="40"/>
      <c r="X4150" s="40"/>
      <c r="Y4150" s="40"/>
      <c r="Z4150" s="40"/>
    </row>
    <row r="4151" spans="1:26" x14ac:dyDescent="0.2">
      <c r="A4151" s="40"/>
      <c r="W4151" s="40"/>
      <c r="X4151" s="40"/>
      <c r="Y4151" s="40"/>
      <c r="Z4151" s="40"/>
    </row>
    <row r="4152" spans="1:26" x14ac:dyDescent="0.2">
      <c r="A4152" s="40"/>
      <c r="W4152" s="40"/>
      <c r="X4152" s="40"/>
      <c r="Y4152" s="40"/>
      <c r="Z4152" s="40"/>
    </row>
    <row r="4153" spans="1:26" x14ac:dyDescent="0.2">
      <c r="A4153" s="40"/>
      <c r="W4153" s="40"/>
      <c r="X4153" s="40"/>
      <c r="Y4153" s="40"/>
      <c r="Z4153" s="40"/>
    </row>
    <row r="4154" spans="1:26" x14ac:dyDescent="0.2">
      <c r="A4154" s="40"/>
      <c r="W4154" s="40"/>
      <c r="X4154" s="40"/>
      <c r="Y4154" s="40"/>
      <c r="Z4154" s="40"/>
    </row>
    <row r="4155" spans="1:26" x14ac:dyDescent="0.2">
      <c r="A4155" s="40"/>
      <c r="W4155" s="40"/>
      <c r="X4155" s="40"/>
      <c r="Y4155" s="40"/>
      <c r="Z4155" s="40"/>
    </row>
    <row r="4156" spans="1:26" x14ac:dyDescent="0.2">
      <c r="A4156" s="40"/>
      <c r="W4156" s="40"/>
      <c r="X4156" s="40"/>
      <c r="Y4156" s="40"/>
      <c r="Z4156" s="40"/>
    </row>
    <row r="4157" spans="1:26" x14ac:dyDescent="0.2">
      <c r="A4157" s="40"/>
      <c r="W4157" s="40"/>
      <c r="X4157" s="40"/>
      <c r="Y4157" s="40"/>
      <c r="Z4157" s="40"/>
    </row>
    <row r="4158" spans="1:26" x14ac:dyDescent="0.2">
      <c r="A4158" s="40"/>
      <c r="W4158" s="40"/>
      <c r="X4158" s="40"/>
      <c r="Y4158" s="40"/>
      <c r="Z4158" s="40"/>
    </row>
    <row r="4159" spans="1:26" x14ac:dyDescent="0.2">
      <c r="A4159" s="40"/>
      <c r="W4159" s="40"/>
      <c r="X4159" s="40"/>
      <c r="Y4159" s="40"/>
      <c r="Z4159" s="40"/>
    </row>
    <row r="4160" spans="1:26" x14ac:dyDescent="0.2">
      <c r="A4160" s="40"/>
      <c r="W4160" s="40"/>
      <c r="X4160" s="40"/>
      <c r="Y4160" s="40"/>
      <c r="Z4160" s="40"/>
    </row>
    <row r="4161" spans="1:26" x14ac:dyDescent="0.2">
      <c r="A4161" s="40"/>
      <c r="W4161" s="40"/>
      <c r="X4161" s="40"/>
      <c r="Y4161" s="40"/>
      <c r="Z4161" s="40"/>
    </row>
    <row r="4162" spans="1:26" x14ac:dyDescent="0.2">
      <c r="A4162" s="40"/>
      <c r="W4162" s="40"/>
      <c r="X4162" s="40"/>
      <c r="Y4162" s="40"/>
      <c r="Z4162" s="40"/>
    </row>
    <row r="4163" spans="1:26" x14ac:dyDescent="0.2">
      <c r="A4163" s="40"/>
      <c r="W4163" s="40"/>
      <c r="X4163" s="40"/>
      <c r="Y4163" s="40"/>
      <c r="Z4163" s="40"/>
    </row>
    <row r="4164" spans="1:26" x14ac:dyDescent="0.2">
      <c r="A4164" s="40"/>
      <c r="W4164" s="40"/>
      <c r="X4164" s="40"/>
      <c r="Y4164" s="40"/>
      <c r="Z4164" s="40"/>
    </row>
    <row r="4165" spans="1:26" x14ac:dyDescent="0.2">
      <c r="A4165" s="40"/>
      <c r="W4165" s="40"/>
      <c r="X4165" s="40"/>
      <c r="Y4165" s="40"/>
      <c r="Z4165" s="40"/>
    </row>
    <row r="4166" spans="1:26" x14ac:dyDescent="0.2">
      <c r="A4166" s="40"/>
      <c r="W4166" s="40"/>
      <c r="X4166" s="40"/>
      <c r="Y4166" s="40"/>
      <c r="Z4166" s="40"/>
    </row>
    <row r="4167" spans="1:26" x14ac:dyDescent="0.2">
      <c r="A4167" s="40"/>
      <c r="W4167" s="40"/>
      <c r="X4167" s="40"/>
      <c r="Y4167" s="40"/>
      <c r="Z4167" s="40"/>
    </row>
    <row r="4168" spans="1:26" x14ac:dyDescent="0.2">
      <c r="A4168" s="40"/>
      <c r="W4168" s="40"/>
      <c r="X4168" s="40"/>
      <c r="Y4168" s="40"/>
      <c r="Z4168" s="40"/>
    </row>
    <row r="4169" spans="1:26" x14ac:dyDescent="0.2">
      <c r="A4169" s="40"/>
      <c r="W4169" s="40"/>
      <c r="X4169" s="40"/>
      <c r="Y4169" s="40"/>
      <c r="Z4169" s="40"/>
    </row>
    <row r="4170" spans="1:26" x14ac:dyDescent="0.2">
      <c r="A4170" s="40"/>
      <c r="W4170" s="40"/>
      <c r="X4170" s="40"/>
      <c r="Y4170" s="40"/>
      <c r="Z4170" s="40"/>
    </row>
    <row r="4171" spans="1:26" x14ac:dyDescent="0.2">
      <c r="A4171" s="40"/>
      <c r="W4171" s="40"/>
      <c r="X4171" s="40"/>
      <c r="Y4171" s="40"/>
      <c r="Z4171" s="40"/>
    </row>
    <row r="4172" spans="1:26" x14ac:dyDescent="0.2">
      <c r="A4172" s="40"/>
      <c r="W4172" s="40"/>
      <c r="X4172" s="40"/>
      <c r="Y4172" s="40"/>
      <c r="Z4172" s="40"/>
    </row>
    <row r="4173" spans="1:26" x14ac:dyDescent="0.2">
      <c r="A4173" s="40"/>
      <c r="W4173" s="40"/>
      <c r="X4173" s="40"/>
      <c r="Y4173" s="40"/>
      <c r="Z4173" s="40"/>
    </row>
    <row r="4174" spans="1:26" x14ac:dyDescent="0.2">
      <c r="A4174" s="40"/>
      <c r="W4174" s="40"/>
      <c r="X4174" s="40"/>
      <c r="Y4174" s="40"/>
      <c r="Z4174" s="40"/>
    </row>
    <row r="4175" spans="1:26" x14ac:dyDescent="0.2">
      <c r="A4175" s="40"/>
      <c r="W4175" s="40"/>
      <c r="X4175" s="40"/>
      <c r="Y4175" s="40"/>
      <c r="Z4175" s="40"/>
    </row>
    <row r="4176" spans="1:26" x14ac:dyDescent="0.2">
      <c r="A4176" s="40"/>
      <c r="W4176" s="40"/>
      <c r="X4176" s="40"/>
      <c r="Y4176" s="40"/>
      <c r="Z4176" s="40"/>
    </row>
    <row r="4177" spans="1:26" x14ac:dyDescent="0.2">
      <c r="A4177" s="40"/>
      <c r="W4177" s="40"/>
      <c r="X4177" s="40"/>
      <c r="Y4177" s="40"/>
      <c r="Z4177" s="40"/>
    </row>
    <row r="4178" spans="1:26" x14ac:dyDescent="0.2">
      <c r="A4178" s="40"/>
      <c r="W4178" s="40"/>
      <c r="X4178" s="40"/>
      <c r="Y4178" s="40"/>
      <c r="Z4178" s="40"/>
    </row>
    <row r="4179" spans="1:26" x14ac:dyDescent="0.2">
      <c r="A4179" s="40"/>
      <c r="W4179" s="40"/>
      <c r="X4179" s="40"/>
      <c r="Y4179" s="40"/>
      <c r="Z4179" s="40"/>
    </row>
    <row r="4180" spans="1:26" x14ac:dyDescent="0.2">
      <c r="A4180" s="40"/>
      <c r="W4180" s="40"/>
      <c r="X4180" s="40"/>
      <c r="Y4180" s="40"/>
      <c r="Z4180" s="40"/>
    </row>
    <row r="4181" spans="1:26" x14ac:dyDescent="0.2">
      <c r="A4181" s="40"/>
      <c r="W4181" s="40"/>
      <c r="X4181" s="40"/>
      <c r="Y4181" s="40"/>
      <c r="Z4181" s="40"/>
    </row>
    <row r="4182" spans="1:26" x14ac:dyDescent="0.2">
      <c r="A4182" s="40"/>
      <c r="W4182" s="40"/>
      <c r="X4182" s="40"/>
      <c r="Y4182" s="40"/>
      <c r="Z4182" s="40"/>
    </row>
    <row r="4183" spans="1:26" x14ac:dyDescent="0.2">
      <c r="A4183" s="40"/>
      <c r="W4183" s="40"/>
      <c r="X4183" s="40"/>
      <c r="Y4183" s="40"/>
      <c r="Z4183" s="40"/>
    </row>
    <row r="4184" spans="1:26" x14ac:dyDescent="0.2">
      <c r="A4184" s="40"/>
      <c r="W4184" s="40"/>
      <c r="X4184" s="40"/>
      <c r="Y4184" s="40"/>
      <c r="Z4184" s="40"/>
    </row>
    <row r="4185" spans="1:26" x14ac:dyDescent="0.2">
      <c r="A4185" s="40"/>
      <c r="W4185" s="40"/>
      <c r="X4185" s="40"/>
      <c r="Y4185" s="40"/>
      <c r="Z4185" s="40"/>
    </row>
    <row r="4186" spans="1:26" x14ac:dyDescent="0.2">
      <c r="A4186" s="40"/>
      <c r="W4186" s="40"/>
      <c r="X4186" s="40"/>
      <c r="Y4186" s="40"/>
      <c r="Z4186" s="40"/>
    </row>
    <row r="4187" spans="1:26" x14ac:dyDescent="0.2">
      <c r="A4187" s="40"/>
      <c r="W4187" s="40"/>
      <c r="X4187" s="40"/>
      <c r="Y4187" s="40"/>
      <c r="Z4187" s="40"/>
    </row>
    <row r="4188" spans="1:26" x14ac:dyDescent="0.2">
      <c r="A4188" s="40"/>
      <c r="W4188" s="40"/>
      <c r="X4188" s="40"/>
      <c r="Y4188" s="40"/>
      <c r="Z4188" s="40"/>
    </row>
    <row r="4189" spans="1:26" x14ac:dyDescent="0.2">
      <c r="A4189" s="40"/>
      <c r="W4189" s="40"/>
      <c r="X4189" s="40"/>
      <c r="Y4189" s="40"/>
      <c r="Z4189" s="40"/>
    </row>
    <row r="4190" spans="1:26" x14ac:dyDescent="0.2">
      <c r="A4190" s="40"/>
      <c r="W4190" s="40"/>
      <c r="X4190" s="40"/>
      <c r="Y4190" s="40"/>
      <c r="Z4190" s="40"/>
    </row>
    <row r="4191" spans="1:26" x14ac:dyDescent="0.2">
      <c r="A4191" s="40"/>
      <c r="W4191" s="40"/>
      <c r="X4191" s="40"/>
      <c r="Y4191" s="40"/>
      <c r="Z4191" s="40"/>
    </row>
    <row r="4192" spans="1:26" x14ac:dyDescent="0.2">
      <c r="A4192" s="40"/>
      <c r="W4192" s="40"/>
      <c r="X4192" s="40"/>
      <c r="Y4192" s="40"/>
      <c r="Z4192" s="40"/>
    </row>
    <row r="4193" spans="1:26" x14ac:dyDescent="0.2">
      <c r="A4193" s="40"/>
      <c r="W4193" s="40"/>
      <c r="X4193" s="40"/>
      <c r="Y4193" s="40"/>
      <c r="Z4193" s="40"/>
    </row>
    <row r="4194" spans="1:26" x14ac:dyDescent="0.2">
      <c r="A4194" s="40"/>
      <c r="W4194" s="40"/>
      <c r="X4194" s="40"/>
      <c r="Y4194" s="40"/>
      <c r="Z4194" s="40"/>
    </row>
    <row r="4195" spans="1:26" x14ac:dyDescent="0.2">
      <c r="A4195" s="40"/>
      <c r="W4195" s="40"/>
      <c r="X4195" s="40"/>
      <c r="Y4195" s="40"/>
      <c r="Z4195" s="40"/>
    </row>
    <row r="4196" spans="1:26" x14ac:dyDescent="0.2">
      <c r="A4196" s="40"/>
      <c r="W4196" s="40"/>
      <c r="X4196" s="40"/>
      <c r="Y4196" s="40"/>
      <c r="Z4196" s="40"/>
    </row>
    <row r="4197" spans="1:26" x14ac:dyDescent="0.2">
      <c r="A4197" s="40"/>
      <c r="W4197" s="40"/>
      <c r="X4197" s="40"/>
      <c r="Y4197" s="40"/>
      <c r="Z4197" s="40"/>
    </row>
    <row r="4198" spans="1:26" x14ac:dyDescent="0.2">
      <c r="A4198" s="40"/>
      <c r="W4198" s="40"/>
      <c r="X4198" s="40"/>
      <c r="Y4198" s="40"/>
      <c r="Z4198" s="40"/>
    </row>
    <row r="4199" spans="1:26" x14ac:dyDescent="0.2">
      <c r="A4199" s="40"/>
      <c r="W4199" s="40"/>
      <c r="X4199" s="40"/>
      <c r="Y4199" s="40"/>
      <c r="Z4199" s="40"/>
    </row>
    <row r="4200" spans="1:26" x14ac:dyDescent="0.2">
      <c r="A4200" s="40"/>
      <c r="W4200" s="40"/>
      <c r="X4200" s="40"/>
      <c r="Y4200" s="40"/>
      <c r="Z4200" s="40"/>
    </row>
    <row r="4201" spans="1:26" x14ac:dyDescent="0.2">
      <c r="A4201" s="40"/>
      <c r="W4201" s="40"/>
      <c r="X4201" s="40"/>
      <c r="Y4201" s="40"/>
      <c r="Z4201" s="40"/>
    </row>
    <row r="4202" spans="1:26" x14ac:dyDescent="0.2">
      <c r="A4202" s="40"/>
      <c r="W4202" s="40"/>
      <c r="X4202" s="40"/>
      <c r="Y4202" s="40"/>
      <c r="Z4202" s="40"/>
    </row>
    <row r="4203" spans="1:26" x14ac:dyDescent="0.2">
      <c r="A4203" s="40"/>
      <c r="W4203" s="40"/>
      <c r="X4203" s="40"/>
      <c r="Y4203" s="40"/>
      <c r="Z4203" s="40"/>
    </row>
    <row r="4204" spans="1:26" x14ac:dyDescent="0.2">
      <c r="A4204" s="40"/>
      <c r="W4204" s="40"/>
      <c r="X4204" s="40"/>
      <c r="Y4204" s="40"/>
      <c r="Z4204" s="40"/>
    </row>
    <row r="4205" spans="1:26" x14ac:dyDescent="0.2">
      <c r="A4205" s="40"/>
      <c r="W4205" s="40"/>
      <c r="X4205" s="40"/>
      <c r="Y4205" s="40"/>
      <c r="Z4205" s="40"/>
    </row>
    <row r="4206" spans="1:26" x14ac:dyDescent="0.2">
      <c r="A4206" s="40"/>
      <c r="W4206" s="40"/>
      <c r="X4206" s="40"/>
      <c r="Y4206" s="40"/>
      <c r="Z4206" s="40"/>
    </row>
    <row r="4207" spans="1:26" x14ac:dyDescent="0.2">
      <c r="A4207" s="40"/>
      <c r="W4207" s="40"/>
      <c r="X4207" s="40"/>
      <c r="Y4207" s="40"/>
      <c r="Z4207" s="40"/>
    </row>
    <row r="4208" spans="1:26" x14ac:dyDescent="0.2">
      <c r="A4208" s="40"/>
      <c r="W4208" s="40"/>
      <c r="X4208" s="40"/>
      <c r="Y4208" s="40"/>
      <c r="Z4208" s="40"/>
    </row>
    <row r="4209" spans="1:26" x14ac:dyDescent="0.2">
      <c r="A4209" s="40"/>
      <c r="W4209" s="40"/>
      <c r="X4209" s="40"/>
      <c r="Y4209" s="40"/>
      <c r="Z4209" s="40"/>
    </row>
    <row r="4210" spans="1:26" x14ac:dyDescent="0.2">
      <c r="A4210" s="40"/>
      <c r="W4210" s="40"/>
      <c r="X4210" s="40"/>
      <c r="Y4210" s="40"/>
      <c r="Z4210" s="40"/>
    </row>
    <row r="4211" spans="1:26" x14ac:dyDescent="0.2">
      <c r="A4211" s="40"/>
      <c r="W4211" s="40"/>
      <c r="X4211" s="40"/>
      <c r="Y4211" s="40"/>
      <c r="Z4211" s="40"/>
    </row>
    <row r="4212" spans="1:26" x14ac:dyDescent="0.2">
      <c r="A4212" s="40"/>
      <c r="W4212" s="40"/>
      <c r="X4212" s="40"/>
      <c r="Y4212" s="40"/>
      <c r="Z4212" s="40"/>
    </row>
    <row r="4213" spans="1:26" x14ac:dyDescent="0.2">
      <c r="A4213" s="40"/>
      <c r="W4213" s="40"/>
      <c r="X4213" s="40"/>
      <c r="Y4213" s="40"/>
      <c r="Z4213" s="40"/>
    </row>
    <row r="4214" spans="1:26" x14ac:dyDescent="0.2">
      <c r="A4214" s="40"/>
      <c r="W4214" s="40"/>
      <c r="X4214" s="40"/>
      <c r="Y4214" s="40"/>
      <c r="Z4214" s="40"/>
    </row>
    <row r="4215" spans="1:26" x14ac:dyDescent="0.2">
      <c r="A4215" s="40"/>
      <c r="W4215" s="40"/>
      <c r="X4215" s="40"/>
      <c r="Y4215" s="40"/>
      <c r="Z4215" s="40"/>
    </row>
    <row r="4216" spans="1:26" x14ac:dyDescent="0.2">
      <c r="A4216" s="40"/>
      <c r="W4216" s="40"/>
      <c r="X4216" s="40"/>
      <c r="Y4216" s="40"/>
      <c r="Z4216" s="40"/>
    </row>
    <row r="4217" spans="1:26" x14ac:dyDescent="0.2">
      <c r="A4217" s="40"/>
      <c r="W4217" s="40"/>
      <c r="X4217" s="40"/>
      <c r="Y4217" s="40"/>
      <c r="Z4217" s="40"/>
    </row>
    <row r="4218" spans="1:26" x14ac:dyDescent="0.2">
      <c r="A4218" s="40"/>
      <c r="W4218" s="40"/>
      <c r="X4218" s="40"/>
      <c r="Y4218" s="40"/>
      <c r="Z4218" s="40"/>
    </row>
    <row r="4219" spans="1:26" x14ac:dyDescent="0.2">
      <c r="A4219" s="40"/>
      <c r="W4219" s="40"/>
      <c r="X4219" s="40"/>
      <c r="Y4219" s="40"/>
      <c r="Z4219" s="40"/>
    </row>
    <row r="4220" spans="1:26" x14ac:dyDescent="0.2">
      <c r="A4220" s="40"/>
      <c r="W4220" s="40"/>
      <c r="X4220" s="40"/>
      <c r="Y4220" s="40"/>
      <c r="Z4220" s="40"/>
    </row>
    <row r="4221" spans="1:26" x14ac:dyDescent="0.2">
      <c r="A4221" s="40"/>
      <c r="W4221" s="40"/>
      <c r="X4221" s="40"/>
      <c r="Y4221" s="40"/>
      <c r="Z4221" s="40"/>
    </row>
    <row r="4222" spans="1:26" x14ac:dyDescent="0.2">
      <c r="A4222" s="40"/>
      <c r="W4222" s="40"/>
      <c r="X4222" s="40"/>
      <c r="Y4222" s="40"/>
      <c r="Z4222" s="40"/>
    </row>
    <row r="4223" spans="1:26" x14ac:dyDescent="0.2">
      <c r="A4223" s="40"/>
      <c r="W4223" s="40"/>
      <c r="X4223" s="40"/>
      <c r="Y4223" s="40"/>
      <c r="Z4223" s="40"/>
    </row>
    <row r="4224" spans="1:26" x14ac:dyDescent="0.2">
      <c r="A4224" s="40"/>
      <c r="W4224" s="40"/>
      <c r="X4224" s="40"/>
      <c r="Y4224" s="40"/>
      <c r="Z4224" s="40"/>
    </row>
    <row r="4225" spans="1:26" x14ac:dyDescent="0.2">
      <c r="A4225" s="40"/>
      <c r="W4225" s="40"/>
      <c r="X4225" s="40"/>
      <c r="Y4225" s="40"/>
      <c r="Z4225" s="40"/>
    </row>
    <row r="4226" spans="1:26" x14ac:dyDescent="0.2">
      <c r="A4226" s="40"/>
      <c r="W4226" s="40"/>
      <c r="X4226" s="40"/>
      <c r="Y4226" s="40"/>
      <c r="Z4226" s="40"/>
    </row>
    <row r="4227" spans="1:26" x14ac:dyDescent="0.2">
      <c r="A4227" s="40"/>
      <c r="W4227" s="40"/>
      <c r="X4227" s="40"/>
      <c r="Y4227" s="40"/>
      <c r="Z4227" s="40"/>
    </row>
    <row r="4228" spans="1:26" x14ac:dyDescent="0.2">
      <c r="A4228" s="40"/>
      <c r="W4228" s="40"/>
      <c r="X4228" s="40"/>
      <c r="Y4228" s="40"/>
      <c r="Z4228" s="40"/>
    </row>
    <row r="4229" spans="1:26" x14ac:dyDescent="0.2">
      <c r="A4229" s="40"/>
      <c r="W4229" s="40"/>
      <c r="X4229" s="40"/>
      <c r="Y4229" s="40"/>
      <c r="Z4229" s="40"/>
    </row>
    <row r="4230" spans="1:26" x14ac:dyDescent="0.2">
      <c r="A4230" s="40"/>
      <c r="W4230" s="40"/>
      <c r="X4230" s="40"/>
      <c r="Y4230" s="40"/>
      <c r="Z4230" s="40"/>
    </row>
    <row r="4231" spans="1:26" x14ac:dyDescent="0.2">
      <c r="A4231" s="40"/>
      <c r="W4231" s="40"/>
      <c r="X4231" s="40"/>
      <c r="Y4231" s="40"/>
      <c r="Z4231" s="40"/>
    </row>
    <row r="4232" spans="1:26" x14ac:dyDescent="0.2">
      <c r="A4232" s="40"/>
      <c r="W4232" s="40"/>
      <c r="X4232" s="40"/>
      <c r="Y4232" s="40"/>
      <c r="Z4232" s="40"/>
    </row>
    <row r="4233" spans="1:26" x14ac:dyDescent="0.2">
      <c r="A4233" s="40"/>
      <c r="W4233" s="40"/>
      <c r="X4233" s="40"/>
      <c r="Y4233" s="40"/>
      <c r="Z4233" s="40"/>
    </row>
    <row r="4234" spans="1:26" x14ac:dyDescent="0.2">
      <c r="A4234" s="40"/>
      <c r="W4234" s="40"/>
      <c r="X4234" s="40"/>
      <c r="Y4234" s="40"/>
      <c r="Z4234" s="40"/>
    </row>
    <row r="4235" spans="1:26" x14ac:dyDescent="0.2">
      <c r="A4235" s="40"/>
      <c r="W4235" s="40"/>
      <c r="X4235" s="40"/>
      <c r="Y4235" s="40"/>
      <c r="Z4235" s="40"/>
    </row>
    <row r="4236" spans="1:26" x14ac:dyDescent="0.2">
      <c r="A4236" s="40"/>
      <c r="W4236" s="40"/>
      <c r="X4236" s="40"/>
      <c r="Y4236" s="40"/>
      <c r="Z4236" s="40"/>
    </row>
    <row r="4237" spans="1:26" x14ac:dyDescent="0.2">
      <c r="A4237" s="40"/>
      <c r="W4237" s="40"/>
      <c r="X4237" s="40"/>
      <c r="Y4237" s="40"/>
      <c r="Z4237" s="40"/>
    </row>
    <row r="4238" spans="1:26" x14ac:dyDescent="0.2">
      <c r="A4238" s="40"/>
      <c r="W4238" s="40"/>
      <c r="X4238" s="40"/>
      <c r="Y4238" s="40"/>
      <c r="Z4238" s="40"/>
    </row>
    <row r="4239" spans="1:26" x14ac:dyDescent="0.2">
      <c r="A4239" s="40"/>
      <c r="W4239" s="40"/>
      <c r="X4239" s="40"/>
      <c r="Y4239" s="40"/>
      <c r="Z4239" s="40"/>
    </row>
    <row r="4240" spans="1:26" x14ac:dyDescent="0.2">
      <c r="A4240" s="40"/>
      <c r="W4240" s="40"/>
      <c r="X4240" s="40"/>
      <c r="Y4240" s="40"/>
      <c r="Z4240" s="40"/>
    </row>
    <row r="4241" spans="1:26" x14ac:dyDescent="0.2">
      <c r="A4241" s="40"/>
      <c r="W4241" s="40"/>
      <c r="X4241" s="40"/>
      <c r="Y4241" s="40"/>
      <c r="Z4241" s="40"/>
    </row>
    <row r="4242" spans="1:26" x14ac:dyDescent="0.2">
      <c r="A4242" s="40"/>
      <c r="W4242" s="40"/>
      <c r="X4242" s="40"/>
      <c r="Y4242" s="40"/>
      <c r="Z4242" s="40"/>
    </row>
    <row r="4243" spans="1:26" x14ac:dyDescent="0.2">
      <c r="A4243" s="40"/>
      <c r="W4243" s="40"/>
      <c r="X4243" s="40"/>
      <c r="Y4243" s="40"/>
      <c r="Z4243" s="40"/>
    </row>
    <row r="4244" spans="1:26" x14ac:dyDescent="0.2">
      <c r="A4244" s="40"/>
      <c r="W4244" s="40"/>
      <c r="X4244" s="40"/>
      <c r="Y4244" s="40"/>
      <c r="Z4244" s="40"/>
    </row>
    <row r="4245" spans="1:26" x14ac:dyDescent="0.2">
      <c r="A4245" s="40"/>
      <c r="W4245" s="40"/>
      <c r="X4245" s="40"/>
      <c r="Y4245" s="40"/>
      <c r="Z4245" s="40"/>
    </row>
    <row r="4246" spans="1:26" x14ac:dyDescent="0.2">
      <c r="A4246" s="40"/>
      <c r="W4246" s="40"/>
      <c r="X4246" s="40"/>
      <c r="Y4246" s="40"/>
      <c r="Z4246" s="40"/>
    </row>
    <row r="4247" spans="1:26" x14ac:dyDescent="0.2">
      <c r="A4247" s="40"/>
      <c r="W4247" s="40"/>
      <c r="X4247" s="40"/>
      <c r="Y4247" s="40"/>
      <c r="Z4247" s="40"/>
    </row>
    <row r="4248" spans="1:26" x14ac:dyDescent="0.2">
      <c r="A4248" s="40"/>
      <c r="W4248" s="40"/>
      <c r="X4248" s="40"/>
      <c r="Y4248" s="40"/>
      <c r="Z4248" s="40"/>
    </row>
    <row r="4249" spans="1:26" x14ac:dyDescent="0.2">
      <c r="A4249" s="40"/>
      <c r="W4249" s="40"/>
      <c r="X4249" s="40"/>
      <c r="Y4249" s="40"/>
      <c r="Z4249" s="40"/>
    </row>
    <row r="4250" spans="1:26" x14ac:dyDescent="0.2">
      <c r="A4250" s="40"/>
      <c r="W4250" s="40"/>
      <c r="X4250" s="40"/>
      <c r="Y4250" s="40"/>
      <c r="Z4250" s="40"/>
    </row>
    <row r="4251" spans="1:26" x14ac:dyDescent="0.2">
      <c r="A4251" s="40"/>
      <c r="W4251" s="40"/>
      <c r="X4251" s="40"/>
      <c r="Y4251" s="40"/>
      <c r="Z4251" s="40"/>
    </row>
    <row r="4252" spans="1:26" x14ac:dyDescent="0.2">
      <c r="A4252" s="40"/>
      <c r="W4252" s="40"/>
      <c r="X4252" s="40"/>
      <c r="Y4252" s="40"/>
      <c r="Z4252" s="40"/>
    </row>
    <row r="4253" spans="1:26" x14ac:dyDescent="0.2">
      <c r="A4253" s="40"/>
      <c r="W4253" s="40"/>
      <c r="X4253" s="40"/>
      <c r="Y4253" s="40"/>
      <c r="Z4253" s="40"/>
    </row>
    <row r="4254" spans="1:26" x14ac:dyDescent="0.2">
      <c r="A4254" s="40"/>
      <c r="W4254" s="40"/>
      <c r="X4254" s="40"/>
      <c r="Y4254" s="40"/>
      <c r="Z4254" s="40"/>
    </row>
    <row r="4255" spans="1:26" x14ac:dyDescent="0.2">
      <c r="A4255" s="40"/>
      <c r="W4255" s="40"/>
      <c r="X4255" s="40"/>
      <c r="Y4255" s="40"/>
      <c r="Z4255" s="40"/>
    </row>
    <row r="4256" spans="1:26" x14ac:dyDescent="0.2">
      <c r="A4256" s="40"/>
      <c r="W4256" s="40"/>
      <c r="X4256" s="40"/>
      <c r="Y4256" s="40"/>
      <c r="Z4256" s="40"/>
    </row>
    <row r="4257" spans="1:26" x14ac:dyDescent="0.2">
      <c r="A4257" s="40"/>
      <c r="W4257" s="40"/>
      <c r="X4257" s="40"/>
      <c r="Y4257" s="40"/>
      <c r="Z4257" s="40"/>
    </row>
    <row r="4258" spans="1:26" x14ac:dyDescent="0.2">
      <c r="A4258" s="40"/>
      <c r="W4258" s="40"/>
      <c r="X4258" s="40"/>
      <c r="Y4258" s="40"/>
      <c r="Z4258" s="40"/>
    </row>
    <row r="4259" spans="1:26" x14ac:dyDescent="0.2">
      <c r="A4259" s="40"/>
      <c r="W4259" s="40"/>
      <c r="X4259" s="40"/>
      <c r="Y4259" s="40"/>
      <c r="Z4259" s="40"/>
    </row>
    <row r="4260" spans="1:26" x14ac:dyDescent="0.2">
      <c r="A4260" s="40"/>
      <c r="W4260" s="40"/>
      <c r="X4260" s="40"/>
      <c r="Y4260" s="40"/>
      <c r="Z4260" s="40"/>
    </row>
    <row r="4261" spans="1:26" x14ac:dyDescent="0.2">
      <c r="A4261" s="40"/>
      <c r="W4261" s="40"/>
      <c r="X4261" s="40"/>
      <c r="Y4261" s="40"/>
      <c r="Z4261" s="40"/>
    </row>
    <row r="4262" spans="1:26" x14ac:dyDescent="0.2">
      <c r="A4262" s="40"/>
      <c r="W4262" s="40"/>
      <c r="X4262" s="40"/>
      <c r="Y4262" s="40"/>
      <c r="Z4262" s="40"/>
    </row>
    <row r="4263" spans="1:26" x14ac:dyDescent="0.2">
      <c r="A4263" s="40"/>
      <c r="W4263" s="40"/>
      <c r="X4263" s="40"/>
      <c r="Y4263" s="40"/>
      <c r="Z4263" s="40"/>
    </row>
    <row r="4264" spans="1:26" x14ac:dyDescent="0.2">
      <c r="A4264" s="40"/>
      <c r="W4264" s="40"/>
      <c r="X4264" s="40"/>
      <c r="Y4264" s="40"/>
      <c r="Z4264" s="40"/>
    </row>
    <row r="4265" spans="1:26" x14ac:dyDescent="0.2">
      <c r="A4265" s="40"/>
      <c r="W4265" s="40"/>
      <c r="X4265" s="40"/>
      <c r="Y4265" s="40"/>
      <c r="Z4265" s="40"/>
    </row>
    <row r="4266" spans="1:26" x14ac:dyDescent="0.2">
      <c r="A4266" s="40"/>
      <c r="W4266" s="40"/>
      <c r="X4266" s="40"/>
      <c r="Y4266" s="40"/>
      <c r="Z4266" s="40"/>
    </row>
    <row r="4267" spans="1:26" x14ac:dyDescent="0.2">
      <c r="A4267" s="40"/>
      <c r="W4267" s="40"/>
      <c r="X4267" s="40"/>
      <c r="Y4267" s="40"/>
      <c r="Z4267" s="40"/>
    </row>
    <row r="4268" spans="1:26" x14ac:dyDescent="0.2">
      <c r="A4268" s="40"/>
      <c r="W4268" s="40"/>
      <c r="X4268" s="40"/>
      <c r="Y4268" s="40"/>
      <c r="Z4268" s="40"/>
    </row>
    <row r="4269" spans="1:26" x14ac:dyDescent="0.2">
      <c r="A4269" s="40"/>
      <c r="W4269" s="40"/>
      <c r="X4269" s="40"/>
      <c r="Y4269" s="40"/>
      <c r="Z4269" s="40"/>
    </row>
    <row r="4270" spans="1:26" x14ac:dyDescent="0.2">
      <c r="A4270" s="40"/>
      <c r="W4270" s="40"/>
      <c r="X4270" s="40"/>
      <c r="Y4270" s="40"/>
      <c r="Z4270" s="40"/>
    </row>
    <row r="4271" spans="1:26" x14ac:dyDescent="0.2">
      <c r="A4271" s="40"/>
      <c r="W4271" s="40"/>
      <c r="X4271" s="40"/>
      <c r="Y4271" s="40"/>
      <c r="Z4271" s="40"/>
    </row>
    <row r="4272" spans="1:26" x14ac:dyDescent="0.2">
      <c r="A4272" s="40"/>
      <c r="W4272" s="40"/>
      <c r="X4272" s="40"/>
      <c r="Y4272" s="40"/>
      <c r="Z4272" s="40"/>
    </row>
    <row r="4273" spans="1:26" x14ac:dyDescent="0.2">
      <c r="A4273" s="40"/>
      <c r="W4273" s="40"/>
      <c r="X4273" s="40"/>
      <c r="Y4273" s="40"/>
      <c r="Z4273" s="40"/>
    </row>
    <row r="4274" spans="1:26" x14ac:dyDescent="0.2">
      <c r="A4274" s="40"/>
      <c r="W4274" s="40"/>
      <c r="X4274" s="40"/>
      <c r="Y4274" s="40"/>
      <c r="Z4274" s="40"/>
    </row>
    <row r="4275" spans="1:26" x14ac:dyDescent="0.2">
      <c r="A4275" s="40"/>
      <c r="W4275" s="40"/>
      <c r="X4275" s="40"/>
      <c r="Y4275" s="40"/>
      <c r="Z4275" s="40"/>
    </row>
    <row r="4276" spans="1:26" x14ac:dyDescent="0.2">
      <c r="A4276" s="40"/>
      <c r="W4276" s="40"/>
      <c r="X4276" s="40"/>
      <c r="Y4276" s="40"/>
      <c r="Z4276" s="40"/>
    </row>
    <row r="4277" spans="1:26" x14ac:dyDescent="0.2">
      <c r="A4277" s="40"/>
      <c r="W4277" s="40"/>
      <c r="X4277" s="40"/>
      <c r="Y4277" s="40"/>
      <c r="Z4277" s="40"/>
    </row>
    <row r="4278" spans="1:26" x14ac:dyDescent="0.2">
      <c r="A4278" s="40"/>
      <c r="W4278" s="40"/>
      <c r="X4278" s="40"/>
      <c r="Y4278" s="40"/>
      <c r="Z4278" s="40"/>
    </row>
    <row r="4279" spans="1:26" x14ac:dyDescent="0.2">
      <c r="A4279" s="40"/>
      <c r="W4279" s="40"/>
      <c r="X4279" s="40"/>
      <c r="Y4279" s="40"/>
      <c r="Z4279" s="40"/>
    </row>
    <row r="4280" spans="1:26" x14ac:dyDescent="0.2">
      <c r="A4280" s="40"/>
      <c r="W4280" s="40"/>
      <c r="X4280" s="40"/>
      <c r="Y4280" s="40"/>
      <c r="Z4280" s="40"/>
    </row>
    <row r="4281" spans="1:26" x14ac:dyDescent="0.2">
      <c r="A4281" s="40"/>
      <c r="W4281" s="40"/>
      <c r="X4281" s="40"/>
      <c r="Y4281" s="40"/>
      <c r="Z4281" s="40"/>
    </row>
    <row r="4282" spans="1:26" x14ac:dyDescent="0.2">
      <c r="A4282" s="40"/>
      <c r="W4282" s="40"/>
      <c r="X4282" s="40"/>
      <c r="Y4282" s="40"/>
      <c r="Z4282" s="40"/>
    </row>
    <row r="4283" spans="1:26" x14ac:dyDescent="0.2">
      <c r="A4283" s="40"/>
      <c r="W4283" s="40"/>
      <c r="X4283" s="40"/>
      <c r="Y4283" s="40"/>
      <c r="Z4283" s="40"/>
    </row>
    <row r="4284" spans="1:26" x14ac:dyDescent="0.2">
      <c r="A4284" s="40"/>
      <c r="W4284" s="40"/>
      <c r="X4284" s="40"/>
      <c r="Y4284" s="40"/>
      <c r="Z4284" s="40"/>
    </row>
    <row r="4285" spans="1:26" x14ac:dyDescent="0.2">
      <c r="A4285" s="40"/>
      <c r="W4285" s="40"/>
      <c r="X4285" s="40"/>
      <c r="Y4285" s="40"/>
      <c r="Z4285" s="40"/>
    </row>
    <row r="4286" spans="1:26" x14ac:dyDescent="0.2">
      <c r="A4286" s="40"/>
      <c r="W4286" s="40"/>
      <c r="X4286" s="40"/>
      <c r="Y4286" s="40"/>
      <c r="Z4286" s="40"/>
    </row>
    <row r="4287" spans="1:26" x14ac:dyDescent="0.2">
      <c r="A4287" s="40"/>
      <c r="W4287" s="40"/>
      <c r="X4287" s="40"/>
      <c r="Y4287" s="40"/>
      <c r="Z4287" s="40"/>
    </row>
    <row r="4288" spans="1:26" x14ac:dyDescent="0.2">
      <c r="A4288" s="40"/>
      <c r="W4288" s="40"/>
      <c r="X4288" s="40"/>
      <c r="Y4288" s="40"/>
      <c r="Z4288" s="40"/>
    </row>
    <row r="4289" spans="1:26" x14ac:dyDescent="0.2">
      <c r="A4289" s="40"/>
      <c r="W4289" s="40"/>
      <c r="X4289" s="40"/>
      <c r="Y4289" s="40"/>
      <c r="Z4289" s="40"/>
    </row>
    <row r="4290" spans="1:26" x14ac:dyDescent="0.2">
      <c r="A4290" s="40"/>
      <c r="W4290" s="40"/>
      <c r="X4290" s="40"/>
      <c r="Y4290" s="40"/>
      <c r="Z4290" s="40"/>
    </row>
    <row r="4291" spans="1:26" x14ac:dyDescent="0.2">
      <c r="A4291" s="40"/>
      <c r="W4291" s="40"/>
      <c r="X4291" s="40"/>
      <c r="Y4291" s="40"/>
      <c r="Z4291" s="40"/>
    </row>
    <row r="4292" spans="1:26" x14ac:dyDescent="0.2">
      <c r="A4292" s="40"/>
      <c r="W4292" s="40"/>
      <c r="X4292" s="40"/>
      <c r="Y4292" s="40"/>
      <c r="Z4292" s="40"/>
    </row>
    <row r="4293" spans="1:26" x14ac:dyDescent="0.2">
      <c r="A4293" s="40"/>
      <c r="W4293" s="40"/>
      <c r="X4293" s="40"/>
      <c r="Y4293" s="40"/>
      <c r="Z4293" s="40"/>
    </row>
    <row r="4294" spans="1:26" x14ac:dyDescent="0.2">
      <c r="A4294" s="40"/>
      <c r="W4294" s="40"/>
      <c r="X4294" s="40"/>
      <c r="Y4294" s="40"/>
      <c r="Z4294" s="40"/>
    </row>
    <row r="4295" spans="1:26" x14ac:dyDescent="0.2">
      <c r="A4295" s="40"/>
      <c r="W4295" s="40"/>
      <c r="X4295" s="40"/>
      <c r="Y4295" s="40"/>
      <c r="Z4295" s="40"/>
    </row>
    <row r="4296" spans="1:26" x14ac:dyDescent="0.2">
      <c r="A4296" s="40"/>
      <c r="W4296" s="40"/>
      <c r="X4296" s="40"/>
      <c r="Y4296" s="40"/>
      <c r="Z4296" s="40"/>
    </row>
    <row r="4297" spans="1:26" x14ac:dyDescent="0.2">
      <c r="A4297" s="40"/>
      <c r="W4297" s="40"/>
      <c r="X4297" s="40"/>
      <c r="Y4297" s="40"/>
      <c r="Z4297" s="40"/>
    </row>
    <row r="4298" spans="1:26" x14ac:dyDescent="0.2">
      <c r="A4298" s="40"/>
      <c r="W4298" s="40"/>
      <c r="X4298" s="40"/>
      <c r="Y4298" s="40"/>
      <c r="Z4298" s="40"/>
    </row>
    <row r="4299" spans="1:26" x14ac:dyDescent="0.2">
      <c r="A4299" s="40"/>
      <c r="W4299" s="40"/>
      <c r="X4299" s="40"/>
      <c r="Y4299" s="40"/>
      <c r="Z4299" s="40"/>
    </row>
    <row r="4300" spans="1:26" x14ac:dyDescent="0.2">
      <c r="A4300" s="40"/>
      <c r="W4300" s="40"/>
      <c r="X4300" s="40"/>
      <c r="Y4300" s="40"/>
      <c r="Z4300" s="40"/>
    </row>
    <row r="4301" spans="1:26" x14ac:dyDescent="0.2">
      <c r="A4301" s="40"/>
      <c r="W4301" s="40"/>
      <c r="X4301" s="40"/>
      <c r="Y4301" s="40"/>
      <c r="Z4301" s="40"/>
    </row>
    <row r="4302" spans="1:26" x14ac:dyDescent="0.2">
      <c r="A4302" s="40"/>
      <c r="W4302" s="40"/>
      <c r="X4302" s="40"/>
      <c r="Y4302" s="40"/>
      <c r="Z4302" s="40"/>
    </row>
    <row r="4303" spans="1:26" x14ac:dyDescent="0.2">
      <c r="A4303" s="40"/>
      <c r="W4303" s="40"/>
      <c r="X4303" s="40"/>
      <c r="Y4303" s="40"/>
      <c r="Z4303" s="40"/>
    </row>
    <row r="4304" spans="1:26" x14ac:dyDescent="0.2">
      <c r="A4304" s="40"/>
      <c r="W4304" s="40"/>
      <c r="X4304" s="40"/>
      <c r="Y4304" s="40"/>
      <c r="Z4304" s="40"/>
    </row>
    <row r="4305" spans="1:26" x14ac:dyDescent="0.2">
      <c r="A4305" s="40"/>
      <c r="W4305" s="40"/>
      <c r="X4305" s="40"/>
      <c r="Y4305" s="40"/>
      <c r="Z4305" s="40"/>
    </row>
    <row r="4306" spans="1:26" x14ac:dyDescent="0.2">
      <c r="A4306" s="40"/>
      <c r="W4306" s="40"/>
      <c r="X4306" s="40"/>
      <c r="Y4306" s="40"/>
      <c r="Z4306" s="40"/>
    </row>
    <row r="4307" spans="1:26" x14ac:dyDescent="0.2">
      <c r="A4307" s="40"/>
      <c r="W4307" s="40"/>
      <c r="X4307" s="40"/>
      <c r="Y4307" s="40"/>
      <c r="Z4307" s="40"/>
    </row>
    <row r="4308" spans="1:26" x14ac:dyDescent="0.2">
      <c r="A4308" s="40"/>
      <c r="W4308" s="40"/>
      <c r="X4308" s="40"/>
      <c r="Y4308" s="40"/>
      <c r="Z4308" s="40"/>
    </row>
    <row r="4309" spans="1:26" x14ac:dyDescent="0.2">
      <c r="A4309" s="40"/>
      <c r="W4309" s="40"/>
      <c r="X4309" s="40"/>
      <c r="Y4309" s="40"/>
      <c r="Z4309" s="40"/>
    </row>
    <row r="4310" spans="1:26" x14ac:dyDescent="0.2">
      <c r="A4310" s="40"/>
      <c r="W4310" s="40"/>
      <c r="X4310" s="40"/>
      <c r="Y4310" s="40"/>
      <c r="Z4310" s="40"/>
    </row>
    <row r="4311" spans="1:26" x14ac:dyDescent="0.2">
      <c r="A4311" s="40"/>
      <c r="W4311" s="40"/>
      <c r="X4311" s="40"/>
      <c r="Y4311" s="40"/>
      <c r="Z4311" s="40"/>
    </row>
    <row r="4312" spans="1:26" x14ac:dyDescent="0.2">
      <c r="A4312" s="40"/>
      <c r="W4312" s="40"/>
      <c r="X4312" s="40"/>
      <c r="Y4312" s="40"/>
      <c r="Z4312" s="40"/>
    </row>
    <row r="4313" spans="1:26" x14ac:dyDescent="0.2">
      <c r="A4313" s="40"/>
      <c r="W4313" s="40"/>
      <c r="X4313" s="40"/>
      <c r="Y4313" s="40"/>
      <c r="Z4313" s="40"/>
    </row>
    <row r="4314" spans="1:26" x14ac:dyDescent="0.2">
      <c r="A4314" s="40"/>
      <c r="W4314" s="40"/>
      <c r="X4314" s="40"/>
      <c r="Y4314" s="40"/>
      <c r="Z4314" s="40"/>
    </row>
    <row r="4315" spans="1:26" x14ac:dyDescent="0.2">
      <c r="A4315" s="40"/>
      <c r="W4315" s="40"/>
      <c r="X4315" s="40"/>
      <c r="Y4315" s="40"/>
      <c r="Z4315" s="40"/>
    </row>
    <row r="4316" spans="1:26" x14ac:dyDescent="0.2">
      <c r="A4316" s="40"/>
      <c r="W4316" s="40"/>
      <c r="X4316" s="40"/>
      <c r="Y4316" s="40"/>
      <c r="Z4316" s="40"/>
    </row>
    <row r="4317" spans="1:26" x14ac:dyDescent="0.2">
      <c r="A4317" s="40"/>
      <c r="W4317" s="40"/>
      <c r="X4317" s="40"/>
      <c r="Y4317" s="40"/>
      <c r="Z4317" s="40"/>
    </row>
    <row r="4318" spans="1:26" x14ac:dyDescent="0.2">
      <c r="A4318" s="40"/>
      <c r="W4318" s="40"/>
      <c r="X4318" s="40"/>
      <c r="Y4318" s="40"/>
      <c r="Z4318" s="40"/>
    </row>
    <row r="4319" spans="1:26" x14ac:dyDescent="0.2">
      <c r="A4319" s="40"/>
      <c r="W4319" s="40"/>
      <c r="X4319" s="40"/>
      <c r="Y4319" s="40"/>
      <c r="Z4319" s="40"/>
    </row>
    <row r="4320" spans="1:26" x14ac:dyDescent="0.2">
      <c r="A4320" s="40"/>
      <c r="W4320" s="40"/>
      <c r="X4320" s="40"/>
      <c r="Y4320" s="40"/>
      <c r="Z4320" s="40"/>
    </row>
    <row r="4321" spans="1:26" x14ac:dyDescent="0.2">
      <c r="A4321" s="40"/>
      <c r="W4321" s="40"/>
      <c r="X4321" s="40"/>
      <c r="Y4321" s="40"/>
      <c r="Z4321" s="40"/>
    </row>
    <row r="4322" spans="1:26" x14ac:dyDescent="0.2">
      <c r="A4322" s="40"/>
      <c r="W4322" s="40"/>
      <c r="X4322" s="40"/>
      <c r="Y4322" s="40"/>
      <c r="Z4322" s="40"/>
    </row>
    <row r="4323" spans="1:26" x14ac:dyDescent="0.2">
      <c r="A4323" s="40"/>
      <c r="W4323" s="40"/>
      <c r="X4323" s="40"/>
      <c r="Y4323" s="40"/>
      <c r="Z4323" s="40"/>
    </row>
    <row r="4324" spans="1:26" x14ac:dyDescent="0.2">
      <c r="A4324" s="40"/>
      <c r="W4324" s="40"/>
      <c r="X4324" s="40"/>
      <c r="Y4324" s="40"/>
      <c r="Z4324" s="40"/>
    </row>
    <row r="4325" spans="1:26" x14ac:dyDescent="0.2">
      <c r="A4325" s="40"/>
      <c r="W4325" s="40"/>
      <c r="X4325" s="40"/>
      <c r="Y4325" s="40"/>
      <c r="Z4325" s="40"/>
    </row>
    <row r="4326" spans="1:26" x14ac:dyDescent="0.2">
      <c r="A4326" s="40"/>
      <c r="W4326" s="40"/>
      <c r="X4326" s="40"/>
      <c r="Y4326" s="40"/>
      <c r="Z4326" s="40"/>
    </row>
    <row r="4327" spans="1:26" x14ac:dyDescent="0.2">
      <c r="A4327" s="40"/>
      <c r="W4327" s="40"/>
      <c r="X4327" s="40"/>
      <c r="Y4327" s="40"/>
      <c r="Z4327" s="40"/>
    </row>
    <row r="4328" spans="1:26" x14ac:dyDescent="0.2">
      <c r="A4328" s="40"/>
      <c r="W4328" s="40"/>
      <c r="X4328" s="40"/>
      <c r="Y4328" s="40"/>
      <c r="Z4328" s="40"/>
    </row>
    <row r="4329" spans="1:26" x14ac:dyDescent="0.2">
      <c r="A4329" s="40"/>
      <c r="W4329" s="40"/>
      <c r="X4329" s="40"/>
      <c r="Y4329" s="40"/>
      <c r="Z4329" s="40"/>
    </row>
    <row r="4330" spans="1:26" x14ac:dyDescent="0.2">
      <c r="A4330" s="40"/>
      <c r="W4330" s="40"/>
      <c r="X4330" s="40"/>
      <c r="Y4330" s="40"/>
      <c r="Z4330" s="40"/>
    </row>
    <row r="4331" spans="1:26" x14ac:dyDescent="0.2">
      <c r="A4331" s="40"/>
      <c r="W4331" s="40"/>
      <c r="X4331" s="40"/>
      <c r="Y4331" s="40"/>
      <c r="Z4331" s="40"/>
    </row>
    <row r="4332" spans="1:26" x14ac:dyDescent="0.2">
      <c r="A4332" s="40"/>
      <c r="W4332" s="40"/>
      <c r="X4332" s="40"/>
      <c r="Y4332" s="40"/>
      <c r="Z4332" s="40"/>
    </row>
    <row r="4333" spans="1:26" x14ac:dyDescent="0.2">
      <c r="A4333" s="40"/>
      <c r="W4333" s="40"/>
      <c r="X4333" s="40"/>
      <c r="Y4333" s="40"/>
      <c r="Z4333" s="40"/>
    </row>
    <row r="4334" spans="1:26" x14ac:dyDescent="0.2">
      <c r="A4334" s="40"/>
      <c r="W4334" s="40"/>
      <c r="X4334" s="40"/>
      <c r="Y4334" s="40"/>
      <c r="Z4334" s="40"/>
    </row>
    <row r="4335" spans="1:26" x14ac:dyDescent="0.2">
      <c r="A4335" s="40"/>
      <c r="W4335" s="40"/>
      <c r="X4335" s="40"/>
      <c r="Y4335" s="40"/>
      <c r="Z4335" s="40"/>
    </row>
    <row r="4336" spans="1:26" x14ac:dyDescent="0.2">
      <c r="A4336" s="40"/>
      <c r="W4336" s="40"/>
      <c r="X4336" s="40"/>
      <c r="Y4336" s="40"/>
      <c r="Z4336" s="40"/>
    </row>
    <row r="4337" spans="1:26" x14ac:dyDescent="0.2">
      <c r="A4337" s="40"/>
      <c r="W4337" s="40"/>
      <c r="X4337" s="40"/>
      <c r="Y4337" s="40"/>
      <c r="Z4337" s="40"/>
    </row>
    <row r="4338" spans="1:26" x14ac:dyDescent="0.2">
      <c r="A4338" s="40"/>
      <c r="W4338" s="40"/>
      <c r="X4338" s="40"/>
      <c r="Y4338" s="40"/>
      <c r="Z4338" s="40"/>
    </row>
    <row r="4339" spans="1:26" x14ac:dyDescent="0.2">
      <c r="A4339" s="40"/>
      <c r="W4339" s="40"/>
      <c r="X4339" s="40"/>
      <c r="Y4339" s="40"/>
      <c r="Z4339" s="40"/>
    </row>
    <row r="4340" spans="1:26" x14ac:dyDescent="0.2">
      <c r="A4340" s="40"/>
      <c r="W4340" s="40"/>
      <c r="X4340" s="40"/>
      <c r="Y4340" s="40"/>
      <c r="Z4340" s="40"/>
    </row>
    <row r="4341" spans="1:26" x14ac:dyDescent="0.2">
      <c r="A4341" s="40"/>
      <c r="W4341" s="40"/>
      <c r="X4341" s="40"/>
      <c r="Y4341" s="40"/>
      <c r="Z4341" s="40"/>
    </row>
    <row r="4342" spans="1:26" x14ac:dyDescent="0.2">
      <c r="A4342" s="40"/>
      <c r="W4342" s="40"/>
      <c r="X4342" s="40"/>
      <c r="Y4342" s="40"/>
      <c r="Z4342" s="40"/>
    </row>
    <row r="4343" spans="1:26" x14ac:dyDescent="0.2">
      <c r="A4343" s="40"/>
      <c r="W4343" s="40"/>
      <c r="X4343" s="40"/>
      <c r="Y4343" s="40"/>
      <c r="Z4343" s="40"/>
    </row>
    <row r="4344" spans="1:26" x14ac:dyDescent="0.2">
      <c r="A4344" s="40"/>
      <c r="W4344" s="40"/>
      <c r="X4344" s="40"/>
      <c r="Y4344" s="40"/>
      <c r="Z4344" s="40"/>
    </row>
    <row r="4345" spans="1:26" x14ac:dyDescent="0.2">
      <c r="A4345" s="40"/>
      <c r="W4345" s="40"/>
      <c r="X4345" s="40"/>
      <c r="Y4345" s="40"/>
      <c r="Z4345" s="40"/>
    </row>
    <row r="4346" spans="1:26" x14ac:dyDescent="0.2">
      <c r="A4346" s="40"/>
      <c r="W4346" s="40"/>
      <c r="X4346" s="40"/>
      <c r="Y4346" s="40"/>
      <c r="Z4346" s="40"/>
    </row>
    <row r="4347" spans="1:26" x14ac:dyDescent="0.2">
      <c r="A4347" s="40"/>
      <c r="W4347" s="40"/>
      <c r="X4347" s="40"/>
      <c r="Y4347" s="40"/>
      <c r="Z4347" s="40"/>
    </row>
    <row r="4348" spans="1:26" x14ac:dyDescent="0.2">
      <c r="A4348" s="40"/>
      <c r="W4348" s="40"/>
      <c r="X4348" s="40"/>
      <c r="Y4348" s="40"/>
      <c r="Z4348" s="40"/>
    </row>
    <row r="4349" spans="1:26" x14ac:dyDescent="0.2">
      <c r="A4349" s="40"/>
      <c r="W4349" s="40"/>
      <c r="X4349" s="40"/>
      <c r="Y4349" s="40"/>
      <c r="Z4349" s="40"/>
    </row>
    <row r="4350" spans="1:26" x14ac:dyDescent="0.2">
      <c r="A4350" s="40"/>
      <c r="W4350" s="40"/>
      <c r="X4350" s="40"/>
      <c r="Y4350" s="40"/>
      <c r="Z4350" s="40"/>
    </row>
    <row r="4351" spans="1:26" x14ac:dyDescent="0.2">
      <c r="A4351" s="40"/>
      <c r="W4351" s="40"/>
      <c r="X4351" s="40"/>
      <c r="Y4351" s="40"/>
      <c r="Z4351" s="40"/>
    </row>
    <row r="4352" spans="1:26" x14ac:dyDescent="0.2">
      <c r="A4352" s="40"/>
      <c r="W4352" s="40"/>
      <c r="X4352" s="40"/>
      <c r="Y4352" s="40"/>
      <c r="Z4352" s="40"/>
    </row>
    <row r="4353" spans="1:26" x14ac:dyDescent="0.2">
      <c r="A4353" s="40"/>
      <c r="W4353" s="40"/>
      <c r="X4353" s="40"/>
      <c r="Y4353" s="40"/>
      <c r="Z4353" s="40"/>
    </row>
    <row r="4354" spans="1:26" x14ac:dyDescent="0.2">
      <c r="A4354" s="40"/>
      <c r="W4354" s="40"/>
      <c r="X4354" s="40"/>
      <c r="Y4354" s="40"/>
      <c r="Z4354" s="40"/>
    </row>
    <row r="4355" spans="1:26" x14ac:dyDescent="0.2">
      <c r="A4355" s="40"/>
      <c r="W4355" s="40"/>
      <c r="X4355" s="40"/>
      <c r="Y4355" s="40"/>
      <c r="Z4355" s="40"/>
    </row>
    <row r="4356" spans="1:26" x14ac:dyDescent="0.2">
      <c r="A4356" s="40"/>
      <c r="W4356" s="40"/>
      <c r="X4356" s="40"/>
      <c r="Y4356" s="40"/>
      <c r="Z4356" s="40"/>
    </row>
    <row r="4357" spans="1:26" x14ac:dyDescent="0.2">
      <c r="A4357" s="40"/>
      <c r="W4357" s="40"/>
      <c r="X4357" s="40"/>
      <c r="Y4357" s="40"/>
      <c r="Z4357" s="40"/>
    </row>
    <row r="4358" spans="1:26" x14ac:dyDescent="0.2">
      <c r="A4358" s="40"/>
      <c r="W4358" s="40"/>
      <c r="X4358" s="40"/>
      <c r="Y4358" s="40"/>
      <c r="Z4358" s="40"/>
    </row>
    <row r="4359" spans="1:26" x14ac:dyDescent="0.2">
      <c r="A4359" s="40"/>
      <c r="W4359" s="40"/>
      <c r="X4359" s="40"/>
      <c r="Y4359" s="40"/>
      <c r="Z4359" s="40"/>
    </row>
    <row r="4360" spans="1:26" x14ac:dyDescent="0.2">
      <c r="A4360" s="40"/>
      <c r="W4360" s="40"/>
      <c r="X4360" s="40"/>
      <c r="Y4360" s="40"/>
      <c r="Z4360" s="40"/>
    </row>
    <row r="4361" spans="1:26" x14ac:dyDescent="0.2">
      <c r="A4361" s="40"/>
      <c r="W4361" s="40"/>
      <c r="X4361" s="40"/>
      <c r="Y4361" s="40"/>
      <c r="Z4361" s="40"/>
    </row>
    <row r="4362" spans="1:26" x14ac:dyDescent="0.2">
      <c r="A4362" s="40"/>
      <c r="W4362" s="40"/>
      <c r="X4362" s="40"/>
      <c r="Y4362" s="40"/>
      <c r="Z4362" s="40"/>
    </row>
    <row r="4363" spans="1:26" x14ac:dyDescent="0.2">
      <c r="A4363" s="40"/>
      <c r="W4363" s="40"/>
      <c r="X4363" s="40"/>
      <c r="Y4363" s="40"/>
      <c r="Z4363" s="40"/>
    </row>
    <row r="4364" spans="1:26" x14ac:dyDescent="0.2">
      <c r="A4364" s="40"/>
      <c r="W4364" s="40"/>
      <c r="X4364" s="40"/>
      <c r="Y4364" s="40"/>
      <c r="Z4364" s="40"/>
    </row>
    <row r="4365" spans="1:26" x14ac:dyDescent="0.2">
      <c r="A4365" s="40"/>
      <c r="W4365" s="40"/>
      <c r="X4365" s="40"/>
      <c r="Y4365" s="40"/>
      <c r="Z4365" s="40"/>
    </row>
    <row r="4366" spans="1:26" x14ac:dyDescent="0.2">
      <c r="A4366" s="40"/>
      <c r="W4366" s="40"/>
      <c r="X4366" s="40"/>
      <c r="Y4366" s="40"/>
      <c r="Z4366" s="40"/>
    </row>
    <row r="4367" spans="1:26" x14ac:dyDescent="0.2">
      <c r="A4367" s="40"/>
      <c r="W4367" s="40"/>
      <c r="X4367" s="40"/>
      <c r="Y4367" s="40"/>
      <c r="Z4367" s="40"/>
    </row>
    <row r="4368" spans="1:26" x14ac:dyDescent="0.2">
      <c r="A4368" s="40"/>
      <c r="W4368" s="40"/>
      <c r="X4368" s="40"/>
      <c r="Y4368" s="40"/>
      <c r="Z4368" s="40"/>
    </row>
    <row r="4369" spans="1:26" x14ac:dyDescent="0.2">
      <c r="A4369" s="40"/>
      <c r="W4369" s="40"/>
      <c r="X4369" s="40"/>
      <c r="Y4369" s="40"/>
      <c r="Z4369" s="40"/>
    </row>
    <row r="4370" spans="1:26" x14ac:dyDescent="0.2">
      <c r="A4370" s="40"/>
      <c r="W4370" s="40"/>
      <c r="X4370" s="40"/>
      <c r="Y4370" s="40"/>
      <c r="Z4370" s="40"/>
    </row>
    <row r="4371" spans="1:26" x14ac:dyDescent="0.2">
      <c r="A4371" s="40"/>
      <c r="W4371" s="40"/>
      <c r="X4371" s="40"/>
      <c r="Y4371" s="40"/>
      <c r="Z4371" s="40"/>
    </row>
    <row r="4372" spans="1:26" x14ac:dyDescent="0.2">
      <c r="A4372" s="40"/>
      <c r="W4372" s="40"/>
      <c r="X4372" s="40"/>
      <c r="Y4372" s="40"/>
      <c r="Z4372" s="40"/>
    </row>
    <row r="4373" spans="1:26" x14ac:dyDescent="0.2">
      <c r="A4373" s="40"/>
      <c r="W4373" s="40"/>
      <c r="X4373" s="40"/>
      <c r="Y4373" s="40"/>
      <c r="Z4373" s="40"/>
    </row>
    <row r="4374" spans="1:26" x14ac:dyDescent="0.2">
      <c r="A4374" s="40"/>
      <c r="W4374" s="40"/>
      <c r="X4374" s="40"/>
      <c r="Y4374" s="40"/>
      <c r="Z4374" s="40"/>
    </row>
    <row r="4375" spans="1:26" x14ac:dyDescent="0.2">
      <c r="A4375" s="40"/>
      <c r="W4375" s="40"/>
      <c r="X4375" s="40"/>
      <c r="Y4375" s="40"/>
      <c r="Z4375" s="40"/>
    </row>
    <row r="4376" spans="1:26" x14ac:dyDescent="0.2">
      <c r="A4376" s="40"/>
      <c r="W4376" s="40"/>
      <c r="X4376" s="40"/>
      <c r="Y4376" s="40"/>
      <c r="Z4376" s="40"/>
    </row>
    <row r="4377" spans="1:26" x14ac:dyDescent="0.2">
      <c r="A4377" s="40"/>
      <c r="W4377" s="40"/>
      <c r="X4377" s="40"/>
      <c r="Y4377" s="40"/>
      <c r="Z4377" s="40"/>
    </row>
    <row r="4378" spans="1:26" x14ac:dyDescent="0.2">
      <c r="A4378" s="40"/>
      <c r="W4378" s="40"/>
      <c r="X4378" s="40"/>
      <c r="Y4378" s="40"/>
      <c r="Z4378" s="40"/>
    </row>
    <row r="4379" spans="1:26" x14ac:dyDescent="0.2">
      <c r="A4379" s="40"/>
      <c r="W4379" s="40"/>
      <c r="X4379" s="40"/>
      <c r="Y4379" s="40"/>
      <c r="Z4379" s="40"/>
    </row>
    <row r="4380" spans="1:26" x14ac:dyDescent="0.2">
      <c r="A4380" s="40"/>
      <c r="W4380" s="40"/>
      <c r="X4380" s="40"/>
      <c r="Y4380" s="40"/>
      <c r="Z4380" s="40"/>
    </row>
    <row r="4381" spans="1:26" x14ac:dyDescent="0.2">
      <c r="A4381" s="40"/>
      <c r="W4381" s="40"/>
      <c r="X4381" s="40"/>
      <c r="Y4381" s="40"/>
      <c r="Z4381" s="40"/>
    </row>
    <row r="4382" spans="1:26" x14ac:dyDescent="0.2">
      <c r="A4382" s="40"/>
      <c r="W4382" s="40"/>
      <c r="X4382" s="40"/>
      <c r="Y4382" s="40"/>
      <c r="Z4382" s="40"/>
    </row>
    <row r="4383" spans="1:26" x14ac:dyDescent="0.2">
      <c r="A4383" s="40"/>
      <c r="W4383" s="40"/>
      <c r="X4383" s="40"/>
      <c r="Y4383" s="40"/>
      <c r="Z4383" s="40"/>
    </row>
    <row r="4384" spans="1:26" x14ac:dyDescent="0.2">
      <c r="A4384" s="40"/>
      <c r="W4384" s="40"/>
      <c r="X4384" s="40"/>
      <c r="Y4384" s="40"/>
      <c r="Z4384" s="40"/>
    </row>
    <row r="4385" spans="1:26" x14ac:dyDescent="0.2">
      <c r="A4385" s="40"/>
      <c r="W4385" s="40"/>
      <c r="X4385" s="40"/>
      <c r="Y4385" s="40"/>
      <c r="Z4385" s="40"/>
    </row>
    <row r="4386" spans="1:26" x14ac:dyDescent="0.2">
      <c r="A4386" s="40"/>
      <c r="W4386" s="40"/>
      <c r="X4386" s="40"/>
      <c r="Y4386" s="40"/>
      <c r="Z4386" s="40"/>
    </row>
    <row r="4387" spans="1:26" x14ac:dyDescent="0.2">
      <c r="A4387" s="40"/>
      <c r="W4387" s="40"/>
      <c r="X4387" s="40"/>
      <c r="Y4387" s="40"/>
      <c r="Z4387" s="40"/>
    </row>
    <row r="4388" spans="1:26" x14ac:dyDescent="0.2">
      <c r="A4388" s="40"/>
      <c r="W4388" s="40"/>
      <c r="X4388" s="40"/>
      <c r="Y4388" s="40"/>
      <c r="Z4388" s="40"/>
    </row>
    <row r="4389" spans="1:26" x14ac:dyDescent="0.2">
      <c r="A4389" s="40"/>
      <c r="W4389" s="40"/>
      <c r="X4389" s="40"/>
      <c r="Y4389" s="40"/>
      <c r="Z4389" s="40"/>
    </row>
    <row r="4390" spans="1:26" x14ac:dyDescent="0.2">
      <c r="A4390" s="40"/>
      <c r="W4390" s="40"/>
      <c r="X4390" s="40"/>
      <c r="Y4390" s="40"/>
      <c r="Z4390" s="40"/>
    </row>
    <row r="4391" spans="1:26" x14ac:dyDescent="0.2">
      <c r="A4391" s="40"/>
      <c r="W4391" s="40"/>
      <c r="X4391" s="40"/>
      <c r="Y4391" s="40"/>
      <c r="Z4391" s="40"/>
    </row>
    <row r="4392" spans="1:26" x14ac:dyDescent="0.2">
      <c r="A4392" s="40"/>
      <c r="W4392" s="40"/>
      <c r="X4392" s="40"/>
      <c r="Y4392" s="40"/>
      <c r="Z4392" s="40"/>
    </row>
    <row r="4393" spans="1:26" x14ac:dyDescent="0.2">
      <c r="A4393" s="40"/>
      <c r="W4393" s="40"/>
      <c r="X4393" s="40"/>
      <c r="Y4393" s="40"/>
      <c r="Z4393" s="40"/>
    </row>
    <row r="4394" spans="1:26" x14ac:dyDescent="0.2">
      <c r="A4394" s="40"/>
      <c r="W4394" s="40"/>
      <c r="X4394" s="40"/>
      <c r="Y4394" s="40"/>
      <c r="Z4394" s="40"/>
    </row>
    <row r="4395" spans="1:26" x14ac:dyDescent="0.2">
      <c r="A4395" s="40"/>
      <c r="W4395" s="40"/>
      <c r="X4395" s="40"/>
      <c r="Y4395" s="40"/>
      <c r="Z4395" s="40"/>
    </row>
    <row r="4396" spans="1:26" x14ac:dyDescent="0.2">
      <c r="A4396" s="40"/>
      <c r="W4396" s="40"/>
      <c r="X4396" s="40"/>
      <c r="Y4396" s="40"/>
      <c r="Z4396" s="40"/>
    </row>
    <row r="4397" spans="1:26" x14ac:dyDescent="0.2">
      <c r="A4397" s="40"/>
      <c r="W4397" s="40"/>
      <c r="X4397" s="40"/>
      <c r="Y4397" s="40"/>
      <c r="Z4397" s="40"/>
    </row>
    <row r="4398" spans="1:26" x14ac:dyDescent="0.2">
      <c r="A4398" s="40"/>
      <c r="W4398" s="40"/>
      <c r="X4398" s="40"/>
      <c r="Y4398" s="40"/>
      <c r="Z4398" s="40"/>
    </row>
    <row r="4399" spans="1:26" x14ac:dyDescent="0.2">
      <c r="A4399" s="40"/>
      <c r="W4399" s="40"/>
      <c r="X4399" s="40"/>
      <c r="Y4399" s="40"/>
      <c r="Z4399" s="40"/>
    </row>
    <row r="4400" spans="1:26" x14ac:dyDescent="0.2">
      <c r="A4400" s="40"/>
      <c r="W4400" s="40"/>
      <c r="X4400" s="40"/>
      <c r="Y4400" s="40"/>
      <c r="Z4400" s="40"/>
    </row>
    <row r="4401" spans="1:26" x14ac:dyDescent="0.2">
      <c r="A4401" s="40"/>
      <c r="W4401" s="40"/>
      <c r="X4401" s="40"/>
      <c r="Y4401" s="40"/>
      <c r="Z4401" s="40"/>
    </row>
    <row r="4402" spans="1:26" x14ac:dyDescent="0.2">
      <c r="A4402" s="40"/>
      <c r="W4402" s="40"/>
      <c r="X4402" s="40"/>
      <c r="Y4402" s="40"/>
      <c r="Z4402" s="40"/>
    </row>
    <row r="4403" spans="1:26" x14ac:dyDescent="0.2">
      <c r="A4403" s="40"/>
      <c r="W4403" s="40"/>
      <c r="X4403" s="40"/>
      <c r="Y4403" s="40"/>
      <c r="Z4403" s="40"/>
    </row>
    <row r="4404" spans="1:26" x14ac:dyDescent="0.2">
      <c r="A4404" s="40"/>
      <c r="W4404" s="40"/>
      <c r="X4404" s="40"/>
      <c r="Y4404" s="40"/>
      <c r="Z4404" s="40"/>
    </row>
    <row r="4405" spans="1:26" x14ac:dyDescent="0.2">
      <c r="A4405" s="40"/>
      <c r="W4405" s="40"/>
      <c r="X4405" s="40"/>
      <c r="Y4405" s="40"/>
      <c r="Z4405" s="40"/>
    </row>
    <row r="4406" spans="1:26" x14ac:dyDescent="0.2">
      <c r="A4406" s="40"/>
      <c r="W4406" s="40"/>
      <c r="X4406" s="40"/>
      <c r="Y4406" s="40"/>
      <c r="Z4406" s="40"/>
    </row>
    <row r="4407" spans="1:26" x14ac:dyDescent="0.2">
      <c r="A4407" s="40"/>
      <c r="W4407" s="40"/>
      <c r="X4407" s="40"/>
      <c r="Y4407" s="40"/>
      <c r="Z4407" s="40"/>
    </row>
    <row r="4408" spans="1:26" x14ac:dyDescent="0.2">
      <c r="A4408" s="40"/>
      <c r="W4408" s="40"/>
      <c r="X4408" s="40"/>
      <c r="Y4408" s="40"/>
      <c r="Z4408" s="40"/>
    </row>
    <row r="4409" spans="1:26" x14ac:dyDescent="0.2">
      <c r="A4409" s="40"/>
      <c r="W4409" s="40"/>
      <c r="X4409" s="40"/>
      <c r="Y4409" s="40"/>
      <c r="Z4409" s="40"/>
    </row>
    <row r="4410" spans="1:26" x14ac:dyDescent="0.2">
      <c r="A4410" s="40"/>
      <c r="W4410" s="40"/>
      <c r="X4410" s="40"/>
      <c r="Y4410" s="40"/>
      <c r="Z4410" s="40"/>
    </row>
    <row r="4411" spans="1:26" x14ac:dyDescent="0.2">
      <c r="A4411" s="40"/>
      <c r="W4411" s="40"/>
      <c r="X4411" s="40"/>
      <c r="Y4411" s="40"/>
      <c r="Z4411" s="40"/>
    </row>
    <row r="4412" spans="1:26" x14ac:dyDescent="0.2">
      <c r="A4412" s="40"/>
      <c r="W4412" s="40"/>
      <c r="X4412" s="40"/>
      <c r="Y4412" s="40"/>
      <c r="Z4412" s="40"/>
    </row>
    <row r="4413" spans="1:26" x14ac:dyDescent="0.2">
      <c r="A4413" s="40"/>
      <c r="W4413" s="40"/>
      <c r="X4413" s="40"/>
      <c r="Y4413" s="40"/>
      <c r="Z4413" s="40"/>
    </row>
    <row r="4414" spans="1:26" x14ac:dyDescent="0.2">
      <c r="A4414" s="40"/>
      <c r="W4414" s="40"/>
      <c r="X4414" s="40"/>
      <c r="Y4414" s="40"/>
      <c r="Z4414" s="40"/>
    </row>
    <row r="4415" spans="1:26" x14ac:dyDescent="0.2">
      <c r="A4415" s="40"/>
      <c r="W4415" s="40"/>
      <c r="X4415" s="40"/>
      <c r="Y4415" s="40"/>
      <c r="Z4415" s="40"/>
    </row>
    <row r="4416" spans="1:26" x14ac:dyDescent="0.2">
      <c r="A4416" s="40"/>
      <c r="W4416" s="40"/>
      <c r="X4416" s="40"/>
      <c r="Y4416" s="40"/>
      <c r="Z4416" s="40"/>
    </row>
    <row r="4417" spans="1:26" x14ac:dyDescent="0.2">
      <c r="A4417" s="40"/>
      <c r="W4417" s="40"/>
      <c r="X4417" s="40"/>
      <c r="Y4417" s="40"/>
      <c r="Z4417" s="40"/>
    </row>
    <row r="4418" spans="1:26" x14ac:dyDescent="0.2">
      <c r="A4418" s="40"/>
      <c r="W4418" s="40"/>
      <c r="X4418" s="40"/>
      <c r="Y4418" s="40"/>
      <c r="Z4418" s="40"/>
    </row>
    <row r="4419" spans="1:26" x14ac:dyDescent="0.2">
      <c r="A4419" s="40"/>
      <c r="W4419" s="40"/>
      <c r="X4419" s="40"/>
      <c r="Y4419" s="40"/>
      <c r="Z4419" s="40"/>
    </row>
    <row r="4420" spans="1:26" x14ac:dyDescent="0.2">
      <c r="A4420" s="40"/>
      <c r="W4420" s="40"/>
      <c r="X4420" s="40"/>
      <c r="Y4420" s="40"/>
      <c r="Z4420" s="40"/>
    </row>
    <row r="4421" spans="1:26" x14ac:dyDescent="0.2">
      <c r="A4421" s="40"/>
      <c r="W4421" s="40"/>
      <c r="X4421" s="40"/>
      <c r="Y4421" s="40"/>
      <c r="Z4421" s="40"/>
    </row>
    <row r="4422" spans="1:26" x14ac:dyDescent="0.2">
      <c r="A4422" s="40"/>
      <c r="W4422" s="40"/>
      <c r="X4422" s="40"/>
      <c r="Y4422" s="40"/>
      <c r="Z4422" s="40"/>
    </row>
    <row r="4423" spans="1:26" x14ac:dyDescent="0.2">
      <c r="A4423" s="40"/>
      <c r="W4423" s="40"/>
      <c r="X4423" s="40"/>
      <c r="Y4423" s="40"/>
      <c r="Z4423" s="40"/>
    </row>
    <row r="4424" spans="1:26" x14ac:dyDescent="0.2">
      <c r="A4424" s="40"/>
      <c r="W4424" s="40"/>
      <c r="X4424" s="40"/>
      <c r="Y4424" s="40"/>
      <c r="Z4424" s="40"/>
    </row>
    <row r="4425" spans="1:26" x14ac:dyDescent="0.2">
      <c r="A4425" s="40"/>
      <c r="W4425" s="40"/>
      <c r="X4425" s="40"/>
      <c r="Y4425" s="40"/>
      <c r="Z4425" s="40"/>
    </row>
    <row r="4426" spans="1:26" x14ac:dyDescent="0.2">
      <c r="A4426" s="40"/>
      <c r="W4426" s="40"/>
      <c r="X4426" s="40"/>
      <c r="Y4426" s="40"/>
      <c r="Z4426" s="40"/>
    </row>
    <row r="4427" spans="1:26" x14ac:dyDescent="0.2">
      <c r="A4427" s="40"/>
      <c r="W4427" s="40"/>
      <c r="X4427" s="40"/>
      <c r="Y4427" s="40"/>
      <c r="Z4427" s="40"/>
    </row>
    <row r="4428" spans="1:26" x14ac:dyDescent="0.2">
      <c r="A4428" s="40"/>
      <c r="W4428" s="40"/>
      <c r="X4428" s="40"/>
      <c r="Y4428" s="40"/>
      <c r="Z4428" s="40"/>
    </row>
    <row r="4429" spans="1:26" x14ac:dyDescent="0.2">
      <c r="A4429" s="40"/>
      <c r="W4429" s="40"/>
      <c r="X4429" s="40"/>
      <c r="Y4429" s="40"/>
      <c r="Z4429" s="40"/>
    </row>
    <row r="4430" spans="1:26" x14ac:dyDescent="0.2">
      <c r="A4430" s="40"/>
      <c r="W4430" s="40"/>
      <c r="X4430" s="40"/>
      <c r="Y4430" s="40"/>
      <c r="Z4430" s="40"/>
    </row>
    <row r="4431" spans="1:26" x14ac:dyDescent="0.2">
      <c r="A4431" s="40"/>
      <c r="W4431" s="40"/>
      <c r="X4431" s="40"/>
      <c r="Y4431" s="40"/>
      <c r="Z4431" s="40"/>
    </row>
    <row r="4432" spans="1:26" x14ac:dyDescent="0.2">
      <c r="A4432" s="40"/>
      <c r="W4432" s="40"/>
      <c r="X4432" s="40"/>
      <c r="Y4432" s="40"/>
      <c r="Z4432" s="40"/>
    </row>
    <row r="4433" spans="1:26" x14ac:dyDescent="0.2">
      <c r="A4433" s="40"/>
      <c r="W4433" s="40"/>
      <c r="X4433" s="40"/>
      <c r="Y4433" s="40"/>
      <c r="Z4433" s="40"/>
    </row>
    <row r="4434" spans="1:26" x14ac:dyDescent="0.2">
      <c r="A4434" s="40"/>
      <c r="W4434" s="40"/>
      <c r="X4434" s="40"/>
      <c r="Y4434" s="40"/>
      <c r="Z4434" s="40"/>
    </row>
    <row r="4435" spans="1:26" x14ac:dyDescent="0.2">
      <c r="A4435" s="40"/>
      <c r="W4435" s="40"/>
      <c r="X4435" s="40"/>
      <c r="Y4435" s="40"/>
      <c r="Z4435" s="40"/>
    </row>
    <row r="4436" spans="1:26" x14ac:dyDescent="0.2">
      <c r="A4436" s="40"/>
      <c r="W4436" s="40"/>
      <c r="X4436" s="40"/>
      <c r="Y4436" s="40"/>
      <c r="Z4436" s="40"/>
    </row>
    <row r="4437" spans="1:26" x14ac:dyDescent="0.2">
      <c r="A4437" s="40"/>
      <c r="W4437" s="40"/>
      <c r="X4437" s="40"/>
      <c r="Y4437" s="40"/>
      <c r="Z4437" s="40"/>
    </row>
    <row r="4438" spans="1:26" x14ac:dyDescent="0.2">
      <c r="A4438" s="40"/>
      <c r="W4438" s="40"/>
      <c r="X4438" s="40"/>
      <c r="Y4438" s="40"/>
      <c r="Z4438" s="40"/>
    </row>
    <row r="4439" spans="1:26" x14ac:dyDescent="0.2">
      <c r="A4439" s="40"/>
      <c r="W4439" s="40"/>
      <c r="X4439" s="40"/>
      <c r="Y4439" s="40"/>
      <c r="Z4439" s="40"/>
    </row>
    <row r="4440" spans="1:26" x14ac:dyDescent="0.2">
      <c r="A4440" s="40"/>
      <c r="W4440" s="40"/>
      <c r="X4440" s="40"/>
      <c r="Y4440" s="40"/>
      <c r="Z4440" s="40"/>
    </row>
    <row r="4441" spans="1:26" x14ac:dyDescent="0.2">
      <c r="A4441" s="40"/>
      <c r="W4441" s="40"/>
      <c r="X4441" s="40"/>
      <c r="Y4441" s="40"/>
      <c r="Z4441" s="40"/>
    </row>
    <row r="4442" spans="1:26" x14ac:dyDescent="0.2">
      <c r="A4442" s="40"/>
      <c r="W4442" s="40"/>
      <c r="X4442" s="40"/>
      <c r="Y4442" s="40"/>
      <c r="Z4442" s="40"/>
    </row>
    <row r="4443" spans="1:26" x14ac:dyDescent="0.2">
      <c r="A4443" s="40"/>
      <c r="W4443" s="40"/>
      <c r="X4443" s="40"/>
      <c r="Y4443" s="40"/>
      <c r="Z4443" s="40"/>
    </row>
    <row r="4444" spans="1:26" x14ac:dyDescent="0.2">
      <c r="A4444" s="40"/>
      <c r="W4444" s="40"/>
      <c r="X4444" s="40"/>
      <c r="Y4444" s="40"/>
      <c r="Z4444" s="40"/>
    </row>
    <row r="4445" spans="1:26" x14ac:dyDescent="0.2">
      <c r="A4445" s="40"/>
      <c r="W4445" s="40"/>
      <c r="X4445" s="40"/>
      <c r="Y4445" s="40"/>
      <c r="Z4445" s="40"/>
    </row>
    <row r="4446" spans="1:26" x14ac:dyDescent="0.2">
      <c r="A4446" s="40"/>
      <c r="W4446" s="40"/>
      <c r="X4446" s="40"/>
      <c r="Y4446" s="40"/>
      <c r="Z4446" s="40"/>
    </row>
    <row r="4447" spans="1:26" x14ac:dyDescent="0.2">
      <c r="A4447" s="40"/>
      <c r="W4447" s="40"/>
      <c r="X4447" s="40"/>
      <c r="Y4447" s="40"/>
      <c r="Z4447" s="40"/>
    </row>
    <row r="4448" spans="1:26" x14ac:dyDescent="0.2">
      <c r="A4448" s="40"/>
      <c r="W4448" s="40"/>
      <c r="X4448" s="40"/>
      <c r="Y4448" s="40"/>
      <c r="Z4448" s="40"/>
    </row>
    <row r="4449" spans="1:26" x14ac:dyDescent="0.2">
      <c r="A4449" s="40"/>
      <c r="W4449" s="40"/>
      <c r="X4449" s="40"/>
      <c r="Y4449" s="40"/>
      <c r="Z4449" s="40"/>
    </row>
    <row r="4450" spans="1:26" x14ac:dyDescent="0.2">
      <c r="A4450" s="40"/>
      <c r="W4450" s="40"/>
      <c r="X4450" s="40"/>
      <c r="Y4450" s="40"/>
      <c r="Z4450" s="40"/>
    </row>
    <row r="4451" spans="1:26" x14ac:dyDescent="0.2">
      <c r="A4451" s="40"/>
      <c r="W4451" s="40"/>
      <c r="X4451" s="40"/>
      <c r="Y4451" s="40"/>
      <c r="Z4451" s="40"/>
    </row>
    <row r="4452" spans="1:26" x14ac:dyDescent="0.2">
      <c r="A4452" s="40"/>
      <c r="W4452" s="40"/>
      <c r="X4452" s="40"/>
      <c r="Y4452" s="40"/>
      <c r="Z4452" s="40"/>
    </row>
    <row r="4453" spans="1:26" x14ac:dyDescent="0.2">
      <c r="A4453" s="40"/>
      <c r="W4453" s="40"/>
      <c r="X4453" s="40"/>
      <c r="Y4453" s="40"/>
      <c r="Z4453" s="40"/>
    </row>
    <row r="4454" spans="1:26" x14ac:dyDescent="0.2">
      <c r="A4454" s="40"/>
      <c r="W4454" s="40"/>
      <c r="X4454" s="40"/>
      <c r="Y4454" s="40"/>
      <c r="Z4454" s="40"/>
    </row>
    <row r="4455" spans="1:26" x14ac:dyDescent="0.2">
      <c r="A4455" s="40"/>
      <c r="W4455" s="40"/>
      <c r="X4455" s="40"/>
      <c r="Y4455" s="40"/>
      <c r="Z4455" s="40"/>
    </row>
    <row r="4456" spans="1:26" x14ac:dyDescent="0.2">
      <c r="A4456" s="40"/>
      <c r="W4456" s="40"/>
      <c r="X4456" s="40"/>
      <c r="Y4456" s="40"/>
      <c r="Z4456" s="40"/>
    </row>
    <row r="4457" spans="1:26" x14ac:dyDescent="0.2">
      <c r="A4457" s="40"/>
      <c r="W4457" s="40"/>
      <c r="X4457" s="40"/>
      <c r="Y4457" s="40"/>
      <c r="Z4457" s="40"/>
    </row>
    <row r="4458" spans="1:26" x14ac:dyDescent="0.2">
      <c r="A4458" s="40"/>
      <c r="W4458" s="40"/>
      <c r="X4458" s="40"/>
      <c r="Y4458" s="40"/>
      <c r="Z4458" s="40"/>
    </row>
    <row r="4459" spans="1:26" x14ac:dyDescent="0.2">
      <c r="A4459" s="40"/>
      <c r="W4459" s="40"/>
      <c r="X4459" s="40"/>
      <c r="Y4459" s="40"/>
      <c r="Z4459" s="40"/>
    </row>
    <row r="4460" spans="1:26" x14ac:dyDescent="0.2">
      <c r="A4460" s="40"/>
      <c r="W4460" s="40"/>
      <c r="X4460" s="40"/>
      <c r="Y4460" s="40"/>
      <c r="Z4460" s="40"/>
    </row>
    <row r="4461" spans="1:26" x14ac:dyDescent="0.2">
      <c r="A4461" s="40"/>
      <c r="W4461" s="40"/>
      <c r="X4461" s="40"/>
      <c r="Y4461" s="40"/>
      <c r="Z4461" s="40"/>
    </row>
    <row r="4462" spans="1:26" x14ac:dyDescent="0.2">
      <c r="A4462" s="40"/>
      <c r="W4462" s="40"/>
      <c r="X4462" s="40"/>
      <c r="Y4462" s="40"/>
      <c r="Z4462" s="40"/>
    </row>
    <row r="4463" spans="1:26" x14ac:dyDescent="0.2">
      <c r="A4463" s="40"/>
      <c r="W4463" s="40"/>
      <c r="X4463" s="40"/>
      <c r="Y4463" s="40"/>
      <c r="Z4463" s="40"/>
    </row>
    <row r="4464" spans="1:26" x14ac:dyDescent="0.2">
      <c r="A4464" s="40"/>
      <c r="W4464" s="40"/>
      <c r="X4464" s="40"/>
      <c r="Y4464" s="40"/>
      <c r="Z4464" s="40"/>
    </row>
    <row r="4465" spans="1:26" x14ac:dyDescent="0.2">
      <c r="A4465" s="40"/>
      <c r="W4465" s="40"/>
      <c r="X4465" s="40"/>
      <c r="Y4465" s="40"/>
      <c r="Z4465" s="40"/>
    </row>
    <row r="4466" spans="1:26" x14ac:dyDescent="0.2">
      <c r="A4466" s="40"/>
      <c r="W4466" s="40"/>
      <c r="X4466" s="40"/>
      <c r="Y4466" s="40"/>
      <c r="Z4466" s="40"/>
    </row>
    <row r="4467" spans="1:26" x14ac:dyDescent="0.2">
      <c r="A4467" s="40"/>
      <c r="W4467" s="40"/>
      <c r="X4467" s="40"/>
      <c r="Y4467" s="40"/>
      <c r="Z4467" s="40"/>
    </row>
    <row r="4468" spans="1:26" x14ac:dyDescent="0.2">
      <c r="A4468" s="40"/>
      <c r="W4468" s="40"/>
      <c r="X4468" s="40"/>
      <c r="Y4468" s="40"/>
      <c r="Z4468" s="40"/>
    </row>
    <row r="4469" spans="1:26" x14ac:dyDescent="0.2">
      <c r="A4469" s="40"/>
      <c r="W4469" s="40"/>
      <c r="X4469" s="40"/>
      <c r="Y4469" s="40"/>
      <c r="Z4469" s="40"/>
    </row>
    <row r="4470" spans="1:26" x14ac:dyDescent="0.2">
      <c r="A4470" s="40"/>
      <c r="W4470" s="40"/>
      <c r="X4470" s="40"/>
      <c r="Y4470" s="40"/>
      <c r="Z4470" s="40"/>
    </row>
    <row r="4471" spans="1:26" x14ac:dyDescent="0.2">
      <c r="A4471" s="40"/>
      <c r="W4471" s="40"/>
      <c r="X4471" s="40"/>
      <c r="Y4471" s="40"/>
      <c r="Z4471" s="40"/>
    </row>
    <row r="4472" spans="1:26" x14ac:dyDescent="0.2">
      <c r="A4472" s="40"/>
      <c r="W4472" s="40"/>
      <c r="X4472" s="40"/>
      <c r="Y4472" s="40"/>
      <c r="Z4472" s="40"/>
    </row>
    <row r="4473" spans="1:26" x14ac:dyDescent="0.2">
      <c r="A4473" s="40"/>
      <c r="W4473" s="40"/>
      <c r="X4473" s="40"/>
      <c r="Y4473" s="40"/>
      <c r="Z4473" s="40"/>
    </row>
    <row r="4474" spans="1:26" x14ac:dyDescent="0.2">
      <c r="A4474" s="40"/>
      <c r="W4474" s="40"/>
      <c r="X4474" s="40"/>
      <c r="Y4474" s="40"/>
      <c r="Z4474" s="40"/>
    </row>
    <row r="4475" spans="1:26" x14ac:dyDescent="0.2">
      <c r="A4475" s="40"/>
      <c r="W4475" s="40"/>
      <c r="X4475" s="40"/>
      <c r="Y4475" s="40"/>
      <c r="Z4475" s="40"/>
    </row>
    <row r="4476" spans="1:26" x14ac:dyDescent="0.2">
      <c r="A4476" s="40"/>
      <c r="W4476" s="40"/>
      <c r="X4476" s="40"/>
      <c r="Y4476" s="40"/>
      <c r="Z4476" s="40"/>
    </row>
    <row r="4477" spans="1:26" x14ac:dyDescent="0.2">
      <c r="A4477" s="40"/>
      <c r="W4477" s="40"/>
      <c r="X4477" s="40"/>
      <c r="Y4477" s="40"/>
      <c r="Z4477" s="40"/>
    </row>
    <row r="4478" spans="1:26" x14ac:dyDescent="0.2">
      <c r="A4478" s="40"/>
      <c r="W4478" s="40"/>
      <c r="X4478" s="40"/>
      <c r="Y4478" s="40"/>
      <c r="Z4478" s="40"/>
    </row>
    <row r="4479" spans="1:26" x14ac:dyDescent="0.2">
      <c r="A4479" s="40"/>
      <c r="W4479" s="40"/>
      <c r="X4479" s="40"/>
      <c r="Y4479" s="40"/>
      <c r="Z4479" s="40"/>
    </row>
    <row r="4480" spans="1:26" x14ac:dyDescent="0.2">
      <c r="A4480" s="40"/>
      <c r="W4480" s="40"/>
      <c r="X4480" s="40"/>
      <c r="Y4480" s="40"/>
      <c r="Z4480" s="40"/>
    </row>
    <row r="4481" spans="1:26" x14ac:dyDescent="0.2">
      <c r="A4481" s="40"/>
      <c r="W4481" s="40"/>
      <c r="X4481" s="40"/>
      <c r="Y4481" s="40"/>
      <c r="Z4481" s="40"/>
    </row>
    <row r="4482" spans="1:26" x14ac:dyDescent="0.2">
      <c r="A4482" s="40"/>
      <c r="W4482" s="40"/>
      <c r="X4482" s="40"/>
      <c r="Y4482" s="40"/>
      <c r="Z4482" s="40"/>
    </row>
    <row r="4483" spans="1:26" x14ac:dyDescent="0.2">
      <c r="A4483" s="40"/>
      <c r="W4483" s="40"/>
      <c r="X4483" s="40"/>
      <c r="Y4483" s="40"/>
      <c r="Z4483" s="40"/>
    </row>
    <row r="4484" spans="1:26" x14ac:dyDescent="0.2">
      <c r="A4484" s="40"/>
      <c r="W4484" s="40"/>
      <c r="X4484" s="40"/>
      <c r="Y4484" s="40"/>
      <c r="Z4484" s="40"/>
    </row>
    <row r="4485" spans="1:26" x14ac:dyDescent="0.2">
      <c r="A4485" s="40"/>
      <c r="W4485" s="40"/>
      <c r="X4485" s="40"/>
      <c r="Y4485" s="40"/>
      <c r="Z4485" s="40"/>
    </row>
    <row r="4486" spans="1:26" x14ac:dyDescent="0.2">
      <c r="A4486" s="40"/>
      <c r="W4486" s="40"/>
      <c r="X4486" s="40"/>
      <c r="Y4486" s="40"/>
      <c r="Z4486" s="40"/>
    </row>
    <row r="4487" spans="1:26" x14ac:dyDescent="0.2">
      <c r="A4487" s="40"/>
      <c r="W4487" s="40"/>
      <c r="X4487" s="40"/>
      <c r="Y4487" s="40"/>
      <c r="Z4487" s="40"/>
    </row>
    <row r="4488" spans="1:26" x14ac:dyDescent="0.2">
      <c r="A4488" s="40"/>
      <c r="W4488" s="40"/>
      <c r="X4488" s="40"/>
      <c r="Y4488" s="40"/>
      <c r="Z4488" s="40"/>
    </row>
    <row r="4489" spans="1:26" x14ac:dyDescent="0.2">
      <c r="A4489" s="40"/>
      <c r="W4489" s="40"/>
      <c r="X4489" s="40"/>
      <c r="Y4489" s="40"/>
      <c r="Z4489" s="40"/>
    </row>
    <row r="4490" spans="1:26" x14ac:dyDescent="0.2">
      <c r="A4490" s="40"/>
      <c r="W4490" s="40"/>
      <c r="X4490" s="40"/>
      <c r="Y4490" s="40"/>
      <c r="Z4490" s="40"/>
    </row>
    <row r="4491" spans="1:26" x14ac:dyDescent="0.2">
      <c r="A4491" s="40"/>
      <c r="W4491" s="40"/>
      <c r="X4491" s="40"/>
      <c r="Y4491" s="40"/>
      <c r="Z4491" s="40"/>
    </row>
    <row r="4492" spans="1:26" x14ac:dyDescent="0.2">
      <c r="A4492" s="40"/>
      <c r="W4492" s="40"/>
      <c r="X4492" s="40"/>
      <c r="Y4492" s="40"/>
      <c r="Z4492" s="40"/>
    </row>
    <row r="4493" spans="1:26" x14ac:dyDescent="0.2">
      <c r="A4493" s="40"/>
      <c r="W4493" s="40"/>
      <c r="X4493" s="40"/>
      <c r="Y4493" s="40"/>
      <c r="Z4493" s="40"/>
    </row>
    <row r="4494" spans="1:26" x14ac:dyDescent="0.2">
      <c r="A4494" s="40"/>
      <c r="W4494" s="40"/>
      <c r="X4494" s="40"/>
      <c r="Y4494" s="40"/>
      <c r="Z4494" s="40"/>
    </row>
    <row r="4495" spans="1:26" x14ac:dyDescent="0.2">
      <c r="A4495" s="40"/>
      <c r="W4495" s="40"/>
      <c r="X4495" s="40"/>
      <c r="Y4495" s="40"/>
      <c r="Z4495" s="40"/>
    </row>
    <row r="4496" spans="1:26" x14ac:dyDescent="0.2">
      <c r="A4496" s="40"/>
      <c r="W4496" s="40"/>
      <c r="X4496" s="40"/>
      <c r="Y4496" s="40"/>
      <c r="Z4496" s="40"/>
    </row>
    <row r="4497" spans="1:26" x14ac:dyDescent="0.2">
      <c r="A4497" s="40"/>
      <c r="W4497" s="40"/>
      <c r="X4497" s="40"/>
      <c r="Y4497" s="40"/>
      <c r="Z4497" s="40"/>
    </row>
    <row r="4498" spans="1:26" x14ac:dyDescent="0.2">
      <c r="A4498" s="40"/>
      <c r="W4498" s="40"/>
      <c r="X4498" s="40"/>
      <c r="Y4498" s="40"/>
      <c r="Z4498" s="40"/>
    </row>
    <row r="4499" spans="1:26" x14ac:dyDescent="0.2">
      <c r="A4499" s="40"/>
      <c r="W4499" s="40"/>
      <c r="X4499" s="40"/>
      <c r="Y4499" s="40"/>
      <c r="Z4499" s="40"/>
    </row>
    <row r="4500" spans="1:26" x14ac:dyDescent="0.2">
      <c r="A4500" s="40"/>
      <c r="W4500" s="40"/>
      <c r="X4500" s="40"/>
      <c r="Y4500" s="40"/>
      <c r="Z4500" s="40"/>
    </row>
    <row r="4501" spans="1:26" x14ac:dyDescent="0.2">
      <c r="A4501" s="40"/>
      <c r="W4501" s="40"/>
      <c r="X4501" s="40"/>
      <c r="Y4501" s="40"/>
      <c r="Z4501" s="40"/>
    </row>
    <row r="4502" spans="1:26" x14ac:dyDescent="0.2">
      <c r="A4502" s="40"/>
      <c r="W4502" s="40"/>
      <c r="X4502" s="40"/>
      <c r="Y4502" s="40"/>
      <c r="Z4502" s="40"/>
    </row>
    <row r="4503" spans="1:26" x14ac:dyDescent="0.2">
      <c r="A4503" s="40"/>
      <c r="W4503" s="40"/>
      <c r="X4503" s="40"/>
      <c r="Y4503" s="40"/>
      <c r="Z4503" s="40"/>
    </row>
    <row r="4504" spans="1:26" x14ac:dyDescent="0.2">
      <c r="A4504" s="40"/>
      <c r="W4504" s="40"/>
      <c r="X4504" s="40"/>
      <c r="Y4504" s="40"/>
      <c r="Z4504" s="40"/>
    </row>
    <row r="4505" spans="1:26" x14ac:dyDescent="0.2">
      <c r="A4505" s="40"/>
      <c r="W4505" s="40"/>
      <c r="X4505" s="40"/>
      <c r="Y4505" s="40"/>
      <c r="Z4505" s="40"/>
    </row>
    <row r="4506" spans="1:26" x14ac:dyDescent="0.2">
      <c r="A4506" s="40"/>
      <c r="W4506" s="40"/>
      <c r="X4506" s="40"/>
      <c r="Y4506" s="40"/>
      <c r="Z4506" s="40"/>
    </row>
    <row r="4507" spans="1:26" x14ac:dyDescent="0.2">
      <c r="A4507" s="40"/>
      <c r="W4507" s="40"/>
      <c r="X4507" s="40"/>
      <c r="Y4507" s="40"/>
      <c r="Z4507" s="40"/>
    </row>
    <row r="4508" spans="1:26" x14ac:dyDescent="0.2">
      <c r="A4508" s="40"/>
      <c r="W4508" s="40"/>
      <c r="X4508" s="40"/>
      <c r="Y4508" s="40"/>
      <c r="Z4508" s="40"/>
    </row>
    <row r="4509" spans="1:26" x14ac:dyDescent="0.2">
      <c r="A4509" s="40"/>
      <c r="W4509" s="40"/>
      <c r="X4509" s="40"/>
      <c r="Y4509" s="40"/>
      <c r="Z4509" s="40"/>
    </row>
    <row r="4510" spans="1:26" x14ac:dyDescent="0.2">
      <c r="A4510" s="40"/>
      <c r="W4510" s="40"/>
      <c r="X4510" s="40"/>
      <c r="Y4510" s="40"/>
      <c r="Z4510" s="40"/>
    </row>
    <row r="4511" spans="1:26" x14ac:dyDescent="0.2">
      <c r="A4511" s="40"/>
      <c r="W4511" s="40"/>
      <c r="X4511" s="40"/>
      <c r="Y4511" s="40"/>
      <c r="Z4511" s="40"/>
    </row>
    <row r="4512" spans="1:26" x14ac:dyDescent="0.2">
      <c r="A4512" s="40"/>
      <c r="W4512" s="40"/>
      <c r="X4512" s="40"/>
      <c r="Y4512" s="40"/>
      <c r="Z4512" s="40"/>
    </row>
    <row r="4513" spans="1:26" x14ac:dyDescent="0.2">
      <c r="A4513" s="40"/>
      <c r="W4513" s="40"/>
      <c r="X4513" s="40"/>
      <c r="Y4513" s="40"/>
      <c r="Z4513" s="40"/>
    </row>
    <row r="4514" spans="1:26" x14ac:dyDescent="0.2">
      <c r="A4514" s="40"/>
      <c r="W4514" s="40"/>
      <c r="X4514" s="40"/>
      <c r="Y4514" s="40"/>
      <c r="Z4514" s="40"/>
    </row>
    <row r="4515" spans="1:26" x14ac:dyDescent="0.2">
      <c r="A4515" s="40"/>
      <c r="W4515" s="40"/>
      <c r="X4515" s="40"/>
      <c r="Y4515" s="40"/>
      <c r="Z4515" s="40"/>
    </row>
    <row r="4516" spans="1:26" x14ac:dyDescent="0.2">
      <c r="A4516" s="40"/>
      <c r="W4516" s="40"/>
      <c r="X4516" s="40"/>
      <c r="Y4516" s="40"/>
      <c r="Z4516" s="40"/>
    </row>
    <row r="4517" spans="1:26" x14ac:dyDescent="0.2">
      <c r="A4517" s="40"/>
      <c r="W4517" s="40"/>
      <c r="X4517" s="40"/>
      <c r="Y4517" s="40"/>
      <c r="Z4517" s="40"/>
    </row>
    <row r="4518" spans="1:26" x14ac:dyDescent="0.2">
      <c r="A4518" s="40"/>
      <c r="W4518" s="40"/>
      <c r="X4518" s="40"/>
      <c r="Y4518" s="40"/>
      <c r="Z4518" s="40"/>
    </row>
    <row r="4519" spans="1:26" x14ac:dyDescent="0.2">
      <c r="A4519" s="40"/>
      <c r="W4519" s="40"/>
      <c r="X4519" s="40"/>
      <c r="Y4519" s="40"/>
      <c r="Z4519" s="40"/>
    </row>
    <row r="4520" spans="1:26" x14ac:dyDescent="0.2">
      <c r="A4520" s="40"/>
      <c r="W4520" s="40"/>
      <c r="X4520" s="40"/>
      <c r="Y4520" s="40"/>
      <c r="Z4520" s="40"/>
    </row>
    <row r="4521" spans="1:26" x14ac:dyDescent="0.2">
      <c r="A4521" s="40"/>
      <c r="W4521" s="40"/>
      <c r="X4521" s="40"/>
      <c r="Y4521" s="40"/>
      <c r="Z4521" s="40"/>
    </row>
    <row r="4522" spans="1:26" x14ac:dyDescent="0.2">
      <c r="A4522" s="40"/>
      <c r="W4522" s="40"/>
      <c r="X4522" s="40"/>
      <c r="Y4522" s="40"/>
      <c r="Z4522" s="40"/>
    </row>
    <row r="4523" spans="1:26" x14ac:dyDescent="0.2">
      <c r="A4523" s="40"/>
      <c r="W4523" s="40"/>
      <c r="X4523" s="40"/>
      <c r="Y4523" s="40"/>
      <c r="Z4523" s="40"/>
    </row>
    <row r="4524" spans="1:26" x14ac:dyDescent="0.2">
      <c r="A4524" s="40"/>
      <c r="W4524" s="40"/>
      <c r="X4524" s="40"/>
      <c r="Y4524" s="40"/>
      <c r="Z4524" s="40"/>
    </row>
    <row r="4525" spans="1:26" x14ac:dyDescent="0.2">
      <c r="A4525" s="40"/>
      <c r="W4525" s="40"/>
      <c r="X4525" s="40"/>
      <c r="Y4525" s="40"/>
      <c r="Z4525" s="40"/>
    </row>
    <row r="4526" spans="1:26" x14ac:dyDescent="0.2">
      <c r="A4526" s="40"/>
      <c r="W4526" s="40"/>
      <c r="X4526" s="40"/>
      <c r="Y4526" s="40"/>
      <c r="Z4526" s="40"/>
    </row>
    <row r="4527" spans="1:26" x14ac:dyDescent="0.2">
      <c r="A4527" s="40"/>
      <c r="W4527" s="40"/>
      <c r="X4527" s="40"/>
      <c r="Y4527" s="40"/>
      <c r="Z4527" s="40"/>
    </row>
    <row r="4528" spans="1:26" x14ac:dyDescent="0.2">
      <c r="A4528" s="40"/>
      <c r="W4528" s="40"/>
      <c r="X4528" s="40"/>
      <c r="Y4528" s="40"/>
      <c r="Z4528" s="40"/>
    </row>
    <row r="4529" spans="1:26" x14ac:dyDescent="0.2">
      <c r="A4529" s="40"/>
      <c r="W4529" s="40"/>
      <c r="X4529" s="40"/>
      <c r="Y4529" s="40"/>
      <c r="Z4529" s="40"/>
    </row>
    <row r="4530" spans="1:26" x14ac:dyDescent="0.2">
      <c r="A4530" s="40"/>
      <c r="W4530" s="40"/>
      <c r="X4530" s="40"/>
      <c r="Y4530" s="40"/>
      <c r="Z4530" s="40"/>
    </row>
    <row r="4531" spans="1:26" x14ac:dyDescent="0.2">
      <c r="A4531" s="40"/>
      <c r="W4531" s="40"/>
      <c r="X4531" s="40"/>
      <c r="Y4531" s="40"/>
      <c r="Z4531" s="40"/>
    </row>
    <row r="4532" spans="1:26" x14ac:dyDescent="0.2">
      <c r="A4532" s="40"/>
      <c r="W4532" s="40"/>
      <c r="X4532" s="40"/>
      <c r="Y4532" s="40"/>
      <c r="Z4532" s="40"/>
    </row>
    <row r="4533" spans="1:26" x14ac:dyDescent="0.2">
      <c r="A4533" s="40"/>
      <c r="W4533" s="40"/>
      <c r="X4533" s="40"/>
      <c r="Y4533" s="40"/>
      <c r="Z4533" s="40"/>
    </row>
    <row r="4534" spans="1:26" x14ac:dyDescent="0.2">
      <c r="A4534" s="40"/>
      <c r="W4534" s="40"/>
      <c r="X4534" s="40"/>
      <c r="Y4534" s="40"/>
      <c r="Z4534" s="40"/>
    </row>
    <row r="4535" spans="1:26" x14ac:dyDescent="0.2">
      <c r="A4535" s="40"/>
      <c r="W4535" s="40"/>
      <c r="X4535" s="40"/>
      <c r="Y4535" s="40"/>
      <c r="Z4535" s="40"/>
    </row>
    <row r="4536" spans="1:26" x14ac:dyDescent="0.2">
      <c r="A4536" s="40"/>
      <c r="W4536" s="40"/>
      <c r="X4536" s="40"/>
      <c r="Y4536" s="40"/>
      <c r="Z4536" s="40"/>
    </row>
    <row r="4537" spans="1:26" x14ac:dyDescent="0.2">
      <c r="A4537" s="40"/>
      <c r="W4537" s="40"/>
      <c r="X4537" s="40"/>
      <c r="Y4537" s="40"/>
      <c r="Z4537" s="40"/>
    </row>
    <row r="4538" spans="1:26" x14ac:dyDescent="0.2">
      <c r="A4538" s="40"/>
      <c r="W4538" s="40"/>
      <c r="X4538" s="40"/>
      <c r="Y4538" s="40"/>
      <c r="Z4538" s="40"/>
    </row>
    <row r="4539" spans="1:26" x14ac:dyDescent="0.2">
      <c r="A4539" s="40"/>
      <c r="W4539" s="40"/>
      <c r="X4539" s="40"/>
      <c r="Y4539" s="40"/>
      <c r="Z4539" s="40"/>
    </row>
    <row r="4540" spans="1:26" x14ac:dyDescent="0.2">
      <c r="A4540" s="40"/>
      <c r="W4540" s="40"/>
      <c r="X4540" s="40"/>
      <c r="Y4540" s="40"/>
      <c r="Z4540" s="40"/>
    </row>
    <row r="4541" spans="1:26" x14ac:dyDescent="0.2">
      <c r="A4541" s="40"/>
      <c r="W4541" s="40"/>
      <c r="X4541" s="40"/>
      <c r="Y4541" s="40"/>
      <c r="Z4541" s="40"/>
    </row>
    <row r="4542" spans="1:26" x14ac:dyDescent="0.2">
      <c r="A4542" s="40"/>
      <c r="W4542" s="40"/>
      <c r="X4542" s="40"/>
      <c r="Y4542" s="40"/>
      <c r="Z4542" s="40"/>
    </row>
    <row r="4543" spans="1:26" x14ac:dyDescent="0.2">
      <c r="A4543" s="40"/>
      <c r="W4543" s="40"/>
      <c r="X4543" s="40"/>
      <c r="Y4543" s="40"/>
      <c r="Z4543" s="40"/>
    </row>
    <row r="4544" spans="1:26" x14ac:dyDescent="0.2">
      <c r="A4544" s="40"/>
      <c r="W4544" s="40"/>
      <c r="X4544" s="40"/>
      <c r="Y4544" s="40"/>
      <c r="Z4544" s="40"/>
    </row>
    <row r="4545" spans="1:26" x14ac:dyDescent="0.2">
      <c r="A4545" s="40"/>
      <c r="W4545" s="40"/>
      <c r="X4545" s="40"/>
      <c r="Y4545" s="40"/>
      <c r="Z4545" s="40"/>
    </row>
    <row r="4546" spans="1:26" x14ac:dyDescent="0.2">
      <c r="A4546" s="40"/>
      <c r="W4546" s="40"/>
      <c r="X4546" s="40"/>
      <c r="Y4546" s="40"/>
      <c r="Z4546" s="40"/>
    </row>
    <row r="4547" spans="1:26" x14ac:dyDescent="0.2">
      <c r="A4547" s="40"/>
      <c r="W4547" s="40"/>
      <c r="X4547" s="40"/>
      <c r="Y4547" s="40"/>
      <c r="Z4547" s="40"/>
    </row>
    <row r="4548" spans="1:26" x14ac:dyDescent="0.2">
      <c r="A4548" s="40"/>
      <c r="W4548" s="40"/>
      <c r="X4548" s="40"/>
      <c r="Y4548" s="40"/>
      <c r="Z4548" s="40"/>
    </row>
    <row r="4549" spans="1:26" x14ac:dyDescent="0.2">
      <c r="A4549" s="40"/>
      <c r="W4549" s="40"/>
      <c r="X4549" s="40"/>
      <c r="Y4549" s="40"/>
      <c r="Z4549" s="40"/>
    </row>
    <row r="4550" spans="1:26" x14ac:dyDescent="0.2">
      <c r="A4550" s="40"/>
      <c r="W4550" s="40"/>
      <c r="X4550" s="40"/>
      <c r="Y4550" s="40"/>
      <c r="Z4550" s="40"/>
    </row>
    <row r="4551" spans="1:26" x14ac:dyDescent="0.2">
      <c r="A4551" s="40"/>
      <c r="W4551" s="40"/>
      <c r="X4551" s="40"/>
      <c r="Y4551" s="40"/>
      <c r="Z4551" s="40"/>
    </row>
    <row r="4552" spans="1:26" x14ac:dyDescent="0.2">
      <c r="A4552" s="40"/>
      <c r="W4552" s="40"/>
      <c r="X4552" s="40"/>
      <c r="Y4552" s="40"/>
      <c r="Z4552" s="40"/>
    </row>
    <row r="4553" spans="1:26" x14ac:dyDescent="0.2">
      <c r="A4553" s="40"/>
      <c r="W4553" s="40"/>
      <c r="X4553" s="40"/>
      <c r="Y4553" s="40"/>
      <c r="Z4553" s="40"/>
    </row>
    <row r="4554" spans="1:26" x14ac:dyDescent="0.2">
      <c r="A4554" s="40"/>
      <c r="W4554" s="40"/>
      <c r="X4554" s="40"/>
      <c r="Y4554" s="40"/>
      <c r="Z4554" s="40"/>
    </row>
    <row r="4555" spans="1:26" x14ac:dyDescent="0.2">
      <c r="A4555" s="40"/>
      <c r="W4555" s="40"/>
      <c r="X4555" s="40"/>
      <c r="Y4555" s="40"/>
      <c r="Z4555" s="40"/>
    </row>
    <row r="4556" spans="1:26" x14ac:dyDescent="0.2">
      <c r="A4556" s="40"/>
      <c r="W4556" s="40"/>
      <c r="X4556" s="40"/>
      <c r="Y4556" s="40"/>
      <c r="Z4556" s="40"/>
    </row>
    <row r="4557" spans="1:26" x14ac:dyDescent="0.2">
      <c r="A4557" s="40"/>
      <c r="W4557" s="40"/>
      <c r="X4557" s="40"/>
      <c r="Y4557" s="40"/>
      <c r="Z4557" s="40"/>
    </row>
    <row r="4558" spans="1:26" x14ac:dyDescent="0.2">
      <c r="A4558" s="40"/>
      <c r="W4558" s="40"/>
      <c r="X4558" s="40"/>
      <c r="Y4558" s="40"/>
      <c r="Z4558" s="40"/>
    </row>
    <row r="4559" spans="1:26" x14ac:dyDescent="0.2">
      <c r="A4559" s="40"/>
      <c r="W4559" s="40"/>
      <c r="X4559" s="40"/>
      <c r="Y4559" s="40"/>
      <c r="Z4559" s="40"/>
    </row>
    <row r="4560" spans="1:26" x14ac:dyDescent="0.2">
      <c r="A4560" s="40"/>
      <c r="W4560" s="40"/>
      <c r="X4560" s="40"/>
      <c r="Y4560" s="40"/>
      <c r="Z4560" s="40"/>
    </row>
    <row r="4561" spans="1:26" x14ac:dyDescent="0.2">
      <c r="A4561" s="40"/>
      <c r="W4561" s="40"/>
      <c r="X4561" s="40"/>
      <c r="Y4561" s="40"/>
      <c r="Z4561" s="40"/>
    </row>
    <row r="4562" spans="1:26" x14ac:dyDescent="0.2">
      <c r="A4562" s="40"/>
      <c r="W4562" s="40"/>
      <c r="X4562" s="40"/>
      <c r="Y4562" s="40"/>
      <c r="Z4562" s="40"/>
    </row>
    <row r="4563" spans="1:26" x14ac:dyDescent="0.2">
      <c r="A4563" s="40"/>
      <c r="W4563" s="40"/>
      <c r="X4563" s="40"/>
      <c r="Y4563" s="40"/>
      <c r="Z4563" s="40"/>
    </row>
    <row r="4564" spans="1:26" x14ac:dyDescent="0.2">
      <c r="A4564" s="40"/>
      <c r="W4564" s="40"/>
      <c r="X4564" s="40"/>
      <c r="Y4564" s="40"/>
      <c r="Z4564" s="40"/>
    </row>
    <row r="4565" spans="1:26" x14ac:dyDescent="0.2">
      <c r="A4565" s="40"/>
      <c r="W4565" s="40"/>
      <c r="X4565" s="40"/>
      <c r="Y4565" s="40"/>
      <c r="Z4565" s="40"/>
    </row>
    <row r="4566" spans="1:26" x14ac:dyDescent="0.2">
      <c r="A4566" s="40"/>
      <c r="W4566" s="40"/>
      <c r="X4566" s="40"/>
      <c r="Y4566" s="40"/>
      <c r="Z4566" s="40"/>
    </row>
    <row r="4567" spans="1:26" x14ac:dyDescent="0.2">
      <c r="A4567" s="40"/>
      <c r="W4567" s="40"/>
      <c r="X4567" s="40"/>
      <c r="Y4567" s="40"/>
      <c r="Z4567" s="40"/>
    </row>
    <row r="4568" spans="1:26" x14ac:dyDescent="0.2">
      <c r="A4568" s="40"/>
      <c r="W4568" s="40"/>
      <c r="X4568" s="40"/>
      <c r="Y4568" s="40"/>
      <c r="Z4568" s="40"/>
    </row>
    <row r="4569" spans="1:26" x14ac:dyDescent="0.2">
      <c r="A4569" s="40"/>
      <c r="W4569" s="40"/>
      <c r="X4569" s="40"/>
      <c r="Y4569" s="40"/>
      <c r="Z4569" s="40"/>
    </row>
    <row r="4570" spans="1:26" x14ac:dyDescent="0.2">
      <c r="A4570" s="40"/>
      <c r="W4570" s="40"/>
      <c r="X4570" s="40"/>
      <c r="Y4570" s="40"/>
      <c r="Z4570" s="40"/>
    </row>
    <row r="4571" spans="1:26" x14ac:dyDescent="0.2">
      <c r="A4571" s="40"/>
      <c r="W4571" s="40"/>
      <c r="X4571" s="40"/>
      <c r="Y4571" s="40"/>
      <c r="Z4571" s="40"/>
    </row>
    <row r="4572" spans="1:26" x14ac:dyDescent="0.2">
      <c r="A4572" s="40"/>
      <c r="W4572" s="40"/>
      <c r="X4572" s="40"/>
      <c r="Y4572" s="40"/>
      <c r="Z4572" s="40"/>
    </row>
    <row r="4573" spans="1:26" x14ac:dyDescent="0.2">
      <c r="A4573" s="40"/>
      <c r="W4573" s="40"/>
      <c r="X4573" s="40"/>
      <c r="Y4573" s="40"/>
      <c r="Z4573" s="40"/>
    </row>
    <row r="4574" spans="1:26" x14ac:dyDescent="0.2">
      <c r="A4574" s="40"/>
      <c r="W4574" s="40"/>
      <c r="X4574" s="40"/>
      <c r="Y4574" s="40"/>
      <c r="Z4574" s="40"/>
    </row>
    <row r="4575" spans="1:26" x14ac:dyDescent="0.2">
      <c r="A4575" s="40"/>
      <c r="W4575" s="40"/>
      <c r="X4575" s="40"/>
      <c r="Y4575" s="40"/>
      <c r="Z4575" s="40"/>
    </row>
    <row r="4576" spans="1:26" x14ac:dyDescent="0.2">
      <c r="A4576" s="40"/>
      <c r="W4576" s="40"/>
      <c r="X4576" s="40"/>
      <c r="Y4576" s="40"/>
      <c r="Z4576" s="40"/>
    </row>
    <row r="4577" spans="1:26" x14ac:dyDescent="0.2">
      <c r="A4577" s="40"/>
      <c r="W4577" s="40"/>
      <c r="X4577" s="40"/>
      <c r="Y4577" s="40"/>
      <c r="Z4577" s="40"/>
    </row>
    <row r="4578" spans="1:26" x14ac:dyDescent="0.2">
      <c r="A4578" s="40"/>
      <c r="W4578" s="40"/>
      <c r="X4578" s="40"/>
      <c r="Y4578" s="40"/>
      <c r="Z4578" s="40"/>
    </row>
    <row r="4579" spans="1:26" x14ac:dyDescent="0.2">
      <c r="A4579" s="40"/>
      <c r="W4579" s="40"/>
      <c r="X4579" s="40"/>
      <c r="Y4579" s="40"/>
      <c r="Z4579" s="40"/>
    </row>
    <row r="4580" spans="1:26" x14ac:dyDescent="0.2">
      <c r="A4580" s="40"/>
      <c r="W4580" s="40"/>
      <c r="X4580" s="40"/>
      <c r="Y4580" s="40"/>
      <c r="Z4580" s="40"/>
    </row>
    <row r="4581" spans="1:26" x14ac:dyDescent="0.2">
      <c r="A4581" s="40"/>
      <c r="W4581" s="40"/>
      <c r="X4581" s="40"/>
      <c r="Y4581" s="40"/>
      <c r="Z4581" s="40"/>
    </row>
    <row r="4582" spans="1:26" x14ac:dyDescent="0.2">
      <c r="A4582" s="40"/>
      <c r="W4582" s="40"/>
      <c r="X4582" s="40"/>
      <c r="Y4582" s="40"/>
      <c r="Z4582" s="40"/>
    </row>
    <row r="4583" spans="1:26" x14ac:dyDescent="0.2">
      <c r="A4583" s="40"/>
      <c r="W4583" s="40"/>
      <c r="X4583" s="40"/>
      <c r="Y4583" s="40"/>
      <c r="Z4583" s="40"/>
    </row>
    <row r="4584" spans="1:26" x14ac:dyDescent="0.2">
      <c r="A4584" s="40"/>
      <c r="W4584" s="40"/>
      <c r="X4584" s="40"/>
      <c r="Y4584" s="40"/>
      <c r="Z4584" s="40"/>
    </row>
    <row r="4585" spans="1:26" x14ac:dyDescent="0.2">
      <c r="A4585" s="40"/>
      <c r="W4585" s="40"/>
      <c r="X4585" s="40"/>
      <c r="Y4585" s="40"/>
      <c r="Z4585" s="40"/>
    </row>
    <row r="4586" spans="1:26" x14ac:dyDescent="0.2">
      <c r="A4586" s="40"/>
      <c r="W4586" s="40"/>
      <c r="X4586" s="40"/>
      <c r="Y4586" s="40"/>
      <c r="Z4586" s="40"/>
    </row>
    <row r="4587" spans="1:26" x14ac:dyDescent="0.2">
      <c r="A4587" s="40"/>
      <c r="W4587" s="40"/>
      <c r="X4587" s="40"/>
      <c r="Y4587" s="40"/>
      <c r="Z4587" s="40"/>
    </row>
    <row r="4588" spans="1:26" x14ac:dyDescent="0.2">
      <c r="A4588" s="40"/>
      <c r="W4588" s="40"/>
      <c r="X4588" s="40"/>
      <c r="Y4588" s="40"/>
      <c r="Z4588" s="40"/>
    </row>
    <row r="4589" spans="1:26" x14ac:dyDescent="0.2">
      <c r="A4589" s="40"/>
      <c r="W4589" s="40"/>
      <c r="X4589" s="40"/>
      <c r="Y4589" s="40"/>
      <c r="Z4589" s="40"/>
    </row>
    <row r="4590" spans="1:26" x14ac:dyDescent="0.2">
      <c r="A4590" s="40"/>
      <c r="W4590" s="40"/>
      <c r="X4590" s="40"/>
      <c r="Y4590" s="40"/>
      <c r="Z4590" s="40"/>
    </row>
    <row r="4591" spans="1:26" x14ac:dyDescent="0.2">
      <c r="A4591" s="40"/>
      <c r="W4591" s="40"/>
      <c r="X4591" s="40"/>
      <c r="Y4591" s="40"/>
      <c r="Z4591" s="40"/>
    </row>
    <row r="4592" spans="1:26" x14ac:dyDescent="0.2">
      <c r="A4592" s="40"/>
      <c r="W4592" s="40"/>
      <c r="X4592" s="40"/>
      <c r="Y4592" s="40"/>
      <c r="Z4592" s="40"/>
    </row>
    <row r="4593" spans="1:26" x14ac:dyDescent="0.2">
      <c r="A4593" s="40"/>
      <c r="W4593" s="40"/>
      <c r="X4593" s="40"/>
      <c r="Y4593" s="40"/>
      <c r="Z4593" s="40"/>
    </row>
    <row r="4594" spans="1:26" x14ac:dyDescent="0.2">
      <c r="A4594" s="40"/>
      <c r="W4594" s="40"/>
      <c r="X4594" s="40"/>
      <c r="Y4594" s="40"/>
      <c r="Z4594" s="40"/>
    </row>
    <row r="4595" spans="1:26" x14ac:dyDescent="0.2">
      <c r="A4595" s="40"/>
      <c r="W4595" s="40"/>
      <c r="X4595" s="40"/>
      <c r="Y4595" s="40"/>
      <c r="Z4595" s="40"/>
    </row>
    <row r="4596" spans="1:26" x14ac:dyDescent="0.2">
      <c r="A4596" s="40"/>
      <c r="W4596" s="40"/>
      <c r="X4596" s="40"/>
      <c r="Y4596" s="40"/>
      <c r="Z4596" s="40"/>
    </row>
    <row r="4597" spans="1:26" x14ac:dyDescent="0.2">
      <c r="A4597" s="40"/>
      <c r="W4597" s="40"/>
      <c r="X4597" s="40"/>
      <c r="Y4597" s="40"/>
      <c r="Z4597" s="40"/>
    </row>
    <row r="4598" spans="1:26" x14ac:dyDescent="0.2">
      <c r="A4598" s="40"/>
      <c r="W4598" s="40"/>
      <c r="X4598" s="40"/>
      <c r="Y4598" s="40"/>
      <c r="Z4598" s="40"/>
    </row>
    <row r="4599" spans="1:26" x14ac:dyDescent="0.2">
      <c r="A4599" s="40"/>
      <c r="W4599" s="40"/>
      <c r="X4599" s="40"/>
      <c r="Y4599" s="40"/>
      <c r="Z4599" s="40"/>
    </row>
    <row r="4600" spans="1:26" x14ac:dyDescent="0.2">
      <c r="A4600" s="40"/>
      <c r="W4600" s="40"/>
      <c r="X4600" s="40"/>
      <c r="Y4600" s="40"/>
      <c r="Z4600" s="40"/>
    </row>
    <row r="4601" spans="1:26" x14ac:dyDescent="0.2">
      <c r="A4601" s="40"/>
      <c r="W4601" s="40"/>
      <c r="X4601" s="40"/>
      <c r="Y4601" s="40"/>
      <c r="Z4601" s="40"/>
    </row>
    <row r="4602" spans="1:26" x14ac:dyDescent="0.2">
      <c r="A4602" s="40"/>
      <c r="W4602" s="40"/>
      <c r="X4602" s="40"/>
      <c r="Y4602" s="40"/>
      <c r="Z4602" s="40"/>
    </row>
    <row r="4603" spans="1:26" x14ac:dyDescent="0.2">
      <c r="A4603" s="40"/>
      <c r="W4603" s="40"/>
      <c r="X4603" s="40"/>
      <c r="Y4603" s="40"/>
      <c r="Z4603" s="40"/>
    </row>
    <row r="4604" spans="1:26" x14ac:dyDescent="0.2">
      <c r="A4604" s="40"/>
      <c r="W4604" s="40"/>
      <c r="X4604" s="40"/>
      <c r="Y4604" s="40"/>
      <c r="Z4604" s="40"/>
    </row>
    <row r="4605" spans="1:26" x14ac:dyDescent="0.2">
      <c r="A4605" s="40"/>
      <c r="W4605" s="40"/>
      <c r="X4605" s="40"/>
      <c r="Y4605" s="40"/>
      <c r="Z4605" s="40"/>
    </row>
    <row r="4606" spans="1:26" x14ac:dyDescent="0.2">
      <c r="A4606" s="40"/>
      <c r="W4606" s="40"/>
      <c r="X4606" s="40"/>
      <c r="Y4606" s="40"/>
      <c r="Z4606" s="40"/>
    </row>
    <row r="4607" spans="1:26" x14ac:dyDescent="0.2">
      <c r="A4607" s="40"/>
      <c r="W4607" s="40"/>
      <c r="X4607" s="40"/>
      <c r="Y4607" s="40"/>
      <c r="Z4607" s="40"/>
    </row>
    <row r="4608" spans="1:26" x14ac:dyDescent="0.2">
      <c r="A4608" s="40"/>
      <c r="W4608" s="40"/>
      <c r="X4608" s="40"/>
      <c r="Y4608" s="40"/>
      <c r="Z4608" s="40"/>
    </row>
    <row r="4609" spans="1:26" x14ac:dyDescent="0.2">
      <c r="A4609" s="40"/>
      <c r="W4609" s="40"/>
      <c r="X4609" s="40"/>
      <c r="Y4609" s="40"/>
      <c r="Z4609" s="40"/>
    </row>
    <row r="4610" spans="1:26" x14ac:dyDescent="0.2">
      <c r="A4610" s="40"/>
      <c r="W4610" s="40"/>
      <c r="X4610" s="40"/>
      <c r="Y4610" s="40"/>
      <c r="Z4610" s="40"/>
    </row>
    <row r="4611" spans="1:26" x14ac:dyDescent="0.2">
      <c r="A4611" s="40"/>
      <c r="W4611" s="40"/>
      <c r="X4611" s="40"/>
      <c r="Y4611" s="40"/>
      <c r="Z4611" s="40"/>
    </row>
    <row r="4612" spans="1:26" x14ac:dyDescent="0.2">
      <c r="A4612" s="40"/>
      <c r="W4612" s="40"/>
      <c r="X4612" s="40"/>
      <c r="Y4612" s="40"/>
      <c r="Z4612" s="40"/>
    </row>
    <row r="4613" spans="1:26" x14ac:dyDescent="0.2">
      <c r="A4613" s="40"/>
      <c r="W4613" s="40"/>
      <c r="X4613" s="40"/>
      <c r="Y4613" s="40"/>
      <c r="Z4613" s="40"/>
    </row>
    <row r="4614" spans="1:26" x14ac:dyDescent="0.2">
      <c r="A4614" s="40"/>
      <c r="W4614" s="40"/>
      <c r="X4614" s="40"/>
      <c r="Y4614" s="40"/>
      <c r="Z4614" s="40"/>
    </row>
    <row r="4615" spans="1:26" x14ac:dyDescent="0.2">
      <c r="A4615" s="40"/>
      <c r="W4615" s="40"/>
      <c r="X4615" s="40"/>
      <c r="Y4615" s="40"/>
      <c r="Z4615" s="40"/>
    </row>
    <row r="4616" spans="1:26" x14ac:dyDescent="0.2">
      <c r="A4616" s="40"/>
      <c r="W4616" s="40"/>
      <c r="X4616" s="40"/>
      <c r="Y4616" s="40"/>
      <c r="Z4616" s="40"/>
    </row>
    <row r="4617" spans="1:26" x14ac:dyDescent="0.2">
      <c r="A4617" s="40"/>
      <c r="W4617" s="40"/>
      <c r="X4617" s="40"/>
      <c r="Y4617" s="40"/>
      <c r="Z4617" s="40"/>
    </row>
    <row r="4618" spans="1:26" x14ac:dyDescent="0.2">
      <c r="A4618" s="40"/>
      <c r="W4618" s="40"/>
      <c r="X4618" s="40"/>
      <c r="Y4618" s="40"/>
      <c r="Z4618" s="40"/>
    </row>
    <row r="4619" spans="1:26" x14ac:dyDescent="0.2">
      <c r="A4619" s="40"/>
      <c r="W4619" s="40"/>
      <c r="X4619" s="40"/>
      <c r="Y4619" s="40"/>
      <c r="Z4619" s="40"/>
    </row>
    <row r="4620" spans="1:26" x14ac:dyDescent="0.2">
      <c r="A4620" s="40"/>
      <c r="W4620" s="40"/>
      <c r="X4620" s="40"/>
      <c r="Y4620" s="40"/>
      <c r="Z4620" s="40"/>
    </row>
    <row r="4621" spans="1:26" x14ac:dyDescent="0.2">
      <c r="A4621" s="40"/>
      <c r="W4621" s="40"/>
      <c r="X4621" s="40"/>
      <c r="Y4621" s="40"/>
      <c r="Z4621" s="40"/>
    </row>
    <row r="4622" spans="1:26" x14ac:dyDescent="0.2">
      <c r="A4622" s="40"/>
      <c r="W4622" s="40"/>
      <c r="X4622" s="40"/>
      <c r="Y4622" s="40"/>
      <c r="Z4622" s="40"/>
    </row>
    <row r="4623" spans="1:26" x14ac:dyDescent="0.2">
      <c r="A4623" s="40"/>
      <c r="W4623" s="40"/>
      <c r="X4623" s="40"/>
      <c r="Y4623" s="40"/>
      <c r="Z4623" s="40"/>
    </row>
    <row r="4624" spans="1:26" x14ac:dyDescent="0.2">
      <c r="A4624" s="40"/>
      <c r="W4624" s="40"/>
      <c r="X4624" s="40"/>
      <c r="Y4624" s="40"/>
      <c r="Z4624" s="40"/>
    </row>
    <row r="4625" spans="1:26" x14ac:dyDescent="0.2">
      <c r="A4625" s="40"/>
      <c r="W4625" s="40"/>
      <c r="X4625" s="40"/>
      <c r="Y4625" s="40"/>
      <c r="Z4625" s="40"/>
    </row>
    <row r="4626" spans="1:26" x14ac:dyDescent="0.2">
      <c r="A4626" s="40"/>
      <c r="W4626" s="40"/>
      <c r="X4626" s="40"/>
      <c r="Y4626" s="40"/>
      <c r="Z4626" s="40"/>
    </row>
    <row r="4627" spans="1:26" x14ac:dyDescent="0.2">
      <c r="A4627" s="40"/>
      <c r="W4627" s="40"/>
      <c r="X4627" s="40"/>
      <c r="Y4627" s="40"/>
      <c r="Z4627" s="40"/>
    </row>
    <row r="4628" spans="1:26" x14ac:dyDescent="0.2">
      <c r="A4628" s="40"/>
      <c r="W4628" s="40"/>
      <c r="X4628" s="40"/>
      <c r="Y4628" s="40"/>
      <c r="Z4628" s="40"/>
    </row>
    <row r="4629" spans="1:26" x14ac:dyDescent="0.2">
      <c r="A4629" s="40"/>
      <c r="W4629" s="40"/>
      <c r="X4629" s="40"/>
      <c r="Y4629" s="40"/>
      <c r="Z4629" s="40"/>
    </row>
    <row r="4630" spans="1:26" x14ac:dyDescent="0.2">
      <c r="A4630" s="40"/>
      <c r="W4630" s="40"/>
      <c r="X4630" s="40"/>
      <c r="Y4630" s="40"/>
      <c r="Z4630" s="40"/>
    </row>
    <row r="4631" spans="1:26" x14ac:dyDescent="0.2">
      <c r="A4631" s="40"/>
      <c r="W4631" s="40"/>
      <c r="X4631" s="40"/>
      <c r="Y4631" s="40"/>
      <c r="Z4631" s="40"/>
    </row>
    <row r="4632" spans="1:26" x14ac:dyDescent="0.2">
      <c r="A4632" s="40"/>
      <c r="W4632" s="40"/>
      <c r="X4632" s="40"/>
      <c r="Y4632" s="40"/>
      <c r="Z4632" s="40"/>
    </row>
    <row r="4633" spans="1:26" x14ac:dyDescent="0.2">
      <c r="A4633" s="40"/>
      <c r="W4633" s="40"/>
      <c r="X4633" s="40"/>
      <c r="Y4633" s="40"/>
      <c r="Z4633" s="40"/>
    </row>
    <row r="4634" spans="1:26" x14ac:dyDescent="0.2">
      <c r="A4634" s="40"/>
      <c r="W4634" s="40"/>
      <c r="X4634" s="40"/>
      <c r="Y4634" s="40"/>
      <c r="Z4634" s="40"/>
    </row>
    <row r="4635" spans="1:26" x14ac:dyDescent="0.2">
      <c r="A4635" s="40"/>
      <c r="W4635" s="40"/>
      <c r="X4635" s="40"/>
      <c r="Y4635" s="40"/>
      <c r="Z4635" s="40"/>
    </row>
    <row r="4636" spans="1:26" x14ac:dyDescent="0.2">
      <c r="A4636" s="40"/>
      <c r="W4636" s="40"/>
      <c r="X4636" s="40"/>
      <c r="Y4636" s="40"/>
      <c r="Z4636" s="40"/>
    </row>
    <row r="4637" spans="1:26" x14ac:dyDescent="0.2">
      <c r="A4637" s="40"/>
      <c r="W4637" s="40"/>
      <c r="X4637" s="40"/>
      <c r="Y4637" s="40"/>
      <c r="Z4637" s="40"/>
    </row>
    <row r="4638" spans="1:26" x14ac:dyDescent="0.2">
      <c r="A4638" s="40"/>
      <c r="W4638" s="40"/>
      <c r="X4638" s="40"/>
      <c r="Y4638" s="40"/>
      <c r="Z4638" s="40"/>
    </row>
    <row r="4639" spans="1:26" x14ac:dyDescent="0.2">
      <c r="A4639" s="40"/>
      <c r="W4639" s="40"/>
      <c r="X4639" s="40"/>
      <c r="Y4639" s="40"/>
      <c r="Z4639" s="40"/>
    </row>
    <row r="4640" spans="1:26" x14ac:dyDescent="0.2">
      <c r="A4640" s="40"/>
      <c r="W4640" s="40"/>
      <c r="X4640" s="40"/>
      <c r="Y4640" s="40"/>
      <c r="Z4640" s="40"/>
    </row>
    <row r="4641" spans="1:26" x14ac:dyDescent="0.2">
      <c r="A4641" s="40"/>
      <c r="W4641" s="40"/>
      <c r="X4641" s="40"/>
      <c r="Y4641" s="40"/>
      <c r="Z4641" s="40"/>
    </row>
    <row r="4642" spans="1:26" x14ac:dyDescent="0.2">
      <c r="A4642" s="40"/>
      <c r="W4642" s="40"/>
      <c r="X4642" s="40"/>
      <c r="Y4642" s="40"/>
      <c r="Z4642" s="40"/>
    </row>
    <row r="4643" spans="1:26" x14ac:dyDescent="0.2">
      <c r="A4643" s="40"/>
      <c r="W4643" s="40"/>
      <c r="X4643" s="40"/>
      <c r="Y4643" s="40"/>
      <c r="Z4643" s="40"/>
    </row>
    <row r="4644" spans="1:26" x14ac:dyDescent="0.2">
      <c r="A4644" s="40"/>
      <c r="W4644" s="40"/>
      <c r="X4644" s="40"/>
      <c r="Y4644" s="40"/>
      <c r="Z4644" s="40"/>
    </row>
    <row r="4645" spans="1:26" x14ac:dyDescent="0.2">
      <c r="A4645" s="40"/>
      <c r="W4645" s="40"/>
      <c r="X4645" s="40"/>
      <c r="Y4645" s="40"/>
      <c r="Z4645" s="40"/>
    </row>
    <row r="4646" spans="1:26" x14ac:dyDescent="0.2">
      <c r="A4646" s="40"/>
      <c r="W4646" s="40"/>
      <c r="X4646" s="40"/>
      <c r="Y4646" s="40"/>
      <c r="Z4646" s="40"/>
    </row>
    <row r="4647" spans="1:26" x14ac:dyDescent="0.2">
      <c r="A4647" s="40"/>
      <c r="W4647" s="40"/>
      <c r="X4647" s="40"/>
      <c r="Y4647" s="40"/>
      <c r="Z4647" s="40"/>
    </row>
    <row r="4648" spans="1:26" x14ac:dyDescent="0.2">
      <c r="A4648" s="40"/>
      <c r="W4648" s="40"/>
      <c r="X4648" s="40"/>
      <c r="Y4648" s="40"/>
      <c r="Z4648" s="40"/>
    </row>
    <row r="4649" spans="1:26" x14ac:dyDescent="0.2">
      <c r="A4649" s="40"/>
      <c r="W4649" s="40"/>
      <c r="X4649" s="40"/>
      <c r="Y4649" s="40"/>
      <c r="Z4649" s="40"/>
    </row>
    <row r="4650" spans="1:26" x14ac:dyDescent="0.2">
      <c r="A4650" s="40"/>
      <c r="W4650" s="40"/>
      <c r="X4650" s="40"/>
      <c r="Y4650" s="40"/>
      <c r="Z4650" s="40"/>
    </row>
    <row r="4651" spans="1:26" x14ac:dyDescent="0.2">
      <c r="A4651" s="40"/>
      <c r="W4651" s="40"/>
      <c r="X4651" s="40"/>
      <c r="Y4651" s="40"/>
      <c r="Z4651" s="40"/>
    </row>
    <row r="4652" spans="1:26" x14ac:dyDescent="0.2">
      <c r="A4652" s="40"/>
      <c r="W4652" s="40"/>
      <c r="X4652" s="40"/>
      <c r="Y4652" s="40"/>
      <c r="Z4652" s="40"/>
    </row>
    <row r="4653" spans="1:26" x14ac:dyDescent="0.2">
      <c r="A4653" s="40"/>
      <c r="W4653" s="40"/>
      <c r="X4653" s="40"/>
      <c r="Y4653" s="40"/>
      <c r="Z4653" s="40"/>
    </row>
    <row r="4654" spans="1:26" x14ac:dyDescent="0.2">
      <c r="A4654" s="40"/>
      <c r="W4654" s="40"/>
      <c r="X4654" s="40"/>
      <c r="Y4654" s="40"/>
      <c r="Z4654" s="40"/>
    </row>
    <row r="4655" spans="1:26" x14ac:dyDescent="0.2">
      <c r="A4655" s="40"/>
      <c r="W4655" s="40"/>
      <c r="X4655" s="40"/>
      <c r="Y4655" s="40"/>
      <c r="Z4655" s="40"/>
    </row>
    <row r="4656" spans="1:26" x14ac:dyDescent="0.2">
      <c r="A4656" s="40"/>
      <c r="W4656" s="40"/>
      <c r="X4656" s="40"/>
      <c r="Y4656" s="40"/>
      <c r="Z4656" s="40"/>
    </row>
    <row r="4657" spans="1:26" x14ac:dyDescent="0.2">
      <c r="A4657" s="40"/>
      <c r="W4657" s="40"/>
      <c r="X4657" s="40"/>
      <c r="Y4657" s="40"/>
      <c r="Z4657" s="40"/>
    </row>
    <row r="4658" spans="1:26" x14ac:dyDescent="0.2">
      <c r="A4658" s="40"/>
      <c r="W4658" s="40"/>
      <c r="X4658" s="40"/>
      <c r="Y4658" s="40"/>
      <c r="Z4658" s="40"/>
    </row>
    <row r="4659" spans="1:26" x14ac:dyDescent="0.2">
      <c r="A4659" s="40"/>
      <c r="W4659" s="40"/>
      <c r="X4659" s="40"/>
      <c r="Y4659" s="40"/>
      <c r="Z4659" s="40"/>
    </row>
    <row r="4660" spans="1:26" x14ac:dyDescent="0.2">
      <c r="A4660" s="40"/>
      <c r="W4660" s="40"/>
      <c r="X4660" s="40"/>
      <c r="Y4660" s="40"/>
      <c r="Z4660" s="40"/>
    </row>
    <row r="4661" spans="1:26" x14ac:dyDescent="0.2">
      <c r="A4661" s="40"/>
      <c r="W4661" s="40"/>
      <c r="X4661" s="40"/>
      <c r="Y4661" s="40"/>
      <c r="Z4661" s="40"/>
    </row>
    <row r="4662" spans="1:26" x14ac:dyDescent="0.2">
      <c r="A4662" s="40"/>
      <c r="W4662" s="40"/>
      <c r="X4662" s="40"/>
      <c r="Y4662" s="40"/>
      <c r="Z4662" s="40"/>
    </row>
    <row r="4663" spans="1:26" x14ac:dyDescent="0.2">
      <c r="A4663" s="40"/>
      <c r="W4663" s="40"/>
      <c r="X4663" s="40"/>
      <c r="Y4663" s="40"/>
      <c r="Z4663" s="40"/>
    </row>
    <row r="4664" spans="1:26" x14ac:dyDescent="0.2">
      <c r="A4664" s="40"/>
      <c r="W4664" s="40"/>
      <c r="X4664" s="40"/>
      <c r="Y4664" s="40"/>
      <c r="Z4664" s="40"/>
    </row>
    <row r="4665" spans="1:26" x14ac:dyDescent="0.2">
      <c r="A4665" s="40"/>
      <c r="W4665" s="40"/>
      <c r="X4665" s="40"/>
      <c r="Y4665" s="40"/>
      <c r="Z4665" s="40"/>
    </row>
    <row r="4666" spans="1:26" x14ac:dyDescent="0.2">
      <c r="A4666" s="40"/>
      <c r="W4666" s="40"/>
      <c r="X4666" s="40"/>
      <c r="Y4666" s="40"/>
      <c r="Z4666" s="40"/>
    </row>
    <row r="4667" spans="1:26" x14ac:dyDescent="0.2">
      <c r="A4667" s="40"/>
      <c r="W4667" s="40"/>
      <c r="X4667" s="40"/>
      <c r="Y4667" s="40"/>
      <c r="Z4667" s="40"/>
    </row>
    <row r="4668" spans="1:26" x14ac:dyDescent="0.2">
      <c r="A4668" s="40"/>
      <c r="W4668" s="40"/>
      <c r="X4668" s="40"/>
      <c r="Y4668" s="40"/>
      <c r="Z4668" s="40"/>
    </row>
    <row r="4669" spans="1:26" x14ac:dyDescent="0.2">
      <c r="A4669" s="40"/>
      <c r="W4669" s="40"/>
      <c r="X4669" s="40"/>
      <c r="Y4669" s="40"/>
      <c r="Z4669" s="40"/>
    </row>
    <row r="4670" spans="1:26" x14ac:dyDescent="0.2">
      <c r="A4670" s="40"/>
      <c r="W4670" s="40"/>
      <c r="X4670" s="40"/>
      <c r="Y4670" s="40"/>
      <c r="Z4670" s="40"/>
    </row>
    <row r="4671" spans="1:26" x14ac:dyDescent="0.2">
      <c r="A4671" s="40"/>
      <c r="W4671" s="40"/>
      <c r="X4671" s="40"/>
      <c r="Y4671" s="40"/>
      <c r="Z4671" s="40"/>
    </row>
    <row r="4672" spans="1:26" x14ac:dyDescent="0.2">
      <c r="A4672" s="40"/>
      <c r="W4672" s="40"/>
      <c r="X4672" s="40"/>
      <c r="Y4672" s="40"/>
      <c r="Z4672" s="40"/>
    </row>
    <row r="4673" spans="1:26" x14ac:dyDescent="0.2">
      <c r="A4673" s="40"/>
      <c r="W4673" s="40"/>
      <c r="X4673" s="40"/>
      <c r="Y4673" s="40"/>
      <c r="Z4673" s="40"/>
    </row>
    <row r="4674" spans="1:26" x14ac:dyDescent="0.2">
      <c r="A4674" s="40"/>
      <c r="W4674" s="40"/>
      <c r="X4674" s="40"/>
      <c r="Y4674" s="40"/>
      <c r="Z4674" s="40"/>
    </row>
    <row r="4675" spans="1:26" x14ac:dyDescent="0.2">
      <c r="A4675" s="40"/>
      <c r="W4675" s="40"/>
      <c r="X4675" s="40"/>
      <c r="Y4675" s="40"/>
      <c r="Z4675" s="40"/>
    </row>
    <row r="4676" spans="1:26" x14ac:dyDescent="0.2">
      <c r="A4676" s="40"/>
      <c r="W4676" s="40"/>
      <c r="X4676" s="40"/>
      <c r="Y4676" s="40"/>
      <c r="Z4676" s="40"/>
    </row>
    <row r="4677" spans="1:26" x14ac:dyDescent="0.2">
      <c r="A4677" s="40"/>
      <c r="W4677" s="40"/>
      <c r="X4677" s="40"/>
      <c r="Y4677" s="40"/>
      <c r="Z4677" s="40"/>
    </row>
    <row r="4678" spans="1:26" x14ac:dyDescent="0.2">
      <c r="A4678" s="40"/>
      <c r="W4678" s="40"/>
      <c r="X4678" s="40"/>
      <c r="Y4678" s="40"/>
      <c r="Z4678" s="40"/>
    </row>
    <row r="4679" spans="1:26" x14ac:dyDescent="0.2">
      <c r="A4679" s="40"/>
      <c r="W4679" s="40"/>
      <c r="X4679" s="40"/>
      <c r="Y4679" s="40"/>
      <c r="Z4679" s="40"/>
    </row>
    <row r="4680" spans="1:26" x14ac:dyDescent="0.2">
      <c r="A4680" s="40"/>
      <c r="W4680" s="40"/>
      <c r="X4680" s="40"/>
      <c r="Y4680" s="40"/>
      <c r="Z4680" s="40"/>
    </row>
    <row r="4681" spans="1:26" x14ac:dyDescent="0.2">
      <c r="A4681" s="40"/>
      <c r="W4681" s="40"/>
      <c r="X4681" s="40"/>
      <c r="Y4681" s="40"/>
      <c r="Z4681" s="40"/>
    </row>
    <row r="4682" spans="1:26" x14ac:dyDescent="0.2">
      <c r="A4682" s="40"/>
      <c r="W4682" s="40"/>
      <c r="X4682" s="40"/>
      <c r="Y4682" s="40"/>
      <c r="Z4682" s="40"/>
    </row>
    <row r="4683" spans="1:26" x14ac:dyDescent="0.2">
      <c r="A4683" s="40"/>
      <c r="W4683" s="40"/>
      <c r="X4683" s="40"/>
      <c r="Y4683" s="40"/>
      <c r="Z4683" s="40"/>
    </row>
    <row r="4684" spans="1:26" x14ac:dyDescent="0.2">
      <c r="A4684" s="40"/>
      <c r="W4684" s="40"/>
      <c r="X4684" s="40"/>
      <c r="Y4684" s="40"/>
      <c r="Z4684" s="40"/>
    </row>
    <row r="4685" spans="1:26" x14ac:dyDescent="0.2">
      <c r="A4685" s="40"/>
      <c r="W4685" s="40"/>
      <c r="X4685" s="40"/>
      <c r="Y4685" s="40"/>
      <c r="Z4685" s="40"/>
    </row>
    <row r="4686" spans="1:26" x14ac:dyDescent="0.2">
      <c r="A4686" s="40"/>
      <c r="W4686" s="40"/>
      <c r="X4686" s="40"/>
      <c r="Y4686" s="40"/>
      <c r="Z4686" s="40"/>
    </row>
    <row r="4687" spans="1:26" x14ac:dyDescent="0.2">
      <c r="A4687" s="40"/>
      <c r="W4687" s="40"/>
      <c r="X4687" s="40"/>
      <c r="Y4687" s="40"/>
      <c r="Z4687" s="40"/>
    </row>
    <row r="4688" spans="1:26" x14ac:dyDescent="0.2">
      <c r="A4688" s="40"/>
      <c r="W4688" s="40"/>
      <c r="X4688" s="40"/>
      <c r="Y4688" s="40"/>
      <c r="Z4688" s="40"/>
    </row>
    <row r="4689" spans="1:26" x14ac:dyDescent="0.2">
      <c r="A4689" s="40"/>
      <c r="W4689" s="40"/>
      <c r="X4689" s="40"/>
      <c r="Y4689" s="40"/>
      <c r="Z4689" s="40"/>
    </row>
    <row r="4690" spans="1:26" x14ac:dyDescent="0.2">
      <c r="A4690" s="40"/>
      <c r="W4690" s="40"/>
      <c r="X4690" s="40"/>
      <c r="Y4690" s="40"/>
      <c r="Z4690" s="40"/>
    </row>
    <row r="4691" spans="1:26" x14ac:dyDescent="0.2">
      <c r="A4691" s="40"/>
      <c r="W4691" s="40"/>
      <c r="X4691" s="40"/>
      <c r="Y4691" s="40"/>
      <c r="Z4691" s="40"/>
    </row>
    <row r="4692" spans="1:26" x14ac:dyDescent="0.2">
      <c r="A4692" s="40"/>
      <c r="W4692" s="40"/>
      <c r="X4692" s="40"/>
      <c r="Y4692" s="40"/>
      <c r="Z4692" s="40"/>
    </row>
    <row r="4693" spans="1:26" x14ac:dyDescent="0.2">
      <c r="A4693" s="40"/>
      <c r="W4693" s="40"/>
      <c r="X4693" s="40"/>
      <c r="Y4693" s="40"/>
      <c r="Z4693" s="40"/>
    </row>
    <row r="4694" spans="1:26" x14ac:dyDescent="0.2">
      <c r="A4694" s="40"/>
      <c r="W4694" s="40"/>
      <c r="X4694" s="40"/>
      <c r="Y4694" s="40"/>
      <c r="Z4694" s="40"/>
    </row>
    <row r="4695" spans="1:26" x14ac:dyDescent="0.2">
      <c r="A4695" s="40"/>
      <c r="W4695" s="40"/>
      <c r="X4695" s="40"/>
      <c r="Y4695" s="40"/>
      <c r="Z4695" s="40"/>
    </row>
    <row r="4696" spans="1:26" x14ac:dyDescent="0.2">
      <c r="A4696" s="40"/>
      <c r="W4696" s="40"/>
      <c r="X4696" s="40"/>
      <c r="Y4696" s="40"/>
      <c r="Z4696" s="40"/>
    </row>
    <row r="4697" spans="1:26" x14ac:dyDescent="0.2">
      <c r="A4697" s="40"/>
      <c r="W4697" s="40"/>
      <c r="X4697" s="40"/>
      <c r="Y4697" s="40"/>
      <c r="Z4697" s="40"/>
    </row>
    <row r="4698" spans="1:26" x14ac:dyDescent="0.2">
      <c r="A4698" s="40"/>
      <c r="W4698" s="40"/>
      <c r="X4698" s="40"/>
      <c r="Y4698" s="40"/>
      <c r="Z4698" s="40"/>
    </row>
    <row r="4699" spans="1:26" x14ac:dyDescent="0.2">
      <c r="A4699" s="40"/>
      <c r="W4699" s="40"/>
      <c r="X4699" s="40"/>
      <c r="Y4699" s="40"/>
      <c r="Z4699" s="40"/>
    </row>
    <row r="4700" spans="1:26" x14ac:dyDescent="0.2">
      <c r="A4700" s="40"/>
      <c r="W4700" s="40"/>
      <c r="X4700" s="40"/>
      <c r="Y4700" s="40"/>
      <c r="Z4700" s="40"/>
    </row>
    <row r="4701" spans="1:26" x14ac:dyDescent="0.2">
      <c r="A4701" s="40"/>
      <c r="W4701" s="40"/>
      <c r="X4701" s="40"/>
      <c r="Y4701" s="40"/>
      <c r="Z4701" s="40"/>
    </row>
    <row r="4702" spans="1:26" x14ac:dyDescent="0.2">
      <c r="A4702" s="40"/>
      <c r="W4702" s="40"/>
      <c r="X4702" s="40"/>
      <c r="Y4702" s="40"/>
      <c r="Z4702" s="40"/>
    </row>
    <row r="4703" spans="1:26" x14ac:dyDescent="0.2">
      <c r="A4703" s="40"/>
      <c r="W4703" s="40"/>
      <c r="X4703" s="40"/>
      <c r="Y4703" s="40"/>
      <c r="Z4703" s="40"/>
    </row>
    <row r="4704" spans="1:26" x14ac:dyDescent="0.2">
      <c r="A4704" s="40"/>
      <c r="W4704" s="40"/>
      <c r="X4704" s="40"/>
      <c r="Y4704" s="40"/>
      <c r="Z4704" s="40"/>
    </row>
    <row r="4705" spans="1:26" x14ac:dyDescent="0.2">
      <c r="A4705" s="40"/>
      <c r="W4705" s="40"/>
      <c r="X4705" s="40"/>
      <c r="Y4705" s="40"/>
      <c r="Z4705" s="40"/>
    </row>
    <row r="4706" spans="1:26" x14ac:dyDescent="0.2">
      <c r="A4706" s="40"/>
      <c r="W4706" s="40"/>
      <c r="X4706" s="40"/>
      <c r="Y4706" s="40"/>
      <c r="Z4706" s="40"/>
    </row>
    <row r="4707" spans="1:26" x14ac:dyDescent="0.2">
      <c r="A4707" s="40"/>
      <c r="W4707" s="40"/>
      <c r="X4707" s="40"/>
      <c r="Y4707" s="40"/>
      <c r="Z4707" s="40"/>
    </row>
    <row r="4708" spans="1:26" x14ac:dyDescent="0.2">
      <c r="A4708" s="40"/>
      <c r="W4708" s="40"/>
      <c r="X4708" s="40"/>
      <c r="Y4708" s="40"/>
      <c r="Z4708" s="40"/>
    </row>
    <row r="4709" spans="1:26" x14ac:dyDescent="0.2">
      <c r="A4709" s="40"/>
      <c r="W4709" s="40"/>
      <c r="X4709" s="40"/>
      <c r="Y4709" s="40"/>
      <c r="Z4709" s="40"/>
    </row>
    <row r="4710" spans="1:26" x14ac:dyDescent="0.2">
      <c r="A4710" s="40"/>
      <c r="W4710" s="40"/>
      <c r="X4710" s="40"/>
      <c r="Y4710" s="40"/>
      <c r="Z4710" s="40"/>
    </row>
    <row r="4711" spans="1:26" x14ac:dyDescent="0.2">
      <c r="A4711" s="40"/>
      <c r="W4711" s="40"/>
      <c r="X4711" s="40"/>
      <c r="Y4711" s="40"/>
      <c r="Z4711" s="40"/>
    </row>
    <row r="4712" spans="1:26" x14ac:dyDescent="0.2">
      <c r="A4712" s="40"/>
      <c r="W4712" s="40"/>
      <c r="X4712" s="40"/>
      <c r="Y4712" s="40"/>
      <c r="Z4712" s="40"/>
    </row>
    <row r="4713" spans="1:26" x14ac:dyDescent="0.2">
      <c r="A4713" s="40"/>
      <c r="W4713" s="40"/>
      <c r="X4713" s="40"/>
      <c r="Y4713" s="40"/>
      <c r="Z4713" s="40"/>
    </row>
    <row r="4714" spans="1:26" x14ac:dyDescent="0.2">
      <c r="A4714" s="40"/>
      <c r="W4714" s="40"/>
      <c r="X4714" s="40"/>
      <c r="Y4714" s="40"/>
      <c r="Z4714" s="40"/>
    </row>
    <row r="4715" spans="1:26" x14ac:dyDescent="0.2">
      <c r="A4715" s="40"/>
      <c r="W4715" s="40"/>
      <c r="X4715" s="40"/>
      <c r="Y4715" s="40"/>
      <c r="Z4715" s="40"/>
    </row>
    <row r="4716" spans="1:26" x14ac:dyDescent="0.2">
      <c r="A4716" s="40"/>
      <c r="W4716" s="40"/>
      <c r="X4716" s="40"/>
      <c r="Y4716" s="40"/>
      <c r="Z4716" s="40"/>
    </row>
    <row r="4717" spans="1:26" x14ac:dyDescent="0.2">
      <c r="A4717" s="40"/>
      <c r="W4717" s="40"/>
      <c r="X4717" s="40"/>
      <c r="Y4717" s="40"/>
      <c r="Z4717" s="40"/>
    </row>
    <row r="4718" spans="1:26" x14ac:dyDescent="0.2">
      <c r="A4718" s="40"/>
      <c r="W4718" s="40"/>
      <c r="X4718" s="40"/>
      <c r="Y4718" s="40"/>
      <c r="Z4718" s="40"/>
    </row>
    <row r="4719" spans="1:26" x14ac:dyDescent="0.2">
      <c r="A4719" s="40"/>
      <c r="W4719" s="40"/>
      <c r="X4719" s="40"/>
      <c r="Y4719" s="40"/>
      <c r="Z4719" s="40"/>
    </row>
    <row r="4720" spans="1:26" x14ac:dyDescent="0.2">
      <c r="A4720" s="40"/>
      <c r="W4720" s="40"/>
      <c r="X4720" s="40"/>
      <c r="Y4720" s="40"/>
      <c r="Z4720" s="40"/>
    </row>
    <row r="4721" spans="1:26" x14ac:dyDescent="0.2">
      <c r="A4721" s="40"/>
      <c r="W4721" s="40"/>
      <c r="X4721" s="40"/>
      <c r="Y4721" s="40"/>
      <c r="Z4721" s="40"/>
    </row>
    <row r="4722" spans="1:26" x14ac:dyDescent="0.2">
      <c r="A4722" s="40"/>
      <c r="W4722" s="40"/>
      <c r="X4722" s="40"/>
      <c r="Y4722" s="40"/>
      <c r="Z4722" s="40"/>
    </row>
    <row r="4723" spans="1:26" x14ac:dyDescent="0.2">
      <c r="A4723" s="40"/>
      <c r="W4723" s="40"/>
      <c r="X4723" s="40"/>
      <c r="Y4723" s="40"/>
      <c r="Z4723" s="40"/>
    </row>
    <row r="4724" spans="1:26" x14ac:dyDescent="0.2">
      <c r="A4724" s="40"/>
      <c r="W4724" s="40"/>
      <c r="X4724" s="40"/>
      <c r="Y4724" s="40"/>
      <c r="Z4724" s="40"/>
    </row>
    <row r="4725" spans="1:26" x14ac:dyDescent="0.2">
      <c r="A4725" s="40"/>
      <c r="W4725" s="40"/>
      <c r="X4725" s="40"/>
      <c r="Y4725" s="40"/>
      <c r="Z4725" s="40"/>
    </row>
    <row r="4726" spans="1:26" x14ac:dyDescent="0.2">
      <c r="A4726" s="40"/>
      <c r="W4726" s="40"/>
      <c r="X4726" s="40"/>
      <c r="Y4726" s="40"/>
      <c r="Z4726" s="40"/>
    </row>
    <row r="4727" spans="1:26" x14ac:dyDescent="0.2">
      <c r="A4727" s="40"/>
      <c r="W4727" s="40"/>
      <c r="X4727" s="40"/>
      <c r="Y4727" s="40"/>
      <c r="Z4727" s="40"/>
    </row>
    <row r="4728" spans="1:26" x14ac:dyDescent="0.2">
      <c r="A4728" s="40"/>
      <c r="W4728" s="40"/>
      <c r="X4728" s="40"/>
      <c r="Y4728" s="40"/>
      <c r="Z4728" s="40"/>
    </row>
    <row r="4729" spans="1:26" x14ac:dyDescent="0.2">
      <c r="A4729" s="40"/>
      <c r="W4729" s="40"/>
      <c r="X4729" s="40"/>
      <c r="Y4729" s="40"/>
      <c r="Z4729" s="40"/>
    </row>
    <row r="4730" spans="1:26" x14ac:dyDescent="0.2">
      <c r="A4730" s="40"/>
      <c r="W4730" s="40"/>
      <c r="X4730" s="40"/>
      <c r="Y4730" s="40"/>
      <c r="Z4730" s="40"/>
    </row>
    <row r="4731" spans="1:26" x14ac:dyDescent="0.2">
      <c r="A4731" s="40"/>
      <c r="W4731" s="40"/>
      <c r="X4731" s="40"/>
      <c r="Y4731" s="40"/>
      <c r="Z4731" s="40"/>
    </row>
    <row r="4732" spans="1:26" x14ac:dyDescent="0.2">
      <c r="A4732" s="40"/>
      <c r="W4732" s="40"/>
      <c r="X4732" s="40"/>
      <c r="Y4732" s="40"/>
      <c r="Z4732" s="40"/>
    </row>
    <row r="4733" spans="1:26" x14ac:dyDescent="0.2">
      <c r="A4733" s="40"/>
      <c r="W4733" s="40"/>
      <c r="X4733" s="40"/>
      <c r="Y4733" s="40"/>
      <c r="Z4733" s="40"/>
    </row>
    <row r="4734" spans="1:26" x14ac:dyDescent="0.2">
      <c r="A4734" s="40"/>
      <c r="W4734" s="40"/>
      <c r="X4734" s="40"/>
      <c r="Y4734" s="40"/>
      <c r="Z4734" s="40"/>
    </row>
    <row r="4735" spans="1:26" x14ac:dyDescent="0.2">
      <c r="A4735" s="40"/>
      <c r="W4735" s="40"/>
      <c r="X4735" s="40"/>
      <c r="Y4735" s="40"/>
      <c r="Z4735" s="40"/>
    </row>
    <row r="4736" spans="1:26" x14ac:dyDescent="0.2">
      <c r="A4736" s="40"/>
      <c r="W4736" s="40"/>
      <c r="X4736" s="40"/>
      <c r="Y4736" s="40"/>
      <c r="Z4736" s="40"/>
    </row>
    <row r="4737" spans="1:26" x14ac:dyDescent="0.2">
      <c r="A4737" s="40"/>
      <c r="W4737" s="40"/>
      <c r="X4737" s="40"/>
      <c r="Y4737" s="40"/>
      <c r="Z4737" s="40"/>
    </row>
    <row r="4738" spans="1:26" x14ac:dyDescent="0.2">
      <c r="A4738" s="40"/>
      <c r="W4738" s="40"/>
      <c r="X4738" s="40"/>
      <c r="Y4738" s="40"/>
      <c r="Z4738" s="40"/>
    </row>
    <row r="4739" spans="1:26" x14ac:dyDescent="0.2">
      <c r="A4739" s="40"/>
      <c r="W4739" s="40"/>
      <c r="X4739" s="40"/>
      <c r="Y4739" s="40"/>
      <c r="Z4739" s="40"/>
    </row>
    <row r="4740" spans="1:26" x14ac:dyDescent="0.2">
      <c r="A4740" s="40"/>
      <c r="W4740" s="40"/>
      <c r="X4740" s="40"/>
      <c r="Y4740" s="40"/>
      <c r="Z4740" s="40"/>
    </row>
    <row r="4741" spans="1:26" x14ac:dyDescent="0.2">
      <c r="A4741" s="40"/>
      <c r="W4741" s="40"/>
      <c r="X4741" s="40"/>
      <c r="Y4741" s="40"/>
      <c r="Z4741" s="40"/>
    </row>
    <row r="4742" spans="1:26" x14ac:dyDescent="0.2">
      <c r="A4742" s="40"/>
      <c r="W4742" s="40"/>
      <c r="X4742" s="40"/>
      <c r="Y4742" s="40"/>
      <c r="Z4742" s="40"/>
    </row>
    <row r="4743" spans="1:26" x14ac:dyDescent="0.2">
      <c r="A4743" s="40"/>
      <c r="W4743" s="40"/>
      <c r="X4743" s="40"/>
      <c r="Y4743" s="40"/>
      <c r="Z4743" s="40"/>
    </row>
    <row r="4744" spans="1:26" x14ac:dyDescent="0.2">
      <c r="A4744" s="40"/>
      <c r="W4744" s="40"/>
      <c r="X4744" s="40"/>
      <c r="Y4744" s="40"/>
      <c r="Z4744" s="40"/>
    </row>
    <row r="4745" spans="1:26" x14ac:dyDescent="0.2">
      <c r="A4745" s="40"/>
      <c r="W4745" s="40"/>
      <c r="X4745" s="40"/>
      <c r="Y4745" s="40"/>
      <c r="Z4745" s="40"/>
    </row>
    <row r="4746" spans="1:26" x14ac:dyDescent="0.2">
      <c r="A4746" s="40"/>
      <c r="W4746" s="40"/>
      <c r="X4746" s="40"/>
      <c r="Y4746" s="40"/>
      <c r="Z4746" s="40"/>
    </row>
    <row r="4747" spans="1:26" x14ac:dyDescent="0.2">
      <c r="A4747" s="40"/>
      <c r="W4747" s="40"/>
      <c r="X4747" s="40"/>
      <c r="Y4747" s="40"/>
      <c r="Z4747" s="40"/>
    </row>
    <row r="4748" spans="1:26" x14ac:dyDescent="0.2">
      <c r="A4748" s="40"/>
      <c r="W4748" s="40"/>
      <c r="X4748" s="40"/>
      <c r="Y4748" s="40"/>
      <c r="Z4748" s="40"/>
    </row>
    <row r="4749" spans="1:26" x14ac:dyDescent="0.2">
      <c r="A4749" s="40"/>
      <c r="W4749" s="40"/>
      <c r="X4749" s="40"/>
      <c r="Y4749" s="40"/>
      <c r="Z4749" s="40"/>
    </row>
    <row r="4750" spans="1:26" x14ac:dyDescent="0.2">
      <c r="A4750" s="40"/>
      <c r="W4750" s="40"/>
      <c r="X4750" s="40"/>
      <c r="Y4750" s="40"/>
      <c r="Z4750" s="40"/>
    </row>
    <row r="4751" spans="1:26" x14ac:dyDescent="0.2">
      <c r="A4751" s="40"/>
      <c r="W4751" s="40"/>
      <c r="X4751" s="40"/>
      <c r="Y4751" s="40"/>
      <c r="Z4751" s="40"/>
    </row>
    <row r="4752" spans="1:26" x14ac:dyDescent="0.2">
      <c r="A4752" s="40"/>
      <c r="W4752" s="40"/>
      <c r="X4752" s="40"/>
      <c r="Y4752" s="40"/>
      <c r="Z4752" s="40"/>
    </row>
    <row r="4753" spans="1:26" x14ac:dyDescent="0.2">
      <c r="A4753" s="40"/>
      <c r="W4753" s="40"/>
      <c r="X4753" s="40"/>
      <c r="Y4753" s="40"/>
      <c r="Z4753" s="40"/>
    </row>
    <row r="4754" spans="1:26" x14ac:dyDescent="0.2">
      <c r="A4754" s="40"/>
      <c r="W4754" s="40"/>
      <c r="X4754" s="40"/>
      <c r="Y4754" s="40"/>
      <c r="Z4754" s="40"/>
    </row>
    <row r="4755" spans="1:26" x14ac:dyDescent="0.2">
      <c r="A4755" s="40"/>
      <c r="W4755" s="40"/>
      <c r="X4755" s="40"/>
      <c r="Y4755" s="40"/>
      <c r="Z4755" s="40"/>
    </row>
    <row r="4756" spans="1:26" x14ac:dyDescent="0.2">
      <c r="A4756" s="40"/>
      <c r="W4756" s="40"/>
      <c r="X4756" s="40"/>
      <c r="Y4756" s="40"/>
      <c r="Z4756" s="40"/>
    </row>
    <row r="4757" spans="1:26" x14ac:dyDescent="0.2">
      <c r="A4757" s="40"/>
      <c r="W4757" s="40"/>
      <c r="X4757" s="40"/>
      <c r="Y4757" s="40"/>
      <c r="Z4757" s="40"/>
    </row>
    <row r="4758" spans="1:26" x14ac:dyDescent="0.2">
      <c r="A4758" s="40"/>
      <c r="W4758" s="40"/>
      <c r="X4758" s="40"/>
      <c r="Y4758" s="40"/>
      <c r="Z4758" s="40"/>
    </row>
    <row r="4759" spans="1:26" x14ac:dyDescent="0.2">
      <c r="A4759" s="40"/>
      <c r="W4759" s="40"/>
      <c r="X4759" s="40"/>
      <c r="Y4759" s="40"/>
      <c r="Z4759" s="40"/>
    </row>
    <row r="4760" spans="1:26" x14ac:dyDescent="0.2">
      <c r="A4760" s="40"/>
      <c r="W4760" s="40"/>
      <c r="X4760" s="40"/>
      <c r="Y4760" s="40"/>
      <c r="Z4760" s="40"/>
    </row>
    <row r="4761" spans="1:26" x14ac:dyDescent="0.2">
      <c r="A4761" s="40"/>
      <c r="W4761" s="40"/>
      <c r="X4761" s="40"/>
      <c r="Y4761" s="40"/>
      <c r="Z4761" s="40"/>
    </row>
    <row r="4762" spans="1:26" x14ac:dyDescent="0.2">
      <c r="A4762" s="40"/>
      <c r="W4762" s="40"/>
      <c r="X4762" s="40"/>
      <c r="Y4762" s="40"/>
      <c r="Z4762" s="40"/>
    </row>
    <row r="4763" spans="1:26" x14ac:dyDescent="0.2">
      <c r="A4763" s="40"/>
      <c r="W4763" s="40"/>
      <c r="X4763" s="40"/>
      <c r="Y4763" s="40"/>
      <c r="Z4763" s="40"/>
    </row>
    <row r="4764" spans="1:26" x14ac:dyDescent="0.2">
      <c r="A4764" s="40"/>
      <c r="W4764" s="40"/>
      <c r="X4764" s="40"/>
      <c r="Y4764" s="40"/>
      <c r="Z4764" s="40"/>
    </row>
    <row r="4765" spans="1:26" x14ac:dyDescent="0.2">
      <c r="A4765" s="40"/>
      <c r="W4765" s="40"/>
      <c r="X4765" s="40"/>
      <c r="Y4765" s="40"/>
      <c r="Z4765" s="40"/>
    </row>
    <row r="4766" spans="1:26" x14ac:dyDescent="0.2">
      <c r="A4766" s="40"/>
      <c r="W4766" s="40"/>
      <c r="X4766" s="40"/>
      <c r="Y4766" s="40"/>
      <c r="Z4766" s="40"/>
    </row>
    <row r="4767" spans="1:26" x14ac:dyDescent="0.2">
      <c r="A4767" s="40"/>
      <c r="W4767" s="40"/>
      <c r="X4767" s="40"/>
      <c r="Y4767" s="40"/>
      <c r="Z4767" s="40"/>
    </row>
    <row r="4768" spans="1:26" x14ac:dyDescent="0.2">
      <c r="A4768" s="40"/>
      <c r="W4768" s="40"/>
      <c r="X4768" s="40"/>
      <c r="Y4768" s="40"/>
      <c r="Z4768" s="40"/>
    </row>
    <row r="4769" spans="1:26" x14ac:dyDescent="0.2">
      <c r="A4769" s="40"/>
      <c r="W4769" s="40"/>
      <c r="X4769" s="40"/>
      <c r="Y4769" s="40"/>
      <c r="Z4769" s="40"/>
    </row>
    <row r="4770" spans="1:26" x14ac:dyDescent="0.2">
      <c r="A4770" s="40"/>
      <c r="W4770" s="40"/>
      <c r="X4770" s="40"/>
      <c r="Y4770" s="40"/>
      <c r="Z4770" s="40"/>
    </row>
    <row r="4771" spans="1:26" x14ac:dyDescent="0.2">
      <c r="A4771" s="40"/>
      <c r="W4771" s="40"/>
      <c r="X4771" s="40"/>
      <c r="Y4771" s="40"/>
      <c r="Z4771" s="40"/>
    </row>
    <row r="4772" spans="1:26" x14ac:dyDescent="0.2">
      <c r="A4772" s="40"/>
      <c r="W4772" s="40"/>
      <c r="X4772" s="40"/>
      <c r="Y4772" s="40"/>
      <c r="Z4772" s="40"/>
    </row>
    <row r="4773" spans="1:26" x14ac:dyDescent="0.2">
      <c r="A4773" s="40"/>
      <c r="W4773" s="40"/>
      <c r="X4773" s="40"/>
      <c r="Y4773" s="40"/>
      <c r="Z4773" s="40"/>
    </row>
    <row r="4774" spans="1:26" x14ac:dyDescent="0.2">
      <c r="A4774" s="40"/>
      <c r="W4774" s="40"/>
      <c r="X4774" s="40"/>
      <c r="Y4774" s="40"/>
      <c r="Z4774" s="40"/>
    </row>
    <row r="4775" spans="1:26" x14ac:dyDescent="0.2">
      <c r="A4775" s="40"/>
      <c r="W4775" s="40"/>
      <c r="X4775" s="40"/>
      <c r="Y4775" s="40"/>
      <c r="Z4775" s="40"/>
    </row>
    <row r="4776" spans="1:26" x14ac:dyDescent="0.2">
      <c r="A4776" s="40"/>
      <c r="W4776" s="40"/>
      <c r="X4776" s="40"/>
      <c r="Y4776" s="40"/>
      <c r="Z4776" s="40"/>
    </row>
    <row r="4777" spans="1:26" x14ac:dyDescent="0.2">
      <c r="A4777" s="40"/>
      <c r="W4777" s="40"/>
      <c r="X4777" s="40"/>
      <c r="Y4777" s="40"/>
      <c r="Z4777" s="40"/>
    </row>
    <row r="4778" spans="1:26" x14ac:dyDescent="0.2">
      <c r="A4778" s="40"/>
      <c r="W4778" s="40"/>
      <c r="X4778" s="40"/>
      <c r="Y4778" s="40"/>
      <c r="Z4778" s="40"/>
    </row>
    <row r="4779" spans="1:26" x14ac:dyDescent="0.2">
      <c r="A4779" s="40"/>
      <c r="W4779" s="40"/>
      <c r="X4779" s="40"/>
      <c r="Y4779" s="40"/>
      <c r="Z4779" s="40"/>
    </row>
    <row r="4780" spans="1:26" x14ac:dyDescent="0.2">
      <c r="A4780" s="40"/>
      <c r="W4780" s="40"/>
      <c r="X4780" s="40"/>
      <c r="Y4780" s="40"/>
      <c r="Z4780" s="40"/>
    </row>
    <row r="4781" spans="1:26" x14ac:dyDescent="0.2">
      <c r="A4781" s="40"/>
      <c r="W4781" s="40"/>
      <c r="X4781" s="40"/>
      <c r="Y4781" s="40"/>
      <c r="Z4781" s="40"/>
    </row>
    <row r="4782" spans="1:26" x14ac:dyDescent="0.2">
      <c r="A4782" s="40"/>
      <c r="W4782" s="40"/>
      <c r="X4782" s="40"/>
      <c r="Y4782" s="40"/>
      <c r="Z4782" s="40"/>
    </row>
    <row r="4783" spans="1:26" x14ac:dyDescent="0.2">
      <c r="A4783" s="40"/>
      <c r="W4783" s="40"/>
      <c r="X4783" s="40"/>
      <c r="Y4783" s="40"/>
      <c r="Z4783" s="40"/>
    </row>
    <row r="4784" spans="1:26" x14ac:dyDescent="0.2">
      <c r="A4784" s="40"/>
      <c r="W4784" s="40"/>
      <c r="X4784" s="40"/>
      <c r="Y4784" s="40"/>
      <c r="Z4784" s="40"/>
    </row>
    <row r="4785" spans="1:26" x14ac:dyDescent="0.2">
      <c r="A4785" s="40"/>
      <c r="W4785" s="40"/>
      <c r="X4785" s="40"/>
      <c r="Y4785" s="40"/>
      <c r="Z4785" s="40"/>
    </row>
    <row r="4786" spans="1:26" x14ac:dyDescent="0.2">
      <c r="A4786" s="40"/>
      <c r="W4786" s="40"/>
      <c r="X4786" s="40"/>
      <c r="Y4786" s="40"/>
      <c r="Z4786" s="40"/>
    </row>
    <row r="4787" spans="1:26" x14ac:dyDescent="0.2">
      <c r="A4787" s="40"/>
      <c r="W4787" s="40"/>
      <c r="X4787" s="40"/>
      <c r="Y4787" s="40"/>
      <c r="Z4787" s="40"/>
    </row>
    <row r="4788" spans="1:26" x14ac:dyDescent="0.2">
      <c r="A4788" s="40"/>
      <c r="W4788" s="40"/>
      <c r="X4788" s="40"/>
      <c r="Y4788" s="40"/>
      <c r="Z4788" s="40"/>
    </row>
    <row r="4789" spans="1:26" x14ac:dyDescent="0.2">
      <c r="A4789" s="40"/>
      <c r="W4789" s="40"/>
      <c r="X4789" s="40"/>
      <c r="Y4789" s="40"/>
      <c r="Z4789" s="40"/>
    </row>
    <row r="4790" spans="1:26" x14ac:dyDescent="0.2">
      <c r="A4790" s="40"/>
      <c r="W4790" s="40"/>
      <c r="X4790" s="40"/>
      <c r="Y4790" s="40"/>
      <c r="Z4790" s="40"/>
    </row>
    <row r="4791" spans="1:26" x14ac:dyDescent="0.2">
      <c r="A4791" s="40"/>
      <c r="W4791" s="40"/>
      <c r="X4791" s="40"/>
      <c r="Y4791" s="40"/>
      <c r="Z4791" s="40"/>
    </row>
    <row r="4792" spans="1:26" x14ac:dyDescent="0.2">
      <c r="A4792" s="40"/>
      <c r="W4792" s="40"/>
      <c r="X4792" s="40"/>
      <c r="Y4792" s="40"/>
      <c r="Z4792" s="40"/>
    </row>
    <row r="4793" spans="1:26" x14ac:dyDescent="0.2">
      <c r="A4793" s="40"/>
      <c r="W4793" s="40"/>
      <c r="X4793" s="40"/>
      <c r="Y4793" s="40"/>
      <c r="Z4793" s="40"/>
    </row>
    <row r="4794" spans="1:26" x14ac:dyDescent="0.2">
      <c r="A4794" s="40"/>
      <c r="W4794" s="40"/>
      <c r="X4794" s="40"/>
      <c r="Y4794" s="40"/>
      <c r="Z4794" s="40"/>
    </row>
    <row r="4795" spans="1:26" x14ac:dyDescent="0.2">
      <c r="A4795" s="40"/>
      <c r="W4795" s="40"/>
      <c r="X4795" s="40"/>
      <c r="Y4795" s="40"/>
      <c r="Z4795" s="40"/>
    </row>
    <row r="4796" spans="1:26" x14ac:dyDescent="0.2">
      <c r="A4796" s="40"/>
      <c r="W4796" s="40"/>
      <c r="X4796" s="40"/>
      <c r="Y4796" s="40"/>
      <c r="Z4796" s="40"/>
    </row>
    <row r="4797" spans="1:26" x14ac:dyDescent="0.2">
      <c r="A4797" s="40"/>
      <c r="W4797" s="40"/>
      <c r="X4797" s="40"/>
      <c r="Y4797" s="40"/>
      <c r="Z4797" s="40"/>
    </row>
    <row r="4798" spans="1:26" x14ac:dyDescent="0.2">
      <c r="A4798" s="40"/>
      <c r="W4798" s="40"/>
      <c r="X4798" s="40"/>
      <c r="Y4798" s="40"/>
      <c r="Z4798" s="40"/>
    </row>
    <row r="4799" spans="1:26" x14ac:dyDescent="0.2">
      <c r="A4799" s="40"/>
      <c r="W4799" s="40"/>
      <c r="X4799" s="40"/>
      <c r="Y4799" s="40"/>
      <c r="Z4799" s="40"/>
    </row>
    <row r="4800" spans="1:26" x14ac:dyDescent="0.2">
      <c r="A4800" s="40"/>
      <c r="W4800" s="40"/>
      <c r="X4800" s="40"/>
      <c r="Y4800" s="40"/>
      <c r="Z4800" s="40"/>
    </row>
    <row r="4801" spans="1:26" x14ac:dyDescent="0.2">
      <c r="A4801" s="40"/>
      <c r="W4801" s="40"/>
      <c r="X4801" s="40"/>
      <c r="Y4801" s="40"/>
      <c r="Z4801" s="40"/>
    </row>
    <row r="4802" spans="1:26" x14ac:dyDescent="0.2">
      <c r="A4802" s="40"/>
      <c r="W4802" s="40"/>
      <c r="X4802" s="40"/>
      <c r="Y4802" s="40"/>
      <c r="Z4802" s="40"/>
    </row>
    <row r="4803" spans="1:26" x14ac:dyDescent="0.2">
      <c r="A4803" s="40"/>
      <c r="W4803" s="40"/>
      <c r="X4803" s="40"/>
      <c r="Y4803" s="40"/>
      <c r="Z4803" s="40"/>
    </row>
    <row r="4804" spans="1:26" x14ac:dyDescent="0.2">
      <c r="A4804" s="40"/>
      <c r="W4804" s="40"/>
      <c r="X4804" s="40"/>
      <c r="Y4804" s="40"/>
      <c r="Z4804" s="40"/>
    </row>
    <row r="4805" spans="1:26" x14ac:dyDescent="0.2">
      <c r="A4805" s="40"/>
      <c r="W4805" s="40"/>
      <c r="X4805" s="40"/>
      <c r="Y4805" s="40"/>
      <c r="Z4805" s="40"/>
    </row>
    <row r="4806" spans="1:26" x14ac:dyDescent="0.2">
      <c r="A4806" s="40"/>
      <c r="W4806" s="40"/>
      <c r="X4806" s="40"/>
      <c r="Y4806" s="40"/>
      <c r="Z4806" s="40"/>
    </row>
    <row r="4807" spans="1:26" x14ac:dyDescent="0.2">
      <c r="A4807" s="40"/>
      <c r="W4807" s="40"/>
      <c r="X4807" s="40"/>
      <c r="Y4807" s="40"/>
      <c r="Z4807" s="40"/>
    </row>
    <row r="4808" spans="1:26" x14ac:dyDescent="0.2">
      <c r="A4808" s="40"/>
      <c r="W4808" s="40"/>
      <c r="X4808" s="40"/>
      <c r="Y4808" s="40"/>
      <c r="Z4808" s="40"/>
    </row>
    <row r="4809" spans="1:26" x14ac:dyDescent="0.2">
      <c r="A4809" s="40"/>
      <c r="W4809" s="40"/>
      <c r="X4809" s="40"/>
      <c r="Y4809" s="40"/>
      <c r="Z4809" s="40"/>
    </row>
    <row r="4810" spans="1:26" x14ac:dyDescent="0.2">
      <c r="A4810" s="40"/>
      <c r="W4810" s="40"/>
      <c r="X4810" s="40"/>
      <c r="Y4810" s="40"/>
      <c r="Z4810" s="40"/>
    </row>
    <row r="4811" spans="1:26" x14ac:dyDescent="0.2">
      <c r="A4811" s="40"/>
      <c r="W4811" s="40"/>
      <c r="X4811" s="40"/>
      <c r="Y4811" s="40"/>
      <c r="Z4811" s="40"/>
    </row>
    <row r="4812" spans="1:26" x14ac:dyDescent="0.2">
      <c r="A4812" s="40"/>
      <c r="W4812" s="40"/>
      <c r="X4812" s="40"/>
      <c r="Y4812" s="40"/>
      <c r="Z4812" s="40"/>
    </row>
    <row r="4813" spans="1:26" x14ac:dyDescent="0.2">
      <c r="A4813" s="40"/>
      <c r="W4813" s="40"/>
      <c r="X4813" s="40"/>
      <c r="Y4813" s="40"/>
      <c r="Z4813" s="40"/>
    </row>
    <row r="4814" spans="1:26" x14ac:dyDescent="0.2">
      <c r="A4814" s="40"/>
      <c r="W4814" s="40"/>
      <c r="X4814" s="40"/>
      <c r="Y4814" s="40"/>
      <c r="Z4814" s="40"/>
    </row>
    <row r="4815" spans="1:26" x14ac:dyDescent="0.2">
      <c r="A4815" s="40"/>
      <c r="W4815" s="40"/>
      <c r="X4815" s="40"/>
      <c r="Y4815" s="40"/>
      <c r="Z4815" s="40"/>
    </row>
    <row r="4816" spans="1:26" x14ac:dyDescent="0.2">
      <c r="A4816" s="40"/>
      <c r="W4816" s="40"/>
      <c r="X4816" s="40"/>
      <c r="Y4816" s="40"/>
      <c r="Z4816" s="40"/>
    </row>
    <row r="4817" spans="1:26" x14ac:dyDescent="0.2">
      <c r="A4817" s="40"/>
      <c r="W4817" s="40"/>
      <c r="X4817" s="40"/>
      <c r="Y4817" s="40"/>
      <c r="Z4817" s="40"/>
    </row>
    <row r="4818" spans="1:26" x14ac:dyDescent="0.2">
      <c r="A4818" s="40"/>
      <c r="W4818" s="40"/>
      <c r="X4818" s="40"/>
      <c r="Y4818" s="40"/>
      <c r="Z4818" s="40"/>
    </row>
    <row r="4819" spans="1:26" x14ac:dyDescent="0.2">
      <c r="A4819" s="40"/>
      <c r="W4819" s="40"/>
      <c r="X4819" s="40"/>
      <c r="Y4819" s="40"/>
      <c r="Z4819" s="40"/>
    </row>
    <row r="4820" spans="1:26" x14ac:dyDescent="0.2">
      <c r="A4820" s="40"/>
      <c r="W4820" s="40"/>
      <c r="X4820" s="40"/>
      <c r="Y4820" s="40"/>
      <c r="Z4820" s="40"/>
    </row>
    <row r="4821" spans="1:26" x14ac:dyDescent="0.2">
      <c r="A4821" s="40"/>
      <c r="W4821" s="40"/>
      <c r="X4821" s="40"/>
      <c r="Y4821" s="40"/>
      <c r="Z4821" s="40"/>
    </row>
    <row r="4822" spans="1:26" x14ac:dyDescent="0.2">
      <c r="A4822" s="40"/>
      <c r="W4822" s="40"/>
      <c r="X4822" s="40"/>
      <c r="Y4822" s="40"/>
      <c r="Z4822" s="40"/>
    </row>
    <row r="4823" spans="1:26" x14ac:dyDescent="0.2">
      <c r="A4823" s="40"/>
      <c r="W4823" s="40"/>
      <c r="X4823" s="40"/>
      <c r="Y4823" s="40"/>
      <c r="Z4823" s="40"/>
    </row>
    <row r="4824" spans="1:26" x14ac:dyDescent="0.2">
      <c r="A4824" s="40"/>
      <c r="W4824" s="40"/>
      <c r="X4824" s="40"/>
      <c r="Y4824" s="40"/>
      <c r="Z4824" s="40"/>
    </row>
    <row r="4825" spans="1:26" x14ac:dyDescent="0.2">
      <c r="A4825" s="40"/>
      <c r="W4825" s="40"/>
      <c r="X4825" s="40"/>
      <c r="Y4825" s="40"/>
      <c r="Z4825" s="40"/>
    </row>
    <row r="4826" spans="1:26" x14ac:dyDescent="0.2">
      <c r="A4826" s="40"/>
      <c r="W4826" s="40"/>
      <c r="X4826" s="40"/>
      <c r="Y4826" s="40"/>
      <c r="Z4826" s="40"/>
    </row>
    <row r="4827" spans="1:26" x14ac:dyDescent="0.2">
      <c r="A4827" s="40"/>
      <c r="W4827" s="40"/>
      <c r="X4827" s="40"/>
      <c r="Y4827" s="40"/>
      <c r="Z4827" s="40"/>
    </row>
    <row r="4828" spans="1:26" x14ac:dyDescent="0.2">
      <c r="A4828" s="40"/>
      <c r="W4828" s="40"/>
      <c r="X4828" s="40"/>
      <c r="Y4828" s="40"/>
      <c r="Z4828" s="40"/>
    </row>
    <row r="4829" spans="1:26" x14ac:dyDescent="0.2">
      <c r="A4829" s="40"/>
      <c r="W4829" s="40"/>
      <c r="X4829" s="40"/>
      <c r="Y4829" s="40"/>
      <c r="Z4829" s="40"/>
    </row>
    <row r="4830" spans="1:26" x14ac:dyDescent="0.2">
      <c r="A4830" s="40"/>
      <c r="W4830" s="40"/>
      <c r="X4830" s="40"/>
      <c r="Y4830" s="40"/>
      <c r="Z4830" s="40"/>
    </row>
    <row r="4831" spans="1:26" x14ac:dyDescent="0.2">
      <c r="A4831" s="40"/>
      <c r="W4831" s="40"/>
      <c r="X4831" s="40"/>
      <c r="Y4831" s="40"/>
      <c r="Z4831" s="40"/>
    </row>
    <row r="4832" spans="1:26" x14ac:dyDescent="0.2">
      <c r="A4832" s="40"/>
      <c r="W4832" s="40"/>
      <c r="X4832" s="40"/>
      <c r="Y4832" s="40"/>
      <c r="Z4832" s="40"/>
    </row>
    <row r="4833" spans="1:26" x14ac:dyDescent="0.2">
      <c r="A4833" s="40"/>
      <c r="W4833" s="40"/>
      <c r="X4833" s="40"/>
      <c r="Y4833" s="40"/>
      <c r="Z4833" s="40"/>
    </row>
    <row r="4834" spans="1:26" x14ac:dyDescent="0.2">
      <c r="A4834" s="40"/>
      <c r="W4834" s="40"/>
      <c r="X4834" s="40"/>
      <c r="Y4834" s="40"/>
      <c r="Z4834" s="40"/>
    </row>
    <row r="4835" spans="1:26" x14ac:dyDescent="0.2">
      <c r="A4835" s="40"/>
      <c r="W4835" s="40"/>
      <c r="X4835" s="40"/>
      <c r="Y4835" s="40"/>
      <c r="Z4835" s="40"/>
    </row>
    <row r="4836" spans="1:26" x14ac:dyDescent="0.2">
      <c r="A4836" s="40"/>
      <c r="W4836" s="40"/>
      <c r="X4836" s="40"/>
      <c r="Y4836" s="40"/>
      <c r="Z4836" s="40"/>
    </row>
    <row r="4837" spans="1:26" x14ac:dyDescent="0.2">
      <c r="A4837" s="40"/>
      <c r="W4837" s="40"/>
      <c r="X4837" s="40"/>
      <c r="Y4837" s="40"/>
      <c r="Z4837" s="40"/>
    </row>
    <row r="4838" spans="1:26" x14ac:dyDescent="0.2">
      <c r="A4838" s="40"/>
      <c r="W4838" s="40"/>
      <c r="X4838" s="40"/>
      <c r="Y4838" s="40"/>
      <c r="Z4838" s="40"/>
    </row>
    <row r="4839" spans="1:26" x14ac:dyDescent="0.2">
      <c r="A4839" s="40"/>
      <c r="W4839" s="40"/>
      <c r="X4839" s="40"/>
      <c r="Y4839" s="40"/>
      <c r="Z4839" s="40"/>
    </row>
    <row r="4840" spans="1:26" x14ac:dyDescent="0.2">
      <c r="A4840" s="40"/>
      <c r="W4840" s="40"/>
      <c r="X4840" s="40"/>
      <c r="Y4840" s="40"/>
      <c r="Z4840" s="40"/>
    </row>
    <row r="4841" spans="1:26" x14ac:dyDescent="0.2">
      <c r="A4841" s="40"/>
      <c r="W4841" s="40"/>
      <c r="X4841" s="40"/>
      <c r="Y4841" s="40"/>
      <c r="Z4841" s="40"/>
    </row>
    <row r="4842" spans="1:26" x14ac:dyDescent="0.2">
      <c r="A4842" s="40"/>
      <c r="W4842" s="40"/>
      <c r="X4842" s="40"/>
      <c r="Y4842" s="40"/>
      <c r="Z4842" s="40"/>
    </row>
    <row r="4843" spans="1:26" x14ac:dyDescent="0.2">
      <c r="A4843" s="40"/>
      <c r="W4843" s="40"/>
      <c r="X4843" s="40"/>
      <c r="Y4843" s="40"/>
      <c r="Z4843" s="40"/>
    </row>
    <row r="4844" spans="1:26" x14ac:dyDescent="0.2">
      <c r="A4844" s="40"/>
      <c r="W4844" s="40"/>
      <c r="X4844" s="40"/>
      <c r="Y4844" s="40"/>
      <c r="Z4844" s="40"/>
    </row>
    <row r="4845" spans="1:26" x14ac:dyDescent="0.2">
      <c r="A4845" s="40"/>
      <c r="W4845" s="40"/>
      <c r="X4845" s="40"/>
      <c r="Y4845" s="40"/>
      <c r="Z4845" s="40"/>
    </row>
    <row r="4846" spans="1:26" x14ac:dyDescent="0.2">
      <c r="A4846" s="40"/>
      <c r="W4846" s="40"/>
      <c r="X4846" s="40"/>
      <c r="Y4846" s="40"/>
      <c r="Z4846" s="40"/>
    </row>
    <row r="4847" spans="1:26" x14ac:dyDescent="0.2">
      <c r="A4847" s="40"/>
      <c r="W4847" s="40"/>
      <c r="X4847" s="40"/>
      <c r="Y4847" s="40"/>
      <c r="Z4847" s="40"/>
    </row>
    <row r="4848" spans="1:26" x14ac:dyDescent="0.2">
      <c r="A4848" s="40"/>
      <c r="W4848" s="40"/>
      <c r="X4848" s="40"/>
      <c r="Y4848" s="40"/>
      <c r="Z4848" s="40"/>
    </row>
    <row r="4849" spans="1:26" x14ac:dyDescent="0.2">
      <c r="A4849" s="40"/>
      <c r="W4849" s="40"/>
      <c r="X4849" s="40"/>
      <c r="Y4849" s="40"/>
      <c r="Z4849" s="40"/>
    </row>
    <row r="4850" spans="1:26" x14ac:dyDescent="0.2">
      <c r="A4850" s="40"/>
      <c r="W4850" s="40"/>
      <c r="X4850" s="40"/>
      <c r="Y4850" s="40"/>
      <c r="Z4850" s="40"/>
    </row>
    <row r="4851" spans="1:26" x14ac:dyDescent="0.2">
      <c r="A4851" s="40"/>
      <c r="W4851" s="40"/>
      <c r="X4851" s="40"/>
      <c r="Y4851" s="40"/>
      <c r="Z4851" s="40"/>
    </row>
    <row r="4852" spans="1:26" x14ac:dyDescent="0.2">
      <c r="A4852" s="40"/>
      <c r="W4852" s="40"/>
      <c r="X4852" s="40"/>
      <c r="Y4852" s="40"/>
      <c r="Z4852" s="40"/>
    </row>
    <row r="4853" spans="1:26" x14ac:dyDescent="0.2">
      <c r="A4853" s="40"/>
      <c r="W4853" s="40"/>
      <c r="X4853" s="40"/>
      <c r="Y4853" s="40"/>
      <c r="Z4853" s="40"/>
    </row>
    <row r="4854" spans="1:26" x14ac:dyDescent="0.2">
      <c r="A4854" s="40"/>
      <c r="W4854" s="40"/>
      <c r="X4854" s="40"/>
      <c r="Y4854" s="40"/>
      <c r="Z4854" s="40"/>
    </row>
    <row r="4855" spans="1:26" x14ac:dyDescent="0.2">
      <c r="A4855" s="40"/>
      <c r="W4855" s="40"/>
      <c r="X4855" s="40"/>
      <c r="Y4855" s="40"/>
      <c r="Z4855" s="40"/>
    </row>
    <row r="4856" spans="1:26" x14ac:dyDescent="0.2">
      <c r="A4856" s="40"/>
      <c r="W4856" s="40"/>
      <c r="X4856" s="40"/>
      <c r="Y4856" s="40"/>
      <c r="Z4856" s="40"/>
    </row>
    <row r="4857" spans="1:26" x14ac:dyDescent="0.2">
      <c r="A4857" s="40"/>
      <c r="W4857" s="40"/>
      <c r="X4857" s="40"/>
      <c r="Y4857" s="40"/>
      <c r="Z4857" s="40"/>
    </row>
    <row r="4858" spans="1:26" x14ac:dyDescent="0.2">
      <c r="A4858" s="40"/>
      <c r="W4858" s="40"/>
      <c r="X4858" s="40"/>
      <c r="Y4858" s="40"/>
      <c r="Z4858" s="40"/>
    </row>
    <row r="4859" spans="1:26" x14ac:dyDescent="0.2">
      <c r="A4859" s="40"/>
      <c r="W4859" s="40"/>
      <c r="X4859" s="40"/>
      <c r="Y4859" s="40"/>
      <c r="Z4859" s="40"/>
    </row>
    <row r="4860" spans="1:26" x14ac:dyDescent="0.2">
      <c r="A4860" s="40"/>
      <c r="W4860" s="40"/>
      <c r="X4860" s="40"/>
      <c r="Y4860" s="40"/>
      <c r="Z4860" s="40"/>
    </row>
    <row r="4861" spans="1:26" x14ac:dyDescent="0.2">
      <c r="A4861" s="40"/>
      <c r="W4861" s="40"/>
      <c r="X4861" s="40"/>
      <c r="Y4861" s="40"/>
      <c r="Z4861" s="40"/>
    </row>
    <row r="4862" spans="1:26" x14ac:dyDescent="0.2">
      <c r="A4862" s="40"/>
      <c r="W4862" s="40"/>
      <c r="X4862" s="40"/>
      <c r="Y4862" s="40"/>
      <c r="Z4862" s="40"/>
    </row>
    <row r="4863" spans="1:26" x14ac:dyDescent="0.2">
      <c r="A4863" s="40"/>
      <c r="W4863" s="40"/>
      <c r="X4863" s="40"/>
      <c r="Y4863" s="40"/>
      <c r="Z4863" s="40"/>
    </row>
    <row r="4864" spans="1:26" x14ac:dyDescent="0.2">
      <c r="A4864" s="40"/>
      <c r="W4864" s="40"/>
      <c r="X4864" s="40"/>
      <c r="Y4864" s="40"/>
      <c r="Z4864" s="40"/>
    </row>
    <row r="4865" spans="1:26" x14ac:dyDescent="0.2">
      <c r="A4865" s="40"/>
      <c r="W4865" s="40"/>
      <c r="X4865" s="40"/>
      <c r="Y4865" s="40"/>
      <c r="Z4865" s="40"/>
    </row>
    <row r="4866" spans="1:26" x14ac:dyDescent="0.2">
      <c r="A4866" s="40"/>
      <c r="W4866" s="40"/>
      <c r="X4866" s="40"/>
      <c r="Y4866" s="40"/>
      <c r="Z4866" s="40"/>
    </row>
    <row r="4867" spans="1:26" x14ac:dyDescent="0.2">
      <c r="A4867" s="40"/>
      <c r="W4867" s="40"/>
      <c r="X4867" s="40"/>
      <c r="Y4867" s="40"/>
      <c r="Z4867" s="40"/>
    </row>
    <row r="4868" spans="1:26" x14ac:dyDescent="0.2">
      <c r="A4868" s="40"/>
      <c r="W4868" s="40"/>
      <c r="X4868" s="40"/>
      <c r="Y4868" s="40"/>
      <c r="Z4868" s="40"/>
    </row>
    <row r="4869" spans="1:26" x14ac:dyDescent="0.2">
      <c r="A4869" s="40"/>
      <c r="W4869" s="40"/>
      <c r="X4869" s="40"/>
      <c r="Y4869" s="40"/>
      <c r="Z4869" s="40"/>
    </row>
    <row r="4870" spans="1:26" x14ac:dyDescent="0.2">
      <c r="A4870" s="40"/>
      <c r="W4870" s="40"/>
      <c r="X4870" s="40"/>
      <c r="Y4870" s="40"/>
      <c r="Z4870" s="40"/>
    </row>
    <row r="4871" spans="1:26" x14ac:dyDescent="0.2">
      <c r="A4871" s="40"/>
      <c r="W4871" s="40"/>
      <c r="X4871" s="40"/>
      <c r="Y4871" s="40"/>
      <c r="Z4871" s="40"/>
    </row>
    <row r="4872" spans="1:26" x14ac:dyDescent="0.2">
      <c r="A4872" s="40"/>
      <c r="W4872" s="40"/>
      <c r="X4872" s="40"/>
      <c r="Y4872" s="40"/>
      <c r="Z4872" s="40"/>
    </row>
    <row r="4873" spans="1:26" x14ac:dyDescent="0.2">
      <c r="A4873" s="40"/>
      <c r="W4873" s="40"/>
      <c r="X4873" s="40"/>
      <c r="Y4873" s="40"/>
      <c r="Z4873" s="40"/>
    </row>
    <row r="4874" spans="1:26" x14ac:dyDescent="0.2">
      <c r="A4874" s="40"/>
      <c r="W4874" s="40"/>
      <c r="X4874" s="40"/>
      <c r="Y4874" s="40"/>
      <c r="Z4874" s="40"/>
    </row>
    <row r="4875" spans="1:26" x14ac:dyDescent="0.2">
      <c r="A4875" s="40"/>
      <c r="W4875" s="40"/>
      <c r="X4875" s="40"/>
      <c r="Y4875" s="40"/>
      <c r="Z4875" s="40"/>
    </row>
    <row r="4876" spans="1:26" x14ac:dyDescent="0.2">
      <c r="A4876" s="40"/>
      <c r="W4876" s="40"/>
      <c r="X4876" s="40"/>
      <c r="Y4876" s="40"/>
      <c r="Z4876" s="40"/>
    </row>
    <row r="4877" spans="1:26" x14ac:dyDescent="0.2">
      <c r="A4877" s="40"/>
      <c r="W4877" s="40"/>
      <c r="X4877" s="40"/>
      <c r="Y4877" s="40"/>
      <c r="Z4877" s="40"/>
    </row>
    <row r="4878" spans="1:26" x14ac:dyDescent="0.2">
      <c r="A4878" s="40"/>
      <c r="W4878" s="40"/>
      <c r="X4878" s="40"/>
      <c r="Y4878" s="40"/>
      <c r="Z4878" s="40"/>
    </row>
    <row r="4879" spans="1:26" x14ac:dyDescent="0.2">
      <c r="A4879" s="40"/>
      <c r="W4879" s="40"/>
      <c r="X4879" s="40"/>
      <c r="Y4879" s="40"/>
      <c r="Z4879" s="40"/>
    </row>
    <row r="4880" spans="1:26" x14ac:dyDescent="0.2">
      <c r="A4880" s="40"/>
      <c r="W4880" s="40"/>
      <c r="X4880" s="40"/>
      <c r="Y4880" s="40"/>
      <c r="Z4880" s="40"/>
    </row>
    <row r="4881" spans="1:26" x14ac:dyDescent="0.2">
      <c r="A4881" s="40"/>
      <c r="W4881" s="40"/>
      <c r="X4881" s="40"/>
      <c r="Y4881" s="40"/>
      <c r="Z4881" s="40"/>
    </row>
    <row r="4882" spans="1:26" x14ac:dyDescent="0.2">
      <c r="A4882" s="40"/>
      <c r="W4882" s="40"/>
      <c r="X4882" s="40"/>
      <c r="Y4882" s="40"/>
      <c r="Z4882" s="40"/>
    </row>
    <row r="4883" spans="1:26" x14ac:dyDescent="0.2">
      <c r="A4883" s="40"/>
      <c r="W4883" s="40"/>
      <c r="X4883" s="40"/>
      <c r="Y4883" s="40"/>
      <c r="Z4883" s="40"/>
    </row>
    <row r="4884" spans="1:26" x14ac:dyDescent="0.2">
      <c r="A4884" s="40"/>
      <c r="W4884" s="40"/>
      <c r="X4884" s="40"/>
      <c r="Y4884" s="40"/>
      <c r="Z4884" s="40"/>
    </row>
    <row r="4885" spans="1:26" x14ac:dyDescent="0.2">
      <c r="A4885" s="40"/>
      <c r="W4885" s="40"/>
      <c r="X4885" s="40"/>
      <c r="Y4885" s="40"/>
      <c r="Z4885" s="40"/>
    </row>
    <row r="4886" spans="1:26" x14ac:dyDescent="0.2">
      <c r="A4886" s="40"/>
      <c r="W4886" s="40"/>
      <c r="X4886" s="40"/>
      <c r="Y4886" s="40"/>
      <c r="Z4886" s="40"/>
    </row>
    <row r="4887" spans="1:26" x14ac:dyDescent="0.2">
      <c r="A4887" s="40"/>
      <c r="W4887" s="40"/>
      <c r="X4887" s="40"/>
      <c r="Y4887" s="40"/>
      <c r="Z4887" s="40"/>
    </row>
    <row r="4888" spans="1:26" x14ac:dyDescent="0.2">
      <c r="A4888" s="40"/>
      <c r="W4888" s="40"/>
      <c r="X4888" s="40"/>
      <c r="Y4888" s="40"/>
      <c r="Z4888" s="40"/>
    </row>
    <row r="4889" spans="1:26" x14ac:dyDescent="0.2">
      <c r="A4889" s="40"/>
      <c r="W4889" s="40"/>
      <c r="X4889" s="40"/>
      <c r="Y4889" s="40"/>
      <c r="Z4889" s="40"/>
    </row>
    <row r="4890" spans="1:26" x14ac:dyDescent="0.2">
      <c r="A4890" s="40"/>
      <c r="W4890" s="40"/>
      <c r="X4890" s="40"/>
      <c r="Y4890" s="40"/>
      <c r="Z4890" s="40"/>
    </row>
    <row r="4891" spans="1:26" x14ac:dyDescent="0.2">
      <c r="A4891" s="40"/>
      <c r="W4891" s="40"/>
      <c r="X4891" s="40"/>
      <c r="Y4891" s="40"/>
      <c r="Z4891" s="40"/>
    </row>
    <row r="4892" spans="1:26" x14ac:dyDescent="0.2">
      <c r="A4892" s="40"/>
      <c r="W4892" s="40"/>
      <c r="X4892" s="40"/>
      <c r="Y4892" s="40"/>
      <c r="Z4892" s="40"/>
    </row>
    <row r="4893" spans="1:26" x14ac:dyDescent="0.2">
      <c r="A4893" s="40"/>
      <c r="W4893" s="40"/>
      <c r="X4893" s="40"/>
      <c r="Y4893" s="40"/>
      <c r="Z4893" s="40"/>
    </row>
    <row r="4894" spans="1:26" x14ac:dyDescent="0.2">
      <c r="A4894" s="40"/>
      <c r="W4894" s="40"/>
      <c r="X4894" s="40"/>
      <c r="Y4894" s="40"/>
      <c r="Z4894" s="40"/>
    </row>
    <row r="4895" spans="1:26" x14ac:dyDescent="0.2">
      <c r="A4895" s="40"/>
      <c r="W4895" s="40"/>
      <c r="X4895" s="40"/>
      <c r="Y4895" s="40"/>
      <c r="Z4895" s="40"/>
    </row>
    <row r="4896" spans="1:26" x14ac:dyDescent="0.2">
      <c r="A4896" s="40"/>
      <c r="W4896" s="40"/>
      <c r="X4896" s="40"/>
      <c r="Y4896" s="40"/>
      <c r="Z4896" s="40"/>
    </row>
    <row r="4897" spans="1:26" x14ac:dyDescent="0.2">
      <c r="A4897" s="40"/>
      <c r="W4897" s="40"/>
      <c r="X4897" s="40"/>
      <c r="Y4897" s="40"/>
      <c r="Z4897" s="40"/>
    </row>
    <row r="4898" spans="1:26" x14ac:dyDescent="0.2">
      <c r="A4898" s="40"/>
      <c r="W4898" s="40"/>
      <c r="X4898" s="40"/>
      <c r="Y4898" s="40"/>
      <c r="Z4898" s="40"/>
    </row>
    <row r="4899" spans="1:26" x14ac:dyDescent="0.2">
      <c r="A4899" s="40"/>
      <c r="W4899" s="40"/>
      <c r="X4899" s="40"/>
      <c r="Y4899" s="40"/>
      <c r="Z4899" s="40"/>
    </row>
    <row r="4900" spans="1:26" x14ac:dyDescent="0.2">
      <c r="A4900" s="40"/>
      <c r="W4900" s="40"/>
      <c r="X4900" s="40"/>
      <c r="Y4900" s="40"/>
      <c r="Z4900" s="40"/>
    </row>
    <row r="4901" spans="1:26" x14ac:dyDescent="0.2">
      <c r="A4901" s="40"/>
      <c r="W4901" s="40"/>
      <c r="X4901" s="40"/>
      <c r="Y4901" s="40"/>
      <c r="Z4901" s="40"/>
    </row>
    <row r="4902" spans="1:26" x14ac:dyDescent="0.2">
      <c r="A4902" s="40"/>
      <c r="W4902" s="40"/>
      <c r="X4902" s="40"/>
      <c r="Y4902" s="40"/>
      <c r="Z4902" s="40"/>
    </row>
    <row r="4903" spans="1:26" x14ac:dyDescent="0.2">
      <c r="A4903" s="40"/>
      <c r="W4903" s="40"/>
      <c r="X4903" s="40"/>
      <c r="Y4903" s="40"/>
      <c r="Z4903" s="40"/>
    </row>
    <row r="4904" spans="1:26" x14ac:dyDescent="0.2">
      <c r="A4904" s="40"/>
      <c r="W4904" s="40"/>
      <c r="X4904" s="40"/>
      <c r="Y4904" s="40"/>
      <c r="Z4904" s="40"/>
    </row>
    <row r="4905" spans="1:26" x14ac:dyDescent="0.2">
      <c r="A4905" s="40"/>
      <c r="W4905" s="40"/>
      <c r="X4905" s="40"/>
      <c r="Y4905" s="40"/>
      <c r="Z4905" s="40"/>
    </row>
    <row r="4906" spans="1:26" x14ac:dyDescent="0.2">
      <c r="A4906" s="40"/>
      <c r="W4906" s="40"/>
      <c r="X4906" s="40"/>
      <c r="Y4906" s="40"/>
      <c r="Z4906" s="40"/>
    </row>
    <row r="4907" spans="1:26" x14ac:dyDescent="0.2">
      <c r="A4907" s="40"/>
      <c r="W4907" s="40"/>
      <c r="X4907" s="40"/>
      <c r="Y4907" s="40"/>
      <c r="Z4907" s="40"/>
    </row>
    <row r="4908" spans="1:26" x14ac:dyDescent="0.2">
      <c r="A4908" s="40"/>
      <c r="W4908" s="40"/>
      <c r="X4908" s="40"/>
      <c r="Y4908" s="40"/>
      <c r="Z4908" s="40"/>
    </row>
    <row r="4909" spans="1:26" x14ac:dyDescent="0.2">
      <c r="A4909" s="40"/>
      <c r="W4909" s="40"/>
      <c r="X4909" s="40"/>
      <c r="Y4909" s="40"/>
      <c r="Z4909" s="40"/>
    </row>
    <row r="4910" spans="1:26" x14ac:dyDescent="0.2">
      <c r="A4910" s="40"/>
      <c r="W4910" s="40"/>
      <c r="X4910" s="40"/>
      <c r="Y4910" s="40"/>
      <c r="Z4910" s="40"/>
    </row>
    <row r="4911" spans="1:26" x14ac:dyDescent="0.2">
      <c r="A4911" s="40"/>
      <c r="W4911" s="40"/>
      <c r="X4911" s="40"/>
      <c r="Y4911" s="40"/>
      <c r="Z4911" s="40"/>
    </row>
    <row r="4912" spans="1:26" x14ac:dyDescent="0.2">
      <c r="A4912" s="40"/>
      <c r="W4912" s="40"/>
      <c r="X4912" s="40"/>
      <c r="Y4912" s="40"/>
      <c r="Z4912" s="40"/>
    </row>
    <row r="4913" spans="1:26" x14ac:dyDescent="0.2">
      <c r="A4913" s="40"/>
      <c r="W4913" s="40"/>
      <c r="X4913" s="40"/>
      <c r="Y4913" s="40"/>
      <c r="Z4913" s="40"/>
    </row>
    <row r="4914" spans="1:26" x14ac:dyDescent="0.2">
      <c r="A4914" s="40"/>
      <c r="W4914" s="40"/>
      <c r="X4914" s="40"/>
      <c r="Y4914" s="40"/>
      <c r="Z4914" s="40"/>
    </row>
    <row r="4915" spans="1:26" x14ac:dyDescent="0.2">
      <c r="A4915" s="40"/>
      <c r="W4915" s="40"/>
      <c r="X4915" s="40"/>
      <c r="Y4915" s="40"/>
      <c r="Z4915" s="40"/>
    </row>
    <row r="4916" spans="1:26" x14ac:dyDescent="0.2">
      <c r="A4916" s="40"/>
      <c r="W4916" s="40"/>
      <c r="X4916" s="40"/>
      <c r="Y4916" s="40"/>
      <c r="Z4916" s="40"/>
    </row>
    <row r="4917" spans="1:26" x14ac:dyDescent="0.2">
      <c r="A4917" s="40"/>
      <c r="W4917" s="40"/>
      <c r="X4917" s="40"/>
      <c r="Y4917" s="40"/>
      <c r="Z4917" s="40"/>
    </row>
    <row r="4918" spans="1:26" x14ac:dyDescent="0.2">
      <c r="A4918" s="40"/>
      <c r="W4918" s="40"/>
      <c r="X4918" s="40"/>
      <c r="Y4918" s="40"/>
      <c r="Z4918" s="40"/>
    </row>
    <row r="4919" spans="1:26" x14ac:dyDescent="0.2">
      <c r="A4919" s="40"/>
      <c r="W4919" s="40"/>
      <c r="X4919" s="40"/>
      <c r="Y4919" s="40"/>
      <c r="Z4919" s="40"/>
    </row>
    <row r="4920" spans="1:26" x14ac:dyDescent="0.2">
      <c r="A4920" s="40"/>
      <c r="W4920" s="40"/>
      <c r="X4920" s="40"/>
      <c r="Y4920" s="40"/>
      <c r="Z4920" s="40"/>
    </row>
    <row r="4921" spans="1:26" x14ac:dyDescent="0.2">
      <c r="A4921" s="40"/>
      <c r="W4921" s="40"/>
      <c r="X4921" s="40"/>
      <c r="Y4921" s="40"/>
      <c r="Z4921" s="40"/>
    </row>
    <row r="4922" spans="1:26" x14ac:dyDescent="0.2">
      <c r="A4922" s="40"/>
      <c r="W4922" s="40"/>
      <c r="X4922" s="40"/>
      <c r="Y4922" s="40"/>
      <c r="Z4922" s="40"/>
    </row>
    <row r="4923" spans="1:26" x14ac:dyDescent="0.2">
      <c r="A4923" s="40"/>
      <c r="W4923" s="40"/>
      <c r="X4923" s="40"/>
      <c r="Y4923" s="40"/>
      <c r="Z4923" s="40"/>
    </row>
    <row r="4924" spans="1:26" x14ac:dyDescent="0.2">
      <c r="A4924" s="40"/>
      <c r="W4924" s="40"/>
      <c r="X4924" s="40"/>
      <c r="Y4924" s="40"/>
      <c r="Z4924" s="40"/>
    </row>
    <row r="4925" spans="1:26" x14ac:dyDescent="0.2">
      <c r="A4925" s="40"/>
      <c r="W4925" s="40"/>
      <c r="X4925" s="40"/>
      <c r="Y4925" s="40"/>
      <c r="Z4925" s="40"/>
    </row>
    <row r="4926" spans="1:26" x14ac:dyDescent="0.2">
      <c r="A4926" s="40"/>
      <c r="W4926" s="40"/>
      <c r="X4926" s="40"/>
      <c r="Y4926" s="40"/>
      <c r="Z4926" s="40"/>
    </row>
    <row r="4927" spans="1:26" x14ac:dyDescent="0.2">
      <c r="A4927" s="40"/>
      <c r="W4927" s="40"/>
      <c r="X4927" s="40"/>
      <c r="Y4927" s="40"/>
      <c r="Z4927" s="40"/>
    </row>
    <row r="4928" spans="1:26" x14ac:dyDescent="0.2">
      <c r="A4928" s="40"/>
      <c r="W4928" s="40"/>
      <c r="X4928" s="40"/>
      <c r="Y4928" s="40"/>
      <c r="Z4928" s="40"/>
    </row>
    <row r="4929" spans="1:26" x14ac:dyDescent="0.2">
      <c r="A4929" s="40"/>
      <c r="W4929" s="40"/>
      <c r="X4929" s="40"/>
      <c r="Y4929" s="40"/>
      <c r="Z4929" s="40"/>
    </row>
    <row r="4930" spans="1:26" x14ac:dyDescent="0.2">
      <c r="A4930" s="40"/>
      <c r="W4930" s="40"/>
      <c r="X4930" s="40"/>
      <c r="Y4930" s="40"/>
      <c r="Z4930" s="40"/>
    </row>
    <row r="4931" spans="1:26" x14ac:dyDescent="0.2">
      <c r="A4931" s="40"/>
      <c r="W4931" s="40"/>
      <c r="X4931" s="40"/>
      <c r="Y4931" s="40"/>
      <c r="Z4931" s="40"/>
    </row>
    <row r="4932" spans="1:26" x14ac:dyDescent="0.2">
      <c r="A4932" s="40"/>
      <c r="W4932" s="40"/>
      <c r="X4932" s="40"/>
      <c r="Y4932" s="40"/>
      <c r="Z4932" s="40"/>
    </row>
    <row r="4933" spans="1:26" x14ac:dyDescent="0.2">
      <c r="A4933" s="40"/>
      <c r="W4933" s="40"/>
      <c r="X4933" s="40"/>
      <c r="Y4933" s="40"/>
      <c r="Z4933" s="40"/>
    </row>
    <row r="4934" spans="1:26" x14ac:dyDescent="0.2">
      <c r="A4934" s="40"/>
      <c r="W4934" s="40"/>
      <c r="X4934" s="40"/>
      <c r="Y4934" s="40"/>
      <c r="Z4934" s="40"/>
    </row>
    <row r="4935" spans="1:26" x14ac:dyDescent="0.2">
      <c r="A4935" s="40"/>
      <c r="W4935" s="40"/>
      <c r="X4935" s="40"/>
      <c r="Y4935" s="40"/>
      <c r="Z4935" s="40"/>
    </row>
    <row r="4936" spans="1:26" x14ac:dyDescent="0.2">
      <c r="A4936" s="40"/>
      <c r="W4936" s="40"/>
      <c r="X4936" s="40"/>
      <c r="Y4936" s="40"/>
      <c r="Z4936" s="40"/>
    </row>
    <row r="4937" spans="1:26" x14ac:dyDescent="0.2">
      <c r="A4937" s="40"/>
      <c r="W4937" s="40"/>
      <c r="X4937" s="40"/>
      <c r="Y4937" s="40"/>
      <c r="Z4937" s="40"/>
    </row>
    <row r="4938" spans="1:26" x14ac:dyDescent="0.2">
      <c r="A4938" s="40"/>
      <c r="W4938" s="40"/>
      <c r="X4938" s="40"/>
      <c r="Y4938" s="40"/>
      <c r="Z4938" s="40"/>
    </row>
    <row r="4939" spans="1:26" x14ac:dyDescent="0.2">
      <c r="A4939" s="40"/>
      <c r="W4939" s="40"/>
      <c r="X4939" s="40"/>
      <c r="Y4939" s="40"/>
      <c r="Z4939" s="40"/>
    </row>
    <row r="4940" spans="1:26" x14ac:dyDescent="0.2">
      <c r="A4940" s="40"/>
      <c r="W4940" s="40"/>
      <c r="X4940" s="40"/>
      <c r="Y4940" s="40"/>
      <c r="Z4940" s="40"/>
    </row>
    <row r="4941" spans="1:26" x14ac:dyDescent="0.2">
      <c r="A4941" s="40"/>
      <c r="W4941" s="40"/>
      <c r="X4941" s="40"/>
      <c r="Y4941" s="40"/>
      <c r="Z4941" s="40"/>
    </row>
    <row r="4942" spans="1:26" x14ac:dyDescent="0.2">
      <c r="A4942" s="40"/>
      <c r="W4942" s="40"/>
      <c r="X4942" s="40"/>
      <c r="Y4942" s="40"/>
      <c r="Z4942" s="40"/>
    </row>
    <row r="4943" spans="1:26" x14ac:dyDescent="0.2">
      <c r="A4943" s="40"/>
      <c r="W4943" s="40"/>
      <c r="X4943" s="40"/>
      <c r="Y4943" s="40"/>
      <c r="Z4943" s="40"/>
    </row>
    <row r="4944" spans="1:26" x14ac:dyDescent="0.2">
      <c r="A4944" s="40"/>
      <c r="W4944" s="40"/>
      <c r="X4944" s="40"/>
      <c r="Y4944" s="40"/>
      <c r="Z4944" s="40"/>
    </row>
    <row r="4945" spans="1:26" x14ac:dyDescent="0.2">
      <c r="A4945" s="40"/>
      <c r="W4945" s="40"/>
      <c r="X4945" s="40"/>
      <c r="Y4945" s="40"/>
      <c r="Z4945" s="40"/>
    </row>
    <row r="4946" spans="1:26" x14ac:dyDescent="0.2">
      <c r="A4946" s="40"/>
      <c r="W4946" s="40"/>
      <c r="X4946" s="40"/>
      <c r="Y4946" s="40"/>
      <c r="Z4946" s="40"/>
    </row>
    <row r="4947" spans="1:26" x14ac:dyDescent="0.2">
      <c r="A4947" s="40"/>
      <c r="W4947" s="40"/>
      <c r="X4947" s="40"/>
      <c r="Y4947" s="40"/>
      <c r="Z4947" s="40"/>
    </row>
    <row r="4948" spans="1:26" x14ac:dyDescent="0.2">
      <c r="A4948" s="40"/>
      <c r="W4948" s="40"/>
      <c r="X4948" s="40"/>
      <c r="Y4948" s="40"/>
      <c r="Z4948" s="40"/>
    </row>
    <row r="4949" spans="1:26" x14ac:dyDescent="0.2">
      <c r="A4949" s="40"/>
      <c r="W4949" s="40"/>
      <c r="X4949" s="40"/>
      <c r="Y4949" s="40"/>
      <c r="Z4949" s="40"/>
    </row>
    <row r="4950" spans="1:26" x14ac:dyDescent="0.2">
      <c r="A4950" s="40"/>
      <c r="W4950" s="40"/>
      <c r="X4950" s="40"/>
      <c r="Y4950" s="40"/>
      <c r="Z4950" s="40"/>
    </row>
    <row r="4951" spans="1:26" x14ac:dyDescent="0.2">
      <c r="A4951" s="40"/>
      <c r="W4951" s="40"/>
      <c r="X4951" s="40"/>
      <c r="Y4951" s="40"/>
      <c r="Z4951" s="40"/>
    </row>
    <row r="4952" spans="1:26" x14ac:dyDescent="0.2">
      <c r="A4952" s="40"/>
      <c r="W4952" s="40"/>
      <c r="X4952" s="40"/>
      <c r="Y4952" s="40"/>
      <c r="Z4952" s="40"/>
    </row>
    <row r="4953" spans="1:26" x14ac:dyDescent="0.2">
      <c r="A4953" s="40"/>
      <c r="W4953" s="40"/>
      <c r="X4953" s="40"/>
      <c r="Y4953" s="40"/>
      <c r="Z4953" s="40"/>
    </row>
    <row r="4954" spans="1:26" x14ac:dyDescent="0.2">
      <c r="A4954" s="40"/>
      <c r="W4954" s="40"/>
      <c r="X4954" s="40"/>
      <c r="Y4954" s="40"/>
      <c r="Z4954" s="40"/>
    </row>
    <row r="4955" spans="1:26" x14ac:dyDescent="0.2">
      <c r="A4955" s="40"/>
      <c r="W4955" s="40"/>
      <c r="X4955" s="40"/>
      <c r="Y4955" s="40"/>
      <c r="Z4955" s="40"/>
    </row>
    <row r="4956" spans="1:26" x14ac:dyDescent="0.2">
      <c r="A4956" s="40"/>
      <c r="W4956" s="40"/>
      <c r="X4956" s="40"/>
      <c r="Y4956" s="40"/>
      <c r="Z4956" s="40"/>
    </row>
    <row r="4957" spans="1:26" x14ac:dyDescent="0.2">
      <c r="A4957" s="40"/>
      <c r="W4957" s="40"/>
      <c r="X4957" s="40"/>
      <c r="Y4957" s="40"/>
      <c r="Z4957" s="40"/>
    </row>
    <row r="4958" spans="1:26" x14ac:dyDescent="0.2">
      <c r="A4958" s="40"/>
      <c r="W4958" s="40"/>
      <c r="X4958" s="40"/>
      <c r="Y4958" s="40"/>
      <c r="Z4958" s="40"/>
    </row>
    <row r="4959" spans="1:26" x14ac:dyDescent="0.2">
      <c r="A4959" s="40"/>
      <c r="W4959" s="40"/>
      <c r="X4959" s="40"/>
      <c r="Y4959" s="40"/>
      <c r="Z4959" s="40"/>
    </row>
    <row r="4960" spans="1:26" x14ac:dyDescent="0.2">
      <c r="A4960" s="40"/>
      <c r="W4960" s="40"/>
      <c r="X4960" s="40"/>
      <c r="Y4960" s="40"/>
      <c r="Z4960" s="40"/>
    </row>
    <row r="4961" spans="1:26" x14ac:dyDescent="0.2">
      <c r="A4961" s="40"/>
      <c r="W4961" s="40"/>
      <c r="X4961" s="40"/>
      <c r="Y4961" s="40"/>
      <c r="Z4961" s="40"/>
    </row>
    <row r="4962" spans="1:26" x14ac:dyDescent="0.2">
      <c r="A4962" s="40"/>
      <c r="W4962" s="40"/>
      <c r="X4962" s="40"/>
      <c r="Y4962" s="40"/>
      <c r="Z4962" s="40"/>
    </row>
    <row r="4963" spans="1:26" x14ac:dyDescent="0.2">
      <c r="A4963" s="40"/>
      <c r="W4963" s="40"/>
      <c r="X4963" s="40"/>
      <c r="Y4963" s="40"/>
      <c r="Z4963" s="40"/>
    </row>
    <row r="4964" spans="1:26" x14ac:dyDescent="0.2">
      <c r="A4964" s="40"/>
      <c r="W4964" s="40"/>
      <c r="X4964" s="40"/>
      <c r="Y4964" s="40"/>
      <c r="Z4964" s="40"/>
    </row>
    <row r="4965" spans="1:26" x14ac:dyDescent="0.2">
      <c r="A4965" s="40"/>
      <c r="W4965" s="40"/>
      <c r="X4965" s="40"/>
      <c r="Y4965" s="40"/>
      <c r="Z4965" s="40"/>
    </row>
    <row r="4966" spans="1:26" x14ac:dyDescent="0.2">
      <c r="A4966" s="40"/>
      <c r="W4966" s="40"/>
      <c r="X4966" s="40"/>
      <c r="Y4966" s="40"/>
      <c r="Z4966" s="40"/>
    </row>
    <row r="4967" spans="1:26" x14ac:dyDescent="0.2">
      <c r="A4967" s="40"/>
      <c r="W4967" s="40"/>
      <c r="X4967" s="40"/>
      <c r="Y4967" s="40"/>
      <c r="Z4967" s="40"/>
    </row>
    <row r="4968" spans="1:26" x14ac:dyDescent="0.2">
      <c r="A4968" s="40"/>
      <c r="W4968" s="40"/>
      <c r="X4968" s="40"/>
      <c r="Y4968" s="40"/>
      <c r="Z4968" s="40"/>
    </row>
    <row r="4969" spans="1:26" x14ac:dyDescent="0.2">
      <c r="A4969" s="40"/>
      <c r="W4969" s="40"/>
      <c r="X4969" s="40"/>
      <c r="Y4969" s="40"/>
      <c r="Z4969" s="40"/>
    </row>
    <row r="4970" spans="1:26" x14ac:dyDescent="0.2">
      <c r="A4970" s="40"/>
      <c r="W4970" s="40"/>
      <c r="X4970" s="40"/>
      <c r="Y4970" s="40"/>
      <c r="Z4970" s="40"/>
    </row>
    <row r="4971" spans="1:26" x14ac:dyDescent="0.2">
      <c r="A4971" s="40"/>
      <c r="W4971" s="40"/>
      <c r="X4971" s="40"/>
      <c r="Y4971" s="40"/>
      <c r="Z4971" s="40"/>
    </row>
    <row r="4972" spans="1:26" x14ac:dyDescent="0.2">
      <c r="A4972" s="40"/>
      <c r="W4972" s="40"/>
      <c r="X4972" s="40"/>
      <c r="Y4972" s="40"/>
      <c r="Z4972" s="40"/>
    </row>
    <row r="4973" spans="1:26" x14ac:dyDescent="0.2">
      <c r="A4973" s="40"/>
      <c r="W4973" s="40"/>
      <c r="X4973" s="40"/>
      <c r="Y4973" s="40"/>
      <c r="Z4973" s="40"/>
    </row>
    <row r="4974" spans="1:26" x14ac:dyDescent="0.2">
      <c r="A4974" s="40"/>
      <c r="W4974" s="40"/>
      <c r="X4974" s="40"/>
      <c r="Y4974" s="40"/>
      <c r="Z4974" s="40"/>
    </row>
    <row r="4975" spans="1:26" x14ac:dyDescent="0.2">
      <c r="A4975" s="40"/>
      <c r="W4975" s="40"/>
      <c r="X4975" s="40"/>
      <c r="Y4975" s="40"/>
      <c r="Z4975" s="40"/>
    </row>
    <row r="4976" spans="1:26" x14ac:dyDescent="0.2">
      <c r="A4976" s="40"/>
      <c r="W4976" s="40"/>
      <c r="X4976" s="40"/>
      <c r="Y4976" s="40"/>
      <c r="Z4976" s="40"/>
    </row>
    <row r="4977" spans="1:26" x14ac:dyDescent="0.2">
      <c r="A4977" s="40"/>
      <c r="W4977" s="40"/>
      <c r="X4977" s="40"/>
      <c r="Y4977" s="40"/>
      <c r="Z4977" s="40"/>
    </row>
    <row r="4978" spans="1:26" x14ac:dyDescent="0.2">
      <c r="A4978" s="40"/>
      <c r="W4978" s="40"/>
      <c r="X4978" s="40"/>
      <c r="Y4978" s="40"/>
      <c r="Z4978" s="40"/>
    </row>
    <row r="4979" spans="1:26" x14ac:dyDescent="0.2">
      <c r="A4979" s="40"/>
      <c r="W4979" s="40"/>
      <c r="X4979" s="40"/>
      <c r="Y4979" s="40"/>
      <c r="Z4979" s="40"/>
    </row>
    <row r="4980" spans="1:26" x14ac:dyDescent="0.2">
      <c r="A4980" s="40"/>
      <c r="W4980" s="40"/>
      <c r="X4980" s="40"/>
      <c r="Y4980" s="40"/>
      <c r="Z4980" s="40"/>
    </row>
    <row r="4981" spans="1:26" x14ac:dyDescent="0.2">
      <c r="A4981" s="40"/>
      <c r="W4981" s="40"/>
      <c r="X4981" s="40"/>
      <c r="Y4981" s="40"/>
      <c r="Z4981" s="40"/>
    </row>
    <row r="4982" spans="1:26" x14ac:dyDescent="0.2">
      <c r="A4982" s="40"/>
      <c r="W4982" s="40"/>
      <c r="X4982" s="40"/>
      <c r="Y4982" s="40"/>
      <c r="Z4982" s="40"/>
    </row>
    <row r="4983" spans="1:26" x14ac:dyDescent="0.2">
      <c r="A4983" s="40"/>
      <c r="W4983" s="40"/>
      <c r="X4983" s="40"/>
      <c r="Y4983" s="40"/>
      <c r="Z4983" s="40"/>
    </row>
    <row r="4984" spans="1:26" x14ac:dyDescent="0.2">
      <c r="A4984" s="40"/>
      <c r="W4984" s="40"/>
      <c r="X4984" s="40"/>
      <c r="Y4984" s="40"/>
      <c r="Z4984" s="40"/>
    </row>
    <row r="4985" spans="1:26" x14ac:dyDescent="0.2">
      <c r="A4985" s="40"/>
      <c r="W4985" s="40"/>
      <c r="X4985" s="40"/>
      <c r="Y4985" s="40"/>
      <c r="Z4985" s="40"/>
    </row>
    <row r="4986" spans="1:26" x14ac:dyDescent="0.2">
      <c r="A4986" s="40"/>
      <c r="W4986" s="40"/>
      <c r="X4986" s="40"/>
      <c r="Y4986" s="40"/>
      <c r="Z4986" s="40"/>
    </row>
    <row r="4987" spans="1:26" x14ac:dyDescent="0.2">
      <c r="A4987" s="40"/>
      <c r="W4987" s="40"/>
      <c r="X4987" s="40"/>
      <c r="Y4987" s="40"/>
      <c r="Z4987" s="40"/>
    </row>
    <row r="4988" spans="1:26" x14ac:dyDescent="0.2">
      <c r="A4988" s="40"/>
      <c r="W4988" s="40"/>
      <c r="X4988" s="40"/>
      <c r="Y4988" s="40"/>
      <c r="Z4988" s="40"/>
    </row>
    <row r="4989" spans="1:26" x14ac:dyDescent="0.2">
      <c r="A4989" s="40"/>
      <c r="W4989" s="40"/>
      <c r="X4989" s="40"/>
      <c r="Y4989" s="40"/>
      <c r="Z4989" s="40"/>
    </row>
    <row r="4990" spans="1:26" x14ac:dyDescent="0.2">
      <c r="A4990" s="40"/>
      <c r="W4990" s="40"/>
      <c r="X4990" s="40"/>
      <c r="Y4990" s="40"/>
      <c r="Z4990" s="40"/>
    </row>
    <row r="4991" spans="1:26" x14ac:dyDescent="0.2">
      <c r="A4991" s="40"/>
      <c r="W4991" s="40"/>
      <c r="X4991" s="40"/>
      <c r="Y4991" s="40"/>
      <c r="Z4991" s="40"/>
    </row>
    <row r="4992" spans="1:26" x14ac:dyDescent="0.2">
      <c r="A4992" s="40"/>
      <c r="W4992" s="40"/>
      <c r="X4992" s="40"/>
      <c r="Y4992" s="40"/>
      <c r="Z4992" s="40"/>
    </row>
    <row r="4993" spans="1:26" x14ac:dyDescent="0.2">
      <c r="A4993" s="40"/>
      <c r="W4993" s="40"/>
      <c r="X4993" s="40"/>
      <c r="Y4993" s="40"/>
      <c r="Z4993" s="40"/>
    </row>
    <row r="4994" spans="1:26" x14ac:dyDescent="0.2">
      <c r="A4994" s="40"/>
      <c r="W4994" s="40"/>
      <c r="X4994" s="40"/>
      <c r="Y4994" s="40"/>
      <c r="Z4994" s="40"/>
    </row>
    <row r="4995" spans="1:26" x14ac:dyDescent="0.2">
      <c r="A4995" s="40"/>
      <c r="W4995" s="40"/>
      <c r="X4995" s="40"/>
      <c r="Y4995" s="40"/>
      <c r="Z4995" s="40"/>
    </row>
    <row r="4996" spans="1:26" x14ac:dyDescent="0.2">
      <c r="A4996" s="40"/>
      <c r="W4996" s="40"/>
      <c r="X4996" s="40"/>
      <c r="Y4996" s="40"/>
      <c r="Z4996" s="40"/>
    </row>
    <row r="4997" spans="1:26" x14ac:dyDescent="0.2">
      <c r="A4997" s="40"/>
      <c r="W4997" s="40"/>
      <c r="X4997" s="40"/>
      <c r="Y4997" s="40"/>
      <c r="Z4997" s="40"/>
    </row>
    <row r="4998" spans="1:26" x14ac:dyDescent="0.2">
      <c r="A4998" s="40"/>
      <c r="W4998" s="40"/>
      <c r="X4998" s="40"/>
      <c r="Y4998" s="40"/>
      <c r="Z4998" s="40"/>
    </row>
    <row r="4999" spans="1:26" x14ac:dyDescent="0.2">
      <c r="A4999" s="40"/>
      <c r="W4999" s="40"/>
      <c r="X4999" s="40"/>
      <c r="Y4999" s="40"/>
      <c r="Z4999" s="40"/>
    </row>
    <row r="5000" spans="1:26" x14ac:dyDescent="0.2">
      <c r="A5000" s="40"/>
      <c r="W5000" s="40"/>
      <c r="X5000" s="40"/>
      <c r="Y5000" s="40"/>
      <c r="Z5000" s="40"/>
    </row>
    <row r="5001" spans="1:26" x14ac:dyDescent="0.2">
      <c r="A5001" s="40"/>
      <c r="W5001" s="40"/>
      <c r="X5001" s="40"/>
      <c r="Y5001" s="40"/>
      <c r="Z5001" s="40"/>
    </row>
    <row r="5002" spans="1:26" x14ac:dyDescent="0.2">
      <c r="A5002" s="40"/>
      <c r="W5002" s="40"/>
      <c r="X5002" s="40"/>
      <c r="Y5002" s="40"/>
      <c r="Z5002" s="40"/>
    </row>
    <row r="5003" spans="1:26" x14ac:dyDescent="0.2">
      <c r="A5003" s="40"/>
      <c r="W5003" s="40"/>
      <c r="X5003" s="40"/>
      <c r="Y5003" s="40"/>
      <c r="Z5003" s="40"/>
    </row>
    <row r="5004" spans="1:26" x14ac:dyDescent="0.2">
      <c r="A5004" s="40"/>
      <c r="W5004" s="40"/>
      <c r="X5004" s="40"/>
      <c r="Y5004" s="40"/>
      <c r="Z5004" s="40"/>
    </row>
    <row r="5005" spans="1:26" x14ac:dyDescent="0.2">
      <c r="A5005" s="40"/>
      <c r="W5005" s="40"/>
      <c r="X5005" s="40"/>
      <c r="Y5005" s="40"/>
      <c r="Z5005" s="40"/>
    </row>
    <row r="5006" spans="1:26" x14ac:dyDescent="0.2">
      <c r="A5006" s="40"/>
      <c r="W5006" s="40"/>
      <c r="X5006" s="40"/>
      <c r="Y5006" s="40"/>
      <c r="Z5006" s="40"/>
    </row>
    <row r="5007" spans="1:26" x14ac:dyDescent="0.2">
      <c r="A5007" s="40"/>
      <c r="W5007" s="40"/>
      <c r="X5007" s="40"/>
      <c r="Y5007" s="40"/>
      <c r="Z5007" s="40"/>
    </row>
    <row r="5008" spans="1:26" x14ac:dyDescent="0.2">
      <c r="A5008" s="40"/>
      <c r="W5008" s="40"/>
      <c r="X5008" s="40"/>
      <c r="Y5008" s="40"/>
      <c r="Z5008" s="40"/>
    </row>
    <row r="5009" spans="1:26" x14ac:dyDescent="0.2">
      <c r="A5009" s="40"/>
      <c r="W5009" s="40"/>
      <c r="X5009" s="40"/>
      <c r="Y5009" s="40"/>
      <c r="Z5009" s="40"/>
    </row>
    <row r="5010" spans="1:26" x14ac:dyDescent="0.2">
      <c r="A5010" s="40"/>
      <c r="W5010" s="40"/>
      <c r="X5010" s="40"/>
      <c r="Y5010" s="40"/>
      <c r="Z5010" s="40"/>
    </row>
    <row r="5011" spans="1:26" x14ac:dyDescent="0.2">
      <c r="A5011" s="40"/>
      <c r="W5011" s="40"/>
      <c r="X5011" s="40"/>
      <c r="Y5011" s="40"/>
      <c r="Z5011" s="40"/>
    </row>
    <row r="5012" spans="1:26" x14ac:dyDescent="0.2">
      <c r="A5012" s="40"/>
      <c r="W5012" s="40"/>
      <c r="X5012" s="40"/>
      <c r="Y5012" s="40"/>
      <c r="Z5012" s="40"/>
    </row>
    <row r="5013" spans="1:26" x14ac:dyDescent="0.2">
      <c r="A5013" s="40"/>
      <c r="W5013" s="40"/>
      <c r="X5013" s="40"/>
      <c r="Y5013" s="40"/>
      <c r="Z5013" s="40"/>
    </row>
    <row r="5014" spans="1:26" x14ac:dyDescent="0.2">
      <c r="A5014" s="40"/>
      <c r="W5014" s="40"/>
      <c r="X5014" s="40"/>
      <c r="Y5014" s="40"/>
      <c r="Z5014" s="40"/>
    </row>
    <row r="5015" spans="1:26" x14ac:dyDescent="0.2">
      <c r="A5015" s="40"/>
      <c r="W5015" s="40"/>
      <c r="X5015" s="40"/>
      <c r="Y5015" s="40"/>
      <c r="Z5015" s="40"/>
    </row>
    <row r="5016" spans="1:26" x14ac:dyDescent="0.2">
      <c r="A5016" s="40"/>
      <c r="W5016" s="40"/>
      <c r="X5016" s="40"/>
      <c r="Y5016" s="40"/>
      <c r="Z5016" s="40"/>
    </row>
    <row r="5017" spans="1:26" x14ac:dyDescent="0.2">
      <c r="A5017" s="40"/>
      <c r="W5017" s="40"/>
      <c r="X5017" s="40"/>
      <c r="Y5017" s="40"/>
      <c r="Z5017" s="40"/>
    </row>
    <row r="5018" spans="1:26" x14ac:dyDescent="0.2">
      <c r="A5018" s="40"/>
      <c r="W5018" s="40"/>
      <c r="X5018" s="40"/>
      <c r="Y5018" s="40"/>
      <c r="Z5018" s="40"/>
    </row>
    <row r="5019" spans="1:26" x14ac:dyDescent="0.2">
      <c r="A5019" s="40"/>
      <c r="W5019" s="40"/>
      <c r="X5019" s="40"/>
      <c r="Y5019" s="40"/>
      <c r="Z5019" s="40"/>
    </row>
    <row r="5020" spans="1:26" x14ac:dyDescent="0.2">
      <c r="A5020" s="40"/>
      <c r="W5020" s="40"/>
      <c r="X5020" s="40"/>
      <c r="Y5020" s="40"/>
      <c r="Z5020" s="40"/>
    </row>
    <row r="5021" spans="1:26" x14ac:dyDescent="0.2">
      <c r="A5021" s="40"/>
      <c r="W5021" s="40"/>
      <c r="X5021" s="40"/>
      <c r="Y5021" s="40"/>
      <c r="Z5021" s="40"/>
    </row>
    <row r="5022" spans="1:26" x14ac:dyDescent="0.2">
      <c r="A5022" s="40"/>
      <c r="W5022" s="40"/>
      <c r="X5022" s="40"/>
      <c r="Y5022" s="40"/>
      <c r="Z5022" s="40"/>
    </row>
    <row r="5023" spans="1:26" x14ac:dyDescent="0.2">
      <c r="A5023" s="40"/>
      <c r="W5023" s="40"/>
      <c r="X5023" s="40"/>
      <c r="Y5023" s="40"/>
      <c r="Z5023" s="40"/>
    </row>
    <row r="5024" spans="1:26" x14ac:dyDescent="0.2">
      <c r="A5024" s="40"/>
      <c r="W5024" s="40"/>
      <c r="X5024" s="40"/>
      <c r="Y5024" s="40"/>
      <c r="Z5024" s="40"/>
    </row>
    <row r="5025" spans="1:26" x14ac:dyDescent="0.2">
      <c r="A5025" s="40"/>
      <c r="W5025" s="40"/>
      <c r="X5025" s="40"/>
      <c r="Y5025" s="40"/>
      <c r="Z5025" s="40"/>
    </row>
    <row r="5026" spans="1:26" x14ac:dyDescent="0.2">
      <c r="A5026" s="40"/>
      <c r="W5026" s="40"/>
      <c r="X5026" s="40"/>
      <c r="Y5026" s="40"/>
      <c r="Z5026" s="40"/>
    </row>
    <row r="5027" spans="1:26" x14ac:dyDescent="0.2">
      <c r="A5027" s="40"/>
      <c r="W5027" s="40"/>
      <c r="X5027" s="40"/>
      <c r="Y5027" s="40"/>
      <c r="Z5027" s="40"/>
    </row>
    <row r="5028" spans="1:26" x14ac:dyDescent="0.2">
      <c r="A5028" s="40"/>
      <c r="W5028" s="40"/>
      <c r="X5028" s="40"/>
      <c r="Y5028" s="40"/>
      <c r="Z5028" s="40"/>
    </row>
    <row r="5029" spans="1:26" x14ac:dyDescent="0.2">
      <c r="A5029" s="40"/>
      <c r="W5029" s="40"/>
      <c r="X5029" s="40"/>
      <c r="Y5029" s="40"/>
      <c r="Z5029" s="40"/>
    </row>
    <row r="5030" spans="1:26" x14ac:dyDescent="0.2">
      <c r="A5030" s="40"/>
      <c r="W5030" s="40"/>
      <c r="X5030" s="40"/>
      <c r="Y5030" s="40"/>
      <c r="Z5030" s="40"/>
    </row>
    <row r="5031" spans="1:26" x14ac:dyDescent="0.2">
      <c r="A5031" s="40"/>
      <c r="W5031" s="40"/>
      <c r="X5031" s="40"/>
      <c r="Y5031" s="40"/>
      <c r="Z5031" s="40"/>
    </row>
    <row r="5032" spans="1:26" x14ac:dyDescent="0.2">
      <c r="A5032" s="40"/>
      <c r="W5032" s="40"/>
      <c r="X5032" s="40"/>
      <c r="Y5032" s="40"/>
      <c r="Z5032" s="40"/>
    </row>
    <row r="5033" spans="1:26" x14ac:dyDescent="0.2">
      <c r="A5033" s="40"/>
      <c r="W5033" s="40"/>
      <c r="X5033" s="40"/>
      <c r="Y5033" s="40"/>
      <c r="Z5033" s="40"/>
    </row>
    <row r="5034" spans="1:26" x14ac:dyDescent="0.2">
      <c r="A5034" s="40"/>
      <c r="W5034" s="40"/>
      <c r="X5034" s="40"/>
      <c r="Y5034" s="40"/>
      <c r="Z5034" s="40"/>
    </row>
    <row r="5035" spans="1:26" x14ac:dyDescent="0.2">
      <c r="A5035" s="40"/>
      <c r="W5035" s="40"/>
      <c r="X5035" s="40"/>
      <c r="Y5035" s="40"/>
      <c r="Z5035" s="40"/>
    </row>
    <row r="5036" spans="1:26" x14ac:dyDescent="0.2">
      <c r="A5036" s="40"/>
      <c r="W5036" s="40"/>
      <c r="X5036" s="40"/>
      <c r="Y5036" s="40"/>
      <c r="Z5036" s="40"/>
    </row>
    <row r="5037" spans="1:26" x14ac:dyDescent="0.2">
      <c r="A5037" s="40"/>
      <c r="W5037" s="40"/>
      <c r="X5037" s="40"/>
      <c r="Y5037" s="40"/>
      <c r="Z5037" s="40"/>
    </row>
    <row r="5038" spans="1:26" x14ac:dyDescent="0.2">
      <c r="A5038" s="40"/>
      <c r="W5038" s="40"/>
      <c r="X5038" s="40"/>
      <c r="Y5038" s="40"/>
      <c r="Z5038" s="40"/>
    </row>
    <row r="5039" spans="1:26" x14ac:dyDescent="0.2">
      <c r="A5039" s="40"/>
      <c r="W5039" s="40"/>
      <c r="X5039" s="40"/>
      <c r="Y5039" s="40"/>
      <c r="Z5039" s="40"/>
    </row>
    <row r="5040" spans="1:26" x14ac:dyDescent="0.2">
      <c r="A5040" s="40"/>
      <c r="W5040" s="40"/>
      <c r="X5040" s="40"/>
      <c r="Y5040" s="40"/>
      <c r="Z5040" s="40"/>
    </row>
    <row r="5041" spans="1:26" x14ac:dyDescent="0.2">
      <c r="A5041" s="40"/>
      <c r="W5041" s="40"/>
      <c r="X5041" s="40"/>
      <c r="Y5041" s="40"/>
      <c r="Z5041" s="40"/>
    </row>
    <row r="5042" spans="1:26" x14ac:dyDescent="0.2">
      <c r="A5042" s="40"/>
      <c r="W5042" s="40"/>
      <c r="X5042" s="40"/>
      <c r="Y5042" s="40"/>
      <c r="Z5042" s="40"/>
    </row>
    <row r="5043" spans="1:26" x14ac:dyDescent="0.2">
      <c r="A5043" s="40"/>
      <c r="W5043" s="40"/>
      <c r="X5043" s="40"/>
      <c r="Y5043" s="40"/>
      <c r="Z5043" s="40"/>
    </row>
    <row r="5044" spans="1:26" x14ac:dyDescent="0.2">
      <c r="A5044" s="40"/>
      <c r="W5044" s="40"/>
      <c r="X5044" s="40"/>
      <c r="Y5044" s="40"/>
      <c r="Z5044" s="40"/>
    </row>
    <row r="5045" spans="1:26" x14ac:dyDescent="0.2">
      <c r="A5045" s="40"/>
      <c r="W5045" s="40"/>
      <c r="X5045" s="40"/>
      <c r="Y5045" s="40"/>
      <c r="Z5045" s="40"/>
    </row>
    <row r="5046" spans="1:26" x14ac:dyDescent="0.2">
      <c r="A5046" s="40"/>
      <c r="W5046" s="40"/>
      <c r="X5046" s="40"/>
      <c r="Y5046" s="40"/>
      <c r="Z5046" s="40"/>
    </row>
    <row r="5047" spans="1:26" x14ac:dyDescent="0.2">
      <c r="A5047" s="40"/>
      <c r="W5047" s="40"/>
      <c r="X5047" s="40"/>
      <c r="Y5047" s="40"/>
      <c r="Z5047" s="40"/>
    </row>
    <row r="5048" spans="1:26" x14ac:dyDescent="0.2">
      <c r="A5048" s="40"/>
      <c r="W5048" s="40"/>
      <c r="X5048" s="40"/>
      <c r="Y5048" s="40"/>
      <c r="Z5048" s="40"/>
    </row>
    <row r="5049" spans="1:26" x14ac:dyDescent="0.2">
      <c r="A5049" s="40"/>
      <c r="W5049" s="40"/>
      <c r="X5049" s="40"/>
      <c r="Y5049" s="40"/>
      <c r="Z5049" s="40"/>
    </row>
    <row r="5050" spans="1:26" x14ac:dyDescent="0.2">
      <c r="A5050" s="40"/>
      <c r="W5050" s="40"/>
      <c r="X5050" s="40"/>
      <c r="Y5050" s="40"/>
      <c r="Z5050" s="40"/>
    </row>
    <row r="5051" spans="1:26" x14ac:dyDescent="0.2">
      <c r="A5051" s="40"/>
      <c r="W5051" s="40"/>
      <c r="X5051" s="40"/>
      <c r="Y5051" s="40"/>
      <c r="Z5051" s="40"/>
    </row>
    <row r="5052" spans="1:26" x14ac:dyDescent="0.2">
      <c r="A5052" s="40"/>
      <c r="W5052" s="40"/>
      <c r="X5052" s="40"/>
      <c r="Y5052" s="40"/>
      <c r="Z5052" s="40"/>
    </row>
    <row r="5053" spans="1:26" x14ac:dyDescent="0.2">
      <c r="A5053" s="40"/>
      <c r="W5053" s="40"/>
      <c r="X5053" s="40"/>
      <c r="Y5053" s="40"/>
      <c r="Z5053" s="40"/>
    </row>
    <row r="5054" spans="1:26" x14ac:dyDescent="0.2">
      <c r="A5054" s="40"/>
      <c r="W5054" s="40"/>
      <c r="X5054" s="40"/>
      <c r="Y5054" s="40"/>
      <c r="Z5054" s="40"/>
    </row>
    <row r="5055" spans="1:26" x14ac:dyDescent="0.2">
      <c r="A5055" s="40"/>
      <c r="W5055" s="40"/>
      <c r="X5055" s="40"/>
      <c r="Y5055" s="40"/>
      <c r="Z5055" s="40"/>
    </row>
    <row r="5056" spans="1:26" x14ac:dyDescent="0.2">
      <c r="A5056" s="40"/>
      <c r="W5056" s="40"/>
      <c r="X5056" s="40"/>
      <c r="Y5056" s="40"/>
      <c r="Z5056" s="40"/>
    </row>
    <row r="5057" spans="1:26" x14ac:dyDescent="0.2">
      <c r="A5057" s="40"/>
      <c r="W5057" s="40"/>
      <c r="X5057" s="40"/>
      <c r="Y5057" s="40"/>
      <c r="Z5057" s="40"/>
    </row>
    <row r="5058" spans="1:26" x14ac:dyDescent="0.2">
      <c r="A5058" s="40"/>
      <c r="W5058" s="40"/>
      <c r="X5058" s="40"/>
      <c r="Y5058" s="40"/>
      <c r="Z5058" s="40"/>
    </row>
    <row r="5059" spans="1:26" x14ac:dyDescent="0.2">
      <c r="A5059" s="40"/>
      <c r="W5059" s="40"/>
      <c r="X5059" s="40"/>
      <c r="Y5059" s="40"/>
      <c r="Z5059" s="40"/>
    </row>
    <row r="5060" spans="1:26" x14ac:dyDescent="0.2">
      <c r="A5060" s="40"/>
      <c r="W5060" s="40"/>
      <c r="X5060" s="40"/>
      <c r="Y5060" s="40"/>
      <c r="Z5060" s="40"/>
    </row>
    <row r="5061" spans="1:26" x14ac:dyDescent="0.2">
      <c r="A5061" s="40"/>
      <c r="W5061" s="40"/>
      <c r="X5061" s="40"/>
      <c r="Y5061" s="40"/>
      <c r="Z5061" s="40"/>
    </row>
    <row r="5062" spans="1:26" x14ac:dyDescent="0.2">
      <c r="A5062" s="40"/>
      <c r="W5062" s="40"/>
      <c r="X5062" s="40"/>
      <c r="Y5062" s="40"/>
      <c r="Z5062" s="40"/>
    </row>
    <row r="5063" spans="1:26" x14ac:dyDescent="0.2">
      <c r="A5063" s="40"/>
      <c r="W5063" s="40"/>
      <c r="X5063" s="40"/>
      <c r="Y5063" s="40"/>
      <c r="Z5063" s="40"/>
    </row>
    <row r="5064" spans="1:26" x14ac:dyDescent="0.2">
      <c r="A5064" s="40"/>
      <c r="W5064" s="40"/>
      <c r="X5064" s="40"/>
      <c r="Y5064" s="40"/>
      <c r="Z5064" s="40"/>
    </row>
    <row r="5065" spans="1:26" x14ac:dyDescent="0.2">
      <c r="A5065" s="40"/>
      <c r="W5065" s="40"/>
      <c r="X5065" s="40"/>
      <c r="Y5065" s="40"/>
      <c r="Z5065" s="40"/>
    </row>
    <row r="5066" spans="1:26" x14ac:dyDescent="0.2">
      <c r="A5066" s="40"/>
      <c r="W5066" s="40"/>
      <c r="X5066" s="40"/>
      <c r="Y5066" s="40"/>
      <c r="Z5066" s="40"/>
    </row>
    <row r="5067" spans="1:26" x14ac:dyDescent="0.2">
      <c r="A5067" s="40"/>
      <c r="W5067" s="40"/>
      <c r="X5067" s="40"/>
      <c r="Y5067" s="40"/>
      <c r="Z5067" s="40"/>
    </row>
    <row r="5068" spans="1:26" x14ac:dyDescent="0.2">
      <c r="A5068" s="40"/>
      <c r="W5068" s="40"/>
      <c r="X5068" s="40"/>
      <c r="Y5068" s="40"/>
      <c r="Z5068" s="40"/>
    </row>
    <row r="5069" spans="1:26" x14ac:dyDescent="0.2">
      <c r="A5069" s="40"/>
      <c r="W5069" s="40"/>
      <c r="X5069" s="40"/>
      <c r="Y5069" s="40"/>
      <c r="Z5069" s="40"/>
    </row>
    <row r="5070" spans="1:26" x14ac:dyDescent="0.2">
      <c r="A5070" s="40"/>
      <c r="W5070" s="40"/>
      <c r="X5070" s="40"/>
      <c r="Y5070" s="40"/>
      <c r="Z5070" s="40"/>
    </row>
    <row r="5071" spans="1:26" x14ac:dyDescent="0.2">
      <c r="A5071" s="40"/>
      <c r="W5071" s="40"/>
      <c r="X5071" s="40"/>
      <c r="Y5071" s="40"/>
      <c r="Z5071" s="40"/>
    </row>
    <row r="5072" spans="1:26" x14ac:dyDescent="0.2">
      <c r="A5072" s="40"/>
      <c r="W5072" s="40"/>
      <c r="X5072" s="40"/>
      <c r="Y5072" s="40"/>
      <c r="Z5072" s="40"/>
    </row>
    <row r="5073" spans="1:26" x14ac:dyDescent="0.2">
      <c r="A5073" s="40"/>
      <c r="W5073" s="40"/>
      <c r="X5073" s="40"/>
      <c r="Y5073" s="40"/>
      <c r="Z5073" s="40"/>
    </row>
    <row r="5074" spans="1:26" x14ac:dyDescent="0.2">
      <c r="A5074" s="40"/>
      <c r="W5074" s="40"/>
      <c r="X5074" s="40"/>
      <c r="Y5074" s="40"/>
      <c r="Z5074" s="40"/>
    </row>
    <row r="5075" spans="1:26" x14ac:dyDescent="0.2">
      <c r="A5075" s="40"/>
      <c r="W5075" s="40"/>
      <c r="X5075" s="40"/>
      <c r="Y5075" s="40"/>
      <c r="Z5075" s="40"/>
    </row>
    <row r="5076" spans="1:26" x14ac:dyDescent="0.2">
      <c r="A5076" s="40"/>
      <c r="W5076" s="40"/>
      <c r="X5076" s="40"/>
      <c r="Y5076" s="40"/>
      <c r="Z5076" s="40"/>
    </row>
    <row r="5077" spans="1:26" x14ac:dyDescent="0.2">
      <c r="A5077" s="40"/>
      <c r="W5077" s="40"/>
      <c r="X5077" s="40"/>
      <c r="Y5077" s="40"/>
      <c r="Z5077" s="40"/>
    </row>
    <row r="5078" spans="1:26" x14ac:dyDescent="0.2">
      <c r="A5078" s="40"/>
      <c r="W5078" s="40"/>
      <c r="X5078" s="40"/>
      <c r="Y5078" s="40"/>
      <c r="Z5078" s="40"/>
    </row>
    <row r="5079" spans="1:26" x14ac:dyDescent="0.2">
      <c r="A5079" s="40"/>
      <c r="W5079" s="40"/>
      <c r="X5079" s="40"/>
      <c r="Y5079" s="40"/>
      <c r="Z5079" s="40"/>
    </row>
    <row r="5080" spans="1:26" x14ac:dyDescent="0.2">
      <c r="A5080" s="40"/>
      <c r="W5080" s="40"/>
      <c r="X5080" s="40"/>
      <c r="Y5080" s="40"/>
      <c r="Z5080" s="40"/>
    </row>
    <row r="5081" spans="1:26" x14ac:dyDescent="0.2">
      <c r="A5081" s="40"/>
      <c r="W5081" s="40"/>
      <c r="X5081" s="40"/>
      <c r="Y5081" s="40"/>
      <c r="Z5081" s="40"/>
    </row>
    <row r="5082" spans="1:26" x14ac:dyDescent="0.2">
      <c r="A5082" s="40"/>
      <c r="W5082" s="40"/>
      <c r="X5082" s="40"/>
      <c r="Y5082" s="40"/>
      <c r="Z5082" s="40"/>
    </row>
    <row r="5083" spans="1:26" x14ac:dyDescent="0.2">
      <c r="A5083" s="40"/>
      <c r="W5083" s="40"/>
      <c r="X5083" s="40"/>
      <c r="Y5083" s="40"/>
      <c r="Z5083" s="40"/>
    </row>
    <row r="5084" spans="1:26" x14ac:dyDescent="0.2">
      <c r="A5084" s="40"/>
      <c r="W5084" s="40"/>
      <c r="X5084" s="40"/>
      <c r="Y5084" s="40"/>
      <c r="Z5084" s="40"/>
    </row>
    <row r="5085" spans="1:26" x14ac:dyDescent="0.2">
      <c r="A5085" s="40"/>
      <c r="W5085" s="40"/>
      <c r="X5085" s="40"/>
      <c r="Y5085" s="40"/>
      <c r="Z5085" s="40"/>
    </row>
    <row r="5086" spans="1:26" x14ac:dyDescent="0.2">
      <c r="A5086" s="40"/>
      <c r="W5086" s="40"/>
      <c r="X5086" s="40"/>
      <c r="Y5086" s="40"/>
      <c r="Z5086" s="40"/>
    </row>
    <row r="5087" spans="1:26" x14ac:dyDescent="0.2">
      <c r="A5087" s="40"/>
      <c r="W5087" s="40"/>
      <c r="X5087" s="40"/>
      <c r="Y5087" s="40"/>
      <c r="Z5087" s="40"/>
    </row>
    <row r="5088" spans="1:26" x14ac:dyDescent="0.2">
      <c r="A5088" s="40"/>
      <c r="W5088" s="40"/>
      <c r="X5088" s="40"/>
      <c r="Y5088" s="40"/>
      <c r="Z5088" s="40"/>
    </row>
    <row r="5089" spans="1:26" x14ac:dyDescent="0.2">
      <c r="A5089" s="40"/>
      <c r="W5089" s="40"/>
      <c r="X5089" s="40"/>
      <c r="Y5089" s="40"/>
      <c r="Z5089" s="40"/>
    </row>
    <row r="5090" spans="1:26" x14ac:dyDescent="0.2">
      <c r="A5090" s="40"/>
      <c r="W5090" s="40"/>
      <c r="X5090" s="40"/>
      <c r="Y5090" s="40"/>
      <c r="Z5090" s="40"/>
    </row>
    <row r="5091" spans="1:26" x14ac:dyDescent="0.2">
      <c r="A5091" s="40"/>
      <c r="W5091" s="40"/>
      <c r="X5091" s="40"/>
      <c r="Y5091" s="40"/>
      <c r="Z5091" s="40"/>
    </row>
    <row r="5092" spans="1:26" x14ac:dyDescent="0.2">
      <c r="A5092" s="40"/>
      <c r="W5092" s="40"/>
      <c r="X5092" s="40"/>
      <c r="Y5092" s="40"/>
      <c r="Z5092" s="40"/>
    </row>
    <row r="5093" spans="1:26" x14ac:dyDescent="0.2">
      <c r="A5093" s="40"/>
      <c r="W5093" s="40"/>
      <c r="X5093" s="40"/>
      <c r="Y5093" s="40"/>
      <c r="Z5093" s="40"/>
    </row>
    <row r="5094" spans="1:26" x14ac:dyDescent="0.2">
      <c r="A5094" s="40"/>
      <c r="W5094" s="40"/>
      <c r="X5094" s="40"/>
      <c r="Y5094" s="40"/>
      <c r="Z5094" s="40"/>
    </row>
    <row r="5095" spans="1:26" x14ac:dyDescent="0.2">
      <c r="A5095" s="40"/>
      <c r="W5095" s="40"/>
      <c r="X5095" s="40"/>
      <c r="Y5095" s="40"/>
      <c r="Z5095" s="40"/>
    </row>
    <row r="5096" spans="1:26" x14ac:dyDescent="0.2">
      <c r="A5096" s="40"/>
      <c r="W5096" s="40"/>
      <c r="X5096" s="40"/>
      <c r="Y5096" s="40"/>
      <c r="Z5096" s="40"/>
    </row>
    <row r="5097" spans="1:26" x14ac:dyDescent="0.2">
      <c r="A5097" s="40"/>
      <c r="W5097" s="40"/>
      <c r="X5097" s="40"/>
      <c r="Y5097" s="40"/>
      <c r="Z5097" s="40"/>
    </row>
    <row r="5098" spans="1:26" x14ac:dyDescent="0.2">
      <c r="A5098" s="40"/>
      <c r="W5098" s="40"/>
      <c r="X5098" s="40"/>
      <c r="Y5098" s="40"/>
      <c r="Z5098" s="40"/>
    </row>
    <row r="5099" spans="1:26" x14ac:dyDescent="0.2">
      <c r="A5099" s="40"/>
      <c r="W5099" s="40"/>
      <c r="X5099" s="40"/>
      <c r="Y5099" s="40"/>
      <c r="Z5099" s="40"/>
    </row>
    <row r="5100" spans="1:26" x14ac:dyDescent="0.2">
      <c r="A5100" s="40"/>
      <c r="W5100" s="40"/>
      <c r="X5100" s="40"/>
      <c r="Y5100" s="40"/>
      <c r="Z5100" s="40"/>
    </row>
    <row r="5101" spans="1:26" x14ac:dyDescent="0.2">
      <c r="A5101" s="40"/>
      <c r="W5101" s="40"/>
      <c r="X5101" s="40"/>
      <c r="Y5101" s="40"/>
      <c r="Z5101" s="40"/>
    </row>
    <row r="5102" spans="1:26" x14ac:dyDescent="0.2">
      <c r="A5102" s="40"/>
      <c r="W5102" s="40"/>
      <c r="X5102" s="40"/>
      <c r="Y5102" s="40"/>
      <c r="Z5102" s="40"/>
    </row>
    <row r="5103" spans="1:26" x14ac:dyDescent="0.2">
      <c r="A5103" s="40"/>
      <c r="W5103" s="40"/>
      <c r="X5103" s="40"/>
      <c r="Y5103" s="40"/>
      <c r="Z5103" s="40"/>
    </row>
    <row r="5104" spans="1:26" x14ac:dyDescent="0.2">
      <c r="A5104" s="40"/>
      <c r="W5104" s="40"/>
      <c r="X5104" s="40"/>
      <c r="Y5104" s="40"/>
      <c r="Z5104" s="40"/>
    </row>
    <row r="5105" spans="1:26" x14ac:dyDescent="0.2">
      <c r="A5105" s="40"/>
      <c r="W5105" s="40"/>
      <c r="X5105" s="40"/>
      <c r="Y5105" s="40"/>
      <c r="Z5105" s="40"/>
    </row>
    <row r="5106" spans="1:26" x14ac:dyDescent="0.2">
      <c r="A5106" s="40"/>
      <c r="W5106" s="40"/>
      <c r="X5106" s="40"/>
      <c r="Y5106" s="40"/>
      <c r="Z5106" s="40"/>
    </row>
    <row r="5107" spans="1:26" x14ac:dyDescent="0.2">
      <c r="A5107" s="40"/>
      <c r="W5107" s="40"/>
      <c r="X5107" s="40"/>
      <c r="Y5107" s="40"/>
      <c r="Z5107" s="40"/>
    </row>
    <row r="5108" spans="1:26" x14ac:dyDescent="0.2">
      <c r="A5108" s="40"/>
      <c r="W5108" s="40"/>
      <c r="X5108" s="40"/>
      <c r="Y5108" s="40"/>
      <c r="Z5108" s="40"/>
    </row>
    <row r="5109" spans="1:26" x14ac:dyDescent="0.2">
      <c r="A5109" s="40"/>
      <c r="W5109" s="40"/>
      <c r="X5109" s="40"/>
      <c r="Y5109" s="40"/>
      <c r="Z5109" s="40"/>
    </row>
    <row r="5110" spans="1:26" x14ac:dyDescent="0.2">
      <c r="A5110" s="40"/>
      <c r="W5110" s="40"/>
      <c r="X5110" s="40"/>
      <c r="Y5110" s="40"/>
      <c r="Z5110" s="40"/>
    </row>
    <row r="5111" spans="1:26" x14ac:dyDescent="0.2">
      <c r="A5111" s="40"/>
      <c r="W5111" s="40"/>
      <c r="X5111" s="40"/>
      <c r="Y5111" s="40"/>
      <c r="Z5111" s="40"/>
    </row>
    <row r="5112" spans="1:26" x14ac:dyDescent="0.2">
      <c r="A5112" s="40"/>
      <c r="W5112" s="40"/>
      <c r="X5112" s="40"/>
      <c r="Y5112" s="40"/>
      <c r="Z5112" s="40"/>
    </row>
    <row r="5113" spans="1:26" x14ac:dyDescent="0.2">
      <c r="A5113" s="40"/>
      <c r="W5113" s="40"/>
      <c r="X5113" s="40"/>
      <c r="Y5113" s="40"/>
      <c r="Z5113" s="40"/>
    </row>
    <row r="5114" spans="1:26" x14ac:dyDescent="0.2">
      <c r="A5114" s="40"/>
      <c r="W5114" s="40"/>
      <c r="X5114" s="40"/>
      <c r="Y5114" s="40"/>
      <c r="Z5114" s="40"/>
    </row>
    <row r="5115" spans="1:26" x14ac:dyDescent="0.2">
      <c r="A5115" s="40"/>
      <c r="W5115" s="40"/>
      <c r="X5115" s="40"/>
      <c r="Y5115" s="40"/>
      <c r="Z5115" s="40"/>
    </row>
    <row r="5116" spans="1:26" x14ac:dyDescent="0.2">
      <c r="A5116" s="40"/>
      <c r="W5116" s="40"/>
      <c r="X5116" s="40"/>
      <c r="Y5116" s="40"/>
      <c r="Z5116" s="40"/>
    </row>
    <row r="5117" spans="1:26" x14ac:dyDescent="0.2">
      <c r="A5117" s="40"/>
      <c r="W5117" s="40"/>
      <c r="X5117" s="40"/>
      <c r="Y5117" s="40"/>
      <c r="Z5117" s="40"/>
    </row>
    <row r="5118" spans="1:26" x14ac:dyDescent="0.2">
      <c r="A5118" s="40"/>
      <c r="W5118" s="40"/>
      <c r="X5118" s="40"/>
      <c r="Y5118" s="40"/>
      <c r="Z5118" s="40"/>
    </row>
    <row r="5119" spans="1:26" x14ac:dyDescent="0.2">
      <c r="A5119" s="40"/>
      <c r="W5119" s="40"/>
      <c r="X5119" s="40"/>
      <c r="Y5119" s="40"/>
      <c r="Z5119" s="40"/>
    </row>
    <row r="5120" spans="1:26" x14ac:dyDescent="0.2">
      <c r="A5120" s="40"/>
      <c r="W5120" s="40"/>
      <c r="X5120" s="40"/>
      <c r="Y5120" s="40"/>
      <c r="Z5120" s="40"/>
    </row>
    <row r="5121" spans="1:26" x14ac:dyDescent="0.2">
      <c r="A5121" s="40"/>
      <c r="W5121" s="40"/>
      <c r="X5121" s="40"/>
      <c r="Y5121" s="40"/>
      <c r="Z5121" s="40"/>
    </row>
    <row r="5122" spans="1:26" x14ac:dyDescent="0.2">
      <c r="A5122" s="40"/>
      <c r="W5122" s="40"/>
      <c r="X5122" s="40"/>
      <c r="Y5122" s="40"/>
      <c r="Z5122" s="40"/>
    </row>
    <row r="5123" spans="1:26" x14ac:dyDescent="0.2">
      <c r="A5123" s="40"/>
      <c r="W5123" s="40"/>
      <c r="X5123" s="40"/>
      <c r="Y5123" s="40"/>
      <c r="Z5123" s="40"/>
    </row>
    <row r="5124" spans="1:26" x14ac:dyDescent="0.2">
      <c r="A5124" s="40"/>
      <c r="W5124" s="40"/>
      <c r="X5124" s="40"/>
      <c r="Y5124" s="40"/>
      <c r="Z5124" s="40"/>
    </row>
    <row r="5125" spans="1:26" x14ac:dyDescent="0.2">
      <c r="A5125" s="40"/>
      <c r="W5125" s="40"/>
      <c r="X5125" s="40"/>
      <c r="Y5125" s="40"/>
      <c r="Z5125" s="40"/>
    </row>
    <row r="5126" spans="1:26" x14ac:dyDescent="0.2">
      <c r="A5126" s="40"/>
      <c r="W5126" s="40"/>
      <c r="X5126" s="40"/>
      <c r="Y5126" s="40"/>
      <c r="Z5126" s="40"/>
    </row>
    <row r="5127" spans="1:26" x14ac:dyDescent="0.2">
      <c r="A5127" s="40"/>
      <c r="W5127" s="40"/>
      <c r="X5127" s="40"/>
      <c r="Y5127" s="40"/>
      <c r="Z5127" s="40"/>
    </row>
    <row r="5128" spans="1:26" x14ac:dyDescent="0.2">
      <c r="A5128" s="40"/>
      <c r="W5128" s="40"/>
      <c r="X5128" s="40"/>
      <c r="Y5128" s="40"/>
      <c r="Z5128" s="40"/>
    </row>
    <row r="5129" spans="1:26" x14ac:dyDescent="0.2">
      <c r="A5129" s="40"/>
      <c r="W5129" s="40"/>
      <c r="X5129" s="40"/>
      <c r="Y5129" s="40"/>
      <c r="Z5129" s="40"/>
    </row>
    <row r="5130" spans="1:26" x14ac:dyDescent="0.2">
      <c r="A5130" s="40"/>
      <c r="W5130" s="40"/>
      <c r="X5130" s="40"/>
      <c r="Y5130" s="40"/>
      <c r="Z5130" s="40"/>
    </row>
    <row r="5131" spans="1:26" x14ac:dyDescent="0.2">
      <c r="A5131" s="40"/>
      <c r="W5131" s="40"/>
      <c r="X5131" s="40"/>
      <c r="Y5131" s="40"/>
      <c r="Z5131" s="40"/>
    </row>
    <row r="5132" spans="1:26" x14ac:dyDescent="0.2">
      <c r="A5132" s="40"/>
      <c r="W5132" s="40"/>
      <c r="X5132" s="40"/>
      <c r="Y5132" s="40"/>
      <c r="Z5132" s="40"/>
    </row>
    <row r="5133" spans="1:26" x14ac:dyDescent="0.2">
      <c r="A5133" s="40"/>
      <c r="W5133" s="40"/>
      <c r="X5133" s="40"/>
      <c r="Y5133" s="40"/>
      <c r="Z5133" s="40"/>
    </row>
    <row r="5134" spans="1:26" x14ac:dyDescent="0.2">
      <c r="A5134" s="40"/>
      <c r="W5134" s="40"/>
      <c r="X5134" s="40"/>
      <c r="Y5134" s="40"/>
      <c r="Z5134" s="40"/>
    </row>
    <row r="5135" spans="1:26" x14ac:dyDescent="0.2">
      <c r="A5135" s="40"/>
      <c r="W5135" s="40"/>
      <c r="X5135" s="40"/>
      <c r="Y5135" s="40"/>
      <c r="Z5135" s="40"/>
    </row>
    <row r="5136" spans="1:26" x14ac:dyDescent="0.2">
      <c r="A5136" s="40"/>
      <c r="W5136" s="40"/>
      <c r="X5136" s="40"/>
      <c r="Y5136" s="40"/>
      <c r="Z5136" s="40"/>
    </row>
    <row r="5137" spans="1:26" x14ac:dyDescent="0.2">
      <c r="A5137" s="40"/>
      <c r="W5137" s="40"/>
      <c r="X5137" s="40"/>
      <c r="Y5137" s="40"/>
      <c r="Z5137" s="40"/>
    </row>
    <row r="5138" spans="1:26" x14ac:dyDescent="0.2">
      <c r="A5138" s="40"/>
      <c r="W5138" s="40"/>
      <c r="X5138" s="40"/>
      <c r="Y5138" s="40"/>
      <c r="Z5138" s="40"/>
    </row>
    <row r="5139" spans="1:26" x14ac:dyDescent="0.2">
      <c r="A5139" s="40"/>
      <c r="W5139" s="40"/>
      <c r="X5139" s="40"/>
      <c r="Y5139" s="40"/>
      <c r="Z5139" s="40"/>
    </row>
    <row r="5140" spans="1:26" x14ac:dyDescent="0.2">
      <c r="A5140" s="40"/>
      <c r="W5140" s="40"/>
      <c r="X5140" s="40"/>
      <c r="Y5140" s="40"/>
      <c r="Z5140" s="40"/>
    </row>
    <row r="5141" spans="1:26" x14ac:dyDescent="0.2">
      <c r="A5141" s="40"/>
      <c r="W5141" s="40"/>
      <c r="X5141" s="40"/>
      <c r="Y5141" s="40"/>
      <c r="Z5141" s="40"/>
    </row>
    <row r="5142" spans="1:26" x14ac:dyDescent="0.2">
      <c r="A5142" s="40"/>
      <c r="W5142" s="40"/>
      <c r="X5142" s="40"/>
      <c r="Y5142" s="40"/>
      <c r="Z5142" s="40"/>
    </row>
    <row r="5143" spans="1:26" x14ac:dyDescent="0.2">
      <c r="A5143" s="40"/>
      <c r="W5143" s="40"/>
      <c r="X5143" s="40"/>
      <c r="Y5143" s="40"/>
      <c r="Z5143" s="40"/>
    </row>
    <row r="5144" spans="1:26" x14ac:dyDescent="0.2">
      <c r="A5144" s="40"/>
      <c r="W5144" s="40"/>
      <c r="X5144" s="40"/>
      <c r="Y5144" s="40"/>
      <c r="Z5144" s="40"/>
    </row>
    <row r="5145" spans="1:26" x14ac:dyDescent="0.2">
      <c r="A5145" s="40"/>
      <c r="W5145" s="40"/>
      <c r="X5145" s="40"/>
      <c r="Y5145" s="40"/>
      <c r="Z5145" s="40"/>
    </row>
    <row r="5146" spans="1:26" x14ac:dyDescent="0.2">
      <c r="A5146" s="40"/>
      <c r="W5146" s="40"/>
      <c r="X5146" s="40"/>
      <c r="Y5146" s="40"/>
      <c r="Z5146" s="40"/>
    </row>
    <row r="5147" spans="1:26" x14ac:dyDescent="0.2">
      <c r="A5147" s="40"/>
      <c r="W5147" s="40"/>
      <c r="X5147" s="40"/>
      <c r="Y5147" s="40"/>
      <c r="Z5147" s="40"/>
    </row>
    <row r="5148" spans="1:26" x14ac:dyDescent="0.2">
      <c r="A5148" s="40"/>
      <c r="W5148" s="40"/>
      <c r="X5148" s="40"/>
      <c r="Y5148" s="40"/>
      <c r="Z5148" s="40"/>
    </row>
    <row r="5149" spans="1:26" x14ac:dyDescent="0.2">
      <c r="A5149" s="40"/>
      <c r="W5149" s="40"/>
      <c r="X5149" s="40"/>
      <c r="Y5149" s="40"/>
      <c r="Z5149" s="40"/>
    </row>
    <row r="5150" spans="1:26" x14ac:dyDescent="0.2">
      <c r="A5150" s="40"/>
      <c r="W5150" s="40"/>
      <c r="X5150" s="40"/>
      <c r="Y5150" s="40"/>
      <c r="Z5150" s="40"/>
    </row>
    <row r="5151" spans="1:26" x14ac:dyDescent="0.2">
      <c r="A5151" s="40"/>
      <c r="W5151" s="40"/>
      <c r="X5151" s="40"/>
      <c r="Y5151" s="40"/>
      <c r="Z5151" s="40"/>
    </row>
    <row r="5152" spans="1:26" x14ac:dyDescent="0.2">
      <c r="A5152" s="40"/>
      <c r="W5152" s="40"/>
      <c r="X5152" s="40"/>
      <c r="Y5152" s="40"/>
      <c r="Z5152" s="40"/>
    </row>
    <row r="5153" spans="1:26" x14ac:dyDescent="0.2">
      <c r="A5153" s="40"/>
      <c r="W5153" s="40"/>
      <c r="X5153" s="40"/>
      <c r="Y5153" s="40"/>
      <c r="Z5153" s="40"/>
    </row>
    <row r="5154" spans="1:26" x14ac:dyDescent="0.2">
      <c r="A5154" s="40"/>
      <c r="W5154" s="40"/>
      <c r="X5154" s="40"/>
      <c r="Y5154" s="40"/>
      <c r="Z5154" s="40"/>
    </row>
    <row r="5155" spans="1:26" x14ac:dyDescent="0.2">
      <c r="A5155" s="40"/>
      <c r="W5155" s="40"/>
      <c r="X5155" s="40"/>
      <c r="Y5155" s="40"/>
      <c r="Z5155" s="40"/>
    </row>
    <row r="5156" spans="1:26" x14ac:dyDescent="0.2">
      <c r="A5156" s="40"/>
      <c r="W5156" s="40"/>
      <c r="X5156" s="40"/>
      <c r="Y5156" s="40"/>
      <c r="Z5156" s="40"/>
    </row>
    <row r="5157" spans="1:26" x14ac:dyDescent="0.2">
      <c r="A5157" s="40"/>
      <c r="W5157" s="40"/>
      <c r="X5157" s="40"/>
      <c r="Y5157" s="40"/>
      <c r="Z5157" s="40"/>
    </row>
    <row r="5158" spans="1:26" x14ac:dyDescent="0.2">
      <c r="A5158" s="40"/>
      <c r="W5158" s="40"/>
      <c r="X5158" s="40"/>
      <c r="Y5158" s="40"/>
      <c r="Z5158" s="40"/>
    </row>
    <row r="5159" spans="1:26" x14ac:dyDescent="0.2">
      <c r="A5159" s="40"/>
      <c r="W5159" s="40"/>
      <c r="X5159" s="40"/>
      <c r="Y5159" s="40"/>
      <c r="Z5159" s="40"/>
    </row>
    <row r="5160" spans="1:26" x14ac:dyDescent="0.2">
      <c r="A5160" s="40"/>
      <c r="W5160" s="40"/>
      <c r="X5160" s="40"/>
      <c r="Y5160" s="40"/>
      <c r="Z5160" s="40"/>
    </row>
    <row r="5161" spans="1:26" x14ac:dyDescent="0.2">
      <c r="A5161" s="40"/>
      <c r="W5161" s="40"/>
      <c r="X5161" s="40"/>
      <c r="Y5161" s="40"/>
      <c r="Z5161" s="40"/>
    </row>
    <row r="5162" spans="1:26" x14ac:dyDescent="0.2">
      <c r="A5162" s="40"/>
      <c r="W5162" s="40"/>
      <c r="X5162" s="40"/>
      <c r="Y5162" s="40"/>
      <c r="Z5162" s="40"/>
    </row>
    <row r="5163" spans="1:26" x14ac:dyDescent="0.2">
      <c r="A5163" s="40"/>
      <c r="W5163" s="40"/>
      <c r="X5163" s="40"/>
      <c r="Y5163" s="40"/>
      <c r="Z5163" s="40"/>
    </row>
    <row r="5164" spans="1:26" x14ac:dyDescent="0.2">
      <c r="A5164" s="40"/>
      <c r="W5164" s="40"/>
      <c r="X5164" s="40"/>
      <c r="Y5164" s="40"/>
      <c r="Z5164" s="40"/>
    </row>
    <row r="5165" spans="1:26" x14ac:dyDescent="0.2">
      <c r="A5165" s="40"/>
      <c r="W5165" s="40"/>
      <c r="X5165" s="40"/>
      <c r="Y5165" s="40"/>
      <c r="Z5165" s="40"/>
    </row>
    <row r="5166" spans="1:26" x14ac:dyDescent="0.2">
      <c r="A5166" s="40"/>
      <c r="W5166" s="40"/>
      <c r="X5166" s="40"/>
      <c r="Y5166" s="40"/>
      <c r="Z5166" s="40"/>
    </row>
    <row r="5167" spans="1:26" x14ac:dyDescent="0.2">
      <c r="A5167" s="40"/>
      <c r="W5167" s="40"/>
      <c r="X5167" s="40"/>
      <c r="Y5167" s="40"/>
      <c r="Z5167" s="40"/>
    </row>
    <row r="5168" spans="1:26" x14ac:dyDescent="0.2">
      <c r="A5168" s="40"/>
      <c r="W5168" s="40"/>
      <c r="X5168" s="40"/>
      <c r="Y5168" s="40"/>
      <c r="Z5168" s="40"/>
    </row>
    <row r="5169" spans="1:26" x14ac:dyDescent="0.2">
      <c r="A5169" s="40"/>
      <c r="W5169" s="40"/>
      <c r="X5169" s="40"/>
      <c r="Y5169" s="40"/>
      <c r="Z5169" s="40"/>
    </row>
    <row r="5170" spans="1:26" x14ac:dyDescent="0.2">
      <c r="A5170" s="40"/>
      <c r="W5170" s="40"/>
      <c r="X5170" s="40"/>
      <c r="Y5170" s="40"/>
      <c r="Z5170" s="40"/>
    </row>
    <row r="5171" spans="1:26" x14ac:dyDescent="0.2">
      <c r="A5171" s="40"/>
      <c r="W5171" s="40"/>
      <c r="X5171" s="40"/>
      <c r="Y5171" s="40"/>
      <c r="Z5171" s="40"/>
    </row>
    <row r="5172" spans="1:26" x14ac:dyDescent="0.2">
      <c r="A5172" s="40"/>
      <c r="W5172" s="40"/>
      <c r="X5172" s="40"/>
      <c r="Y5172" s="40"/>
      <c r="Z5172" s="40"/>
    </row>
    <row r="5173" spans="1:26" x14ac:dyDescent="0.2">
      <c r="A5173" s="40"/>
      <c r="W5173" s="40"/>
      <c r="X5173" s="40"/>
      <c r="Y5173" s="40"/>
      <c r="Z5173" s="40"/>
    </row>
    <row r="5174" spans="1:26" x14ac:dyDescent="0.2">
      <c r="A5174" s="40"/>
      <c r="W5174" s="40"/>
      <c r="X5174" s="40"/>
      <c r="Y5174" s="40"/>
      <c r="Z5174" s="40"/>
    </row>
    <row r="5175" spans="1:26" x14ac:dyDescent="0.2">
      <c r="A5175" s="40"/>
      <c r="W5175" s="40"/>
      <c r="X5175" s="40"/>
      <c r="Y5175" s="40"/>
      <c r="Z5175" s="40"/>
    </row>
    <row r="5176" spans="1:26" x14ac:dyDescent="0.2">
      <c r="A5176" s="40"/>
      <c r="W5176" s="40"/>
      <c r="X5176" s="40"/>
      <c r="Y5176" s="40"/>
      <c r="Z5176" s="40"/>
    </row>
    <row r="5177" spans="1:26" x14ac:dyDescent="0.2">
      <c r="A5177" s="40"/>
      <c r="W5177" s="40"/>
      <c r="X5177" s="40"/>
      <c r="Y5177" s="40"/>
      <c r="Z5177" s="40"/>
    </row>
    <row r="5178" spans="1:26" x14ac:dyDescent="0.2">
      <c r="A5178" s="40"/>
      <c r="W5178" s="40"/>
      <c r="X5178" s="40"/>
      <c r="Y5178" s="40"/>
      <c r="Z5178" s="40"/>
    </row>
    <row r="5179" spans="1:26" x14ac:dyDescent="0.2">
      <c r="A5179" s="40"/>
      <c r="W5179" s="40"/>
      <c r="X5179" s="40"/>
      <c r="Y5179" s="40"/>
      <c r="Z5179" s="40"/>
    </row>
    <row r="5180" spans="1:26" x14ac:dyDescent="0.2">
      <c r="A5180" s="40"/>
      <c r="W5180" s="40"/>
      <c r="X5180" s="40"/>
      <c r="Y5180" s="40"/>
      <c r="Z5180" s="40"/>
    </row>
    <row r="5181" spans="1:26" x14ac:dyDescent="0.2">
      <c r="A5181" s="40"/>
      <c r="W5181" s="40"/>
      <c r="X5181" s="40"/>
      <c r="Y5181" s="40"/>
      <c r="Z5181" s="40"/>
    </row>
    <row r="5182" spans="1:26" x14ac:dyDescent="0.2">
      <c r="A5182" s="40"/>
      <c r="W5182" s="40"/>
      <c r="X5182" s="40"/>
      <c r="Y5182" s="40"/>
      <c r="Z5182" s="40"/>
    </row>
    <row r="5183" spans="1:26" x14ac:dyDescent="0.2">
      <c r="A5183" s="40"/>
      <c r="W5183" s="40"/>
      <c r="X5183" s="40"/>
      <c r="Y5183" s="40"/>
      <c r="Z5183" s="40"/>
    </row>
    <row r="5184" spans="1:26" x14ac:dyDescent="0.2">
      <c r="A5184" s="40"/>
      <c r="W5184" s="40"/>
      <c r="X5184" s="40"/>
      <c r="Y5184" s="40"/>
      <c r="Z5184" s="40"/>
    </row>
    <row r="5185" spans="1:26" x14ac:dyDescent="0.2">
      <c r="A5185" s="40"/>
      <c r="W5185" s="40"/>
      <c r="X5185" s="40"/>
      <c r="Y5185" s="40"/>
      <c r="Z5185" s="40"/>
    </row>
    <row r="5186" spans="1:26" x14ac:dyDescent="0.2">
      <c r="A5186" s="40"/>
      <c r="W5186" s="40"/>
      <c r="X5186" s="40"/>
      <c r="Y5186" s="40"/>
      <c r="Z5186" s="40"/>
    </row>
    <row r="5187" spans="1:26" x14ac:dyDescent="0.2">
      <c r="A5187" s="40"/>
      <c r="W5187" s="40"/>
      <c r="X5187" s="40"/>
      <c r="Y5187" s="40"/>
      <c r="Z5187" s="40"/>
    </row>
    <row r="5188" spans="1:26" x14ac:dyDescent="0.2">
      <c r="A5188" s="40"/>
      <c r="W5188" s="40"/>
      <c r="X5188" s="40"/>
      <c r="Y5188" s="40"/>
      <c r="Z5188" s="40"/>
    </row>
    <row r="5189" spans="1:26" x14ac:dyDescent="0.2">
      <c r="A5189" s="40"/>
      <c r="W5189" s="40"/>
      <c r="X5189" s="40"/>
      <c r="Y5189" s="40"/>
      <c r="Z5189" s="40"/>
    </row>
    <row r="5190" spans="1:26" x14ac:dyDescent="0.2">
      <c r="A5190" s="40"/>
      <c r="W5190" s="40"/>
      <c r="X5190" s="40"/>
      <c r="Y5190" s="40"/>
      <c r="Z5190" s="40"/>
    </row>
    <row r="5191" spans="1:26" x14ac:dyDescent="0.2">
      <c r="A5191" s="40"/>
      <c r="W5191" s="40"/>
      <c r="X5191" s="40"/>
      <c r="Y5191" s="40"/>
      <c r="Z5191" s="40"/>
    </row>
    <row r="5192" spans="1:26" x14ac:dyDescent="0.2">
      <c r="A5192" s="40"/>
      <c r="W5192" s="40"/>
      <c r="X5192" s="40"/>
      <c r="Y5192" s="40"/>
      <c r="Z5192" s="40"/>
    </row>
    <row r="5193" spans="1:26" x14ac:dyDescent="0.2">
      <c r="A5193" s="40"/>
      <c r="W5193" s="40"/>
      <c r="X5193" s="40"/>
      <c r="Y5193" s="40"/>
      <c r="Z5193" s="40"/>
    </row>
    <row r="5194" spans="1:26" x14ac:dyDescent="0.2">
      <c r="A5194" s="40"/>
      <c r="W5194" s="40"/>
      <c r="X5194" s="40"/>
      <c r="Y5194" s="40"/>
      <c r="Z5194" s="40"/>
    </row>
    <row r="5195" spans="1:26" x14ac:dyDescent="0.2">
      <c r="A5195" s="40"/>
      <c r="W5195" s="40"/>
      <c r="X5195" s="40"/>
      <c r="Y5195" s="40"/>
      <c r="Z5195" s="40"/>
    </row>
    <row r="5196" spans="1:26" x14ac:dyDescent="0.2">
      <c r="A5196" s="40"/>
      <c r="W5196" s="40"/>
      <c r="X5196" s="40"/>
      <c r="Y5196" s="40"/>
      <c r="Z5196" s="40"/>
    </row>
    <row r="5197" spans="1:26" x14ac:dyDescent="0.2">
      <c r="A5197" s="40"/>
      <c r="W5197" s="40"/>
      <c r="X5197" s="40"/>
      <c r="Y5197" s="40"/>
      <c r="Z5197" s="40"/>
    </row>
    <row r="5198" spans="1:26" x14ac:dyDescent="0.2">
      <c r="A5198" s="40"/>
      <c r="W5198" s="40"/>
      <c r="X5198" s="40"/>
      <c r="Y5198" s="40"/>
      <c r="Z5198" s="40"/>
    </row>
    <row r="5199" spans="1:26" x14ac:dyDescent="0.2">
      <c r="A5199" s="40"/>
      <c r="W5199" s="40"/>
      <c r="X5199" s="40"/>
      <c r="Y5199" s="40"/>
      <c r="Z5199" s="40"/>
    </row>
    <row r="5200" spans="1:26" x14ac:dyDescent="0.2">
      <c r="A5200" s="40"/>
      <c r="W5200" s="40"/>
      <c r="X5200" s="40"/>
      <c r="Y5200" s="40"/>
      <c r="Z5200" s="40"/>
    </row>
    <row r="5201" spans="1:26" x14ac:dyDescent="0.2">
      <c r="A5201" s="40"/>
      <c r="W5201" s="40"/>
      <c r="X5201" s="40"/>
      <c r="Y5201" s="40"/>
      <c r="Z5201" s="40"/>
    </row>
    <row r="5202" spans="1:26" x14ac:dyDescent="0.2">
      <c r="A5202" s="40"/>
      <c r="W5202" s="40"/>
      <c r="X5202" s="40"/>
      <c r="Y5202" s="40"/>
      <c r="Z5202" s="40"/>
    </row>
    <row r="5203" spans="1:26" x14ac:dyDescent="0.2">
      <c r="A5203" s="40"/>
      <c r="W5203" s="40"/>
      <c r="X5203" s="40"/>
      <c r="Y5203" s="40"/>
      <c r="Z5203" s="40"/>
    </row>
    <row r="5204" spans="1:26" x14ac:dyDescent="0.2">
      <c r="A5204" s="40"/>
      <c r="W5204" s="40"/>
      <c r="X5204" s="40"/>
      <c r="Y5204" s="40"/>
      <c r="Z5204" s="40"/>
    </row>
    <row r="5205" spans="1:26" x14ac:dyDescent="0.2">
      <c r="A5205" s="40"/>
      <c r="W5205" s="40"/>
      <c r="X5205" s="40"/>
      <c r="Y5205" s="40"/>
      <c r="Z5205" s="40"/>
    </row>
    <row r="5206" spans="1:26" x14ac:dyDescent="0.2">
      <c r="A5206" s="40"/>
      <c r="W5206" s="40"/>
      <c r="X5206" s="40"/>
      <c r="Y5206" s="40"/>
      <c r="Z5206" s="40"/>
    </row>
    <row r="5207" spans="1:26" x14ac:dyDescent="0.2">
      <c r="A5207" s="40"/>
      <c r="W5207" s="40"/>
      <c r="X5207" s="40"/>
      <c r="Y5207" s="40"/>
      <c r="Z5207" s="40"/>
    </row>
    <row r="5208" spans="1:26" x14ac:dyDescent="0.2">
      <c r="A5208" s="40"/>
      <c r="W5208" s="40"/>
      <c r="X5208" s="40"/>
      <c r="Y5208" s="40"/>
      <c r="Z5208" s="40"/>
    </row>
    <row r="5209" spans="1:26" x14ac:dyDescent="0.2">
      <c r="A5209" s="40"/>
      <c r="W5209" s="40"/>
      <c r="X5209" s="40"/>
      <c r="Y5209" s="40"/>
      <c r="Z5209" s="40"/>
    </row>
    <row r="5210" spans="1:26" x14ac:dyDescent="0.2">
      <c r="A5210" s="40"/>
      <c r="W5210" s="40"/>
      <c r="X5210" s="40"/>
      <c r="Y5210" s="40"/>
      <c r="Z5210" s="40"/>
    </row>
    <row r="5211" spans="1:26" x14ac:dyDescent="0.2">
      <c r="A5211" s="40"/>
      <c r="W5211" s="40"/>
      <c r="X5211" s="40"/>
      <c r="Y5211" s="40"/>
      <c r="Z5211" s="40"/>
    </row>
    <row r="5212" spans="1:26" x14ac:dyDescent="0.2">
      <c r="A5212" s="40"/>
      <c r="W5212" s="40"/>
      <c r="X5212" s="40"/>
      <c r="Y5212" s="40"/>
      <c r="Z5212" s="40"/>
    </row>
    <row r="5213" spans="1:26" x14ac:dyDescent="0.2">
      <c r="A5213" s="40"/>
      <c r="W5213" s="40"/>
      <c r="X5213" s="40"/>
      <c r="Y5213" s="40"/>
      <c r="Z5213" s="40"/>
    </row>
    <row r="5214" spans="1:26" x14ac:dyDescent="0.2">
      <c r="A5214" s="40"/>
      <c r="W5214" s="40"/>
      <c r="X5214" s="40"/>
      <c r="Y5214" s="40"/>
      <c r="Z5214" s="40"/>
    </row>
    <row r="5215" spans="1:26" x14ac:dyDescent="0.2">
      <c r="A5215" s="40"/>
      <c r="W5215" s="40"/>
      <c r="X5215" s="40"/>
      <c r="Y5215" s="40"/>
      <c r="Z5215" s="40"/>
    </row>
    <row r="5216" spans="1:26" x14ac:dyDescent="0.2">
      <c r="A5216" s="40"/>
      <c r="W5216" s="40"/>
      <c r="X5216" s="40"/>
      <c r="Y5216" s="40"/>
      <c r="Z5216" s="40"/>
    </row>
    <row r="5217" spans="1:26" x14ac:dyDescent="0.2">
      <c r="A5217" s="40"/>
      <c r="W5217" s="40"/>
      <c r="X5217" s="40"/>
      <c r="Y5217" s="40"/>
      <c r="Z5217" s="40"/>
    </row>
    <row r="5218" spans="1:26" x14ac:dyDescent="0.2">
      <c r="A5218" s="40"/>
      <c r="W5218" s="40"/>
      <c r="X5218" s="40"/>
      <c r="Y5218" s="40"/>
      <c r="Z5218" s="40"/>
    </row>
    <row r="5219" spans="1:26" x14ac:dyDescent="0.2">
      <c r="A5219" s="40"/>
      <c r="W5219" s="40"/>
      <c r="X5219" s="40"/>
      <c r="Y5219" s="40"/>
      <c r="Z5219" s="40"/>
    </row>
    <row r="5220" spans="1:26" x14ac:dyDescent="0.2">
      <c r="A5220" s="40"/>
      <c r="W5220" s="40"/>
      <c r="X5220" s="40"/>
      <c r="Y5220" s="40"/>
      <c r="Z5220" s="40"/>
    </row>
    <row r="5221" spans="1:26" x14ac:dyDescent="0.2">
      <c r="A5221" s="40"/>
      <c r="W5221" s="40"/>
      <c r="X5221" s="40"/>
      <c r="Y5221" s="40"/>
      <c r="Z5221" s="40"/>
    </row>
    <row r="5222" spans="1:26" x14ac:dyDescent="0.2">
      <c r="A5222" s="40"/>
      <c r="W5222" s="40"/>
      <c r="X5222" s="40"/>
      <c r="Y5222" s="40"/>
      <c r="Z5222" s="40"/>
    </row>
    <row r="5223" spans="1:26" x14ac:dyDescent="0.2">
      <c r="A5223" s="40"/>
      <c r="W5223" s="40"/>
      <c r="X5223" s="40"/>
      <c r="Y5223" s="40"/>
      <c r="Z5223" s="40"/>
    </row>
    <row r="5224" spans="1:26" x14ac:dyDescent="0.2">
      <c r="A5224" s="40"/>
      <c r="W5224" s="40"/>
      <c r="X5224" s="40"/>
      <c r="Y5224" s="40"/>
      <c r="Z5224" s="40"/>
    </row>
    <row r="5225" spans="1:26" x14ac:dyDescent="0.2">
      <c r="A5225" s="40"/>
      <c r="W5225" s="40"/>
      <c r="X5225" s="40"/>
      <c r="Y5225" s="40"/>
      <c r="Z5225" s="40"/>
    </row>
    <row r="5226" spans="1:26" x14ac:dyDescent="0.2">
      <c r="A5226" s="40"/>
      <c r="W5226" s="40"/>
      <c r="X5226" s="40"/>
      <c r="Y5226" s="40"/>
      <c r="Z5226" s="40"/>
    </row>
    <row r="5227" spans="1:26" x14ac:dyDescent="0.2">
      <c r="A5227" s="40"/>
      <c r="W5227" s="40"/>
      <c r="X5227" s="40"/>
      <c r="Y5227" s="40"/>
      <c r="Z5227" s="40"/>
    </row>
    <row r="5228" spans="1:26" x14ac:dyDescent="0.2">
      <c r="A5228" s="40"/>
      <c r="W5228" s="40"/>
      <c r="X5228" s="40"/>
      <c r="Y5228" s="40"/>
      <c r="Z5228" s="40"/>
    </row>
    <row r="5229" spans="1:26" x14ac:dyDescent="0.2">
      <c r="A5229" s="40"/>
      <c r="W5229" s="40"/>
      <c r="X5229" s="40"/>
      <c r="Y5229" s="40"/>
      <c r="Z5229" s="40"/>
    </row>
    <row r="5230" spans="1:26" x14ac:dyDescent="0.2">
      <c r="A5230" s="40"/>
      <c r="W5230" s="40"/>
      <c r="X5230" s="40"/>
      <c r="Y5230" s="40"/>
      <c r="Z5230" s="40"/>
    </row>
    <row r="5231" spans="1:26" x14ac:dyDescent="0.2">
      <c r="A5231" s="40"/>
      <c r="W5231" s="40"/>
      <c r="X5231" s="40"/>
      <c r="Y5231" s="40"/>
      <c r="Z5231" s="40"/>
    </row>
    <row r="5232" spans="1:26" x14ac:dyDescent="0.2">
      <c r="A5232" s="40"/>
      <c r="W5232" s="40"/>
      <c r="X5232" s="40"/>
      <c r="Y5232" s="40"/>
      <c r="Z5232" s="40"/>
    </row>
    <row r="5233" spans="1:26" x14ac:dyDescent="0.2">
      <c r="A5233" s="40"/>
      <c r="W5233" s="40"/>
      <c r="X5233" s="40"/>
      <c r="Y5233" s="40"/>
      <c r="Z5233" s="40"/>
    </row>
    <row r="5234" spans="1:26" x14ac:dyDescent="0.2">
      <c r="A5234" s="40"/>
      <c r="W5234" s="40"/>
      <c r="X5234" s="40"/>
      <c r="Y5234" s="40"/>
      <c r="Z5234" s="40"/>
    </row>
    <row r="5235" spans="1:26" x14ac:dyDescent="0.2">
      <c r="A5235" s="40"/>
      <c r="W5235" s="40"/>
      <c r="X5235" s="40"/>
      <c r="Y5235" s="40"/>
      <c r="Z5235" s="40"/>
    </row>
    <row r="5236" spans="1:26" x14ac:dyDescent="0.2">
      <c r="A5236" s="40"/>
      <c r="W5236" s="40"/>
      <c r="X5236" s="40"/>
      <c r="Y5236" s="40"/>
      <c r="Z5236" s="40"/>
    </row>
    <row r="5237" spans="1:26" x14ac:dyDescent="0.2">
      <c r="A5237" s="40"/>
      <c r="W5237" s="40"/>
      <c r="X5237" s="40"/>
      <c r="Y5237" s="40"/>
      <c r="Z5237" s="40"/>
    </row>
    <row r="5238" spans="1:26" x14ac:dyDescent="0.2">
      <c r="A5238" s="40"/>
      <c r="W5238" s="40"/>
      <c r="X5238" s="40"/>
      <c r="Y5238" s="40"/>
      <c r="Z5238" s="40"/>
    </row>
    <row r="5239" spans="1:26" x14ac:dyDescent="0.2">
      <c r="A5239" s="40"/>
      <c r="W5239" s="40"/>
      <c r="X5239" s="40"/>
      <c r="Y5239" s="40"/>
      <c r="Z5239" s="40"/>
    </row>
    <row r="5240" spans="1:26" x14ac:dyDescent="0.2">
      <c r="A5240" s="40"/>
      <c r="W5240" s="40"/>
      <c r="X5240" s="40"/>
      <c r="Y5240" s="40"/>
      <c r="Z5240" s="40"/>
    </row>
    <row r="5241" spans="1:26" x14ac:dyDescent="0.2">
      <c r="A5241" s="40"/>
      <c r="W5241" s="40"/>
      <c r="X5241" s="40"/>
      <c r="Y5241" s="40"/>
      <c r="Z5241" s="40"/>
    </row>
    <row r="5242" spans="1:26" x14ac:dyDescent="0.2">
      <c r="A5242" s="40"/>
      <c r="W5242" s="40"/>
      <c r="X5242" s="40"/>
      <c r="Y5242" s="40"/>
      <c r="Z5242" s="40"/>
    </row>
    <row r="5243" spans="1:26" x14ac:dyDescent="0.2">
      <c r="A5243" s="40"/>
      <c r="W5243" s="40"/>
      <c r="X5243" s="40"/>
      <c r="Y5243" s="40"/>
      <c r="Z5243" s="40"/>
    </row>
    <row r="5244" spans="1:26" x14ac:dyDescent="0.2">
      <c r="A5244" s="40"/>
      <c r="W5244" s="40"/>
      <c r="X5244" s="40"/>
      <c r="Y5244" s="40"/>
      <c r="Z5244" s="40"/>
    </row>
    <row r="5245" spans="1:26" x14ac:dyDescent="0.2">
      <c r="A5245" s="40"/>
      <c r="W5245" s="40"/>
      <c r="X5245" s="40"/>
      <c r="Y5245" s="40"/>
      <c r="Z5245" s="40"/>
    </row>
    <row r="5246" spans="1:26" x14ac:dyDescent="0.2">
      <c r="A5246" s="40"/>
      <c r="W5246" s="40"/>
      <c r="X5246" s="40"/>
      <c r="Y5246" s="40"/>
      <c r="Z5246" s="40"/>
    </row>
    <row r="5247" spans="1:26" x14ac:dyDescent="0.2">
      <c r="A5247" s="40"/>
      <c r="W5247" s="40"/>
      <c r="X5247" s="40"/>
      <c r="Y5247" s="40"/>
      <c r="Z5247" s="40"/>
    </row>
    <row r="5248" spans="1:26" x14ac:dyDescent="0.2">
      <c r="A5248" s="40"/>
      <c r="W5248" s="40"/>
      <c r="X5248" s="40"/>
      <c r="Y5248" s="40"/>
      <c r="Z5248" s="40"/>
    </row>
    <row r="5249" spans="1:26" x14ac:dyDescent="0.2">
      <c r="A5249" s="40"/>
      <c r="W5249" s="40"/>
      <c r="X5249" s="40"/>
      <c r="Y5249" s="40"/>
      <c r="Z5249" s="40"/>
    </row>
    <row r="5250" spans="1:26" x14ac:dyDescent="0.2">
      <c r="A5250" s="40"/>
      <c r="W5250" s="40"/>
      <c r="X5250" s="40"/>
      <c r="Y5250" s="40"/>
      <c r="Z5250" s="40"/>
    </row>
    <row r="5251" spans="1:26" x14ac:dyDescent="0.2">
      <c r="A5251" s="40"/>
      <c r="W5251" s="40"/>
      <c r="X5251" s="40"/>
      <c r="Y5251" s="40"/>
      <c r="Z5251" s="40"/>
    </row>
    <row r="5252" spans="1:26" x14ac:dyDescent="0.2">
      <c r="A5252" s="40"/>
      <c r="W5252" s="40"/>
      <c r="X5252" s="40"/>
      <c r="Y5252" s="40"/>
      <c r="Z5252" s="40"/>
    </row>
    <row r="5253" spans="1:26" x14ac:dyDescent="0.2">
      <c r="A5253" s="40"/>
      <c r="W5253" s="40"/>
      <c r="X5253" s="40"/>
      <c r="Y5253" s="40"/>
      <c r="Z5253" s="40"/>
    </row>
    <row r="5254" spans="1:26" x14ac:dyDescent="0.2">
      <c r="A5254" s="40"/>
      <c r="W5254" s="40"/>
      <c r="X5254" s="40"/>
      <c r="Y5254" s="40"/>
      <c r="Z5254" s="40"/>
    </row>
    <row r="5255" spans="1:26" x14ac:dyDescent="0.2">
      <c r="A5255" s="40"/>
      <c r="W5255" s="40"/>
      <c r="X5255" s="40"/>
      <c r="Y5255" s="40"/>
      <c r="Z5255" s="40"/>
    </row>
    <row r="5256" spans="1:26" x14ac:dyDescent="0.2">
      <c r="A5256" s="40"/>
      <c r="W5256" s="40"/>
      <c r="X5256" s="40"/>
      <c r="Y5256" s="40"/>
      <c r="Z5256" s="40"/>
    </row>
    <row r="5257" spans="1:26" x14ac:dyDescent="0.2">
      <c r="A5257" s="40"/>
      <c r="W5257" s="40"/>
      <c r="X5257" s="40"/>
      <c r="Y5257" s="40"/>
      <c r="Z5257" s="40"/>
    </row>
    <row r="5258" spans="1:26" x14ac:dyDescent="0.2">
      <c r="A5258" s="40"/>
      <c r="W5258" s="40"/>
      <c r="X5258" s="40"/>
      <c r="Y5258" s="40"/>
      <c r="Z5258" s="40"/>
    </row>
    <row r="5259" spans="1:26" x14ac:dyDescent="0.2">
      <c r="A5259" s="40"/>
      <c r="W5259" s="40"/>
      <c r="X5259" s="40"/>
      <c r="Y5259" s="40"/>
      <c r="Z5259" s="40"/>
    </row>
    <row r="5260" spans="1:26" x14ac:dyDescent="0.2">
      <c r="A5260" s="40"/>
      <c r="W5260" s="40"/>
      <c r="X5260" s="40"/>
      <c r="Y5260" s="40"/>
      <c r="Z5260" s="40"/>
    </row>
    <row r="5261" spans="1:26" x14ac:dyDescent="0.2">
      <c r="A5261" s="40"/>
      <c r="W5261" s="40"/>
      <c r="X5261" s="40"/>
      <c r="Y5261" s="40"/>
      <c r="Z5261" s="40"/>
    </row>
    <row r="5262" spans="1:26" x14ac:dyDescent="0.2">
      <c r="A5262" s="40"/>
      <c r="W5262" s="40"/>
      <c r="X5262" s="40"/>
      <c r="Y5262" s="40"/>
      <c r="Z5262" s="40"/>
    </row>
    <row r="5263" spans="1:26" x14ac:dyDescent="0.2">
      <c r="A5263" s="40"/>
      <c r="W5263" s="40"/>
      <c r="X5263" s="40"/>
      <c r="Y5263" s="40"/>
      <c r="Z5263" s="40"/>
    </row>
    <row r="5264" spans="1:26" x14ac:dyDescent="0.2">
      <c r="A5264" s="40"/>
      <c r="W5264" s="40"/>
      <c r="X5264" s="40"/>
      <c r="Y5264" s="40"/>
      <c r="Z5264" s="40"/>
    </row>
    <row r="5265" spans="1:26" x14ac:dyDescent="0.2">
      <c r="A5265" s="40"/>
      <c r="W5265" s="40"/>
      <c r="X5265" s="40"/>
      <c r="Y5265" s="40"/>
      <c r="Z5265" s="40"/>
    </row>
    <row r="5266" spans="1:26" x14ac:dyDescent="0.2">
      <c r="A5266" s="40"/>
      <c r="W5266" s="40"/>
      <c r="X5266" s="40"/>
      <c r="Y5266" s="40"/>
      <c r="Z5266" s="40"/>
    </row>
    <row r="5267" spans="1:26" x14ac:dyDescent="0.2">
      <c r="A5267" s="40"/>
      <c r="W5267" s="40"/>
      <c r="X5267" s="40"/>
      <c r="Y5267" s="40"/>
      <c r="Z5267" s="40"/>
    </row>
    <row r="5268" spans="1:26" x14ac:dyDescent="0.2">
      <c r="A5268" s="40"/>
      <c r="W5268" s="40"/>
      <c r="X5268" s="40"/>
      <c r="Y5268" s="40"/>
      <c r="Z5268" s="40"/>
    </row>
    <row r="5269" spans="1:26" x14ac:dyDescent="0.2">
      <c r="A5269" s="40"/>
      <c r="W5269" s="40"/>
      <c r="X5269" s="40"/>
      <c r="Y5269" s="40"/>
      <c r="Z5269" s="40"/>
    </row>
    <row r="5270" spans="1:26" x14ac:dyDescent="0.2">
      <c r="A5270" s="40"/>
      <c r="W5270" s="40"/>
      <c r="X5270" s="40"/>
      <c r="Y5270" s="40"/>
      <c r="Z5270" s="40"/>
    </row>
    <row r="5271" spans="1:26" x14ac:dyDescent="0.2">
      <c r="A5271" s="40"/>
      <c r="W5271" s="40"/>
      <c r="X5271" s="40"/>
      <c r="Y5271" s="40"/>
      <c r="Z5271" s="40"/>
    </row>
    <row r="5272" spans="1:26" x14ac:dyDescent="0.2">
      <c r="A5272" s="40"/>
      <c r="W5272" s="40"/>
      <c r="X5272" s="40"/>
      <c r="Y5272" s="40"/>
      <c r="Z5272" s="40"/>
    </row>
    <row r="5273" spans="1:26" x14ac:dyDescent="0.2">
      <c r="A5273" s="40"/>
      <c r="W5273" s="40"/>
      <c r="X5273" s="40"/>
      <c r="Y5273" s="40"/>
      <c r="Z5273" s="40"/>
    </row>
    <row r="5274" spans="1:26" x14ac:dyDescent="0.2">
      <c r="A5274" s="40"/>
      <c r="W5274" s="40"/>
      <c r="X5274" s="40"/>
      <c r="Y5274" s="40"/>
      <c r="Z5274" s="40"/>
    </row>
    <row r="5275" spans="1:26" x14ac:dyDescent="0.2">
      <c r="A5275" s="40"/>
      <c r="W5275" s="40"/>
      <c r="X5275" s="40"/>
      <c r="Y5275" s="40"/>
      <c r="Z5275" s="40"/>
    </row>
    <row r="5276" spans="1:26" x14ac:dyDescent="0.2">
      <c r="A5276" s="40"/>
      <c r="W5276" s="40"/>
      <c r="X5276" s="40"/>
      <c r="Y5276" s="40"/>
      <c r="Z5276" s="40"/>
    </row>
    <row r="5277" spans="1:26" x14ac:dyDescent="0.2">
      <c r="A5277" s="40"/>
      <c r="W5277" s="40"/>
      <c r="X5277" s="40"/>
      <c r="Y5277" s="40"/>
      <c r="Z5277" s="40"/>
    </row>
    <row r="5278" spans="1:26" x14ac:dyDescent="0.2">
      <c r="A5278" s="40"/>
      <c r="W5278" s="40"/>
      <c r="X5278" s="40"/>
      <c r="Y5278" s="40"/>
      <c r="Z5278" s="40"/>
    </row>
    <row r="5279" spans="1:26" x14ac:dyDescent="0.2">
      <c r="A5279" s="40"/>
      <c r="W5279" s="40"/>
      <c r="X5279" s="40"/>
      <c r="Y5279" s="40"/>
      <c r="Z5279" s="40"/>
    </row>
    <row r="5280" spans="1:26" x14ac:dyDescent="0.2">
      <c r="A5280" s="40"/>
      <c r="W5280" s="40"/>
      <c r="X5280" s="40"/>
      <c r="Y5280" s="40"/>
      <c r="Z5280" s="40"/>
    </row>
    <row r="5281" spans="1:26" x14ac:dyDescent="0.2">
      <c r="A5281" s="40"/>
      <c r="W5281" s="40"/>
      <c r="X5281" s="40"/>
      <c r="Y5281" s="40"/>
      <c r="Z5281" s="40"/>
    </row>
    <row r="5282" spans="1:26" x14ac:dyDescent="0.2">
      <c r="A5282" s="40"/>
      <c r="W5282" s="40"/>
      <c r="X5282" s="40"/>
      <c r="Y5282" s="40"/>
      <c r="Z5282" s="40"/>
    </row>
    <row r="5283" spans="1:26" x14ac:dyDescent="0.2">
      <c r="A5283" s="40"/>
      <c r="W5283" s="40"/>
      <c r="X5283" s="40"/>
      <c r="Y5283" s="40"/>
      <c r="Z5283" s="40"/>
    </row>
    <row r="5284" spans="1:26" x14ac:dyDescent="0.2">
      <c r="A5284" s="40"/>
      <c r="W5284" s="40"/>
      <c r="X5284" s="40"/>
      <c r="Y5284" s="40"/>
      <c r="Z5284" s="40"/>
    </row>
    <row r="5285" spans="1:26" x14ac:dyDescent="0.2">
      <c r="A5285" s="40"/>
      <c r="W5285" s="40"/>
      <c r="X5285" s="40"/>
      <c r="Y5285" s="40"/>
      <c r="Z5285" s="40"/>
    </row>
    <row r="5286" spans="1:26" x14ac:dyDescent="0.2">
      <c r="A5286" s="40"/>
      <c r="W5286" s="40"/>
      <c r="X5286" s="40"/>
      <c r="Y5286" s="40"/>
      <c r="Z5286" s="40"/>
    </row>
    <row r="5287" spans="1:26" x14ac:dyDescent="0.2">
      <c r="A5287" s="40"/>
      <c r="W5287" s="40"/>
      <c r="X5287" s="40"/>
      <c r="Y5287" s="40"/>
      <c r="Z5287" s="40"/>
    </row>
    <row r="5288" spans="1:26" x14ac:dyDescent="0.2">
      <c r="A5288" s="40"/>
      <c r="W5288" s="40"/>
      <c r="X5288" s="40"/>
      <c r="Y5288" s="40"/>
      <c r="Z5288" s="40"/>
    </row>
    <row r="5289" spans="1:26" x14ac:dyDescent="0.2">
      <c r="A5289" s="40"/>
      <c r="W5289" s="40"/>
      <c r="X5289" s="40"/>
      <c r="Y5289" s="40"/>
      <c r="Z5289" s="40"/>
    </row>
    <row r="5290" spans="1:26" x14ac:dyDescent="0.2">
      <c r="A5290" s="40"/>
      <c r="W5290" s="40"/>
      <c r="X5290" s="40"/>
      <c r="Y5290" s="40"/>
      <c r="Z5290" s="40"/>
    </row>
    <row r="5291" spans="1:26" x14ac:dyDescent="0.2">
      <c r="A5291" s="40"/>
      <c r="W5291" s="40"/>
      <c r="X5291" s="40"/>
      <c r="Y5291" s="40"/>
      <c r="Z5291" s="40"/>
    </row>
    <row r="5292" spans="1:26" x14ac:dyDescent="0.2">
      <c r="A5292" s="40"/>
      <c r="W5292" s="40"/>
      <c r="X5292" s="40"/>
      <c r="Y5292" s="40"/>
      <c r="Z5292" s="40"/>
    </row>
    <row r="5293" spans="1:26" x14ac:dyDescent="0.2">
      <c r="A5293" s="40"/>
      <c r="W5293" s="40"/>
      <c r="X5293" s="40"/>
      <c r="Y5293" s="40"/>
      <c r="Z5293" s="40"/>
    </row>
    <row r="5294" spans="1:26" x14ac:dyDescent="0.2">
      <c r="A5294" s="40"/>
      <c r="W5294" s="40"/>
      <c r="X5294" s="40"/>
      <c r="Y5294" s="40"/>
      <c r="Z5294" s="40"/>
    </row>
    <row r="5295" spans="1:26" x14ac:dyDescent="0.2">
      <c r="A5295" s="40"/>
      <c r="W5295" s="40"/>
      <c r="X5295" s="40"/>
      <c r="Y5295" s="40"/>
      <c r="Z5295" s="40"/>
    </row>
    <row r="5296" spans="1:26" x14ac:dyDescent="0.2">
      <c r="A5296" s="40"/>
      <c r="W5296" s="40"/>
      <c r="X5296" s="40"/>
      <c r="Y5296" s="40"/>
      <c r="Z5296" s="40"/>
    </row>
    <row r="5297" spans="1:26" x14ac:dyDescent="0.2">
      <c r="A5297" s="40"/>
      <c r="W5297" s="40"/>
      <c r="X5297" s="40"/>
      <c r="Y5297" s="40"/>
      <c r="Z5297" s="40"/>
    </row>
    <row r="5298" spans="1:26" x14ac:dyDescent="0.2">
      <c r="A5298" s="40"/>
      <c r="W5298" s="40"/>
      <c r="X5298" s="40"/>
      <c r="Y5298" s="40"/>
      <c r="Z5298" s="40"/>
    </row>
    <row r="5299" spans="1:26" x14ac:dyDescent="0.2">
      <c r="A5299" s="40"/>
      <c r="W5299" s="40"/>
      <c r="X5299" s="40"/>
      <c r="Y5299" s="40"/>
      <c r="Z5299" s="40"/>
    </row>
    <row r="5300" spans="1:26" x14ac:dyDescent="0.2">
      <c r="A5300" s="40"/>
      <c r="W5300" s="40"/>
      <c r="X5300" s="40"/>
      <c r="Y5300" s="40"/>
      <c r="Z5300" s="40"/>
    </row>
    <row r="5301" spans="1:26" x14ac:dyDescent="0.2">
      <c r="A5301" s="40"/>
      <c r="W5301" s="40"/>
      <c r="X5301" s="40"/>
      <c r="Y5301" s="40"/>
      <c r="Z5301" s="40"/>
    </row>
    <row r="5302" spans="1:26" x14ac:dyDescent="0.2">
      <c r="A5302" s="40"/>
      <c r="W5302" s="40"/>
      <c r="X5302" s="40"/>
      <c r="Y5302" s="40"/>
      <c r="Z5302" s="40"/>
    </row>
    <row r="5303" spans="1:26" x14ac:dyDescent="0.2">
      <c r="A5303" s="40"/>
      <c r="W5303" s="40"/>
      <c r="X5303" s="40"/>
      <c r="Y5303" s="40"/>
      <c r="Z5303" s="40"/>
    </row>
    <row r="5304" spans="1:26" x14ac:dyDescent="0.2">
      <c r="A5304" s="40"/>
      <c r="W5304" s="40"/>
      <c r="X5304" s="40"/>
      <c r="Y5304" s="40"/>
      <c r="Z5304" s="40"/>
    </row>
    <row r="5305" spans="1:26" x14ac:dyDescent="0.2">
      <c r="A5305" s="40"/>
      <c r="W5305" s="40"/>
      <c r="X5305" s="40"/>
      <c r="Y5305" s="40"/>
      <c r="Z5305" s="40"/>
    </row>
    <row r="5306" spans="1:26" x14ac:dyDescent="0.2">
      <c r="A5306" s="40"/>
      <c r="W5306" s="40"/>
      <c r="X5306" s="40"/>
      <c r="Y5306" s="40"/>
      <c r="Z5306" s="40"/>
    </row>
    <row r="5307" spans="1:26" x14ac:dyDescent="0.2">
      <c r="A5307" s="40"/>
      <c r="W5307" s="40"/>
      <c r="X5307" s="40"/>
      <c r="Y5307" s="40"/>
      <c r="Z5307" s="40"/>
    </row>
    <row r="5308" spans="1:26" x14ac:dyDescent="0.2">
      <c r="A5308" s="40"/>
      <c r="W5308" s="40"/>
      <c r="X5308" s="40"/>
      <c r="Y5308" s="40"/>
      <c r="Z5308" s="40"/>
    </row>
    <row r="5309" spans="1:26" x14ac:dyDescent="0.2">
      <c r="A5309" s="40"/>
      <c r="W5309" s="40"/>
      <c r="X5309" s="40"/>
      <c r="Y5309" s="40"/>
      <c r="Z5309" s="40"/>
    </row>
    <row r="5310" spans="1:26" x14ac:dyDescent="0.2">
      <c r="A5310" s="40"/>
      <c r="W5310" s="40"/>
      <c r="X5310" s="40"/>
      <c r="Y5310" s="40"/>
      <c r="Z5310" s="40"/>
    </row>
    <row r="5311" spans="1:26" x14ac:dyDescent="0.2">
      <c r="A5311" s="40"/>
      <c r="W5311" s="40"/>
      <c r="X5311" s="40"/>
      <c r="Y5311" s="40"/>
      <c r="Z5311" s="40"/>
    </row>
    <row r="5312" spans="1:26" x14ac:dyDescent="0.2">
      <c r="A5312" s="40"/>
      <c r="W5312" s="40"/>
      <c r="X5312" s="40"/>
      <c r="Y5312" s="40"/>
      <c r="Z5312" s="40"/>
    </row>
    <row r="5313" spans="1:26" x14ac:dyDescent="0.2">
      <c r="A5313" s="40"/>
      <c r="W5313" s="40"/>
      <c r="X5313" s="40"/>
      <c r="Y5313" s="40"/>
      <c r="Z5313" s="40"/>
    </row>
    <row r="5314" spans="1:26" x14ac:dyDescent="0.2">
      <c r="A5314" s="40"/>
      <c r="W5314" s="40"/>
      <c r="X5314" s="40"/>
      <c r="Y5314" s="40"/>
      <c r="Z5314" s="40"/>
    </row>
    <row r="5315" spans="1:26" x14ac:dyDescent="0.2">
      <c r="A5315" s="40"/>
      <c r="W5315" s="40"/>
      <c r="X5315" s="40"/>
      <c r="Y5315" s="40"/>
      <c r="Z5315" s="40"/>
    </row>
    <row r="5316" spans="1:26" x14ac:dyDescent="0.2">
      <c r="A5316" s="40"/>
      <c r="W5316" s="40"/>
      <c r="X5316" s="40"/>
      <c r="Y5316" s="40"/>
      <c r="Z5316" s="40"/>
    </row>
    <row r="5317" spans="1:26" x14ac:dyDescent="0.2">
      <c r="A5317" s="40"/>
      <c r="W5317" s="40"/>
      <c r="X5317" s="40"/>
      <c r="Y5317" s="40"/>
      <c r="Z5317" s="40"/>
    </row>
    <row r="5318" spans="1:26" x14ac:dyDescent="0.2">
      <c r="A5318" s="40"/>
      <c r="W5318" s="40"/>
      <c r="X5318" s="40"/>
      <c r="Y5318" s="40"/>
      <c r="Z5318" s="40"/>
    </row>
    <row r="5319" spans="1:26" x14ac:dyDescent="0.2">
      <c r="A5319" s="40"/>
      <c r="W5319" s="40"/>
      <c r="X5319" s="40"/>
      <c r="Y5319" s="40"/>
      <c r="Z5319" s="40"/>
    </row>
    <row r="5320" spans="1:26" x14ac:dyDescent="0.2">
      <c r="A5320" s="40"/>
      <c r="W5320" s="40"/>
      <c r="X5320" s="40"/>
      <c r="Y5320" s="40"/>
      <c r="Z5320" s="40"/>
    </row>
    <row r="5321" spans="1:26" x14ac:dyDescent="0.2">
      <c r="A5321" s="40"/>
      <c r="W5321" s="40"/>
      <c r="X5321" s="40"/>
      <c r="Y5321" s="40"/>
      <c r="Z5321" s="40"/>
    </row>
    <row r="5322" spans="1:26" x14ac:dyDescent="0.2">
      <c r="A5322" s="40"/>
      <c r="W5322" s="40"/>
      <c r="X5322" s="40"/>
      <c r="Y5322" s="40"/>
      <c r="Z5322" s="40"/>
    </row>
    <row r="5323" spans="1:26" x14ac:dyDescent="0.2">
      <c r="A5323" s="40"/>
      <c r="W5323" s="40"/>
      <c r="X5323" s="40"/>
      <c r="Y5323" s="40"/>
      <c r="Z5323" s="40"/>
    </row>
    <row r="5324" spans="1:26" x14ac:dyDescent="0.2">
      <c r="A5324" s="40"/>
      <c r="W5324" s="40"/>
      <c r="X5324" s="40"/>
      <c r="Y5324" s="40"/>
      <c r="Z5324" s="40"/>
    </row>
    <row r="5325" spans="1:26" x14ac:dyDescent="0.2">
      <c r="A5325" s="40"/>
      <c r="W5325" s="40"/>
      <c r="X5325" s="40"/>
      <c r="Y5325" s="40"/>
      <c r="Z5325" s="40"/>
    </row>
    <row r="5326" spans="1:26" x14ac:dyDescent="0.2">
      <c r="A5326" s="40"/>
      <c r="W5326" s="40"/>
      <c r="X5326" s="40"/>
      <c r="Y5326" s="40"/>
      <c r="Z5326" s="40"/>
    </row>
    <row r="5327" spans="1:26" x14ac:dyDescent="0.2">
      <c r="A5327" s="40"/>
      <c r="W5327" s="40"/>
      <c r="X5327" s="40"/>
      <c r="Y5327" s="40"/>
      <c r="Z5327" s="40"/>
    </row>
    <row r="5328" spans="1:26" x14ac:dyDescent="0.2">
      <c r="A5328" s="40"/>
      <c r="W5328" s="40"/>
      <c r="X5328" s="40"/>
      <c r="Y5328" s="40"/>
      <c r="Z5328" s="40"/>
    </row>
    <row r="5329" spans="1:26" x14ac:dyDescent="0.2">
      <c r="A5329" s="40"/>
      <c r="W5329" s="40"/>
      <c r="X5329" s="40"/>
      <c r="Y5329" s="40"/>
      <c r="Z5329" s="40"/>
    </row>
    <row r="5330" spans="1:26" x14ac:dyDescent="0.2">
      <c r="A5330" s="40"/>
      <c r="W5330" s="40"/>
      <c r="X5330" s="40"/>
      <c r="Y5330" s="40"/>
      <c r="Z5330" s="40"/>
    </row>
    <row r="5331" spans="1:26" x14ac:dyDescent="0.2">
      <c r="A5331" s="40"/>
      <c r="W5331" s="40"/>
      <c r="X5331" s="40"/>
      <c r="Y5331" s="40"/>
      <c r="Z5331" s="40"/>
    </row>
    <row r="5332" spans="1:26" x14ac:dyDescent="0.2">
      <c r="A5332" s="40"/>
      <c r="W5332" s="40"/>
      <c r="X5332" s="40"/>
      <c r="Y5332" s="40"/>
      <c r="Z5332" s="40"/>
    </row>
    <row r="5333" spans="1:26" x14ac:dyDescent="0.2">
      <c r="A5333" s="40"/>
      <c r="W5333" s="40"/>
      <c r="X5333" s="40"/>
      <c r="Y5333" s="40"/>
      <c r="Z5333" s="40"/>
    </row>
    <row r="5334" spans="1:26" x14ac:dyDescent="0.2">
      <c r="A5334" s="40"/>
      <c r="W5334" s="40"/>
      <c r="X5334" s="40"/>
      <c r="Y5334" s="40"/>
      <c r="Z5334" s="40"/>
    </row>
    <row r="5335" spans="1:26" x14ac:dyDescent="0.2">
      <c r="A5335" s="40"/>
      <c r="W5335" s="40"/>
      <c r="X5335" s="40"/>
      <c r="Y5335" s="40"/>
      <c r="Z5335" s="40"/>
    </row>
    <row r="5336" spans="1:26" x14ac:dyDescent="0.2">
      <c r="A5336" s="40"/>
      <c r="W5336" s="40"/>
      <c r="X5336" s="40"/>
      <c r="Y5336" s="40"/>
      <c r="Z5336" s="40"/>
    </row>
    <row r="5337" spans="1:26" x14ac:dyDescent="0.2">
      <c r="A5337" s="40"/>
      <c r="W5337" s="40"/>
      <c r="X5337" s="40"/>
      <c r="Y5337" s="40"/>
      <c r="Z5337" s="40"/>
    </row>
    <row r="5338" spans="1:26" x14ac:dyDescent="0.2">
      <c r="A5338" s="40"/>
      <c r="W5338" s="40"/>
      <c r="X5338" s="40"/>
      <c r="Y5338" s="40"/>
      <c r="Z5338" s="40"/>
    </row>
    <row r="5339" spans="1:26" x14ac:dyDescent="0.2">
      <c r="A5339" s="40"/>
      <c r="W5339" s="40"/>
      <c r="X5339" s="40"/>
      <c r="Y5339" s="40"/>
      <c r="Z5339" s="40"/>
    </row>
    <row r="5340" spans="1:26" x14ac:dyDescent="0.2">
      <c r="A5340" s="40"/>
      <c r="W5340" s="40"/>
      <c r="X5340" s="40"/>
      <c r="Y5340" s="40"/>
      <c r="Z5340" s="40"/>
    </row>
    <row r="5341" spans="1:26" x14ac:dyDescent="0.2">
      <c r="A5341" s="40"/>
      <c r="W5341" s="40"/>
      <c r="X5341" s="40"/>
      <c r="Y5341" s="40"/>
      <c r="Z5341" s="40"/>
    </row>
    <row r="5342" spans="1:26" x14ac:dyDescent="0.2">
      <c r="A5342" s="40"/>
      <c r="W5342" s="40"/>
      <c r="X5342" s="40"/>
      <c r="Y5342" s="40"/>
      <c r="Z5342" s="40"/>
    </row>
    <row r="5343" spans="1:26" x14ac:dyDescent="0.2">
      <c r="A5343" s="40"/>
      <c r="W5343" s="40"/>
      <c r="X5343" s="40"/>
      <c r="Y5343" s="40"/>
      <c r="Z5343" s="40"/>
    </row>
    <row r="5344" spans="1:26" x14ac:dyDescent="0.2">
      <c r="A5344" s="40"/>
      <c r="W5344" s="40"/>
      <c r="X5344" s="40"/>
      <c r="Y5344" s="40"/>
      <c r="Z5344" s="40"/>
    </row>
    <row r="5345" spans="1:26" x14ac:dyDescent="0.2">
      <c r="A5345" s="40"/>
      <c r="W5345" s="40"/>
      <c r="X5345" s="40"/>
      <c r="Y5345" s="40"/>
      <c r="Z5345" s="40"/>
    </row>
    <row r="5346" spans="1:26" x14ac:dyDescent="0.2">
      <c r="A5346" s="40"/>
      <c r="W5346" s="40"/>
      <c r="X5346" s="40"/>
      <c r="Y5346" s="40"/>
      <c r="Z5346" s="40"/>
    </row>
    <row r="5347" spans="1:26" x14ac:dyDescent="0.2">
      <c r="A5347" s="40"/>
      <c r="W5347" s="40"/>
      <c r="X5347" s="40"/>
      <c r="Y5347" s="40"/>
      <c r="Z5347" s="40"/>
    </row>
    <row r="5348" spans="1:26" x14ac:dyDescent="0.2">
      <c r="A5348" s="40"/>
      <c r="W5348" s="40"/>
      <c r="X5348" s="40"/>
      <c r="Y5348" s="40"/>
      <c r="Z5348" s="40"/>
    </row>
    <row r="5349" spans="1:26" x14ac:dyDescent="0.2">
      <c r="A5349" s="40"/>
      <c r="W5349" s="40"/>
      <c r="X5349" s="40"/>
      <c r="Y5349" s="40"/>
      <c r="Z5349" s="40"/>
    </row>
    <row r="5350" spans="1:26" x14ac:dyDescent="0.2">
      <c r="A5350" s="40"/>
      <c r="W5350" s="40"/>
      <c r="X5350" s="40"/>
      <c r="Y5350" s="40"/>
      <c r="Z5350" s="40"/>
    </row>
    <row r="5351" spans="1:26" x14ac:dyDescent="0.2">
      <c r="A5351" s="40"/>
      <c r="W5351" s="40"/>
      <c r="X5351" s="40"/>
      <c r="Y5351" s="40"/>
      <c r="Z5351" s="40"/>
    </row>
    <row r="5352" spans="1:26" x14ac:dyDescent="0.2">
      <c r="A5352" s="40"/>
      <c r="W5352" s="40"/>
      <c r="X5352" s="40"/>
      <c r="Y5352" s="40"/>
      <c r="Z5352" s="40"/>
    </row>
    <row r="5353" spans="1:26" x14ac:dyDescent="0.2">
      <c r="A5353" s="40"/>
      <c r="W5353" s="40"/>
      <c r="X5353" s="40"/>
      <c r="Y5353" s="40"/>
      <c r="Z5353" s="40"/>
    </row>
    <row r="5354" spans="1:26" x14ac:dyDescent="0.2">
      <c r="A5354" s="40"/>
      <c r="W5354" s="40"/>
      <c r="X5354" s="40"/>
      <c r="Y5354" s="40"/>
      <c r="Z5354" s="40"/>
    </row>
    <row r="5355" spans="1:26" x14ac:dyDescent="0.2">
      <c r="A5355" s="40"/>
      <c r="W5355" s="40"/>
      <c r="X5355" s="40"/>
      <c r="Y5355" s="40"/>
      <c r="Z5355" s="40"/>
    </row>
    <row r="5356" spans="1:26" x14ac:dyDescent="0.2">
      <c r="A5356" s="40"/>
      <c r="W5356" s="40"/>
      <c r="X5356" s="40"/>
      <c r="Y5356" s="40"/>
      <c r="Z5356" s="40"/>
    </row>
    <row r="5357" spans="1:26" x14ac:dyDescent="0.2">
      <c r="A5357" s="40"/>
      <c r="W5357" s="40"/>
      <c r="X5357" s="40"/>
      <c r="Y5357" s="40"/>
      <c r="Z5357" s="40"/>
    </row>
    <row r="5358" spans="1:26" x14ac:dyDescent="0.2">
      <c r="A5358" s="40"/>
      <c r="W5358" s="40"/>
      <c r="X5358" s="40"/>
      <c r="Y5358" s="40"/>
      <c r="Z5358" s="40"/>
    </row>
    <row r="5359" spans="1:26" x14ac:dyDescent="0.2">
      <c r="A5359" s="40"/>
      <c r="W5359" s="40"/>
      <c r="X5359" s="40"/>
      <c r="Y5359" s="40"/>
      <c r="Z5359" s="40"/>
    </row>
    <row r="5360" spans="1:26" x14ac:dyDescent="0.2">
      <c r="A5360" s="40"/>
      <c r="W5360" s="40"/>
      <c r="X5360" s="40"/>
      <c r="Y5360" s="40"/>
      <c r="Z5360" s="40"/>
    </row>
    <row r="5361" spans="1:26" x14ac:dyDescent="0.2">
      <c r="A5361" s="40"/>
      <c r="W5361" s="40"/>
      <c r="X5361" s="40"/>
      <c r="Y5361" s="40"/>
      <c r="Z5361" s="40"/>
    </row>
    <row r="5362" spans="1:26" x14ac:dyDescent="0.2">
      <c r="A5362" s="40"/>
      <c r="W5362" s="40"/>
      <c r="X5362" s="40"/>
      <c r="Y5362" s="40"/>
      <c r="Z5362" s="40"/>
    </row>
    <row r="5363" spans="1:26" x14ac:dyDescent="0.2">
      <c r="A5363" s="40"/>
      <c r="W5363" s="40"/>
      <c r="X5363" s="40"/>
      <c r="Y5363" s="40"/>
      <c r="Z5363" s="40"/>
    </row>
    <row r="5364" spans="1:26" x14ac:dyDescent="0.2">
      <c r="A5364" s="40"/>
      <c r="W5364" s="40"/>
      <c r="X5364" s="40"/>
      <c r="Y5364" s="40"/>
      <c r="Z5364" s="40"/>
    </row>
    <row r="5365" spans="1:26" x14ac:dyDescent="0.2">
      <c r="A5365" s="40"/>
      <c r="W5365" s="40"/>
      <c r="X5365" s="40"/>
      <c r="Y5365" s="40"/>
      <c r="Z5365" s="40"/>
    </row>
    <row r="5366" spans="1:26" x14ac:dyDescent="0.2">
      <c r="A5366" s="40"/>
      <c r="W5366" s="40"/>
      <c r="X5366" s="40"/>
      <c r="Y5366" s="40"/>
      <c r="Z5366" s="40"/>
    </row>
    <row r="5367" spans="1:26" x14ac:dyDescent="0.2">
      <c r="A5367" s="40"/>
      <c r="W5367" s="40"/>
      <c r="X5367" s="40"/>
      <c r="Y5367" s="40"/>
      <c r="Z5367" s="40"/>
    </row>
    <row r="5368" spans="1:26" x14ac:dyDescent="0.2">
      <c r="A5368" s="40"/>
      <c r="W5368" s="40"/>
      <c r="X5368" s="40"/>
      <c r="Y5368" s="40"/>
      <c r="Z5368" s="40"/>
    </row>
    <row r="5369" spans="1:26" x14ac:dyDescent="0.2">
      <c r="A5369" s="40"/>
      <c r="W5369" s="40"/>
      <c r="X5369" s="40"/>
      <c r="Y5369" s="40"/>
      <c r="Z5369" s="40"/>
    </row>
    <row r="5370" spans="1:26" x14ac:dyDescent="0.2">
      <c r="A5370" s="40"/>
      <c r="W5370" s="40"/>
      <c r="X5370" s="40"/>
      <c r="Y5370" s="40"/>
      <c r="Z5370" s="40"/>
    </row>
    <row r="5371" spans="1:26" x14ac:dyDescent="0.2">
      <c r="A5371" s="40"/>
      <c r="W5371" s="40"/>
      <c r="X5371" s="40"/>
      <c r="Y5371" s="40"/>
      <c r="Z5371" s="40"/>
    </row>
    <row r="5372" spans="1:26" x14ac:dyDescent="0.2">
      <c r="A5372" s="40"/>
      <c r="W5372" s="40"/>
      <c r="X5372" s="40"/>
      <c r="Y5372" s="40"/>
      <c r="Z5372" s="40"/>
    </row>
    <row r="5373" spans="1:26" x14ac:dyDescent="0.2">
      <c r="A5373" s="40"/>
      <c r="W5373" s="40"/>
      <c r="X5373" s="40"/>
      <c r="Y5373" s="40"/>
      <c r="Z5373" s="40"/>
    </row>
    <row r="5374" spans="1:26" x14ac:dyDescent="0.2">
      <c r="A5374" s="40"/>
      <c r="W5374" s="40"/>
      <c r="X5374" s="40"/>
      <c r="Y5374" s="40"/>
      <c r="Z5374" s="40"/>
    </row>
    <row r="5375" spans="1:26" x14ac:dyDescent="0.2">
      <c r="A5375" s="40"/>
      <c r="W5375" s="40"/>
      <c r="X5375" s="40"/>
      <c r="Y5375" s="40"/>
      <c r="Z5375" s="40"/>
    </row>
    <row r="5376" spans="1:26" x14ac:dyDescent="0.2">
      <c r="A5376" s="40"/>
      <c r="W5376" s="40"/>
      <c r="X5376" s="40"/>
      <c r="Y5376" s="40"/>
      <c r="Z5376" s="40"/>
    </row>
    <row r="5377" spans="1:26" x14ac:dyDescent="0.2">
      <c r="A5377" s="40"/>
      <c r="W5377" s="40"/>
      <c r="X5377" s="40"/>
      <c r="Y5377" s="40"/>
      <c r="Z5377" s="40"/>
    </row>
    <row r="5378" spans="1:26" x14ac:dyDescent="0.2">
      <c r="A5378" s="40"/>
      <c r="W5378" s="40"/>
      <c r="X5378" s="40"/>
      <c r="Y5378" s="40"/>
      <c r="Z5378" s="40"/>
    </row>
    <row r="5379" spans="1:26" x14ac:dyDescent="0.2">
      <c r="A5379" s="40"/>
      <c r="W5379" s="40"/>
      <c r="X5379" s="40"/>
      <c r="Y5379" s="40"/>
      <c r="Z5379" s="40"/>
    </row>
    <row r="5380" spans="1:26" x14ac:dyDescent="0.2">
      <c r="A5380" s="40"/>
      <c r="W5380" s="40"/>
      <c r="X5380" s="40"/>
      <c r="Y5380" s="40"/>
      <c r="Z5380" s="40"/>
    </row>
    <row r="5381" spans="1:26" x14ac:dyDescent="0.2">
      <c r="A5381" s="40"/>
      <c r="W5381" s="40"/>
      <c r="X5381" s="40"/>
      <c r="Y5381" s="40"/>
      <c r="Z5381" s="40"/>
    </row>
    <row r="5382" spans="1:26" x14ac:dyDescent="0.2">
      <c r="A5382" s="40"/>
      <c r="W5382" s="40"/>
      <c r="X5382" s="40"/>
      <c r="Y5382" s="40"/>
      <c r="Z5382" s="40"/>
    </row>
    <row r="5383" spans="1:26" x14ac:dyDescent="0.2">
      <c r="A5383" s="40"/>
      <c r="W5383" s="40"/>
      <c r="X5383" s="40"/>
      <c r="Y5383" s="40"/>
      <c r="Z5383" s="40"/>
    </row>
    <row r="5384" spans="1:26" x14ac:dyDescent="0.2">
      <c r="A5384" s="40"/>
      <c r="W5384" s="40"/>
      <c r="X5384" s="40"/>
      <c r="Y5384" s="40"/>
      <c r="Z5384" s="40"/>
    </row>
    <row r="5385" spans="1:26" x14ac:dyDescent="0.2">
      <c r="A5385" s="40"/>
      <c r="W5385" s="40"/>
      <c r="X5385" s="40"/>
      <c r="Y5385" s="40"/>
      <c r="Z5385" s="40"/>
    </row>
    <row r="5386" spans="1:26" x14ac:dyDescent="0.2">
      <c r="A5386" s="40"/>
      <c r="W5386" s="40"/>
      <c r="X5386" s="40"/>
      <c r="Y5386" s="40"/>
      <c r="Z5386" s="40"/>
    </row>
    <row r="5387" spans="1:26" x14ac:dyDescent="0.2">
      <c r="A5387" s="40"/>
      <c r="W5387" s="40"/>
      <c r="X5387" s="40"/>
      <c r="Y5387" s="40"/>
      <c r="Z5387" s="40"/>
    </row>
    <row r="5388" spans="1:26" x14ac:dyDescent="0.2">
      <c r="A5388" s="40"/>
      <c r="W5388" s="40"/>
      <c r="X5388" s="40"/>
      <c r="Y5388" s="40"/>
      <c r="Z5388" s="40"/>
    </row>
    <row r="5389" spans="1:26" x14ac:dyDescent="0.2">
      <c r="A5389" s="40"/>
      <c r="W5389" s="40"/>
      <c r="X5389" s="40"/>
      <c r="Y5389" s="40"/>
      <c r="Z5389" s="40"/>
    </row>
    <row r="5390" spans="1:26" x14ac:dyDescent="0.2">
      <c r="A5390" s="40"/>
      <c r="W5390" s="40"/>
      <c r="X5390" s="40"/>
      <c r="Y5390" s="40"/>
      <c r="Z5390" s="40"/>
    </row>
    <row r="5391" spans="1:26" x14ac:dyDescent="0.2">
      <c r="A5391" s="40"/>
      <c r="W5391" s="40"/>
      <c r="X5391" s="40"/>
      <c r="Y5391" s="40"/>
      <c r="Z5391" s="40"/>
    </row>
    <row r="5392" spans="1:26" x14ac:dyDescent="0.2">
      <c r="A5392" s="40"/>
      <c r="W5392" s="40"/>
      <c r="X5392" s="40"/>
      <c r="Y5392" s="40"/>
      <c r="Z5392" s="40"/>
    </row>
    <row r="5393" spans="1:26" x14ac:dyDescent="0.2">
      <c r="A5393" s="40"/>
      <c r="W5393" s="40"/>
      <c r="X5393" s="40"/>
      <c r="Y5393" s="40"/>
      <c r="Z5393" s="40"/>
    </row>
    <row r="5394" spans="1:26" x14ac:dyDescent="0.2">
      <c r="A5394" s="40"/>
      <c r="W5394" s="40"/>
      <c r="X5394" s="40"/>
      <c r="Y5394" s="40"/>
      <c r="Z5394" s="40"/>
    </row>
    <row r="5395" spans="1:26" x14ac:dyDescent="0.2">
      <c r="A5395" s="40"/>
      <c r="W5395" s="40"/>
      <c r="X5395" s="40"/>
      <c r="Y5395" s="40"/>
      <c r="Z5395" s="40"/>
    </row>
    <row r="5396" spans="1:26" x14ac:dyDescent="0.2">
      <c r="A5396" s="40"/>
      <c r="W5396" s="40"/>
      <c r="X5396" s="40"/>
      <c r="Y5396" s="40"/>
      <c r="Z5396" s="40"/>
    </row>
    <row r="5397" spans="1:26" x14ac:dyDescent="0.2">
      <c r="A5397" s="40"/>
      <c r="W5397" s="40"/>
      <c r="X5397" s="40"/>
      <c r="Y5397" s="40"/>
      <c r="Z5397" s="40"/>
    </row>
    <row r="5398" spans="1:26" x14ac:dyDescent="0.2">
      <c r="A5398" s="40"/>
      <c r="W5398" s="40"/>
      <c r="X5398" s="40"/>
      <c r="Y5398" s="40"/>
      <c r="Z5398" s="40"/>
    </row>
    <row r="5399" spans="1:26" x14ac:dyDescent="0.2">
      <c r="A5399" s="40"/>
      <c r="W5399" s="40"/>
      <c r="X5399" s="40"/>
      <c r="Y5399" s="40"/>
      <c r="Z5399" s="40"/>
    </row>
    <row r="5400" spans="1:26" x14ac:dyDescent="0.2">
      <c r="A5400" s="40"/>
      <c r="W5400" s="40"/>
      <c r="X5400" s="40"/>
      <c r="Y5400" s="40"/>
      <c r="Z5400" s="40"/>
    </row>
    <row r="5401" spans="1:26" x14ac:dyDescent="0.2">
      <c r="A5401" s="40"/>
      <c r="W5401" s="40"/>
      <c r="X5401" s="40"/>
      <c r="Y5401" s="40"/>
      <c r="Z5401" s="40"/>
    </row>
    <row r="5402" spans="1:26" x14ac:dyDescent="0.2">
      <c r="A5402" s="40"/>
      <c r="W5402" s="40"/>
      <c r="X5402" s="40"/>
      <c r="Y5402" s="40"/>
      <c r="Z5402" s="40"/>
    </row>
    <row r="5403" spans="1:26" x14ac:dyDescent="0.2">
      <c r="A5403" s="40"/>
      <c r="W5403" s="40"/>
      <c r="X5403" s="40"/>
      <c r="Y5403" s="40"/>
      <c r="Z5403" s="40"/>
    </row>
    <row r="5404" spans="1:26" x14ac:dyDescent="0.2">
      <c r="A5404" s="40"/>
      <c r="W5404" s="40"/>
      <c r="X5404" s="40"/>
      <c r="Y5404" s="40"/>
      <c r="Z5404" s="40"/>
    </row>
    <row r="5405" spans="1:26" x14ac:dyDescent="0.2">
      <c r="A5405" s="40"/>
      <c r="W5405" s="40"/>
      <c r="X5405" s="40"/>
      <c r="Y5405" s="40"/>
      <c r="Z5405" s="40"/>
    </row>
    <row r="5406" spans="1:26" x14ac:dyDescent="0.2">
      <c r="A5406" s="40"/>
      <c r="W5406" s="40"/>
      <c r="X5406" s="40"/>
      <c r="Y5406" s="40"/>
      <c r="Z5406" s="40"/>
    </row>
    <row r="5407" spans="1:26" x14ac:dyDescent="0.2">
      <c r="A5407" s="40"/>
      <c r="W5407" s="40"/>
      <c r="X5407" s="40"/>
      <c r="Y5407" s="40"/>
      <c r="Z5407" s="40"/>
    </row>
    <row r="5408" spans="1:26" x14ac:dyDescent="0.2">
      <c r="A5408" s="40"/>
      <c r="W5408" s="40"/>
      <c r="X5408" s="40"/>
      <c r="Y5408" s="40"/>
      <c r="Z5408" s="40"/>
    </row>
    <row r="5409" spans="1:26" x14ac:dyDescent="0.2">
      <c r="A5409" s="40"/>
      <c r="W5409" s="40"/>
      <c r="X5409" s="40"/>
      <c r="Y5409" s="40"/>
      <c r="Z5409" s="40"/>
    </row>
    <row r="5410" spans="1:26" x14ac:dyDescent="0.2">
      <c r="A5410" s="40"/>
      <c r="W5410" s="40"/>
      <c r="X5410" s="40"/>
      <c r="Y5410" s="40"/>
      <c r="Z5410" s="40"/>
    </row>
    <row r="5411" spans="1:26" x14ac:dyDescent="0.2">
      <c r="A5411" s="40"/>
      <c r="W5411" s="40"/>
      <c r="X5411" s="40"/>
      <c r="Y5411" s="40"/>
      <c r="Z5411" s="40"/>
    </row>
    <row r="5412" spans="1:26" x14ac:dyDescent="0.2">
      <c r="A5412" s="40"/>
      <c r="W5412" s="40"/>
      <c r="X5412" s="40"/>
      <c r="Y5412" s="40"/>
      <c r="Z5412" s="40"/>
    </row>
    <row r="5413" spans="1:26" x14ac:dyDescent="0.2">
      <c r="A5413" s="40"/>
      <c r="W5413" s="40"/>
      <c r="X5413" s="40"/>
      <c r="Y5413" s="40"/>
      <c r="Z5413" s="40"/>
    </row>
    <row r="5414" spans="1:26" x14ac:dyDescent="0.2">
      <c r="A5414" s="40"/>
      <c r="W5414" s="40"/>
      <c r="X5414" s="40"/>
      <c r="Y5414" s="40"/>
      <c r="Z5414" s="40"/>
    </row>
    <row r="5415" spans="1:26" x14ac:dyDescent="0.2">
      <c r="A5415" s="40"/>
      <c r="W5415" s="40"/>
      <c r="X5415" s="40"/>
      <c r="Y5415" s="40"/>
      <c r="Z5415" s="40"/>
    </row>
    <row r="5416" spans="1:26" x14ac:dyDescent="0.2">
      <c r="A5416" s="40"/>
      <c r="W5416" s="40"/>
      <c r="X5416" s="40"/>
      <c r="Y5416" s="40"/>
      <c r="Z5416" s="40"/>
    </row>
    <row r="5417" spans="1:26" x14ac:dyDescent="0.2">
      <c r="A5417" s="40"/>
      <c r="W5417" s="40"/>
      <c r="X5417" s="40"/>
      <c r="Y5417" s="40"/>
      <c r="Z5417" s="40"/>
    </row>
    <row r="5418" spans="1:26" x14ac:dyDescent="0.2">
      <c r="A5418" s="40"/>
      <c r="W5418" s="40"/>
      <c r="X5418" s="40"/>
      <c r="Y5418" s="40"/>
      <c r="Z5418" s="40"/>
    </row>
    <row r="5419" spans="1:26" x14ac:dyDescent="0.2">
      <c r="A5419" s="40"/>
      <c r="W5419" s="40"/>
      <c r="X5419" s="40"/>
      <c r="Y5419" s="40"/>
      <c r="Z5419" s="40"/>
    </row>
    <row r="5420" spans="1:26" x14ac:dyDescent="0.2">
      <c r="A5420" s="40"/>
      <c r="W5420" s="40"/>
      <c r="X5420" s="40"/>
      <c r="Y5420" s="40"/>
      <c r="Z5420" s="40"/>
    </row>
    <row r="5421" spans="1:26" x14ac:dyDescent="0.2">
      <c r="A5421" s="40"/>
      <c r="W5421" s="40"/>
      <c r="X5421" s="40"/>
      <c r="Y5421" s="40"/>
      <c r="Z5421" s="40"/>
    </row>
    <row r="5422" spans="1:26" x14ac:dyDescent="0.2">
      <c r="A5422" s="40"/>
      <c r="W5422" s="40"/>
      <c r="X5422" s="40"/>
      <c r="Y5422" s="40"/>
      <c r="Z5422" s="40"/>
    </row>
    <row r="5423" spans="1:26" x14ac:dyDescent="0.2">
      <c r="A5423" s="40"/>
      <c r="W5423" s="40"/>
      <c r="X5423" s="40"/>
      <c r="Y5423" s="40"/>
      <c r="Z5423" s="40"/>
    </row>
    <row r="5424" spans="1:26" x14ac:dyDescent="0.2">
      <c r="A5424" s="40"/>
      <c r="W5424" s="40"/>
      <c r="X5424" s="40"/>
      <c r="Y5424" s="40"/>
      <c r="Z5424" s="40"/>
    </row>
    <row r="5425" spans="1:26" x14ac:dyDescent="0.2">
      <c r="A5425" s="40"/>
      <c r="W5425" s="40"/>
      <c r="X5425" s="40"/>
      <c r="Y5425" s="40"/>
      <c r="Z5425" s="40"/>
    </row>
    <row r="5426" spans="1:26" x14ac:dyDescent="0.2">
      <c r="A5426" s="40"/>
      <c r="W5426" s="40"/>
      <c r="X5426" s="40"/>
      <c r="Y5426" s="40"/>
      <c r="Z5426" s="40"/>
    </row>
    <row r="5427" spans="1:26" x14ac:dyDescent="0.2">
      <c r="A5427" s="40"/>
      <c r="W5427" s="40"/>
      <c r="X5427" s="40"/>
      <c r="Y5427" s="40"/>
      <c r="Z5427" s="40"/>
    </row>
    <row r="5428" spans="1:26" x14ac:dyDescent="0.2">
      <c r="A5428" s="40"/>
      <c r="W5428" s="40"/>
      <c r="X5428" s="40"/>
      <c r="Y5428" s="40"/>
      <c r="Z5428" s="40"/>
    </row>
    <row r="5429" spans="1:26" x14ac:dyDescent="0.2">
      <c r="A5429" s="40"/>
      <c r="W5429" s="40"/>
      <c r="X5429" s="40"/>
      <c r="Y5429" s="40"/>
      <c r="Z5429" s="40"/>
    </row>
    <row r="5430" spans="1:26" x14ac:dyDescent="0.2">
      <c r="A5430" s="40"/>
      <c r="W5430" s="40"/>
      <c r="X5430" s="40"/>
      <c r="Y5430" s="40"/>
      <c r="Z5430" s="40"/>
    </row>
    <row r="5431" spans="1:26" x14ac:dyDescent="0.2">
      <c r="A5431" s="40"/>
      <c r="W5431" s="40"/>
      <c r="X5431" s="40"/>
      <c r="Y5431" s="40"/>
      <c r="Z5431" s="40"/>
    </row>
    <row r="5432" spans="1:26" x14ac:dyDescent="0.2">
      <c r="A5432" s="40"/>
      <c r="W5432" s="40"/>
      <c r="X5432" s="40"/>
      <c r="Y5432" s="40"/>
      <c r="Z5432" s="40"/>
    </row>
    <row r="5433" spans="1:26" x14ac:dyDescent="0.2">
      <c r="A5433" s="40"/>
      <c r="W5433" s="40"/>
      <c r="X5433" s="40"/>
      <c r="Y5433" s="40"/>
      <c r="Z5433" s="40"/>
    </row>
    <row r="5434" spans="1:26" x14ac:dyDescent="0.2">
      <c r="A5434" s="40"/>
      <c r="W5434" s="40"/>
      <c r="X5434" s="40"/>
      <c r="Y5434" s="40"/>
      <c r="Z5434" s="40"/>
    </row>
    <row r="5435" spans="1:26" x14ac:dyDescent="0.2">
      <c r="A5435" s="40"/>
      <c r="W5435" s="40"/>
      <c r="X5435" s="40"/>
      <c r="Y5435" s="40"/>
      <c r="Z5435" s="40"/>
    </row>
    <row r="5436" spans="1:26" x14ac:dyDescent="0.2">
      <c r="A5436" s="40"/>
      <c r="W5436" s="40"/>
      <c r="X5436" s="40"/>
      <c r="Y5436" s="40"/>
      <c r="Z5436" s="40"/>
    </row>
    <row r="5437" spans="1:26" x14ac:dyDescent="0.2">
      <c r="A5437" s="40"/>
      <c r="W5437" s="40"/>
      <c r="X5437" s="40"/>
      <c r="Y5437" s="40"/>
      <c r="Z5437" s="40"/>
    </row>
    <row r="5438" spans="1:26" x14ac:dyDescent="0.2">
      <c r="A5438" s="40"/>
      <c r="W5438" s="40"/>
      <c r="X5438" s="40"/>
      <c r="Y5438" s="40"/>
      <c r="Z5438" s="40"/>
    </row>
    <row r="5439" spans="1:26" x14ac:dyDescent="0.2">
      <c r="A5439" s="40"/>
      <c r="W5439" s="40"/>
      <c r="X5439" s="40"/>
      <c r="Y5439" s="40"/>
      <c r="Z5439" s="40"/>
    </row>
    <row r="5440" spans="1:26" x14ac:dyDescent="0.2">
      <c r="A5440" s="40"/>
      <c r="W5440" s="40"/>
      <c r="X5440" s="40"/>
      <c r="Y5440" s="40"/>
      <c r="Z5440" s="40"/>
    </row>
    <row r="5441" spans="1:26" x14ac:dyDescent="0.2">
      <c r="A5441" s="40"/>
      <c r="W5441" s="40"/>
      <c r="X5441" s="40"/>
      <c r="Y5441" s="40"/>
      <c r="Z5441" s="40"/>
    </row>
    <row r="5442" spans="1:26" x14ac:dyDescent="0.2">
      <c r="A5442" s="40"/>
      <c r="W5442" s="40"/>
      <c r="X5442" s="40"/>
      <c r="Y5442" s="40"/>
      <c r="Z5442" s="40"/>
    </row>
    <row r="5443" spans="1:26" x14ac:dyDescent="0.2">
      <c r="A5443" s="40"/>
      <c r="W5443" s="40"/>
      <c r="X5443" s="40"/>
      <c r="Y5443" s="40"/>
      <c r="Z5443" s="40"/>
    </row>
    <row r="5444" spans="1:26" x14ac:dyDescent="0.2">
      <c r="A5444" s="40"/>
      <c r="W5444" s="40"/>
      <c r="X5444" s="40"/>
      <c r="Y5444" s="40"/>
      <c r="Z5444" s="40"/>
    </row>
    <row r="5445" spans="1:26" x14ac:dyDescent="0.2">
      <c r="A5445" s="40"/>
      <c r="W5445" s="40"/>
      <c r="X5445" s="40"/>
      <c r="Y5445" s="40"/>
      <c r="Z5445" s="40"/>
    </row>
    <row r="5446" spans="1:26" x14ac:dyDescent="0.2">
      <c r="A5446" s="40"/>
      <c r="W5446" s="40"/>
      <c r="X5446" s="40"/>
      <c r="Y5446" s="40"/>
      <c r="Z5446" s="40"/>
    </row>
    <row r="5447" spans="1:26" x14ac:dyDescent="0.2">
      <c r="A5447" s="40"/>
      <c r="W5447" s="40"/>
      <c r="X5447" s="40"/>
      <c r="Y5447" s="40"/>
      <c r="Z5447" s="40"/>
    </row>
    <row r="5448" spans="1:26" x14ac:dyDescent="0.2">
      <c r="A5448" s="40"/>
      <c r="W5448" s="40"/>
      <c r="X5448" s="40"/>
      <c r="Y5448" s="40"/>
      <c r="Z5448" s="40"/>
    </row>
    <row r="5449" spans="1:26" x14ac:dyDescent="0.2">
      <c r="A5449" s="40"/>
      <c r="W5449" s="40"/>
      <c r="X5449" s="40"/>
      <c r="Y5449" s="40"/>
      <c r="Z5449" s="40"/>
    </row>
    <row r="5450" spans="1:26" x14ac:dyDescent="0.2">
      <c r="A5450" s="40"/>
      <c r="W5450" s="40"/>
      <c r="X5450" s="40"/>
      <c r="Y5450" s="40"/>
      <c r="Z5450" s="40"/>
    </row>
    <row r="5451" spans="1:26" x14ac:dyDescent="0.2">
      <c r="A5451" s="40"/>
      <c r="W5451" s="40"/>
      <c r="X5451" s="40"/>
      <c r="Y5451" s="40"/>
      <c r="Z5451" s="40"/>
    </row>
    <row r="5452" spans="1:26" x14ac:dyDescent="0.2">
      <c r="A5452" s="40"/>
      <c r="W5452" s="40"/>
      <c r="X5452" s="40"/>
      <c r="Y5452" s="40"/>
      <c r="Z5452" s="40"/>
    </row>
    <row r="5453" spans="1:26" x14ac:dyDescent="0.2">
      <c r="A5453" s="40"/>
      <c r="W5453" s="40"/>
      <c r="X5453" s="40"/>
      <c r="Y5453" s="40"/>
      <c r="Z5453" s="40"/>
    </row>
    <row r="5454" spans="1:26" x14ac:dyDescent="0.2">
      <c r="A5454" s="40"/>
      <c r="W5454" s="40"/>
      <c r="X5454" s="40"/>
      <c r="Y5454" s="40"/>
      <c r="Z5454" s="40"/>
    </row>
    <row r="5455" spans="1:26" x14ac:dyDescent="0.2">
      <c r="A5455" s="40"/>
      <c r="W5455" s="40"/>
      <c r="X5455" s="40"/>
      <c r="Y5455" s="40"/>
      <c r="Z5455" s="40"/>
    </row>
    <row r="5456" spans="1:26" x14ac:dyDescent="0.2">
      <c r="A5456" s="40"/>
      <c r="W5456" s="40"/>
      <c r="X5456" s="40"/>
      <c r="Y5456" s="40"/>
      <c r="Z5456" s="40"/>
    </row>
    <row r="5457" spans="1:26" x14ac:dyDescent="0.2">
      <c r="A5457" s="40"/>
      <c r="W5457" s="40"/>
      <c r="X5457" s="40"/>
      <c r="Y5457" s="40"/>
      <c r="Z5457" s="40"/>
    </row>
    <row r="5458" spans="1:26" x14ac:dyDescent="0.2">
      <c r="A5458" s="40"/>
      <c r="W5458" s="40"/>
      <c r="X5458" s="40"/>
      <c r="Y5458" s="40"/>
      <c r="Z5458" s="40"/>
    </row>
    <row r="5459" spans="1:26" x14ac:dyDescent="0.2">
      <c r="A5459" s="40"/>
      <c r="W5459" s="40"/>
      <c r="X5459" s="40"/>
      <c r="Y5459" s="40"/>
      <c r="Z5459" s="40"/>
    </row>
    <row r="5460" spans="1:26" x14ac:dyDescent="0.2">
      <c r="A5460" s="40"/>
      <c r="W5460" s="40"/>
      <c r="X5460" s="40"/>
      <c r="Y5460" s="40"/>
      <c r="Z5460" s="40"/>
    </row>
    <row r="5461" spans="1:26" x14ac:dyDescent="0.2">
      <c r="A5461" s="40"/>
      <c r="W5461" s="40"/>
      <c r="X5461" s="40"/>
      <c r="Y5461" s="40"/>
      <c r="Z5461" s="40"/>
    </row>
    <row r="5462" spans="1:26" x14ac:dyDescent="0.2">
      <c r="A5462" s="40"/>
      <c r="W5462" s="40"/>
      <c r="X5462" s="40"/>
      <c r="Y5462" s="40"/>
      <c r="Z5462" s="40"/>
    </row>
    <row r="5463" spans="1:26" x14ac:dyDescent="0.2">
      <c r="A5463" s="40"/>
      <c r="W5463" s="40"/>
      <c r="X5463" s="40"/>
      <c r="Y5463" s="40"/>
      <c r="Z5463" s="40"/>
    </row>
    <row r="5464" spans="1:26" x14ac:dyDescent="0.2">
      <c r="A5464" s="40"/>
      <c r="W5464" s="40"/>
      <c r="X5464" s="40"/>
      <c r="Y5464" s="40"/>
      <c r="Z5464" s="40"/>
    </row>
    <row r="5465" spans="1:26" x14ac:dyDescent="0.2">
      <c r="A5465" s="40"/>
      <c r="W5465" s="40"/>
      <c r="X5465" s="40"/>
      <c r="Y5465" s="40"/>
      <c r="Z5465" s="40"/>
    </row>
    <row r="5466" spans="1:26" x14ac:dyDescent="0.2">
      <c r="A5466" s="40"/>
      <c r="W5466" s="40"/>
      <c r="X5466" s="40"/>
      <c r="Y5466" s="40"/>
      <c r="Z5466" s="40"/>
    </row>
    <row r="5467" spans="1:26" x14ac:dyDescent="0.2">
      <c r="A5467" s="40"/>
      <c r="W5467" s="40"/>
      <c r="X5467" s="40"/>
      <c r="Y5467" s="40"/>
      <c r="Z5467" s="40"/>
    </row>
    <row r="5468" spans="1:26" x14ac:dyDescent="0.2">
      <c r="A5468" s="40"/>
      <c r="W5468" s="40"/>
      <c r="X5468" s="40"/>
      <c r="Y5468" s="40"/>
      <c r="Z5468" s="40"/>
    </row>
    <row r="5469" spans="1:26" x14ac:dyDescent="0.2">
      <c r="A5469" s="40"/>
      <c r="W5469" s="40"/>
      <c r="X5469" s="40"/>
      <c r="Y5469" s="40"/>
      <c r="Z5469" s="40"/>
    </row>
    <row r="5470" spans="1:26" x14ac:dyDescent="0.2">
      <c r="A5470" s="40"/>
      <c r="W5470" s="40"/>
      <c r="X5470" s="40"/>
      <c r="Y5470" s="40"/>
      <c r="Z5470" s="40"/>
    </row>
    <row r="5471" spans="1:26" x14ac:dyDescent="0.2">
      <c r="A5471" s="40"/>
      <c r="W5471" s="40"/>
      <c r="X5471" s="40"/>
      <c r="Y5471" s="40"/>
      <c r="Z5471" s="40"/>
    </row>
    <row r="5472" spans="1:26" x14ac:dyDescent="0.2">
      <c r="A5472" s="40"/>
      <c r="W5472" s="40"/>
      <c r="X5472" s="40"/>
      <c r="Y5472" s="40"/>
      <c r="Z5472" s="40"/>
    </row>
    <row r="5473" spans="1:26" x14ac:dyDescent="0.2">
      <c r="A5473" s="40"/>
      <c r="W5473" s="40"/>
      <c r="X5473" s="40"/>
      <c r="Y5473" s="40"/>
      <c r="Z5473" s="40"/>
    </row>
    <row r="5474" spans="1:26" x14ac:dyDescent="0.2">
      <c r="A5474" s="40"/>
      <c r="W5474" s="40"/>
      <c r="X5474" s="40"/>
      <c r="Y5474" s="40"/>
      <c r="Z5474" s="40"/>
    </row>
    <row r="5475" spans="1:26" x14ac:dyDescent="0.2">
      <c r="A5475" s="40"/>
      <c r="W5475" s="40"/>
      <c r="X5475" s="40"/>
      <c r="Y5475" s="40"/>
      <c r="Z5475" s="40"/>
    </row>
    <row r="5476" spans="1:26" x14ac:dyDescent="0.2">
      <c r="A5476" s="40"/>
      <c r="W5476" s="40"/>
      <c r="X5476" s="40"/>
      <c r="Y5476" s="40"/>
      <c r="Z5476" s="40"/>
    </row>
    <row r="5477" spans="1:26" x14ac:dyDescent="0.2">
      <c r="A5477" s="40"/>
      <c r="W5477" s="40"/>
      <c r="X5477" s="40"/>
      <c r="Y5477" s="40"/>
      <c r="Z5477" s="40"/>
    </row>
    <row r="5478" spans="1:26" x14ac:dyDescent="0.2">
      <c r="A5478" s="40"/>
      <c r="W5478" s="40"/>
      <c r="X5478" s="40"/>
      <c r="Y5478" s="40"/>
      <c r="Z5478" s="40"/>
    </row>
    <row r="5479" spans="1:26" x14ac:dyDescent="0.2">
      <c r="A5479" s="40"/>
      <c r="W5479" s="40"/>
      <c r="X5479" s="40"/>
      <c r="Y5479" s="40"/>
      <c r="Z5479" s="40"/>
    </row>
    <row r="5480" spans="1:26" x14ac:dyDescent="0.2">
      <c r="A5480" s="40"/>
      <c r="W5480" s="40"/>
      <c r="X5480" s="40"/>
      <c r="Y5480" s="40"/>
      <c r="Z5480" s="40"/>
    </row>
    <row r="5481" spans="1:26" x14ac:dyDescent="0.2">
      <c r="A5481" s="40"/>
      <c r="W5481" s="40"/>
      <c r="X5481" s="40"/>
      <c r="Y5481" s="40"/>
      <c r="Z5481" s="40"/>
    </row>
    <row r="5482" spans="1:26" x14ac:dyDescent="0.2">
      <c r="A5482" s="40"/>
      <c r="W5482" s="40"/>
      <c r="X5482" s="40"/>
      <c r="Y5482" s="40"/>
      <c r="Z5482" s="40"/>
    </row>
    <row r="5483" spans="1:26" x14ac:dyDescent="0.2">
      <c r="A5483" s="40"/>
      <c r="W5483" s="40"/>
      <c r="X5483" s="40"/>
      <c r="Y5483" s="40"/>
      <c r="Z5483" s="40"/>
    </row>
    <row r="5484" spans="1:26" x14ac:dyDescent="0.2">
      <c r="A5484" s="40"/>
      <c r="W5484" s="40"/>
      <c r="X5484" s="40"/>
      <c r="Y5484" s="40"/>
      <c r="Z5484" s="40"/>
    </row>
    <row r="5485" spans="1:26" x14ac:dyDescent="0.2">
      <c r="A5485" s="40"/>
      <c r="W5485" s="40"/>
      <c r="X5485" s="40"/>
      <c r="Y5485" s="40"/>
      <c r="Z5485" s="40"/>
    </row>
    <row r="5486" spans="1:26" x14ac:dyDescent="0.2">
      <c r="A5486" s="40"/>
      <c r="W5486" s="40"/>
      <c r="X5486" s="40"/>
      <c r="Y5486" s="40"/>
      <c r="Z5486" s="40"/>
    </row>
    <row r="5487" spans="1:26" x14ac:dyDescent="0.2">
      <c r="A5487" s="40"/>
      <c r="W5487" s="40"/>
      <c r="X5487" s="40"/>
      <c r="Y5487" s="40"/>
      <c r="Z5487" s="40"/>
    </row>
    <row r="5488" spans="1:26" x14ac:dyDescent="0.2">
      <c r="A5488" s="40"/>
      <c r="W5488" s="40"/>
      <c r="X5488" s="40"/>
      <c r="Y5488" s="40"/>
      <c r="Z5488" s="40"/>
    </row>
    <row r="5489" spans="1:26" x14ac:dyDescent="0.2">
      <c r="A5489" s="40"/>
      <c r="W5489" s="40"/>
      <c r="X5489" s="40"/>
      <c r="Y5489" s="40"/>
      <c r="Z5489" s="40"/>
    </row>
    <row r="5490" spans="1:26" x14ac:dyDescent="0.2">
      <c r="A5490" s="40"/>
      <c r="W5490" s="40"/>
      <c r="X5490" s="40"/>
      <c r="Y5490" s="40"/>
      <c r="Z5490" s="40"/>
    </row>
    <row r="5491" spans="1:26" x14ac:dyDescent="0.2">
      <c r="A5491" s="40"/>
      <c r="W5491" s="40"/>
      <c r="X5491" s="40"/>
      <c r="Y5491" s="40"/>
      <c r="Z5491" s="40"/>
    </row>
    <row r="5492" spans="1:26" x14ac:dyDescent="0.2">
      <c r="A5492" s="40"/>
      <c r="W5492" s="40"/>
      <c r="X5492" s="40"/>
      <c r="Y5492" s="40"/>
      <c r="Z5492" s="40"/>
    </row>
    <row r="5493" spans="1:26" x14ac:dyDescent="0.2">
      <c r="A5493" s="40"/>
      <c r="W5493" s="40"/>
      <c r="X5493" s="40"/>
      <c r="Y5493" s="40"/>
      <c r="Z5493" s="40"/>
    </row>
    <row r="5494" spans="1:26" x14ac:dyDescent="0.2">
      <c r="A5494" s="40"/>
      <c r="W5494" s="40"/>
      <c r="X5494" s="40"/>
      <c r="Y5494" s="40"/>
      <c r="Z5494" s="40"/>
    </row>
    <row r="5495" spans="1:26" x14ac:dyDescent="0.2">
      <c r="A5495" s="40"/>
      <c r="W5495" s="40"/>
      <c r="X5495" s="40"/>
      <c r="Y5495" s="40"/>
      <c r="Z5495" s="40"/>
    </row>
    <row r="5496" spans="1:26" x14ac:dyDescent="0.2">
      <c r="A5496" s="40"/>
      <c r="W5496" s="40"/>
      <c r="X5496" s="40"/>
      <c r="Y5496" s="40"/>
      <c r="Z5496" s="40"/>
    </row>
    <row r="5497" spans="1:26" x14ac:dyDescent="0.2">
      <c r="A5497" s="40"/>
      <c r="W5497" s="40"/>
      <c r="X5497" s="40"/>
      <c r="Y5497" s="40"/>
      <c r="Z5497" s="40"/>
    </row>
    <row r="5498" spans="1:26" x14ac:dyDescent="0.2">
      <c r="A5498" s="40"/>
      <c r="W5498" s="40"/>
      <c r="X5498" s="40"/>
      <c r="Y5498" s="40"/>
      <c r="Z5498" s="40"/>
    </row>
    <row r="5499" spans="1:26" x14ac:dyDescent="0.2">
      <c r="A5499" s="40"/>
      <c r="W5499" s="40"/>
      <c r="X5499" s="40"/>
      <c r="Y5499" s="40"/>
      <c r="Z5499" s="40"/>
    </row>
    <row r="5500" spans="1:26" x14ac:dyDescent="0.2">
      <c r="A5500" s="40"/>
      <c r="W5500" s="40"/>
      <c r="X5500" s="40"/>
      <c r="Y5500" s="40"/>
      <c r="Z5500" s="40"/>
    </row>
    <row r="5501" spans="1:26" x14ac:dyDescent="0.2">
      <c r="A5501" s="40"/>
      <c r="W5501" s="40"/>
      <c r="X5501" s="40"/>
      <c r="Y5501" s="40"/>
      <c r="Z5501" s="40"/>
    </row>
    <row r="5502" spans="1:26" x14ac:dyDescent="0.2">
      <c r="A5502" s="40"/>
      <c r="W5502" s="40"/>
      <c r="X5502" s="40"/>
      <c r="Y5502" s="40"/>
      <c r="Z5502" s="40"/>
    </row>
    <row r="5503" spans="1:26" x14ac:dyDescent="0.2">
      <c r="A5503" s="40"/>
      <c r="W5503" s="40"/>
      <c r="X5503" s="40"/>
      <c r="Y5503" s="40"/>
      <c r="Z5503" s="40"/>
    </row>
    <row r="5504" spans="1:26" x14ac:dyDescent="0.2">
      <c r="A5504" s="40"/>
      <c r="W5504" s="40"/>
      <c r="X5504" s="40"/>
      <c r="Y5504" s="40"/>
      <c r="Z5504" s="40"/>
    </row>
    <row r="5505" spans="1:26" x14ac:dyDescent="0.2">
      <c r="A5505" s="40"/>
      <c r="W5505" s="40"/>
      <c r="X5505" s="40"/>
      <c r="Y5505" s="40"/>
      <c r="Z5505" s="40"/>
    </row>
    <row r="5506" spans="1:26" x14ac:dyDescent="0.2">
      <c r="A5506" s="40"/>
      <c r="W5506" s="40"/>
      <c r="X5506" s="40"/>
      <c r="Y5506" s="40"/>
      <c r="Z5506" s="40"/>
    </row>
    <row r="5507" spans="1:26" x14ac:dyDescent="0.2">
      <c r="A5507" s="40"/>
      <c r="W5507" s="40"/>
      <c r="X5507" s="40"/>
      <c r="Y5507" s="40"/>
      <c r="Z5507" s="40"/>
    </row>
    <row r="5508" spans="1:26" x14ac:dyDescent="0.2">
      <c r="A5508" s="40"/>
      <c r="W5508" s="40"/>
      <c r="X5508" s="40"/>
      <c r="Y5508" s="40"/>
      <c r="Z5508" s="40"/>
    </row>
    <row r="5509" spans="1:26" x14ac:dyDescent="0.2">
      <c r="A5509" s="40"/>
      <c r="W5509" s="40"/>
      <c r="X5509" s="40"/>
      <c r="Y5509" s="40"/>
      <c r="Z5509" s="40"/>
    </row>
    <row r="5510" spans="1:26" x14ac:dyDescent="0.2">
      <c r="A5510" s="40"/>
      <c r="W5510" s="40"/>
      <c r="X5510" s="40"/>
      <c r="Y5510" s="40"/>
      <c r="Z5510" s="40"/>
    </row>
    <row r="5511" spans="1:26" x14ac:dyDescent="0.2">
      <c r="A5511" s="40"/>
      <c r="W5511" s="40"/>
      <c r="X5511" s="40"/>
      <c r="Y5511" s="40"/>
      <c r="Z5511" s="40"/>
    </row>
    <row r="5512" spans="1:26" x14ac:dyDescent="0.2">
      <c r="A5512" s="40"/>
      <c r="W5512" s="40"/>
      <c r="X5512" s="40"/>
      <c r="Y5512" s="40"/>
      <c r="Z5512" s="40"/>
    </row>
    <row r="5513" spans="1:26" x14ac:dyDescent="0.2">
      <c r="A5513" s="40"/>
      <c r="W5513" s="40"/>
      <c r="X5513" s="40"/>
      <c r="Y5513" s="40"/>
      <c r="Z5513" s="40"/>
    </row>
    <row r="5514" spans="1:26" x14ac:dyDescent="0.2">
      <c r="A5514" s="40"/>
      <c r="W5514" s="40"/>
      <c r="X5514" s="40"/>
      <c r="Y5514" s="40"/>
      <c r="Z5514" s="40"/>
    </row>
    <row r="5515" spans="1:26" x14ac:dyDescent="0.2">
      <c r="A5515" s="40"/>
      <c r="W5515" s="40"/>
      <c r="X5515" s="40"/>
      <c r="Y5515" s="40"/>
      <c r="Z5515" s="40"/>
    </row>
    <row r="5516" spans="1:26" x14ac:dyDescent="0.2">
      <c r="A5516" s="40"/>
      <c r="W5516" s="40"/>
      <c r="X5516" s="40"/>
      <c r="Y5516" s="40"/>
      <c r="Z5516" s="40"/>
    </row>
    <row r="5517" spans="1:26" x14ac:dyDescent="0.2">
      <c r="A5517" s="40"/>
      <c r="W5517" s="40"/>
      <c r="X5517" s="40"/>
      <c r="Y5517" s="40"/>
      <c r="Z5517" s="40"/>
    </row>
    <row r="5518" spans="1:26" x14ac:dyDescent="0.2">
      <c r="A5518" s="40"/>
      <c r="W5518" s="40"/>
      <c r="X5518" s="40"/>
      <c r="Y5518" s="40"/>
      <c r="Z5518" s="40"/>
    </row>
    <row r="5519" spans="1:26" x14ac:dyDescent="0.2">
      <c r="A5519" s="40"/>
      <c r="W5519" s="40"/>
      <c r="X5519" s="40"/>
      <c r="Y5519" s="40"/>
      <c r="Z5519" s="40"/>
    </row>
    <row r="5520" spans="1:26" x14ac:dyDescent="0.2">
      <c r="A5520" s="40"/>
      <c r="W5520" s="40"/>
      <c r="X5520" s="40"/>
      <c r="Y5520" s="40"/>
      <c r="Z5520" s="40"/>
    </row>
    <row r="5521" spans="1:26" x14ac:dyDescent="0.2">
      <c r="A5521" s="40"/>
      <c r="W5521" s="40"/>
      <c r="X5521" s="40"/>
      <c r="Y5521" s="40"/>
      <c r="Z5521" s="40"/>
    </row>
    <row r="5522" spans="1:26" x14ac:dyDescent="0.2">
      <c r="A5522" s="40"/>
      <c r="W5522" s="40"/>
      <c r="X5522" s="40"/>
      <c r="Y5522" s="40"/>
      <c r="Z5522" s="40"/>
    </row>
    <row r="5523" spans="1:26" x14ac:dyDescent="0.2">
      <c r="A5523" s="40"/>
      <c r="W5523" s="40"/>
      <c r="X5523" s="40"/>
      <c r="Y5523" s="40"/>
      <c r="Z5523" s="40"/>
    </row>
    <row r="5524" spans="1:26" x14ac:dyDescent="0.2">
      <c r="A5524" s="40"/>
      <c r="W5524" s="40"/>
      <c r="X5524" s="40"/>
      <c r="Y5524" s="40"/>
      <c r="Z5524" s="40"/>
    </row>
    <row r="5525" spans="1:26" x14ac:dyDescent="0.2">
      <c r="A5525" s="40"/>
      <c r="W5525" s="40"/>
      <c r="X5525" s="40"/>
      <c r="Y5525" s="40"/>
      <c r="Z5525" s="40"/>
    </row>
    <row r="5526" spans="1:26" x14ac:dyDescent="0.2">
      <c r="A5526" s="40"/>
      <c r="W5526" s="40"/>
      <c r="X5526" s="40"/>
      <c r="Y5526" s="40"/>
      <c r="Z5526" s="40"/>
    </row>
    <row r="5527" spans="1:26" x14ac:dyDescent="0.2">
      <c r="A5527" s="40"/>
      <c r="W5527" s="40"/>
      <c r="X5527" s="40"/>
      <c r="Y5527" s="40"/>
      <c r="Z5527" s="40"/>
    </row>
    <row r="5528" spans="1:26" x14ac:dyDescent="0.2">
      <c r="A5528" s="40"/>
      <c r="W5528" s="40"/>
      <c r="X5528" s="40"/>
      <c r="Y5528" s="40"/>
      <c r="Z5528" s="40"/>
    </row>
    <row r="5529" spans="1:26" x14ac:dyDescent="0.2">
      <c r="A5529" s="40"/>
      <c r="W5529" s="40"/>
      <c r="X5529" s="40"/>
      <c r="Y5529" s="40"/>
      <c r="Z5529" s="40"/>
    </row>
    <row r="5530" spans="1:26" x14ac:dyDescent="0.2">
      <c r="A5530" s="40"/>
      <c r="W5530" s="40"/>
      <c r="X5530" s="40"/>
      <c r="Y5530" s="40"/>
      <c r="Z5530" s="40"/>
    </row>
    <row r="5531" spans="1:26" x14ac:dyDescent="0.2">
      <c r="A5531" s="40"/>
      <c r="W5531" s="40"/>
      <c r="X5531" s="40"/>
      <c r="Y5531" s="40"/>
      <c r="Z5531" s="40"/>
    </row>
    <row r="5532" spans="1:26" x14ac:dyDescent="0.2">
      <c r="A5532" s="40"/>
      <c r="W5532" s="40"/>
      <c r="X5532" s="40"/>
      <c r="Y5532" s="40"/>
      <c r="Z5532" s="40"/>
    </row>
    <row r="5533" spans="1:26" x14ac:dyDescent="0.2">
      <c r="A5533" s="40"/>
      <c r="W5533" s="40"/>
      <c r="X5533" s="40"/>
      <c r="Y5533" s="40"/>
      <c r="Z5533" s="40"/>
    </row>
    <row r="5534" spans="1:26" x14ac:dyDescent="0.2">
      <c r="A5534" s="40"/>
      <c r="W5534" s="40"/>
      <c r="X5534" s="40"/>
      <c r="Y5534" s="40"/>
      <c r="Z5534" s="40"/>
    </row>
    <row r="5535" spans="1:26" x14ac:dyDescent="0.2">
      <c r="A5535" s="40"/>
      <c r="W5535" s="40"/>
      <c r="X5535" s="40"/>
      <c r="Y5535" s="40"/>
      <c r="Z5535" s="40"/>
    </row>
    <row r="5536" spans="1:26" x14ac:dyDescent="0.2">
      <c r="A5536" s="40"/>
      <c r="W5536" s="40"/>
      <c r="X5536" s="40"/>
      <c r="Y5536" s="40"/>
      <c r="Z5536" s="40"/>
    </row>
    <row r="5537" spans="1:26" x14ac:dyDescent="0.2">
      <c r="A5537" s="40"/>
      <c r="W5537" s="40"/>
      <c r="X5537" s="40"/>
      <c r="Y5537" s="40"/>
      <c r="Z5537" s="40"/>
    </row>
    <row r="5538" spans="1:26" x14ac:dyDescent="0.2">
      <c r="A5538" s="40"/>
      <c r="W5538" s="40"/>
      <c r="X5538" s="40"/>
      <c r="Y5538" s="40"/>
      <c r="Z5538" s="40"/>
    </row>
    <row r="5539" spans="1:26" x14ac:dyDescent="0.2">
      <c r="A5539" s="40"/>
      <c r="W5539" s="40"/>
      <c r="X5539" s="40"/>
      <c r="Y5539" s="40"/>
      <c r="Z5539" s="40"/>
    </row>
    <row r="5540" spans="1:26" x14ac:dyDescent="0.2">
      <c r="A5540" s="40"/>
      <c r="W5540" s="40"/>
      <c r="X5540" s="40"/>
      <c r="Y5540" s="40"/>
      <c r="Z5540" s="40"/>
    </row>
    <row r="5541" spans="1:26" x14ac:dyDescent="0.2">
      <c r="A5541" s="40"/>
      <c r="W5541" s="40"/>
      <c r="X5541" s="40"/>
      <c r="Y5541" s="40"/>
      <c r="Z5541" s="40"/>
    </row>
    <row r="5542" spans="1:26" x14ac:dyDescent="0.2">
      <c r="A5542" s="40"/>
      <c r="W5542" s="40"/>
      <c r="X5542" s="40"/>
      <c r="Y5542" s="40"/>
      <c r="Z5542" s="40"/>
    </row>
    <row r="5543" spans="1:26" x14ac:dyDescent="0.2">
      <c r="A5543" s="40"/>
      <c r="W5543" s="40"/>
      <c r="X5543" s="40"/>
      <c r="Y5543" s="40"/>
      <c r="Z5543" s="40"/>
    </row>
    <row r="5544" spans="1:26" x14ac:dyDescent="0.2">
      <c r="A5544" s="40"/>
      <c r="W5544" s="40"/>
      <c r="X5544" s="40"/>
      <c r="Y5544" s="40"/>
      <c r="Z5544" s="40"/>
    </row>
    <row r="5545" spans="1:26" x14ac:dyDescent="0.2">
      <c r="A5545" s="40"/>
      <c r="W5545" s="40"/>
      <c r="X5545" s="40"/>
      <c r="Y5545" s="40"/>
      <c r="Z5545" s="40"/>
    </row>
    <row r="5546" spans="1:26" x14ac:dyDescent="0.2">
      <c r="A5546" s="40"/>
      <c r="W5546" s="40"/>
      <c r="X5546" s="40"/>
      <c r="Y5546" s="40"/>
      <c r="Z5546" s="40"/>
    </row>
    <row r="5547" spans="1:26" x14ac:dyDescent="0.2">
      <c r="A5547" s="40"/>
      <c r="W5547" s="40"/>
      <c r="X5547" s="40"/>
      <c r="Y5547" s="40"/>
      <c r="Z5547" s="40"/>
    </row>
    <row r="5548" spans="1:26" x14ac:dyDescent="0.2">
      <c r="A5548" s="40"/>
      <c r="W5548" s="40"/>
      <c r="X5548" s="40"/>
      <c r="Y5548" s="40"/>
      <c r="Z5548" s="40"/>
    </row>
    <row r="5549" spans="1:26" x14ac:dyDescent="0.2">
      <c r="A5549" s="40"/>
      <c r="W5549" s="40"/>
      <c r="X5549" s="40"/>
      <c r="Y5549" s="40"/>
      <c r="Z5549" s="40"/>
    </row>
    <row r="5550" spans="1:26" x14ac:dyDescent="0.2">
      <c r="A5550" s="40"/>
      <c r="W5550" s="40"/>
      <c r="X5550" s="40"/>
      <c r="Y5550" s="40"/>
      <c r="Z5550" s="40"/>
    </row>
    <row r="5551" spans="1:26" x14ac:dyDescent="0.2">
      <c r="A5551" s="40"/>
      <c r="W5551" s="40"/>
      <c r="X5551" s="40"/>
      <c r="Y5551" s="40"/>
      <c r="Z5551" s="40"/>
    </row>
    <row r="5552" spans="1:26" x14ac:dyDescent="0.2">
      <c r="A5552" s="40"/>
      <c r="W5552" s="40"/>
      <c r="X5552" s="40"/>
      <c r="Y5552" s="40"/>
      <c r="Z5552" s="40"/>
    </row>
    <row r="5553" spans="1:26" x14ac:dyDescent="0.2">
      <c r="A5553" s="40"/>
      <c r="W5553" s="40"/>
      <c r="X5553" s="40"/>
      <c r="Y5553" s="40"/>
      <c r="Z5553" s="40"/>
    </row>
    <row r="5554" spans="1:26" x14ac:dyDescent="0.2">
      <c r="A5554" s="40"/>
      <c r="W5554" s="40"/>
      <c r="X5554" s="40"/>
      <c r="Y5554" s="40"/>
      <c r="Z5554" s="40"/>
    </row>
    <row r="5555" spans="1:26" x14ac:dyDescent="0.2">
      <c r="A5555" s="40"/>
      <c r="W5555" s="40"/>
      <c r="X5555" s="40"/>
      <c r="Y5555" s="40"/>
      <c r="Z5555" s="40"/>
    </row>
    <row r="5556" spans="1:26" x14ac:dyDescent="0.2">
      <c r="A5556" s="40"/>
      <c r="W5556" s="40"/>
      <c r="X5556" s="40"/>
      <c r="Y5556" s="40"/>
      <c r="Z5556" s="40"/>
    </row>
    <row r="5557" spans="1:26" x14ac:dyDescent="0.2">
      <c r="A5557" s="40"/>
      <c r="W5557" s="40"/>
      <c r="X5557" s="40"/>
      <c r="Y5557" s="40"/>
      <c r="Z5557" s="40"/>
    </row>
    <row r="5558" spans="1:26" x14ac:dyDescent="0.2">
      <c r="A5558" s="40"/>
      <c r="W5558" s="40"/>
      <c r="X5558" s="40"/>
      <c r="Y5558" s="40"/>
      <c r="Z5558" s="40"/>
    </row>
    <row r="5559" spans="1:26" x14ac:dyDescent="0.2">
      <c r="A5559" s="40"/>
      <c r="W5559" s="40"/>
      <c r="X5559" s="40"/>
      <c r="Y5559" s="40"/>
      <c r="Z5559" s="40"/>
    </row>
    <row r="5560" spans="1:26" x14ac:dyDescent="0.2">
      <c r="A5560" s="40"/>
      <c r="W5560" s="40"/>
      <c r="X5560" s="40"/>
      <c r="Y5560" s="40"/>
      <c r="Z5560" s="40"/>
    </row>
    <row r="5561" spans="1:26" x14ac:dyDescent="0.2">
      <c r="A5561" s="40"/>
      <c r="W5561" s="40"/>
      <c r="X5561" s="40"/>
      <c r="Y5561" s="40"/>
      <c r="Z5561" s="40"/>
    </row>
    <row r="5562" spans="1:26" x14ac:dyDescent="0.2">
      <c r="A5562" s="40"/>
      <c r="W5562" s="40"/>
      <c r="X5562" s="40"/>
      <c r="Y5562" s="40"/>
      <c r="Z5562" s="40"/>
    </row>
    <row r="5563" spans="1:26" x14ac:dyDescent="0.2">
      <c r="A5563" s="40"/>
      <c r="W5563" s="40"/>
      <c r="X5563" s="40"/>
      <c r="Y5563" s="40"/>
      <c r="Z5563" s="40"/>
    </row>
    <row r="5564" spans="1:26" x14ac:dyDescent="0.2">
      <c r="A5564" s="40"/>
      <c r="W5564" s="40"/>
      <c r="X5564" s="40"/>
      <c r="Y5564" s="40"/>
      <c r="Z5564" s="40"/>
    </row>
    <row r="5565" spans="1:26" x14ac:dyDescent="0.2">
      <c r="A5565" s="40"/>
      <c r="W5565" s="40"/>
      <c r="X5565" s="40"/>
      <c r="Y5565" s="40"/>
      <c r="Z5565" s="40"/>
    </row>
    <row r="5566" spans="1:26" x14ac:dyDescent="0.2">
      <c r="A5566" s="40"/>
      <c r="W5566" s="40"/>
      <c r="X5566" s="40"/>
      <c r="Y5566" s="40"/>
      <c r="Z5566" s="40"/>
    </row>
    <row r="5567" spans="1:26" x14ac:dyDescent="0.2">
      <c r="A5567" s="40"/>
      <c r="W5567" s="40"/>
      <c r="X5567" s="40"/>
      <c r="Y5567" s="40"/>
      <c r="Z5567" s="40"/>
    </row>
    <row r="5568" spans="1:26" x14ac:dyDescent="0.2">
      <c r="A5568" s="40"/>
      <c r="W5568" s="40"/>
      <c r="X5568" s="40"/>
      <c r="Y5568" s="40"/>
      <c r="Z5568" s="40"/>
    </row>
    <row r="5569" spans="1:26" x14ac:dyDescent="0.2">
      <c r="A5569" s="40"/>
      <c r="W5569" s="40"/>
      <c r="X5569" s="40"/>
      <c r="Y5569" s="40"/>
      <c r="Z5569" s="40"/>
    </row>
    <row r="5570" spans="1:26" x14ac:dyDescent="0.2">
      <c r="A5570" s="40"/>
      <c r="W5570" s="40"/>
      <c r="X5570" s="40"/>
      <c r="Y5570" s="40"/>
      <c r="Z5570" s="40"/>
    </row>
    <row r="5571" spans="1:26" x14ac:dyDescent="0.2">
      <c r="A5571" s="40"/>
      <c r="W5571" s="40"/>
      <c r="X5571" s="40"/>
      <c r="Y5571" s="40"/>
      <c r="Z5571" s="40"/>
    </row>
    <row r="5572" spans="1:26" x14ac:dyDescent="0.2">
      <c r="A5572" s="40"/>
      <c r="W5572" s="40"/>
      <c r="X5572" s="40"/>
      <c r="Y5572" s="40"/>
      <c r="Z5572" s="40"/>
    </row>
    <row r="5573" spans="1:26" x14ac:dyDescent="0.2">
      <c r="A5573" s="40"/>
      <c r="W5573" s="40"/>
      <c r="X5573" s="40"/>
      <c r="Y5573" s="40"/>
      <c r="Z5573" s="40"/>
    </row>
    <row r="5574" spans="1:26" x14ac:dyDescent="0.2">
      <c r="A5574" s="40"/>
      <c r="W5574" s="40"/>
      <c r="X5574" s="40"/>
      <c r="Y5574" s="40"/>
      <c r="Z5574" s="40"/>
    </row>
    <row r="5575" spans="1:26" x14ac:dyDescent="0.2">
      <c r="A5575" s="40"/>
      <c r="W5575" s="40"/>
      <c r="X5575" s="40"/>
      <c r="Y5575" s="40"/>
      <c r="Z5575" s="40"/>
    </row>
    <row r="5576" spans="1:26" x14ac:dyDescent="0.2">
      <c r="A5576" s="40"/>
      <c r="W5576" s="40"/>
      <c r="X5576" s="40"/>
      <c r="Y5576" s="40"/>
      <c r="Z5576" s="40"/>
    </row>
    <row r="5577" spans="1:26" x14ac:dyDescent="0.2">
      <c r="A5577" s="40"/>
      <c r="W5577" s="40"/>
      <c r="X5577" s="40"/>
      <c r="Y5577" s="40"/>
      <c r="Z5577" s="40"/>
    </row>
    <row r="5578" spans="1:26" x14ac:dyDescent="0.2">
      <c r="A5578" s="40"/>
      <c r="W5578" s="40"/>
      <c r="X5578" s="40"/>
      <c r="Y5578" s="40"/>
      <c r="Z5578" s="40"/>
    </row>
    <row r="5579" spans="1:26" x14ac:dyDescent="0.2">
      <c r="A5579" s="40"/>
      <c r="W5579" s="40"/>
      <c r="X5579" s="40"/>
      <c r="Y5579" s="40"/>
      <c r="Z5579" s="40"/>
    </row>
    <row r="5580" spans="1:26" x14ac:dyDescent="0.2">
      <c r="A5580" s="40"/>
      <c r="W5580" s="40"/>
      <c r="X5580" s="40"/>
      <c r="Y5580" s="40"/>
      <c r="Z5580" s="40"/>
    </row>
    <row r="5581" spans="1:26" x14ac:dyDescent="0.2">
      <c r="A5581" s="40"/>
      <c r="W5581" s="40"/>
      <c r="X5581" s="40"/>
      <c r="Y5581" s="40"/>
      <c r="Z5581" s="40"/>
    </row>
    <row r="5582" spans="1:26" x14ac:dyDescent="0.2">
      <c r="A5582" s="40"/>
      <c r="W5582" s="40"/>
      <c r="X5582" s="40"/>
      <c r="Y5582" s="40"/>
      <c r="Z5582" s="40"/>
    </row>
    <row r="5583" spans="1:26" x14ac:dyDescent="0.2">
      <c r="A5583" s="40"/>
      <c r="W5583" s="40"/>
      <c r="X5583" s="40"/>
      <c r="Y5583" s="40"/>
      <c r="Z5583" s="40"/>
    </row>
    <row r="5584" spans="1:26" x14ac:dyDescent="0.2">
      <c r="A5584" s="40"/>
      <c r="W5584" s="40"/>
      <c r="X5584" s="40"/>
      <c r="Y5584" s="40"/>
      <c r="Z5584" s="40"/>
    </row>
    <row r="5585" spans="1:26" x14ac:dyDescent="0.2">
      <c r="A5585" s="40"/>
      <c r="W5585" s="40"/>
      <c r="X5585" s="40"/>
      <c r="Y5585" s="40"/>
      <c r="Z5585" s="40"/>
    </row>
    <row r="5586" spans="1:26" x14ac:dyDescent="0.2">
      <c r="A5586" s="40"/>
      <c r="W5586" s="40"/>
      <c r="X5586" s="40"/>
      <c r="Y5586" s="40"/>
      <c r="Z5586" s="40"/>
    </row>
    <row r="5587" spans="1:26" x14ac:dyDescent="0.2">
      <c r="A5587" s="40"/>
      <c r="W5587" s="40"/>
      <c r="X5587" s="40"/>
      <c r="Y5587" s="40"/>
      <c r="Z5587" s="40"/>
    </row>
    <row r="5588" spans="1:26" x14ac:dyDescent="0.2">
      <c r="A5588" s="40"/>
      <c r="W5588" s="40"/>
      <c r="X5588" s="40"/>
      <c r="Y5588" s="40"/>
      <c r="Z5588" s="40"/>
    </row>
    <row r="5589" spans="1:26" x14ac:dyDescent="0.2">
      <c r="A5589" s="40"/>
      <c r="W5589" s="40"/>
      <c r="X5589" s="40"/>
      <c r="Y5589" s="40"/>
      <c r="Z5589" s="40"/>
    </row>
    <row r="5590" spans="1:26" x14ac:dyDescent="0.2">
      <c r="A5590" s="40"/>
      <c r="W5590" s="40"/>
      <c r="X5590" s="40"/>
      <c r="Y5590" s="40"/>
      <c r="Z5590" s="40"/>
    </row>
    <row r="5591" spans="1:26" x14ac:dyDescent="0.2">
      <c r="A5591" s="40"/>
      <c r="W5591" s="40"/>
      <c r="X5591" s="40"/>
      <c r="Y5591" s="40"/>
      <c r="Z5591" s="40"/>
    </row>
    <row r="5592" spans="1:26" x14ac:dyDescent="0.2">
      <c r="A5592" s="40"/>
      <c r="W5592" s="40"/>
      <c r="X5592" s="40"/>
      <c r="Y5592" s="40"/>
      <c r="Z5592" s="40"/>
    </row>
    <row r="5593" spans="1:26" x14ac:dyDescent="0.2">
      <c r="A5593" s="40"/>
      <c r="W5593" s="40"/>
      <c r="X5593" s="40"/>
      <c r="Y5593" s="40"/>
      <c r="Z5593" s="40"/>
    </row>
    <row r="5594" spans="1:26" x14ac:dyDescent="0.2">
      <c r="A5594" s="40"/>
      <c r="W5594" s="40"/>
      <c r="X5594" s="40"/>
      <c r="Y5594" s="40"/>
      <c r="Z5594" s="40"/>
    </row>
    <row r="5595" spans="1:26" x14ac:dyDescent="0.2">
      <c r="A5595" s="40"/>
      <c r="W5595" s="40"/>
      <c r="X5595" s="40"/>
      <c r="Y5595" s="40"/>
      <c r="Z5595" s="40"/>
    </row>
    <row r="5596" spans="1:26" x14ac:dyDescent="0.2">
      <c r="A5596" s="40"/>
      <c r="W5596" s="40"/>
      <c r="X5596" s="40"/>
      <c r="Y5596" s="40"/>
      <c r="Z5596" s="40"/>
    </row>
    <row r="5597" spans="1:26" x14ac:dyDescent="0.2">
      <c r="A5597" s="40"/>
      <c r="W5597" s="40"/>
      <c r="X5597" s="40"/>
      <c r="Y5597" s="40"/>
      <c r="Z5597" s="40"/>
    </row>
    <row r="5598" spans="1:26" x14ac:dyDescent="0.2">
      <c r="A5598" s="40"/>
      <c r="W5598" s="40"/>
      <c r="X5598" s="40"/>
      <c r="Y5598" s="40"/>
      <c r="Z5598" s="40"/>
    </row>
    <row r="5599" spans="1:26" x14ac:dyDescent="0.2">
      <c r="A5599" s="40"/>
      <c r="W5599" s="40"/>
      <c r="X5599" s="40"/>
      <c r="Y5599" s="40"/>
      <c r="Z5599" s="40"/>
    </row>
    <row r="5600" spans="1:26" x14ac:dyDescent="0.2">
      <c r="A5600" s="40"/>
      <c r="W5600" s="40"/>
      <c r="X5600" s="40"/>
      <c r="Y5600" s="40"/>
      <c r="Z5600" s="40"/>
    </row>
    <row r="5601" spans="1:26" x14ac:dyDescent="0.2">
      <c r="A5601" s="40"/>
      <c r="W5601" s="40"/>
      <c r="X5601" s="40"/>
      <c r="Y5601" s="40"/>
      <c r="Z5601" s="40"/>
    </row>
    <row r="5602" spans="1:26" x14ac:dyDescent="0.2">
      <c r="A5602" s="40"/>
      <c r="W5602" s="40"/>
      <c r="X5602" s="40"/>
      <c r="Y5602" s="40"/>
      <c r="Z5602" s="40"/>
    </row>
    <row r="5603" spans="1:26" x14ac:dyDescent="0.2">
      <c r="A5603" s="40"/>
      <c r="W5603" s="40"/>
      <c r="X5603" s="40"/>
      <c r="Y5603" s="40"/>
      <c r="Z5603" s="40"/>
    </row>
    <row r="5604" spans="1:26" x14ac:dyDescent="0.2">
      <c r="A5604" s="40"/>
      <c r="W5604" s="40"/>
      <c r="X5604" s="40"/>
      <c r="Y5604" s="40"/>
      <c r="Z5604" s="40"/>
    </row>
    <row r="5605" spans="1:26" x14ac:dyDescent="0.2">
      <c r="A5605" s="40"/>
      <c r="W5605" s="40"/>
      <c r="X5605" s="40"/>
      <c r="Y5605" s="40"/>
      <c r="Z5605" s="40"/>
    </row>
    <row r="5606" spans="1:26" x14ac:dyDescent="0.2">
      <c r="A5606" s="40"/>
      <c r="W5606" s="40"/>
      <c r="X5606" s="40"/>
      <c r="Y5606" s="40"/>
      <c r="Z5606" s="40"/>
    </row>
    <row r="5607" spans="1:26" x14ac:dyDescent="0.2">
      <c r="A5607" s="40"/>
      <c r="W5607" s="40"/>
      <c r="X5607" s="40"/>
      <c r="Y5607" s="40"/>
      <c r="Z5607" s="40"/>
    </row>
    <row r="5608" spans="1:26" x14ac:dyDescent="0.2">
      <c r="A5608" s="40"/>
      <c r="W5608" s="40"/>
      <c r="X5608" s="40"/>
      <c r="Y5608" s="40"/>
      <c r="Z5608" s="40"/>
    </row>
    <row r="5609" spans="1:26" x14ac:dyDescent="0.2">
      <c r="A5609" s="40"/>
      <c r="W5609" s="40"/>
      <c r="X5609" s="40"/>
      <c r="Y5609" s="40"/>
      <c r="Z5609" s="40"/>
    </row>
    <row r="5610" spans="1:26" x14ac:dyDescent="0.2">
      <c r="A5610" s="40"/>
      <c r="W5610" s="40"/>
      <c r="X5610" s="40"/>
      <c r="Y5610" s="40"/>
      <c r="Z5610" s="40"/>
    </row>
    <row r="5611" spans="1:26" x14ac:dyDescent="0.2">
      <c r="A5611" s="40"/>
      <c r="W5611" s="40"/>
      <c r="X5611" s="40"/>
      <c r="Y5611" s="40"/>
      <c r="Z5611" s="40"/>
    </row>
    <row r="5612" spans="1:26" x14ac:dyDescent="0.2">
      <c r="A5612" s="40"/>
      <c r="W5612" s="40"/>
      <c r="X5612" s="40"/>
      <c r="Y5612" s="40"/>
      <c r="Z5612" s="40"/>
    </row>
    <row r="5613" spans="1:26" x14ac:dyDescent="0.2">
      <c r="A5613" s="40"/>
      <c r="W5613" s="40"/>
      <c r="X5613" s="40"/>
      <c r="Y5613" s="40"/>
      <c r="Z5613" s="40"/>
    </row>
    <row r="5614" spans="1:26" x14ac:dyDescent="0.2">
      <c r="A5614" s="40"/>
      <c r="W5614" s="40"/>
      <c r="X5614" s="40"/>
      <c r="Y5614" s="40"/>
      <c r="Z5614" s="40"/>
    </row>
    <row r="5615" spans="1:26" x14ac:dyDescent="0.2">
      <c r="A5615" s="40"/>
      <c r="W5615" s="40"/>
      <c r="X5615" s="40"/>
      <c r="Y5615" s="40"/>
      <c r="Z5615" s="40"/>
    </row>
    <row r="5616" spans="1:26" x14ac:dyDescent="0.2">
      <c r="A5616" s="40"/>
      <c r="W5616" s="40"/>
      <c r="X5616" s="40"/>
      <c r="Y5616" s="40"/>
      <c r="Z5616" s="40"/>
    </row>
    <row r="5617" spans="1:26" x14ac:dyDescent="0.2">
      <c r="A5617" s="40"/>
      <c r="W5617" s="40"/>
      <c r="X5617" s="40"/>
      <c r="Y5617" s="40"/>
      <c r="Z5617" s="40"/>
    </row>
    <row r="5618" spans="1:26" x14ac:dyDescent="0.2">
      <c r="A5618" s="40"/>
      <c r="W5618" s="40"/>
      <c r="X5618" s="40"/>
      <c r="Y5618" s="40"/>
      <c r="Z5618" s="40"/>
    </row>
    <row r="5619" spans="1:26" x14ac:dyDescent="0.2">
      <c r="A5619" s="40"/>
      <c r="W5619" s="40"/>
      <c r="X5619" s="40"/>
      <c r="Y5619" s="40"/>
      <c r="Z5619" s="40"/>
    </row>
    <row r="5620" spans="1:26" x14ac:dyDescent="0.2">
      <c r="A5620" s="40"/>
      <c r="W5620" s="40"/>
      <c r="X5620" s="40"/>
      <c r="Y5620" s="40"/>
      <c r="Z5620" s="40"/>
    </row>
    <row r="5621" spans="1:26" x14ac:dyDescent="0.2">
      <c r="A5621" s="40"/>
      <c r="W5621" s="40"/>
      <c r="X5621" s="40"/>
      <c r="Y5621" s="40"/>
      <c r="Z5621" s="40"/>
    </row>
    <row r="5622" spans="1:26" x14ac:dyDescent="0.2">
      <c r="A5622" s="40"/>
      <c r="W5622" s="40"/>
      <c r="X5622" s="40"/>
      <c r="Y5622" s="40"/>
      <c r="Z5622" s="40"/>
    </row>
    <row r="5623" spans="1:26" x14ac:dyDescent="0.2">
      <c r="A5623" s="40"/>
      <c r="W5623" s="40"/>
      <c r="X5623" s="40"/>
      <c r="Y5623" s="40"/>
      <c r="Z5623" s="40"/>
    </row>
    <row r="5624" spans="1:26" x14ac:dyDescent="0.2">
      <c r="A5624" s="40"/>
      <c r="W5624" s="40"/>
      <c r="X5624" s="40"/>
      <c r="Y5624" s="40"/>
      <c r="Z5624" s="40"/>
    </row>
    <row r="5625" spans="1:26" x14ac:dyDescent="0.2">
      <c r="A5625" s="40"/>
      <c r="W5625" s="40"/>
      <c r="X5625" s="40"/>
      <c r="Y5625" s="40"/>
      <c r="Z5625" s="40"/>
    </row>
    <row r="5626" spans="1:26" x14ac:dyDescent="0.2">
      <c r="A5626" s="40"/>
      <c r="W5626" s="40"/>
      <c r="X5626" s="40"/>
      <c r="Y5626" s="40"/>
      <c r="Z5626" s="40"/>
    </row>
    <row r="5627" spans="1:26" x14ac:dyDescent="0.2">
      <c r="A5627" s="40"/>
      <c r="W5627" s="40"/>
      <c r="X5627" s="40"/>
      <c r="Y5627" s="40"/>
      <c r="Z5627" s="40"/>
    </row>
    <row r="5628" spans="1:26" x14ac:dyDescent="0.2">
      <c r="A5628" s="40"/>
      <c r="W5628" s="40"/>
      <c r="X5628" s="40"/>
      <c r="Y5628" s="40"/>
      <c r="Z5628" s="40"/>
    </row>
    <row r="5629" spans="1:26" x14ac:dyDescent="0.2">
      <c r="A5629" s="40"/>
      <c r="W5629" s="40"/>
      <c r="X5629" s="40"/>
      <c r="Y5629" s="40"/>
      <c r="Z5629" s="40"/>
    </row>
    <row r="5630" spans="1:26" x14ac:dyDescent="0.2">
      <c r="A5630" s="40"/>
      <c r="W5630" s="40"/>
      <c r="X5630" s="40"/>
      <c r="Y5630" s="40"/>
      <c r="Z5630" s="40"/>
    </row>
    <row r="5631" spans="1:26" x14ac:dyDescent="0.2">
      <c r="A5631" s="40"/>
      <c r="W5631" s="40"/>
      <c r="X5631" s="40"/>
      <c r="Y5631" s="40"/>
      <c r="Z5631" s="40"/>
    </row>
    <row r="5632" spans="1:26" x14ac:dyDescent="0.2">
      <c r="A5632" s="40"/>
      <c r="W5632" s="40"/>
      <c r="X5632" s="40"/>
      <c r="Y5632" s="40"/>
      <c r="Z5632" s="40"/>
    </row>
    <row r="5633" spans="1:26" x14ac:dyDescent="0.2">
      <c r="A5633" s="40"/>
      <c r="W5633" s="40"/>
      <c r="X5633" s="40"/>
      <c r="Y5633" s="40"/>
      <c r="Z5633" s="40"/>
    </row>
    <row r="5634" spans="1:26" x14ac:dyDescent="0.2">
      <c r="A5634" s="40"/>
      <c r="W5634" s="40"/>
      <c r="X5634" s="40"/>
      <c r="Y5634" s="40"/>
      <c r="Z5634" s="40"/>
    </row>
    <row r="5635" spans="1:26" x14ac:dyDescent="0.2">
      <c r="A5635" s="40"/>
      <c r="W5635" s="40"/>
      <c r="X5635" s="40"/>
      <c r="Y5635" s="40"/>
      <c r="Z5635" s="40"/>
    </row>
    <row r="5636" spans="1:26" x14ac:dyDescent="0.2">
      <c r="A5636" s="40"/>
      <c r="W5636" s="40"/>
      <c r="X5636" s="40"/>
      <c r="Y5636" s="40"/>
      <c r="Z5636" s="40"/>
    </row>
    <row r="5637" spans="1:26" x14ac:dyDescent="0.2">
      <c r="A5637" s="40"/>
      <c r="W5637" s="40"/>
      <c r="X5637" s="40"/>
      <c r="Y5637" s="40"/>
      <c r="Z5637" s="40"/>
    </row>
    <row r="5638" spans="1:26" x14ac:dyDescent="0.2">
      <c r="A5638" s="40"/>
      <c r="W5638" s="40"/>
      <c r="X5638" s="40"/>
      <c r="Y5638" s="40"/>
      <c r="Z5638" s="40"/>
    </row>
    <row r="5639" spans="1:26" x14ac:dyDescent="0.2">
      <c r="A5639" s="40"/>
      <c r="W5639" s="40"/>
      <c r="X5639" s="40"/>
      <c r="Y5639" s="40"/>
      <c r="Z5639" s="40"/>
    </row>
    <row r="5640" spans="1:26" x14ac:dyDescent="0.2">
      <c r="A5640" s="40"/>
      <c r="W5640" s="40"/>
      <c r="X5640" s="40"/>
      <c r="Y5640" s="40"/>
      <c r="Z5640" s="40"/>
    </row>
    <row r="5641" spans="1:26" x14ac:dyDescent="0.2">
      <c r="A5641" s="40"/>
      <c r="W5641" s="40"/>
      <c r="X5641" s="40"/>
      <c r="Y5641" s="40"/>
      <c r="Z5641" s="40"/>
    </row>
    <row r="5642" spans="1:26" x14ac:dyDescent="0.2">
      <c r="A5642" s="40"/>
      <c r="W5642" s="40"/>
      <c r="X5642" s="40"/>
      <c r="Y5642" s="40"/>
      <c r="Z5642" s="40"/>
    </row>
    <row r="5643" spans="1:26" x14ac:dyDescent="0.2">
      <c r="A5643" s="40"/>
      <c r="W5643" s="40"/>
      <c r="X5643" s="40"/>
      <c r="Y5643" s="40"/>
      <c r="Z5643" s="40"/>
    </row>
    <row r="5644" spans="1:26" x14ac:dyDescent="0.2">
      <c r="A5644" s="40"/>
      <c r="W5644" s="40"/>
      <c r="X5644" s="40"/>
      <c r="Y5644" s="40"/>
      <c r="Z5644" s="40"/>
    </row>
    <row r="5645" spans="1:26" x14ac:dyDescent="0.2">
      <c r="A5645" s="40"/>
      <c r="W5645" s="40"/>
      <c r="X5645" s="40"/>
      <c r="Y5645" s="40"/>
      <c r="Z5645" s="40"/>
    </row>
    <row r="5646" spans="1:26" x14ac:dyDescent="0.2">
      <c r="A5646" s="40"/>
      <c r="W5646" s="40"/>
      <c r="X5646" s="40"/>
      <c r="Y5646" s="40"/>
      <c r="Z5646" s="40"/>
    </row>
    <row r="5647" spans="1:26" x14ac:dyDescent="0.2">
      <c r="A5647" s="40"/>
      <c r="W5647" s="40"/>
      <c r="X5647" s="40"/>
      <c r="Y5647" s="40"/>
      <c r="Z5647" s="40"/>
    </row>
    <row r="5648" spans="1:26" x14ac:dyDescent="0.2">
      <c r="A5648" s="40"/>
      <c r="W5648" s="40"/>
      <c r="X5648" s="40"/>
      <c r="Y5648" s="40"/>
      <c r="Z5648" s="40"/>
    </row>
    <row r="5649" spans="1:26" x14ac:dyDescent="0.2">
      <c r="A5649" s="40"/>
      <c r="W5649" s="40"/>
      <c r="X5649" s="40"/>
      <c r="Y5649" s="40"/>
      <c r="Z5649" s="40"/>
    </row>
    <row r="5650" spans="1:26" x14ac:dyDescent="0.2">
      <c r="A5650" s="40"/>
      <c r="W5650" s="40"/>
      <c r="X5650" s="40"/>
      <c r="Y5650" s="40"/>
      <c r="Z5650" s="40"/>
    </row>
    <row r="5651" spans="1:26" x14ac:dyDescent="0.2">
      <c r="A5651" s="40"/>
      <c r="W5651" s="40"/>
      <c r="X5651" s="40"/>
      <c r="Y5651" s="40"/>
      <c r="Z5651" s="40"/>
    </row>
    <row r="5652" spans="1:26" x14ac:dyDescent="0.2">
      <c r="A5652" s="40"/>
      <c r="W5652" s="40"/>
      <c r="X5652" s="40"/>
      <c r="Y5652" s="40"/>
      <c r="Z5652" s="40"/>
    </row>
    <row r="5653" spans="1:26" x14ac:dyDescent="0.2">
      <c r="A5653" s="40"/>
      <c r="W5653" s="40"/>
      <c r="X5653" s="40"/>
      <c r="Y5653" s="40"/>
      <c r="Z5653" s="40"/>
    </row>
    <row r="5654" spans="1:26" x14ac:dyDescent="0.2">
      <c r="A5654" s="40"/>
      <c r="W5654" s="40"/>
      <c r="X5654" s="40"/>
      <c r="Y5654" s="40"/>
      <c r="Z5654" s="40"/>
    </row>
    <row r="5655" spans="1:26" x14ac:dyDescent="0.2">
      <c r="A5655" s="40"/>
      <c r="W5655" s="40"/>
      <c r="X5655" s="40"/>
      <c r="Y5655" s="40"/>
      <c r="Z5655" s="40"/>
    </row>
    <row r="5656" spans="1:26" x14ac:dyDescent="0.2">
      <c r="A5656" s="40"/>
      <c r="W5656" s="40"/>
      <c r="X5656" s="40"/>
      <c r="Y5656" s="40"/>
      <c r="Z5656" s="40"/>
    </row>
    <row r="5657" spans="1:26" x14ac:dyDescent="0.2">
      <c r="A5657" s="40"/>
      <c r="W5657" s="40"/>
      <c r="X5657" s="40"/>
      <c r="Y5657" s="40"/>
      <c r="Z5657" s="40"/>
    </row>
    <row r="5658" spans="1:26" x14ac:dyDescent="0.2">
      <c r="A5658" s="40"/>
      <c r="W5658" s="40"/>
      <c r="X5658" s="40"/>
      <c r="Y5658" s="40"/>
      <c r="Z5658" s="40"/>
    </row>
    <row r="5659" spans="1:26" x14ac:dyDescent="0.2">
      <c r="A5659" s="40"/>
      <c r="W5659" s="40"/>
      <c r="X5659" s="40"/>
      <c r="Y5659" s="40"/>
      <c r="Z5659" s="40"/>
    </row>
    <row r="5660" spans="1:26" x14ac:dyDescent="0.2">
      <c r="A5660" s="40"/>
      <c r="W5660" s="40"/>
      <c r="X5660" s="40"/>
      <c r="Y5660" s="40"/>
      <c r="Z5660" s="40"/>
    </row>
    <row r="5661" spans="1:26" x14ac:dyDescent="0.2">
      <c r="A5661" s="40"/>
      <c r="W5661" s="40"/>
      <c r="X5661" s="40"/>
      <c r="Y5661" s="40"/>
      <c r="Z5661" s="40"/>
    </row>
    <row r="5662" spans="1:26" x14ac:dyDescent="0.2">
      <c r="A5662" s="40"/>
      <c r="W5662" s="40"/>
      <c r="X5662" s="40"/>
      <c r="Y5662" s="40"/>
      <c r="Z5662" s="40"/>
    </row>
    <row r="5663" spans="1:26" x14ac:dyDescent="0.2">
      <c r="A5663" s="40"/>
      <c r="W5663" s="40"/>
      <c r="X5663" s="40"/>
      <c r="Y5663" s="40"/>
      <c r="Z5663" s="40"/>
    </row>
    <row r="5664" spans="1:26" x14ac:dyDescent="0.2">
      <c r="A5664" s="40"/>
      <c r="W5664" s="40"/>
      <c r="X5664" s="40"/>
      <c r="Y5664" s="40"/>
      <c r="Z5664" s="40"/>
    </row>
    <row r="5665" spans="1:26" x14ac:dyDescent="0.2">
      <c r="A5665" s="40"/>
      <c r="W5665" s="40"/>
      <c r="X5665" s="40"/>
      <c r="Y5665" s="40"/>
      <c r="Z5665" s="40"/>
    </row>
    <row r="5666" spans="1:26" x14ac:dyDescent="0.2">
      <c r="A5666" s="40"/>
      <c r="W5666" s="40"/>
      <c r="X5666" s="40"/>
      <c r="Y5666" s="40"/>
      <c r="Z5666" s="40"/>
    </row>
    <row r="5667" spans="1:26" x14ac:dyDescent="0.2">
      <c r="A5667" s="40"/>
      <c r="W5667" s="40"/>
      <c r="X5667" s="40"/>
      <c r="Y5667" s="40"/>
      <c r="Z5667" s="40"/>
    </row>
    <row r="5668" spans="1:26" x14ac:dyDescent="0.2">
      <c r="A5668" s="40"/>
      <c r="W5668" s="40"/>
      <c r="X5668" s="40"/>
      <c r="Y5668" s="40"/>
      <c r="Z5668" s="40"/>
    </row>
    <row r="5669" spans="1:26" x14ac:dyDescent="0.2">
      <c r="A5669" s="40"/>
      <c r="W5669" s="40"/>
      <c r="X5669" s="40"/>
      <c r="Y5669" s="40"/>
      <c r="Z5669" s="40"/>
    </row>
    <row r="5670" spans="1:26" x14ac:dyDescent="0.2">
      <c r="A5670" s="40"/>
      <c r="W5670" s="40"/>
      <c r="X5670" s="40"/>
      <c r="Y5670" s="40"/>
      <c r="Z5670" s="40"/>
    </row>
    <row r="5671" spans="1:26" x14ac:dyDescent="0.2">
      <c r="A5671" s="40"/>
      <c r="W5671" s="40"/>
      <c r="X5671" s="40"/>
      <c r="Y5671" s="40"/>
      <c r="Z5671" s="40"/>
    </row>
    <row r="5672" spans="1:26" x14ac:dyDescent="0.2">
      <c r="A5672" s="40"/>
      <c r="W5672" s="40"/>
      <c r="X5672" s="40"/>
      <c r="Y5672" s="40"/>
      <c r="Z5672" s="40"/>
    </row>
    <row r="5673" spans="1:26" x14ac:dyDescent="0.2">
      <c r="A5673" s="40"/>
      <c r="W5673" s="40"/>
      <c r="X5673" s="40"/>
      <c r="Y5673" s="40"/>
      <c r="Z5673" s="40"/>
    </row>
    <row r="5674" spans="1:26" x14ac:dyDescent="0.2">
      <c r="A5674" s="40"/>
      <c r="W5674" s="40"/>
      <c r="X5674" s="40"/>
      <c r="Y5674" s="40"/>
      <c r="Z5674" s="40"/>
    </row>
    <row r="5675" spans="1:26" x14ac:dyDescent="0.2">
      <c r="A5675" s="40"/>
      <c r="W5675" s="40"/>
      <c r="X5675" s="40"/>
      <c r="Y5675" s="40"/>
      <c r="Z5675" s="40"/>
    </row>
    <row r="5676" spans="1:26" x14ac:dyDescent="0.2">
      <c r="A5676" s="40"/>
      <c r="W5676" s="40"/>
      <c r="X5676" s="40"/>
      <c r="Y5676" s="40"/>
      <c r="Z5676" s="40"/>
    </row>
    <row r="5677" spans="1:26" x14ac:dyDescent="0.2">
      <c r="A5677" s="40"/>
      <c r="W5677" s="40"/>
      <c r="X5677" s="40"/>
      <c r="Y5677" s="40"/>
      <c r="Z5677" s="40"/>
    </row>
    <row r="5678" spans="1:26" x14ac:dyDescent="0.2">
      <c r="A5678" s="40"/>
      <c r="W5678" s="40"/>
      <c r="X5678" s="40"/>
      <c r="Y5678" s="40"/>
      <c r="Z5678" s="40"/>
    </row>
    <row r="5679" spans="1:26" x14ac:dyDescent="0.2">
      <c r="A5679" s="40"/>
      <c r="W5679" s="40"/>
      <c r="X5679" s="40"/>
      <c r="Y5679" s="40"/>
      <c r="Z5679" s="40"/>
    </row>
    <row r="5680" spans="1:26" x14ac:dyDescent="0.2">
      <c r="A5680" s="40"/>
      <c r="W5680" s="40"/>
      <c r="X5680" s="40"/>
      <c r="Y5680" s="40"/>
      <c r="Z5680" s="40"/>
    </row>
    <row r="5681" spans="1:26" x14ac:dyDescent="0.2">
      <c r="A5681" s="40"/>
      <c r="W5681" s="40"/>
      <c r="X5681" s="40"/>
      <c r="Y5681" s="40"/>
      <c r="Z5681" s="40"/>
    </row>
    <row r="5682" spans="1:26" x14ac:dyDescent="0.2">
      <c r="A5682" s="40"/>
      <c r="W5682" s="40"/>
      <c r="X5682" s="40"/>
      <c r="Y5682" s="40"/>
      <c r="Z5682" s="40"/>
    </row>
    <row r="5683" spans="1:26" x14ac:dyDescent="0.2">
      <c r="A5683" s="40"/>
      <c r="W5683" s="40"/>
      <c r="X5683" s="40"/>
      <c r="Y5683" s="40"/>
      <c r="Z5683" s="40"/>
    </row>
    <row r="5684" spans="1:26" x14ac:dyDescent="0.2">
      <c r="A5684" s="40"/>
      <c r="W5684" s="40"/>
      <c r="X5684" s="40"/>
      <c r="Y5684" s="40"/>
      <c r="Z5684" s="40"/>
    </row>
    <row r="5685" spans="1:26" x14ac:dyDescent="0.2">
      <c r="A5685" s="40"/>
      <c r="W5685" s="40"/>
      <c r="X5685" s="40"/>
      <c r="Y5685" s="40"/>
      <c r="Z5685" s="40"/>
    </row>
    <row r="5686" spans="1:26" x14ac:dyDescent="0.2">
      <c r="A5686" s="40"/>
      <c r="W5686" s="40"/>
      <c r="X5686" s="40"/>
      <c r="Y5686" s="40"/>
      <c r="Z5686" s="40"/>
    </row>
    <row r="5687" spans="1:26" x14ac:dyDescent="0.2">
      <c r="A5687" s="40"/>
      <c r="W5687" s="40"/>
      <c r="X5687" s="40"/>
      <c r="Y5687" s="40"/>
      <c r="Z5687" s="40"/>
    </row>
    <row r="5688" spans="1:26" x14ac:dyDescent="0.2">
      <c r="A5688" s="40"/>
      <c r="W5688" s="40"/>
      <c r="X5688" s="40"/>
      <c r="Y5688" s="40"/>
      <c r="Z5688" s="40"/>
    </row>
    <row r="5689" spans="1:26" x14ac:dyDescent="0.2">
      <c r="A5689" s="40"/>
      <c r="W5689" s="40"/>
      <c r="X5689" s="40"/>
      <c r="Y5689" s="40"/>
      <c r="Z5689" s="40"/>
    </row>
    <row r="5690" spans="1:26" x14ac:dyDescent="0.2">
      <c r="A5690" s="40"/>
      <c r="W5690" s="40"/>
      <c r="X5690" s="40"/>
      <c r="Y5690" s="40"/>
      <c r="Z5690" s="40"/>
    </row>
    <row r="5691" spans="1:26" x14ac:dyDescent="0.2">
      <c r="A5691" s="40"/>
      <c r="W5691" s="40"/>
      <c r="X5691" s="40"/>
      <c r="Y5691" s="40"/>
      <c r="Z5691" s="40"/>
    </row>
    <row r="5692" spans="1:26" x14ac:dyDescent="0.2">
      <c r="A5692" s="40"/>
      <c r="W5692" s="40"/>
      <c r="X5692" s="40"/>
      <c r="Y5692" s="40"/>
      <c r="Z5692" s="40"/>
    </row>
    <row r="5693" spans="1:26" x14ac:dyDescent="0.2">
      <c r="A5693" s="40"/>
      <c r="W5693" s="40"/>
      <c r="X5693" s="40"/>
      <c r="Y5693" s="40"/>
      <c r="Z5693" s="40"/>
    </row>
    <row r="5694" spans="1:26" x14ac:dyDescent="0.2">
      <c r="A5694" s="40"/>
      <c r="W5694" s="40"/>
      <c r="X5694" s="40"/>
      <c r="Y5694" s="40"/>
      <c r="Z5694" s="40"/>
    </row>
    <row r="5695" spans="1:26" x14ac:dyDescent="0.2">
      <c r="A5695" s="40"/>
      <c r="W5695" s="40"/>
      <c r="X5695" s="40"/>
      <c r="Y5695" s="40"/>
      <c r="Z5695" s="40"/>
    </row>
    <row r="5696" spans="1:26" x14ac:dyDescent="0.2">
      <c r="A5696" s="40"/>
      <c r="W5696" s="40"/>
      <c r="X5696" s="40"/>
      <c r="Y5696" s="40"/>
      <c r="Z5696" s="40"/>
    </row>
    <row r="5697" spans="1:26" x14ac:dyDescent="0.2">
      <c r="A5697" s="40"/>
      <c r="W5697" s="40"/>
      <c r="X5697" s="40"/>
      <c r="Y5697" s="40"/>
      <c r="Z5697" s="40"/>
    </row>
    <row r="5698" spans="1:26" x14ac:dyDescent="0.2">
      <c r="A5698" s="40"/>
      <c r="W5698" s="40"/>
      <c r="X5698" s="40"/>
      <c r="Y5698" s="40"/>
      <c r="Z5698" s="40"/>
    </row>
    <row r="5699" spans="1:26" x14ac:dyDescent="0.2">
      <c r="A5699" s="40"/>
      <c r="W5699" s="40"/>
      <c r="X5699" s="40"/>
      <c r="Y5699" s="40"/>
      <c r="Z5699" s="40"/>
    </row>
    <row r="5700" spans="1:26" x14ac:dyDescent="0.2">
      <c r="A5700" s="40"/>
      <c r="W5700" s="40"/>
      <c r="X5700" s="40"/>
      <c r="Y5700" s="40"/>
      <c r="Z5700" s="40"/>
    </row>
    <row r="5701" spans="1:26" x14ac:dyDescent="0.2">
      <c r="A5701" s="40"/>
      <c r="W5701" s="40"/>
      <c r="X5701" s="40"/>
      <c r="Y5701" s="40"/>
      <c r="Z5701" s="40"/>
    </row>
    <row r="5702" spans="1:26" x14ac:dyDescent="0.2">
      <c r="A5702" s="40"/>
      <c r="W5702" s="40"/>
      <c r="X5702" s="40"/>
      <c r="Y5702" s="40"/>
      <c r="Z5702" s="40"/>
    </row>
    <row r="5703" spans="1:26" x14ac:dyDescent="0.2">
      <c r="A5703" s="40"/>
      <c r="W5703" s="40"/>
      <c r="X5703" s="40"/>
      <c r="Y5703" s="40"/>
      <c r="Z5703" s="40"/>
    </row>
    <row r="5704" spans="1:26" x14ac:dyDescent="0.2">
      <c r="A5704" s="40"/>
      <c r="W5704" s="40"/>
      <c r="X5704" s="40"/>
      <c r="Y5704" s="40"/>
      <c r="Z5704" s="40"/>
    </row>
    <row r="5705" spans="1:26" x14ac:dyDescent="0.2">
      <c r="A5705" s="40"/>
      <c r="W5705" s="40"/>
      <c r="X5705" s="40"/>
      <c r="Y5705" s="40"/>
      <c r="Z5705" s="40"/>
    </row>
    <row r="5706" spans="1:26" x14ac:dyDescent="0.2">
      <c r="A5706" s="40"/>
      <c r="W5706" s="40"/>
      <c r="X5706" s="40"/>
      <c r="Y5706" s="40"/>
      <c r="Z5706" s="40"/>
    </row>
    <row r="5707" spans="1:26" x14ac:dyDescent="0.2">
      <c r="A5707" s="40"/>
      <c r="W5707" s="40"/>
      <c r="X5707" s="40"/>
      <c r="Y5707" s="40"/>
      <c r="Z5707" s="40"/>
    </row>
    <row r="5708" spans="1:26" x14ac:dyDescent="0.2">
      <c r="A5708" s="40"/>
      <c r="W5708" s="40"/>
      <c r="X5708" s="40"/>
      <c r="Y5708" s="40"/>
      <c r="Z5708" s="40"/>
    </row>
    <row r="5709" spans="1:26" x14ac:dyDescent="0.2">
      <c r="A5709" s="40"/>
      <c r="W5709" s="40"/>
      <c r="X5709" s="40"/>
      <c r="Y5709" s="40"/>
      <c r="Z5709" s="40"/>
    </row>
    <row r="5710" spans="1:26" x14ac:dyDescent="0.2">
      <c r="A5710" s="40"/>
      <c r="W5710" s="40"/>
      <c r="X5710" s="40"/>
      <c r="Y5710" s="40"/>
      <c r="Z5710" s="40"/>
    </row>
    <row r="5711" spans="1:26" x14ac:dyDescent="0.2">
      <c r="A5711" s="40"/>
      <c r="W5711" s="40"/>
      <c r="X5711" s="40"/>
      <c r="Y5711" s="40"/>
      <c r="Z5711" s="40"/>
    </row>
    <row r="5712" spans="1:26" x14ac:dyDescent="0.2">
      <c r="A5712" s="40"/>
      <c r="W5712" s="40"/>
      <c r="X5712" s="40"/>
      <c r="Y5712" s="40"/>
      <c r="Z5712" s="40"/>
    </row>
    <row r="5713" spans="1:26" x14ac:dyDescent="0.2">
      <c r="A5713" s="40"/>
      <c r="W5713" s="40"/>
      <c r="X5713" s="40"/>
      <c r="Y5713" s="40"/>
      <c r="Z5713" s="40"/>
    </row>
    <row r="5714" spans="1:26" x14ac:dyDescent="0.2">
      <c r="A5714" s="40"/>
      <c r="W5714" s="40"/>
      <c r="X5714" s="40"/>
      <c r="Y5714" s="40"/>
      <c r="Z5714" s="40"/>
    </row>
    <row r="5715" spans="1:26" x14ac:dyDescent="0.2">
      <c r="A5715" s="40"/>
      <c r="W5715" s="40"/>
      <c r="X5715" s="40"/>
      <c r="Y5715" s="40"/>
      <c r="Z5715" s="40"/>
    </row>
    <row r="5716" spans="1:26" x14ac:dyDescent="0.2">
      <c r="A5716" s="40"/>
      <c r="W5716" s="40"/>
      <c r="X5716" s="40"/>
      <c r="Y5716" s="40"/>
      <c r="Z5716" s="40"/>
    </row>
    <row r="5717" spans="1:26" x14ac:dyDescent="0.2">
      <c r="A5717" s="40"/>
      <c r="W5717" s="40"/>
      <c r="X5717" s="40"/>
      <c r="Y5717" s="40"/>
      <c r="Z5717" s="40"/>
    </row>
    <row r="5718" spans="1:26" x14ac:dyDescent="0.2">
      <c r="A5718" s="40"/>
      <c r="W5718" s="40"/>
      <c r="X5718" s="40"/>
      <c r="Y5718" s="40"/>
      <c r="Z5718" s="40"/>
    </row>
    <row r="5719" spans="1:26" x14ac:dyDescent="0.2">
      <c r="A5719" s="40"/>
      <c r="W5719" s="40"/>
      <c r="X5719" s="40"/>
      <c r="Y5719" s="40"/>
      <c r="Z5719" s="40"/>
    </row>
    <row r="5720" spans="1:26" x14ac:dyDescent="0.2">
      <c r="A5720" s="40"/>
      <c r="W5720" s="40"/>
      <c r="X5720" s="40"/>
      <c r="Y5720" s="40"/>
      <c r="Z5720" s="40"/>
    </row>
    <row r="5721" spans="1:26" x14ac:dyDescent="0.2">
      <c r="A5721" s="40"/>
      <c r="W5721" s="40"/>
      <c r="X5721" s="40"/>
      <c r="Y5721" s="40"/>
      <c r="Z5721" s="40"/>
    </row>
    <row r="5722" spans="1:26" x14ac:dyDescent="0.2">
      <c r="A5722" s="40"/>
      <c r="W5722" s="40"/>
      <c r="X5722" s="40"/>
      <c r="Y5722" s="40"/>
      <c r="Z5722" s="40"/>
    </row>
    <row r="5723" spans="1:26" x14ac:dyDescent="0.2">
      <c r="A5723" s="40"/>
      <c r="W5723" s="40"/>
      <c r="X5723" s="40"/>
      <c r="Y5723" s="40"/>
      <c r="Z5723" s="40"/>
    </row>
    <row r="5724" spans="1:26" x14ac:dyDescent="0.2">
      <c r="A5724" s="40"/>
      <c r="W5724" s="40"/>
      <c r="X5724" s="40"/>
      <c r="Y5724" s="40"/>
      <c r="Z5724" s="40"/>
    </row>
    <row r="5725" spans="1:26" x14ac:dyDescent="0.2">
      <c r="A5725" s="40"/>
      <c r="W5725" s="40"/>
      <c r="X5725" s="40"/>
      <c r="Y5725" s="40"/>
      <c r="Z5725" s="40"/>
    </row>
    <row r="5726" spans="1:26" x14ac:dyDescent="0.2">
      <c r="A5726" s="40"/>
      <c r="W5726" s="40"/>
      <c r="X5726" s="40"/>
      <c r="Y5726" s="40"/>
      <c r="Z5726" s="40"/>
    </row>
    <row r="5727" spans="1:26" x14ac:dyDescent="0.2">
      <c r="A5727" s="40"/>
      <c r="W5727" s="40"/>
      <c r="X5727" s="40"/>
      <c r="Y5727" s="40"/>
      <c r="Z5727" s="40"/>
    </row>
    <row r="5728" spans="1:26" x14ac:dyDescent="0.2">
      <c r="A5728" s="40"/>
      <c r="W5728" s="40"/>
      <c r="X5728" s="40"/>
      <c r="Y5728" s="40"/>
      <c r="Z5728" s="40"/>
    </row>
    <row r="5729" spans="1:26" x14ac:dyDescent="0.2">
      <c r="A5729" s="40"/>
      <c r="W5729" s="40"/>
      <c r="X5729" s="40"/>
      <c r="Y5729" s="40"/>
      <c r="Z5729" s="40"/>
    </row>
    <row r="5730" spans="1:26" x14ac:dyDescent="0.2">
      <c r="A5730" s="40"/>
      <c r="W5730" s="40"/>
      <c r="X5730" s="40"/>
      <c r="Y5730" s="40"/>
      <c r="Z5730" s="40"/>
    </row>
    <row r="5731" spans="1:26" x14ac:dyDescent="0.2">
      <c r="A5731" s="40"/>
      <c r="W5731" s="40"/>
      <c r="X5731" s="40"/>
      <c r="Y5731" s="40"/>
      <c r="Z5731" s="40"/>
    </row>
    <row r="5732" spans="1:26" x14ac:dyDescent="0.2">
      <c r="A5732" s="40"/>
      <c r="W5732" s="40"/>
      <c r="X5732" s="40"/>
      <c r="Y5732" s="40"/>
      <c r="Z5732" s="40"/>
    </row>
    <row r="5733" spans="1:26" x14ac:dyDescent="0.2">
      <c r="A5733" s="40"/>
      <c r="W5733" s="40"/>
      <c r="X5733" s="40"/>
      <c r="Y5733" s="40"/>
      <c r="Z5733" s="40"/>
    </row>
    <row r="5734" spans="1:26" x14ac:dyDescent="0.2">
      <c r="A5734" s="40"/>
      <c r="W5734" s="40"/>
      <c r="X5734" s="40"/>
      <c r="Y5734" s="40"/>
      <c r="Z5734" s="40"/>
    </row>
    <row r="5735" spans="1:26" x14ac:dyDescent="0.2">
      <c r="A5735" s="40"/>
      <c r="W5735" s="40"/>
      <c r="X5735" s="40"/>
      <c r="Y5735" s="40"/>
      <c r="Z5735" s="40"/>
    </row>
    <row r="5736" spans="1:26" x14ac:dyDescent="0.2">
      <c r="A5736" s="40"/>
      <c r="W5736" s="40"/>
      <c r="X5736" s="40"/>
      <c r="Y5736" s="40"/>
      <c r="Z5736" s="40"/>
    </row>
    <row r="5737" spans="1:26" x14ac:dyDescent="0.2">
      <c r="A5737" s="40"/>
      <c r="W5737" s="40"/>
      <c r="X5737" s="40"/>
      <c r="Y5737" s="40"/>
      <c r="Z5737" s="40"/>
    </row>
    <row r="5738" spans="1:26" x14ac:dyDescent="0.2">
      <c r="A5738" s="40"/>
      <c r="W5738" s="40"/>
      <c r="X5738" s="40"/>
      <c r="Y5738" s="40"/>
      <c r="Z5738" s="40"/>
    </row>
    <row r="5739" spans="1:26" x14ac:dyDescent="0.2">
      <c r="A5739" s="40"/>
      <c r="W5739" s="40"/>
      <c r="X5739" s="40"/>
      <c r="Y5739" s="40"/>
      <c r="Z5739" s="40"/>
    </row>
    <row r="5740" spans="1:26" x14ac:dyDescent="0.2">
      <c r="A5740" s="40"/>
      <c r="W5740" s="40"/>
      <c r="X5740" s="40"/>
      <c r="Y5740" s="40"/>
      <c r="Z5740" s="40"/>
    </row>
    <row r="5741" spans="1:26" x14ac:dyDescent="0.2">
      <c r="A5741" s="40"/>
      <c r="W5741" s="40"/>
      <c r="X5741" s="40"/>
      <c r="Y5741" s="40"/>
      <c r="Z5741" s="40"/>
    </row>
    <row r="5742" spans="1:26" x14ac:dyDescent="0.2">
      <c r="A5742" s="40"/>
      <c r="W5742" s="40"/>
      <c r="X5742" s="40"/>
      <c r="Y5742" s="40"/>
      <c r="Z5742" s="40"/>
    </row>
    <row r="5743" spans="1:26" x14ac:dyDescent="0.2">
      <c r="A5743" s="40"/>
      <c r="W5743" s="40"/>
      <c r="X5743" s="40"/>
      <c r="Y5743" s="40"/>
      <c r="Z5743" s="40"/>
    </row>
    <row r="5744" spans="1:26" x14ac:dyDescent="0.2">
      <c r="A5744" s="40"/>
      <c r="W5744" s="40"/>
      <c r="X5744" s="40"/>
      <c r="Y5744" s="40"/>
      <c r="Z5744" s="40"/>
    </row>
    <row r="5745" spans="1:26" x14ac:dyDescent="0.2">
      <c r="A5745" s="40"/>
      <c r="W5745" s="40"/>
      <c r="X5745" s="40"/>
      <c r="Y5745" s="40"/>
      <c r="Z5745" s="40"/>
    </row>
    <row r="5746" spans="1:26" x14ac:dyDescent="0.2">
      <c r="A5746" s="40"/>
      <c r="W5746" s="40"/>
      <c r="X5746" s="40"/>
      <c r="Y5746" s="40"/>
      <c r="Z5746" s="40"/>
    </row>
    <row r="5747" spans="1:26" x14ac:dyDescent="0.2">
      <c r="A5747" s="40"/>
      <c r="W5747" s="40"/>
      <c r="X5747" s="40"/>
      <c r="Y5747" s="40"/>
      <c r="Z5747" s="40"/>
    </row>
    <row r="5748" spans="1:26" x14ac:dyDescent="0.2">
      <c r="A5748" s="40"/>
      <c r="W5748" s="40"/>
      <c r="X5748" s="40"/>
      <c r="Y5748" s="40"/>
      <c r="Z5748" s="40"/>
    </row>
    <row r="5749" spans="1:26" x14ac:dyDescent="0.2">
      <c r="A5749" s="40"/>
      <c r="W5749" s="40"/>
      <c r="X5749" s="40"/>
      <c r="Y5749" s="40"/>
      <c r="Z5749" s="40"/>
    </row>
    <row r="5750" spans="1:26" x14ac:dyDescent="0.2">
      <c r="A5750" s="40"/>
      <c r="W5750" s="40"/>
      <c r="X5750" s="40"/>
      <c r="Y5750" s="40"/>
      <c r="Z5750" s="40"/>
    </row>
    <row r="5751" spans="1:26" x14ac:dyDescent="0.2">
      <c r="A5751" s="40"/>
      <c r="W5751" s="40"/>
      <c r="X5751" s="40"/>
      <c r="Y5751" s="40"/>
      <c r="Z5751" s="40"/>
    </row>
    <row r="5752" spans="1:26" x14ac:dyDescent="0.2">
      <c r="A5752" s="40"/>
      <c r="W5752" s="40"/>
      <c r="X5752" s="40"/>
      <c r="Y5752" s="40"/>
      <c r="Z5752" s="40"/>
    </row>
    <row r="5753" spans="1:26" x14ac:dyDescent="0.2">
      <c r="A5753" s="40"/>
      <c r="W5753" s="40"/>
      <c r="X5753" s="40"/>
      <c r="Y5753" s="40"/>
      <c r="Z5753" s="40"/>
    </row>
    <row r="5754" spans="1:26" x14ac:dyDescent="0.2">
      <c r="A5754" s="40"/>
      <c r="W5754" s="40"/>
      <c r="X5754" s="40"/>
      <c r="Y5754" s="40"/>
      <c r="Z5754" s="40"/>
    </row>
    <row r="5755" spans="1:26" x14ac:dyDescent="0.2">
      <c r="A5755" s="40"/>
      <c r="W5755" s="40"/>
      <c r="X5755" s="40"/>
      <c r="Y5755" s="40"/>
      <c r="Z5755" s="40"/>
    </row>
    <row r="5756" spans="1:26" x14ac:dyDescent="0.2">
      <c r="A5756" s="40"/>
      <c r="W5756" s="40"/>
      <c r="X5756" s="40"/>
      <c r="Y5756" s="40"/>
      <c r="Z5756" s="40"/>
    </row>
    <row r="5757" spans="1:26" x14ac:dyDescent="0.2">
      <c r="A5757" s="40"/>
      <c r="W5757" s="40"/>
      <c r="X5757" s="40"/>
      <c r="Y5757" s="40"/>
      <c r="Z5757" s="40"/>
    </row>
    <row r="5758" spans="1:26" x14ac:dyDescent="0.2">
      <c r="A5758" s="40"/>
      <c r="W5758" s="40"/>
      <c r="X5758" s="40"/>
      <c r="Y5758" s="40"/>
      <c r="Z5758" s="40"/>
    </row>
    <row r="5759" spans="1:26" x14ac:dyDescent="0.2">
      <c r="A5759" s="40"/>
      <c r="W5759" s="40"/>
      <c r="X5759" s="40"/>
      <c r="Y5759" s="40"/>
      <c r="Z5759" s="40"/>
    </row>
    <row r="5760" spans="1:26" x14ac:dyDescent="0.2">
      <c r="A5760" s="40"/>
      <c r="W5760" s="40"/>
      <c r="X5760" s="40"/>
      <c r="Y5760" s="40"/>
      <c r="Z5760" s="40"/>
    </row>
    <row r="5761" spans="1:26" x14ac:dyDescent="0.2">
      <c r="A5761" s="40"/>
      <c r="W5761" s="40"/>
      <c r="X5761" s="40"/>
      <c r="Y5761" s="40"/>
      <c r="Z5761" s="40"/>
    </row>
    <row r="5762" spans="1:26" x14ac:dyDescent="0.2">
      <c r="A5762" s="40"/>
      <c r="W5762" s="40"/>
      <c r="X5762" s="40"/>
      <c r="Y5762" s="40"/>
      <c r="Z5762" s="40"/>
    </row>
    <row r="5763" spans="1:26" x14ac:dyDescent="0.2">
      <c r="A5763" s="40"/>
      <c r="W5763" s="40"/>
      <c r="X5763" s="40"/>
      <c r="Y5763" s="40"/>
      <c r="Z5763" s="40"/>
    </row>
    <row r="5764" spans="1:26" x14ac:dyDescent="0.2">
      <c r="A5764" s="40"/>
      <c r="W5764" s="40"/>
      <c r="X5764" s="40"/>
      <c r="Y5764" s="40"/>
      <c r="Z5764" s="40"/>
    </row>
    <row r="5765" spans="1:26" x14ac:dyDescent="0.2">
      <c r="A5765" s="40"/>
      <c r="W5765" s="40"/>
      <c r="X5765" s="40"/>
      <c r="Y5765" s="40"/>
      <c r="Z5765" s="40"/>
    </row>
    <row r="5766" spans="1:26" x14ac:dyDescent="0.2">
      <c r="A5766" s="40"/>
      <c r="W5766" s="40"/>
      <c r="X5766" s="40"/>
      <c r="Y5766" s="40"/>
      <c r="Z5766" s="40"/>
    </row>
    <row r="5767" spans="1:26" x14ac:dyDescent="0.2">
      <c r="A5767" s="40"/>
      <c r="W5767" s="40"/>
      <c r="X5767" s="40"/>
      <c r="Y5767" s="40"/>
      <c r="Z5767" s="40"/>
    </row>
    <row r="5768" spans="1:26" x14ac:dyDescent="0.2">
      <c r="A5768" s="40"/>
      <c r="W5768" s="40"/>
      <c r="X5768" s="40"/>
      <c r="Y5768" s="40"/>
      <c r="Z5768" s="40"/>
    </row>
    <row r="5769" spans="1:26" x14ac:dyDescent="0.2">
      <c r="A5769" s="40"/>
      <c r="W5769" s="40"/>
      <c r="X5769" s="40"/>
      <c r="Y5769" s="40"/>
      <c r="Z5769" s="40"/>
    </row>
    <row r="5770" spans="1:26" x14ac:dyDescent="0.2">
      <c r="A5770" s="40"/>
      <c r="W5770" s="40"/>
      <c r="X5770" s="40"/>
      <c r="Y5770" s="40"/>
      <c r="Z5770" s="40"/>
    </row>
    <row r="5771" spans="1:26" x14ac:dyDescent="0.2">
      <c r="A5771" s="40"/>
      <c r="W5771" s="40"/>
      <c r="X5771" s="40"/>
      <c r="Y5771" s="40"/>
      <c r="Z5771" s="40"/>
    </row>
    <row r="5772" spans="1:26" x14ac:dyDescent="0.2">
      <c r="A5772" s="40"/>
      <c r="W5772" s="40"/>
      <c r="X5772" s="40"/>
      <c r="Y5772" s="40"/>
      <c r="Z5772" s="40"/>
    </row>
    <row r="5773" spans="1:26" x14ac:dyDescent="0.2">
      <c r="A5773" s="40"/>
      <c r="W5773" s="40"/>
      <c r="X5773" s="40"/>
      <c r="Y5773" s="40"/>
      <c r="Z5773" s="40"/>
    </row>
    <row r="5774" spans="1:26" x14ac:dyDescent="0.2">
      <c r="A5774" s="40"/>
      <c r="W5774" s="40"/>
      <c r="X5774" s="40"/>
      <c r="Y5774" s="40"/>
      <c r="Z5774" s="40"/>
    </row>
    <row r="5775" spans="1:26" x14ac:dyDescent="0.2">
      <c r="A5775" s="40"/>
      <c r="W5775" s="40"/>
      <c r="X5775" s="40"/>
      <c r="Y5775" s="40"/>
      <c r="Z5775" s="40"/>
    </row>
    <row r="5776" spans="1:26" x14ac:dyDescent="0.2">
      <c r="A5776" s="40"/>
      <c r="W5776" s="40"/>
      <c r="X5776" s="40"/>
      <c r="Y5776" s="40"/>
      <c r="Z5776" s="40"/>
    </row>
    <row r="5777" spans="1:26" x14ac:dyDescent="0.2">
      <c r="A5777" s="40"/>
      <c r="W5777" s="40"/>
      <c r="X5777" s="40"/>
      <c r="Y5777" s="40"/>
      <c r="Z5777" s="40"/>
    </row>
    <row r="5778" spans="1:26" x14ac:dyDescent="0.2">
      <c r="A5778" s="40"/>
      <c r="W5778" s="40"/>
      <c r="X5778" s="40"/>
      <c r="Y5778" s="40"/>
      <c r="Z5778" s="40"/>
    </row>
    <row r="5779" spans="1:26" x14ac:dyDescent="0.2">
      <c r="A5779" s="40"/>
      <c r="W5779" s="40"/>
      <c r="X5779" s="40"/>
      <c r="Y5779" s="40"/>
      <c r="Z5779" s="40"/>
    </row>
    <row r="5780" spans="1:26" x14ac:dyDescent="0.2">
      <c r="A5780" s="40"/>
      <c r="W5780" s="40"/>
      <c r="X5780" s="40"/>
      <c r="Y5780" s="40"/>
      <c r="Z5780" s="40"/>
    </row>
    <row r="5781" spans="1:26" x14ac:dyDescent="0.2">
      <c r="A5781" s="40"/>
      <c r="W5781" s="40"/>
      <c r="X5781" s="40"/>
      <c r="Y5781" s="40"/>
      <c r="Z5781" s="40"/>
    </row>
    <row r="5782" spans="1:26" x14ac:dyDescent="0.2">
      <c r="A5782" s="40"/>
      <c r="W5782" s="40"/>
      <c r="X5782" s="40"/>
      <c r="Y5782" s="40"/>
      <c r="Z5782" s="40"/>
    </row>
    <row r="5783" spans="1:26" x14ac:dyDescent="0.2">
      <c r="A5783" s="40"/>
      <c r="W5783" s="40"/>
      <c r="X5783" s="40"/>
      <c r="Y5783" s="40"/>
      <c r="Z5783" s="40"/>
    </row>
    <row r="5784" spans="1:26" x14ac:dyDescent="0.2">
      <c r="A5784" s="40"/>
      <c r="W5784" s="40"/>
      <c r="X5784" s="40"/>
      <c r="Y5784" s="40"/>
      <c r="Z5784" s="40"/>
    </row>
    <row r="5785" spans="1:26" x14ac:dyDescent="0.2">
      <c r="A5785" s="40"/>
      <c r="W5785" s="40"/>
      <c r="X5785" s="40"/>
      <c r="Y5785" s="40"/>
      <c r="Z5785" s="40"/>
    </row>
    <row r="5786" spans="1:26" x14ac:dyDescent="0.2">
      <c r="A5786" s="40"/>
      <c r="W5786" s="40"/>
      <c r="X5786" s="40"/>
      <c r="Y5786" s="40"/>
      <c r="Z5786" s="40"/>
    </row>
    <row r="5787" spans="1:26" x14ac:dyDescent="0.2">
      <c r="A5787" s="40"/>
      <c r="W5787" s="40"/>
      <c r="X5787" s="40"/>
      <c r="Y5787" s="40"/>
      <c r="Z5787" s="40"/>
    </row>
    <row r="5788" spans="1:26" x14ac:dyDescent="0.2">
      <c r="A5788" s="40"/>
      <c r="W5788" s="40"/>
      <c r="X5788" s="40"/>
      <c r="Y5788" s="40"/>
      <c r="Z5788" s="40"/>
    </row>
    <row r="5789" spans="1:26" x14ac:dyDescent="0.2">
      <c r="A5789" s="40"/>
      <c r="W5789" s="40"/>
      <c r="X5789" s="40"/>
      <c r="Y5789" s="40"/>
      <c r="Z5789" s="40"/>
    </row>
    <row r="5790" spans="1:26" x14ac:dyDescent="0.2">
      <c r="A5790" s="40"/>
      <c r="W5790" s="40"/>
      <c r="X5790" s="40"/>
      <c r="Y5790" s="40"/>
      <c r="Z5790" s="40"/>
    </row>
    <row r="5791" spans="1:26" x14ac:dyDescent="0.2">
      <c r="A5791" s="40"/>
      <c r="W5791" s="40"/>
      <c r="X5791" s="40"/>
      <c r="Y5791" s="40"/>
      <c r="Z5791" s="40"/>
    </row>
    <row r="5792" spans="1:26" x14ac:dyDescent="0.2">
      <c r="A5792" s="40"/>
      <c r="W5792" s="40"/>
      <c r="X5792" s="40"/>
      <c r="Y5792" s="40"/>
      <c r="Z5792" s="40"/>
    </row>
    <row r="5793" spans="1:26" x14ac:dyDescent="0.2">
      <c r="A5793" s="40"/>
      <c r="W5793" s="40"/>
      <c r="X5793" s="40"/>
      <c r="Y5793" s="40"/>
      <c r="Z5793" s="40"/>
    </row>
    <row r="5794" spans="1:26" x14ac:dyDescent="0.2">
      <c r="A5794" s="40"/>
      <c r="W5794" s="40"/>
      <c r="X5794" s="40"/>
      <c r="Y5794" s="40"/>
      <c r="Z5794" s="40"/>
    </row>
    <row r="5795" spans="1:26" x14ac:dyDescent="0.2">
      <c r="A5795" s="40"/>
      <c r="W5795" s="40"/>
      <c r="X5795" s="40"/>
      <c r="Y5795" s="40"/>
      <c r="Z5795" s="40"/>
    </row>
    <row r="5796" spans="1:26" x14ac:dyDescent="0.2">
      <c r="A5796" s="40"/>
      <c r="W5796" s="40"/>
      <c r="X5796" s="40"/>
      <c r="Y5796" s="40"/>
      <c r="Z5796" s="40"/>
    </row>
    <row r="5797" spans="1:26" x14ac:dyDescent="0.2">
      <c r="A5797" s="40"/>
      <c r="W5797" s="40"/>
      <c r="X5797" s="40"/>
      <c r="Y5797" s="40"/>
      <c r="Z5797" s="40"/>
    </row>
    <row r="5798" spans="1:26" x14ac:dyDescent="0.2">
      <c r="A5798" s="40"/>
      <c r="W5798" s="40"/>
      <c r="X5798" s="40"/>
      <c r="Y5798" s="40"/>
      <c r="Z5798" s="40"/>
    </row>
    <row r="5799" spans="1:26" x14ac:dyDescent="0.2">
      <c r="A5799" s="40"/>
      <c r="W5799" s="40"/>
      <c r="X5799" s="40"/>
      <c r="Y5799" s="40"/>
      <c r="Z5799" s="40"/>
    </row>
    <row r="5800" spans="1:26" x14ac:dyDescent="0.2">
      <c r="A5800" s="40"/>
      <c r="W5800" s="40"/>
      <c r="X5800" s="40"/>
      <c r="Y5800" s="40"/>
      <c r="Z5800" s="40"/>
    </row>
    <row r="5801" spans="1:26" x14ac:dyDescent="0.2">
      <c r="A5801" s="40"/>
      <c r="W5801" s="40"/>
      <c r="X5801" s="40"/>
      <c r="Y5801" s="40"/>
      <c r="Z5801" s="40"/>
    </row>
    <row r="5802" spans="1:26" x14ac:dyDescent="0.2">
      <c r="A5802" s="40"/>
      <c r="W5802" s="40"/>
      <c r="X5802" s="40"/>
      <c r="Y5802" s="40"/>
      <c r="Z5802" s="40"/>
    </row>
    <row r="5803" spans="1:26" x14ac:dyDescent="0.2">
      <c r="A5803" s="40"/>
      <c r="W5803" s="40"/>
      <c r="X5803" s="40"/>
      <c r="Y5803" s="40"/>
      <c r="Z5803" s="40"/>
    </row>
    <row r="5804" spans="1:26" x14ac:dyDescent="0.2">
      <c r="A5804" s="40"/>
      <c r="W5804" s="40"/>
      <c r="X5804" s="40"/>
      <c r="Y5804" s="40"/>
      <c r="Z5804" s="40"/>
    </row>
    <row r="5805" spans="1:26" x14ac:dyDescent="0.2">
      <c r="A5805" s="40"/>
      <c r="W5805" s="40"/>
      <c r="X5805" s="40"/>
      <c r="Y5805" s="40"/>
      <c r="Z5805" s="40"/>
    </row>
    <row r="5806" spans="1:26" x14ac:dyDescent="0.2">
      <c r="A5806" s="40"/>
      <c r="W5806" s="40"/>
      <c r="X5806" s="40"/>
      <c r="Y5806" s="40"/>
      <c r="Z5806" s="40"/>
    </row>
    <row r="5807" spans="1:26" x14ac:dyDescent="0.2">
      <c r="A5807" s="40"/>
      <c r="W5807" s="40"/>
      <c r="X5807" s="40"/>
      <c r="Y5807" s="40"/>
      <c r="Z5807" s="40"/>
    </row>
    <row r="5808" spans="1:26" x14ac:dyDescent="0.2">
      <c r="A5808" s="40"/>
      <c r="W5808" s="40"/>
      <c r="X5808" s="40"/>
      <c r="Y5808" s="40"/>
      <c r="Z5808" s="40"/>
    </row>
    <row r="5809" spans="1:26" x14ac:dyDescent="0.2">
      <c r="A5809" s="40"/>
      <c r="W5809" s="40"/>
      <c r="X5809" s="40"/>
      <c r="Y5809" s="40"/>
      <c r="Z5809" s="40"/>
    </row>
    <row r="5810" spans="1:26" x14ac:dyDescent="0.2">
      <c r="A5810" s="40"/>
      <c r="W5810" s="40"/>
      <c r="X5810" s="40"/>
      <c r="Y5810" s="40"/>
      <c r="Z5810" s="40"/>
    </row>
    <row r="5811" spans="1:26" x14ac:dyDescent="0.2">
      <c r="A5811" s="40"/>
      <c r="W5811" s="40"/>
      <c r="X5811" s="40"/>
      <c r="Y5811" s="40"/>
      <c r="Z5811" s="40"/>
    </row>
    <row r="5812" spans="1:26" x14ac:dyDescent="0.2">
      <c r="A5812" s="40"/>
      <c r="W5812" s="40"/>
      <c r="X5812" s="40"/>
      <c r="Y5812" s="40"/>
      <c r="Z5812" s="40"/>
    </row>
    <row r="5813" spans="1:26" x14ac:dyDescent="0.2">
      <c r="A5813" s="40"/>
      <c r="W5813" s="40"/>
      <c r="X5813" s="40"/>
      <c r="Y5813" s="40"/>
      <c r="Z5813" s="40"/>
    </row>
    <row r="5814" spans="1:26" x14ac:dyDescent="0.2">
      <c r="A5814" s="40"/>
      <c r="W5814" s="40"/>
      <c r="X5814" s="40"/>
      <c r="Y5814" s="40"/>
      <c r="Z5814" s="40"/>
    </row>
    <row r="5815" spans="1:26" x14ac:dyDescent="0.2">
      <c r="A5815" s="40"/>
      <c r="W5815" s="40"/>
      <c r="X5815" s="40"/>
      <c r="Y5815" s="40"/>
      <c r="Z5815" s="40"/>
    </row>
    <row r="5816" spans="1:26" x14ac:dyDescent="0.2">
      <c r="A5816" s="40"/>
      <c r="W5816" s="40"/>
      <c r="X5816" s="40"/>
      <c r="Y5816" s="40"/>
      <c r="Z5816" s="40"/>
    </row>
    <row r="5817" spans="1:26" x14ac:dyDescent="0.2">
      <c r="A5817" s="40"/>
      <c r="W5817" s="40"/>
      <c r="X5817" s="40"/>
      <c r="Y5817" s="40"/>
      <c r="Z5817" s="40"/>
    </row>
    <row r="5818" spans="1:26" x14ac:dyDescent="0.2">
      <c r="A5818" s="40"/>
      <c r="W5818" s="40"/>
      <c r="X5818" s="40"/>
      <c r="Y5818" s="40"/>
      <c r="Z5818" s="40"/>
    </row>
    <row r="5819" spans="1:26" x14ac:dyDescent="0.2">
      <c r="A5819" s="40"/>
      <c r="W5819" s="40"/>
      <c r="X5819" s="40"/>
      <c r="Y5819" s="40"/>
      <c r="Z5819" s="40"/>
    </row>
    <row r="5820" spans="1:26" x14ac:dyDescent="0.2">
      <c r="A5820" s="40"/>
      <c r="W5820" s="40"/>
      <c r="X5820" s="40"/>
      <c r="Y5820" s="40"/>
      <c r="Z5820" s="40"/>
    </row>
    <row r="5821" spans="1:26" x14ac:dyDescent="0.2">
      <c r="A5821" s="40"/>
      <c r="W5821" s="40"/>
      <c r="X5821" s="40"/>
      <c r="Y5821" s="40"/>
      <c r="Z5821" s="40"/>
    </row>
    <row r="5822" spans="1:26" x14ac:dyDescent="0.2">
      <c r="A5822" s="40"/>
      <c r="W5822" s="40"/>
      <c r="X5822" s="40"/>
      <c r="Y5822" s="40"/>
      <c r="Z5822" s="40"/>
    </row>
    <row r="5823" spans="1:26" x14ac:dyDescent="0.2">
      <c r="A5823" s="40"/>
      <c r="W5823" s="40"/>
      <c r="X5823" s="40"/>
      <c r="Y5823" s="40"/>
      <c r="Z5823" s="40"/>
    </row>
    <row r="5824" spans="1:26" x14ac:dyDescent="0.2">
      <c r="A5824" s="40"/>
      <c r="W5824" s="40"/>
      <c r="X5824" s="40"/>
      <c r="Y5824" s="40"/>
      <c r="Z5824" s="40"/>
    </row>
    <row r="5825" spans="1:26" x14ac:dyDescent="0.2">
      <c r="A5825" s="40"/>
      <c r="W5825" s="40"/>
      <c r="X5825" s="40"/>
      <c r="Y5825" s="40"/>
      <c r="Z5825" s="40"/>
    </row>
    <row r="5826" spans="1:26" x14ac:dyDescent="0.2">
      <c r="A5826" s="40"/>
      <c r="W5826" s="40"/>
      <c r="X5826" s="40"/>
      <c r="Y5826" s="40"/>
      <c r="Z5826" s="40"/>
    </row>
    <row r="5827" spans="1:26" x14ac:dyDescent="0.2">
      <c r="A5827" s="40"/>
      <c r="W5827" s="40"/>
      <c r="X5827" s="40"/>
      <c r="Y5827" s="40"/>
      <c r="Z5827" s="40"/>
    </row>
    <row r="5828" spans="1:26" x14ac:dyDescent="0.2">
      <c r="A5828" s="40"/>
      <c r="W5828" s="40"/>
      <c r="X5828" s="40"/>
      <c r="Y5828" s="40"/>
      <c r="Z5828" s="40"/>
    </row>
    <row r="5829" spans="1:26" x14ac:dyDescent="0.2">
      <c r="A5829" s="40"/>
      <c r="W5829" s="40"/>
      <c r="X5829" s="40"/>
      <c r="Y5829" s="40"/>
      <c r="Z5829" s="40"/>
    </row>
    <row r="5830" spans="1:26" x14ac:dyDescent="0.2">
      <c r="A5830" s="40"/>
      <c r="W5830" s="40"/>
      <c r="X5830" s="40"/>
      <c r="Y5830" s="40"/>
      <c r="Z5830" s="40"/>
    </row>
    <row r="5831" spans="1:26" x14ac:dyDescent="0.2">
      <c r="A5831" s="40"/>
      <c r="W5831" s="40"/>
      <c r="X5831" s="40"/>
      <c r="Y5831" s="40"/>
      <c r="Z5831" s="40"/>
    </row>
    <row r="5832" spans="1:26" x14ac:dyDescent="0.2">
      <c r="A5832" s="40"/>
      <c r="W5832" s="40"/>
      <c r="X5832" s="40"/>
      <c r="Y5832" s="40"/>
      <c r="Z5832" s="40"/>
    </row>
    <row r="5833" spans="1:26" x14ac:dyDescent="0.2">
      <c r="A5833" s="40"/>
      <c r="W5833" s="40"/>
      <c r="X5833" s="40"/>
      <c r="Y5833" s="40"/>
      <c r="Z5833" s="40"/>
    </row>
    <row r="5834" spans="1:26" x14ac:dyDescent="0.2">
      <c r="A5834" s="40"/>
      <c r="W5834" s="40"/>
      <c r="X5834" s="40"/>
      <c r="Y5834" s="40"/>
      <c r="Z5834" s="40"/>
    </row>
    <row r="5835" spans="1:26" x14ac:dyDescent="0.2">
      <c r="A5835" s="40"/>
      <c r="W5835" s="40"/>
      <c r="X5835" s="40"/>
      <c r="Y5835" s="40"/>
      <c r="Z5835" s="40"/>
    </row>
    <row r="5836" spans="1:26" x14ac:dyDescent="0.2">
      <c r="A5836" s="40"/>
      <c r="W5836" s="40"/>
      <c r="X5836" s="40"/>
      <c r="Y5836" s="40"/>
      <c r="Z5836" s="40"/>
    </row>
    <row r="5837" spans="1:26" x14ac:dyDescent="0.2">
      <c r="A5837" s="40"/>
      <c r="W5837" s="40"/>
      <c r="X5837" s="40"/>
      <c r="Y5837" s="40"/>
      <c r="Z5837" s="40"/>
    </row>
    <row r="5838" spans="1:26" x14ac:dyDescent="0.2">
      <c r="A5838" s="40"/>
      <c r="W5838" s="40"/>
      <c r="X5838" s="40"/>
      <c r="Y5838" s="40"/>
      <c r="Z5838" s="40"/>
    </row>
    <row r="5839" spans="1:26" x14ac:dyDescent="0.2">
      <c r="A5839" s="40"/>
      <c r="W5839" s="40"/>
      <c r="X5839" s="40"/>
      <c r="Y5839" s="40"/>
      <c r="Z5839" s="40"/>
    </row>
    <row r="5840" spans="1:26" x14ac:dyDescent="0.2">
      <c r="A5840" s="40"/>
      <c r="W5840" s="40"/>
      <c r="X5840" s="40"/>
      <c r="Y5840" s="40"/>
      <c r="Z5840" s="40"/>
    </row>
    <row r="5841" spans="1:26" x14ac:dyDescent="0.2">
      <c r="A5841" s="40"/>
      <c r="W5841" s="40"/>
      <c r="X5841" s="40"/>
      <c r="Y5841" s="40"/>
      <c r="Z5841" s="40"/>
    </row>
    <row r="5842" spans="1:26" x14ac:dyDescent="0.2">
      <c r="A5842" s="40"/>
      <c r="W5842" s="40"/>
      <c r="X5842" s="40"/>
      <c r="Y5842" s="40"/>
      <c r="Z5842" s="40"/>
    </row>
    <row r="5843" spans="1:26" x14ac:dyDescent="0.2">
      <c r="A5843" s="40"/>
      <c r="W5843" s="40"/>
      <c r="X5843" s="40"/>
      <c r="Y5843" s="40"/>
      <c r="Z5843" s="40"/>
    </row>
    <row r="5844" spans="1:26" x14ac:dyDescent="0.2">
      <c r="A5844" s="40"/>
      <c r="W5844" s="40"/>
      <c r="X5844" s="40"/>
      <c r="Y5844" s="40"/>
      <c r="Z5844" s="40"/>
    </row>
    <row r="5845" spans="1:26" x14ac:dyDescent="0.2">
      <c r="A5845" s="40"/>
      <c r="W5845" s="40"/>
      <c r="X5845" s="40"/>
      <c r="Y5845" s="40"/>
      <c r="Z5845" s="40"/>
    </row>
    <row r="5846" spans="1:26" x14ac:dyDescent="0.2">
      <c r="A5846" s="40"/>
      <c r="W5846" s="40"/>
      <c r="X5846" s="40"/>
      <c r="Y5846" s="40"/>
      <c r="Z5846" s="40"/>
    </row>
    <row r="5847" spans="1:26" x14ac:dyDescent="0.2">
      <c r="A5847" s="40"/>
      <c r="W5847" s="40"/>
      <c r="X5847" s="40"/>
      <c r="Y5847" s="40"/>
      <c r="Z5847" s="40"/>
    </row>
    <row r="5848" spans="1:26" x14ac:dyDescent="0.2">
      <c r="A5848" s="40"/>
      <c r="W5848" s="40"/>
      <c r="X5848" s="40"/>
      <c r="Y5848" s="40"/>
      <c r="Z5848" s="40"/>
    </row>
    <row r="5849" spans="1:26" x14ac:dyDescent="0.2">
      <c r="A5849" s="40"/>
      <c r="W5849" s="40"/>
      <c r="X5849" s="40"/>
      <c r="Y5849" s="40"/>
      <c r="Z5849" s="40"/>
    </row>
    <row r="5850" spans="1:26" x14ac:dyDescent="0.2">
      <c r="A5850" s="40"/>
      <c r="W5850" s="40"/>
      <c r="X5850" s="40"/>
      <c r="Y5850" s="40"/>
      <c r="Z5850" s="40"/>
    </row>
    <row r="5851" spans="1:26" x14ac:dyDescent="0.2">
      <c r="A5851" s="40"/>
      <c r="W5851" s="40"/>
      <c r="X5851" s="40"/>
      <c r="Y5851" s="40"/>
      <c r="Z5851" s="40"/>
    </row>
    <row r="5852" spans="1:26" x14ac:dyDescent="0.2">
      <c r="A5852" s="40"/>
      <c r="W5852" s="40"/>
      <c r="X5852" s="40"/>
      <c r="Y5852" s="40"/>
      <c r="Z5852" s="40"/>
    </row>
    <row r="5853" spans="1:26" x14ac:dyDescent="0.2">
      <c r="A5853" s="40"/>
      <c r="W5853" s="40"/>
      <c r="X5853" s="40"/>
      <c r="Y5853" s="40"/>
      <c r="Z5853" s="40"/>
    </row>
    <row r="5854" spans="1:26" x14ac:dyDescent="0.2">
      <c r="A5854" s="40"/>
      <c r="W5854" s="40"/>
      <c r="X5854" s="40"/>
      <c r="Y5854" s="40"/>
      <c r="Z5854" s="40"/>
    </row>
    <row r="5855" spans="1:26" x14ac:dyDescent="0.2">
      <c r="A5855" s="40"/>
      <c r="W5855" s="40"/>
      <c r="X5855" s="40"/>
      <c r="Y5855" s="40"/>
      <c r="Z5855" s="40"/>
    </row>
    <row r="5856" spans="1:26" x14ac:dyDescent="0.2">
      <c r="A5856" s="40"/>
      <c r="W5856" s="40"/>
      <c r="X5856" s="40"/>
      <c r="Y5856" s="40"/>
      <c r="Z5856" s="40"/>
    </row>
    <row r="5857" spans="1:26" x14ac:dyDescent="0.2">
      <c r="A5857" s="40"/>
      <c r="W5857" s="40"/>
      <c r="X5857" s="40"/>
      <c r="Y5857" s="40"/>
      <c r="Z5857" s="40"/>
    </row>
    <row r="5858" spans="1:26" x14ac:dyDescent="0.2">
      <c r="A5858" s="40"/>
      <c r="W5858" s="40"/>
      <c r="X5858" s="40"/>
      <c r="Y5858" s="40"/>
      <c r="Z5858" s="40"/>
    </row>
    <row r="5859" spans="1:26" x14ac:dyDescent="0.2">
      <c r="A5859" s="40"/>
      <c r="W5859" s="40"/>
      <c r="X5859" s="40"/>
      <c r="Y5859" s="40"/>
      <c r="Z5859" s="40"/>
    </row>
    <row r="5860" spans="1:26" x14ac:dyDescent="0.2">
      <c r="A5860" s="40"/>
      <c r="W5860" s="40"/>
      <c r="X5860" s="40"/>
      <c r="Y5860" s="40"/>
      <c r="Z5860" s="40"/>
    </row>
    <row r="5861" spans="1:26" x14ac:dyDescent="0.2">
      <c r="A5861" s="40"/>
      <c r="W5861" s="40"/>
      <c r="X5861" s="40"/>
      <c r="Y5861" s="40"/>
      <c r="Z5861" s="40"/>
    </row>
    <row r="5862" spans="1:26" x14ac:dyDescent="0.2">
      <c r="A5862" s="40"/>
      <c r="W5862" s="40"/>
      <c r="X5862" s="40"/>
      <c r="Y5862" s="40"/>
      <c r="Z5862" s="40"/>
    </row>
    <row r="5863" spans="1:26" x14ac:dyDescent="0.2">
      <c r="A5863" s="40"/>
      <c r="W5863" s="40"/>
      <c r="X5863" s="40"/>
      <c r="Y5863" s="40"/>
      <c r="Z5863" s="40"/>
    </row>
    <row r="5864" spans="1:26" x14ac:dyDescent="0.2">
      <c r="A5864" s="40"/>
      <c r="W5864" s="40"/>
      <c r="X5864" s="40"/>
      <c r="Y5864" s="40"/>
      <c r="Z5864" s="40"/>
    </row>
    <row r="5865" spans="1:26" x14ac:dyDescent="0.2">
      <c r="A5865" s="40"/>
      <c r="W5865" s="40"/>
      <c r="X5865" s="40"/>
      <c r="Y5865" s="40"/>
      <c r="Z5865" s="40"/>
    </row>
    <row r="5866" spans="1:26" x14ac:dyDescent="0.2">
      <c r="A5866" s="40"/>
      <c r="W5866" s="40"/>
      <c r="X5866" s="40"/>
      <c r="Y5866" s="40"/>
      <c r="Z5866" s="40"/>
    </row>
    <row r="5867" spans="1:26" x14ac:dyDescent="0.2">
      <c r="A5867" s="40"/>
      <c r="W5867" s="40"/>
      <c r="X5867" s="40"/>
      <c r="Y5867" s="40"/>
      <c r="Z5867" s="40"/>
    </row>
    <row r="5868" spans="1:26" x14ac:dyDescent="0.2">
      <c r="A5868" s="40"/>
      <c r="W5868" s="40"/>
      <c r="X5868" s="40"/>
      <c r="Y5868" s="40"/>
      <c r="Z5868" s="40"/>
    </row>
    <row r="5869" spans="1:26" x14ac:dyDescent="0.2">
      <c r="A5869" s="40"/>
      <c r="W5869" s="40"/>
      <c r="X5869" s="40"/>
      <c r="Y5869" s="40"/>
      <c r="Z5869" s="40"/>
    </row>
    <row r="5870" spans="1:26" x14ac:dyDescent="0.2">
      <c r="A5870" s="40"/>
      <c r="W5870" s="40"/>
      <c r="X5870" s="40"/>
      <c r="Y5870" s="40"/>
      <c r="Z5870" s="40"/>
    </row>
    <row r="5871" spans="1:26" x14ac:dyDescent="0.2">
      <c r="A5871" s="40"/>
      <c r="W5871" s="40"/>
      <c r="X5871" s="40"/>
      <c r="Y5871" s="40"/>
      <c r="Z5871" s="40"/>
    </row>
    <row r="5872" spans="1:26" x14ac:dyDescent="0.2">
      <c r="A5872" s="40"/>
      <c r="W5872" s="40"/>
      <c r="X5872" s="40"/>
      <c r="Y5872" s="40"/>
      <c r="Z5872" s="40"/>
    </row>
    <row r="5873" spans="1:26" x14ac:dyDescent="0.2">
      <c r="A5873" s="40"/>
      <c r="W5873" s="40"/>
      <c r="X5873" s="40"/>
      <c r="Y5873" s="40"/>
      <c r="Z5873" s="40"/>
    </row>
    <row r="5874" spans="1:26" x14ac:dyDescent="0.2">
      <c r="A5874" s="40"/>
      <c r="W5874" s="40"/>
      <c r="X5874" s="40"/>
      <c r="Y5874" s="40"/>
      <c r="Z5874" s="40"/>
    </row>
    <row r="5875" spans="1:26" x14ac:dyDescent="0.2">
      <c r="A5875" s="40"/>
      <c r="W5875" s="40"/>
      <c r="X5875" s="40"/>
      <c r="Y5875" s="40"/>
      <c r="Z5875" s="40"/>
    </row>
    <row r="5876" spans="1:26" x14ac:dyDescent="0.2">
      <c r="A5876" s="40"/>
      <c r="W5876" s="40"/>
      <c r="X5876" s="40"/>
      <c r="Y5876" s="40"/>
      <c r="Z5876" s="40"/>
    </row>
    <row r="5877" spans="1:26" x14ac:dyDescent="0.2">
      <c r="A5877" s="40"/>
      <c r="W5877" s="40"/>
      <c r="X5877" s="40"/>
      <c r="Y5877" s="40"/>
      <c r="Z5877" s="40"/>
    </row>
    <row r="5878" spans="1:26" x14ac:dyDescent="0.2">
      <c r="A5878" s="40"/>
      <c r="W5878" s="40"/>
      <c r="X5878" s="40"/>
      <c r="Y5878" s="40"/>
      <c r="Z5878" s="40"/>
    </row>
    <row r="5879" spans="1:26" x14ac:dyDescent="0.2">
      <c r="A5879" s="40"/>
      <c r="W5879" s="40"/>
      <c r="X5879" s="40"/>
      <c r="Y5879" s="40"/>
      <c r="Z5879" s="40"/>
    </row>
    <row r="5880" spans="1:26" x14ac:dyDescent="0.2">
      <c r="A5880" s="40"/>
      <c r="W5880" s="40"/>
      <c r="X5880" s="40"/>
      <c r="Y5880" s="40"/>
      <c r="Z5880" s="40"/>
    </row>
    <row r="5881" spans="1:26" x14ac:dyDescent="0.2">
      <c r="A5881" s="40"/>
      <c r="W5881" s="40"/>
      <c r="X5881" s="40"/>
      <c r="Y5881" s="40"/>
      <c r="Z5881" s="40"/>
    </row>
    <row r="5882" spans="1:26" x14ac:dyDescent="0.2">
      <c r="A5882" s="40"/>
      <c r="W5882" s="40"/>
      <c r="X5882" s="40"/>
      <c r="Y5882" s="40"/>
      <c r="Z5882" s="40"/>
    </row>
    <row r="5883" spans="1:26" x14ac:dyDescent="0.2">
      <c r="A5883" s="40"/>
      <c r="W5883" s="40"/>
      <c r="X5883" s="40"/>
      <c r="Y5883" s="40"/>
      <c r="Z5883" s="40"/>
    </row>
    <row r="5884" spans="1:26" x14ac:dyDescent="0.2">
      <c r="A5884" s="40"/>
      <c r="W5884" s="40"/>
      <c r="X5884" s="40"/>
      <c r="Y5884" s="40"/>
      <c r="Z5884" s="40"/>
    </row>
    <row r="5885" spans="1:26" x14ac:dyDescent="0.2">
      <c r="A5885" s="40"/>
      <c r="W5885" s="40"/>
      <c r="X5885" s="40"/>
      <c r="Y5885" s="40"/>
      <c r="Z5885" s="40"/>
    </row>
    <row r="5886" spans="1:26" x14ac:dyDescent="0.2">
      <c r="A5886" s="40"/>
      <c r="W5886" s="40"/>
      <c r="X5886" s="40"/>
      <c r="Y5886" s="40"/>
      <c r="Z5886" s="40"/>
    </row>
    <row r="5887" spans="1:26" x14ac:dyDescent="0.2">
      <c r="A5887" s="40"/>
      <c r="W5887" s="40"/>
      <c r="X5887" s="40"/>
      <c r="Y5887" s="40"/>
      <c r="Z5887" s="40"/>
    </row>
    <row r="5888" spans="1:26" x14ac:dyDescent="0.2">
      <c r="A5888" s="40"/>
      <c r="W5888" s="40"/>
      <c r="X5888" s="40"/>
      <c r="Y5888" s="40"/>
      <c r="Z5888" s="40"/>
    </row>
    <row r="5889" spans="1:26" x14ac:dyDescent="0.2">
      <c r="A5889" s="40"/>
      <c r="W5889" s="40"/>
      <c r="X5889" s="40"/>
      <c r="Y5889" s="40"/>
      <c r="Z5889" s="40"/>
    </row>
    <row r="5890" spans="1:26" x14ac:dyDescent="0.2">
      <c r="A5890" s="40"/>
      <c r="W5890" s="40"/>
      <c r="X5890" s="40"/>
      <c r="Y5890" s="40"/>
      <c r="Z5890" s="40"/>
    </row>
    <row r="5891" spans="1:26" x14ac:dyDescent="0.2">
      <c r="A5891" s="40"/>
      <c r="W5891" s="40"/>
      <c r="X5891" s="40"/>
      <c r="Y5891" s="40"/>
      <c r="Z5891" s="40"/>
    </row>
    <row r="5892" spans="1:26" x14ac:dyDescent="0.2">
      <c r="A5892" s="40"/>
      <c r="W5892" s="40"/>
      <c r="X5892" s="40"/>
      <c r="Y5892" s="40"/>
      <c r="Z5892" s="40"/>
    </row>
    <row r="5893" spans="1:26" x14ac:dyDescent="0.2">
      <c r="A5893" s="40"/>
      <c r="W5893" s="40"/>
      <c r="X5893" s="40"/>
      <c r="Y5893" s="40"/>
      <c r="Z5893" s="40"/>
    </row>
    <row r="5894" spans="1:26" x14ac:dyDescent="0.2">
      <c r="A5894" s="40"/>
      <c r="W5894" s="40"/>
      <c r="X5894" s="40"/>
      <c r="Y5894" s="40"/>
      <c r="Z5894" s="40"/>
    </row>
    <row r="5895" spans="1:26" x14ac:dyDescent="0.2">
      <c r="A5895" s="40"/>
      <c r="W5895" s="40"/>
      <c r="X5895" s="40"/>
      <c r="Y5895" s="40"/>
      <c r="Z5895" s="40"/>
    </row>
    <row r="5896" spans="1:26" x14ac:dyDescent="0.2">
      <c r="A5896" s="40"/>
      <c r="W5896" s="40"/>
      <c r="X5896" s="40"/>
      <c r="Y5896" s="40"/>
      <c r="Z5896" s="40"/>
    </row>
    <row r="5897" spans="1:26" x14ac:dyDescent="0.2">
      <c r="A5897" s="40"/>
      <c r="W5897" s="40"/>
      <c r="X5897" s="40"/>
      <c r="Y5897" s="40"/>
      <c r="Z5897" s="40"/>
    </row>
    <row r="5898" spans="1:26" x14ac:dyDescent="0.2">
      <c r="A5898" s="40"/>
      <c r="W5898" s="40"/>
      <c r="X5898" s="40"/>
      <c r="Y5898" s="40"/>
      <c r="Z5898" s="40"/>
    </row>
    <row r="5899" spans="1:26" x14ac:dyDescent="0.2">
      <c r="A5899" s="40"/>
      <c r="W5899" s="40"/>
      <c r="X5899" s="40"/>
      <c r="Y5899" s="40"/>
      <c r="Z5899" s="40"/>
    </row>
    <row r="5900" spans="1:26" x14ac:dyDescent="0.2">
      <c r="A5900" s="40"/>
      <c r="W5900" s="40"/>
      <c r="X5900" s="40"/>
      <c r="Y5900" s="40"/>
      <c r="Z5900" s="40"/>
    </row>
    <row r="5901" spans="1:26" x14ac:dyDescent="0.2">
      <c r="A5901" s="40"/>
      <c r="W5901" s="40"/>
      <c r="X5901" s="40"/>
      <c r="Y5901" s="40"/>
      <c r="Z5901" s="40"/>
    </row>
    <row r="5902" spans="1:26" x14ac:dyDescent="0.2">
      <c r="A5902" s="40"/>
      <c r="W5902" s="40"/>
      <c r="X5902" s="40"/>
      <c r="Y5902" s="40"/>
      <c r="Z5902" s="40"/>
    </row>
    <row r="5903" spans="1:26" x14ac:dyDescent="0.2">
      <c r="A5903" s="40"/>
      <c r="W5903" s="40"/>
      <c r="X5903" s="40"/>
      <c r="Y5903" s="40"/>
      <c r="Z5903" s="40"/>
    </row>
    <row r="5904" spans="1:26" x14ac:dyDescent="0.2">
      <c r="A5904" s="40"/>
      <c r="W5904" s="40"/>
      <c r="X5904" s="40"/>
      <c r="Y5904" s="40"/>
      <c r="Z5904" s="40"/>
    </row>
    <row r="5905" spans="1:26" x14ac:dyDescent="0.2">
      <c r="A5905" s="40"/>
      <c r="W5905" s="40"/>
      <c r="X5905" s="40"/>
      <c r="Y5905" s="40"/>
      <c r="Z5905" s="40"/>
    </row>
    <row r="5906" spans="1:26" x14ac:dyDescent="0.2">
      <c r="A5906" s="40"/>
      <c r="W5906" s="40"/>
      <c r="X5906" s="40"/>
      <c r="Y5906" s="40"/>
      <c r="Z5906" s="40"/>
    </row>
    <row r="5907" spans="1:26" x14ac:dyDescent="0.2">
      <c r="A5907" s="40"/>
      <c r="W5907" s="40"/>
      <c r="X5907" s="40"/>
      <c r="Y5907" s="40"/>
      <c r="Z5907" s="40"/>
    </row>
    <row r="5908" spans="1:26" x14ac:dyDescent="0.2">
      <c r="A5908" s="40"/>
      <c r="W5908" s="40"/>
      <c r="X5908" s="40"/>
      <c r="Y5908" s="40"/>
      <c r="Z5908" s="40"/>
    </row>
    <row r="5909" spans="1:26" x14ac:dyDescent="0.2">
      <c r="A5909" s="40"/>
      <c r="W5909" s="40"/>
      <c r="X5909" s="40"/>
      <c r="Y5909" s="40"/>
      <c r="Z5909" s="40"/>
    </row>
    <row r="5910" spans="1:26" x14ac:dyDescent="0.2">
      <c r="A5910" s="40"/>
      <c r="W5910" s="40"/>
      <c r="X5910" s="40"/>
      <c r="Y5910" s="40"/>
      <c r="Z5910" s="40"/>
    </row>
    <row r="5911" spans="1:26" x14ac:dyDescent="0.2">
      <c r="A5911" s="40"/>
      <c r="W5911" s="40"/>
      <c r="X5911" s="40"/>
      <c r="Y5911" s="40"/>
      <c r="Z5911" s="40"/>
    </row>
    <row r="5912" spans="1:26" x14ac:dyDescent="0.2">
      <c r="A5912" s="40"/>
      <c r="W5912" s="40"/>
      <c r="X5912" s="40"/>
      <c r="Y5912" s="40"/>
      <c r="Z5912" s="40"/>
    </row>
    <row r="5913" spans="1:26" x14ac:dyDescent="0.2">
      <c r="A5913" s="40"/>
      <c r="W5913" s="40"/>
      <c r="X5913" s="40"/>
      <c r="Y5913" s="40"/>
      <c r="Z5913" s="40"/>
    </row>
    <row r="5914" spans="1:26" x14ac:dyDescent="0.2">
      <c r="A5914" s="40"/>
      <c r="W5914" s="40"/>
      <c r="X5914" s="40"/>
      <c r="Y5914" s="40"/>
      <c r="Z5914" s="40"/>
    </row>
    <row r="5915" spans="1:26" x14ac:dyDescent="0.2">
      <c r="A5915" s="40"/>
      <c r="W5915" s="40"/>
      <c r="X5915" s="40"/>
      <c r="Y5915" s="40"/>
      <c r="Z5915" s="40"/>
    </row>
    <row r="5916" spans="1:26" x14ac:dyDescent="0.2">
      <c r="A5916" s="40"/>
      <c r="W5916" s="40"/>
      <c r="X5916" s="40"/>
      <c r="Y5916" s="40"/>
      <c r="Z5916" s="40"/>
    </row>
    <row r="5917" spans="1:26" x14ac:dyDescent="0.2">
      <c r="A5917" s="40"/>
      <c r="W5917" s="40"/>
      <c r="X5917" s="40"/>
      <c r="Y5917" s="40"/>
      <c r="Z5917" s="40"/>
    </row>
    <row r="5918" spans="1:26" x14ac:dyDescent="0.2">
      <c r="A5918" s="40"/>
      <c r="W5918" s="40"/>
      <c r="X5918" s="40"/>
      <c r="Y5918" s="40"/>
      <c r="Z5918" s="40"/>
    </row>
    <row r="5919" spans="1:26" x14ac:dyDescent="0.2">
      <c r="A5919" s="40"/>
      <c r="W5919" s="40"/>
      <c r="X5919" s="40"/>
      <c r="Y5919" s="40"/>
      <c r="Z5919" s="40"/>
    </row>
    <row r="5920" spans="1:26" x14ac:dyDescent="0.2">
      <c r="A5920" s="40"/>
      <c r="W5920" s="40"/>
      <c r="X5920" s="40"/>
      <c r="Y5920" s="40"/>
      <c r="Z5920" s="40"/>
    </row>
    <row r="5921" spans="1:26" x14ac:dyDescent="0.2">
      <c r="A5921" s="40"/>
      <c r="W5921" s="40"/>
      <c r="X5921" s="40"/>
      <c r="Y5921" s="40"/>
      <c r="Z5921" s="40"/>
    </row>
    <row r="5922" spans="1:26" x14ac:dyDescent="0.2">
      <c r="A5922" s="40"/>
      <c r="W5922" s="40"/>
      <c r="X5922" s="40"/>
      <c r="Y5922" s="40"/>
      <c r="Z5922" s="40"/>
    </row>
    <row r="5923" spans="1:26" x14ac:dyDescent="0.2">
      <c r="A5923" s="40"/>
      <c r="W5923" s="40"/>
      <c r="X5923" s="40"/>
      <c r="Y5923" s="40"/>
      <c r="Z5923" s="40"/>
    </row>
    <row r="5924" spans="1:26" x14ac:dyDescent="0.2">
      <c r="A5924" s="40"/>
      <c r="W5924" s="40"/>
      <c r="X5924" s="40"/>
      <c r="Y5924" s="40"/>
      <c r="Z5924" s="40"/>
    </row>
    <row r="5925" spans="1:26" x14ac:dyDescent="0.2">
      <c r="A5925" s="40"/>
      <c r="W5925" s="40"/>
      <c r="X5925" s="40"/>
      <c r="Y5925" s="40"/>
      <c r="Z5925" s="40"/>
    </row>
    <row r="5926" spans="1:26" x14ac:dyDescent="0.2">
      <c r="A5926" s="40"/>
      <c r="W5926" s="40"/>
      <c r="X5926" s="40"/>
      <c r="Y5926" s="40"/>
      <c r="Z5926" s="40"/>
    </row>
    <row r="5927" spans="1:26" x14ac:dyDescent="0.2">
      <c r="A5927" s="40"/>
      <c r="W5927" s="40"/>
      <c r="X5927" s="40"/>
      <c r="Y5927" s="40"/>
      <c r="Z5927" s="40"/>
    </row>
    <row r="5928" spans="1:26" x14ac:dyDescent="0.2">
      <c r="A5928" s="40"/>
      <c r="W5928" s="40"/>
      <c r="X5928" s="40"/>
      <c r="Y5928" s="40"/>
      <c r="Z5928" s="40"/>
    </row>
    <row r="5929" spans="1:26" x14ac:dyDescent="0.2">
      <c r="A5929" s="40"/>
      <c r="W5929" s="40"/>
      <c r="X5929" s="40"/>
      <c r="Y5929" s="40"/>
      <c r="Z5929" s="40"/>
    </row>
    <row r="5930" spans="1:26" x14ac:dyDescent="0.2">
      <c r="A5930" s="40"/>
      <c r="W5930" s="40"/>
      <c r="X5930" s="40"/>
      <c r="Y5930" s="40"/>
      <c r="Z5930" s="40"/>
    </row>
    <row r="5931" spans="1:26" x14ac:dyDescent="0.2">
      <c r="A5931" s="40"/>
      <c r="W5931" s="40"/>
      <c r="X5931" s="40"/>
      <c r="Y5931" s="40"/>
      <c r="Z5931" s="40"/>
    </row>
    <row r="5932" spans="1:26" x14ac:dyDescent="0.2">
      <c r="A5932" s="40"/>
      <c r="W5932" s="40"/>
      <c r="X5932" s="40"/>
      <c r="Y5932" s="40"/>
      <c r="Z5932" s="40"/>
    </row>
    <row r="5933" spans="1:26" x14ac:dyDescent="0.2">
      <c r="A5933" s="40"/>
      <c r="W5933" s="40"/>
      <c r="X5933" s="40"/>
      <c r="Y5933" s="40"/>
      <c r="Z5933" s="40"/>
    </row>
    <row r="5934" spans="1:26" x14ac:dyDescent="0.2">
      <c r="A5934" s="40"/>
      <c r="W5934" s="40"/>
      <c r="X5934" s="40"/>
      <c r="Y5934" s="40"/>
      <c r="Z5934" s="40"/>
    </row>
    <row r="5935" spans="1:26" x14ac:dyDescent="0.2">
      <c r="A5935" s="40"/>
      <c r="W5935" s="40"/>
      <c r="X5935" s="40"/>
      <c r="Y5935" s="40"/>
      <c r="Z5935" s="40"/>
    </row>
    <row r="5936" spans="1:26" x14ac:dyDescent="0.2">
      <c r="A5936" s="40"/>
      <c r="W5936" s="40"/>
      <c r="X5936" s="40"/>
      <c r="Y5936" s="40"/>
      <c r="Z5936" s="40"/>
    </row>
    <row r="5937" spans="1:26" x14ac:dyDescent="0.2">
      <c r="A5937" s="40"/>
      <c r="W5937" s="40"/>
      <c r="X5937" s="40"/>
      <c r="Y5937" s="40"/>
      <c r="Z5937" s="40"/>
    </row>
    <row r="5938" spans="1:26" x14ac:dyDescent="0.2">
      <c r="A5938" s="40"/>
      <c r="W5938" s="40"/>
      <c r="X5938" s="40"/>
      <c r="Y5938" s="40"/>
      <c r="Z5938" s="40"/>
    </row>
    <row r="5939" spans="1:26" x14ac:dyDescent="0.2">
      <c r="A5939" s="40"/>
      <c r="W5939" s="40"/>
      <c r="X5939" s="40"/>
      <c r="Y5939" s="40"/>
      <c r="Z5939" s="40"/>
    </row>
    <row r="5940" spans="1:26" x14ac:dyDescent="0.2">
      <c r="A5940" s="40"/>
      <c r="W5940" s="40"/>
      <c r="X5940" s="40"/>
      <c r="Y5940" s="40"/>
      <c r="Z5940" s="40"/>
    </row>
    <row r="5941" spans="1:26" x14ac:dyDescent="0.2">
      <c r="A5941" s="40"/>
      <c r="W5941" s="40"/>
      <c r="X5941" s="40"/>
      <c r="Y5941" s="40"/>
      <c r="Z5941" s="40"/>
    </row>
    <row r="5942" spans="1:26" x14ac:dyDescent="0.2">
      <c r="A5942" s="40"/>
      <c r="W5942" s="40"/>
      <c r="X5942" s="40"/>
      <c r="Y5942" s="40"/>
      <c r="Z5942" s="40"/>
    </row>
    <row r="5943" spans="1:26" x14ac:dyDescent="0.2">
      <c r="A5943" s="40"/>
      <c r="W5943" s="40"/>
      <c r="X5943" s="40"/>
      <c r="Y5943" s="40"/>
      <c r="Z5943" s="40"/>
    </row>
    <row r="5944" spans="1:26" x14ac:dyDescent="0.2">
      <c r="A5944" s="40"/>
      <c r="W5944" s="40"/>
      <c r="X5944" s="40"/>
      <c r="Y5944" s="40"/>
      <c r="Z5944" s="40"/>
    </row>
    <row r="5945" spans="1:26" x14ac:dyDescent="0.2">
      <c r="A5945" s="40"/>
      <c r="W5945" s="40"/>
      <c r="X5945" s="40"/>
      <c r="Y5945" s="40"/>
      <c r="Z5945" s="40"/>
    </row>
    <row r="5946" spans="1:26" x14ac:dyDescent="0.2">
      <c r="A5946" s="40"/>
      <c r="W5946" s="40"/>
      <c r="X5946" s="40"/>
      <c r="Y5946" s="40"/>
      <c r="Z5946" s="40"/>
    </row>
    <row r="5947" spans="1:26" x14ac:dyDescent="0.2">
      <c r="A5947" s="40"/>
      <c r="W5947" s="40"/>
      <c r="X5947" s="40"/>
      <c r="Y5947" s="40"/>
      <c r="Z5947" s="40"/>
    </row>
    <row r="5948" spans="1:26" x14ac:dyDescent="0.2">
      <c r="A5948" s="40"/>
      <c r="W5948" s="40"/>
      <c r="X5948" s="40"/>
      <c r="Y5948" s="40"/>
      <c r="Z5948" s="40"/>
    </row>
    <row r="5949" spans="1:26" x14ac:dyDescent="0.2">
      <c r="A5949" s="40"/>
      <c r="W5949" s="40"/>
      <c r="X5949" s="40"/>
      <c r="Y5949" s="40"/>
      <c r="Z5949" s="40"/>
    </row>
    <row r="5950" spans="1:26" x14ac:dyDescent="0.2">
      <c r="A5950" s="40"/>
      <c r="W5950" s="40"/>
      <c r="X5950" s="40"/>
      <c r="Y5950" s="40"/>
      <c r="Z5950" s="40"/>
    </row>
    <row r="5951" spans="1:26" x14ac:dyDescent="0.2">
      <c r="A5951" s="40"/>
      <c r="W5951" s="40"/>
      <c r="X5951" s="40"/>
      <c r="Y5951" s="40"/>
      <c r="Z5951" s="40"/>
    </row>
    <row r="5952" spans="1:26" x14ac:dyDescent="0.2">
      <c r="A5952" s="40"/>
      <c r="W5952" s="40"/>
      <c r="X5952" s="40"/>
      <c r="Y5952" s="40"/>
      <c r="Z5952" s="40"/>
    </row>
    <row r="5953" spans="1:26" x14ac:dyDescent="0.2">
      <c r="A5953" s="40"/>
      <c r="W5953" s="40"/>
      <c r="X5953" s="40"/>
      <c r="Y5953" s="40"/>
      <c r="Z5953" s="40"/>
    </row>
    <row r="5954" spans="1:26" x14ac:dyDescent="0.2">
      <c r="A5954" s="40"/>
      <c r="W5954" s="40"/>
      <c r="X5954" s="40"/>
      <c r="Y5954" s="40"/>
      <c r="Z5954" s="40"/>
    </row>
    <row r="5955" spans="1:26" x14ac:dyDescent="0.2">
      <c r="A5955" s="40"/>
      <c r="W5955" s="40"/>
      <c r="X5955" s="40"/>
      <c r="Y5955" s="40"/>
      <c r="Z5955" s="40"/>
    </row>
    <row r="5956" spans="1:26" x14ac:dyDescent="0.2">
      <c r="A5956" s="40"/>
      <c r="W5956" s="40"/>
      <c r="X5956" s="40"/>
      <c r="Y5956" s="40"/>
      <c r="Z5956" s="40"/>
    </row>
    <row r="5957" spans="1:26" x14ac:dyDescent="0.2">
      <c r="A5957" s="40"/>
      <c r="W5957" s="40"/>
      <c r="X5957" s="40"/>
      <c r="Y5957" s="40"/>
      <c r="Z5957" s="40"/>
    </row>
    <row r="5958" spans="1:26" x14ac:dyDescent="0.2">
      <c r="A5958" s="40"/>
      <c r="W5958" s="40"/>
      <c r="X5958" s="40"/>
      <c r="Y5958" s="40"/>
      <c r="Z5958" s="40"/>
    </row>
    <row r="5959" spans="1:26" x14ac:dyDescent="0.2">
      <c r="A5959" s="40"/>
      <c r="W5959" s="40"/>
      <c r="X5959" s="40"/>
      <c r="Y5959" s="40"/>
      <c r="Z5959" s="40"/>
    </row>
    <row r="5960" spans="1:26" x14ac:dyDescent="0.2">
      <c r="A5960" s="40"/>
      <c r="W5960" s="40"/>
      <c r="X5960" s="40"/>
      <c r="Y5960" s="40"/>
      <c r="Z5960" s="40"/>
    </row>
    <row r="5961" spans="1:26" x14ac:dyDescent="0.2">
      <c r="A5961" s="40"/>
      <c r="W5961" s="40"/>
      <c r="X5961" s="40"/>
      <c r="Y5961" s="40"/>
      <c r="Z5961" s="40"/>
    </row>
    <row r="5962" spans="1:26" x14ac:dyDescent="0.2">
      <c r="A5962" s="40"/>
      <c r="W5962" s="40"/>
      <c r="X5962" s="40"/>
      <c r="Y5962" s="40"/>
      <c r="Z5962" s="40"/>
    </row>
    <row r="5963" spans="1:26" x14ac:dyDescent="0.2">
      <c r="A5963" s="40"/>
      <c r="W5963" s="40"/>
      <c r="X5963" s="40"/>
      <c r="Y5963" s="40"/>
      <c r="Z5963" s="40"/>
    </row>
    <row r="5964" spans="1:26" x14ac:dyDescent="0.2">
      <c r="A5964" s="40"/>
      <c r="W5964" s="40"/>
      <c r="X5964" s="40"/>
      <c r="Y5964" s="40"/>
      <c r="Z5964" s="40"/>
    </row>
    <row r="5965" spans="1:26" x14ac:dyDescent="0.2">
      <c r="A5965" s="40"/>
      <c r="W5965" s="40"/>
      <c r="X5965" s="40"/>
      <c r="Y5965" s="40"/>
      <c r="Z5965" s="40"/>
    </row>
    <row r="5966" spans="1:26" x14ac:dyDescent="0.2">
      <c r="A5966" s="40"/>
      <c r="W5966" s="40"/>
      <c r="X5966" s="40"/>
      <c r="Y5966" s="40"/>
      <c r="Z5966" s="40"/>
    </row>
    <row r="5967" spans="1:26" x14ac:dyDescent="0.2">
      <c r="A5967" s="40"/>
      <c r="W5967" s="40"/>
      <c r="X5967" s="40"/>
      <c r="Y5967" s="40"/>
      <c r="Z5967" s="40"/>
    </row>
    <row r="5968" spans="1:26" x14ac:dyDescent="0.2">
      <c r="A5968" s="40"/>
      <c r="W5968" s="40"/>
      <c r="X5968" s="40"/>
      <c r="Y5968" s="40"/>
      <c r="Z5968" s="40"/>
    </row>
    <row r="5969" spans="1:26" x14ac:dyDescent="0.2">
      <c r="A5969" s="40"/>
      <c r="W5969" s="40"/>
      <c r="X5969" s="40"/>
      <c r="Y5969" s="40"/>
      <c r="Z5969" s="40"/>
    </row>
    <row r="5970" spans="1:26" x14ac:dyDescent="0.2">
      <c r="A5970" s="40"/>
      <c r="W5970" s="40"/>
      <c r="X5970" s="40"/>
      <c r="Y5970" s="40"/>
      <c r="Z5970" s="40"/>
    </row>
    <row r="5971" spans="1:26" x14ac:dyDescent="0.2">
      <c r="A5971" s="40"/>
      <c r="W5971" s="40"/>
      <c r="X5971" s="40"/>
      <c r="Y5971" s="40"/>
      <c r="Z5971" s="40"/>
    </row>
    <row r="5972" spans="1:26" x14ac:dyDescent="0.2">
      <c r="A5972" s="40"/>
      <c r="W5972" s="40"/>
      <c r="X5972" s="40"/>
      <c r="Y5972" s="40"/>
      <c r="Z5972" s="40"/>
    </row>
    <row r="5973" spans="1:26" x14ac:dyDescent="0.2">
      <c r="A5973" s="40"/>
      <c r="W5973" s="40"/>
      <c r="X5973" s="40"/>
      <c r="Y5973" s="40"/>
      <c r="Z5973" s="40"/>
    </row>
    <row r="5974" spans="1:26" x14ac:dyDescent="0.2">
      <c r="A5974" s="40"/>
      <c r="W5974" s="40"/>
      <c r="X5974" s="40"/>
      <c r="Y5974" s="40"/>
      <c r="Z5974" s="40"/>
    </row>
    <row r="5975" spans="1:26" x14ac:dyDescent="0.2">
      <c r="A5975" s="40"/>
      <c r="W5975" s="40"/>
      <c r="X5975" s="40"/>
      <c r="Y5975" s="40"/>
      <c r="Z5975" s="40"/>
    </row>
    <row r="5976" spans="1:26" x14ac:dyDescent="0.2">
      <c r="A5976" s="40"/>
      <c r="W5976" s="40"/>
      <c r="X5976" s="40"/>
      <c r="Y5976" s="40"/>
      <c r="Z5976" s="40"/>
    </row>
    <row r="5977" spans="1:26" x14ac:dyDescent="0.2">
      <c r="A5977" s="40"/>
      <c r="W5977" s="40"/>
      <c r="X5977" s="40"/>
      <c r="Y5977" s="40"/>
      <c r="Z5977" s="40"/>
    </row>
    <row r="5978" spans="1:26" x14ac:dyDescent="0.2">
      <c r="A5978" s="40"/>
      <c r="W5978" s="40"/>
      <c r="X5978" s="40"/>
      <c r="Y5978" s="40"/>
      <c r="Z5978" s="40"/>
    </row>
    <row r="5979" spans="1:26" x14ac:dyDescent="0.2">
      <c r="A5979" s="40"/>
      <c r="W5979" s="40"/>
      <c r="X5979" s="40"/>
      <c r="Y5979" s="40"/>
      <c r="Z5979" s="40"/>
    </row>
    <row r="5980" spans="1:26" x14ac:dyDescent="0.2">
      <c r="A5980" s="40"/>
      <c r="W5980" s="40"/>
      <c r="X5980" s="40"/>
      <c r="Y5980" s="40"/>
      <c r="Z5980" s="40"/>
    </row>
    <row r="5981" spans="1:26" x14ac:dyDescent="0.2">
      <c r="A5981" s="40"/>
      <c r="W5981" s="40"/>
      <c r="X5981" s="40"/>
      <c r="Y5981" s="40"/>
      <c r="Z5981" s="40"/>
    </row>
    <row r="5982" spans="1:26" x14ac:dyDescent="0.2">
      <c r="A5982" s="40"/>
      <c r="W5982" s="40"/>
      <c r="X5982" s="40"/>
      <c r="Y5982" s="40"/>
      <c r="Z5982" s="40"/>
    </row>
    <row r="5983" spans="1:26" x14ac:dyDescent="0.2">
      <c r="A5983" s="40"/>
      <c r="W5983" s="40"/>
      <c r="X5983" s="40"/>
      <c r="Y5983" s="40"/>
      <c r="Z5983" s="40"/>
    </row>
    <row r="5984" spans="1:26" x14ac:dyDescent="0.2">
      <c r="A5984" s="40"/>
      <c r="W5984" s="40"/>
      <c r="X5984" s="40"/>
      <c r="Y5984" s="40"/>
      <c r="Z5984" s="40"/>
    </row>
    <row r="5985" spans="1:26" x14ac:dyDescent="0.2">
      <c r="A5985" s="40"/>
      <c r="W5985" s="40"/>
      <c r="X5985" s="40"/>
      <c r="Y5985" s="40"/>
      <c r="Z5985" s="40"/>
    </row>
    <row r="5986" spans="1:26" x14ac:dyDescent="0.2">
      <c r="A5986" s="40"/>
      <c r="W5986" s="40"/>
      <c r="X5986" s="40"/>
      <c r="Y5986" s="40"/>
      <c r="Z5986" s="40"/>
    </row>
    <row r="5987" spans="1:26" x14ac:dyDescent="0.2">
      <c r="A5987" s="40"/>
      <c r="W5987" s="40"/>
      <c r="X5987" s="40"/>
      <c r="Y5987" s="40"/>
      <c r="Z5987" s="40"/>
    </row>
    <row r="5988" spans="1:26" x14ac:dyDescent="0.2">
      <c r="A5988" s="40"/>
      <c r="W5988" s="40"/>
      <c r="X5988" s="40"/>
      <c r="Y5988" s="40"/>
      <c r="Z5988" s="40"/>
    </row>
    <row r="5989" spans="1:26" x14ac:dyDescent="0.2">
      <c r="A5989" s="40"/>
      <c r="W5989" s="40"/>
      <c r="X5989" s="40"/>
      <c r="Y5989" s="40"/>
      <c r="Z5989" s="40"/>
    </row>
    <row r="5990" spans="1:26" x14ac:dyDescent="0.2">
      <c r="A5990" s="40"/>
      <c r="W5990" s="40"/>
      <c r="X5990" s="40"/>
      <c r="Y5990" s="40"/>
      <c r="Z5990" s="40"/>
    </row>
    <row r="5991" spans="1:26" x14ac:dyDescent="0.2">
      <c r="A5991" s="40"/>
      <c r="W5991" s="40"/>
      <c r="X5991" s="40"/>
      <c r="Y5991" s="40"/>
      <c r="Z5991" s="40"/>
    </row>
    <row r="5992" spans="1:26" x14ac:dyDescent="0.2">
      <c r="A5992" s="40"/>
      <c r="W5992" s="40"/>
      <c r="X5992" s="40"/>
      <c r="Y5992" s="40"/>
      <c r="Z5992" s="40"/>
    </row>
    <row r="5993" spans="1:26" x14ac:dyDescent="0.2">
      <c r="A5993" s="40"/>
      <c r="W5993" s="40"/>
      <c r="X5993" s="40"/>
      <c r="Y5993" s="40"/>
      <c r="Z5993" s="40"/>
    </row>
    <row r="5994" spans="1:26" x14ac:dyDescent="0.2">
      <c r="A5994" s="40"/>
      <c r="W5994" s="40"/>
      <c r="X5994" s="40"/>
      <c r="Y5994" s="40"/>
      <c r="Z5994" s="40"/>
    </row>
    <row r="5995" spans="1:26" x14ac:dyDescent="0.2">
      <c r="A5995" s="40"/>
      <c r="W5995" s="40"/>
      <c r="X5995" s="40"/>
      <c r="Y5995" s="40"/>
      <c r="Z5995" s="40"/>
    </row>
    <row r="5996" spans="1:26" x14ac:dyDescent="0.2">
      <c r="A5996" s="40"/>
      <c r="W5996" s="40"/>
      <c r="X5996" s="40"/>
      <c r="Y5996" s="40"/>
      <c r="Z5996" s="40"/>
    </row>
    <row r="5997" spans="1:26" x14ac:dyDescent="0.2">
      <c r="A5997" s="40"/>
      <c r="W5997" s="40"/>
      <c r="X5997" s="40"/>
      <c r="Y5997" s="40"/>
      <c r="Z5997" s="40"/>
    </row>
    <row r="5998" spans="1:26" x14ac:dyDescent="0.2">
      <c r="A5998" s="40"/>
      <c r="W5998" s="40"/>
      <c r="X5998" s="40"/>
      <c r="Y5998" s="40"/>
      <c r="Z5998" s="40"/>
    </row>
    <row r="5999" spans="1:26" x14ac:dyDescent="0.2">
      <c r="A5999" s="40"/>
      <c r="W5999" s="40"/>
      <c r="X5999" s="40"/>
      <c r="Y5999" s="40"/>
      <c r="Z5999" s="40"/>
    </row>
    <row r="6000" spans="1:26" x14ac:dyDescent="0.2">
      <c r="A6000" s="40"/>
      <c r="W6000" s="40"/>
      <c r="X6000" s="40"/>
      <c r="Y6000" s="40"/>
      <c r="Z6000" s="40"/>
    </row>
    <row r="6001" spans="1:26" x14ac:dyDescent="0.2">
      <c r="A6001" s="40"/>
      <c r="W6001" s="40"/>
      <c r="X6001" s="40"/>
      <c r="Y6001" s="40"/>
      <c r="Z6001" s="40"/>
    </row>
    <row r="6002" spans="1:26" x14ac:dyDescent="0.2">
      <c r="A6002" s="40"/>
      <c r="W6002" s="40"/>
      <c r="X6002" s="40"/>
      <c r="Y6002" s="40"/>
      <c r="Z6002" s="40"/>
    </row>
    <row r="6003" spans="1:26" x14ac:dyDescent="0.2">
      <c r="A6003" s="40"/>
      <c r="W6003" s="40"/>
      <c r="X6003" s="40"/>
      <c r="Y6003" s="40"/>
      <c r="Z6003" s="40"/>
    </row>
    <row r="6004" spans="1:26" x14ac:dyDescent="0.2">
      <c r="A6004" s="40"/>
      <c r="W6004" s="40"/>
      <c r="X6004" s="40"/>
      <c r="Y6004" s="40"/>
      <c r="Z6004" s="40"/>
    </row>
    <row r="6005" spans="1:26" x14ac:dyDescent="0.2">
      <c r="A6005" s="40"/>
      <c r="W6005" s="40"/>
      <c r="X6005" s="40"/>
      <c r="Y6005" s="40"/>
      <c r="Z6005" s="40"/>
    </row>
    <row r="6006" spans="1:26" x14ac:dyDescent="0.2">
      <c r="A6006" s="40"/>
      <c r="W6006" s="40"/>
      <c r="X6006" s="40"/>
      <c r="Y6006" s="40"/>
      <c r="Z6006" s="40"/>
    </row>
    <row r="6007" spans="1:26" x14ac:dyDescent="0.2">
      <c r="A6007" s="40"/>
      <c r="W6007" s="40"/>
      <c r="X6007" s="40"/>
      <c r="Y6007" s="40"/>
      <c r="Z6007" s="40"/>
    </row>
    <row r="6008" spans="1:26" x14ac:dyDescent="0.2">
      <c r="A6008" s="40"/>
      <c r="W6008" s="40"/>
      <c r="X6008" s="40"/>
      <c r="Y6008" s="40"/>
      <c r="Z6008" s="40"/>
    </row>
    <row r="6009" spans="1:26" x14ac:dyDescent="0.2">
      <c r="A6009" s="40"/>
      <c r="W6009" s="40"/>
      <c r="X6009" s="40"/>
      <c r="Y6009" s="40"/>
      <c r="Z6009" s="40"/>
    </row>
    <row r="6010" spans="1:26" x14ac:dyDescent="0.2">
      <c r="A6010" s="40"/>
      <c r="W6010" s="40"/>
      <c r="X6010" s="40"/>
      <c r="Y6010" s="40"/>
      <c r="Z6010" s="40"/>
    </row>
    <row r="6011" spans="1:26" x14ac:dyDescent="0.2">
      <c r="A6011" s="40"/>
      <c r="W6011" s="40"/>
      <c r="X6011" s="40"/>
      <c r="Y6011" s="40"/>
      <c r="Z6011" s="40"/>
    </row>
    <row r="6012" spans="1:26" x14ac:dyDescent="0.2">
      <c r="A6012" s="40"/>
      <c r="W6012" s="40"/>
      <c r="X6012" s="40"/>
      <c r="Y6012" s="40"/>
      <c r="Z6012" s="40"/>
    </row>
    <row r="6013" spans="1:26" x14ac:dyDescent="0.2">
      <c r="A6013" s="40"/>
      <c r="W6013" s="40"/>
      <c r="X6013" s="40"/>
      <c r="Y6013" s="40"/>
      <c r="Z6013" s="40"/>
    </row>
    <row r="6014" spans="1:26" x14ac:dyDescent="0.2">
      <c r="A6014" s="40"/>
      <c r="W6014" s="40"/>
      <c r="X6014" s="40"/>
      <c r="Y6014" s="40"/>
      <c r="Z6014" s="40"/>
    </row>
    <row r="6015" spans="1:26" x14ac:dyDescent="0.2">
      <c r="A6015" s="40"/>
      <c r="W6015" s="40"/>
      <c r="X6015" s="40"/>
      <c r="Y6015" s="40"/>
      <c r="Z6015" s="40"/>
    </row>
    <row r="6016" spans="1:26" x14ac:dyDescent="0.2">
      <c r="A6016" s="40"/>
      <c r="W6016" s="40"/>
      <c r="X6016" s="40"/>
      <c r="Y6016" s="40"/>
      <c r="Z6016" s="40"/>
    </row>
    <row r="6017" spans="1:26" x14ac:dyDescent="0.2">
      <c r="A6017" s="40"/>
      <c r="W6017" s="40"/>
      <c r="X6017" s="40"/>
      <c r="Y6017" s="40"/>
      <c r="Z6017" s="40"/>
    </row>
    <row r="6018" spans="1:26" x14ac:dyDescent="0.2">
      <c r="A6018" s="40"/>
      <c r="W6018" s="40"/>
      <c r="X6018" s="40"/>
      <c r="Y6018" s="40"/>
      <c r="Z6018" s="40"/>
    </row>
    <row r="6019" spans="1:26" x14ac:dyDescent="0.2">
      <c r="A6019" s="40"/>
      <c r="W6019" s="40"/>
      <c r="X6019" s="40"/>
      <c r="Y6019" s="40"/>
      <c r="Z6019" s="40"/>
    </row>
    <row r="6020" spans="1:26" x14ac:dyDescent="0.2">
      <c r="A6020" s="40"/>
      <c r="W6020" s="40"/>
      <c r="X6020" s="40"/>
      <c r="Y6020" s="40"/>
      <c r="Z6020" s="40"/>
    </row>
    <row r="6021" spans="1:26" x14ac:dyDescent="0.2">
      <c r="A6021" s="40"/>
      <c r="W6021" s="40"/>
      <c r="X6021" s="40"/>
      <c r="Y6021" s="40"/>
      <c r="Z6021" s="40"/>
    </row>
    <row r="6022" spans="1:26" x14ac:dyDescent="0.2">
      <c r="A6022" s="40"/>
      <c r="W6022" s="40"/>
      <c r="X6022" s="40"/>
      <c r="Y6022" s="40"/>
      <c r="Z6022" s="40"/>
    </row>
    <row r="6023" spans="1:26" x14ac:dyDescent="0.2">
      <c r="A6023" s="40"/>
      <c r="W6023" s="40"/>
      <c r="X6023" s="40"/>
      <c r="Y6023" s="40"/>
      <c r="Z6023" s="40"/>
    </row>
    <row r="6024" spans="1:26" x14ac:dyDescent="0.2">
      <c r="A6024" s="40"/>
      <c r="W6024" s="40"/>
      <c r="X6024" s="40"/>
      <c r="Y6024" s="40"/>
      <c r="Z6024" s="40"/>
    </row>
    <row r="6025" spans="1:26" x14ac:dyDescent="0.2">
      <c r="A6025" s="40"/>
      <c r="W6025" s="40"/>
      <c r="X6025" s="40"/>
      <c r="Y6025" s="40"/>
      <c r="Z6025" s="40"/>
    </row>
    <row r="6026" spans="1:26" x14ac:dyDescent="0.2">
      <c r="A6026" s="40"/>
      <c r="W6026" s="40"/>
      <c r="X6026" s="40"/>
      <c r="Y6026" s="40"/>
      <c r="Z6026" s="40"/>
    </row>
    <row r="6027" spans="1:26" x14ac:dyDescent="0.2">
      <c r="A6027" s="40"/>
      <c r="W6027" s="40"/>
      <c r="X6027" s="40"/>
      <c r="Y6027" s="40"/>
      <c r="Z6027" s="40"/>
    </row>
    <row r="6028" spans="1:26" x14ac:dyDescent="0.2">
      <c r="A6028" s="40"/>
      <c r="W6028" s="40"/>
      <c r="X6028" s="40"/>
      <c r="Y6028" s="40"/>
      <c r="Z6028" s="40"/>
    </row>
    <row r="6029" spans="1:26" x14ac:dyDescent="0.2">
      <c r="A6029" s="40"/>
      <c r="W6029" s="40"/>
      <c r="X6029" s="40"/>
      <c r="Y6029" s="40"/>
      <c r="Z6029" s="40"/>
    </row>
    <row r="6030" spans="1:26" x14ac:dyDescent="0.2">
      <c r="A6030" s="40"/>
      <c r="W6030" s="40"/>
      <c r="X6030" s="40"/>
      <c r="Y6030" s="40"/>
      <c r="Z6030" s="40"/>
    </row>
    <row r="6031" spans="1:26" x14ac:dyDescent="0.2">
      <c r="A6031" s="40"/>
      <c r="W6031" s="40"/>
      <c r="X6031" s="40"/>
      <c r="Y6031" s="40"/>
      <c r="Z6031" s="40"/>
    </row>
    <row r="6032" spans="1:26" x14ac:dyDescent="0.2">
      <c r="A6032" s="40"/>
      <c r="W6032" s="40"/>
      <c r="X6032" s="40"/>
      <c r="Y6032" s="40"/>
      <c r="Z6032" s="40"/>
    </row>
    <row r="6033" spans="1:26" x14ac:dyDescent="0.2">
      <c r="A6033" s="40"/>
      <c r="W6033" s="40"/>
      <c r="X6033" s="40"/>
      <c r="Y6033" s="40"/>
      <c r="Z6033" s="40"/>
    </row>
    <row r="6034" spans="1:26" x14ac:dyDescent="0.2">
      <c r="A6034" s="40"/>
      <c r="W6034" s="40"/>
      <c r="X6034" s="40"/>
      <c r="Y6034" s="40"/>
      <c r="Z6034" s="40"/>
    </row>
    <row r="6035" spans="1:26" x14ac:dyDescent="0.2">
      <c r="A6035" s="40"/>
      <c r="W6035" s="40"/>
      <c r="X6035" s="40"/>
      <c r="Y6035" s="40"/>
      <c r="Z6035" s="40"/>
    </row>
    <row r="6036" spans="1:26" x14ac:dyDescent="0.2">
      <c r="A6036" s="40"/>
      <c r="W6036" s="40"/>
      <c r="X6036" s="40"/>
      <c r="Y6036" s="40"/>
      <c r="Z6036" s="40"/>
    </row>
    <row r="6037" spans="1:26" x14ac:dyDescent="0.2">
      <c r="A6037" s="40"/>
      <c r="W6037" s="40"/>
      <c r="X6037" s="40"/>
      <c r="Y6037" s="40"/>
      <c r="Z6037" s="40"/>
    </row>
    <row r="6038" spans="1:26" x14ac:dyDescent="0.2">
      <c r="A6038" s="40"/>
      <c r="W6038" s="40"/>
      <c r="X6038" s="40"/>
      <c r="Y6038" s="40"/>
      <c r="Z6038" s="40"/>
    </row>
    <row r="6039" spans="1:26" x14ac:dyDescent="0.2">
      <c r="A6039" s="40"/>
      <c r="W6039" s="40"/>
      <c r="X6039" s="40"/>
      <c r="Y6039" s="40"/>
      <c r="Z6039" s="40"/>
    </row>
    <row r="6040" spans="1:26" x14ac:dyDescent="0.2">
      <c r="A6040" s="40"/>
      <c r="W6040" s="40"/>
      <c r="X6040" s="40"/>
      <c r="Y6040" s="40"/>
      <c r="Z6040" s="40"/>
    </row>
    <row r="6041" spans="1:26" x14ac:dyDescent="0.2">
      <c r="A6041" s="40"/>
      <c r="W6041" s="40"/>
      <c r="X6041" s="40"/>
      <c r="Y6041" s="40"/>
      <c r="Z6041" s="40"/>
    </row>
    <row r="6042" spans="1:26" x14ac:dyDescent="0.2">
      <c r="A6042" s="40"/>
      <c r="W6042" s="40"/>
      <c r="X6042" s="40"/>
      <c r="Y6042" s="40"/>
      <c r="Z6042" s="40"/>
    </row>
    <row r="6043" spans="1:26" x14ac:dyDescent="0.2">
      <c r="A6043" s="40"/>
      <c r="W6043" s="40"/>
      <c r="X6043" s="40"/>
      <c r="Y6043" s="40"/>
      <c r="Z6043" s="40"/>
    </row>
    <row r="6044" spans="1:26" x14ac:dyDescent="0.2">
      <c r="A6044" s="40"/>
      <c r="W6044" s="40"/>
      <c r="X6044" s="40"/>
      <c r="Y6044" s="40"/>
      <c r="Z6044" s="40"/>
    </row>
    <row r="6045" spans="1:26" x14ac:dyDescent="0.2">
      <c r="A6045" s="40"/>
      <c r="W6045" s="40"/>
      <c r="X6045" s="40"/>
      <c r="Y6045" s="40"/>
      <c r="Z6045" s="40"/>
    </row>
    <row r="6046" spans="1:26" x14ac:dyDescent="0.2">
      <c r="A6046" s="40"/>
      <c r="W6046" s="40"/>
      <c r="X6046" s="40"/>
      <c r="Y6046" s="40"/>
      <c r="Z6046" s="40"/>
    </row>
    <row r="6047" spans="1:26" x14ac:dyDescent="0.2">
      <c r="A6047" s="40"/>
      <c r="W6047" s="40"/>
      <c r="X6047" s="40"/>
      <c r="Y6047" s="40"/>
      <c r="Z6047" s="40"/>
    </row>
    <row r="6048" spans="1:26" x14ac:dyDescent="0.2">
      <c r="A6048" s="40"/>
      <c r="W6048" s="40"/>
      <c r="X6048" s="40"/>
      <c r="Y6048" s="40"/>
      <c r="Z6048" s="40"/>
    </row>
    <row r="6049" spans="1:26" x14ac:dyDescent="0.2">
      <c r="A6049" s="40"/>
      <c r="W6049" s="40"/>
      <c r="X6049" s="40"/>
      <c r="Y6049" s="40"/>
      <c r="Z6049" s="40"/>
    </row>
    <row r="6050" spans="1:26" x14ac:dyDescent="0.2">
      <c r="A6050" s="40"/>
      <c r="W6050" s="40"/>
      <c r="X6050" s="40"/>
      <c r="Y6050" s="40"/>
      <c r="Z6050" s="40"/>
    </row>
    <row r="6051" spans="1:26" x14ac:dyDescent="0.2">
      <c r="A6051" s="40"/>
      <c r="W6051" s="40"/>
      <c r="X6051" s="40"/>
      <c r="Y6051" s="40"/>
      <c r="Z6051" s="40"/>
    </row>
    <row r="6052" spans="1:26" x14ac:dyDescent="0.2">
      <c r="A6052" s="40"/>
      <c r="W6052" s="40"/>
      <c r="X6052" s="40"/>
      <c r="Y6052" s="40"/>
      <c r="Z6052" s="40"/>
    </row>
    <row r="6053" spans="1:26" x14ac:dyDescent="0.2">
      <c r="A6053" s="40"/>
      <c r="W6053" s="40"/>
      <c r="X6053" s="40"/>
      <c r="Y6053" s="40"/>
      <c r="Z6053" s="40"/>
    </row>
    <row r="6054" spans="1:26" x14ac:dyDescent="0.2">
      <c r="A6054" s="40"/>
      <c r="W6054" s="40"/>
      <c r="X6054" s="40"/>
      <c r="Y6054" s="40"/>
      <c r="Z6054" s="40"/>
    </row>
    <row r="6055" spans="1:26" x14ac:dyDescent="0.2">
      <c r="A6055" s="40"/>
      <c r="W6055" s="40"/>
      <c r="X6055" s="40"/>
      <c r="Y6055" s="40"/>
      <c r="Z6055" s="40"/>
    </row>
    <row r="6056" spans="1:26" x14ac:dyDescent="0.2">
      <c r="A6056" s="40"/>
      <c r="W6056" s="40"/>
      <c r="X6056" s="40"/>
      <c r="Y6056" s="40"/>
      <c r="Z6056" s="40"/>
    </row>
    <row r="6057" spans="1:26" x14ac:dyDescent="0.2">
      <c r="A6057" s="40"/>
      <c r="W6057" s="40"/>
      <c r="X6057" s="40"/>
      <c r="Y6057" s="40"/>
      <c r="Z6057" s="40"/>
    </row>
    <row r="6058" spans="1:26" x14ac:dyDescent="0.2">
      <c r="A6058" s="40"/>
      <c r="W6058" s="40"/>
      <c r="X6058" s="40"/>
      <c r="Y6058" s="40"/>
      <c r="Z6058" s="40"/>
    </row>
    <row r="6059" spans="1:26" x14ac:dyDescent="0.2">
      <c r="A6059" s="40"/>
      <c r="W6059" s="40"/>
      <c r="X6059" s="40"/>
      <c r="Y6059" s="40"/>
      <c r="Z6059" s="40"/>
    </row>
    <row r="6060" spans="1:26" x14ac:dyDescent="0.2">
      <c r="A6060" s="40"/>
      <c r="W6060" s="40"/>
      <c r="X6060" s="40"/>
      <c r="Y6060" s="40"/>
      <c r="Z6060" s="40"/>
    </row>
    <row r="6061" spans="1:26" x14ac:dyDescent="0.2">
      <c r="A6061" s="40"/>
      <c r="W6061" s="40"/>
      <c r="X6061" s="40"/>
      <c r="Y6061" s="40"/>
      <c r="Z6061" s="40"/>
    </row>
    <row r="6062" spans="1:26" x14ac:dyDescent="0.2">
      <c r="A6062" s="40"/>
      <c r="W6062" s="40"/>
      <c r="X6062" s="40"/>
      <c r="Y6062" s="40"/>
      <c r="Z6062" s="40"/>
    </row>
    <row r="6063" spans="1:26" x14ac:dyDescent="0.2">
      <c r="A6063" s="40"/>
      <c r="W6063" s="40"/>
      <c r="X6063" s="40"/>
      <c r="Y6063" s="40"/>
      <c r="Z6063" s="40"/>
    </row>
    <row r="6064" spans="1:26" x14ac:dyDescent="0.2">
      <c r="A6064" s="40"/>
      <c r="W6064" s="40"/>
      <c r="X6064" s="40"/>
      <c r="Y6064" s="40"/>
      <c r="Z6064" s="40"/>
    </row>
    <row r="6065" spans="1:26" x14ac:dyDescent="0.2">
      <c r="A6065" s="40"/>
      <c r="W6065" s="40"/>
      <c r="X6065" s="40"/>
      <c r="Y6065" s="40"/>
      <c r="Z6065" s="40"/>
    </row>
    <row r="6066" spans="1:26" x14ac:dyDescent="0.2">
      <c r="A6066" s="40"/>
      <c r="W6066" s="40"/>
      <c r="X6066" s="40"/>
      <c r="Y6066" s="40"/>
      <c r="Z6066" s="40"/>
    </row>
    <row r="6067" spans="1:26" x14ac:dyDescent="0.2">
      <c r="A6067" s="40"/>
      <c r="W6067" s="40"/>
      <c r="X6067" s="40"/>
      <c r="Y6067" s="40"/>
      <c r="Z6067" s="40"/>
    </row>
    <row r="6068" spans="1:26" x14ac:dyDescent="0.2">
      <c r="A6068" s="40"/>
      <c r="W6068" s="40"/>
      <c r="X6068" s="40"/>
      <c r="Y6068" s="40"/>
      <c r="Z6068" s="40"/>
    </row>
    <row r="6069" spans="1:26" x14ac:dyDescent="0.2">
      <c r="A6069" s="40"/>
      <c r="W6069" s="40"/>
      <c r="X6069" s="40"/>
      <c r="Y6069" s="40"/>
      <c r="Z6069" s="40"/>
    </row>
    <row r="6070" spans="1:26" x14ac:dyDescent="0.2">
      <c r="A6070" s="40"/>
      <c r="W6070" s="40"/>
      <c r="X6070" s="40"/>
      <c r="Y6070" s="40"/>
      <c r="Z6070" s="40"/>
    </row>
    <row r="6071" spans="1:26" x14ac:dyDescent="0.2">
      <c r="A6071" s="40"/>
      <c r="W6071" s="40"/>
      <c r="X6071" s="40"/>
      <c r="Y6071" s="40"/>
      <c r="Z6071" s="40"/>
    </row>
    <row r="6072" spans="1:26" x14ac:dyDescent="0.2">
      <c r="A6072" s="40"/>
      <c r="W6072" s="40"/>
      <c r="X6072" s="40"/>
      <c r="Y6072" s="40"/>
      <c r="Z6072" s="40"/>
    </row>
    <row r="6073" spans="1:26" x14ac:dyDescent="0.2">
      <c r="A6073" s="40"/>
      <c r="W6073" s="40"/>
      <c r="X6073" s="40"/>
      <c r="Y6073" s="40"/>
      <c r="Z6073" s="40"/>
    </row>
    <row r="6074" spans="1:26" x14ac:dyDescent="0.2">
      <c r="A6074" s="40"/>
      <c r="W6074" s="40"/>
      <c r="X6074" s="40"/>
      <c r="Y6074" s="40"/>
      <c r="Z6074" s="40"/>
    </row>
    <row r="6075" spans="1:26" x14ac:dyDescent="0.2">
      <c r="A6075" s="40"/>
      <c r="W6075" s="40"/>
      <c r="X6075" s="40"/>
      <c r="Y6075" s="40"/>
      <c r="Z6075" s="40"/>
    </row>
    <row r="6076" spans="1:26" x14ac:dyDescent="0.2">
      <c r="A6076" s="40"/>
      <c r="W6076" s="40"/>
      <c r="X6076" s="40"/>
      <c r="Y6076" s="40"/>
      <c r="Z6076" s="40"/>
    </row>
    <row r="6077" spans="1:26" x14ac:dyDescent="0.2">
      <c r="A6077" s="40"/>
      <c r="W6077" s="40"/>
      <c r="X6077" s="40"/>
      <c r="Y6077" s="40"/>
      <c r="Z6077" s="40"/>
    </row>
    <row r="6078" spans="1:26" x14ac:dyDescent="0.2">
      <c r="A6078" s="40"/>
      <c r="W6078" s="40"/>
      <c r="X6078" s="40"/>
      <c r="Y6078" s="40"/>
      <c r="Z6078" s="40"/>
    </row>
    <row r="6079" spans="1:26" x14ac:dyDescent="0.2">
      <c r="A6079" s="40"/>
      <c r="W6079" s="40"/>
      <c r="X6079" s="40"/>
      <c r="Y6079" s="40"/>
      <c r="Z6079" s="40"/>
    </row>
    <row r="6080" spans="1:26" x14ac:dyDescent="0.2">
      <c r="A6080" s="40"/>
      <c r="W6080" s="40"/>
      <c r="X6080" s="40"/>
      <c r="Y6080" s="40"/>
      <c r="Z6080" s="40"/>
    </row>
    <row r="6081" spans="1:26" x14ac:dyDescent="0.2">
      <c r="A6081" s="40"/>
      <c r="W6081" s="40"/>
      <c r="X6081" s="40"/>
      <c r="Y6081" s="40"/>
      <c r="Z6081" s="40"/>
    </row>
    <row r="6082" spans="1:26" x14ac:dyDescent="0.2">
      <c r="A6082" s="40"/>
      <c r="W6082" s="40"/>
      <c r="X6082" s="40"/>
      <c r="Y6082" s="40"/>
      <c r="Z6082" s="40"/>
    </row>
    <row r="6083" spans="1:26" x14ac:dyDescent="0.2">
      <c r="A6083" s="40"/>
      <c r="W6083" s="40"/>
      <c r="X6083" s="40"/>
      <c r="Y6083" s="40"/>
      <c r="Z6083" s="40"/>
    </row>
    <row r="6084" spans="1:26" x14ac:dyDescent="0.2">
      <c r="A6084" s="40"/>
      <c r="W6084" s="40"/>
      <c r="X6084" s="40"/>
      <c r="Y6084" s="40"/>
      <c r="Z6084" s="40"/>
    </row>
    <row r="6085" spans="1:26" x14ac:dyDescent="0.2">
      <c r="A6085" s="40"/>
      <c r="W6085" s="40"/>
      <c r="X6085" s="40"/>
      <c r="Y6085" s="40"/>
      <c r="Z6085" s="40"/>
    </row>
    <row r="6086" spans="1:26" x14ac:dyDescent="0.2">
      <c r="A6086" s="40"/>
      <c r="W6086" s="40"/>
      <c r="X6086" s="40"/>
      <c r="Y6086" s="40"/>
      <c r="Z6086" s="40"/>
    </row>
    <row r="6087" spans="1:26" x14ac:dyDescent="0.2">
      <c r="A6087" s="40"/>
      <c r="W6087" s="40"/>
      <c r="X6087" s="40"/>
      <c r="Y6087" s="40"/>
      <c r="Z6087" s="40"/>
    </row>
    <row r="6088" spans="1:26" x14ac:dyDescent="0.2">
      <c r="A6088" s="40"/>
      <c r="W6088" s="40"/>
      <c r="X6088" s="40"/>
      <c r="Y6088" s="40"/>
      <c r="Z6088" s="40"/>
    </row>
    <row r="6089" spans="1:26" x14ac:dyDescent="0.2">
      <c r="A6089" s="40"/>
      <c r="W6089" s="40"/>
      <c r="X6089" s="40"/>
      <c r="Y6089" s="40"/>
      <c r="Z6089" s="40"/>
    </row>
    <row r="6090" spans="1:26" x14ac:dyDescent="0.2">
      <c r="A6090" s="40"/>
      <c r="W6090" s="40"/>
      <c r="X6090" s="40"/>
      <c r="Y6090" s="40"/>
      <c r="Z6090" s="40"/>
    </row>
    <row r="6091" spans="1:26" x14ac:dyDescent="0.2">
      <c r="A6091" s="40"/>
      <c r="W6091" s="40"/>
      <c r="X6091" s="40"/>
      <c r="Y6091" s="40"/>
      <c r="Z6091" s="40"/>
    </row>
    <row r="6092" spans="1:26" x14ac:dyDescent="0.2">
      <c r="A6092" s="40"/>
      <c r="W6092" s="40"/>
      <c r="X6092" s="40"/>
      <c r="Y6092" s="40"/>
      <c r="Z6092" s="40"/>
    </row>
    <row r="6093" spans="1:26" x14ac:dyDescent="0.2">
      <c r="A6093" s="40"/>
      <c r="W6093" s="40"/>
      <c r="X6093" s="40"/>
      <c r="Y6093" s="40"/>
      <c r="Z6093" s="40"/>
    </row>
    <row r="6094" spans="1:26" x14ac:dyDescent="0.2">
      <c r="A6094" s="40"/>
      <c r="W6094" s="40"/>
      <c r="X6094" s="40"/>
      <c r="Y6094" s="40"/>
      <c r="Z6094" s="40"/>
    </row>
    <row r="6095" spans="1:26" x14ac:dyDescent="0.2">
      <c r="A6095" s="40"/>
      <c r="W6095" s="40"/>
      <c r="X6095" s="40"/>
      <c r="Y6095" s="40"/>
      <c r="Z6095" s="40"/>
    </row>
    <row r="6096" spans="1:26" x14ac:dyDescent="0.2">
      <c r="A6096" s="40"/>
      <c r="W6096" s="40"/>
      <c r="X6096" s="40"/>
      <c r="Y6096" s="40"/>
      <c r="Z6096" s="40"/>
    </row>
    <row r="6097" spans="1:26" x14ac:dyDescent="0.2">
      <c r="A6097" s="40"/>
      <c r="W6097" s="40"/>
      <c r="X6097" s="40"/>
      <c r="Y6097" s="40"/>
      <c r="Z6097" s="40"/>
    </row>
    <row r="6098" spans="1:26" x14ac:dyDescent="0.2">
      <c r="A6098" s="40"/>
      <c r="W6098" s="40"/>
      <c r="X6098" s="40"/>
      <c r="Y6098" s="40"/>
      <c r="Z6098" s="40"/>
    </row>
    <row r="6099" spans="1:26" x14ac:dyDescent="0.2">
      <c r="A6099" s="40"/>
      <c r="W6099" s="40"/>
      <c r="X6099" s="40"/>
      <c r="Y6099" s="40"/>
      <c r="Z6099" s="40"/>
    </row>
    <row r="6100" spans="1:26" x14ac:dyDescent="0.2">
      <c r="A6100" s="40"/>
      <c r="W6100" s="40"/>
      <c r="X6100" s="40"/>
      <c r="Y6100" s="40"/>
      <c r="Z6100" s="40"/>
    </row>
    <row r="6101" spans="1:26" x14ac:dyDescent="0.2">
      <c r="A6101" s="40"/>
      <c r="W6101" s="40"/>
      <c r="X6101" s="40"/>
      <c r="Y6101" s="40"/>
      <c r="Z6101" s="40"/>
    </row>
    <row r="6102" spans="1:26" x14ac:dyDescent="0.2">
      <c r="A6102" s="40"/>
      <c r="W6102" s="40"/>
      <c r="X6102" s="40"/>
      <c r="Y6102" s="40"/>
      <c r="Z6102" s="40"/>
    </row>
    <row r="6103" spans="1:26" x14ac:dyDescent="0.2">
      <c r="A6103" s="40"/>
      <c r="W6103" s="40"/>
      <c r="X6103" s="40"/>
      <c r="Y6103" s="40"/>
      <c r="Z6103" s="40"/>
    </row>
    <row r="6104" spans="1:26" x14ac:dyDescent="0.2">
      <c r="A6104" s="40"/>
      <c r="W6104" s="40"/>
      <c r="X6104" s="40"/>
      <c r="Y6104" s="40"/>
      <c r="Z6104" s="40"/>
    </row>
    <row r="6105" spans="1:26" x14ac:dyDescent="0.2">
      <c r="A6105" s="40"/>
      <c r="W6105" s="40"/>
      <c r="X6105" s="40"/>
      <c r="Y6105" s="40"/>
      <c r="Z6105" s="40"/>
    </row>
    <row r="6106" spans="1:26" x14ac:dyDescent="0.2">
      <c r="A6106" s="40"/>
      <c r="W6106" s="40"/>
      <c r="X6106" s="40"/>
      <c r="Y6106" s="40"/>
      <c r="Z6106" s="40"/>
    </row>
    <row r="6107" spans="1:26" x14ac:dyDescent="0.2">
      <c r="A6107" s="40"/>
      <c r="W6107" s="40"/>
      <c r="X6107" s="40"/>
      <c r="Y6107" s="40"/>
      <c r="Z6107" s="40"/>
    </row>
    <row r="6108" spans="1:26" x14ac:dyDescent="0.2">
      <c r="A6108" s="40"/>
      <c r="W6108" s="40"/>
      <c r="X6108" s="40"/>
      <c r="Y6108" s="40"/>
      <c r="Z6108" s="40"/>
    </row>
    <row r="6109" spans="1:26" x14ac:dyDescent="0.2">
      <c r="A6109" s="40"/>
      <c r="W6109" s="40"/>
      <c r="X6109" s="40"/>
      <c r="Y6109" s="40"/>
      <c r="Z6109" s="40"/>
    </row>
    <row r="6110" spans="1:26" x14ac:dyDescent="0.2">
      <c r="A6110" s="40"/>
      <c r="W6110" s="40"/>
      <c r="X6110" s="40"/>
      <c r="Y6110" s="40"/>
      <c r="Z6110" s="40"/>
    </row>
    <row r="6111" spans="1:26" x14ac:dyDescent="0.2">
      <c r="A6111" s="40"/>
      <c r="W6111" s="40"/>
      <c r="X6111" s="40"/>
      <c r="Y6111" s="40"/>
      <c r="Z6111" s="40"/>
    </row>
    <row r="6112" spans="1:26" x14ac:dyDescent="0.2">
      <c r="A6112" s="40"/>
      <c r="W6112" s="40"/>
      <c r="X6112" s="40"/>
      <c r="Y6112" s="40"/>
      <c r="Z6112" s="40"/>
    </row>
    <row r="6113" spans="1:26" x14ac:dyDescent="0.2">
      <c r="A6113" s="40"/>
      <c r="W6113" s="40"/>
      <c r="X6113" s="40"/>
      <c r="Y6113" s="40"/>
      <c r="Z6113" s="40"/>
    </row>
    <row r="6114" spans="1:26" x14ac:dyDescent="0.2">
      <c r="A6114" s="40"/>
      <c r="W6114" s="40"/>
      <c r="X6114" s="40"/>
      <c r="Y6114" s="40"/>
      <c r="Z6114" s="40"/>
    </row>
    <row r="6115" spans="1:26" x14ac:dyDescent="0.2">
      <c r="A6115" s="40"/>
      <c r="W6115" s="40"/>
      <c r="X6115" s="40"/>
      <c r="Y6115" s="40"/>
      <c r="Z6115" s="40"/>
    </row>
    <row r="6116" spans="1:26" x14ac:dyDescent="0.2">
      <c r="A6116" s="40"/>
      <c r="W6116" s="40"/>
      <c r="X6116" s="40"/>
      <c r="Y6116" s="40"/>
      <c r="Z6116" s="40"/>
    </row>
    <row r="6117" spans="1:26" x14ac:dyDescent="0.2">
      <c r="A6117" s="40"/>
      <c r="W6117" s="40"/>
      <c r="X6117" s="40"/>
      <c r="Y6117" s="40"/>
      <c r="Z6117" s="40"/>
    </row>
    <row r="6118" spans="1:26" x14ac:dyDescent="0.2">
      <c r="A6118" s="40"/>
      <c r="W6118" s="40"/>
      <c r="X6118" s="40"/>
      <c r="Y6118" s="40"/>
      <c r="Z6118" s="40"/>
    </row>
    <row r="6119" spans="1:26" x14ac:dyDescent="0.2">
      <c r="A6119" s="40"/>
      <c r="W6119" s="40"/>
      <c r="X6119" s="40"/>
      <c r="Y6119" s="40"/>
      <c r="Z6119" s="40"/>
    </row>
    <row r="6120" spans="1:26" x14ac:dyDescent="0.2">
      <c r="A6120" s="40"/>
      <c r="W6120" s="40"/>
      <c r="X6120" s="40"/>
      <c r="Y6120" s="40"/>
      <c r="Z6120" s="40"/>
    </row>
    <row r="6121" spans="1:26" x14ac:dyDescent="0.2">
      <c r="A6121" s="40"/>
      <c r="W6121" s="40"/>
      <c r="X6121" s="40"/>
      <c r="Y6121" s="40"/>
      <c r="Z6121" s="40"/>
    </row>
    <row r="6122" spans="1:26" x14ac:dyDescent="0.2">
      <c r="A6122" s="40"/>
      <c r="W6122" s="40"/>
      <c r="X6122" s="40"/>
      <c r="Y6122" s="40"/>
      <c r="Z6122" s="40"/>
    </row>
    <row r="6123" spans="1:26" x14ac:dyDescent="0.2">
      <c r="A6123" s="40"/>
      <c r="W6123" s="40"/>
      <c r="X6123" s="40"/>
      <c r="Y6123" s="40"/>
      <c r="Z6123" s="40"/>
    </row>
    <row r="6124" spans="1:26" x14ac:dyDescent="0.2">
      <c r="A6124" s="40"/>
      <c r="W6124" s="40"/>
      <c r="X6124" s="40"/>
      <c r="Y6124" s="40"/>
      <c r="Z6124" s="40"/>
    </row>
    <row r="6125" spans="1:26" x14ac:dyDescent="0.2">
      <c r="A6125" s="40"/>
      <c r="W6125" s="40"/>
      <c r="X6125" s="40"/>
      <c r="Y6125" s="40"/>
      <c r="Z6125" s="40"/>
    </row>
    <row r="6126" spans="1:26" x14ac:dyDescent="0.2">
      <c r="A6126" s="40"/>
      <c r="W6126" s="40"/>
      <c r="X6126" s="40"/>
      <c r="Y6126" s="40"/>
      <c r="Z6126" s="40"/>
    </row>
    <row r="6127" spans="1:26" x14ac:dyDescent="0.2">
      <c r="A6127" s="40"/>
      <c r="W6127" s="40"/>
      <c r="X6127" s="40"/>
      <c r="Y6127" s="40"/>
      <c r="Z6127" s="40"/>
    </row>
    <row r="6128" spans="1:26" x14ac:dyDescent="0.2">
      <c r="A6128" s="40"/>
      <c r="W6128" s="40"/>
      <c r="X6128" s="40"/>
      <c r="Y6128" s="40"/>
      <c r="Z6128" s="40"/>
    </row>
    <row r="6129" spans="1:26" x14ac:dyDescent="0.2">
      <c r="A6129" s="40"/>
      <c r="W6129" s="40"/>
      <c r="X6129" s="40"/>
      <c r="Y6129" s="40"/>
      <c r="Z6129" s="40"/>
    </row>
    <row r="6130" spans="1:26" x14ac:dyDescent="0.2">
      <c r="A6130" s="40"/>
      <c r="W6130" s="40"/>
      <c r="X6130" s="40"/>
      <c r="Y6130" s="40"/>
      <c r="Z6130" s="40"/>
    </row>
    <row r="6131" spans="1:26" x14ac:dyDescent="0.2">
      <c r="A6131" s="40"/>
      <c r="W6131" s="40"/>
      <c r="X6131" s="40"/>
      <c r="Y6131" s="40"/>
      <c r="Z6131" s="40"/>
    </row>
    <row r="6132" spans="1:26" x14ac:dyDescent="0.2">
      <c r="A6132" s="40"/>
      <c r="W6132" s="40"/>
      <c r="X6132" s="40"/>
      <c r="Y6132" s="40"/>
      <c r="Z6132" s="40"/>
    </row>
    <row r="6133" spans="1:26" x14ac:dyDescent="0.2">
      <c r="A6133" s="40"/>
      <c r="W6133" s="40"/>
      <c r="X6133" s="40"/>
      <c r="Y6133" s="40"/>
      <c r="Z6133" s="40"/>
    </row>
    <row r="6134" spans="1:26" x14ac:dyDescent="0.2">
      <c r="A6134" s="40"/>
      <c r="W6134" s="40"/>
      <c r="X6134" s="40"/>
      <c r="Y6134" s="40"/>
      <c r="Z6134" s="40"/>
    </row>
    <row r="6135" spans="1:26" x14ac:dyDescent="0.2">
      <c r="A6135" s="40"/>
      <c r="W6135" s="40"/>
      <c r="X6135" s="40"/>
      <c r="Y6135" s="40"/>
      <c r="Z6135" s="40"/>
    </row>
    <row r="6136" spans="1:26" x14ac:dyDescent="0.2">
      <c r="A6136" s="40"/>
      <c r="W6136" s="40"/>
      <c r="X6136" s="40"/>
      <c r="Y6136" s="40"/>
      <c r="Z6136" s="40"/>
    </row>
    <row r="6137" spans="1:26" x14ac:dyDescent="0.2">
      <c r="A6137" s="40"/>
      <c r="W6137" s="40"/>
      <c r="X6137" s="40"/>
      <c r="Y6137" s="40"/>
      <c r="Z6137" s="40"/>
    </row>
    <row r="6138" spans="1:26" x14ac:dyDescent="0.2">
      <c r="A6138" s="40"/>
      <c r="W6138" s="40"/>
      <c r="X6138" s="40"/>
      <c r="Y6138" s="40"/>
      <c r="Z6138" s="40"/>
    </row>
    <row r="6139" spans="1:26" x14ac:dyDescent="0.2">
      <c r="A6139" s="40"/>
      <c r="W6139" s="40"/>
      <c r="X6139" s="40"/>
      <c r="Y6139" s="40"/>
      <c r="Z6139" s="40"/>
    </row>
    <row r="6140" spans="1:26" x14ac:dyDescent="0.2">
      <c r="A6140" s="40"/>
      <c r="W6140" s="40"/>
      <c r="X6140" s="40"/>
      <c r="Y6140" s="40"/>
      <c r="Z6140" s="40"/>
    </row>
    <row r="6141" spans="1:26" x14ac:dyDescent="0.2">
      <c r="A6141" s="40"/>
      <c r="W6141" s="40"/>
      <c r="X6141" s="40"/>
      <c r="Y6141" s="40"/>
      <c r="Z6141" s="40"/>
    </row>
    <row r="6142" spans="1:26" x14ac:dyDescent="0.2">
      <c r="A6142" s="40"/>
      <c r="W6142" s="40"/>
      <c r="X6142" s="40"/>
      <c r="Y6142" s="40"/>
      <c r="Z6142" s="40"/>
    </row>
    <row r="6143" spans="1:26" x14ac:dyDescent="0.2">
      <c r="A6143" s="40"/>
      <c r="W6143" s="40"/>
      <c r="X6143" s="40"/>
      <c r="Y6143" s="40"/>
      <c r="Z6143" s="40"/>
    </row>
    <row r="6144" spans="1:26" x14ac:dyDescent="0.2">
      <c r="A6144" s="40"/>
      <c r="W6144" s="40"/>
      <c r="X6144" s="40"/>
      <c r="Y6144" s="40"/>
      <c r="Z6144" s="40"/>
    </row>
    <row r="6145" spans="1:26" x14ac:dyDescent="0.2">
      <c r="A6145" s="40"/>
      <c r="W6145" s="40"/>
      <c r="X6145" s="40"/>
      <c r="Y6145" s="40"/>
      <c r="Z6145" s="40"/>
    </row>
    <row r="6146" spans="1:26" x14ac:dyDescent="0.2">
      <c r="A6146" s="40"/>
      <c r="W6146" s="40"/>
      <c r="X6146" s="40"/>
      <c r="Y6146" s="40"/>
      <c r="Z6146" s="40"/>
    </row>
    <row r="6147" spans="1:26" x14ac:dyDescent="0.2">
      <c r="A6147" s="40"/>
      <c r="W6147" s="40"/>
      <c r="X6147" s="40"/>
      <c r="Y6147" s="40"/>
      <c r="Z6147" s="40"/>
    </row>
    <row r="6148" spans="1:26" x14ac:dyDescent="0.2">
      <c r="A6148" s="40"/>
      <c r="W6148" s="40"/>
      <c r="X6148" s="40"/>
      <c r="Y6148" s="40"/>
      <c r="Z6148" s="40"/>
    </row>
    <row r="6149" spans="1:26" x14ac:dyDescent="0.2">
      <c r="A6149" s="40"/>
      <c r="W6149" s="40"/>
      <c r="X6149" s="40"/>
      <c r="Y6149" s="40"/>
      <c r="Z6149" s="40"/>
    </row>
    <row r="6150" spans="1:26" x14ac:dyDescent="0.2">
      <c r="A6150" s="40"/>
      <c r="W6150" s="40"/>
      <c r="X6150" s="40"/>
      <c r="Y6150" s="40"/>
      <c r="Z6150" s="40"/>
    </row>
    <row r="6151" spans="1:26" x14ac:dyDescent="0.2">
      <c r="A6151" s="40"/>
      <c r="W6151" s="40"/>
      <c r="X6151" s="40"/>
      <c r="Y6151" s="40"/>
      <c r="Z6151" s="40"/>
    </row>
    <row r="6152" spans="1:26" x14ac:dyDescent="0.2">
      <c r="A6152" s="40"/>
      <c r="W6152" s="40"/>
      <c r="X6152" s="40"/>
      <c r="Y6152" s="40"/>
      <c r="Z6152" s="40"/>
    </row>
    <row r="6153" spans="1:26" x14ac:dyDescent="0.2">
      <c r="A6153" s="40"/>
      <c r="W6153" s="40"/>
      <c r="X6153" s="40"/>
      <c r="Y6153" s="40"/>
      <c r="Z6153" s="40"/>
    </row>
    <row r="6154" spans="1:26" x14ac:dyDescent="0.2">
      <c r="A6154" s="40"/>
      <c r="W6154" s="40"/>
      <c r="X6154" s="40"/>
      <c r="Y6154" s="40"/>
      <c r="Z6154" s="40"/>
    </row>
    <row r="6155" spans="1:26" x14ac:dyDescent="0.2">
      <c r="A6155" s="40"/>
      <c r="W6155" s="40"/>
      <c r="X6155" s="40"/>
      <c r="Y6155" s="40"/>
      <c r="Z6155" s="40"/>
    </row>
    <row r="6156" spans="1:26" x14ac:dyDescent="0.2">
      <c r="A6156" s="40"/>
      <c r="W6156" s="40"/>
      <c r="X6156" s="40"/>
      <c r="Y6156" s="40"/>
      <c r="Z6156" s="40"/>
    </row>
    <row r="6157" spans="1:26" x14ac:dyDescent="0.2">
      <c r="A6157" s="40"/>
      <c r="W6157" s="40"/>
      <c r="X6157" s="40"/>
      <c r="Y6157" s="40"/>
      <c r="Z6157" s="40"/>
    </row>
    <row r="6158" spans="1:26" x14ac:dyDescent="0.2">
      <c r="A6158" s="40"/>
      <c r="W6158" s="40"/>
      <c r="X6158" s="40"/>
      <c r="Y6158" s="40"/>
      <c r="Z6158" s="40"/>
    </row>
    <row r="6159" spans="1:26" x14ac:dyDescent="0.2">
      <c r="A6159" s="40"/>
      <c r="W6159" s="40"/>
      <c r="X6159" s="40"/>
      <c r="Y6159" s="40"/>
      <c r="Z6159" s="40"/>
    </row>
    <row r="6160" spans="1:26" x14ac:dyDescent="0.2">
      <c r="A6160" s="40"/>
      <c r="W6160" s="40"/>
      <c r="X6160" s="40"/>
      <c r="Y6160" s="40"/>
      <c r="Z6160" s="40"/>
    </row>
    <row r="6161" spans="1:26" x14ac:dyDescent="0.2">
      <c r="A6161" s="40"/>
      <c r="W6161" s="40"/>
      <c r="X6161" s="40"/>
      <c r="Y6161" s="40"/>
      <c r="Z6161" s="40"/>
    </row>
    <row r="6162" spans="1:26" x14ac:dyDescent="0.2">
      <c r="A6162" s="40"/>
      <c r="W6162" s="40"/>
      <c r="X6162" s="40"/>
      <c r="Y6162" s="40"/>
      <c r="Z6162" s="40"/>
    </row>
    <row r="6163" spans="1:26" x14ac:dyDescent="0.2">
      <c r="A6163" s="40"/>
      <c r="W6163" s="40"/>
      <c r="X6163" s="40"/>
      <c r="Y6163" s="40"/>
      <c r="Z6163" s="40"/>
    </row>
    <row r="6164" spans="1:26" x14ac:dyDescent="0.2">
      <c r="A6164" s="40"/>
      <c r="W6164" s="40"/>
      <c r="X6164" s="40"/>
      <c r="Y6164" s="40"/>
      <c r="Z6164" s="40"/>
    </row>
    <row r="6165" spans="1:26" x14ac:dyDescent="0.2">
      <c r="A6165" s="40"/>
      <c r="W6165" s="40"/>
      <c r="X6165" s="40"/>
      <c r="Y6165" s="40"/>
      <c r="Z6165" s="40"/>
    </row>
    <row r="6166" spans="1:26" x14ac:dyDescent="0.2">
      <c r="A6166" s="40"/>
      <c r="W6166" s="40"/>
      <c r="X6166" s="40"/>
      <c r="Y6166" s="40"/>
      <c r="Z6166" s="40"/>
    </row>
    <row r="6167" spans="1:26" x14ac:dyDescent="0.2">
      <c r="A6167" s="40"/>
      <c r="W6167" s="40"/>
      <c r="X6167" s="40"/>
      <c r="Y6167" s="40"/>
      <c r="Z6167" s="40"/>
    </row>
    <row r="6168" spans="1:26" x14ac:dyDescent="0.2">
      <c r="A6168" s="40"/>
      <c r="W6168" s="40"/>
      <c r="X6168" s="40"/>
      <c r="Y6168" s="40"/>
      <c r="Z6168" s="40"/>
    </row>
    <row r="6169" spans="1:26" x14ac:dyDescent="0.2">
      <c r="A6169" s="40"/>
      <c r="W6169" s="40"/>
      <c r="X6169" s="40"/>
      <c r="Y6169" s="40"/>
      <c r="Z6169" s="40"/>
    </row>
    <row r="6170" spans="1:26" x14ac:dyDescent="0.2">
      <c r="A6170" s="40"/>
      <c r="W6170" s="40"/>
      <c r="X6170" s="40"/>
      <c r="Y6170" s="40"/>
      <c r="Z6170" s="40"/>
    </row>
    <row r="6171" spans="1:26" x14ac:dyDescent="0.2">
      <c r="A6171" s="40"/>
      <c r="W6171" s="40"/>
      <c r="X6171" s="40"/>
      <c r="Y6171" s="40"/>
      <c r="Z6171" s="40"/>
    </row>
    <row r="6172" spans="1:26" x14ac:dyDescent="0.2">
      <c r="A6172" s="40"/>
      <c r="W6172" s="40"/>
      <c r="X6172" s="40"/>
      <c r="Y6172" s="40"/>
      <c r="Z6172" s="40"/>
    </row>
    <row r="6173" spans="1:26" x14ac:dyDescent="0.2">
      <c r="A6173" s="40"/>
      <c r="W6173" s="40"/>
      <c r="X6173" s="40"/>
      <c r="Y6173" s="40"/>
      <c r="Z6173" s="40"/>
    </row>
    <row r="6174" spans="1:26" x14ac:dyDescent="0.2">
      <c r="A6174" s="40"/>
      <c r="W6174" s="40"/>
      <c r="X6174" s="40"/>
      <c r="Y6174" s="40"/>
      <c r="Z6174" s="40"/>
    </row>
    <row r="6175" spans="1:26" x14ac:dyDescent="0.2">
      <c r="A6175" s="40"/>
      <c r="W6175" s="40"/>
      <c r="X6175" s="40"/>
      <c r="Y6175" s="40"/>
      <c r="Z6175" s="40"/>
    </row>
    <row r="6176" spans="1:26" x14ac:dyDescent="0.2">
      <c r="A6176" s="40"/>
      <c r="W6176" s="40"/>
      <c r="X6176" s="40"/>
      <c r="Y6176" s="40"/>
      <c r="Z6176" s="40"/>
    </row>
    <row r="6177" spans="1:26" x14ac:dyDescent="0.2">
      <c r="A6177" s="40"/>
      <c r="W6177" s="40"/>
      <c r="X6177" s="40"/>
      <c r="Y6177" s="40"/>
      <c r="Z6177" s="40"/>
    </row>
    <row r="6178" spans="1:26" x14ac:dyDescent="0.2">
      <c r="A6178" s="40"/>
      <c r="W6178" s="40"/>
      <c r="X6178" s="40"/>
      <c r="Y6178" s="40"/>
      <c r="Z6178" s="40"/>
    </row>
    <row r="6179" spans="1:26" x14ac:dyDescent="0.2">
      <c r="A6179" s="40"/>
      <c r="W6179" s="40"/>
      <c r="X6179" s="40"/>
      <c r="Y6179" s="40"/>
      <c r="Z6179" s="40"/>
    </row>
    <row r="6180" spans="1:26" x14ac:dyDescent="0.2">
      <c r="A6180" s="40"/>
      <c r="W6180" s="40"/>
      <c r="X6180" s="40"/>
      <c r="Y6180" s="40"/>
      <c r="Z6180" s="40"/>
    </row>
    <row r="6181" spans="1:26" x14ac:dyDescent="0.2">
      <c r="A6181" s="40"/>
      <c r="W6181" s="40"/>
      <c r="X6181" s="40"/>
      <c r="Y6181" s="40"/>
      <c r="Z6181" s="40"/>
    </row>
    <row r="6182" spans="1:26" x14ac:dyDescent="0.2">
      <c r="A6182" s="40"/>
      <c r="W6182" s="40"/>
      <c r="X6182" s="40"/>
      <c r="Y6182" s="40"/>
      <c r="Z6182" s="40"/>
    </row>
    <row r="6183" spans="1:26" x14ac:dyDescent="0.2">
      <c r="A6183" s="40"/>
      <c r="W6183" s="40"/>
      <c r="X6183" s="40"/>
      <c r="Y6183" s="40"/>
      <c r="Z6183" s="40"/>
    </row>
    <row r="6184" spans="1:26" x14ac:dyDescent="0.2">
      <c r="A6184" s="40"/>
      <c r="W6184" s="40"/>
      <c r="X6184" s="40"/>
      <c r="Y6184" s="40"/>
      <c r="Z6184" s="40"/>
    </row>
    <row r="6185" spans="1:26" x14ac:dyDescent="0.2">
      <c r="A6185" s="40"/>
      <c r="W6185" s="40"/>
      <c r="X6185" s="40"/>
      <c r="Y6185" s="40"/>
      <c r="Z6185" s="40"/>
    </row>
    <row r="6186" spans="1:26" x14ac:dyDescent="0.2">
      <c r="A6186" s="40"/>
      <c r="W6186" s="40"/>
      <c r="X6186" s="40"/>
      <c r="Y6186" s="40"/>
      <c r="Z6186" s="40"/>
    </row>
    <row r="6187" spans="1:26" x14ac:dyDescent="0.2">
      <c r="A6187" s="40"/>
      <c r="W6187" s="40"/>
      <c r="X6187" s="40"/>
      <c r="Y6187" s="40"/>
      <c r="Z6187" s="40"/>
    </row>
    <row r="6188" spans="1:26" x14ac:dyDescent="0.2">
      <c r="A6188" s="40"/>
      <c r="W6188" s="40"/>
      <c r="X6188" s="40"/>
      <c r="Y6188" s="40"/>
      <c r="Z6188" s="40"/>
    </row>
    <row r="6189" spans="1:26" x14ac:dyDescent="0.2">
      <c r="A6189" s="40"/>
      <c r="W6189" s="40"/>
      <c r="X6189" s="40"/>
      <c r="Y6189" s="40"/>
      <c r="Z6189" s="40"/>
    </row>
    <row r="6190" spans="1:26" x14ac:dyDescent="0.2">
      <c r="A6190" s="40"/>
      <c r="W6190" s="40"/>
      <c r="X6190" s="40"/>
      <c r="Y6190" s="40"/>
      <c r="Z6190" s="40"/>
    </row>
    <row r="6191" spans="1:26" x14ac:dyDescent="0.2">
      <c r="A6191" s="40"/>
      <c r="W6191" s="40"/>
      <c r="X6191" s="40"/>
      <c r="Y6191" s="40"/>
      <c r="Z6191" s="40"/>
    </row>
    <row r="6192" spans="1:26" x14ac:dyDescent="0.2">
      <c r="A6192" s="40"/>
      <c r="W6192" s="40"/>
      <c r="X6192" s="40"/>
      <c r="Y6192" s="40"/>
      <c r="Z6192" s="40"/>
    </row>
    <row r="6193" spans="1:26" x14ac:dyDescent="0.2">
      <c r="A6193" s="40"/>
      <c r="W6193" s="40"/>
      <c r="X6193" s="40"/>
      <c r="Y6193" s="40"/>
      <c r="Z6193" s="40"/>
    </row>
    <row r="6194" spans="1:26" x14ac:dyDescent="0.2">
      <c r="A6194" s="40"/>
      <c r="W6194" s="40"/>
      <c r="X6194" s="40"/>
      <c r="Y6194" s="40"/>
      <c r="Z6194" s="40"/>
    </row>
    <row r="6195" spans="1:26" x14ac:dyDescent="0.2">
      <c r="A6195" s="40"/>
      <c r="W6195" s="40"/>
      <c r="X6195" s="40"/>
      <c r="Y6195" s="40"/>
      <c r="Z6195" s="40"/>
    </row>
    <row r="6196" spans="1:26" x14ac:dyDescent="0.2">
      <c r="A6196" s="40"/>
      <c r="W6196" s="40"/>
      <c r="X6196" s="40"/>
      <c r="Y6196" s="40"/>
      <c r="Z6196" s="40"/>
    </row>
    <row r="6197" spans="1:26" x14ac:dyDescent="0.2">
      <c r="A6197" s="40"/>
      <c r="W6197" s="40"/>
      <c r="X6197" s="40"/>
      <c r="Y6197" s="40"/>
      <c r="Z6197" s="40"/>
    </row>
    <row r="6198" spans="1:26" x14ac:dyDescent="0.2">
      <c r="A6198" s="40"/>
      <c r="W6198" s="40"/>
      <c r="X6198" s="40"/>
      <c r="Y6198" s="40"/>
      <c r="Z6198" s="40"/>
    </row>
    <row r="6199" spans="1:26" x14ac:dyDescent="0.2">
      <c r="A6199" s="40"/>
      <c r="W6199" s="40"/>
      <c r="X6199" s="40"/>
      <c r="Y6199" s="40"/>
      <c r="Z6199" s="40"/>
    </row>
    <row r="6200" spans="1:26" x14ac:dyDescent="0.2">
      <c r="A6200" s="40"/>
      <c r="W6200" s="40"/>
      <c r="X6200" s="40"/>
      <c r="Y6200" s="40"/>
      <c r="Z6200" s="40"/>
    </row>
    <row r="6201" spans="1:26" x14ac:dyDescent="0.2">
      <c r="A6201" s="40"/>
      <c r="W6201" s="40"/>
      <c r="X6201" s="40"/>
      <c r="Y6201" s="40"/>
      <c r="Z6201" s="40"/>
    </row>
    <row r="6202" spans="1:26" x14ac:dyDescent="0.2">
      <c r="A6202" s="40"/>
      <c r="W6202" s="40"/>
      <c r="X6202" s="40"/>
      <c r="Y6202" s="40"/>
      <c r="Z6202" s="40"/>
    </row>
    <row r="6203" spans="1:26" x14ac:dyDescent="0.2">
      <c r="A6203" s="40"/>
      <c r="W6203" s="40"/>
      <c r="X6203" s="40"/>
      <c r="Y6203" s="40"/>
      <c r="Z6203" s="40"/>
    </row>
    <row r="6204" spans="1:26" x14ac:dyDescent="0.2">
      <c r="A6204" s="40"/>
      <c r="W6204" s="40"/>
      <c r="X6204" s="40"/>
      <c r="Y6204" s="40"/>
      <c r="Z6204" s="40"/>
    </row>
    <row r="6205" spans="1:26" x14ac:dyDescent="0.2">
      <c r="A6205" s="40"/>
      <c r="W6205" s="40"/>
      <c r="X6205" s="40"/>
      <c r="Y6205" s="40"/>
      <c r="Z6205" s="40"/>
    </row>
    <row r="6206" spans="1:26" x14ac:dyDescent="0.2">
      <c r="A6206" s="40"/>
      <c r="W6206" s="40"/>
      <c r="X6206" s="40"/>
      <c r="Y6206" s="40"/>
      <c r="Z6206" s="40"/>
    </row>
    <row r="6207" spans="1:26" x14ac:dyDescent="0.2">
      <c r="A6207" s="40"/>
      <c r="W6207" s="40"/>
      <c r="X6207" s="40"/>
      <c r="Y6207" s="40"/>
      <c r="Z6207" s="40"/>
    </row>
    <row r="6208" spans="1:26" x14ac:dyDescent="0.2">
      <c r="A6208" s="40"/>
      <c r="W6208" s="40"/>
      <c r="X6208" s="40"/>
      <c r="Y6208" s="40"/>
      <c r="Z6208" s="40"/>
    </row>
    <row r="6209" spans="1:26" x14ac:dyDescent="0.2">
      <c r="A6209" s="40"/>
      <c r="W6209" s="40"/>
      <c r="X6209" s="40"/>
      <c r="Y6209" s="40"/>
      <c r="Z6209" s="40"/>
    </row>
    <row r="6210" spans="1:26" x14ac:dyDescent="0.2">
      <c r="A6210" s="40"/>
      <c r="W6210" s="40"/>
      <c r="X6210" s="40"/>
      <c r="Y6210" s="40"/>
      <c r="Z6210" s="40"/>
    </row>
    <row r="6211" spans="1:26" x14ac:dyDescent="0.2">
      <c r="A6211" s="40"/>
      <c r="W6211" s="40"/>
      <c r="X6211" s="40"/>
      <c r="Y6211" s="40"/>
      <c r="Z6211" s="40"/>
    </row>
    <row r="6212" spans="1:26" x14ac:dyDescent="0.2">
      <c r="A6212" s="40"/>
      <c r="W6212" s="40"/>
      <c r="X6212" s="40"/>
      <c r="Y6212" s="40"/>
      <c r="Z6212" s="40"/>
    </row>
    <row r="6213" spans="1:26" x14ac:dyDescent="0.2">
      <c r="A6213" s="40"/>
      <c r="W6213" s="40"/>
      <c r="X6213" s="40"/>
      <c r="Y6213" s="40"/>
      <c r="Z6213" s="40"/>
    </row>
    <row r="6214" spans="1:26" x14ac:dyDescent="0.2">
      <c r="A6214" s="40"/>
      <c r="W6214" s="40"/>
      <c r="X6214" s="40"/>
      <c r="Y6214" s="40"/>
      <c r="Z6214" s="40"/>
    </row>
    <row r="6215" spans="1:26" x14ac:dyDescent="0.2">
      <c r="A6215" s="40"/>
      <c r="W6215" s="40"/>
      <c r="X6215" s="40"/>
      <c r="Y6215" s="40"/>
      <c r="Z6215" s="40"/>
    </row>
    <row r="6216" spans="1:26" x14ac:dyDescent="0.2">
      <c r="A6216" s="40"/>
      <c r="W6216" s="40"/>
      <c r="X6216" s="40"/>
      <c r="Y6216" s="40"/>
      <c r="Z6216" s="40"/>
    </row>
    <row r="6217" spans="1:26" x14ac:dyDescent="0.2">
      <c r="A6217" s="40"/>
      <c r="W6217" s="40"/>
      <c r="X6217" s="40"/>
      <c r="Y6217" s="40"/>
      <c r="Z6217" s="40"/>
    </row>
    <row r="6218" spans="1:26" x14ac:dyDescent="0.2">
      <c r="A6218" s="40"/>
      <c r="W6218" s="40"/>
      <c r="X6218" s="40"/>
      <c r="Y6218" s="40"/>
      <c r="Z6218" s="40"/>
    </row>
    <row r="6219" spans="1:26" x14ac:dyDescent="0.2">
      <c r="A6219" s="40"/>
      <c r="W6219" s="40"/>
      <c r="X6219" s="40"/>
      <c r="Y6219" s="40"/>
      <c r="Z6219" s="40"/>
    </row>
    <row r="6220" spans="1:26" x14ac:dyDescent="0.2">
      <c r="A6220" s="40"/>
      <c r="W6220" s="40"/>
      <c r="X6220" s="40"/>
      <c r="Y6220" s="40"/>
      <c r="Z6220" s="40"/>
    </row>
    <row r="6221" spans="1:26" x14ac:dyDescent="0.2">
      <c r="A6221" s="40"/>
      <c r="W6221" s="40"/>
      <c r="X6221" s="40"/>
      <c r="Y6221" s="40"/>
      <c r="Z6221" s="40"/>
    </row>
    <row r="6222" spans="1:26" x14ac:dyDescent="0.2">
      <c r="A6222" s="40"/>
      <c r="W6222" s="40"/>
      <c r="X6222" s="40"/>
      <c r="Y6222" s="40"/>
      <c r="Z6222" s="40"/>
    </row>
    <row r="6223" spans="1:26" x14ac:dyDescent="0.2">
      <c r="A6223" s="40"/>
      <c r="W6223" s="40"/>
      <c r="X6223" s="40"/>
      <c r="Y6223" s="40"/>
      <c r="Z6223" s="40"/>
    </row>
    <row r="6224" spans="1:26" x14ac:dyDescent="0.2">
      <c r="A6224" s="40"/>
      <c r="W6224" s="40"/>
      <c r="X6224" s="40"/>
      <c r="Y6224" s="40"/>
      <c r="Z6224" s="40"/>
    </row>
    <row r="6225" spans="1:26" x14ac:dyDescent="0.2">
      <c r="A6225" s="40"/>
      <c r="W6225" s="40"/>
      <c r="X6225" s="40"/>
      <c r="Y6225" s="40"/>
      <c r="Z6225" s="40"/>
    </row>
    <row r="6226" spans="1:26" x14ac:dyDescent="0.2">
      <c r="A6226" s="40"/>
      <c r="W6226" s="40"/>
      <c r="X6226" s="40"/>
      <c r="Y6226" s="40"/>
      <c r="Z6226" s="40"/>
    </row>
    <row r="6227" spans="1:26" x14ac:dyDescent="0.2">
      <c r="A6227" s="40"/>
      <c r="W6227" s="40"/>
      <c r="X6227" s="40"/>
      <c r="Y6227" s="40"/>
      <c r="Z6227" s="40"/>
    </row>
    <row r="6228" spans="1:26" x14ac:dyDescent="0.2">
      <c r="A6228" s="40"/>
      <c r="W6228" s="40"/>
      <c r="X6228" s="40"/>
      <c r="Y6228" s="40"/>
      <c r="Z6228" s="40"/>
    </row>
    <row r="6229" spans="1:26" x14ac:dyDescent="0.2">
      <c r="A6229" s="40"/>
      <c r="W6229" s="40"/>
      <c r="X6229" s="40"/>
      <c r="Y6229" s="40"/>
      <c r="Z6229" s="40"/>
    </row>
    <row r="6230" spans="1:26" x14ac:dyDescent="0.2">
      <c r="A6230" s="40"/>
      <c r="W6230" s="40"/>
      <c r="X6230" s="40"/>
      <c r="Y6230" s="40"/>
      <c r="Z6230" s="40"/>
    </row>
    <row r="6231" spans="1:26" x14ac:dyDescent="0.2">
      <c r="A6231" s="40"/>
      <c r="W6231" s="40"/>
      <c r="X6231" s="40"/>
      <c r="Y6231" s="40"/>
      <c r="Z6231" s="40"/>
    </row>
    <row r="6232" spans="1:26" x14ac:dyDescent="0.2">
      <c r="A6232" s="40"/>
      <c r="W6232" s="40"/>
      <c r="X6232" s="40"/>
      <c r="Y6232" s="40"/>
      <c r="Z6232" s="40"/>
    </row>
    <row r="6233" spans="1:26" x14ac:dyDescent="0.2">
      <c r="A6233" s="40"/>
      <c r="W6233" s="40"/>
      <c r="X6233" s="40"/>
      <c r="Y6233" s="40"/>
      <c r="Z6233" s="40"/>
    </row>
    <row r="6234" spans="1:26" x14ac:dyDescent="0.2">
      <c r="A6234" s="40"/>
      <c r="W6234" s="40"/>
      <c r="X6234" s="40"/>
      <c r="Y6234" s="40"/>
      <c r="Z6234" s="40"/>
    </row>
    <row r="6235" spans="1:26" x14ac:dyDescent="0.2">
      <c r="A6235" s="40"/>
      <c r="W6235" s="40"/>
      <c r="X6235" s="40"/>
      <c r="Y6235" s="40"/>
      <c r="Z6235" s="40"/>
    </row>
    <row r="6236" spans="1:26" x14ac:dyDescent="0.2">
      <c r="A6236" s="40"/>
      <c r="W6236" s="40"/>
      <c r="X6236" s="40"/>
      <c r="Y6236" s="40"/>
      <c r="Z6236" s="40"/>
    </row>
    <row r="6237" spans="1:26" x14ac:dyDescent="0.2">
      <c r="A6237" s="40"/>
      <c r="W6237" s="40"/>
      <c r="X6237" s="40"/>
      <c r="Y6237" s="40"/>
      <c r="Z6237" s="40"/>
    </row>
    <row r="6238" spans="1:26" x14ac:dyDescent="0.2">
      <c r="A6238" s="40"/>
      <c r="W6238" s="40"/>
      <c r="X6238" s="40"/>
      <c r="Y6238" s="40"/>
      <c r="Z6238" s="40"/>
    </row>
    <row r="6239" spans="1:26" x14ac:dyDescent="0.2">
      <c r="A6239" s="40"/>
      <c r="W6239" s="40"/>
      <c r="X6239" s="40"/>
      <c r="Y6239" s="40"/>
      <c r="Z6239" s="40"/>
    </row>
    <row r="6240" spans="1:26" x14ac:dyDescent="0.2">
      <c r="A6240" s="40"/>
      <c r="W6240" s="40"/>
      <c r="X6240" s="40"/>
      <c r="Y6240" s="40"/>
      <c r="Z6240" s="40"/>
    </row>
    <row r="6241" spans="1:26" x14ac:dyDescent="0.2">
      <c r="A6241" s="40"/>
      <c r="W6241" s="40"/>
      <c r="X6241" s="40"/>
      <c r="Y6241" s="40"/>
      <c r="Z6241" s="40"/>
    </row>
    <row r="6242" spans="1:26" x14ac:dyDescent="0.2">
      <c r="A6242" s="40"/>
      <c r="W6242" s="40"/>
      <c r="X6242" s="40"/>
      <c r="Y6242" s="40"/>
      <c r="Z6242" s="40"/>
    </row>
    <row r="6243" spans="1:26" x14ac:dyDescent="0.2">
      <c r="A6243" s="40"/>
      <c r="W6243" s="40"/>
      <c r="X6243" s="40"/>
      <c r="Y6243" s="40"/>
      <c r="Z6243" s="40"/>
    </row>
    <row r="6244" spans="1:26" x14ac:dyDescent="0.2">
      <c r="A6244" s="40"/>
      <c r="W6244" s="40"/>
      <c r="X6244" s="40"/>
      <c r="Y6244" s="40"/>
      <c r="Z6244" s="40"/>
    </row>
    <row r="6245" spans="1:26" x14ac:dyDescent="0.2">
      <c r="A6245" s="40"/>
      <c r="W6245" s="40"/>
      <c r="X6245" s="40"/>
      <c r="Y6245" s="40"/>
      <c r="Z6245" s="40"/>
    </row>
    <row r="6246" spans="1:26" x14ac:dyDescent="0.2">
      <c r="A6246" s="40"/>
      <c r="W6246" s="40"/>
      <c r="X6246" s="40"/>
      <c r="Y6246" s="40"/>
      <c r="Z6246" s="40"/>
    </row>
    <row r="6247" spans="1:26" x14ac:dyDescent="0.2">
      <c r="A6247" s="40"/>
      <c r="W6247" s="40"/>
      <c r="X6247" s="40"/>
      <c r="Y6247" s="40"/>
      <c r="Z6247" s="40"/>
    </row>
    <row r="6248" spans="1:26" x14ac:dyDescent="0.2">
      <c r="A6248" s="40"/>
      <c r="W6248" s="40"/>
      <c r="X6248" s="40"/>
      <c r="Y6248" s="40"/>
      <c r="Z6248" s="40"/>
    </row>
    <row r="6249" spans="1:26" x14ac:dyDescent="0.2">
      <c r="A6249" s="40"/>
      <c r="W6249" s="40"/>
      <c r="X6249" s="40"/>
      <c r="Y6249" s="40"/>
      <c r="Z6249" s="40"/>
    </row>
    <row r="6250" spans="1:26" x14ac:dyDescent="0.2">
      <c r="A6250" s="40"/>
      <c r="W6250" s="40"/>
      <c r="X6250" s="40"/>
      <c r="Y6250" s="40"/>
      <c r="Z6250" s="40"/>
    </row>
    <row r="6251" spans="1:26" x14ac:dyDescent="0.2">
      <c r="A6251" s="40"/>
      <c r="W6251" s="40"/>
      <c r="X6251" s="40"/>
      <c r="Y6251" s="40"/>
      <c r="Z6251" s="40"/>
    </row>
    <row r="6252" spans="1:26" x14ac:dyDescent="0.2">
      <c r="A6252" s="40"/>
      <c r="W6252" s="40"/>
      <c r="X6252" s="40"/>
      <c r="Y6252" s="40"/>
      <c r="Z6252" s="40"/>
    </row>
    <row r="6253" spans="1:26" x14ac:dyDescent="0.2">
      <c r="A6253" s="40"/>
      <c r="W6253" s="40"/>
      <c r="X6253" s="40"/>
      <c r="Y6253" s="40"/>
      <c r="Z6253" s="40"/>
    </row>
    <row r="6254" spans="1:26" x14ac:dyDescent="0.2">
      <c r="A6254" s="40"/>
      <c r="W6254" s="40"/>
      <c r="X6254" s="40"/>
      <c r="Y6254" s="40"/>
      <c r="Z6254" s="40"/>
    </row>
    <row r="6255" spans="1:26" x14ac:dyDescent="0.2">
      <c r="A6255" s="40"/>
      <c r="W6255" s="40"/>
      <c r="X6255" s="40"/>
      <c r="Y6255" s="40"/>
      <c r="Z6255" s="40"/>
    </row>
    <row r="6256" spans="1:26" x14ac:dyDescent="0.2">
      <c r="A6256" s="40"/>
      <c r="W6256" s="40"/>
      <c r="X6256" s="40"/>
      <c r="Y6256" s="40"/>
      <c r="Z6256" s="40"/>
    </row>
    <row r="6257" spans="1:26" x14ac:dyDescent="0.2">
      <c r="A6257" s="40"/>
      <c r="W6257" s="40"/>
      <c r="X6257" s="40"/>
      <c r="Y6257" s="40"/>
      <c r="Z6257" s="40"/>
    </row>
    <row r="6258" spans="1:26" x14ac:dyDescent="0.2">
      <c r="A6258" s="40"/>
      <c r="W6258" s="40"/>
      <c r="X6258" s="40"/>
      <c r="Y6258" s="40"/>
      <c r="Z6258" s="40"/>
    </row>
    <row r="6259" spans="1:26" x14ac:dyDescent="0.2">
      <c r="A6259" s="40"/>
      <c r="W6259" s="40"/>
      <c r="X6259" s="40"/>
      <c r="Y6259" s="40"/>
      <c r="Z6259" s="40"/>
    </row>
    <row r="6260" spans="1:26" x14ac:dyDescent="0.2">
      <c r="A6260" s="40"/>
      <c r="W6260" s="40"/>
      <c r="X6260" s="40"/>
      <c r="Y6260" s="40"/>
      <c r="Z6260" s="40"/>
    </row>
    <row r="6261" spans="1:26" x14ac:dyDescent="0.2">
      <c r="A6261" s="40"/>
      <c r="W6261" s="40"/>
      <c r="X6261" s="40"/>
      <c r="Y6261" s="40"/>
      <c r="Z6261" s="40"/>
    </row>
    <row r="6262" spans="1:26" x14ac:dyDescent="0.2">
      <c r="A6262" s="40"/>
      <c r="W6262" s="40"/>
      <c r="X6262" s="40"/>
      <c r="Y6262" s="40"/>
      <c r="Z6262" s="40"/>
    </row>
    <row r="6263" spans="1:26" x14ac:dyDescent="0.2">
      <c r="A6263" s="40"/>
      <c r="W6263" s="40"/>
      <c r="X6263" s="40"/>
      <c r="Y6263" s="40"/>
      <c r="Z6263" s="40"/>
    </row>
    <row r="6264" spans="1:26" x14ac:dyDescent="0.2">
      <c r="A6264" s="40"/>
      <c r="W6264" s="40"/>
      <c r="X6264" s="40"/>
      <c r="Y6264" s="40"/>
      <c r="Z6264" s="40"/>
    </row>
    <row r="6265" spans="1:26" x14ac:dyDescent="0.2">
      <c r="A6265" s="40"/>
      <c r="W6265" s="40"/>
      <c r="X6265" s="40"/>
      <c r="Y6265" s="40"/>
      <c r="Z6265" s="40"/>
    </row>
    <row r="6266" spans="1:26" x14ac:dyDescent="0.2">
      <c r="A6266" s="40"/>
      <c r="W6266" s="40"/>
      <c r="X6266" s="40"/>
      <c r="Y6266" s="40"/>
      <c r="Z6266" s="40"/>
    </row>
    <row r="6267" spans="1:26" x14ac:dyDescent="0.2">
      <c r="A6267" s="40"/>
      <c r="W6267" s="40"/>
      <c r="X6267" s="40"/>
      <c r="Y6267" s="40"/>
      <c r="Z6267" s="40"/>
    </row>
    <row r="6268" spans="1:26" x14ac:dyDescent="0.2">
      <c r="A6268" s="40"/>
      <c r="W6268" s="40"/>
      <c r="X6268" s="40"/>
      <c r="Y6268" s="40"/>
      <c r="Z6268" s="40"/>
    </row>
    <row r="6269" spans="1:26" x14ac:dyDescent="0.2">
      <c r="A6269" s="40"/>
      <c r="W6269" s="40"/>
      <c r="X6269" s="40"/>
      <c r="Y6269" s="40"/>
      <c r="Z6269" s="40"/>
    </row>
    <row r="6270" spans="1:26" x14ac:dyDescent="0.2">
      <c r="A6270" s="40"/>
      <c r="W6270" s="40"/>
      <c r="X6270" s="40"/>
      <c r="Y6270" s="40"/>
      <c r="Z6270" s="40"/>
    </row>
    <row r="6271" spans="1:26" x14ac:dyDescent="0.2">
      <c r="A6271" s="40"/>
      <c r="W6271" s="40"/>
      <c r="X6271" s="40"/>
      <c r="Y6271" s="40"/>
      <c r="Z6271" s="40"/>
    </row>
    <row r="6272" spans="1:26" x14ac:dyDescent="0.2">
      <c r="A6272" s="40"/>
      <c r="W6272" s="40"/>
      <c r="X6272" s="40"/>
      <c r="Y6272" s="40"/>
      <c r="Z6272" s="40"/>
    </row>
    <row r="6273" spans="1:26" x14ac:dyDescent="0.2">
      <c r="A6273" s="40"/>
      <c r="W6273" s="40"/>
      <c r="X6273" s="40"/>
      <c r="Y6273" s="40"/>
      <c r="Z6273" s="40"/>
    </row>
    <row r="6274" spans="1:26" x14ac:dyDescent="0.2">
      <c r="A6274" s="40"/>
      <c r="W6274" s="40"/>
      <c r="X6274" s="40"/>
      <c r="Y6274" s="40"/>
      <c r="Z6274" s="40"/>
    </row>
    <row r="6275" spans="1:26" x14ac:dyDescent="0.2">
      <c r="A6275" s="40"/>
      <c r="W6275" s="40"/>
      <c r="X6275" s="40"/>
      <c r="Y6275" s="40"/>
      <c r="Z6275" s="40"/>
    </row>
    <row r="6276" spans="1:26" x14ac:dyDescent="0.2">
      <c r="A6276" s="40"/>
      <c r="W6276" s="40"/>
      <c r="X6276" s="40"/>
      <c r="Y6276" s="40"/>
      <c r="Z6276" s="40"/>
    </row>
    <row r="6277" spans="1:26" x14ac:dyDescent="0.2">
      <c r="A6277" s="40"/>
      <c r="W6277" s="40"/>
      <c r="X6277" s="40"/>
      <c r="Y6277" s="40"/>
      <c r="Z6277" s="40"/>
    </row>
    <row r="6278" spans="1:26" x14ac:dyDescent="0.2">
      <c r="A6278" s="40"/>
      <c r="W6278" s="40"/>
      <c r="X6278" s="40"/>
      <c r="Y6278" s="40"/>
      <c r="Z6278" s="40"/>
    </row>
    <row r="6279" spans="1:26" x14ac:dyDescent="0.2">
      <c r="A6279" s="40"/>
      <c r="W6279" s="40"/>
      <c r="X6279" s="40"/>
      <c r="Y6279" s="40"/>
      <c r="Z6279" s="40"/>
    </row>
    <row r="6280" spans="1:26" x14ac:dyDescent="0.2">
      <c r="A6280" s="40"/>
      <c r="W6280" s="40"/>
      <c r="X6280" s="40"/>
      <c r="Y6280" s="40"/>
      <c r="Z6280" s="40"/>
    </row>
    <row r="6281" spans="1:26" x14ac:dyDescent="0.2">
      <c r="A6281" s="40"/>
      <c r="W6281" s="40"/>
      <c r="X6281" s="40"/>
      <c r="Y6281" s="40"/>
      <c r="Z6281" s="40"/>
    </row>
    <row r="6282" spans="1:26" x14ac:dyDescent="0.2">
      <c r="A6282" s="40"/>
      <c r="W6282" s="40"/>
      <c r="X6282" s="40"/>
      <c r="Y6282" s="40"/>
      <c r="Z6282" s="40"/>
    </row>
    <row r="6283" spans="1:26" x14ac:dyDescent="0.2">
      <c r="A6283" s="40"/>
      <c r="W6283" s="40"/>
      <c r="X6283" s="40"/>
      <c r="Y6283" s="40"/>
      <c r="Z6283" s="40"/>
    </row>
    <row r="6284" spans="1:26" x14ac:dyDescent="0.2">
      <c r="A6284" s="40"/>
      <c r="W6284" s="40"/>
      <c r="X6284" s="40"/>
      <c r="Y6284" s="40"/>
      <c r="Z6284" s="40"/>
    </row>
    <row r="6285" spans="1:26" x14ac:dyDescent="0.2">
      <c r="A6285" s="40"/>
      <c r="W6285" s="40"/>
      <c r="X6285" s="40"/>
      <c r="Y6285" s="40"/>
      <c r="Z6285" s="40"/>
    </row>
    <row r="6286" spans="1:26" x14ac:dyDescent="0.2">
      <c r="A6286" s="40"/>
      <c r="W6286" s="40"/>
      <c r="X6286" s="40"/>
      <c r="Y6286" s="40"/>
      <c r="Z6286" s="40"/>
    </row>
    <row r="6287" spans="1:26" x14ac:dyDescent="0.2">
      <c r="A6287" s="40"/>
      <c r="W6287" s="40"/>
      <c r="X6287" s="40"/>
      <c r="Y6287" s="40"/>
      <c r="Z6287" s="40"/>
    </row>
    <row r="6288" spans="1:26" x14ac:dyDescent="0.2">
      <c r="A6288" s="40"/>
      <c r="W6288" s="40"/>
      <c r="X6288" s="40"/>
      <c r="Y6288" s="40"/>
      <c r="Z6288" s="40"/>
    </row>
    <row r="6289" spans="1:26" x14ac:dyDescent="0.2">
      <c r="A6289" s="40"/>
      <c r="W6289" s="40"/>
      <c r="X6289" s="40"/>
      <c r="Y6289" s="40"/>
      <c r="Z6289" s="40"/>
    </row>
    <row r="6290" spans="1:26" x14ac:dyDescent="0.2">
      <c r="A6290" s="40"/>
      <c r="W6290" s="40"/>
      <c r="X6290" s="40"/>
      <c r="Y6290" s="40"/>
      <c r="Z6290" s="40"/>
    </row>
    <row r="6291" spans="1:26" x14ac:dyDescent="0.2">
      <c r="A6291" s="40"/>
      <c r="W6291" s="40"/>
      <c r="X6291" s="40"/>
      <c r="Y6291" s="40"/>
      <c r="Z6291" s="40"/>
    </row>
    <row r="6292" spans="1:26" x14ac:dyDescent="0.2">
      <c r="A6292" s="40"/>
      <c r="W6292" s="40"/>
      <c r="X6292" s="40"/>
      <c r="Y6292" s="40"/>
      <c r="Z6292" s="40"/>
    </row>
    <row r="6293" spans="1:26" x14ac:dyDescent="0.2">
      <c r="A6293" s="40"/>
      <c r="W6293" s="40"/>
      <c r="X6293" s="40"/>
      <c r="Y6293" s="40"/>
      <c r="Z6293" s="40"/>
    </row>
    <row r="6294" spans="1:26" x14ac:dyDescent="0.2">
      <c r="A6294" s="40"/>
      <c r="W6294" s="40"/>
      <c r="X6294" s="40"/>
      <c r="Y6294" s="40"/>
      <c r="Z6294" s="40"/>
    </row>
    <row r="6295" spans="1:26" x14ac:dyDescent="0.2">
      <c r="A6295" s="40"/>
      <c r="W6295" s="40"/>
      <c r="X6295" s="40"/>
      <c r="Y6295" s="40"/>
      <c r="Z6295" s="40"/>
    </row>
    <row r="6296" spans="1:26" x14ac:dyDescent="0.2">
      <c r="A6296" s="40"/>
      <c r="W6296" s="40"/>
      <c r="X6296" s="40"/>
      <c r="Y6296" s="40"/>
      <c r="Z6296" s="40"/>
    </row>
    <row r="6297" spans="1:26" x14ac:dyDescent="0.2">
      <c r="A6297" s="40"/>
      <c r="W6297" s="40"/>
      <c r="X6297" s="40"/>
      <c r="Y6297" s="40"/>
      <c r="Z6297" s="40"/>
    </row>
    <row r="6298" spans="1:26" x14ac:dyDescent="0.2">
      <c r="A6298" s="40"/>
      <c r="W6298" s="40"/>
      <c r="X6298" s="40"/>
      <c r="Y6298" s="40"/>
      <c r="Z6298" s="40"/>
    </row>
    <row r="6299" spans="1:26" x14ac:dyDescent="0.2">
      <c r="A6299" s="40"/>
      <c r="W6299" s="40"/>
      <c r="X6299" s="40"/>
      <c r="Y6299" s="40"/>
      <c r="Z6299" s="40"/>
    </row>
    <row r="6300" spans="1:26" x14ac:dyDescent="0.2">
      <c r="A6300" s="40"/>
      <c r="W6300" s="40"/>
      <c r="X6300" s="40"/>
      <c r="Y6300" s="40"/>
      <c r="Z6300" s="40"/>
    </row>
    <row r="6301" spans="1:26" x14ac:dyDescent="0.2">
      <c r="A6301" s="40"/>
      <c r="W6301" s="40"/>
      <c r="X6301" s="40"/>
      <c r="Y6301" s="40"/>
      <c r="Z6301" s="40"/>
    </row>
    <row r="6302" spans="1:26" x14ac:dyDescent="0.2">
      <c r="A6302" s="40"/>
      <c r="W6302" s="40"/>
      <c r="X6302" s="40"/>
      <c r="Y6302" s="40"/>
      <c r="Z6302" s="40"/>
    </row>
    <row r="6303" spans="1:26" x14ac:dyDescent="0.2">
      <c r="A6303" s="40"/>
      <c r="W6303" s="40"/>
      <c r="X6303" s="40"/>
      <c r="Y6303" s="40"/>
      <c r="Z6303" s="40"/>
    </row>
    <row r="6304" spans="1:26" x14ac:dyDescent="0.2">
      <c r="A6304" s="40"/>
      <c r="W6304" s="40"/>
      <c r="X6304" s="40"/>
      <c r="Y6304" s="40"/>
      <c r="Z6304" s="40"/>
    </row>
    <row r="6305" spans="1:26" x14ac:dyDescent="0.2">
      <c r="A6305" s="40"/>
      <c r="W6305" s="40"/>
      <c r="X6305" s="40"/>
      <c r="Y6305" s="40"/>
      <c r="Z6305" s="40"/>
    </row>
    <row r="6306" spans="1:26" x14ac:dyDescent="0.2">
      <c r="A6306" s="40"/>
      <c r="W6306" s="40"/>
      <c r="X6306" s="40"/>
      <c r="Y6306" s="40"/>
      <c r="Z6306" s="40"/>
    </row>
    <row r="6307" spans="1:26" x14ac:dyDescent="0.2">
      <c r="A6307" s="40"/>
      <c r="W6307" s="40"/>
      <c r="X6307" s="40"/>
      <c r="Y6307" s="40"/>
      <c r="Z6307" s="40"/>
    </row>
    <row r="6308" spans="1:26" x14ac:dyDescent="0.2">
      <c r="A6308" s="40"/>
      <c r="W6308" s="40"/>
      <c r="X6308" s="40"/>
      <c r="Y6308" s="40"/>
      <c r="Z6308" s="40"/>
    </row>
    <row r="6309" spans="1:26" x14ac:dyDescent="0.2">
      <c r="A6309" s="40"/>
      <c r="W6309" s="40"/>
      <c r="X6309" s="40"/>
      <c r="Y6309" s="40"/>
      <c r="Z6309" s="40"/>
    </row>
    <row r="6310" spans="1:26" x14ac:dyDescent="0.2">
      <c r="A6310" s="40"/>
      <c r="W6310" s="40"/>
      <c r="X6310" s="40"/>
      <c r="Y6310" s="40"/>
      <c r="Z6310" s="40"/>
    </row>
    <row r="6311" spans="1:26" x14ac:dyDescent="0.2">
      <c r="A6311" s="40"/>
      <c r="W6311" s="40"/>
      <c r="X6311" s="40"/>
      <c r="Y6311" s="40"/>
      <c r="Z6311" s="40"/>
    </row>
    <row r="6312" spans="1:26" x14ac:dyDescent="0.2">
      <c r="A6312" s="40"/>
      <c r="W6312" s="40"/>
      <c r="X6312" s="40"/>
      <c r="Y6312" s="40"/>
      <c r="Z6312" s="40"/>
    </row>
    <row r="6313" spans="1:26" x14ac:dyDescent="0.2">
      <c r="A6313" s="40"/>
      <c r="W6313" s="40"/>
      <c r="X6313" s="40"/>
      <c r="Y6313" s="40"/>
      <c r="Z6313" s="40"/>
    </row>
    <row r="6314" spans="1:26" x14ac:dyDescent="0.2">
      <c r="A6314" s="40"/>
      <c r="W6314" s="40"/>
      <c r="X6314" s="40"/>
      <c r="Y6314" s="40"/>
      <c r="Z6314" s="40"/>
    </row>
    <row r="6315" spans="1:26" x14ac:dyDescent="0.2">
      <c r="A6315" s="40"/>
      <c r="W6315" s="40"/>
      <c r="X6315" s="40"/>
      <c r="Y6315" s="40"/>
      <c r="Z6315" s="40"/>
    </row>
    <row r="6316" spans="1:26" x14ac:dyDescent="0.2">
      <c r="A6316" s="40"/>
      <c r="W6316" s="40"/>
      <c r="X6316" s="40"/>
      <c r="Y6316" s="40"/>
      <c r="Z6316" s="40"/>
    </row>
    <row r="6317" spans="1:26" x14ac:dyDescent="0.2">
      <c r="A6317" s="40"/>
      <c r="W6317" s="40"/>
      <c r="X6317" s="40"/>
      <c r="Y6317" s="40"/>
      <c r="Z6317" s="40"/>
    </row>
    <row r="6318" spans="1:26" x14ac:dyDescent="0.2">
      <c r="A6318" s="40"/>
      <c r="W6318" s="40"/>
      <c r="X6318" s="40"/>
      <c r="Y6318" s="40"/>
      <c r="Z6318" s="40"/>
    </row>
    <row r="6319" spans="1:26" x14ac:dyDescent="0.2">
      <c r="A6319" s="40"/>
      <c r="W6319" s="40"/>
      <c r="X6319" s="40"/>
      <c r="Y6319" s="40"/>
      <c r="Z6319" s="40"/>
    </row>
    <row r="6320" spans="1:26" x14ac:dyDescent="0.2">
      <c r="A6320" s="40"/>
      <c r="W6320" s="40"/>
      <c r="X6320" s="40"/>
      <c r="Y6320" s="40"/>
      <c r="Z6320" s="40"/>
    </row>
    <row r="6321" spans="1:26" x14ac:dyDescent="0.2">
      <c r="A6321" s="40"/>
      <c r="W6321" s="40"/>
      <c r="X6321" s="40"/>
      <c r="Y6321" s="40"/>
      <c r="Z6321" s="40"/>
    </row>
    <row r="6322" spans="1:26" x14ac:dyDescent="0.2">
      <c r="A6322" s="40"/>
      <c r="W6322" s="40"/>
      <c r="X6322" s="40"/>
      <c r="Y6322" s="40"/>
      <c r="Z6322" s="40"/>
    </row>
    <row r="6323" spans="1:26" x14ac:dyDescent="0.2">
      <c r="A6323" s="40"/>
      <c r="W6323" s="40"/>
      <c r="X6323" s="40"/>
      <c r="Y6323" s="40"/>
      <c r="Z6323" s="40"/>
    </row>
    <row r="6324" spans="1:26" x14ac:dyDescent="0.2">
      <c r="A6324" s="40"/>
      <c r="W6324" s="40"/>
      <c r="X6324" s="40"/>
      <c r="Y6324" s="40"/>
      <c r="Z6324" s="40"/>
    </row>
    <row r="6325" spans="1:26" x14ac:dyDescent="0.2">
      <c r="A6325" s="40"/>
      <c r="W6325" s="40"/>
      <c r="X6325" s="40"/>
      <c r="Y6325" s="40"/>
      <c r="Z6325" s="40"/>
    </row>
    <row r="6326" spans="1:26" x14ac:dyDescent="0.2">
      <c r="A6326" s="40"/>
      <c r="W6326" s="40"/>
      <c r="X6326" s="40"/>
      <c r="Y6326" s="40"/>
      <c r="Z6326" s="40"/>
    </row>
    <row r="6327" spans="1:26" x14ac:dyDescent="0.2">
      <c r="A6327" s="40"/>
      <c r="W6327" s="40"/>
      <c r="X6327" s="40"/>
      <c r="Y6327" s="40"/>
      <c r="Z6327" s="40"/>
    </row>
    <row r="6328" spans="1:26" x14ac:dyDescent="0.2">
      <c r="A6328" s="40"/>
      <c r="W6328" s="40"/>
      <c r="X6328" s="40"/>
      <c r="Y6328" s="40"/>
      <c r="Z6328" s="40"/>
    </row>
    <row r="6329" spans="1:26" x14ac:dyDescent="0.2">
      <c r="A6329" s="40"/>
      <c r="W6329" s="40"/>
      <c r="X6329" s="40"/>
      <c r="Y6329" s="40"/>
      <c r="Z6329" s="40"/>
    </row>
    <row r="6330" spans="1:26" x14ac:dyDescent="0.2">
      <c r="A6330" s="40"/>
      <c r="W6330" s="40"/>
      <c r="X6330" s="40"/>
      <c r="Y6330" s="40"/>
      <c r="Z6330" s="40"/>
    </row>
    <row r="6331" spans="1:26" x14ac:dyDescent="0.2">
      <c r="A6331" s="40"/>
      <c r="W6331" s="40"/>
      <c r="X6331" s="40"/>
      <c r="Y6331" s="40"/>
      <c r="Z6331" s="40"/>
    </row>
    <row r="6332" spans="1:26" x14ac:dyDescent="0.2">
      <c r="A6332" s="40"/>
      <c r="W6332" s="40"/>
      <c r="X6332" s="40"/>
      <c r="Y6332" s="40"/>
      <c r="Z6332" s="40"/>
    </row>
    <row r="6333" spans="1:26" x14ac:dyDescent="0.2">
      <c r="A6333" s="40"/>
      <c r="W6333" s="40"/>
      <c r="X6333" s="40"/>
      <c r="Y6333" s="40"/>
      <c r="Z6333" s="40"/>
    </row>
    <row r="6334" spans="1:26" x14ac:dyDescent="0.2">
      <c r="A6334" s="40"/>
      <c r="W6334" s="40"/>
      <c r="X6334" s="40"/>
      <c r="Y6334" s="40"/>
      <c r="Z6334" s="40"/>
    </row>
    <row r="6335" spans="1:26" x14ac:dyDescent="0.2">
      <c r="A6335" s="40"/>
      <c r="W6335" s="40"/>
      <c r="X6335" s="40"/>
      <c r="Y6335" s="40"/>
      <c r="Z6335" s="40"/>
    </row>
    <row r="6336" spans="1:26" x14ac:dyDescent="0.2">
      <c r="A6336" s="40"/>
      <c r="W6336" s="40"/>
      <c r="X6336" s="40"/>
      <c r="Y6336" s="40"/>
      <c r="Z6336" s="40"/>
    </row>
    <row r="6337" spans="1:26" x14ac:dyDescent="0.2">
      <c r="A6337" s="40"/>
      <c r="W6337" s="40"/>
      <c r="X6337" s="40"/>
      <c r="Y6337" s="40"/>
      <c r="Z6337" s="40"/>
    </row>
    <row r="6338" spans="1:26" x14ac:dyDescent="0.2">
      <c r="A6338" s="40"/>
      <c r="W6338" s="40"/>
      <c r="X6338" s="40"/>
      <c r="Y6338" s="40"/>
      <c r="Z6338" s="40"/>
    </row>
    <row r="6339" spans="1:26" x14ac:dyDescent="0.2">
      <c r="A6339" s="40"/>
      <c r="W6339" s="40"/>
      <c r="X6339" s="40"/>
      <c r="Y6339" s="40"/>
      <c r="Z6339" s="40"/>
    </row>
    <row r="6340" spans="1:26" x14ac:dyDescent="0.2">
      <c r="A6340" s="40"/>
      <c r="W6340" s="40"/>
      <c r="X6340" s="40"/>
      <c r="Y6340" s="40"/>
      <c r="Z6340" s="40"/>
    </row>
    <row r="6341" spans="1:26" x14ac:dyDescent="0.2">
      <c r="A6341" s="40"/>
      <c r="W6341" s="40"/>
      <c r="X6341" s="40"/>
      <c r="Y6341" s="40"/>
      <c r="Z6341" s="40"/>
    </row>
    <row r="6342" spans="1:26" x14ac:dyDescent="0.2">
      <c r="A6342" s="40"/>
      <c r="W6342" s="40"/>
      <c r="X6342" s="40"/>
      <c r="Y6342" s="40"/>
      <c r="Z6342" s="40"/>
    </row>
    <row r="6343" spans="1:26" x14ac:dyDescent="0.2">
      <c r="A6343" s="40"/>
      <c r="W6343" s="40"/>
      <c r="X6343" s="40"/>
      <c r="Y6343" s="40"/>
      <c r="Z6343" s="40"/>
    </row>
    <row r="6344" spans="1:26" x14ac:dyDescent="0.2">
      <c r="A6344" s="40"/>
      <c r="W6344" s="40"/>
      <c r="X6344" s="40"/>
      <c r="Y6344" s="40"/>
      <c r="Z6344" s="40"/>
    </row>
    <row r="6345" spans="1:26" x14ac:dyDescent="0.2">
      <c r="A6345" s="40"/>
      <c r="W6345" s="40"/>
      <c r="X6345" s="40"/>
      <c r="Y6345" s="40"/>
      <c r="Z6345" s="40"/>
    </row>
    <row r="6346" spans="1:26" x14ac:dyDescent="0.2">
      <c r="A6346" s="40"/>
      <c r="W6346" s="40"/>
      <c r="X6346" s="40"/>
      <c r="Y6346" s="40"/>
      <c r="Z6346" s="40"/>
    </row>
    <row r="6347" spans="1:26" x14ac:dyDescent="0.2">
      <c r="A6347" s="40"/>
      <c r="W6347" s="40"/>
      <c r="X6347" s="40"/>
      <c r="Y6347" s="40"/>
      <c r="Z6347" s="40"/>
    </row>
    <row r="6348" spans="1:26" x14ac:dyDescent="0.2">
      <c r="A6348" s="40"/>
      <c r="W6348" s="40"/>
      <c r="X6348" s="40"/>
      <c r="Y6348" s="40"/>
      <c r="Z6348" s="40"/>
    </row>
    <row r="6349" spans="1:26" x14ac:dyDescent="0.2">
      <c r="A6349" s="40"/>
      <c r="W6349" s="40"/>
      <c r="X6349" s="40"/>
      <c r="Y6349" s="40"/>
      <c r="Z6349" s="40"/>
    </row>
    <row r="6350" spans="1:26" x14ac:dyDescent="0.2">
      <c r="A6350" s="40"/>
      <c r="W6350" s="40"/>
      <c r="X6350" s="40"/>
      <c r="Y6350" s="40"/>
      <c r="Z6350" s="40"/>
    </row>
    <row r="6351" spans="1:26" x14ac:dyDescent="0.2">
      <c r="A6351" s="40"/>
      <c r="W6351" s="40"/>
      <c r="X6351" s="40"/>
      <c r="Y6351" s="40"/>
      <c r="Z6351" s="40"/>
    </row>
    <row r="6352" spans="1:26" x14ac:dyDescent="0.2">
      <c r="A6352" s="40"/>
      <c r="W6352" s="40"/>
      <c r="X6352" s="40"/>
      <c r="Y6352" s="40"/>
      <c r="Z6352" s="40"/>
    </row>
    <row r="6353" spans="1:26" x14ac:dyDescent="0.2">
      <c r="A6353" s="40"/>
      <c r="W6353" s="40"/>
      <c r="X6353" s="40"/>
      <c r="Y6353" s="40"/>
      <c r="Z6353" s="40"/>
    </row>
    <row r="6354" spans="1:26" x14ac:dyDescent="0.2">
      <c r="A6354" s="40"/>
      <c r="W6354" s="40"/>
      <c r="X6354" s="40"/>
      <c r="Y6354" s="40"/>
      <c r="Z6354" s="40"/>
    </row>
    <row r="6355" spans="1:26" x14ac:dyDescent="0.2">
      <c r="A6355" s="40"/>
      <c r="W6355" s="40"/>
      <c r="X6355" s="40"/>
      <c r="Y6355" s="40"/>
      <c r="Z6355" s="40"/>
    </row>
    <row r="6356" spans="1:26" x14ac:dyDescent="0.2">
      <c r="A6356" s="40"/>
      <c r="W6356" s="40"/>
      <c r="X6356" s="40"/>
      <c r="Y6356" s="40"/>
      <c r="Z6356" s="40"/>
    </row>
    <row r="6357" spans="1:26" x14ac:dyDescent="0.2">
      <c r="A6357" s="40"/>
      <c r="W6357" s="40"/>
      <c r="X6357" s="40"/>
      <c r="Y6357" s="40"/>
      <c r="Z6357" s="40"/>
    </row>
    <row r="6358" spans="1:26" x14ac:dyDescent="0.2">
      <c r="A6358" s="40"/>
      <c r="W6358" s="40"/>
      <c r="X6358" s="40"/>
      <c r="Y6358" s="40"/>
      <c r="Z6358" s="40"/>
    </row>
    <row r="6359" spans="1:26" x14ac:dyDescent="0.2">
      <c r="A6359" s="40"/>
      <c r="W6359" s="40"/>
      <c r="X6359" s="40"/>
      <c r="Y6359" s="40"/>
      <c r="Z6359" s="40"/>
    </row>
    <row r="6360" spans="1:26" x14ac:dyDescent="0.2">
      <c r="A6360" s="40"/>
      <c r="W6360" s="40"/>
      <c r="X6360" s="40"/>
      <c r="Y6360" s="40"/>
      <c r="Z6360" s="40"/>
    </row>
    <row r="6361" spans="1:26" x14ac:dyDescent="0.2">
      <c r="A6361" s="40"/>
      <c r="W6361" s="40"/>
      <c r="X6361" s="40"/>
      <c r="Y6361" s="40"/>
      <c r="Z6361" s="40"/>
    </row>
    <row r="6362" spans="1:26" x14ac:dyDescent="0.2">
      <c r="A6362" s="40"/>
      <c r="W6362" s="40"/>
      <c r="X6362" s="40"/>
      <c r="Y6362" s="40"/>
      <c r="Z6362" s="40"/>
    </row>
    <row r="6363" spans="1:26" x14ac:dyDescent="0.2">
      <c r="A6363" s="40"/>
      <c r="W6363" s="40"/>
      <c r="X6363" s="40"/>
      <c r="Y6363" s="40"/>
      <c r="Z6363" s="40"/>
    </row>
    <row r="6364" spans="1:26" x14ac:dyDescent="0.2">
      <c r="A6364" s="40"/>
      <c r="W6364" s="40"/>
      <c r="X6364" s="40"/>
      <c r="Y6364" s="40"/>
      <c r="Z6364" s="40"/>
    </row>
    <row r="6365" spans="1:26" x14ac:dyDescent="0.2">
      <c r="A6365" s="40"/>
      <c r="W6365" s="40"/>
      <c r="X6365" s="40"/>
      <c r="Y6365" s="40"/>
      <c r="Z6365" s="40"/>
    </row>
    <row r="6366" spans="1:26" x14ac:dyDescent="0.2">
      <c r="A6366" s="40"/>
      <c r="W6366" s="40"/>
      <c r="X6366" s="40"/>
      <c r="Y6366" s="40"/>
      <c r="Z6366" s="40"/>
    </row>
    <row r="6367" spans="1:26" x14ac:dyDescent="0.2">
      <c r="A6367" s="40"/>
      <c r="W6367" s="40"/>
      <c r="X6367" s="40"/>
      <c r="Y6367" s="40"/>
      <c r="Z6367" s="40"/>
    </row>
    <row r="6368" spans="1:26" x14ac:dyDescent="0.2">
      <c r="A6368" s="40"/>
      <c r="W6368" s="40"/>
      <c r="X6368" s="40"/>
      <c r="Y6368" s="40"/>
      <c r="Z6368" s="40"/>
    </row>
    <row r="6369" spans="1:26" x14ac:dyDescent="0.2">
      <c r="A6369" s="40"/>
      <c r="W6369" s="40"/>
      <c r="X6369" s="40"/>
      <c r="Y6369" s="40"/>
      <c r="Z6369" s="40"/>
    </row>
    <row r="6370" spans="1:26" x14ac:dyDescent="0.2">
      <c r="A6370" s="40"/>
      <c r="W6370" s="40"/>
      <c r="X6370" s="40"/>
      <c r="Y6370" s="40"/>
      <c r="Z6370" s="40"/>
    </row>
    <row r="6371" spans="1:26" x14ac:dyDescent="0.2">
      <c r="A6371" s="40"/>
      <c r="W6371" s="40"/>
      <c r="X6371" s="40"/>
      <c r="Y6371" s="40"/>
      <c r="Z6371" s="40"/>
    </row>
    <row r="6372" spans="1:26" x14ac:dyDescent="0.2">
      <c r="A6372" s="40"/>
      <c r="W6372" s="40"/>
      <c r="X6372" s="40"/>
      <c r="Y6372" s="40"/>
      <c r="Z6372" s="40"/>
    </row>
    <row r="6373" spans="1:26" x14ac:dyDescent="0.2">
      <c r="A6373" s="40"/>
      <c r="W6373" s="40"/>
      <c r="X6373" s="40"/>
      <c r="Y6373" s="40"/>
      <c r="Z6373" s="40"/>
    </row>
    <row r="6374" spans="1:26" x14ac:dyDescent="0.2">
      <c r="A6374" s="40"/>
      <c r="W6374" s="40"/>
      <c r="X6374" s="40"/>
      <c r="Y6374" s="40"/>
      <c r="Z6374" s="40"/>
    </row>
    <row r="6375" spans="1:26" x14ac:dyDescent="0.2">
      <c r="A6375" s="40"/>
      <c r="W6375" s="40"/>
      <c r="X6375" s="40"/>
      <c r="Y6375" s="40"/>
      <c r="Z6375" s="40"/>
    </row>
    <row r="6376" spans="1:26" x14ac:dyDescent="0.2">
      <c r="A6376" s="40"/>
      <c r="W6376" s="40"/>
      <c r="X6376" s="40"/>
      <c r="Y6376" s="40"/>
      <c r="Z6376" s="40"/>
    </row>
    <row r="6377" spans="1:26" x14ac:dyDescent="0.2">
      <c r="A6377" s="40"/>
      <c r="W6377" s="40"/>
      <c r="X6377" s="40"/>
      <c r="Y6377" s="40"/>
      <c r="Z6377" s="40"/>
    </row>
    <row r="6378" spans="1:26" x14ac:dyDescent="0.2">
      <c r="A6378" s="40"/>
      <c r="W6378" s="40"/>
      <c r="X6378" s="40"/>
      <c r="Y6378" s="40"/>
      <c r="Z6378" s="40"/>
    </row>
    <row r="6379" spans="1:26" x14ac:dyDescent="0.2">
      <c r="A6379" s="40"/>
      <c r="W6379" s="40"/>
      <c r="X6379" s="40"/>
      <c r="Y6379" s="40"/>
      <c r="Z6379" s="40"/>
    </row>
    <row r="6380" spans="1:26" x14ac:dyDescent="0.2">
      <c r="A6380" s="40"/>
      <c r="W6380" s="40"/>
      <c r="X6380" s="40"/>
      <c r="Y6380" s="40"/>
      <c r="Z6380" s="40"/>
    </row>
    <row r="6381" spans="1:26" x14ac:dyDescent="0.2">
      <c r="A6381" s="40"/>
      <c r="W6381" s="40"/>
      <c r="X6381" s="40"/>
      <c r="Y6381" s="40"/>
      <c r="Z6381" s="40"/>
    </row>
    <row r="6382" spans="1:26" x14ac:dyDescent="0.2">
      <c r="A6382" s="40"/>
      <c r="W6382" s="40"/>
      <c r="X6382" s="40"/>
      <c r="Y6382" s="40"/>
      <c r="Z6382" s="40"/>
    </row>
    <row r="6383" spans="1:26" x14ac:dyDescent="0.2">
      <c r="A6383" s="40"/>
      <c r="W6383" s="40"/>
      <c r="X6383" s="40"/>
      <c r="Y6383" s="40"/>
      <c r="Z6383" s="40"/>
    </row>
    <row r="6384" spans="1:26" x14ac:dyDescent="0.2">
      <c r="A6384" s="40"/>
      <c r="W6384" s="40"/>
      <c r="X6384" s="40"/>
      <c r="Y6384" s="40"/>
      <c r="Z6384" s="40"/>
    </row>
    <row r="6385" spans="1:26" x14ac:dyDescent="0.2">
      <c r="A6385" s="40"/>
      <c r="W6385" s="40"/>
      <c r="X6385" s="40"/>
      <c r="Y6385" s="40"/>
      <c r="Z6385" s="40"/>
    </row>
    <row r="6386" spans="1:26" x14ac:dyDescent="0.2">
      <c r="A6386" s="40"/>
      <c r="W6386" s="40"/>
      <c r="X6386" s="40"/>
      <c r="Y6386" s="40"/>
      <c r="Z6386" s="40"/>
    </row>
    <row r="6387" spans="1:26" x14ac:dyDescent="0.2">
      <c r="A6387" s="40"/>
      <c r="W6387" s="40"/>
      <c r="X6387" s="40"/>
      <c r="Y6387" s="40"/>
      <c r="Z6387" s="40"/>
    </row>
    <row r="6388" spans="1:26" x14ac:dyDescent="0.2">
      <c r="A6388" s="40"/>
      <c r="W6388" s="40"/>
      <c r="X6388" s="40"/>
      <c r="Y6388" s="40"/>
      <c r="Z6388" s="40"/>
    </row>
    <row r="6389" spans="1:26" x14ac:dyDescent="0.2">
      <c r="A6389" s="40"/>
      <c r="W6389" s="40"/>
      <c r="X6389" s="40"/>
      <c r="Y6389" s="40"/>
      <c r="Z6389" s="40"/>
    </row>
    <row r="6390" spans="1:26" x14ac:dyDescent="0.2">
      <c r="A6390" s="40"/>
      <c r="W6390" s="40"/>
      <c r="X6390" s="40"/>
      <c r="Y6390" s="40"/>
      <c r="Z6390" s="40"/>
    </row>
    <row r="6391" spans="1:26" x14ac:dyDescent="0.2">
      <c r="A6391" s="40"/>
      <c r="W6391" s="40"/>
      <c r="X6391" s="40"/>
      <c r="Y6391" s="40"/>
      <c r="Z6391" s="40"/>
    </row>
    <row r="6392" spans="1:26" x14ac:dyDescent="0.2">
      <c r="A6392" s="40"/>
      <c r="W6392" s="40"/>
      <c r="X6392" s="40"/>
      <c r="Y6392" s="40"/>
      <c r="Z6392" s="40"/>
    </row>
    <row r="6393" spans="1:26" x14ac:dyDescent="0.2">
      <c r="A6393" s="40"/>
      <c r="W6393" s="40"/>
      <c r="X6393" s="40"/>
      <c r="Y6393" s="40"/>
      <c r="Z6393" s="40"/>
    </row>
    <row r="6394" spans="1:26" x14ac:dyDescent="0.2">
      <c r="A6394" s="40"/>
      <c r="W6394" s="40"/>
      <c r="X6394" s="40"/>
      <c r="Y6394" s="40"/>
      <c r="Z6394" s="40"/>
    </row>
    <row r="6395" spans="1:26" x14ac:dyDescent="0.2">
      <c r="A6395" s="40"/>
      <c r="W6395" s="40"/>
      <c r="X6395" s="40"/>
      <c r="Y6395" s="40"/>
      <c r="Z6395" s="40"/>
    </row>
    <row r="6396" spans="1:26" x14ac:dyDescent="0.2">
      <c r="A6396" s="40"/>
      <c r="W6396" s="40"/>
      <c r="X6396" s="40"/>
      <c r="Y6396" s="40"/>
      <c r="Z6396" s="40"/>
    </row>
    <row r="6397" spans="1:26" x14ac:dyDescent="0.2">
      <c r="A6397" s="40"/>
      <c r="W6397" s="40"/>
      <c r="X6397" s="40"/>
      <c r="Y6397" s="40"/>
      <c r="Z6397" s="40"/>
    </row>
    <row r="6398" spans="1:26" x14ac:dyDescent="0.2">
      <c r="A6398" s="40"/>
      <c r="W6398" s="40"/>
      <c r="X6398" s="40"/>
      <c r="Y6398" s="40"/>
      <c r="Z6398" s="40"/>
    </row>
    <row r="6399" spans="1:26" x14ac:dyDescent="0.2">
      <c r="A6399" s="40"/>
      <c r="W6399" s="40"/>
      <c r="X6399" s="40"/>
      <c r="Y6399" s="40"/>
      <c r="Z6399" s="40"/>
    </row>
    <row r="6400" spans="1:26" x14ac:dyDescent="0.2">
      <c r="A6400" s="40"/>
      <c r="W6400" s="40"/>
      <c r="X6400" s="40"/>
      <c r="Y6400" s="40"/>
      <c r="Z6400" s="40"/>
    </row>
    <row r="6401" spans="1:26" x14ac:dyDescent="0.2">
      <c r="A6401" s="40"/>
      <c r="W6401" s="40"/>
      <c r="X6401" s="40"/>
      <c r="Y6401" s="40"/>
      <c r="Z6401" s="40"/>
    </row>
    <row r="6402" spans="1:26" x14ac:dyDescent="0.2">
      <c r="A6402" s="40"/>
      <c r="W6402" s="40"/>
      <c r="X6402" s="40"/>
      <c r="Y6402" s="40"/>
      <c r="Z6402" s="40"/>
    </row>
    <row r="6403" spans="1:26" x14ac:dyDescent="0.2">
      <c r="A6403" s="40"/>
      <c r="W6403" s="40"/>
      <c r="X6403" s="40"/>
      <c r="Y6403" s="40"/>
      <c r="Z6403" s="40"/>
    </row>
    <row r="6404" spans="1:26" x14ac:dyDescent="0.2">
      <c r="A6404" s="40"/>
      <c r="W6404" s="40"/>
      <c r="X6404" s="40"/>
      <c r="Y6404" s="40"/>
      <c r="Z6404" s="40"/>
    </row>
    <row r="6405" spans="1:26" x14ac:dyDescent="0.2">
      <c r="A6405" s="40"/>
      <c r="W6405" s="40"/>
      <c r="X6405" s="40"/>
      <c r="Y6405" s="40"/>
      <c r="Z6405" s="40"/>
    </row>
    <row r="6406" spans="1:26" x14ac:dyDescent="0.2">
      <c r="A6406" s="40"/>
      <c r="W6406" s="40"/>
      <c r="X6406" s="40"/>
      <c r="Y6406" s="40"/>
      <c r="Z6406" s="40"/>
    </row>
    <row r="6407" spans="1:26" x14ac:dyDescent="0.2">
      <c r="A6407" s="40"/>
      <c r="W6407" s="40"/>
      <c r="X6407" s="40"/>
      <c r="Y6407" s="40"/>
      <c r="Z6407" s="40"/>
    </row>
    <row r="6408" spans="1:26" x14ac:dyDescent="0.2">
      <c r="A6408" s="40"/>
      <c r="W6408" s="40"/>
      <c r="X6408" s="40"/>
      <c r="Y6408" s="40"/>
      <c r="Z6408" s="40"/>
    </row>
    <row r="6409" spans="1:26" x14ac:dyDescent="0.2">
      <c r="A6409" s="40"/>
      <c r="W6409" s="40"/>
      <c r="X6409" s="40"/>
      <c r="Y6409" s="40"/>
      <c r="Z6409" s="40"/>
    </row>
    <row r="6410" spans="1:26" x14ac:dyDescent="0.2">
      <c r="A6410" s="40"/>
      <c r="W6410" s="40"/>
      <c r="X6410" s="40"/>
      <c r="Y6410" s="40"/>
      <c r="Z6410" s="40"/>
    </row>
    <row r="6411" spans="1:26" x14ac:dyDescent="0.2">
      <c r="A6411" s="40"/>
      <c r="W6411" s="40"/>
      <c r="X6411" s="40"/>
      <c r="Y6411" s="40"/>
      <c r="Z6411" s="40"/>
    </row>
    <row r="6412" spans="1:26" x14ac:dyDescent="0.2">
      <c r="A6412" s="40"/>
      <c r="W6412" s="40"/>
      <c r="X6412" s="40"/>
      <c r="Y6412" s="40"/>
      <c r="Z6412" s="40"/>
    </row>
    <row r="6413" spans="1:26" x14ac:dyDescent="0.2">
      <c r="A6413" s="40"/>
      <c r="W6413" s="40"/>
      <c r="X6413" s="40"/>
      <c r="Y6413" s="40"/>
      <c r="Z6413" s="40"/>
    </row>
    <row r="6414" spans="1:26" x14ac:dyDescent="0.2">
      <c r="A6414" s="40"/>
      <c r="W6414" s="40"/>
      <c r="X6414" s="40"/>
      <c r="Y6414" s="40"/>
      <c r="Z6414" s="40"/>
    </row>
    <row r="6415" spans="1:26" x14ac:dyDescent="0.2">
      <c r="A6415" s="40"/>
      <c r="W6415" s="40"/>
      <c r="X6415" s="40"/>
      <c r="Y6415" s="40"/>
      <c r="Z6415" s="40"/>
    </row>
    <row r="6416" spans="1:26" x14ac:dyDescent="0.2">
      <c r="A6416" s="40"/>
      <c r="W6416" s="40"/>
      <c r="X6416" s="40"/>
      <c r="Y6416" s="40"/>
      <c r="Z6416" s="40"/>
    </row>
    <row r="6417" spans="1:26" x14ac:dyDescent="0.2">
      <c r="A6417" s="40"/>
      <c r="W6417" s="40"/>
      <c r="X6417" s="40"/>
      <c r="Y6417" s="40"/>
      <c r="Z6417" s="40"/>
    </row>
    <row r="6418" spans="1:26" x14ac:dyDescent="0.2">
      <c r="A6418" s="40"/>
      <c r="W6418" s="40"/>
      <c r="X6418" s="40"/>
      <c r="Y6418" s="40"/>
      <c r="Z6418" s="40"/>
    </row>
    <row r="6419" spans="1:26" x14ac:dyDescent="0.2">
      <c r="A6419" s="40"/>
      <c r="W6419" s="40"/>
      <c r="X6419" s="40"/>
      <c r="Y6419" s="40"/>
      <c r="Z6419" s="40"/>
    </row>
    <row r="6420" spans="1:26" x14ac:dyDescent="0.2">
      <c r="A6420" s="40"/>
      <c r="W6420" s="40"/>
      <c r="X6420" s="40"/>
      <c r="Y6420" s="40"/>
      <c r="Z6420" s="40"/>
    </row>
    <row r="6421" spans="1:26" x14ac:dyDescent="0.2">
      <c r="A6421" s="40"/>
      <c r="W6421" s="40"/>
      <c r="X6421" s="40"/>
      <c r="Y6421" s="40"/>
      <c r="Z6421" s="40"/>
    </row>
    <row r="6422" spans="1:26" x14ac:dyDescent="0.2">
      <c r="A6422" s="40"/>
      <c r="W6422" s="40"/>
      <c r="X6422" s="40"/>
      <c r="Y6422" s="40"/>
      <c r="Z6422" s="40"/>
    </row>
    <row r="6423" spans="1:26" x14ac:dyDescent="0.2">
      <c r="A6423" s="40"/>
      <c r="W6423" s="40"/>
      <c r="X6423" s="40"/>
      <c r="Y6423" s="40"/>
      <c r="Z6423" s="40"/>
    </row>
    <row r="6424" spans="1:26" x14ac:dyDescent="0.2">
      <c r="A6424" s="40"/>
      <c r="W6424" s="40"/>
      <c r="X6424" s="40"/>
      <c r="Y6424" s="40"/>
      <c r="Z6424" s="40"/>
    </row>
    <row r="6425" spans="1:26" x14ac:dyDescent="0.2">
      <c r="A6425" s="40"/>
      <c r="W6425" s="40"/>
      <c r="X6425" s="40"/>
      <c r="Y6425" s="40"/>
      <c r="Z6425" s="40"/>
    </row>
    <row r="6426" spans="1:26" x14ac:dyDescent="0.2">
      <c r="A6426" s="40"/>
      <c r="W6426" s="40"/>
      <c r="X6426" s="40"/>
      <c r="Y6426" s="40"/>
      <c r="Z6426" s="40"/>
    </row>
    <row r="6427" spans="1:26" x14ac:dyDescent="0.2">
      <c r="A6427" s="40"/>
      <c r="W6427" s="40"/>
      <c r="X6427" s="40"/>
      <c r="Y6427" s="40"/>
      <c r="Z6427" s="40"/>
    </row>
    <row r="6428" spans="1:26" x14ac:dyDescent="0.2">
      <c r="A6428" s="40"/>
      <c r="W6428" s="40"/>
      <c r="X6428" s="40"/>
      <c r="Y6428" s="40"/>
      <c r="Z6428" s="40"/>
    </row>
    <row r="6429" spans="1:26" x14ac:dyDescent="0.2">
      <c r="A6429" s="40"/>
      <c r="W6429" s="40"/>
      <c r="X6429" s="40"/>
      <c r="Y6429" s="40"/>
      <c r="Z6429" s="40"/>
    </row>
    <row r="6430" spans="1:26" x14ac:dyDescent="0.2">
      <c r="A6430" s="40"/>
      <c r="W6430" s="40"/>
      <c r="X6430" s="40"/>
      <c r="Y6430" s="40"/>
      <c r="Z6430" s="40"/>
    </row>
    <row r="6431" spans="1:26" x14ac:dyDescent="0.2">
      <c r="A6431" s="40"/>
      <c r="W6431" s="40"/>
      <c r="X6431" s="40"/>
      <c r="Y6431" s="40"/>
      <c r="Z6431" s="40"/>
    </row>
    <row r="6432" spans="1:26" x14ac:dyDescent="0.2">
      <c r="A6432" s="40"/>
      <c r="W6432" s="40"/>
      <c r="X6432" s="40"/>
      <c r="Y6432" s="40"/>
      <c r="Z6432" s="40"/>
    </row>
    <row r="6433" spans="1:26" x14ac:dyDescent="0.2">
      <c r="A6433" s="40"/>
      <c r="W6433" s="40"/>
      <c r="X6433" s="40"/>
      <c r="Y6433" s="40"/>
      <c r="Z6433" s="40"/>
    </row>
    <row r="6434" spans="1:26" x14ac:dyDescent="0.2">
      <c r="A6434" s="40"/>
      <c r="W6434" s="40"/>
      <c r="X6434" s="40"/>
      <c r="Y6434" s="40"/>
      <c r="Z6434" s="40"/>
    </row>
    <row r="6435" spans="1:26" x14ac:dyDescent="0.2">
      <c r="A6435" s="40"/>
      <c r="W6435" s="40"/>
      <c r="X6435" s="40"/>
      <c r="Y6435" s="40"/>
      <c r="Z6435" s="40"/>
    </row>
    <row r="6436" spans="1:26" x14ac:dyDescent="0.2">
      <c r="A6436" s="40"/>
      <c r="W6436" s="40"/>
      <c r="X6436" s="40"/>
      <c r="Y6436" s="40"/>
      <c r="Z6436" s="40"/>
    </row>
    <row r="6437" spans="1:26" x14ac:dyDescent="0.2">
      <c r="A6437" s="40"/>
      <c r="W6437" s="40"/>
      <c r="X6437" s="40"/>
      <c r="Y6437" s="40"/>
      <c r="Z6437" s="40"/>
    </row>
    <row r="6438" spans="1:26" x14ac:dyDescent="0.2">
      <c r="A6438" s="40"/>
      <c r="W6438" s="40"/>
      <c r="X6438" s="40"/>
      <c r="Y6438" s="40"/>
      <c r="Z6438" s="40"/>
    </row>
    <row r="6439" spans="1:26" x14ac:dyDescent="0.2">
      <c r="A6439" s="40"/>
      <c r="W6439" s="40"/>
      <c r="X6439" s="40"/>
      <c r="Y6439" s="40"/>
      <c r="Z6439" s="40"/>
    </row>
    <row r="6440" spans="1:26" x14ac:dyDescent="0.2">
      <c r="A6440" s="40"/>
      <c r="W6440" s="40"/>
      <c r="X6440" s="40"/>
      <c r="Y6440" s="40"/>
      <c r="Z6440" s="40"/>
    </row>
    <row r="6441" spans="1:26" x14ac:dyDescent="0.2">
      <c r="A6441" s="40"/>
      <c r="W6441" s="40"/>
      <c r="X6441" s="40"/>
      <c r="Y6441" s="40"/>
      <c r="Z6441" s="40"/>
    </row>
    <row r="6442" spans="1:26" x14ac:dyDescent="0.2">
      <c r="A6442" s="40"/>
      <c r="W6442" s="40"/>
      <c r="X6442" s="40"/>
      <c r="Y6442" s="40"/>
      <c r="Z6442" s="40"/>
    </row>
    <row r="6443" spans="1:26" x14ac:dyDescent="0.2">
      <c r="A6443" s="40"/>
      <c r="W6443" s="40"/>
      <c r="X6443" s="40"/>
      <c r="Y6443" s="40"/>
      <c r="Z6443" s="40"/>
    </row>
    <row r="6444" spans="1:26" x14ac:dyDescent="0.2">
      <c r="A6444" s="40"/>
      <c r="W6444" s="40"/>
      <c r="X6444" s="40"/>
      <c r="Y6444" s="40"/>
      <c r="Z6444" s="40"/>
    </row>
    <row r="6445" spans="1:26" x14ac:dyDescent="0.2">
      <c r="A6445" s="40"/>
      <c r="W6445" s="40"/>
      <c r="X6445" s="40"/>
      <c r="Y6445" s="40"/>
      <c r="Z6445" s="40"/>
    </row>
    <row r="6446" spans="1:26" x14ac:dyDescent="0.2">
      <c r="A6446" s="40"/>
      <c r="W6446" s="40"/>
      <c r="X6446" s="40"/>
      <c r="Y6446" s="40"/>
      <c r="Z6446" s="40"/>
    </row>
    <row r="6447" spans="1:26" x14ac:dyDescent="0.2">
      <c r="A6447" s="40"/>
      <c r="W6447" s="40"/>
      <c r="X6447" s="40"/>
      <c r="Y6447" s="40"/>
      <c r="Z6447" s="40"/>
    </row>
    <row r="6448" spans="1:26" x14ac:dyDescent="0.2">
      <c r="A6448" s="40"/>
      <c r="W6448" s="40"/>
      <c r="X6448" s="40"/>
      <c r="Y6448" s="40"/>
      <c r="Z6448" s="40"/>
    </row>
    <row r="6449" spans="1:26" x14ac:dyDescent="0.2">
      <c r="A6449" s="40"/>
      <c r="W6449" s="40"/>
      <c r="X6449" s="40"/>
      <c r="Y6449" s="40"/>
      <c r="Z6449" s="40"/>
    </row>
    <row r="6450" spans="1:26" x14ac:dyDescent="0.2">
      <c r="A6450" s="40"/>
      <c r="W6450" s="40"/>
      <c r="X6450" s="40"/>
      <c r="Y6450" s="40"/>
      <c r="Z6450" s="40"/>
    </row>
    <row r="6451" spans="1:26" x14ac:dyDescent="0.2">
      <c r="A6451" s="40"/>
      <c r="W6451" s="40"/>
      <c r="X6451" s="40"/>
      <c r="Y6451" s="40"/>
      <c r="Z6451" s="40"/>
    </row>
    <row r="6452" spans="1:26" x14ac:dyDescent="0.2">
      <c r="A6452" s="40"/>
      <c r="W6452" s="40"/>
      <c r="X6452" s="40"/>
      <c r="Y6452" s="40"/>
      <c r="Z6452" s="40"/>
    </row>
    <row r="6453" spans="1:26" x14ac:dyDescent="0.2">
      <c r="A6453" s="40"/>
      <c r="W6453" s="40"/>
      <c r="X6453" s="40"/>
      <c r="Y6453" s="40"/>
      <c r="Z6453" s="40"/>
    </row>
    <row r="6454" spans="1:26" x14ac:dyDescent="0.2">
      <c r="A6454" s="40"/>
      <c r="W6454" s="40"/>
      <c r="X6454" s="40"/>
      <c r="Y6454" s="40"/>
      <c r="Z6454" s="40"/>
    </row>
    <row r="6455" spans="1:26" x14ac:dyDescent="0.2">
      <c r="A6455" s="40"/>
      <c r="W6455" s="40"/>
      <c r="X6455" s="40"/>
      <c r="Y6455" s="40"/>
      <c r="Z6455" s="40"/>
    </row>
    <row r="6456" spans="1:26" x14ac:dyDescent="0.2">
      <c r="A6456" s="40"/>
      <c r="W6456" s="40"/>
      <c r="X6456" s="40"/>
      <c r="Y6456" s="40"/>
      <c r="Z6456" s="40"/>
    </row>
    <row r="6457" spans="1:26" x14ac:dyDescent="0.2">
      <c r="A6457" s="40"/>
      <c r="W6457" s="40"/>
      <c r="X6457" s="40"/>
      <c r="Y6457" s="40"/>
      <c r="Z6457" s="40"/>
    </row>
    <row r="6458" spans="1:26" x14ac:dyDescent="0.2">
      <c r="A6458" s="40"/>
      <c r="W6458" s="40"/>
      <c r="X6458" s="40"/>
      <c r="Y6458" s="40"/>
      <c r="Z6458" s="40"/>
    </row>
    <row r="6459" spans="1:26" x14ac:dyDescent="0.2">
      <c r="A6459" s="40"/>
      <c r="W6459" s="40"/>
      <c r="X6459" s="40"/>
      <c r="Y6459" s="40"/>
      <c r="Z6459" s="40"/>
    </row>
    <row r="6460" spans="1:26" x14ac:dyDescent="0.2">
      <c r="A6460" s="40"/>
      <c r="W6460" s="40"/>
      <c r="X6460" s="40"/>
      <c r="Y6460" s="40"/>
      <c r="Z6460" s="40"/>
    </row>
    <row r="6461" spans="1:26" x14ac:dyDescent="0.2">
      <c r="A6461" s="40"/>
      <c r="W6461" s="40"/>
      <c r="X6461" s="40"/>
      <c r="Y6461" s="40"/>
      <c r="Z6461" s="40"/>
    </row>
    <row r="6462" spans="1:26" x14ac:dyDescent="0.2">
      <c r="A6462" s="40"/>
      <c r="W6462" s="40"/>
      <c r="X6462" s="40"/>
      <c r="Y6462" s="40"/>
      <c r="Z6462" s="40"/>
    </row>
    <row r="6463" spans="1:26" x14ac:dyDescent="0.2">
      <c r="A6463" s="40"/>
      <c r="W6463" s="40"/>
      <c r="X6463" s="40"/>
      <c r="Y6463" s="40"/>
      <c r="Z6463" s="40"/>
    </row>
    <row r="6464" spans="1:26" x14ac:dyDescent="0.2">
      <c r="A6464" s="40"/>
      <c r="W6464" s="40"/>
      <c r="X6464" s="40"/>
      <c r="Y6464" s="40"/>
      <c r="Z6464" s="40"/>
    </row>
    <row r="6465" spans="1:26" x14ac:dyDescent="0.2">
      <c r="A6465" s="40"/>
      <c r="W6465" s="40"/>
      <c r="X6465" s="40"/>
      <c r="Y6465" s="40"/>
      <c r="Z6465" s="40"/>
    </row>
    <row r="6466" spans="1:26" x14ac:dyDescent="0.2">
      <c r="A6466" s="40"/>
      <c r="W6466" s="40"/>
      <c r="X6466" s="40"/>
      <c r="Y6466" s="40"/>
      <c r="Z6466" s="40"/>
    </row>
    <row r="6467" spans="1:26" x14ac:dyDescent="0.2">
      <c r="A6467" s="40"/>
      <c r="W6467" s="40"/>
      <c r="X6467" s="40"/>
      <c r="Y6467" s="40"/>
      <c r="Z6467" s="40"/>
    </row>
    <row r="6468" spans="1:26" x14ac:dyDescent="0.2">
      <c r="A6468" s="40"/>
      <c r="W6468" s="40"/>
      <c r="X6468" s="40"/>
      <c r="Y6468" s="40"/>
      <c r="Z6468" s="40"/>
    </row>
    <row r="6469" spans="1:26" x14ac:dyDescent="0.2">
      <c r="A6469" s="40"/>
      <c r="W6469" s="40"/>
      <c r="X6469" s="40"/>
      <c r="Y6469" s="40"/>
      <c r="Z6469" s="40"/>
    </row>
    <row r="6470" spans="1:26" x14ac:dyDescent="0.2">
      <c r="A6470" s="40"/>
      <c r="W6470" s="40"/>
      <c r="X6470" s="40"/>
      <c r="Y6470" s="40"/>
      <c r="Z6470" s="40"/>
    </row>
    <row r="6471" spans="1:26" x14ac:dyDescent="0.2">
      <c r="A6471" s="40"/>
      <c r="W6471" s="40"/>
      <c r="X6471" s="40"/>
      <c r="Y6471" s="40"/>
      <c r="Z6471" s="40"/>
    </row>
    <row r="6472" spans="1:26" x14ac:dyDescent="0.2">
      <c r="A6472" s="40"/>
      <c r="W6472" s="40"/>
      <c r="X6472" s="40"/>
      <c r="Y6472" s="40"/>
      <c r="Z6472" s="40"/>
    </row>
    <row r="6473" spans="1:26" x14ac:dyDescent="0.2">
      <c r="A6473" s="40"/>
      <c r="W6473" s="40"/>
      <c r="X6473" s="40"/>
      <c r="Y6473" s="40"/>
      <c r="Z6473" s="40"/>
    </row>
    <row r="6474" spans="1:26" x14ac:dyDescent="0.2">
      <c r="A6474" s="40"/>
      <c r="W6474" s="40"/>
      <c r="X6474" s="40"/>
      <c r="Y6474" s="40"/>
      <c r="Z6474" s="40"/>
    </row>
    <row r="6475" spans="1:26" x14ac:dyDescent="0.2">
      <c r="A6475" s="40"/>
      <c r="W6475" s="40"/>
      <c r="X6475" s="40"/>
      <c r="Y6475" s="40"/>
      <c r="Z6475" s="40"/>
    </row>
    <row r="6476" spans="1:26" x14ac:dyDescent="0.2">
      <c r="A6476" s="40"/>
      <c r="W6476" s="40"/>
      <c r="X6476" s="40"/>
      <c r="Y6476" s="40"/>
      <c r="Z6476" s="40"/>
    </row>
    <row r="6477" spans="1:26" x14ac:dyDescent="0.2">
      <c r="A6477" s="40"/>
      <c r="W6477" s="40"/>
      <c r="X6477" s="40"/>
      <c r="Y6477" s="40"/>
      <c r="Z6477" s="40"/>
    </row>
    <row r="6478" spans="1:26" x14ac:dyDescent="0.2">
      <c r="A6478" s="40"/>
      <c r="W6478" s="40"/>
      <c r="X6478" s="40"/>
      <c r="Y6478" s="40"/>
      <c r="Z6478" s="40"/>
    </row>
    <row r="6479" spans="1:26" x14ac:dyDescent="0.2">
      <c r="A6479" s="40"/>
      <c r="W6479" s="40"/>
      <c r="X6479" s="40"/>
      <c r="Y6479" s="40"/>
      <c r="Z6479" s="40"/>
    </row>
    <row r="6480" spans="1:26" x14ac:dyDescent="0.2">
      <c r="A6480" s="40"/>
      <c r="W6480" s="40"/>
      <c r="X6480" s="40"/>
      <c r="Y6480" s="40"/>
      <c r="Z6480" s="40"/>
    </row>
    <row r="6481" spans="1:26" x14ac:dyDescent="0.2">
      <c r="A6481" s="40"/>
      <c r="W6481" s="40"/>
      <c r="X6481" s="40"/>
      <c r="Y6481" s="40"/>
      <c r="Z6481" s="40"/>
    </row>
    <row r="6482" spans="1:26" x14ac:dyDescent="0.2">
      <c r="A6482" s="40"/>
      <c r="W6482" s="40"/>
      <c r="X6482" s="40"/>
      <c r="Y6482" s="40"/>
      <c r="Z6482" s="40"/>
    </row>
    <row r="6483" spans="1:26" x14ac:dyDescent="0.2">
      <c r="A6483" s="40"/>
      <c r="W6483" s="40"/>
      <c r="X6483" s="40"/>
      <c r="Y6483" s="40"/>
      <c r="Z6483" s="40"/>
    </row>
    <row r="6484" spans="1:26" x14ac:dyDescent="0.2">
      <c r="A6484" s="40"/>
      <c r="W6484" s="40"/>
      <c r="X6484" s="40"/>
      <c r="Y6484" s="40"/>
      <c r="Z6484" s="40"/>
    </row>
    <row r="6485" spans="1:26" x14ac:dyDescent="0.2">
      <c r="A6485" s="40"/>
      <c r="W6485" s="40"/>
      <c r="X6485" s="40"/>
      <c r="Y6485" s="40"/>
      <c r="Z6485" s="40"/>
    </row>
    <row r="6486" spans="1:26" x14ac:dyDescent="0.2">
      <c r="A6486" s="40"/>
      <c r="W6486" s="40"/>
      <c r="X6486" s="40"/>
      <c r="Y6486" s="40"/>
      <c r="Z6486" s="40"/>
    </row>
    <row r="6487" spans="1:26" x14ac:dyDescent="0.2">
      <c r="A6487" s="40"/>
      <c r="W6487" s="40"/>
      <c r="X6487" s="40"/>
      <c r="Y6487" s="40"/>
      <c r="Z6487" s="40"/>
    </row>
    <row r="6488" spans="1:26" x14ac:dyDescent="0.2">
      <c r="A6488" s="40"/>
      <c r="W6488" s="40"/>
      <c r="X6488" s="40"/>
      <c r="Y6488" s="40"/>
      <c r="Z6488" s="40"/>
    </row>
    <row r="6489" spans="1:26" x14ac:dyDescent="0.2">
      <c r="A6489" s="40"/>
      <c r="W6489" s="40"/>
      <c r="X6489" s="40"/>
      <c r="Y6489" s="40"/>
      <c r="Z6489" s="40"/>
    </row>
    <row r="6490" spans="1:26" x14ac:dyDescent="0.2">
      <c r="A6490" s="40"/>
      <c r="W6490" s="40"/>
      <c r="X6490" s="40"/>
      <c r="Y6490" s="40"/>
      <c r="Z6490" s="40"/>
    </row>
    <row r="6491" spans="1:26" x14ac:dyDescent="0.2">
      <c r="A6491" s="40"/>
      <c r="W6491" s="40"/>
      <c r="X6491" s="40"/>
      <c r="Y6491" s="40"/>
      <c r="Z6491" s="40"/>
    </row>
    <row r="6492" spans="1:26" x14ac:dyDescent="0.2">
      <c r="A6492" s="40"/>
      <c r="W6492" s="40"/>
      <c r="X6492" s="40"/>
      <c r="Y6492" s="40"/>
      <c r="Z6492" s="40"/>
    </row>
    <row r="6493" spans="1:26" x14ac:dyDescent="0.2">
      <c r="A6493" s="40"/>
      <c r="W6493" s="40"/>
      <c r="X6493" s="40"/>
      <c r="Y6493" s="40"/>
      <c r="Z6493" s="40"/>
    </row>
    <row r="6494" spans="1:26" x14ac:dyDescent="0.2">
      <c r="A6494" s="40"/>
      <c r="W6494" s="40"/>
      <c r="X6494" s="40"/>
      <c r="Y6494" s="40"/>
      <c r="Z6494" s="40"/>
    </row>
    <row r="6495" spans="1:26" x14ac:dyDescent="0.2">
      <c r="A6495" s="40"/>
      <c r="W6495" s="40"/>
      <c r="X6495" s="40"/>
      <c r="Y6495" s="40"/>
      <c r="Z6495" s="40"/>
    </row>
    <row r="6496" spans="1:26" x14ac:dyDescent="0.2">
      <c r="A6496" s="40"/>
      <c r="W6496" s="40"/>
      <c r="X6496" s="40"/>
      <c r="Y6496" s="40"/>
      <c r="Z6496" s="40"/>
    </row>
    <row r="6497" spans="1:26" x14ac:dyDescent="0.2">
      <c r="A6497" s="40"/>
      <c r="W6497" s="40"/>
      <c r="X6497" s="40"/>
      <c r="Y6497" s="40"/>
      <c r="Z6497" s="40"/>
    </row>
    <row r="6498" spans="1:26" x14ac:dyDescent="0.2">
      <c r="A6498" s="40"/>
      <c r="W6498" s="40"/>
      <c r="X6498" s="40"/>
      <c r="Y6498" s="40"/>
      <c r="Z6498" s="40"/>
    </row>
    <row r="6499" spans="1:26" x14ac:dyDescent="0.2">
      <c r="A6499" s="40"/>
      <c r="W6499" s="40"/>
      <c r="X6499" s="40"/>
      <c r="Y6499" s="40"/>
      <c r="Z6499" s="40"/>
    </row>
    <row r="6500" spans="1:26" x14ac:dyDescent="0.2">
      <c r="A6500" s="40"/>
      <c r="W6500" s="40"/>
      <c r="X6500" s="40"/>
      <c r="Y6500" s="40"/>
      <c r="Z6500" s="40"/>
    </row>
    <row r="6501" spans="1:26" x14ac:dyDescent="0.2">
      <c r="A6501" s="40"/>
      <c r="W6501" s="40"/>
      <c r="X6501" s="40"/>
      <c r="Y6501" s="40"/>
      <c r="Z6501" s="40"/>
    </row>
    <row r="6502" spans="1:26" x14ac:dyDescent="0.2">
      <c r="A6502" s="40"/>
      <c r="W6502" s="40"/>
      <c r="X6502" s="40"/>
      <c r="Y6502" s="40"/>
      <c r="Z6502" s="40"/>
    </row>
    <row r="6503" spans="1:26" x14ac:dyDescent="0.2">
      <c r="A6503" s="40"/>
      <c r="W6503" s="40"/>
      <c r="X6503" s="40"/>
      <c r="Y6503" s="40"/>
      <c r="Z6503" s="40"/>
    </row>
    <row r="6504" spans="1:26" x14ac:dyDescent="0.2">
      <c r="A6504" s="40"/>
      <c r="W6504" s="40"/>
      <c r="X6504" s="40"/>
      <c r="Y6504" s="40"/>
      <c r="Z6504" s="40"/>
    </row>
    <row r="6505" spans="1:26" x14ac:dyDescent="0.2">
      <c r="A6505" s="40"/>
      <c r="W6505" s="40"/>
      <c r="X6505" s="40"/>
      <c r="Y6505" s="40"/>
      <c r="Z6505" s="40"/>
    </row>
    <row r="6506" spans="1:26" x14ac:dyDescent="0.2">
      <c r="A6506" s="40"/>
      <c r="W6506" s="40"/>
      <c r="X6506" s="40"/>
      <c r="Y6506" s="40"/>
      <c r="Z6506" s="40"/>
    </row>
    <row r="6507" spans="1:26" x14ac:dyDescent="0.2">
      <c r="A6507" s="40"/>
      <c r="W6507" s="40"/>
      <c r="X6507" s="40"/>
      <c r="Y6507" s="40"/>
      <c r="Z6507" s="40"/>
    </row>
    <row r="6508" spans="1:26" x14ac:dyDescent="0.2">
      <c r="A6508" s="40"/>
      <c r="W6508" s="40"/>
      <c r="X6508" s="40"/>
      <c r="Y6508" s="40"/>
      <c r="Z6508" s="40"/>
    </row>
    <row r="6509" spans="1:26" x14ac:dyDescent="0.2">
      <c r="A6509" s="40"/>
      <c r="W6509" s="40"/>
      <c r="X6509" s="40"/>
      <c r="Y6509" s="40"/>
      <c r="Z6509" s="40"/>
    </row>
    <row r="6510" spans="1:26" x14ac:dyDescent="0.2">
      <c r="A6510" s="40"/>
      <c r="W6510" s="40"/>
      <c r="X6510" s="40"/>
      <c r="Y6510" s="40"/>
      <c r="Z6510" s="40"/>
    </row>
    <row r="6511" spans="1:26" x14ac:dyDescent="0.2">
      <c r="A6511" s="40"/>
      <c r="W6511" s="40"/>
      <c r="X6511" s="40"/>
      <c r="Y6511" s="40"/>
      <c r="Z6511" s="40"/>
    </row>
    <row r="6512" spans="1:26" x14ac:dyDescent="0.2">
      <c r="A6512" s="40"/>
      <c r="W6512" s="40"/>
      <c r="X6512" s="40"/>
      <c r="Y6512" s="40"/>
      <c r="Z6512" s="40"/>
    </row>
    <row r="6513" spans="1:26" x14ac:dyDescent="0.2">
      <c r="A6513" s="40"/>
      <c r="W6513" s="40"/>
      <c r="X6513" s="40"/>
      <c r="Y6513" s="40"/>
      <c r="Z6513" s="40"/>
    </row>
    <row r="6514" spans="1:26" x14ac:dyDescent="0.2">
      <c r="A6514" s="40"/>
      <c r="W6514" s="40"/>
      <c r="X6514" s="40"/>
      <c r="Y6514" s="40"/>
      <c r="Z6514" s="40"/>
    </row>
    <row r="6515" spans="1:26" x14ac:dyDescent="0.2">
      <c r="A6515" s="40"/>
      <c r="W6515" s="40"/>
      <c r="X6515" s="40"/>
      <c r="Y6515" s="40"/>
      <c r="Z6515" s="40"/>
    </row>
    <row r="6516" spans="1:26" x14ac:dyDescent="0.2">
      <c r="A6516" s="40"/>
      <c r="W6516" s="40"/>
      <c r="X6516" s="40"/>
      <c r="Y6516" s="40"/>
      <c r="Z6516" s="40"/>
    </row>
    <row r="6517" spans="1:26" x14ac:dyDescent="0.2">
      <c r="A6517" s="40"/>
      <c r="W6517" s="40"/>
      <c r="X6517" s="40"/>
      <c r="Y6517" s="40"/>
      <c r="Z6517" s="40"/>
    </row>
    <row r="6518" spans="1:26" x14ac:dyDescent="0.2">
      <c r="A6518" s="40"/>
      <c r="W6518" s="40"/>
      <c r="X6518" s="40"/>
      <c r="Y6518" s="40"/>
      <c r="Z6518" s="40"/>
    </row>
    <row r="6519" spans="1:26" x14ac:dyDescent="0.2">
      <c r="A6519" s="40"/>
      <c r="W6519" s="40"/>
      <c r="X6519" s="40"/>
      <c r="Y6519" s="40"/>
      <c r="Z6519" s="40"/>
    </row>
    <row r="6520" spans="1:26" x14ac:dyDescent="0.2">
      <c r="A6520" s="40"/>
      <c r="W6520" s="40"/>
      <c r="X6520" s="40"/>
      <c r="Y6520" s="40"/>
      <c r="Z6520" s="40"/>
    </row>
    <row r="6521" spans="1:26" x14ac:dyDescent="0.2">
      <c r="A6521" s="40"/>
      <c r="W6521" s="40"/>
      <c r="X6521" s="40"/>
      <c r="Y6521" s="40"/>
      <c r="Z6521" s="40"/>
    </row>
    <row r="6522" spans="1:26" x14ac:dyDescent="0.2">
      <c r="A6522" s="40"/>
      <c r="W6522" s="40"/>
      <c r="X6522" s="40"/>
      <c r="Y6522" s="40"/>
      <c r="Z6522" s="40"/>
    </row>
    <row r="6523" spans="1:26" x14ac:dyDescent="0.2">
      <c r="A6523" s="40"/>
      <c r="W6523" s="40"/>
      <c r="X6523" s="40"/>
      <c r="Y6523" s="40"/>
      <c r="Z6523" s="40"/>
    </row>
    <row r="6524" spans="1:26" x14ac:dyDescent="0.2">
      <c r="A6524" s="40"/>
      <c r="W6524" s="40"/>
      <c r="X6524" s="40"/>
      <c r="Y6524" s="40"/>
      <c r="Z6524" s="40"/>
    </row>
    <row r="6525" spans="1:26" x14ac:dyDescent="0.2">
      <c r="A6525" s="40"/>
      <c r="W6525" s="40"/>
      <c r="X6525" s="40"/>
      <c r="Y6525" s="40"/>
      <c r="Z6525" s="40"/>
    </row>
    <row r="6526" spans="1:26" x14ac:dyDescent="0.2">
      <c r="A6526" s="40"/>
      <c r="W6526" s="40"/>
      <c r="X6526" s="40"/>
      <c r="Y6526" s="40"/>
      <c r="Z6526" s="40"/>
    </row>
    <row r="6527" spans="1:26" x14ac:dyDescent="0.2">
      <c r="A6527" s="40"/>
      <c r="W6527" s="40"/>
      <c r="X6527" s="40"/>
      <c r="Y6527" s="40"/>
      <c r="Z6527" s="40"/>
    </row>
    <row r="6528" spans="1:26" x14ac:dyDescent="0.2">
      <c r="A6528" s="40"/>
      <c r="W6528" s="40"/>
      <c r="X6528" s="40"/>
      <c r="Y6528" s="40"/>
      <c r="Z6528" s="40"/>
    </row>
    <row r="6529" spans="1:26" x14ac:dyDescent="0.2">
      <c r="A6529" s="40"/>
      <c r="W6529" s="40"/>
      <c r="X6529" s="40"/>
      <c r="Y6529" s="40"/>
      <c r="Z6529" s="40"/>
    </row>
    <row r="6530" spans="1:26" x14ac:dyDescent="0.2">
      <c r="A6530" s="40"/>
      <c r="W6530" s="40"/>
      <c r="X6530" s="40"/>
      <c r="Y6530" s="40"/>
      <c r="Z6530" s="40"/>
    </row>
    <row r="6531" spans="1:26" x14ac:dyDescent="0.2">
      <c r="A6531" s="40"/>
      <c r="W6531" s="40"/>
      <c r="X6531" s="40"/>
      <c r="Y6531" s="40"/>
      <c r="Z6531" s="40"/>
    </row>
    <row r="6532" spans="1:26" x14ac:dyDescent="0.2">
      <c r="A6532" s="40"/>
      <c r="W6532" s="40"/>
      <c r="X6532" s="40"/>
      <c r="Y6532" s="40"/>
      <c r="Z6532" s="40"/>
    </row>
    <row r="6533" spans="1:26" x14ac:dyDescent="0.2">
      <c r="A6533" s="40"/>
      <c r="W6533" s="40"/>
      <c r="X6533" s="40"/>
      <c r="Y6533" s="40"/>
      <c r="Z6533" s="40"/>
    </row>
    <row r="6534" spans="1:26" x14ac:dyDescent="0.2">
      <c r="A6534" s="40"/>
      <c r="W6534" s="40"/>
      <c r="X6534" s="40"/>
      <c r="Y6534" s="40"/>
      <c r="Z6534" s="40"/>
    </row>
    <row r="6535" spans="1:26" x14ac:dyDescent="0.2">
      <c r="A6535" s="40"/>
      <c r="W6535" s="40"/>
      <c r="X6535" s="40"/>
      <c r="Y6535" s="40"/>
      <c r="Z6535" s="40"/>
    </row>
    <row r="6536" spans="1:26" x14ac:dyDescent="0.2">
      <c r="A6536" s="40"/>
      <c r="W6536" s="40"/>
      <c r="X6536" s="40"/>
      <c r="Y6536" s="40"/>
      <c r="Z6536" s="40"/>
    </row>
    <row r="6537" spans="1:26" x14ac:dyDescent="0.2">
      <c r="A6537" s="40"/>
      <c r="W6537" s="40"/>
      <c r="X6537" s="40"/>
      <c r="Y6537" s="40"/>
      <c r="Z6537" s="40"/>
    </row>
    <row r="6538" spans="1:26" x14ac:dyDescent="0.2">
      <c r="A6538" s="40"/>
      <c r="W6538" s="40"/>
      <c r="X6538" s="40"/>
      <c r="Y6538" s="40"/>
      <c r="Z6538" s="40"/>
    </row>
    <row r="6539" spans="1:26" x14ac:dyDescent="0.2">
      <c r="A6539" s="40"/>
      <c r="W6539" s="40"/>
      <c r="X6539" s="40"/>
      <c r="Y6539" s="40"/>
      <c r="Z6539" s="40"/>
    </row>
    <row r="6540" spans="1:26" x14ac:dyDescent="0.2">
      <c r="A6540" s="40"/>
      <c r="W6540" s="40"/>
      <c r="X6540" s="40"/>
      <c r="Y6540" s="40"/>
      <c r="Z6540" s="40"/>
    </row>
    <row r="6541" spans="1:26" x14ac:dyDescent="0.2">
      <c r="A6541" s="40"/>
      <c r="W6541" s="40"/>
      <c r="X6541" s="40"/>
      <c r="Y6541" s="40"/>
      <c r="Z6541" s="40"/>
    </row>
    <row r="6542" spans="1:26" x14ac:dyDescent="0.2">
      <c r="A6542" s="40"/>
      <c r="W6542" s="40"/>
      <c r="X6542" s="40"/>
      <c r="Y6542" s="40"/>
      <c r="Z6542" s="40"/>
    </row>
    <row r="6543" spans="1:26" x14ac:dyDescent="0.2">
      <c r="A6543" s="40"/>
      <c r="W6543" s="40"/>
      <c r="X6543" s="40"/>
      <c r="Y6543" s="40"/>
      <c r="Z6543" s="40"/>
    </row>
    <row r="6544" spans="1:26" x14ac:dyDescent="0.2">
      <c r="A6544" s="40"/>
      <c r="W6544" s="40"/>
      <c r="X6544" s="40"/>
      <c r="Y6544" s="40"/>
      <c r="Z6544" s="40"/>
    </row>
    <row r="6545" spans="1:26" x14ac:dyDescent="0.2">
      <c r="A6545" s="40"/>
      <c r="W6545" s="40"/>
      <c r="X6545" s="40"/>
      <c r="Y6545" s="40"/>
      <c r="Z6545" s="40"/>
    </row>
    <row r="6546" spans="1:26" x14ac:dyDescent="0.2">
      <c r="A6546" s="40"/>
      <c r="W6546" s="40"/>
      <c r="X6546" s="40"/>
      <c r="Y6546" s="40"/>
      <c r="Z6546" s="40"/>
    </row>
    <row r="6547" spans="1:26" x14ac:dyDescent="0.2">
      <c r="A6547" s="40"/>
      <c r="W6547" s="40"/>
      <c r="X6547" s="40"/>
      <c r="Y6547" s="40"/>
      <c r="Z6547" s="40"/>
    </row>
    <row r="6548" spans="1:26" x14ac:dyDescent="0.2">
      <c r="A6548" s="40"/>
      <c r="W6548" s="40"/>
      <c r="X6548" s="40"/>
      <c r="Y6548" s="40"/>
      <c r="Z6548" s="40"/>
    </row>
    <row r="6549" spans="1:26" x14ac:dyDescent="0.2">
      <c r="A6549" s="40"/>
      <c r="W6549" s="40"/>
      <c r="X6549" s="40"/>
      <c r="Y6549" s="40"/>
      <c r="Z6549" s="40"/>
    </row>
    <row r="6550" spans="1:26" x14ac:dyDescent="0.2">
      <c r="A6550" s="40"/>
      <c r="W6550" s="40"/>
      <c r="X6550" s="40"/>
      <c r="Y6550" s="40"/>
      <c r="Z6550" s="40"/>
    </row>
    <row r="6551" spans="1:26" x14ac:dyDescent="0.2">
      <c r="A6551" s="40"/>
      <c r="W6551" s="40"/>
      <c r="X6551" s="40"/>
      <c r="Y6551" s="40"/>
      <c r="Z6551" s="40"/>
    </row>
    <row r="6552" spans="1:26" x14ac:dyDescent="0.2">
      <c r="A6552" s="40"/>
      <c r="W6552" s="40"/>
      <c r="X6552" s="40"/>
      <c r="Y6552" s="40"/>
      <c r="Z6552" s="40"/>
    </row>
    <row r="6553" spans="1:26" x14ac:dyDescent="0.2">
      <c r="A6553" s="40"/>
      <c r="W6553" s="40"/>
      <c r="X6553" s="40"/>
      <c r="Y6553" s="40"/>
      <c r="Z6553" s="40"/>
    </row>
    <row r="6554" spans="1:26" x14ac:dyDescent="0.2">
      <c r="A6554" s="40"/>
      <c r="W6554" s="40"/>
      <c r="X6554" s="40"/>
      <c r="Y6554" s="40"/>
      <c r="Z6554" s="40"/>
    </row>
    <row r="6555" spans="1:26" x14ac:dyDescent="0.2">
      <c r="A6555" s="40"/>
      <c r="W6555" s="40"/>
      <c r="X6555" s="40"/>
      <c r="Y6555" s="40"/>
      <c r="Z6555" s="40"/>
    </row>
    <row r="6556" spans="1:26" x14ac:dyDescent="0.2">
      <c r="A6556" s="40"/>
      <c r="W6556" s="40"/>
      <c r="X6556" s="40"/>
      <c r="Y6556" s="40"/>
      <c r="Z6556" s="40"/>
    </row>
    <row r="6557" spans="1:26" x14ac:dyDescent="0.2">
      <c r="A6557" s="40"/>
      <c r="W6557" s="40"/>
      <c r="X6557" s="40"/>
      <c r="Y6557" s="40"/>
      <c r="Z6557" s="40"/>
    </row>
    <row r="6558" spans="1:26" x14ac:dyDescent="0.2">
      <c r="A6558" s="40"/>
      <c r="W6558" s="40"/>
      <c r="X6558" s="40"/>
      <c r="Y6558" s="40"/>
      <c r="Z6558" s="40"/>
    </row>
    <row r="6559" spans="1:26" x14ac:dyDescent="0.2">
      <c r="A6559" s="40"/>
      <c r="W6559" s="40"/>
      <c r="X6559" s="40"/>
      <c r="Y6559" s="40"/>
      <c r="Z6559" s="40"/>
    </row>
    <row r="6560" spans="1:26" x14ac:dyDescent="0.2">
      <c r="A6560" s="40"/>
      <c r="W6560" s="40"/>
      <c r="X6560" s="40"/>
      <c r="Y6560" s="40"/>
      <c r="Z6560" s="40"/>
    </row>
    <row r="6561" spans="1:26" x14ac:dyDescent="0.2">
      <c r="A6561" s="40"/>
      <c r="W6561" s="40"/>
      <c r="X6561" s="40"/>
      <c r="Y6561" s="40"/>
      <c r="Z6561" s="40"/>
    </row>
    <row r="6562" spans="1:26" x14ac:dyDescent="0.2">
      <c r="A6562" s="40"/>
      <c r="W6562" s="40"/>
      <c r="X6562" s="40"/>
      <c r="Y6562" s="40"/>
      <c r="Z6562" s="40"/>
    </row>
    <row r="6563" spans="1:26" x14ac:dyDescent="0.2">
      <c r="A6563" s="40"/>
      <c r="W6563" s="40"/>
      <c r="X6563" s="40"/>
      <c r="Y6563" s="40"/>
      <c r="Z6563" s="40"/>
    </row>
    <row r="6564" spans="1:26" x14ac:dyDescent="0.2">
      <c r="A6564" s="40"/>
      <c r="W6564" s="40"/>
      <c r="X6564" s="40"/>
      <c r="Y6564" s="40"/>
      <c r="Z6564" s="40"/>
    </row>
    <row r="6565" spans="1:26" x14ac:dyDescent="0.2">
      <c r="A6565" s="40"/>
      <c r="W6565" s="40"/>
      <c r="X6565" s="40"/>
      <c r="Y6565" s="40"/>
      <c r="Z6565" s="40"/>
    </row>
    <row r="6566" spans="1:26" x14ac:dyDescent="0.2">
      <c r="A6566" s="40"/>
      <c r="W6566" s="40"/>
      <c r="X6566" s="40"/>
      <c r="Y6566" s="40"/>
      <c r="Z6566" s="40"/>
    </row>
    <row r="6567" spans="1:26" x14ac:dyDescent="0.2">
      <c r="A6567" s="40"/>
      <c r="W6567" s="40"/>
      <c r="X6567" s="40"/>
      <c r="Y6567" s="40"/>
      <c r="Z6567" s="40"/>
    </row>
    <row r="6568" spans="1:26" x14ac:dyDescent="0.2">
      <c r="A6568" s="40"/>
      <c r="W6568" s="40"/>
      <c r="X6568" s="40"/>
      <c r="Y6568" s="40"/>
      <c r="Z6568" s="40"/>
    </row>
    <row r="6569" spans="1:26" x14ac:dyDescent="0.2">
      <c r="A6569" s="40"/>
      <c r="W6569" s="40"/>
      <c r="X6569" s="40"/>
      <c r="Y6569" s="40"/>
      <c r="Z6569" s="40"/>
    </row>
    <row r="6570" spans="1:26" x14ac:dyDescent="0.2">
      <c r="A6570" s="40"/>
      <c r="W6570" s="40"/>
      <c r="X6570" s="40"/>
      <c r="Y6570" s="40"/>
      <c r="Z6570" s="40"/>
    </row>
    <row r="6571" spans="1:26" x14ac:dyDescent="0.2">
      <c r="A6571" s="40"/>
      <c r="W6571" s="40"/>
      <c r="X6571" s="40"/>
      <c r="Y6571" s="40"/>
      <c r="Z6571" s="40"/>
    </row>
    <row r="6572" spans="1:26" x14ac:dyDescent="0.2">
      <c r="A6572" s="40"/>
      <c r="W6572" s="40"/>
      <c r="X6572" s="40"/>
      <c r="Y6572" s="40"/>
      <c r="Z6572" s="40"/>
    </row>
    <row r="6573" spans="1:26" x14ac:dyDescent="0.2">
      <c r="A6573" s="40"/>
      <c r="W6573" s="40"/>
      <c r="X6573" s="40"/>
      <c r="Y6573" s="40"/>
      <c r="Z6573" s="40"/>
    </row>
    <row r="6574" spans="1:26" x14ac:dyDescent="0.2">
      <c r="A6574" s="40"/>
      <c r="W6574" s="40"/>
      <c r="X6574" s="40"/>
      <c r="Y6574" s="40"/>
      <c r="Z6574" s="40"/>
    </row>
    <row r="6575" spans="1:26" x14ac:dyDescent="0.2">
      <c r="A6575" s="40"/>
      <c r="W6575" s="40"/>
      <c r="X6575" s="40"/>
      <c r="Y6575" s="40"/>
      <c r="Z6575" s="40"/>
    </row>
    <row r="6576" spans="1:26" x14ac:dyDescent="0.2">
      <c r="A6576" s="40"/>
      <c r="W6576" s="40"/>
      <c r="X6576" s="40"/>
      <c r="Y6576" s="40"/>
      <c r="Z6576" s="40"/>
    </row>
    <row r="6577" spans="1:26" x14ac:dyDescent="0.2">
      <c r="A6577" s="40"/>
      <c r="W6577" s="40"/>
      <c r="X6577" s="40"/>
      <c r="Y6577" s="40"/>
      <c r="Z6577" s="40"/>
    </row>
    <row r="6578" spans="1:26" x14ac:dyDescent="0.2">
      <c r="A6578" s="40"/>
      <c r="W6578" s="40"/>
      <c r="X6578" s="40"/>
      <c r="Y6578" s="40"/>
      <c r="Z6578" s="40"/>
    </row>
    <row r="6579" spans="1:26" x14ac:dyDescent="0.2">
      <c r="A6579" s="40"/>
      <c r="W6579" s="40"/>
      <c r="X6579" s="40"/>
      <c r="Y6579" s="40"/>
      <c r="Z6579" s="40"/>
    </row>
    <row r="6580" spans="1:26" x14ac:dyDescent="0.2">
      <c r="A6580" s="40"/>
      <c r="W6580" s="40"/>
      <c r="X6580" s="40"/>
      <c r="Y6580" s="40"/>
      <c r="Z6580" s="40"/>
    </row>
    <row r="6581" spans="1:26" x14ac:dyDescent="0.2">
      <c r="A6581" s="40"/>
      <c r="W6581" s="40"/>
      <c r="X6581" s="40"/>
      <c r="Y6581" s="40"/>
      <c r="Z6581" s="40"/>
    </row>
    <row r="6582" spans="1:26" x14ac:dyDescent="0.2">
      <c r="A6582" s="40"/>
      <c r="W6582" s="40"/>
      <c r="X6582" s="40"/>
      <c r="Y6582" s="40"/>
      <c r="Z6582" s="40"/>
    </row>
    <row r="6583" spans="1:26" x14ac:dyDescent="0.2">
      <c r="A6583" s="40"/>
      <c r="W6583" s="40"/>
      <c r="X6583" s="40"/>
      <c r="Y6583" s="40"/>
      <c r="Z6583" s="40"/>
    </row>
    <row r="6584" spans="1:26" x14ac:dyDescent="0.2">
      <c r="A6584" s="40"/>
      <c r="W6584" s="40"/>
      <c r="X6584" s="40"/>
      <c r="Y6584" s="40"/>
      <c r="Z6584" s="40"/>
    </row>
    <row r="6585" spans="1:26" x14ac:dyDescent="0.2">
      <c r="A6585" s="40"/>
      <c r="W6585" s="40"/>
      <c r="X6585" s="40"/>
      <c r="Y6585" s="40"/>
      <c r="Z6585" s="40"/>
    </row>
    <row r="6586" spans="1:26" x14ac:dyDescent="0.2">
      <c r="A6586" s="40"/>
      <c r="W6586" s="40"/>
      <c r="X6586" s="40"/>
      <c r="Y6586" s="40"/>
      <c r="Z6586" s="40"/>
    </row>
    <row r="6587" spans="1:26" x14ac:dyDescent="0.2">
      <c r="A6587" s="40"/>
      <c r="W6587" s="40"/>
      <c r="X6587" s="40"/>
      <c r="Y6587" s="40"/>
      <c r="Z6587" s="40"/>
    </row>
    <row r="6588" spans="1:26" x14ac:dyDescent="0.2">
      <c r="A6588" s="40"/>
      <c r="W6588" s="40"/>
      <c r="X6588" s="40"/>
      <c r="Y6588" s="40"/>
      <c r="Z6588" s="40"/>
    </row>
    <row r="6589" spans="1:26" x14ac:dyDescent="0.2">
      <c r="A6589" s="40"/>
      <c r="W6589" s="40"/>
      <c r="X6589" s="40"/>
      <c r="Y6589" s="40"/>
      <c r="Z6589" s="40"/>
    </row>
    <row r="6590" spans="1:26" x14ac:dyDescent="0.2">
      <c r="A6590" s="40"/>
      <c r="W6590" s="40"/>
      <c r="X6590" s="40"/>
      <c r="Y6590" s="40"/>
      <c r="Z6590" s="40"/>
    </row>
    <row r="6591" spans="1:26" x14ac:dyDescent="0.2">
      <c r="A6591" s="40"/>
      <c r="W6591" s="40"/>
      <c r="X6591" s="40"/>
      <c r="Y6591" s="40"/>
      <c r="Z6591" s="40"/>
    </row>
    <row r="6592" spans="1:26" x14ac:dyDescent="0.2">
      <c r="A6592" s="40"/>
      <c r="W6592" s="40"/>
      <c r="X6592" s="40"/>
      <c r="Y6592" s="40"/>
      <c r="Z6592" s="40"/>
    </row>
    <row r="6593" spans="1:26" x14ac:dyDescent="0.2">
      <c r="A6593" s="40"/>
      <c r="W6593" s="40"/>
      <c r="X6593" s="40"/>
      <c r="Y6593" s="40"/>
      <c r="Z6593" s="40"/>
    </row>
    <row r="6594" spans="1:26" x14ac:dyDescent="0.2">
      <c r="A6594" s="40"/>
      <c r="W6594" s="40"/>
      <c r="X6594" s="40"/>
      <c r="Y6594" s="40"/>
      <c r="Z6594" s="40"/>
    </row>
    <row r="6595" spans="1:26" x14ac:dyDescent="0.2">
      <c r="A6595" s="40"/>
      <c r="W6595" s="40"/>
      <c r="X6595" s="40"/>
      <c r="Y6595" s="40"/>
      <c r="Z6595" s="40"/>
    </row>
    <row r="6596" spans="1:26" x14ac:dyDescent="0.2">
      <c r="A6596" s="40"/>
      <c r="W6596" s="40"/>
      <c r="X6596" s="40"/>
      <c r="Y6596" s="40"/>
      <c r="Z6596" s="40"/>
    </row>
    <row r="6597" spans="1:26" x14ac:dyDescent="0.2">
      <c r="A6597" s="40"/>
      <c r="W6597" s="40"/>
      <c r="X6597" s="40"/>
      <c r="Y6597" s="40"/>
      <c r="Z6597" s="40"/>
    </row>
    <row r="6598" spans="1:26" x14ac:dyDescent="0.2">
      <c r="A6598" s="40"/>
      <c r="W6598" s="40"/>
      <c r="X6598" s="40"/>
      <c r="Y6598" s="40"/>
      <c r="Z6598" s="40"/>
    </row>
    <row r="6599" spans="1:26" x14ac:dyDescent="0.2">
      <c r="A6599" s="40"/>
      <c r="W6599" s="40"/>
      <c r="X6599" s="40"/>
      <c r="Y6599" s="40"/>
      <c r="Z6599" s="40"/>
    </row>
    <row r="6600" spans="1:26" x14ac:dyDescent="0.2">
      <c r="A6600" s="40"/>
      <c r="W6600" s="40"/>
      <c r="X6600" s="40"/>
      <c r="Y6600" s="40"/>
      <c r="Z6600" s="40"/>
    </row>
    <row r="6601" spans="1:26" x14ac:dyDescent="0.2">
      <c r="A6601" s="40"/>
      <c r="W6601" s="40"/>
      <c r="X6601" s="40"/>
      <c r="Y6601" s="40"/>
      <c r="Z6601" s="40"/>
    </row>
    <row r="6602" spans="1:26" x14ac:dyDescent="0.2">
      <c r="A6602" s="40"/>
      <c r="W6602" s="40"/>
      <c r="X6602" s="40"/>
      <c r="Y6602" s="40"/>
      <c r="Z6602" s="40"/>
    </row>
    <row r="6603" spans="1:26" x14ac:dyDescent="0.2">
      <c r="A6603" s="40"/>
      <c r="W6603" s="40"/>
      <c r="X6603" s="40"/>
      <c r="Y6603" s="40"/>
      <c r="Z6603" s="40"/>
    </row>
    <row r="6604" spans="1:26" x14ac:dyDescent="0.2">
      <c r="A6604" s="40"/>
      <c r="W6604" s="40"/>
      <c r="X6604" s="40"/>
      <c r="Y6604" s="40"/>
      <c r="Z6604" s="40"/>
    </row>
    <row r="6605" spans="1:26" x14ac:dyDescent="0.2">
      <c r="A6605" s="40"/>
      <c r="W6605" s="40"/>
      <c r="X6605" s="40"/>
      <c r="Y6605" s="40"/>
      <c r="Z6605" s="40"/>
    </row>
    <row r="6606" spans="1:26" x14ac:dyDescent="0.2">
      <c r="A6606" s="40"/>
      <c r="W6606" s="40"/>
      <c r="X6606" s="40"/>
      <c r="Y6606" s="40"/>
      <c r="Z6606" s="40"/>
    </row>
    <row r="6607" spans="1:26" x14ac:dyDescent="0.2">
      <c r="A6607" s="40"/>
      <c r="W6607" s="40"/>
      <c r="X6607" s="40"/>
      <c r="Y6607" s="40"/>
      <c r="Z6607" s="40"/>
    </row>
    <row r="6608" spans="1:26" x14ac:dyDescent="0.2">
      <c r="A6608" s="40"/>
      <c r="W6608" s="40"/>
      <c r="X6608" s="40"/>
      <c r="Y6608" s="40"/>
      <c r="Z6608" s="40"/>
    </row>
    <row r="6609" spans="1:26" x14ac:dyDescent="0.2">
      <c r="A6609" s="40"/>
      <c r="W6609" s="40"/>
      <c r="X6609" s="40"/>
      <c r="Y6609" s="40"/>
      <c r="Z6609" s="40"/>
    </row>
    <row r="6610" spans="1:26" x14ac:dyDescent="0.2">
      <c r="A6610" s="40"/>
      <c r="W6610" s="40"/>
      <c r="X6610" s="40"/>
      <c r="Y6610" s="40"/>
      <c r="Z6610" s="40"/>
    </row>
    <row r="6611" spans="1:26" x14ac:dyDescent="0.2">
      <c r="A6611" s="40"/>
      <c r="W6611" s="40"/>
      <c r="X6611" s="40"/>
      <c r="Y6611" s="40"/>
      <c r="Z6611" s="40"/>
    </row>
    <row r="6612" spans="1:26" x14ac:dyDescent="0.2">
      <c r="A6612" s="40"/>
      <c r="W6612" s="40"/>
      <c r="X6612" s="40"/>
      <c r="Y6612" s="40"/>
      <c r="Z6612" s="40"/>
    </row>
    <row r="6613" spans="1:26" x14ac:dyDescent="0.2">
      <c r="A6613" s="40"/>
      <c r="W6613" s="40"/>
      <c r="X6613" s="40"/>
      <c r="Y6613" s="40"/>
      <c r="Z6613" s="40"/>
    </row>
    <row r="6614" spans="1:26" x14ac:dyDescent="0.2">
      <c r="A6614" s="40"/>
      <c r="W6614" s="40"/>
      <c r="X6614" s="40"/>
      <c r="Y6614" s="40"/>
      <c r="Z6614" s="40"/>
    </row>
    <row r="6615" spans="1:26" x14ac:dyDescent="0.2">
      <c r="A6615" s="40"/>
      <c r="W6615" s="40"/>
      <c r="X6615" s="40"/>
      <c r="Y6615" s="40"/>
      <c r="Z6615" s="40"/>
    </row>
    <row r="6616" spans="1:26" x14ac:dyDescent="0.2">
      <c r="A6616" s="40"/>
      <c r="W6616" s="40"/>
      <c r="X6616" s="40"/>
      <c r="Y6616" s="40"/>
      <c r="Z6616" s="40"/>
    </row>
    <row r="6617" spans="1:26" x14ac:dyDescent="0.2">
      <c r="A6617" s="40"/>
      <c r="W6617" s="40"/>
      <c r="X6617" s="40"/>
      <c r="Y6617" s="40"/>
      <c r="Z6617" s="40"/>
    </row>
    <row r="6618" spans="1:26" x14ac:dyDescent="0.2">
      <c r="A6618" s="40"/>
      <c r="W6618" s="40"/>
      <c r="X6618" s="40"/>
      <c r="Y6618" s="40"/>
      <c r="Z6618" s="40"/>
    </row>
    <row r="6619" spans="1:26" x14ac:dyDescent="0.2">
      <c r="A6619" s="40"/>
      <c r="W6619" s="40"/>
      <c r="X6619" s="40"/>
      <c r="Y6619" s="40"/>
      <c r="Z6619" s="40"/>
    </row>
    <row r="6620" spans="1:26" x14ac:dyDescent="0.2">
      <c r="A6620" s="40"/>
      <c r="W6620" s="40"/>
      <c r="X6620" s="40"/>
      <c r="Y6620" s="40"/>
      <c r="Z6620" s="40"/>
    </row>
    <row r="6621" spans="1:26" x14ac:dyDescent="0.2">
      <c r="A6621" s="40"/>
      <c r="W6621" s="40"/>
      <c r="X6621" s="40"/>
      <c r="Y6621" s="40"/>
      <c r="Z6621" s="40"/>
    </row>
    <row r="6622" spans="1:26" x14ac:dyDescent="0.2">
      <c r="A6622" s="40"/>
      <c r="W6622" s="40"/>
      <c r="X6622" s="40"/>
      <c r="Y6622" s="40"/>
      <c r="Z6622" s="40"/>
    </row>
    <row r="6623" spans="1:26" x14ac:dyDescent="0.2">
      <c r="A6623" s="40"/>
      <c r="W6623" s="40"/>
      <c r="X6623" s="40"/>
      <c r="Y6623" s="40"/>
      <c r="Z6623" s="40"/>
    </row>
    <row r="6624" spans="1:26" x14ac:dyDescent="0.2">
      <c r="A6624" s="40"/>
      <c r="W6624" s="40"/>
      <c r="X6624" s="40"/>
      <c r="Y6624" s="40"/>
      <c r="Z6624" s="40"/>
    </row>
    <row r="6625" spans="1:26" x14ac:dyDescent="0.2">
      <c r="A6625" s="40"/>
      <c r="W6625" s="40"/>
      <c r="X6625" s="40"/>
      <c r="Y6625" s="40"/>
      <c r="Z6625" s="40"/>
    </row>
    <row r="6626" spans="1:26" x14ac:dyDescent="0.2">
      <c r="A6626" s="40"/>
      <c r="W6626" s="40"/>
      <c r="X6626" s="40"/>
      <c r="Y6626" s="40"/>
      <c r="Z6626" s="40"/>
    </row>
    <row r="6627" spans="1:26" x14ac:dyDescent="0.2">
      <c r="A6627" s="40"/>
      <c r="W6627" s="40"/>
      <c r="X6627" s="40"/>
      <c r="Y6627" s="40"/>
      <c r="Z6627" s="40"/>
    </row>
    <row r="6628" spans="1:26" x14ac:dyDescent="0.2">
      <c r="A6628" s="40"/>
      <c r="W6628" s="40"/>
      <c r="X6628" s="40"/>
      <c r="Y6628" s="40"/>
      <c r="Z6628" s="40"/>
    </row>
    <row r="6629" spans="1:26" x14ac:dyDescent="0.2">
      <c r="A6629" s="40"/>
      <c r="W6629" s="40"/>
      <c r="X6629" s="40"/>
      <c r="Y6629" s="40"/>
      <c r="Z6629" s="40"/>
    </row>
    <row r="6630" spans="1:26" x14ac:dyDescent="0.2">
      <c r="A6630" s="40"/>
      <c r="W6630" s="40"/>
      <c r="X6630" s="40"/>
      <c r="Y6630" s="40"/>
      <c r="Z6630" s="40"/>
    </row>
    <row r="6631" spans="1:26" x14ac:dyDescent="0.2">
      <c r="A6631" s="40"/>
      <c r="W6631" s="40"/>
      <c r="X6631" s="40"/>
      <c r="Y6631" s="40"/>
      <c r="Z6631" s="40"/>
    </row>
    <row r="6632" spans="1:26" x14ac:dyDescent="0.2">
      <c r="A6632" s="40"/>
      <c r="W6632" s="40"/>
      <c r="X6632" s="40"/>
      <c r="Y6632" s="40"/>
      <c r="Z6632" s="40"/>
    </row>
    <row r="6633" spans="1:26" x14ac:dyDescent="0.2">
      <c r="A6633" s="40"/>
      <c r="W6633" s="40"/>
      <c r="X6633" s="40"/>
      <c r="Y6633" s="40"/>
      <c r="Z6633" s="40"/>
    </row>
    <row r="6634" spans="1:26" x14ac:dyDescent="0.2">
      <c r="A6634" s="40"/>
      <c r="W6634" s="40"/>
      <c r="X6634" s="40"/>
      <c r="Y6634" s="40"/>
      <c r="Z6634" s="40"/>
    </row>
    <row r="6635" spans="1:26" x14ac:dyDescent="0.2">
      <c r="A6635" s="40"/>
      <c r="W6635" s="40"/>
      <c r="X6635" s="40"/>
      <c r="Y6635" s="40"/>
      <c r="Z6635" s="40"/>
    </row>
    <row r="6636" spans="1:26" x14ac:dyDescent="0.2">
      <c r="A6636" s="40"/>
      <c r="W6636" s="40"/>
      <c r="X6636" s="40"/>
      <c r="Y6636" s="40"/>
      <c r="Z6636" s="40"/>
    </row>
    <row r="6637" spans="1:26" x14ac:dyDescent="0.2">
      <c r="A6637" s="40"/>
      <c r="W6637" s="40"/>
      <c r="X6637" s="40"/>
      <c r="Y6637" s="40"/>
      <c r="Z6637" s="40"/>
    </row>
    <row r="6638" spans="1:26" x14ac:dyDescent="0.2">
      <c r="A6638" s="40"/>
      <c r="W6638" s="40"/>
      <c r="X6638" s="40"/>
      <c r="Y6638" s="40"/>
      <c r="Z6638" s="40"/>
    </row>
    <row r="6639" spans="1:26" x14ac:dyDescent="0.2">
      <c r="A6639" s="40"/>
      <c r="W6639" s="40"/>
      <c r="X6639" s="40"/>
      <c r="Y6639" s="40"/>
      <c r="Z6639" s="40"/>
    </row>
    <row r="6640" spans="1:26" x14ac:dyDescent="0.2">
      <c r="A6640" s="40"/>
      <c r="W6640" s="40"/>
      <c r="X6640" s="40"/>
      <c r="Y6640" s="40"/>
      <c r="Z6640" s="40"/>
    </row>
    <row r="6641" spans="1:26" x14ac:dyDescent="0.2">
      <c r="A6641" s="40"/>
      <c r="W6641" s="40"/>
      <c r="X6641" s="40"/>
      <c r="Y6641" s="40"/>
      <c r="Z6641" s="40"/>
    </row>
    <row r="6642" spans="1:26" x14ac:dyDescent="0.2">
      <c r="A6642" s="40"/>
      <c r="W6642" s="40"/>
      <c r="X6642" s="40"/>
      <c r="Y6642" s="40"/>
      <c r="Z6642" s="40"/>
    </row>
    <row r="6643" spans="1:26" x14ac:dyDescent="0.2">
      <c r="A6643" s="40"/>
      <c r="W6643" s="40"/>
      <c r="X6643" s="40"/>
      <c r="Y6643" s="40"/>
      <c r="Z6643" s="40"/>
    </row>
    <row r="6644" spans="1:26" x14ac:dyDescent="0.2">
      <c r="A6644" s="40"/>
      <c r="W6644" s="40"/>
      <c r="X6644" s="40"/>
      <c r="Y6644" s="40"/>
      <c r="Z6644" s="40"/>
    </row>
    <row r="6645" spans="1:26" x14ac:dyDescent="0.2">
      <c r="A6645" s="40"/>
      <c r="W6645" s="40"/>
      <c r="X6645" s="40"/>
      <c r="Y6645" s="40"/>
      <c r="Z6645" s="40"/>
    </row>
    <row r="6646" spans="1:26" x14ac:dyDescent="0.2">
      <c r="A6646" s="40"/>
      <c r="W6646" s="40"/>
      <c r="X6646" s="40"/>
      <c r="Y6646" s="40"/>
      <c r="Z6646" s="40"/>
    </row>
    <row r="6647" spans="1:26" x14ac:dyDescent="0.2">
      <c r="A6647" s="40"/>
      <c r="W6647" s="40"/>
      <c r="X6647" s="40"/>
      <c r="Y6647" s="40"/>
      <c r="Z6647" s="40"/>
    </row>
    <row r="6648" spans="1:26" x14ac:dyDescent="0.2">
      <c r="A6648" s="40"/>
      <c r="W6648" s="40"/>
      <c r="X6648" s="40"/>
      <c r="Y6648" s="40"/>
      <c r="Z6648" s="40"/>
    </row>
    <row r="6649" spans="1:26" x14ac:dyDescent="0.2">
      <c r="A6649" s="40"/>
      <c r="W6649" s="40"/>
      <c r="X6649" s="40"/>
      <c r="Y6649" s="40"/>
      <c r="Z6649" s="40"/>
    </row>
    <row r="6650" spans="1:26" x14ac:dyDescent="0.2">
      <c r="A6650" s="40"/>
      <c r="W6650" s="40"/>
      <c r="X6650" s="40"/>
      <c r="Y6650" s="40"/>
      <c r="Z6650" s="40"/>
    </row>
    <row r="6651" spans="1:26" x14ac:dyDescent="0.2">
      <c r="A6651" s="40"/>
      <c r="W6651" s="40"/>
      <c r="X6651" s="40"/>
      <c r="Y6651" s="40"/>
      <c r="Z6651" s="40"/>
    </row>
    <row r="6652" spans="1:26" x14ac:dyDescent="0.2">
      <c r="A6652" s="40"/>
      <c r="W6652" s="40"/>
      <c r="X6652" s="40"/>
      <c r="Y6652" s="40"/>
      <c r="Z6652" s="40"/>
    </row>
    <row r="6653" spans="1:26" x14ac:dyDescent="0.2">
      <c r="A6653" s="40"/>
      <c r="W6653" s="40"/>
      <c r="X6653" s="40"/>
      <c r="Y6653" s="40"/>
      <c r="Z6653" s="40"/>
    </row>
    <row r="6654" spans="1:26" x14ac:dyDescent="0.2">
      <c r="A6654" s="40"/>
      <c r="W6654" s="40"/>
      <c r="X6654" s="40"/>
      <c r="Y6654" s="40"/>
      <c r="Z6654" s="40"/>
    </row>
    <row r="6655" spans="1:26" x14ac:dyDescent="0.2">
      <c r="A6655" s="40"/>
      <c r="W6655" s="40"/>
      <c r="X6655" s="40"/>
      <c r="Y6655" s="40"/>
      <c r="Z6655" s="40"/>
    </row>
    <row r="6656" spans="1:26" x14ac:dyDescent="0.2">
      <c r="A6656" s="40"/>
      <c r="W6656" s="40"/>
      <c r="X6656" s="40"/>
      <c r="Y6656" s="40"/>
      <c r="Z6656" s="40"/>
    </row>
    <row r="6657" spans="1:26" x14ac:dyDescent="0.2">
      <c r="A6657" s="40"/>
      <c r="W6657" s="40"/>
      <c r="X6657" s="40"/>
      <c r="Y6657" s="40"/>
      <c r="Z6657" s="40"/>
    </row>
    <row r="6658" spans="1:26" x14ac:dyDescent="0.2">
      <c r="A6658" s="40"/>
      <c r="W6658" s="40"/>
      <c r="X6658" s="40"/>
      <c r="Y6658" s="40"/>
      <c r="Z6658" s="40"/>
    </row>
    <row r="6659" spans="1:26" x14ac:dyDescent="0.2">
      <c r="A6659" s="40"/>
      <c r="W6659" s="40"/>
      <c r="X6659" s="40"/>
      <c r="Y6659" s="40"/>
      <c r="Z6659" s="40"/>
    </row>
    <row r="6660" spans="1:26" x14ac:dyDescent="0.2">
      <c r="A6660" s="40"/>
      <c r="W6660" s="40"/>
      <c r="X6660" s="40"/>
      <c r="Y6660" s="40"/>
      <c r="Z6660" s="40"/>
    </row>
    <row r="6661" spans="1:26" x14ac:dyDescent="0.2">
      <c r="A6661" s="40"/>
      <c r="W6661" s="40"/>
      <c r="X6661" s="40"/>
      <c r="Y6661" s="40"/>
      <c r="Z6661" s="40"/>
    </row>
    <row r="6662" spans="1:26" x14ac:dyDescent="0.2">
      <c r="A6662" s="40"/>
      <c r="W6662" s="40"/>
      <c r="X6662" s="40"/>
      <c r="Y6662" s="40"/>
      <c r="Z6662" s="40"/>
    </row>
    <row r="6663" spans="1:26" x14ac:dyDescent="0.2">
      <c r="A6663" s="40"/>
      <c r="W6663" s="40"/>
      <c r="X6663" s="40"/>
      <c r="Y6663" s="40"/>
      <c r="Z6663" s="40"/>
    </row>
    <row r="6664" spans="1:26" x14ac:dyDescent="0.2">
      <c r="A6664" s="40"/>
      <c r="W6664" s="40"/>
      <c r="X6664" s="40"/>
      <c r="Y6664" s="40"/>
      <c r="Z6664" s="40"/>
    </row>
    <row r="6665" spans="1:26" x14ac:dyDescent="0.2">
      <c r="A6665" s="40"/>
      <c r="W6665" s="40"/>
      <c r="X6665" s="40"/>
      <c r="Y6665" s="40"/>
      <c r="Z6665" s="40"/>
    </row>
    <row r="6666" spans="1:26" x14ac:dyDescent="0.2">
      <c r="A6666" s="40"/>
      <c r="W6666" s="40"/>
      <c r="X6666" s="40"/>
      <c r="Y6666" s="40"/>
      <c r="Z6666" s="40"/>
    </row>
    <row r="6667" spans="1:26" x14ac:dyDescent="0.2">
      <c r="A6667" s="40"/>
      <c r="W6667" s="40"/>
      <c r="X6667" s="40"/>
      <c r="Y6667" s="40"/>
      <c r="Z6667" s="40"/>
    </row>
    <row r="6668" spans="1:26" x14ac:dyDescent="0.2">
      <c r="A6668" s="40"/>
      <c r="W6668" s="40"/>
      <c r="X6668" s="40"/>
      <c r="Y6668" s="40"/>
      <c r="Z6668" s="40"/>
    </row>
    <row r="6669" spans="1:26" x14ac:dyDescent="0.2">
      <c r="A6669" s="40"/>
      <c r="W6669" s="40"/>
      <c r="X6669" s="40"/>
      <c r="Y6669" s="40"/>
      <c r="Z6669" s="40"/>
    </row>
    <row r="6670" spans="1:26" x14ac:dyDescent="0.2">
      <c r="A6670" s="40"/>
      <c r="W6670" s="40"/>
      <c r="X6670" s="40"/>
      <c r="Y6670" s="40"/>
      <c r="Z6670" s="40"/>
    </row>
    <row r="6671" spans="1:26" x14ac:dyDescent="0.2">
      <c r="A6671" s="40"/>
      <c r="W6671" s="40"/>
      <c r="X6671" s="40"/>
      <c r="Y6671" s="40"/>
      <c r="Z6671" s="40"/>
    </row>
    <row r="6672" spans="1:26" x14ac:dyDescent="0.2">
      <c r="A6672" s="40"/>
      <c r="W6672" s="40"/>
      <c r="X6672" s="40"/>
      <c r="Y6672" s="40"/>
      <c r="Z6672" s="40"/>
    </row>
    <row r="6673" spans="1:26" x14ac:dyDescent="0.2">
      <c r="A6673" s="40"/>
      <c r="W6673" s="40"/>
      <c r="X6673" s="40"/>
      <c r="Y6673" s="40"/>
      <c r="Z6673" s="40"/>
    </row>
    <row r="6674" spans="1:26" x14ac:dyDescent="0.2">
      <c r="A6674" s="40"/>
      <c r="W6674" s="40"/>
      <c r="X6674" s="40"/>
      <c r="Y6674" s="40"/>
      <c r="Z6674" s="40"/>
    </row>
    <row r="6675" spans="1:26" x14ac:dyDescent="0.2">
      <c r="A6675" s="40"/>
      <c r="W6675" s="40"/>
      <c r="X6675" s="40"/>
      <c r="Y6675" s="40"/>
      <c r="Z6675" s="40"/>
    </row>
    <row r="6676" spans="1:26" x14ac:dyDescent="0.2">
      <c r="A6676" s="40"/>
      <c r="W6676" s="40"/>
      <c r="X6676" s="40"/>
      <c r="Y6676" s="40"/>
      <c r="Z6676" s="40"/>
    </row>
    <row r="6677" spans="1:26" x14ac:dyDescent="0.2">
      <c r="A6677" s="40"/>
      <c r="W6677" s="40"/>
      <c r="X6677" s="40"/>
      <c r="Y6677" s="40"/>
      <c r="Z6677" s="40"/>
    </row>
    <row r="6678" spans="1:26" x14ac:dyDescent="0.2">
      <c r="A6678" s="40"/>
      <c r="W6678" s="40"/>
      <c r="X6678" s="40"/>
      <c r="Y6678" s="40"/>
      <c r="Z6678" s="40"/>
    </row>
    <row r="6679" spans="1:26" x14ac:dyDescent="0.2">
      <c r="A6679" s="40"/>
      <c r="W6679" s="40"/>
      <c r="X6679" s="40"/>
      <c r="Y6679" s="40"/>
      <c r="Z6679" s="40"/>
    </row>
    <row r="6680" spans="1:26" x14ac:dyDescent="0.2">
      <c r="A6680" s="40"/>
      <c r="W6680" s="40"/>
      <c r="X6680" s="40"/>
      <c r="Y6680" s="40"/>
      <c r="Z6680" s="40"/>
    </row>
    <row r="6681" spans="1:26" x14ac:dyDescent="0.2">
      <c r="A6681" s="40"/>
      <c r="W6681" s="40"/>
      <c r="X6681" s="40"/>
      <c r="Y6681" s="40"/>
      <c r="Z6681" s="40"/>
    </row>
    <row r="6682" spans="1:26" x14ac:dyDescent="0.2">
      <c r="A6682" s="40"/>
      <c r="W6682" s="40"/>
      <c r="X6682" s="40"/>
      <c r="Y6682" s="40"/>
      <c r="Z6682" s="40"/>
    </row>
    <row r="6683" spans="1:26" x14ac:dyDescent="0.2">
      <c r="A6683" s="40"/>
      <c r="W6683" s="40"/>
      <c r="X6683" s="40"/>
      <c r="Y6683" s="40"/>
      <c r="Z6683" s="40"/>
    </row>
    <row r="6684" spans="1:26" x14ac:dyDescent="0.2">
      <c r="A6684" s="40"/>
      <c r="W6684" s="40"/>
      <c r="X6684" s="40"/>
      <c r="Y6684" s="40"/>
      <c r="Z6684" s="40"/>
    </row>
    <row r="6685" spans="1:26" x14ac:dyDescent="0.2">
      <c r="A6685" s="40"/>
      <c r="W6685" s="40"/>
      <c r="X6685" s="40"/>
      <c r="Y6685" s="40"/>
      <c r="Z6685" s="40"/>
    </row>
    <row r="6686" spans="1:26" x14ac:dyDescent="0.2">
      <c r="A6686" s="40"/>
      <c r="W6686" s="40"/>
      <c r="X6686" s="40"/>
      <c r="Y6686" s="40"/>
      <c r="Z6686" s="40"/>
    </row>
    <row r="6687" spans="1:26" x14ac:dyDescent="0.2">
      <c r="A6687" s="40"/>
      <c r="W6687" s="40"/>
      <c r="X6687" s="40"/>
      <c r="Y6687" s="40"/>
      <c r="Z6687" s="40"/>
    </row>
    <row r="6688" spans="1:26" x14ac:dyDescent="0.2">
      <c r="A6688" s="40"/>
      <c r="W6688" s="40"/>
      <c r="X6688" s="40"/>
      <c r="Y6688" s="40"/>
      <c r="Z6688" s="40"/>
    </row>
    <row r="6689" spans="1:26" x14ac:dyDescent="0.2">
      <c r="A6689" s="40"/>
      <c r="W6689" s="40"/>
      <c r="X6689" s="40"/>
      <c r="Y6689" s="40"/>
      <c r="Z6689" s="40"/>
    </row>
    <row r="6690" spans="1:26" x14ac:dyDescent="0.2">
      <c r="A6690" s="40"/>
      <c r="W6690" s="40"/>
      <c r="X6690" s="40"/>
      <c r="Y6690" s="40"/>
      <c r="Z6690" s="40"/>
    </row>
    <row r="6691" spans="1:26" x14ac:dyDescent="0.2">
      <c r="A6691" s="40"/>
      <c r="W6691" s="40"/>
      <c r="X6691" s="40"/>
      <c r="Y6691" s="40"/>
      <c r="Z6691" s="40"/>
    </row>
    <row r="6692" spans="1:26" x14ac:dyDescent="0.2">
      <c r="A6692" s="40"/>
      <c r="W6692" s="40"/>
      <c r="X6692" s="40"/>
      <c r="Y6692" s="40"/>
      <c r="Z6692" s="40"/>
    </row>
    <row r="6693" spans="1:26" x14ac:dyDescent="0.2">
      <c r="A6693" s="40"/>
      <c r="W6693" s="40"/>
      <c r="X6693" s="40"/>
      <c r="Y6693" s="40"/>
      <c r="Z6693" s="40"/>
    </row>
    <row r="6694" spans="1:26" x14ac:dyDescent="0.2">
      <c r="A6694" s="40"/>
      <c r="W6694" s="40"/>
      <c r="X6694" s="40"/>
      <c r="Y6694" s="40"/>
      <c r="Z6694" s="40"/>
    </row>
    <row r="6695" spans="1:26" x14ac:dyDescent="0.2">
      <c r="A6695" s="40"/>
      <c r="W6695" s="40"/>
      <c r="X6695" s="40"/>
      <c r="Y6695" s="40"/>
      <c r="Z6695" s="40"/>
    </row>
    <row r="6696" spans="1:26" x14ac:dyDescent="0.2">
      <c r="A6696" s="40"/>
      <c r="W6696" s="40"/>
      <c r="X6696" s="40"/>
      <c r="Y6696" s="40"/>
      <c r="Z6696" s="40"/>
    </row>
    <row r="6697" spans="1:26" x14ac:dyDescent="0.2">
      <c r="A6697" s="40"/>
      <c r="W6697" s="40"/>
      <c r="X6697" s="40"/>
      <c r="Y6697" s="40"/>
      <c r="Z6697" s="40"/>
    </row>
    <row r="6698" spans="1:26" x14ac:dyDescent="0.2">
      <c r="A6698" s="40"/>
      <c r="W6698" s="40"/>
      <c r="X6698" s="40"/>
      <c r="Y6698" s="40"/>
      <c r="Z6698" s="40"/>
    </row>
    <row r="6699" spans="1:26" x14ac:dyDescent="0.2">
      <c r="A6699" s="40"/>
      <c r="W6699" s="40"/>
      <c r="X6699" s="40"/>
      <c r="Y6699" s="40"/>
      <c r="Z6699" s="40"/>
    </row>
    <row r="6700" spans="1:26" x14ac:dyDescent="0.2">
      <c r="A6700" s="40"/>
      <c r="W6700" s="40"/>
      <c r="X6700" s="40"/>
      <c r="Y6700" s="40"/>
      <c r="Z6700" s="40"/>
    </row>
    <row r="6701" spans="1:26" x14ac:dyDescent="0.2">
      <c r="A6701" s="40"/>
      <c r="W6701" s="40"/>
      <c r="X6701" s="40"/>
      <c r="Y6701" s="40"/>
      <c r="Z6701" s="40"/>
    </row>
    <row r="6702" spans="1:26" x14ac:dyDescent="0.2">
      <c r="A6702" s="40"/>
      <c r="W6702" s="40"/>
      <c r="X6702" s="40"/>
      <c r="Y6702" s="40"/>
      <c r="Z6702" s="40"/>
    </row>
    <row r="6703" spans="1:26" x14ac:dyDescent="0.2">
      <c r="A6703" s="40"/>
      <c r="W6703" s="40"/>
      <c r="X6703" s="40"/>
      <c r="Y6703" s="40"/>
      <c r="Z6703" s="40"/>
    </row>
    <row r="6704" spans="1:26" x14ac:dyDescent="0.2">
      <c r="A6704" s="40"/>
      <c r="W6704" s="40"/>
      <c r="X6704" s="40"/>
      <c r="Y6704" s="40"/>
      <c r="Z6704" s="40"/>
    </row>
    <row r="6705" spans="1:26" x14ac:dyDescent="0.2">
      <c r="A6705" s="40"/>
      <c r="W6705" s="40"/>
      <c r="X6705" s="40"/>
      <c r="Y6705" s="40"/>
      <c r="Z6705" s="40"/>
    </row>
    <row r="6706" spans="1:26" x14ac:dyDescent="0.2">
      <c r="A6706" s="40"/>
      <c r="W6706" s="40"/>
      <c r="X6706" s="40"/>
      <c r="Y6706" s="40"/>
      <c r="Z6706" s="40"/>
    </row>
    <row r="6707" spans="1:26" x14ac:dyDescent="0.2">
      <c r="A6707" s="40"/>
      <c r="W6707" s="40"/>
      <c r="X6707" s="40"/>
      <c r="Y6707" s="40"/>
      <c r="Z6707" s="40"/>
    </row>
    <row r="6708" spans="1:26" x14ac:dyDescent="0.2">
      <c r="A6708" s="40"/>
      <c r="W6708" s="40"/>
      <c r="X6708" s="40"/>
      <c r="Y6708" s="40"/>
      <c r="Z6708" s="40"/>
    </row>
    <row r="6709" spans="1:26" x14ac:dyDescent="0.2">
      <c r="A6709" s="40"/>
      <c r="W6709" s="40"/>
      <c r="X6709" s="40"/>
      <c r="Y6709" s="40"/>
      <c r="Z6709" s="40"/>
    </row>
    <row r="6710" spans="1:26" x14ac:dyDescent="0.2">
      <c r="A6710" s="40"/>
      <c r="W6710" s="40"/>
      <c r="X6710" s="40"/>
      <c r="Y6710" s="40"/>
      <c r="Z6710" s="40"/>
    </row>
    <row r="6711" spans="1:26" x14ac:dyDescent="0.2">
      <c r="A6711" s="40"/>
      <c r="W6711" s="40"/>
      <c r="X6711" s="40"/>
      <c r="Y6711" s="40"/>
      <c r="Z6711" s="40"/>
    </row>
    <row r="6712" spans="1:26" x14ac:dyDescent="0.2">
      <c r="A6712" s="40"/>
      <c r="W6712" s="40"/>
      <c r="X6712" s="40"/>
      <c r="Y6712" s="40"/>
      <c r="Z6712" s="40"/>
    </row>
    <row r="6713" spans="1:26" x14ac:dyDescent="0.2">
      <c r="A6713" s="40"/>
      <c r="W6713" s="40"/>
      <c r="X6713" s="40"/>
      <c r="Y6713" s="40"/>
      <c r="Z6713" s="40"/>
    </row>
    <row r="6714" spans="1:26" x14ac:dyDescent="0.2">
      <c r="A6714" s="40"/>
      <c r="W6714" s="40"/>
      <c r="X6714" s="40"/>
      <c r="Y6714" s="40"/>
      <c r="Z6714" s="40"/>
    </row>
    <row r="6715" spans="1:26" x14ac:dyDescent="0.2">
      <c r="A6715" s="40"/>
      <c r="W6715" s="40"/>
      <c r="X6715" s="40"/>
      <c r="Y6715" s="40"/>
      <c r="Z6715" s="40"/>
    </row>
    <row r="6716" spans="1:26" x14ac:dyDescent="0.2">
      <c r="A6716" s="40"/>
      <c r="W6716" s="40"/>
      <c r="X6716" s="40"/>
      <c r="Y6716" s="40"/>
      <c r="Z6716" s="40"/>
    </row>
    <row r="6717" spans="1:26" x14ac:dyDescent="0.2">
      <c r="A6717" s="40"/>
      <c r="W6717" s="40"/>
      <c r="X6717" s="40"/>
      <c r="Y6717" s="40"/>
      <c r="Z6717" s="40"/>
    </row>
    <row r="6718" spans="1:26" x14ac:dyDescent="0.2">
      <c r="A6718" s="40"/>
      <c r="W6718" s="40"/>
      <c r="X6718" s="40"/>
      <c r="Y6718" s="40"/>
      <c r="Z6718" s="40"/>
    </row>
    <row r="6719" spans="1:26" x14ac:dyDescent="0.2">
      <c r="A6719" s="40"/>
      <c r="W6719" s="40"/>
      <c r="X6719" s="40"/>
      <c r="Y6719" s="40"/>
      <c r="Z6719" s="40"/>
    </row>
    <row r="6720" spans="1:26" x14ac:dyDescent="0.2">
      <c r="A6720" s="40"/>
      <c r="W6720" s="40"/>
      <c r="X6720" s="40"/>
      <c r="Y6720" s="40"/>
      <c r="Z6720" s="40"/>
    </row>
    <row r="6721" spans="1:26" x14ac:dyDescent="0.2">
      <c r="A6721" s="40"/>
      <c r="W6721" s="40"/>
      <c r="X6721" s="40"/>
      <c r="Y6721" s="40"/>
      <c r="Z6721" s="40"/>
    </row>
    <row r="6722" spans="1:26" x14ac:dyDescent="0.2">
      <c r="A6722" s="40"/>
      <c r="W6722" s="40"/>
      <c r="X6722" s="40"/>
      <c r="Y6722" s="40"/>
      <c r="Z6722" s="40"/>
    </row>
    <row r="6723" spans="1:26" x14ac:dyDescent="0.2">
      <c r="A6723" s="40"/>
      <c r="W6723" s="40"/>
      <c r="X6723" s="40"/>
      <c r="Y6723" s="40"/>
      <c r="Z6723" s="40"/>
    </row>
    <row r="6724" spans="1:26" x14ac:dyDescent="0.2">
      <c r="A6724" s="40"/>
      <c r="W6724" s="40"/>
      <c r="X6724" s="40"/>
      <c r="Y6724" s="40"/>
      <c r="Z6724" s="40"/>
    </row>
    <row r="6725" spans="1:26" x14ac:dyDescent="0.2">
      <c r="A6725" s="40"/>
      <c r="W6725" s="40"/>
      <c r="X6725" s="40"/>
      <c r="Y6725" s="40"/>
      <c r="Z6725" s="40"/>
    </row>
    <row r="6726" spans="1:26" x14ac:dyDescent="0.2">
      <c r="A6726" s="40"/>
      <c r="W6726" s="40"/>
      <c r="X6726" s="40"/>
      <c r="Y6726" s="40"/>
      <c r="Z6726" s="40"/>
    </row>
    <row r="6727" spans="1:26" x14ac:dyDescent="0.2">
      <c r="A6727" s="40"/>
      <c r="W6727" s="40"/>
      <c r="X6727" s="40"/>
      <c r="Y6727" s="40"/>
      <c r="Z6727" s="40"/>
    </row>
    <row r="6728" spans="1:26" x14ac:dyDescent="0.2">
      <c r="A6728" s="40"/>
      <c r="W6728" s="40"/>
      <c r="X6728" s="40"/>
      <c r="Y6728" s="40"/>
      <c r="Z6728" s="40"/>
    </row>
    <row r="6729" spans="1:26" x14ac:dyDescent="0.2">
      <c r="A6729" s="40"/>
      <c r="W6729" s="40"/>
      <c r="X6729" s="40"/>
      <c r="Y6729" s="40"/>
      <c r="Z6729" s="40"/>
    </row>
    <row r="6730" spans="1:26" x14ac:dyDescent="0.2">
      <c r="A6730" s="40"/>
      <c r="W6730" s="40"/>
      <c r="X6730" s="40"/>
      <c r="Y6730" s="40"/>
      <c r="Z6730" s="40"/>
    </row>
    <row r="6731" spans="1:26" x14ac:dyDescent="0.2">
      <c r="A6731" s="40"/>
      <c r="W6731" s="40"/>
      <c r="X6731" s="40"/>
      <c r="Y6731" s="40"/>
      <c r="Z6731" s="40"/>
    </row>
    <row r="6732" spans="1:26" x14ac:dyDescent="0.2">
      <c r="A6732" s="40"/>
      <c r="W6732" s="40"/>
      <c r="X6732" s="40"/>
      <c r="Y6732" s="40"/>
      <c r="Z6732" s="40"/>
    </row>
    <row r="6733" spans="1:26" x14ac:dyDescent="0.2">
      <c r="A6733" s="40"/>
      <c r="W6733" s="40"/>
      <c r="X6733" s="40"/>
      <c r="Y6733" s="40"/>
      <c r="Z6733" s="40"/>
    </row>
    <row r="6734" spans="1:26" x14ac:dyDescent="0.2">
      <c r="A6734" s="40"/>
      <c r="W6734" s="40"/>
      <c r="X6734" s="40"/>
      <c r="Y6734" s="40"/>
      <c r="Z6734" s="40"/>
    </row>
    <row r="6735" spans="1:26" x14ac:dyDescent="0.2">
      <c r="A6735" s="40"/>
      <c r="W6735" s="40"/>
      <c r="X6735" s="40"/>
      <c r="Y6735" s="40"/>
      <c r="Z6735" s="40"/>
    </row>
    <row r="6736" spans="1:26" x14ac:dyDescent="0.2">
      <c r="A6736" s="40"/>
      <c r="W6736" s="40"/>
      <c r="X6736" s="40"/>
      <c r="Y6736" s="40"/>
      <c r="Z6736" s="40"/>
    </row>
    <row r="6737" spans="1:26" x14ac:dyDescent="0.2">
      <c r="A6737" s="40"/>
      <c r="W6737" s="40"/>
      <c r="X6737" s="40"/>
      <c r="Y6737" s="40"/>
      <c r="Z6737" s="40"/>
    </row>
    <row r="6738" spans="1:26" x14ac:dyDescent="0.2">
      <c r="A6738" s="40"/>
      <c r="W6738" s="40"/>
      <c r="X6738" s="40"/>
      <c r="Y6738" s="40"/>
      <c r="Z6738" s="40"/>
    </row>
    <row r="6739" spans="1:26" x14ac:dyDescent="0.2">
      <c r="A6739" s="40"/>
      <c r="W6739" s="40"/>
      <c r="X6739" s="40"/>
      <c r="Y6739" s="40"/>
      <c r="Z6739" s="40"/>
    </row>
    <row r="6740" spans="1:26" x14ac:dyDescent="0.2">
      <c r="A6740" s="40"/>
      <c r="W6740" s="40"/>
      <c r="X6740" s="40"/>
      <c r="Y6740" s="40"/>
      <c r="Z6740" s="40"/>
    </row>
    <row r="6741" spans="1:26" x14ac:dyDescent="0.2">
      <c r="A6741" s="40"/>
      <c r="W6741" s="40"/>
      <c r="X6741" s="40"/>
      <c r="Y6741" s="40"/>
      <c r="Z6741" s="40"/>
    </row>
    <row r="6742" spans="1:26" x14ac:dyDescent="0.2">
      <c r="A6742" s="40"/>
      <c r="W6742" s="40"/>
      <c r="X6742" s="40"/>
      <c r="Y6742" s="40"/>
      <c r="Z6742" s="40"/>
    </row>
    <row r="6743" spans="1:26" x14ac:dyDescent="0.2">
      <c r="A6743" s="40"/>
      <c r="W6743" s="40"/>
      <c r="X6743" s="40"/>
      <c r="Y6743" s="40"/>
      <c r="Z6743" s="40"/>
    </row>
    <row r="6744" spans="1:26" x14ac:dyDescent="0.2">
      <c r="A6744" s="40"/>
      <c r="W6744" s="40"/>
      <c r="X6744" s="40"/>
      <c r="Y6744" s="40"/>
      <c r="Z6744" s="40"/>
    </row>
    <row r="6745" spans="1:26" x14ac:dyDescent="0.2">
      <c r="A6745" s="40"/>
      <c r="W6745" s="40"/>
      <c r="X6745" s="40"/>
      <c r="Y6745" s="40"/>
      <c r="Z6745" s="40"/>
    </row>
    <row r="6746" spans="1:26" x14ac:dyDescent="0.2">
      <c r="A6746" s="40"/>
      <c r="W6746" s="40"/>
      <c r="X6746" s="40"/>
      <c r="Y6746" s="40"/>
      <c r="Z6746" s="40"/>
    </row>
    <row r="6747" spans="1:26" x14ac:dyDescent="0.2">
      <c r="A6747" s="40"/>
      <c r="W6747" s="40"/>
      <c r="X6747" s="40"/>
      <c r="Y6747" s="40"/>
      <c r="Z6747" s="40"/>
    </row>
    <row r="6748" spans="1:26" x14ac:dyDescent="0.2">
      <c r="A6748" s="40"/>
      <c r="W6748" s="40"/>
      <c r="X6748" s="40"/>
      <c r="Y6748" s="40"/>
      <c r="Z6748" s="40"/>
    </row>
    <row r="6749" spans="1:26" x14ac:dyDescent="0.2">
      <c r="A6749" s="40"/>
      <c r="W6749" s="40"/>
      <c r="X6749" s="40"/>
      <c r="Y6749" s="40"/>
      <c r="Z6749" s="40"/>
    </row>
    <row r="6750" spans="1:26" x14ac:dyDescent="0.2">
      <c r="A6750" s="40"/>
      <c r="W6750" s="40"/>
      <c r="X6750" s="40"/>
      <c r="Y6750" s="40"/>
      <c r="Z6750" s="40"/>
    </row>
    <row r="6751" spans="1:26" x14ac:dyDescent="0.2">
      <c r="A6751" s="40"/>
      <c r="W6751" s="40"/>
      <c r="X6751" s="40"/>
      <c r="Y6751" s="40"/>
      <c r="Z6751" s="40"/>
    </row>
    <row r="6752" spans="1:26" x14ac:dyDescent="0.2">
      <c r="A6752" s="40"/>
      <c r="W6752" s="40"/>
      <c r="X6752" s="40"/>
      <c r="Y6752" s="40"/>
      <c r="Z6752" s="40"/>
    </row>
    <row r="6753" spans="1:26" x14ac:dyDescent="0.2">
      <c r="A6753" s="40"/>
      <c r="W6753" s="40"/>
      <c r="X6753" s="40"/>
      <c r="Y6753" s="40"/>
      <c r="Z6753" s="40"/>
    </row>
    <row r="6754" spans="1:26" x14ac:dyDescent="0.2">
      <c r="A6754" s="40"/>
      <c r="W6754" s="40"/>
      <c r="X6754" s="40"/>
      <c r="Y6754" s="40"/>
      <c r="Z6754" s="40"/>
    </row>
    <row r="6755" spans="1:26" x14ac:dyDescent="0.2">
      <c r="A6755" s="40"/>
      <c r="W6755" s="40"/>
      <c r="X6755" s="40"/>
      <c r="Y6755" s="40"/>
      <c r="Z6755" s="40"/>
    </row>
    <row r="6756" spans="1:26" x14ac:dyDescent="0.2">
      <c r="A6756" s="40"/>
      <c r="W6756" s="40"/>
      <c r="X6756" s="40"/>
      <c r="Y6756" s="40"/>
      <c r="Z6756" s="40"/>
    </row>
    <row r="6757" spans="1:26" x14ac:dyDescent="0.2">
      <c r="A6757" s="40"/>
      <c r="W6757" s="40"/>
      <c r="X6757" s="40"/>
      <c r="Y6757" s="40"/>
      <c r="Z6757" s="40"/>
    </row>
    <row r="6758" spans="1:26" x14ac:dyDescent="0.2">
      <c r="A6758" s="40"/>
      <c r="W6758" s="40"/>
      <c r="X6758" s="40"/>
      <c r="Y6758" s="40"/>
      <c r="Z6758" s="40"/>
    </row>
    <row r="6759" spans="1:26" x14ac:dyDescent="0.2">
      <c r="A6759" s="40"/>
      <c r="W6759" s="40"/>
      <c r="X6759" s="40"/>
      <c r="Y6759" s="40"/>
      <c r="Z6759" s="40"/>
    </row>
    <row r="6760" spans="1:26" x14ac:dyDescent="0.2">
      <c r="A6760" s="40"/>
      <c r="W6760" s="40"/>
      <c r="X6760" s="40"/>
      <c r="Y6760" s="40"/>
      <c r="Z6760" s="40"/>
    </row>
    <row r="6761" spans="1:26" x14ac:dyDescent="0.2">
      <c r="A6761" s="40"/>
      <c r="W6761" s="40"/>
      <c r="X6761" s="40"/>
      <c r="Y6761" s="40"/>
      <c r="Z6761" s="40"/>
    </row>
    <row r="6762" spans="1:26" x14ac:dyDescent="0.2">
      <c r="A6762" s="40"/>
      <c r="W6762" s="40"/>
      <c r="X6762" s="40"/>
      <c r="Y6762" s="40"/>
      <c r="Z6762" s="40"/>
    </row>
    <row r="6763" spans="1:26" x14ac:dyDescent="0.2">
      <c r="A6763" s="40"/>
      <c r="W6763" s="40"/>
      <c r="X6763" s="40"/>
      <c r="Y6763" s="40"/>
      <c r="Z6763" s="40"/>
    </row>
    <row r="6764" spans="1:26" x14ac:dyDescent="0.2">
      <c r="A6764" s="40"/>
      <c r="W6764" s="40"/>
      <c r="X6764" s="40"/>
      <c r="Y6764" s="40"/>
      <c r="Z6764" s="40"/>
    </row>
    <row r="6765" spans="1:26" x14ac:dyDescent="0.2">
      <c r="A6765" s="40"/>
      <c r="W6765" s="40"/>
      <c r="X6765" s="40"/>
      <c r="Y6765" s="40"/>
      <c r="Z6765" s="40"/>
    </row>
    <row r="6766" spans="1:26" x14ac:dyDescent="0.2">
      <c r="A6766" s="40"/>
      <c r="W6766" s="40"/>
      <c r="X6766" s="40"/>
      <c r="Y6766" s="40"/>
      <c r="Z6766" s="40"/>
    </row>
    <row r="6767" spans="1:26" x14ac:dyDescent="0.2">
      <c r="A6767" s="40"/>
      <c r="W6767" s="40"/>
      <c r="X6767" s="40"/>
      <c r="Y6767" s="40"/>
      <c r="Z6767" s="40"/>
    </row>
    <row r="6768" spans="1:26" x14ac:dyDescent="0.2">
      <c r="A6768" s="40"/>
      <c r="W6768" s="40"/>
      <c r="X6768" s="40"/>
      <c r="Y6768" s="40"/>
      <c r="Z6768" s="40"/>
    </row>
    <row r="6769" spans="1:26" x14ac:dyDescent="0.2">
      <c r="A6769" s="40"/>
      <c r="W6769" s="40"/>
      <c r="X6769" s="40"/>
      <c r="Y6769" s="40"/>
      <c r="Z6769" s="40"/>
    </row>
    <row r="6770" spans="1:26" x14ac:dyDescent="0.2">
      <c r="A6770" s="40"/>
      <c r="W6770" s="40"/>
      <c r="X6770" s="40"/>
      <c r="Y6770" s="40"/>
      <c r="Z6770" s="40"/>
    </row>
    <row r="6771" spans="1:26" x14ac:dyDescent="0.2">
      <c r="A6771" s="40"/>
      <c r="W6771" s="40"/>
      <c r="X6771" s="40"/>
      <c r="Y6771" s="40"/>
      <c r="Z6771" s="40"/>
    </row>
    <row r="6772" spans="1:26" x14ac:dyDescent="0.2">
      <c r="A6772" s="40"/>
      <c r="W6772" s="40"/>
      <c r="X6772" s="40"/>
      <c r="Y6772" s="40"/>
      <c r="Z6772" s="40"/>
    </row>
    <row r="6773" spans="1:26" x14ac:dyDescent="0.2">
      <c r="A6773" s="40"/>
      <c r="W6773" s="40"/>
      <c r="X6773" s="40"/>
      <c r="Y6773" s="40"/>
      <c r="Z6773" s="40"/>
    </row>
    <row r="6774" spans="1:26" x14ac:dyDescent="0.2">
      <c r="A6774" s="40"/>
      <c r="W6774" s="40"/>
      <c r="X6774" s="40"/>
      <c r="Y6774" s="40"/>
      <c r="Z6774" s="40"/>
    </row>
    <row r="6775" spans="1:26" x14ac:dyDescent="0.2">
      <c r="A6775" s="40"/>
      <c r="W6775" s="40"/>
      <c r="X6775" s="40"/>
      <c r="Y6775" s="40"/>
      <c r="Z6775" s="40"/>
    </row>
    <row r="6776" spans="1:26" x14ac:dyDescent="0.2">
      <c r="A6776" s="40"/>
      <c r="W6776" s="40"/>
      <c r="X6776" s="40"/>
      <c r="Y6776" s="40"/>
      <c r="Z6776" s="40"/>
    </row>
    <row r="6777" spans="1:26" x14ac:dyDescent="0.2">
      <c r="A6777" s="40"/>
      <c r="W6777" s="40"/>
      <c r="X6777" s="40"/>
      <c r="Y6777" s="40"/>
      <c r="Z6777" s="40"/>
    </row>
    <row r="6778" spans="1:26" x14ac:dyDescent="0.2">
      <c r="A6778" s="40"/>
      <c r="W6778" s="40"/>
      <c r="X6778" s="40"/>
      <c r="Y6778" s="40"/>
      <c r="Z6778" s="40"/>
    </row>
    <row r="6779" spans="1:26" x14ac:dyDescent="0.2">
      <c r="A6779" s="40"/>
      <c r="W6779" s="40"/>
      <c r="X6779" s="40"/>
      <c r="Y6779" s="40"/>
      <c r="Z6779" s="40"/>
    </row>
    <row r="6780" spans="1:26" x14ac:dyDescent="0.2">
      <c r="A6780" s="40"/>
      <c r="W6780" s="40"/>
      <c r="X6780" s="40"/>
      <c r="Y6780" s="40"/>
      <c r="Z6780" s="40"/>
    </row>
    <row r="6781" spans="1:26" x14ac:dyDescent="0.2">
      <c r="A6781" s="40"/>
      <c r="W6781" s="40"/>
      <c r="X6781" s="40"/>
      <c r="Y6781" s="40"/>
      <c r="Z6781" s="40"/>
    </row>
    <row r="6782" spans="1:26" x14ac:dyDescent="0.2">
      <c r="A6782" s="40"/>
      <c r="W6782" s="40"/>
      <c r="X6782" s="40"/>
      <c r="Y6782" s="40"/>
      <c r="Z6782" s="40"/>
    </row>
    <row r="6783" spans="1:26" x14ac:dyDescent="0.2">
      <c r="A6783" s="40"/>
      <c r="W6783" s="40"/>
      <c r="X6783" s="40"/>
      <c r="Y6783" s="40"/>
      <c r="Z6783" s="40"/>
    </row>
    <row r="6784" spans="1:26" x14ac:dyDescent="0.2">
      <c r="A6784" s="40"/>
      <c r="W6784" s="40"/>
      <c r="X6784" s="40"/>
      <c r="Y6784" s="40"/>
      <c r="Z6784" s="40"/>
    </row>
    <row r="6785" spans="1:26" x14ac:dyDescent="0.2">
      <c r="A6785" s="40"/>
      <c r="W6785" s="40"/>
      <c r="X6785" s="40"/>
      <c r="Y6785" s="40"/>
      <c r="Z6785" s="40"/>
    </row>
    <row r="6786" spans="1:26" x14ac:dyDescent="0.2">
      <c r="A6786" s="40"/>
      <c r="W6786" s="40"/>
      <c r="X6786" s="40"/>
      <c r="Y6786" s="40"/>
      <c r="Z6786" s="40"/>
    </row>
    <row r="6787" spans="1:26" x14ac:dyDescent="0.2">
      <c r="A6787" s="40"/>
      <c r="W6787" s="40"/>
      <c r="X6787" s="40"/>
      <c r="Y6787" s="40"/>
      <c r="Z6787" s="40"/>
    </row>
    <row r="6788" spans="1:26" x14ac:dyDescent="0.2">
      <c r="A6788" s="40"/>
      <c r="W6788" s="40"/>
      <c r="X6788" s="40"/>
      <c r="Y6788" s="40"/>
      <c r="Z6788" s="40"/>
    </row>
    <row r="6789" spans="1:26" x14ac:dyDescent="0.2">
      <c r="A6789" s="40"/>
      <c r="W6789" s="40"/>
      <c r="X6789" s="40"/>
      <c r="Y6789" s="40"/>
      <c r="Z6789" s="40"/>
    </row>
    <row r="6790" spans="1:26" x14ac:dyDescent="0.2">
      <c r="A6790" s="40"/>
      <c r="W6790" s="40"/>
      <c r="X6790" s="40"/>
      <c r="Y6790" s="40"/>
      <c r="Z6790" s="40"/>
    </row>
    <row r="6791" spans="1:26" x14ac:dyDescent="0.2">
      <c r="A6791" s="40"/>
      <c r="W6791" s="40"/>
      <c r="X6791" s="40"/>
      <c r="Y6791" s="40"/>
      <c r="Z6791" s="40"/>
    </row>
    <row r="6792" spans="1:26" x14ac:dyDescent="0.2">
      <c r="A6792" s="40"/>
      <c r="W6792" s="40"/>
      <c r="X6792" s="40"/>
      <c r="Y6792" s="40"/>
      <c r="Z6792" s="40"/>
    </row>
    <row r="6793" spans="1:26" x14ac:dyDescent="0.2">
      <c r="A6793" s="40"/>
      <c r="W6793" s="40"/>
      <c r="X6793" s="40"/>
      <c r="Y6793" s="40"/>
      <c r="Z6793" s="40"/>
    </row>
    <row r="6794" spans="1:26" x14ac:dyDescent="0.2">
      <c r="A6794" s="40"/>
      <c r="W6794" s="40"/>
      <c r="X6794" s="40"/>
      <c r="Y6794" s="40"/>
      <c r="Z6794" s="40"/>
    </row>
    <row r="6795" spans="1:26" x14ac:dyDescent="0.2">
      <c r="A6795" s="40"/>
      <c r="W6795" s="40"/>
      <c r="X6795" s="40"/>
      <c r="Y6795" s="40"/>
      <c r="Z6795" s="40"/>
    </row>
    <row r="6796" spans="1:26" x14ac:dyDescent="0.2">
      <c r="A6796" s="40"/>
      <c r="W6796" s="40"/>
      <c r="X6796" s="40"/>
      <c r="Y6796" s="40"/>
      <c r="Z6796" s="40"/>
    </row>
    <row r="6797" spans="1:26" x14ac:dyDescent="0.2">
      <c r="A6797" s="40"/>
      <c r="W6797" s="40"/>
      <c r="X6797" s="40"/>
      <c r="Y6797" s="40"/>
      <c r="Z6797" s="40"/>
    </row>
    <row r="6798" spans="1:26" x14ac:dyDescent="0.2">
      <c r="A6798" s="40"/>
      <c r="W6798" s="40"/>
      <c r="X6798" s="40"/>
      <c r="Y6798" s="40"/>
      <c r="Z6798" s="40"/>
    </row>
    <row r="6799" spans="1:26" x14ac:dyDescent="0.2">
      <c r="A6799" s="40"/>
      <c r="W6799" s="40"/>
      <c r="X6799" s="40"/>
      <c r="Y6799" s="40"/>
      <c r="Z6799" s="40"/>
    </row>
    <row r="6800" spans="1:26" x14ac:dyDescent="0.2">
      <c r="A6800" s="40"/>
      <c r="W6800" s="40"/>
      <c r="X6800" s="40"/>
      <c r="Y6800" s="40"/>
      <c r="Z6800" s="40"/>
    </row>
    <row r="6801" spans="1:26" x14ac:dyDescent="0.2">
      <c r="A6801" s="40"/>
      <c r="W6801" s="40"/>
      <c r="X6801" s="40"/>
      <c r="Y6801" s="40"/>
      <c r="Z6801" s="40"/>
    </row>
    <row r="6802" spans="1:26" x14ac:dyDescent="0.2">
      <c r="A6802" s="40"/>
      <c r="W6802" s="40"/>
      <c r="X6802" s="40"/>
      <c r="Y6802" s="40"/>
      <c r="Z6802" s="40"/>
    </row>
    <row r="6803" spans="1:26" x14ac:dyDescent="0.2">
      <c r="A6803" s="40"/>
      <c r="W6803" s="40"/>
      <c r="X6803" s="40"/>
      <c r="Y6803" s="40"/>
      <c r="Z6803" s="40"/>
    </row>
    <row r="6804" spans="1:26" x14ac:dyDescent="0.2">
      <c r="A6804" s="40"/>
      <c r="W6804" s="40"/>
      <c r="X6804" s="40"/>
      <c r="Y6804" s="40"/>
      <c r="Z6804" s="40"/>
    </row>
    <row r="6805" spans="1:26" x14ac:dyDescent="0.2">
      <c r="A6805" s="40"/>
      <c r="W6805" s="40"/>
      <c r="X6805" s="40"/>
      <c r="Y6805" s="40"/>
      <c r="Z6805" s="40"/>
    </row>
    <row r="6806" spans="1:26" x14ac:dyDescent="0.2">
      <c r="A6806" s="40"/>
      <c r="W6806" s="40"/>
      <c r="X6806" s="40"/>
      <c r="Y6806" s="40"/>
      <c r="Z6806" s="40"/>
    </row>
    <row r="6807" spans="1:26" x14ac:dyDescent="0.2">
      <c r="A6807" s="40"/>
      <c r="W6807" s="40"/>
      <c r="X6807" s="40"/>
      <c r="Y6807" s="40"/>
      <c r="Z6807" s="40"/>
    </row>
    <row r="6808" spans="1:26" x14ac:dyDescent="0.2">
      <c r="A6808" s="40"/>
      <c r="W6808" s="40"/>
      <c r="X6808" s="40"/>
      <c r="Y6808" s="40"/>
      <c r="Z6808" s="40"/>
    </row>
    <row r="6809" spans="1:26" x14ac:dyDescent="0.2">
      <c r="A6809" s="40"/>
      <c r="W6809" s="40"/>
      <c r="X6809" s="40"/>
      <c r="Y6809" s="40"/>
      <c r="Z6809" s="40"/>
    </row>
    <row r="6810" spans="1:26" x14ac:dyDescent="0.2">
      <c r="A6810" s="40"/>
      <c r="W6810" s="40"/>
      <c r="X6810" s="40"/>
      <c r="Y6810" s="40"/>
      <c r="Z6810" s="40"/>
    </row>
    <row r="6811" spans="1:26" x14ac:dyDescent="0.2">
      <c r="A6811" s="40"/>
      <c r="W6811" s="40"/>
      <c r="X6811" s="40"/>
      <c r="Y6811" s="40"/>
      <c r="Z6811" s="40"/>
    </row>
    <row r="6812" spans="1:26" x14ac:dyDescent="0.2">
      <c r="A6812" s="40"/>
      <c r="W6812" s="40"/>
      <c r="X6812" s="40"/>
      <c r="Y6812" s="40"/>
      <c r="Z6812" s="40"/>
    </row>
    <row r="6813" spans="1:26" x14ac:dyDescent="0.2">
      <c r="A6813" s="40"/>
      <c r="W6813" s="40"/>
      <c r="X6813" s="40"/>
      <c r="Y6813" s="40"/>
      <c r="Z6813" s="40"/>
    </row>
    <row r="6814" spans="1:26" x14ac:dyDescent="0.2">
      <c r="A6814" s="40"/>
      <c r="W6814" s="40"/>
      <c r="X6814" s="40"/>
      <c r="Y6814" s="40"/>
      <c r="Z6814" s="40"/>
    </row>
    <row r="6815" spans="1:26" x14ac:dyDescent="0.2">
      <c r="A6815" s="40"/>
      <c r="W6815" s="40"/>
      <c r="X6815" s="40"/>
      <c r="Y6815" s="40"/>
      <c r="Z6815" s="40"/>
    </row>
    <row r="6816" spans="1:26" x14ac:dyDescent="0.2">
      <c r="A6816" s="40"/>
      <c r="W6816" s="40"/>
      <c r="X6816" s="40"/>
      <c r="Y6816" s="40"/>
      <c r="Z6816" s="40"/>
    </row>
    <row r="6817" spans="1:26" x14ac:dyDescent="0.2">
      <c r="A6817" s="40"/>
      <c r="W6817" s="40"/>
      <c r="X6817" s="40"/>
      <c r="Y6817" s="40"/>
      <c r="Z6817" s="40"/>
    </row>
    <row r="6818" spans="1:26" x14ac:dyDescent="0.2">
      <c r="A6818" s="40"/>
      <c r="W6818" s="40"/>
      <c r="X6818" s="40"/>
      <c r="Y6818" s="40"/>
      <c r="Z6818" s="40"/>
    </row>
    <row r="6819" spans="1:26" x14ac:dyDescent="0.2">
      <c r="A6819" s="40"/>
      <c r="W6819" s="40"/>
      <c r="X6819" s="40"/>
      <c r="Y6819" s="40"/>
      <c r="Z6819" s="40"/>
    </row>
    <row r="6820" spans="1:26" x14ac:dyDescent="0.2">
      <c r="A6820" s="40"/>
      <c r="W6820" s="40"/>
      <c r="X6820" s="40"/>
      <c r="Y6820" s="40"/>
      <c r="Z6820" s="40"/>
    </row>
    <row r="6821" spans="1:26" x14ac:dyDescent="0.2">
      <c r="A6821" s="40"/>
      <c r="W6821" s="40"/>
      <c r="X6821" s="40"/>
      <c r="Y6821" s="40"/>
      <c r="Z6821" s="40"/>
    </row>
    <row r="6822" spans="1:26" x14ac:dyDescent="0.2">
      <c r="A6822" s="40"/>
      <c r="W6822" s="40"/>
      <c r="X6822" s="40"/>
      <c r="Y6822" s="40"/>
      <c r="Z6822" s="40"/>
    </row>
    <row r="6823" spans="1:26" x14ac:dyDescent="0.2">
      <c r="A6823" s="40"/>
      <c r="W6823" s="40"/>
      <c r="X6823" s="40"/>
      <c r="Y6823" s="40"/>
      <c r="Z6823" s="40"/>
    </row>
    <row r="6824" spans="1:26" x14ac:dyDescent="0.2">
      <c r="A6824" s="40"/>
      <c r="W6824" s="40"/>
      <c r="X6824" s="40"/>
      <c r="Y6824" s="40"/>
      <c r="Z6824" s="40"/>
    </row>
    <row r="6825" spans="1:26" x14ac:dyDescent="0.2">
      <c r="A6825" s="40"/>
      <c r="W6825" s="40"/>
      <c r="X6825" s="40"/>
      <c r="Y6825" s="40"/>
      <c r="Z6825" s="40"/>
    </row>
    <row r="6826" spans="1:26" x14ac:dyDescent="0.2">
      <c r="A6826" s="40"/>
      <c r="W6826" s="40"/>
      <c r="X6826" s="40"/>
      <c r="Y6826" s="40"/>
      <c r="Z6826" s="40"/>
    </row>
    <row r="6827" spans="1:26" x14ac:dyDescent="0.2">
      <c r="A6827" s="40"/>
      <c r="W6827" s="40"/>
      <c r="X6827" s="40"/>
      <c r="Y6827" s="40"/>
      <c r="Z6827" s="40"/>
    </row>
    <row r="6828" spans="1:26" x14ac:dyDescent="0.2">
      <c r="A6828" s="40"/>
      <c r="W6828" s="40"/>
      <c r="X6828" s="40"/>
      <c r="Y6828" s="40"/>
      <c r="Z6828" s="40"/>
    </row>
    <row r="6829" spans="1:26" x14ac:dyDescent="0.2">
      <c r="A6829" s="40"/>
      <c r="W6829" s="40"/>
      <c r="X6829" s="40"/>
      <c r="Y6829" s="40"/>
      <c r="Z6829" s="40"/>
    </row>
    <row r="6830" spans="1:26" x14ac:dyDescent="0.2">
      <c r="A6830" s="40"/>
      <c r="W6830" s="40"/>
      <c r="X6830" s="40"/>
      <c r="Y6830" s="40"/>
      <c r="Z6830" s="40"/>
    </row>
    <row r="6831" spans="1:26" x14ac:dyDescent="0.2">
      <c r="A6831" s="40"/>
      <c r="W6831" s="40"/>
      <c r="X6831" s="40"/>
      <c r="Y6831" s="40"/>
      <c r="Z6831" s="40"/>
    </row>
    <row r="6832" spans="1:26" x14ac:dyDescent="0.2">
      <c r="A6832" s="40"/>
      <c r="W6832" s="40"/>
      <c r="X6832" s="40"/>
      <c r="Y6832" s="40"/>
      <c r="Z6832" s="40"/>
    </row>
    <row r="6833" spans="1:26" x14ac:dyDescent="0.2">
      <c r="A6833" s="40"/>
      <c r="W6833" s="40"/>
      <c r="X6833" s="40"/>
      <c r="Y6833" s="40"/>
      <c r="Z6833" s="40"/>
    </row>
    <row r="6834" spans="1:26" x14ac:dyDescent="0.2">
      <c r="A6834" s="40"/>
      <c r="W6834" s="40"/>
      <c r="X6834" s="40"/>
      <c r="Y6834" s="40"/>
      <c r="Z6834" s="40"/>
    </row>
    <row r="6835" spans="1:26" x14ac:dyDescent="0.2">
      <c r="A6835" s="40"/>
      <c r="W6835" s="40"/>
      <c r="X6835" s="40"/>
      <c r="Y6835" s="40"/>
      <c r="Z6835" s="40"/>
    </row>
    <row r="6836" spans="1:26" x14ac:dyDescent="0.2">
      <c r="A6836" s="40"/>
      <c r="W6836" s="40"/>
      <c r="X6836" s="40"/>
      <c r="Y6836" s="40"/>
      <c r="Z6836" s="40"/>
    </row>
    <row r="6837" spans="1:26" x14ac:dyDescent="0.2">
      <c r="A6837" s="40"/>
      <c r="W6837" s="40"/>
      <c r="X6837" s="40"/>
      <c r="Y6837" s="40"/>
      <c r="Z6837" s="40"/>
    </row>
    <row r="6838" spans="1:26" x14ac:dyDescent="0.2">
      <c r="A6838" s="40"/>
      <c r="W6838" s="40"/>
      <c r="X6838" s="40"/>
      <c r="Y6838" s="40"/>
      <c r="Z6838" s="40"/>
    </row>
    <row r="6839" spans="1:26" x14ac:dyDescent="0.2">
      <c r="A6839" s="40"/>
      <c r="W6839" s="40"/>
      <c r="X6839" s="40"/>
      <c r="Y6839" s="40"/>
      <c r="Z6839" s="40"/>
    </row>
    <row r="6840" spans="1:26" x14ac:dyDescent="0.2">
      <c r="A6840" s="40"/>
      <c r="W6840" s="40"/>
      <c r="X6840" s="40"/>
      <c r="Y6840" s="40"/>
      <c r="Z6840" s="40"/>
    </row>
    <row r="6841" spans="1:26" x14ac:dyDescent="0.2">
      <c r="A6841" s="40"/>
      <c r="W6841" s="40"/>
      <c r="X6841" s="40"/>
      <c r="Y6841" s="40"/>
      <c r="Z6841" s="40"/>
    </row>
    <row r="6842" spans="1:26" x14ac:dyDescent="0.2">
      <c r="A6842" s="40"/>
      <c r="W6842" s="40"/>
      <c r="X6842" s="40"/>
      <c r="Y6842" s="40"/>
      <c r="Z6842" s="40"/>
    </row>
    <row r="6843" spans="1:26" x14ac:dyDescent="0.2">
      <c r="A6843" s="40"/>
      <c r="W6843" s="40"/>
      <c r="X6843" s="40"/>
      <c r="Y6843" s="40"/>
      <c r="Z6843" s="40"/>
    </row>
    <row r="6844" spans="1:26" x14ac:dyDescent="0.2">
      <c r="A6844" s="40"/>
      <c r="W6844" s="40"/>
      <c r="X6844" s="40"/>
      <c r="Y6844" s="40"/>
      <c r="Z6844" s="40"/>
    </row>
    <row r="6845" spans="1:26" x14ac:dyDescent="0.2">
      <c r="A6845" s="40"/>
      <c r="W6845" s="40"/>
      <c r="X6845" s="40"/>
      <c r="Y6845" s="40"/>
      <c r="Z6845" s="40"/>
    </row>
    <row r="6846" spans="1:26" x14ac:dyDescent="0.2">
      <c r="A6846" s="40"/>
      <c r="W6846" s="40"/>
      <c r="X6846" s="40"/>
      <c r="Y6846" s="40"/>
      <c r="Z6846" s="40"/>
    </row>
    <row r="6847" spans="1:26" x14ac:dyDescent="0.2">
      <c r="A6847" s="40"/>
      <c r="W6847" s="40"/>
      <c r="X6847" s="40"/>
      <c r="Y6847" s="40"/>
      <c r="Z6847" s="40"/>
    </row>
    <row r="6848" spans="1:26" x14ac:dyDescent="0.2">
      <c r="A6848" s="40"/>
      <c r="W6848" s="40"/>
      <c r="X6848" s="40"/>
      <c r="Y6848" s="40"/>
      <c r="Z6848" s="40"/>
    </row>
    <row r="6849" spans="1:26" x14ac:dyDescent="0.2">
      <c r="A6849" s="40"/>
      <c r="W6849" s="40"/>
      <c r="X6849" s="40"/>
      <c r="Y6849" s="40"/>
      <c r="Z6849" s="40"/>
    </row>
    <row r="6850" spans="1:26" x14ac:dyDescent="0.2">
      <c r="A6850" s="40"/>
      <c r="W6850" s="40"/>
      <c r="X6850" s="40"/>
      <c r="Y6850" s="40"/>
      <c r="Z6850" s="40"/>
    </row>
    <row r="6851" spans="1:26" x14ac:dyDescent="0.2">
      <c r="A6851" s="40"/>
      <c r="W6851" s="40"/>
      <c r="X6851" s="40"/>
      <c r="Y6851" s="40"/>
      <c r="Z6851" s="40"/>
    </row>
    <row r="6852" spans="1:26" x14ac:dyDescent="0.2">
      <c r="A6852" s="40"/>
      <c r="W6852" s="40"/>
      <c r="X6852" s="40"/>
      <c r="Y6852" s="40"/>
      <c r="Z6852" s="40"/>
    </row>
    <row r="6853" spans="1:26" x14ac:dyDescent="0.2">
      <c r="A6853" s="40"/>
      <c r="W6853" s="40"/>
      <c r="X6853" s="40"/>
      <c r="Y6853" s="40"/>
      <c r="Z6853" s="40"/>
    </row>
    <row r="6854" spans="1:26" x14ac:dyDescent="0.2">
      <c r="A6854" s="40"/>
      <c r="W6854" s="40"/>
      <c r="X6854" s="40"/>
      <c r="Y6854" s="40"/>
      <c r="Z6854" s="40"/>
    </row>
    <row r="6855" spans="1:26" x14ac:dyDescent="0.2">
      <c r="A6855" s="40"/>
      <c r="W6855" s="40"/>
      <c r="X6855" s="40"/>
      <c r="Y6855" s="40"/>
      <c r="Z6855" s="40"/>
    </row>
    <row r="6856" spans="1:26" x14ac:dyDescent="0.2">
      <c r="A6856" s="40"/>
      <c r="W6856" s="40"/>
      <c r="X6856" s="40"/>
      <c r="Y6856" s="40"/>
      <c r="Z6856" s="40"/>
    </row>
    <row r="6857" spans="1:26" x14ac:dyDescent="0.2">
      <c r="A6857" s="40"/>
      <c r="W6857" s="40"/>
      <c r="X6857" s="40"/>
      <c r="Y6857" s="40"/>
      <c r="Z6857" s="40"/>
    </row>
    <row r="6858" spans="1:26" x14ac:dyDescent="0.2">
      <c r="A6858" s="40"/>
      <c r="W6858" s="40"/>
      <c r="X6858" s="40"/>
      <c r="Y6858" s="40"/>
      <c r="Z6858" s="40"/>
    </row>
    <row r="6859" spans="1:26" x14ac:dyDescent="0.2">
      <c r="A6859" s="40"/>
      <c r="W6859" s="40"/>
      <c r="X6859" s="40"/>
      <c r="Y6859" s="40"/>
      <c r="Z6859" s="40"/>
    </row>
    <row r="6860" spans="1:26" x14ac:dyDescent="0.2">
      <c r="A6860" s="40"/>
      <c r="W6860" s="40"/>
      <c r="X6860" s="40"/>
      <c r="Y6860" s="40"/>
      <c r="Z6860" s="40"/>
    </row>
    <row r="6861" spans="1:26" x14ac:dyDescent="0.2">
      <c r="A6861" s="40"/>
      <c r="W6861" s="40"/>
      <c r="X6861" s="40"/>
      <c r="Y6861" s="40"/>
      <c r="Z6861" s="40"/>
    </row>
    <row r="6862" spans="1:26" x14ac:dyDescent="0.2">
      <c r="A6862" s="40"/>
      <c r="W6862" s="40"/>
      <c r="X6862" s="40"/>
      <c r="Y6862" s="40"/>
      <c r="Z6862" s="40"/>
    </row>
    <row r="6863" spans="1:26" x14ac:dyDescent="0.2">
      <c r="A6863" s="40"/>
      <c r="W6863" s="40"/>
      <c r="X6863" s="40"/>
      <c r="Y6863" s="40"/>
      <c r="Z6863" s="40"/>
    </row>
    <row r="6864" spans="1:26" x14ac:dyDescent="0.2">
      <c r="A6864" s="40"/>
      <c r="W6864" s="40"/>
      <c r="X6864" s="40"/>
      <c r="Y6864" s="40"/>
      <c r="Z6864" s="40"/>
    </row>
    <row r="6865" spans="1:26" x14ac:dyDescent="0.2">
      <c r="A6865" s="40"/>
      <c r="W6865" s="40"/>
      <c r="X6865" s="40"/>
      <c r="Y6865" s="40"/>
      <c r="Z6865" s="40"/>
    </row>
    <row r="6866" spans="1:26" x14ac:dyDescent="0.2">
      <c r="A6866" s="40"/>
      <c r="W6866" s="40"/>
      <c r="X6866" s="40"/>
      <c r="Y6866" s="40"/>
      <c r="Z6866" s="40"/>
    </row>
    <row r="6867" spans="1:26" x14ac:dyDescent="0.2">
      <c r="A6867" s="40"/>
      <c r="W6867" s="40"/>
      <c r="X6867" s="40"/>
      <c r="Y6867" s="40"/>
      <c r="Z6867" s="40"/>
    </row>
    <row r="6868" spans="1:26" x14ac:dyDescent="0.2">
      <c r="A6868" s="40"/>
      <c r="W6868" s="40"/>
      <c r="X6868" s="40"/>
      <c r="Y6868" s="40"/>
      <c r="Z6868" s="40"/>
    </row>
    <row r="6869" spans="1:26" x14ac:dyDescent="0.2">
      <c r="A6869" s="40"/>
      <c r="W6869" s="40"/>
      <c r="X6869" s="40"/>
      <c r="Y6869" s="40"/>
      <c r="Z6869" s="40"/>
    </row>
    <row r="6870" spans="1:26" x14ac:dyDescent="0.2">
      <c r="A6870" s="40"/>
      <c r="W6870" s="40"/>
      <c r="X6870" s="40"/>
      <c r="Y6870" s="40"/>
      <c r="Z6870" s="40"/>
    </row>
    <row r="6871" spans="1:26" x14ac:dyDescent="0.2">
      <c r="A6871" s="40"/>
      <c r="W6871" s="40"/>
      <c r="X6871" s="40"/>
      <c r="Y6871" s="40"/>
      <c r="Z6871" s="40"/>
    </row>
    <row r="6872" spans="1:26" x14ac:dyDescent="0.2">
      <c r="A6872" s="40"/>
      <c r="W6872" s="40"/>
      <c r="X6872" s="40"/>
      <c r="Y6872" s="40"/>
      <c r="Z6872" s="40"/>
    </row>
    <row r="6873" spans="1:26" x14ac:dyDescent="0.2">
      <c r="A6873" s="40"/>
      <c r="W6873" s="40"/>
      <c r="X6873" s="40"/>
      <c r="Y6873" s="40"/>
      <c r="Z6873" s="40"/>
    </row>
    <row r="6874" spans="1:26" x14ac:dyDescent="0.2">
      <c r="A6874" s="40"/>
      <c r="W6874" s="40"/>
      <c r="X6874" s="40"/>
      <c r="Y6874" s="40"/>
      <c r="Z6874" s="40"/>
    </row>
    <row r="6875" spans="1:26" x14ac:dyDescent="0.2">
      <c r="A6875" s="40"/>
      <c r="W6875" s="40"/>
      <c r="X6875" s="40"/>
      <c r="Y6875" s="40"/>
      <c r="Z6875" s="40"/>
    </row>
    <row r="6876" spans="1:26" x14ac:dyDescent="0.2">
      <c r="A6876" s="40"/>
      <c r="W6876" s="40"/>
      <c r="X6876" s="40"/>
      <c r="Y6876" s="40"/>
      <c r="Z6876" s="40"/>
    </row>
    <row r="6877" spans="1:26" x14ac:dyDescent="0.2">
      <c r="A6877" s="40"/>
      <c r="W6877" s="40"/>
      <c r="X6877" s="40"/>
      <c r="Y6877" s="40"/>
      <c r="Z6877" s="40"/>
    </row>
    <row r="6878" spans="1:26" x14ac:dyDescent="0.2">
      <c r="A6878" s="40"/>
      <c r="W6878" s="40"/>
      <c r="X6878" s="40"/>
      <c r="Y6878" s="40"/>
      <c r="Z6878" s="40"/>
    </row>
    <row r="6879" spans="1:26" x14ac:dyDescent="0.2">
      <c r="A6879" s="40"/>
      <c r="W6879" s="40"/>
      <c r="X6879" s="40"/>
      <c r="Y6879" s="40"/>
      <c r="Z6879" s="40"/>
    </row>
    <row r="6880" spans="1:26" x14ac:dyDescent="0.2">
      <c r="A6880" s="40"/>
      <c r="W6880" s="40"/>
      <c r="X6880" s="40"/>
      <c r="Y6880" s="40"/>
      <c r="Z6880" s="40"/>
    </row>
    <row r="6881" spans="1:26" x14ac:dyDescent="0.2">
      <c r="A6881" s="40"/>
      <c r="W6881" s="40"/>
      <c r="X6881" s="40"/>
      <c r="Y6881" s="40"/>
      <c r="Z6881" s="40"/>
    </row>
    <row r="6882" spans="1:26" x14ac:dyDescent="0.2">
      <c r="A6882" s="40"/>
      <c r="W6882" s="40"/>
      <c r="X6882" s="40"/>
      <c r="Y6882" s="40"/>
      <c r="Z6882" s="40"/>
    </row>
    <row r="6883" spans="1:26" x14ac:dyDescent="0.2">
      <c r="A6883" s="40"/>
      <c r="W6883" s="40"/>
      <c r="X6883" s="40"/>
      <c r="Y6883" s="40"/>
      <c r="Z6883" s="40"/>
    </row>
    <row r="6884" spans="1:26" x14ac:dyDescent="0.2">
      <c r="A6884" s="40"/>
      <c r="W6884" s="40"/>
      <c r="X6884" s="40"/>
      <c r="Y6884" s="40"/>
      <c r="Z6884" s="40"/>
    </row>
    <row r="6885" spans="1:26" x14ac:dyDescent="0.2">
      <c r="A6885" s="40"/>
      <c r="W6885" s="40"/>
      <c r="X6885" s="40"/>
      <c r="Y6885" s="40"/>
      <c r="Z6885" s="40"/>
    </row>
    <row r="6886" spans="1:26" x14ac:dyDescent="0.2">
      <c r="A6886" s="40"/>
      <c r="W6886" s="40"/>
      <c r="X6886" s="40"/>
      <c r="Y6886" s="40"/>
      <c r="Z6886" s="40"/>
    </row>
    <row r="6887" spans="1:26" x14ac:dyDescent="0.2">
      <c r="A6887" s="40"/>
      <c r="W6887" s="40"/>
      <c r="X6887" s="40"/>
      <c r="Y6887" s="40"/>
      <c r="Z6887" s="40"/>
    </row>
    <row r="6888" spans="1:26" x14ac:dyDescent="0.2">
      <c r="A6888" s="40"/>
      <c r="W6888" s="40"/>
      <c r="X6888" s="40"/>
      <c r="Y6888" s="40"/>
      <c r="Z6888" s="40"/>
    </row>
    <row r="6889" spans="1:26" x14ac:dyDescent="0.2">
      <c r="A6889" s="40"/>
      <c r="W6889" s="40"/>
      <c r="X6889" s="40"/>
      <c r="Y6889" s="40"/>
      <c r="Z6889" s="40"/>
    </row>
    <row r="6890" spans="1:26" x14ac:dyDescent="0.2">
      <c r="A6890" s="40"/>
      <c r="W6890" s="40"/>
      <c r="X6890" s="40"/>
      <c r="Y6890" s="40"/>
      <c r="Z6890" s="40"/>
    </row>
    <row r="6891" spans="1:26" x14ac:dyDescent="0.2">
      <c r="A6891" s="40"/>
      <c r="W6891" s="40"/>
      <c r="X6891" s="40"/>
      <c r="Y6891" s="40"/>
      <c r="Z6891" s="40"/>
    </row>
    <row r="6892" spans="1:26" x14ac:dyDescent="0.2">
      <c r="A6892" s="40"/>
      <c r="W6892" s="40"/>
      <c r="X6892" s="40"/>
      <c r="Y6892" s="40"/>
      <c r="Z6892" s="40"/>
    </row>
    <row r="6893" spans="1:26" x14ac:dyDescent="0.2">
      <c r="A6893" s="40"/>
      <c r="W6893" s="40"/>
      <c r="X6893" s="40"/>
      <c r="Y6893" s="40"/>
      <c r="Z6893" s="40"/>
    </row>
    <row r="6894" spans="1:26" x14ac:dyDescent="0.2">
      <c r="A6894" s="40"/>
      <c r="W6894" s="40"/>
      <c r="X6894" s="40"/>
      <c r="Y6894" s="40"/>
      <c r="Z6894" s="40"/>
    </row>
    <row r="6895" spans="1:26" x14ac:dyDescent="0.2">
      <c r="A6895" s="40"/>
      <c r="W6895" s="40"/>
      <c r="X6895" s="40"/>
      <c r="Y6895" s="40"/>
      <c r="Z6895" s="40"/>
    </row>
    <row r="6896" spans="1:26" x14ac:dyDescent="0.2">
      <c r="A6896" s="40"/>
      <c r="W6896" s="40"/>
      <c r="X6896" s="40"/>
      <c r="Y6896" s="40"/>
      <c r="Z6896" s="40"/>
    </row>
    <row r="6897" spans="1:26" x14ac:dyDescent="0.2">
      <c r="A6897" s="40"/>
      <c r="W6897" s="40"/>
      <c r="X6897" s="40"/>
      <c r="Y6897" s="40"/>
      <c r="Z6897" s="40"/>
    </row>
    <row r="6898" spans="1:26" x14ac:dyDescent="0.2">
      <c r="A6898" s="40"/>
      <c r="W6898" s="40"/>
      <c r="X6898" s="40"/>
      <c r="Y6898" s="40"/>
      <c r="Z6898" s="40"/>
    </row>
    <row r="6899" spans="1:26" x14ac:dyDescent="0.2">
      <c r="A6899" s="40"/>
      <c r="W6899" s="40"/>
      <c r="X6899" s="40"/>
      <c r="Y6899" s="40"/>
      <c r="Z6899" s="40"/>
    </row>
    <row r="6900" spans="1:26" x14ac:dyDescent="0.2">
      <c r="A6900" s="40"/>
      <c r="W6900" s="40"/>
      <c r="X6900" s="40"/>
      <c r="Y6900" s="40"/>
      <c r="Z6900" s="40"/>
    </row>
    <row r="6901" spans="1:26" x14ac:dyDescent="0.2">
      <c r="A6901" s="40"/>
      <c r="W6901" s="40"/>
      <c r="X6901" s="40"/>
      <c r="Y6901" s="40"/>
      <c r="Z6901" s="40"/>
    </row>
    <row r="6902" spans="1:26" x14ac:dyDescent="0.2">
      <c r="A6902" s="40"/>
      <c r="W6902" s="40"/>
      <c r="X6902" s="40"/>
      <c r="Y6902" s="40"/>
      <c r="Z6902" s="40"/>
    </row>
    <row r="6903" spans="1:26" x14ac:dyDescent="0.2">
      <c r="A6903" s="40"/>
      <c r="W6903" s="40"/>
      <c r="X6903" s="40"/>
      <c r="Y6903" s="40"/>
      <c r="Z6903" s="40"/>
    </row>
    <row r="6904" spans="1:26" x14ac:dyDescent="0.2">
      <c r="A6904" s="40"/>
      <c r="W6904" s="40"/>
      <c r="X6904" s="40"/>
      <c r="Y6904" s="40"/>
      <c r="Z6904" s="40"/>
    </row>
    <row r="6905" spans="1:26" x14ac:dyDescent="0.2">
      <c r="A6905" s="40"/>
      <c r="W6905" s="40"/>
      <c r="X6905" s="40"/>
      <c r="Y6905" s="40"/>
      <c r="Z6905" s="40"/>
    </row>
    <row r="6906" spans="1:26" x14ac:dyDescent="0.2">
      <c r="A6906" s="40"/>
      <c r="W6906" s="40"/>
      <c r="X6906" s="40"/>
      <c r="Y6906" s="40"/>
      <c r="Z6906" s="40"/>
    </row>
    <row r="6907" spans="1:26" x14ac:dyDescent="0.2">
      <c r="A6907" s="40"/>
      <c r="W6907" s="40"/>
      <c r="X6907" s="40"/>
      <c r="Y6907" s="40"/>
      <c r="Z6907" s="40"/>
    </row>
    <row r="6908" spans="1:26" x14ac:dyDescent="0.2">
      <c r="A6908" s="40"/>
      <c r="W6908" s="40"/>
      <c r="X6908" s="40"/>
      <c r="Y6908" s="40"/>
      <c r="Z6908" s="40"/>
    </row>
    <row r="6909" spans="1:26" x14ac:dyDescent="0.2">
      <c r="A6909" s="40"/>
      <c r="W6909" s="40"/>
      <c r="X6909" s="40"/>
      <c r="Y6909" s="40"/>
      <c r="Z6909" s="40"/>
    </row>
    <row r="6910" spans="1:26" x14ac:dyDescent="0.2">
      <c r="A6910" s="40"/>
      <c r="W6910" s="40"/>
      <c r="X6910" s="40"/>
      <c r="Y6910" s="40"/>
      <c r="Z6910" s="40"/>
    </row>
    <row r="6911" spans="1:26" x14ac:dyDescent="0.2">
      <c r="A6911" s="40"/>
      <c r="W6911" s="40"/>
      <c r="X6911" s="40"/>
      <c r="Y6911" s="40"/>
      <c r="Z6911" s="40"/>
    </row>
    <row r="6912" spans="1:26" x14ac:dyDescent="0.2">
      <c r="A6912" s="40"/>
      <c r="W6912" s="40"/>
      <c r="X6912" s="40"/>
      <c r="Y6912" s="40"/>
      <c r="Z6912" s="40"/>
    </row>
    <row r="6913" spans="1:26" x14ac:dyDescent="0.2">
      <c r="A6913" s="40"/>
      <c r="W6913" s="40"/>
      <c r="X6913" s="40"/>
      <c r="Y6913" s="40"/>
      <c r="Z6913" s="40"/>
    </row>
    <row r="6914" spans="1:26" x14ac:dyDescent="0.2">
      <c r="A6914" s="40"/>
      <c r="W6914" s="40"/>
      <c r="X6914" s="40"/>
      <c r="Y6914" s="40"/>
      <c r="Z6914" s="40"/>
    </row>
    <row r="6915" spans="1:26" x14ac:dyDescent="0.2">
      <c r="A6915" s="40"/>
      <c r="W6915" s="40"/>
      <c r="X6915" s="40"/>
      <c r="Y6915" s="40"/>
      <c r="Z6915" s="40"/>
    </row>
    <row r="6916" spans="1:26" x14ac:dyDescent="0.2">
      <c r="A6916" s="40"/>
      <c r="W6916" s="40"/>
      <c r="X6916" s="40"/>
      <c r="Y6916" s="40"/>
      <c r="Z6916" s="40"/>
    </row>
    <row r="6917" spans="1:26" x14ac:dyDescent="0.2">
      <c r="A6917" s="40"/>
      <c r="W6917" s="40"/>
      <c r="X6917" s="40"/>
      <c r="Y6917" s="40"/>
      <c r="Z6917" s="40"/>
    </row>
    <row r="6918" spans="1:26" x14ac:dyDescent="0.2">
      <c r="A6918" s="40"/>
      <c r="W6918" s="40"/>
      <c r="X6918" s="40"/>
      <c r="Y6918" s="40"/>
      <c r="Z6918" s="40"/>
    </row>
    <row r="6919" spans="1:26" x14ac:dyDescent="0.2">
      <c r="A6919" s="40"/>
      <c r="W6919" s="40"/>
      <c r="X6919" s="40"/>
      <c r="Y6919" s="40"/>
      <c r="Z6919" s="40"/>
    </row>
    <row r="6920" spans="1:26" x14ac:dyDescent="0.2">
      <c r="A6920" s="40"/>
      <c r="W6920" s="40"/>
      <c r="X6920" s="40"/>
      <c r="Y6920" s="40"/>
      <c r="Z6920" s="40"/>
    </row>
    <row r="6921" spans="1:26" x14ac:dyDescent="0.2">
      <c r="A6921" s="40"/>
      <c r="W6921" s="40"/>
      <c r="X6921" s="40"/>
      <c r="Y6921" s="40"/>
      <c r="Z6921" s="40"/>
    </row>
    <row r="6922" spans="1:26" x14ac:dyDescent="0.2">
      <c r="A6922" s="40"/>
      <c r="W6922" s="40"/>
      <c r="X6922" s="40"/>
      <c r="Y6922" s="40"/>
      <c r="Z6922" s="40"/>
    </row>
    <row r="6923" spans="1:26" x14ac:dyDescent="0.2">
      <c r="A6923" s="40"/>
      <c r="W6923" s="40"/>
      <c r="X6923" s="40"/>
      <c r="Y6923" s="40"/>
      <c r="Z6923" s="40"/>
    </row>
    <row r="6924" spans="1:26" x14ac:dyDescent="0.2">
      <c r="A6924" s="40"/>
      <c r="W6924" s="40"/>
      <c r="X6924" s="40"/>
      <c r="Y6924" s="40"/>
      <c r="Z6924" s="40"/>
    </row>
    <row r="6925" spans="1:26" x14ac:dyDescent="0.2">
      <c r="A6925" s="40"/>
      <c r="W6925" s="40"/>
      <c r="X6925" s="40"/>
      <c r="Y6925" s="40"/>
      <c r="Z6925" s="40"/>
    </row>
    <row r="6926" spans="1:26" x14ac:dyDescent="0.2">
      <c r="A6926" s="40"/>
      <c r="W6926" s="40"/>
      <c r="X6926" s="40"/>
      <c r="Y6926" s="40"/>
      <c r="Z6926" s="40"/>
    </row>
    <row r="6927" spans="1:26" x14ac:dyDescent="0.2">
      <c r="A6927" s="40"/>
      <c r="W6927" s="40"/>
      <c r="X6927" s="40"/>
      <c r="Y6927" s="40"/>
      <c r="Z6927" s="40"/>
    </row>
    <row r="6928" spans="1:26" x14ac:dyDescent="0.2">
      <c r="A6928" s="40"/>
      <c r="W6928" s="40"/>
      <c r="X6928" s="40"/>
      <c r="Y6928" s="40"/>
      <c r="Z6928" s="40"/>
    </row>
    <row r="6929" spans="1:26" x14ac:dyDescent="0.2">
      <c r="A6929" s="40"/>
      <c r="W6929" s="40"/>
      <c r="X6929" s="40"/>
      <c r="Y6929" s="40"/>
      <c r="Z6929" s="40"/>
    </row>
    <row r="6930" spans="1:26" x14ac:dyDescent="0.2">
      <c r="A6930" s="40"/>
      <c r="W6930" s="40"/>
      <c r="X6930" s="40"/>
      <c r="Y6930" s="40"/>
      <c r="Z6930" s="40"/>
    </row>
    <row r="6931" spans="1:26" x14ac:dyDescent="0.2">
      <c r="A6931" s="40"/>
      <c r="W6931" s="40"/>
      <c r="X6931" s="40"/>
      <c r="Y6931" s="40"/>
      <c r="Z6931" s="40"/>
    </row>
    <row r="6932" spans="1:26" x14ac:dyDescent="0.2">
      <c r="A6932" s="40"/>
      <c r="W6932" s="40"/>
      <c r="X6932" s="40"/>
      <c r="Y6932" s="40"/>
      <c r="Z6932" s="40"/>
    </row>
    <row r="6933" spans="1:26" x14ac:dyDescent="0.2">
      <c r="A6933" s="40"/>
      <c r="W6933" s="40"/>
      <c r="X6933" s="40"/>
      <c r="Y6933" s="40"/>
      <c r="Z6933" s="40"/>
    </row>
    <row r="6934" spans="1:26" x14ac:dyDescent="0.2">
      <c r="A6934" s="40"/>
      <c r="W6934" s="40"/>
      <c r="X6934" s="40"/>
      <c r="Y6934" s="40"/>
      <c r="Z6934" s="40"/>
    </row>
    <row r="6935" spans="1:26" x14ac:dyDescent="0.2">
      <c r="A6935" s="40"/>
      <c r="W6935" s="40"/>
      <c r="X6935" s="40"/>
      <c r="Y6935" s="40"/>
      <c r="Z6935" s="40"/>
    </row>
    <row r="6936" spans="1:26" x14ac:dyDescent="0.2">
      <c r="A6936" s="40"/>
      <c r="W6936" s="40"/>
      <c r="X6936" s="40"/>
      <c r="Y6936" s="40"/>
      <c r="Z6936" s="40"/>
    </row>
    <row r="6937" spans="1:26" x14ac:dyDescent="0.2">
      <c r="A6937" s="40"/>
      <c r="W6937" s="40"/>
      <c r="X6937" s="40"/>
      <c r="Y6937" s="40"/>
      <c r="Z6937" s="40"/>
    </row>
    <row r="6938" spans="1:26" x14ac:dyDescent="0.2">
      <c r="A6938" s="40"/>
      <c r="W6938" s="40"/>
      <c r="X6938" s="40"/>
      <c r="Y6938" s="40"/>
      <c r="Z6938" s="40"/>
    </row>
    <row r="6939" spans="1:26" x14ac:dyDescent="0.2">
      <c r="A6939" s="40"/>
      <c r="W6939" s="40"/>
      <c r="X6939" s="40"/>
      <c r="Y6939" s="40"/>
      <c r="Z6939" s="40"/>
    </row>
    <row r="6940" spans="1:26" x14ac:dyDescent="0.2">
      <c r="A6940" s="40"/>
      <c r="W6940" s="40"/>
      <c r="X6940" s="40"/>
      <c r="Y6940" s="40"/>
      <c r="Z6940" s="40"/>
    </row>
    <row r="6941" spans="1:26" x14ac:dyDescent="0.2">
      <c r="A6941" s="40"/>
      <c r="W6941" s="40"/>
      <c r="X6941" s="40"/>
      <c r="Y6941" s="40"/>
      <c r="Z6941" s="40"/>
    </row>
    <row r="6942" spans="1:26" x14ac:dyDescent="0.2">
      <c r="A6942" s="40"/>
      <c r="W6942" s="40"/>
      <c r="X6942" s="40"/>
      <c r="Y6942" s="40"/>
      <c r="Z6942" s="40"/>
    </row>
    <row r="6943" spans="1:26" x14ac:dyDescent="0.2">
      <c r="A6943" s="40"/>
      <c r="W6943" s="40"/>
      <c r="X6943" s="40"/>
      <c r="Y6943" s="40"/>
      <c r="Z6943" s="40"/>
    </row>
    <row r="6944" spans="1:26" x14ac:dyDescent="0.2">
      <c r="A6944" s="40"/>
      <c r="W6944" s="40"/>
      <c r="X6944" s="40"/>
      <c r="Y6944" s="40"/>
      <c r="Z6944" s="40"/>
    </row>
    <row r="6945" spans="1:26" x14ac:dyDescent="0.2">
      <c r="A6945" s="40"/>
      <c r="W6945" s="40"/>
      <c r="X6945" s="40"/>
      <c r="Y6945" s="40"/>
      <c r="Z6945" s="40"/>
    </row>
    <row r="6946" spans="1:26" x14ac:dyDescent="0.2">
      <c r="A6946" s="40"/>
      <c r="W6946" s="40"/>
      <c r="X6946" s="40"/>
      <c r="Y6946" s="40"/>
      <c r="Z6946" s="40"/>
    </row>
    <row r="6947" spans="1:26" x14ac:dyDescent="0.2">
      <c r="A6947" s="40"/>
      <c r="W6947" s="40"/>
      <c r="X6947" s="40"/>
      <c r="Y6947" s="40"/>
      <c r="Z6947" s="40"/>
    </row>
    <row r="6948" spans="1:26" x14ac:dyDescent="0.2">
      <c r="A6948" s="40"/>
      <c r="W6948" s="40"/>
      <c r="X6948" s="40"/>
      <c r="Y6948" s="40"/>
      <c r="Z6948" s="40"/>
    </row>
    <row r="6949" spans="1:26" x14ac:dyDescent="0.2">
      <c r="A6949" s="40"/>
      <c r="W6949" s="40"/>
      <c r="X6949" s="40"/>
      <c r="Y6949" s="40"/>
      <c r="Z6949" s="40"/>
    </row>
    <row r="6950" spans="1:26" x14ac:dyDescent="0.2">
      <c r="A6950" s="40"/>
      <c r="W6950" s="40"/>
      <c r="X6950" s="40"/>
      <c r="Y6950" s="40"/>
      <c r="Z6950" s="40"/>
    </row>
    <row r="6951" spans="1:26" x14ac:dyDescent="0.2">
      <c r="A6951" s="40"/>
      <c r="W6951" s="40"/>
      <c r="X6951" s="40"/>
      <c r="Y6951" s="40"/>
      <c r="Z6951" s="40"/>
    </row>
    <row r="6952" spans="1:26" x14ac:dyDescent="0.2">
      <c r="A6952" s="40"/>
      <c r="W6952" s="40"/>
      <c r="X6952" s="40"/>
      <c r="Y6952" s="40"/>
      <c r="Z6952" s="40"/>
    </row>
    <row r="6953" spans="1:26" x14ac:dyDescent="0.2">
      <c r="A6953" s="40"/>
      <c r="W6953" s="40"/>
      <c r="X6953" s="40"/>
      <c r="Y6953" s="40"/>
      <c r="Z6953" s="40"/>
    </row>
    <row r="6954" spans="1:26" x14ac:dyDescent="0.2">
      <c r="A6954" s="40"/>
      <c r="W6954" s="40"/>
      <c r="X6954" s="40"/>
      <c r="Y6954" s="40"/>
      <c r="Z6954" s="40"/>
    </row>
    <row r="6955" spans="1:26" x14ac:dyDescent="0.2">
      <c r="A6955" s="40"/>
      <c r="W6955" s="40"/>
      <c r="X6955" s="40"/>
      <c r="Y6955" s="40"/>
      <c r="Z6955" s="40"/>
    </row>
    <row r="6956" spans="1:26" x14ac:dyDescent="0.2">
      <c r="A6956" s="40"/>
      <c r="W6956" s="40"/>
      <c r="X6956" s="40"/>
      <c r="Y6956" s="40"/>
      <c r="Z6956" s="40"/>
    </row>
    <row r="6957" spans="1:26" x14ac:dyDescent="0.2">
      <c r="A6957" s="40"/>
      <c r="W6957" s="40"/>
      <c r="X6957" s="40"/>
      <c r="Y6957" s="40"/>
      <c r="Z6957" s="40"/>
    </row>
    <row r="6958" spans="1:26" x14ac:dyDescent="0.2">
      <c r="A6958" s="40"/>
      <c r="W6958" s="40"/>
      <c r="X6958" s="40"/>
      <c r="Y6958" s="40"/>
      <c r="Z6958" s="40"/>
    </row>
    <row r="6959" spans="1:26" x14ac:dyDescent="0.2">
      <c r="A6959" s="40"/>
      <c r="W6959" s="40"/>
      <c r="X6959" s="40"/>
      <c r="Y6959" s="40"/>
      <c r="Z6959" s="40"/>
    </row>
    <row r="6960" spans="1:26" x14ac:dyDescent="0.2">
      <c r="A6960" s="40"/>
      <c r="W6960" s="40"/>
      <c r="X6960" s="40"/>
      <c r="Y6960" s="40"/>
      <c r="Z6960" s="40"/>
    </row>
    <row r="6961" spans="1:26" x14ac:dyDescent="0.2">
      <c r="A6961" s="40"/>
      <c r="W6961" s="40"/>
      <c r="X6961" s="40"/>
      <c r="Y6961" s="40"/>
      <c r="Z6961" s="40"/>
    </row>
    <row r="6962" spans="1:26" x14ac:dyDescent="0.2">
      <c r="A6962" s="40"/>
      <c r="W6962" s="40"/>
      <c r="X6962" s="40"/>
      <c r="Y6962" s="40"/>
      <c r="Z6962" s="40"/>
    </row>
    <row r="6963" spans="1:26" x14ac:dyDescent="0.2">
      <c r="A6963" s="40"/>
      <c r="W6963" s="40"/>
      <c r="X6963" s="40"/>
      <c r="Y6963" s="40"/>
      <c r="Z6963" s="40"/>
    </row>
    <row r="6964" spans="1:26" x14ac:dyDescent="0.2">
      <c r="A6964" s="40"/>
      <c r="W6964" s="40"/>
      <c r="X6964" s="40"/>
      <c r="Y6964" s="40"/>
      <c r="Z6964" s="40"/>
    </row>
    <row r="6965" spans="1:26" x14ac:dyDescent="0.2">
      <c r="A6965" s="40"/>
      <c r="W6965" s="40"/>
      <c r="X6965" s="40"/>
      <c r="Y6965" s="40"/>
      <c r="Z6965" s="40"/>
    </row>
    <row r="6966" spans="1:26" x14ac:dyDescent="0.2">
      <c r="A6966" s="40"/>
      <c r="W6966" s="40"/>
      <c r="X6966" s="40"/>
      <c r="Y6966" s="40"/>
      <c r="Z6966" s="40"/>
    </row>
    <row r="6967" spans="1:26" x14ac:dyDescent="0.2">
      <c r="A6967" s="40"/>
      <c r="W6967" s="40"/>
      <c r="X6967" s="40"/>
      <c r="Y6967" s="40"/>
      <c r="Z6967" s="40"/>
    </row>
    <row r="6968" spans="1:26" x14ac:dyDescent="0.2">
      <c r="A6968" s="40"/>
      <c r="W6968" s="40"/>
      <c r="X6968" s="40"/>
      <c r="Y6968" s="40"/>
      <c r="Z6968" s="40"/>
    </row>
    <row r="6969" spans="1:26" x14ac:dyDescent="0.2">
      <c r="A6969" s="40"/>
      <c r="W6969" s="40"/>
      <c r="X6969" s="40"/>
      <c r="Y6969" s="40"/>
      <c r="Z6969" s="40"/>
    </row>
    <row r="6970" spans="1:26" x14ac:dyDescent="0.2">
      <c r="A6970" s="40"/>
      <c r="W6970" s="40"/>
      <c r="X6970" s="40"/>
      <c r="Y6970" s="40"/>
      <c r="Z6970" s="40"/>
    </row>
    <row r="6971" spans="1:26" x14ac:dyDescent="0.2">
      <c r="A6971" s="40"/>
      <c r="W6971" s="40"/>
      <c r="X6971" s="40"/>
      <c r="Y6971" s="40"/>
      <c r="Z6971" s="40"/>
    </row>
    <row r="6972" spans="1:26" x14ac:dyDescent="0.2">
      <c r="A6972" s="40"/>
      <c r="W6972" s="40"/>
      <c r="X6972" s="40"/>
      <c r="Y6972" s="40"/>
      <c r="Z6972" s="40"/>
    </row>
    <row r="6973" spans="1:26" x14ac:dyDescent="0.2">
      <c r="A6973" s="40"/>
      <c r="W6973" s="40"/>
      <c r="X6973" s="40"/>
      <c r="Y6973" s="40"/>
      <c r="Z6973" s="40"/>
    </row>
    <row r="6974" spans="1:26" x14ac:dyDescent="0.2">
      <c r="A6974" s="40"/>
      <c r="W6974" s="40"/>
      <c r="X6974" s="40"/>
      <c r="Y6974" s="40"/>
      <c r="Z6974" s="40"/>
    </row>
    <row r="6975" spans="1:26" x14ac:dyDescent="0.2">
      <c r="A6975" s="40"/>
      <c r="W6975" s="40"/>
      <c r="X6975" s="40"/>
      <c r="Y6975" s="40"/>
      <c r="Z6975" s="40"/>
    </row>
    <row r="6976" spans="1:26" x14ac:dyDescent="0.2">
      <c r="A6976" s="40"/>
      <c r="W6976" s="40"/>
      <c r="X6976" s="40"/>
      <c r="Y6976" s="40"/>
      <c r="Z6976" s="40"/>
    </row>
    <row r="6977" spans="1:26" x14ac:dyDescent="0.2">
      <c r="A6977" s="40"/>
      <c r="W6977" s="40"/>
      <c r="X6977" s="40"/>
      <c r="Y6977" s="40"/>
      <c r="Z6977" s="40"/>
    </row>
    <row r="6978" spans="1:26" x14ac:dyDescent="0.2">
      <c r="A6978" s="40"/>
      <c r="W6978" s="40"/>
      <c r="X6978" s="40"/>
      <c r="Y6978" s="40"/>
      <c r="Z6978" s="40"/>
    </row>
    <row r="6979" spans="1:26" x14ac:dyDescent="0.2">
      <c r="A6979" s="40"/>
      <c r="W6979" s="40"/>
      <c r="X6979" s="40"/>
      <c r="Y6979" s="40"/>
      <c r="Z6979" s="40"/>
    </row>
    <row r="6980" spans="1:26" x14ac:dyDescent="0.2">
      <c r="A6980" s="40"/>
      <c r="W6980" s="40"/>
      <c r="X6980" s="40"/>
      <c r="Y6980" s="40"/>
      <c r="Z6980" s="40"/>
    </row>
    <row r="6981" spans="1:26" x14ac:dyDescent="0.2">
      <c r="A6981" s="40"/>
      <c r="W6981" s="40"/>
      <c r="X6981" s="40"/>
      <c r="Y6981" s="40"/>
      <c r="Z6981" s="40"/>
    </row>
    <row r="6982" spans="1:26" x14ac:dyDescent="0.2">
      <c r="A6982" s="40"/>
      <c r="W6982" s="40"/>
      <c r="X6982" s="40"/>
      <c r="Y6982" s="40"/>
      <c r="Z6982" s="40"/>
    </row>
    <row r="6983" spans="1:26" x14ac:dyDescent="0.2">
      <c r="A6983" s="40"/>
      <c r="W6983" s="40"/>
      <c r="X6983" s="40"/>
      <c r="Y6983" s="40"/>
      <c r="Z6983" s="40"/>
    </row>
    <row r="6984" spans="1:26" x14ac:dyDescent="0.2">
      <c r="A6984" s="40"/>
      <c r="W6984" s="40"/>
      <c r="X6984" s="40"/>
      <c r="Y6984" s="40"/>
      <c r="Z6984" s="40"/>
    </row>
    <row r="6985" spans="1:26" x14ac:dyDescent="0.2">
      <c r="A6985" s="40"/>
      <c r="W6985" s="40"/>
      <c r="X6985" s="40"/>
      <c r="Y6985" s="40"/>
      <c r="Z6985" s="40"/>
    </row>
    <row r="6986" spans="1:26" x14ac:dyDescent="0.2">
      <c r="A6986" s="40"/>
      <c r="W6986" s="40"/>
      <c r="X6986" s="40"/>
      <c r="Y6986" s="40"/>
      <c r="Z6986" s="40"/>
    </row>
    <row r="6987" spans="1:26" x14ac:dyDescent="0.2">
      <c r="A6987" s="40"/>
      <c r="W6987" s="40"/>
      <c r="X6987" s="40"/>
      <c r="Y6987" s="40"/>
      <c r="Z6987" s="40"/>
    </row>
    <row r="6988" spans="1:26" x14ac:dyDescent="0.2">
      <c r="A6988" s="40"/>
      <c r="W6988" s="40"/>
      <c r="X6988" s="40"/>
      <c r="Y6988" s="40"/>
      <c r="Z6988" s="40"/>
    </row>
    <row r="6989" spans="1:26" x14ac:dyDescent="0.2">
      <c r="A6989" s="40"/>
      <c r="W6989" s="40"/>
      <c r="X6989" s="40"/>
      <c r="Y6989" s="40"/>
      <c r="Z6989" s="40"/>
    </row>
    <row r="6990" spans="1:26" x14ac:dyDescent="0.2">
      <c r="A6990" s="40"/>
      <c r="W6990" s="40"/>
      <c r="X6990" s="40"/>
      <c r="Y6990" s="40"/>
      <c r="Z6990" s="40"/>
    </row>
    <row r="6991" spans="1:26" x14ac:dyDescent="0.2">
      <c r="A6991" s="40"/>
      <c r="W6991" s="40"/>
      <c r="X6991" s="40"/>
      <c r="Y6991" s="40"/>
      <c r="Z6991" s="40"/>
    </row>
    <row r="6992" spans="1:26" x14ac:dyDescent="0.2">
      <c r="A6992" s="40"/>
      <c r="W6992" s="40"/>
      <c r="X6992" s="40"/>
      <c r="Y6992" s="40"/>
      <c r="Z6992" s="40"/>
    </row>
    <row r="6993" spans="1:26" x14ac:dyDescent="0.2">
      <c r="A6993" s="40"/>
      <c r="W6993" s="40"/>
      <c r="X6993" s="40"/>
      <c r="Y6993" s="40"/>
      <c r="Z6993" s="40"/>
    </row>
    <row r="6994" spans="1:26" x14ac:dyDescent="0.2">
      <c r="A6994" s="40"/>
      <c r="W6994" s="40"/>
      <c r="X6994" s="40"/>
      <c r="Y6994" s="40"/>
      <c r="Z6994" s="40"/>
    </row>
    <row r="6995" spans="1:26" x14ac:dyDescent="0.2">
      <c r="A6995" s="40"/>
      <c r="W6995" s="40"/>
      <c r="X6995" s="40"/>
      <c r="Y6995" s="40"/>
      <c r="Z6995" s="40"/>
    </row>
    <row r="6996" spans="1:26" x14ac:dyDescent="0.2">
      <c r="A6996" s="40"/>
      <c r="W6996" s="40"/>
      <c r="X6996" s="40"/>
      <c r="Y6996" s="40"/>
      <c r="Z6996" s="40"/>
    </row>
    <row r="6997" spans="1:26" x14ac:dyDescent="0.2">
      <c r="A6997" s="40"/>
      <c r="W6997" s="40"/>
      <c r="X6997" s="40"/>
      <c r="Y6997" s="40"/>
      <c r="Z6997" s="40"/>
    </row>
    <row r="6998" spans="1:26" x14ac:dyDescent="0.2">
      <c r="A6998" s="40"/>
      <c r="W6998" s="40"/>
      <c r="X6998" s="40"/>
      <c r="Y6998" s="40"/>
      <c r="Z6998" s="40"/>
    </row>
    <row r="6999" spans="1:26" x14ac:dyDescent="0.2">
      <c r="A6999" s="40"/>
      <c r="W6999" s="40"/>
      <c r="X6999" s="40"/>
      <c r="Y6999" s="40"/>
      <c r="Z6999" s="40"/>
    </row>
    <row r="7000" spans="1:26" x14ac:dyDescent="0.2">
      <c r="A7000" s="40"/>
      <c r="W7000" s="40"/>
      <c r="X7000" s="40"/>
      <c r="Y7000" s="40"/>
      <c r="Z7000" s="40"/>
    </row>
    <row r="7001" spans="1:26" x14ac:dyDescent="0.2">
      <c r="A7001" s="40"/>
      <c r="W7001" s="40"/>
      <c r="X7001" s="40"/>
      <c r="Y7001" s="40"/>
      <c r="Z7001" s="40"/>
    </row>
    <row r="7002" spans="1:26" x14ac:dyDescent="0.2">
      <c r="A7002" s="40"/>
      <c r="W7002" s="40"/>
      <c r="X7002" s="40"/>
      <c r="Y7002" s="40"/>
      <c r="Z7002" s="40"/>
    </row>
    <row r="7003" spans="1:26" x14ac:dyDescent="0.2">
      <c r="A7003" s="40"/>
      <c r="W7003" s="40"/>
      <c r="X7003" s="40"/>
      <c r="Y7003" s="40"/>
      <c r="Z7003" s="40"/>
    </row>
    <row r="7004" spans="1:26" x14ac:dyDescent="0.2">
      <c r="A7004" s="40"/>
      <c r="W7004" s="40"/>
      <c r="X7004" s="40"/>
      <c r="Y7004" s="40"/>
      <c r="Z7004" s="40"/>
    </row>
    <row r="7005" spans="1:26" x14ac:dyDescent="0.2">
      <c r="A7005" s="40"/>
      <c r="W7005" s="40"/>
      <c r="X7005" s="40"/>
      <c r="Y7005" s="40"/>
      <c r="Z7005" s="40"/>
    </row>
    <row r="7006" spans="1:26" x14ac:dyDescent="0.2">
      <c r="A7006" s="40"/>
      <c r="W7006" s="40"/>
      <c r="X7006" s="40"/>
      <c r="Y7006" s="40"/>
      <c r="Z7006" s="40"/>
    </row>
    <row r="7007" spans="1:26" x14ac:dyDescent="0.2">
      <c r="A7007" s="40"/>
      <c r="W7007" s="40"/>
      <c r="X7007" s="40"/>
      <c r="Y7007" s="40"/>
      <c r="Z7007" s="40"/>
    </row>
    <row r="7008" spans="1:26" x14ac:dyDescent="0.2">
      <c r="A7008" s="40"/>
      <c r="W7008" s="40"/>
      <c r="X7008" s="40"/>
      <c r="Y7008" s="40"/>
      <c r="Z7008" s="40"/>
    </row>
    <row r="7009" spans="1:26" x14ac:dyDescent="0.2">
      <c r="A7009" s="40"/>
      <c r="W7009" s="40"/>
      <c r="X7009" s="40"/>
      <c r="Y7009" s="40"/>
      <c r="Z7009" s="40"/>
    </row>
    <row r="7010" spans="1:26" x14ac:dyDescent="0.2">
      <c r="A7010" s="40"/>
      <c r="W7010" s="40"/>
      <c r="X7010" s="40"/>
      <c r="Y7010" s="40"/>
      <c r="Z7010" s="40"/>
    </row>
    <row r="7011" spans="1:26" x14ac:dyDescent="0.2">
      <c r="A7011" s="40"/>
      <c r="W7011" s="40"/>
      <c r="X7011" s="40"/>
      <c r="Y7011" s="40"/>
      <c r="Z7011" s="40"/>
    </row>
    <row r="7012" spans="1:26" x14ac:dyDescent="0.2">
      <c r="A7012" s="40"/>
      <c r="W7012" s="40"/>
      <c r="X7012" s="40"/>
      <c r="Y7012" s="40"/>
      <c r="Z7012" s="40"/>
    </row>
    <row r="7013" spans="1:26" x14ac:dyDescent="0.2">
      <c r="A7013" s="40"/>
      <c r="W7013" s="40"/>
      <c r="X7013" s="40"/>
      <c r="Y7013" s="40"/>
      <c r="Z7013" s="40"/>
    </row>
    <row r="7014" spans="1:26" x14ac:dyDescent="0.2">
      <c r="A7014" s="40"/>
      <c r="W7014" s="40"/>
      <c r="X7014" s="40"/>
      <c r="Y7014" s="40"/>
      <c r="Z7014" s="40"/>
    </row>
    <row r="7015" spans="1:26" x14ac:dyDescent="0.2">
      <c r="A7015" s="40"/>
      <c r="W7015" s="40"/>
      <c r="X7015" s="40"/>
      <c r="Y7015" s="40"/>
      <c r="Z7015" s="40"/>
    </row>
    <row r="7016" spans="1:26" x14ac:dyDescent="0.2">
      <c r="A7016" s="40"/>
      <c r="W7016" s="40"/>
      <c r="X7016" s="40"/>
      <c r="Y7016" s="40"/>
      <c r="Z7016" s="40"/>
    </row>
    <row r="7017" spans="1:26" x14ac:dyDescent="0.2">
      <c r="A7017" s="40"/>
      <c r="W7017" s="40"/>
      <c r="X7017" s="40"/>
      <c r="Y7017" s="40"/>
      <c r="Z7017" s="40"/>
    </row>
    <row r="7018" spans="1:26" x14ac:dyDescent="0.2">
      <c r="A7018" s="40"/>
      <c r="W7018" s="40"/>
      <c r="X7018" s="40"/>
      <c r="Y7018" s="40"/>
      <c r="Z7018" s="40"/>
    </row>
    <row r="7019" spans="1:26" x14ac:dyDescent="0.2">
      <c r="A7019" s="40"/>
      <c r="W7019" s="40"/>
      <c r="X7019" s="40"/>
      <c r="Y7019" s="40"/>
      <c r="Z7019" s="40"/>
    </row>
    <row r="7020" spans="1:26" x14ac:dyDescent="0.2">
      <c r="A7020" s="40"/>
      <c r="W7020" s="40"/>
      <c r="X7020" s="40"/>
      <c r="Y7020" s="40"/>
      <c r="Z7020" s="40"/>
    </row>
    <row r="7021" spans="1:26" x14ac:dyDescent="0.2">
      <c r="A7021" s="40"/>
      <c r="W7021" s="40"/>
      <c r="X7021" s="40"/>
      <c r="Y7021" s="40"/>
      <c r="Z7021" s="40"/>
    </row>
    <row r="7022" spans="1:26" x14ac:dyDescent="0.2">
      <c r="A7022" s="40"/>
      <c r="W7022" s="40"/>
      <c r="X7022" s="40"/>
      <c r="Y7022" s="40"/>
      <c r="Z7022" s="40"/>
    </row>
    <row r="7023" spans="1:26" x14ac:dyDescent="0.2">
      <c r="A7023" s="40"/>
      <c r="W7023" s="40"/>
      <c r="X7023" s="40"/>
      <c r="Y7023" s="40"/>
      <c r="Z7023" s="40"/>
    </row>
    <row r="7024" spans="1:26" x14ac:dyDescent="0.2">
      <c r="A7024" s="40"/>
      <c r="W7024" s="40"/>
      <c r="X7024" s="40"/>
      <c r="Y7024" s="40"/>
      <c r="Z7024" s="40"/>
    </row>
    <row r="7025" spans="1:26" x14ac:dyDescent="0.2">
      <c r="A7025" s="40"/>
      <c r="W7025" s="40"/>
      <c r="X7025" s="40"/>
      <c r="Y7025" s="40"/>
      <c r="Z7025" s="40"/>
    </row>
    <row r="7026" spans="1:26" x14ac:dyDescent="0.2">
      <c r="A7026" s="40"/>
      <c r="W7026" s="40"/>
      <c r="X7026" s="40"/>
      <c r="Y7026" s="40"/>
      <c r="Z7026" s="40"/>
    </row>
    <row r="7027" spans="1:26" x14ac:dyDescent="0.2">
      <c r="A7027" s="40"/>
      <c r="W7027" s="40"/>
      <c r="X7027" s="40"/>
      <c r="Y7027" s="40"/>
      <c r="Z7027" s="40"/>
    </row>
    <row r="7028" spans="1:26" x14ac:dyDescent="0.2">
      <c r="A7028" s="40"/>
      <c r="W7028" s="40"/>
      <c r="X7028" s="40"/>
      <c r="Y7028" s="40"/>
      <c r="Z7028" s="40"/>
    </row>
    <row r="7029" spans="1:26" x14ac:dyDescent="0.2">
      <c r="A7029" s="40"/>
      <c r="W7029" s="40"/>
      <c r="X7029" s="40"/>
      <c r="Y7029" s="40"/>
      <c r="Z7029" s="40"/>
    </row>
    <row r="7030" spans="1:26" x14ac:dyDescent="0.2">
      <c r="A7030" s="40"/>
      <c r="W7030" s="40"/>
      <c r="X7030" s="40"/>
      <c r="Y7030" s="40"/>
      <c r="Z7030" s="40"/>
    </row>
    <row r="7031" spans="1:26" x14ac:dyDescent="0.2">
      <c r="A7031" s="40"/>
      <c r="W7031" s="40"/>
      <c r="X7031" s="40"/>
      <c r="Y7031" s="40"/>
      <c r="Z7031" s="40"/>
    </row>
    <row r="7032" spans="1:26" x14ac:dyDescent="0.2">
      <c r="A7032" s="40"/>
      <c r="W7032" s="40"/>
      <c r="X7032" s="40"/>
      <c r="Y7032" s="40"/>
      <c r="Z7032" s="40"/>
    </row>
    <row r="7033" spans="1:26" x14ac:dyDescent="0.2">
      <c r="A7033" s="40"/>
      <c r="W7033" s="40"/>
      <c r="X7033" s="40"/>
      <c r="Y7033" s="40"/>
      <c r="Z7033" s="40"/>
    </row>
    <row r="7034" spans="1:26" x14ac:dyDescent="0.2">
      <c r="A7034" s="40"/>
      <c r="W7034" s="40"/>
      <c r="X7034" s="40"/>
      <c r="Y7034" s="40"/>
      <c r="Z7034" s="40"/>
    </row>
    <row r="7035" spans="1:26" x14ac:dyDescent="0.2">
      <c r="A7035" s="40"/>
      <c r="W7035" s="40"/>
      <c r="X7035" s="40"/>
      <c r="Y7035" s="40"/>
      <c r="Z7035" s="40"/>
    </row>
    <row r="7036" spans="1:26" x14ac:dyDescent="0.2">
      <c r="A7036" s="40"/>
      <c r="W7036" s="40"/>
      <c r="X7036" s="40"/>
      <c r="Y7036" s="40"/>
      <c r="Z7036" s="40"/>
    </row>
    <row r="7037" spans="1:26" x14ac:dyDescent="0.2">
      <c r="A7037" s="40"/>
      <c r="W7037" s="40"/>
      <c r="X7037" s="40"/>
      <c r="Y7037" s="40"/>
      <c r="Z7037" s="40"/>
    </row>
    <row r="7038" spans="1:26" x14ac:dyDescent="0.2">
      <c r="A7038" s="40"/>
      <c r="W7038" s="40"/>
      <c r="X7038" s="40"/>
      <c r="Y7038" s="40"/>
      <c r="Z7038" s="40"/>
    </row>
    <row r="7039" spans="1:26" x14ac:dyDescent="0.2">
      <c r="A7039" s="40"/>
      <c r="W7039" s="40"/>
      <c r="X7039" s="40"/>
      <c r="Y7039" s="40"/>
      <c r="Z7039" s="40"/>
    </row>
    <row r="7040" spans="1:26" x14ac:dyDescent="0.2">
      <c r="A7040" s="40"/>
      <c r="W7040" s="40"/>
      <c r="X7040" s="40"/>
      <c r="Y7040" s="40"/>
      <c r="Z7040" s="40"/>
    </row>
    <row r="7041" spans="1:26" x14ac:dyDescent="0.2">
      <c r="A7041" s="40"/>
      <c r="W7041" s="40"/>
      <c r="X7041" s="40"/>
      <c r="Y7041" s="40"/>
      <c r="Z7041" s="40"/>
    </row>
    <row r="7042" spans="1:26" x14ac:dyDescent="0.2">
      <c r="A7042" s="40"/>
      <c r="W7042" s="40"/>
      <c r="X7042" s="40"/>
      <c r="Y7042" s="40"/>
      <c r="Z7042" s="40"/>
    </row>
    <row r="7043" spans="1:26" x14ac:dyDescent="0.2">
      <c r="A7043" s="40"/>
      <c r="W7043" s="40"/>
      <c r="X7043" s="40"/>
      <c r="Y7043" s="40"/>
      <c r="Z7043" s="40"/>
    </row>
    <row r="7044" spans="1:26" x14ac:dyDescent="0.2">
      <c r="A7044" s="40"/>
      <c r="W7044" s="40"/>
      <c r="X7044" s="40"/>
      <c r="Y7044" s="40"/>
      <c r="Z7044" s="40"/>
    </row>
    <row r="7045" spans="1:26" x14ac:dyDescent="0.2">
      <c r="A7045" s="40"/>
      <c r="W7045" s="40"/>
      <c r="X7045" s="40"/>
      <c r="Y7045" s="40"/>
      <c r="Z7045" s="40"/>
    </row>
    <row r="7046" spans="1:26" x14ac:dyDescent="0.2">
      <c r="A7046" s="40"/>
      <c r="W7046" s="40"/>
      <c r="X7046" s="40"/>
      <c r="Y7046" s="40"/>
      <c r="Z7046" s="40"/>
    </row>
    <row r="7047" spans="1:26" x14ac:dyDescent="0.2">
      <c r="A7047" s="40"/>
      <c r="W7047" s="40"/>
      <c r="X7047" s="40"/>
      <c r="Y7047" s="40"/>
      <c r="Z7047" s="40"/>
    </row>
    <row r="7048" spans="1:26" x14ac:dyDescent="0.2">
      <c r="A7048" s="40"/>
      <c r="W7048" s="40"/>
      <c r="X7048" s="40"/>
      <c r="Y7048" s="40"/>
      <c r="Z7048" s="40"/>
    </row>
    <row r="7049" spans="1:26" x14ac:dyDescent="0.2">
      <c r="A7049" s="40"/>
      <c r="W7049" s="40"/>
      <c r="X7049" s="40"/>
      <c r="Y7049" s="40"/>
      <c r="Z7049" s="40"/>
    </row>
    <row r="7050" spans="1:26" x14ac:dyDescent="0.2">
      <c r="A7050" s="40"/>
      <c r="W7050" s="40"/>
      <c r="X7050" s="40"/>
      <c r="Y7050" s="40"/>
      <c r="Z7050" s="40"/>
    </row>
    <row r="7051" spans="1:26" x14ac:dyDescent="0.2">
      <c r="A7051" s="40"/>
      <c r="W7051" s="40"/>
      <c r="X7051" s="40"/>
      <c r="Y7051" s="40"/>
      <c r="Z7051" s="40"/>
    </row>
    <row r="7052" spans="1:26" x14ac:dyDescent="0.2">
      <c r="A7052" s="40"/>
      <c r="W7052" s="40"/>
      <c r="X7052" s="40"/>
      <c r="Y7052" s="40"/>
      <c r="Z7052" s="40"/>
    </row>
    <row r="7053" spans="1:26" x14ac:dyDescent="0.2">
      <c r="A7053" s="40"/>
      <c r="W7053" s="40"/>
      <c r="X7053" s="40"/>
      <c r="Y7053" s="40"/>
      <c r="Z7053" s="40"/>
    </row>
    <row r="7054" spans="1:26" x14ac:dyDescent="0.2">
      <c r="A7054" s="40"/>
      <c r="W7054" s="40"/>
      <c r="X7054" s="40"/>
      <c r="Y7054" s="40"/>
      <c r="Z7054" s="40"/>
    </row>
    <row r="7055" spans="1:26" x14ac:dyDescent="0.2">
      <c r="A7055" s="40"/>
      <c r="W7055" s="40"/>
      <c r="X7055" s="40"/>
      <c r="Y7055" s="40"/>
      <c r="Z7055" s="40"/>
    </row>
    <row r="7056" spans="1:26" x14ac:dyDescent="0.2">
      <c r="A7056" s="40"/>
      <c r="W7056" s="40"/>
      <c r="X7056" s="40"/>
      <c r="Y7056" s="40"/>
      <c r="Z7056" s="40"/>
    </row>
    <row r="7057" spans="1:26" x14ac:dyDescent="0.2">
      <c r="A7057" s="40"/>
      <c r="W7057" s="40"/>
      <c r="X7057" s="40"/>
      <c r="Y7057" s="40"/>
      <c r="Z7057" s="40"/>
    </row>
    <row r="7058" spans="1:26" x14ac:dyDescent="0.2">
      <c r="A7058" s="40"/>
      <c r="W7058" s="40"/>
      <c r="X7058" s="40"/>
      <c r="Y7058" s="40"/>
      <c r="Z7058" s="40"/>
    </row>
    <row r="7059" spans="1:26" x14ac:dyDescent="0.2">
      <c r="A7059" s="40"/>
      <c r="W7059" s="40"/>
      <c r="X7059" s="40"/>
      <c r="Y7059" s="40"/>
      <c r="Z7059" s="40"/>
    </row>
    <row r="7060" spans="1:26" x14ac:dyDescent="0.2">
      <c r="A7060" s="40"/>
      <c r="W7060" s="40"/>
      <c r="X7060" s="40"/>
      <c r="Y7060" s="40"/>
      <c r="Z7060" s="40"/>
    </row>
    <row r="7061" spans="1:26" x14ac:dyDescent="0.2">
      <c r="A7061" s="40"/>
      <c r="W7061" s="40"/>
      <c r="X7061" s="40"/>
      <c r="Y7061" s="40"/>
      <c r="Z7061" s="40"/>
    </row>
    <row r="7062" spans="1:26" x14ac:dyDescent="0.2">
      <c r="A7062" s="40"/>
      <c r="W7062" s="40"/>
      <c r="X7062" s="40"/>
      <c r="Y7062" s="40"/>
      <c r="Z7062" s="40"/>
    </row>
    <row r="7063" spans="1:26" x14ac:dyDescent="0.2">
      <c r="A7063" s="40"/>
      <c r="W7063" s="40"/>
      <c r="X7063" s="40"/>
      <c r="Y7063" s="40"/>
      <c r="Z7063" s="40"/>
    </row>
    <row r="7064" spans="1:26" x14ac:dyDescent="0.2">
      <c r="A7064" s="40"/>
      <c r="W7064" s="40"/>
      <c r="X7064" s="40"/>
      <c r="Y7064" s="40"/>
      <c r="Z7064" s="40"/>
    </row>
    <row r="7065" spans="1:26" x14ac:dyDescent="0.2">
      <c r="A7065" s="40"/>
      <c r="W7065" s="40"/>
      <c r="X7065" s="40"/>
      <c r="Y7065" s="40"/>
      <c r="Z7065" s="40"/>
    </row>
    <row r="7066" spans="1:26" x14ac:dyDescent="0.2">
      <c r="A7066" s="40"/>
      <c r="W7066" s="40"/>
      <c r="X7066" s="40"/>
      <c r="Y7066" s="40"/>
      <c r="Z7066" s="40"/>
    </row>
    <row r="7067" spans="1:26" x14ac:dyDescent="0.2">
      <c r="A7067" s="40"/>
      <c r="W7067" s="40"/>
      <c r="X7067" s="40"/>
      <c r="Y7067" s="40"/>
      <c r="Z7067" s="40"/>
    </row>
    <row r="7068" spans="1:26" x14ac:dyDescent="0.2">
      <c r="A7068" s="40"/>
      <c r="W7068" s="40"/>
      <c r="X7068" s="40"/>
      <c r="Y7068" s="40"/>
      <c r="Z7068" s="40"/>
    </row>
    <row r="7069" spans="1:26" x14ac:dyDescent="0.2">
      <c r="A7069" s="40"/>
      <c r="W7069" s="40"/>
      <c r="X7069" s="40"/>
      <c r="Y7069" s="40"/>
      <c r="Z7069" s="40"/>
    </row>
    <row r="7070" spans="1:26" x14ac:dyDescent="0.2">
      <c r="A7070" s="40"/>
      <c r="W7070" s="40"/>
      <c r="X7070" s="40"/>
      <c r="Y7070" s="40"/>
      <c r="Z7070" s="40"/>
    </row>
    <row r="7071" spans="1:26" x14ac:dyDescent="0.2">
      <c r="A7071" s="40"/>
      <c r="W7071" s="40"/>
      <c r="X7071" s="40"/>
      <c r="Y7071" s="40"/>
      <c r="Z7071" s="40"/>
    </row>
    <row r="7072" spans="1:26" x14ac:dyDescent="0.2">
      <c r="A7072" s="40"/>
      <c r="W7072" s="40"/>
      <c r="X7072" s="40"/>
      <c r="Y7072" s="40"/>
      <c r="Z7072" s="40"/>
    </row>
    <row r="7073" spans="1:26" x14ac:dyDescent="0.2">
      <c r="A7073" s="40"/>
      <c r="W7073" s="40"/>
      <c r="X7073" s="40"/>
      <c r="Y7073" s="40"/>
      <c r="Z7073" s="40"/>
    </row>
    <row r="7074" spans="1:26" x14ac:dyDescent="0.2">
      <c r="A7074" s="40"/>
      <c r="W7074" s="40"/>
      <c r="X7074" s="40"/>
      <c r="Y7074" s="40"/>
      <c r="Z7074" s="40"/>
    </row>
    <row r="7075" spans="1:26" x14ac:dyDescent="0.2">
      <c r="A7075" s="40"/>
      <c r="W7075" s="40"/>
      <c r="X7075" s="40"/>
      <c r="Y7075" s="40"/>
      <c r="Z7075" s="40"/>
    </row>
    <row r="7076" spans="1:26" x14ac:dyDescent="0.2">
      <c r="A7076" s="40"/>
      <c r="W7076" s="40"/>
      <c r="X7076" s="40"/>
      <c r="Y7076" s="40"/>
      <c r="Z7076" s="40"/>
    </row>
    <row r="7077" spans="1:26" x14ac:dyDescent="0.2">
      <c r="A7077" s="40"/>
      <c r="W7077" s="40"/>
      <c r="X7077" s="40"/>
      <c r="Y7077" s="40"/>
      <c r="Z7077" s="40"/>
    </row>
    <row r="7078" spans="1:26" x14ac:dyDescent="0.2">
      <c r="A7078" s="40"/>
      <c r="W7078" s="40"/>
      <c r="X7078" s="40"/>
      <c r="Y7078" s="40"/>
      <c r="Z7078" s="40"/>
    </row>
    <row r="7079" spans="1:26" x14ac:dyDescent="0.2">
      <c r="A7079" s="40"/>
      <c r="W7079" s="40"/>
      <c r="X7079" s="40"/>
      <c r="Y7079" s="40"/>
      <c r="Z7079" s="40"/>
    </row>
    <row r="7080" spans="1:26" x14ac:dyDescent="0.2">
      <c r="A7080" s="40"/>
      <c r="W7080" s="40"/>
      <c r="X7080" s="40"/>
      <c r="Y7080" s="40"/>
      <c r="Z7080" s="40"/>
    </row>
    <row r="7081" spans="1:26" x14ac:dyDescent="0.2">
      <c r="A7081" s="40"/>
      <c r="W7081" s="40"/>
      <c r="X7081" s="40"/>
      <c r="Y7081" s="40"/>
      <c r="Z7081" s="40"/>
    </row>
    <row r="7082" spans="1:26" x14ac:dyDescent="0.2">
      <c r="A7082" s="40"/>
      <c r="W7082" s="40"/>
      <c r="X7082" s="40"/>
      <c r="Y7082" s="40"/>
      <c r="Z7082" s="40"/>
    </row>
    <row r="7083" spans="1:26" x14ac:dyDescent="0.2">
      <c r="A7083" s="40"/>
      <c r="W7083" s="40"/>
      <c r="X7083" s="40"/>
      <c r="Y7083" s="40"/>
      <c r="Z7083" s="40"/>
    </row>
    <row r="7084" spans="1:26" x14ac:dyDescent="0.2">
      <c r="A7084" s="40"/>
      <c r="W7084" s="40"/>
      <c r="X7084" s="40"/>
      <c r="Y7084" s="40"/>
      <c r="Z7084" s="40"/>
    </row>
    <row r="7085" spans="1:26" x14ac:dyDescent="0.2">
      <c r="A7085" s="40"/>
      <c r="W7085" s="40"/>
      <c r="X7085" s="40"/>
      <c r="Y7085" s="40"/>
      <c r="Z7085" s="40"/>
    </row>
    <row r="7086" spans="1:26" x14ac:dyDescent="0.2">
      <c r="A7086" s="40"/>
      <c r="W7086" s="40"/>
      <c r="X7086" s="40"/>
      <c r="Y7086" s="40"/>
      <c r="Z7086" s="40"/>
    </row>
    <row r="7087" spans="1:26" x14ac:dyDescent="0.2">
      <c r="A7087" s="40"/>
      <c r="W7087" s="40"/>
      <c r="X7087" s="40"/>
      <c r="Y7087" s="40"/>
      <c r="Z7087" s="40"/>
    </row>
    <row r="7088" spans="1:26" x14ac:dyDescent="0.2">
      <c r="A7088" s="40"/>
      <c r="W7088" s="40"/>
      <c r="X7088" s="40"/>
      <c r="Y7088" s="40"/>
      <c r="Z7088" s="40"/>
    </row>
    <row r="7089" spans="1:26" x14ac:dyDescent="0.2">
      <c r="A7089" s="40"/>
      <c r="W7089" s="40"/>
      <c r="X7089" s="40"/>
      <c r="Y7089" s="40"/>
      <c r="Z7089" s="40"/>
    </row>
    <row r="7090" spans="1:26" x14ac:dyDescent="0.2">
      <c r="A7090" s="40"/>
      <c r="W7090" s="40"/>
      <c r="X7090" s="40"/>
      <c r="Y7090" s="40"/>
      <c r="Z7090" s="40"/>
    </row>
    <row r="7091" spans="1:26" x14ac:dyDescent="0.2">
      <c r="A7091" s="40"/>
      <c r="W7091" s="40"/>
      <c r="X7091" s="40"/>
      <c r="Y7091" s="40"/>
      <c r="Z7091" s="40"/>
    </row>
    <row r="7092" spans="1:26" x14ac:dyDescent="0.2">
      <c r="A7092" s="40"/>
      <c r="W7092" s="40"/>
      <c r="X7092" s="40"/>
      <c r="Y7092" s="40"/>
      <c r="Z7092" s="40"/>
    </row>
    <row r="7093" spans="1:26" x14ac:dyDescent="0.2">
      <c r="A7093" s="40"/>
      <c r="W7093" s="40"/>
      <c r="X7093" s="40"/>
      <c r="Y7093" s="40"/>
      <c r="Z7093" s="40"/>
    </row>
    <row r="7094" spans="1:26" x14ac:dyDescent="0.2">
      <c r="A7094" s="40"/>
      <c r="W7094" s="40"/>
      <c r="X7094" s="40"/>
      <c r="Y7094" s="40"/>
      <c r="Z7094" s="40"/>
    </row>
    <row r="7095" spans="1:26" x14ac:dyDescent="0.2">
      <c r="A7095" s="40"/>
      <c r="W7095" s="40"/>
      <c r="X7095" s="40"/>
      <c r="Y7095" s="40"/>
      <c r="Z7095" s="40"/>
    </row>
    <row r="7096" spans="1:26" x14ac:dyDescent="0.2">
      <c r="A7096" s="40"/>
      <c r="W7096" s="40"/>
      <c r="X7096" s="40"/>
      <c r="Y7096" s="40"/>
      <c r="Z7096" s="40"/>
    </row>
    <row r="7097" spans="1:26" x14ac:dyDescent="0.2">
      <c r="A7097" s="40"/>
      <c r="W7097" s="40"/>
      <c r="X7097" s="40"/>
      <c r="Y7097" s="40"/>
      <c r="Z7097" s="40"/>
    </row>
    <row r="7098" spans="1:26" x14ac:dyDescent="0.2">
      <c r="A7098" s="40"/>
      <c r="W7098" s="40"/>
      <c r="X7098" s="40"/>
      <c r="Y7098" s="40"/>
      <c r="Z7098" s="40"/>
    </row>
    <row r="7099" spans="1:26" x14ac:dyDescent="0.2">
      <c r="A7099" s="40"/>
      <c r="W7099" s="40"/>
      <c r="X7099" s="40"/>
      <c r="Y7099" s="40"/>
      <c r="Z7099" s="40"/>
    </row>
    <row r="7100" spans="1:26" x14ac:dyDescent="0.2">
      <c r="A7100" s="40"/>
      <c r="W7100" s="40"/>
      <c r="X7100" s="40"/>
      <c r="Y7100" s="40"/>
      <c r="Z7100" s="40"/>
    </row>
    <row r="7101" spans="1:26" x14ac:dyDescent="0.2">
      <c r="A7101" s="40"/>
      <c r="W7101" s="40"/>
      <c r="X7101" s="40"/>
      <c r="Y7101" s="40"/>
      <c r="Z7101" s="40"/>
    </row>
    <row r="7102" spans="1:26" x14ac:dyDescent="0.2">
      <c r="A7102" s="40"/>
      <c r="W7102" s="40"/>
      <c r="X7102" s="40"/>
      <c r="Y7102" s="40"/>
      <c r="Z7102" s="40"/>
    </row>
    <row r="7103" spans="1:26" x14ac:dyDescent="0.2">
      <c r="A7103" s="40"/>
      <c r="W7103" s="40"/>
      <c r="X7103" s="40"/>
      <c r="Y7103" s="40"/>
      <c r="Z7103" s="40"/>
    </row>
    <row r="7104" spans="1:26" x14ac:dyDescent="0.2">
      <c r="A7104" s="40"/>
      <c r="W7104" s="40"/>
      <c r="X7104" s="40"/>
      <c r="Y7104" s="40"/>
      <c r="Z7104" s="40"/>
    </row>
    <row r="7105" spans="1:26" x14ac:dyDescent="0.2">
      <c r="A7105" s="40"/>
      <c r="W7105" s="40"/>
      <c r="X7105" s="40"/>
      <c r="Y7105" s="40"/>
      <c r="Z7105" s="40"/>
    </row>
    <row r="7106" spans="1:26" x14ac:dyDescent="0.2">
      <c r="A7106" s="40"/>
      <c r="W7106" s="40"/>
      <c r="X7106" s="40"/>
      <c r="Y7106" s="40"/>
      <c r="Z7106" s="40"/>
    </row>
    <row r="7107" spans="1:26" x14ac:dyDescent="0.2">
      <c r="A7107" s="40"/>
      <c r="W7107" s="40"/>
      <c r="X7107" s="40"/>
      <c r="Y7107" s="40"/>
      <c r="Z7107" s="40"/>
    </row>
    <row r="7108" spans="1:26" x14ac:dyDescent="0.2">
      <c r="A7108" s="40"/>
      <c r="W7108" s="40"/>
      <c r="X7108" s="40"/>
      <c r="Y7108" s="40"/>
      <c r="Z7108" s="40"/>
    </row>
    <row r="7109" spans="1:26" x14ac:dyDescent="0.2">
      <c r="A7109" s="40"/>
      <c r="W7109" s="40"/>
      <c r="X7109" s="40"/>
      <c r="Y7109" s="40"/>
      <c r="Z7109" s="40"/>
    </row>
    <row r="7110" spans="1:26" x14ac:dyDescent="0.2">
      <c r="A7110" s="40"/>
      <c r="W7110" s="40"/>
      <c r="X7110" s="40"/>
      <c r="Y7110" s="40"/>
      <c r="Z7110" s="40"/>
    </row>
    <row r="7111" spans="1:26" x14ac:dyDescent="0.2">
      <c r="A7111" s="40"/>
      <c r="W7111" s="40"/>
      <c r="X7111" s="40"/>
      <c r="Y7111" s="40"/>
      <c r="Z7111" s="40"/>
    </row>
    <row r="7112" spans="1:26" x14ac:dyDescent="0.2">
      <c r="A7112" s="40"/>
      <c r="W7112" s="40"/>
      <c r="X7112" s="40"/>
      <c r="Y7112" s="40"/>
      <c r="Z7112" s="40"/>
    </row>
    <row r="7113" spans="1:26" x14ac:dyDescent="0.2">
      <c r="A7113" s="40"/>
      <c r="W7113" s="40"/>
      <c r="X7113" s="40"/>
      <c r="Y7113" s="40"/>
      <c r="Z7113" s="40"/>
    </row>
    <row r="7114" spans="1:26" x14ac:dyDescent="0.2">
      <c r="A7114" s="40"/>
      <c r="W7114" s="40"/>
      <c r="X7114" s="40"/>
      <c r="Y7114" s="40"/>
      <c r="Z7114" s="40"/>
    </row>
    <row r="7115" spans="1:26" x14ac:dyDescent="0.2">
      <c r="A7115" s="40"/>
      <c r="W7115" s="40"/>
      <c r="X7115" s="40"/>
      <c r="Y7115" s="40"/>
      <c r="Z7115" s="40"/>
    </row>
    <row r="7116" spans="1:26" x14ac:dyDescent="0.2">
      <c r="A7116" s="40"/>
      <c r="W7116" s="40"/>
      <c r="X7116" s="40"/>
      <c r="Y7116" s="40"/>
      <c r="Z7116" s="40"/>
    </row>
    <row r="7117" spans="1:26" x14ac:dyDescent="0.2">
      <c r="A7117" s="40"/>
      <c r="W7117" s="40"/>
      <c r="X7117" s="40"/>
      <c r="Y7117" s="40"/>
      <c r="Z7117" s="40"/>
    </row>
    <row r="7118" spans="1:26" x14ac:dyDescent="0.2">
      <c r="A7118" s="40"/>
      <c r="W7118" s="40"/>
      <c r="X7118" s="40"/>
      <c r="Y7118" s="40"/>
      <c r="Z7118" s="40"/>
    </row>
    <row r="7119" spans="1:26" x14ac:dyDescent="0.2">
      <c r="A7119" s="40"/>
      <c r="W7119" s="40"/>
      <c r="X7119" s="40"/>
      <c r="Y7119" s="40"/>
      <c r="Z7119" s="40"/>
    </row>
    <row r="7120" spans="1:26" x14ac:dyDescent="0.2">
      <c r="A7120" s="40"/>
      <c r="W7120" s="40"/>
      <c r="X7120" s="40"/>
      <c r="Y7120" s="40"/>
      <c r="Z7120" s="40"/>
    </row>
    <row r="7121" spans="1:26" x14ac:dyDescent="0.2">
      <c r="A7121" s="40"/>
      <c r="W7121" s="40"/>
      <c r="X7121" s="40"/>
      <c r="Y7121" s="40"/>
      <c r="Z7121" s="40"/>
    </row>
    <row r="7122" spans="1:26" x14ac:dyDescent="0.2">
      <c r="A7122" s="40"/>
      <c r="W7122" s="40"/>
      <c r="X7122" s="40"/>
      <c r="Y7122" s="40"/>
      <c r="Z7122" s="40"/>
    </row>
    <row r="7123" spans="1:26" x14ac:dyDescent="0.2">
      <c r="A7123" s="40"/>
      <c r="W7123" s="40"/>
      <c r="X7123" s="40"/>
      <c r="Y7123" s="40"/>
      <c r="Z7123" s="40"/>
    </row>
    <row r="7124" spans="1:26" x14ac:dyDescent="0.2">
      <c r="A7124" s="40"/>
      <c r="W7124" s="40"/>
      <c r="X7124" s="40"/>
      <c r="Y7124" s="40"/>
      <c r="Z7124" s="40"/>
    </row>
    <row r="7125" spans="1:26" x14ac:dyDescent="0.2">
      <c r="A7125" s="40"/>
      <c r="W7125" s="40"/>
      <c r="X7125" s="40"/>
      <c r="Y7125" s="40"/>
      <c r="Z7125" s="40"/>
    </row>
    <row r="7126" spans="1:26" x14ac:dyDescent="0.2">
      <c r="A7126" s="40"/>
      <c r="W7126" s="40"/>
      <c r="X7126" s="40"/>
      <c r="Y7126" s="40"/>
      <c r="Z7126" s="40"/>
    </row>
    <row r="7127" spans="1:26" x14ac:dyDescent="0.2">
      <c r="A7127" s="40"/>
      <c r="W7127" s="40"/>
      <c r="X7127" s="40"/>
      <c r="Y7127" s="40"/>
      <c r="Z7127" s="40"/>
    </row>
    <row r="7128" spans="1:26" x14ac:dyDescent="0.2">
      <c r="A7128" s="40"/>
      <c r="W7128" s="40"/>
      <c r="X7128" s="40"/>
      <c r="Y7128" s="40"/>
      <c r="Z7128" s="40"/>
    </row>
    <row r="7129" spans="1:26" x14ac:dyDescent="0.2">
      <c r="A7129" s="40"/>
      <c r="W7129" s="40"/>
      <c r="X7129" s="40"/>
      <c r="Y7129" s="40"/>
      <c r="Z7129" s="40"/>
    </row>
    <row r="7130" spans="1:26" x14ac:dyDescent="0.2">
      <c r="A7130" s="40"/>
      <c r="W7130" s="40"/>
      <c r="X7130" s="40"/>
      <c r="Y7130" s="40"/>
      <c r="Z7130" s="40"/>
    </row>
    <row r="7131" spans="1:26" x14ac:dyDescent="0.2">
      <c r="A7131" s="40"/>
      <c r="W7131" s="40"/>
      <c r="X7131" s="40"/>
      <c r="Y7131" s="40"/>
      <c r="Z7131" s="40"/>
    </row>
    <row r="7132" spans="1:26" x14ac:dyDescent="0.2">
      <c r="A7132" s="40"/>
      <c r="W7132" s="40"/>
      <c r="X7132" s="40"/>
      <c r="Y7132" s="40"/>
      <c r="Z7132" s="40"/>
    </row>
    <row r="7133" spans="1:26" x14ac:dyDescent="0.2">
      <c r="A7133" s="40"/>
      <c r="W7133" s="40"/>
      <c r="X7133" s="40"/>
      <c r="Y7133" s="40"/>
      <c r="Z7133" s="40"/>
    </row>
    <row r="7134" spans="1:26" x14ac:dyDescent="0.2">
      <c r="A7134" s="40"/>
      <c r="W7134" s="40"/>
      <c r="X7134" s="40"/>
      <c r="Y7134" s="40"/>
      <c r="Z7134" s="40"/>
    </row>
    <row r="7135" spans="1:26" x14ac:dyDescent="0.2">
      <c r="A7135" s="40"/>
      <c r="W7135" s="40"/>
      <c r="X7135" s="40"/>
      <c r="Y7135" s="40"/>
      <c r="Z7135" s="40"/>
    </row>
    <row r="7136" spans="1:26" x14ac:dyDescent="0.2">
      <c r="A7136" s="40"/>
      <c r="W7136" s="40"/>
      <c r="X7136" s="40"/>
      <c r="Y7136" s="40"/>
      <c r="Z7136" s="40"/>
    </row>
    <row r="7137" spans="1:26" x14ac:dyDescent="0.2">
      <c r="A7137" s="40"/>
      <c r="W7137" s="40"/>
      <c r="X7137" s="40"/>
      <c r="Y7137" s="40"/>
      <c r="Z7137" s="40"/>
    </row>
    <row r="7138" spans="1:26" x14ac:dyDescent="0.2">
      <c r="A7138" s="40"/>
      <c r="W7138" s="40"/>
      <c r="X7138" s="40"/>
      <c r="Y7138" s="40"/>
      <c r="Z7138" s="40"/>
    </row>
    <row r="7139" spans="1:26" x14ac:dyDescent="0.2">
      <c r="A7139" s="40"/>
      <c r="W7139" s="40"/>
      <c r="X7139" s="40"/>
      <c r="Y7139" s="40"/>
      <c r="Z7139" s="40"/>
    </row>
    <row r="7140" spans="1:26" x14ac:dyDescent="0.2">
      <c r="A7140" s="40"/>
      <c r="W7140" s="40"/>
      <c r="X7140" s="40"/>
      <c r="Y7140" s="40"/>
      <c r="Z7140" s="40"/>
    </row>
    <row r="7141" spans="1:26" x14ac:dyDescent="0.2">
      <c r="A7141" s="40"/>
      <c r="W7141" s="40"/>
      <c r="X7141" s="40"/>
      <c r="Y7141" s="40"/>
      <c r="Z7141" s="40"/>
    </row>
    <row r="7142" spans="1:26" x14ac:dyDescent="0.2">
      <c r="A7142" s="40"/>
      <c r="W7142" s="40"/>
      <c r="X7142" s="40"/>
      <c r="Y7142" s="40"/>
      <c r="Z7142" s="40"/>
    </row>
    <row r="7143" spans="1:26" x14ac:dyDescent="0.2">
      <c r="A7143" s="40"/>
      <c r="W7143" s="40"/>
      <c r="X7143" s="40"/>
      <c r="Y7143" s="40"/>
      <c r="Z7143" s="40"/>
    </row>
    <row r="7144" spans="1:26" x14ac:dyDescent="0.2">
      <c r="A7144" s="40"/>
      <c r="W7144" s="40"/>
      <c r="X7144" s="40"/>
      <c r="Y7144" s="40"/>
      <c r="Z7144" s="40"/>
    </row>
    <row r="7145" spans="1:26" x14ac:dyDescent="0.2">
      <c r="A7145" s="40"/>
      <c r="W7145" s="40"/>
      <c r="X7145" s="40"/>
      <c r="Y7145" s="40"/>
      <c r="Z7145" s="40"/>
    </row>
    <row r="7146" spans="1:26" x14ac:dyDescent="0.2">
      <c r="A7146" s="40"/>
      <c r="W7146" s="40"/>
      <c r="X7146" s="40"/>
      <c r="Y7146" s="40"/>
      <c r="Z7146" s="40"/>
    </row>
    <row r="7147" spans="1:26" x14ac:dyDescent="0.2">
      <c r="A7147" s="40"/>
      <c r="W7147" s="40"/>
      <c r="X7147" s="40"/>
      <c r="Y7147" s="40"/>
      <c r="Z7147" s="40"/>
    </row>
    <row r="7148" spans="1:26" x14ac:dyDescent="0.2">
      <c r="A7148" s="40"/>
      <c r="W7148" s="40"/>
      <c r="X7148" s="40"/>
      <c r="Y7148" s="40"/>
      <c r="Z7148" s="40"/>
    </row>
    <row r="7149" spans="1:26" x14ac:dyDescent="0.2">
      <c r="A7149" s="40"/>
      <c r="W7149" s="40"/>
      <c r="X7149" s="40"/>
      <c r="Y7149" s="40"/>
      <c r="Z7149" s="40"/>
    </row>
    <row r="7150" spans="1:26" x14ac:dyDescent="0.2">
      <c r="A7150" s="40"/>
      <c r="W7150" s="40"/>
      <c r="X7150" s="40"/>
      <c r="Y7150" s="40"/>
      <c r="Z7150" s="40"/>
    </row>
    <row r="7151" spans="1:26" x14ac:dyDescent="0.2">
      <c r="A7151" s="40"/>
      <c r="W7151" s="40"/>
      <c r="X7151" s="40"/>
      <c r="Y7151" s="40"/>
      <c r="Z7151" s="40"/>
    </row>
    <row r="7152" spans="1:26" x14ac:dyDescent="0.2">
      <c r="A7152" s="40"/>
      <c r="W7152" s="40"/>
      <c r="X7152" s="40"/>
      <c r="Y7152" s="40"/>
      <c r="Z7152" s="40"/>
    </row>
    <row r="7153" spans="1:26" x14ac:dyDescent="0.2">
      <c r="A7153" s="40"/>
      <c r="W7153" s="40"/>
      <c r="X7153" s="40"/>
      <c r="Y7153" s="40"/>
      <c r="Z7153" s="40"/>
    </row>
    <row r="7154" spans="1:26" x14ac:dyDescent="0.2">
      <c r="A7154" s="40"/>
      <c r="W7154" s="40"/>
      <c r="X7154" s="40"/>
      <c r="Y7154" s="40"/>
      <c r="Z7154" s="40"/>
    </row>
    <row r="7155" spans="1:26" x14ac:dyDescent="0.2">
      <c r="A7155" s="40"/>
      <c r="W7155" s="40"/>
      <c r="X7155" s="40"/>
      <c r="Y7155" s="40"/>
      <c r="Z7155" s="40"/>
    </row>
    <row r="7156" spans="1:26" x14ac:dyDescent="0.2">
      <c r="A7156" s="40"/>
      <c r="W7156" s="40"/>
      <c r="X7156" s="40"/>
      <c r="Y7156" s="40"/>
      <c r="Z7156" s="40"/>
    </row>
    <row r="7157" spans="1:26" x14ac:dyDescent="0.2">
      <c r="A7157" s="40"/>
      <c r="W7157" s="40"/>
      <c r="X7157" s="40"/>
      <c r="Y7157" s="40"/>
      <c r="Z7157" s="40"/>
    </row>
    <row r="7158" spans="1:26" x14ac:dyDescent="0.2">
      <c r="A7158" s="40"/>
      <c r="W7158" s="40"/>
      <c r="X7158" s="40"/>
      <c r="Y7158" s="40"/>
      <c r="Z7158" s="40"/>
    </row>
    <row r="7159" spans="1:26" x14ac:dyDescent="0.2">
      <c r="A7159" s="40"/>
      <c r="W7159" s="40"/>
      <c r="X7159" s="40"/>
      <c r="Y7159" s="40"/>
      <c r="Z7159" s="40"/>
    </row>
    <row r="7160" spans="1:26" x14ac:dyDescent="0.2">
      <c r="A7160" s="40"/>
      <c r="W7160" s="40"/>
      <c r="X7160" s="40"/>
      <c r="Y7160" s="40"/>
      <c r="Z7160" s="40"/>
    </row>
    <row r="7161" spans="1:26" x14ac:dyDescent="0.2">
      <c r="A7161" s="40"/>
      <c r="W7161" s="40"/>
      <c r="X7161" s="40"/>
      <c r="Y7161" s="40"/>
      <c r="Z7161" s="40"/>
    </row>
    <row r="7162" spans="1:26" x14ac:dyDescent="0.2">
      <c r="A7162" s="40"/>
      <c r="W7162" s="40"/>
      <c r="X7162" s="40"/>
      <c r="Y7162" s="40"/>
      <c r="Z7162" s="40"/>
    </row>
    <row r="7163" spans="1:26" x14ac:dyDescent="0.2">
      <c r="A7163" s="40"/>
      <c r="W7163" s="40"/>
      <c r="X7163" s="40"/>
      <c r="Y7163" s="40"/>
      <c r="Z7163" s="40"/>
    </row>
    <row r="7164" spans="1:26" x14ac:dyDescent="0.2">
      <c r="A7164" s="40"/>
      <c r="W7164" s="40"/>
      <c r="X7164" s="40"/>
      <c r="Y7164" s="40"/>
      <c r="Z7164" s="40"/>
    </row>
    <row r="7165" spans="1:26" x14ac:dyDescent="0.2">
      <c r="A7165" s="40"/>
      <c r="W7165" s="40"/>
      <c r="X7165" s="40"/>
      <c r="Y7165" s="40"/>
      <c r="Z7165" s="40"/>
    </row>
    <row r="7166" spans="1:26" x14ac:dyDescent="0.2">
      <c r="A7166" s="40"/>
      <c r="W7166" s="40"/>
      <c r="X7166" s="40"/>
      <c r="Y7166" s="40"/>
      <c r="Z7166" s="40"/>
    </row>
    <row r="7167" spans="1:26" x14ac:dyDescent="0.2">
      <c r="A7167" s="40"/>
      <c r="W7167" s="40"/>
      <c r="X7167" s="40"/>
      <c r="Y7167" s="40"/>
      <c r="Z7167" s="40"/>
    </row>
    <row r="7168" spans="1:26" x14ac:dyDescent="0.2">
      <c r="A7168" s="40"/>
      <c r="W7168" s="40"/>
      <c r="X7168" s="40"/>
      <c r="Y7168" s="40"/>
      <c r="Z7168" s="40"/>
    </row>
    <row r="7169" spans="1:26" x14ac:dyDescent="0.2">
      <c r="A7169" s="40"/>
      <c r="W7169" s="40"/>
      <c r="X7169" s="40"/>
      <c r="Y7169" s="40"/>
      <c r="Z7169" s="40"/>
    </row>
    <row r="7170" spans="1:26" x14ac:dyDescent="0.2">
      <c r="A7170" s="40"/>
      <c r="W7170" s="40"/>
      <c r="X7170" s="40"/>
      <c r="Y7170" s="40"/>
      <c r="Z7170" s="40"/>
    </row>
    <row r="7171" spans="1:26" x14ac:dyDescent="0.2">
      <c r="A7171" s="40"/>
      <c r="W7171" s="40"/>
      <c r="X7171" s="40"/>
      <c r="Y7171" s="40"/>
      <c r="Z7171" s="40"/>
    </row>
    <row r="7172" spans="1:26" x14ac:dyDescent="0.2">
      <c r="A7172" s="40"/>
      <c r="W7172" s="40"/>
      <c r="X7172" s="40"/>
      <c r="Y7172" s="40"/>
      <c r="Z7172" s="40"/>
    </row>
    <row r="7173" spans="1:26" x14ac:dyDescent="0.2">
      <c r="A7173" s="40"/>
      <c r="W7173" s="40"/>
      <c r="X7173" s="40"/>
      <c r="Y7173" s="40"/>
      <c r="Z7173" s="40"/>
    </row>
    <row r="7174" spans="1:26" x14ac:dyDescent="0.2">
      <c r="A7174" s="40"/>
      <c r="W7174" s="40"/>
      <c r="X7174" s="40"/>
      <c r="Y7174" s="40"/>
      <c r="Z7174" s="40"/>
    </row>
    <row r="7175" spans="1:26" x14ac:dyDescent="0.2">
      <c r="A7175" s="40"/>
      <c r="W7175" s="40"/>
      <c r="X7175" s="40"/>
      <c r="Y7175" s="40"/>
      <c r="Z7175" s="40"/>
    </row>
    <row r="7176" spans="1:26" x14ac:dyDescent="0.2">
      <c r="A7176" s="40"/>
      <c r="W7176" s="40"/>
      <c r="X7176" s="40"/>
      <c r="Y7176" s="40"/>
      <c r="Z7176" s="40"/>
    </row>
    <row r="7177" spans="1:26" x14ac:dyDescent="0.2">
      <c r="A7177" s="40"/>
      <c r="W7177" s="40"/>
      <c r="X7177" s="40"/>
      <c r="Y7177" s="40"/>
      <c r="Z7177" s="40"/>
    </row>
    <row r="7178" spans="1:26" x14ac:dyDescent="0.2">
      <c r="A7178" s="40"/>
      <c r="W7178" s="40"/>
      <c r="X7178" s="40"/>
      <c r="Y7178" s="40"/>
      <c r="Z7178" s="40"/>
    </row>
    <row r="7179" spans="1:26" x14ac:dyDescent="0.2">
      <c r="A7179" s="40"/>
      <c r="W7179" s="40"/>
      <c r="X7179" s="40"/>
      <c r="Y7179" s="40"/>
      <c r="Z7179" s="40"/>
    </row>
    <row r="7180" spans="1:26" x14ac:dyDescent="0.2">
      <c r="A7180" s="40"/>
      <c r="W7180" s="40"/>
      <c r="X7180" s="40"/>
      <c r="Y7180" s="40"/>
      <c r="Z7180" s="40"/>
    </row>
    <row r="7181" spans="1:26" x14ac:dyDescent="0.2">
      <c r="A7181" s="40"/>
      <c r="W7181" s="40"/>
      <c r="X7181" s="40"/>
      <c r="Y7181" s="40"/>
      <c r="Z7181" s="40"/>
    </row>
    <row r="7182" spans="1:26" x14ac:dyDescent="0.2">
      <c r="A7182" s="40"/>
      <c r="W7182" s="40"/>
      <c r="X7182" s="40"/>
      <c r="Y7182" s="40"/>
      <c r="Z7182" s="40"/>
    </row>
    <row r="7183" spans="1:26" x14ac:dyDescent="0.2">
      <c r="A7183" s="40"/>
      <c r="W7183" s="40"/>
      <c r="X7183" s="40"/>
      <c r="Y7183" s="40"/>
      <c r="Z7183" s="40"/>
    </row>
    <row r="7184" spans="1:26" x14ac:dyDescent="0.2">
      <c r="A7184" s="40"/>
      <c r="W7184" s="40"/>
      <c r="X7184" s="40"/>
      <c r="Y7184" s="40"/>
      <c r="Z7184" s="40"/>
    </row>
    <row r="7185" spans="1:26" x14ac:dyDescent="0.2">
      <c r="A7185" s="40"/>
      <c r="W7185" s="40"/>
      <c r="X7185" s="40"/>
      <c r="Y7185" s="40"/>
      <c r="Z7185" s="40"/>
    </row>
    <row r="7186" spans="1:26" x14ac:dyDescent="0.2">
      <c r="A7186" s="40"/>
      <c r="W7186" s="40"/>
      <c r="X7186" s="40"/>
      <c r="Y7186" s="40"/>
      <c r="Z7186" s="40"/>
    </row>
    <row r="7187" spans="1:26" x14ac:dyDescent="0.2">
      <c r="A7187" s="40"/>
      <c r="W7187" s="40"/>
      <c r="X7187" s="40"/>
      <c r="Y7187" s="40"/>
      <c r="Z7187" s="40"/>
    </row>
    <row r="7188" spans="1:26" x14ac:dyDescent="0.2">
      <c r="A7188" s="40"/>
      <c r="W7188" s="40"/>
      <c r="X7188" s="40"/>
      <c r="Y7188" s="40"/>
      <c r="Z7188" s="40"/>
    </row>
    <row r="7189" spans="1:26" x14ac:dyDescent="0.2">
      <c r="A7189" s="40"/>
      <c r="W7189" s="40"/>
      <c r="X7189" s="40"/>
      <c r="Y7189" s="40"/>
      <c r="Z7189" s="40"/>
    </row>
    <row r="7190" spans="1:26" x14ac:dyDescent="0.2">
      <c r="A7190" s="40"/>
      <c r="W7190" s="40"/>
      <c r="X7190" s="40"/>
      <c r="Y7190" s="40"/>
      <c r="Z7190" s="40"/>
    </row>
    <row r="7191" spans="1:26" x14ac:dyDescent="0.2">
      <c r="A7191" s="40"/>
      <c r="W7191" s="40"/>
      <c r="X7191" s="40"/>
      <c r="Y7191" s="40"/>
      <c r="Z7191" s="40"/>
    </row>
    <row r="7192" spans="1:26" x14ac:dyDescent="0.2">
      <c r="A7192" s="40"/>
      <c r="W7192" s="40"/>
      <c r="X7192" s="40"/>
      <c r="Y7192" s="40"/>
      <c r="Z7192" s="40"/>
    </row>
    <row r="7193" spans="1:26" x14ac:dyDescent="0.2">
      <c r="A7193" s="40"/>
      <c r="W7193" s="40"/>
      <c r="X7193" s="40"/>
      <c r="Y7193" s="40"/>
      <c r="Z7193" s="40"/>
    </row>
    <row r="7194" spans="1:26" x14ac:dyDescent="0.2">
      <c r="A7194" s="40"/>
      <c r="W7194" s="40"/>
      <c r="X7194" s="40"/>
      <c r="Y7194" s="40"/>
      <c r="Z7194" s="40"/>
    </row>
    <row r="7195" spans="1:26" x14ac:dyDescent="0.2">
      <c r="A7195" s="40"/>
      <c r="W7195" s="40"/>
      <c r="X7195" s="40"/>
      <c r="Y7195" s="40"/>
      <c r="Z7195" s="40"/>
    </row>
    <row r="7196" spans="1:26" x14ac:dyDescent="0.2">
      <c r="A7196" s="40"/>
      <c r="W7196" s="40"/>
      <c r="X7196" s="40"/>
      <c r="Y7196" s="40"/>
      <c r="Z7196" s="40"/>
    </row>
    <row r="7197" spans="1:26" x14ac:dyDescent="0.2">
      <c r="A7197" s="40"/>
      <c r="W7197" s="40"/>
      <c r="X7197" s="40"/>
      <c r="Y7197" s="40"/>
      <c r="Z7197" s="40"/>
    </row>
    <row r="7198" spans="1:26" x14ac:dyDescent="0.2">
      <c r="A7198" s="40"/>
      <c r="W7198" s="40"/>
      <c r="X7198" s="40"/>
      <c r="Y7198" s="40"/>
      <c r="Z7198" s="40"/>
    </row>
    <row r="7199" spans="1:26" x14ac:dyDescent="0.2">
      <c r="A7199" s="40"/>
      <c r="W7199" s="40"/>
      <c r="X7199" s="40"/>
      <c r="Y7199" s="40"/>
      <c r="Z7199" s="40"/>
    </row>
    <row r="7200" spans="1:26" x14ac:dyDescent="0.2">
      <c r="A7200" s="40"/>
      <c r="W7200" s="40"/>
      <c r="X7200" s="40"/>
      <c r="Y7200" s="40"/>
      <c r="Z7200" s="40"/>
    </row>
    <row r="7201" spans="1:26" x14ac:dyDescent="0.2">
      <c r="A7201" s="40"/>
      <c r="W7201" s="40"/>
      <c r="X7201" s="40"/>
      <c r="Y7201" s="40"/>
      <c r="Z7201" s="40"/>
    </row>
    <row r="7202" spans="1:26" x14ac:dyDescent="0.2">
      <c r="A7202" s="40"/>
      <c r="W7202" s="40"/>
      <c r="X7202" s="40"/>
      <c r="Y7202" s="40"/>
      <c r="Z7202" s="40"/>
    </row>
    <row r="7203" spans="1:26" x14ac:dyDescent="0.2">
      <c r="A7203" s="40"/>
      <c r="W7203" s="40"/>
      <c r="X7203" s="40"/>
      <c r="Y7203" s="40"/>
      <c r="Z7203" s="40"/>
    </row>
    <row r="7204" spans="1:26" x14ac:dyDescent="0.2">
      <c r="A7204" s="40"/>
      <c r="W7204" s="40"/>
      <c r="X7204" s="40"/>
      <c r="Y7204" s="40"/>
      <c r="Z7204" s="40"/>
    </row>
    <row r="7205" spans="1:26" x14ac:dyDescent="0.2">
      <c r="A7205" s="40"/>
      <c r="W7205" s="40"/>
      <c r="X7205" s="40"/>
      <c r="Y7205" s="40"/>
      <c r="Z7205" s="40"/>
    </row>
    <row r="7206" spans="1:26" x14ac:dyDescent="0.2">
      <c r="A7206" s="40"/>
      <c r="W7206" s="40"/>
      <c r="X7206" s="40"/>
      <c r="Y7206" s="40"/>
      <c r="Z7206" s="40"/>
    </row>
    <row r="7207" spans="1:26" x14ac:dyDescent="0.2">
      <c r="A7207" s="40"/>
      <c r="W7207" s="40"/>
      <c r="X7207" s="40"/>
      <c r="Y7207" s="40"/>
      <c r="Z7207" s="40"/>
    </row>
    <row r="7208" spans="1:26" x14ac:dyDescent="0.2">
      <c r="A7208" s="40"/>
      <c r="W7208" s="40"/>
      <c r="X7208" s="40"/>
      <c r="Y7208" s="40"/>
      <c r="Z7208" s="40"/>
    </row>
    <row r="7209" spans="1:26" x14ac:dyDescent="0.2">
      <c r="A7209" s="40"/>
      <c r="W7209" s="40"/>
      <c r="X7209" s="40"/>
      <c r="Y7209" s="40"/>
      <c r="Z7209" s="40"/>
    </row>
    <row r="7210" spans="1:26" x14ac:dyDescent="0.2">
      <c r="A7210" s="40"/>
      <c r="W7210" s="40"/>
      <c r="X7210" s="40"/>
      <c r="Y7210" s="40"/>
      <c r="Z7210" s="40"/>
    </row>
    <row r="7211" spans="1:26" x14ac:dyDescent="0.2">
      <c r="A7211" s="40"/>
      <c r="W7211" s="40"/>
      <c r="X7211" s="40"/>
      <c r="Y7211" s="40"/>
      <c r="Z7211" s="40"/>
    </row>
    <row r="7212" spans="1:26" x14ac:dyDescent="0.2">
      <c r="A7212" s="40"/>
      <c r="W7212" s="40"/>
      <c r="X7212" s="40"/>
      <c r="Y7212" s="40"/>
      <c r="Z7212" s="40"/>
    </row>
    <row r="7213" spans="1:26" x14ac:dyDescent="0.2">
      <c r="A7213" s="40"/>
      <c r="W7213" s="40"/>
      <c r="X7213" s="40"/>
      <c r="Y7213" s="40"/>
      <c r="Z7213" s="40"/>
    </row>
    <row r="7214" spans="1:26" x14ac:dyDescent="0.2">
      <c r="A7214" s="40"/>
      <c r="W7214" s="40"/>
      <c r="X7214" s="40"/>
      <c r="Y7214" s="40"/>
      <c r="Z7214" s="40"/>
    </row>
    <row r="7215" spans="1:26" x14ac:dyDescent="0.2">
      <c r="A7215" s="40"/>
      <c r="W7215" s="40"/>
      <c r="X7215" s="40"/>
      <c r="Y7215" s="40"/>
      <c r="Z7215" s="40"/>
    </row>
    <row r="7216" spans="1:26" x14ac:dyDescent="0.2">
      <c r="A7216" s="40"/>
      <c r="W7216" s="40"/>
      <c r="X7216" s="40"/>
      <c r="Y7216" s="40"/>
      <c r="Z7216" s="40"/>
    </row>
    <row r="7217" spans="1:26" x14ac:dyDescent="0.2">
      <c r="A7217" s="40"/>
      <c r="W7217" s="40"/>
      <c r="X7217" s="40"/>
      <c r="Y7217" s="40"/>
      <c r="Z7217" s="40"/>
    </row>
    <row r="7218" spans="1:26" x14ac:dyDescent="0.2">
      <c r="A7218" s="40"/>
      <c r="W7218" s="40"/>
      <c r="X7218" s="40"/>
      <c r="Y7218" s="40"/>
      <c r="Z7218" s="40"/>
    </row>
    <row r="7219" spans="1:26" x14ac:dyDescent="0.2">
      <c r="A7219" s="40"/>
      <c r="W7219" s="40"/>
      <c r="X7219" s="40"/>
      <c r="Y7219" s="40"/>
      <c r="Z7219" s="40"/>
    </row>
    <row r="7220" spans="1:26" x14ac:dyDescent="0.2">
      <c r="A7220" s="40"/>
      <c r="W7220" s="40"/>
      <c r="X7220" s="40"/>
      <c r="Y7220" s="40"/>
      <c r="Z7220" s="40"/>
    </row>
    <row r="7221" spans="1:26" x14ac:dyDescent="0.2">
      <c r="A7221" s="40"/>
      <c r="W7221" s="40"/>
      <c r="X7221" s="40"/>
      <c r="Y7221" s="40"/>
      <c r="Z7221" s="40"/>
    </row>
    <row r="7222" spans="1:26" x14ac:dyDescent="0.2">
      <c r="A7222" s="40"/>
      <c r="W7222" s="40"/>
      <c r="X7222" s="40"/>
      <c r="Y7222" s="40"/>
      <c r="Z7222" s="40"/>
    </row>
    <row r="7223" spans="1:26" x14ac:dyDescent="0.2">
      <c r="A7223" s="40"/>
      <c r="W7223" s="40"/>
      <c r="X7223" s="40"/>
      <c r="Y7223" s="40"/>
      <c r="Z7223" s="40"/>
    </row>
    <row r="7224" spans="1:26" x14ac:dyDescent="0.2">
      <c r="A7224" s="40"/>
      <c r="W7224" s="40"/>
      <c r="X7224" s="40"/>
      <c r="Y7224" s="40"/>
      <c r="Z7224" s="40"/>
    </row>
    <row r="7225" spans="1:26" x14ac:dyDescent="0.2">
      <c r="A7225" s="40"/>
      <c r="W7225" s="40"/>
      <c r="X7225" s="40"/>
      <c r="Y7225" s="40"/>
      <c r="Z7225" s="40"/>
    </row>
    <row r="7226" spans="1:26" x14ac:dyDescent="0.2">
      <c r="A7226" s="40"/>
      <c r="W7226" s="40"/>
      <c r="X7226" s="40"/>
      <c r="Y7226" s="40"/>
      <c r="Z7226" s="40"/>
    </row>
    <row r="7227" spans="1:26" x14ac:dyDescent="0.2">
      <c r="A7227" s="40"/>
      <c r="W7227" s="40"/>
      <c r="X7227" s="40"/>
      <c r="Y7227" s="40"/>
      <c r="Z7227" s="40"/>
    </row>
    <row r="7228" spans="1:26" x14ac:dyDescent="0.2">
      <c r="A7228" s="40"/>
      <c r="W7228" s="40"/>
      <c r="X7228" s="40"/>
      <c r="Y7228" s="40"/>
      <c r="Z7228" s="40"/>
    </row>
    <row r="7229" spans="1:26" x14ac:dyDescent="0.2">
      <c r="A7229" s="40"/>
      <c r="W7229" s="40"/>
      <c r="X7229" s="40"/>
      <c r="Y7229" s="40"/>
      <c r="Z7229" s="40"/>
    </row>
    <row r="7230" spans="1:26" x14ac:dyDescent="0.2">
      <c r="A7230" s="40"/>
      <c r="W7230" s="40"/>
      <c r="X7230" s="40"/>
      <c r="Y7230" s="40"/>
      <c r="Z7230" s="40"/>
    </row>
    <row r="7231" spans="1:26" x14ac:dyDescent="0.2">
      <c r="A7231" s="40"/>
      <c r="W7231" s="40"/>
      <c r="X7231" s="40"/>
      <c r="Y7231" s="40"/>
      <c r="Z7231" s="40"/>
    </row>
    <row r="7232" spans="1:26" x14ac:dyDescent="0.2">
      <c r="A7232" s="40"/>
      <c r="W7232" s="40"/>
      <c r="X7232" s="40"/>
      <c r="Y7232" s="40"/>
      <c r="Z7232" s="40"/>
    </row>
    <row r="7233" spans="1:26" x14ac:dyDescent="0.2">
      <c r="A7233" s="40"/>
      <c r="W7233" s="40"/>
      <c r="X7233" s="40"/>
      <c r="Y7233" s="40"/>
      <c r="Z7233" s="40"/>
    </row>
    <row r="7234" spans="1:26" x14ac:dyDescent="0.2">
      <c r="A7234" s="40"/>
      <c r="W7234" s="40"/>
      <c r="X7234" s="40"/>
      <c r="Y7234" s="40"/>
      <c r="Z7234" s="40"/>
    </row>
    <row r="7235" spans="1:26" x14ac:dyDescent="0.2">
      <c r="A7235" s="40"/>
      <c r="W7235" s="40"/>
      <c r="X7235" s="40"/>
      <c r="Y7235" s="40"/>
      <c r="Z7235" s="40"/>
    </row>
    <row r="7236" spans="1:26" x14ac:dyDescent="0.2">
      <c r="A7236" s="40"/>
      <c r="W7236" s="40"/>
      <c r="X7236" s="40"/>
      <c r="Y7236" s="40"/>
      <c r="Z7236" s="40"/>
    </row>
    <row r="7237" spans="1:26" x14ac:dyDescent="0.2">
      <c r="A7237" s="40"/>
      <c r="W7237" s="40"/>
      <c r="X7237" s="40"/>
      <c r="Y7237" s="40"/>
      <c r="Z7237" s="40"/>
    </row>
    <row r="7238" spans="1:26" x14ac:dyDescent="0.2">
      <c r="A7238" s="40"/>
      <c r="W7238" s="40"/>
      <c r="X7238" s="40"/>
      <c r="Y7238" s="40"/>
      <c r="Z7238" s="40"/>
    </row>
    <row r="7239" spans="1:26" x14ac:dyDescent="0.2">
      <c r="A7239" s="40"/>
      <c r="W7239" s="40"/>
      <c r="X7239" s="40"/>
      <c r="Y7239" s="40"/>
      <c r="Z7239" s="40"/>
    </row>
    <row r="7240" spans="1:26" x14ac:dyDescent="0.2">
      <c r="A7240" s="40"/>
      <c r="W7240" s="40"/>
      <c r="X7240" s="40"/>
      <c r="Y7240" s="40"/>
      <c r="Z7240" s="40"/>
    </row>
    <row r="7241" spans="1:26" x14ac:dyDescent="0.2">
      <c r="A7241" s="40"/>
      <c r="W7241" s="40"/>
      <c r="X7241" s="40"/>
      <c r="Y7241" s="40"/>
      <c r="Z7241" s="40"/>
    </row>
    <row r="7242" spans="1:26" x14ac:dyDescent="0.2">
      <c r="A7242" s="40"/>
      <c r="W7242" s="40"/>
      <c r="X7242" s="40"/>
      <c r="Y7242" s="40"/>
      <c r="Z7242" s="40"/>
    </row>
    <row r="7243" spans="1:26" x14ac:dyDescent="0.2">
      <c r="A7243" s="40"/>
      <c r="W7243" s="40"/>
      <c r="X7243" s="40"/>
      <c r="Y7243" s="40"/>
      <c r="Z7243" s="40"/>
    </row>
    <row r="7244" spans="1:26" x14ac:dyDescent="0.2">
      <c r="A7244" s="40"/>
      <c r="W7244" s="40"/>
      <c r="X7244" s="40"/>
      <c r="Y7244" s="40"/>
      <c r="Z7244" s="40"/>
    </row>
    <row r="7245" spans="1:26" x14ac:dyDescent="0.2">
      <c r="A7245" s="40"/>
      <c r="W7245" s="40"/>
      <c r="X7245" s="40"/>
      <c r="Y7245" s="40"/>
      <c r="Z7245" s="40"/>
    </row>
    <row r="7246" spans="1:26" x14ac:dyDescent="0.2">
      <c r="A7246" s="40"/>
      <c r="W7246" s="40"/>
      <c r="X7246" s="40"/>
      <c r="Y7246" s="40"/>
      <c r="Z7246" s="40"/>
    </row>
    <row r="7247" spans="1:26" x14ac:dyDescent="0.2">
      <c r="A7247" s="40"/>
      <c r="W7247" s="40"/>
      <c r="X7247" s="40"/>
      <c r="Y7247" s="40"/>
      <c r="Z7247" s="40"/>
    </row>
    <row r="7248" spans="1:26" x14ac:dyDescent="0.2">
      <c r="A7248" s="40"/>
      <c r="W7248" s="40"/>
      <c r="X7248" s="40"/>
      <c r="Y7248" s="40"/>
      <c r="Z7248" s="40"/>
    </row>
    <row r="7249" spans="1:26" x14ac:dyDescent="0.2">
      <c r="A7249" s="40"/>
      <c r="W7249" s="40"/>
      <c r="X7249" s="40"/>
      <c r="Y7249" s="40"/>
      <c r="Z7249" s="40"/>
    </row>
    <row r="7250" spans="1:26" x14ac:dyDescent="0.2">
      <c r="A7250" s="40"/>
      <c r="W7250" s="40"/>
      <c r="X7250" s="40"/>
      <c r="Y7250" s="40"/>
      <c r="Z7250" s="40"/>
    </row>
    <row r="7251" spans="1:26" x14ac:dyDescent="0.2">
      <c r="A7251" s="40"/>
      <c r="W7251" s="40"/>
      <c r="X7251" s="40"/>
      <c r="Y7251" s="40"/>
      <c r="Z7251" s="40"/>
    </row>
    <row r="7252" spans="1:26" x14ac:dyDescent="0.2">
      <c r="A7252" s="40"/>
      <c r="W7252" s="40"/>
      <c r="X7252" s="40"/>
      <c r="Y7252" s="40"/>
      <c r="Z7252" s="40"/>
    </row>
    <row r="7253" spans="1:26" x14ac:dyDescent="0.2">
      <c r="A7253" s="40"/>
      <c r="W7253" s="40"/>
      <c r="X7253" s="40"/>
      <c r="Y7253" s="40"/>
      <c r="Z7253" s="40"/>
    </row>
    <row r="7254" spans="1:26" x14ac:dyDescent="0.2">
      <c r="A7254" s="40"/>
      <c r="W7254" s="40"/>
      <c r="X7254" s="40"/>
      <c r="Y7254" s="40"/>
      <c r="Z7254" s="40"/>
    </row>
    <row r="7255" spans="1:26" x14ac:dyDescent="0.2">
      <c r="A7255" s="40"/>
      <c r="W7255" s="40"/>
      <c r="X7255" s="40"/>
      <c r="Y7255" s="40"/>
      <c r="Z7255" s="40"/>
    </row>
    <row r="7256" spans="1:26" x14ac:dyDescent="0.2">
      <c r="A7256" s="40"/>
      <c r="W7256" s="40"/>
      <c r="X7256" s="40"/>
      <c r="Y7256" s="40"/>
      <c r="Z7256" s="40"/>
    </row>
    <row r="7257" spans="1:26" x14ac:dyDescent="0.2">
      <c r="A7257" s="40"/>
      <c r="W7257" s="40"/>
      <c r="X7257" s="40"/>
      <c r="Y7257" s="40"/>
      <c r="Z7257" s="40"/>
    </row>
    <row r="7258" spans="1:26" x14ac:dyDescent="0.2">
      <c r="A7258" s="40"/>
      <c r="W7258" s="40"/>
      <c r="X7258" s="40"/>
      <c r="Y7258" s="40"/>
      <c r="Z7258" s="40"/>
    </row>
    <row r="7259" spans="1:26" x14ac:dyDescent="0.2">
      <c r="A7259" s="40"/>
      <c r="W7259" s="40"/>
      <c r="X7259" s="40"/>
      <c r="Y7259" s="40"/>
      <c r="Z7259" s="40"/>
    </row>
    <row r="7260" spans="1:26" x14ac:dyDescent="0.2">
      <c r="A7260" s="40"/>
      <c r="W7260" s="40"/>
      <c r="X7260" s="40"/>
      <c r="Y7260" s="40"/>
      <c r="Z7260" s="40"/>
    </row>
    <row r="7261" spans="1:26" x14ac:dyDescent="0.2">
      <c r="A7261" s="40"/>
      <c r="W7261" s="40"/>
      <c r="X7261" s="40"/>
      <c r="Y7261" s="40"/>
      <c r="Z7261" s="40"/>
    </row>
    <row r="7262" spans="1:26" x14ac:dyDescent="0.2">
      <c r="A7262" s="40"/>
      <c r="W7262" s="40"/>
      <c r="X7262" s="40"/>
      <c r="Y7262" s="40"/>
      <c r="Z7262" s="40"/>
    </row>
    <row r="7263" spans="1:26" x14ac:dyDescent="0.2">
      <c r="A7263" s="40"/>
      <c r="W7263" s="40"/>
      <c r="X7263" s="40"/>
      <c r="Y7263" s="40"/>
      <c r="Z7263" s="40"/>
    </row>
    <row r="7264" spans="1:26" x14ac:dyDescent="0.2">
      <c r="A7264" s="40"/>
      <c r="W7264" s="40"/>
      <c r="X7264" s="40"/>
      <c r="Y7264" s="40"/>
      <c r="Z7264" s="40"/>
    </row>
    <row r="7265" spans="1:26" x14ac:dyDescent="0.2">
      <c r="A7265" s="40"/>
      <c r="W7265" s="40"/>
      <c r="X7265" s="40"/>
      <c r="Y7265" s="40"/>
      <c r="Z7265" s="40"/>
    </row>
    <row r="7266" spans="1:26" x14ac:dyDescent="0.2">
      <c r="A7266" s="40"/>
      <c r="W7266" s="40"/>
      <c r="X7266" s="40"/>
      <c r="Y7266" s="40"/>
      <c r="Z7266" s="40"/>
    </row>
    <row r="7267" spans="1:26" x14ac:dyDescent="0.2">
      <c r="A7267" s="40"/>
      <c r="W7267" s="40"/>
      <c r="X7267" s="40"/>
      <c r="Y7267" s="40"/>
      <c r="Z7267" s="40"/>
    </row>
    <row r="7268" spans="1:26" x14ac:dyDescent="0.2">
      <c r="A7268" s="40"/>
      <c r="W7268" s="40"/>
      <c r="X7268" s="40"/>
      <c r="Y7268" s="40"/>
      <c r="Z7268" s="40"/>
    </row>
    <row r="7269" spans="1:26" x14ac:dyDescent="0.2">
      <c r="A7269" s="40"/>
      <c r="W7269" s="40"/>
      <c r="X7269" s="40"/>
      <c r="Y7269" s="40"/>
      <c r="Z7269" s="40"/>
    </row>
    <row r="7270" spans="1:26" x14ac:dyDescent="0.2">
      <c r="A7270" s="40"/>
      <c r="W7270" s="40"/>
      <c r="X7270" s="40"/>
      <c r="Y7270" s="40"/>
      <c r="Z7270" s="40"/>
    </row>
    <row r="7271" spans="1:26" x14ac:dyDescent="0.2">
      <c r="A7271" s="40"/>
      <c r="W7271" s="40"/>
      <c r="X7271" s="40"/>
      <c r="Y7271" s="40"/>
      <c r="Z7271" s="40"/>
    </row>
    <row r="7272" spans="1:26" x14ac:dyDescent="0.2">
      <c r="A7272" s="40"/>
      <c r="W7272" s="40"/>
      <c r="X7272" s="40"/>
      <c r="Y7272" s="40"/>
      <c r="Z7272" s="40"/>
    </row>
    <row r="7273" spans="1:26" x14ac:dyDescent="0.2">
      <c r="A7273" s="40"/>
      <c r="W7273" s="40"/>
      <c r="X7273" s="40"/>
      <c r="Y7273" s="40"/>
      <c r="Z7273" s="40"/>
    </row>
    <row r="7274" spans="1:26" x14ac:dyDescent="0.2">
      <c r="A7274" s="40"/>
      <c r="W7274" s="40"/>
      <c r="X7274" s="40"/>
      <c r="Y7274" s="40"/>
      <c r="Z7274" s="40"/>
    </row>
    <row r="7275" spans="1:26" x14ac:dyDescent="0.2">
      <c r="A7275" s="40"/>
      <c r="W7275" s="40"/>
      <c r="X7275" s="40"/>
      <c r="Y7275" s="40"/>
      <c r="Z7275" s="40"/>
    </row>
    <row r="7276" spans="1:26" x14ac:dyDescent="0.2">
      <c r="A7276" s="40"/>
      <c r="W7276" s="40"/>
      <c r="X7276" s="40"/>
      <c r="Y7276" s="40"/>
      <c r="Z7276" s="40"/>
    </row>
    <row r="7277" spans="1:26" x14ac:dyDescent="0.2">
      <c r="A7277" s="40"/>
      <c r="W7277" s="40"/>
      <c r="X7277" s="40"/>
      <c r="Y7277" s="40"/>
      <c r="Z7277" s="40"/>
    </row>
    <row r="7278" spans="1:26" x14ac:dyDescent="0.2">
      <c r="A7278" s="40"/>
      <c r="W7278" s="40"/>
      <c r="X7278" s="40"/>
      <c r="Y7278" s="40"/>
      <c r="Z7278" s="40"/>
    </row>
    <row r="7279" spans="1:26" x14ac:dyDescent="0.2">
      <c r="A7279" s="40"/>
      <c r="W7279" s="40"/>
      <c r="X7279" s="40"/>
      <c r="Y7279" s="40"/>
      <c r="Z7279" s="40"/>
    </row>
    <row r="7280" spans="1:26" x14ac:dyDescent="0.2">
      <c r="A7280" s="40"/>
      <c r="W7280" s="40"/>
      <c r="X7280" s="40"/>
      <c r="Y7280" s="40"/>
      <c r="Z7280" s="40"/>
    </row>
    <row r="7281" spans="1:26" x14ac:dyDescent="0.2">
      <c r="A7281" s="40"/>
      <c r="W7281" s="40"/>
      <c r="X7281" s="40"/>
      <c r="Y7281" s="40"/>
      <c r="Z7281" s="40"/>
    </row>
    <row r="7282" spans="1:26" x14ac:dyDescent="0.2">
      <c r="A7282" s="40"/>
      <c r="W7282" s="40"/>
      <c r="X7282" s="40"/>
      <c r="Y7282" s="40"/>
      <c r="Z7282" s="40"/>
    </row>
    <row r="7283" spans="1:26" x14ac:dyDescent="0.2">
      <c r="A7283" s="40"/>
      <c r="W7283" s="40"/>
      <c r="X7283" s="40"/>
      <c r="Y7283" s="40"/>
      <c r="Z7283" s="40"/>
    </row>
    <row r="7284" spans="1:26" x14ac:dyDescent="0.2">
      <c r="A7284" s="40"/>
      <c r="W7284" s="40"/>
      <c r="X7284" s="40"/>
      <c r="Y7284" s="40"/>
      <c r="Z7284" s="40"/>
    </row>
    <row r="7285" spans="1:26" x14ac:dyDescent="0.2">
      <c r="A7285" s="40"/>
      <c r="W7285" s="40"/>
      <c r="X7285" s="40"/>
      <c r="Y7285" s="40"/>
      <c r="Z7285" s="40"/>
    </row>
    <row r="7286" spans="1:26" x14ac:dyDescent="0.2">
      <c r="A7286" s="40"/>
      <c r="W7286" s="40"/>
      <c r="X7286" s="40"/>
      <c r="Y7286" s="40"/>
      <c r="Z7286" s="40"/>
    </row>
    <row r="7287" spans="1:26" x14ac:dyDescent="0.2">
      <c r="A7287" s="40"/>
      <c r="W7287" s="40"/>
      <c r="X7287" s="40"/>
      <c r="Y7287" s="40"/>
      <c r="Z7287" s="40"/>
    </row>
    <row r="7288" spans="1:26" x14ac:dyDescent="0.2">
      <c r="A7288" s="40"/>
      <c r="W7288" s="40"/>
      <c r="X7288" s="40"/>
      <c r="Y7288" s="40"/>
      <c r="Z7288" s="40"/>
    </row>
    <row r="7289" spans="1:26" x14ac:dyDescent="0.2">
      <c r="A7289" s="40"/>
      <c r="W7289" s="40"/>
      <c r="X7289" s="40"/>
      <c r="Y7289" s="40"/>
      <c r="Z7289" s="40"/>
    </row>
    <row r="7290" spans="1:26" x14ac:dyDescent="0.2">
      <c r="A7290" s="40"/>
      <c r="W7290" s="40"/>
      <c r="X7290" s="40"/>
      <c r="Y7290" s="40"/>
      <c r="Z7290" s="40"/>
    </row>
    <row r="7291" spans="1:26" x14ac:dyDescent="0.2">
      <c r="A7291" s="40"/>
      <c r="W7291" s="40"/>
      <c r="X7291" s="40"/>
      <c r="Y7291" s="40"/>
      <c r="Z7291" s="40"/>
    </row>
    <row r="7292" spans="1:26" x14ac:dyDescent="0.2">
      <c r="A7292" s="40"/>
      <c r="W7292" s="40"/>
      <c r="X7292" s="40"/>
      <c r="Y7292" s="40"/>
      <c r="Z7292" s="40"/>
    </row>
    <row r="7293" spans="1:26" x14ac:dyDescent="0.2">
      <c r="A7293" s="40"/>
      <c r="W7293" s="40"/>
      <c r="X7293" s="40"/>
      <c r="Y7293" s="40"/>
      <c r="Z7293" s="40"/>
    </row>
    <row r="7294" spans="1:26" x14ac:dyDescent="0.2">
      <c r="A7294" s="40"/>
      <c r="W7294" s="40"/>
      <c r="X7294" s="40"/>
      <c r="Y7294" s="40"/>
      <c r="Z7294" s="40"/>
    </row>
    <row r="7295" spans="1:26" x14ac:dyDescent="0.2">
      <c r="A7295" s="40"/>
      <c r="W7295" s="40"/>
      <c r="X7295" s="40"/>
      <c r="Y7295" s="40"/>
      <c r="Z7295" s="40"/>
    </row>
    <row r="7296" spans="1:26" x14ac:dyDescent="0.2">
      <c r="A7296" s="40"/>
      <c r="W7296" s="40"/>
      <c r="X7296" s="40"/>
      <c r="Y7296" s="40"/>
      <c r="Z7296" s="40"/>
    </row>
    <row r="7297" spans="1:26" x14ac:dyDescent="0.2">
      <c r="A7297" s="40"/>
      <c r="W7297" s="40"/>
      <c r="X7297" s="40"/>
      <c r="Y7297" s="40"/>
      <c r="Z7297" s="40"/>
    </row>
    <row r="7298" spans="1:26" x14ac:dyDescent="0.2">
      <c r="A7298" s="40"/>
      <c r="W7298" s="40"/>
      <c r="X7298" s="40"/>
      <c r="Y7298" s="40"/>
      <c r="Z7298" s="40"/>
    </row>
    <row r="7299" spans="1:26" x14ac:dyDescent="0.2">
      <c r="A7299" s="40"/>
      <c r="W7299" s="40"/>
      <c r="X7299" s="40"/>
      <c r="Y7299" s="40"/>
      <c r="Z7299" s="40"/>
    </row>
    <row r="7300" spans="1:26" x14ac:dyDescent="0.2">
      <c r="A7300" s="40"/>
      <c r="W7300" s="40"/>
      <c r="X7300" s="40"/>
      <c r="Y7300" s="40"/>
      <c r="Z7300" s="40"/>
    </row>
    <row r="7301" spans="1:26" x14ac:dyDescent="0.2">
      <c r="A7301" s="40"/>
      <c r="W7301" s="40"/>
      <c r="X7301" s="40"/>
      <c r="Y7301" s="40"/>
      <c r="Z7301" s="40"/>
    </row>
    <row r="7302" spans="1:26" x14ac:dyDescent="0.2">
      <c r="A7302" s="40"/>
      <c r="W7302" s="40"/>
      <c r="X7302" s="40"/>
      <c r="Y7302" s="40"/>
      <c r="Z7302" s="40"/>
    </row>
    <row r="7303" spans="1:26" x14ac:dyDescent="0.2">
      <c r="A7303" s="40"/>
      <c r="W7303" s="40"/>
      <c r="X7303" s="40"/>
      <c r="Y7303" s="40"/>
      <c r="Z7303" s="40"/>
    </row>
    <row r="7304" spans="1:26" x14ac:dyDescent="0.2">
      <c r="A7304" s="40"/>
      <c r="W7304" s="40"/>
      <c r="X7304" s="40"/>
      <c r="Y7304" s="40"/>
      <c r="Z7304" s="40"/>
    </row>
    <row r="7305" spans="1:26" x14ac:dyDescent="0.2">
      <c r="A7305" s="40"/>
      <c r="W7305" s="40"/>
      <c r="X7305" s="40"/>
      <c r="Y7305" s="40"/>
      <c r="Z7305" s="40"/>
    </row>
    <row r="7306" spans="1:26" x14ac:dyDescent="0.2">
      <c r="A7306" s="40"/>
      <c r="W7306" s="40"/>
      <c r="X7306" s="40"/>
      <c r="Y7306" s="40"/>
      <c r="Z7306" s="40"/>
    </row>
    <row r="7307" spans="1:26" x14ac:dyDescent="0.2">
      <c r="A7307" s="40"/>
      <c r="W7307" s="40"/>
      <c r="X7307" s="40"/>
      <c r="Y7307" s="40"/>
      <c r="Z7307" s="40"/>
    </row>
    <row r="7308" spans="1:26" x14ac:dyDescent="0.2">
      <c r="A7308" s="40"/>
      <c r="W7308" s="40"/>
      <c r="X7308" s="40"/>
      <c r="Y7308" s="40"/>
      <c r="Z7308" s="40"/>
    </row>
    <row r="7309" spans="1:26" x14ac:dyDescent="0.2">
      <c r="A7309" s="40"/>
      <c r="W7309" s="40"/>
      <c r="X7309" s="40"/>
      <c r="Y7309" s="40"/>
      <c r="Z7309" s="40"/>
    </row>
    <row r="7310" spans="1:26" x14ac:dyDescent="0.2">
      <c r="A7310" s="40"/>
      <c r="W7310" s="40"/>
      <c r="X7310" s="40"/>
      <c r="Y7310" s="40"/>
      <c r="Z7310" s="40"/>
    </row>
    <row r="7311" spans="1:26" x14ac:dyDescent="0.2">
      <c r="A7311" s="40"/>
      <c r="W7311" s="40"/>
      <c r="X7311" s="40"/>
      <c r="Y7311" s="40"/>
      <c r="Z7311" s="40"/>
    </row>
    <row r="7312" spans="1:26" x14ac:dyDescent="0.2">
      <c r="A7312" s="40"/>
      <c r="W7312" s="40"/>
      <c r="X7312" s="40"/>
      <c r="Y7312" s="40"/>
      <c r="Z7312" s="40"/>
    </row>
    <row r="7313" spans="1:26" x14ac:dyDescent="0.2">
      <c r="A7313" s="40"/>
      <c r="W7313" s="40"/>
      <c r="X7313" s="40"/>
      <c r="Y7313" s="40"/>
      <c r="Z7313" s="40"/>
    </row>
    <row r="7314" spans="1:26" x14ac:dyDescent="0.2">
      <c r="A7314" s="40"/>
      <c r="W7314" s="40"/>
      <c r="X7314" s="40"/>
      <c r="Y7314" s="40"/>
      <c r="Z7314" s="40"/>
    </row>
    <row r="7315" spans="1:26" x14ac:dyDescent="0.2">
      <c r="A7315" s="40"/>
      <c r="W7315" s="40"/>
      <c r="X7315" s="40"/>
      <c r="Y7315" s="40"/>
      <c r="Z7315" s="40"/>
    </row>
    <row r="7316" spans="1:26" x14ac:dyDescent="0.2">
      <c r="A7316" s="40"/>
      <c r="W7316" s="40"/>
      <c r="X7316" s="40"/>
      <c r="Y7316" s="40"/>
      <c r="Z7316" s="40"/>
    </row>
    <row r="7317" spans="1:26" x14ac:dyDescent="0.2">
      <c r="A7317" s="40"/>
      <c r="W7317" s="40"/>
      <c r="X7317" s="40"/>
      <c r="Y7317" s="40"/>
      <c r="Z7317" s="40"/>
    </row>
    <row r="7318" spans="1:26" x14ac:dyDescent="0.2">
      <c r="A7318" s="40"/>
      <c r="W7318" s="40"/>
      <c r="X7318" s="40"/>
      <c r="Y7318" s="40"/>
      <c r="Z7318" s="40"/>
    </row>
    <row r="7319" spans="1:26" x14ac:dyDescent="0.2">
      <c r="A7319" s="40"/>
      <c r="W7319" s="40"/>
      <c r="X7319" s="40"/>
      <c r="Y7319" s="40"/>
      <c r="Z7319" s="40"/>
    </row>
    <row r="7320" spans="1:26" x14ac:dyDescent="0.2">
      <c r="A7320" s="40"/>
      <c r="W7320" s="40"/>
      <c r="X7320" s="40"/>
      <c r="Y7320" s="40"/>
      <c r="Z7320" s="40"/>
    </row>
    <row r="7321" spans="1:26" x14ac:dyDescent="0.2">
      <c r="A7321" s="40"/>
      <c r="W7321" s="40"/>
      <c r="X7321" s="40"/>
      <c r="Y7321" s="40"/>
      <c r="Z7321" s="40"/>
    </row>
    <row r="7322" spans="1:26" x14ac:dyDescent="0.2">
      <c r="A7322" s="40"/>
      <c r="W7322" s="40"/>
      <c r="X7322" s="40"/>
      <c r="Y7322" s="40"/>
      <c r="Z7322" s="40"/>
    </row>
    <row r="7323" spans="1:26" x14ac:dyDescent="0.2">
      <c r="A7323" s="40"/>
      <c r="W7323" s="40"/>
      <c r="X7323" s="40"/>
      <c r="Y7323" s="40"/>
      <c r="Z7323" s="40"/>
    </row>
    <row r="7324" spans="1:26" x14ac:dyDescent="0.2">
      <c r="A7324" s="40"/>
      <c r="W7324" s="40"/>
      <c r="X7324" s="40"/>
      <c r="Y7324" s="40"/>
      <c r="Z7324" s="40"/>
    </row>
    <row r="7325" spans="1:26" x14ac:dyDescent="0.2">
      <c r="A7325" s="40"/>
      <c r="W7325" s="40"/>
      <c r="X7325" s="40"/>
      <c r="Y7325" s="40"/>
      <c r="Z7325" s="40"/>
    </row>
    <row r="7326" spans="1:26" x14ac:dyDescent="0.2">
      <c r="A7326" s="40"/>
      <c r="W7326" s="40"/>
      <c r="X7326" s="40"/>
      <c r="Y7326" s="40"/>
      <c r="Z7326" s="40"/>
    </row>
    <row r="7327" spans="1:26" x14ac:dyDescent="0.2">
      <c r="A7327" s="40"/>
      <c r="W7327" s="40"/>
      <c r="X7327" s="40"/>
      <c r="Y7327" s="40"/>
      <c r="Z7327" s="40"/>
    </row>
    <row r="7328" spans="1:26" x14ac:dyDescent="0.2">
      <c r="A7328" s="40"/>
      <c r="W7328" s="40"/>
      <c r="X7328" s="40"/>
      <c r="Y7328" s="40"/>
      <c r="Z7328" s="40"/>
    </row>
    <row r="7329" spans="1:26" x14ac:dyDescent="0.2">
      <c r="A7329" s="40"/>
      <c r="W7329" s="40"/>
      <c r="X7329" s="40"/>
      <c r="Y7329" s="40"/>
      <c r="Z7329" s="40"/>
    </row>
    <row r="7330" spans="1:26" x14ac:dyDescent="0.2">
      <c r="A7330" s="40"/>
      <c r="W7330" s="40"/>
      <c r="X7330" s="40"/>
      <c r="Y7330" s="40"/>
      <c r="Z7330" s="40"/>
    </row>
    <row r="7331" spans="1:26" x14ac:dyDescent="0.2">
      <c r="A7331" s="40"/>
      <c r="W7331" s="40"/>
      <c r="X7331" s="40"/>
      <c r="Y7331" s="40"/>
      <c r="Z7331" s="40"/>
    </row>
    <row r="7332" spans="1:26" x14ac:dyDescent="0.2">
      <c r="A7332" s="40"/>
      <c r="W7332" s="40"/>
      <c r="X7332" s="40"/>
      <c r="Y7332" s="40"/>
      <c r="Z7332" s="40"/>
    </row>
    <row r="7333" spans="1:26" x14ac:dyDescent="0.2">
      <c r="A7333" s="40"/>
      <c r="W7333" s="40"/>
      <c r="X7333" s="40"/>
      <c r="Y7333" s="40"/>
      <c r="Z7333" s="40"/>
    </row>
    <row r="7334" spans="1:26" x14ac:dyDescent="0.2">
      <c r="A7334" s="40"/>
      <c r="W7334" s="40"/>
      <c r="X7334" s="40"/>
      <c r="Y7334" s="40"/>
      <c r="Z7334" s="40"/>
    </row>
    <row r="7335" spans="1:26" x14ac:dyDescent="0.2">
      <c r="A7335" s="40"/>
      <c r="W7335" s="40"/>
      <c r="X7335" s="40"/>
      <c r="Y7335" s="40"/>
      <c r="Z7335" s="40"/>
    </row>
    <row r="7336" spans="1:26" x14ac:dyDescent="0.2">
      <c r="A7336" s="40"/>
      <c r="W7336" s="40"/>
      <c r="X7336" s="40"/>
      <c r="Y7336" s="40"/>
      <c r="Z7336" s="40"/>
    </row>
    <row r="7337" spans="1:26" x14ac:dyDescent="0.2">
      <c r="A7337" s="40"/>
      <c r="W7337" s="40"/>
      <c r="X7337" s="40"/>
      <c r="Y7337" s="40"/>
      <c r="Z7337" s="40"/>
    </row>
    <row r="7338" spans="1:26" x14ac:dyDescent="0.2">
      <c r="A7338" s="40"/>
      <c r="W7338" s="40"/>
      <c r="X7338" s="40"/>
      <c r="Y7338" s="40"/>
      <c r="Z7338" s="40"/>
    </row>
    <row r="7339" spans="1:26" x14ac:dyDescent="0.2">
      <c r="A7339" s="40"/>
      <c r="W7339" s="40"/>
      <c r="X7339" s="40"/>
      <c r="Y7339" s="40"/>
      <c r="Z7339" s="40"/>
    </row>
    <row r="7340" spans="1:26" x14ac:dyDescent="0.2">
      <c r="A7340" s="40"/>
      <c r="W7340" s="40"/>
      <c r="X7340" s="40"/>
      <c r="Y7340" s="40"/>
      <c r="Z7340" s="40"/>
    </row>
    <row r="7341" spans="1:26" x14ac:dyDescent="0.2">
      <c r="A7341" s="40"/>
      <c r="W7341" s="40"/>
      <c r="X7341" s="40"/>
      <c r="Y7341" s="40"/>
      <c r="Z7341" s="40"/>
    </row>
    <row r="7342" spans="1:26" x14ac:dyDescent="0.2">
      <c r="A7342" s="40"/>
      <c r="W7342" s="40"/>
      <c r="X7342" s="40"/>
      <c r="Y7342" s="40"/>
      <c r="Z7342" s="40"/>
    </row>
    <row r="7343" spans="1:26" x14ac:dyDescent="0.2">
      <c r="A7343" s="40"/>
      <c r="W7343" s="40"/>
      <c r="X7343" s="40"/>
      <c r="Y7343" s="40"/>
      <c r="Z7343" s="40"/>
    </row>
    <row r="7344" spans="1:26" x14ac:dyDescent="0.2">
      <c r="A7344" s="40"/>
      <c r="W7344" s="40"/>
      <c r="X7344" s="40"/>
      <c r="Y7344" s="40"/>
      <c r="Z7344" s="40"/>
    </row>
    <row r="7345" spans="1:26" x14ac:dyDescent="0.2">
      <c r="A7345" s="40"/>
      <c r="W7345" s="40"/>
      <c r="X7345" s="40"/>
      <c r="Y7345" s="40"/>
      <c r="Z7345" s="40"/>
    </row>
    <row r="7346" spans="1:26" x14ac:dyDescent="0.2">
      <c r="A7346" s="40"/>
      <c r="W7346" s="40"/>
      <c r="X7346" s="40"/>
      <c r="Y7346" s="40"/>
      <c r="Z7346" s="40"/>
    </row>
    <row r="7347" spans="1:26" x14ac:dyDescent="0.2">
      <c r="A7347" s="40"/>
      <c r="W7347" s="40"/>
      <c r="X7347" s="40"/>
      <c r="Y7347" s="40"/>
      <c r="Z7347" s="40"/>
    </row>
    <row r="7348" spans="1:26" x14ac:dyDescent="0.2">
      <c r="A7348" s="40"/>
      <c r="W7348" s="40"/>
      <c r="X7348" s="40"/>
      <c r="Y7348" s="40"/>
      <c r="Z7348" s="40"/>
    </row>
    <row r="7349" spans="1:26" x14ac:dyDescent="0.2">
      <c r="A7349" s="40"/>
      <c r="W7349" s="40"/>
      <c r="X7349" s="40"/>
      <c r="Y7349" s="40"/>
      <c r="Z7349" s="40"/>
    </row>
    <row r="7350" spans="1:26" x14ac:dyDescent="0.2">
      <c r="A7350" s="40"/>
      <c r="W7350" s="40"/>
      <c r="X7350" s="40"/>
      <c r="Y7350" s="40"/>
      <c r="Z7350" s="40"/>
    </row>
    <row r="7351" spans="1:26" x14ac:dyDescent="0.2">
      <c r="A7351" s="40"/>
      <c r="W7351" s="40"/>
      <c r="X7351" s="40"/>
      <c r="Y7351" s="40"/>
      <c r="Z7351" s="40"/>
    </row>
    <row r="7352" spans="1:26" x14ac:dyDescent="0.2">
      <c r="A7352" s="40"/>
      <c r="W7352" s="40"/>
      <c r="X7352" s="40"/>
      <c r="Y7352" s="40"/>
      <c r="Z7352" s="40"/>
    </row>
    <row r="7353" spans="1:26" x14ac:dyDescent="0.2">
      <c r="A7353" s="40"/>
      <c r="W7353" s="40"/>
      <c r="X7353" s="40"/>
      <c r="Y7353" s="40"/>
      <c r="Z7353" s="40"/>
    </row>
    <row r="7354" spans="1:26" x14ac:dyDescent="0.2">
      <c r="A7354" s="40"/>
      <c r="W7354" s="40"/>
      <c r="X7354" s="40"/>
      <c r="Y7354" s="40"/>
      <c r="Z7354" s="40"/>
    </row>
    <row r="7355" spans="1:26" x14ac:dyDescent="0.2">
      <c r="A7355" s="40"/>
      <c r="W7355" s="40"/>
      <c r="X7355" s="40"/>
      <c r="Y7355" s="40"/>
      <c r="Z7355" s="40"/>
    </row>
    <row r="7356" spans="1:26" x14ac:dyDescent="0.2">
      <c r="A7356" s="40"/>
      <c r="W7356" s="40"/>
      <c r="X7356" s="40"/>
      <c r="Y7356" s="40"/>
      <c r="Z7356" s="40"/>
    </row>
    <row r="7357" spans="1:26" x14ac:dyDescent="0.2">
      <c r="A7357" s="40"/>
      <c r="W7357" s="40"/>
      <c r="X7357" s="40"/>
      <c r="Y7357" s="40"/>
      <c r="Z7357" s="40"/>
    </row>
    <row r="7358" spans="1:26" x14ac:dyDescent="0.2">
      <c r="A7358" s="40"/>
      <c r="W7358" s="40"/>
      <c r="X7358" s="40"/>
      <c r="Y7358" s="40"/>
      <c r="Z7358" s="40"/>
    </row>
    <row r="7359" spans="1:26" x14ac:dyDescent="0.2">
      <c r="A7359" s="40"/>
      <c r="W7359" s="40"/>
      <c r="X7359" s="40"/>
      <c r="Y7359" s="40"/>
      <c r="Z7359" s="40"/>
    </row>
    <row r="7360" spans="1:26" x14ac:dyDescent="0.2">
      <c r="A7360" s="40"/>
      <c r="W7360" s="40"/>
      <c r="X7360" s="40"/>
      <c r="Y7360" s="40"/>
      <c r="Z7360" s="40"/>
    </row>
    <row r="7361" spans="1:26" x14ac:dyDescent="0.2">
      <c r="A7361" s="40"/>
      <c r="W7361" s="40"/>
      <c r="X7361" s="40"/>
      <c r="Y7361" s="40"/>
      <c r="Z7361" s="40"/>
    </row>
    <row r="7362" spans="1:26" x14ac:dyDescent="0.2">
      <c r="A7362" s="40"/>
      <c r="W7362" s="40"/>
      <c r="X7362" s="40"/>
      <c r="Y7362" s="40"/>
      <c r="Z7362" s="40"/>
    </row>
    <row r="7363" spans="1:26" x14ac:dyDescent="0.2">
      <c r="A7363" s="40"/>
      <c r="W7363" s="40"/>
      <c r="X7363" s="40"/>
      <c r="Y7363" s="40"/>
      <c r="Z7363" s="40"/>
    </row>
    <row r="7364" spans="1:26" x14ac:dyDescent="0.2">
      <c r="A7364" s="40"/>
      <c r="W7364" s="40"/>
      <c r="X7364" s="40"/>
      <c r="Y7364" s="40"/>
      <c r="Z7364" s="40"/>
    </row>
    <row r="7365" spans="1:26" x14ac:dyDescent="0.2">
      <c r="A7365" s="40"/>
      <c r="W7365" s="40"/>
      <c r="X7365" s="40"/>
      <c r="Y7365" s="40"/>
      <c r="Z7365" s="40"/>
    </row>
    <row r="7366" spans="1:26" x14ac:dyDescent="0.2">
      <c r="A7366" s="40"/>
      <c r="W7366" s="40"/>
      <c r="X7366" s="40"/>
      <c r="Y7366" s="40"/>
      <c r="Z7366" s="40"/>
    </row>
    <row r="7367" spans="1:26" x14ac:dyDescent="0.2">
      <c r="A7367" s="40"/>
      <c r="W7367" s="40"/>
      <c r="X7367" s="40"/>
      <c r="Y7367" s="40"/>
      <c r="Z7367" s="40"/>
    </row>
    <row r="7368" spans="1:26" x14ac:dyDescent="0.2">
      <c r="A7368" s="40"/>
      <c r="W7368" s="40"/>
      <c r="X7368" s="40"/>
      <c r="Y7368" s="40"/>
      <c r="Z7368" s="40"/>
    </row>
    <row r="7369" spans="1:26" x14ac:dyDescent="0.2">
      <c r="A7369" s="40"/>
      <c r="W7369" s="40"/>
      <c r="X7369" s="40"/>
      <c r="Y7369" s="40"/>
      <c r="Z7369" s="40"/>
    </row>
    <row r="7370" spans="1:26" x14ac:dyDescent="0.2">
      <c r="A7370" s="40"/>
      <c r="W7370" s="40"/>
      <c r="X7370" s="40"/>
      <c r="Y7370" s="40"/>
      <c r="Z7370" s="40"/>
    </row>
    <row r="7371" spans="1:26" x14ac:dyDescent="0.2">
      <c r="A7371" s="40"/>
      <c r="W7371" s="40"/>
      <c r="X7371" s="40"/>
      <c r="Y7371" s="40"/>
      <c r="Z7371" s="40"/>
    </row>
    <row r="7372" spans="1:26" x14ac:dyDescent="0.2">
      <c r="A7372" s="40"/>
      <c r="W7372" s="40"/>
      <c r="X7372" s="40"/>
      <c r="Y7372" s="40"/>
      <c r="Z7372" s="40"/>
    </row>
    <row r="7373" spans="1:26" x14ac:dyDescent="0.2">
      <c r="A7373" s="40"/>
      <c r="W7373" s="40"/>
      <c r="X7373" s="40"/>
      <c r="Y7373" s="40"/>
      <c r="Z7373" s="40"/>
    </row>
    <row r="7374" spans="1:26" x14ac:dyDescent="0.2">
      <c r="A7374" s="40"/>
      <c r="W7374" s="40"/>
      <c r="X7374" s="40"/>
      <c r="Y7374" s="40"/>
      <c r="Z7374" s="40"/>
    </row>
    <row r="7375" spans="1:26" x14ac:dyDescent="0.2">
      <c r="A7375" s="40"/>
      <c r="W7375" s="40"/>
      <c r="X7375" s="40"/>
      <c r="Y7375" s="40"/>
      <c r="Z7375" s="40"/>
    </row>
    <row r="7376" spans="1:26" x14ac:dyDescent="0.2">
      <c r="A7376" s="40"/>
      <c r="W7376" s="40"/>
      <c r="X7376" s="40"/>
      <c r="Y7376" s="40"/>
      <c r="Z7376" s="40"/>
    </row>
    <row r="7377" spans="1:26" x14ac:dyDescent="0.2">
      <c r="A7377" s="40"/>
      <c r="W7377" s="40"/>
      <c r="X7377" s="40"/>
      <c r="Y7377" s="40"/>
      <c r="Z7377" s="40"/>
    </row>
    <row r="7378" spans="1:26" x14ac:dyDescent="0.2">
      <c r="A7378" s="40"/>
      <c r="W7378" s="40"/>
      <c r="X7378" s="40"/>
      <c r="Y7378" s="40"/>
      <c r="Z7378" s="40"/>
    </row>
    <row r="7379" spans="1:26" x14ac:dyDescent="0.2">
      <c r="A7379" s="40"/>
      <c r="W7379" s="40"/>
      <c r="X7379" s="40"/>
      <c r="Y7379" s="40"/>
      <c r="Z7379" s="40"/>
    </row>
    <row r="7380" spans="1:26" x14ac:dyDescent="0.2">
      <c r="A7380" s="40"/>
      <c r="W7380" s="40"/>
      <c r="X7380" s="40"/>
      <c r="Y7380" s="40"/>
      <c r="Z7380" s="40"/>
    </row>
    <row r="7381" spans="1:26" x14ac:dyDescent="0.2">
      <c r="A7381" s="40"/>
      <c r="W7381" s="40"/>
      <c r="X7381" s="40"/>
      <c r="Y7381" s="40"/>
      <c r="Z7381" s="40"/>
    </row>
    <row r="7382" spans="1:26" x14ac:dyDescent="0.2">
      <c r="A7382" s="40"/>
      <c r="W7382" s="40"/>
      <c r="X7382" s="40"/>
      <c r="Y7382" s="40"/>
      <c r="Z7382" s="40"/>
    </row>
    <row r="7383" spans="1:26" x14ac:dyDescent="0.2">
      <c r="A7383" s="40"/>
      <c r="W7383" s="40"/>
      <c r="X7383" s="40"/>
      <c r="Y7383" s="40"/>
      <c r="Z7383" s="40"/>
    </row>
    <row r="7384" spans="1:26" x14ac:dyDescent="0.2">
      <c r="A7384" s="40"/>
      <c r="W7384" s="40"/>
      <c r="X7384" s="40"/>
      <c r="Y7384" s="40"/>
      <c r="Z7384" s="40"/>
    </row>
    <row r="7385" spans="1:26" x14ac:dyDescent="0.2">
      <c r="A7385" s="40"/>
      <c r="W7385" s="40"/>
      <c r="X7385" s="40"/>
      <c r="Y7385" s="40"/>
      <c r="Z7385" s="40"/>
    </row>
    <row r="7386" spans="1:26" x14ac:dyDescent="0.2">
      <c r="A7386" s="40"/>
      <c r="W7386" s="40"/>
      <c r="X7386" s="40"/>
      <c r="Y7386" s="40"/>
      <c r="Z7386" s="40"/>
    </row>
    <row r="7387" spans="1:26" x14ac:dyDescent="0.2">
      <c r="A7387" s="40"/>
      <c r="W7387" s="40"/>
      <c r="X7387" s="40"/>
      <c r="Y7387" s="40"/>
      <c r="Z7387" s="40"/>
    </row>
    <row r="7388" spans="1:26" x14ac:dyDescent="0.2">
      <c r="A7388" s="40"/>
      <c r="W7388" s="40"/>
      <c r="X7388" s="40"/>
      <c r="Y7388" s="40"/>
      <c r="Z7388" s="40"/>
    </row>
    <row r="7389" spans="1:26" x14ac:dyDescent="0.2">
      <c r="A7389" s="40"/>
      <c r="W7389" s="40"/>
      <c r="X7389" s="40"/>
      <c r="Y7389" s="40"/>
      <c r="Z7389" s="40"/>
    </row>
    <row r="7390" spans="1:26" x14ac:dyDescent="0.2">
      <c r="A7390" s="40"/>
      <c r="W7390" s="40"/>
      <c r="X7390" s="40"/>
      <c r="Y7390" s="40"/>
      <c r="Z7390" s="40"/>
    </row>
    <row r="7391" spans="1:26" x14ac:dyDescent="0.2">
      <c r="A7391" s="40"/>
      <c r="W7391" s="40"/>
      <c r="X7391" s="40"/>
      <c r="Y7391" s="40"/>
      <c r="Z7391" s="40"/>
    </row>
    <row r="7392" spans="1:26" x14ac:dyDescent="0.2">
      <c r="A7392" s="40"/>
      <c r="W7392" s="40"/>
      <c r="X7392" s="40"/>
      <c r="Y7392" s="40"/>
      <c r="Z7392" s="40"/>
    </row>
    <row r="7393" spans="1:26" x14ac:dyDescent="0.2">
      <c r="A7393" s="40"/>
      <c r="W7393" s="40"/>
      <c r="X7393" s="40"/>
      <c r="Y7393" s="40"/>
      <c r="Z7393" s="40"/>
    </row>
    <row r="7394" spans="1:26" x14ac:dyDescent="0.2">
      <c r="A7394" s="40"/>
      <c r="W7394" s="40"/>
      <c r="X7394" s="40"/>
      <c r="Y7394" s="40"/>
      <c r="Z7394" s="40"/>
    </row>
    <row r="7395" spans="1:26" x14ac:dyDescent="0.2">
      <c r="A7395" s="40"/>
      <c r="W7395" s="40"/>
      <c r="X7395" s="40"/>
      <c r="Y7395" s="40"/>
      <c r="Z7395" s="40"/>
    </row>
    <row r="7396" spans="1:26" x14ac:dyDescent="0.2">
      <c r="A7396" s="40"/>
      <c r="W7396" s="40"/>
      <c r="X7396" s="40"/>
      <c r="Y7396" s="40"/>
      <c r="Z7396" s="40"/>
    </row>
    <row r="7397" spans="1:26" x14ac:dyDescent="0.2">
      <c r="A7397" s="40"/>
      <c r="W7397" s="40"/>
      <c r="X7397" s="40"/>
      <c r="Y7397" s="40"/>
      <c r="Z7397" s="40"/>
    </row>
    <row r="7398" spans="1:26" x14ac:dyDescent="0.2">
      <c r="A7398" s="40"/>
      <c r="W7398" s="40"/>
      <c r="X7398" s="40"/>
      <c r="Y7398" s="40"/>
      <c r="Z7398" s="40"/>
    </row>
    <row r="7399" spans="1:26" x14ac:dyDescent="0.2">
      <c r="A7399" s="40"/>
      <c r="W7399" s="40"/>
      <c r="X7399" s="40"/>
      <c r="Y7399" s="40"/>
      <c r="Z7399" s="40"/>
    </row>
    <row r="7400" spans="1:26" x14ac:dyDescent="0.2">
      <c r="A7400" s="40"/>
      <c r="W7400" s="40"/>
      <c r="X7400" s="40"/>
      <c r="Y7400" s="40"/>
      <c r="Z7400" s="40"/>
    </row>
    <row r="7401" spans="1:26" x14ac:dyDescent="0.2">
      <c r="A7401" s="40"/>
      <c r="W7401" s="40"/>
      <c r="X7401" s="40"/>
      <c r="Y7401" s="40"/>
      <c r="Z7401" s="40"/>
    </row>
    <row r="7402" spans="1:26" x14ac:dyDescent="0.2">
      <c r="A7402" s="40"/>
      <c r="W7402" s="40"/>
      <c r="X7402" s="40"/>
      <c r="Y7402" s="40"/>
      <c r="Z7402" s="40"/>
    </row>
    <row r="7403" spans="1:26" x14ac:dyDescent="0.2">
      <c r="A7403" s="40"/>
      <c r="W7403" s="40"/>
      <c r="X7403" s="40"/>
      <c r="Y7403" s="40"/>
      <c r="Z7403" s="40"/>
    </row>
    <row r="7404" spans="1:26" x14ac:dyDescent="0.2">
      <c r="A7404" s="40"/>
      <c r="W7404" s="40"/>
      <c r="X7404" s="40"/>
      <c r="Y7404" s="40"/>
      <c r="Z7404" s="40"/>
    </row>
    <row r="7405" spans="1:26" x14ac:dyDescent="0.2">
      <c r="A7405" s="40"/>
      <c r="W7405" s="40"/>
      <c r="X7405" s="40"/>
      <c r="Y7405" s="40"/>
      <c r="Z7405" s="40"/>
    </row>
    <row r="7406" spans="1:26" x14ac:dyDescent="0.2">
      <c r="A7406" s="40"/>
      <c r="W7406" s="40"/>
      <c r="X7406" s="40"/>
      <c r="Y7406" s="40"/>
      <c r="Z7406" s="40"/>
    </row>
    <row r="7407" spans="1:26" x14ac:dyDescent="0.2">
      <c r="A7407" s="40"/>
      <c r="W7407" s="40"/>
      <c r="X7407" s="40"/>
      <c r="Y7407" s="40"/>
      <c r="Z7407" s="40"/>
    </row>
    <row r="7408" spans="1:26" x14ac:dyDescent="0.2">
      <c r="A7408" s="40"/>
      <c r="W7408" s="40"/>
      <c r="X7408" s="40"/>
      <c r="Y7408" s="40"/>
      <c r="Z7408" s="40"/>
    </row>
    <row r="7409" spans="1:26" x14ac:dyDescent="0.2">
      <c r="A7409" s="40"/>
      <c r="W7409" s="40"/>
      <c r="X7409" s="40"/>
      <c r="Y7409" s="40"/>
      <c r="Z7409" s="40"/>
    </row>
    <row r="7410" spans="1:26" x14ac:dyDescent="0.2">
      <c r="A7410" s="40"/>
      <c r="W7410" s="40"/>
      <c r="X7410" s="40"/>
      <c r="Y7410" s="40"/>
      <c r="Z7410" s="40"/>
    </row>
    <row r="7411" spans="1:26" x14ac:dyDescent="0.2">
      <c r="A7411" s="40"/>
      <c r="W7411" s="40"/>
      <c r="X7411" s="40"/>
      <c r="Y7411" s="40"/>
      <c r="Z7411" s="40"/>
    </row>
    <row r="7412" spans="1:26" x14ac:dyDescent="0.2">
      <c r="A7412" s="40"/>
      <c r="W7412" s="40"/>
      <c r="X7412" s="40"/>
      <c r="Y7412" s="40"/>
      <c r="Z7412" s="40"/>
    </row>
    <row r="7413" spans="1:26" x14ac:dyDescent="0.2">
      <c r="A7413" s="40"/>
      <c r="W7413" s="40"/>
      <c r="X7413" s="40"/>
      <c r="Y7413" s="40"/>
      <c r="Z7413" s="40"/>
    </row>
    <row r="7414" spans="1:26" x14ac:dyDescent="0.2">
      <c r="A7414" s="40"/>
      <c r="W7414" s="40"/>
      <c r="X7414" s="40"/>
      <c r="Y7414" s="40"/>
      <c r="Z7414" s="40"/>
    </row>
    <row r="7415" spans="1:26" x14ac:dyDescent="0.2">
      <c r="A7415" s="40"/>
      <c r="W7415" s="40"/>
      <c r="X7415" s="40"/>
      <c r="Y7415" s="40"/>
      <c r="Z7415" s="40"/>
    </row>
    <row r="7416" spans="1:26" x14ac:dyDescent="0.2">
      <c r="A7416" s="40"/>
      <c r="W7416" s="40"/>
      <c r="X7416" s="40"/>
      <c r="Y7416" s="40"/>
      <c r="Z7416" s="40"/>
    </row>
    <row r="7417" spans="1:26" x14ac:dyDescent="0.2">
      <c r="A7417" s="40"/>
      <c r="W7417" s="40"/>
      <c r="X7417" s="40"/>
      <c r="Y7417" s="40"/>
      <c r="Z7417" s="40"/>
    </row>
    <row r="7418" spans="1:26" x14ac:dyDescent="0.2">
      <c r="A7418" s="40"/>
      <c r="W7418" s="40"/>
      <c r="X7418" s="40"/>
      <c r="Y7418" s="40"/>
      <c r="Z7418" s="40"/>
    </row>
    <row r="7419" spans="1:26" x14ac:dyDescent="0.2">
      <c r="A7419" s="40"/>
      <c r="W7419" s="40"/>
      <c r="X7419" s="40"/>
      <c r="Y7419" s="40"/>
      <c r="Z7419" s="40"/>
    </row>
    <row r="7420" spans="1:26" x14ac:dyDescent="0.2">
      <c r="A7420" s="40"/>
      <c r="W7420" s="40"/>
      <c r="X7420" s="40"/>
      <c r="Y7420" s="40"/>
      <c r="Z7420" s="40"/>
    </row>
    <row r="7421" spans="1:26" x14ac:dyDescent="0.2">
      <c r="A7421" s="40"/>
      <c r="W7421" s="40"/>
      <c r="X7421" s="40"/>
      <c r="Y7421" s="40"/>
      <c r="Z7421" s="40"/>
    </row>
    <row r="7422" spans="1:26" x14ac:dyDescent="0.2">
      <c r="A7422" s="40"/>
      <c r="W7422" s="40"/>
      <c r="X7422" s="40"/>
      <c r="Y7422" s="40"/>
      <c r="Z7422" s="40"/>
    </row>
    <row r="7423" spans="1:26" x14ac:dyDescent="0.2">
      <c r="A7423" s="40"/>
      <c r="W7423" s="40"/>
      <c r="X7423" s="40"/>
      <c r="Y7423" s="40"/>
      <c r="Z7423" s="40"/>
    </row>
    <row r="7424" spans="1:26" x14ac:dyDescent="0.2">
      <c r="A7424" s="40"/>
      <c r="W7424" s="40"/>
      <c r="X7424" s="40"/>
      <c r="Y7424" s="40"/>
      <c r="Z7424" s="40"/>
    </row>
    <row r="7425" spans="1:26" x14ac:dyDescent="0.2">
      <c r="A7425" s="40"/>
      <c r="W7425" s="40"/>
      <c r="X7425" s="40"/>
      <c r="Y7425" s="40"/>
      <c r="Z7425" s="40"/>
    </row>
    <row r="7426" spans="1:26" x14ac:dyDescent="0.2">
      <c r="A7426" s="40"/>
      <c r="W7426" s="40"/>
      <c r="X7426" s="40"/>
      <c r="Y7426" s="40"/>
      <c r="Z7426" s="40"/>
    </row>
    <row r="7427" spans="1:26" x14ac:dyDescent="0.2">
      <c r="A7427" s="40"/>
      <c r="W7427" s="40"/>
      <c r="X7427" s="40"/>
      <c r="Y7427" s="40"/>
      <c r="Z7427" s="40"/>
    </row>
    <row r="7428" spans="1:26" x14ac:dyDescent="0.2">
      <c r="A7428" s="40"/>
      <c r="W7428" s="40"/>
      <c r="X7428" s="40"/>
      <c r="Y7428" s="40"/>
      <c r="Z7428" s="40"/>
    </row>
    <row r="7429" spans="1:26" x14ac:dyDescent="0.2">
      <c r="A7429" s="40"/>
      <c r="W7429" s="40"/>
      <c r="X7429" s="40"/>
      <c r="Y7429" s="40"/>
      <c r="Z7429" s="40"/>
    </row>
    <row r="7430" spans="1:26" x14ac:dyDescent="0.2">
      <c r="A7430" s="40"/>
      <c r="W7430" s="40"/>
      <c r="X7430" s="40"/>
      <c r="Y7430" s="40"/>
      <c r="Z7430" s="40"/>
    </row>
    <row r="7431" spans="1:26" x14ac:dyDescent="0.2">
      <c r="A7431" s="40"/>
      <c r="W7431" s="40"/>
      <c r="X7431" s="40"/>
      <c r="Y7431" s="40"/>
      <c r="Z7431" s="40"/>
    </row>
    <row r="7432" spans="1:26" x14ac:dyDescent="0.2">
      <c r="A7432" s="40"/>
      <c r="W7432" s="40"/>
      <c r="X7432" s="40"/>
      <c r="Y7432" s="40"/>
      <c r="Z7432" s="40"/>
    </row>
    <row r="7433" spans="1:26" x14ac:dyDescent="0.2">
      <c r="A7433" s="40"/>
      <c r="W7433" s="40"/>
      <c r="X7433" s="40"/>
      <c r="Y7433" s="40"/>
      <c r="Z7433" s="40"/>
    </row>
    <row r="7434" spans="1:26" x14ac:dyDescent="0.2">
      <c r="A7434" s="40"/>
      <c r="W7434" s="40"/>
      <c r="X7434" s="40"/>
      <c r="Y7434" s="40"/>
      <c r="Z7434" s="40"/>
    </row>
    <row r="7435" spans="1:26" x14ac:dyDescent="0.2">
      <c r="A7435" s="40"/>
      <c r="W7435" s="40"/>
      <c r="X7435" s="40"/>
      <c r="Y7435" s="40"/>
      <c r="Z7435" s="40"/>
    </row>
    <row r="7436" spans="1:26" x14ac:dyDescent="0.2">
      <c r="A7436" s="40"/>
      <c r="W7436" s="40"/>
      <c r="X7436" s="40"/>
      <c r="Y7436" s="40"/>
      <c r="Z7436" s="40"/>
    </row>
    <row r="7437" spans="1:26" x14ac:dyDescent="0.2">
      <c r="A7437" s="40"/>
      <c r="W7437" s="40"/>
      <c r="X7437" s="40"/>
      <c r="Y7437" s="40"/>
      <c r="Z7437" s="40"/>
    </row>
    <row r="7438" spans="1:26" x14ac:dyDescent="0.2">
      <c r="A7438" s="40"/>
      <c r="W7438" s="40"/>
      <c r="X7438" s="40"/>
      <c r="Y7438" s="40"/>
      <c r="Z7438" s="40"/>
    </row>
    <row r="7439" spans="1:26" x14ac:dyDescent="0.2">
      <c r="A7439" s="40"/>
      <c r="W7439" s="40"/>
      <c r="X7439" s="40"/>
      <c r="Y7439" s="40"/>
      <c r="Z7439" s="40"/>
    </row>
    <row r="7440" spans="1:26" x14ac:dyDescent="0.2">
      <c r="A7440" s="40"/>
      <c r="W7440" s="40"/>
      <c r="X7440" s="40"/>
      <c r="Y7440" s="40"/>
      <c r="Z7440" s="40"/>
    </row>
    <row r="7441" spans="1:26" x14ac:dyDescent="0.2">
      <c r="A7441" s="40"/>
      <c r="W7441" s="40"/>
      <c r="X7441" s="40"/>
      <c r="Y7441" s="40"/>
      <c r="Z7441" s="40"/>
    </row>
    <row r="7442" spans="1:26" x14ac:dyDescent="0.2">
      <c r="A7442" s="40"/>
      <c r="W7442" s="40"/>
      <c r="X7442" s="40"/>
      <c r="Y7442" s="40"/>
      <c r="Z7442" s="40"/>
    </row>
    <row r="7443" spans="1:26" x14ac:dyDescent="0.2">
      <c r="A7443" s="40"/>
      <c r="W7443" s="40"/>
      <c r="X7443" s="40"/>
      <c r="Y7443" s="40"/>
      <c r="Z7443" s="40"/>
    </row>
    <row r="7444" spans="1:26" x14ac:dyDescent="0.2">
      <c r="A7444" s="40"/>
      <c r="W7444" s="40"/>
      <c r="X7444" s="40"/>
      <c r="Y7444" s="40"/>
      <c r="Z7444" s="40"/>
    </row>
    <row r="7445" spans="1:26" x14ac:dyDescent="0.2">
      <c r="A7445" s="40"/>
      <c r="W7445" s="40"/>
      <c r="X7445" s="40"/>
      <c r="Y7445" s="40"/>
      <c r="Z7445" s="40"/>
    </row>
    <row r="7446" spans="1:26" x14ac:dyDescent="0.2">
      <c r="A7446" s="40"/>
      <c r="W7446" s="40"/>
      <c r="X7446" s="40"/>
      <c r="Y7446" s="40"/>
      <c r="Z7446" s="40"/>
    </row>
    <row r="7447" spans="1:26" x14ac:dyDescent="0.2">
      <c r="A7447" s="40"/>
      <c r="W7447" s="40"/>
      <c r="X7447" s="40"/>
      <c r="Y7447" s="40"/>
      <c r="Z7447" s="40"/>
    </row>
    <row r="7448" spans="1:26" x14ac:dyDescent="0.2">
      <c r="A7448" s="40"/>
      <c r="W7448" s="40"/>
      <c r="X7448" s="40"/>
      <c r="Y7448" s="40"/>
      <c r="Z7448" s="40"/>
    </row>
    <row r="7449" spans="1:26" x14ac:dyDescent="0.2">
      <c r="A7449" s="40"/>
      <c r="W7449" s="40"/>
      <c r="X7449" s="40"/>
      <c r="Y7449" s="40"/>
      <c r="Z7449" s="40"/>
    </row>
    <row r="7450" spans="1:26" x14ac:dyDescent="0.2">
      <c r="A7450" s="40"/>
      <c r="W7450" s="40"/>
      <c r="X7450" s="40"/>
      <c r="Y7450" s="40"/>
      <c r="Z7450" s="40"/>
    </row>
    <row r="7451" spans="1:26" x14ac:dyDescent="0.2">
      <c r="A7451" s="40"/>
      <c r="W7451" s="40"/>
      <c r="X7451" s="40"/>
      <c r="Y7451" s="40"/>
      <c r="Z7451" s="40"/>
    </row>
    <row r="7452" spans="1:26" x14ac:dyDescent="0.2">
      <c r="A7452" s="40"/>
      <c r="W7452" s="40"/>
      <c r="X7452" s="40"/>
      <c r="Y7452" s="40"/>
      <c r="Z7452" s="40"/>
    </row>
    <row r="7453" spans="1:26" x14ac:dyDescent="0.2">
      <c r="A7453" s="40"/>
      <c r="W7453" s="40"/>
      <c r="X7453" s="40"/>
      <c r="Y7453" s="40"/>
      <c r="Z7453" s="40"/>
    </row>
    <row r="7454" spans="1:26" x14ac:dyDescent="0.2">
      <c r="A7454" s="40"/>
      <c r="W7454" s="40"/>
      <c r="X7454" s="40"/>
      <c r="Y7454" s="40"/>
      <c r="Z7454" s="40"/>
    </row>
    <row r="7455" spans="1:26" x14ac:dyDescent="0.2">
      <c r="A7455" s="40"/>
      <c r="W7455" s="40"/>
      <c r="X7455" s="40"/>
      <c r="Y7455" s="40"/>
      <c r="Z7455" s="40"/>
    </row>
    <row r="7456" spans="1:26" x14ac:dyDescent="0.2">
      <c r="A7456" s="40"/>
      <c r="W7456" s="40"/>
      <c r="X7456" s="40"/>
      <c r="Y7456" s="40"/>
      <c r="Z7456" s="40"/>
    </row>
    <row r="7457" spans="1:26" x14ac:dyDescent="0.2">
      <c r="A7457" s="40"/>
      <c r="W7457" s="40"/>
      <c r="X7457" s="40"/>
      <c r="Y7457" s="40"/>
      <c r="Z7457" s="40"/>
    </row>
    <row r="7458" spans="1:26" x14ac:dyDescent="0.2">
      <c r="A7458" s="40"/>
      <c r="W7458" s="40"/>
      <c r="X7458" s="40"/>
      <c r="Y7458" s="40"/>
      <c r="Z7458" s="40"/>
    </row>
    <row r="7459" spans="1:26" x14ac:dyDescent="0.2">
      <c r="A7459" s="40"/>
      <c r="W7459" s="40"/>
      <c r="X7459" s="40"/>
      <c r="Y7459" s="40"/>
      <c r="Z7459" s="40"/>
    </row>
    <row r="7460" spans="1:26" x14ac:dyDescent="0.2">
      <c r="A7460" s="40"/>
      <c r="W7460" s="40"/>
      <c r="X7460" s="40"/>
      <c r="Y7460" s="40"/>
      <c r="Z7460" s="40"/>
    </row>
    <row r="7461" spans="1:26" x14ac:dyDescent="0.2">
      <c r="A7461" s="40"/>
      <c r="W7461" s="40"/>
      <c r="X7461" s="40"/>
      <c r="Y7461" s="40"/>
      <c r="Z7461" s="40"/>
    </row>
    <row r="7462" spans="1:26" x14ac:dyDescent="0.2">
      <c r="A7462" s="40"/>
      <c r="W7462" s="40"/>
      <c r="X7462" s="40"/>
      <c r="Y7462" s="40"/>
      <c r="Z7462" s="40"/>
    </row>
    <row r="7463" spans="1:26" x14ac:dyDescent="0.2">
      <c r="A7463" s="40"/>
      <c r="W7463" s="40"/>
      <c r="X7463" s="40"/>
      <c r="Y7463" s="40"/>
      <c r="Z7463" s="40"/>
    </row>
    <row r="7464" spans="1:26" x14ac:dyDescent="0.2">
      <c r="A7464" s="40"/>
      <c r="W7464" s="40"/>
      <c r="X7464" s="40"/>
      <c r="Y7464" s="40"/>
      <c r="Z7464" s="40"/>
    </row>
    <row r="7465" spans="1:26" x14ac:dyDescent="0.2">
      <c r="A7465" s="40"/>
      <c r="W7465" s="40"/>
      <c r="X7465" s="40"/>
      <c r="Y7465" s="40"/>
      <c r="Z7465" s="40"/>
    </row>
    <row r="7466" spans="1:26" x14ac:dyDescent="0.2">
      <c r="A7466" s="40"/>
      <c r="W7466" s="40"/>
      <c r="X7466" s="40"/>
      <c r="Y7466" s="40"/>
      <c r="Z7466" s="40"/>
    </row>
    <row r="7467" spans="1:26" x14ac:dyDescent="0.2">
      <c r="A7467" s="40"/>
      <c r="W7467" s="40"/>
      <c r="X7467" s="40"/>
      <c r="Y7467" s="40"/>
      <c r="Z7467" s="40"/>
    </row>
    <row r="7468" spans="1:26" x14ac:dyDescent="0.2">
      <c r="A7468" s="40"/>
      <c r="W7468" s="40"/>
      <c r="X7468" s="40"/>
      <c r="Y7468" s="40"/>
      <c r="Z7468" s="40"/>
    </row>
    <row r="7469" spans="1:26" x14ac:dyDescent="0.2">
      <c r="A7469" s="40"/>
      <c r="W7469" s="40"/>
      <c r="X7469" s="40"/>
      <c r="Y7469" s="40"/>
      <c r="Z7469" s="40"/>
    </row>
    <row r="7470" spans="1:26" x14ac:dyDescent="0.2">
      <c r="A7470" s="40"/>
      <c r="W7470" s="40"/>
      <c r="X7470" s="40"/>
      <c r="Y7470" s="40"/>
      <c r="Z7470" s="40"/>
    </row>
    <row r="7471" spans="1:26" x14ac:dyDescent="0.2">
      <c r="A7471" s="40"/>
      <c r="W7471" s="40"/>
      <c r="X7471" s="40"/>
      <c r="Y7471" s="40"/>
      <c r="Z7471" s="40"/>
    </row>
    <row r="7472" spans="1:26" x14ac:dyDescent="0.2">
      <c r="A7472" s="40"/>
      <c r="W7472" s="40"/>
      <c r="X7472" s="40"/>
      <c r="Y7472" s="40"/>
      <c r="Z7472" s="40"/>
    </row>
    <row r="7473" spans="1:26" x14ac:dyDescent="0.2">
      <c r="A7473" s="40"/>
      <c r="W7473" s="40"/>
      <c r="X7473" s="40"/>
      <c r="Y7473" s="40"/>
      <c r="Z7473" s="40"/>
    </row>
    <row r="7474" spans="1:26" x14ac:dyDescent="0.2">
      <c r="A7474" s="40"/>
      <c r="W7474" s="40"/>
      <c r="X7474" s="40"/>
      <c r="Y7474" s="40"/>
      <c r="Z7474" s="40"/>
    </row>
    <row r="7475" spans="1:26" x14ac:dyDescent="0.2">
      <c r="A7475" s="40"/>
      <c r="W7475" s="40"/>
      <c r="X7475" s="40"/>
      <c r="Y7475" s="40"/>
      <c r="Z7475" s="40"/>
    </row>
    <row r="7476" spans="1:26" x14ac:dyDescent="0.2">
      <c r="A7476" s="40"/>
      <c r="W7476" s="40"/>
      <c r="X7476" s="40"/>
      <c r="Y7476" s="40"/>
      <c r="Z7476" s="40"/>
    </row>
    <row r="7477" spans="1:26" x14ac:dyDescent="0.2">
      <c r="A7477" s="40"/>
      <c r="W7477" s="40"/>
      <c r="X7477" s="40"/>
      <c r="Y7477" s="40"/>
      <c r="Z7477" s="40"/>
    </row>
    <row r="7478" spans="1:26" x14ac:dyDescent="0.2">
      <c r="A7478" s="40"/>
      <c r="W7478" s="40"/>
      <c r="X7478" s="40"/>
      <c r="Y7478" s="40"/>
      <c r="Z7478" s="40"/>
    </row>
    <row r="7479" spans="1:26" x14ac:dyDescent="0.2">
      <c r="A7479" s="40"/>
      <c r="W7479" s="40"/>
      <c r="X7479" s="40"/>
      <c r="Y7479" s="40"/>
      <c r="Z7479" s="40"/>
    </row>
    <row r="7480" spans="1:26" x14ac:dyDescent="0.2">
      <c r="A7480" s="40"/>
      <c r="W7480" s="40"/>
      <c r="X7480" s="40"/>
      <c r="Y7480" s="40"/>
      <c r="Z7480" s="40"/>
    </row>
    <row r="7481" spans="1:26" x14ac:dyDescent="0.2">
      <c r="A7481" s="40"/>
      <c r="W7481" s="40"/>
      <c r="X7481" s="40"/>
      <c r="Y7481" s="40"/>
      <c r="Z7481" s="40"/>
    </row>
    <row r="7482" spans="1:26" x14ac:dyDescent="0.2">
      <c r="A7482" s="40"/>
      <c r="W7482" s="40"/>
      <c r="X7482" s="40"/>
      <c r="Y7482" s="40"/>
      <c r="Z7482" s="40"/>
    </row>
    <row r="7483" spans="1:26" x14ac:dyDescent="0.2">
      <c r="A7483" s="40"/>
      <c r="W7483" s="40"/>
      <c r="X7483" s="40"/>
      <c r="Y7483" s="40"/>
      <c r="Z7483" s="40"/>
    </row>
    <row r="7484" spans="1:26" x14ac:dyDescent="0.2">
      <c r="A7484" s="40"/>
      <c r="W7484" s="40"/>
      <c r="X7484" s="40"/>
      <c r="Y7484" s="40"/>
      <c r="Z7484" s="40"/>
    </row>
    <row r="7485" spans="1:26" x14ac:dyDescent="0.2">
      <c r="A7485" s="40"/>
      <c r="W7485" s="40"/>
      <c r="X7485" s="40"/>
      <c r="Y7485" s="40"/>
      <c r="Z7485" s="40"/>
    </row>
    <row r="7486" spans="1:26" x14ac:dyDescent="0.2">
      <c r="A7486" s="40"/>
      <c r="W7486" s="40"/>
      <c r="X7486" s="40"/>
      <c r="Y7486" s="40"/>
      <c r="Z7486" s="40"/>
    </row>
    <row r="7487" spans="1:26" x14ac:dyDescent="0.2">
      <c r="A7487" s="40"/>
      <c r="W7487" s="40"/>
      <c r="X7487" s="40"/>
      <c r="Y7487" s="40"/>
      <c r="Z7487" s="40"/>
    </row>
    <row r="7488" spans="1:26" x14ac:dyDescent="0.2">
      <c r="A7488" s="40"/>
      <c r="W7488" s="40"/>
      <c r="X7488" s="40"/>
      <c r="Y7488" s="40"/>
      <c r="Z7488" s="40"/>
    </row>
    <row r="7489" spans="1:26" x14ac:dyDescent="0.2">
      <c r="A7489" s="40"/>
      <c r="W7489" s="40"/>
      <c r="X7489" s="40"/>
      <c r="Y7489" s="40"/>
      <c r="Z7489" s="40"/>
    </row>
    <row r="7490" spans="1:26" x14ac:dyDescent="0.2">
      <c r="A7490" s="40"/>
      <c r="W7490" s="40"/>
      <c r="X7490" s="40"/>
      <c r="Y7490" s="40"/>
      <c r="Z7490" s="40"/>
    </row>
    <row r="7491" spans="1:26" x14ac:dyDescent="0.2">
      <c r="A7491" s="40"/>
      <c r="W7491" s="40"/>
      <c r="X7491" s="40"/>
      <c r="Y7491" s="40"/>
      <c r="Z7491" s="40"/>
    </row>
    <row r="7492" spans="1:26" x14ac:dyDescent="0.2">
      <c r="A7492" s="40"/>
      <c r="W7492" s="40"/>
      <c r="X7492" s="40"/>
      <c r="Y7492" s="40"/>
      <c r="Z7492" s="40"/>
    </row>
    <row r="7493" spans="1:26" x14ac:dyDescent="0.2">
      <c r="A7493" s="40"/>
      <c r="W7493" s="40"/>
      <c r="X7493" s="40"/>
      <c r="Y7493" s="40"/>
      <c r="Z7493" s="40"/>
    </row>
    <row r="7494" spans="1:26" x14ac:dyDescent="0.2">
      <c r="A7494" s="40"/>
      <c r="W7494" s="40"/>
      <c r="X7494" s="40"/>
      <c r="Y7494" s="40"/>
      <c r="Z7494" s="40"/>
    </row>
    <row r="7495" spans="1:26" x14ac:dyDescent="0.2">
      <c r="A7495" s="40"/>
      <c r="W7495" s="40"/>
      <c r="X7495" s="40"/>
      <c r="Y7495" s="40"/>
      <c r="Z7495" s="40"/>
    </row>
    <row r="7496" spans="1:26" x14ac:dyDescent="0.2">
      <c r="A7496" s="40"/>
      <c r="W7496" s="40"/>
      <c r="X7496" s="40"/>
      <c r="Y7496" s="40"/>
      <c r="Z7496" s="40"/>
    </row>
    <row r="7497" spans="1:26" x14ac:dyDescent="0.2">
      <c r="A7497" s="40"/>
      <c r="W7497" s="40"/>
      <c r="X7497" s="40"/>
      <c r="Y7497" s="40"/>
      <c r="Z7497" s="40"/>
    </row>
    <row r="7498" spans="1:26" x14ac:dyDescent="0.2">
      <c r="A7498" s="40"/>
      <c r="W7498" s="40"/>
      <c r="X7498" s="40"/>
      <c r="Y7498" s="40"/>
      <c r="Z7498" s="40"/>
    </row>
    <row r="7499" spans="1:26" x14ac:dyDescent="0.2">
      <c r="A7499" s="40"/>
      <c r="W7499" s="40"/>
      <c r="X7499" s="40"/>
      <c r="Y7499" s="40"/>
      <c r="Z7499" s="40"/>
    </row>
    <row r="7500" spans="1:26" x14ac:dyDescent="0.2">
      <c r="A7500" s="40"/>
      <c r="W7500" s="40"/>
      <c r="X7500" s="40"/>
      <c r="Y7500" s="40"/>
      <c r="Z7500" s="40"/>
    </row>
    <row r="7501" spans="1:26" x14ac:dyDescent="0.2">
      <c r="A7501" s="40"/>
      <c r="W7501" s="40"/>
      <c r="X7501" s="40"/>
      <c r="Y7501" s="40"/>
      <c r="Z7501" s="40"/>
    </row>
    <row r="7502" spans="1:26" x14ac:dyDescent="0.2">
      <c r="A7502" s="40"/>
      <c r="W7502" s="40"/>
      <c r="X7502" s="40"/>
      <c r="Y7502" s="40"/>
      <c r="Z7502" s="40"/>
    </row>
    <row r="7503" spans="1:26" x14ac:dyDescent="0.2">
      <c r="A7503" s="40"/>
      <c r="W7503" s="40"/>
      <c r="X7503" s="40"/>
      <c r="Y7503" s="40"/>
      <c r="Z7503" s="40"/>
    </row>
    <row r="7504" spans="1:26" x14ac:dyDescent="0.2">
      <c r="A7504" s="40"/>
      <c r="W7504" s="40"/>
      <c r="X7504" s="40"/>
      <c r="Y7504" s="40"/>
      <c r="Z7504" s="40"/>
    </row>
    <row r="7505" spans="1:26" x14ac:dyDescent="0.2">
      <c r="A7505" s="40"/>
      <c r="W7505" s="40"/>
      <c r="X7505" s="40"/>
      <c r="Y7505" s="40"/>
      <c r="Z7505" s="40"/>
    </row>
    <row r="7506" spans="1:26" x14ac:dyDescent="0.2">
      <c r="A7506" s="40"/>
      <c r="W7506" s="40"/>
      <c r="X7506" s="40"/>
      <c r="Y7506" s="40"/>
      <c r="Z7506" s="40"/>
    </row>
    <row r="7507" spans="1:26" x14ac:dyDescent="0.2">
      <c r="A7507" s="40"/>
      <c r="W7507" s="40"/>
      <c r="X7507" s="40"/>
      <c r="Y7507" s="40"/>
      <c r="Z7507" s="40"/>
    </row>
    <row r="7508" spans="1:26" x14ac:dyDescent="0.2">
      <c r="A7508" s="40"/>
      <c r="W7508" s="40"/>
      <c r="X7508" s="40"/>
      <c r="Y7508" s="40"/>
      <c r="Z7508" s="40"/>
    </row>
    <row r="7509" spans="1:26" x14ac:dyDescent="0.2">
      <c r="A7509" s="40"/>
      <c r="W7509" s="40"/>
      <c r="X7509" s="40"/>
      <c r="Y7509" s="40"/>
      <c r="Z7509" s="40"/>
    </row>
    <row r="7510" spans="1:26" x14ac:dyDescent="0.2">
      <c r="A7510" s="40"/>
      <c r="W7510" s="40"/>
      <c r="X7510" s="40"/>
      <c r="Y7510" s="40"/>
      <c r="Z7510" s="40"/>
    </row>
    <row r="7511" spans="1:26" x14ac:dyDescent="0.2">
      <c r="A7511" s="40"/>
      <c r="W7511" s="40"/>
      <c r="X7511" s="40"/>
      <c r="Y7511" s="40"/>
      <c r="Z7511" s="40"/>
    </row>
    <row r="7512" spans="1:26" x14ac:dyDescent="0.2">
      <c r="A7512" s="40"/>
      <c r="W7512" s="40"/>
      <c r="X7512" s="40"/>
      <c r="Y7512" s="40"/>
      <c r="Z7512" s="40"/>
    </row>
    <row r="7513" spans="1:26" x14ac:dyDescent="0.2">
      <c r="A7513" s="40"/>
      <c r="W7513" s="40"/>
      <c r="X7513" s="40"/>
      <c r="Y7513" s="40"/>
      <c r="Z7513" s="40"/>
    </row>
    <row r="7514" spans="1:26" x14ac:dyDescent="0.2">
      <c r="A7514" s="40"/>
      <c r="W7514" s="40"/>
      <c r="X7514" s="40"/>
      <c r="Y7514" s="40"/>
      <c r="Z7514" s="40"/>
    </row>
    <row r="7515" spans="1:26" x14ac:dyDescent="0.2">
      <c r="A7515" s="40"/>
      <c r="W7515" s="40"/>
      <c r="X7515" s="40"/>
      <c r="Y7515" s="40"/>
      <c r="Z7515" s="40"/>
    </row>
    <row r="7516" spans="1:26" x14ac:dyDescent="0.2">
      <c r="A7516" s="40"/>
      <c r="W7516" s="40"/>
      <c r="X7516" s="40"/>
      <c r="Y7516" s="40"/>
      <c r="Z7516" s="40"/>
    </row>
    <row r="7517" spans="1:26" x14ac:dyDescent="0.2">
      <c r="A7517" s="40"/>
      <c r="W7517" s="40"/>
      <c r="X7517" s="40"/>
      <c r="Y7517" s="40"/>
      <c r="Z7517" s="40"/>
    </row>
    <row r="7518" spans="1:26" x14ac:dyDescent="0.2">
      <c r="A7518" s="40"/>
      <c r="W7518" s="40"/>
      <c r="X7518" s="40"/>
      <c r="Y7518" s="40"/>
      <c r="Z7518" s="40"/>
    </row>
    <row r="7519" spans="1:26" x14ac:dyDescent="0.2">
      <c r="A7519" s="40"/>
      <c r="W7519" s="40"/>
      <c r="X7519" s="40"/>
      <c r="Y7519" s="40"/>
      <c r="Z7519" s="40"/>
    </row>
    <row r="7520" spans="1:26" x14ac:dyDescent="0.2">
      <c r="A7520" s="40"/>
      <c r="W7520" s="40"/>
      <c r="X7520" s="40"/>
      <c r="Y7520" s="40"/>
      <c r="Z7520" s="40"/>
    </row>
    <row r="7521" spans="1:26" x14ac:dyDescent="0.2">
      <c r="A7521" s="40"/>
      <c r="W7521" s="40"/>
      <c r="X7521" s="40"/>
      <c r="Y7521" s="40"/>
      <c r="Z7521" s="40"/>
    </row>
    <row r="7522" spans="1:26" x14ac:dyDescent="0.2">
      <c r="A7522" s="40"/>
      <c r="W7522" s="40"/>
      <c r="X7522" s="40"/>
      <c r="Y7522" s="40"/>
      <c r="Z7522" s="40"/>
    </row>
    <row r="7523" spans="1:26" x14ac:dyDescent="0.2">
      <c r="A7523" s="40"/>
      <c r="W7523" s="40"/>
      <c r="X7523" s="40"/>
      <c r="Y7523" s="40"/>
      <c r="Z7523" s="40"/>
    </row>
    <row r="7524" spans="1:26" x14ac:dyDescent="0.2">
      <c r="A7524" s="40"/>
      <c r="W7524" s="40"/>
      <c r="X7524" s="40"/>
      <c r="Y7524" s="40"/>
      <c r="Z7524" s="40"/>
    </row>
    <row r="7525" spans="1:26" x14ac:dyDescent="0.2">
      <c r="A7525" s="40"/>
      <c r="W7525" s="40"/>
      <c r="X7525" s="40"/>
      <c r="Y7525" s="40"/>
      <c r="Z7525" s="40"/>
    </row>
    <row r="7526" spans="1:26" x14ac:dyDescent="0.2">
      <c r="A7526" s="40"/>
      <c r="W7526" s="40"/>
      <c r="X7526" s="40"/>
      <c r="Y7526" s="40"/>
      <c r="Z7526" s="40"/>
    </row>
    <row r="7527" spans="1:26" x14ac:dyDescent="0.2">
      <c r="A7527" s="40"/>
      <c r="W7527" s="40"/>
      <c r="X7527" s="40"/>
      <c r="Y7527" s="40"/>
      <c r="Z7527" s="40"/>
    </row>
    <row r="7528" spans="1:26" x14ac:dyDescent="0.2">
      <c r="A7528" s="40"/>
      <c r="W7528" s="40"/>
      <c r="X7528" s="40"/>
      <c r="Y7528" s="40"/>
      <c r="Z7528" s="40"/>
    </row>
    <row r="7529" spans="1:26" x14ac:dyDescent="0.2">
      <c r="A7529" s="40"/>
      <c r="W7529" s="40"/>
      <c r="X7529" s="40"/>
      <c r="Y7529" s="40"/>
      <c r="Z7529" s="40"/>
    </row>
    <row r="7530" spans="1:26" x14ac:dyDescent="0.2">
      <c r="A7530" s="40"/>
      <c r="W7530" s="40"/>
      <c r="X7530" s="40"/>
      <c r="Y7530" s="40"/>
      <c r="Z7530" s="40"/>
    </row>
    <row r="7531" spans="1:26" x14ac:dyDescent="0.2">
      <c r="A7531" s="40"/>
      <c r="W7531" s="40"/>
      <c r="X7531" s="40"/>
      <c r="Y7531" s="40"/>
      <c r="Z7531" s="40"/>
    </row>
    <row r="7532" spans="1:26" x14ac:dyDescent="0.2">
      <c r="A7532" s="40"/>
      <c r="W7532" s="40"/>
      <c r="X7532" s="40"/>
      <c r="Y7532" s="40"/>
      <c r="Z7532" s="40"/>
    </row>
    <row r="7533" spans="1:26" x14ac:dyDescent="0.2">
      <c r="A7533" s="40"/>
      <c r="W7533" s="40"/>
      <c r="X7533" s="40"/>
      <c r="Y7533" s="40"/>
      <c r="Z7533" s="40"/>
    </row>
    <row r="7534" spans="1:26" x14ac:dyDescent="0.2">
      <c r="A7534" s="40"/>
      <c r="W7534" s="40"/>
      <c r="X7534" s="40"/>
      <c r="Y7534" s="40"/>
      <c r="Z7534" s="40"/>
    </row>
    <row r="7535" spans="1:26" x14ac:dyDescent="0.2">
      <c r="A7535" s="40"/>
      <c r="W7535" s="40"/>
      <c r="X7535" s="40"/>
      <c r="Y7535" s="40"/>
      <c r="Z7535" s="40"/>
    </row>
    <row r="7536" spans="1:26" x14ac:dyDescent="0.2">
      <c r="A7536" s="40"/>
      <c r="W7536" s="40"/>
      <c r="X7536" s="40"/>
      <c r="Y7536" s="40"/>
      <c r="Z7536" s="40"/>
    </row>
    <row r="7537" spans="1:26" x14ac:dyDescent="0.2">
      <c r="A7537" s="40"/>
      <c r="W7537" s="40"/>
      <c r="X7537" s="40"/>
      <c r="Y7537" s="40"/>
      <c r="Z7537" s="40"/>
    </row>
    <row r="7538" spans="1:26" x14ac:dyDescent="0.2">
      <c r="A7538" s="40"/>
      <c r="W7538" s="40"/>
      <c r="X7538" s="40"/>
      <c r="Y7538" s="40"/>
      <c r="Z7538" s="40"/>
    </row>
    <row r="7539" spans="1:26" x14ac:dyDescent="0.2">
      <c r="A7539" s="40"/>
      <c r="W7539" s="40"/>
      <c r="X7539" s="40"/>
      <c r="Y7539" s="40"/>
      <c r="Z7539" s="40"/>
    </row>
    <row r="7540" spans="1:26" x14ac:dyDescent="0.2">
      <c r="A7540" s="40"/>
      <c r="W7540" s="40"/>
      <c r="X7540" s="40"/>
      <c r="Y7540" s="40"/>
      <c r="Z7540" s="40"/>
    </row>
    <row r="7541" spans="1:26" x14ac:dyDescent="0.2">
      <c r="A7541" s="40"/>
      <c r="W7541" s="40"/>
      <c r="X7541" s="40"/>
      <c r="Y7541" s="40"/>
      <c r="Z7541" s="40"/>
    </row>
    <row r="7542" spans="1:26" x14ac:dyDescent="0.2">
      <c r="A7542" s="40"/>
      <c r="W7542" s="40"/>
      <c r="X7542" s="40"/>
      <c r="Y7542" s="40"/>
      <c r="Z7542" s="40"/>
    </row>
    <row r="7543" spans="1:26" x14ac:dyDescent="0.2">
      <c r="A7543" s="40"/>
      <c r="W7543" s="40"/>
      <c r="X7543" s="40"/>
      <c r="Y7543" s="40"/>
      <c r="Z7543" s="40"/>
    </row>
    <row r="7544" spans="1:26" x14ac:dyDescent="0.2">
      <c r="A7544" s="40"/>
      <c r="W7544" s="40"/>
      <c r="X7544" s="40"/>
      <c r="Y7544" s="40"/>
      <c r="Z7544" s="40"/>
    </row>
    <row r="7545" spans="1:26" x14ac:dyDescent="0.2">
      <c r="A7545" s="40"/>
      <c r="W7545" s="40"/>
      <c r="X7545" s="40"/>
      <c r="Y7545" s="40"/>
      <c r="Z7545" s="40"/>
    </row>
    <row r="7546" spans="1:26" x14ac:dyDescent="0.2">
      <c r="A7546" s="40"/>
      <c r="W7546" s="40"/>
      <c r="X7546" s="40"/>
      <c r="Y7546" s="40"/>
      <c r="Z7546" s="40"/>
    </row>
    <row r="7547" spans="1:26" x14ac:dyDescent="0.2">
      <c r="A7547" s="40"/>
      <c r="W7547" s="40"/>
      <c r="X7547" s="40"/>
      <c r="Y7547" s="40"/>
      <c r="Z7547" s="40"/>
    </row>
    <row r="7548" spans="1:26" x14ac:dyDescent="0.2">
      <c r="A7548" s="40"/>
      <c r="W7548" s="40"/>
      <c r="X7548" s="40"/>
      <c r="Y7548" s="40"/>
      <c r="Z7548" s="40"/>
    </row>
    <row r="7549" spans="1:26" x14ac:dyDescent="0.2">
      <c r="A7549" s="40"/>
      <c r="W7549" s="40"/>
      <c r="X7549" s="40"/>
      <c r="Y7549" s="40"/>
      <c r="Z7549" s="40"/>
    </row>
    <row r="7550" spans="1:26" x14ac:dyDescent="0.2">
      <c r="A7550" s="40"/>
      <c r="W7550" s="40"/>
      <c r="X7550" s="40"/>
      <c r="Y7550" s="40"/>
      <c r="Z7550" s="40"/>
    </row>
    <row r="7551" spans="1:26" x14ac:dyDescent="0.2">
      <c r="A7551" s="40"/>
      <c r="W7551" s="40"/>
      <c r="X7551" s="40"/>
      <c r="Y7551" s="40"/>
      <c r="Z7551" s="40"/>
    </row>
    <row r="7552" spans="1:26" x14ac:dyDescent="0.2">
      <c r="A7552" s="40"/>
      <c r="W7552" s="40"/>
      <c r="X7552" s="40"/>
      <c r="Y7552" s="40"/>
      <c r="Z7552" s="40"/>
    </row>
    <row r="7553" spans="1:26" x14ac:dyDescent="0.2">
      <c r="A7553" s="40"/>
      <c r="W7553" s="40"/>
      <c r="X7553" s="40"/>
      <c r="Y7553" s="40"/>
      <c r="Z7553" s="40"/>
    </row>
    <row r="7554" spans="1:26" x14ac:dyDescent="0.2">
      <c r="A7554" s="40"/>
      <c r="W7554" s="40"/>
      <c r="X7554" s="40"/>
      <c r="Y7554" s="40"/>
      <c r="Z7554" s="40"/>
    </row>
    <row r="7555" spans="1:26" x14ac:dyDescent="0.2">
      <c r="A7555" s="40"/>
      <c r="W7555" s="40"/>
      <c r="X7555" s="40"/>
      <c r="Y7555" s="40"/>
      <c r="Z7555" s="40"/>
    </row>
    <row r="7556" spans="1:26" x14ac:dyDescent="0.2">
      <c r="A7556" s="40"/>
      <c r="W7556" s="40"/>
      <c r="X7556" s="40"/>
      <c r="Y7556" s="40"/>
      <c r="Z7556" s="40"/>
    </row>
    <row r="7557" spans="1:26" x14ac:dyDescent="0.2">
      <c r="A7557" s="40"/>
      <c r="W7557" s="40"/>
      <c r="X7557" s="40"/>
      <c r="Y7557" s="40"/>
      <c r="Z7557" s="40"/>
    </row>
    <row r="7558" spans="1:26" x14ac:dyDescent="0.2">
      <c r="A7558" s="40"/>
      <c r="W7558" s="40"/>
      <c r="X7558" s="40"/>
      <c r="Y7558" s="40"/>
      <c r="Z7558" s="40"/>
    </row>
    <row r="7559" spans="1:26" x14ac:dyDescent="0.2">
      <c r="A7559" s="40"/>
      <c r="W7559" s="40"/>
      <c r="X7559" s="40"/>
      <c r="Y7559" s="40"/>
      <c r="Z7559" s="40"/>
    </row>
    <row r="7560" spans="1:26" x14ac:dyDescent="0.2">
      <c r="A7560" s="40"/>
      <c r="W7560" s="40"/>
      <c r="X7560" s="40"/>
      <c r="Y7560" s="40"/>
      <c r="Z7560" s="40"/>
    </row>
    <row r="7561" spans="1:26" x14ac:dyDescent="0.2">
      <c r="A7561" s="40"/>
      <c r="W7561" s="40"/>
      <c r="X7561" s="40"/>
      <c r="Y7561" s="40"/>
      <c r="Z7561" s="40"/>
    </row>
    <row r="7562" spans="1:26" x14ac:dyDescent="0.2">
      <c r="A7562" s="40"/>
      <c r="W7562" s="40"/>
      <c r="X7562" s="40"/>
      <c r="Y7562" s="40"/>
      <c r="Z7562" s="40"/>
    </row>
    <row r="7563" spans="1:26" x14ac:dyDescent="0.2">
      <c r="A7563" s="40"/>
      <c r="W7563" s="40"/>
      <c r="X7563" s="40"/>
      <c r="Y7563" s="40"/>
      <c r="Z7563" s="40"/>
    </row>
    <row r="7564" spans="1:26" x14ac:dyDescent="0.2">
      <c r="A7564" s="40"/>
      <c r="W7564" s="40"/>
      <c r="X7564" s="40"/>
      <c r="Y7564" s="40"/>
      <c r="Z7564" s="40"/>
    </row>
    <row r="7565" spans="1:26" x14ac:dyDescent="0.2">
      <c r="A7565" s="40"/>
      <c r="W7565" s="40"/>
      <c r="X7565" s="40"/>
      <c r="Y7565" s="40"/>
      <c r="Z7565" s="40"/>
    </row>
    <row r="7566" spans="1:26" x14ac:dyDescent="0.2">
      <c r="A7566" s="40"/>
      <c r="W7566" s="40"/>
      <c r="X7566" s="40"/>
      <c r="Y7566" s="40"/>
      <c r="Z7566" s="40"/>
    </row>
    <row r="7567" spans="1:26" x14ac:dyDescent="0.2">
      <c r="A7567" s="40"/>
      <c r="W7567" s="40"/>
      <c r="X7567" s="40"/>
      <c r="Y7567" s="40"/>
      <c r="Z7567" s="40"/>
    </row>
    <row r="7568" spans="1:26" x14ac:dyDescent="0.2">
      <c r="A7568" s="40"/>
      <c r="W7568" s="40"/>
      <c r="X7568" s="40"/>
      <c r="Y7568" s="40"/>
      <c r="Z7568" s="40"/>
    </row>
    <row r="7569" spans="1:26" x14ac:dyDescent="0.2">
      <c r="A7569" s="40"/>
      <c r="W7569" s="40"/>
      <c r="X7569" s="40"/>
      <c r="Y7569" s="40"/>
      <c r="Z7569" s="40"/>
    </row>
    <row r="7570" spans="1:26" x14ac:dyDescent="0.2">
      <c r="A7570" s="40"/>
      <c r="W7570" s="40"/>
      <c r="X7570" s="40"/>
      <c r="Y7570" s="40"/>
      <c r="Z7570" s="40"/>
    </row>
    <row r="7571" spans="1:26" x14ac:dyDescent="0.2">
      <c r="A7571" s="40"/>
      <c r="W7571" s="40"/>
      <c r="X7571" s="40"/>
      <c r="Y7571" s="40"/>
      <c r="Z7571" s="40"/>
    </row>
    <row r="7572" spans="1:26" x14ac:dyDescent="0.2">
      <c r="A7572" s="40"/>
      <c r="W7572" s="40"/>
      <c r="X7572" s="40"/>
      <c r="Y7572" s="40"/>
      <c r="Z7572" s="40"/>
    </row>
    <row r="7573" spans="1:26" x14ac:dyDescent="0.2">
      <c r="A7573" s="40"/>
      <c r="W7573" s="40"/>
      <c r="X7573" s="40"/>
      <c r="Y7573" s="40"/>
      <c r="Z7573" s="40"/>
    </row>
    <row r="7574" spans="1:26" x14ac:dyDescent="0.2">
      <c r="A7574" s="40"/>
      <c r="W7574" s="40"/>
      <c r="X7574" s="40"/>
      <c r="Y7574" s="40"/>
      <c r="Z7574" s="40"/>
    </row>
    <row r="7575" spans="1:26" x14ac:dyDescent="0.2">
      <c r="A7575" s="40"/>
      <c r="W7575" s="40"/>
      <c r="X7575" s="40"/>
      <c r="Y7575" s="40"/>
      <c r="Z7575" s="40"/>
    </row>
    <row r="7576" spans="1:26" x14ac:dyDescent="0.2">
      <c r="A7576" s="40"/>
      <c r="W7576" s="40"/>
      <c r="X7576" s="40"/>
      <c r="Y7576" s="40"/>
      <c r="Z7576" s="40"/>
    </row>
    <row r="7577" spans="1:26" x14ac:dyDescent="0.2">
      <c r="A7577" s="40"/>
      <c r="W7577" s="40"/>
      <c r="X7577" s="40"/>
      <c r="Y7577" s="40"/>
      <c r="Z7577" s="40"/>
    </row>
    <row r="7578" spans="1:26" x14ac:dyDescent="0.2">
      <c r="A7578" s="40"/>
      <c r="W7578" s="40"/>
      <c r="X7578" s="40"/>
      <c r="Y7578" s="40"/>
      <c r="Z7578" s="40"/>
    </row>
    <row r="7579" spans="1:26" x14ac:dyDescent="0.2">
      <c r="A7579" s="40"/>
      <c r="W7579" s="40"/>
      <c r="X7579" s="40"/>
      <c r="Y7579" s="40"/>
      <c r="Z7579" s="40"/>
    </row>
    <row r="7580" spans="1:26" x14ac:dyDescent="0.2">
      <c r="A7580" s="40"/>
      <c r="W7580" s="40"/>
      <c r="X7580" s="40"/>
      <c r="Y7580" s="40"/>
      <c r="Z7580" s="40"/>
    </row>
    <row r="7581" spans="1:26" x14ac:dyDescent="0.2">
      <c r="A7581" s="40"/>
      <c r="W7581" s="40"/>
      <c r="X7581" s="40"/>
      <c r="Y7581" s="40"/>
      <c r="Z7581" s="40"/>
    </row>
    <row r="7582" spans="1:26" x14ac:dyDescent="0.2">
      <c r="A7582" s="40"/>
      <c r="W7582" s="40"/>
      <c r="X7582" s="40"/>
      <c r="Y7582" s="40"/>
      <c r="Z7582" s="40"/>
    </row>
    <row r="7583" spans="1:26" x14ac:dyDescent="0.2">
      <c r="A7583" s="40"/>
      <c r="W7583" s="40"/>
      <c r="X7583" s="40"/>
      <c r="Y7583" s="40"/>
      <c r="Z7583" s="40"/>
    </row>
    <row r="7584" spans="1:26" x14ac:dyDescent="0.2">
      <c r="A7584" s="40"/>
      <c r="W7584" s="40"/>
      <c r="X7584" s="40"/>
      <c r="Y7584" s="40"/>
      <c r="Z7584" s="40"/>
    </row>
    <row r="7585" spans="1:26" x14ac:dyDescent="0.2">
      <c r="A7585" s="40"/>
      <c r="W7585" s="40"/>
      <c r="X7585" s="40"/>
      <c r="Y7585" s="40"/>
      <c r="Z7585" s="40"/>
    </row>
    <row r="7586" spans="1:26" x14ac:dyDescent="0.2">
      <c r="A7586" s="40"/>
      <c r="W7586" s="40"/>
      <c r="X7586" s="40"/>
      <c r="Y7586" s="40"/>
      <c r="Z7586" s="40"/>
    </row>
    <row r="7587" spans="1:26" x14ac:dyDescent="0.2">
      <c r="A7587" s="40"/>
      <c r="W7587" s="40"/>
      <c r="X7587" s="40"/>
      <c r="Y7587" s="40"/>
      <c r="Z7587" s="40"/>
    </row>
    <row r="7588" spans="1:26" x14ac:dyDescent="0.2">
      <c r="A7588" s="40"/>
      <c r="W7588" s="40"/>
      <c r="X7588" s="40"/>
      <c r="Y7588" s="40"/>
      <c r="Z7588" s="40"/>
    </row>
    <row r="7589" spans="1:26" x14ac:dyDescent="0.2">
      <c r="A7589" s="40"/>
      <c r="W7589" s="40"/>
      <c r="X7589" s="40"/>
      <c r="Y7589" s="40"/>
      <c r="Z7589" s="40"/>
    </row>
    <row r="7590" spans="1:26" x14ac:dyDescent="0.2">
      <c r="A7590" s="40"/>
      <c r="W7590" s="40"/>
      <c r="X7590" s="40"/>
      <c r="Y7590" s="40"/>
      <c r="Z7590" s="40"/>
    </row>
    <row r="7591" spans="1:26" x14ac:dyDescent="0.2">
      <c r="A7591" s="40"/>
      <c r="W7591" s="40"/>
      <c r="X7591" s="40"/>
      <c r="Y7591" s="40"/>
      <c r="Z7591" s="40"/>
    </row>
    <row r="7592" spans="1:26" x14ac:dyDescent="0.2">
      <c r="A7592" s="40"/>
      <c r="W7592" s="40"/>
      <c r="X7592" s="40"/>
      <c r="Y7592" s="40"/>
      <c r="Z7592" s="40"/>
    </row>
    <row r="7593" spans="1:26" x14ac:dyDescent="0.2">
      <c r="A7593" s="40"/>
      <c r="W7593" s="40"/>
      <c r="X7593" s="40"/>
      <c r="Y7593" s="40"/>
      <c r="Z7593" s="40"/>
    </row>
    <row r="7594" spans="1:26" x14ac:dyDescent="0.2">
      <c r="A7594" s="40"/>
      <c r="W7594" s="40"/>
      <c r="X7594" s="40"/>
      <c r="Y7594" s="40"/>
      <c r="Z7594" s="40"/>
    </row>
    <row r="7595" spans="1:26" x14ac:dyDescent="0.2">
      <c r="A7595" s="40"/>
      <c r="W7595" s="40"/>
      <c r="X7595" s="40"/>
      <c r="Y7595" s="40"/>
      <c r="Z7595" s="40"/>
    </row>
    <row r="7596" spans="1:26" x14ac:dyDescent="0.2">
      <c r="A7596" s="40"/>
      <c r="W7596" s="40"/>
      <c r="X7596" s="40"/>
      <c r="Y7596" s="40"/>
      <c r="Z7596" s="40"/>
    </row>
    <row r="7597" spans="1:26" x14ac:dyDescent="0.2">
      <c r="A7597" s="40"/>
      <c r="W7597" s="40"/>
      <c r="X7597" s="40"/>
      <c r="Y7597" s="40"/>
      <c r="Z7597" s="40"/>
    </row>
    <row r="7598" spans="1:26" x14ac:dyDescent="0.2">
      <c r="A7598" s="40"/>
      <c r="W7598" s="40"/>
      <c r="X7598" s="40"/>
      <c r="Y7598" s="40"/>
      <c r="Z7598" s="40"/>
    </row>
    <row r="7599" spans="1:26" x14ac:dyDescent="0.2">
      <c r="A7599" s="40"/>
      <c r="W7599" s="40"/>
      <c r="X7599" s="40"/>
      <c r="Y7599" s="40"/>
      <c r="Z7599" s="40"/>
    </row>
    <row r="7600" spans="1:26" x14ac:dyDescent="0.2">
      <c r="A7600" s="40"/>
      <c r="W7600" s="40"/>
      <c r="X7600" s="40"/>
      <c r="Y7600" s="40"/>
      <c r="Z7600" s="40"/>
    </row>
    <row r="7601" spans="1:26" x14ac:dyDescent="0.2">
      <c r="A7601" s="40"/>
      <c r="W7601" s="40"/>
      <c r="X7601" s="40"/>
      <c r="Y7601" s="40"/>
      <c r="Z7601" s="40"/>
    </row>
    <row r="7602" spans="1:26" x14ac:dyDescent="0.2">
      <c r="A7602" s="40"/>
      <c r="W7602" s="40"/>
      <c r="X7602" s="40"/>
      <c r="Y7602" s="40"/>
      <c r="Z7602" s="40"/>
    </row>
    <row r="7603" spans="1:26" x14ac:dyDescent="0.2">
      <c r="A7603" s="40"/>
      <c r="W7603" s="40"/>
      <c r="X7603" s="40"/>
      <c r="Y7603" s="40"/>
      <c r="Z7603" s="40"/>
    </row>
    <row r="7604" spans="1:26" x14ac:dyDescent="0.2">
      <c r="A7604" s="40"/>
      <c r="W7604" s="40"/>
      <c r="X7604" s="40"/>
      <c r="Y7604" s="40"/>
      <c r="Z7604" s="40"/>
    </row>
    <row r="7605" spans="1:26" x14ac:dyDescent="0.2">
      <c r="A7605" s="40"/>
      <c r="W7605" s="40"/>
      <c r="X7605" s="40"/>
      <c r="Y7605" s="40"/>
      <c r="Z7605" s="40"/>
    </row>
    <row r="7606" spans="1:26" x14ac:dyDescent="0.2">
      <c r="A7606" s="40"/>
      <c r="W7606" s="40"/>
      <c r="X7606" s="40"/>
      <c r="Y7606" s="40"/>
      <c r="Z7606" s="40"/>
    </row>
    <row r="7607" spans="1:26" x14ac:dyDescent="0.2">
      <c r="A7607" s="40"/>
      <c r="W7607" s="40"/>
      <c r="X7607" s="40"/>
      <c r="Y7607" s="40"/>
      <c r="Z7607" s="40"/>
    </row>
    <row r="7608" spans="1:26" x14ac:dyDescent="0.2">
      <c r="A7608" s="40"/>
      <c r="W7608" s="40"/>
      <c r="X7608" s="40"/>
      <c r="Y7608" s="40"/>
      <c r="Z7608" s="40"/>
    </row>
    <row r="7609" spans="1:26" x14ac:dyDescent="0.2">
      <c r="A7609" s="40"/>
      <c r="W7609" s="40"/>
      <c r="X7609" s="40"/>
      <c r="Y7609" s="40"/>
      <c r="Z7609" s="40"/>
    </row>
    <row r="7610" spans="1:26" x14ac:dyDescent="0.2">
      <c r="A7610" s="40"/>
      <c r="W7610" s="40"/>
      <c r="X7610" s="40"/>
      <c r="Y7610" s="40"/>
      <c r="Z7610" s="40"/>
    </row>
    <row r="7611" spans="1:26" x14ac:dyDescent="0.2">
      <c r="A7611" s="40"/>
      <c r="W7611" s="40"/>
      <c r="X7611" s="40"/>
      <c r="Y7611" s="40"/>
      <c r="Z7611" s="40"/>
    </row>
    <row r="7612" spans="1:26" x14ac:dyDescent="0.2">
      <c r="A7612" s="40"/>
      <c r="W7612" s="40"/>
      <c r="X7612" s="40"/>
      <c r="Y7612" s="40"/>
      <c r="Z7612" s="40"/>
    </row>
    <row r="7613" spans="1:26" x14ac:dyDescent="0.2">
      <c r="A7613" s="40"/>
      <c r="W7613" s="40"/>
      <c r="X7613" s="40"/>
      <c r="Y7613" s="40"/>
      <c r="Z7613" s="40"/>
    </row>
    <row r="7614" spans="1:26" x14ac:dyDescent="0.2">
      <c r="A7614" s="40"/>
      <c r="W7614" s="40"/>
      <c r="X7614" s="40"/>
      <c r="Y7614" s="40"/>
      <c r="Z7614" s="40"/>
    </row>
    <row r="7615" spans="1:26" x14ac:dyDescent="0.2">
      <c r="A7615" s="40"/>
      <c r="W7615" s="40"/>
      <c r="X7615" s="40"/>
      <c r="Y7615" s="40"/>
      <c r="Z7615" s="40"/>
    </row>
    <row r="7616" spans="1:26" x14ac:dyDescent="0.2">
      <c r="A7616" s="40"/>
      <c r="W7616" s="40"/>
      <c r="X7616" s="40"/>
      <c r="Y7616" s="40"/>
      <c r="Z7616" s="40"/>
    </row>
    <row r="7617" spans="1:26" x14ac:dyDescent="0.2">
      <c r="A7617" s="40"/>
      <c r="W7617" s="40"/>
      <c r="X7617" s="40"/>
      <c r="Y7617" s="40"/>
      <c r="Z7617" s="40"/>
    </row>
    <row r="7618" spans="1:26" x14ac:dyDescent="0.2">
      <c r="A7618" s="40"/>
      <c r="W7618" s="40"/>
      <c r="X7618" s="40"/>
      <c r="Y7618" s="40"/>
      <c r="Z7618" s="40"/>
    </row>
    <row r="7619" spans="1:26" x14ac:dyDescent="0.2">
      <c r="A7619" s="40"/>
      <c r="W7619" s="40"/>
      <c r="X7619" s="40"/>
      <c r="Y7619" s="40"/>
      <c r="Z7619" s="40"/>
    </row>
    <row r="7620" spans="1:26" x14ac:dyDescent="0.2">
      <c r="A7620" s="40"/>
      <c r="W7620" s="40"/>
      <c r="X7620" s="40"/>
      <c r="Y7620" s="40"/>
      <c r="Z7620" s="40"/>
    </row>
    <row r="7621" spans="1:26" x14ac:dyDescent="0.2">
      <c r="A7621" s="40"/>
      <c r="W7621" s="40"/>
      <c r="X7621" s="40"/>
      <c r="Y7621" s="40"/>
      <c r="Z7621" s="40"/>
    </row>
    <row r="7622" spans="1:26" x14ac:dyDescent="0.2">
      <c r="A7622" s="40"/>
      <c r="W7622" s="40"/>
      <c r="X7622" s="40"/>
      <c r="Y7622" s="40"/>
      <c r="Z7622" s="40"/>
    </row>
    <row r="7623" spans="1:26" x14ac:dyDescent="0.2">
      <c r="A7623" s="40"/>
      <c r="W7623" s="40"/>
      <c r="X7623" s="40"/>
      <c r="Y7623" s="40"/>
      <c r="Z7623" s="40"/>
    </row>
    <row r="7624" spans="1:26" x14ac:dyDescent="0.2">
      <c r="A7624" s="40"/>
      <c r="W7624" s="40"/>
      <c r="X7624" s="40"/>
      <c r="Y7624" s="40"/>
      <c r="Z7624" s="40"/>
    </row>
    <row r="7625" spans="1:26" x14ac:dyDescent="0.2">
      <c r="A7625" s="40"/>
      <c r="W7625" s="40"/>
      <c r="X7625" s="40"/>
      <c r="Y7625" s="40"/>
      <c r="Z7625" s="40"/>
    </row>
    <row r="7626" spans="1:26" x14ac:dyDescent="0.2">
      <c r="A7626" s="40"/>
      <c r="W7626" s="40"/>
      <c r="X7626" s="40"/>
      <c r="Y7626" s="40"/>
      <c r="Z7626" s="40"/>
    </row>
    <row r="7627" spans="1:26" x14ac:dyDescent="0.2">
      <c r="A7627" s="40"/>
      <c r="W7627" s="40"/>
      <c r="X7627" s="40"/>
      <c r="Y7627" s="40"/>
      <c r="Z7627" s="40"/>
    </row>
    <row r="7628" spans="1:26" x14ac:dyDescent="0.2">
      <c r="A7628" s="40"/>
      <c r="W7628" s="40"/>
      <c r="X7628" s="40"/>
      <c r="Y7628" s="40"/>
      <c r="Z7628" s="40"/>
    </row>
    <row r="7629" spans="1:26" x14ac:dyDescent="0.2">
      <c r="A7629" s="40"/>
      <c r="W7629" s="40"/>
      <c r="X7629" s="40"/>
      <c r="Y7629" s="40"/>
      <c r="Z7629" s="40"/>
    </row>
    <row r="7630" spans="1:26" x14ac:dyDescent="0.2">
      <c r="A7630" s="40"/>
      <c r="W7630" s="40"/>
      <c r="X7630" s="40"/>
      <c r="Y7630" s="40"/>
      <c r="Z7630" s="40"/>
    </row>
    <row r="7631" spans="1:26" x14ac:dyDescent="0.2">
      <c r="A7631" s="40"/>
      <c r="W7631" s="40"/>
      <c r="X7631" s="40"/>
      <c r="Y7631" s="40"/>
      <c r="Z7631" s="40"/>
    </row>
    <row r="7632" spans="1:26" x14ac:dyDescent="0.2">
      <c r="A7632" s="40"/>
      <c r="W7632" s="40"/>
      <c r="X7632" s="40"/>
      <c r="Y7632" s="40"/>
      <c r="Z7632" s="40"/>
    </row>
    <row r="7633" spans="1:26" x14ac:dyDescent="0.2">
      <c r="A7633" s="40"/>
      <c r="W7633" s="40"/>
      <c r="X7633" s="40"/>
      <c r="Y7633" s="40"/>
      <c r="Z7633" s="40"/>
    </row>
    <row r="7634" spans="1:26" x14ac:dyDescent="0.2">
      <c r="A7634" s="40"/>
      <c r="W7634" s="40"/>
      <c r="X7634" s="40"/>
      <c r="Y7634" s="40"/>
      <c r="Z7634" s="40"/>
    </row>
    <row r="7635" spans="1:26" x14ac:dyDescent="0.2">
      <c r="A7635" s="40"/>
      <c r="W7635" s="40"/>
      <c r="X7635" s="40"/>
      <c r="Y7635" s="40"/>
      <c r="Z7635" s="40"/>
    </row>
    <row r="7636" spans="1:26" x14ac:dyDescent="0.2">
      <c r="A7636" s="40"/>
      <c r="W7636" s="40"/>
      <c r="X7636" s="40"/>
      <c r="Y7636" s="40"/>
      <c r="Z7636" s="40"/>
    </row>
    <row r="7637" spans="1:26" x14ac:dyDescent="0.2">
      <c r="A7637" s="40"/>
      <c r="W7637" s="40"/>
      <c r="X7637" s="40"/>
      <c r="Y7637" s="40"/>
      <c r="Z7637" s="40"/>
    </row>
    <row r="7638" spans="1:26" x14ac:dyDescent="0.2">
      <c r="A7638" s="40"/>
      <c r="W7638" s="40"/>
      <c r="X7638" s="40"/>
      <c r="Y7638" s="40"/>
      <c r="Z7638" s="40"/>
    </row>
    <row r="7639" spans="1:26" x14ac:dyDescent="0.2">
      <c r="A7639" s="40"/>
      <c r="W7639" s="40"/>
      <c r="X7639" s="40"/>
      <c r="Y7639" s="40"/>
      <c r="Z7639" s="40"/>
    </row>
    <row r="7640" spans="1:26" x14ac:dyDescent="0.2">
      <c r="A7640" s="40"/>
      <c r="W7640" s="40"/>
      <c r="X7640" s="40"/>
      <c r="Y7640" s="40"/>
      <c r="Z7640" s="40"/>
    </row>
    <row r="7641" spans="1:26" x14ac:dyDescent="0.2">
      <c r="A7641" s="40"/>
      <c r="W7641" s="40"/>
      <c r="X7641" s="40"/>
      <c r="Y7641" s="40"/>
      <c r="Z7641" s="40"/>
    </row>
    <row r="7642" spans="1:26" x14ac:dyDescent="0.2">
      <c r="A7642" s="40"/>
      <c r="W7642" s="40"/>
      <c r="X7642" s="40"/>
      <c r="Y7642" s="40"/>
      <c r="Z7642" s="40"/>
    </row>
    <row r="7643" spans="1:26" x14ac:dyDescent="0.2">
      <c r="A7643" s="40"/>
      <c r="W7643" s="40"/>
      <c r="X7643" s="40"/>
      <c r="Y7643" s="40"/>
      <c r="Z7643" s="40"/>
    </row>
    <row r="7644" spans="1:26" x14ac:dyDescent="0.2">
      <c r="A7644" s="40"/>
      <c r="W7644" s="40"/>
      <c r="X7644" s="40"/>
      <c r="Y7644" s="40"/>
      <c r="Z7644" s="40"/>
    </row>
    <row r="7645" spans="1:26" x14ac:dyDescent="0.2">
      <c r="A7645" s="40"/>
      <c r="W7645" s="40"/>
      <c r="X7645" s="40"/>
      <c r="Y7645" s="40"/>
      <c r="Z7645" s="40"/>
    </row>
    <row r="7646" spans="1:26" x14ac:dyDescent="0.2">
      <c r="A7646" s="40"/>
      <c r="W7646" s="40"/>
      <c r="X7646" s="40"/>
      <c r="Y7646" s="40"/>
      <c r="Z7646" s="40"/>
    </row>
    <row r="7647" spans="1:26" x14ac:dyDescent="0.2">
      <c r="A7647" s="40"/>
      <c r="W7647" s="40"/>
      <c r="X7647" s="40"/>
      <c r="Y7647" s="40"/>
      <c r="Z7647" s="40"/>
    </row>
    <row r="7648" spans="1:26" x14ac:dyDescent="0.2">
      <c r="A7648" s="40"/>
      <c r="W7648" s="40"/>
      <c r="X7648" s="40"/>
      <c r="Y7648" s="40"/>
      <c r="Z7648" s="40"/>
    </row>
    <row r="7649" spans="1:26" x14ac:dyDescent="0.2">
      <c r="A7649" s="40"/>
      <c r="W7649" s="40"/>
      <c r="X7649" s="40"/>
      <c r="Y7649" s="40"/>
      <c r="Z7649" s="40"/>
    </row>
    <row r="7650" spans="1:26" x14ac:dyDescent="0.2">
      <c r="A7650" s="40"/>
      <c r="W7650" s="40"/>
      <c r="X7650" s="40"/>
      <c r="Y7650" s="40"/>
      <c r="Z7650" s="40"/>
    </row>
    <row r="7651" spans="1:26" x14ac:dyDescent="0.2">
      <c r="A7651" s="40"/>
      <c r="W7651" s="40"/>
      <c r="X7651" s="40"/>
      <c r="Y7651" s="40"/>
      <c r="Z7651" s="40"/>
    </row>
    <row r="7652" spans="1:26" x14ac:dyDescent="0.2">
      <c r="A7652" s="40"/>
      <c r="W7652" s="40"/>
      <c r="X7652" s="40"/>
      <c r="Y7652" s="40"/>
      <c r="Z7652" s="40"/>
    </row>
    <row r="7653" spans="1:26" x14ac:dyDescent="0.2">
      <c r="A7653" s="40"/>
      <c r="W7653" s="40"/>
      <c r="X7653" s="40"/>
      <c r="Y7653" s="40"/>
      <c r="Z7653" s="40"/>
    </row>
    <row r="7654" spans="1:26" x14ac:dyDescent="0.2">
      <c r="A7654" s="40"/>
      <c r="W7654" s="40"/>
      <c r="X7654" s="40"/>
      <c r="Y7654" s="40"/>
      <c r="Z7654" s="40"/>
    </row>
    <row r="7655" spans="1:26" x14ac:dyDescent="0.2">
      <c r="A7655" s="40"/>
      <c r="W7655" s="40"/>
      <c r="X7655" s="40"/>
      <c r="Y7655" s="40"/>
      <c r="Z7655" s="40"/>
    </row>
    <row r="7656" spans="1:26" x14ac:dyDescent="0.2">
      <c r="A7656" s="40"/>
      <c r="W7656" s="40"/>
      <c r="X7656" s="40"/>
      <c r="Y7656" s="40"/>
      <c r="Z7656" s="40"/>
    </row>
    <row r="7657" spans="1:26" x14ac:dyDescent="0.2">
      <c r="A7657" s="40"/>
      <c r="W7657" s="40"/>
      <c r="X7657" s="40"/>
      <c r="Y7657" s="40"/>
      <c r="Z7657" s="40"/>
    </row>
    <row r="7658" spans="1:26" x14ac:dyDescent="0.2">
      <c r="A7658" s="40"/>
      <c r="W7658" s="40"/>
      <c r="X7658" s="40"/>
      <c r="Y7658" s="40"/>
      <c r="Z7658" s="40"/>
    </row>
    <row r="7659" spans="1:26" x14ac:dyDescent="0.2">
      <c r="A7659" s="40"/>
      <c r="W7659" s="40"/>
      <c r="X7659" s="40"/>
      <c r="Y7659" s="40"/>
      <c r="Z7659" s="40"/>
    </row>
    <row r="7660" spans="1:26" x14ac:dyDescent="0.2">
      <c r="A7660" s="40"/>
      <c r="W7660" s="40"/>
      <c r="X7660" s="40"/>
      <c r="Y7660" s="40"/>
      <c r="Z7660" s="40"/>
    </row>
    <row r="7661" spans="1:26" x14ac:dyDescent="0.2">
      <c r="A7661" s="40"/>
      <c r="W7661" s="40"/>
      <c r="X7661" s="40"/>
      <c r="Y7661" s="40"/>
      <c r="Z7661" s="40"/>
    </row>
    <row r="7662" spans="1:26" x14ac:dyDescent="0.2">
      <c r="A7662" s="40"/>
      <c r="W7662" s="40"/>
      <c r="X7662" s="40"/>
      <c r="Y7662" s="40"/>
      <c r="Z7662" s="40"/>
    </row>
    <row r="7663" spans="1:26" x14ac:dyDescent="0.2">
      <c r="A7663" s="40"/>
      <c r="W7663" s="40"/>
      <c r="X7663" s="40"/>
      <c r="Y7663" s="40"/>
      <c r="Z7663" s="40"/>
    </row>
    <row r="7664" spans="1:26" x14ac:dyDescent="0.2">
      <c r="A7664" s="40"/>
      <c r="W7664" s="40"/>
      <c r="X7664" s="40"/>
      <c r="Y7664" s="40"/>
      <c r="Z7664" s="40"/>
    </row>
    <row r="7665" spans="1:26" x14ac:dyDescent="0.2">
      <c r="A7665" s="40"/>
      <c r="W7665" s="40"/>
      <c r="X7665" s="40"/>
      <c r="Y7665" s="40"/>
      <c r="Z7665" s="40"/>
    </row>
    <row r="7666" spans="1:26" x14ac:dyDescent="0.2">
      <c r="A7666" s="40"/>
      <c r="W7666" s="40"/>
      <c r="X7666" s="40"/>
      <c r="Y7666" s="40"/>
      <c r="Z7666" s="40"/>
    </row>
    <row r="7667" spans="1:26" x14ac:dyDescent="0.2">
      <c r="A7667" s="40"/>
      <c r="W7667" s="40"/>
      <c r="X7667" s="40"/>
      <c r="Y7667" s="40"/>
      <c r="Z7667" s="40"/>
    </row>
    <row r="7668" spans="1:26" x14ac:dyDescent="0.2">
      <c r="A7668" s="40"/>
      <c r="W7668" s="40"/>
      <c r="X7668" s="40"/>
      <c r="Y7668" s="40"/>
      <c r="Z7668" s="40"/>
    </row>
    <row r="7669" spans="1:26" x14ac:dyDescent="0.2">
      <c r="A7669" s="40"/>
      <c r="W7669" s="40"/>
      <c r="X7669" s="40"/>
      <c r="Y7669" s="40"/>
      <c r="Z7669" s="40"/>
    </row>
    <row r="7670" spans="1:26" x14ac:dyDescent="0.2">
      <c r="A7670" s="40"/>
      <c r="W7670" s="40"/>
      <c r="X7670" s="40"/>
      <c r="Y7670" s="40"/>
      <c r="Z7670" s="40"/>
    </row>
    <row r="7671" spans="1:26" x14ac:dyDescent="0.2">
      <c r="A7671" s="40"/>
      <c r="W7671" s="40"/>
      <c r="X7671" s="40"/>
      <c r="Y7671" s="40"/>
      <c r="Z7671" s="40"/>
    </row>
    <row r="7672" spans="1:26" x14ac:dyDescent="0.2">
      <c r="A7672" s="40"/>
      <c r="W7672" s="40"/>
      <c r="X7672" s="40"/>
      <c r="Y7672" s="40"/>
      <c r="Z7672" s="40"/>
    </row>
    <row r="7673" spans="1:26" x14ac:dyDescent="0.2">
      <c r="A7673" s="40"/>
      <c r="W7673" s="40"/>
      <c r="X7673" s="40"/>
      <c r="Y7673" s="40"/>
      <c r="Z7673" s="40"/>
    </row>
    <row r="7674" spans="1:26" x14ac:dyDescent="0.2">
      <c r="A7674" s="40"/>
      <c r="W7674" s="40"/>
      <c r="X7674" s="40"/>
      <c r="Y7674" s="40"/>
      <c r="Z7674" s="40"/>
    </row>
    <row r="7675" spans="1:26" x14ac:dyDescent="0.2">
      <c r="A7675" s="40"/>
      <c r="W7675" s="40"/>
      <c r="X7675" s="40"/>
      <c r="Y7675" s="40"/>
      <c r="Z7675" s="40"/>
    </row>
    <row r="7676" spans="1:26" x14ac:dyDescent="0.2">
      <c r="A7676" s="40"/>
      <c r="W7676" s="40"/>
      <c r="X7676" s="40"/>
      <c r="Y7676" s="40"/>
      <c r="Z7676" s="40"/>
    </row>
    <row r="7677" spans="1:26" x14ac:dyDescent="0.2">
      <c r="A7677" s="40"/>
      <c r="W7677" s="40"/>
      <c r="X7677" s="40"/>
      <c r="Y7677" s="40"/>
      <c r="Z7677" s="40"/>
    </row>
    <row r="7678" spans="1:26" x14ac:dyDescent="0.2">
      <c r="A7678" s="40"/>
      <c r="W7678" s="40"/>
      <c r="X7678" s="40"/>
      <c r="Y7678" s="40"/>
      <c r="Z7678" s="40"/>
    </row>
    <row r="7679" spans="1:26" x14ac:dyDescent="0.2">
      <c r="A7679" s="40"/>
      <c r="W7679" s="40"/>
      <c r="X7679" s="40"/>
      <c r="Y7679" s="40"/>
      <c r="Z7679" s="40"/>
    </row>
    <row r="7680" spans="1:26" x14ac:dyDescent="0.2">
      <c r="A7680" s="40"/>
      <c r="W7680" s="40"/>
      <c r="X7680" s="40"/>
      <c r="Y7680" s="40"/>
      <c r="Z7680" s="40"/>
    </row>
    <row r="7681" spans="1:26" x14ac:dyDescent="0.2">
      <c r="A7681" s="40"/>
      <c r="W7681" s="40"/>
      <c r="X7681" s="40"/>
      <c r="Y7681" s="40"/>
      <c r="Z7681" s="40"/>
    </row>
    <row r="7682" spans="1:26" x14ac:dyDescent="0.2">
      <c r="A7682" s="40"/>
      <c r="W7682" s="40"/>
      <c r="X7682" s="40"/>
      <c r="Y7682" s="40"/>
      <c r="Z7682" s="40"/>
    </row>
    <row r="7683" spans="1:26" x14ac:dyDescent="0.2">
      <c r="A7683" s="40"/>
      <c r="W7683" s="40"/>
      <c r="X7683" s="40"/>
      <c r="Y7683" s="40"/>
      <c r="Z7683" s="40"/>
    </row>
    <row r="7684" spans="1:26" x14ac:dyDescent="0.2">
      <c r="A7684" s="40"/>
      <c r="W7684" s="40"/>
      <c r="X7684" s="40"/>
      <c r="Y7684" s="40"/>
      <c r="Z7684" s="40"/>
    </row>
    <row r="7685" spans="1:26" x14ac:dyDescent="0.2">
      <c r="A7685" s="40"/>
      <c r="W7685" s="40"/>
      <c r="X7685" s="40"/>
      <c r="Y7685" s="40"/>
      <c r="Z7685" s="40"/>
    </row>
    <row r="7686" spans="1:26" x14ac:dyDescent="0.2">
      <c r="A7686" s="40"/>
      <c r="W7686" s="40"/>
      <c r="X7686" s="40"/>
      <c r="Y7686" s="40"/>
      <c r="Z7686" s="40"/>
    </row>
    <row r="7687" spans="1:26" x14ac:dyDescent="0.2">
      <c r="A7687" s="40"/>
      <c r="W7687" s="40"/>
      <c r="X7687" s="40"/>
      <c r="Y7687" s="40"/>
      <c r="Z7687" s="40"/>
    </row>
    <row r="7688" spans="1:26" x14ac:dyDescent="0.2">
      <c r="A7688" s="40"/>
      <c r="W7688" s="40"/>
      <c r="X7688" s="40"/>
      <c r="Y7688" s="40"/>
      <c r="Z7688" s="40"/>
    </row>
    <row r="7689" spans="1:26" x14ac:dyDescent="0.2">
      <c r="A7689" s="40"/>
      <c r="W7689" s="40"/>
      <c r="X7689" s="40"/>
      <c r="Y7689" s="40"/>
      <c r="Z7689" s="40"/>
    </row>
    <row r="7690" spans="1:26" x14ac:dyDescent="0.2">
      <c r="A7690" s="40"/>
      <c r="W7690" s="40"/>
      <c r="X7690" s="40"/>
      <c r="Y7690" s="40"/>
      <c r="Z7690" s="40"/>
    </row>
    <row r="7691" spans="1:26" x14ac:dyDescent="0.2">
      <c r="A7691" s="40"/>
      <c r="W7691" s="40"/>
      <c r="X7691" s="40"/>
      <c r="Y7691" s="40"/>
      <c r="Z7691" s="40"/>
    </row>
    <row r="7692" spans="1:26" x14ac:dyDescent="0.2">
      <c r="A7692" s="40"/>
      <c r="W7692" s="40"/>
      <c r="X7692" s="40"/>
      <c r="Y7692" s="40"/>
      <c r="Z7692" s="40"/>
    </row>
    <row r="7693" spans="1:26" x14ac:dyDescent="0.2">
      <c r="A7693" s="40"/>
      <c r="W7693" s="40"/>
      <c r="X7693" s="40"/>
      <c r="Y7693" s="40"/>
      <c r="Z7693" s="40"/>
    </row>
    <row r="7694" spans="1:26" x14ac:dyDescent="0.2">
      <c r="A7694" s="40"/>
      <c r="W7694" s="40"/>
      <c r="X7694" s="40"/>
      <c r="Y7694" s="40"/>
      <c r="Z7694" s="40"/>
    </row>
    <row r="7695" spans="1:26" x14ac:dyDescent="0.2">
      <c r="A7695" s="40"/>
      <c r="W7695" s="40"/>
      <c r="X7695" s="40"/>
      <c r="Y7695" s="40"/>
      <c r="Z7695" s="40"/>
    </row>
    <row r="7696" spans="1:26" x14ac:dyDescent="0.2">
      <c r="A7696" s="40"/>
      <c r="W7696" s="40"/>
      <c r="X7696" s="40"/>
      <c r="Y7696" s="40"/>
      <c r="Z7696" s="40"/>
    </row>
    <row r="7697" spans="1:26" x14ac:dyDescent="0.2">
      <c r="A7697" s="40"/>
      <c r="W7697" s="40"/>
      <c r="X7697" s="40"/>
      <c r="Y7697" s="40"/>
      <c r="Z7697" s="40"/>
    </row>
    <row r="7698" spans="1:26" x14ac:dyDescent="0.2">
      <c r="A7698" s="40"/>
      <c r="W7698" s="40"/>
      <c r="X7698" s="40"/>
      <c r="Y7698" s="40"/>
      <c r="Z7698" s="40"/>
    </row>
    <row r="7699" spans="1:26" x14ac:dyDescent="0.2">
      <c r="A7699" s="40"/>
      <c r="W7699" s="40"/>
      <c r="X7699" s="40"/>
      <c r="Y7699" s="40"/>
      <c r="Z7699" s="40"/>
    </row>
    <row r="7700" spans="1:26" x14ac:dyDescent="0.2">
      <c r="A7700" s="40"/>
      <c r="W7700" s="40"/>
      <c r="X7700" s="40"/>
      <c r="Y7700" s="40"/>
      <c r="Z7700" s="40"/>
    </row>
    <row r="7701" spans="1:26" x14ac:dyDescent="0.2">
      <c r="A7701" s="40"/>
      <c r="W7701" s="40"/>
      <c r="X7701" s="40"/>
      <c r="Y7701" s="40"/>
      <c r="Z7701" s="40"/>
    </row>
    <row r="7702" spans="1:26" x14ac:dyDescent="0.2">
      <c r="A7702" s="40"/>
      <c r="W7702" s="40"/>
      <c r="X7702" s="40"/>
      <c r="Y7702" s="40"/>
      <c r="Z7702" s="40"/>
    </row>
    <row r="7703" spans="1:26" x14ac:dyDescent="0.2">
      <c r="A7703" s="40"/>
      <c r="W7703" s="40"/>
      <c r="X7703" s="40"/>
      <c r="Y7703" s="40"/>
      <c r="Z7703" s="40"/>
    </row>
    <row r="7704" spans="1:26" x14ac:dyDescent="0.2">
      <c r="A7704" s="40"/>
      <c r="W7704" s="40"/>
      <c r="X7704" s="40"/>
      <c r="Y7704" s="40"/>
      <c r="Z7704" s="40"/>
    </row>
    <row r="7705" spans="1:26" x14ac:dyDescent="0.2">
      <c r="A7705" s="40"/>
      <c r="W7705" s="40"/>
      <c r="X7705" s="40"/>
      <c r="Y7705" s="40"/>
      <c r="Z7705" s="40"/>
    </row>
    <row r="7706" spans="1:26" x14ac:dyDescent="0.2">
      <c r="A7706" s="40"/>
      <c r="W7706" s="40"/>
      <c r="X7706" s="40"/>
      <c r="Y7706" s="40"/>
      <c r="Z7706" s="40"/>
    </row>
    <row r="7707" spans="1:26" x14ac:dyDescent="0.2">
      <c r="A7707" s="40"/>
      <c r="W7707" s="40"/>
      <c r="X7707" s="40"/>
      <c r="Y7707" s="40"/>
      <c r="Z7707" s="40"/>
    </row>
    <row r="7708" spans="1:26" x14ac:dyDescent="0.2">
      <c r="A7708" s="40"/>
      <c r="W7708" s="40"/>
      <c r="X7708" s="40"/>
      <c r="Y7708" s="40"/>
      <c r="Z7708" s="40"/>
    </row>
    <row r="7709" spans="1:26" x14ac:dyDescent="0.2">
      <c r="A7709" s="40"/>
      <c r="W7709" s="40"/>
      <c r="X7709" s="40"/>
      <c r="Y7709" s="40"/>
      <c r="Z7709" s="40"/>
    </row>
    <row r="7710" spans="1:26" x14ac:dyDescent="0.2">
      <c r="A7710" s="40"/>
      <c r="W7710" s="40"/>
      <c r="X7710" s="40"/>
      <c r="Y7710" s="40"/>
      <c r="Z7710" s="40"/>
    </row>
    <row r="7711" spans="1:26" x14ac:dyDescent="0.2">
      <c r="A7711" s="40"/>
      <c r="W7711" s="40"/>
      <c r="X7711" s="40"/>
      <c r="Y7711" s="40"/>
      <c r="Z7711" s="40"/>
    </row>
    <row r="7712" spans="1:26" x14ac:dyDescent="0.2">
      <c r="A7712" s="40"/>
      <c r="W7712" s="40"/>
      <c r="X7712" s="40"/>
      <c r="Y7712" s="40"/>
      <c r="Z7712" s="40"/>
    </row>
    <row r="7713" spans="1:26" x14ac:dyDescent="0.2">
      <c r="A7713" s="40"/>
      <c r="W7713" s="40"/>
      <c r="X7713" s="40"/>
      <c r="Y7713" s="40"/>
      <c r="Z7713" s="40"/>
    </row>
    <row r="7714" spans="1:26" x14ac:dyDescent="0.2">
      <c r="A7714" s="40"/>
      <c r="W7714" s="40"/>
      <c r="X7714" s="40"/>
      <c r="Y7714" s="40"/>
      <c r="Z7714" s="40"/>
    </row>
    <row r="7715" spans="1:26" x14ac:dyDescent="0.2">
      <c r="A7715" s="40"/>
      <c r="W7715" s="40"/>
      <c r="X7715" s="40"/>
      <c r="Y7715" s="40"/>
      <c r="Z7715" s="40"/>
    </row>
    <row r="7716" spans="1:26" x14ac:dyDescent="0.2">
      <c r="A7716" s="40"/>
      <c r="W7716" s="40"/>
      <c r="X7716" s="40"/>
      <c r="Y7716" s="40"/>
      <c r="Z7716" s="40"/>
    </row>
    <row r="7717" spans="1:26" x14ac:dyDescent="0.2">
      <c r="A7717" s="40"/>
      <c r="W7717" s="40"/>
      <c r="X7717" s="40"/>
      <c r="Y7717" s="40"/>
      <c r="Z7717" s="40"/>
    </row>
    <row r="7718" spans="1:26" x14ac:dyDescent="0.2">
      <c r="A7718" s="40"/>
      <c r="W7718" s="40"/>
      <c r="X7718" s="40"/>
      <c r="Y7718" s="40"/>
      <c r="Z7718" s="40"/>
    </row>
    <row r="7719" spans="1:26" x14ac:dyDescent="0.2">
      <c r="A7719" s="40"/>
      <c r="W7719" s="40"/>
      <c r="X7719" s="40"/>
      <c r="Y7719" s="40"/>
      <c r="Z7719" s="40"/>
    </row>
    <row r="7720" spans="1:26" x14ac:dyDescent="0.2">
      <c r="A7720" s="40"/>
      <c r="W7720" s="40"/>
      <c r="X7720" s="40"/>
      <c r="Y7720" s="40"/>
      <c r="Z7720" s="40"/>
    </row>
    <row r="7721" spans="1:26" x14ac:dyDescent="0.2">
      <c r="A7721" s="40"/>
      <c r="W7721" s="40"/>
      <c r="X7721" s="40"/>
      <c r="Y7721" s="40"/>
      <c r="Z7721" s="40"/>
    </row>
    <row r="7722" spans="1:26" x14ac:dyDescent="0.2">
      <c r="A7722" s="40"/>
      <c r="W7722" s="40"/>
      <c r="X7722" s="40"/>
      <c r="Y7722" s="40"/>
      <c r="Z7722" s="40"/>
    </row>
    <row r="7723" spans="1:26" x14ac:dyDescent="0.2">
      <c r="A7723" s="40"/>
      <c r="W7723" s="40"/>
      <c r="X7723" s="40"/>
      <c r="Y7723" s="40"/>
      <c r="Z7723" s="40"/>
    </row>
    <row r="7724" spans="1:26" x14ac:dyDescent="0.2">
      <c r="A7724" s="40"/>
      <c r="W7724" s="40"/>
      <c r="X7724" s="40"/>
      <c r="Y7724" s="40"/>
      <c r="Z7724" s="40"/>
    </row>
    <row r="7725" spans="1:26" x14ac:dyDescent="0.2">
      <c r="A7725" s="40"/>
      <c r="W7725" s="40"/>
      <c r="X7725" s="40"/>
      <c r="Y7725" s="40"/>
      <c r="Z7725" s="40"/>
    </row>
    <row r="7726" spans="1:26" x14ac:dyDescent="0.2">
      <c r="A7726" s="40"/>
      <c r="W7726" s="40"/>
      <c r="X7726" s="40"/>
      <c r="Y7726" s="40"/>
      <c r="Z7726" s="40"/>
    </row>
    <row r="7727" spans="1:26" x14ac:dyDescent="0.2">
      <c r="A7727" s="40"/>
      <c r="W7727" s="40"/>
      <c r="X7727" s="40"/>
      <c r="Y7727" s="40"/>
      <c r="Z7727" s="40"/>
    </row>
    <row r="7728" spans="1:26" x14ac:dyDescent="0.2">
      <c r="A7728" s="40"/>
      <c r="W7728" s="40"/>
      <c r="X7728" s="40"/>
      <c r="Y7728" s="40"/>
      <c r="Z7728" s="40"/>
    </row>
    <row r="7729" spans="1:26" x14ac:dyDescent="0.2">
      <c r="A7729" s="40"/>
      <c r="W7729" s="40"/>
      <c r="X7729" s="40"/>
      <c r="Y7729" s="40"/>
      <c r="Z7729" s="40"/>
    </row>
    <row r="7730" spans="1:26" x14ac:dyDescent="0.2">
      <c r="A7730" s="40"/>
      <c r="W7730" s="40"/>
      <c r="X7730" s="40"/>
      <c r="Y7730" s="40"/>
      <c r="Z7730" s="40"/>
    </row>
    <row r="7731" spans="1:26" x14ac:dyDescent="0.2">
      <c r="A7731" s="40"/>
      <c r="W7731" s="40"/>
      <c r="X7731" s="40"/>
      <c r="Y7731" s="40"/>
      <c r="Z7731" s="40"/>
    </row>
    <row r="7732" spans="1:26" x14ac:dyDescent="0.2">
      <c r="A7732" s="40"/>
      <c r="W7732" s="40"/>
      <c r="X7732" s="40"/>
      <c r="Y7732" s="40"/>
      <c r="Z7732" s="40"/>
    </row>
    <row r="7733" spans="1:26" x14ac:dyDescent="0.2">
      <c r="A7733" s="40"/>
      <c r="W7733" s="40"/>
      <c r="X7733" s="40"/>
      <c r="Y7733" s="40"/>
      <c r="Z7733" s="40"/>
    </row>
    <row r="7734" spans="1:26" x14ac:dyDescent="0.2">
      <c r="A7734" s="40"/>
      <c r="W7734" s="40"/>
      <c r="X7734" s="40"/>
      <c r="Y7734" s="40"/>
      <c r="Z7734" s="40"/>
    </row>
    <row r="7735" spans="1:26" x14ac:dyDescent="0.2">
      <c r="A7735" s="40"/>
      <c r="W7735" s="40"/>
      <c r="X7735" s="40"/>
      <c r="Y7735" s="40"/>
      <c r="Z7735" s="40"/>
    </row>
    <row r="7736" spans="1:26" x14ac:dyDescent="0.2">
      <c r="A7736" s="40"/>
      <c r="W7736" s="40"/>
      <c r="X7736" s="40"/>
      <c r="Y7736" s="40"/>
      <c r="Z7736" s="40"/>
    </row>
    <row r="7737" spans="1:26" x14ac:dyDescent="0.2">
      <c r="A7737" s="40"/>
      <c r="W7737" s="40"/>
      <c r="X7737" s="40"/>
      <c r="Y7737" s="40"/>
      <c r="Z7737" s="40"/>
    </row>
    <row r="7738" spans="1:26" x14ac:dyDescent="0.2">
      <c r="A7738" s="40"/>
      <c r="W7738" s="40"/>
      <c r="X7738" s="40"/>
      <c r="Y7738" s="40"/>
      <c r="Z7738" s="40"/>
    </row>
    <row r="7739" spans="1:26" x14ac:dyDescent="0.2">
      <c r="A7739" s="40"/>
      <c r="W7739" s="40"/>
      <c r="X7739" s="40"/>
      <c r="Y7739" s="40"/>
      <c r="Z7739" s="40"/>
    </row>
    <row r="7740" spans="1:26" x14ac:dyDescent="0.2">
      <c r="A7740" s="40"/>
      <c r="W7740" s="40"/>
      <c r="X7740" s="40"/>
      <c r="Y7740" s="40"/>
      <c r="Z7740" s="40"/>
    </row>
    <row r="7741" spans="1:26" x14ac:dyDescent="0.2">
      <c r="A7741" s="40"/>
      <c r="W7741" s="40"/>
      <c r="X7741" s="40"/>
      <c r="Y7741" s="40"/>
      <c r="Z7741" s="40"/>
    </row>
    <row r="7742" spans="1:26" x14ac:dyDescent="0.2">
      <c r="A7742" s="40"/>
      <c r="W7742" s="40"/>
      <c r="X7742" s="40"/>
      <c r="Y7742" s="40"/>
      <c r="Z7742" s="40"/>
    </row>
    <row r="7743" spans="1:26" x14ac:dyDescent="0.2">
      <c r="A7743" s="40"/>
      <c r="W7743" s="40"/>
      <c r="X7743" s="40"/>
      <c r="Y7743" s="40"/>
      <c r="Z7743" s="40"/>
    </row>
    <row r="7744" spans="1:26" x14ac:dyDescent="0.2">
      <c r="A7744" s="40"/>
      <c r="W7744" s="40"/>
      <c r="X7744" s="40"/>
      <c r="Y7744" s="40"/>
      <c r="Z7744" s="40"/>
    </row>
    <row r="7745" spans="1:26" x14ac:dyDescent="0.2">
      <c r="A7745" s="40"/>
      <c r="W7745" s="40"/>
      <c r="X7745" s="40"/>
      <c r="Y7745" s="40"/>
      <c r="Z7745" s="40"/>
    </row>
    <row r="7746" spans="1:26" x14ac:dyDescent="0.2">
      <c r="A7746" s="40"/>
      <c r="W7746" s="40"/>
      <c r="X7746" s="40"/>
      <c r="Y7746" s="40"/>
      <c r="Z7746" s="40"/>
    </row>
    <row r="7747" spans="1:26" x14ac:dyDescent="0.2">
      <c r="A7747" s="40"/>
      <c r="W7747" s="40"/>
      <c r="X7747" s="40"/>
      <c r="Y7747" s="40"/>
      <c r="Z7747" s="40"/>
    </row>
    <row r="7748" spans="1:26" x14ac:dyDescent="0.2">
      <c r="A7748" s="40"/>
      <c r="W7748" s="40"/>
      <c r="X7748" s="40"/>
      <c r="Y7748" s="40"/>
      <c r="Z7748" s="40"/>
    </row>
    <row r="7749" spans="1:26" x14ac:dyDescent="0.2">
      <c r="A7749" s="40"/>
      <c r="W7749" s="40"/>
      <c r="X7749" s="40"/>
      <c r="Y7749" s="40"/>
      <c r="Z7749" s="40"/>
    </row>
    <row r="7750" spans="1:26" x14ac:dyDescent="0.2">
      <c r="A7750" s="40"/>
      <c r="W7750" s="40"/>
      <c r="X7750" s="40"/>
      <c r="Y7750" s="40"/>
      <c r="Z7750" s="40"/>
    </row>
    <row r="7751" spans="1:26" x14ac:dyDescent="0.2">
      <c r="A7751" s="40"/>
      <c r="W7751" s="40"/>
      <c r="X7751" s="40"/>
      <c r="Y7751" s="40"/>
      <c r="Z7751" s="40"/>
    </row>
    <row r="7752" spans="1:26" x14ac:dyDescent="0.2">
      <c r="A7752" s="40"/>
      <c r="W7752" s="40"/>
      <c r="X7752" s="40"/>
      <c r="Y7752" s="40"/>
      <c r="Z7752" s="40"/>
    </row>
    <row r="7753" spans="1:26" x14ac:dyDescent="0.2">
      <c r="A7753" s="40"/>
      <c r="W7753" s="40"/>
      <c r="X7753" s="40"/>
      <c r="Y7753" s="40"/>
      <c r="Z7753" s="40"/>
    </row>
    <row r="7754" spans="1:26" x14ac:dyDescent="0.2">
      <c r="A7754" s="40"/>
      <c r="W7754" s="40"/>
      <c r="X7754" s="40"/>
      <c r="Y7754" s="40"/>
      <c r="Z7754" s="40"/>
    </row>
    <row r="7755" spans="1:26" x14ac:dyDescent="0.2">
      <c r="A7755" s="40"/>
      <c r="W7755" s="40"/>
      <c r="X7755" s="40"/>
      <c r="Y7755" s="40"/>
      <c r="Z7755" s="40"/>
    </row>
    <row r="7756" spans="1:26" x14ac:dyDescent="0.2">
      <c r="A7756" s="40"/>
      <c r="W7756" s="40"/>
      <c r="X7756" s="40"/>
      <c r="Y7756" s="40"/>
      <c r="Z7756" s="40"/>
    </row>
    <row r="7757" spans="1:26" x14ac:dyDescent="0.2">
      <c r="A7757" s="40"/>
      <c r="W7757" s="40"/>
      <c r="X7757" s="40"/>
      <c r="Y7757" s="40"/>
      <c r="Z7757" s="40"/>
    </row>
    <row r="7758" spans="1:26" x14ac:dyDescent="0.2">
      <c r="A7758" s="40"/>
      <c r="W7758" s="40"/>
      <c r="X7758" s="40"/>
      <c r="Y7758" s="40"/>
      <c r="Z7758" s="40"/>
    </row>
    <row r="7759" spans="1:26" x14ac:dyDescent="0.2">
      <c r="A7759" s="40"/>
      <c r="W7759" s="40"/>
      <c r="X7759" s="40"/>
      <c r="Y7759" s="40"/>
      <c r="Z7759" s="40"/>
    </row>
    <row r="7760" spans="1:26" x14ac:dyDescent="0.2">
      <c r="A7760" s="40"/>
      <c r="W7760" s="40"/>
      <c r="X7760" s="40"/>
      <c r="Y7760" s="40"/>
      <c r="Z7760" s="40"/>
    </row>
    <row r="7761" spans="1:26" x14ac:dyDescent="0.2">
      <c r="A7761" s="40"/>
      <c r="W7761" s="40"/>
      <c r="X7761" s="40"/>
      <c r="Y7761" s="40"/>
      <c r="Z7761" s="40"/>
    </row>
    <row r="7762" spans="1:26" x14ac:dyDescent="0.2">
      <c r="A7762" s="40"/>
      <c r="W7762" s="40"/>
      <c r="X7762" s="40"/>
      <c r="Y7762" s="40"/>
      <c r="Z7762" s="40"/>
    </row>
    <row r="7763" spans="1:26" x14ac:dyDescent="0.2">
      <c r="A7763" s="40"/>
      <c r="W7763" s="40"/>
      <c r="X7763" s="40"/>
      <c r="Y7763" s="40"/>
      <c r="Z7763" s="40"/>
    </row>
    <row r="7764" spans="1:26" x14ac:dyDescent="0.2">
      <c r="A7764" s="40"/>
      <c r="W7764" s="40"/>
      <c r="X7764" s="40"/>
      <c r="Y7764" s="40"/>
      <c r="Z7764" s="40"/>
    </row>
    <row r="7765" spans="1:26" x14ac:dyDescent="0.2">
      <c r="A7765" s="40"/>
      <c r="W7765" s="40"/>
      <c r="X7765" s="40"/>
      <c r="Y7765" s="40"/>
      <c r="Z7765" s="40"/>
    </row>
    <row r="7766" spans="1:26" x14ac:dyDescent="0.2">
      <c r="A7766" s="40"/>
      <c r="W7766" s="40"/>
      <c r="X7766" s="40"/>
      <c r="Y7766" s="40"/>
      <c r="Z7766" s="40"/>
    </row>
    <row r="7767" spans="1:26" x14ac:dyDescent="0.2">
      <c r="A7767" s="40"/>
      <c r="W7767" s="40"/>
      <c r="X7767" s="40"/>
      <c r="Y7767" s="40"/>
      <c r="Z7767" s="40"/>
    </row>
    <row r="7768" spans="1:26" x14ac:dyDescent="0.2">
      <c r="A7768" s="40"/>
      <c r="W7768" s="40"/>
      <c r="X7768" s="40"/>
      <c r="Y7768" s="40"/>
      <c r="Z7768" s="40"/>
    </row>
    <row r="7769" spans="1:26" x14ac:dyDescent="0.2">
      <c r="A7769" s="40"/>
      <c r="W7769" s="40"/>
      <c r="X7769" s="40"/>
      <c r="Y7769" s="40"/>
      <c r="Z7769" s="40"/>
    </row>
    <row r="7770" spans="1:26" x14ac:dyDescent="0.2">
      <c r="A7770" s="40"/>
      <c r="W7770" s="40"/>
      <c r="X7770" s="40"/>
      <c r="Y7770" s="40"/>
      <c r="Z7770" s="40"/>
    </row>
    <row r="7771" spans="1:26" x14ac:dyDescent="0.2">
      <c r="A7771" s="40"/>
      <c r="W7771" s="40"/>
      <c r="X7771" s="40"/>
      <c r="Y7771" s="40"/>
      <c r="Z7771" s="40"/>
    </row>
    <row r="7772" spans="1:26" x14ac:dyDescent="0.2">
      <c r="A7772" s="40"/>
      <c r="W7772" s="40"/>
      <c r="X7772" s="40"/>
      <c r="Y7772" s="40"/>
      <c r="Z7772" s="40"/>
    </row>
    <row r="7773" spans="1:26" x14ac:dyDescent="0.2">
      <c r="A7773" s="40"/>
      <c r="W7773" s="40"/>
      <c r="X7773" s="40"/>
      <c r="Y7773" s="40"/>
      <c r="Z7773" s="40"/>
    </row>
    <row r="7774" spans="1:26" x14ac:dyDescent="0.2">
      <c r="A7774" s="40"/>
      <c r="W7774" s="40"/>
      <c r="X7774" s="40"/>
      <c r="Y7774" s="40"/>
      <c r="Z7774" s="40"/>
    </row>
    <row r="7775" spans="1:26" x14ac:dyDescent="0.2">
      <c r="A7775" s="40"/>
      <c r="W7775" s="40"/>
      <c r="X7775" s="40"/>
      <c r="Y7775" s="40"/>
      <c r="Z7775" s="40"/>
    </row>
    <row r="7776" spans="1:26" x14ac:dyDescent="0.2">
      <c r="A7776" s="40"/>
      <c r="W7776" s="40"/>
      <c r="X7776" s="40"/>
      <c r="Y7776" s="40"/>
      <c r="Z7776" s="40"/>
    </row>
    <row r="7777" spans="1:26" x14ac:dyDescent="0.2">
      <c r="A7777" s="40"/>
      <c r="W7777" s="40"/>
      <c r="X7777" s="40"/>
      <c r="Y7777" s="40"/>
      <c r="Z7777" s="40"/>
    </row>
    <row r="7778" spans="1:26" x14ac:dyDescent="0.2">
      <c r="A7778" s="40"/>
      <c r="W7778" s="40"/>
      <c r="X7778" s="40"/>
      <c r="Y7778" s="40"/>
      <c r="Z7778" s="40"/>
    </row>
    <row r="7779" spans="1:26" x14ac:dyDescent="0.2">
      <c r="A7779" s="40"/>
      <c r="W7779" s="40"/>
      <c r="X7779" s="40"/>
      <c r="Y7779" s="40"/>
      <c r="Z7779" s="40"/>
    </row>
    <row r="7780" spans="1:26" x14ac:dyDescent="0.2">
      <c r="A7780" s="40"/>
      <c r="W7780" s="40"/>
      <c r="X7780" s="40"/>
      <c r="Y7780" s="40"/>
      <c r="Z7780" s="40"/>
    </row>
    <row r="7781" spans="1:26" x14ac:dyDescent="0.2">
      <c r="A7781" s="40"/>
      <c r="W7781" s="40"/>
      <c r="X7781" s="40"/>
      <c r="Y7781" s="40"/>
      <c r="Z7781" s="40"/>
    </row>
    <row r="7782" spans="1:26" x14ac:dyDescent="0.2">
      <c r="A7782" s="40"/>
      <c r="W7782" s="40"/>
      <c r="X7782" s="40"/>
      <c r="Y7782" s="40"/>
      <c r="Z7782" s="40"/>
    </row>
    <row r="7783" spans="1:26" x14ac:dyDescent="0.2">
      <c r="A7783" s="40"/>
      <c r="W7783" s="40"/>
      <c r="X7783" s="40"/>
      <c r="Y7783" s="40"/>
      <c r="Z7783" s="40"/>
    </row>
    <row r="7784" spans="1:26" x14ac:dyDescent="0.2">
      <c r="A7784" s="40"/>
      <c r="W7784" s="40"/>
      <c r="X7784" s="40"/>
      <c r="Y7784" s="40"/>
      <c r="Z7784" s="40"/>
    </row>
    <row r="7785" spans="1:26" x14ac:dyDescent="0.2">
      <c r="A7785" s="40"/>
      <c r="W7785" s="40"/>
      <c r="X7785" s="40"/>
      <c r="Y7785" s="40"/>
      <c r="Z7785" s="40"/>
    </row>
    <row r="7786" spans="1:26" x14ac:dyDescent="0.2">
      <c r="A7786" s="40"/>
      <c r="W7786" s="40"/>
      <c r="X7786" s="40"/>
      <c r="Y7786" s="40"/>
      <c r="Z7786" s="40"/>
    </row>
    <row r="7787" spans="1:26" x14ac:dyDescent="0.2">
      <c r="A7787" s="40"/>
      <c r="W7787" s="40"/>
      <c r="X7787" s="40"/>
      <c r="Y7787" s="40"/>
      <c r="Z7787" s="40"/>
    </row>
    <row r="7788" spans="1:26" x14ac:dyDescent="0.2">
      <c r="A7788" s="40"/>
      <c r="W7788" s="40"/>
      <c r="X7788" s="40"/>
      <c r="Y7788" s="40"/>
      <c r="Z7788" s="40"/>
    </row>
    <row r="7789" spans="1:26" x14ac:dyDescent="0.2">
      <c r="A7789" s="40"/>
      <c r="W7789" s="40"/>
      <c r="X7789" s="40"/>
      <c r="Y7789" s="40"/>
      <c r="Z7789" s="40"/>
    </row>
    <row r="7790" spans="1:26" x14ac:dyDescent="0.2">
      <c r="A7790" s="40"/>
      <c r="W7790" s="40"/>
      <c r="X7790" s="40"/>
      <c r="Y7790" s="40"/>
      <c r="Z7790" s="40"/>
    </row>
    <row r="7791" spans="1:26" x14ac:dyDescent="0.2">
      <c r="A7791" s="40"/>
      <c r="W7791" s="40"/>
      <c r="X7791" s="40"/>
      <c r="Y7791" s="40"/>
      <c r="Z7791" s="40"/>
    </row>
    <row r="7792" spans="1:26" x14ac:dyDescent="0.2">
      <c r="A7792" s="40"/>
      <c r="W7792" s="40"/>
      <c r="X7792" s="40"/>
      <c r="Y7792" s="40"/>
      <c r="Z7792" s="40"/>
    </row>
    <row r="7793" spans="1:26" x14ac:dyDescent="0.2">
      <c r="A7793" s="40"/>
      <c r="W7793" s="40"/>
      <c r="X7793" s="40"/>
      <c r="Y7793" s="40"/>
      <c r="Z7793" s="40"/>
    </row>
    <row r="7794" spans="1:26" x14ac:dyDescent="0.2">
      <c r="A7794" s="40"/>
      <c r="W7794" s="40"/>
      <c r="X7794" s="40"/>
      <c r="Y7794" s="40"/>
      <c r="Z7794" s="40"/>
    </row>
    <row r="7795" spans="1:26" x14ac:dyDescent="0.2">
      <c r="A7795" s="40"/>
      <c r="W7795" s="40"/>
      <c r="X7795" s="40"/>
      <c r="Y7795" s="40"/>
      <c r="Z7795" s="40"/>
    </row>
    <row r="7796" spans="1:26" x14ac:dyDescent="0.2">
      <c r="A7796" s="40"/>
      <c r="W7796" s="40"/>
      <c r="X7796" s="40"/>
      <c r="Y7796" s="40"/>
      <c r="Z7796" s="40"/>
    </row>
    <row r="7797" spans="1:26" x14ac:dyDescent="0.2">
      <c r="A7797" s="40"/>
      <c r="W7797" s="40"/>
      <c r="X7797" s="40"/>
      <c r="Y7797" s="40"/>
      <c r="Z7797" s="40"/>
    </row>
    <row r="7798" spans="1:26" x14ac:dyDescent="0.2">
      <c r="A7798" s="40"/>
      <c r="W7798" s="40"/>
      <c r="X7798" s="40"/>
      <c r="Y7798" s="40"/>
      <c r="Z7798" s="40"/>
    </row>
    <row r="7799" spans="1:26" x14ac:dyDescent="0.2">
      <c r="A7799" s="40"/>
      <c r="W7799" s="40"/>
      <c r="X7799" s="40"/>
      <c r="Y7799" s="40"/>
      <c r="Z7799" s="40"/>
    </row>
    <row r="7800" spans="1:26" x14ac:dyDescent="0.2">
      <c r="A7800" s="40"/>
      <c r="W7800" s="40"/>
      <c r="X7800" s="40"/>
      <c r="Y7800" s="40"/>
      <c r="Z7800" s="40"/>
    </row>
    <row r="7801" spans="1:26" x14ac:dyDescent="0.2">
      <c r="A7801" s="40"/>
      <c r="W7801" s="40"/>
      <c r="X7801" s="40"/>
      <c r="Y7801" s="40"/>
      <c r="Z7801" s="40"/>
    </row>
    <row r="7802" spans="1:26" x14ac:dyDescent="0.2">
      <c r="A7802" s="40"/>
      <c r="W7802" s="40"/>
      <c r="X7802" s="40"/>
      <c r="Y7802" s="40"/>
      <c r="Z7802" s="40"/>
    </row>
    <row r="7803" spans="1:26" x14ac:dyDescent="0.2">
      <c r="A7803" s="40"/>
      <c r="W7803" s="40"/>
      <c r="X7803" s="40"/>
      <c r="Y7803" s="40"/>
      <c r="Z7803" s="40"/>
    </row>
    <row r="7804" spans="1:26" x14ac:dyDescent="0.2">
      <c r="A7804" s="40"/>
      <c r="W7804" s="40"/>
      <c r="X7804" s="40"/>
      <c r="Y7804" s="40"/>
      <c r="Z7804" s="40"/>
    </row>
    <row r="7805" spans="1:26" x14ac:dyDescent="0.2">
      <c r="A7805" s="40"/>
      <c r="W7805" s="40"/>
      <c r="X7805" s="40"/>
      <c r="Y7805" s="40"/>
      <c r="Z7805" s="40"/>
    </row>
    <row r="7806" spans="1:26" x14ac:dyDescent="0.2">
      <c r="A7806" s="40"/>
      <c r="W7806" s="40"/>
      <c r="X7806" s="40"/>
      <c r="Y7806" s="40"/>
      <c r="Z7806" s="40"/>
    </row>
    <row r="7807" spans="1:26" x14ac:dyDescent="0.2">
      <c r="A7807" s="40"/>
      <c r="W7807" s="40"/>
      <c r="X7807" s="40"/>
      <c r="Y7807" s="40"/>
      <c r="Z7807" s="40"/>
    </row>
    <row r="7808" spans="1:26" x14ac:dyDescent="0.2">
      <c r="A7808" s="40"/>
      <c r="W7808" s="40"/>
      <c r="X7808" s="40"/>
      <c r="Y7808" s="40"/>
      <c r="Z7808" s="40"/>
    </row>
    <row r="7809" spans="1:26" x14ac:dyDescent="0.2">
      <c r="A7809" s="40"/>
      <c r="W7809" s="40"/>
      <c r="X7809" s="40"/>
      <c r="Y7809" s="40"/>
      <c r="Z7809" s="40"/>
    </row>
    <row r="7810" spans="1:26" x14ac:dyDescent="0.2">
      <c r="A7810" s="40"/>
      <c r="W7810" s="40"/>
      <c r="X7810" s="40"/>
      <c r="Y7810" s="40"/>
      <c r="Z7810" s="40"/>
    </row>
    <row r="7811" spans="1:26" x14ac:dyDescent="0.2">
      <c r="A7811" s="40"/>
      <c r="W7811" s="40"/>
      <c r="X7811" s="40"/>
      <c r="Y7811" s="40"/>
      <c r="Z7811" s="40"/>
    </row>
    <row r="7812" spans="1:26" x14ac:dyDescent="0.2">
      <c r="A7812" s="40"/>
      <c r="W7812" s="40"/>
      <c r="X7812" s="40"/>
      <c r="Y7812" s="40"/>
      <c r="Z7812" s="40"/>
    </row>
    <row r="7813" spans="1:26" x14ac:dyDescent="0.2">
      <c r="A7813" s="40"/>
      <c r="W7813" s="40"/>
      <c r="X7813" s="40"/>
      <c r="Y7813" s="40"/>
      <c r="Z7813" s="40"/>
    </row>
    <row r="7814" spans="1:26" x14ac:dyDescent="0.2">
      <c r="A7814" s="40"/>
      <c r="W7814" s="40"/>
      <c r="X7814" s="40"/>
      <c r="Y7814" s="40"/>
      <c r="Z7814" s="40"/>
    </row>
    <row r="7815" spans="1:26" x14ac:dyDescent="0.2">
      <c r="A7815" s="40"/>
      <c r="W7815" s="40"/>
      <c r="X7815" s="40"/>
      <c r="Y7815" s="40"/>
      <c r="Z7815" s="40"/>
    </row>
    <row r="7816" spans="1:26" x14ac:dyDescent="0.2">
      <c r="A7816" s="40"/>
      <c r="W7816" s="40"/>
      <c r="X7816" s="40"/>
      <c r="Y7816" s="40"/>
      <c r="Z7816" s="40"/>
    </row>
    <row r="7817" spans="1:26" x14ac:dyDescent="0.2">
      <c r="A7817" s="40"/>
      <c r="W7817" s="40"/>
      <c r="X7817" s="40"/>
      <c r="Y7817" s="40"/>
      <c r="Z7817" s="40"/>
    </row>
    <row r="7818" spans="1:26" x14ac:dyDescent="0.2">
      <c r="A7818" s="40"/>
      <c r="W7818" s="40"/>
      <c r="X7818" s="40"/>
      <c r="Y7818" s="40"/>
      <c r="Z7818" s="40"/>
    </row>
    <row r="7819" spans="1:26" x14ac:dyDescent="0.2">
      <c r="A7819" s="40"/>
      <c r="W7819" s="40"/>
      <c r="X7819" s="40"/>
      <c r="Y7819" s="40"/>
      <c r="Z7819" s="40"/>
    </row>
    <row r="7820" spans="1:26" x14ac:dyDescent="0.2">
      <c r="A7820" s="40"/>
      <c r="W7820" s="40"/>
      <c r="X7820" s="40"/>
      <c r="Y7820" s="40"/>
      <c r="Z7820" s="40"/>
    </row>
    <row r="7821" spans="1:26" x14ac:dyDescent="0.2">
      <c r="A7821" s="40"/>
      <c r="W7821" s="40"/>
      <c r="X7821" s="40"/>
      <c r="Y7821" s="40"/>
      <c r="Z7821" s="40"/>
    </row>
    <row r="7822" spans="1:26" x14ac:dyDescent="0.2">
      <c r="A7822" s="40"/>
      <c r="W7822" s="40"/>
      <c r="X7822" s="40"/>
      <c r="Y7822" s="40"/>
      <c r="Z7822" s="40"/>
    </row>
    <row r="7823" spans="1:26" x14ac:dyDescent="0.2">
      <c r="A7823" s="40"/>
      <c r="W7823" s="40"/>
      <c r="X7823" s="40"/>
      <c r="Y7823" s="40"/>
      <c r="Z7823" s="40"/>
    </row>
    <row r="7824" spans="1:26" x14ac:dyDescent="0.2">
      <c r="A7824" s="40"/>
      <c r="W7824" s="40"/>
      <c r="X7824" s="40"/>
      <c r="Y7824" s="40"/>
      <c r="Z7824" s="40"/>
    </row>
    <row r="7825" spans="1:26" x14ac:dyDescent="0.2">
      <c r="A7825" s="40"/>
      <c r="W7825" s="40"/>
      <c r="X7825" s="40"/>
      <c r="Y7825" s="40"/>
      <c r="Z7825" s="40"/>
    </row>
    <row r="7826" spans="1:26" x14ac:dyDescent="0.2">
      <c r="A7826" s="40"/>
      <c r="W7826" s="40"/>
      <c r="X7826" s="40"/>
      <c r="Y7826" s="40"/>
      <c r="Z7826" s="40"/>
    </row>
    <row r="7827" spans="1:26" x14ac:dyDescent="0.2">
      <c r="A7827" s="40"/>
      <c r="W7827" s="40"/>
      <c r="X7827" s="40"/>
      <c r="Y7827" s="40"/>
      <c r="Z7827" s="40"/>
    </row>
    <row r="7828" spans="1:26" x14ac:dyDescent="0.2">
      <c r="A7828" s="40"/>
      <c r="W7828" s="40"/>
      <c r="X7828" s="40"/>
      <c r="Y7828" s="40"/>
      <c r="Z7828" s="40"/>
    </row>
    <row r="7829" spans="1:26" x14ac:dyDescent="0.2">
      <c r="A7829" s="40"/>
      <c r="W7829" s="40"/>
      <c r="X7829" s="40"/>
      <c r="Y7829" s="40"/>
      <c r="Z7829" s="40"/>
    </row>
    <row r="7830" spans="1:26" x14ac:dyDescent="0.2">
      <c r="A7830" s="40"/>
      <c r="W7830" s="40"/>
      <c r="X7830" s="40"/>
      <c r="Y7830" s="40"/>
      <c r="Z7830" s="40"/>
    </row>
    <row r="7831" spans="1:26" x14ac:dyDescent="0.2">
      <c r="A7831" s="40"/>
      <c r="W7831" s="40"/>
      <c r="X7831" s="40"/>
      <c r="Y7831" s="40"/>
      <c r="Z7831" s="40"/>
    </row>
    <row r="7832" spans="1:26" x14ac:dyDescent="0.2">
      <c r="A7832" s="40"/>
      <c r="W7832" s="40"/>
      <c r="X7832" s="40"/>
      <c r="Y7832" s="40"/>
      <c r="Z7832" s="40"/>
    </row>
    <row r="7833" spans="1:26" x14ac:dyDescent="0.2">
      <c r="A7833" s="40"/>
      <c r="W7833" s="40"/>
      <c r="X7833" s="40"/>
      <c r="Y7833" s="40"/>
      <c r="Z7833" s="40"/>
    </row>
    <row r="7834" spans="1:26" x14ac:dyDescent="0.2">
      <c r="A7834" s="40"/>
      <c r="W7834" s="40"/>
      <c r="X7834" s="40"/>
      <c r="Y7834" s="40"/>
      <c r="Z7834" s="40"/>
    </row>
    <row r="7835" spans="1:26" x14ac:dyDescent="0.2">
      <c r="A7835" s="40"/>
      <c r="W7835" s="40"/>
      <c r="X7835" s="40"/>
      <c r="Y7835" s="40"/>
      <c r="Z7835" s="40"/>
    </row>
    <row r="7836" spans="1:26" x14ac:dyDescent="0.2">
      <c r="A7836" s="40"/>
      <c r="W7836" s="40"/>
      <c r="X7836" s="40"/>
      <c r="Y7836" s="40"/>
      <c r="Z7836" s="40"/>
    </row>
    <row r="7837" spans="1:26" x14ac:dyDescent="0.2">
      <c r="A7837" s="40"/>
      <c r="W7837" s="40"/>
      <c r="X7837" s="40"/>
      <c r="Y7837" s="40"/>
      <c r="Z7837" s="40"/>
    </row>
    <row r="7838" spans="1:26" x14ac:dyDescent="0.2">
      <c r="A7838" s="40"/>
      <c r="W7838" s="40"/>
      <c r="X7838" s="40"/>
      <c r="Y7838" s="40"/>
      <c r="Z7838" s="40"/>
    </row>
    <row r="7839" spans="1:26" x14ac:dyDescent="0.2">
      <c r="A7839" s="40"/>
      <c r="W7839" s="40"/>
      <c r="X7839" s="40"/>
      <c r="Y7839" s="40"/>
      <c r="Z7839" s="40"/>
    </row>
    <row r="7840" spans="1:26" x14ac:dyDescent="0.2">
      <c r="A7840" s="40"/>
      <c r="W7840" s="40"/>
      <c r="X7840" s="40"/>
      <c r="Y7840" s="40"/>
      <c r="Z7840" s="40"/>
    </row>
    <row r="7841" spans="1:26" x14ac:dyDescent="0.2">
      <c r="A7841" s="40"/>
      <c r="W7841" s="40"/>
      <c r="X7841" s="40"/>
      <c r="Y7841" s="40"/>
      <c r="Z7841" s="40"/>
    </row>
    <row r="7842" spans="1:26" x14ac:dyDescent="0.2">
      <c r="A7842" s="40"/>
      <c r="W7842" s="40"/>
      <c r="X7842" s="40"/>
      <c r="Y7842" s="40"/>
      <c r="Z7842" s="40"/>
    </row>
    <row r="7843" spans="1:26" x14ac:dyDescent="0.2">
      <c r="A7843" s="40"/>
      <c r="W7843" s="40"/>
      <c r="X7843" s="40"/>
      <c r="Y7843" s="40"/>
      <c r="Z7843" s="40"/>
    </row>
    <row r="7844" spans="1:26" x14ac:dyDescent="0.2">
      <c r="A7844" s="40"/>
      <c r="W7844" s="40"/>
      <c r="X7844" s="40"/>
      <c r="Y7844" s="40"/>
      <c r="Z7844" s="40"/>
    </row>
    <row r="7845" spans="1:26" x14ac:dyDescent="0.2">
      <c r="A7845" s="40"/>
      <c r="W7845" s="40"/>
      <c r="X7845" s="40"/>
      <c r="Y7845" s="40"/>
      <c r="Z7845" s="40"/>
    </row>
    <row r="7846" spans="1:26" x14ac:dyDescent="0.2">
      <c r="A7846" s="40"/>
      <c r="W7846" s="40"/>
      <c r="X7846" s="40"/>
      <c r="Y7846" s="40"/>
      <c r="Z7846" s="40"/>
    </row>
    <row r="7847" spans="1:26" x14ac:dyDescent="0.2">
      <c r="A7847" s="40"/>
      <c r="W7847" s="40"/>
      <c r="X7847" s="40"/>
      <c r="Y7847" s="40"/>
      <c r="Z7847" s="40"/>
    </row>
    <row r="7848" spans="1:26" x14ac:dyDescent="0.2">
      <c r="A7848" s="40"/>
      <c r="W7848" s="40"/>
      <c r="X7848" s="40"/>
      <c r="Y7848" s="40"/>
      <c r="Z7848" s="40"/>
    </row>
    <row r="7849" spans="1:26" x14ac:dyDescent="0.2">
      <c r="A7849" s="40"/>
      <c r="W7849" s="40"/>
      <c r="X7849" s="40"/>
      <c r="Y7849" s="40"/>
      <c r="Z7849" s="40"/>
    </row>
    <row r="7850" spans="1:26" x14ac:dyDescent="0.2">
      <c r="A7850" s="40"/>
      <c r="W7850" s="40"/>
      <c r="X7850" s="40"/>
      <c r="Y7850" s="40"/>
      <c r="Z7850" s="40"/>
    </row>
    <row r="7851" spans="1:26" x14ac:dyDescent="0.2">
      <c r="A7851" s="40"/>
      <c r="W7851" s="40"/>
      <c r="X7851" s="40"/>
      <c r="Y7851" s="40"/>
      <c r="Z7851" s="40"/>
    </row>
    <row r="7852" spans="1:26" x14ac:dyDescent="0.2">
      <c r="A7852" s="40"/>
      <c r="W7852" s="40"/>
      <c r="X7852" s="40"/>
      <c r="Y7852" s="40"/>
      <c r="Z7852" s="40"/>
    </row>
    <row r="7853" spans="1:26" x14ac:dyDescent="0.2">
      <c r="A7853" s="40"/>
      <c r="W7853" s="40"/>
      <c r="X7853" s="40"/>
      <c r="Y7853" s="40"/>
      <c r="Z7853" s="40"/>
    </row>
    <row r="7854" spans="1:26" x14ac:dyDescent="0.2">
      <c r="A7854" s="40"/>
      <c r="W7854" s="40"/>
      <c r="X7854" s="40"/>
      <c r="Y7854" s="40"/>
      <c r="Z7854" s="40"/>
    </row>
    <row r="7855" spans="1:26" x14ac:dyDescent="0.2">
      <c r="A7855" s="40"/>
      <c r="W7855" s="40"/>
      <c r="X7855" s="40"/>
      <c r="Y7855" s="40"/>
      <c r="Z7855" s="40"/>
    </row>
    <row r="7856" spans="1:26" x14ac:dyDescent="0.2">
      <c r="A7856" s="40"/>
      <c r="W7856" s="40"/>
      <c r="X7856" s="40"/>
      <c r="Y7856" s="40"/>
      <c r="Z7856" s="40"/>
    </row>
    <row r="7857" spans="1:26" x14ac:dyDescent="0.2">
      <c r="A7857" s="40"/>
      <c r="W7857" s="40"/>
      <c r="X7857" s="40"/>
      <c r="Y7857" s="40"/>
      <c r="Z7857" s="40"/>
    </row>
    <row r="7858" spans="1:26" x14ac:dyDescent="0.2">
      <c r="A7858" s="40"/>
      <c r="W7858" s="40"/>
      <c r="X7858" s="40"/>
      <c r="Y7858" s="40"/>
      <c r="Z7858" s="40"/>
    </row>
    <row r="7859" spans="1:26" x14ac:dyDescent="0.2">
      <c r="A7859" s="40"/>
      <c r="W7859" s="40"/>
      <c r="X7859" s="40"/>
      <c r="Y7859" s="40"/>
      <c r="Z7859" s="40"/>
    </row>
    <row r="7860" spans="1:26" x14ac:dyDescent="0.2">
      <c r="A7860" s="40"/>
      <c r="W7860" s="40"/>
      <c r="X7860" s="40"/>
      <c r="Y7860" s="40"/>
      <c r="Z7860" s="40"/>
    </row>
    <row r="7861" spans="1:26" x14ac:dyDescent="0.2">
      <c r="A7861" s="40"/>
      <c r="W7861" s="40"/>
      <c r="X7861" s="40"/>
      <c r="Y7861" s="40"/>
      <c r="Z7861" s="40"/>
    </row>
    <row r="7862" spans="1:26" x14ac:dyDescent="0.2">
      <c r="A7862" s="40"/>
      <c r="W7862" s="40"/>
      <c r="X7862" s="40"/>
      <c r="Y7862" s="40"/>
      <c r="Z7862" s="40"/>
    </row>
    <row r="7863" spans="1:26" x14ac:dyDescent="0.2">
      <c r="A7863" s="40"/>
      <c r="W7863" s="40"/>
      <c r="X7863" s="40"/>
      <c r="Y7863" s="40"/>
      <c r="Z7863" s="40"/>
    </row>
    <row r="7864" spans="1:26" x14ac:dyDescent="0.2">
      <c r="A7864" s="40"/>
      <c r="W7864" s="40"/>
      <c r="X7864" s="40"/>
      <c r="Y7864" s="40"/>
      <c r="Z7864" s="40"/>
    </row>
    <row r="7865" spans="1:26" x14ac:dyDescent="0.2">
      <c r="A7865" s="40"/>
      <c r="W7865" s="40"/>
      <c r="X7865" s="40"/>
      <c r="Y7865" s="40"/>
      <c r="Z7865" s="40"/>
    </row>
    <row r="7866" spans="1:26" x14ac:dyDescent="0.2">
      <c r="A7866" s="40"/>
      <c r="W7866" s="40"/>
      <c r="X7866" s="40"/>
      <c r="Y7866" s="40"/>
      <c r="Z7866" s="40"/>
    </row>
    <row r="7867" spans="1:26" x14ac:dyDescent="0.2">
      <c r="A7867" s="40"/>
      <c r="W7867" s="40"/>
      <c r="X7867" s="40"/>
      <c r="Y7867" s="40"/>
      <c r="Z7867" s="40"/>
    </row>
    <row r="7868" spans="1:26" x14ac:dyDescent="0.2">
      <c r="A7868" s="40"/>
      <c r="W7868" s="40"/>
      <c r="X7868" s="40"/>
      <c r="Y7868" s="40"/>
      <c r="Z7868" s="40"/>
    </row>
    <row r="7869" spans="1:26" x14ac:dyDescent="0.2">
      <c r="A7869" s="40"/>
      <c r="W7869" s="40"/>
      <c r="X7869" s="40"/>
      <c r="Y7869" s="40"/>
      <c r="Z7869" s="40"/>
    </row>
    <row r="7870" spans="1:26" x14ac:dyDescent="0.2">
      <c r="A7870" s="40"/>
      <c r="W7870" s="40"/>
      <c r="X7870" s="40"/>
      <c r="Y7870" s="40"/>
      <c r="Z7870" s="40"/>
    </row>
    <row r="7871" spans="1:26" x14ac:dyDescent="0.2">
      <c r="A7871" s="40"/>
      <c r="W7871" s="40"/>
      <c r="X7871" s="40"/>
      <c r="Y7871" s="40"/>
      <c r="Z7871" s="40"/>
    </row>
    <row r="7872" spans="1:26" x14ac:dyDescent="0.2">
      <c r="A7872" s="40"/>
      <c r="W7872" s="40"/>
      <c r="X7872" s="40"/>
      <c r="Y7872" s="40"/>
      <c r="Z7872" s="40"/>
    </row>
    <row r="7873" spans="1:26" x14ac:dyDescent="0.2">
      <c r="A7873" s="40"/>
      <c r="W7873" s="40"/>
      <c r="X7873" s="40"/>
      <c r="Y7873" s="40"/>
      <c r="Z7873" s="40"/>
    </row>
    <row r="7874" spans="1:26" x14ac:dyDescent="0.2">
      <c r="A7874" s="40"/>
      <c r="W7874" s="40"/>
      <c r="X7874" s="40"/>
      <c r="Y7874" s="40"/>
      <c r="Z7874" s="40"/>
    </row>
    <row r="7875" spans="1:26" x14ac:dyDescent="0.2">
      <c r="A7875" s="40"/>
      <c r="W7875" s="40"/>
      <c r="X7875" s="40"/>
      <c r="Y7875" s="40"/>
      <c r="Z7875" s="40"/>
    </row>
    <row r="7876" spans="1:26" x14ac:dyDescent="0.2">
      <c r="A7876" s="40"/>
      <c r="W7876" s="40"/>
      <c r="X7876" s="40"/>
      <c r="Y7876" s="40"/>
      <c r="Z7876" s="40"/>
    </row>
    <row r="7877" spans="1:26" x14ac:dyDescent="0.2">
      <c r="A7877" s="40"/>
      <c r="W7877" s="40"/>
      <c r="X7877" s="40"/>
      <c r="Y7877" s="40"/>
      <c r="Z7877" s="40"/>
    </row>
    <row r="7878" spans="1:26" x14ac:dyDescent="0.2">
      <c r="A7878" s="40"/>
      <c r="W7878" s="40"/>
      <c r="X7878" s="40"/>
      <c r="Y7878" s="40"/>
      <c r="Z7878" s="40"/>
    </row>
    <row r="7879" spans="1:26" x14ac:dyDescent="0.2">
      <c r="A7879" s="40"/>
      <c r="W7879" s="40"/>
      <c r="X7879" s="40"/>
      <c r="Y7879" s="40"/>
      <c r="Z7879" s="40"/>
    </row>
    <row r="7880" spans="1:26" x14ac:dyDescent="0.2">
      <c r="A7880" s="40"/>
      <c r="W7880" s="40"/>
      <c r="X7880" s="40"/>
      <c r="Y7880" s="40"/>
      <c r="Z7880" s="40"/>
    </row>
    <row r="7881" spans="1:26" x14ac:dyDescent="0.2">
      <c r="A7881" s="40"/>
      <c r="W7881" s="40"/>
      <c r="X7881" s="40"/>
      <c r="Y7881" s="40"/>
      <c r="Z7881" s="40"/>
    </row>
    <row r="7882" spans="1:26" x14ac:dyDescent="0.2">
      <c r="A7882" s="40"/>
      <c r="W7882" s="40"/>
      <c r="X7882" s="40"/>
      <c r="Y7882" s="40"/>
      <c r="Z7882" s="40"/>
    </row>
    <row r="7883" spans="1:26" x14ac:dyDescent="0.2">
      <c r="A7883" s="40"/>
      <c r="W7883" s="40"/>
      <c r="X7883" s="40"/>
      <c r="Y7883" s="40"/>
      <c r="Z7883" s="40"/>
    </row>
    <row r="7884" spans="1:26" x14ac:dyDescent="0.2">
      <c r="A7884" s="40"/>
      <c r="W7884" s="40"/>
      <c r="X7884" s="40"/>
      <c r="Y7884" s="40"/>
      <c r="Z7884" s="40"/>
    </row>
    <row r="7885" spans="1:26" x14ac:dyDescent="0.2">
      <c r="A7885" s="40"/>
      <c r="W7885" s="40"/>
      <c r="X7885" s="40"/>
      <c r="Y7885" s="40"/>
      <c r="Z7885" s="40"/>
    </row>
    <row r="7886" spans="1:26" x14ac:dyDescent="0.2">
      <c r="A7886" s="40"/>
      <c r="W7886" s="40"/>
      <c r="X7886" s="40"/>
      <c r="Y7886" s="40"/>
      <c r="Z7886" s="40"/>
    </row>
    <row r="7887" spans="1:26" x14ac:dyDescent="0.2">
      <c r="A7887" s="40"/>
      <c r="W7887" s="40"/>
      <c r="X7887" s="40"/>
      <c r="Y7887" s="40"/>
      <c r="Z7887" s="40"/>
    </row>
    <row r="7888" spans="1:26" x14ac:dyDescent="0.2">
      <c r="A7888" s="40"/>
      <c r="W7888" s="40"/>
      <c r="X7888" s="40"/>
      <c r="Y7888" s="40"/>
      <c r="Z7888" s="40"/>
    </row>
    <row r="7889" spans="1:26" x14ac:dyDescent="0.2">
      <c r="A7889" s="40"/>
      <c r="W7889" s="40"/>
      <c r="X7889" s="40"/>
      <c r="Y7889" s="40"/>
      <c r="Z7889" s="40"/>
    </row>
    <row r="7890" spans="1:26" x14ac:dyDescent="0.2">
      <c r="A7890" s="40"/>
      <c r="W7890" s="40"/>
      <c r="X7890" s="40"/>
      <c r="Y7890" s="40"/>
      <c r="Z7890" s="40"/>
    </row>
    <row r="7891" spans="1:26" x14ac:dyDescent="0.2">
      <c r="A7891" s="40"/>
      <c r="W7891" s="40"/>
      <c r="X7891" s="40"/>
      <c r="Y7891" s="40"/>
      <c r="Z7891" s="40"/>
    </row>
    <row r="7892" spans="1:26" x14ac:dyDescent="0.2">
      <c r="A7892" s="40"/>
      <c r="W7892" s="40"/>
      <c r="X7892" s="40"/>
      <c r="Y7892" s="40"/>
      <c r="Z7892" s="40"/>
    </row>
    <row r="7893" spans="1:26" x14ac:dyDescent="0.2">
      <c r="A7893" s="40"/>
      <c r="W7893" s="40"/>
      <c r="X7893" s="40"/>
      <c r="Y7893" s="40"/>
      <c r="Z7893" s="40"/>
    </row>
    <row r="7894" spans="1:26" x14ac:dyDescent="0.2">
      <c r="A7894" s="40"/>
      <c r="W7894" s="40"/>
      <c r="X7894" s="40"/>
      <c r="Y7894" s="40"/>
      <c r="Z7894" s="40"/>
    </row>
    <row r="7895" spans="1:26" x14ac:dyDescent="0.2">
      <c r="A7895" s="40"/>
      <c r="W7895" s="40"/>
      <c r="X7895" s="40"/>
      <c r="Y7895" s="40"/>
      <c r="Z7895" s="40"/>
    </row>
    <row r="7896" spans="1:26" x14ac:dyDescent="0.2">
      <c r="A7896" s="40"/>
      <c r="W7896" s="40"/>
      <c r="X7896" s="40"/>
      <c r="Y7896" s="40"/>
      <c r="Z7896" s="40"/>
    </row>
    <row r="7897" spans="1:26" x14ac:dyDescent="0.2">
      <c r="A7897" s="40"/>
      <c r="W7897" s="40"/>
      <c r="X7897" s="40"/>
      <c r="Y7897" s="40"/>
      <c r="Z7897" s="40"/>
    </row>
    <row r="7898" spans="1:26" x14ac:dyDescent="0.2">
      <c r="A7898" s="40"/>
      <c r="W7898" s="40"/>
      <c r="X7898" s="40"/>
      <c r="Y7898" s="40"/>
      <c r="Z7898" s="40"/>
    </row>
    <row r="7899" spans="1:26" x14ac:dyDescent="0.2">
      <c r="A7899" s="40"/>
      <c r="W7899" s="40"/>
      <c r="X7899" s="40"/>
      <c r="Y7899" s="40"/>
      <c r="Z7899" s="40"/>
    </row>
    <row r="7900" spans="1:26" x14ac:dyDescent="0.2">
      <c r="A7900" s="40"/>
      <c r="W7900" s="40"/>
      <c r="X7900" s="40"/>
      <c r="Y7900" s="40"/>
      <c r="Z7900" s="40"/>
    </row>
    <row r="7901" spans="1:26" x14ac:dyDescent="0.2">
      <c r="A7901" s="40"/>
      <c r="W7901" s="40"/>
      <c r="X7901" s="40"/>
      <c r="Y7901" s="40"/>
      <c r="Z7901" s="40"/>
    </row>
    <row r="7902" spans="1:26" x14ac:dyDescent="0.2">
      <c r="A7902" s="40"/>
      <c r="W7902" s="40"/>
      <c r="X7902" s="40"/>
      <c r="Y7902" s="40"/>
      <c r="Z7902" s="40"/>
    </row>
    <row r="7903" spans="1:26" x14ac:dyDescent="0.2">
      <c r="A7903" s="40"/>
      <c r="W7903" s="40"/>
      <c r="X7903" s="40"/>
      <c r="Y7903" s="40"/>
      <c r="Z7903" s="40"/>
    </row>
    <row r="7904" spans="1:26" x14ac:dyDescent="0.2">
      <c r="A7904" s="40"/>
      <c r="W7904" s="40"/>
      <c r="X7904" s="40"/>
      <c r="Y7904" s="40"/>
      <c r="Z7904" s="40"/>
    </row>
    <row r="7905" spans="1:26" x14ac:dyDescent="0.2">
      <c r="A7905" s="40"/>
      <c r="W7905" s="40"/>
      <c r="X7905" s="40"/>
      <c r="Y7905" s="40"/>
      <c r="Z7905" s="40"/>
    </row>
    <row r="7906" spans="1:26" x14ac:dyDescent="0.2">
      <c r="A7906" s="40"/>
      <c r="W7906" s="40"/>
      <c r="X7906" s="40"/>
      <c r="Y7906" s="40"/>
      <c r="Z7906" s="40"/>
    </row>
    <row r="7907" spans="1:26" x14ac:dyDescent="0.2">
      <c r="A7907" s="40"/>
      <c r="W7907" s="40"/>
      <c r="X7907" s="40"/>
      <c r="Y7907" s="40"/>
      <c r="Z7907" s="40"/>
    </row>
    <row r="7908" spans="1:26" x14ac:dyDescent="0.2">
      <c r="A7908" s="40"/>
      <c r="W7908" s="40"/>
      <c r="X7908" s="40"/>
      <c r="Y7908" s="40"/>
      <c r="Z7908" s="40"/>
    </row>
    <row r="7909" spans="1:26" x14ac:dyDescent="0.2">
      <c r="A7909" s="40"/>
      <c r="W7909" s="40"/>
      <c r="X7909" s="40"/>
      <c r="Y7909" s="40"/>
      <c r="Z7909" s="40"/>
    </row>
    <row r="7910" spans="1:26" x14ac:dyDescent="0.2">
      <c r="A7910" s="40"/>
      <c r="W7910" s="40"/>
      <c r="X7910" s="40"/>
      <c r="Y7910" s="40"/>
      <c r="Z7910" s="40"/>
    </row>
    <row r="7911" spans="1:26" x14ac:dyDescent="0.2">
      <c r="A7911" s="40"/>
      <c r="W7911" s="40"/>
      <c r="X7911" s="40"/>
      <c r="Y7911" s="40"/>
      <c r="Z7911" s="40"/>
    </row>
    <row r="7912" spans="1:26" x14ac:dyDescent="0.2">
      <c r="A7912" s="40"/>
      <c r="W7912" s="40"/>
      <c r="X7912" s="40"/>
      <c r="Y7912" s="40"/>
      <c r="Z7912" s="40"/>
    </row>
    <row r="7913" spans="1:26" x14ac:dyDescent="0.2">
      <c r="A7913" s="40"/>
      <c r="W7913" s="40"/>
      <c r="X7913" s="40"/>
      <c r="Y7913" s="40"/>
      <c r="Z7913" s="40"/>
    </row>
    <row r="7914" spans="1:26" x14ac:dyDescent="0.2">
      <c r="A7914" s="40"/>
      <c r="W7914" s="40"/>
      <c r="X7914" s="40"/>
      <c r="Y7914" s="40"/>
      <c r="Z7914" s="40"/>
    </row>
    <row r="7915" spans="1:26" x14ac:dyDescent="0.2">
      <c r="A7915" s="40"/>
      <c r="W7915" s="40"/>
      <c r="X7915" s="40"/>
      <c r="Y7915" s="40"/>
      <c r="Z7915" s="40"/>
    </row>
    <row r="7916" spans="1:26" x14ac:dyDescent="0.2">
      <c r="A7916" s="40"/>
      <c r="W7916" s="40"/>
      <c r="X7916" s="40"/>
      <c r="Y7916" s="40"/>
      <c r="Z7916" s="40"/>
    </row>
    <row r="7917" spans="1:26" x14ac:dyDescent="0.2">
      <c r="A7917" s="40"/>
      <c r="W7917" s="40"/>
      <c r="X7917" s="40"/>
      <c r="Y7917" s="40"/>
      <c r="Z7917" s="40"/>
    </row>
    <row r="7918" spans="1:26" x14ac:dyDescent="0.2">
      <c r="A7918" s="40"/>
      <c r="W7918" s="40"/>
      <c r="X7918" s="40"/>
      <c r="Y7918" s="40"/>
      <c r="Z7918" s="40"/>
    </row>
    <row r="7919" spans="1:26" x14ac:dyDescent="0.2">
      <c r="A7919" s="40"/>
      <c r="W7919" s="40"/>
      <c r="X7919" s="40"/>
      <c r="Y7919" s="40"/>
      <c r="Z7919" s="40"/>
    </row>
    <row r="7920" spans="1:26" x14ac:dyDescent="0.2">
      <c r="A7920" s="40"/>
      <c r="W7920" s="40"/>
      <c r="X7920" s="40"/>
      <c r="Y7920" s="40"/>
      <c r="Z7920" s="40"/>
    </row>
    <row r="7921" spans="1:26" x14ac:dyDescent="0.2">
      <c r="A7921" s="40"/>
      <c r="W7921" s="40"/>
      <c r="X7921" s="40"/>
      <c r="Y7921" s="40"/>
      <c r="Z7921" s="40"/>
    </row>
    <row r="7922" spans="1:26" x14ac:dyDescent="0.2">
      <c r="A7922" s="40"/>
      <c r="W7922" s="40"/>
      <c r="X7922" s="40"/>
      <c r="Y7922" s="40"/>
      <c r="Z7922" s="40"/>
    </row>
    <row r="7923" spans="1:26" x14ac:dyDescent="0.2">
      <c r="A7923" s="40"/>
      <c r="W7923" s="40"/>
      <c r="X7923" s="40"/>
      <c r="Y7923" s="40"/>
      <c r="Z7923" s="40"/>
    </row>
    <row r="7924" spans="1:26" x14ac:dyDescent="0.2">
      <c r="A7924" s="40"/>
      <c r="W7924" s="40"/>
      <c r="X7924" s="40"/>
      <c r="Y7924" s="40"/>
      <c r="Z7924" s="40"/>
    </row>
    <row r="7925" spans="1:26" x14ac:dyDescent="0.2">
      <c r="A7925" s="40"/>
      <c r="W7925" s="40"/>
      <c r="X7925" s="40"/>
      <c r="Y7925" s="40"/>
      <c r="Z7925" s="40"/>
    </row>
    <row r="7926" spans="1:26" x14ac:dyDescent="0.2">
      <c r="A7926" s="40"/>
      <c r="W7926" s="40"/>
      <c r="X7926" s="40"/>
      <c r="Y7926" s="40"/>
      <c r="Z7926" s="40"/>
    </row>
    <row r="7927" spans="1:26" x14ac:dyDescent="0.2">
      <c r="A7927" s="40"/>
      <c r="W7927" s="40"/>
      <c r="X7927" s="40"/>
      <c r="Y7927" s="40"/>
      <c r="Z7927" s="40"/>
    </row>
    <row r="7928" spans="1:26" x14ac:dyDescent="0.2">
      <c r="A7928" s="40"/>
      <c r="W7928" s="40"/>
      <c r="X7928" s="40"/>
      <c r="Y7928" s="40"/>
      <c r="Z7928" s="40"/>
    </row>
    <row r="7929" spans="1:26" x14ac:dyDescent="0.2">
      <c r="A7929" s="40"/>
      <c r="W7929" s="40"/>
      <c r="X7929" s="40"/>
      <c r="Y7929" s="40"/>
      <c r="Z7929" s="40"/>
    </row>
    <row r="7930" spans="1:26" x14ac:dyDescent="0.2">
      <c r="A7930" s="40"/>
      <c r="W7930" s="40"/>
      <c r="X7930" s="40"/>
      <c r="Y7930" s="40"/>
      <c r="Z7930" s="40"/>
    </row>
    <row r="7931" spans="1:26" x14ac:dyDescent="0.2">
      <c r="A7931" s="40"/>
      <c r="W7931" s="40"/>
      <c r="X7931" s="40"/>
      <c r="Y7931" s="40"/>
      <c r="Z7931" s="40"/>
    </row>
    <row r="7932" spans="1:26" x14ac:dyDescent="0.2">
      <c r="A7932" s="40"/>
      <c r="W7932" s="40"/>
      <c r="X7932" s="40"/>
      <c r="Y7932" s="40"/>
      <c r="Z7932" s="40"/>
    </row>
    <row r="7933" spans="1:26" x14ac:dyDescent="0.2">
      <c r="A7933" s="40"/>
      <c r="W7933" s="40"/>
      <c r="X7933" s="40"/>
      <c r="Y7933" s="40"/>
      <c r="Z7933" s="40"/>
    </row>
    <row r="7934" spans="1:26" x14ac:dyDescent="0.2">
      <c r="A7934" s="40"/>
      <c r="W7934" s="40"/>
      <c r="X7934" s="40"/>
      <c r="Y7934" s="40"/>
      <c r="Z7934" s="40"/>
    </row>
    <row r="7935" spans="1:26" x14ac:dyDescent="0.2">
      <c r="A7935" s="40"/>
      <c r="W7935" s="40"/>
      <c r="X7935" s="40"/>
      <c r="Y7935" s="40"/>
      <c r="Z7935" s="40"/>
    </row>
    <row r="7936" spans="1:26" x14ac:dyDescent="0.2">
      <c r="A7936" s="40"/>
      <c r="W7936" s="40"/>
      <c r="X7936" s="40"/>
      <c r="Y7936" s="40"/>
      <c r="Z7936" s="40"/>
    </row>
    <row r="7937" spans="1:26" x14ac:dyDescent="0.2">
      <c r="A7937" s="40"/>
      <c r="W7937" s="40"/>
      <c r="X7937" s="40"/>
      <c r="Y7937" s="40"/>
      <c r="Z7937" s="40"/>
    </row>
    <row r="7938" spans="1:26" x14ac:dyDescent="0.2">
      <c r="A7938" s="40"/>
      <c r="W7938" s="40"/>
      <c r="X7938" s="40"/>
      <c r="Y7938" s="40"/>
      <c r="Z7938" s="40"/>
    </row>
    <row r="7939" spans="1:26" x14ac:dyDescent="0.2">
      <c r="A7939" s="40"/>
      <c r="W7939" s="40"/>
      <c r="X7939" s="40"/>
      <c r="Y7939" s="40"/>
      <c r="Z7939" s="40"/>
    </row>
    <row r="7940" spans="1:26" x14ac:dyDescent="0.2">
      <c r="A7940" s="40"/>
      <c r="W7940" s="40"/>
      <c r="X7940" s="40"/>
      <c r="Y7940" s="40"/>
      <c r="Z7940" s="40"/>
    </row>
    <row r="7941" spans="1:26" x14ac:dyDescent="0.2">
      <c r="A7941" s="40"/>
      <c r="W7941" s="40"/>
      <c r="X7941" s="40"/>
      <c r="Y7941" s="40"/>
      <c r="Z7941" s="40"/>
    </row>
    <row r="7942" spans="1:26" x14ac:dyDescent="0.2">
      <c r="A7942" s="40"/>
      <c r="W7942" s="40"/>
      <c r="X7942" s="40"/>
      <c r="Y7942" s="40"/>
      <c r="Z7942" s="40"/>
    </row>
    <row r="7943" spans="1:26" x14ac:dyDescent="0.2">
      <c r="A7943" s="40"/>
      <c r="W7943" s="40"/>
      <c r="X7943" s="40"/>
      <c r="Y7943" s="40"/>
      <c r="Z7943" s="40"/>
    </row>
    <row r="7944" spans="1:26" x14ac:dyDescent="0.2">
      <c r="A7944" s="40"/>
      <c r="W7944" s="40"/>
      <c r="X7944" s="40"/>
      <c r="Y7944" s="40"/>
      <c r="Z7944" s="40"/>
    </row>
    <row r="7945" spans="1:26" x14ac:dyDescent="0.2">
      <c r="A7945" s="40"/>
      <c r="W7945" s="40"/>
      <c r="X7945" s="40"/>
      <c r="Y7945" s="40"/>
      <c r="Z7945" s="40"/>
    </row>
    <row r="7946" spans="1:26" x14ac:dyDescent="0.2">
      <c r="A7946" s="40"/>
      <c r="W7946" s="40"/>
      <c r="X7946" s="40"/>
      <c r="Y7946" s="40"/>
      <c r="Z7946" s="40"/>
    </row>
    <row r="7947" spans="1:26" x14ac:dyDescent="0.2">
      <c r="A7947" s="40"/>
      <c r="W7947" s="40"/>
      <c r="X7947" s="40"/>
      <c r="Y7947" s="40"/>
      <c r="Z7947" s="40"/>
    </row>
    <row r="7948" spans="1:26" x14ac:dyDescent="0.2">
      <c r="A7948" s="40"/>
      <c r="W7948" s="40"/>
      <c r="X7948" s="40"/>
      <c r="Y7948" s="40"/>
      <c r="Z7948" s="40"/>
    </row>
    <row r="7949" spans="1:26" x14ac:dyDescent="0.2">
      <c r="A7949" s="40"/>
      <c r="W7949" s="40"/>
      <c r="X7949" s="40"/>
      <c r="Y7949" s="40"/>
      <c r="Z7949" s="40"/>
    </row>
    <row r="7950" spans="1:26" x14ac:dyDescent="0.2">
      <c r="A7950" s="40"/>
      <c r="W7950" s="40"/>
      <c r="X7950" s="40"/>
      <c r="Y7950" s="40"/>
      <c r="Z7950" s="40"/>
    </row>
    <row r="7951" spans="1:26" x14ac:dyDescent="0.2">
      <c r="A7951" s="40"/>
      <c r="W7951" s="40"/>
      <c r="X7951" s="40"/>
      <c r="Y7951" s="40"/>
      <c r="Z7951" s="40"/>
    </row>
    <row r="7952" spans="1:26" x14ac:dyDescent="0.2">
      <c r="A7952" s="40"/>
      <c r="W7952" s="40"/>
      <c r="X7952" s="40"/>
      <c r="Y7952" s="40"/>
      <c r="Z7952" s="40"/>
    </row>
    <row r="7953" spans="1:26" x14ac:dyDescent="0.2">
      <c r="A7953" s="40"/>
      <c r="W7953" s="40"/>
      <c r="X7953" s="40"/>
      <c r="Y7953" s="40"/>
      <c r="Z7953" s="40"/>
    </row>
    <row r="7954" spans="1:26" x14ac:dyDescent="0.2">
      <c r="A7954" s="40"/>
      <c r="W7954" s="40"/>
      <c r="X7954" s="40"/>
      <c r="Y7954" s="40"/>
      <c r="Z7954" s="40"/>
    </row>
    <row r="7955" spans="1:26" x14ac:dyDescent="0.2">
      <c r="A7955" s="40"/>
      <c r="W7955" s="40"/>
      <c r="X7955" s="40"/>
      <c r="Y7955" s="40"/>
      <c r="Z7955" s="40"/>
    </row>
    <row r="7956" spans="1:26" x14ac:dyDescent="0.2">
      <c r="A7956" s="40"/>
      <c r="W7956" s="40"/>
      <c r="X7956" s="40"/>
      <c r="Y7956" s="40"/>
      <c r="Z7956" s="40"/>
    </row>
    <row r="7957" spans="1:26" x14ac:dyDescent="0.2">
      <c r="A7957" s="40"/>
      <c r="W7957" s="40"/>
      <c r="X7957" s="40"/>
      <c r="Y7957" s="40"/>
      <c r="Z7957" s="40"/>
    </row>
    <row r="7958" spans="1:26" x14ac:dyDescent="0.2">
      <c r="A7958" s="40"/>
      <c r="W7958" s="40"/>
      <c r="X7958" s="40"/>
      <c r="Y7958" s="40"/>
      <c r="Z7958" s="40"/>
    </row>
    <row r="7959" spans="1:26" x14ac:dyDescent="0.2">
      <c r="A7959" s="40"/>
      <c r="W7959" s="40"/>
      <c r="X7959" s="40"/>
      <c r="Y7959" s="40"/>
      <c r="Z7959" s="40"/>
    </row>
    <row r="7960" spans="1:26" x14ac:dyDescent="0.2">
      <c r="A7960" s="40"/>
      <c r="W7960" s="40"/>
      <c r="X7960" s="40"/>
      <c r="Y7960" s="40"/>
      <c r="Z7960" s="40"/>
    </row>
    <row r="7961" spans="1:26" x14ac:dyDescent="0.2">
      <c r="A7961" s="40"/>
      <c r="W7961" s="40"/>
      <c r="X7961" s="40"/>
      <c r="Y7961" s="40"/>
      <c r="Z7961" s="40"/>
    </row>
    <row r="7962" spans="1:26" x14ac:dyDescent="0.2">
      <c r="A7962" s="40"/>
      <c r="W7962" s="40"/>
      <c r="X7962" s="40"/>
      <c r="Y7962" s="40"/>
      <c r="Z7962" s="40"/>
    </row>
    <row r="7963" spans="1:26" x14ac:dyDescent="0.2">
      <c r="A7963" s="40"/>
      <c r="W7963" s="40"/>
      <c r="X7963" s="40"/>
      <c r="Y7963" s="40"/>
      <c r="Z7963" s="40"/>
    </row>
    <row r="7964" spans="1:26" x14ac:dyDescent="0.2">
      <c r="A7964" s="40"/>
      <c r="W7964" s="40"/>
      <c r="X7964" s="40"/>
      <c r="Y7964" s="40"/>
      <c r="Z7964" s="40"/>
    </row>
    <row r="7965" spans="1:26" x14ac:dyDescent="0.2">
      <c r="A7965" s="40"/>
      <c r="W7965" s="40"/>
      <c r="X7965" s="40"/>
      <c r="Y7965" s="40"/>
      <c r="Z7965" s="40"/>
    </row>
    <row r="7966" spans="1:26" x14ac:dyDescent="0.2">
      <c r="A7966" s="40"/>
      <c r="W7966" s="40"/>
      <c r="X7966" s="40"/>
      <c r="Y7966" s="40"/>
      <c r="Z7966" s="40"/>
    </row>
    <row r="7967" spans="1:26" x14ac:dyDescent="0.2">
      <c r="A7967" s="40"/>
      <c r="W7967" s="40"/>
      <c r="X7967" s="40"/>
      <c r="Y7967" s="40"/>
      <c r="Z7967" s="40"/>
    </row>
    <row r="7968" spans="1:26" x14ac:dyDescent="0.2">
      <c r="A7968" s="40"/>
      <c r="W7968" s="40"/>
      <c r="X7968" s="40"/>
      <c r="Y7968" s="40"/>
      <c r="Z7968" s="40"/>
    </row>
    <row r="7969" spans="1:26" x14ac:dyDescent="0.2">
      <c r="A7969" s="40"/>
      <c r="W7969" s="40"/>
      <c r="X7969" s="40"/>
      <c r="Y7969" s="40"/>
      <c r="Z7969" s="40"/>
    </row>
    <row r="7970" spans="1:26" x14ac:dyDescent="0.2">
      <c r="A7970" s="40"/>
      <c r="W7970" s="40"/>
      <c r="X7970" s="40"/>
      <c r="Y7970" s="40"/>
      <c r="Z7970" s="40"/>
    </row>
    <row r="7971" spans="1:26" x14ac:dyDescent="0.2">
      <c r="A7971" s="40"/>
      <c r="W7971" s="40"/>
      <c r="X7971" s="40"/>
      <c r="Y7971" s="40"/>
      <c r="Z7971" s="40"/>
    </row>
    <row r="7972" spans="1:26" x14ac:dyDescent="0.2">
      <c r="A7972" s="40"/>
      <c r="W7972" s="40"/>
      <c r="X7972" s="40"/>
      <c r="Y7972" s="40"/>
      <c r="Z7972" s="40"/>
    </row>
    <row r="7973" spans="1:26" x14ac:dyDescent="0.2">
      <c r="A7973" s="40"/>
      <c r="W7973" s="40"/>
      <c r="X7973" s="40"/>
      <c r="Y7973" s="40"/>
      <c r="Z7973" s="40"/>
    </row>
    <row r="7974" spans="1:26" x14ac:dyDescent="0.2">
      <c r="A7974" s="40"/>
      <c r="W7974" s="40"/>
      <c r="X7974" s="40"/>
      <c r="Y7974" s="40"/>
      <c r="Z7974" s="40"/>
    </row>
    <row r="7975" spans="1:26" x14ac:dyDescent="0.2">
      <c r="A7975" s="40"/>
      <c r="W7975" s="40"/>
      <c r="X7975" s="40"/>
      <c r="Y7975" s="40"/>
      <c r="Z7975" s="40"/>
    </row>
    <row r="7976" spans="1:26" x14ac:dyDescent="0.2">
      <c r="A7976" s="40"/>
      <c r="W7976" s="40"/>
      <c r="X7976" s="40"/>
      <c r="Y7976" s="40"/>
      <c r="Z7976" s="40"/>
    </row>
    <row r="7977" spans="1:26" x14ac:dyDescent="0.2">
      <c r="A7977" s="40"/>
      <c r="W7977" s="40"/>
      <c r="X7977" s="40"/>
      <c r="Y7977" s="40"/>
      <c r="Z7977" s="40"/>
    </row>
    <row r="7978" spans="1:26" x14ac:dyDescent="0.2">
      <c r="A7978" s="40"/>
      <c r="W7978" s="40"/>
      <c r="X7978" s="40"/>
      <c r="Y7978" s="40"/>
      <c r="Z7978" s="40"/>
    </row>
    <row r="7979" spans="1:26" x14ac:dyDescent="0.2">
      <c r="A7979" s="40"/>
      <c r="W7979" s="40"/>
      <c r="X7979" s="40"/>
      <c r="Y7979" s="40"/>
      <c r="Z7979" s="40"/>
    </row>
    <row r="7980" spans="1:26" x14ac:dyDescent="0.2">
      <c r="A7980" s="40"/>
      <c r="W7980" s="40"/>
      <c r="X7980" s="40"/>
      <c r="Y7980" s="40"/>
      <c r="Z7980" s="40"/>
    </row>
    <row r="7981" spans="1:26" x14ac:dyDescent="0.2">
      <c r="A7981" s="40"/>
      <c r="W7981" s="40"/>
      <c r="X7981" s="40"/>
      <c r="Y7981" s="40"/>
      <c r="Z7981" s="40"/>
    </row>
    <row r="7982" spans="1:26" x14ac:dyDescent="0.2">
      <c r="A7982" s="40"/>
      <c r="W7982" s="40"/>
      <c r="X7982" s="40"/>
      <c r="Y7982" s="40"/>
      <c r="Z7982" s="40"/>
    </row>
    <row r="7983" spans="1:26" x14ac:dyDescent="0.2">
      <c r="A7983" s="40"/>
      <c r="W7983" s="40"/>
      <c r="X7983" s="40"/>
      <c r="Y7983" s="40"/>
      <c r="Z7983" s="40"/>
    </row>
    <row r="7984" spans="1:26" x14ac:dyDescent="0.2">
      <c r="A7984" s="40"/>
      <c r="W7984" s="40"/>
      <c r="X7984" s="40"/>
      <c r="Y7984" s="40"/>
      <c r="Z7984" s="40"/>
    </row>
    <row r="7985" spans="1:26" x14ac:dyDescent="0.2">
      <c r="A7985" s="40"/>
      <c r="W7985" s="40"/>
      <c r="X7985" s="40"/>
      <c r="Y7985" s="40"/>
      <c r="Z7985" s="40"/>
    </row>
    <row r="7986" spans="1:26" x14ac:dyDescent="0.2">
      <c r="A7986" s="40"/>
      <c r="W7986" s="40"/>
      <c r="X7986" s="40"/>
      <c r="Y7986" s="40"/>
      <c r="Z7986" s="40"/>
    </row>
    <row r="7987" spans="1:26" x14ac:dyDescent="0.2">
      <c r="A7987" s="40"/>
      <c r="W7987" s="40"/>
      <c r="X7987" s="40"/>
      <c r="Y7987" s="40"/>
      <c r="Z7987" s="40"/>
    </row>
    <row r="7988" spans="1:26" x14ac:dyDescent="0.2">
      <c r="A7988" s="40"/>
      <c r="W7988" s="40"/>
      <c r="X7988" s="40"/>
      <c r="Y7988" s="40"/>
      <c r="Z7988" s="40"/>
    </row>
    <row r="7989" spans="1:26" x14ac:dyDescent="0.2">
      <c r="A7989" s="40"/>
      <c r="W7989" s="40"/>
      <c r="X7989" s="40"/>
      <c r="Y7989" s="40"/>
      <c r="Z7989" s="40"/>
    </row>
    <row r="7990" spans="1:26" x14ac:dyDescent="0.2">
      <c r="A7990" s="40"/>
      <c r="W7990" s="40"/>
      <c r="X7990" s="40"/>
      <c r="Y7990" s="40"/>
      <c r="Z7990" s="40"/>
    </row>
    <row r="7991" spans="1:26" x14ac:dyDescent="0.2">
      <c r="A7991" s="40"/>
      <c r="W7991" s="40"/>
      <c r="X7991" s="40"/>
      <c r="Y7991" s="40"/>
      <c r="Z7991" s="40"/>
    </row>
    <row r="7992" spans="1:26" x14ac:dyDescent="0.2">
      <c r="A7992" s="40"/>
      <c r="W7992" s="40"/>
      <c r="X7992" s="40"/>
      <c r="Y7992" s="40"/>
      <c r="Z7992" s="40"/>
    </row>
    <row r="7993" spans="1:26" x14ac:dyDescent="0.2">
      <c r="A7993" s="40"/>
      <c r="W7993" s="40"/>
      <c r="X7993" s="40"/>
      <c r="Y7993" s="40"/>
      <c r="Z7993" s="40"/>
    </row>
    <row r="7994" spans="1:26" x14ac:dyDescent="0.2">
      <c r="A7994" s="40"/>
      <c r="W7994" s="40"/>
      <c r="X7994" s="40"/>
      <c r="Y7994" s="40"/>
      <c r="Z7994" s="40"/>
    </row>
    <row r="7995" spans="1:26" x14ac:dyDescent="0.2">
      <c r="A7995" s="40"/>
      <c r="W7995" s="40"/>
      <c r="X7995" s="40"/>
      <c r="Y7995" s="40"/>
      <c r="Z7995" s="40"/>
    </row>
    <row r="7996" spans="1:26" x14ac:dyDescent="0.2">
      <c r="A7996" s="40"/>
      <c r="W7996" s="40"/>
      <c r="X7996" s="40"/>
      <c r="Y7996" s="40"/>
      <c r="Z7996" s="40"/>
    </row>
    <row r="7997" spans="1:26" x14ac:dyDescent="0.2">
      <c r="A7997" s="40"/>
      <c r="W7997" s="40"/>
      <c r="X7997" s="40"/>
      <c r="Y7997" s="40"/>
      <c r="Z7997" s="40"/>
    </row>
    <row r="7998" spans="1:26" x14ac:dyDescent="0.2">
      <c r="A7998" s="40"/>
      <c r="W7998" s="40"/>
      <c r="X7998" s="40"/>
      <c r="Y7998" s="40"/>
      <c r="Z7998" s="40"/>
    </row>
    <row r="7999" spans="1:26" x14ac:dyDescent="0.2">
      <c r="A7999" s="40"/>
      <c r="W7999" s="40"/>
      <c r="X7999" s="40"/>
      <c r="Y7999" s="40"/>
      <c r="Z7999" s="40"/>
    </row>
    <row r="8000" spans="1:26" x14ac:dyDescent="0.2">
      <c r="A8000" s="40"/>
      <c r="W8000" s="40"/>
      <c r="X8000" s="40"/>
      <c r="Y8000" s="40"/>
      <c r="Z8000" s="40"/>
    </row>
    <row r="8001" spans="1:26" x14ac:dyDescent="0.2">
      <c r="A8001" s="40"/>
      <c r="W8001" s="40"/>
      <c r="X8001" s="40"/>
      <c r="Y8001" s="40"/>
      <c r="Z8001" s="40"/>
    </row>
    <row r="8002" spans="1:26" x14ac:dyDescent="0.2">
      <c r="A8002" s="40"/>
      <c r="W8002" s="40"/>
      <c r="X8002" s="40"/>
      <c r="Y8002" s="40"/>
      <c r="Z8002" s="40"/>
    </row>
    <row r="8003" spans="1:26" x14ac:dyDescent="0.2">
      <c r="A8003" s="40"/>
      <c r="W8003" s="40"/>
      <c r="X8003" s="40"/>
      <c r="Y8003" s="40"/>
      <c r="Z8003" s="40"/>
    </row>
    <row r="8004" spans="1:26" x14ac:dyDescent="0.2">
      <c r="A8004" s="40"/>
      <c r="W8004" s="40"/>
      <c r="X8004" s="40"/>
      <c r="Y8004" s="40"/>
      <c r="Z8004" s="40"/>
    </row>
    <row r="8005" spans="1:26" x14ac:dyDescent="0.2">
      <c r="A8005" s="40"/>
      <c r="W8005" s="40"/>
      <c r="X8005" s="40"/>
      <c r="Y8005" s="40"/>
      <c r="Z8005" s="40"/>
    </row>
    <row r="8006" spans="1:26" x14ac:dyDescent="0.2">
      <c r="A8006" s="40"/>
      <c r="W8006" s="40"/>
      <c r="X8006" s="40"/>
      <c r="Y8006" s="40"/>
      <c r="Z8006" s="40"/>
    </row>
    <row r="8007" spans="1:26" x14ac:dyDescent="0.2">
      <c r="A8007" s="40"/>
      <c r="W8007" s="40"/>
      <c r="X8007" s="40"/>
      <c r="Y8007" s="40"/>
      <c r="Z8007" s="40"/>
    </row>
    <row r="8008" spans="1:26" x14ac:dyDescent="0.2">
      <c r="A8008" s="40"/>
      <c r="W8008" s="40"/>
      <c r="X8008" s="40"/>
      <c r="Y8008" s="40"/>
      <c r="Z8008" s="40"/>
    </row>
    <row r="8009" spans="1:26" x14ac:dyDescent="0.2">
      <c r="A8009" s="40"/>
      <c r="W8009" s="40"/>
      <c r="X8009" s="40"/>
      <c r="Y8009" s="40"/>
      <c r="Z8009" s="40"/>
    </row>
    <row r="8010" spans="1:26" x14ac:dyDescent="0.2">
      <c r="A8010" s="40"/>
      <c r="W8010" s="40"/>
      <c r="X8010" s="40"/>
      <c r="Y8010" s="40"/>
      <c r="Z8010" s="40"/>
    </row>
    <row r="8011" spans="1:26" x14ac:dyDescent="0.2">
      <c r="A8011" s="40"/>
      <c r="W8011" s="40"/>
      <c r="X8011" s="40"/>
      <c r="Y8011" s="40"/>
      <c r="Z8011" s="40"/>
    </row>
    <row r="8012" spans="1:26" x14ac:dyDescent="0.2">
      <c r="A8012" s="40"/>
      <c r="W8012" s="40"/>
      <c r="X8012" s="40"/>
      <c r="Y8012" s="40"/>
      <c r="Z8012" s="40"/>
    </row>
    <row r="8013" spans="1:26" x14ac:dyDescent="0.2">
      <c r="A8013" s="40"/>
      <c r="W8013" s="40"/>
      <c r="X8013" s="40"/>
      <c r="Y8013" s="40"/>
      <c r="Z8013" s="40"/>
    </row>
    <row r="8014" spans="1:26" x14ac:dyDescent="0.2">
      <c r="A8014" s="40"/>
      <c r="W8014" s="40"/>
      <c r="X8014" s="40"/>
      <c r="Y8014" s="40"/>
      <c r="Z8014" s="40"/>
    </row>
    <row r="8015" spans="1:26" x14ac:dyDescent="0.2">
      <c r="A8015" s="40"/>
      <c r="W8015" s="40"/>
      <c r="X8015" s="40"/>
      <c r="Y8015" s="40"/>
      <c r="Z8015" s="40"/>
    </row>
    <row r="8016" spans="1:26" x14ac:dyDescent="0.2">
      <c r="A8016" s="40"/>
      <c r="W8016" s="40"/>
      <c r="X8016" s="40"/>
      <c r="Y8016" s="40"/>
      <c r="Z8016" s="40"/>
    </row>
    <row r="8017" spans="1:26" x14ac:dyDescent="0.2">
      <c r="A8017" s="40"/>
      <c r="W8017" s="40"/>
      <c r="X8017" s="40"/>
      <c r="Y8017" s="40"/>
      <c r="Z8017" s="40"/>
    </row>
    <row r="8018" spans="1:26" x14ac:dyDescent="0.2">
      <c r="A8018" s="40"/>
      <c r="W8018" s="40"/>
      <c r="X8018" s="40"/>
      <c r="Y8018" s="40"/>
      <c r="Z8018" s="40"/>
    </row>
    <row r="8019" spans="1:26" x14ac:dyDescent="0.2">
      <c r="A8019" s="40"/>
      <c r="W8019" s="40"/>
      <c r="X8019" s="40"/>
      <c r="Y8019" s="40"/>
      <c r="Z8019" s="40"/>
    </row>
    <row r="8020" spans="1:26" x14ac:dyDescent="0.2">
      <c r="A8020" s="40"/>
      <c r="W8020" s="40"/>
      <c r="X8020" s="40"/>
      <c r="Y8020" s="40"/>
      <c r="Z8020" s="40"/>
    </row>
    <row r="8021" spans="1:26" x14ac:dyDescent="0.2">
      <c r="A8021" s="40"/>
      <c r="W8021" s="40"/>
      <c r="X8021" s="40"/>
      <c r="Y8021" s="40"/>
      <c r="Z8021" s="40"/>
    </row>
    <row r="8022" spans="1:26" x14ac:dyDescent="0.2">
      <c r="A8022" s="40"/>
      <c r="W8022" s="40"/>
      <c r="X8022" s="40"/>
      <c r="Y8022" s="40"/>
      <c r="Z8022" s="40"/>
    </row>
    <row r="8023" spans="1:26" x14ac:dyDescent="0.2">
      <c r="A8023" s="40"/>
      <c r="W8023" s="40"/>
      <c r="X8023" s="40"/>
      <c r="Y8023" s="40"/>
      <c r="Z8023" s="40"/>
    </row>
    <row r="8024" spans="1:26" x14ac:dyDescent="0.2">
      <c r="A8024" s="40"/>
      <c r="W8024" s="40"/>
      <c r="X8024" s="40"/>
      <c r="Y8024" s="40"/>
      <c r="Z8024" s="40"/>
    </row>
    <row r="8025" spans="1:26" x14ac:dyDescent="0.2">
      <c r="A8025" s="40"/>
      <c r="W8025" s="40"/>
      <c r="X8025" s="40"/>
      <c r="Y8025" s="40"/>
      <c r="Z8025" s="40"/>
    </row>
    <row r="8026" spans="1:26" x14ac:dyDescent="0.2">
      <c r="A8026" s="40"/>
      <c r="W8026" s="40"/>
      <c r="X8026" s="40"/>
      <c r="Y8026" s="40"/>
      <c r="Z8026" s="40"/>
    </row>
    <row r="8027" spans="1:26" x14ac:dyDescent="0.2">
      <c r="A8027" s="40"/>
      <c r="W8027" s="40"/>
      <c r="X8027" s="40"/>
      <c r="Y8027" s="40"/>
      <c r="Z8027" s="40"/>
    </row>
    <row r="8028" spans="1:26" x14ac:dyDescent="0.2">
      <c r="A8028" s="40"/>
      <c r="W8028" s="40"/>
      <c r="X8028" s="40"/>
      <c r="Y8028" s="40"/>
      <c r="Z8028" s="40"/>
    </row>
    <row r="8029" spans="1:26" x14ac:dyDescent="0.2">
      <c r="A8029" s="40"/>
      <c r="W8029" s="40"/>
      <c r="X8029" s="40"/>
      <c r="Y8029" s="40"/>
      <c r="Z8029" s="40"/>
    </row>
    <row r="8030" spans="1:26" x14ac:dyDescent="0.2">
      <c r="A8030" s="40"/>
      <c r="W8030" s="40"/>
      <c r="X8030" s="40"/>
      <c r="Y8030" s="40"/>
      <c r="Z8030" s="40"/>
    </row>
    <row r="8031" spans="1:26" x14ac:dyDescent="0.2">
      <c r="A8031" s="40"/>
      <c r="W8031" s="40"/>
      <c r="X8031" s="40"/>
      <c r="Y8031" s="40"/>
      <c r="Z8031" s="40"/>
    </row>
    <row r="8032" spans="1:26" x14ac:dyDescent="0.2">
      <c r="A8032" s="40"/>
      <c r="W8032" s="40"/>
      <c r="X8032" s="40"/>
      <c r="Y8032" s="40"/>
      <c r="Z8032" s="40"/>
    </row>
    <row r="8033" spans="1:26" x14ac:dyDescent="0.2">
      <c r="A8033" s="40"/>
      <c r="W8033" s="40"/>
      <c r="X8033" s="40"/>
      <c r="Y8033" s="40"/>
      <c r="Z8033" s="40"/>
    </row>
    <row r="8034" spans="1:26" x14ac:dyDescent="0.2">
      <c r="A8034" s="40"/>
      <c r="W8034" s="40"/>
      <c r="X8034" s="40"/>
      <c r="Y8034" s="40"/>
      <c r="Z8034" s="40"/>
    </row>
    <row r="8035" spans="1:26" x14ac:dyDescent="0.2">
      <c r="A8035" s="40"/>
      <c r="W8035" s="40"/>
      <c r="X8035" s="40"/>
      <c r="Y8035" s="40"/>
      <c r="Z8035" s="40"/>
    </row>
    <row r="8036" spans="1:26" x14ac:dyDescent="0.2">
      <c r="A8036" s="40"/>
      <c r="W8036" s="40"/>
      <c r="X8036" s="40"/>
      <c r="Y8036" s="40"/>
      <c r="Z8036" s="40"/>
    </row>
    <row r="8037" spans="1:26" x14ac:dyDescent="0.2">
      <c r="A8037" s="40"/>
      <c r="W8037" s="40"/>
      <c r="X8037" s="40"/>
      <c r="Y8037" s="40"/>
      <c r="Z8037" s="40"/>
    </row>
    <row r="8038" spans="1:26" x14ac:dyDescent="0.2">
      <c r="A8038" s="40"/>
      <c r="W8038" s="40"/>
      <c r="X8038" s="40"/>
      <c r="Y8038" s="40"/>
      <c r="Z8038" s="40"/>
    </row>
    <row r="8039" spans="1:26" x14ac:dyDescent="0.2">
      <c r="A8039" s="40"/>
      <c r="W8039" s="40"/>
      <c r="X8039" s="40"/>
      <c r="Y8039" s="40"/>
      <c r="Z8039" s="40"/>
    </row>
    <row r="8040" spans="1:26" x14ac:dyDescent="0.2">
      <c r="A8040" s="40"/>
      <c r="W8040" s="40"/>
      <c r="X8040" s="40"/>
      <c r="Y8040" s="40"/>
      <c r="Z8040" s="40"/>
    </row>
    <row r="8041" spans="1:26" x14ac:dyDescent="0.2">
      <c r="A8041" s="40"/>
      <c r="W8041" s="40"/>
      <c r="X8041" s="40"/>
      <c r="Y8041" s="40"/>
      <c r="Z8041" s="40"/>
    </row>
    <row r="8042" spans="1:26" x14ac:dyDescent="0.2">
      <c r="A8042" s="40"/>
      <c r="W8042" s="40"/>
      <c r="X8042" s="40"/>
      <c r="Y8042" s="40"/>
      <c r="Z8042" s="40"/>
    </row>
    <row r="8043" spans="1:26" x14ac:dyDescent="0.2">
      <c r="A8043" s="40"/>
      <c r="W8043" s="40"/>
      <c r="X8043" s="40"/>
      <c r="Y8043" s="40"/>
      <c r="Z8043" s="40"/>
    </row>
    <row r="8044" spans="1:26" x14ac:dyDescent="0.2">
      <c r="A8044" s="40"/>
      <c r="W8044" s="40"/>
      <c r="X8044" s="40"/>
      <c r="Y8044" s="40"/>
      <c r="Z8044" s="40"/>
    </row>
    <row r="8045" spans="1:26" x14ac:dyDescent="0.2">
      <c r="A8045" s="40"/>
      <c r="W8045" s="40"/>
      <c r="X8045" s="40"/>
      <c r="Y8045" s="40"/>
      <c r="Z8045" s="40"/>
    </row>
    <row r="8046" spans="1:26" x14ac:dyDescent="0.2">
      <c r="A8046" s="40"/>
      <c r="W8046" s="40"/>
      <c r="X8046" s="40"/>
      <c r="Y8046" s="40"/>
      <c r="Z8046" s="40"/>
    </row>
    <row r="8047" spans="1:26" x14ac:dyDescent="0.2">
      <c r="A8047" s="40"/>
      <c r="W8047" s="40"/>
      <c r="X8047" s="40"/>
      <c r="Y8047" s="40"/>
      <c r="Z8047" s="40"/>
    </row>
    <row r="8048" spans="1:26" x14ac:dyDescent="0.2">
      <c r="A8048" s="40"/>
      <c r="W8048" s="40"/>
      <c r="X8048" s="40"/>
      <c r="Y8048" s="40"/>
      <c r="Z8048" s="40"/>
    </row>
    <row r="8049" spans="1:26" x14ac:dyDescent="0.2">
      <c r="A8049" s="40"/>
      <c r="W8049" s="40"/>
      <c r="X8049" s="40"/>
      <c r="Y8049" s="40"/>
      <c r="Z8049" s="40"/>
    </row>
    <row r="8050" spans="1:26" x14ac:dyDescent="0.2">
      <c r="A8050" s="40"/>
      <c r="W8050" s="40"/>
      <c r="X8050" s="40"/>
      <c r="Y8050" s="40"/>
      <c r="Z8050" s="40"/>
    </row>
    <row r="8051" spans="1:26" x14ac:dyDescent="0.2">
      <c r="A8051" s="40"/>
      <c r="W8051" s="40"/>
      <c r="X8051" s="40"/>
      <c r="Y8051" s="40"/>
      <c r="Z8051" s="40"/>
    </row>
    <row r="8052" spans="1:26" x14ac:dyDescent="0.2">
      <c r="A8052" s="40"/>
      <c r="W8052" s="40"/>
      <c r="X8052" s="40"/>
      <c r="Y8052" s="40"/>
      <c r="Z8052" s="40"/>
    </row>
    <row r="8053" spans="1:26" x14ac:dyDescent="0.2">
      <c r="A8053" s="40"/>
      <c r="W8053" s="40"/>
      <c r="X8053" s="40"/>
      <c r="Y8053" s="40"/>
      <c r="Z8053" s="40"/>
    </row>
    <row r="8054" spans="1:26" x14ac:dyDescent="0.2">
      <c r="A8054" s="40"/>
      <c r="W8054" s="40"/>
      <c r="X8054" s="40"/>
      <c r="Y8054" s="40"/>
      <c r="Z8054" s="40"/>
    </row>
    <row r="8055" spans="1:26" x14ac:dyDescent="0.2">
      <c r="A8055" s="40"/>
      <c r="W8055" s="40"/>
      <c r="X8055" s="40"/>
      <c r="Y8055" s="40"/>
      <c r="Z8055" s="40"/>
    </row>
    <row r="8056" spans="1:26" x14ac:dyDescent="0.2">
      <c r="A8056" s="40"/>
      <c r="W8056" s="40"/>
      <c r="X8056" s="40"/>
      <c r="Y8056" s="40"/>
      <c r="Z8056" s="40"/>
    </row>
    <row r="8057" spans="1:26" x14ac:dyDescent="0.2">
      <c r="A8057" s="40"/>
      <c r="W8057" s="40"/>
      <c r="X8057" s="40"/>
      <c r="Y8057" s="40"/>
      <c r="Z8057" s="40"/>
    </row>
    <row r="8058" spans="1:26" x14ac:dyDescent="0.2">
      <c r="A8058" s="40"/>
      <c r="W8058" s="40"/>
      <c r="X8058" s="40"/>
      <c r="Y8058" s="40"/>
      <c r="Z8058" s="40"/>
    </row>
    <row r="8059" spans="1:26" x14ac:dyDescent="0.2">
      <c r="A8059" s="40"/>
      <c r="W8059" s="40"/>
      <c r="X8059" s="40"/>
      <c r="Y8059" s="40"/>
      <c r="Z8059" s="40"/>
    </row>
    <row r="8060" spans="1:26" x14ac:dyDescent="0.2">
      <c r="A8060" s="40"/>
      <c r="W8060" s="40"/>
      <c r="X8060" s="40"/>
      <c r="Y8060" s="40"/>
      <c r="Z8060" s="40"/>
    </row>
    <row r="8061" spans="1:26" x14ac:dyDescent="0.2">
      <c r="A8061" s="40"/>
      <c r="W8061" s="40"/>
      <c r="X8061" s="40"/>
      <c r="Y8061" s="40"/>
      <c r="Z8061" s="40"/>
    </row>
    <row r="8062" spans="1:26" x14ac:dyDescent="0.2">
      <c r="A8062" s="40"/>
      <c r="W8062" s="40"/>
      <c r="X8062" s="40"/>
      <c r="Y8062" s="40"/>
      <c r="Z8062" s="40"/>
    </row>
    <row r="8063" spans="1:26" x14ac:dyDescent="0.2">
      <c r="A8063" s="40"/>
      <c r="W8063" s="40"/>
      <c r="X8063" s="40"/>
      <c r="Y8063" s="40"/>
      <c r="Z8063" s="40"/>
    </row>
    <row r="8064" spans="1:26" x14ac:dyDescent="0.2">
      <c r="A8064" s="40"/>
      <c r="W8064" s="40"/>
      <c r="X8064" s="40"/>
      <c r="Y8064" s="40"/>
      <c r="Z8064" s="40"/>
    </row>
    <row r="8065" spans="1:26" x14ac:dyDescent="0.2">
      <c r="A8065" s="40"/>
      <c r="W8065" s="40"/>
      <c r="X8065" s="40"/>
      <c r="Y8065" s="40"/>
      <c r="Z8065" s="40"/>
    </row>
    <row r="8066" spans="1:26" x14ac:dyDescent="0.2">
      <c r="A8066" s="40"/>
      <c r="W8066" s="40"/>
      <c r="X8066" s="40"/>
      <c r="Y8066" s="40"/>
      <c r="Z8066" s="40"/>
    </row>
    <row r="8067" spans="1:26" x14ac:dyDescent="0.2">
      <c r="A8067" s="40"/>
      <c r="W8067" s="40"/>
      <c r="X8067" s="40"/>
      <c r="Y8067" s="40"/>
      <c r="Z8067" s="40"/>
    </row>
    <row r="8068" spans="1:26" x14ac:dyDescent="0.2">
      <c r="A8068" s="40"/>
      <c r="W8068" s="40"/>
      <c r="X8068" s="40"/>
      <c r="Y8068" s="40"/>
      <c r="Z8068" s="40"/>
    </row>
    <row r="8069" spans="1:26" x14ac:dyDescent="0.2">
      <c r="A8069" s="40"/>
      <c r="W8069" s="40"/>
      <c r="X8069" s="40"/>
      <c r="Y8069" s="40"/>
      <c r="Z8069" s="40"/>
    </row>
    <row r="8070" spans="1:26" x14ac:dyDescent="0.2">
      <c r="A8070" s="40"/>
      <c r="W8070" s="40"/>
      <c r="X8070" s="40"/>
      <c r="Y8070" s="40"/>
      <c r="Z8070" s="40"/>
    </row>
    <row r="8071" spans="1:26" x14ac:dyDescent="0.2">
      <c r="A8071" s="40"/>
      <c r="W8071" s="40"/>
      <c r="X8071" s="40"/>
      <c r="Y8071" s="40"/>
      <c r="Z8071" s="40"/>
    </row>
    <row r="8072" spans="1:26" x14ac:dyDescent="0.2">
      <c r="A8072" s="40"/>
      <c r="W8072" s="40"/>
      <c r="X8072" s="40"/>
      <c r="Y8072" s="40"/>
      <c r="Z8072" s="40"/>
    </row>
    <row r="8073" spans="1:26" x14ac:dyDescent="0.2">
      <c r="A8073" s="40"/>
      <c r="W8073" s="40"/>
      <c r="X8073" s="40"/>
      <c r="Y8073" s="40"/>
      <c r="Z8073" s="40"/>
    </row>
    <row r="8074" spans="1:26" x14ac:dyDescent="0.2">
      <c r="A8074" s="40"/>
      <c r="W8074" s="40"/>
      <c r="X8074" s="40"/>
      <c r="Y8074" s="40"/>
      <c r="Z8074" s="40"/>
    </row>
    <row r="8075" spans="1:26" x14ac:dyDescent="0.2">
      <c r="A8075" s="40"/>
      <c r="W8075" s="40"/>
      <c r="X8075" s="40"/>
      <c r="Y8075" s="40"/>
      <c r="Z8075" s="40"/>
    </row>
    <row r="8076" spans="1:26" x14ac:dyDescent="0.2">
      <c r="A8076" s="40"/>
      <c r="W8076" s="40"/>
      <c r="X8076" s="40"/>
      <c r="Y8076" s="40"/>
      <c r="Z8076" s="40"/>
    </row>
    <row r="8077" spans="1:26" x14ac:dyDescent="0.2">
      <c r="A8077" s="40"/>
      <c r="W8077" s="40"/>
      <c r="X8077" s="40"/>
      <c r="Y8077" s="40"/>
      <c r="Z8077" s="40"/>
    </row>
    <row r="8078" spans="1:26" x14ac:dyDescent="0.2">
      <c r="A8078" s="40"/>
      <c r="W8078" s="40"/>
      <c r="X8078" s="40"/>
      <c r="Y8078" s="40"/>
      <c r="Z8078" s="40"/>
    </row>
    <row r="8079" spans="1:26" x14ac:dyDescent="0.2">
      <c r="A8079" s="40"/>
      <c r="W8079" s="40"/>
      <c r="X8079" s="40"/>
      <c r="Y8079" s="40"/>
      <c r="Z8079" s="40"/>
    </row>
    <row r="8080" spans="1:26" x14ac:dyDescent="0.2">
      <c r="A8080" s="40"/>
      <c r="W8080" s="40"/>
      <c r="X8080" s="40"/>
      <c r="Y8080" s="40"/>
      <c r="Z8080" s="40"/>
    </row>
    <row r="8081" spans="1:26" x14ac:dyDescent="0.2">
      <c r="A8081" s="40"/>
      <c r="W8081" s="40"/>
      <c r="X8081" s="40"/>
      <c r="Y8081" s="40"/>
      <c r="Z8081" s="40"/>
    </row>
    <row r="8082" spans="1:26" x14ac:dyDescent="0.2">
      <c r="A8082" s="40"/>
      <c r="W8082" s="40"/>
      <c r="X8082" s="40"/>
      <c r="Y8082" s="40"/>
      <c r="Z8082" s="40"/>
    </row>
    <row r="8083" spans="1:26" x14ac:dyDescent="0.2">
      <c r="A8083" s="40"/>
      <c r="W8083" s="40"/>
      <c r="X8083" s="40"/>
      <c r="Y8083" s="40"/>
      <c r="Z8083" s="40"/>
    </row>
    <row r="8084" spans="1:26" x14ac:dyDescent="0.2">
      <c r="A8084" s="40"/>
      <c r="W8084" s="40"/>
      <c r="X8084" s="40"/>
      <c r="Y8084" s="40"/>
      <c r="Z8084" s="40"/>
    </row>
    <row r="8085" spans="1:26" x14ac:dyDescent="0.2">
      <c r="A8085" s="40"/>
      <c r="W8085" s="40"/>
      <c r="X8085" s="40"/>
      <c r="Y8085" s="40"/>
      <c r="Z8085" s="40"/>
    </row>
    <row r="8086" spans="1:26" x14ac:dyDescent="0.2">
      <c r="A8086" s="40"/>
      <c r="W8086" s="40"/>
      <c r="X8086" s="40"/>
      <c r="Y8086" s="40"/>
      <c r="Z8086" s="40"/>
    </row>
    <row r="8087" spans="1:26" x14ac:dyDescent="0.2">
      <c r="A8087" s="40"/>
      <c r="W8087" s="40"/>
      <c r="X8087" s="40"/>
      <c r="Y8087" s="40"/>
      <c r="Z8087" s="40"/>
    </row>
    <row r="8088" spans="1:26" x14ac:dyDescent="0.2">
      <c r="A8088" s="40"/>
      <c r="W8088" s="40"/>
      <c r="X8088" s="40"/>
      <c r="Y8088" s="40"/>
      <c r="Z8088" s="40"/>
    </row>
    <row r="8089" spans="1:26" x14ac:dyDescent="0.2">
      <c r="A8089" s="40"/>
      <c r="W8089" s="40"/>
      <c r="X8089" s="40"/>
      <c r="Y8089" s="40"/>
      <c r="Z8089" s="40"/>
    </row>
    <row r="8090" spans="1:26" x14ac:dyDescent="0.2">
      <c r="A8090" s="40"/>
      <c r="W8090" s="40"/>
      <c r="X8090" s="40"/>
      <c r="Y8090" s="40"/>
      <c r="Z8090" s="40"/>
    </row>
    <row r="8091" spans="1:26" x14ac:dyDescent="0.2">
      <c r="A8091" s="40"/>
      <c r="W8091" s="40"/>
      <c r="X8091" s="40"/>
      <c r="Y8091" s="40"/>
      <c r="Z8091" s="40"/>
    </row>
    <row r="8092" spans="1:26" x14ac:dyDescent="0.2">
      <c r="A8092" s="40"/>
      <c r="W8092" s="40"/>
      <c r="X8092" s="40"/>
      <c r="Y8092" s="40"/>
      <c r="Z8092" s="40"/>
    </row>
    <row r="8093" spans="1:26" x14ac:dyDescent="0.2">
      <c r="A8093" s="40"/>
      <c r="W8093" s="40"/>
      <c r="X8093" s="40"/>
      <c r="Y8093" s="40"/>
      <c r="Z8093" s="40"/>
    </row>
    <row r="8094" spans="1:26" x14ac:dyDescent="0.2">
      <c r="A8094" s="40"/>
      <c r="W8094" s="40"/>
      <c r="X8094" s="40"/>
      <c r="Y8094" s="40"/>
      <c r="Z8094" s="40"/>
    </row>
    <row r="8095" spans="1:26" x14ac:dyDescent="0.2">
      <c r="A8095" s="40"/>
      <c r="W8095" s="40"/>
      <c r="X8095" s="40"/>
      <c r="Y8095" s="40"/>
      <c r="Z8095" s="40"/>
    </row>
    <row r="8096" spans="1:26" x14ac:dyDescent="0.2">
      <c r="A8096" s="40"/>
      <c r="W8096" s="40"/>
      <c r="X8096" s="40"/>
      <c r="Y8096" s="40"/>
      <c r="Z8096" s="40"/>
    </row>
    <row r="8097" spans="1:26" x14ac:dyDescent="0.2">
      <c r="A8097" s="40"/>
      <c r="W8097" s="40"/>
      <c r="X8097" s="40"/>
      <c r="Y8097" s="40"/>
      <c r="Z8097" s="40"/>
    </row>
    <row r="8098" spans="1:26" x14ac:dyDescent="0.2">
      <c r="A8098" s="40"/>
      <c r="W8098" s="40"/>
      <c r="X8098" s="40"/>
      <c r="Y8098" s="40"/>
      <c r="Z8098" s="40"/>
    </row>
    <row r="8099" spans="1:26" x14ac:dyDescent="0.2">
      <c r="A8099" s="40"/>
      <c r="W8099" s="40"/>
      <c r="X8099" s="40"/>
      <c r="Y8099" s="40"/>
      <c r="Z8099" s="40"/>
    </row>
    <row r="8100" spans="1:26" x14ac:dyDescent="0.2">
      <c r="A8100" s="40"/>
      <c r="W8100" s="40"/>
      <c r="X8100" s="40"/>
      <c r="Y8100" s="40"/>
      <c r="Z8100" s="40"/>
    </row>
    <row r="8101" spans="1:26" x14ac:dyDescent="0.2">
      <c r="A8101" s="40"/>
      <c r="W8101" s="40"/>
      <c r="X8101" s="40"/>
      <c r="Y8101" s="40"/>
      <c r="Z8101" s="40"/>
    </row>
    <row r="8102" spans="1:26" x14ac:dyDescent="0.2">
      <c r="A8102" s="40"/>
      <c r="W8102" s="40"/>
      <c r="X8102" s="40"/>
      <c r="Y8102" s="40"/>
      <c r="Z8102" s="40"/>
    </row>
    <row r="8103" spans="1:26" x14ac:dyDescent="0.2">
      <c r="A8103" s="40"/>
      <c r="W8103" s="40"/>
      <c r="X8103" s="40"/>
      <c r="Y8103" s="40"/>
      <c r="Z8103" s="40"/>
    </row>
    <row r="8104" spans="1:26" x14ac:dyDescent="0.2">
      <c r="A8104" s="40"/>
      <c r="W8104" s="40"/>
      <c r="X8104" s="40"/>
      <c r="Y8104" s="40"/>
      <c r="Z8104" s="40"/>
    </row>
    <row r="8105" spans="1:26" x14ac:dyDescent="0.2">
      <c r="A8105" s="40"/>
      <c r="W8105" s="40"/>
      <c r="X8105" s="40"/>
      <c r="Y8105" s="40"/>
      <c r="Z8105" s="40"/>
    </row>
    <row r="8106" spans="1:26" x14ac:dyDescent="0.2">
      <c r="A8106" s="40"/>
      <c r="W8106" s="40"/>
      <c r="X8106" s="40"/>
      <c r="Y8106" s="40"/>
      <c r="Z8106" s="40"/>
    </row>
    <row r="8107" spans="1:26" x14ac:dyDescent="0.2">
      <c r="A8107" s="40"/>
      <c r="W8107" s="40"/>
      <c r="X8107" s="40"/>
      <c r="Y8107" s="40"/>
      <c r="Z8107" s="40"/>
    </row>
    <row r="8108" spans="1:26" x14ac:dyDescent="0.2">
      <c r="A8108" s="40"/>
      <c r="W8108" s="40"/>
      <c r="X8108" s="40"/>
      <c r="Y8108" s="40"/>
      <c r="Z8108" s="40"/>
    </row>
    <row r="8109" spans="1:26" x14ac:dyDescent="0.2">
      <c r="A8109" s="40"/>
      <c r="W8109" s="40"/>
      <c r="X8109" s="40"/>
      <c r="Y8109" s="40"/>
      <c r="Z8109" s="40"/>
    </row>
    <row r="8110" spans="1:26" x14ac:dyDescent="0.2">
      <c r="A8110" s="40"/>
      <c r="W8110" s="40"/>
      <c r="X8110" s="40"/>
      <c r="Y8110" s="40"/>
      <c r="Z8110" s="40"/>
    </row>
    <row r="8111" spans="1:26" x14ac:dyDescent="0.2">
      <c r="A8111" s="40"/>
      <c r="W8111" s="40"/>
      <c r="X8111" s="40"/>
      <c r="Y8111" s="40"/>
      <c r="Z8111" s="40"/>
    </row>
    <row r="8112" spans="1:26" x14ac:dyDescent="0.2">
      <c r="A8112" s="40"/>
      <c r="W8112" s="40"/>
      <c r="X8112" s="40"/>
      <c r="Y8112" s="40"/>
      <c r="Z8112" s="40"/>
    </row>
    <row r="8113" spans="1:26" x14ac:dyDescent="0.2">
      <c r="A8113" s="40"/>
      <c r="W8113" s="40"/>
      <c r="X8113" s="40"/>
      <c r="Y8113" s="40"/>
      <c r="Z8113" s="40"/>
    </row>
    <row r="8114" spans="1:26" x14ac:dyDescent="0.2">
      <c r="A8114" s="40"/>
      <c r="W8114" s="40"/>
      <c r="X8114" s="40"/>
      <c r="Y8114" s="40"/>
      <c r="Z8114" s="40"/>
    </row>
    <row r="8115" spans="1:26" x14ac:dyDescent="0.2">
      <c r="A8115" s="40"/>
      <c r="W8115" s="40"/>
      <c r="X8115" s="40"/>
      <c r="Y8115" s="40"/>
      <c r="Z8115" s="40"/>
    </row>
    <row r="8116" spans="1:26" x14ac:dyDescent="0.2">
      <c r="A8116" s="40"/>
      <c r="W8116" s="40"/>
      <c r="X8116" s="40"/>
      <c r="Y8116" s="40"/>
      <c r="Z8116" s="40"/>
    </row>
    <row r="8117" spans="1:26" x14ac:dyDescent="0.2">
      <c r="A8117" s="40"/>
      <c r="W8117" s="40"/>
      <c r="X8117" s="40"/>
      <c r="Y8117" s="40"/>
      <c r="Z8117" s="40"/>
    </row>
    <row r="8118" spans="1:26" x14ac:dyDescent="0.2">
      <c r="A8118" s="40"/>
      <c r="W8118" s="40"/>
      <c r="X8118" s="40"/>
      <c r="Y8118" s="40"/>
      <c r="Z8118" s="40"/>
    </row>
    <row r="8119" spans="1:26" x14ac:dyDescent="0.2">
      <c r="A8119" s="40"/>
      <c r="W8119" s="40"/>
      <c r="X8119" s="40"/>
      <c r="Y8119" s="40"/>
      <c r="Z8119" s="40"/>
    </row>
    <row r="8120" spans="1:26" x14ac:dyDescent="0.2">
      <c r="A8120" s="40"/>
      <c r="W8120" s="40"/>
      <c r="X8120" s="40"/>
      <c r="Y8120" s="40"/>
      <c r="Z8120" s="40"/>
    </row>
    <row r="8121" spans="1:26" x14ac:dyDescent="0.2">
      <c r="A8121" s="40"/>
      <c r="W8121" s="40"/>
      <c r="X8121" s="40"/>
      <c r="Y8121" s="40"/>
      <c r="Z8121" s="40"/>
    </row>
    <row r="8122" spans="1:26" x14ac:dyDescent="0.2">
      <c r="A8122" s="40"/>
      <c r="W8122" s="40"/>
      <c r="X8122" s="40"/>
      <c r="Y8122" s="40"/>
      <c r="Z8122" s="40"/>
    </row>
    <row r="8123" spans="1:26" x14ac:dyDescent="0.2">
      <c r="A8123" s="40"/>
      <c r="W8123" s="40"/>
      <c r="X8123" s="40"/>
      <c r="Y8123" s="40"/>
      <c r="Z8123" s="40"/>
    </row>
    <row r="8124" spans="1:26" x14ac:dyDescent="0.2">
      <c r="A8124" s="40"/>
      <c r="W8124" s="40"/>
      <c r="X8124" s="40"/>
      <c r="Y8124" s="40"/>
      <c r="Z8124" s="40"/>
    </row>
    <row r="8125" spans="1:26" x14ac:dyDescent="0.2">
      <c r="A8125" s="40"/>
      <c r="W8125" s="40"/>
      <c r="X8125" s="40"/>
      <c r="Y8125" s="40"/>
      <c r="Z8125" s="40"/>
    </row>
    <row r="8126" spans="1:26" x14ac:dyDescent="0.2">
      <c r="A8126" s="40"/>
      <c r="W8126" s="40"/>
      <c r="X8126" s="40"/>
      <c r="Y8126" s="40"/>
      <c r="Z8126" s="40"/>
    </row>
    <row r="8127" spans="1:26" x14ac:dyDescent="0.2">
      <c r="A8127" s="40"/>
      <c r="W8127" s="40"/>
      <c r="X8127" s="40"/>
      <c r="Y8127" s="40"/>
      <c r="Z8127" s="40"/>
    </row>
    <row r="8128" spans="1:26" x14ac:dyDescent="0.2">
      <c r="A8128" s="40"/>
      <c r="W8128" s="40"/>
      <c r="X8128" s="40"/>
      <c r="Y8128" s="40"/>
      <c r="Z8128" s="40"/>
    </row>
    <row r="8129" spans="1:26" x14ac:dyDescent="0.2">
      <c r="A8129" s="40"/>
      <c r="W8129" s="40"/>
      <c r="X8129" s="40"/>
      <c r="Y8129" s="40"/>
      <c r="Z8129" s="40"/>
    </row>
    <row r="8130" spans="1:26" x14ac:dyDescent="0.2">
      <c r="A8130" s="40"/>
      <c r="W8130" s="40"/>
      <c r="X8130" s="40"/>
      <c r="Y8130" s="40"/>
      <c r="Z8130" s="40"/>
    </row>
    <row r="8131" spans="1:26" x14ac:dyDescent="0.2">
      <c r="A8131" s="40"/>
      <c r="W8131" s="40"/>
      <c r="X8131" s="40"/>
      <c r="Y8131" s="40"/>
      <c r="Z8131" s="40"/>
    </row>
    <row r="8132" spans="1:26" x14ac:dyDescent="0.2">
      <c r="A8132" s="40"/>
      <c r="W8132" s="40"/>
      <c r="X8132" s="40"/>
      <c r="Y8132" s="40"/>
      <c r="Z8132" s="40"/>
    </row>
    <row r="8133" spans="1:26" x14ac:dyDescent="0.2">
      <c r="A8133" s="40"/>
      <c r="W8133" s="40"/>
      <c r="X8133" s="40"/>
      <c r="Y8133" s="40"/>
      <c r="Z8133" s="40"/>
    </row>
    <row r="8134" spans="1:26" x14ac:dyDescent="0.2">
      <c r="A8134" s="40"/>
      <c r="W8134" s="40"/>
      <c r="X8134" s="40"/>
      <c r="Y8134" s="40"/>
      <c r="Z8134" s="40"/>
    </row>
    <row r="8135" spans="1:26" x14ac:dyDescent="0.2">
      <c r="A8135" s="40"/>
      <c r="W8135" s="40"/>
      <c r="X8135" s="40"/>
      <c r="Y8135" s="40"/>
      <c r="Z8135" s="40"/>
    </row>
    <row r="8136" spans="1:26" x14ac:dyDescent="0.2">
      <c r="A8136" s="40"/>
      <c r="W8136" s="40"/>
      <c r="X8136" s="40"/>
      <c r="Y8136" s="40"/>
      <c r="Z8136" s="40"/>
    </row>
    <row r="8137" spans="1:26" x14ac:dyDescent="0.2">
      <c r="A8137" s="40"/>
      <c r="W8137" s="40"/>
      <c r="X8137" s="40"/>
      <c r="Y8137" s="40"/>
      <c r="Z8137" s="40"/>
    </row>
    <row r="8138" spans="1:26" x14ac:dyDescent="0.2">
      <c r="A8138" s="40"/>
      <c r="W8138" s="40"/>
      <c r="X8138" s="40"/>
      <c r="Y8138" s="40"/>
      <c r="Z8138" s="40"/>
    </row>
    <row r="8139" spans="1:26" x14ac:dyDescent="0.2">
      <c r="A8139" s="40"/>
      <c r="W8139" s="40"/>
      <c r="X8139" s="40"/>
      <c r="Y8139" s="40"/>
      <c r="Z8139" s="40"/>
    </row>
    <row r="8140" spans="1:26" x14ac:dyDescent="0.2">
      <c r="A8140" s="40"/>
      <c r="W8140" s="40"/>
      <c r="X8140" s="40"/>
      <c r="Y8140" s="40"/>
      <c r="Z8140" s="40"/>
    </row>
    <row r="8141" spans="1:26" x14ac:dyDescent="0.2">
      <c r="A8141" s="40"/>
      <c r="W8141" s="40"/>
      <c r="X8141" s="40"/>
      <c r="Y8141" s="40"/>
      <c r="Z8141" s="40"/>
    </row>
    <row r="8142" spans="1:26" x14ac:dyDescent="0.2">
      <c r="A8142" s="40"/>
      <c r="W8142" s="40"/>
      <c r="X8142" s="40"/>
      <c r="Y8142" s="40"/>
      <c r="Z8142" s="40"/>
    </row>
    <row r="8143" spans="1:26" x14ac:dyDescent="0.2">
      <c r="A8143" s="40"/>
      <c r="W8143" s="40"/>
      <c r="X8143" s="40"/>
      <c r="Y8143" s="40"/>
      <c r="Z8143" s="40"/>
    </row>
    <row r="8144" spans="1:26" x14ac:dyDescent="0.2">
      <c r="A8144" s="40"/>
      <c r="W8144" s="40"/>
      <c r="X8144" s="40"/>
      <c r="Y8144" s="40"/>
      <c r="Z8144" s="40"/>
    </row>
    <row r="8145" spans="1:26" x14ac:dyDescent="0.2">
      <c r="A8145" s="40"/>
      <c r="W8145" s="40"/>
      <c r="X8145" s="40"/>
      <c r="Y8145" s="40"/>
      <c r="Z8145" s="40"/>
    </row>
    <row r="8146" spans="1:26" x14ac:dyDescent="0.2">
      <c r="A8146" s="40"/>
      <c r="W8146" s="40"/>
      <c r="X8146" s="40"/>
      <c r="Y8146" s="40"/>
      <c r="Z8146" s="40"/>
    </row>
    <row r="8147" spans="1:26" x14ac:dyDescent="0.2">
      <c r="A8147" s="40"/>
      <c r="W8147" s="40"/>
      <c r="X8147" s="40"/>
      <c r="Y8147" s="40"/>
      <c r="Z8147" s="40"/>
    </row>
    <row r="8148" spans="1:26" x14ac:dyDescent="0.2">
      <c r="A8148" s="40"/>
      <c r="W8148" s="40"/>
      <c r="X8148" s="40"/>
      <c r="Y8148" s="40"/>
      <c r="Z8148" s="40"/>
    </row>
    <row r="8149" spans="1:26" x14ac:dyDescent="0.2">
      <c r="A8149" s="40"/>
      <c r="W8149" s="40"/>
      <c r="X8149" s="40"/>
      <c r="Y8149" s="40"/>
      <c r="Z8149" s="40"/>
    </row>
    <row r="8150" spans="1:26" x14ac:dyDescent="0.2">
      <c r="A8150" s="40"/>
      <c r="W8150" s="40"/>
      <c r="X8150" s="40"/>
      <c r="Y8150" s="40"/>
      <c r="Z8150" s="40"/>
    </row>
    <row r="8151" spans="1:26" x14ac:dyDescent="0.2">
      <c r="A8151" s="40"/>
      <c r="W8151" s="40"/>
      <c r="X8151" s="40"/>
      <c r="Y8151" s="40"/>
      <c r="Z8151" s="40"/>
    </row>
    <row r="8152" spans="1:26" x14ac:dyDescent="0.2">
      <c r="A8152" s="40"/>
      <c r="W8152" s="40"/>
      <c r="X8152" s="40"/>
      <c r="Y8152" s="40"/>
      <c r="Z8152" s="40"/>
    </row>
    <row r="8153" spans="1:26" x14ac:dyDescent="0.2">
      <c r="A8153" s="40"/>
      <c r="W8153" s="40"/>
      <c r="X8153" s="40"/>
      <c r="Y8153" s="40"/>
      <c r="Z8153" s="40"/>
    </row>
    <row r="8154" spans="1:26" x14ac:dyDescent="0.2">
      <c r="A8154" s="40"/>
      <c r="W8154" s="40"/>
      <c r="X8154" s="40"/>
      <c r="Y8154" s="40"/>
      <c r="Z8154" s="40"/>
    </row>
    <row r="8155" spans="1:26" x14ac:dyDescent="0.2">
      <c r="A8155" s="40"/>
      <c r="W8155" s="40"/>
      <c r="X8155" s="40"/>
      <c r="Y8155" s="40"/>
      <c r="Z8155" s="40"/>
    </row>
    <row r="8156" spans="1:26" x14ac:dyDescent="0.2">
      <c r="A8156" s="40"/>
      <c r="W8156" s="40"/>
      <c r="X8156" s="40"/>
      <c r="Y8156" s="40"/>
      <c r="Z8156" s="40"/>
    </row>
    <row r="8157" spans="1:26" x14ac:dyDescent="0.2">
      <c r="A8157" s="40"/>
      <c r="W8157" s="40"/>
      <c r="X8157" s="40"/>
      <c r="Y8157" s="40"/>
      <c r="Z8157" s="40"/>
    </row>
    <row r="8158" spans="1:26" x14ac:dyDescent="0.2">
      <c r="A8158" s="40"/>
      <c r="W8158" s="40"/>
      <c r="X8158" s="40"/>
      <c r="Y8158" s="40"/>
      <c r="Z8158" s="40"/>
    </row>
    <row r="8159" spans="1:26" x14ac:dyDescent="0.2">
      <c r="A8159" s="40"/>
      <c r="W8159" s="40"/>
      <c r="X8159" s="40"/>
      <c r="Y8159" s="40"/>
      <c r="Z8159" s="40"/>
    </row>
    <row r="8160" spans="1:26" x14ac:dyDescent="0.2">
      <c r="A8160" s="40"/>
      <c r="W8160" s="40"/>
      <c r="X8160" s="40"/>
      <c r="Y8160" s="40"/>
      <c r="Z8160" s="40"/>
    </row>
    <row r="8161" spans="1:26" x14ac:dyDescent="0.2">
      <c r="A8161" s="40"/>
      <c r="W8161" s="40"/>
      <c r="X8161" s="40"/>
      <c r="Y8161" s="40"/>
      <c r="Z8161" s="40"/>
    </row>
    <row r="8162" spans="1:26" x14ac:dyDescent="0.2">
      <c r="A8162" s="40"/>
      <c r="W8162" s="40"/>
      <c r="X8162" s="40"/>
      <c r="Y8162" s="40"/>
      <c r="Z8162" s="40"/>
    </row>
    <row r="8163" spans="1:26" x14ac:dyDescent="0.2">
      <c r="A8163" s="40"/>
      <c r="W8163" s="40"/>
      <c r="X8163" s="40"/>
      <c r="Y8163" s="40"/>
      <c r="Z8163" s="40"/>
    </row>
    <row r="8164" spans="1:26" x14ac:dyDescent="0.2">
      <c r="A8164" s="40"/>
      <c r="W8164" s="40"/>
      <c r="X8164" s="40"/>
      <c r="Y8164" s="40"/>
      <c r="Z8164" s="40"/>
    </row>
    <row r="8165" spans="1:26" x14ac:dyDescent="0.2">
      <c r="A8165" s="40"/>
      <c r="W8165" s="40"/>
      <c r="X8165" s="40"/>
      <c r="Y8165" s="40"/>
      <c r="Z8165" s="40"/>
    </row>
    <row r="8166" spans="1:26" x14ac:dyDescent="0.2">
      <c r="A8166" s="40"/>
      <c r="W8166" s="40"/>
      <c r="X8166" s="40"/>
      <c r="Y8166" s="40"/>
      <c r="Z8166" s="40"/>
    </row>
    <row r="8167" spans="1:26" x14ac:dyDescent="0.2">
      <c r="A8167" s="40"/>
      <c r="W8167" s="40"/>
      <c r="X8167" s="40"/>
      <c r="Y8167" s="40"/>
      <c r="Z8167" s="40"/>
    </row>
    <row r="8168" spans="1:26" x14ac:dyDescent="0.2">
      <c r="A8168" s="40"/>
      <c r="W8168" s="40"/>
      <c r="X8168" s="40"/>
      <c r="Y8168" s="40"/>
      <c r="Z8168" s="40"/>
    </row>
    <row r="8169" spans="1:26" x14ac:dyDescent="0.2">
      <c r="A8169" s="40"/>
      <c r="W8169" s="40"/>
      <c r="X8169" s="40"/>
      <c r="Y8169" s="40"/>
      <c r="Z8169" s="40"/>
    </row>
    <row r="8170" spans="1:26" x14ac:dyDescent="0.2">
      <c r="A8170" s="40"/>
      <c r="W8170" s="40"/>
      <c r="X8170" s="40"/>
      <c r="Y8170" s="40"/>
      <c r="Z8170" s="40"/>
    </row>
    <row r="8171" spans="1:26" x14ac:dyDescent="0.2">
      <c r="A8171" s="40"/>
      <c r="W8171" s="40"/>
      <c r="X8171" s="40"/>
      <c r="Y8171" s="40"/>
      <c r="Z8171" s="40"/>
    </row>
    <row r="8172" spans="1:26" x14ac:dyDescent="0.2">
      <c r="A8172" s="40"/>
      <c r="W8172" s="40"/>
      <c r="X8172" s="40"/>
      <c r="Y8172" s="40"/>
      <c r="Z8172" s="40"/>
    </row>
    <row r="8173" spans="1:26" x14ac:dyDescent="0.2">
      <c r="A8173" s="40"/>
      <c r="W8173" s="40"/>
      <c r="X8173" s="40"/>
      <c r="Y8173" s="40"/>
      <c r="Z8173" s="40"/>
    </row>
    <row r="8174" spans="1:26" x14ac:dyDescent="0.2">
      <c r="A8174" s="40"/>
      <c r="W8174" s="40"/>
      <c r="X8174" s="40"/>
      <c r="Y8174" s="40"/>
      <c r="Z8174" s="40"/>
    </row>
    <row r="8175" spans="1:26" x14ac:dyDescent="0.2">
      <c r="A8175" s="40"/>
      <c r="W8175" s="40"/>
      <c r="X8175" s="40"/>
      <c r="Y8175" s="40"/>
      <c r="Z8175" s="40"/>
    </row>
    <row r="8176" spans="1:26" x14ac:dyDescent="0.2">
      <c r="A8176" s="40"/>
      <c r="W8176" s="40"/>
      <c r="X8176" s="40"/>
      <c r="Y8176" s="40"/>
      <c r="Z8176" s="40"/>
    </row>
    <row r="8177" spans="1:26" x14ac:dyDescent="0.2">
      <c r="A8177" s="40"/>
      <c r="W8177" s="40"/>
      <c r="X8177" s="40"/>
      <c r="Y8177" s="40"/>
      <c r="Z8177" s="40"/>
    </row>
    <row r="8178" spans="1:26" x14ac:dyDescent="0.2">
      <c r="A8178" s="40"/>
      <c r="W8178" s="40"/>
      <c r="X8178" s="40"/>
      <c r="Y8178" s="40"/>
      <c r="Z8178" s="40"/>
    </row>
    <row r="8179" spans="1:26" x14ac:dyDescent="0.2">
      <c r="A8179" s="40"/>
      <c r="W8179" s="40"/>
      <c r="X8179" s="40"/>
      <c r="Y8179" s="40"/>
      <c r="Z8179" s="40"/>
    </row>
    <row r="8180" spans="1:26" x14ac:dyDescent="0.2">
      <c r="A8180" s="40"/>
      <c r="W8180" s="40"/>
      <c r="X8180" s="40"/>
      <c r="Y8180" s="40"/>
      <c r="Z8180" s="40"/>
    </row>
    <row r="8181" spans="1:26" x14ac:dyDescent="0.2">
      <c r="A8181" s="40"/>
      <c r="W8181" s="40"/>
      <c r="X8181" s="40"/>
      <c r="Y8181" s="40"/>
      <c r="Z8181" s="40"/>
    </row>
    <row r="8182" spans="1:26" x14ac:dyDescent="0.2">
      <c r="A8182" s="40"/>
      <c r="W8182" s="40"/>
      <c r="X8182" s="40"/>
      <c r="Y8182" s="40"/>
      <c r="Z8182" s="40"/>
    </row>
    <row r="8183" spans="1:26" x14ac:dyDescent="0.2">
      <c r="A8183" s="40"/>
      <c r="W8183" s="40"/>
      <c r="X8183" s="40"/>
      <c r="Y8183" s="40"/>
      <c r="Z8183" s="40"/>
    </row>
    <row r="8184" spans="1:26" x14ac:dyDescent="0.2">
      <c r="A8184" s="40"/>
      <c r="W8184" s="40"/>
      <c r="X8184" s="40"/>
      <c r="Y8184" s="40"/>
      <c r="Z8184" s="40"/>
    </row>
    <row r="8185" spans="1:26" x14ac:dyDescent="0.2">
      <c r="A8185" s="40"/>
      <c r="W8185" s="40"/>
      <c r="X8185" s="40"/>
      <c r="Y8185" s="40"/>
      <c r="Z8185" s="40"/>
    </row>
    <row r="8186" spans="1:26" x14ac:dyDescent="0.2">
      <c r="A8186" s="40"/>
      <c r="W8186" s="40"/>
      <c r="X8186" s="40"/>
      <c r="Y8186" s="40"/>
      <c r="Z8186" s="40"/>
    </row>
    <row r="8187" spans="1:26" x14ac:dyDescent="0.2">
      <c r="A8187" s="40"/>
      <c r="W8187" s="40"/>
      <c r="X8187" s="40"/>
      <c r="Y8187" s="40"/>
      <c r="Z8187" s="40"/>
    </row>
    <row r="8188" spans="1:26" x14ac:dyDescent="0.2">
      <c r="A8188" s="40"/>
      <c r="W8188" s="40"/>
      <c r="X8188" s="40"/>
      <c r="Y8188" s="40"/>
      <c r="Z8188" s="40"/>
    </row>
    <row r="8189" spans="1:26" x14ac:dyDescent="0.2">
      <c r="A8189" s="40"/>
      <c r="W8189" s="40"/>
      <c r="X8189" s="40"/>
      <c r="Y8189" s="40"/>
      <c r="Z8189" s="40"/>
    </row>
    <row r="8190" spans="1:26" x14ac:dyDescent="0.2">
      <c r="A8190" s="40"/>
      <c r="W8190" s="40"/>
      <c r="X8190" s="40"/>
      <c r="Y8190" s="40"/>
      <c r="Z8190" s="40"/>
    </row>
    <row r="8191" spans="1:26" x14ac:dyDescent="0.2">
      <c r="A8191" s="40"/>
      <c r="W8191" s="40"/>
      <c r="X8191" s="40"/>
      <c r="Y8191" s="40"/>
      <c r="Z8191" s="40"/>
    </row>
    <row r="8192" spans="1:26" x14ac:dyDescent="0.2">
      <c r="A8192" s="40"/>
      <c r="W8192" s="40"/>
      <c r="X8192" s="40"/>
      <c r="Y8192" s="40"/>
      <c r="Z8192" s="40"/>
    </row>
    <row r="8193" spans="1:26" x14ac:dyDescent="0.2">
      <c r="A8193" s="40"/>
      <c r="W8193" s="40"/>
      <c r="X8193" s="40"/>
      <c r="Y8193" s="40"/>
      <c r="Z8193" s="40"/>
    </row>
    <row r="8194" spans="1:26" x14ac:dyDescent="0.2">
      <c r="A8194" s="40"/>
      <c r="W8194" s="40"/>
      <c r="X8194" s="40"/>
      <c r="Y8194" s="40"/>
      <c r="Z8194" s="40"/>
    </row>
    <row r="8195" spans="1:26" x14ac:dyDescent="0.2">
      <c r="A8195" s="40"/>
      <c r="W8195" s="40"/>
      <c r="X8195" s="40"/>
      <c r="Y8195" s="40"/>
      <c r="Z8195" s="40"/>
    </row>
    <row r="8196" spans="1:26" x14ac:dyDescent="0.2">
      <c r="A8196" s="40"/>
      <c r="W8196" s="40"/>
      <c r="X8196" s="40"/>
      <c r="Y8196" s="40"/>
      <c r="Z8196" s="40"/>
    </row>
    <row r="8197" spans="1:26" x14ac:dyDescent="0.2">
      <c r="A8197" s="40"/>
      <c r="W8197" s="40"/>
      <c r="X8197" s="40"/>
      <c r="Y8197" s="40"/>
      <c r="Z8197" s="40"/>
    </row>
    <row r="8198" spans="1:26" x14ac:dyDescent="0.2">
      <c r="A8198" s="40"/>
      <c r="W8198" s="40"/>
      <c r="X8198" s="40"/>
      <c r="Y8198" s="40"/>
      <c r="Z8198" s="40"/>
    </row>
    <row r="8199" spans="1:26" x14ac:dyDescent="0.2">
      <c r="A8199" s="40"/>
      <c r="W8199" s="40"/>
      <c r="X8199" s="40"/>
      <c r="Y8199" s="40"/>
      <c r="Z8199" s="40"/>
    </row>
    <row r="8200" spans="1:26" x14ac:dyDescent="0.2">
      <c r="A8200" s="40"/>
      <c r="W8200" s="40"/>
      <c r="X8200" s="40"/>
      <c r="Y8200" s="40"/>
      <c r="Z8200" s="40"/>
    </row>
    <row r="8201" spans="1:26" x14ac:dyDescent="0.2">
      <c r="A8201" s="40"/>
      <c r="W8201" s="40"/>
      <c r="X8201" s="40"/>
      <c r="Y8201" s="40"/>
      <c r="Z8201" s="40"/>
    </row>
    <row r="8202" spans="1:26" x14ac:dyDescent="0.2">
      <c r="A8202" s="40"/>
      <c r="W8202" s="40"/>
      <c r="X8202" s="40"/>
      <c r="Y8202" s="40"/>
      <c r="Z8202" s="40"/>
    </row>
    <row r="8203" spans="1:26" x14ac:dyDescent="0.2">
      <c r="A8203" s="40"/>
      <c r="W8203" s="40"/>
      <c r="X8203" s="40"/>
      <c r="Y8203" s="40"/>
      <c r="Z8203" s="40"/>
    </row>
    <row r="8204" spans="1:26" x14ac:dyDescent="0.2">
      <c r="A8204" s="40"/>
      <c r="W8204" s="40"/>
      <c r="X8204" s="40"/>
      <c r="Y8204" s="40"/>
      <c r="Z8204" s="40"/>
    </row>
    <row r="8205" spans="1:26" x14ac:dyDescent="0.2">
      <c r="A8205" s="40"/>
      <c r="W8205" s="40"/>
      <c r="X8205" s="40"/>
      <c r="Y8205" s="40"/>
      <c r="Z8205" s="40"/>
    </row>
    <row r="8206" spans="1:26" x14ac:dyDescent="0.2">
      <c r="A8206" s="40"/>
      <c r="W8206" s="40"/>
      <c r="X8206" s="40"/>
      <c r="Y8206" s="40"/>
      <c r="Z8206" s="40"/>
    </row>
    <row r="8207" spans="1:26" x14ac:dyDescent="0.2">
      <c r="A8207" s="40"/>
      <c r="W8207" s="40"/>
      <c r="X8207" s="40"/>
      <c r="Y8207" s="40"/>
      <c r="Z8207" s="40"/>
    </row>
    <row r="8208" spans="1:26" x14ac:dyDescent="0.2">
      <c r="A8208" s="40"/>
      <c r="W8208" s="40"/>
      <c r="X8208" s="40"/>
      <c r="Y8208" s="40"/>
      <c r="Z8208" s="40"/>
    </row>
    <row r="8209" spans="1:26" x14ac:dyDescent="0.2">
      <c r="A8209" s="40"/>
      <c r="W8209" s="40"/>
      <c r="X8209" s="40"/>
      <c r="Y8209" s="40"/>
      <c r="Z8209" s="40"/>
    </row>
    <row r="8210" spans="1:26" x14ac:dyDescent="0.2">
      <c r="A8210" s="40"/>
      <c r="W8210" s="40"/>
      <c r="X8210" s="40"/>
      <c r="Y8210" s="40"/>
      <c r="Z8210" s="40"/>
    </row>
    <row r="8211" spans="1:26" x14ac:dyDescent="0.2">
      <c r="A8211" s="40"/>
      <c r="W8211" s="40"/>
      <c r="X8211" s="40"/>
      <c r="Y8211" s="40"/>
      <c r="Z8211" s="40"/>
    </row>
    <row r="8212" spans="1:26" x14ac:dyDescent="0.2">
      <c r="A8212" s="40"/>
      <c r="W8212" s="40"/>
      <c r="X8212" s="40"/>
      <c r="Y8212" s="40"/>
      <c r="Z8212" s="40"/>
    </row>
    <row r="8213" spans="1:26" x14ac:dyDescent="0.2">
      <c r="A8213" s="40"/>
      <c r="W8213" s="40"/>
      <c r="X8213" s="40"/>
      <c r="Y8213" s="40"/>
      <c r="Z8213" s="40"/>
    </row>
    <row r="8214" spans="1:26" x14ac:dyDescent="0.2">
      <c r="A8214" s="40"/>
      <c r="W8214" s="40"/>
      <c r="X8214" s="40"/>
      <c r="Y8214" s="40"/>
      <c r="Z8214" s="40"/>
    </row>
    <row r="8215" spans="1:26" x14ac:dyDescent="0.2">
      <c r="A8215" s="40"/>
      <c r="W8215" s="40"/>
      <c r="X8215" s="40"/>
      <c r="Y8215" s="40"/>
      <c r="Z8215" s="40"/>
    </row>
    <row r="8216" spans="1:26" x14ac:dyDescent="0.2">
      <c r="A8216" s="40"/>
      <c r="W8216" s="40"/>
      <c r="X8216" s="40"/>
      <c r="Y8216" s="40"/>
      <c r="Z8216" s="40"/>
    </row>
    <row r="8217" spans="1:26" x14ac:dyDescent="0.2">
      <c r="A8217" s="40"/>
      <c r="W8217" s="40"/>
      <c r="X8217" s="40"/>
      <c r="Y8217" s="40"/>
      <c r="Z8217" s="40"/>
    </row>
    <row r="8218" spans="1:26" x14ac:dyDescent="0.2">
      <c r="A8218" s="40"/>
      <c r="W8218" s="40"/>
      <c r="X8218" s="40"/>
      <c r="Y8218" s="40"/>
      <c r="Z8218" s="40"/>
    </row>
    <row r="8219" spans="1:26" x14ac:dyDescent="0.2">
      <c r="A8219" s="40"/>
      <c r="W8219" s="40"/>
      <c r="X8219" s="40"/>
      <c r="Y8219" s="40"/>
      <c r="Z8219" s="40"/>
    </row>
    <row r="8220" spans="1:26" x14ac:dyDescent="0.2">
      <c r="A8220" s="40"/>
      <c r="W8220" s="40"/>
      <c r="X8220" s="40"/>
      <c r="Y8220" s="40"/>
      <c r="Z8220" s="40"/>
    </row>
    <row r="8221" spans="1:26" x14ac:dyDescent="0.2">
      <c r="A8221" s="40"/>
      <c r="W8221" s="40"/>
      <c r="X8221" s="40"/>
      <c r="Y8221" s="40"/>
      <c r="Z8221" s="40"/>
    </row>
    <row r="8222" spans="1:26" x14ac:dyDescent="0.2">
      <c r="A8222" s="40"/>
      <c r="W8222" s="40"/>
      <c r="X8222" s="40"/>
      <c r="Y8222" s="40"/>
      <c r="Z8222" s="40"/>
    </row>
    <row r="8223" spans="1:26" x14ac:dyDescent="0.2">
      <c r="A8223" s="40"/>
      <c r="W8223" s="40"/>
      <c r="X8223" s="40"/>
      <c r="Y8223" s="40"/>
      <c r="Z8223" s="40"/>
    </row>
    <row r="8224" spans="1:26" x14ac:dyDescent="0.2">
      <c r="A8224" s="40"/>
      <c r="W8224" s="40"/>
      <c r="X8224" s="40"/>
      <c r="Y8224" s="40"/>
      <c r="Z8224" s="40"/>
    </row>
    <row r="8225" spans="1:26" x14ac:dyDescent="0.2">
      <c r="A8225" s="40"/>
      <c r="W8225" s="40"/>
      <c r="X8225" s="40"/>
      <c r="Y8225" s="40"/>
      <c r="Z8225" s="40"/>
    </row>
    <row r="8226" spans="1:26" x14ac:dyDescent="0.2">
      <c r="A8226" s="40"/>
      <c r="W8226" s="40"/>
      <c r="X8226" s="40"/>
      <c r="Y8226" s="40"/>
      <c r="Z8226" s="40"/>
    </row>
    <row r="8227" spans="1:26" x14ac:dyDescent="0.2">
      <c r="A8227" s="40"/>
      <c r="W8227" s="40"/>
      <c r="X8227" s="40"/>
      <c r="Y8227" s="40"/>
      <c r="Z8227" s="40"/>
    </row>
    <row r="8228" spans="1:26" x14ac:dyDescent="0.2">
      <c r="A8228" s="40"/>
      <c r="W8228" s="40"/>
      <c r="X8228" s="40"/>
      <c r="Y8228" s="40"/>
      <c r="Z8228" s="40"/>
    </row>
    <row r="8229" spans="1:26" x14ac:dyDescent="0.2">
      <c r="A8229" s="40"/>
      <c r="W8229" s="40"/>
      <c r="X8229" s="40"/>
      <c r="Y8229" s="40"/>
      <c r="Z8229" s="40"/>
    </row>
    <row r="8230" spans="1:26" x14ac:dyDescent="0.2">
      <c r="A8230" s="40"/>
      <c r="W8230" s="40"/>
      <c r="X8230" s="40"/>
      <c r="Y8230" s="40"/>
      <c r="Z8230" s="40"/>
    </row>
    <row r="8231" spans="1:26" x14ac:dyDescent="0.2">
      <c r="A8231" s="40"/>
      <c r="W8231" s="40"/>
      <c r="X8231" s="40"/>
      <c r="Y8231" s="40"/>
      <c r="Z8231" s="40"/>
    </row>
    <row r="8232" spans="1:26" x14ac:dyDescent="0.2">
      <c r="A8232" s="40"/>
      <c r="W8232" s="40"/>
      <c r="X8232" s="40"/>
      <c r="Y8232" s="40"/>
      <c r="Z8232" s="40"/>
    </row>
    <row r="8233" spans="1:26" x14ac:dyDescent="0.2">
      <c r="A8233" s="40"/>
      <c r="W8233" s="40"/>
      <c r="X8233" s="40"/>
      <c r="Y8233" s="40"/>
      <c r="Z8233" s="40"/>
    </row>
    <row r="8234" spans="1:26" x14ac:dyDescent="0.2">
      <c r="A8234" s="40"/>
      <c r="W8234" s="40"/>
      <c r="X8234" s="40"/>
      <c r="Y8234" s="40"/>
      <c r="Z8234" s="40"/>
    </row>
    <row r="8235" spans="1:26" x14ac:dyDescent="0.2">
      <c r="A8235" s="40"/>
      <c r="W8235" s="40"/>
      <c r="X8235" s="40"/>
      <c r="Y8235" s="40"/>
      <c r="Z8235" s="40"/>
    </row>
    <row r="8236" spans="1:26" x14ac:dyDescent="0.2">
      <c r="A8236" s="40"/>
      <c r="W8236" s="40"/>
      <c r="X8236" s="40"/>
      <c r="Y8236" s="40"/>
      <c r="Z8236" s="40"/>
    </row>
    <row r="8237" spans="1:26" x14ac:dyDescent="0.2">
      <c r="A8237" s="40"/>
      <c r="W8237" s="40"/>
      <c r="X8237" s="40"/>
      <c r="Y8237" s="40"/>
      <c r="Z8237" s="40"/>
    </row>
    <row r="8238" spans="1:26" x14ac:dyDescent="0.2">
      <c r="A8238" s="40"/>
      <c r="W8238" s="40"/>
      <c r="X8238" s="40"/>
      <c r="Y8238" s="40"/>
      <c r="Z8238" s="40"/>
    </row>
    <row r="8239" spans="1:26" x14ac:dyDescent="0.2">
      <c r="A8239" s="40"/>
      <c r="W8239" s="40"/>
      <c r="X8239" s="40"/>
      <c r="Y8239" s="40"/>
      <c r="Z8239" s="40"/>
    </row>
    <row r="8240" spans="1:26" x14ac:dyDescent="0.2">
      <c r="A8240" s="40"/>
      <c r="W8240" s="40"/>
      <c r="X8240" s="40"/>
      <c r="Y8240" s="40"/>
      <c r="Z8240" s="40"/>
    </row>
    <row r="8241" spans="1:26" x14ac:dyDescent="0.2">
      <c r="A8241" s="40"/>
      <c r="W8241" s="40"/>
      <c r="X8241" s="40"/>
      <c r="Y8241" s="40"/>
      <c r="Z8241" s="40"/>
    </row>
    <row r="8242" spans="1:26" x14ac:dyDescent="0.2">
      <c r="A8242" s="40"/>
      <c r="W8242" s="40"/>
      <c r="X8242" s="40"/>
      <c r="Y8242" s="40"/>
      <c r="Z8242" s="40"/>
    </row>
    <row r="8243" spans="1:26" x14ac:dyDescent="0.2">
      <c r="A8243" s="40"/>
      <c r="W8243" s="40"/>
      <c r="X8243" s="40"/>
      <c r="Y8243" s="40"/>
      <c r="Z8243" s="40"/>
    </row>
    <row r="8244" spans="1:26" x14ac:dyDescent="0.2">
      <c r="A8244" s="40"/>
      <c r="W8244" s="40"/>
      <c r="X8244" s="40"/>
      <c r="Y8244" s="40"/>
      <c r="Z8244" s="40"/>
    </row>
    <row r="8245" spans="1:26" x14ac:dyDescent="0.2">
      <c r="A8245" s="40"/>
      <c r="W8245" s="40"/>
      <c r="X8245" s="40"/>
      <c r="Y8245" s="40"/>
      <c r="Z8245" s="40"/>
    </row>
    <row r="8246" spans="1:26" x14ac:dyDescent="0.2">
      <c r="A8246" s="40"/>
      <c r="W8246" s="40"/>
      <c r="X8246" s="40"/>
      <c r="Y8246" s="40"/>
      <c r="Z8246" s="40"/>
    </row>
    <row r="8247" spans="1:26" x14ac:dyDescent="0.2">
      <c r="A8247" s="40"/>
      <c r="W8247" s="40"/>
      <c r="X8247" s="40"/>
      <c r="Y8247" s="40"/>
      <c r="Z8247" s="40"/>
    </row>
    <row r="8248" spans="1:26" x14ac:dyDescent="0.2">
      <c r="A8248" s="40"/>
      <c r="W8248" s="40"/>
      <c r="X8248" s="40"/>
      <c r="Y8248" s="40"/>
      <c r="Z8248" s="40"/>
    </row>
    <row r="8249" spans="1:26" x14ac:dyDescent="0.2">
      <c r="A8249" s="40"/>
      <c r="W8249" s="40"/>
      <c r="X8249" s="40"/>
      <c r="Y8249" s="40"/>
      <c r="Z8249" s="40"/>
    </row>
    <row r="8250" spans="1:26" x14ac:dyDescent="0.2">
      <c r="A8250" s="40"/>
      <c r="W8250" s="40"/>
      <c r="X8250" s="40"/>
      <c r="Y8250" s="40"/>
      <c r="Z8250" s="40"/>
    </row>
    <row r="8251" spans="1:26" x14ac:dyDescent="0.2">
      <c r="A8251" s="40"/>
      <c r="W8251" s="40"/>
      <c r="X8251" s="40"/>
      <c r="Y8251" s="40"/>
      <c r="Z8251" s="40"/>
    </row>
    <row r="8252" spans="1:26" x14ac:dyDescent="0.2">
      <c r="A8252" s="40"/>
      <c r="W8252" s="40"/>
      <c r="X8252" s="40"/>
      <c r="Y8252" s="40"/>
      <c r="Z8252" s="40"/>
    </row>
    <row r="8253" spans="1:26" x14ac:dyDescent="0.2">
      <c r="A8253" s="40"/>
      <c r="W8253" s="40"/>
      <c r="X8253" s="40"/>
      <c r="Y8253" s="40"/>
      <c r="Z8253" s="40"/>
    </row>
    <row r="8254" spans="1:26" x14ac:dyDescent="0.2">
      <c r="A8254" s="40"/>
      <c r="W8254" s="40"/>
      <c r="X8254" s="40"/>
      <c r="Y8254" s="40"/>
      <c r="Z8254" s="40"/>
    </row>
    <row r="8255" spans="1:26" x14ac:dyDescent="0.2">
      <c r="A8255" s="40"/>
      <c r="W8255" s="40"/>
      <c r="X8255" s="40"/>
      <c r="Y8255" s="40"/>
      <c r="Z8255" s="40"/>
    </row>
    <row r="8256" spans="1:26" x14ac:dyDescent="0.2">
      <c r="A8256" s="40"/>
      <c r="W8256" s="40"/>
      <c r="X8256" s="40"/>
      <c r="Y8256" s="40"/>
      <c r="Z8256" s="40"/>
    </row>
    <row r="8257" spans="1:26" x14ac:dyDescent="0.2">
      <c r="A8257" s="40"/>
      <c r="W8257" s="40"/>
      <c r="X8257" s="40"/>
      <c r="Y8257" s="40"/>
      <c r="Z8257" s="40"/>
    </row>
    <row r="8258" spans="1:26" x14ac:dyDescent="0.2">
      <c r="A8258" s="40"/>
      <c r="W8258" s="40"/>
      <c r="X8258" s="40"/>
      <c r="Y8258" s="40"/>
      <c r="Z8258" s="40"/>
    </row>
    <row r="8259" spans="1:26" x14ac:dyDescent="0.2">
      <c r="A8259" s="40"/>
      <c r="W8259" s="40"/>
      <c r="X8259" s="40"/>
      <c r="Y8259" s="40"/>
      <c r="Z8259" s="40"/>
    </row>
    <row r="8260" spans="1:26" x14ac:dyDescent="0.2">
      <c r="A8260" s="40"/>
      <c r="W8260" s="40"/>
      <c r="X8260" s="40"/>
      <c r="Y8260" s="40"/>
      <c r="Z8260" s="40"/>
    </row>
    <row r="8261" spans="1:26" x14ac:dyDescent="0.2">
      <c r="A8261" s="40"/>
      <c r="W8261" s="40"/>
      <c r="X8261" s="40"/>
      <c r="Y8261" s="40"/>
      <c r="Z8261" s="40"/>
    </row>
    <row r="8262" spans="1:26" x14ac:dyDescent="0.2">
      <c r="A8262" s="40"/>
      <c r="W8262" s="40"/>
      <c r="X8262" s="40"/>
      <c r="Y8262" s="40"/>
      <c r="Z8262" s="40"/>
    </row>
    <row r="8263" spans="1:26" x14ac:dyDescent="0.2">
      <c r="A8263" s="40"/>
      <c r="W8263" s="40"/>
      <c r="X8263" s="40"/>
      <c r="Y8263" s="40"/>
      <c r="Z8263" s="40"/>
    </row>
    <row r="8264" spans="1:26" x14ac:dyDescent="0.2">
      <c r="A8264" s="40"/>
      <c r="W8264" s="40"/>
      <c r="X8264" s="40"/>
      <c r="Y8264" s="40"/>
      <c r="Z8264" s="40"/>
    </row>
    <row r="8265" spans="1:26" x14ac:dyDescent="0.2">
      <c r="A8265" s="40"/>
      <c r="W8265" s="40"/>
      <c r="X8265" s="40"/>
      <c r="Y8265" s="40"/>
      <c r="Z8265" s="40"/>
    </row>
    <row r="8266" spans="1:26" x14ac:dyDescent="0.2">
      <c r="A8266" s="40"/>
      <c r="W8266" s="40"/>
      <c r="X8266" s="40"/>
      <c r="Y8266" s="40"/>
      <c r="Z8266" s="40"/>
    </row>
    <row r="8267" spans="1:26" x14ac:dyDescent="0.2">
      <c r="A8267" s="40"/>
      <c r="W8267" s="40"/>
      <c r="X8267" s="40"/>
      <c r="Y8267" s="40"/>
      <c r="Z8267" s="40"/>
    </row>
    <row r="8268" spans="1:26" x14ac:dyDescent="0.2">
      <c r="A8268" s="40"/>
      <c r="W8268" s="40"/>
      <c r="X8268" s="40"/>
      <c r="Y8268" s="40"/>
      <c r="Z8268" s="40"/>
    </row>
    <row r="8269" spans="1:26" x14ac:dyDescent="0.2">
      <c r="A8269" s="40"/>
      <c r="W8269" s="40"/>
      <c r="X8269" s="40"/>
      <c r="Y8269" s="40"/>
      <c r="Z8269" s="40"/>
    </row>
    <row r="8270" spans="1:26" x14ac:dyDescent="0.2">
      <c r="A8270" s="40"/>
      <c r="W8270" s="40"/>
      <c r="X8270" s="40"/>
      <c r="Y8270" s="40"/>
      <c r="Z8270" s="40"/>
    </row>
    <row r="8271" spans="1:26" x14ac:dyDescent="0.2">
      <c r="A8271" s="40"/>
      <c r="W8271" s="40"/>
      <c r="X8271" s="40"/>
      <c r="Y8271" s="40"/>
      <c r="Z8271" s="40"/>
    </row>
    <row r="8272" spans="1:26" x14ac:dyDescent="0.2">
      <c r="A8272" s="40"/>
      <c r="W8272" s="40"/>
      <c r="X8272" s="40"/>
      <c r="Y8272" s="40"/>
      <c r="Z8272" s="40"/>
    </row>
    <row r="8273" spans="1:26" x14ac:dyDescent="0.2">
      <c r="A8273" s="40"/>
      <c r="W8273" s="40"/>
      <c r="X8273" s="40"/>
      <c r="Y8273" s="40"/>
      <c r="Z8273" s="40"/>
    </row>
    <row r="8274" spans="1:26" x14ac:dyDescent="0.2">
      <c r="A8274" s="40"/>
      <c r="W8274" s="40"/>
      <c r="X8274" s="40"/>
      <c r="Y8274" s="40"/>
      <c r="Z8274" s="40"/>
    </row>
    <row r="8275" spans="1:26" x14ac:dyDescent="0.2">
      <c r="A8275" s="40"/>
      <c r="W8275" s="40"/>
      <c r="X8275" s="40"/>
      <c r="Y8275" s="40"/>
      <c r="Z8275" s="40"/>
    </row>
    <row r="8276" spans="1:26" x14ac:dyDescent="0.2">
      <c r="A8276" s="40"/>
      <c r="W8276" s="40"/>
      <c r="X8276" s="40"/>
      <c r="Y8276" s="40"/>
      <c r="Z8276" s="40"/>
    </row>
    <row r="8277" spans="1:26" x14ac:dyDescent="0.2">
      <c r="A8277" s="40"/>
      <c r="W8277" s="40"/>
      <c r="X8277" s="40"/>
      <c r="Y8277" s="40"/>
      <c r="Z8277" s="40"/>
    </row>
    <row r="8278" spans="1:26" x14ac:dyDescent="0.2">
      <c r="A8278" s="40"/>
      <c r="W8278" s="40"/>
      <c r="X8278" s="40"/>
      <c r="Y8278" s="40"/>
      <c r="Z8278" s="40"/>
    </row>
    <row r="8279" spans="1:26" x14ac:dyDescent="0.2">
      <c r="A8279" s="40"/>
      <c r="W8279" s="40"/>
      <c r="X8279" s="40"/>
      <c r="Y8279" s="40"/>
      <c r="Z8279" s="40"/>
    </row>
    <row r="8280" spans="1:26" x14ac:dyDescent="0.2">
      <c r="A8280" s="40"/>
      <c r="W8280" s="40"/>
      <c r="X8280" s="40"/>
      <c r="Y8280" s="40"/>
      <c r="Z8280" s="40"/>
    </row>
    <row r="8281" spans="1:26" x14ac:dyDescent="0.2">
      <c r="A8281" s="40"/>
      <c r="W8281" s="40"/>
      <c r="X8281" s="40"/>
      <c r="Y8281" s="40"/>
      <c r="Z8281" s="40"/>
    </row>
    <row r="8282" spans="1:26" x14ac:dyDescent="0.2">
      <c r="A8282" s="40"/>
      <c r="W8282" s="40"/>
      <c r="X8282" s="40"/>
      <c r="Y8282" s="40"/>
      <c r="Z8282" s="40"/>
    </row>
    <row r="8283" spans="1:26" x14ac:dyDescent="0.2">
      <c r="A8283" s="40"/>
      <c r="W8283" s="40"/>
      <c r="X8283" s="40"/>
      <c r="Y8283" s="40"/>
      <c r="Z8283" s="40"/>
    </row>
    <row r="8284" spans="1:26" x14ac:dyDescent="0.2">
      <c r="A8284" s="40"/>
      <c r="W8284" s="40"/>
      <c r="X8284" s="40"/>
      <c r="Y8284" s="40"/>
      <c r="Z8284" s="40"/>
    </row>
    <row r="8285" spans="1:26" x14ac:dyDescent="0.2">
      <c r="A8285" s="40"/>
      <c r="W8285" s="40"/>
      <c r="X8285" s="40"/>
      <c r="Y8285" s="40"/>
      <c r="Z8285" s="40"/>
    </row>
    <row r="8286" spans="1:26" x14ac:dyDescent="0.2">
      <c r="A8286" s="40"/>
      <c r="W8286" s="40"/>
      <c r="X8286" s="40"/>
      <c r="Y8286" s="40"/>
      <c r="Z8286" s="40"/>
    </row>
    <row r="8287" spans="1:26" x14ac:dyDescent="0.2">
      <c r="A8287" s="40"/>
      <c r="W8287" s="40"/>
      <c r="X8287" s="40"/>
      <c r="Y8287" s="40"/>
      <c r="Z8287" s="40"/>
    </row>
    <row r="8288" spans="1:26" x14ac:dyDescent="0.2">
      <c r="A8288" s="40"/>
      <c r="W8288" s="40"/>
      <c r="X8288" s="40"/>
      <c r="Y8288" s="40"/>
      <c r="Z8288" s="40"/>
    </row>
    <row r="8289" spans="1:26" x14ac:dyDescent="0.2">
      <c r="A8289" s="40"/>
      <c r="W8289" s="40"/>
      <c r="X8289" s="40"/>
      <c r="Y8289" s="40"/>
      <c r="Z8289" s="40"/>
    </row>
    <row r="8290" spans="1:26" x14ac:dyDescent="0.2">
      <c r="A8290" s="40"/>
      <c r="W8290" s="40"/>
      <c r="X8290" s="40"/>
      <c r="Y8290" s="40"/>
      <c r="Z8290" s="40"/>
    </row>
    <row r="8291" spans="1:26" x14ac:dyDescent="0.2">
      <c r="A8291" s="40"/>
      <c r="W8291" s="40"/>
      <c r="X8291" s="40"/>
      <c r="Y8291" s="40"/>
      <c r="Z8291" s="40"/>
    </row>
    <row r="8292" spans="1:26" x14ac:dyDescent="0.2">
      <c r="A8292" s="40"/>
      <c r="W8292" s="40"/>
      <c r="X8292" s="40"/>
      <c r="Y8292" s="40"/>
      <c r="Z8292" s="40"/>
    </row>
    <row r="8293" spans="1:26" x14ac:dyDescent="0.2">
      <c r="A8293" s="40"/>
      <c r="W8293" s="40"/>
      <c r="X8293" s="40"/>
      <c r="Y8293" s="40"/>
      <c r="Z8293" s="40"/>
    </row>
    <row r="8294" spans="1:26" x14ac:dyDescent="0.2">
      <c r="A8294" s="40"/>
      <c r="W8294" s="40"/>
      <c r="X8294" s="40"/>
      <c r="Y8294" s="40"/>
      <c r="Z8294" s="40"/>
    </row>
    <row r="8295" spans="1:26" x14ac:dyDescent="0.2">
      <c r="A8295" s="40"/>
      <c r="W8295" s="40"/>
      <c r="X8295" s="40"/>
      <c r="Y8295" s="40"/>
      <c r="Z8295" s="40"/>
    </row>
    <row r="8296" spans="1:26" x14ac:dyDescent="0.2">
      <c r="A8296" s="40"/>
      <c r="W8296" s="40"/>
      <c r="X8296" s="40"/>
      <c r="Y8296" s="40"/>
      <c r="Z8296" s="40"/>
    </row>
    <row r="8297" spans="1:26" x14ac:dyDescent="0.2">
      <c r="A8297" s="40"/>
      <c r="W8297" s="40"/>
      <c r="X8297" s="40"/>
      <c r="Y8297" s="40"/>
      <c r="Z8297" s="40"/>
    </row>
    <row r="8298" spans="1:26" x14ac:dyDescent="0.2">
      <c r="A8298" s="40"/>
      <c r="W8298" s="40"/>
      <c r="X8298" s="40"/>
      <c r="Y8298" s="40"/>
      <c r="Z8298" s="40"/>
    </row>
    <row r="8299" spans="1:26" x14ac:dyDescent="0.2">
      <c r="A8299" s="40"/>
      <c r="W8299" s="40"/>
      <c r="X8299" s="40"/>
      <c r="Y8299" s="40"/>
      <c r="Z8299" s="40"/>
    </row>
    <row r="8300" spans="1:26" x14ac:dyDescent="0.2">
      <c r="A8300" s="40"/>
      <c r="W8300" s="40"/>
      <c r="X8300" s="40"/>
      <c r="Y8300" s="40"/>
      <c r="Z8300" s="40"/>
    </row>
    <row r="8301" spans="1:26" x14ac:dyDescent="0.2">
      <c r="A8301" s="40"/>
      <c r="W8301" s="40"/>
      <c r="X8301" s="40"/>
      <c r="Y8301" s="40"/>
      <c r="Z8301" s="40"/>
    </row>
    <row r="8302" spans="1:26" x14ac:dyDescent="0.2">
      <c r="A8302" s="40"/>
      <c r="W8302" s="40"/>
      <c r="X8302" s="40"/>
      <c r="Y8302" s="40"/>
      <c r="Z8302" s="40"/>
    </row>
    <row r="8303" spans="1:26" x14ac:dyDescent="0.2">
      <c r="A8303" s="40"/>
      <c r="W8303" s="40"/>
      <c r="X8303" s="40"/>
      <c r="Y8303" s="40"/>
      <c r="Z8303" s="40"/>
    </row>
    <row r="8304" spans="1:26" x14ac:dyDescent="0.2">
      <c r="A8304" s="40"/>
      <c r="W8304" s="40"/>
      <c r="X8304" s="40"/>
      <c r="Y8304" s="40"/>
      <c r="Z8304" s="40"/>
    </row>
    <row r="8305" spans="1:26" x14ac:dyDescent="0.2">
      <c r="A8305" s="40"/>
      <c r="W8305" s="40"/>
      <c r="X8305" s="40"/>
      <c r="Y8305" s="40"/>
      <c r="Z8305" s="40"/>
    </row>
    <row r="8306" spans="1:26" x14ac:dyDescent="0.2">
      <c r="A8306" s="40"/>
      <c r="W8306" s="40"/>
      <c r="X8306" s="40"/>
      <c r="Y8306" s="40"/>
      <c r="Z8306" s="40"/>
    </row>
    <row r="8307" spans="1:26" x14ac:dyDescent="0.2">
      <c r="A8307" s="40"/>
      <c r="W8307" s="40"/>
      <c r="X8307" s="40"/>
      <c r="Y8307" s="40"/>
      <c r="Z8307" s="40"/>
    </row>
    <row r="8308" spans="1:26" x14ac:dyDescent="0.2">
      <c r="A8308" s="40"/>
      <c r="W8308" s="40"/>
      <c r="X8308" s="40"/>
      <c r="Y8308" s="40"/>
      <c r="Z8308" s="40"/>
    </row>
    <row r="8309" spans="1:26" x14ac:dyDescent="0.2">
      <c r="A8309" s="40"/>
      <c r="W8309" s="40"/>
      <c r="X8309" s="40"/>
      <c r="Y8309" s="40"/>
      <c r="Z8309" s="40"/>
    </row>
    <row r="8310" spans="1:26" x14ac:dyDescent="0.2">
      <c r="A8310" s="40"/>
      <c r="W8310" s="40"/>
      <c r="X8310" s="40"/>
      <c r="Y8310" s="40"/>
      <c r="Z8310" s="40"/>
    </row>
    <row r="8311" spans="1:26" x14ac:dyDescent="0.2">
      <c r="A8311" s="40"/>
      <c r="W8311" s="40"/>
      <c r="X8311" s="40"/>
      <c r="Y8311" s="40"/>
      <c r="Z8311" s="40"/>
    </row>
    <row r="8312" spans="1:26" x14ac:dyDescent="0.2">
      <c r="A8312" s="40"/>
      <c r="W8312" s="40"/>
      <c r="X8312" s="40"/>
      <c r="Y8312" s="40"/>
      <c r="Z8312" s="40"/>
    </row>
    <row r="8313" spans="1:26" x14ac:dyDescent="0.2">
      <c r="A8313" s="40"/>
      <c r="W8313" s="40"/>
      <c r="X8313" s="40"/>
      <c r="Y8313" s="40"/>
      <c r="Z8313" s="40"/>
    </row>
    <row r="8314" spans="1:26" x14ac:dyDescent="0.2">
      <c r="A8314" s="40"/>
      <c r="W8314" s="40"/>
      <c r="X8314" s="40"/>
      <c r="Y8314" s="40"/>
      <c r="Z8314" s="40"/>
    </row>
    <row r="8315" spans="1:26" x14ac:dyDescent="0.2">
      <c r="A8315" s="40"/>
      <c r="W8315" s="40"/>
      <c r="X8315" s="40"/>
      <c r="Y8315" s="40"/>
      <c r="Z8315" s="40"/>
    </row>
    <row r="8316" spans="1:26" x14ac:dyDescent="0.2">
      <c r="A8316" s="40"/>
      <c r="W8316" s="40"/>
      <c r="X8316" s="40"/>
      <c r="Y8316" s="40"/>
      <c r="Z8316" s="40"/>
    </row>
    <row r="8317" spans="1:26" x14ac:dyDescent="0.2">
      <c r="A8317" s="40"/>
      <c r="W8317" s="40"/>
      <c r="X8317" s="40"/>
      <c r="Y8317" s="40"/>
      <c r="Z8317" s="40"/>
    </row>
  </sheetData>
  <mergeCells count="3">
    <mergeCell ref="G18:I20"/>
    <mergeCell ref="B5:G7"/>
    <mergeCell ref="B10:G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1FFE1"/>
  </sheetPr>
  <dimension ref="A2:S1454"/>
  <sheetViews>
    <sheetView showGridLines="0" zoomScale="85" zoomScaleNormal="85" workbookViewId="0">
      <pane ySplit="14" topLeftCell="A15" activePane="bottomLeft" state="frozen"/>
      <selection activeCell="A25" sqref="A25:XFD25"/>
      <selection pane="bottomLeft" activeCell="A15" sqref="A15"/>
    </sheetView>
  </sheetViews>
  <sheetFormatPr defaultRowHeight="12.75" x14ac:dyDescent="0.2"/>
  <cols>
    <col min="1" max="1" width="4.7109375" style="2" customWidth="1"/>
    <col min="2" max="2" width="14.140625" style="2" customWidth="1"/>
    <col min="3" max="3" width="28.5703125" style="2" bestFit="1" customWidth="1"/>
    <col min="4" max="4" width="18.42578125" style="2" bestFit="1" customWidth="1"/>
    <col min="5" max="5" width="34.42578125" style="40" bestFit="1" customWidth="1"/>
    <col min="6" max="6" width="14.28515625" style="2" customWidth="1"/>
    <col min="7" max="7" width="32.7109375" style="65" bestFit="1" customWidth="1"/>
    <col min="8" max="9" width="14.28515625" style="40" customWidth="1"/>
    <col min="10" max="10" width="17.28515625" style="2" bestFit="1" customWidth="1"/>
    <col min="11" max="11" width="16.140625" style="2" bestFit="1" customWidth="1"/>
    <col min="12" max="12" width="14.7109375" style="65" customWidth="1"/>
    <col min="13" max="13" width="18.42578125" style="65" customWidth="1"/>
    <col min="14" max="14" width="20.7109375" style="65" customWidth="1"/>
    <col min="15" max="15" width="19.5703125" style="2" bestFit="1" customWidth="1"/>
    <col min="16" max="16" width="15.85546875" style="65" bestFit="1" customWidth="1"/>
    <col min="17" max="17" width="34.28515625" style="2" customWidth="1"/>
    <col min="18" max="18" width="9.42578125" style="2" bestFit="1" customWidth="1"/>
    <col min="19" max="16384" width="9.140625" style="2"/>
  </cols>
  <sheetData>
    <row r="2" spans="1:17" s="76" customFormat="1" ht="18" x14ac:dyDescent="0.2">
      <c r="B2" s="76" t="s">
        <v>185</v>
      </c>
    </row>
    <row r="4" spans="1:17" s="83" customFormat="1" x14ac:dyDescent="0.2">
      <c r="B4" s="83" t="s">
        <v>26</v>
      </c>
    </row>
    <row r="5" spans="1:17" s="65" customFormat="1" ht="27" customHeight="1" x14ac:dyDescent="0.2">
      <c r="B5" s="177" t="s">
        <v>171</v>
      </c>
      <c r="C5" s="177"/>
      <c r="D5" s="177"/>
      <c r="E5" s="177"/>
      <c r="F5" s="177"/>
      <c r="G5" s="177"/>
      <c r="H5" s="43"/>
      <c r="I5" s="43"/>
      <c r="O5" s="8"/>
      <c r="P5" s="8"/>
    </row>
    <row r="6" spans="1:17" s="65" customFormat="1" x14ac:dyDescent="0.2"/>
    <row r="7" spans="1:17" s="65" customFormat="1" x14ac:dyDescent="0.2">
      <c r="B7" s="90" t="s">
        <v>27</v>
      </c>
    </row>
    <row r="8" spans="1:17" s="65" customFormat="1" ht="12.75" customHeight="1" x14ac:dyDescent="0.2">
      <c r="B8" s="178" t="s">
        <v>226</v>
      </c>
      <c r="C8" s="178"/>
      <c r="D8" s="178"/>
      <c r="E8" s="178"/>
      <c r="F8" s="178"/>
      <c r="G8" s="178"/>
      <c r="H8" s="167"/>
      <c r="I8" s="167"/>
    </row>
    <row r="9" spans="1:17" s="65" customFormat="1" ht="129" customHeight="1" x14ac:dyDescent="0.2">
      <c r="B9" s="178"/>
      <c r="C9" s="178"/>
      <c r="D9" s="178"/>
      <c r="E9" s="178"/>
      <c r="F9" s="178"/>
      <c r="G9" s="178"/>
      <c r="H9" s="167"/>
      <c r="I9" s="167"/>
    </row>
    <row r="11" spans="1:17" s="77" customFormat="1" x14ac:dyDescent="0.2"/>
    <row r="12" spans="1:17" s="65" customFormat="1" x14ac:dyDescent="0.2"/>
    <row r="13" spans="1:17" s="151" customFormat="1" x14ac:dyDescent="0.2">
      <c r="B13" s="150" t="s">
        <v>99</v>
      </c>
      <c r="C13" s="150"/>
      <c r="D13" s="150"/>
      <c r="E13" s="150"/>
      <c r="F13" s="150"/>
      <c r="G13" s="150"/>
      <c r="H13" s="152" t="s">
        <v>103</v>
      </c>
      <c r="I13" s="150"/>
      <c r="J13" s="150"/>
      <c r="K13" s="150"/>
      <c r="L13" s="150"/>
      <c r="M13" s="150"/>
      <c r="N13" s="150"/>
      <c r="O13" s="150"/>
      <c r="P13" s="150"/>
      <c r="Q13" s="150"/>
    </row>
    <row r="14" spans="1:17" s="151" customFormat="1" ht="39.75" customHeight="1" x14ac:dyDescent="0.2">
      <c r="B14" s="153" t="s">
        <v>80</v>
      </c>
      <c r="C14" s="153" t="s">
        <v>126</v>
      </c>
      <c r="D14" s="153" t="s">
        <v>69</v>
      </c>
      <c r="E14" s="153" t="s">
        <v>159</v>
      </c>
      <c r="F14" s="153" t="s">
        <v>101</v>
      </c>
      <c r="G14" s="154" t="s">
        <v>149</v>
      </c>
      <c r="H14" s="153" t="s">
        <v>124</v>
      </c>
      <c r="I14" s="153" t="s">
        <v>125</v>
      </c>
      <c r="J14" s="153" t="s">
        <v>84</v>
      </c>
      <c r="K14" s="154" t="s">
        <v>183</v>
      </c>
      <c r="L14" s="154" t="s">
        <v>153</v>
      </c>
      <c r="M14" s="154" t="s">
        <v>193</v>
      </c>
      <c r="N14" s="154" t="s">
        <v>194</v>
      </c>
      <c r="O14" s="154" t="s">
        <v>222</v>
      </c>
      <c r="P14" s="154" t="s">
        <v>204</v>
      </c>
      <c r="Q14" s="153" t="s">
        <v>28</v>
      </c>
    </row>
    <row r="15" spans="1:17" x14ac:dyDescent="0.2">
      <c r="A15" s="75"/>
      <c r="B15" s="85">
        <v>1</v>
      </c>
      <c r="C15" s="85" t="s">
        <v>154</v>
      </c>
      <c r="D15" s="85" t="s">
        <v>157</v>
      </c>
      <c r="E15" s="85"/>
      <c r="F15" s="85" t="s">
        <v>125</v>
      </c>
      <c r="G15" s="87" t="str">
        <f>C15&amp;" "&amp;F15</f>
        <v>Start-GAW excl. bijzonderheden AD</v>
      </c>
      <c r="H15" s="87">
        <f t="shared" ref="H15:I34" si="0">IF($F15=H$14,1,0)</f>
        <v>0</v>
      </c>
      <c r="I15" s="87">
        <f t="shared" si="0"/>
        <v>1</v>
      </c>
      <c r="J15" s="85">
        <v>26</v>
      </c>
      <c r="K15" s="114">
        <v>2008</v>
      </c>
      <c r="L15" s="117">
        <f>INDEX('2. Reguleringsparameters'!$D$46:$E$50,MATCH('3. Investeringen'!C15,'2. Reguleringsparameters'!$B$46:$B$50,0),MATCH('3. Investeringen'!F15,'2. Reguleringsparameters'!$D$43:$E$43,0))</f>
        <v>1</v>
      </c>
      <c r="M15" s="117">
        <f t="shared" ref="M15:M78" si="1">IF(OR(J15=0,J15+K15+L15&lt;2011),0,MIN(J15,J15+L15+K15-2011))</f>
        <v>24</v>
      </c>
      <c r="N15" s="172">
        <f t="shared" ref="N15:N78" si="2">MAX(2011,K15)</f>
        <v>2011</v>
      </c>
      <c r="O15" s="85">
        <v>102957349.84435464</v>
      </c>
      <c r="P15" s="85">
        <v>102957349.84435466</v>
      </c>
      <c r="Q15" s="73" t="s">
        <v>163</v>
      </c>
    </row>
    <row r="16" spans="1:17" x14ac:dyDescent="0.2">
      <c r="B16" s="85">
        <v>2</v>
      </c>
      <c r="C16" s="85" t="s">
        <v>154</v>
      </c>
      <c r="D16" s="85" t="s">
        <v>156</v>
      </c>
      <c r="E16" s="85"/>
      <c r="F16" s="85" t="s">
        <v>124</v>
      </c>
      <c r="G16" s="87" t="str">
        <f t="shared" ref="G16:G79" si="3">C16&amp;" "&amp;F16</f>
        <v>Start-GAW excl. bijzonderheden TD</v>
      </c>
      <c r="H16" s="87">
        <f t="shared" si="0"/>
        <v>1</v>
      </c>
      <c r="I16" s="87">
        <f t="shared" si="0"/>
        <v>0</v>
      </c>
      <c r="J16" s="85">
        <v>33.9</v>
      </c>
      <c r="K16" s="114">
        <v>2004</v>
      </c>
      <c r="L16" s="117">
        <f>INDEX('2. Reguleringsparameters'!$D$46:$E$50,MATCH('3. Investeringen'!C16,'2. Reguleringsparameters'!$B$46:$B$50,0),MATCH('3. Investeringen'!F16,'2. Reguleringsparameters'!$D$43:$E$43,0))</f>
        <v>0</v>
      </c>
      <c r="M16" s="117">
        <f t="shared" si="1"/>
        <v>26.900000000000091</v>
      </c>
      <c r="N16" s="172">
        <f t="shared" si="2"/>
        <v>2011</v>
      </c>
      <c r="O16" s="85">
        <v>697846074.19125736</v>
      </c>
      <c r="P16" s="85">
        <v>762128695.97015882</v>
      </c>
      <c r="Q16" s="115">
        <v>37987</v>
      </c>
    </row>
    <row r="17" spans="2:17" x14ac:dyDescent="0.2">
      <c r="B17" s="85">
        <v>3</v>
      </c>
      <c r="C17" s="85" t="s">
        <v>146</v>
      </c>
      <c r="D17" s="85" t="s">
        <v>155</v>
      </c>
      <c r="E17" s="85"/>
      <c r="F17" s="85" t="s">
        <v>124</v>
      </c>
      <c r="G17" s="87" t="str">
        <f t="shared" si="3"/>
        <v>Nieuwe investeringen TD</v>
      </c>
      <c r="H17" s="87">
        <f t="shared" si="0"/>
        <v>1</v>
      </c>
      <c r="I17" s="87">
        <f t="shared" si="0"/>
        <v>0</v>
      </c>
      <c r="J17" s="85">
        <v>55</v>
      </c>
      <c r="K17" s="114">
        <v>2004</v>
      </c>
      <c r="L17" s="117">
        <f>INDEX('2. Reguleringsparameters'!$D$46:$E$50,MATCH('3. Investeringen'!C17,'2. Reguleringsparameters'!$B$46:$B$50,0),MATCH('3. Investeringen'!F17,'2. Reguleringsparameters'!$D$43:$E$43,0))</f>
        <v>0.5</v>
      </c>
      <c r="M17" s="117">
        <f t="shared" si="1"/>
        <v>48.5</v>
      </c>
      <c r="N17" s="172">
        <f t="shared" si="2"/>
        <v>2011</v>
      </c>
      <c r="O17" s="85">
        <v>4548688.6023589475</v>
      </c>
      <c r="P17" s="85">
        <v>4967694.5118703097</v>
      </c>
      <c r="Q17" s="116"/>
    </row>
    <row r="18" spans="2:17" x14ac:dyDescent="0.2">
      <c r="B18" s="85">
        <v>4</v>
      </c>
      <c r="C18" s="85" t="s">
        <v>146</v>
      </c>
      <c r="D18" s="85" t="s">
        <v>155</v>
      </c>
      <c r="E18" s="85"/>
      <c r="F18" s="85" t="s">
        <v>124</v>
      </c>
      <c r="G18" s="87" t="str">
        <f t="shared" si="3"/>
        <v>Nieuwe investeringen TD</v>
      </c>
      <c r="H18" s="87">
        <f t="shared" si="0"/>
        <v>1</v>
      </c>
      <c r="I18" s="87">
        <f t="shared" si="0"/>
        <v>0</v>
      </c>
      <c r="J18" s="85">
        <v>45</v>
      </c>
      <c r="K18" s="114">
        <v>2004</v>
      </c>
      <c r="L18" s="117">
        <f>INDEX('2. Reguleringsparameters'!$D$46:$E$50,MATCH('3. Investeringen'!C18,'2. Reguleringsparameters'!$B$46:$B$50,0),MATCH('3. Investeringen'!F18,'2. Reguleringsparameters'!$D$43:$E$43,0))</f>
        <v>0.5</v>
      </c>
      <c r="M18" s="117">
        <f t="shared" si="1"/>
        <v>38.5</v>
      </c>
      <c r="N18" s="172">
        <f t="shared" si="2"/>
        <v>2011</v>
      </c>
      <c r="O18" s="85">
        <v>5002041.0166200222</v>
      </c>
      <c r="P18" s="85">
        <v>5462807.8285084162</v>
      </c>
      <c r="Q18" s="105"/>
    </row>
    <row r="19" spans="2:17" x14ac:dyDescent="0.2">
      <c r="B19" s="85">
        <v>5</v>
      </c>
      <c r="C19" s="85" t="s">
        <v>146</v>
      </c>
      <c r="D19" s="85" t="s">
        <v>155</v>
      </c>
      <c r="E19" s="85"/>
      <c r="F19" s="85" t="s">
        <v>124</v>
      </c>
      <c r="G19" s="87" t="str">
        <f t="shared" si="3"/>
        <v>Nieuwe investeringen TD</v>
      </c>
      <c r="H19" s="87">
        <f t="shared" si="0"/>
        <v>1</v>
      </c>
      <c r="I19" s="87">
        <f t="shared" si="0"/>
        <v>0</v>
      </c>
      <c r="J19" s="85">
        <v>30</v>
      </c>
      <c r="K19" s="114">
        <v>2004</v>
      </c>
      <c r="L19" s="117">
        <f>INDEX('2. Reguleringsparameters'!$D$46:$E$50,MATCH('3. Investeringen'!C19,'2. Reguleringsparameters'!$B$46:$B$50,0),MATCH('3. Investeringen'!F19,'2. Reguleringsparameters'!$D$43:$E$43,0))</f>
        <v>0.5</v>
      </c>
      <c r="M19" s="117">
        <f t="shared" si="1"/>
        <v>23.5</v>
      </c>
      <c r="N19" s="172">
        <f t="shared" si="2"/>
        <v>2011</v>
      </c>
      <c r="O19" s="85">
        <v>2150016.3033090034</v>
      </c>
      <c r="P19" s="85">
        <v>2348066.6899995878</v>
      </c>
      <c r="Q19" s="105"/>
    </row>
    <row r="20" spans="2:17" x14ac:dyDescent="0.2">
      <c r="B20" s="85">
        <v>6</v>
      </c>
      <c r="C20" s="85" t="s">
        <v>146</v>
      </c>
      <c r="D20" s="85" t="s">
        <v>155</v>
      </c>
      <c r="E20" s="85"/>
      <c r="F20" s="85" t="s">
        <v>124</v>
      </c>
      <c r="G20" s="87" t="str">
        <f t="shared" si="3"/>
        <v>Nieuwe investeringen TD</v>
      </c>
      <c r="H20" s="87">
        <f t="shared" si="0"/>
        <v>1</v>
      </c>
      <c r="I20" s="87">
        <f t="shared" si="0"/>
        <v>0</v>
      </c>
      <c r="J20" s="85">
        <v>25</v>
      </c>
      <c r="K20" s="114">
        <v>2004</v>
      </c>
      <c r="L20" s="117">
        <f>INDEX('2. Reguleringsparameters'!$D$46:$E$50,MATCH('3. Investeringen'!C20,'2. Reguleringsparameters'!$B$46:$B$50,0),MATCH('3. Investeringen'!F20,'2. Reguleringsparameters'!$D$43:$E$43,0))</f>
        <v>0.5</v>
      </c>
      <c r="M20" s="117">
        <f t="shared" si="1"/>
        <v>18.5</v>
      </c>
      <c r="N20" s="172">
        <f t="shared" si="2"/>
        <v>2011</v>
      </c>
      <c r="O20" s="85">
        <v>-3012.1464680000017</v>
      </c>
      <c r="P20" s="85">
        <v>-3289.6126303904639</v>
      </c>
      <c r="Q20" s="105"/>
    </row>
    <row r="21" spans="2:17" x14ac:dyDescent="0.2">
      <c r="B21" s="85">
        <v>7</v>
      </c>
      <c r="C21" s="85" t="s">
        <v>146</v>
      </c>
      <c r="D21" s="85" t="s">
        <v>155</v>
      </c>
      <c r="E21" s="85"/>
      <c r="F21" s="85" t="s">
        <v>124</v>
      </c>
      <c r="G21" s="87" t="str">
        <f t="shared" si="3"/>
        <v>Nieuwe investeringen TD</v>
      </c>
      <c r="H21" s="87">
        <f t="shared" si="0"/>
        <v>1</v>
      </c>
      <c r="I21" s="87">
        <f t="shared" si="0"/>
        <v>0</v>
      </c>
      <c r="J21" s="85">
        <v>10</v>
      </c>
      <c r="K21" s="114">
        <v>2004</v>
      </c>
      <c r="L21" s="117">
        <f>INDEX('2. Reguleringsparameters'!$D$46:$E$50,MATCH('3. Investeringen'!C21,'2. Reguleringsparameters'!$B$46:$B$50,0),MATCH('3. Investeringen'!F21,'2. Reguleringsparameters'!$D$43:$E$43,0))</f>
        <v>0.5</v>
      </c>
      <c r="M21" s="117">
        <f t="shared" si="1"/>
        <v>3.5</v>
      </c>
      <c r="N21" s="172">
        <f t="shared" si="2"/>
        <v>2011</v>
      </c>
      <c r="O21" s="85">
        <v>137958.44263524958</v>
      </c>
      <c r="P21" s="85">
        <v>150666.58948469008</v>
      </c>
      <c r="Q21" s="105"/>
    </row>
    <row r="22" spans="2:17" x14ac:dyDescent="0.2">
      <c r="B22" s="85">
        <v>8</v>
      </c>
      <c r="C22" s="85" t="s">
        <v>146</v>
      </c>
      <c r="D22" s="85" t="s">
        <v>155</v>
      </c>
      <c r="E22" s="85"/>
      <c r="F22" s="85" t="s">
        <v>124</v>
      </c>
      <c r="G22" s="87" t="str">
        <f t="shared" si="3"/>
        <v>Nieuwe investeringen TD</v>
      </c>
      <c r="H22" s="87">
        <f t="shared" si="0"/>
        <v>1</v>
      </c>
      <c r="I22" s="87">
        <f t="shared" si="0"/>
        <v>0</v>
      </c>
      <c r="J22" s="85">
        <v>5</v>
      </c>
      <c r="K22" s="114">
        <v>2004</v>
      </c>
      <c r="L22" s="117">
        <f>INDEX('2. Reguleringsparameters'!$D$46:$E$50,MATCH('3. Investeringen'!C22,'2. Reguleringsparameters'!$B$46:$B$50,0),MATCH('3. Investeringen'!F22,'2. Reguleringsparameters'!$D$43:$E$43,0))</f>
        <v>0.5</v>
      </c>
      <c r="M22" s="117">
        <f t="shared" si="1"/>
        <v>0</v>
      </c>
      <c r="N22" s="172">
        <f t="shared" si="2"/>
        <v>2011</v>
      </c>
      <c r="O22" s="85">
        <v>0</v>
      </c>
      <c r="P22" s="85">
        <v>9.3411654233932485E-10</v>
      </c>
      <c r="Q22" s="105"/>
    </row>
    <row r="23" spans="2:17" x14ac:dyDescent="0.2">
      <c r="B23" s="85">
        <v>9</v>
      </c>
      <c r="C23" s="85" t="s">
        <v>146</v>
      </c>
      <c r="D23" s="85" t="s">
        <v>155</v>
      </c>
      <c r="E23" s="85"/>
      <c r="F23" s="85" t="s">
        <v>124</v>
      </c>
      <c r="G23" s="87" t="str">
        <f t="shared" si="3"/>
        <v>Nieuwe investeringen TD</v>
      </c>
      <c r="H23" s="87">
        <f t="shared" si="0"/>
        <v>1</v>
      </c>
      <c r="I23" s="87">
        <f t="shared" si="0"/>
        <v>0</v>
      </c>
      <c r="J23" s="85">
        <v>0</v>
      </c>
      <c r="K23" s="114">
        <v>2004</v>
      </c>
      <c r="L23" s="117">
        <f>INDEX('2. Reguleringsparameters'!$D$46:$E$50,MATCH('3. Investeringen'!C23,'2. Reguleringsparameters'!$B$46:$B$50,0),MATCH('3. Investeringen'!F23,'2. Reguleringsparameters'!$D$43:$E$43,0))</f>
        <v>0.5</v>
      </c>
      <c r="M23" s="117">
        <f t="shared" si="1"/>
        <v>0</v>
      </c>
      <c r="N23" s="172">
        <f t="shared" si="2"/>
        <v>2011</v>
      </c>
      <c r="O23" s="85">
        <v>58651</v>
      </c>
      <c r="P23" s="85">
        <v>64053.681464280984</v>
      </c>
      <c r="Q23" s="105"/>
    </row>
    <row r="24" spans="2:17" x14ac:dyDescent="0.2">
      <c r="B24" s="85">
        <v>10</v>
      </c>
      <c r="C24" s="85" t="s">
        <v>146</v>
      </c>
      <c r="D24" s="85" t="s">
        <v>155</v>
      </c>
      <c r="E24" s="85"/>
      <c r="F24" s="85" t="s">
        <v>124</v>
      </c>
      <c r="G24" s="87" t="str">
        <f t="shared" si="3"/>
        <v>Nieuwe investeringen TD</v>
      </c>
      <c r="H24" s="87">
        <f t="shared" si="0"/>
        <v>1</v>
      </c>
      <c r="I24" s="87">
        <f t="shared" si="0"/>
        <v>0</v>
      </c>
      <c r="J24" s="85">
        <v>55</v>
      </c>
      <c r="K24" s="114">
        <v>2005</v>
      </c>
      <c r="L24" s="117">
        <f>INDEX('2. Reguleringsparameters'!$D$46:$E$50,MATCH('3. Investeringen'!C24,'2. Reguleringsparameters'!$B$46:$B$50,0),MATCH('3. Investeringen'!F24,'2. Reguleringsparameters'!$D$43:$E$43,0))</f>
        <v>0.5</v>
      </c>
      <c r="M24" s="117">
        <f t="shared" si="1"/>
        <v>49.5</v>
      </c>
      <c r="N24" s="172">
        <f t="shared" si="2"/>
        <v>2011</v>
      </c>
      <c r="O24" s="85">
        <v>1620102.2251015515</v>
      </c>
      <c r="P24" s="85">
        <v>1750088.2032856671</v>
      </c>
      <c r="Q24" s="105"/>
    </row>
    <row r="25" spans="2:17" x14ac:dyDescent="0.2">
      <c r="B25" s="85">
        <v>11</v>
      </c>
      <c r="C25" s="85" t="s">
        <v>146</v>
      </c>
      <c r="D25" s="85" t="s">
        <v>155</v>
      </c>
      <c r="E25" s="85"/>
      <c r="F25" s="85" t="s">
        <v>124</v>
      </c>
      <c r="G25" s="87" t="str">
        <f t="shared" si="3"/>
        <v>Nieuwe investeringen TD</v>
      </c>
      <c r="H25" s="87">
        <f t="shared" si="0"/>
        <v>1</v>
      </c>
      <c r="I25" s="87">
        <f t="shared" si="0"/>
        <v>0</v>
      </c>
      <c r="J25" s="85">
        <v>45</v>
      </c>
      <c r="K25" s="114">
        <v>2005</v>
      </c>
      <c r="L25" s="117">
        <f>INDEX('2. Reguleringsparameters'!$D$46:$E$50,MATCH('3. Investeringen'!C25,'2. Reguleringsparameters'!$B$46:$B$50,0),MATCH('3. Investeringen'!F25,'2. Reguleringsparameters'!$D$43:$E$43,0))</f>
        <v>0.5</v>
      </c>
      <c r="M25" s="117">
        <f t="shared" si="1"/>
        <v>39.5</v>
      </c>
      <c r="N25" s="172">
        <f t="shared" si="2"/>
        <v>2011</v>
      </c>
      <c r="O25" s="85">
        <v>4504746.7228319012</v>
      </c>
      <c r="P25" s="85">
        <v>4866176.9462872688</v>
      </c>
      <c r="Q25" s="105"/>
    </row>
    <row r="26" spans="2:17" x14ac:dyDescent="0.2">
      <c r="B26" s="85">
        <v>12</v>
      </c>
      <c r="C26" s="85" t="s">
        <v>146</v>
      </c>
      <c r="D26" s="85" t="s">
        <v>155</v>
      </c>
      <c r="E26" s="85"/>
      <c r="F26" s="85" t="s">
        <v>124</v>
      </c>
      <c r="G26" s="87" t="str">
        <f t="shared" si="3"/>
        <v>Nieuwe investeringen TD</v>
      </c>
      <c r="H26" s="87">
        <f t="shared" si="0"/>
        <v>1</v>
      </c>
      <c r="I26" s="87">
        <f t="shared" si="0"/>
        <v>0</v>
      </c>
      <c r="J26" s="85">
        <v>30</v>
      </c>
      <c r="K26" s="114">
        <v>2005</v>
      </c>
      <c r="L26" s="117">
        <f>INDEX('2. Reguleringsparameters'!$D$46:$E$50,MATCH('3. Investeringen'!C26,'2. Reguleringsparameters'!$B$46:$B$50,0),MATCH('3. Investeringen'!F26,'2. Reguleringsparameters'!$D$43:$E$43,0))</f>
        <v>0.5</v>
      </c>
      <c r="M26" s="117">
        <f t="shared" si="1"/>
        <v>24.5</v>
      </c>
      <c r="N26" s="172">
        <f t="shared" si="2"/>
        <v>2011</v>
      </c>
      <c r="O26" s="85">
        <v>944481.61209997372</v>
      </c>
      <c r="P26" s="85">
        <v>1020260.3897126213</v>
      </c>
      <c r="Q26" s="105"/>
    </row>
    <row r="27" spans="2:17" x14ac:dyDescent="0.2">
      <c r="B27" s="85">
        <v>13</v>
      </c>
      <c r="C27" s="85" t="s">
        <v>146</v>
      </c>
      <c r="D27" s="85" t="s">
        <v>155</v>
      </c>
      <c r="E27" s="85"/>
      <c r="F27" s="85" t="s">
        <v>124</v>
      </c>
      <c r="G27" s="87" t="str">
        <f t="shared" si="3"/>
        <v>Nieuwe investeringen TD</v>
      </c>
      <c r="H27" s="87">
        <f t="shared" si="0"/>
        <v>1</v>
      </c>
      <c r="I27" s="87">
        <f t="shared" si="0"/>
        <v>0</v>
      </c>
      <c r="J27" s="85">
        <v>10</v>
      </c>
      <c r="K27" s="114">
        <v>2005</v>
      </c>
      <c r="L27" s="117">
        <f>INDEX('2. Reguleringsparameters'!$D$46:$E$50,MATCH('3. Investeringen'!C27,'2. Reguleringsparameters'!$B$46:$B$50,0),MATCH('3. Investeringen'!F27,'2. Reguleringsparameters'!$D$43:$E$43,0))</f>
        <v>0.5</v>
      </c>
      <c r="M27" s="117">
        <f t="shared" si="1"/>
        <v>4.5</v>
      </c>
      <c r="N27" s="172">
        <f t="shared" si="2"/>
        <v>2011</v>
      </c>
      <c r="O27" s="85">
        <v>145132.12190577589</v>
      </c>
      <c r="P27" s="85">
        <v>156776.5357826078</v>
      </c>
      <c r="Q27" s="105"/>
    </row>
    <row r="28" spans="2:17" x14ac:dyDescent="0.2">
      <c r="B28" s="85">
        <v>14</v>
      </c>
      <c r="C28" s="85" t="s">
        <v>146</v>
      </c>
      <c r="D28" s="85" t="s">
        <v>155</v>
      </c>
      <c r="E28" s="85"/>
      <c r="F28" s="85" t="s">
        <v>124</v>
      </c>
      <c r="G28" s="87" t="str">
        <f t="shared" si="3"/>
        <v>Nieuwe investeringen TD</v>
      </c>
      <c r="H28" s="87">
        <f t="shared" si="0"/>
        <v>1</v>
      </c>
      <c r="I28" s="87">
        <f t="shared" si="0"/>
        <v>0</v>
      </c>
      <c r="J28" s="85">
        <v>5</v>
      </c>
      <c r="K28" s="114">
        <v>2005</v>
      </c>
      <c r="L28" s="117">
        <f>INDEX('2. Reguleringsparameters'!$D$46:$E$50,MATCH('3. Investeringen'!C28,'2. Reguleringsparameters'!$B$46:$B$50,0),MATCH('3. Investeringen'!F28,'2. Reguleringsparameters'!$D$43:$E$43,0))</f>
        <v>0.5</v>
      </c>
      <c r="M28" s="117">
        <f t="shared" si="1"/>
        <v>0</v>
      </c>
      <c r="N28" s="172">
        <f t="shared" si="2"/>
        <v>2011</v>
      </c>
      <c r="O28" s="85">
        <v>0</v>
      </c>
      <c r="P28" s="85">
        <v>0</v>
      </c>
      <c r="Q28" s="105"/>
    </row>
    <row r="29" spans="2:17" x14ac:dyDescent="0.2">
      <c r="B29" s="85">
        <v>15</v>
      </c>
      <c r="C29" s="85" t="s">
        <v>146</v>
      </c>
      <c r="D29" s="85" t="s">
        <v>155</v>
      </c>
      <c r="E29" s="85"/>
      <c r="F29" s="85" t="s">
        <v>124</v>
      </c>
      <c r="G29" s="87" t="str">
        <f t="shared" si="3"/>
        <v>Nieuwe investeringen TD</v>
      </c>
      <c r="H29" s="87">
        <f t="shared" si="0"/>
        <v>1</v>
      </c>
      <c r="I29" s="87">
        <f t="shared" si="0"/>
        <v>0</v>
      </c>
      <c r="J29" s="85">
        <v>0</v>
      </c>
      <c r="K29" s="114">
        <v>2005</v>
      </c>
      <c r="L29" s="117">
        <f>INDEX('2. Reguleringsparameters'!$D$46:$E$50,MATCH('3. Investeringen'!C29,'2. Reguleringsparameters'!$B$46:$B$50,0),MATCH('3. Investeringen'!F29,'2. Reguleringsparameters'!$D$43:$E$43,0))</f>
        <v>0.5</v>
      </c>
      <c r="M29" s="117">
        <f t="shared" si="1"/>
        <v>0</v>
      </c>
      <c r="N29" s="172">
        <f t="shared" si="2"/>
        <v>2011</v>
      </c>
      <c r="O29" s="85">
        <v>9810</v>
      </c>
      <c r="P29" s="85">
        <v>10597.087645599797</v>
      </c>
      <c r="Q29" s="105"/>
    </row>
    <row r="30" spans="2:17" x14ac:dyDescent="0.2">
      <c r="B30" s="85">
        <v>16</v>
      </c>
      <c r="C30" s="85" t="s">
        <v>146</v>
      </c>
      <c r="D30" s="85" t="s">
        <v>155</v>
      </c>
      <c r="E30" s="85"/>
      <c r="F30" s="85" t="s">
        <v>124</v>
      </c>
      <c r="G30" s="87" t="str">
        <f t="shared" si="3"/>
        <v>Nieuwe investeringen TD</v>
      </c>
      <c r="H30" s="87">
        <f t="shared" si="0"/>
        <v>1</v>
      </c>
      <c r="I30" s="87">
        <f t="shared" si="0"/>
        <v>0</v>
      </c>
      <c r="J30" s="85">
        <v>55</v>
      </c>
      <c r="K30" s="114">
        <v>2006</v>
      </c>
      <c r="L30" s="117">
        <f>INDEX('2. Reguleringsparameters'!$D$46:$E$50,MATCH('3. Investeringen'!C30,'2. Reguleringsparameters'!$B$46:$B$50,0),MATCH('3. Investeringen'!F30,'2. Reguleringsparameters'!$D$43:$E$43,0))</f>
        <v>0.5</v>
      </c>
      <c r="M30" s="117">
        <f t="shared" si="1"/>
        <v>50.5</v>
      </c>
      <c r="N30" s="172">
        <f t="shared" si="2"/>
        <v>2011</v>
      </c>
      <c r="O30" s="85">
        <v>2806805.1559314542</v>
      </c>
      <c r="P30" s="85">
        <v>2978393.0275957361</v>
      </c>
      <c r="Q30" s="105"/>
    </row>
    <row r="31" spans="2:17" x14ac:dyDescent="0.2">
      <c r="B31" s="85">
        <v>17</v>
      </c>
      <c r="C31" s="85" t="s">
        <v>146</v>
      </c>
      <c r="D31" s="85" t="s">
        <v>155</v>
      </c>
      <c r="E31" s="85"/>
      <c r="F31" s="85" t="s">
        <v>124</v>
      </c>
      <c r="G31" s="87" t="str">
        <f t="shared" si="3"/>
        <v>Nieuwe investeringen TD</v>
      </c>
      <c r="H31" s="87">
        <f t="shared" si="0"/>
        <v>1</v>
      </c>
      <c r="I31" s="87">
        <f t="shared" si="0"/>
        <v>0</v>
      </c>
      <c r="J31" s="85">
        <v>45</v>
      </c>
      <c r="K31" s="114">
        <v>2006</v>
      </c>
      <c r="L31" s="117">
        <f>INDEX('2. Reguleringsparameters'!$D$46:$E$50,MATCH('3. Investeringen'!C31,'2. Reguleringsparameters'!$B$46:$B$50,0),MATCH('3. Investeringen'!F31,'2. Reguleringsparameters'!$D$43:$E$43,0))</f>
        <v>0.5</v>
      </c>
      <c r="M31" s="117">
        <f t="shared" si="1"/>
        <v>40.5</v>
      </c>
      <c r="N31" s="172">
        <f t="shared" si="2"/>
        <v>2011</v>
      </c>
      <c r="O31" s="85">
        <v>12586853.217299787</v>
      </c>
      <c r="P31" s="85">
        <v>13356322.857877834</v>
      </c>
      <c r="Q31" s="105"/>
    </row>
    <row r="32" spans="2:17" x14ac:dyDescent="0.2">
      <c r="B32" s="85">
        <v>18</v>
      </c>
      <c r="C32" s="85" t="s">
        <v>146</v>
      </c>
      <c r="D32" s="85" t="s">
        <v>155</v>
      </c>
      <c r="E32" s="85"/>
      <c r="F32" s="85" t="s">
        <v>124</v>
      </c>
      <c r="G32" s="87" t="str">
        <f t="shared" si="3"/>
        <v>Nieuwe investeringen TD</v>
      </c>
      <c r="H32" s="87">
        <f t="shared" si="0"/>
        <v>1</v>
      </c>
      <c r="I32" s="87">
        <f t="shared" si="0"/>
        <v>0</v>
      </c>
      <c r="J32" s="85">
        <v>30</v>
      </c>
      <c r="K32" s="114">
        <v>2006</v>
      </c>
      <c r="L32" s="117">
        <f>INDEX('2. Reguleringsparameters'!$D$46:$E$50,MATCH('3. Investeringen'!C32,'2. Reguleringsparameters'!$B$46:$B$50,0),MATCH('3. Investeringen'!F32,'2. Reguleringsparameters'!$D$43:$E$43,0))</f>
        <v>0.5</v>
      </c>
      <c r="M32" s="117">
        <f t="shared" si="1"/>
        <v>25.5</v>
      </c>
      <c r="N32" s="172">
        <f t="shared" si="2"/>
        <v>2011</v>
      </c>
      <c r="O32" s="85">
        <v>2689931.9027566351</v>
      </c>
      <c r="P32" s="85">
        <v>2854374.9846501099</v>
      </c>
      <c r="Q32" s="105"/>
    </row>
    <row r="33" spans="2:19" x14ac:dyDescent="0.2">
      <c r="B33" s="85">
        <v>19</v>
      </c>
      <c r="C33" s="85" t="s">
        <v>146</v>
      </c>
      <c r="D33" s="85" t="s">
        <v>155</v>
      </c>
      <c r="E33" s="85"/>
      <c r="F33" s="85" t="s">
        <v>124</v>
      </c>
      <c r="G33" s="87" t="str">
        <f t="shared" si="3"/>
        <v>Nieuwe investeringen TD</v>
      </c>
      <c r="H33" s="87">
        <f t="shared" si="0"/>
        <v>1</v>
      </c>
      <c r="I33" s="87">
        <f t="shared" si="0"/>
        <v>0</v>
      </c>
      <c r="J33" s="85">
        <v>10</v>
      </c>
      <c r="K33" s="114">
        <v>2006</v>
      </c>
      <c r="L33" s="117">
        <f>INDEX('2. Reguleringsparameters'!$D$46:$E$50,MATCH('3. Investeringen'!C33,'2. Reguleringsparameters'!$B$46:$B$50,0),MATCH('3. Investeringen'!F33,'2. Reguleringsparameters'!$D$43:$E$43,0))</f>
        <v>0.5</v>
      </c>
      <c r="M33" s="117">
        <f t="shared" si="1"/>
        <v>5.5</v>
      </c>
      <c r="N33" s="172">
        <f t="shared" si="2"/>
        <v>2011</v>
      </c>
      <c r="O33" s="85">
        <v>978748.70487950533</v>
      </c>
      <c r="P33" s="85">
        <v>1038582.3583874968</v>
      </c>
      <c r="Q33" s="105"/>
      <c r="S33" s="20"/>
    </row>
    <row r="34" spans="2:19" x14ac:dyDescent="0.2">
      <c r="B34" s="85">
        <v>20</v>
      </c>
      <c r="C34" s="85" t="s">
        <v>146</v>
      </c>
      <c r="D34" s="85" t="s">
        <v>155</v>
      </c>
      <c r="E34" s="85"/>
      <c r="F34" s="85" t="s">
        <v>124</v>
      </c>
      <c r="G34" s="87" t="str">
        <f t="shared" si="3"/>
        <v>Nieuwe investeringen TD</v>
      </c>
      <c r="H34" s="87">
        <f t="shared" si="0"/>
        <v>1</v>
      </c>
      <c r="I34" s="87">
        <f t="shared" si="0"/>
        <v>0</v>
      </c>
      <c r="J34" s="85">
        <v>5</v>
      </c>
      <c r="K34" s="114">
        <v>2006</v>
      </c>
      <c r="L34" s="117">
        <f>INDEX('2. Reguleringsparameters'!$D$46:$E$50,MATCH('3. Investeringen'!C34,'2. Reguleringsparameters'!$B$46:$B$50,0),MATCH('3. Investeringen'!F34,'2. Reguleringsparameters'!$D$43:$E$43,0))</f>
        <v>0.5</v>
      </c>
      <c r="M34" s="117">
        <f t="shared" si="1"/>
        <v>0.5</v>
      </c>
      <c r="N34" s="172">
        <f t="shared" si="2"/>
        <v>2011</v>
      </c>
      <c r="O34" s="85">
        <v>310888.88888888899</v>
      </c>
      <c r="P34" s="85">
        <v>329894.39864284801</v>
      </c>
      <c r="Q34" s="105"/>
      <c r="S34" s="20"/>
    </row>
    <row r="35" spans="2:19" x14ac:dyDescent="0.2">
      <c r="B35" s="85">
        <v>21</v>
      </c>
      <c r="C35" s="85" t="s">
        <v>146</v>
      </c>
      <c r="D35" s="85" t="s">
        <v>155</v>
      </c>
      <c r="E35" s="85"/>
      <c r="F35" s="85" t="s">
        <v>124</v>
      </c>
      <c r="G35" s="87" t="str">
        <f t="shared" si="3"/>
        <v>Nieuwe investeringen TD</v>
      </c>
      <c r="H35" s="87">
        <f t="shared" ref="H35:I54" si="4">IF($F35=H$14,1,0)</f>
        <v>1</v>
      </c>
      <c r="I35" s="87">
        <f t="shared" si="4"/>
        <v>0</v>
      </c>
      <c r="J35" s="85">
        <v>0</v>
      </c>
      <c r="K35" s="114">
        <v>2006</v>
      </c>
      <c r="L35" s="117">
        <f>INDEX('2. Reguleringsparameters'!$D$46:$E$50,MATCH('3. Investeringen'!C35,'2. Reguleringsparameters'!$B$46:$B$50,0),MATCH('3. Investeringen'!F35,'2. Reguleringsparameters'!$D$43:$E$43,0))</f>
        <v>0.5</v>
      </c>
      <c r="M35" s="117">
        <f t="shared" si="1"/>
        <v>0</v>
      </c>
      <c r="N35" s="172">
        <f t="shared" si="2"/>
        <v>2011</v>
      </c>
      <c r="O35" s="85">
        <v>1218.4400000000005</v>
      </c>
      <c r="P35" s="85">
        <v>1292.9266546610174</v>
      </c>
      <c r="Q35" s="105"/>
    </row>
    <row r="36" spans="2:19" x14ac:dyDescent="0.2">
      <c r="B36" s="85">
        <v>22</v>
      </c>
      <c r="C36" s="85" t="s">
        <v>146</v>
      </c>
      <c r="D36" s="85" t="s">
        <v>155</v>
      </c>
      <c r="E36" s="85"/>
      <c r="F36" s="85" t="s">
        <v>124</v>
      </c>
      <c r="G36" s="87" t="str">
        <f t="shared" si="3"/>
        <v>Nieuwe investeringen TD</v>
      </c>
      <c r="H36" s="87">
        <f t="shared" si="4"/>
        <v>1</v>
      </c>
      <c r="I36" s="87">
        <f t="shared" si="4"/>
        <v>0</v>
      </c>
      <c r="J36" s="85">
        <v>55</v>
      </c>
      <c r="K36" s="114">
        <v>2007</v>
      </c>
      <c r="L36" s="117">
        <f>INDEX('2. Reguleringsparameters'!$D$46:$E$50,MATCH('3. Investeringen'!C36,'2. Reguleringsparameters'!$B$46:$B$50,0),MATCH('3. Investeringen'!F36,'2. Reguleringsparameters'!$D$43:$E$43,0))</f>
        <v>0.5</v>
      </c>
      <c r="M36" s="117">
        <f t="shared" si="1"/>
        <v>51.5</v>
      </c>
      <c r="N36" s="172">
        <f t="shared" si="2"/>
        <v>2011</v>
      </c>
      <c r="O36" s="85">
        <v>4683248.1753909187</v>
      </c>
      <c r="P36" s="85">
        <v>4900935.1793413376</v>
      </c>
      <c r="Q36" s="105"/>
    </row>
    <row r="37" spans="2:19" x14ac:dyDescent="0.2">
      <c r="B37" s="85">
        <v>23</v>
      </c>
      <c r="C37" s="85" t="s">
        <v>146</v>
      </c>
      <c r="D37" s="85" t="s">
        <v>155</v>
      </c>
      <c r="E37" s="85"/>
      <c r="F37" s="85" t="s">
        <v>124</v>
      </c>
      <c r="G37" s="87" t="str">
        <f t="shared" si="3"/>
        <v>Nieuwe investeringen TD</v>
      </c>
      <c r="H37" s="87">
        <f t="shared" si="4"/>
        <v>1</v>
      </c>
      <c r="I37" s="87">
        <f t="shared" si="4"/>
        <v>0</v>
      </c>
      <c r="J37" s="85">
        <v>45</v>
      </c>
      <c r="K37" s="114">
        <v>2007</v>
      </c>
      <c r="L37" s="117">
        <f>INDEX('2. Reguleringsparameters'!$D$46:$E$50,MATCH('3. Investeringen'!C37,'2. Reguleringsparameters'!$B$46:$B$50,0),MATCH('3. Investeringen'!F37,'2. Reguleringsparameters'!$D$43:$E$43,0))</f>
        <v>0.5</v>
      </c>
      <c r="M37" s="117">
        <f t="shared" si="1"/>
        <v>41.5</v>
      </c>
      <c r="N37" s="172">
        <f t="shared" si="2"/>
        <v>2011</v>
      </c>
      <c r="O37" s="85">
        <v>15964089.620305201</v>
      </c>
      <c r="P37" s="85">
        <v>16706133.32802524</v>
      </c>
      <c r="Q37" s="105"/>
    </row>
    <row r="38" spans="2:19" x14ac:dyDescent="0.2">
      <c r="B38" s="85">
        <v>24</v>
      </c>
      <c r="C38" s="85" t="s">
        <v>146</v>
      </c>
      <c r="D38" s="85" t="s">
        <v>155</v>
      </c>
      <c r="E38" s="85"/>
      <c r="F38" s="85" t="s">
        <v>124</v>
      </c>
      <c r="G38" s="87" t="str">
        <f t="shared" si="3"/>
        <v>Nieuwe investeringen TD</v>
      </c>
      <c r="H38" s="87">
        <f t="shared" si="4"/>
        <v>1</v>
      </c>
      <c r="I38" s="87">
        <f t="shared" si="4"/>
        <v>0</v>
      </c>
      <c r="J38" s="85">
        <v>30</v>
      </c>
      <c r="K38" s="114">
        <v>2007</v>
      </c>
      <c r="L38" s="117">
        <f>INDEX('2. Reguleringsparameters'!$D$46:$E$50,MATCH('3. Investeringen'!C38,'2. Reguleringsparameters'!$B$46:$B$50,0),MATCH('3. Investeringen'!F38,'2. Reguleringsparameters'!$D$43:$E$43,0))</f>
        <v>0.5</v>
      </c>
      <c r="M38" s="117">
        <f t="shared" si="1"/>
        <v>26.5</v>
      </c>
      <c r="N38" s="172">
        <f t="shared" si="2"/>
        <v>2011</v>
      </c>
      <c r="O38" s="85">
        <v>4100051.5902333329</v>
      </c>
      <c r="P38" s="85">
        <v>4290630.4178534457</v>
      </c>
      <c r="Q38" s="105"/>
    </row>
    <row r="39" spans="2:19" x14ac:dyDescent="0.2">
      <c r="B39" s="85">
        <v>25</v>
      </c>
      <c r="C39" s="85" t="s">
        <v>146</v>
      </c>
      <c r="D39" s="85" t="s">
        <v>155</v>
      </c>
      <c r="E39" s="85"/>
      <c r="F39" s="85" t="s">
        <v>124</v>
      </c>
      <c r="G39" s="87" t="str">
        <f t="shared" si="3"/>
        <v>Nieuwe investeringen TD</v>
      </c>
      <c r="H39" s="87">
        <f t="shared" si="4"/>
        <v>1</v>
      </c>
      <c r="I39" s="87">
        <f t="shared" si="4"/>
        <v>0</v>
      </c>
      <c r="J39" s="85">
        <v>10</v>
      </c>
      <c r="K39" s="114">
        <v>2007</v>
      </c>
      <c r="L39" s="117">
        <f>INDEX('2. Reguleringsparameters'!$D$46:$E$50,MATCH('3. Investeringen'!C39,'2. Reguleringsparameters'!$B$46:$B$50,0),MATCH('3. Investeringen'!F39,'2. Reguleringsparameters'!$D$43:$E$43,0))</f>
        <v>0.5</v>
      </c>
      <c r="M39" s="117">
        <f t="shared" si="1"/>
        <v>6.5</v>
      </c>
      <c r="N39" s="172">
        <f t="shared" si="2"/>
        <v>2011</v>
      </c>
      <c r="O39" s="85">
        <v>1304596.3261500001</v>
      </c>
      <c r="P39" s="85">
        <v>1365236.6456394987</v>
      </c>
      <c r="Q39" s="105"/>
    </row>
    <row r="40" spans="2:19" x14ac:dyDescent="0.2">
      <c r="B40" s="85">
        <v>26</v>
      </c>
      <c r="C40" s="85" t="s">
        <v>146</v>
      </c>
      <c r="D40" s="85" t="s">
        <v>155</v>
      </c>
      <c r="E40" s="85"/>
      <c r="F40" s="85" t="s">
        <v>124</v>
      </c>
      <c r="G40" s="87" t="str">
        <f t="shared" si="3"/>
        <v>Nieuwe investeringen TD</v>
      </c>
      <c r="H40" s="87">
        <f t="shared" si="4"/>
        <v>1</v>
      </c>
      <c r="I40" s="87">
        <f t="shared" si="4"/>
        <v>0</v>
      </c>
      <c r="J40" s="85">
        <v>5</v>
      </c>
      <c r="K40" s="114">
        <v>2007</v>
      </c>
      <c r="L40" s="117">
        <f>INDEX('2. Reguleringsparameters'!$D$46:$E$50,MATCH('3. Investeringen'!C40,'2. Reguleringsparameters'!$B$46:$B$50,0),MATCH('3. Investeringen'!F40,'2. Reguleringsparameters'!$D$43:$E$43,0))</f>
        <v>0.5</v>
      </c>
      <c r="M40" s="117">
        <f t="shared" si="1"/>
        <v>1.5</v>
      </c>
      <c r="N40" s="172">
        <f t="shared" si="2"/>
        <v>2011</v>
      </c>
      <c r="O40" s="85">
        <v>1596297.7919999999</v>
      </c>
      <c r="P40" s="85">
        <v>1670496.9953604203</v>
      </c>
      <c r="Q40" s="105"/>
    </row>
    <row r="41" spans="2:19" x14ac:dyDescent="0.2">
      <c r="B41" s="85">
        <v>27</v>
      </c>
      <c r="C41" s="85" t="s">
        <v>146</v>
      </c>
      <c r="D41" s="85" t="s">
        <v>155</v>
      </c>
      <c r="E41" s="85"/>
      <c r="F41" s="85" t="s">
        <v>124</v>
      </c>
      <c r="G41" s="87" t="str">
        <f t="shared" si="3"/>
        <v>Nieuwe investeringen TD</v>
      </c>
      <c r="H41" s="87">
        <f t="shared" si="4"/>
        <v>1</v>
      </c>
      <c r="I41" s="87">
        <f t="shared" si="4"/>
        <v>0</v>
      </c>
      <c r="J41" s="85">
        <v>0</v>
      </c>
      <c r="K41" s="114">
        <v>2007</v>
      </c>
      <c r="L41" s="117">
        <f>INDEX('2. Reguleringsparameters'!$D$46:$E$50,MATCH('3. Investeringen'!C41,'2. Reguleringsparameters'!$B$46:$B$50,0),MATCH('3. Investeringen'!F41,'2. Reguleringsparameters'!$D$43:$E$43,0))</f>
        <v>0.5</v>
      </c>
      <c r="M41" s="117">
        <f t="shared" si="1"/>
        <v>0</v>
      </c>
      <c r="N41" s="172">
        <f t="shared" si="2"/>
        <v>2011</v>
      </c>
      <c r="O41" s="85">
        <v>3924</v>
      </c>
      <c r="P41" s="85">
        <v>4106.3955877439994</v>
      </c>
      <c r="Q41" s="105"/>
    </row>
    <row r="42" spans="2:19" x14ac:dyDescent="0.2">
      <c r="B42" s="85">
        <v>28</v>
      </c>
      <c r="C42" s="85" t="s">
        <v>146</v>
      </c>
      <c r="D42" s="85" t="s">
        <v>155</v>
      </c>
      <c r="E42" s="85"/>
      <c r="F42" s="85" t="s">
        <v>124</v>
      </c>
      <c r="G42" s="87" t="str">
        <f t="shared" si="3"/>
        <v>Nieuwe investeringen TD</v>
      </c>
      <c r="H42" s="87">
        <f t="shared" si="4"/>
        <v>1</v>
      </c>
      <c r="I42" s="87">
        <f t="shared" si="4"/>
        <v>0</v>
      </c>
      <c r="J42" s="85">
        <v>55</v>
      </c>
      <c r="K42" s="114">
        <v>2008</v>
      </c>
      <c r="L42" s="117">
        <f>INDEX('2. Reguleringsparameters'!$D$46:$E$50,MATCH('3. Investeringen'!C42,'2. Reguleringsparameters'!$B$46:$B$50,0),MATCH('3. Investeringen'!F42,'2. Reguleringsparameters'!$D$43:$E$43,0))</f>
        <v>0.5</v>
      </c>
      <c r="M42" s="117">
        <f t="shared" si="1"/>
        <v>52.5</v>
      </c>
      <c r="N42" s="172">
        <f t="shared" si="2"/>
        <v>2011</v>
      </c>
      <c r="O42" s="85">
        <v>-476895.24406177324</v>
      </c>
      <c r="P42" s="85">
        <v>-493632.35954736522</v>
      </c>
      <c r="Q42" s="105"/>
    </row>
    <row r="43" spans="2:19" x14ac:dyDescent="0.2">
      <c r="B43" s="85">
        <v>29</v>
      </c>
      <c r="C43" s="85" t="s">
        <v>146</v>
      </c>
      <c r="D43" s="85" t="s">
        <v>155</v>
      </c>
      <c r="E43" s="85"/>
      <c r="F43" s="85" t="s">
        <v>124</v>
      </c>
      <c r="G43" s="87" t="str">
        <f t="shared" si="3"/>
        <v>Nieuwe investeringen TD</v>
      </c>
      <c r="H43" s="87">
        <f t="shared" si="4"/>
        <v>1</v>
      </c>
      <c r="I43" s="87">
        <f t="shared" si="4"/>
        <v>0</v>
      </c>
      <c r="J43" s="85">
        <v>45</v>
      </c>
      <c r="K43" s="114">
        <v>2008</v>
      </c>
      <c r="L43" s="117">
        <f>INDEX('2. Reguleringsparameters'!$D$46:$E$50,MATCH('3. Investeringen'!C43,'2. Reguleringsparameters'!$B$46:$B$50,0),MATCH('3. Investeringen'!F43,'2. Reguleringsparameters'!$D$43:$E$43,0))</f>
        <v>0.5</v>
      </c>
      <c r="M43" s="117">
        <f t="shared" si="1"/>
        <v>42.5</v>
      </c>
      <c r="N43" s="172">
        <f t="shared" si="2"/>
        <v>2011</v>
      </c>
      <c r="O43" s="85">
        <v>35425333.92645739</v>
      </c>
      <c r="P43" s="85">
        <v>36668621.445940331</v>
      </c>
      <c r="Q43" s="105"/>
    </row>
    <row r="44" spans="2:19" x14ac:dyDescent="0.2">
      <c r="B44" s="85">
        <v>30</v>
      </c>
      <c r="C44" s="85" t="s">
        <v>146</v>
      </c>
      <c r="D44" s="85" t="s">
        <v>155</v>
      </c>
      <c r="E44" s="85"/>
      <c r="F44" s="85" t="s">
        <v>124</v>
      </c>
      <c r="G44" s="87" t="str">
        <f t="shared" si="3"/>
        <v>Nieuwe investeringen TD</v>
      </c>
      <c r="H44" s="87">
        <f t="shared" si="4"/>
        <v>1</v>
      </c>
      <c r="I44" s="87">
        <f t="shared" si="4"/>
        <v>0</v>
      </c>
      <c r="J44" s="85">
        <v>30</v>
      </c>
      <c r="K44" s="114">
        <v>2008</v>
      </c>
      <c r="L44" s="117">
        <f>INDEX('2. Reguleringsparameters'!$D$46:$E$50,MATCH('3. Investeringen'!C44,'2. Reguleringsparameters'!$B$46:$B$50,0),MATCH('3. Investeringen'!F44,'2. Reguleringsparameters'!$D$43:$E$43,0))</f>
        <v>0.5</v>
      </c>
      <c r="M44" s="117">
        <f t="shared" si="1"/>
        <v>27.5</v>
      </c>
      <c r="N44" s="172">
        <f t="shared" si="2"/>
        <v>2011</v>
      </c>
      <c r="O44" s="85">
        <v>3485848.5016666669</v>
      </c>
      <c r="P44" s="85">
        <v>3608187.8406811594</v>
      </c>
      <c r="Q44" s="105"/>
    </row>
    <row r="45" spans="2:19" x14ac:dyDescent="0.2">
      <c r="B45" s="85">
        <v>31</v>
      </c>
      <c r="C45" s="85" t="s">
        <v>146</v>
      </c>
      <c r="D45" s="85" t="s">
        <v>155</v>
      </c>
      <c r="E45" s="85"/>
      <c r="F45" s="85" t="s">
        <v>124</v>
      </c>
      <c r="G45" s="87" t="str">
        <f t="shared" si="3"/>
        <v>Nieuwe investeringen TD</v>
      </c>
      <c r="H45" s="87">
        <f t="shared" si="4"/>
        <v>1</v>
      </c>
      <c r="I45" s="87">
        <f t="shared" si="4"/>
        <v>0</v>
      </c>
      <c r="J45" s="85">
        <v>10</v>
      </c>
      <c r="K45" s="114">
        <v>2008</v>
      </c>
      <c r="L45" s="117">
        <f>INDEX('2. Reguleringsparameters'!$D$46:$E$50,MATCH('3. Investeringen'!C45,'2. Reguleringsparameters'!$B$46:$B$50,0),MATCH('3. Investeringen'!F45,'2. Reguleringsparameters'!$D$43:$E$43,0))</f>
        <v>0.5</v>
      </c>
      <c r="M45" s="117">
        <f t="shared" si="1"/>
        <v>7.5</v>
      </c>
      <c r="N45" s="172">
        <f t="shared" si="2"/>
        <v>2011</v>
      </c>
      <c r="O45" s="85">
        <v>1743634.6346250004</v>
      </c>
      <c r="P45" s="85">
        <v>1804829.2357617989</v>
      </c>
      <c r="Q45" s="105"/>
    </row>
    <row r="46" spans="2:19" x14ac:dyDescent="0.2">
      <c r="B46" s="85">
        <v>32</v>
      </c>
      <c r="C46" s="85" t="s">
        <v>146</v>
      </c>
      <c r="D46" s="85" t="s">
        <v>155</v>
      </c>
      <c r="E46" s="85"/>
      <c r="F46" s="85" t="s">
        <v>124</v>
      </c>
      <c r="G46" s="87" t="str">
        <f t="shared" si="3"/>
        <v>Nieuwe investeringen TD</v>
      </c>
      <c r="H46" s="87">
        <f t="shared" si="4"/>
        <v>1</v>
      </c>
      <c r="I46" s="87">
        <f t="shared" si="4"/>
        <v>0</v>
      </c>
      <c r="J46" s="85">
        <v>5</v>
      </c>
      <c r="K46" s="114">
        <v>2008</v>
      </c>
      <c r="L46" s="117">
        <f>INDEX('2. Reguleringsparameters'!$D$46:$E$50,MATCH('3. Investeringen'!C46,'2. Reguleringsparameters'!$B$46:$B$50,0),MATCH('3. Investeringen'!F46,'2. Reguleringsparameters'!$D$43:$E$43,0))</f>
        <v>0.5</v>
      </c>
      <c r="M46" s="117">
        <f t="shared" si="1"/>
        <v>2.5</v>
      </c>
      <c r="N46" s="172">
        <f t="shared" si="2"/>
        <v>2011</v>
      </c>
      <c r="O46" s="85">
        <v>1182961.145</v>
      </c>
      <c r="P46" s="85">
        <v>1224478.3493449201</v>
      </c>
      <c r="Q46" s="105"/>
    </row>
    <row r="47" spans="2:19" x14ac:dyDescent="0.2">
      <c r="B47" s="85">
        <v>33</v>
      </c>
      <c r="C47" s="85" t="s">
        <v>146</v>
      </c>
      <c r="D47" s="85" t="s">
        <v>155</v>
      </c>
      <c r="E47" s="85"/>
      <c r="F47" s="85" t="s">
        <v>124</v>
      </c>
      <c r="G47" s="87" t="str">
        <f t="shared" si="3"/>
        <v>Nieuwe investeringen TD</v>
      </c>
      <c r="H47" s="87">
        <f t="shared" si="4"/>
        <v>1</v>
      </c>
      <c r="I47" s="87">
        <f t="shared" si="4"/>
        <v>0</v>
      </c>
      <c r="J47" s="85">
        <v>0</v>
      </c>
      <c r="K47" s="114">
        <v>2008</v>
      </c>
      <c r="L47" s="117">
        <f>INDEX('2. Reguleringsparameters'!$D$46:$E$50,MATCH('3. Investeringen'!C47,'2. Reguleringsparameters'!$B$46:$B$50,0),MATCH('3. Investeringen'!F47,'2. Reguleringsparameters'!$D$43:$E$43,0))</f>
        <v>0.5</v>
      </c>
      <c r="M47" s="117">
        <f t="shared" si="1"/>
        <v>0</v>
      </c>
      <c r="N47" s="172">
        <f t="shared" si="2"/>
        <v>2011</v>
      </c>
      <c r="O47" s="85">
        <v>6045.3</v>
      </c>
      <c r="P47" s="85">
        <v>6257.4658487999995</v>
      </c>
      <c r="Q47" s="105"/>
    </row>
    <row r="48" spans="2:19" x14ac:dyDescent="0.2">
      <c r="B48" s="85">
        <v>34</v>
      </c>
      <c r="C48" s="85" t="s">
        <v>146</v>
      </c>
      <c r="D48" s="85" t="s">
        <v>155</v>
      </c>
      <c r="E48" s="85"/>
      <c r="F48" s="85" t="s">
        <v>124</v>
      </c>
      <c r="G48" s="87" t="str">
        <f t="shared" si="3"/>
        <v>Nieuwe investeringen TD</v>
      </c>
      <c r="H48" s="87">
        <f t="shared" si="4"/>
        <v>1</v>
      </c>
      <c r="I48" s="87">
        <f t="shared" si="4"/>
        <v>0</v>
      </c>
      <c r="J48" s="85">
        <v>55</v>
      </c>
      <c r="K48" s="114">
        <v>2009</v>
      </c>
      <c r="L48" s="117">
        <f>INDEX('2. Reguleringsparameters'!$D$46:$E$50,MATCH('3. Investeringen'!C48,'2. Reguleringsparameters'!$B$46:$B$50,0),MATCH('3. Investeringen'!F48,'2. Reguleringsparameters'!$D$43:$E$43,0))</f>
        <v>0.5</v>
      </c>
      <c r="M48" s="117">
        <f t="shared" si="1"/>
        <v>53.5</v>
      </c>
      <c r="N48" s="172">
        <f t="shared" si="2"/>
        <v>2011</v>
      </c>
      <c r="O48" s="85">
        <v>-54644.598201636196</v>
      </c>
      <c r="P48" s="85">
        <v>-54808.531996241101</v>
      </c>
      <c r="Q48" s="105"/>
    </row>
    <row r="49" spans="2:17" x14ac:dyDescent="0.2">
      <c r="B49" s="85">
        <v>35</v>
      </c>
      <c r="C49" s="85" t="s">
        <v>146</v>
      </c>
      <c r="D49" s="85" t="s">
        <v>155</v>
      </c>
      <c r="E49" s="85"/>
      <c r="F49" s="85" t="s">
        <v>124</v>
      </c>
      <c r="G49" s="87" t="str">
        <f t="shared" si="3"/>
        <v>Nieuwe investeringen TD</v>
      </c>
      <c r="H49" s="87">
        <f t="shared" si="4"/>
        <v>1</v>
      </c>
      <c r="I49" s="87">
        <f t="shared" si="4"/>
        <v>0</v>
      </c>
      <c r="J49" s="85">
        <v>45</v>
      </c>
      <c r="K49" s="114">
        <v>2009</v>
      </c>
      <c r="L49" s="117">
        <f>INDEX('2. Reguleringsparameters'!$D$46:$E$50,MATCH('3. Investeringen'!C49,'2. Reguleringsparameters'!$B$46:$B$50,0),MATCH('3. Investeringen'!F49,'2. Reguleringsparameters'!$D$43:$E$43,0))</f>
        <v>0.5</v>
      </c>
      <c r="M49" s="117">
        <f t="shared" si="1"/>
        <v>43.5</v>
      </c>
      <c r="N49" s="172">
        <f t="shared" si="2"/>
        <v>2011</v>
      </c>
      <c r="O49" s="85">
        <v>32574940.605961334</v>
      </c>
      <c r="P49" s="85">
        <v>32672665.427779216</v>
      </c>
      <c r="Q49" s="105"/>
    </row>
    <row r="50" spans="2:17" x14ac:dyDescent="0.2">
      <c r="B50" s="85">
        <v>36</v>
      </c>
      <c r="C50" s="85" t="s">
        <v>146</v>
      </c>
      <c r="D50" s="85" t="s">
        <v>155</v>
      </c>
      <c r="E50" s="85"/>
      <c r="F50" s="85" t="s">
        <v>124</v>
      </c>
      <c r="G50" s="87" t="str">
        <f t="shared" si="3"/>
        <v>Nieuwe investeringen TD</v>
      </c>
      <c r="H50" s="87">
        <f t="shared" si="4"/>
        <v>1</v>
      </c>
      <c r="I50" s="87">
        <f t="shared" si="4"/>
        <v>0</v>
      </c>
      <c r="J50" s="85">
        <v>30</v>
      </c>
      <c r="K50" s="114">
        <v>2009</v>
      </c>
      <c r="L50" s="117">
        <f>INDEX('2. Reguleringsparameters'!$D$46:$E$50,MATCH('3. Investeringen'!C50,'2. Reguleringsparameters'!$B$46:$B$50,0),MATCH('3. Investeringen'!F50,'2. Reguleringsparameters'!$D$43:$E$43,0))</f>
        <v>0.5</v>
      </c>
      <c r="M50" s="117">
        <f t="shared" si="1"/>
        <v>28.5</v>
      </c>
      <c r="N50" s="172">
        <f t="shared" si="2"/>
        <v>2011</v>
      </c>
      <c r="O50" s="85">
        <v>4424563.7953854455</v>
      </c>
      <c r="P50" s="85">
        <v>4437837.4867716022</v>
      </c>
      <c r="Q50" s="105"/>
    </row>
    <row r="51" spans="2:17" x14ac:dyDescent="0.2">
      <c r="B51" s="85">
        <v>37</v>
      </c>
      <c r="C51" s="85" t="s">
        <v>146</v>
      </c>
      <c r="D51" s="85" t="s">
        <v>155</v>
      </c>
      <c r="E51" s="85"/>
      <c r="F51" s="85" t="s">
        <v>124</v>
      </c>
      <c r="G51" s="87" t="str">
        <f t="shared" si="3"/>
        <v>Nieuwe investeringen TD</v>
      </c>
      <c r="H51" s="87">
        <f t="shared" si="4"/>
        <v>1</v>
      </c>
      <c r="I51" s="87">
        <f t="shared" si="4"/>
        <v>0</v>
      </c>
      <c r="J51" s="85">
        <v>25</v>
      </c>
      <c r="K51" s="114">
        <v>2009</v>
      </c>
      <c r="L51" s="117">
        <f>INDEX('2. Reguleringsparameters'!$D$46:$E$50,MATCH('3. Investeringen'!C51,'2. Reguleringsparameters'!$B$46:$B$50,0),MATCH('3. Investeringen'!F51,'2. Reguleringsparameters'!$D$43:$E$43,0))</f>
        <v>0.5</v>
      </c>
      <c r="M51" s="117">
        <f t="shared" si="1"/>
        <v>23.5</v>
      </c>
      <c r="N51" s="172">
        <f t="shared" si="2"/>
        <v>2011</v>
      </c>
      <c r="O51" s="85">
        <v>-9175.5186000178601</v>
      </c>
      <c r="P51" s="85">
        <v>-9203.045155817912</v>
      </c>
      <c r="Q51" s="105"/>
    </row>
    <row r="52" spans="2:17" x14ac:dyDescent="0.2">
      <c r="B52" s="85">
        <v>38</v>
      </c>
      <c r="C52" s="85" t="s">
        <v>146</v>
      </c>
      <c r="D52" s="85" t="s">
        <v>155</v>
      </c>
      <c r="E52" s="85"/>
      <c r="F52" s="85" t="s">
        <v>124</v>
      </c>
      <c r="G52" s="87" t="str">
        <f t="shared" si="3"/>
        <v>Nieuwe investeringen TD</v>
      </c>
      <c r="H52" s="87">
        <f t="shared" si="4"/>
        <v>1</v>
      </c>
      <c r="I52" s="87">
        <f t="shared" si="4"/>
        <v>0</v>
      </c>
      <c r="J52" s="85">
        <v>10</v>
      </c>
      <c r="K52" s="114">
        <v>2009</v>
      </c>
      <c r="L52" s="117">
        <f>INDEX('2. Reguleringsparameters'!$D$46:$E$50,MATCH('3. Investeringen'!C52,'2. Reguleringsparameters'!$B$46:$B$50,0),MATCH('3. Investeringen'!F52,'2. Reguleringsparameters'!$D$43:$E$43,0))</f>
        <v>0.5</v>
      </c>
      <c r="M52" s="117">
        <f t="shared" si="1"/>
        <v>8.5</v>
      </c>
      <c r="N52" s="172">
        <f t="shared" si="2"/>
        <v>2011</v>
      </c>
      <c r="O52" s="85">
        <v>3516230.2226229999</v>
      </c>
      <c r="P52" s="85">
        <v>3526778.913290869</v>
      </c>
      <c r="Q52" s="105"/>
    </row>
    <row r="53" spans="2:17" x14ac:dyDescent="0.2">
      <c r="B53" s="85">
        <v>39</v>
      </c>
      <c r="C53" s="85" t="s">
        <v>146</v>
      </c>
      <c r="D53" s="85" t="s">
        <v>155</v>
      </c>
      <c r="E53" s="85"/>
      <c r="F53" s="85" t="s">
        <v>124</v>
      </c>
      <c r="G53" s="87" t="str">
        <f t="shared" si="3"/>
        <v>Nieuwe investeringen TD</v>
      </c>
      <c r="H53" s="87">
        <f t="shared" si="4"/>
        <v>1</v>
      </c>
      <c r="I53" s="87">
        <f t="shared" si="4"/>
        <v>0</v>
      </c>
      <c r="J53" s="85">
        <v>5</v>
      </c>
      <c r="K53" s="114">
        <v>2009</v>
      </c>
      <c r="L53" s="117">
        <f>INDEX('2. Reguleringsparameters'!$D$46:$E$50,MATCH('3. Investeringen'!C53,'2. Reguleringsparameters'!$B$46:$B$50,0),MATCH('3. Investeringen'!F53,'2. Reguleringsparameters'!$D$43:$E$43,0))</f>
        <v>0.5</v>
      </c>
      <c r="M53" s="117">
        <f t="shared" si="1"/>
        <v>3.5</v>
      </c>
      <c r="N53" s="172">
        <f t="shared" si="2"/>
        <v>2011</v>
      </c>
      <c r="O53" s="85">
        <v>4691035.86944832</v>
      </c>
      <c r="P53" s="85">
        <v>4705108.9770566644</v>
      </c>
      <c r="Q53" s="105"/>
    </row>
    <row r="54" spans="2:17" x14ac:dyDescent="0.2">
      <c r="B54" s="85">
        <v>40</v>
      </c>
      <c r="C54" s="85" t="s">
        <v>146</v>
      </c>
      <c r="D54" s="85" t="s">
        <v>155</v>
      </c>
      <c r="E54" s="85"/>
      <c r="F54" s="85" t="s">
        <v>124</v>
      </c>
      <c r="G54" s="87" t="str">
        <f t="shared" si="3"/>
        <v>Nieuwe investeringen TD</v>
      </c>
      <c r="H54" s="87">
        <f t="shared" si="4"/>
        <v>1</v>
      </c>
      <c r="I54" s="87">
        <f t="shared" si="4"/>
        <v>0</v>
      </c>
      <c r="J54" s="85">
        <v>0</v>
      </c>
      <c r="K54" s="114">
        <v>2009</v>
      </c>
      <c r="L54" s="117">
        <f>INDEX('2. Reguleringsparameters'!$D$46:$E$50,MATCH('3. Investeringen'!C54,'2. Reguleringsparameters'!$B$46:$B$50,0),MATCH('3. Investeringen'!F54,'2. Reguleringsparameters'!$D$43:$E$43,0))</f>
        <v>0.5</v>
      </c>
      <c r="M54" s="117">
        <f t="shared" si="1"/>
        <v>0</v>
      </c>
      <c r="N54" s="172">
        <f t="shared" si="2"/>
        <v>2011</v>
      </c>
      <c r="O54" s="85">
        <v>47970.9</v>
      </c>
      <c r="P54" s="85">
        <v>48114.812699999995</v>
      </c>
      <c r="Q54" s="105"/>
    </row>
    <row r="55" spans="2:17" x14ac:dyDescent="0.2">
      <c r="B55" s="85">
        <v>41</v>
      </c>
      <c r="C55" s="85" t="s">
        <v>146</v>
      </c>
      <c r="D55" s="85" t="s">
        <v>155</v>
      </c>
      <c r="E55" s="85"/>
      <c r="F55" s="85" t="s">
        <v>124</v>
      </c>
      <c r="G55" s="87" t="str">
        <f t="shared" si="3"/>
        <v>Nieuwe investeringen TD</v>
      </c>
      <c r="H55" s="87">
        <f t="shared" ref="H55:I74" si="5">IF($F55=H$14,1,0)</f>
        <v>1</v>
      </c>
      <c r="I55" s="87">
        <f t="shared" si="5"/>
        <v>0</v>
      </c>
      <c r="J55" s="85">
        <v>55</v>
      </c>
      <c r="K55" s="114">
        <v>2010</v>
      </c>
      <c r="L55" s="117">
        <f>INDEX('2. Reguleringsparameters'!$D$46:$E$50,MATCH('3. Investeringen'!C55,'2. Reguleringsparameters'!$B$46:$B$50,0),MATCH('3. Investeringen'!F55,'2. Reguleringsparameters'!$D$43:$E$43,0))</f>
        <v>0.5</v>
      </c>
      <c r="M55" s="117">
        <f t="shared" si="1"/>
        <v>54.5</v>
      </c>
      <c r="N55" s="172">
        <f t="shared" si="2"/>
        <v>2011</v>
      </c>
      <c r="O55" s="85">
        <v>9808066.3499090895</v>
      </c>
      <c r="P55" s="85">
        <v>9808066.3499090895</v>
      </c>
      <c r="Q55" s="105"/>
    </row>
    <row r="56" spans="2:17" x14ac:dyDescent="0.2">
      <c r="B56" s="85">
        <v>42</v>
      </c>
      <c r="C56" s="85" t="s">
        <v>146</v>
      </c>
      <c r="D56" s="85" t="s">
        <v>155</v>
      </c>
      <c r="E56" s="85"/>
      <c r="F56" s="85" t="s">
        <v>124</v>
      </c>
      <c r="G56" s="87" t="str">
        <f t="shared" si="3"/>
        <v>Nieuwe investeringen TD</v>
      </c>
      <c r="H56" s="87">
        <f t="shared" si="5"/>
        <v>1</v>
      </c>
      <c r="I56" s="87">
        <f t="shared" si="5"/>
        <v>0</v>
      </c>
      <c r="J56" s="85">
        <v>45</v>
      </c>
      <c r="K56" s="114">
        <v>2010</v>
      </c>
      <c r="L56" s="117">
        <f>INDEX('2. Reguleringsparameters'!$D$46:$E$50,MATCH('3. Investeringen'!C56,'2. Reguleringsparameters'!$B$46:$B$50,0),MATCH('3. Investeringen'!F56,'2. Reguleringsparameters'!$D$43:$E$43,0))</f>
        <v>0.5</v>
      </c>
      <c r="M56" s="117">
        <f t="shared" si="1"/>
        <v>44.5</v>
      </c>
      <c r="N56" s="172">
        <f t="shared" si="2"/>
        <v>2011</v>
      </c>
      <c r="O56" s="85">
        <v>22891708.403222222</v>
      </c>
      <c r="P56" s="85">
        <v>22891708.403222222</v>
      </c>
      <c r="Q56" s="105"/>
    </row>
    <row r="57" spans="2:17" x14ac:dyDescent="0.2">
      <c r="B57" s="85">
        <v>43</v>
      </c>
      <c r="C57" s="85" t="s">
        <v>146</v>
      </c>
      <c r="D57" s="85" t="s">
        <v>155</v>
      </c>
      <c r="E57" s="85"/>
      <c r="F57" s="85" t="s">
        <v>124</v>
      </c>
      <c r="G57" s="87" t="str">
        <f t="shared" si="3"/>
        <v>Nieuwe investeringen TD</v>
      </c>
      <c r="H57" s="87">
        <f t="shared" si="5"/>
        <v>1</v>
      </c>
      <c r="I57" s="87">
        <f t="shared" si="5"/>
        <v>0</v>
      </c>
      <c r="J57" s="85">
        <v>30</v>
      </c>
      <c r="K57" s="114">
        <v>2010</v>
      </c>
      <c r="L57" s="117">
        <f>INDEX('2. Reguleringsparameters'!$D$46:$E$50,MATCH('3. Investeringen'!C57,'2. Reguleringsparameters'!$B$46:$B$50,0),MATCH('3. Investeringen'!F57,'2. Reguleringsparameters'!$D$43:$E$43,0))</f>
        <v>0.5</v>
      </c>
      <c r="M57" s="117">
        <f t="shared" si="1"/>
        <v>29.5</v>
      </c>
      <c r="N57" s="172">
        <f t="shared" si="2"/>
        <v>2011</v>
      </c>
      <c r="O57" s="85">
        <v>5256944.7121666661</v>
      </c>
      <c r="P57" s="85">
        <v>5256944.7121666661</v>
      </c>
      <c r="Q57" s="105"/>
    </row>
    <row r="58" spans="2:17" x14ac:dyDescent="0.2">
      <c r="B58" s="85">
        <v>44</v>
      </c>
      <c r="C58" s="85" t="s">
        <v>146</v>
      </c>
      <c r="D58" s="85" t="s">
        <v>155</v>
      </c>
      <c r="E58" s="85"/>
      <c r="F58" s="85" t="s">
        <v>124</v>
      </c>
      <c r="G58" s="87" t="str">
        <f t="shared" si="3"/>
        <v>Nieuwe investeringen TD</v>
      </c>
      <c r="H58" s="87">
        <f t="shared" si="5"/>
        <v>1</v>
      </c>
      <c r="I58" s="87">
        <f t="shared" si="5"/>
        <v>0</v>
      </c>
      <c r="J58" s="85">
        <v>10</v>
      </c>
      <c r="K58" s="114">
        <v>2010</v>
      </c>
      <c r="L58" s="117">
        <f>INDEX('2. Reguleringsparameters'!$D$46:$E$50,MATCH('3. Investeringen'!C58,'2. Reguleringsparameters'!$B$46:$B$50,0),MATCH('3. Investeringen'!F58,'2. Reguleringsparameters'!$D$43:$E$43,0))</f>
        <v>0.5</v>
      </c>
      <c r="M58" s="117">
        <f t="shared" si="1"/>
        <v>9.5</v>
      </c>
      <c r="N58" s="172">
        <f t="shared" si="2"/>
        <v>2011</v>
      </c>
      <c r="O58" s="85">
        <v>4478566.95</v>
      </c>
      <c r="P58" s="85">
        <v>4478566.95</v>
      </c>
      <c r="Q58" s="105"/>
    </row>
    <row r="59" spans="2:17" x14ac:dyDescent="0.2">
      <c r="B59" s="85">
        <v>45</v>
      </c>
      <c r="C59" s="85" t="s">
        <v>146</v>
      </c>
      <c r="D59" s="85" t="s">
        <v>155</v>
      </c>
      <c r="E59" s="85"/>
      <c r="F59" s="85" t="s">
        <v>124</v>
      </c>
      <c r="G59" s="87" t="str">
        <f t="shared" si="3"/>
        <v>Nieuwe investeringen TD</v>
      </c>
      <c r="H59" s="87">
        <f t="shared" si="5"/>
        <v>1</v>
      </c>
      <c r="I59" s="87">
        <f t="shared" si="5"/>
        <v>0</v>
      </c>
      <c r="J59" s="85">
        <v>5</v>
      </c>
      <c r="K59" s="114">
        <v>2010</v>
      </c>
      <c r="L59" s="117">
        <f>INDEX('2. Reguleringsparameters'!$D$46:$E$50,MATCH('3. Investeringen'!C59,'2. Reguleringsparameters'!$B$46:$B$50,0),MATCH('3. Investeringen'!F59,'2. Reguleringsparameters'!$D$43:$E$43,0))</f>
        <v>0.5</v>
      </c>
      <c r="M59" s="117">
        <f t="shared" si="1"/>
        <v>4.5</v>
      </c>
      <c r="N59" s="172">
        <f t="shared" si="2"/>
        <v>2011</v>
      </c>
      <c r="O59" s="85">
        <v>10834699.770000001</v>
      </c>
      <c r="P59" s="85">
        <v>10834699.770000001</v>
      </c>
      <c r="Q59" s="105"/>
    </row>
    <row r="60" spans="2:17" x14ac:dyDescent="0.2">
      <c r="B60" s="85">
        <v>46</v>
      </c>
      <c r="C60" s="85" t="s">
        <v>146</v>
      </c>
      <c r="D60" s="85" t="s">
        <v>155</v>
      </c>
      <c r="E60" s="85"/>
      <c r="F60" s="85" t="s">
        <v>124</v>
      </c>
      <c r="G60" s="87" t="str">
        <f t="shared" si="3"/>
        <v>Nieuwe investeringen TD</v>
      </c>
      <c r="H60" s="87">
        <f t="shared" si="5"/>
        <v>1</v>
      </c>
      <c r="I60" s="87">
        <f t="shared" si="5"/>
        <v>0</v>
      </c>
      <c r="J60" s="85">
        <v>0</v>
      </c>
      <c r="K60" s="114">
        <v>2010</v>
      </c>
      <c r="L60" s="117">
        <f>INDEX('2. Reguleringsparameters'!$D$46:$E$50,MATCH('3. Investeringen'!C60,'2. Reguleringsparameters'!$B$46:$B$50,0),MATCH('3. Investeringen'!F60,'2. Reguleringsparameters'!$D$43:$E$43,0))</f>
        <v>0.5</v>
      </c>
      <c r="M60" s="117">
        <f t="shared" si="1"/>
        <v>0</v>
      </c>
      <c r="N60" s="172">
        <f t="shared" si="2"/>
        <v>2011</v>
      </c>
      <c r="O60" s="85">
        <v>33430.99</v>
      </c>
      <c r="P60" s="85">
        <v>33430.99</v>
      </c>
      <c r="Q60" s="105"/>
    </row>
    <row r="61" spans="2:17" s="40" customFormat="1" x14ac:dyDescent="0.2">
      <c r="B61" s="85">
        <v>47</v>
      </c>
      <c r="C61" s="85" t="s">
        <v>146</v>
      </c>
      <c r="D61" s="85" t="s">
        <v>155</v>
      </c>
      <c r="E61" s="85"/>
      <c r="F61" s="85" t="s">
        <v>124</v>
      </c>
      <c r="G61" s="87" t="str">
        <f t="shared" si="3"/>
        <v>Nieuwe investeringen TD</v>
      </c>
      <c r="H61" s="87">
        <f t="shared" si="5"/>
        <v>1</v>
      </c>
      <c r="I61" s="87">
        <f t="shared" si="5"/>
        <v>0</v>
      </c>
      <c r="J61" s="85">
        <v>55</v>
      </c>
      <c r="K61" s="114">
        <v>2011</v>
      </c>
      <c r="L61" s="117">
        <f>INDEX('2. Reguleringsparameters'!$D$46:$E$50,MATCH('3. Investeringen'!C61,'2. Reguleringsparameters'!$B$46:$B$50,0),MATCH('3. Investeringen'!F61,'2. Reguleringsparameters'!$D$43:$E$43,0))</f>
        <v>0.5</v>
      </c>
      <c r="M61" s="117">
        <f t="shared" si="1"/>
        <v>55</v>
      </c>
      <c r="N61" s="172">
        <f t="shared" si="2"/>
        <v>2011</v>
      </c>
      <c r="O61" s="85">
        <v>13494812.239689998</v>
      </c>
      <c r="P61" s="85">
        <v>0</v>
      </c>
      <c r="Q61" s="105"/>
    </row>
    <row r="62" spans="2:17" x14ac:dyDescent="0.2">
      <c r="B62" s="85">
        <v>48</v>
      </c>
      <c r="C62" s="85" t="s">
        <v>146</v>
      </c>
      <c r="D62" s="85" t="s">
        <v>155</v>
      </c>
      <c r="E62" s="85"/>
      <c r="F62" s="85" t="s">
        <v>124</v>
      </c>
      <c r="G62" s="87" t="str">
        <f t="shared" si="3"/>
        <v>Nieuwe investeringen TD</v>
      </c>
      <c r="H62" s="87">
        <f t="shared" si="5"/>
        <v>1</v>
      </c>
      <c r="I62" s="87">
        <f t="shared" si="5"/>
        <v>0</v>
      </c>
      <c r="J62" s="85">
        <v>45</v>
      </c>
      <c r="K62" s="114">
        <v>2011</v>
      </c>
      <c r="L62" s="117">
        <f>INDEX('2. Reguleringsparameters'!$D$46:$E$50,MATCH('3. Investeringen'!C62,'2. Reguleringsparameters'!$B$46:$B$50,0),MATCH('3. Investeringen'!F62,'2. Reguleringsparameters'!$D$43:$E$43,0))</f>
        <v>0.5</v>
      </c>
      <c r="M62" s="117">
        <f t="shared" si="1"/>
        <v>45</v>
      </c>
      <c r="N62" s="172">
        <f t="shared" si="2"/>
        <v>2011</v>
      </c>
      <c r="O62" s="85">
        <v>38024999.512929998</v>
      </c>
      <c r="P62" s="85">
        <v>0</v>
      </c>
      <c r="Q62" s="105"/>
    </row>
    <row r="63" spans="2:17" x14ac:dyDescent="0.2">
      <c r="B63" s="85">
        <v>49</v>
      </c>
      <c r="C63" s="85" t="s">
        <v>146</v>
      </c>
      <c r="D63" s="85" t="s">
        <v>155</v>
      </c>
      <c r="E63" s="85"/>
      <c r="F63" s="85" t="s">
        <v>124</v>
      </c>
      <c r="G63" s="87" t="str">
        <f t="shared" si="3"/>
        <v>Nieuwe investeringen TD</v>
      </c>
      <c r="H63" s="87">
        <f t="shared" si="5"/>
        <v>1</v>
      </c>
      <c r="I63" s="87">
        <f t="shared" si="5"/>
        <v>0</v>
      </c>
      <c r="J63" s="85">
        <v>30</v>
      </c>
      <c r="K63" s="114">
        <v>2011</v>
      </c>
      <c r="L63" s="117">
        <f>INDEX('2. Reguleringsparameters'!$D$46:$E$50,MATCH('3. Investeringen'!C63,'2. Reguleringsparameters'!$B$46:$B$50,0),MATCH('3. Investeringen'!F63,'2. Reguleringsparameters'!$D$43:$E$43,0))</f>
        <v>0.5</v>
      </c>
      <c r="M63" s="117">
        <f t="shared" si="1"/>
        <v>30</v>
      </c>
      <c r="N63" s="172">
        <f t="shared" si="2"/>
        <v>2011</v>
      </c>
      <c r="O63" s="85">
        <v>6677561.0763699999</v>
      </c>
      <c r="P63" s="85">
        <v>0</v>
      </c>
      <c r="Q63" s="105"/>
    </row>
    <row r="64" spans="2:17" s="40" customFormat="1" x14ac:dyDescent="0.2">
      <c r="B64" s="85">
        <v>50</v>
      </c>
      <c r="C64" s="85" t="s">
        <v>146</v>
      </c>
      <c r="D64" s="85" t="s">
        <v>155</v>
      </c>
      <c r="E64" s="85"/>
      <c r="F64" s="85" t="s">
        <v>124</v>
      </c>
      <c r="G64" s="87" t="str">
        <f t="shared" si="3"/>
        <v>Nieuwe investeringen TD</v>
      </c>
      <c r="H64" s="87">
        <f t="shared" si="5"/>
        <v>1</v>
      </c>
      <c r="I64" s="87">
        <f t="shared" si="5"/>
        <v>0</v>
      </c>
      <c r="J64" s="85">
        <v>10</v>
      </c>
      <c r="K64" s="114">
        <v>2011</v>
      </c>
      <c r="L64" s="117">
        <f>INDEX('2. Reguleringsparameters'!$D$46:$E$50,MATCH('3. Investeringen'!C64,'2. Reguleringsparameters'!$B$46:$B$50,0),MATCH('3. Investeringen'!F64,'2. Reguleringsparameters'!$D$43:$E$43,0))</f>
        <v>0.5</v>
      </c>
      <c r="M64" s="117">
        <f t="shared" si="1"/>
        <v>10</v>
      </c>
      <c r="N64" s="172">
        <f t="shared" si="2"/>
        <v>2011</v>
      </c>
      <c r="O64" s="85">
        <v>2182171.2999999998</v>
      </c>
      <c r="P64" s="85">
        <v>0</v>
      </c>
      <c r="Q64" s="105"/>
    </row>
    <row r="65" spans="2:17" x14ac:dyDescent="0.2">
      <c r="B65" s="85">
        <v>51</v>
      </c>
      <c r="C65" s="85" t="s">
        <v>146</v>
      </c>
      <c r="D65" s="85" t="s">
        <v>155</v>
      </c>
      <c r="E65" s="85"/>
      <c r="F65" s="85" t="s">
        <v>124</v>
      </c>
      <c r="G65" s="87" t="str">
        <f t="shared" si="3"/>
        <v>Nieuwe investeringen TD</v>
      </c>
      <c r="H65" s="87">
        <f t="shared" si="5"/>
        <v>1</v>
      </c>
      <c r="I65" s="87">
        <f t="shared" si="5"/>
        <v>0</v>
      </c>
      <c r="J65" s="85">
        <v>5</v>
      </c>
      <c r="K65" s="114">
        <v>2011</v>
      </c>
      <c r="L65" s="117">
        <f>INDEX('2. Reguleringsparameters'!$D$46:$E$50,MATCH('3. Investeringen'!C65,'2. Reguleringsparameters'!$B$46:$B$50,0),MATCH('3. Investeringen'!F65,'2. Reguleringsparameters'!$D$43:$E$43,0))</f>
        <v>0.5</v>
      </c>
      <c r="M65" s="117">
        <f t="shared" si="1"/>
        <v>5</v>
      </c>
      <c r="N65" s="172">
        <f t="shared" si="2"/>
        <v>2011</v>
      </c>
      <c r="O65" s="85">
        <v>7722098.5499999998</v>
      </c>
      <c r="P65" s="85">
        <v>0</v>
      </c>
      <c r="Q65" s="105"/>
    </row>
    <row r="66" spans="2:17" x14ac:dyDescent="0.2">
      <c r="B66" s="85">
        <v>52</v>
      </c>
      <c r="C66" s="85" t="s">
        <v>146</v>
      </c>
      <c r="D66" s="85" t="s">
        <v>155</v>
      </c>
      <c r="E66" s="85"/>
      <c r="F66" s="85" t="s">
        <v>124</v>
      </c>
      <c r="G66" s="87" t="str">
        <f t="shared" si="3"/>
        <v>Nieuwe investeringen TD</v>
      </c>
      <c r="H66" s="87">
        <f t="shared" si="5"/>
        <v>1</v>
      </c>
      <c r="I66" s="87">
        <f t="shared" si="5"/>
        <v>0</v>
      </c>
      <c r="J66" s="85">
        <v>0</v>
      </c>
      <c r="K66" s="114">
        <v>2011</v>
      </c>
      <c r="L66" s="117">
        <f>INDEX('2. Reguleringsparameters'!$D$46:$E$50,MATCH('3. Investeringen'!C66,'2. Reguleringsparameters'!$B$46:$B$50,0),MATCH('3. Investeringen'!F66,'2. Reguleringsparameters'!$D$43:$E$43,0))</f>
        <v>0.5</v>
      </c>
      <c r="M66" s="117">
        <f t="shared" si="1"/>
        <v>0</v>
      </c>
      <c r="N66" s="172">
        <f t="shared" si="2"/>
        <v>2011</v>
      </c>
      <c r="O66" s="85">
        <v>137586.77479999998</v>
      </c>
      <c r="P66" s="85">
        <v>0</v>
      </c>
      <c r="Q66" s="105"/>
    </row>
    <row r="67" spans="2:17" x14ac:dyDescent="0.2">
      <c r="B67" s="85">
        <v>53</v>
      </c>
      <c r="C67" s="85" t="s">
        <v>146</v>
      </c>
      <c r="D67" s="85" t="s">
        <v>155</v>
      </c>
      <c r="E67" s="85"/>
      <c r="F67" s="85" t="s">
        <v>124</v>
      </c>
      <c r="G67" s="87" t="str">
        <f t="shared" si="3"/>
        <v>Nieuwe investeringen TD</v>
      </c>
      <c r="H67" s="87">
        <f t="shared" si="5"/>
        <v>1</v>
      </c>
      <c r="I67" s="87">
        <f t="shared" si="5"/>
        <v>0</v>
      </c>
      <c r="J67" s="85">
        <v>55</v>
      </c>
      <c r="K67" s="114">
        <v>2012</v>
      </c>
      <c r="L67" s="117">
        <f>INDEX('2. Reguleringsparameters'!$D$46:$E$50,MATCH('3. Investeringen'!C67,'2. Reguleringsparameters'!$B$46:$B$50,0),MATCH('3. Investeringen'!F67,'2. Reguleringsparameters'!$D$43:$E$43,0))</f>
        <v>0.5</v>
      </c>
      <c r="M67" s="117">
        <f t="shared" si="1"/>
        <v>55</v>
      </c>
      <c r="N67" s="172">
        <f t="shared" si="2"/>
        <v>2012</v>
      </c>
      <c r="O67" s="85">
        <v>13363187.147261519</v>
      </c>
      <c r="P67" s="85">
        <v>0</v>
      </c>
      <c r="Q67" s="105"/>
    </row>
    <row r="68" spans="2:17" x14ac:dyDescent="0.2">
      <c r="B68" s="85">
        <v>54</v>
      </c>
      <c r="C68" s="85" t="s">
        <v>146</v>
      </c>
      <c r="D68" s="85" t="s">
        <v>155</v>
      </c>
      <c r="E68" s="85"/>
      <c r="F68" s="85" t="s">
        <v>124</v>
      </c>
      <c r="G68" s="87" t="str">
        <f t="shared" si="3"/>
        <v>Nieuwe investeringen TD</v>
      </c>
      <c r="H68" s="87">
        <f t="shared" si="5"/>
        <v>1</v>
      </c>
      <c r="I68" s="87">
        <f t="shared" si="5"/>
        <v>0</v>
      </c>
      <c r="J68" s="85">
        <v>45</v>
      </c>
      <c r="K68" s="114">
        <v>2012</v>
      </c>
      <c r="L68" s="117">
        <f>INDEX('2. Reguleringsparameters'!$D$46:$E$50,MATCH('3. Investeringen'!C68,'2. Reguleringsparameters'!$B$46:$B$50,0),MATCH('3. Investeringen'!F68,'2. Reguleringsparameters'!$D$43:$E$43,0))</f>
        <v>0.5</v>
      </c>
      <c r="M68" s="117">
        <f t="shared" si="1"/>
        <v>45</v>
      </c>
      <c r="N68" s="172">
        <f t="shared" si="2"/>
        <v>2012</v>
      </c>
      <c r="O68" s="85">
        <v>43957908.116989553</v>
      </c>
      <c r="P68" s="85">
        <v>0</v>
      </c>
      <c r="Q68" s="105"/>
    </row>
    <row r="69" spans="2:17" x14ac:dyDescent="0.2">
      <c r="B69" s="85">
        <v>55</v>
      </c>
      <c r="C69" s="85" t="s">
        <v>146</v>
      </c>
      <c r="D69" s="85" t="s">
        <v>155</v>
      </c>
      <c r="E69" s="85"/>
      <c r="F69" s="85" t="s">
        <v>124</v>
      </c>
      <c r="G69" s="87" t="str">
        <f t="shared" si="3"/>
        <v>Nieuwe investeringen TD</v>
      </c>
      <c r="H69" s="87">
        <f t="shared" si="5"/>
        <v>1</v>
      </c>
      <c r="I69" s="87">
        <f t="shared" si="5"/>
        <v>0</v>
      </c>
      <c r="J69" s="85">
        <v>30</v>
      </c>
      <c r="K69" s="114">
        <v>2012</v>
      </c>
      <c r="L69" s="117">
        <f>INDEX('2. Reguleringsparameters'!$D$46:$E$50,MATCH('3. Investeringen'!C69,'2. Reguleringsparameters'!$B$46:$B$50,0),MATCH('3. Investeringen'!F69,'2. Reguleringsparameters'!$D$43:$E$43,0))</f>
        <v>0.5</v>
      </c>
      <c r="M69" s="117">
        <f t="shared" si="1"/>
        <v>30</v>
      </c>
      <c r="N69" s="172">
        <f t="shared" si="2"/>
        <v>2012</v>
      </c>
      <c r="O69" s="85">
        <v>5089160.9440969815</v>
      </c>
      <c r="P69" s="85">
        <v>0</v>
      </c>
      <c r="Q69" s="105"/>
    </row>
    <row r="70" spans="2:17" x14ac:dyDescent="0.2">
      <c r="B70" s="85">
        <v>56</v>
      </c>
      <c r="C70" s="85" t="s">
        <v>146</v>
      </c>
      <c r="D70" s="85" t="s">
        <v>155</v>
      </c>
      <c r="E70" s="85"/>
      <c r="F70" s="85" t="s">
        <v>124</v>
      </c>
      <c r="G70" s="87" t="str">
        <f t="shared" si="3"/>
        <v>Nieuwe investeringen TD</v>
      </c>
      <c r="H70" s="87">
        <f t="shared" si="5"/>
        <v>1</v>
      </c>
      <c r="I70" s="87">
        <f t="shared" si="5"/>
        <v>0</v>
      </c>
      <c r="J70" s="85">
        <v>25</v>
      </c>
      <c r="K70" s="114">
        <v>2012</v>
      </c>
      <c r="L70" s="117">
        <f>INDEX('2. Reguleringsparameters'!$D$46:$E$50,MATCH('3. Investeringen'!C70,'2. Reguleringsparameters'!$B$46:$B$50,0),MATCH('3. Investeringen'!F70,'2. Reguleringsparameters'!$D$43:$E$43,0))</f>
        <v>0.5</v>
      </c>
      <c r="M70" s="117">
        <f t="shared" si="1"/>
        <v>25</v>
      </c>
      <c r="N70" s="172">
        <f t="shared" si="2"/>
        <v>2012</v>
      </c>
      <c r="O70" s="85">
        <v>-5370.5563579738518</v>
      </c>
      <c r="P70" s="85">
        <v>0</v>
      </c>
      <c r="Q70" s="105"/>
    </row>
    <row r="71" spans="2:17" x14ac:dyDescent="0.2">
      <c r="B71" s="85">
        <v>57</v>
      </c>
      <c r="C71" s="85" t="s">
        <v>146</v>
      </c>
      <c r="D71" s="85" t="s">
        <v>155</v>
      </c>
      <c r="E71" s="85"/>
      <c r="F71" s="85" t="s">
        <v>124</v>
      </c>
      <c r="G71" s="87" t="str">
        <f t="shared" si="3"/>
        <v>Nieuwe investeringen TD</v>
      </c>
      <c r="H71" s="87">
        <f t="shared" si="5"/>
        <v>1</v>
      </c>
      <c r="I71" s="87">
        <f t="shared" si="5"/>
        <v>0</v>
      </c>
      <c r="J71" s="85">
        <v>10</v>
      </c>
      <c r="K71" s="114">
        <v>2012</v>
      </c>
      <c r="L71" s="117">
        <f>INDEX('2. Reguleringsparameters'!$D$46:$E$50,MATCH('3. Investeringen'!C71,'2. Reguleringsparameters'!$B$46:$B$50,0),MATCH('3. Investeringen'!F71,'2. Reguleringsparameters'!$D$43:$E$43,0))</f>
        <v>0.5</v>
      </c>
      <c r="M71" s="117">
        <f t="shared" si="1"/>
        <v>10</v>
      </c>
      <c r="N71" s="172">
        <f t="shared" si="2"/>
        <v>2012</v>
      </c>
      <c r="O71" s="85">
        <v>3900441.0477321758</v>
      </c>
      <c r="P71" s="85">
        <v>0</v>
      </c>
      <c r="Q71" s="105"/>
    </row>
    <row r="72" spans="2:17" s="40" customFormat="1" x14ac:dyDescent="0.2">
      <c r="B72" s="85">
        <v>58</v>
      </c>
      <c r="C72" s="85" t="s">
        <v>146</v>
      </c>
      <c r="D72" s="85" t="s">
        <v>155</v>
      </c>
      <c r="E72" s="85"/>
      <c r="F72" s="85" t="s">
        <v>124</v>
      </c>
      <c r="G72" s="87" t="str">
        <f t="shared" si="3"/>
        <v>Nieuwe investeringen TD</v>
      </c>
      <c r="H72" s="87">
        <f t="shared" si="5"/>
        <v>1</v>
      </c>
      <c r="I72" s="87">
        <f t="shared" si="5"/>
        <v>0</v>
      </c>
      <c r="J72" s="85">
        <v>5</v>
      </c>
      <c r="K72" s="114">
        <v>2012</v>
      </c>
      <c r="L72" s="117">
        <f>INDEX('2. Reguleringsparameters'!$D$46:$E$50,MATCH('3. Investeringen'!C72,'2. Reguleringsparameters'!$B$46:$B$50,0),MATCH('3. Investeringen'!F72,'2. Reguleringsparameters'!$D$43:$E$43,0))</f>
        <v>0.5</v>
      </c>
      <c r="M72" s="117">
        <f t="shared" si="1"/>
        <v>5</v>
      </c>
      <c r="N72" s="172">
        <f t="shared" si="2"/>
        <v>2012</v>
      </c>
      <c r="O72" s="85">
        <v>17473488</v>
      </c>
      <c r="P72" s="85">
        <v>0</v>
      </c>
      <c r="Q72" s="105"/>
    </row>
    <row r="73" spans="2:17" x14ac:dyDescent="0.2">
      <c r="B73" s="85">
        <v>59</v>
      </c>
      <c r="C73" s="85" t="s">
        <v>146</v>
      </c>
      <c r="D73" s="85" t="s">
        <v>155</v>
      </c>
      <c r="E73" s="85"/>
      <c r="F73" s="85" t="s">
        <v>124</v>
      </c>
      <c r="G73" s="87" t="str">
        <f t="shared" si="3"/>
        <v>Nieuwe investeringen TD</v>
      </c>
      <c r="H73" s="87">
        <f t="shared" si="5"/>
        <v>1</v>
      </c>
      <c r="I73" s="87">
        <f t="shared" si="5"/>
        <v>0</v>
      </c>
      <c r="J73" s="85">
        <v>0</v>
      </c>
      <c r="K73" s="114">
        <v>2012</v>
      </c>
      <c r="L73" s="117">
        <f>INDEX('2. Reguleringsparameters'!$D$46:$E$50,MATCH('3. Investeringen'!C73,'2. Reguleringsparameters'!$B$46:$B$50,0),MATCH('3. Investeringen'!F73,'2. Reguleringsparameters'!$D$43:$E$43,0))</f>
        <v>0.5</v>
      </c>
      <c r="M73" s="117">
        <f t="shared" si="1"/>
        <v>0</v>
      </c>
      <c r="N73" s="172">
        <f t="shared" si="2"/>
        <v>2012</v>
      </c>
      <c r="O73" s="85">
        <v>12059.711630890662</v>
      </c>
      <c r="P73" s="85">
        <v>0</v>
      </c>
      <c r="Q73" s="105"/>
    </row>
    <row r="74" spans="2:17" x14ac:dyDescent="0.2">
      <c r="B74" s="85">
        <v>60</v>
      </c>
      <c r="C74" s="85" t="s">
        <v>146</v>
      </c>
      <c r="D74" s="85" t="s">
        <v>155</v>
      </c>
      <c r="E74" s="85"/>
      <c r="F74" s="85" t="s">
        <v>124</v>
      </c>
      <c r="G74" s="87" t="str">
        <f t="shared" si="3"/>
        <v>Nieuwe investeringen TD</v>
      </c>
      <c r="H74" s="87">
        <f t="shared" si="5"/>
        <v>1</v>
      </c>
      <c r="I74" s="87">
        <f t="shared" si="5"/>
        <v>0</v>
      </c>
      <c r="J74" s="85">
        <v>55</v>
      </c>
      <c r="K74" s="114">
        <v>2013</v>
      </c>
      <c r="L74" s="117">
        <f>INDEX('2. Reguleringsparameters'!$D$46:$E$50,MATCH('3. Investeringen'!C74,'2. Reguleringsparameters'!$B$46:$B$50,0),MATCH('3. Investeringen'!F74,'2. Reguleringsparameters'!$D$43:$E$43,0))</f>
        <v>0.5</v>
      </c>
      <c r="M74" s="117">
        <f t="shared" si="1"/>
        <v>55</v>
      </c>
      <c r="N74" s="172">
        <f t="shared" si="2"/>
        <v>2013</v>
      </c>
      <c r="O74" s="85">
        <v>22340320.514799803</v>
      </c>
      <c r="P74" s="85">
        <v>0</v>
      </c>
      <c r="Q74" s="105"/>
    </row>
    <row r="75" spans="2:17" s="40" customFormat="1" x14ac:dyDescent="0.2">
      <c r="B75" s="85">
        <v>61</v>
      </c>
      <c r="C75" s="85" t="s">
        <v>146</v>
      </c>
      <c r="D75" s="85" t="s">
        <v>155</v>
      </c>
      <c r="E75" s="85"/>
      <c r="F75" s="85" t="s">
        <v>124</v>
      </c>
      <c r="G75" s="87" t="str">
        <f t="shared" si="3"/>
        <v>Nieuwe investeringen TD</v>
      </c>
      <c r="H75" s="87">
        <f t="shared" ref="H75:I94" si="6">IF($F75=H$14,1,0)</f>
        <v>1</v>
      </c>
      <c r="I75" s="87">
        <f t="shared" si="6"/>
        <v>0</v>
      </c>
      <c r="J75" s="85">
        <v>45</v>
      </c>
      <c r="K75" s="114">
        <v>2013</v>
      </c>
      <c r="L75" s="117">
        <f>INDEX('2. Reguleringsparameters'!$D$46:$E$50,MATCH('3. Investeringen'!C75,'2. Reguleringsparameters'!$B$46:$B$50,0),MATCH('3. Investeringen'!F75,'2. Reguleringsparameters'!$D$43:$E$43,0))</f>
        <v>0.5</v>
      </c>
      <c r="M75" s="117">
        <f t="shared" si="1"/>
        <v>45</v>
      </c>
      <c r="N75" s="172">
        <f t="shared" si="2"/>
        <v>2013</v>
      </c>
      <c r="O75" s="85">
        <v>49228152.331761673</v>
      </c>
      <c r="P75" s="85">
        <v>0</v>
      </c>
      <c r="Q75" s="105"/>
    </row>
    <row r="76" spans="2:17" x14ac:dyDescent="0.2">
      <c r="B76" s="85">
        <v>62</v>
      </c>
      <c r="C76" s="85" t="s">
        <v>146</v>
      </c>
      <c r="D76" s="85" t="s">
        <v>155</v>
      </c>
      <c r="E76" s="85"/>
      <c r="F76" s="85" t="s">
        <v>124</v>
      </c>
      <c r="G76" s="87" t="str">
        <f t="shared" si="3"/>
        <v>Nieuwe investeringen TD</v>
      </c>
      <c r="H76" s="87">
        <f t="shared" si="6"/>
        <v>1</v>
      </c>
      <c r="I76" s="87">
        <f t="shared" si="6"/>
        <v>0</v>
      </c>
      <c r="J76" s="85">
        <v>30</v>
      </c>
      <c r="K76" s="114">
        <v>2013</v>
      </c>
      <c r="L76" s="117">
        <f>INDEX('2. Reguleringsparameters'!$D$46:$E$50,MATCH('3. Investeringen'!C76,'2. Reguleringsparameters'!$B$46:$B$50,0),MATCH('3. Investeringen'!F76,'2. Reguleringsparameters'!$D$43:$E$43,0))</f>
        <v>0.5</v>
      </c>
      <c r="M76" s="117">
        <f t="shared" si="1"/>
        <v>30</v>
      </c>
      <c r="N76" s="172">
        <f t="shared" si="2"/>
        <v>2013</v>
      </c>
      <c r="O76" s="85">
        <v>7686306.7059701951</v>
      </c>
      <c r="P76" s="85">
        <v>0</v>
      </c>
      <c r="Q76" s="105"/>
    </row>
    <row r="77" spans="2:17" x14ac:dyDescent="0.2">
      <c r="B77" s="85">
        <v>63</v>
      </c>
      <c r="C77" s="85" t="s">
        <v>146</v>
      </c>
      <c r="D77" s="85" t="s">
        <v>155</v>
      </c>
      <c r="E77" s="85"/>
      <c r="F77" s="85" t="s">
        <v>124</v>
      </c>
      <c r="G77" s="87" t="str">
        <f t="shared" si="3"/>
        <v>Nieuwe investeringen TD</v>
      </c>
      <c r="H77" s="87">
        <f t="shared" si="6"/>
        <v>1</v>
      </c>
      <c r="I77" s="87">
        <f t="shared" si="6"/>
        <v>0</v>
      </c>
      <c r="J77" s="85">
        <v>25</v>
      </c>
      <c r="K77" s="114">
        <v>2013</v>
      </c>
      <c r="L77" s="117">
        <f>INDEX('2. Reguleringsparameters'!$D$46:$E$50,MATCH('3. Investeringen'!C77,'2. Reguleringsparameters'!$B$46:$B$50,0),MATCH('3. Investeringen'!F77,'2. Reguleringsparameters'!$D$43:$E$43,0))</f>
        <v>0.5</v>
      </c>
      <c r="M77" s="117">
        <f t="shared" si="1"/>
        <v>25</v>
      </c>
      <c r="N77" s="172">
        <f t="shared" si="2"/>
        <v>2013</v>
      </c>
      <c r="O77" s="85">
        <v>-1401.2938544116071</v>
      </c>
      <c r="P77" s="85">
        <v>0</v>
      </c>
      <c r="Q77" s="105"/>
    </row>
    <row r="78" spans="2:17" x14ac:dyDescent="0.2">
      <c r="B78" s="85">
        <v>64</v>
      </c>
      <c r="C78" s="85" t="s">
        <v>146</v>
      </c>
      <c r="D78" s="85" t="s">
        <v>155</v>
      </c>
      <c r="E78" s="85"/>
      <c r="F78" s="85" t="s">
        <v>124</v>
      </c>
      <c r="G78" s="87" t="str">
        <f t="shared" si="3"/>
        <v>Nieuwe investeringen TD</v>
      </c>
      <c r="H78" s="87">
        <f t="shared" si="6"/>
        <v>1</v>
      </c>
      <c r="I78" s="87">
        <f t="shared" si="6"/>
        <v>0</v>
      </c>
      <c r="J78" s="85">
        <v>10</v>
      </c>
      <c r="K78" s="114">
        <v>2013</v>
      </c>
      <c r="L78" s="117">
        <f>INDEX('2. Reguleringsparameters'!$D$46:$E$50,MATCH('3. Investeringen'!C78,'2. Reguleringsparameters'!$B$46:$B$50,0),MATCH('3. Investeringen'!F78,'2. Reguleringsparameters'!$D$43:$E$43,0))</f>
        <v>0.5</v>
      </c>
      <c r="M78" s="117">
        <f t="shared" si="1"/>
        <v>10</v>
      </c>
      <c r="N78" s="172">
        <f t="shared" si="2"/>
        <v>2013</v>
      </c>
      <c r="O78" s="85">
        <v>2842638.4733167468</v>
      </c>
      <c r="P78" s="85">
        <v>0</v>
      </c>
      <c r="Q78" s="105"/>
    </row>
    <row r="79" spans="2:17" x14ac:dyDescent="0.2">
      <c r="B79" s="85">
        <v>65</v>
      </c>
      <c r="C79" s="85" t="s">
        <v>146</v>
      </c>
      <c r="D79" s="85" t="s">
        <v>155</v>
      </c>
      <c r="E79" s="85"/>
      <c r="F79" s="85" t="s">
        <v>124</v>
      </c>
      <c r="G79" s="87" t="str">
        <f t="shared" si="3"/>
        <v>Nieuwe investeringen TD</v>
      </c>
      <c r="H79" s="87">
        <f t="shared" si="6"/>
        <v>1</v>
      </c>
      <c r="I79" s="87">
        <f t="shared" si="6"/>
        <v>0</v>
      </c>
      <c r="J79" s="85">
        <v>5</v>
      </c>
      <c r="K79" s="114">
        <v>2013</v>
      </c>
      <c r="L79" s="117">
        <f>INDEX('2. Reguleringsparameters'!$D$46:$E$50,MATCH('3. Investeringen'!C79,'2. Reguleringsparameters'!$B$46:$B$50,0),MATCH('3. Investeringen'!F79,'2. Reguleringsparameters'!$D$43:$E$43,0))</f>
        <v>0.5</v>
      </c>
      <c r="M79" s="117">
        <f t="shared" ref="M79:M142" si="7">IF(OR(J79=0,J79+K79+L79&lt;2011),0,MIN(J79,J79+L79+K79-2011))</f>
        <v>5</v>
      </c>
      <c r="N79" s="172">
        <f t="shared" ref="N79:N142" si="8">MAX(2011,K79)</f>
        <v>2013</v>
      </c>
      <c r="O79" s="85">
        <v>9177873.1720751766</v>
      </c>
      <c r="P79" s="85">
        <v>0</v>
      </c>
      <c r="Q79" s="105"/>
    </row>
    <row r="80" spans="2:17" x14ac:dyDescent="0.2">
      <c r="B80" s="85">
        <v>66</v>
      </c>
      <c r="C80" s="85" t="s">
        <v>146</v>
      </c>
      <c r="D80" s="85" t="s">
        <v>155</v>
      </c>
      <c r="E80" s="85"/>
      <c r="F80" s="85" t="s">
        <v>124</v>
      </c>
      <c r="G80" s="87" t="str">
        <f t="shared" ref="G80:G143" si="9">C80&amp;" "&amp;F80</f>
        <v>Nieuwe investeringen TD</v>
      </c>
      <c r="H80" s="87">
        <f t="shared" si="6"/>
        <v>1</v>
      </c>
      <c r="I80" s="87">
        <f t="shared" si="6"/>
        <v>0</v>
      </c>
      <c r="J80" s="85">
        <v>0</v>
      </c>
      <c r="K80" s="114">
        <v>2013</v>
      </c>
      <c r="L80" s="117">
        <f>INDEX('2. Reguleringsparameters'!$D$46:$E$50,MATCH('3. Investeringen'!C80,'2. Reguleringsparameters'!$B$46:$B$50,0),MATCH('3. Investeringen'!F80,'2. Reguleringsparameters'!$D$43:$E$43,0))</f>
        <v>0.5</v>
      </c>
      <c r="M80" s="117">
        <f t="shared" si="7"/>
        <v>0</v>
      </c>
      <c r="N80" s="172">
        <f t="shared" si="8"/>
        <v>2013</v>
      </c>
      <c r="O80" s="85">
        <v>28728.116766269552</v>
      </c>
      <c r="P80" s="85">
        <v>0</v>
      </c>
      <c r="Q80" s="105"/>
    </row>
    <row r="81" spans="2:17" x14ac:dyDescent="0.2">
      <c r="B81" s="85">
        <v>67</v>
      </c>
      <c r="C81" s="85" t="s">
        <v>146</v>
      </c>
      <c r="D81" s="85" t="s">
        <v>155</v>
      </c>
      <c r="E81" s="85"/>
      <c r="F81" s="85" t="s">
        <v>124</v>
      </c>
      <c r="G81" s="87" t="str">
        <f t="shared" si="9"/>
        <v>Nieuwe investeringen TD</v>
      </c>
      <c r="H81" s="87">
        <f t="shared" si="6"/>
        <v>1</v>
      </c>
      <c r="I81" s="87">
        <f t="shared" si="6"/>
        <v>0</v>
      </c>
      <c r="J81" s="85">
        <v>55</v>
      </c>
      <c r="K81" s="114">
        <v>2014</v>
      </c>
      <c r="L81" s="117">
        <f>INDEX('2. Reguleringsparameters'!$D$46:$E$50,MATCH('3. Investeringen'!C81,'2. Reguleringsparameters'!$B$46:$B$50,0),MATCH('3. Investeringen'!F81,'2. Reguleringsparameters'!$D$43:$E$43,0))</f>
        <v>0.5</v>
      </c>
      <c r="M81" s="117">
        <f t="shared" si="7"/>
        <v>55</v>
      </c>
      <c r="N81" s="172">
        <f t="shared" si="8"/>
        <v>2014</v>
      </c>
      <c r="O81" s="85">
        <v>24488760.42660493</v>
      </c>
      <c r="P81" s="85">
        <v>0</v>
      </c>
      <c r="Q81" s="105"/>
    </row>
    <row r="82" spans="2:17" x14ac:dyDescent="0.2">
      <c r="B82" s="85">
        <v>68</v>
      </c>
      <c r="C82" s="85" t="s">
        <v>146</v>
      </c>
      <c r="D82" s="85" t="s">
        <v>155</v>
      </c>
      <c r="E82" s="85"/>
      <c r="F82" s="85" t="s">
        <v>124</v>
      </c>
      <c r="G82" s="87" t="str">
        <f t="shared" si="9"/>
        <v>Nieuwe investeringen TD</v>
      </c>
      <c r="H82" s="87">
        <f t="shared" si="6"/>
        <v>1</v>
      </c>
      <c r="I82" s="87">
        <f t="shared" si="6"/>
        <v>0</v>
      </c>
      <c r="J82" s="85">
        <v>45</v>
      </c>
      <c r="K82" s="114">
        <v>2014</v>
      </c>
      <c r="L82" s="117">
        <f>INDEX('2. Reguleringsparameters'!$D$46:$E$50,MATCH('3. Investeringen'!C82,'2. Reguleringsparameters'!$B$46:$B$50,0),MATCH('3. Investeringen'!F82,'2. Reguleringsparameters'!$D$43:$E$43,0))</f>
        <v>0.5</v>
      </c>
      <c r="M82" s="117">
        <f t="shared" si="7"/>
        <v>45</v>
      </c>
      <c r="N82" s="172">
        <f t="shared" si="8"/>
        <v>2014</v>
      </c>
      <c r="O82" s="85">
        <v>61472326.789091587</v>
      </c>
      <c r="P82" s="85">
        <v>0</v>
      </c>
      <c r="Q82" s="105"/>
    </row>
    <row r="83" spans="2:17" s="40" customFormat="1" x14ac:dyDescent="0.2">
      <c r="B83" s="85">
        <v>69</v>
      </c>
      <c r="C83" s="85" t="s">
        <v>146</v>
      </c>
      <c r="D83" s="85" t="s">
        <v>155</v>
      </c>
      <c r="E83" s="85"/>
      <c r="F83" s="85" t="s">
        <v>124</v>
      </c>
      <c r="G83" s="87" t="str">
        <f t="shared" si="9"/>
        <v>Nieuwe investeringen TD</v>
      </c>
      <c r="H83" s="87">
        <f t="shared" si="6"/>
        <v>1</v>
      </c>
      <c r="I83" s="87">
        <f t="shared" si="6"/>
        <v>0</v>
      </c>
      <c r="J83" s="85">
        <v>30</v>
      </c>
      <c r="K83" s="114">
        <v>2014</v>
      </c>
      <c r="L83" s="117">
        <f>INDEX('2. Reguleringsparameters'!$D$46:$E$50,MATCH('3. Investeringen'!C83,'2. Reguleringsparameters'!$B$46:$B$50,0),MATCH('3. Investeringen'!F83,'2. Reguleringsparameters'!$D$43:$E$43,0))</f>
        <v>0.5</v>
      </c>
      <c r="M83" s="117">
        <f t="shared" si="7"/>
        <v>30</v>
      </c>
      <c r="N83" s="172">
        <f t="shared" si="8"/>
        <v>2014</v>
      </c>
      <c r="O83" s="85">
        <v>4976064.1508974358</v>
      </c>
      <c r="P83" s="85">
        <v>0</v>
      </c>
      <c r="Q83" s="105"/>
    </row>
    <row r="84" spans="2:17" x14ac:dyDescent="0.2">
      <c r="B84" s="85">
        <v>70</v>
      </c>
      <c r="C84" s="85" t="s">
        <v>146</v>
      </c>
      <c r="D84" s="85" t="s">
        <v>155</v>
      </c>
      <c r="E84" s="85"/>
      <c r="F84" s="85" t="s">
        <v>124</v>
      </c>
      <c r="G84" s="87" t="str">
        <f t="shared" si="9"/>
        <v>Nieuwe investeringen TD</v>
      </c>
      <c r="H84" s="87">
        <f t="shared" si="6"/>
        <v>1</v>
      </c>
      <c r="I84" s="87">
        <f t="shared" si="6"/>
        <v>0</v>
      </c>
      <c r="J84" s="85">
        <v>25</v>
      </c>
      <c r="K84" s="114">
        <v>2014</v>
      </c>
      <c r="L84" s="117">
        <f>INDEX('2. Reguleringsparameters'!$D$46:$E$50,MATCH('3. Investeringen'!C84,'2. Reguleringsparameters'!$B$46:$B$50,0),MATCH('3. Investeringen'!F84,'2. Reguleringsparameters'!$D$43:$E$43,0))</f>
        <v>0.5</v>
      </c>
      <c r="M84" s="117">
        <f t="shared" si="7"/>
        <v>25</v>
      </c>
      <c r="N84" s="172">
        <f t="shared" si="8"/>
        <v>2014</v>
      </c>
      <c r="O84" s="85">
        <v>-3272.543515036954</v>
      </c>
      <c r="P84" s="85">
        <v>0</v>
      </c>
      <c r="Q84" s="105"/>
    </row>
    <row r="85" spans="2:17" x14ac:dyDescent="0.2">
      <c r="B85" s="85">
        <v>71</v>
      </c>
      <c r="C85" s="85" t="s">
        <v>146</v>
      </c>
      <c r="D85" s="85" t="s">
        <v>155</v>
      </c>
      <c r="E85" s="85"/>
      <c r="F85" s="85" t="s">
        <v>124</v>
      </c>
      <c r="G85" s="87" t="str">
        <f t="shared" si="9"/>
        <v>Nieuwe investeringen TD</v>
      </c>
      <c r="H85" s="87">
        <f t="shared" si="6"/>
        <v>1</v>
      </c>
      <c r="I85" s="87">
        <f t="shared" si="6"/>
        <v>0</v>
      </c>
      <c r="J85" s="85">
        <v>10</v>
      </c>
      <c r="K85" s="114">
        <v>2014</v>
      </c>
      <c r="L85" s="117">
        <f>INDEX('2. Reguleringsparameters'!$D$46:$E$50,MATCH('3. Investeringen'!C85,'2. Reguleringsparameters'!$B$46:$B$50,0),MATCH('3. Investeringen'!F85,'2. Reguleringsparameters'!$D$43:$E$43,0))</f>
        <v>0.5</v>
      </c>
      <c r="M85" s="117">
        <f t="shared" si="7"/>
        <v>10</v>
      </c>
      <c r="N85" s="172">
        <f t="shared" si="8"/>
        <v>2014</v>
      </c>
      <c r="O85" s="85">
        <v>3004967.399744872</v>
      </c>
      <c r="P85" s="85">
        <v>0</v>
      </c>
      <c r="Q85" s="105"/>
    </row>
    <row r="86" spans="2:17" s="40" customFormat="1" x14ac:dyDescent="0.2">
      <c r="B86" s="85">
        <v>72</v>
      </c>
      <c r="C86" s="85" t="s">
        <v>146</v>
      </c>
      <c r="D86" s="85" t="s">
        <v>155</v>
      </c>
      <c r="E86" s="85"/>
      <c r="F86" s="85" t="s">
        <v>124</v>
      </c>
      <c r="G86" s="87" t="str">
        <f t="shared" si="9"/>
        <v>Nieuwe investeringen TD</v>
      </c>
      <c r="H86" s="87">
        <f t="shared" si="6"/>
        <v>1</v>
      </c>
      <c r="I86" s="87">
        <f t="shared" si="6"/>
        <v>0</v>
      </c>
      <c r="J86" s="85">
        <v>5</v>
      </c>
      <c r="K86" s="114">
        <v>2014</v>
      </c>
      <c r="L86" s="117">
        <f>INDEX('2. Reguleringsparameters'!$D$46:$E$50,MATCH('3. Investeringen'!C86,'2. Reguleringsparameters'!$B$46:$B$50,0),MATCH('3. Investeringen'!F86,'2. Reguleringsparameters'!$D$43:$E$43,0))</f>
        <v>0.5</v>
      </c>
      <c r="M86" s="117">
        <f t="shared" si="7"/>
        <v>5</v>
      </c>
      <c r="N86" s="172">
        <f t="shared" si="8"/>
        <v>2014</v>
      </c>
      <c r="O86" s="85">
        <v>4097106.1374831162</v>
      </c>
      <c r="P86" s="85">
        <v>0</v>
      </c>
      <c r="Q86" s="105"/>
    </row>
    <row r="87" spans="2:17" x14ac:dyDescent="0.2">
      <c r="B87" s="85">
        <v>73</v>
      </c>
      <c r="C87" s="85" t="s">
        <v>146</v>
      </c>
      <c r="D87" s="85" t="s">
        <v>155</v>
      </c>
      <c r="E87" s="85"/>
      <c r="F87" s="85" t="s">
        <v>124</v>
      </c>
      <c r="G87" s="87" t="str">
        <f t="shared" si="9"/>
        <v>Nieuwe investeringen TD</v>
      </c>
      <c r="H87" s="87">
        <f t="shared" si="6"/>
        <v>1</v>
      </c>
      <c r="I87" s="87">
        <f t="shared" si="6"/>
        <v>0</v>
      </c>
      <c r="J87" s="85">
        <v>0</v>
      </c>
      <c r="K87" s="114">
        <v>2014</v>
      </c>
      <c r="L87" s="117">
        <f>INDEX('2. Reguleringsparameters'!$D$46:$E$50,MATCH('3. Investeringen'!C87,'2. Reguleringsparameters'!$B$46:$B$50,0),MATCH('3. Investeringen'!F87,'2. Reguleringsparameters'!$D$43:$E$43,0))</f>
        <v>0.5</v>
      </c>
      <c r="M87" s="117">
        <f t="shared" si="7"/>
        <v>0</v>
      </c>
      <c r="N87" s="172">
        <f t="shared" si="8"/>
        <v>2014</v>
      </c>
      <c r="O87" s="85">
        <v>35072.477688024795</v>
      </c>
      <c r="P87" s="85">
        <v>0</v>
      </c>
      <c r="Q87" s="105"/>
    </row>
    <row r="88" spans="2:17" x14ac:dyDescent="0.2">
      <c r="B88" s="85">
        <v>74</v>
      </c>
      <c r="C88" s="85" t="s">
        <v>146</v>
      </c>
      <c r="D88" s="85" t="s">
        <v>155</v>
      </c>
      <c r="E88" s="85"/>
      <c r="F88" s="85" t="s">
        <v>124</v>
      </c>
      <c r="G88" s="87" t="str">
        <f t="shared" si="9"/>
        <v>Nieuwe investeringen TD</v>
      </c>
      <c r="H88" s="87">
        <f t="shared" si="6"/>
        <v>1</v>
      </c>
      <c r="I88" s="87">
        <f t="shared" si="6"/>
        <v>0</v>
      </c>
      <c r="J88" s="85">
        <v>55</v>
      </c>
      <c r="K88" s="114">
        <v>2015</v>
      </c>
      <c r="L88" s="117">
        <f>INDEX('2. Reguleringsparameters'!$D$46:$E$50,MATCH('3. Investeringen'!C88,'2. Reguleringsparameters'!$B$46:$B$50,0),MATCH('3. Investeringen'!F88,'2. Reguleringsparameters'!$D$43:$E$43,0))</f>
        <v>0.5</v>
      </c>
      <c r="M88" s="117">
        <f t="shared" si="7"/>
        <v>55</v>
      </c>
      <c r="N88" s="172">
        <f t="shared" si="8"/>
        <v>2015</v>
      </c>
      <c r="O88" s="85">
        <v>25790866.982650425</v>
      </c>
      <c r="P88" s="85">
        <v>0</v>
      </c>
      <c r="Q88" s="105"/>
    </row>
    <row r="89" spans="2:17" x14ac:dyDescent="0.2">
      <c r="B89" s="85">
        <v>75</v>
      </c>
      <c r="C89" s="85" t="s">
        <v>146</v>
      </c>
      <c r="D89" s="85" t="s">
        <v>155</v>
      </c>
      <c r="E89" s="85"/>
      <c r="F89" s="85" t="s">
        <v>124</v>
      </c>
      <c r="G89" s="87" t="str">
        <f t="shared" si="9"/>
        <v>Nieuwe investeringen TD</v>
      </c>
      <c r="H89" s="87">
        <f t="shared" si="6"/>
        <v>1</v>
      </c>
      <c r="I89" s="87">
        <f t="shared" si="6"/>
        <v>0</v>
      </c>
      <c r="J89" s="85">
        <v>45</v>
      </c>
      <c r="K89" s="114">
        <v>2015</v>
      </c>
      <c r="L89" s="117">
        <f>INDEX('2. Reguleringsparameters'!$D$46:$E$50,MATCH('3. Investeringen'!C89,'2. Reguleringsparameters'!$B$46:$B$50,0),MATCH('3. Investeringen'!F89,'2. Reguleringsparameters'!$D$43:$E$43,0))</f>
        <v>0.5</v>
      </c>
      <c r="M89" s="117">
        <f t="shared" si="7"/>
        <v>45</v>
      </c>
      <c r="N89" s="172">
        <f t="shared" si="8"/>
        <v>2015</v>
      </c>
      <c r="O89" s="85">
        <v>76243971.889764026</v>
      </c>
      <c r="P89" s="85">
        <v>0</v>
      </c>
      <c r="Q89" s="105"/>
    </row>
    <row r="90" spans="2:17" x14ac:dyDescent="0.2">
      <c r="B90" s="85">
        <v>76</v>
      </c>
      <c r="C90" s="85" t="s">
        <v>146</v>
      </c>
      <c r="D90" s="85" t="s">
        <v>155</v>
      </c>
      <c r="E90" s="85"/>
      <c r="F90" s="85" t="s">
        <v>124</v>
      </c>
      <c r="G90" s="87" t="str">
        <f t="shared" si="9"/>
        <v>Nieuwe investeringen TD</v>
      </c>
      <c r="H90" s="87">
        <f t="shared" si="6"/>
        <v>1</v>
      </c>
      <c r="I90" s="87">
        <f t="shared" si="6"/>
        <v>0</v>
      </c>
      <c r="J90" s="85">
        <v>30</v>
      </c>
      <c r="K90" s="114">
        <v>2015</v>
      </c>
      <c r="L90" s="117">
        <f>INDEX('2. Reguleringsparameters'!$D$46:$E$50,MATCH('3. Investeringen'!C90,'2. Reguleringsparameters'!$B$46:$B$50,0),MATCH('3. Investeringen'!F90,'2. Reguleringsparameters'!$D$43:$E$43,0))</f>
        <v>0.5</v>
      </c>
      <c r="M90" s="117">
        <f t="shared" si="7"/>
        <v>30</v>
      </c>
      <c r="N90" s="172">
        <f t="shared" si="8"/>
        <v>2015</v>
      </c>
      <c r="O90" s="85">
        <v>5221887.6554170987</v>
      </c>
      <c r="P90" s="85">
        <v>0</v>
      </c>
      <c r="Q90" s="105"/>
    </row>
    <row r="91" spans="2:17" x14ac:dyDescent="0.2">
      <c r="B91" s="85">
        <v>77</v>
      </c>
      <c r="C91" s="85" t="s">
        <v>146</v>
      </c>
      <c r="D91" s="85" t="s">
        <v>155</v>
      </c>
      <c r="E91" s="85"/>
      <c r="F91" s="85" t="s">
        <v>124</v>
      </c>
      <c r="G91" s="87" t="str">
        <f t="shared" si="9"/>
        <v>Nieuwe investeringen TD</v>
      </c>
      <c r="H91" s="87">
        <f t="shared" si="6"/>
        <v>1</v>
      </c>
      <c r="I91" s="87">
        <f t="shared" si="6"/>
        <v>0</v>
      </c>
      <c r="J91" s="85">
        <v>25</v>
      </c>
      <c r="K91" s="114">
        <v>2015</v>
      </c>
      <c r="L91" s="117">
        <f>INDEX('2. Reguleringsparameters'!$D$46:$E$50,MATCH('3. Investeringen'!C91,'2. Reguleringsparameters'!$B$46:$B$50,0),MATCH('3. Investeringen'!F91,'2. Reguleringsparameters'!$D$43:$E$43,0))</f>
        <v>0.5</v>
      </c>
      <c r="M91" s="117">
        <f t="shared" si="7"/>
        <v>25</v>
      </c>
      <c r="N91" s="172">
        <f t="shared" si="8"/>
        <v>2015</v>
      </c>
      <c r="O91" s="85">
        <v>-2483.701508650443</v>
      </c>
      <c r="P91" s="85">
        <v>0</v>
      </c>
      <c r="Q91" s="105"/>
    </row>
    <row r="92" spans="2:17" x14ac:dyDescent="0.2">
      <c r="B92" s="85">
        <v>78</v>
      </c>
      <c r="C92" s="85" t="s">
        <v>146</v>
      </c>
      <c r="D92" s="85" t="s">
        <v>155</v>
      </c>
      <c r="E92" s="85"/>
      <c r="F92" s="85" t="s">
        <v>124</v>
      </c>
      <c r="G92" s="87" t="str">
        <f t="shared" si="9"/>
        <v>Nieuwe investeringen TD</v>
      </c>
      <c r="H92" s="87">
        <f t="shared" si="6"/>
        <v>1</v>
      </c>
      <c r="I92" s="87">
        <f t="shared" si="6"/>
        <v>0</v>
      </c>
      <c r="J92" s="85">
        <v>10</v>
      </c>
      <c r="K92" s="114">
        <v>2015</v>
      </c>
      <c r="L92" s="117">
        <f>INDEX('2. Reguleringsparameters'!$D$46:$E$50,MATCH('3. Investeringen'!C92,'2. Reguleringsparameters'!$B$46:$B$50,0),MATCH('3. Investeringen'!F92,'2. Reguleringsparameters'!$D$43:$E$43,0))</f>
        <v>0.5</v>
      </c>
      <c r="M92" s="117">
        <f t="shared" si="7"/>
        <v>10</v>
      </c>
      <c r="N92" s="172">
        <f t="shared" si="8"/>
        <v>2015</v>
      </c>
      <c r="O92" s="85">
        <v>1644790.7112601611</v>
      </c>
      <c r="P92" s="85">
        <v>0</v>
      </c>
      <c r="Q92" s="105"/>
    </row>
    <row r="93" spans="2:17" x14ac:dyDescent="0.2">
      <c r="B93" s="85">
        <v>79</v>
      </c>
      <c r="C93" s="85" t="s">
        <v>146</v>
      </c>
      <c r="D93" s="85" t="s">
        <v>155</v>
      </c>
      <c r="E93" s="85"/>
      <c r="F93" s="85" t="s">
        <v>124</v>
      </c>
      <c r="G93" s="87" t="str">
        <f t="shared" si="9"/>
        <v>Nieuwe investeringen TD</v>
      </c>
      <c r="H93" s="87">
        <f t="shared" si="6"/>
        <v>1</v>
      </c>
      <c r="I93" s="87">
        <f t="shared" si="6"/>
        <v>0</v>
      </c>
      <c r="J93" s="85">
        <v>5</v>
      </c>
      <c r="K93" s="114">
        <v>2015</v>
      </c>
      <c r="L93" s="117">
        <f>INDEX('2. Reguleringsparameters'!$D$46:$E$50,MATCH('3. Investeringen'!C93,'2. Reguleringsparameters'!$B$46:$B$50,0),MATCH('3. Investeringen'!F93,'2. Reguleringsparameters'!$D$43:$E$43,0))</f>
        <v>0.5</v>
      </c>
      <c r="M93" s="117">
        <f t="shared" si="7"/>
        <v>5</v>
      </c>
      <c r="N93" s="172">
        <f t="shared" si="8"/>
        <v>2015</v>
      </c>
      <c r="O93" s="85">
        <v>9158762.2248203494</v>
      </c>
      <c r="P93" s="85">
        <v>0</v>
      </c>
      <c r="Q93" s="105"/>
    </row>
    <row r="94" spans="2:17" s="40" customFormat="1" x14ac:dyDescent="0.2">
      <c r="B94" s="85">
        <v>80</v>
      </c>
      <c r="C94" s="85" t="s">
        <v>146</v>
      </c>
      <c r="D94" s="85" t="s">
        <v>155</v>
      </c>
      <c r="E94" s="85"/>
      <c r="F94" s="85" t="s">
        <v>124</v>
      </c>
      <c r="G94" s="87" t="str">
        <f t="shared" si="9"/>
        <v>Nieuwe investeringen TD</v>
      </c>
      <c r="H94" s="87">
        <f t="shared" si="6"/>
        <v>1</v>
      </c>
      <c r="I94" s="87">
        <f t="shared" si="6"/>
        <v>0</v>
      </c>
      <c r="J94" s="85">
        <v>0</v>
      </c>
      <c r="K94" s="114">
        <v>2015</v>
      </c>
      <c r="L94" s="117">
        <f>INDEX('2. Reguleringsparameters'!$D$46:$E$50,MATCH('3. Investeringen'!C94,'2. Reguleringsparameters'!$B$46:$B$50,0),MATCH('3. Investeringen'!F94,'2. Reguleringsparameters'!$D$43:$E$43,0))</f>
        <v>0.5</v>
      </c>
      <c r="M94" s="117">
        <f t="shared" si="7"/>
        <v>0</v>
      </c>
      <c r="N94" s="172">
        <f t="shared" si="8"/>
        <v>2015</v>
      </c>
      <c r="O94" s="85">
        <v>44802.43541305219</v>
      </c>
      <c r="P94" s="85">
        <v>0</v>
      </c>
      <c r="Q94" s="105"/>
    </row>
    <row r="95" spans="2:17" x14ac:dyDescent="0.2">
      <c r="B95" s="85">
        <v>81</v>
      </c>
      <c r="C95" s="85" t="s">
        <v>146</v>
      </c>
      <c r="D95" s="85" t="s">
        <v>155</v>
      </c>
      <c r="E95" s="85"/>
      <c r="F95" s="85" t="s">
        <v>124</v>
      </c>
      <c r="G95" s="87" t="str">
        <f t="shared" si="9"/>
        <v>Nieuwe investeringen TD</v>
      </c>
      <c r="H95" s="87">
        <f t="shared" ref="H95:I114" si="10">IF($F95=H$14,1,0)</f>
        <v>1</v>
      </c>
      <c r="I95" s="87">
        <f t="shared" si="10"/>
        <v>0</v>
      </c>
      <c r="J95" s="85">
        <v>55</v>
      </c>
      <c r="K95" s="114">
        <v>2016</v>
      </c>
      <c r="L95" s="117">
        <f>INDEX('2. Reguleringsparameters'!$D$46:$E$50,MATCH('3. Investeringen'!C95,'2. Reguleringsparameters'!$B$46:$B$50,0),MATCH('3. Investeringen'!F95,'2. Reguleringsparameters'!$D$43:$E$43,0))</f>
        <v>0.5</v>
      </c>
      <c r="M95" s="117">
        <f t="shared" si="7"/>
        <v>55</v>
      </c>
      <c r="N95" s="172">
        <f t="shared" si="8"/>
        <v>2016</v>
      </c>
      <c r="O95" s="85">
        <v>25269997.335219998</v>
      </c>
      <c r="P95" s="85">
        <v>0</v>
      </c>
      <c r="Q95" s="105"/>
    </row>
    <row r="96" spans="2:17" x14ac:dyDescent="0.2">
      <c r="B96" s="85">
        <v>82</v>
      </c>
      <c r="C96" s="85" t="s">
        <v>146</v>
      </c>
      <c r="D96" s="85" t="s">
        <v>155</v>
      </c>
      <c r="E96" s="85"/>
      <c r="F96" s="85" t="s">
        <v>124</v>
      </c>
      <c r="G96" s="87" t="str">
        <f t="shared" si="9"/>
        <v>Nieuwe investeringen TD</v>
      </c>
      <c r="H96" s="87">
        <f t="shared" si="10"/>
        <v>1</v>
      </c>
      <c r="I96" s="87">
        <f t="shared" si="10"/>
        <v>0</v>
      </c>
      <c r="J96" s="85">
        <v>45</v>
      </c>
      <c r="K96" s="114">
        <v>2016</v>
      </c>
      <c r="L96" s="117">
        <f>INDEX('2. Reguleringsparameters'!$D$46:$E$50,MATCH('3. Investeringen'!C96,'2. Reguleringsparameters'!$B$46:$B$50,0),MATCH('3. Investeringen'!F96,'2. Reguleringsparameters'!$D$43:$E$43,0))</f>
        <v>0.5</v>
      </c>
      <c r="M96" s="117">
        <f t="shared" si="7"/>
        <v>45</v>
      </c>
      <c r="N96" s="172">
        <f t="shared" si="8"/>
        <v>2016</v>
      </c>
      <c r="O96" s="85">
        <v>93565284.145960018</v>
      </c>
      <c r="P96" s="85">
        <v>0</v>
      </c>
      <c r="Q96" s="105"/>
    </row>
    <row r="97" spans="2:17" s="40" customFormat="1" x14ac:dyDescent="0.2">
      <c r="B97" s="85">
        <v>83</v>
      </c>
      <c r="C97" s="85" t="s">
        <v>146</v>
      </c>
      <c r="D97" s="85" t="s">
        <v>155</v>
      </c>
      <c r="E97" s="85"/>
      <c r="F97" s="85" t="s">
        <v>124</v>
      </c>
      <c r="G97" s="87" t="str">
        <f t="shared" si="9"/>
        <v>Nieuwe investeringen TD</v>
      </c>
      <c r="H97" s="87">
        <f t="shared" si="10"/>
        <v>1</v>
      </c>
      <c r="I97" s="87">
        <f t="shared" si="10"/>
        <v>0</v>
      </c>
      <c r="J97" s="85">
        <v>30</v>
      </c>
      <c r="K97" s="114">
        <v>2016</v>
      </c>
      <c r="L97" s="117">
        <f>INDEX('2. Reguleringsparameters'!$D$46:$E$50,MATCH('3. Investeringen'!C97,'2. Reguleringsparameters'!$B$46:$B$50,0),MATCH('3. Investeringen'!F97,'2. Reguleringsparameters'!$D$43:$E$43,0))</f>
        <v>0.5</v>
      </c>
      <c r="M97" s="117">
        <f t="shared" si="7"/>
        <v>30</v>
      </c>
      <c r="N97" s="172">
        <f t="shared" si="8"/>
        <v>2016</v>
      </c>
      <c r="O97" s="85">
        <v>9027564.4548164047</v>
      </c>
      <c r="P97" s="85">
        <v>0</v>
      </c>
      <c r="Q97" s="105"/>
    </row>
    <row r="98" spans="2:17" x14ac:dyDescent="0.2">
      <c r="B98" s="85">
        <v>84</v>
      </c>
      <c r="C98" s="85" t="s">
        <v>146</v>
      </c>
      <c r="D98" s="85" t="s">
        <v>155</v>
      </c>
      <c r="E98" s="85"/>
      <c r="F98" s="85" t="s">
        <v>124</v>
      </c>
      <c r="G98" s="87" t="str">
        <f t="shared" si="9"/>
        <v>Nieuwe investeringen TD</v>
      </c>
      <c r="H98" s="87">
        <f t="shared" si="10"/>
        <v>1</v>
      </c>
      <c r="I98" s="87">
        <f t="shared" si="10"/>
        <v>0</v>
      </c>
      <c r="J98" s="85">
        <v>10</v>
      </c>
      <c r="K98" s="114">
        <v>2016</v>
      </c>
      <c r="L98" s="117">
        <f>INDEX('2. Reguleringsparameters'!$D$46:$E$50,MATCH('3. Investeringen'!C98,'2. Reguleringsparameters'!$B$46:$B$50,0),MATCH('3. Investeringen'!F98,'2. Reguleringsparameters'!$D$43:$E$43,0))</f>
        <v>0.5</v>
      </c>
      <c r="M98" s="117">
        <f t="shared" si="7"/>
        <v>10</v>
      </c>
      <c r="N98" s="172">
        <f t="shared" si="8"/>
        <v>2016</v>
      </c>
      <c r="O98" s="85">
        <v>3276744.1985514592</v>
      </c>
      <c r="P98" s="85">
        <v>0</v>
      </c>
      <c r="Q98" s="105"/>
    </row>
    <row r="99" spans="2:17" x14ac:dyDescent="0.2">
      <c r="B99" s="85">
        <v>85</v>
      </c>
      <c r="C99" s="85" t="s">
        <v>146</v>
      </c>
      <c r="D99" s="85" t="s">
        <v>155</v>
      </c>
      <c r="E99" s="85"/>
      <c r="F99" s="85" t="s">
        <v>124</v>
      </c>
      <c r="G99" s="87" t="str">
        <f t="shared" si="9"/>
        <v>Nieuwe investeringen TD</v>
      </c>
      <c r="H99" s="87">
        <f t="shared" si="10"/>
        <v>1</v>
      </c>
      <c r="I99" s="87">
        <f t="shared" si="10"/>
        <v>0</v>
      </c>
      <c r="J99" s="85">
        <v>5</v>
      </c>
      <c r="K99" s="114">
        <v>2016</v>
      </c>
      <c r="L99" s="117">
        <f>INDEX('2. Reguleringsparameters'!$D$46:$E$50,MATCH('3. Investeringen'!C99,'2. Reguleringsparameters'!$B$46:$B$50,0),MATCH('3. Investeringen'!F99,'2. Reguleringsparameters'!$D$43:$E$43,0))</f>
        <v>0.5</v>
      </c>
      <c r="M99" s="117">
        <f t="shared" si="7"/>
        <v>5</v>
      </c>
      <c r="N99" s="172">
        <f t="shared" si="8"/>
        <v>2016</v>
      </c>
      <c r="O99" s="85">
        <v>6151453.1845269743</v>
      </c>
      <c r="P99" s="85">
        <v>0</v>
      </c>
      <c r="Q99" s="105"/>
    </row>
    <row r="100" spans="2:17" x14ac:dyDescent="0.2">
      <c r="B100" s="85">
        <v>86</v>
      </c>
      <c r="C100" s="85" t="s">
        <v>146</v>
      </c>
      <c r="D100" s="85" t="s">
        <v>155</v>
      </c>
      <c r="E100" s="85"/>
      <c r="F100" s="85" t="s">
        <v>124</v>
      </c>
      <c r="G100" s="87" t="str">
        <f t="shared" si="9"/>
        <v>Nieuwe investeringen TD</v>
      </c>
      <c r="H100" s="87">
        <f t="shared" si="10"/>
        <v>1</v>
      </c>
      <c r="I100" s="87">
        <f t="shared" si="10"/>
        <v>0</v>
      </c>
      <c r="J100" s="85">
        <v>0</v>
      </c>
      <c r="K100" s="114">
        <v>2016</v>
      </c>
      <c r="L100" s="117">
        <f>INDEX('2. Reguleringsparameters'!$D$46:$E$50,MATCH('3. Investeringen'!C100,'2. Reguleringsparameters'!$B$46:$B$50,0),MATCH('3. Investeringen'!F100,'2. Reguleringsparameters'!$D$43:$E$43,0))</f>
        <v>0.5</v>
      </c>
      <c r="M100" s="117">
        <f t="shared" si="7"/>
        <v>0</v>
      </c>
      <c r="N100" s="172">
        <f t="shared" si="8"/>
        <v>2016</v>
      </c>
      <c r="O100" s="85">
        <v>92564.747559999989</v>
      </c>
      <c r="P100" s="85">
        <v>0</v>
      </c>
      <c r="Q100" s="105"/>
    </row>
    <row r="101" spans="2:17" x14ac:dyDescent="0.2">
      <c r="B101" s="85">
        <v>87</v>
      </c>
      <c r="C101" s="85" t="s">
        <v>146</v>
      </c>
      <c r="D101" s="85" t="s">
        <v>155</v>
      </c>
      <c r="E101" s="85"/>
      <c r="F101" s="85" t="s">
        <v>124</v>
      </c>
      <c r="G101" s="87" t="str">
        <f t="shared" si="9"/>
        <v>Nieuwe investeringen TD</v>
      </c>
      <c r="H101" s="87">
        <f t="shared" si="10"/>
        <v>1</v>
      </c>
      <c r="I101" s="87">
        <f t="shared" si="10"/>
        <v>0</v>
      </c>
      <c r="J101" s="85">
        <v>55</v>
      </c>
      <c r="K101" s="114">
        <v>2017</v>
      </c>
      <c r="L101" s="117">
        <f>INDEX('2. Reguleringsparameters'!$D$46:$E$50,MATCH('3. Investeringen'!C101,'2. Reguleringsparameters'!$B$46:$B$50,0),MATCH('3. Investeringen'!F101,'2. Reguleringsparameters'!$D$43:$E$43,0))</f>
        <v>0.5</v>
      </c>
      <c r="M101" s="117">
        <f t="shared" si="7"/>
        <v>55</v>
      </c>
      <c r="N101" s="172">
        <f t="shared" si="8"/>
        <v>2017</v>
      </c>
      <c r="O101" s="85">
        <v>19498925.622414999</v>
      </c>
      <c r="P101" s="85">
        <v>0</v>
      </c>
      <c r="Q101" s="105"/>
    </row>
    <row r="102" spans="2:17" x14ac:dyDescent="0.2">
      <c r="B102" s="85">
        <v>88</v>
      </c>
      <c r="C102" s="85" t="s">
        <v>146</v>
      </c>
      <c r="D102" s="85" t="s">
        <v>155</v>
      </c>
      <c r="E102" s="85"/>
      <c r="F102" s="85" t="s">
        <v>124</v>
      </c>
      <c r="G102" s="87" t="str">
        <f t="shared" si="9"/>
        <v>Nieuwe investeringen TD</v>
      </c>
      <c r="H102" s="87">
        <f t="shared" si="10"/>
        <v>1</v>
      </c>
      <c r="I102" s="87">
        <f t="shared" si="10"/>
        <v>0</v>
      </c>
      <c r="J102" s="85">
        <v>45</v>
      </c>
      <c r="K102" s="114">
        <v>2017</v>
      </c>
      <c r="L102" s="117">
        <f>INDEX('2. Reguleringsparameters'!$D$46:$E$50,MATCH('3. Investeringen'!C102,'2. Reguleringsparameters'!$B$46:$B$50,0),MATCH('3. Investeringen'!F102,'2. Reguleringsparameters'!$D$43:$E$43,0))</f>
        <v>0.5</v>
      </c>
      <c r="M102" s="117">
        <f t="shared" si="7"/>
        <v>45</v>
      </c>
      <c r="N102" s="172">
        <f t="shared" si="8"/>
        <v>2017</v>
      </c>
      <c r="O102" s="85">
        <v>93851052.405264974</v>
      </c>
      <c r="P102" s="85">
        <v>0</v>
      </c>
      <c r="Q102" s="105"/>
    </row>
    <row r="103" spans="2:17" x14ac:dyDescent="0.2">
      <c r="B103" s="85">
        <v>89</v>
      </c>
      <c r="C103" s="85" t="s">
        <v>146</v>
      </c>
      <c r="D103" s="85" t="s">
        <v>155</v>
      </c>
      <c r="E103" s="85"/>
      <c r="F103" s="85" t="s">
        <v>124</v>
      </c>
      <c r="G103" s="87" t="str">
        <f t="shared" si="9"/>
        <v>Nieuwe investeringen TD</v>
      </c>
      <c r="H103" s="87">
        <f t="shared" si="10"/>
        <v>1</v>
      </c>
      <c r="I103" s="87">
        <f t="shared" si="10"/>
        <v>0</v>
      </c>
      <c r="J103" s="85">
        <v>30</v>
      </c>
      <c r="K103" s="114">
        <v>2017</v>
      </c>
      <c r="L103" s="117">
        <f>INDEX('2. Reguleringsparameters'!$D$46:$E$50,MATCH('3. Investeringen'!C103,'2. Reguleringsparameters'!$B$46:$B$50,0),MATCH('3. Investeringen'!F103,'2. Reguleringsparameters'!$D$43:$E$43,0))</f>
        <v>0.5</v>
      </c>
      <c r="M103" s="117">
        <f t="shared" si="7"/>
        <v>30</v>
      </c>
      <c r="N103" s="172">
        <f t="shared" si="8"/>
        <v>2017</v>
      </c>
      <c r="O103" s="85">
        <v>7551726.6449102089</v>
      </c>
      <c r="P103" s="85">
        <v>0</v>
      </c>
      <c r="Q103" s="105"/>
    </row>
    <row r="104" spans="2:17" x14ac:dyDescent="0.2">
      <c r="B104" s="85">
        <v>90</v>
      </c>
      <c r="C104" s="85" t="s">
        <v>146</v>
      </c>
      <c r="D104" s="85" t="s">
        <v>155</v>
      </c>
      <c r="E104" s="85"/>
      <c r="F104" s="85" t="s">
        <v>124</v>
      </c>
      <c r="G104" s="87" t="str">
        <f t="shared" si="9"/>
        <v>Nieuwe investeringen TD</v>
      </c>
      <c r="H104" s="87">
        <f t="shared" si="10"/>
        <v>1</v>
      </c>
      <c r="I104" s="87">
        <f t="shared" si="10"/>
        <v>0</v>
      </c>
      <c r="J104" s="85">
        <v>10</v>
      </c>
      <c r="K104" s="114">
        <v>2017</v>
      </c>
      <c r="L104" s="117">
        <f>INDEX('2. Reguleringsparameters'!$D$46:$E$50,MATCH('3. Investeringen'!C104,'2. Reguleringsparameters'!$B$46:$B$50,0),MATCH('3. Investeringen'!F104,'2. Reguleringsparameters'!$D$43:$E$43,0))</f>
        <v>0.5</v>
      </c>
      <c r="M104" s="117">
        <f t="shared" si="7"/>
        <v>10</v>
      </c>
      <c r="N104" s="172">
        <f t="shared" si="8"/>
        <v>2017</v>
      </c>
      <c r="O104" s="85">
        <v>138269.89446329669</v>
      </c>
      <c r="P104" s="85">
        <v>0</v>
      </c>
      <c r="Q104" s="105"/>
    </row>
    <row r="105" spans="2:17" s="40" customFormat="1" x14ac:dyDescent="0.2">
      <c r="B105" s="85">
        <v>91</v>
      </c>
      <c r="C105" s="85" t="s">
        <v>146</v>
      </c>
      <c r="D105" s="85" t="s">
        <v>155</v>
      </c>
      <c r="E105" s="85"/>
      <c r="F105" s="85" t="s">
        <v>124</v>
      </c>
      <c r="G105" s="87" t="str">
        <f t="shared" si="9"/>
        <v>Nieuwe investeringen TD</v>
      </c>
      <c r="H105" s="87">
        <f t="shared" si="10"/>
        <v>1</v>
      </c>
      <c r="I105" s="87">
        <f t="shared" si="10"/>
        <v>0</v>
      </c>
      <c r="J105" s="85">
        <v>0</v>
      </c>
      <c r="K105" s="114">
        <v>2017</v>
      </c>
      <c r="L105" s="117">
        <f>INDEX('2. Reguleringsparameters'!$D$46:$E$50,MATCH('3. Investeringen'!C105,'2. Reguleringsparameters'!$B$46:$B$50,0),MATCH('3. Investeringen'!F105,'2. Reguleringsparameters'!$D$43:$E$43,0))</f>
        <v>0.5</v>
      </c>
      <c r="M105" s="117">
        <f t="shared" si="7"/>
        <v>0</v>
      </c>
      <c r="N105" s="172">
        <f t="shared" si="8"/>
        <v>2017</v>
      </c>
      <c r="O105" s="85">
        <v>68108.393190000003</v>
      </c>
      <c r="P105" s="85">
        <v>0</v>
      </c>
      <c r="Q105" s="105"/>
    </row>
    <row r="106" spans="2:17" x14ac:dyDescent="0.2">
      <c r="B106" s="85">
        <v>92</v>
      </c>
      <c r="C106" s="85" t="s">
        <v>146</v>
      </c>
      <c r="D106" s="85" t="s">
        <v>155</v>
      </c>
      <c r="E106" s="85"/>
      <c r="F106" s="85" t="s">
        <v>124</v>
      </c>
      <c r="G106" s="87" t="str">
        <f t="shared" si="9"/>
        <v>Nieuwe investeringen TD</v>
      </c>
      <c r="H106" s="87">
        <f t="shared" si="10"/>
        <v>1</v>
      </c>
      <c r="I106" s="87">
        <f t="shared" si="10"/>
        <v>0</v>
      </c>
      <c r="J106" s="85">
        <v>55</v>
      </c>
      <c r="K106" s="114">
        <v>2018</v>
      </c>
      <c r="L106" s="117">
        <f>INDEX('2. Reguleringsparameters'!$D$46:$E$50,MATCH('3. Investeringen'!C106,'2. Reguleringsparameters'!$B$46:$B$50,0),MATCH('3. Investeringen'!F106,'2. Reguleringsparameters'!$D$43:$E$43,0))</f>
        <v>0.5</v>
      </c>
      <c r="M106" s="117">
        <f t="shared" si="7"/>
        <v>55</v>
      </c>
      <c r="N106" s="172">
        <f t="shared" si="8"/>
        <v>2018</v>
      </c>
      <c r="O106" s="85">
        <v>20665411.622000001</v>
      </c>
      <c r="P106" s="85">
        <v>0</v>
      </c>
      <c r="Q106" s="105"/>
    </row>
    <row r="107" spans="2:17" x14ac:dyDescent="0.2">
      <c r="B107" s="85">
        <v>93</v>
      </c>
      <c r="C107" s="85" t="s">
        <v>146</v>
      </c>
      <c r="D107" s="85" t="s">
        <v>155</v>
      </c>
      <c r="E107" s="85"/>
      <c r="F107" s="85" t="s">
        <v>124</v>
      </c>
      <c r="G107" s="87" t="str">
        <f t="shared" si="9"/>
        <v>Nieuwe investeringen TD</v>
      </c>
      <c r="H107" s="87">
        <f t="shared" si="10"/>
        <v>1</v>
      </c>
      <c r="I107" s="87">
        <f t="shared" si="10"/>
        <v>0</v>
      </c>
      <c r="J107" s="85">
        <v>45</v>
      </c>
      <c r="K107" s="114">
        <v>2018</v>
      </c>
      <c r="L107" s="117">
        <f>INDEX('2. Reguleringsparameters'!$D$46:$E$50,MATCH('3. Investeringen'!C107,'2. Reguleringsparameters'!$B$46:$B$50,0),MATCH('3. Investeringen'!F107,'2. Reguleringsparameters'!$D$43:$E$43,0))</f>
        <v>0.5</v>
      </c>
      <c r="M107" s="117">
        <f t="shared" si="7"/>
        <v>45</v>
      </c>
      <c r="N107" s="172">
        <f t="shared" si="8"/>
        <v>2018</v>
      </c>
      <c r="O107" s="85">
        <v>104318746.61</v>
      </c>
      <c r="P107" s="85">
        <v>0</v>
      </c>
      <c r="Q107" s="105"/>
    </row>
    <row r="108" spans="2:17" s="40" customFormat="1" x14ac:dyDescent="0.2">
      <c r="B108" s="85">
        <v>94</v>
      </c>
      <c r="C108" s="85" t="s">
        <v>146</v>
      </c>
      <c r="D108" s="85" t="s">
        <v>155</v>
      </c>
      <c r="E108" s="85"/>
      <c r="F108" s="85" t="s">
        <v>124</v>
      </c>
      <c r="G108" s="87" t="str">
        <f t="shared" si="9"/>
        <v>Nieuwe investeringen TD</v>
      </c>
      <c r="H108" s="87">
        <f t="shared" si="10"/>
        <v>1</v>
      </c>
      <c r="I108" s="87">
        <f t="shared" si="10"/>
        <v>0</v>
      </c>
      <c r="J108" s="85">
        <v>30</v>
      </c>
      <c r="K108" s="114">
        <v>2018</v>
      </c>
      <c r="L108" s="117">
        <f>INDEX('2. Reguleringsparameters'!$D$46:$E$50,MATCH('3. Investeringen'!C108,'2. Reguleringsparameters'!$B$46:$B$50,0),MATCH('3. Investeringen'!F108,'2. Reguleringsparameters'!$D$43:$E$43,0))</f>
        <v>0.5</v>
      </c>
      <c r="M108" s="117">
        <f t="shared" si="7"/>
        <v>30</v>
      </c>
      <c r="N108" s="172">
        <f t="shared" si="8"/>
        <v>2018</v>
      </c>
      <c r="O108" s="85">
        <v>8699145.7691409998</v>
      </c>
      <c r="P108" s="85">
        <v>0</v>
      </c>
      <c r="Q108" s="105"/>
    </row>
    <row r="109" spans="2:17" x14ac:dyDescent="0.2">
      <c r="B109" s="85">
        <v>95</v>
      </c>
      <c r="C109" s="85" t="s">
        <v>146</v>
      </c>
      <c r="D109" s="85" t="s">
        <v>155</v>
      </c>
      <c r="E109" s="85"/>
      <c r="F109" s="85" t="s">
        <v>124</v>
      </c>
      <c r="G109" s="87" t="str">
        <f t="shared" si="9"/>
        <v>Nieuwe investeringen TD</v>
      </c>
      <c r="H109" s="87">
        <f t="shared" si="10"/>
        <v>1</v>
      </c>
      <c r="I109" s="87">
        <f t="shared" si="10"/>
        <v>0</v>
      </c>
      <c r="J109" s="85">
        <v>10</v>
      </c>
      <c r="K109" s="114">
        <v>2018</v>
      </c>
      <c r="L109" s="117">
        <f>INDEX('2. Reguleringsparameters'!$D$46:$E$50,MATCH('3. Investeringen'!C109,'2. Reguleringsparameters'!$B$46:$B$50,0),MATCH('3. Investeringen'!F109,'2. Reguleringsparameters'!$D$43:$E$43,0))</f>
        <v>0.5</v>
      </c>
      <c r="M109" s="117">
        <f t="shared" si="7"/>
        <v>10</v>
      </c>
      <c r="N109" s="172">
        <f t="shared" si="8"/>
        <v>2018</v>
      </c>
      <c r="O109" s="85">
        <v>410876.71603000001</v>
      </c>
      <c r="P109" s="85">
        <v>0</v>
      </c>
      <c r="Q109" s="105"/>
    </row>
    <row r="110" spans="2:17" x14ac:dyDescent="0.2">
      <c r="B110" s="85">
        <v>96</v>
      </c>
      <c r="C110" s="85" t="s">
        <v>146</v>
      </c>
      <c r="D110" s="85" t="s">
        <v>155</v>
      </c>
      <c r="E110" s="85"/>
      <c r="F110" s="85" t="s">
        <v>124</v>
      </c>
      <c r="G110" s="87" t="str">
        <f t="shared" si="9"/>
        <v>Nieuwe investeringen TD</v>
      </c>
      <c r="H110" s="87">
        <f t="shared" si="10"/>
        <v>1</v>
      </c>
      <c r="I110" s="87">
        <f t="shared" si="10"/>
        <v>0</v>
      </c>
      <c r="J110" s="85">
        <v>0</v>
      </c>
      <c r="K110" s="114">
        <v>2018</v>
      </c>
      <c r="L110" s="117">
        <f>INDEX('2. Reguleringsparameters'!$D$46:$E$50,MATCH('3. Investeringen'!C110,'2. Reguleringsparameters'!$B$46:$B$50,0),MATCH('3. Investeringen'!F110,'2. Reguleringsparameters'!$D$43:$E$43,0))</f>
        <v>0.5</v>
      </c>
      <c r="M110" s="117">
        <f t="shared" si="7"/>
        <v>0</v>
      </c>
      <c r="N110" s="172">
        <f t="shared" si="8"/>
        <v>2018</v>
      </c>
      <c r="O110" s="85">
        <v>182925.04751999999</v>
      </c>
      <c r="P110" s="85">
        <v>0</v>
      </c>
      <c r="Q110" s="105"/>
    </row>
    <row r="111" spans="2:17" x14ac:dyDescent="0.2">
      <c r="B111" s="85">
        <v>97</v>
      </c>
      <c r="C111" s="85" t="s">
        <v>146</v>
      </c>
      <c r="D111" s="85" t="s">
        <v>155</v>
      </c>
      <c r="E111" s="85"/>
      <c r="F111" s="85" t="s">
        <v>124</v>
      </c>
      <c r="G111" s="87" t="str">
        <f t="shared" si="9"/>
        <v>Nieuwe investeringen TD</v>
      </c>
      <c r="H111" s="87">
        <f t="shared" si="10"/>
        <v>1</v>
      </c>
      <c r="I111" s="87">
        <f t="shared" si="10"/>
        <v>0</v>
      </c>
      <c r="J111" s="85">
        <v>55</v>
      </c>
      <c r="K111" s="114">
        <v>2019</v>
      </c>
      <c r="L111" s="117">
        <f>INDEX('2. Reguleringsparameters'!$D$46:$E$50,MATCH('3. Investeringen'!C111,'2. Reguleringsparameters'!$B$46:$B$50,0),MATCH('3. Investeringen'!F111,'2. Reguleringsparameters'!$D$43:$E$43,0))</f>
        <v>0.5</v>
      </c>
      <c r="M111" s="117">
        <f t="shared" si="7"/>
        <v>55</v>
      </c>
      <c r="N111" s="172">
        <f t="shared" si="8"/>
        <v>2019</v>
      </c>
      <c r="O111" s="85">
        <v>17769090.767199997</v>
      </c>
      <c r="P111" s="85">
        <v>0</v>
      </c>
      <c r="Q111" s="105"/>
    </row>
    <row r="112" spans="2:17" x14ac:dyDescent="0.2">
      <c r="B112" s="85">
        <v>98</v>
      </c>
      <c r="C112" s="85" t="s">
        <v>146</v>
      </c>
      <c r="D112" s="85" t="s">
        <v>155</v>
      </c>
      <c r="E112" s="85"/>
      <c r="F112" s="85" t="s">
        <v>124</v>
      </c>
      <c r="G112" s="87" t="str">
        <f t="shared" si="9"/>
        <v>Nieuwe investeringen TD</v>
      </c>
      <c r="H112" s="87">
        <f t="shared" si="10"/>
        <v>1</v>
      </c>
      <c r="I112" s="87">
        <f t="shared" si="10"/>
        <v>0</v>
      </c>
      <c r="J112" s="85">
        <v>45</v>
      </c>
      <c r="K112" s="114">
        <v>2019</v>
      </c>
      <c r="L112" s="117">
        <f>INDEX('2. Reguleringsparameters'!$D$46:$E$50,MATCH('3. Investeringen'!C112,'2. Reguleringsparameters'!$B$46:$B$50,0),MATCH('3. Investeringen'!F112,'2. Reguleringsparameters'!$D$43:$E$43,0))</f>
        <v>0.5</v>
      </c>
      <c r="M112" s="117">
        <f t="shared" si="7"/>
        <v>45</v>
      </c>
      <c r="N112" s="172">
        <f t="shared" si="8"/>
        <v>2019</v>
      </c>
      <c r="O112" s="85">
        <v>110282706.44514999</v>
      </c>
      <c r="P112" s="85">
        <v>0</v>
      </c>
      <c r="Q112" s="105"/>
    </row>
    <row r="113" spans="2:17" x14ac:dyDescent="0.2">
      <c r="B113" s="85">
        <v>99</v>
      </c>
      <c r="C113" s="85" t="s">
        <v>146</v>
      </c>
      <c r="D113" s="85" t="s">
        <v>155</v>
      </c>
      <c r="E113" s="85"/>
      <c r="F113" s="85" t="s">
        <v>124</v>
      </c>
      <c r="G113" s="87" t="str">
        <f t="shared" si="9"/>
        <v>Nieuwe investeringen TD</v>
      </c>
      <c r="H113" s="87">
        <f t="shared" si="10"/>
        <v>1</v>
      </c>
      <c r="I113" s="87">
        <f t="shared" si="10"/>
        <v>0</v>
      </c>
      <c r="J113" s="85">
        <v>30</v>
      </c>
      <c r="K113" s="114">
        <v>2019</v>
      </c>
      <c r="L113" s="117">
        <f>INDEX('2. Reguleringsparameters'!$D$46:$E$50,MATCH('3. Investeringen'!C113,'2. Reguleringsparameters'!$B$46:$B$50,0),MATCH('3. Investeringen'!F113,'2. Reguleringsparameters'!$D$43:$E$43,0))</f>
        <v>0.5</v>
      </c>
      <c r="M113" s="117">
        <f t="shared" si="7"/>
        <v>30</v>
      </c>
      <c r="N113" s="172">
        <f t="shared" si="8"/>
        <v>2019</v>
      </c>
      <c r="O113" s="85">
        <v>5789571.1080665532</v>
      </c>
      <c r="P113" s="85">
        <v>0</v>
      </c>
      <c r="Q113" s="105"/>
    </row>
    <row r="114" spans="2:17" x14ac:dyDescent="0.2">
      <c r="B114" s="85">
        <v>100</v>
      </c>
      <c r="C114" s="85" t="s">
        <v>146</v>
      </c>
      <c r="D114" s="85" t="s">
        <v>155</v>
      </c>
      <c r="E114" s="85"/>
      <c r="F114" s="85" t="s">
        <v>124</v>
      </c>
      <c r="G114" s="87" t="str">
        <f t="shared" si="9"/>
        <v>Nieuwe investeringen TD</v>
      </c>
      <c r="H114" s="87">
        <f t="shared" si="10"/>
        <v>1</v>
      </c>
      <c r="I114" s="87">
        <f t="shared" si="10"/>
        <v>0</v>
      </c>
      <c r="J114" s="85">
        <v>10</v>
      </c>
      <c r="K114" s="114">
        <v>2019</v>
      </c>
      <c r="L114" s="117">
        <f>INDEX('2. Reguleringsparameters'!$D$46:$E$50,MATCH('3. Investeringen'!C114,'2. Reguleringsparameters'!$B$46:$B$50,0),MATCH('3. Investeringen'!F114,'2. Reguleringsparameters'!$D$43:$E$43,0))</f>
        <v>0.5</v>
      </c>
      <c r="M114" s="117">
        <f t="shared" si="7"/>
        <v>10</v>
      </c>
      <c r="N114" s="172">
        <f t="shared" si="8"/>
        <v>2019</v>
      </c>
      <c r="O114" s="85">
        <v>561687.79122523498</v>
      </c>
      <c r="P114" s="85">
        <v>0</v>
      </c>
      <c r="Q114" s="105"/>
    </row>
    <row r="115" spans="2:17" x14ac:dyDescent="0.2">
      <c r="B115" s="85">
        <v>101</v>
      </c>
      <c r="C115" s="85" t="s">
        <v>146</v>
      </c>
      <c r="D115" s="85" t="s">
        <v>155</v>
      </c>
      <c r="E115" s="85"/>
      <c r="F115" s="85" t="s">
        <v>124</v>
      </c>
      <c r="G115" s="87" t="str">
        <f t="shared" si="9"/>
        <v>Nieuwe investeringen TD</v>
      </c>
      <c r="H115" s="87">
        <f t="shared" ref="H115:I134" si="11">IF($F115=H$14,1,0)</f>
        <v>1</v>
      </c>
      <c r="I115" s="87">
        <f t="shared" si="11"/>
        <v>0</v>
      </c>
      <c r="J115" s="85">
        <v>0</v>
      </c>
      <c r="K115" s="114">
        <v>2019</v>
      </c>
      <c r="L115" s="117">
        <f>INDEX('2. Reguleringsparameters'!$D$46:$E$50,MATCH('3. Investeringen'!C115,'2. Reguleringsparameters'!$B$46:$B$50,0),MATCH('3. Investeringen'!F115,'2. Reguleringsparameters'!$D$43:$E$43,0))</f>
        <v>0.5</v>
      </c>
      <c r="M115" s="117">
        <f t="shared" si="7"/>
        <v>0</v>
      </c>
      <c r="N115" s="172">
        <f t="shared" si="8"/>
        <v>2019</v>
      </c>
      <c r="O115" s="85">
        <v>93683.977425000005</v>
      </c>
      <c r="P115" s="85">
        <v>0</v>
      </c>
      <c r="Q115" s="105"/>
    </row>
    <row r="116" spans="2:17" s="40" customFormat="1" x14ac:dyDescent="0.2">
      <c r="B116" s="85">
        <v>102</v>
      </c>
      <c r="C116" s="85" t="s">
        <v>146</v>
      </c>
      <c r="D116" s="85" t="s">
        <v>155</v>
      </c>
      <c r="E116" s="85"/>
      <c r="F116" s="85" t="s">
        <v>125</v>
      </c>
      <c r="G116" s="87" t="str">
        <f t="shared" si="9"/>
        <v>Nieuwe investeringen AD</v>
      </c>
      <c r="H116" s="87">
        <f t="shared" si="11"/>
        <v>0</v>
      </c>
      <c r="I116" s="87">
        <f t="shared" si="11"/>
        <v>1</v>
      </c>
      <c r="J116" s="85">
        <v>39</v>
      </c>
      <c r="K116" s="114">
        <v>2009</v>
      </c>
      <c r="L116" s="117">
        <f>INDEX('2. Reguleringsparameters'!$D$46:$E$50,MATCH('3. Investeringen'!C116,'2. Reguleringsparameters'!$B$46:$B$50,0),MATCH('3. Investeringen'!F116,'2. Reguleringsparameters'!$D$43:$E$43,0))</f>
        <v>0.5</v>
      </c>
      <c r="M116" s="117">
        <f t="shared" si="7"/>
        <v>37.5</v>
      </c>
      <c r="N116" s="172">
        <f t="shared" si="8"/>
        <v>2011</v>
      </c>
      <c r="O116" s="85">
        <v>16325136.590151457</v>
      </c>
      <c r="P116" s="85">
        <v>16325136.590151457</v>
      </c>
      <c r="Q116" s="105"/>
    </row>
    <row r="117" spans="2:17" x14ac:dyDescent="0.2">
      <c r="B117" s="85">
        <v>103</v>
      </c>
      <c r="C117" s="85" t="s">
        <v>146</v>
      </c>
      <c r="D117" s="85" t="s">
        <v>155</v>
      </c>
      <c r="E117" s="85"/>
      <c r="F117" s="85" t="s">
        <v>125</v>
      </c>
      <c r="G117" s="87" t="str">
        <f t="shared" si="9"/>
        <v>Nieuwe investeringen AD</v>
      </c>
      <c r="H117" s="87">
        <f t="shared" si="11"/>
        <v>0</v>
      </c>
      <c r="I117" s="87">
        <f t="shared" si="11"/>
        <v>1</v>
      </c>
      <c r="J117" s="85">
        <v>39</v>
      </c>
      <c r="K117" s="114">
        <v>2009</v>
      </c>
      <c r="L117" s="117">
        <f>INDEX('2. Reguleringsparameters'!$D$46:$E$50,MATCH('3. Investeringen'!C117,'2. Reguleringsparameters'!$B$46:$B$50,0),MATCH('3. Investeringen'!F117,'2. Reguleringsparameters'!$D$43:$E$43,0))</f>
        <v>0.5</v>
      </c>
      <c r="M117" s="117">
        <f t="shared" si="7"/>
        <v>37.5</v>
      </c>
      <c r="N117" s="172">
        <f t="shared" si="8"/>
        <v>2011</v>
      </c>
      <c r="O117" s="85">
        <v>3307609.3690435467</v>
      </c>
      <c r="P117" s="85">
        <v>3307609.3690435463</v>
      </c>
      <c r="Q117" s="105"/>
    </row>
    <row r="118" spans="2:17" x14ac:dyDescent="0.2">
      <c r="B118" s="85">
        <v>104</v>
      </c>
      <c r="C118" s="85" t="s">
        <v>146</v>
      </c>
      <c r="D118" s="85" t="s">
        <v>155</v>
      </c>
      <c r="E118" s="85"/>
      <c r="F118" s="85" t="s">
        <v>125</v>
      </c>
      <c r="G118" s="87" t="str">
        <f t="shared" si="9"/>
        <v>Nieuwe investeringen AD</v>
      </c>
      <c r="H118" s="87">
        <f t="shared" si="11"/>
        <v>0</v>
      </c>
      <c r="I118" s="87">
        <f t="shared" si="11"/>
        <v>1</v>
      </c>
      <c r="J118" s="85">
        <v>39</v>
      </c>
      <c r="K118" s="114">
        <v>2010</v>
      </c>
      <c r="L118" s="117">
        <f>INDEX('2. Reguleringsparameters'!$D$46:$E$50,MATCH('3. Investeringen'!C118,'2. Reguleringsparameters'!$B$46:$B$50,0),MATCH('3. Investeringen'!F118,'2. Reguleringsparameters'!$D$43:$E$43,0))</f>
        <v>0.5</v>
      </c>
      <c r="M118" s="117">
        <f t="shared" si="7"/>
        <v>38.5</v>
      </c>
      <c r="N118" s="172">
        <f t="shared" si="8"/>
        <v>2011</v>
      </c>
      <c r="O118" s="85">
        <v>23496568.428581845</v>
      </c>
      <c r="P118" s="85">
        <v>23496568.428581845</v>
      </c>
      <c r="Q118" s="105"/>
    </row>
    <row r="119" spans="2:17" s="40" customFormat="1" x14ac:dyDescent="0.2">
      <c r="B119" s="85">
        <v>105</v>
      </c>
      <c r="C119" s="85" t="s">
        <v>146</v>
      </c>
      <c r="D119" s="85" t="s">
        <v>155</v>
      </c>
      <c r="E119" s="85"/>
      <c r="F119" s="85" t="s">
        <v>125</v>
      </c>
      <c r="G119" s="87" t="str">
        <f t="shared" si="9"/>
        <v>Nieuwe investeringen AD</v>
      </c>
      <c r="H119" s="87">
        <f t="shared" si="11"/>
        <v>0</v>
      </c>
      <c r="I119" s="87">
        <f t="shared" si="11"/>
        <v>1</v>
      </c>
      <c r="J119" s="85">
        <v>39</v>
      </c>
      <c r="K119" s="114">
        <v>2010</v>
      </c>
      <c r="L119" s="117">
        <f>INDEX('2. Reguleringsparameters'!$D$46:$E$50,MATCH('3. Investeringen'!C119,'2. Reguleringsparameters'!$B$46:$B$50,0),MATCH('3. Investeringen'!F119,'2. Reguleringsparameters'!$D$43:$E$43,0))</f>
        <v>0.5</v>
      </c>
      <c r="M119" s="117">
        <f t="shared" si="7"/>
        <v>38.5</v>
      </c>
      <c r="N119" s="172">
        <f t="shared" si="8"/>
        <v>2011</v>
      </c>
      <c r="O119" s="85">
        <v>5284707.6179726738</v>
      </c>
      <c r="P119" s="85">
        <v>5284707.6179726738</v>
      </c>
      <c r="Q119" s="105"/>
    </row>
    <row r="120" spans="2:17" x14ac:dyDescent="0.2">
      <c r="B120" s="85">
        <v>106</v>
      </c>
      <c r="C120" s="85" t="s">
        <v>146</v>
      </c>
      <c r="D120" s="85" t="s">
        <v>155</v>
      </c>
      <c r="E120" s="85"/>
      <c r="F120" s="85" t="s">
        <v>125</v>
      </c>
      <c r="G120" s="87" t="str">
        <f t="shared" si="9"/>
        <v>Nieuwe investeringen AD</v>
      </c>
      <c r="H120" s="87">
        <f t="shared" si="11"/>
        <v>0</v>
      </c>
      <c r="I120" s="87">
        <f t="shared" si="11"/>
        <v>1</v>
      </c>
      <c r="J120" s="85">
        <v>39</v>
      </c>
      <c r="K120" s="114">
        <v>2011</v>
      </c>
      <c r="L120" s="117">
        <f>INDEX('2. Reguleringsparameters'!$D$46:$E$50,MATCH('3. Investeringen'!C120,'2. Reguleringsparameters'!$B$46:$B$50,0),MATCH('3. Investeringen'!F120,'2. Reguleringsparameters'!$D$43:$E$43,0))</f>
        <v>0.5</v>
      </c>
      <c r="M120" s="117">
        <f t="shared" si="7"/>
        <v>39</v>
      </c>
      <c r="N120" s="172">
        <f t="shared" si="8"/>
        <v>2011</v>
      </c>
      <c r="O120" s="85">
        <v>26084235.050131563</v>
      </c>
      <c r="P120" s="85">
        <v>0</v>
      </c>
      <c r="Q120" s="105"/>
    </row>
    <row r="121" spans="2:17" x14ac:dyDescent="0.2">
      <c r="B121" s="85">
        <v>107</v>
      </c>
      <c r="C121" s="85" t="s">
        <v>146</v>
      </c>
      <c r="D121" s="85" t="s">
        <v>155</v>
      </c>
      <c r="E121" s="85"/>
      <c r="F121" s="85" t="s">
        <v>125</v>
      </c>
      <c r="G121" s="87" t="str">
        <f t="shared" si="9"/>
        <v>Nieuwe investeringen AD</v>
      </c>
      <c r="H121" s="87">
        <f t="shared" si="11"/>
        <v>0</v>
      </c>
      <c r="I121" s="87">
        <f t="shared" si="11"/>
        <v>1</v>
      </c>
      <c r="J121" s="85">
        <v>39</v>
      </c>
      <c r="K121" s="114">
        <v>2011</v>
      </c>
      <c r="L121" s="117">
        <f>INDEX('2. Reguleringsparameters'!$D$46:$E$50,MATCH('3. Investeringen'!C121,'2. Reguleringsparameters'!$B$46:$B$50,0),MATCH('3. Investeringen'!F121,'2. Reguleringsparameters'!$D$43:$E$43,0))</f>
        <v>0.5</v>
      </c>
      <c r="M121" s="117">
        <f t="shared" si="7"/>
        <v>39</v>
      </c>
      <c r="N121" s="172">
        <f t="shared" si="8"/>
        <v>2011</v>
      </c>
      <c r="O121" s="85">
        <v>5721580.1377935046</v>
      </c>
      <c r="P121" s="85">
        <v>0</v>
      </c>
      <c r="Q121" s="105"/>
    </row>
    <row r="122" spans="2:17" x14ac:dyDescent="0.2">
      <c r="B122" s="85">
        <v>108</v>
      </c>
      <c r="C122" s="85" t="s">
        <v>146</v>
      </c>
      <c r="D122" s="85" t="s">
        <v>155</v>
      </c>
      <c r="E122" s="85"/>
      <c r="F122" s="85" t="s">
        <v>125</v>
      </c>
      <c r="G122" s="87" t="str">
        <f t="shared" si="9"/>
        <v>Nieuwe investeringen AD</v>
      </c>
      <c r="H122" s="87">
        <f t="shared" si="11"/>
        <v>0</v>
      </c>
      <c r="I122" s="87">
        <f t="shared" si="11"/>
        <v>1</v>
      </c>
      <c r="J122" s="85">
        <v>39</v>
      </c>
      <c r="K122" s="114">
        <v>2012</v>
      </c>
      <c r="L122" s="117">
        <f>INDEX('2. Reguleringsparameters'!$D$46:$E$50,MATCH('3. Investeringen'!C122,'2. Reguleringsparameters'!$B$46:$B$50,0),MATCH('3. Investeringen'!F122,'2. Reguleringsparameters'!$D$43:$E$43,0))</f>
        <v>0.5</v>
      </c>
      <c r="M122" s="117">
        <f t="shared" si="7"/>
        <v>39</v>
      </c>
      <c r="N122" s="172">
        <f t="shared" si="8"/>
        <v>2012</v>
      </c>
      <c r="O122" s="85">
        <v>24797596</v>
      </c>
      <c r="P122" s="85">
        <v>0</v>
      </c>
      <c r="Q122" s="105"/>
    </row>
    <row r="123" spans="2:17" x14ac:dyDescent="0.2">
      <c r="B123" s="85">
        <v>109</v>
      </c>
      <c r="C123" s="85" t="s">
        <v>146</v>
      </c>
      <c r="D123" s="85" t="s">
        <v>155</v>
      </c>
      <c r="E123" s="85"/>
      <c r="F123" s="85" t="s">
        <v>125</v>
      </c>
      <c r="G123" s="87" t="str">
        <f t="shared" si="9"/>
        <v>Nieuwe investeringen AD</v>
      </c>
      <c r="H123" s="87">
        <f t="shared" si="11"/>
        <v>0</v>
      </c>
      <c r="I123" s="87">
        <f t="shared" si="11"/>
        <v>1</v>
      </c>
      <c r="J123" s="85">
        <v>39</v>
      </c>
      <c r="K123" s="114">
        <v>2012</v>
      </c>
      <c r="L123" s="117">
        <f>INDEX('2. Reguleringsparameters'!$D$46:$E$50,MATCH('3. Investeringen'!C123,'2. Reguleringsparameters'!$B$46:$B$50,0),MATCH('3. Investeringen'!F123,'2. Reguleringsparameters'!$D$43:$E$43,0))</f>
        <v>0.5</v>
      </c>
      <c r="M123" s="117">
        <f t="shared" si="7"/>
        <v>39</v>
      </c>
      <c r="N123" s="172">
        <f t="shared" si="8"/>
        <v>2012</v>
      </c>
      <c r="O123" s="85">
        <v>5446063.5190775627</v>
      </c>
      <c r="P123" s="85">
        <v>0</v>
      </c>
      <c r="Q123" s="105"/>
    </row>
    <row r="124" spans="2:17" x14ac:dyDescent="0.2">
      <c r="B124" s="85">
        <v>110</v>
      </c>
      <c r="C124" s="85" t="s">
        <v>146</v>
      </c>
      <c r="D124" s="85" t="s">
        <v>155</v>
      </c>
      <c r="E124" s="85"/>
      <c r="F124" s="85" t="s">
        <v>125</v>
      </c>
      <c r="G124" s="87" t="str">
        <f t="shared" si="9"/>
        <v>Nieuwe investeringen AD</v>
      </c>
      <c r="H124" s="87">
        <f t="shared" si="11"/>
        <v>0</v>
      </c>
      <c r="I124" s="87">
        <f t="shared" si="11"/>
        <v>1</v>
      </c>
      <c r="J124" s="85">
        <v>39</v>
      </c>
      <c r="K124" s="114">
        <v>2013</v>
      </c>
      <c r="L124" s="117">
        <f>INDEX('2. Reguleringsparameters'!$D$46:$E$50,MATCH('3. Investeringen'!C124,'2. Reguleringsparameters'!$B$46:$B$50,0),MATCH('3. Investeringen'!F124,'2. Reguleringsparameters'!$D$43:$E$43,0))</f>
        <v>0.5</v>
      </c>
      <c r="M124" s="117">
        <f t="shared" si="7"/>
        <v>39</v>
      </c>
      <c r="N124" s="172">
        <f t="shared" si="8"/>
        <v>2013</v>
      </c>
      <c r="O124" s="85">
        <v>24843396.282314241</v>
      </c>
      <c r="P124" s="85">
        <v>0</v>
      </c>
      <c r="Q124" s="105"/>
    </row>
    <row r="125" spans="2:17" x14ac:dyDescent="0.2">
      <c r="B125" s="85">
        <v>111</v>
      </c>
      <c r="C125" s="85" t="s">
        <v>146</v>
      </c>
      <c r="D125" s="85" t="s">
        <v>155</v>
      </c>
      <c r="E125" s="85"/>
      <c r="F125" s="85" t="s">
        <v>125</v>
      </c>
      <c r="G125" s="87" t="str">
        <f t="shared" si="9"/>
        <v>Nieuwe investeringen AD</v>
      </c>
      <c r="H125" s="87">
        <f t="shared" si="11"/>
        <v>0</v>
      </c>
      <c r="I125" s="87">
        <f t="shared" si="11"/>
        <v>1</v>
      </c>
      <c r="J125" s="85">
        <v>39</v>
      </c>
      <c r="K125" s="114">
        <v>2013</v>
      </c>
      <c r="L125" s="117">
        <f>INDEX('2. Reguleringsparameters'!$D$46:$E$50,MATCH('3. Investeringen'!C125,'2. Reguleringsparameters'!$B$46:$B$50,0),MATCH('3. Investeringen'!F125,'2. Reguleringsparameters'!$D$43:$E$43,0))</f>
        <v>0.5</v>
      </c>
      <c r="M125" s="117">
        <f t="shared" si="7"/>
        <v>39</v>
      </c>
      <c r="N125" s="172">
        <f t="shared" si="8"/>
        <v>2013</v>
      </c>
      <c r="O125" s="85">
        <v>6012499.4541946556</v>
      </c>
      <c r="P125" s="85">
        <v>0</v>
      </c>
      <c r="Q125" s="105"/>
    </row>
    <row r="126" spans="2:17" x14ac:dyDescent="0.2">
      <c r="B126" s="85">
        <v>112</v>
      </c>
      <c r="C126" s="85" t="s">
        <v>146</v>
      </c>
      <c r="D126" s="85" t="s">
        <v>155</v>
      </c>
      <c r="E126" s="85"/>
      <c r="F126" s="85" t="s">
        <v>125</v>
      </c>
      <c r="G126" s="87" t="str">
        <f t="shared" si="9"/>
        <v>Nieuwe investeringen AD</v>
      </c>
      <c r="H126" s="87">
        <f t="shared" si="11"/>
        <v>0</v>
      </c>
      <c r="I126" s="87">
        <f t="shared" si="11"/>
        <v>1</v>
      </c>
      <c r="J126" s="85">
        <v>39</v>
      </c>
      <c r="K126" s="114">
        <v>2014</v>
      </c>
      <c r="L126" s="117">
        <f>INDEX('2. Reguleringsparameters'!$D$46:$E$50,MATCH('3. Investeringen'!C126,'2. Reguleringsparameters'!$B$46:$B$50,0),MATCH('3. Investeringen'!F126,'2. Reguleringsparameters'!$D$43:$E$43,0))</f>
        <v>0.5</v>
      </c>
      <c r="M126" s="117">
        <f t="shared" si="7"/>
        <v>39</v>
      </c>
      <c r="N126" s="172">
        <f t="shared" si="8"/>
        <v>2014</v>
      </c>
      <c r="O126" s="85">
        <v>25406413.383245185</v>
      </c>
      <c r="P126" s="85">
        <v>0</v>
      </c>
      <c r="Q126" s="105"/>
    </row>
    <row r="127" spans="2:17" s="40" customFormat="1" x14ac:dyDescent="0.2">
      <c r="B127" s="85">
        <v>113</v>
      </c>
      <c r="C127" s="85" t="s">
        <v>146</v>
      </c>
      <c r="D127" s="85" t="s">
        <v>155</v>
      </c>
      <c r="E127" s="85"/>
      <c r="F127" s="85" t="s">
        <v>125</v>
      </c>
      <c r="G127" s="87" t="str">
        <f t="shared" si="9"/>
        <v>Nieuwe investeringen AD</v>
      </c>
      <c r="H127" s="87">
        <f t="shared" si="11"/>
        <v>0</v>
      </c>
      <c r="I127" s="87">
        <f t="shared" si="11"/>
        <v>1</v>
      </c>
      <c r="J127" s="85">
        <v>39</v>
      </c>
      <c r="K127" s="114">
        <v>2014</v>
      </c>
      <c r="L127" s="117">
        <f>INDEX('2. Reguleringsparameters'!$D$46:$E$50,MATCH('3. Investeringen'!C127,'2. Reguleringsparameters'!$B$46:$B$50,0),MATCH('3. Investeringen'!F127,'2. Reguleringsparameters'!$D$43:$E$43,0))</f>
        <v>0.5</v>
      </c>
      <c r="M127" s="117">
        <f t="shared" si="7"/>
        <v>39</v>
      </c>
      <c r="N127" s="172">
        <f t="shared" si="8"/>
        <v>2014</v>
      </c>
      <c r="O127" s="85">
        <v>4258262.5949485926</v>
      </c>
      <c r="P127" s="85">
        <v>0</v>
      </c>
      <c r="Q127" s="105"/>
    </row>
    <row r="128" spans="2:17" x14ac:dyDescent="0.2">
      <c r="B128" s="85">
        <v>114</v>
      </c>
      <c r="C128" s="85" t="s">
        <v>146</v>
      </c>
      <c r="D128" s="85" t="s">
        <v>155</v>
      </c>
      <c r="E128" s="85"/>
      <c r="F128" s="85" t="s">
        <v>125</v>
      </c>
      <c r="G128" s="87" t="str">
        <f t="shared" si="9"/>
        <v>Nieuwe investeringen AD</v>
      </c>
      <c r="H128" s="87">
        <f t="shared" si="11"/>
        <v>0</v>
      </c>
      <c r="I128" s="87">
        <f t="shared" si="11"/>
        <v>1</v>
      </c>
      <c r="J128" s="85">
        <v>39</v>
      </c>
      <c r="K128" s="114">
        <v>2015</v>
      </c>
      <c r="L128" s="117">
        <f>INDEX('2. Reguleringsparameters'!$D$46:$E$50,MATCH('3. Investeringen'!C128,'2. Reguleringsparameters'!$B$46:$B$50,0),MATCH('3. Investeringen'!F128,'2. Reguleringsparameters'!$D$43:$E$43,0))</f>
        <v>0.5</v>
      </c>
      <c r="M128" s="117">
        <f t="shared" si="7"/>
        <v>39</v>
      </c>
      <c r="N128" s="172">
        <f t="shared" si="8"/>
        <v>2015</v>
      </c>
      <c r="O128" s="85">
        <v>22237144.534132209</v>
      </c>
      <c r="P128" s="85">
        <v>0</v>
      </c>
      <c r="Q128" s="105"/>
    </row>
    <row r="129" spans="2:17" x14ac:dyDescent="0.2">
      <c r="B129" s="85">
        <v>115</v>
      </c>
      <c r="C129" s="85" t="s">
        <v>146</v>
      </c>
      <c r="D129" s="85" t="s">
        <v>155</v>
      </c>
      <c r="E129" s="85"/>
      <c r="F129" s="85" t="s">
        <v>125</v>
      </c>
      <c r="G129" s="87" t="str">
        <f t="shared" si="9"/>
        <v>Nieuwe investeringen AD</v>
      </c>
      <c r="H129" s="87">
        <f t="shared" si="11"/>
        <v>0</v>
      </c>
      <c r="I129" s="87">
        <f t="shared" si="11"/>
        <v>1</v>
      </c>
      <c r="J129" s="85">
        <v>39</v>
      </c>
      <c r="K129" s="114">
        <v>2015</v>
      </c>
      <c r="L129" s="117">
        <f>INDEX('2. Reguleringsparameters'!$D$46:$E$50,MATCH('3. Investeringen'!C129,'2. Reguleringsparameters'!$B$46:$B$50,0),MATCH('3. Investeringen'!F129,'2. Reguleringsparameters'!$D$43:$E$43,0))</f>
        <v>0.5</v>
      </c>
      <c r="M129" s="117">
        <f t="shared" si="7"/>
        <v>39</v>
      </c>
      <c r="N129" s="172">
        <f t="shared" si="8"/>
        <v>2015</v>
      </c>
      <c r="O129" s="85">
        <v>4414561.3053658828</v>
      </c>
      <c r="P129" s="85">
        <v>0</v>
      </c>
      <c r="Q129" s="105"/>
    </row>
    <row r="130" spans="2:17" s="40" customFormat="1" x14ac:dyDescent="0.2">
      <c r="B130" s="85">
        <v>116</v>
      </c>
      <c r="C130" s="85" t="s">
        <v>146</v>
      </c>
      <c r="D130" s="85" t="s">
        <v>155</v>
      </c>
      <c r="E130" s="85"/>
      <c r="F130" s="85" t="s">
        <v>125</v>
      </c>
      <c r="G130" s="87" t="str">
        <f t="shared" si="9"/>
        <v>Nieuwe investeringen AD</v>
      </c>
      <c r="H130" s="87">
        <f t="shared" si="11"/>
        <v>0</v>
      </c>
      <c r="I130" s="87">
        <f t="shared" si="11"/>
        <v>1</v>
      </c>
      <c r="J130" s="85">
        <v>39</v>
      </c>
      <c r="K130" s="114">
        <v>2016</v>
      </c>
      <c r="L130" s="117">
        <f>INDEX('2. Reguleringsparameters'!$D$46:$E$50,MATCH('3. Investeringen'!C130,'2. Reguleringsparameters'!$B$46:$B$50,0),MATCH('3. Investeringen'!F130,'2. Reguleringsparameters'!$D$43:$E$43,0))</f>
        <v>0.5</v>
      </c>
      <c r="M130" s="117">
        <f t="shared" si="7"/>
        <v>39</v>
      </c>
      <c r="N130" s="172">
        <f t="shared" si="8"/>
        <v>2016</v>
      </c>
      <c r="O130" s="85">
        <v>32107182.12078172</v>
      </c>
      <c r="P130" s="85">
        <v>0</v>
      </c>
      <c r="Q130" s="105"/>
    </row>
    <row r="131" spans="2:17" x14ac:dyDescent="0.2">
      <c r="B131" s="85">
        <v>117</v>
      </c>
      <c r="C131" s="85" t="s">
        <v>146</v>
      </c>
      <c r="D131" s="85" t="s">
        <v>155</v>
      </c>
      <c r="E131" s="85"/>
      <c r="F131" s="85" t="s">
        <v>125</v>
      </c>
      <c r="G131" s="87" t="str">
        <f t="shared" si="9"/>
        <v>Nieuwe investeringen AD</v>
      </c>
      <c r="H131" s="87">
        <f t="shared" si="11"/>
        <v>0</v>
      </c>
      <c r="I131" s="87">
        <f t="shared" si="11"/>
        <v>1</v>
      </c>
      <c r="J131" s="85">
        <v>39</v>
      </c>
      <c r="K131" s="114">
        <v>2016</v>
      </c>
      <c r="L131" s="117">
        <f>INDEX('2. Reguleringsparameters'!$D$46:$E$50,MATCH('3. Investeringen'!C131,'2. Reguleringsparameters'!$B$46:$B$50,0),MATCH('3. Investeringen'!F131,'2. Reguleringsparameters'!$D$43:$E$43,0))</f>
        <v>0.5</v>
      </c>
      <c r="M131" s="117">
        <f t="shared" si="7"/>
        <v>39</v>
      </c>
      <c r="N131" s="172">
        <f t="shared" si="8"/>
        <v>2016</v>
      </c>
      <c r="O131" s="85">
        <v>-88380.400261723378</v>
      </c>
      <c r="P131" s="85">
        <v>0</v>
      </c>
      <c r="Q131" s="105"/>
    </row>
    <row r="132" spans="2:17" x14ac:dyDescent="0.2">
      <c r="B132" s="85">
        <v>118</v>
      </c>
      <c r="C132" s="85" t="s">
        <v>146</v>
      </c>
      <c r="D132" s="85" t="s">
        <v>155</v>
      </c>
      <c r="E132" s="85"/>
      <c r="F132" s="85" t="s">
        <v>125</v>
      </c>
      <c r="G132" s="87" t="str">
        <f t="shared" si="9"/>
        <v>Nieuwe investeringen AD</v>
      </c>
      <c r="H132" s="87">
        <f t="shared" si="11"/>
        <v>0</v>
      </c>
      <c r="I132" s="87">
        <f t="shared" si="11"/>
        <v>1</v>
      </c>
      <c r="J132" s="85">
        <v>39</v>
      </c>
      <c r="K132" s="114">
        <v>2017</v>
      </c>
      <c r="L132" s="117">
        <f>INDEX('2. Reguleringsparameters'!$D$46:$E$50,MATCH('3. Investeringen'!C132,'2. Reguleringsparameters'!$B$46:$B$50,0),MATCH('3. Investeringen'!F132,'2. Reguleringsparameters'!$D$43:$E$43,0))</f>
        <v>0.5</v>
      </c>
      <c r="M132" s="117">
        <f t="shared" si="7"/>
        <v>39</v>
      </c>
      <c r="N132" s="172">
        <f t="shared" si="8"/>
        <v>2017</v>
      </c>
      <c r="O132" s="85">
        <v>33427052.022610001</v>
      </c>
      <c r="P132" s="85">
        <v>0</v>
      </c>
      <c r="Q132" s="105"/>
    </row>
    <row r="133" spans="2:17" x14ac:dyDescent="0.2">
      <c r="B133" s="85">
        <v>119</v>
      </c>
      <c r="C133" s="85" t="s">
        <v>146</v>
      </c>
      <c r="D133" s="85" t="s">
        <v>155</v>
      </c>
      <c r="E133" s="85"/>
      <c r="F133" s="85" t="s">
        <v>125</v>
      </c>
      <c r="G133" s="87" t="str">
        <f t="shared" si="9"/>
        <v>Nieuwe investeringen AD</v>
      </c>
      <c r="H133" s="87">
        <f t="shared" si="11"/>
        <v>0</v>
      </c>
      <c r="I133" s="87">
        <f t="shared" si="11"/>
        <v>1</v>
      </c>
      <c r="J133" s="85">
        <v>39</v>
      </c>
      <c r="K133" s="114">
        <v>2017</v>
      </c>
      <c r="L133" s="117">
        <f>INDEX('2. Reguleringsparameters'!$D$46:$E$50,MATCH('3. Investeringen'!C133,'2. Reguleringsparameters'!$B$46:$B$50,0),MATCH('3. Investeringen'!F133,'2. Reguleringsparameters'!$D$43:$E$43,0))</f>
        <v>0.5</v>
      </c>
      <c r="M133" s="117">
        <f t="shared" si="7"/>
        <v>39</v>
      </c>
      <c r="N133" s="172">
        <f t="shared" si="8"/>
        <v>2017</v>
      </c>
      <c r="O133" s="85">
        <v>-97451.579999999842</v>
      </c>
      <c r="P133" s="85">
        <v>0</v>
      </c>
      <c r="Q133" s="105"/>
    </row>
    <row r="134" spans="2:17" x14ac:dyDescent="0.2">
      <c r="B134" s="85">
        <v>120</v>
      </c>
      <c r="C134" s="85" t="s">
        <v>146</v>
      </c>
      <c r="D134" s="85" t="s">
        <v>155</v>
      </c>
      <c r="E134" s="85"/>
      <c r="F134" s="85" t="s">
        <v>125</v>
      </c>
      <c r="G134" s="87" t="str">
        <f t="shared" si="9"/>
        <v>Nieuwe investeringen AD</v>
      </c>
      <c r="H134" s="87">
        <f t="shared" si="11"/>
        <v>0</v>
      </c>
      <c r="I134" s="87">
        <f t="shared" si="11"/>
        <v>1</v>
      </c>
      <c r="J134" s="85">
        <v>39</v>
      </c>
      <c r="K134" s="114">
        <v>2018</v>
      </c>
      <c r="L134" s="117">
        <f>INDEX('2. Reguleringsparameters'!$D$46:$E$50,MATCH('3. Investeringen'!C134,'2. Reguleringsparameters'!$B$46:$B$50,0),MATCH('3. Investeringen'!F134,'2. Reguleringsparameters'!$D$43:$E$43,0))</f>
        <v>0.5</v>
      </c>
      <c r="M134" s="117">
        <f t="shared" si="7"/>
        <v>39</v>
      </c>
      <c r="N134" s="172">
        <f t="shared" si="8"/>
        <v>2018</v>
      </c>
      <c r="O134" s="85">
        <v>30854535.890999999</v>
      </c>
      <c r="P134" s="85">
        <v>0</v>
      </c>
      <c r="Q134" s="105"/>
    </row>
    <row r="135" spans="2:17" x14ac:dyDescent="0.2">
      <c r="B135" s="85">
        <v>121</v>
      </c>
      <c r="C135" s="85" t="s">
        <v>146</v>
      </c>
      <c r="D135" s="85" t="s">
        <v>155</v>
      </c>
      <c r="E135" s="85"/>
      <c r="F135" s="85" t="s">
        <v>125</v>
      </c>
      <c r="G135" s="87" t="str">
        <f t="shared" si="9"/>
        <v>Nieuwe investeringen AD</v>
      </c>
      <c r="H135" s="87">
        <f t="shared" ref="H135:I154" si="12">IF($F135=H$14,1,0)</f>
        <v>0</v>
      </c>
      <c r="I135" s="87">
        <f t="shared" si="12"/>
        <v>1</v>
      </c>
      <c r="J135" s="85">
        <v>39</v>
      </c>
      <c r="K135" s="114">
        <v>2018</v>
      </c>
      <c r="L135" s="117">
        <f>INDEX('2. Reguleringsparameters'!$D$46:$E$50,MATCH('3. Investeringen'!C135,'2. Reguleringsparameters'!$B$46:$B$50,0),MATCH('3. Investeringen'!F135,'2. Reguleringsparameters'!$D$43:$E$43,0))</f>
        <v>0.5</v>
      </c>
      <c r="M135" s="117">
        <f t="shared" si="7"/>
        <v>39</v>
      </c>
      <c r="N135" s="172">
        <f t="shared" si="8"/>
        <v>2018</v>
      </c>
      <c r="O135" s="85">
        <v>488300.04999999981</v>
      </c>
      <c r="P135" s="85">
        <v>0</v>
      </c>
      <c r="Q135" s="105"/>
    </row>
    <row r="136" spans="2:17" x14ac:dyDescent="0.2">
      <c r="B136" s="85">
        <v>122</v>
      </c>
      <c r="C136" s="85" t="s">
        <v>146</v>
      </c>
      <c r="D136" s="85" t="s">
        <v>155</v>
      </c>
      <c r="E136" s="85"/>
      <c r="F136" s="85" t="s">
        <v>125</v>
      </c>
      <c r="G136" s="87" t="str">
        <f t="shared" si="9"/>
        <v>Nieuwe investeringen AD</v>
      </c>
      <c r="H136" s="87">
        <f t="shared" si="12"/>
        <v>0</v>
      </c>
      <c r="I136" s="87">
        <f t="shared" si="12"/>
        <v>1</v>
      </c>
      <c r="J136" s="85">
        <v>39</v>
      </c>
      <c r="K136" s="114">
        <v>2019</v>
      </c>
      <c r="L136" s="117">
        <f>INDEX('2. Reguleringsparameters'!$D$46:$E$50,MATCH('3. Investeringen'!C136,'2. Reguleringsparameters'!$B$46:$B$50,0),MATCH('3. Investeringen'!F136,'2. Reguleringsparameters'!$D$43:$E$43,0))</f>
        <v>0.5</v>
      </c>
      <c r="M136" s="117">
        <f t="shared" si="7"/>
        <v>39</v>
      </c>
      <c r="N136" s="172">
        <f t="shared" si="8"/>
        <v>2019</v>
      </c>
      <c r="O136" s="85">
        <v>43853740.602300003</v>
      </c>
      <c r="P136" s="85">
        <v>0</v>
      </c>
      <c r="Q136" s="105"/>
    </row>
    <row r="137" spans="2:17" x14ac:dyDescent="0.2">
      <c r="B137" s="85">
        <v>123</v>
      </c>
      <c r="C137" s="85" t="s">
        <v>146</v>
      </c>
      <c r="D137" s="85" t="s">
        <v>155</v>
      </c>
      <c r="E137" s="85"/>
      <c r="F137" s="85" t="s">
        <v>125</v>
      </c>
      <c r="G137" s="87" t="str">
        <f t="shared" si="9"/>
        <v>Nieuwe investeringen AD</v>
      </c>
      <c r="H137" s="87">
        <f t="shared" si="12"/>
        <v>0</v>
      </c>
      <c r="I137" s="87">
        <f t="shared" si="12"/>
        <v>1</v>
      </c>
      <c r="J137" s="85">
        <v>39</v>
      </c>
      <c r="K137" s="114">
        <v>2019</v>
      </c>
      <c r="L137" s="117">
        <f>INDEX('2. Reguleringsparameters'!$D$46:$E$50,MATCH('3. Investeringen'!C137,'2. Reguleringsparameters'!$B$46:$B$50,0),MATCH('3. Investeringen'!F137,'2. Reguleringsparameters'!$D$43:$E$43,0))</f>
        <v>0.5</v>
      </c>
      <c r="M137" s="117">
        <f t="shared" si="7"/>
        <v>39</v>
      </c>
      <c r="N137" s="172">
        <f t="shared" si="8"/>
        <v>2019</v>
      </c>
      <c r="O137" s="85">
        <v>464358.26</v>
      </c>
      <c r="P137" s="85">
        <v>0</v>
      </c>
      <c r="Q137" s="105"/>
    </row>
    <row r="138" spans="2:17" s="40" customFormat="1" x14ac:dyDescent="0.2">
      <c r="B138" s="85">
        <v>124</v>
      </c>
      <c r="C138" s="85" t="s">
        <v>154</v>
      </c>
      <c r="D138" s="85" t="s">
        <v>157</v>
      </c>
      <c r="E138" s="85" t="s">
        <v>165</v>
      </c>
      <c r="F138" s="85" t="s">
        <v>125</v>
      </c>
      <c r="G138" s="87" t="str">
        <f t="shared" si="9"/>
        <v>Start-GAW excl. bijzonderheden AD</v>
      </c>
      <c r="H138" s="87">
        <f t="shared" si="12"/>
        <v>0</v>
      </c>
      <c r="I138" s="87">
        <f t="shared" si="12"/>
        <v>1</v>
      </c>
      <c r="J138" s="85">
        <v>28</v>
      </c>
      <c r="K138" s="114">
        <v>2008</v>
      </c>
      <c r="L138" s="117">
        <f>INDEX('2. Reguleringsparameters'!$D$46:$E$50,MATCH('3. Investeringen'!C138,'2. Reguleringsparameters'!$B$46:$B$50,0),MATCH('3. Investeringen'!F138,'2. Reguleringsparameters'!$D$43:$E$43,0))</f>
        <v>1</v>
      </c>
      <c r="M138" s="117">
        <f t="shared" si="7"/>
        <v>26</v>
      </c>
      <c r="N138" s="172">
        <f t="shared" si="8"/>
        <v>2011</v>
      </c>
      <c r="O138" s="85">
        <v>14234154.7722458</v>
      </c>
      <c r="P138" s="85">
        <v>14234154.772245798</v>
      </c>
      <c r="Q138" s="105"/>
    </row>
    <row r="139" spans="2:17" x14ac:dyDescent="0.2">
      <c r="B139" s="85">
        <v>125</v>
      </c>
      <c r="C139" s="85" t="s">
        <v>154</v>
      </c>
      <c r="D139" s="85" t="s">
        <v>156</v>
      </c>
      <c r="E139" s="85" t="s">
        <v>165</v>
      </c>
      <c r="F139" s="85" t="s">
        <v>124</v>
      </c>
      <c r="G139" s="87" t="str">
        <f t="shared" si="9"/>
        <v>Start-GAW excl. bijzonderheden TD</v>
      </c>
      <c r="H139" s="87">
        <f t="shared" si="12"/>
        <v>1</v>
      </c>
      <c r="I139" s="87">
        <f t="shared" si="12"/>
        <v>0</v>
      </c>
      <c r="J139" s="85">
        <v>37.70000000000001</v>
      </c>
      <c r="K139" s="114">
        <v>2004</v>
      </c>
      <c r="L139" s="117">
        <f>INDEX('2. Reguleringsparameters'!$D$46:$E$50,MATCH('3. Investeringen'!C139,'2. Reguleringsparameters'!$B$46:$B$50,0),MATCH('3. Investeringen'!F139,'2. Reguleringsparameters'!$D$43:$E$43,0))</f>
        <v>0</v>
      </c>
      <c r="M139" s="117">
        <f t="shared" si="7"/>
        <v>30.700000000000045</v>
      </c>
      <c r="N139" s="172">
        <f t="shared" si="8"/>
        <v>2011</v>
      </c>
      <c r="O139" s="85">
        <v>179301879.33156499</v>
      </c>
      <c r="P139" s="85">
        <v>195818408.29058346</v>
      </c>
      <c r="Q139" s="105"/>
    </row>
    <row r="140" spans="2:17" x14ac:dyDescent="0.2">
      <c r="B140" s="85">
        <v>126</v>
      </c>
      <c r="C140" s="85" t="s">
        <v>127</v>
      </c>
      <c r="D140" s="85" t="s">
        <v>155</v>
      </c>
      <c r="E140" s="85" t="s">
        <v>165</v>
      </c>
      <c r="F140" s="85" t="s">
        <v>124</v>
      </c>
      <c r="G140" s="87" t="str">
        <f t="shared" si="9"/>
        <v>Precario TD</v>
      </c>
      <c r="H140" s="87">
        <f t="shared" si="12"/>
        <v>1</v>
      </c>
      <c r="I140" s="87">
        <f t="shared" si="12"/>
        <v>0</v>
      </c>
      <c r="J140" s="85">
        <v>19</v>
      </c>
      <c r="K140" s="114">
        <v>2004</v>
      </c>
      <c r="L140" s="117">
        <f>INDEX('2. Reguleringsparameters'!$D$46:$E$50,MATCH('3. Investeringen'!C140,'2. Reguleringsparameters'!$B$46:$B$50,0),MATCH('3. Investeringen'!F140,'2. Reguleringsparameters'!$D$43:$E$43,0))</f>
        <v>0</v>
      </c>
      <c r="M140" s="117">
        <f t="shared" si="7"/>
        <v>12</v>
      </c>
      <c r="N140" s="172">
        <f t="shared" si="8"/>
        <v>2011</v>
      </c>
      <c r="O140" s="85">
        <v>8775789.4736842103</v>
      </c>
      <c r="P140" s="85">
        <v>9584177.9943216443</v>
      </c>
      <c r="Q140" s="105"/>
    </row>
    <row r="141" spans="2:17" s="40" customFormat="1" x14ac:dyDescent="0.2">
      <c r="B141" s="85">
        <v>127</v>
      </c>
      <c r="C141" s="85" t="s">
        <v>146</v>
      </c>
      <c r="D141" s="85" t="s">
        <v>155</v>
      </c>
      <c r="E141" s="85" t="s">
        <v>165</v>
      </c>
      <c r="F141" s="85" t="s">
        <v>124</v>
      </c>
      <c r="G141" s="87" t="str">
        <f t="shared" si="9"/>
        <v>Nieuwe investeringen TD</v>
      </c>
      <c r="H141" s="87">
        <f t="shared" si="12"/>
        <v>1</v>
      </c>
      <c r="I141" s="87">
        <f t="shared" si="12"/>
        <v>0</v>
      </c>
      <c r="J141" s="85">
        <v>55</v>
      </c>
      <c r="K141" s="114">
        <v>2004</v>
      </c>
      <c r="L141" s="117">
        <f>INDEX('2. Reguleringsparameters'!$D$46:$E$50,MATCH('3. Investeringen'!C141,'2. Reguleringsparameters'!$B$46:$B$50,0),MATCH('3. Investeringen'!F141,'2. Reguleringsparameters'!$D$43:$E$43,0))</f>
        <v>0.5</v>
      </c>
      <c r="M141" s="117">
        <f t="shared" si="7"/>
        <v>48.5</v>
      </c>
      <c r="N141" s="172">
        <f t="shared" si="8"/>
        <v>2011</v>
      </c>
      <c r="O141" s="85">
        <v>219059.91472727276</v>
      </c>
      <c r="P141" s="85">
        <v>239238.78534949594</v>
      </c>
      <c r="Q141" s="105"/>
    </row>
    <row r="142" spans="2:17" x14ac:dyDescent="0.2">
      <c r="B142" s="85">
        <v>128</v>
      </c>
      <c r="C142" s="85" t="s">
        <v>146</v>
      </c>
      <c r="D142" s="85" t="s">
        <v>155</v>
      </c>
      <c r="E142" s="85" t="s">
        <v>165</v>
      </c>
      <c r="F142" s="85" t="s">
        <v>124</v>
      </c>
      <c r="G142" s="87" t="str">
        <f t="shared" si="9"/>
        <v>Nieuwe investeringen TD</v>
      </c>
      <c r="H142" s="87">
        <f t="shared" si="12"/>
        <v>1</v>
      </c>
      <c r="I142" s="87">
        <f t="shared" si="12"/>
        <v>0</v>
      </c>
      <c r="J142" s="85">
        <v>45</v>
      </c>
      <c r="K142" s="114">
        <v>2004</v>
      </c>
      <c r="L142" s="117">
        <f>INDEX('2. Reguleringsparameters'!$D$46:$E$50,MATCH('3. Investeringen'!C142,'2. Reguleringsparameters'!$B$46:$B$50,0),MATCH('3. Investeringen'!F142,'2. Reguleringsparameters'!$D$43:$E$43,0))</f>
        <v>0.5</v>
      </c>
      <c r="M142" s="117">
        <f t="shared" si="7"/>
        <v>38.5</v>
      </c>
      <c r="N142" s="172">
        <f t="shared" si="8"/>
        <v>2011</v>
      </c>
      <c r="O142" s="85">
        <v>426290.4714444445</v>
      </c>
      <c r="P142" s="85">
        <v>465558.5423805326</v>
      </c>
      <c r="Q142" s="105"/>
    </row>
    <row r="143" spans="2:17" x14ac:dyDescent="0.2">
      <c r="B143" s="85">
        <v>129</v>
      </c>
      <c r="C143" s="85" t="s">
        <v>146</v>
      </c>
      <c r="D143" s="85" t="s">
        <v>155</v>
      </c>
      <c r="E143" s="85" t="s">
        <v>165</v>
      </c>
      <c r="F143" s="85" t="s">
        <v>124</v>
      </c>
      <c r="G143" s="87" t="str">
        <f t="shared" si="9"/>
        <v>Nieuwe investeringen TD</v>
      </c>
      <c r="H143" s="87">
        <f t="shared" si="12"/>
        <v>1</v>
      </c>
      <c r="I143" s="87">
        <f t="shared" si="12"/>
        <v>0</v>
      </c>
      <c r="J143" s="85">
        <v>30</v>
      </c>
      <c r="K143" s="114">
        <v>2004</v>
      </c>
      <c r="L143" s="117">
        <f>INDEX('2. Reguleringsparameters'!$D$46:$E$50,MATCH('3. Investeringen'!C143,'2. Reguleringsparameters'!$B$46:$B$50,0),MATCH('3. Investeringen'!F143,'2. Reguleringsparameters'!$D$43:$E$43,0))</f>
        <v>0.5</v>
      </c>
      <c r="M143" s="117">
        <f t="shared" ref="M143:M206" si="13">IF(OR(J143=0,J143+K143+L143&lt;2011),0,MIN(J143,J143+L143+K143-2011))</f>
        <v>23.5</v>
      </c>
      <c r="N143" s="172">
        <f t="shared" ref="N143:N206" si="14">MAX(2011,K143)</f>
        <v>2011</v>
      </c>
      <c r="O143" s="85">
        <v>85798.413833333339</v>
      </c>
      <c r="P143" s="85">
        <v>93701.799966256222</v>
      </c>
      <c r="Q143" s="105"/>
    </row>
    <row r="144" spans="2:17" x14ac:dyDescent="0.2">
      <c r="B144" s="85">
        <v>130</v>
      </c>
      <c r="C144" s="85" t="s">
        <v>146</v>
      </c>
      <c r="D144" s="85" t="s">
        <v>155</v>
      </c>
      <c r="E144" s="85" t="s">
        <v>165</v>
      </c>
      <c r="F144" s="85" t="s">
        <v>124</v>
      </c>
      <c r="G144" s="87" t="str">
        <f t="shared" ref="G144:G207" si="15">C144&amp;" "&amp;F144</f>
        <v>Nieuwe investeringen TD</v>
      </c>
      <c r="H144" s="87">
        <f t="shared" si="12"/>
        <v>1</v>
      </c>
      <c r="I144" s="87">
        <f t="shared" si="12"/>
        <v>0</v>
      </c>
      <c r="J144" s="85">
        <v>55</v>
      </c>
      <c r="K144" s="114">
        <v>2005</v>
      </c>
      <c r="L144" s="117">
        <f>INDEX('2. Reguleringsparameters'!$D$46:$E$50,MATCH('3. Investeringen'!C144,'2. Reguleringsparameters'!$B$46:$B$50,0),MATCH('3. Investeringen'!F144,'2. Reguleringsparameters'!$D$43:$E$43,0))</f>
        <v>0.5</v>
      </c>
      <c r="M144" s="117">
        <f t="shared" si="13"/>
        <v>49.5</v>
      </c>
      <c r="N144" s="172">
        <f t="shared" si="14"/>
        <v>2011</v>
      </c>
      <c r="O144" s="85">
        <v>21778.398000000761</v>
      </c>
      <c r="P144" s="85">
        <v>23525.74845940504</v>
      </c>
      <c r="Q144" s="105"/>
    </row>
    <row r="145" spans="2:17" x14ac:dyDescent="0.2">
      <c r="B145" s="85">
        <v>131</v>
      </c>
      <c r="C145" s="85" t="s">
        <v>146</v>
      </c>
      <c r="D145" s="85" t="s">
        <v>155</v>
      </c>
      <c r="E145" s="85" t="s">
        <v>165</v>
      </c>
      <c r="F145" s="85" t="s">
        <v>124</v>
      </c>
      <c r="G145" s="87" t="str">
        <f t="shared" si="15"/>
        <v>Nieuwe investeringen TD</v>
      </c>
      <c r="H145" s="87">
        <f t="shared" si="12"/>
        <v>1</v>
      </c>
      <c r="I145" s="87">
        <f t="shared" si="12"/>
        <v>0</v>
      </c>
      <c r="J145" s="85">
        <v>45</v>
      </c>
      <c r="K145" s="114">
        <v>2005</v>
      </c>
      <c r="L145" s="117">
        <f>INDEX('2. Reguleringsparameters'!$D$46:$E$50,MATCH('3. Investeringen'!C145,'2. Reguleringsparameters'!$B$46:$B$50,0),MATCH('3. Investeringen'!F145,'2. Reguleringsparameters'!$D$43:$E$43,0))</f>
        <v>0.5</v>
      </c>
      <c r="M145" s="117">
        <f t="shared" si="13"/>
        <v>39.5</v>
      </c>
      <c r="N145" s="172">
        <f t="shared" si="14"/>
        <v>2011</v>
      </c>
      <c r="O145" s="85">
        <v>294839.75730753591</v>
      </c>
      <c r="P145" s="85">
        <v>318495.69312898396</v>
      </c>
      <c r="Q145" s="105"/>
    </row>
    <row r="146" spans="2:17" x14ac:dyDescent="0.2">
      <c r="B146" s="85">
        <v>132</v>
      </c>
      <c r="C146" s="85" t="s">
        <v>146</v>
      </c>
      <c r="D146" s="85" t="s">
        <v>155</v>
      </c>
      <c r="E146" s="85" t="s">
        <v>165</v>
      </c>
      <c r="F146" s="85" t="s">
        <v>124</v>
      </c>
      <c r="G146" s="87" t="str">
        <f t="shared" si="15"/>
        <v>Nieuwe investeringen TD</v>
      </c>
      <c r="H146" s="87">
        <f t="shared" si="12"/>
        <v>1</v>
      </c>
      <c r="I146" s="87">
        <f t="shared" si="12"/>
        <v>0</v>
      </c>
      <c r="J146" s="85">
        <v>30</v>
      </c>
      <c r="K146" s="114">
        <v>2005</v>
      </c>
      <c r="L146" s="117">
        <f>INDEX('2. Reguleringsparameters'!$D$46:$E$50,MATCH('3. Investeringen'!C146,'2. Reguleringsparameters'!$B$46:$B$50,0),MATCH('3. Investeringen'!F146,'2. Reguleringsparameters'!$D$43:$E$43,0))</f>
        <v>0.5</v>
      </c>
      <c r="M146" s="117">
        <f t="shared" si="13"/>
        <v>24.5</v>
      </c>
      <c r="N146" s="172">
        <f t="shared" si="14"/>
        <v>2011</v>
      </c>
      <c r="O146" s="85">
        <v>57469.053833333433</v>
      </c>
      <c r="P146" s="85">
        <v>62079.979651531852</v>
      </c>
      <c r="Q146" s="105"/>
    </row>
    <row r="147" spans="2:17" x14ac:dyDescent="0.2">
      <c r="B147" s="85">
        <v>133</v>
      </c>
      <c r="C147" s="85" t="s">
        <v>146</v>
      </c>
      <c r="D147" s="85" t="s">
        <v>155</v>
      </c>
      <c r="E147" s="85" t="s">
        <v>165</v>
      </c>
      <c r="F147" s="85" t="s">
        <v>124</v>
      </c>
      <c r="G147" s="87" t="str">
        <f t="shared" si="15"/>
        <v>Nieuwe investeringen TD</v>
      </c>
      <c r="H147" s="87">
        <f t="shared" si="12"/>
        <v>1</v>
      </c>
      <c r="I147" s="87">
        <f t="shared" si="12"/>
        <v>0</v>
      </c>
      <c r="J147" s="85">
        <v>5</v>
      </c>
      <c r="K147" s="114">
        <v>2005</v>
      </c>
      <c r="L147" s="117">
        <f>INDEX('2. Reguleringsparameters'!$D$46:$E$50,MATCH('3. Investeringen'!C147,'2. Reguleringsparameters'!$B$46:$B$50,0),MATCH('3. Investeringen'!F147,'2. Reguleringsparameters'!$D$43:$E$43,0))</f>
        <v>0.5</v>
      </c>
      <c r="M147" s="117">
        <f t="shared" si="13"/>
        <v>0</v>
      </c>
      <c r="N147" s="172">
        <f t="shared" si="14"/>
        <v>2011</v>
      </c>
      <c r="O147" s="85">
        <v>0</v>
      </c>
      <c r="P147" s="85">
        <v>1.1641532182693481E-10</v>
      </c>
      <c r="Q147" s="105"/>
    </row>
    <row r="148" spans="2:17" x14ac:dyDescent="0.2">
      <c r="B148" s="85">
        <v>134</v>
      </c>
      <c r="C148" s="85" t="s">
        <v>146</v>
      </c>
      <c r="D148" s="85" t="s">
        <v>155</v>
      </c>
      <c r="E148" s="85" t="s">
        <v>165</v>
      </c>
      <c r="F148" s="85" t="s">
        <v>124</v>
      </c>
      <c r="G148" s="87" t="str">
        <f t="shared" si="15"/>
        <v>Nieuwe investeringen TD</v>
      </c>
      <c r="H148" s="87">
        <f t="shared" si="12"/>
        <v>1</v>
      </c>
      <c r="I148" s="87">
        <f t="shared" si="12"/>
        <v>0</v>
      </c>
      <c r="J148" s="85">
        <v>55</v>
      </c>
      <c r="K148" s="114">
        <v>2006</v>
      </c>
      <c r="L148" s="117">
        <f>INDEX('2. Reguleringsparameters'!$D$46:$E$50,MATCH('3. Investeringen'!C148,'2. Reguleringsparameters'!$B$46:$B$50,0),MATCH('3. Investeringen'!F148,'2. Reguleringsparameters'!$D$43:$E$43,0))</f>
        <v>0.5</v>
      </c>
      <c r="M148" s="117">
        <f t="shared" si="13"/>
        <v>50.5</v>
      </c>
      <c r="N148" s="172">
        <f t="shared" si="14"/>
        <v>2011</v>
      </c>
      <c r="O148" s="85">
        <v>-1772.4030909090877</v>
      </c>
      <c r="P148" s="85">
        <v>-1880.7550630641908</v>
      </c>
      <c r="Q148" s="105"/>
    </row>
    <row r="149" spans="2:17" s="40" customFormat="1" x14ac:dyDescent="0.2">
      <c r="B149" s="85">
        <v>135</v>
      </c>
      <c r="C149" s="85" t="s">
        <v>146</v>
      </c>
      <c r="D149" s="85" t="s">
        <v>155</v>
      </c>
      <c r="E149" s="85" t="s">
        <v>165</v>
      </c>
      <c r="F149" s="85" t="s">
        <v>124</v>
      </c>
      <c r="G149" s="87" t="str">
        <f t="shared" si="15"/>
        <v>Nieuwe investeringen TD</v>
      </c>
      <c r="H149" s="87">
        <f t="shared" si="12"/>
        <v>1</v>
      </c>
      <c r="I149" s="87">
        <f t="shared" si="12"/>
        <v>0</v>
      </c>
      <c r="J149" s="85">
        <v>45</v>
      </c>
      <c r="K149" s="114">
        <v>2006</v>
      </c>
      <c r="L149" s="117">
        <f>INDEX('2. Reguleringsparameters'!$D$46:$E$50,MATCH('3. Investeringen'!C149,'2. Reguleringsparameters'!$B$46:$B$50,0),MATCH('3. Investeringen'!F149,'2. Reguleringsparameters'!$D$43:$E$43,0))</f>
        <v>0.5</v>
      </c>
      <c r="M149" s="117">
        <f t="shared" si="13"/>
        <v>40.5</v>
      </c>
      <c r="N149" s="172">
        <f t="shared" si="14"/>
        <v>2011</v>
      </c>
      <c r="O149" s="85">
        <v>35906.796000000053</v>
      </c>
      <c r="P149" s="85">
        <v>38101.879150286964</v>
      </c>
      <c r="Q149" s="105"/>
    </row>
    <row r="150" spans="2:17" x14ac:dyDescent="0.2">
      <c r="B150" s="85">
        <v>136</v>
      </c>
      <c r="C150" s="85" t="s">
        <v>146</v>
      </c>
      <c r="D150" s="85" t="s">
        <v>155</v>
      </c>
      <c r="E150" s="85" t="s">
        <v>165</v>
      </c>
      <c r="F150" s="85" t="s">
        <v>124</v>
      </c>
      <c r="G150" s="87" t="str">
        <f t="shared" si="15"/>
        <v>Nieuwe investeringen TD</v>
      </c>
      <c r="H150" s="87">
        <f t="shared" si="12"/>
        <v>1</v>
      </c>
      <c r="I150" s="87">
        <f t="shared" si="12"/>
        <v>0</v>
      </c>
      <c r="J150" s="85">
        <v>30</v>
      </c>
      <c r="K150" s="114">
        <v>2006</v>
      </c>
      <c r="L150" s="117">
        <f>INDEX('2. Reguleringsparameters'!$D$46:$E$50,MATCH('3. Investeringen'!C150,'2. Reguleringsparameters'!$B$46:$B$50,0),MATCH('3. Investeringen'!F150,'2. Reguleringsparameters'!$D$43:$E$43,0))</f>
        <v>0.5</v>
      </c>
      <c r="M150" s="117">
        <f t="shared" si="13"/>
        <v>25.5</v>
      </c>
      <c r="N150" s="172">
        <f t="shared" si="14"/>
        <v>2011</v>
      </c>
      <c r="O150" s="85">
        <v>89822.738500000007</v>
      </c>
      <c r="P150" s="85">
        <v>95313.854437884758</v>
      </c>
      <c r="Q150" s="105"/>
    </row>
    <row r="151" spans="2:17" x14ac:dyDescent="0.2">
      <c r="B151" s="85">
        <v>137</v>
      </c>
      <c r="C151" s="85" t="s">
        <v>146</v>
      </c>
      <c r="D151" s="85" t="s">
        <v>155</v>
      </c>
      <c r="E151" s="85" t="s">
        <v>165</v>
      </c>
      <c r="F151" s="85" t="s">
        <v>124</v>
      </c>
      <c r="G151" s="87" t="str">
        <f t="shared" si="15"/>
        <v>Nieuwe investeringen TD</v>
      </c>
      <c r="H151" s="87">
        <f t="shared" si="12"/>
        <v>1</v>
      </c>
      <c r="I151" s="87">
        <f t="shared" si="12"/>
        <v>0</v>
      </c>
      <c r="J151" s="85">
        <v>10</v>
      </c>
      <c r="K151" s="114">
        <v>2006</v>
      </c>
      <c r="L151" s="117">
        <f>INDEX('2. Reguleringsparameters'!$D$46:$E$50,MATCH('3. Investeringen'!C151,'2. Reguleringsparameters'!$B$46:$B$50,0),MATCH('3. Investeringen'!F151,'2. Reguleringsparameters'!$D$43:$E$43,0))</f>
        <v>0.5</v>
      </c>
      <c r="M151" s="117">
        <f t="shared" si="13"/>
        <v>5.5</v>
      </c>
      <c r="N151" s="172">
        <f t="shared" si="14"/>
        <v>2011</v>
      </c>
      <c r="O151" s="85">
        <v>313.5</v>
      </c>
      <c r="P151" s="85">
        <v>332.66513429978392</v>
      </c>
      <c r="Q151" s="105"/>
    </row>
    <row r="152" spans="2:17" s="40" customFormat="1" x14ac:dyDescent="0.2">
      <c r="B152" s="85">
        <v>138</v>
      </c>
      <c r="C152" s="85" t="s">
        <v>146</v>
      </c>
      <c r="D152" s="85" t="s">
        <v>155</v>
      </c>
      <c r="E152" s="85" t="s">
        <v>165</v>
      </c>
      <c r="F152" s="85" t="s">
        <v>124</v>
      </c>
      <c r="G152" s="87" t="str">
        <f t="shared" si="15"/>
        <v>Nieuwe investeringen TD</v>
      </c>
      <c r="H152" s="87">
        <f t="shared" si="12"/>
        <v>1</v>
      </c>
      <c r="I152" s="87">
        <f t="shared" si="12"/>
        <v>0</v>
      </c>
      <c r="J152" s="85">
        <v>5</v>
      </c>
      <c r="K152" s="114">
        <v>2006</v>
      </c>
      <c r="L152" s="117">
        <f>INDEX('2. Reguleringsparameters'!$D$46:$E$50,MATCH('3. Investeringen'!C152,'2. Reguleringsparameters'!$B$46:$B$50,0),MATCH('3. Investeringen'!F152,'2. Reguleringsparameters'!$D$43:$E$43,0))</f>
        <v>0.5</v>
      </c>
      <c r="M152" s="117">
        <f t="shared" si="13"/>
        <v>0.5</v>
      </c>
      <c r="N152" s="172">
        <f t="shared" si="14"/>
        <v>2011</v>
      </c>
      <c r="O152" s="85">
        <v>127060.23699999996</v>
      </c>
      <c r="P152" s="85">
        <v>134827.7856643296</v>
      </c>
      <c r="Q152" s="105"/>
    </row>
    <row r="153" spans="2:17" x14ac:dyDescent="0.2">
      <c r="B153" s="85">
        <v>139</v>
      </c>
      <c r="C153" s="85" t="s">
        <v>146</v>
      </c>
      <c r="D153" s="85" t="s">
        <v>155</v>
      </c>
      <c r="E153" s="85" t="s">
        <v>165</v>
      </c>
      <c r="F153" s="85" t="s">
        <v>124</v>
      </c>
      <c r="G153" s="87" t="str">
        <f t="shared" si="15"/>
        <v>Nieuwe investeringen TD</v>
      </c>
      <c r="H153" s="87">
        <f t="shared" si="12"/>
        <v>1</v>
      </c>
      <c r="I153" s="87">
        <f t="shared" si="12"/>
        <v>0</v>
      </c>
      <c r="J153" s="85">
        <v>55</v>
      </c>
      <c r="K153" s="114">
        <v>2007</v>
      </c>
      <c r="L153" s="117">
        <f>INDEX('2. Reguleringsparameters'!$D$46:$E$50,MATCH('3. Investeringen'!C153,'2. Reguleringsparameters'!$B$46:$B$50,0),MATCH('3. Investeringen'!F153,'2. Reguleringsparameters'!$D$43:$E$43,0))</f>
        <v>0.5</v>
      </c>
      <c r="M153" s="117">
        <f t="shared" si="13"/>
        <v>51.5</v>
      </c>
      <c r="N153" s="172">
        <f t="shared" si="14"/>
        <v>2011</v>
      </c>
      <c r="O153" s="85">
        <v>124423.06363636366</v>
      </c>
      <c r="P153" s="85">
        <v>130206.50344800067</v>
      </c>
      <c r="Q153" s="105"/>
    </row>
    <row r="154" spans="2:17" x14ac:dyDescent="0.2">
      <c r="B154" s="85">
        <v>140</v>
      </c>
      <c r="C154" s="85" t="s">
        <v>146</v>
      </c>
      <c r="D154" s="85" t="s">
        <v>155</v>
      </c>
      <c r="E154" s="85" t="s">
        <v>165</v>
      </c>
      <c r="F154" s="85" t="s">
        <v>124</v>
      </c>
      <c r="G154" s="87" t="str">
        <f t="shared" si="15"/>
        <v>Nieuwe investeringen TD</v>
      </c>
      <c r="H154" s="87">
        <f t="shared" si="12"/>
        <v>1</v>
      </c>
      <c r="I154" s="87">
        <f t="shared" si="12"/>
        <v>0</v>
      </c>
      <c r="J154" s="85">
        <v>45</v>
      </c>
      <c r="K154" s="114">
        <v>2007</v>
      </c>
      <c r="L154" s="117">
        <f>INDEX('2. Reguleringsparameters'!$D$46:$E$50,MATCH('3. Investeringen'!C154,'2. Reguleringsparameters'!$B$46:$B$50,0),MATCH('3. Investeringen'!F154,'2. Reguleringsparameters'!$D$43:$E$43,0))</f>
        <v>0.5</v>
      </c>
      <c r="M154" s="117">
        <f t="shared" si="13"/>
        <v>41.5</v>
      </c>
      <c r="N154" s="172">
        <f t="shared" si="14"/>
        <v>2011</v>
      </c>
      <c r="O154" s="85">
        <v>406297.91111111105</v>
      </c>
      <c r="P154" s="85">
        <v>425183.47336806066</v>
      </c>
      <c r="Q154" s="105"/>
    </row>
    <row r="155" spans="2:17" x14ac:dyDescent="0.2">
      <c r="B155" s="85">
        <v>141</v>
      </c>
      <c r="C155" s="85" t="s">
        <v>146</v>
      </c>
      <c r="D155" s="85" t="s">
        <v>155</v>
      </c>
      <c r="E155" s="85" t="s">
        <v>165</v>
      </c>
      <c r="F155" s="85" t="s">
        <v>124</v>
      </c>
      <c r="G155" s="87" t="str">
        <f t="shared" si="15"/>
        <v>Nieuwe investeringen TD</v>
      </c>
      <c r="H155" s="87">
        <f t="shared" ref="H155:I174" si="16">IF($F155=H$14,1,0)</f>
        <v>1</v>
      </c>
      <c r="I155" s="87">
        <f t="shared" si="16"/>
        <v>0</v>
      </c>
      <c r="J155" s="85">
        <v>30</v>
      </c>
      <c r="K155" s="114">
        <v>2007</v>
      </c>
      <c r="L155" s="117">
        <f>INDEX('2. Reguleringsparameters'!$D$46:$E$50,MATCH('3. Investeringen'!C155,'2. Reguleringsparameters'!$B$46:$B$50,0),MATCH('3. Investeringen'!F155,'2. Reguleringsparameters'!$D$43:$E$43,0))</f>
        <v>0.5</v>
      </c>
      <c r="M155" s="117">
        <f t="shared" si="13"/>
        <v>26.5</v>
      </c>
      <c r="N155" s="172">
        <f t="shared" si="14"/>
        <v>2011</v>
      </c>
      <c r="O155" s="85">
        <v>84506.733333333323</v>
      </c>
      <c r="P155" s="85">
        <v>88434.780044510364</v>
      </c>
      <c r="Q155" s="105"/>
    </row>
    <row r="156" spans="2:17" x14ac:dyDescent="0.2">
      <c r="B156" s="85">
        <v>142</v>
      </c>
      <c r="C156" s="85" t="s">
        <v>146</v>
      </c>
      <c r="D156" s="85" t="s">
        <v>155</v>
      </c>
      <c r="E156" s="85" t="s">
        <v>165</v>
      </c>
      <c r="F156" s="85" t="s">
        <v>124</v>
      </c>
      <c r="G156" s="87" t="str">
        <f t="shared" si="15"/>
        <v>Nieuwe investeringen TD</v>
      </c>
      <c r="H156" s="87">
        <f t="shared" si="16"/>
        <v>1</v>
      </c>
      <c r="I156" s="87">
        <f t="shared" si="16"/>
        <v>0</v>
      </c>
      <c r="J156" s="85">
        <v>5</v>
      </c>
      <c r="K156" s="114">
        <v>2007</v>
      </c>
      <c r="L156" s="117">
        <f>INDEX('2. Reguleringsparameters'!$D$46:$E$50,MATCH('3. Investeringen'!C156,'2. Reguleringsparameters'!$B$46:$B$50,0),MATCH('3. Investeringen'!F156,'2. Reguleringsparameters'!$D$43:$E$43,0))</f>
        <v>0.5</v>
      </c>
      <c r="M156" s="117">
        <f t="shared" si="13"/>
        <v>1.5</v>
      </c>
      <c r="N156" s="172">
        <f t="shared" si="14"/>
        <v>2011</v>
      </c>
      <c r="O156" s="85">
        <v>30933.300000000017</v>
      </c>
      <c r="P156" s="85">
        <v>32371.143382864804</v>
      </c>
      <c r="Q156" s="105"/>
    </row>
    <row r="157" spans="2:17" x14ac:dyDescent="0.2">
      <c r="B157" s="85">
        <v>143</v>
      </c>
      <c r="C157" s="85" t="s">
        <v>146</v>
      </c>
      <c r="D157" s="85" t="s">
        <v>155</v>
      </c>
      <c r="E157" s="85" t="s">
        <v>165</v>
      </c>
      <c r="F157" s="85" t="s">
        <v>124</v>
      </c>
      <c r="G157" s="87" t="str">
        <f t="shared" si="15"/>
        <v>Nieuwe investeringen TD</v>
      </c>
      <c r="H157" s="87">
        <f t="shared" si="16"/>
        <v>1</v>
      </c>
      <c r="I157" s="87">
        <f t="shared" si="16"/>
        <v>0</v>
      </c>
      <c r="J157" s="85">
        <v>55</v>
      </c>
      <c r="K157" s="114">
        <v>2008</v>
      </c>
      <c r="L157" s="117">
        <f>INDEX('2. Reguleringsparameters'!$D$46:$E$50,MATCH('3. Investeringen'!C157,'2. Reguleringsparameters'!$B$46:$B$50,0),MATCH('3. Investeringen'!F157,'2. Reguleringsparameters'!$D$43:$E$43,0))</f>
        <v>0.5</v>
      </c>
      <c r="M157" s="117">
        <f t="shared" si="13"/>
        <v>52.5</v>
      </c>
      <c r="N157" s="172">
        <f t="shared" si="14"/>
        <v>2011</v>
      </c>
      <c r="O157" s="85">
        <v>-12409.090909090908</v>
      </c>
      <c r="P157" s="85">
        <v>-12844.600363636362</v>
      </c>
      <c r="Q157" s="105"/>
    </row>
    <row r="158" spans="2:17" s="79" customFormat="1" x14ac:dyDescent="0.2">
      <c r="B158" s="85">
        <v>144</v>
      </c>
      <c r="C158" s="85" t="s">
        <v>146</v>
      </c>
      <c r="D158" s="85" t="s">
        <v>155</v>
      </c>
      <c r="E158" s="85" t="s">
        <v>165</v>
      </c>
      <c r="F158" s="85" t="s">
        <v>124</v>
      </c>
      <c r="G158" s="87" t="str">
        <f t="shared" si="15"/>
        <v>Nieuwe investeringen TD</v>
      </c>
      <c r="H158" s="87">
        <f t="shared" si="16"/>
        <v>1</v>
      </c>
      <c r="I158" s="87">
        <f t="shared" si="16"/>
        <v>0</v>
      </c>
      <c r="J158" s="85">
        <v>45</v>
      </c>
      <c r="K158" s="114">
        <v>2008</v>
      </c>
      <c r="L158" s="117">
        <f>INDEX('2. Reguleringsparameters'!$D$46:$E$50,MATCH('3. Investeringen'!C158,'2. Reguleringsparameters'!$B$46:$B$50,0),MATCH('3. Investeringen'!F158,'2. Reguleringsparameters'!$D$43:$E$43,0))</f>
        <v>0.5</v>
      </c>
      <c r="M158" s="117">
        <f t="shared" si="13"/>
        <v>42.5</v>
      </c>
      <c r="N158" s="172">
        <f t="shared" si="14"/>
        <v>2011</v>
      </c>
      <c r="O158" s="85">
        <v>270111.11111111112</v>
      </c>
      <c r="P158" s="85">
        <v>279590.93066666671</v>
      </c>
      <c r="Q158" s="105"/>
    </row>
    <row r="159" spans="2:17" s="79" customFormat="1" x14ac:dyDescent="0.2">
      <c r="B159" s="85">
        <v>145</v>
      </c>
      <c r="C159" s="85" t="s">
        <v>146</v>
      </c>
      <c r="D159" s="85" t="s">
        <v>155</v>
      </c>
      <c r="E159" s="85" t="s">
        <v>165</v>
      </c>
      <c r="F159" s="85" t="s">
        <v>124</v>
      </c>
      <c r="G159" s="87" t="str">
        <f t="shared" si="15"/>
        <v>Nieuwe investeringen TD</v>
      </c>
      <c r="H159" s="87">
        <f t="shared" si="16"/>
        <v>1</v>
      </c>
      <c r="I159" s="87">
        <f t="shared" si="16"/>
        <v>0</v>
      </c>
      <c r="J159" s="85">
        <v>30</v>
      </c>
      <c r="K159" s="114">
        <v>2008</v>
      </c>
      <c r="L159" s="117">
        <f>INDEX('2. Reguleringsparameters'!$D$46:$E$50,MATCH('3. Investeringen'!C159,'2. Reguleringsparameters'!$B$46:$B$50,0),MATCH('3. Investeringen'!F159,'2. Reguleringsparameters'!$D$43:$E$43,0))</f>
        <v>0.5</v>
      </c>
      <c r="M159" s="117">
        <f t="shared" si="13"/>
        <v>27.5</v>
      </c>
      <c r="N159" s="172">
        <f t="shared" si="14"/>
        <v>2011</v>
      </c>
      <c r="O159" s="85">
        <v>26583.333333333332</v>
      </c>
      <c r="P159" s="85">
        <v>27516.302</v>
      </c>
      <c r="Q159" s="105"/>
    </row>
    <row r="160" spans="2:17" s="79" customFormat="1" x14ac:dyDescent="0.2">
      <c r="B160" s="85">
        <v>146</v>
      </c>
      <c r="C160" s="85" t="s">
        <v>146</v>
      </c>
      <c r="D160" s="85" t="s">
        <v>155</v>
      </c>
      <c r="E160" s="85" t="s">
        <v>165</v>
      </c>
      <c r="F160" s="85" t="s">
        <v>124</v>
      </c>
      <c r="G160" s="87" t="str">
        <f t="shared" si="15"/>
        <v>Nieuwe investeringen TD</v>
      </c>
      <c r="H160" s="87">
        <f t="shared" si="16"/>
        <v>1</v>
      </c>
      <c r="I160" s="87">
        <f t="shared" si="16"/>
        <v>0</v>
      </c>
      <c r="J160" s="85">
        <v>10</v>
      </c>
      <c r="K160" s="114">
        <v>2008</v>
      </c>
      <c r="L160" s="117">
        <f>INDEX('2. Reguleringsparameters'!$D$46:$E$50,MATCH('3. Investeringen'!C160,'2. Reguleringsparameters'!$B$46:$B$50,0),MATCH('3. Investeringen'!F160,'2. Reguleringsparameters'!$D$43:$E$43,0))</f>
        <v>0.5</v>
      </c>
      <c r="M160" s="117">
        <f t="shared" si="13"/>
        <v>7.5</v>
      </c>
      <c r="N160" s="172">
        <f t="shared" si="14"/>
        <v>2011</v>
      </c>
      <c r="O160" s="85">
        <v>9000</v>
      </c>
      <c r="P160" s="85">
        <v>9315.8639999999996</v>
      </c>
      <c r="Q160" s="105"/>
    </row>
    <row r="161" spans="2:17" s="79" customFormat="1" x14ac:dyDescent="0.2">
      <c r="B161" s="85">
        <v>147</v>
      </c>
      <c r="C161" s="85" t="s">
        <v>146</v>
      </c>
      <c r="D161" s="85" t="s">
        <v>155</v>
      </c>
      <c r="E161" s="85" t="s">
        <v>165</v>
      </c>
      <c r="F161" s="85" t="s">
        <v>124</v>
      </c>
      <c r="G161" s="87" t="str">
        <f t="shared" si="15"/>
        <v>Nieuwe investeringen TD</v>
      </c>
      <c r="H161" s="87">
        <f t="shared" si="16"/>
        <v>1</v>
      </c>
      <c r="I161" s="87">
        <f t="shared" si="16"/>
        <v>0</v>
      </c>
      <c r="J161" s="85">
        <v>5</v>
      </c>
      <c r="K161" s="114">
        <v>2008</v>
      </c>
      <c r="L161" s="117">
        <f>INDEX('2. Reguleringsparameters'!$D$46:$E$50,MATCH('3. Investeringen'!C161,'2. Reguleringsparameters'!$B$46:$B$50,0),MATCH('3. Investeringen'!F161,'2. Reguleringsparameters'!$D$43:$E$43,0))</f>
        <v>0.5</v>
      </c>
      <c r="M161" s="117">
        <f t="shared" si="13"/>
        <v>2.5</v>
      </c>
      <c r="N161" s="172">
        <f t="shared" si="14"/>
        <v>2011</v>
      </c>
      <c r="O161" s="85">
        <v>57000</v>
      </c>
      <c r="P161" s="85">
        <v>59000.47199999998</v>
      </c>
      <c r="Q161" s="105"/>
    </row>
    <row r="162" spans="2:17" s="79" customFormat="1" x14ac:dyDescent="0.2">
      <c r="B162" s="85">
        <v>148</v>
      </c>
      <c r="C162" s="85" t="s">
        <v>146</v>
      </c>
      <c r="D162" s="85" t="s">
        <v>155</v>
      </c>
      <c r="E162" s="85" t="s">
        <v>165</v>
      </c>
      <c r="F162" s="85" t="s">
        <v>124</v>
      </c>
      <c r="G162" s="87" t="str">
        <f t="shared" si="15"/>
        <v>Nieuwe investeringen TD</v>
      </c>
      <c r="H162" s="87">
        <f t="shared" si="16"/>
        <v>1</v>
      </c>
      <c r="I162" s="87">
        <f t="shared" si="16"/>
        <v>0</v>
      </c>
      <c r="J162" s="85">
        <v>55</v>
      </c>
      <c r="K162" s="114">
        <v>2009</v>
      </c>
      <c r="L162" s="117">
        <f>INDEX('2. Reguleringsparameters'!$D$46:$E$50,MATCH('3. Investeringen'!C162,'2. Reguleringsparameters'!$B$46:$B$50,0),MATCH('3. Investeringen'!F162,'2. Reguleringsparameters'!$D$43:$E$43,0))</f>
        <v>0.5</v>
      </c>
      <c r="M162" s="117">
        <f t="shared" si="13"/>
        <v>53.5</v>
      </c>
      <c r="N162" s="172">
        <f t="shared" si="14"/>
        <v>2011</v>
      </c>
      <c r="O162" s="85">
        <v>172464.02018181904</v>
      </c>
      <c r="P162" s="85">
        <v>172981.41224236452</v>
      </c>
      <c r="Q162" s="105"/>
    </row>
    <row r="163" spans="2:17" s="79" customFormat="1" x14ac:dyDescent="0.2">
      <c r="B163" s="85">
        <v>149</v>
      </c>
      <c r="C163" s="85" t="s">
        <v>146</v>
      </c>
      <c r="D163" s="85" t="s">
        <v>155</v>
      </c>
      <c r="E163" s="85" t="s">
        <v>165</v>
      </c>
      <c r="F163" s="85" t="s">
        <v>124</v>
      </c>
      <c r="G163" s="87" t="str">
        <f t="shared" si="15"/>
        <v>Nieuwe investeringen TD</v>
      </c>
      <c r="H163" s="87">
        <f t="shared" si="16"/>
        <v>1</v>
      </c>
      <c r="I163" s="87">
        <f t="shared" si="16"/>
        <v>0</v>
      </c>
      <c r="J163" s="85">
        <v>45</v>
      </c>
      <c r="K163" s="114">
        <v>2009</v>
      </c>
      <c r="L163" s="117">
        <f>INDEX('2. Reguleringsparameters'!$D$46:$E$50,MATCH('3. Investeringen'!C163,'2. Reguleringsparameters'!$B$46:$B$50,0),MATCH('3. Investeringen'!F163,'2. Reguleringsparameters'!$D$43:$E$43,0))</f>
        <v>0.5</v>
      </c>
      <c r="M163" s="117">
        <f t="shared" si="13"/>
        <v>43.5</v>
      </c>
      <c r="N163" s="172">
        <f t="shared" si="14"/>
        <v>2011</v>
      </c>
      <c r="O163" s="85">
        <v>162886.38800001476</v>
      </c>
      <c r="P163" s="85">
        <v>163375.04716401477</v>
      </c>
      <c r="Q163" s="105"/>
    </row>
    <row r="164" spans="2:17" s="79" customFormat="1" x14ac:dyDescent="0.2">
      <c r="B164" s="85">
        <v>150</v>
      </c>
      <c r="C164" s="85" t="s">
        <v>146</v>
      </c>
      <c r="D164" s="85" t="s">
        <v>155</v>
      </c>
      <c r="E164" s="85" t="s">
        <v>165</v>
      </c>
      <c r="F164" s="85" t="s">
        <v>124</v>
      </c>
      <c r="G164" s="87" t="str">
        <f t="shared" si="15"/>
        <v>Nieuwe investeringen TD</v>
      </c>
      <c r="H164" s="87">
        <f t="shared" si="16"/>
        <v>1</v>
      </c>
      <c r="I164" s="87">
        <f t="shared" si="16"/>
        <v>0</v>
      </c>
      <c r="J164" s="85">
        <v>30</v>
      </c>
      <c r="K164" s="114">
        <v>2009</v>
      </c>
      <c r="L164" s="117">
        <f>INDEX('2. Reguleringsparameters'!$D$46:$E$50,MATCH('3. Investeringen'!C164,'2. Reguleringsparameters'!$B$46:$B$50,0),MATCH('3. Investeringen'!F164,'2. Reguleringsparameters'!$D$43:$E$43,0))</f>
        <v>0.5</v>
      </c>
      <c r="M164" s="117">
        <f t="shared" si="13"/>
        <v>28.5</v>
      </c>
      <c r="N164" s="172">
        <f t="shared" si="14"/>
        <v>2011</v>
      </c>
      <c r="O164" s="85">
        <v>669172.29550284881</v>
      </c>
      <c r="P164" s="85">
        <v>671179.81238935725</v>
      </c>
      <c r="Q164" s="105"/>
    </row>
    <row r="165" spans="2:17" s="79" customFormat="1" x14ac:dyDescent="0.2">
      <c r="B165" s="85">
        <v>151</v>
      </c>
      <c r="C165" s="85" t="s">
        <v>146</v>
      </c>
      <c r="D165" s="85" t="s">
        <v>155</v>
      </c>
      <c r="E165" s="85" t="s">
        <v>165</v>
      </c>
      <c r="F165" s="85" t="s">
        <v>124</v>
      </c>
      <c r="G165" s="87" t="str">
        <f t="shared" si="15"/>
        <v>Nieuwe investeringen TD</v>
      </c>
      <c r="H165" s="87">
        <f t="shared" si="16"/>
        <v>1</v>
      </c>
      <c r="I165" s="87">
        <f t="shared" si="16"/>
        <v>0</v>
      </c>
      <c r="J165" s="85">
        <v>25</v>
      </c>
      <c r="K165" s="114">
        <v>2009</v>
      </c>
      <c r="L165" s="117">
        <f>INDEX('2. Reguleringsparameters'!$D$46:$E$50,MATCH('3. Investeringen'!C165,'2. Reguleringsparameters'!$B$46:$B$50,0),MATCH('3. Investeringen'!F165,'2. Reguleringsparameters'!$D$43:$E$43,0))</f>
        <v>0.5</v>
      </c>
      <c r="M165" s="117">
        <f t="shared" si="13"/>
        <v>23.5</v>
      </c>
      <c r="N165" s="172">
        <f t="shared" si="14"/>
        <v>2011</v>
      </c>
      <c r="O165" s="85">
        <v>9.4E-7</v>
      </c>
      <c r="P165" s="85">
        <v>9.4281999999999981E-7</v>
      </c>
      <c r="Q165" s="105"/>
    </row>
    <row r="166" spans="2:17" s="79" customFormat="1" x14ac:dyDescent="0.2">
      <c r="B166" s="85">
        <v>152</v>
      </c>
      <c r="C166" s="85" t="s">
        <v>146</v>
      </c>
      <c r="D166" s="85" t="s">
        <v>155</v>
      </c>
      <c r="E166" s="85" t="s">
        <v>165</v>
      </c>
      <c r="F166" s="85" t="s">
        <v>124</v>
      </c>
      <c r="G166" s="87" t="str">
        <f t="shared" si="15"/>
        <v>Nieuwe investeringen TD</v>
      </c>
      <c r="H166" s="87">
        <f t="shared" si="16"/>
        <v>1</v>
      </c>
      <c r="I166" s="87">
        <f t="shared" si="16"/>
        <v>0</v>
      </c>
      <c r="J166" s="85">
        <v>10</v>
      </c>
      <c r="K166" s="114">
        <v>2009</v>
      </c>
      <c r="L166" s="117">
        <f>INDEX('2. Reguleringsparameters'!$D$46:$E$50,MATCH('3. Investeringen'!C166,'2. Reguleringsparameters'!$B$46:$B$50,0),MATCH('3. Investeringen'!F166,'2. Reguleringsparameters'!$D$43:$E$43,0))</f>
        <v>0.5</v>
      </c>
      <c r="M166" s="117">
        <f t="shared" si="13"/>
        <v>8.5</v>
      </c>
      <c r="N166" s="172">
        <f t="shared" si="14"/>
        <v>2011</v>
      </c>
      <c r="O166" s="85">
        <v>30807.025999999998</v>
      </c>
      <c r="P166" s="85">
        <v>30899.44707799999</v>
      </c>
      <c r="Q166" s="105"/>
    </row>
    <row r="167" spans="2:17" s="79" customFormat="1" x14ac:dyDescent="0.2">
      <c r="B167" s="85">
        <v>153</v>
      </c>
      <c r="C167" s="85" t="s">
        <v>146</v>
      </c>
      <c r="D167" s="85" t="s">
        <v>155</v>
      </c>
      <c r="E167" s="85" t="s">
        <v>165</v>
      </c>
      <c r="F167" s="85" t="s">
        <v>124</v>
      </c>
      <c r="G167" s="87" t="str">
        <f t="shared" si="15"/>
        <v>Nieuwe investeringen TD</v>
      </c>
      <c r="H167" s="87">
        <f t="shared" si="16"/>
        <v>1</v>
      </c>
      <c r="I167" s="87">
        <f t="shared" si="16"/>
        <v>0</v>
      </c>
      <c r="J167" s="85">
        <v>5</v>
      </c>
      <c r="K167" s="114">
        <v>2009</v>
      </c>
      <c r="L167" s="117">
        <f>INDEX('2. Reguleringsparameters'!$D$46:$E$50,MATCH('3. Investeringen'!C167,'2. Reguleringsparameters'!$B$46:$B$50,0),MATCH('3. Investeringen'!F167,'2. Reguleringsparameters'!$D$43:$E$43,0))</f>
        <v>0.5</v>
      </c>
      <c r="M167" s="117">
        <f t="shared" si="13"/>
        <v>3.5</v>
      </c>
      <c r="N167" s="172">
        <f t="shared" si="14"/>
        <v>2011</v>
      </c>
      <c r="O167" s="85">
        <v>477120.07699999987</v>
      </c>
      <c r="P167" s="85">
        <v>478551.43723099981</v>
      </c>
      <c r="Q167" s="105"/>
    </row>
    <row r="168" spans="2:17" s="79" customFormat="1" x14ac:dyDescent="0.2">
      <c r="B168" s="85">
        <v>154</v>
      </c>
      <c r="C168" s="85" t="s">
        <v>146</v>
      </c>
      <c r="D168" s="85" t="s">
        <v>155</v>
      </c>
      <c r="E168" s="85" t="s">
        <v>165</v>
      </c>
      <c r="F168" s="85" t="s">
        <v>124</v>
      </c>
      <c r="G168" s="87" t="str">
        <f t="shared" si="15"/>
        <v>Nieuwe investeringen TD</v>
      </c>
      <c r="H168" s="87">
        <f t="shared" si="16"/>
        <v>1</v>
      </c>
      <c r="I168" s="87">
        <f t="shared" si="16"/>
        <v>0</v>
      </c>
      <c r="J168" s="85">
        <v>55</v>
      </c>
      <c r="K168" s="114">
        <v>2010</v>
      </c>
      <c r="L168" s="117">
        <f>INDEX('2. Reguleringsparameters'!$D$46:$E$50,MATCH('3. Investeringen'!C168,'2. Reguleringsparameters'!$B$46:$B$50,0),MATCH('3. Investeringen'!F168,'2. Reguleringsparameters'!$D$43:$E$43,0))</f>
        <v>0.5</v>
      </c>
      <c r="M168" s="117">
        <f t="shared" si="13"/>
        <v>54.5</v>
      </c>
      <c r="N168" s="172">
        <f t="shared" si="14"/>
        <v>2011</v>
      </c>
      <c r="O168" s="85">
        <v>174135.8137272739</v>
      </c>
      <c r="P168" s="85">
        <v>174135.8137272739</v>
      </c>
      <c r="Q168" s="105"/>
    </row>
    <row r="169" spans="2:17" s="79" customFormat="1" x14ac:dyDescent="0.2">
      <c r="B169" s="85">
        <v>155</v>
      </c>
      <c r="C169" s="85" t="s">
        <v>146</v>
      </c>
      <c r="D169" s="85" t="s">
        <v>155</v>
      </c>
      <c r="E169" s="85" t="s">
        <v>165</v>
      </c>
      <c r="F169" s="85" t="s">
        <v>124</v>
      </c>
      <c r="G169" s="87" t="str">
        <f t="shared" si="15"/>
        <v>Nieuwe investeringen TD</v>
      </c>
      <c r="H169" s="87">
        <f t="shared" si="16"/>
        <v>1</v>
      </c>
      <c r="I169" s="87">
        <f t="shared" si="16"/>
        <v>0</v>
      </c>
      <c r="J169" s="85">
        <v>45</v>
      </c>
      <c r="K169" s="114">
        <v>2010</v>
      </c>
      <c r="L169" s="117">
        <f>INDEX('2. Reguleringsparameters'!$D$46:$E$50,MATCH('3. Investeringen'!C169,'2. Reguleringsparameters'!$B$46:$B$50,0),MATCH('3. Investeringen'!F169,'2. Reguleringsparameters'!$D$43:$E$43,0))</f>
        <v>0.5</v>
      </c>
      <c r="M169" s="117">
        <f t="shared" si="13"/>
        <v>44.5</v>
      </c>
      <c r="N169" s="172">
        <f t="shared" si="14"/>
        <v>2011</v>
      </c>
      <c r="O169" s="85">
        <v>738768.33222220116</v>
      </c>
      <c r="P169" s="85">
        <v>738768.33222220116</v>
      </c>
      <c r="Q169" s="105"/>
    </row>
    <row r="170" spans="2:17" s="79" customFormat="1" x14ac:dyDescent="0.2">
      <c r="B170" s="85">
        <v>156</v>
      </c>
      <c r="C170" s="85" t="s">
        <v>146</v>
      </c>
      <c r="D170" s="85" t="s">
        <v>155</v>
      </c>
      <c r="E170" s="85" t="s">
        <v>165</v>
      </c>
      <c r="F170" s="85" t="s">
        <v>124</v>
      </c>
      <c r="G170" s="87" t="str">
        <f t="shared" si="15"/>
        <v>Nieuwe investeringen TD</v>
      </c>
      <c r="H170" s="87">
        <f t="shared" si="16"/>
        <v>1</v>
      </c>
      <c r="I170" s="87">
        <f t="shared" si="16"/>
        <v>0</v>
      </c>
      <c r="J170" s="85">
        <v>30</v>
      </c>
      <c r="K170" s="114">
        <v>2010</v>
      </c>
      <c r="L170" s="117">
        <f>INDEX('2. Reguleringsparameters'!$D$46:$E$50,MATCH('3. Investeringen'!C170,'2. Reguleringsparameters'!$B$46:$B$50,0),MATCH('3. Investeringen'!F170,'2. Reguleringsparameters'!$D$43:$E$43,0))</f>
        <v>0.5</v>
      </c>
      <c r="M170" s="117">
        <f t="shared" si="13"/>
        <v>29.5</v>
      </c>
      <c r="N170" s="172">
        <f t="shared" si="14"/>
        <v>2011</v>
      </c>
      <c r="O170" s="85">
        <v>571709.82300196798</v>
      </c>
      <c r="P170" s="85">
        <v>571709.82300196798</v>
      </c>
      <c r="Q170" s="105"/>
    </row>
    <row r="171" spans="2:17" s="79" customFormat="1" x14ac:dyDescent="0.2">
      <c r="B171" s="85">
        <v>157</v>
      </c>
      <c r="C171" s="85" t="s">
        <v>146</v>
      </c>
      <c r="D171" s="85" t="s">
        <v>155</v>
      </c>
      <c r="E171" s="85" t="s">
        <v>165</v>
      </c>
      <c r="F171" s="85" t="s">
        <v>124</v>
      </c>
      <c r="G171" s="87" t="str">
        <f t="shared" si="15"/>
        <v>Nieuwe investeringen TD</v>
      </c>
      <c r="H171" s="87">
        <f t="shared" si="16"/>
        <v>1</v>
      </c>
      <c r="I171" s="87">
        <f t="shared" si="16"/>
        <v>0</v>
      </c>
      <c r="J171" s="85">
        <v>25</v>
      </c>
      <c r="K171" s="114">
        <v>2010</v>
      </c>
      <c r="L171" s="117">
        <f>INDEX('2. Reguleringsparameters'!$D$46:$E$50,MATCH('3. Investeringen'!C171,'2. Reguleringsparameters'!$B$46:$B$50,0),MATCH('3. Investeringen'!F171,'2. Reguleringsparameters'!$D$43:$E$43,0))</f>
        <v>0.5</v>
      </c>
      <c r="M171" s="117">
        <f t="shared" si="13"/>
        <v>24.5</v>
      </c>
      <c r="N171" s="172">
        <f t="shared" si="14"/>
        <v>2011</v>
      </c>
      <c r="O171" s="85">
        <v>9.7999999999999993E-7</v>
      </c>
      <c r="P171" s="85">
        <v>9.7999999999999993E-7</v>
      </c>
      <c r="Q171" s="105"/>
    </row>
    <row r="172" spans="2:17" s="79" customFormat="1" x14ac:dyDescent="0.2">
      <c r="B172" s="85">
        <v>158</v>
      </c>
      <c r="C172" s="85" t="s">
        <v>146</v>
      </c>
      <c r="D172" s="85" t="s">
        <v>155</v>
      </c>
      <c r="E172" s="85" t="s">
        <v>165</v>
      </c>
      <c r="F172" s="85" t="s">
        <v>124</v>
      </c>
      <c r="G172" s="87" t="str">
        <f t="shared" si="15"/>
        <v>Nieuwe investeringen TD</v>
      </c>
      <c r="H172" s="87">
        <f t="shared" si="16"/>
        <v>1</v>
      </c>
      <c r="I172" s="87">
        <f t="shared" si="16"/>
        <v>0</v>
      </c>
      <c r="J172" s="85">
        <v>10</v>
      </c>
      <c r="K172" s="114">
        <v>2010</v>
      </c>
      <c r="L172" s="117">
        <f>INDEX('2. Reguleringsparameters'!$D$46:$E$50,MATCH('3. Investeringen'!C172,'2. Reguleringsparameters'!$B$46:$B$50,0),MATCH('3. Investeringen'!F172,'2. Reguleringsparameters'!$D$43:$E$43,0))</f>
        <v>0.5</v>
      </c>
      <c r="M172" s="117">
        <f t="shared" si="13"/>
        <v>9.5</v>
      </c>
      <c r="N172" s="172">
        <f t="shared" si="14"/>
        <v>2011</v>
      </c>
      <c r="O172" s="85">
        <v>195205.1735</v>
      </c>
      <c r="P172" s="85">
        <v>195205.1735</v>
      </c>
      <c r="Q172" s="105"/>
    </row>
    <row r="173" spans="2:17" s="79" customFormat="1" x14ac:dyDescent="0.2">
      <c r="B173" s="85">
        <v>159</v>
      </c>
      <c r="C173" s="85" t="s">
        <v>146</v>
      </c>
      <c r="D173" s="85" t="s">
        <v>155</v>
      </c>
      <c r="E173" s="85" t="s">
        <v>165</v>
      </c>
      <c r="F173" s="85" t="s">
        <v>124</v>
      </c>
      <c r="G173" s="87" t="str">
        <f t="shared" si="15"/>
        <v>Nieuwe investeringen TD</v>
      </c>
      <c r="H173" s="87">
        <f t="shared" si="16"/>
        <v>1</v>
      </c>
      <c r="I173" s="87">
        <f t="shared" si="16"/>
        <v>0</v>
      </c>
      <c r="J173" s="85">
        <v>5</v>
      </c>
      <c r="K173" s="114">
        <v>2010</v>
      </c>
      <c r="L173" s="117">
        <f>INDEX('2. Reguleringsparameters'!$D$46:$E$50,MATCH('3. Investeringen'!C173,'2. Reguleringsparameters'!$B$46:$B$50,0),MATCH('3. Investeringen'!F173,'2. Reguleringsparameters'!$D$43:$E$43,0))</f>
        <v>0.5</v>
      </c>
      <c r="M173" s="117">
        <f t="shared" si="13"/>
        <v>4.5</v>
      </c>
      <c r="N173" s="172">
        <f t="shared" si="14"/>
        <v>2011</v>
      </c>
      <c r="O173" s="85">
        <v>1190113.956</v>
      </c>
      <c r="P173" s="85">
        <v>1190113.956</v>
      </c>
      <c r="Q173" s="105"/>
    </row>
    <row r="174" spans="2:17" s="79" customFormat="1" x14ac:dyDescent="0.2">
      <c r="B174" s="85">
        <v>160</v>
      </c>
      <c r="C174" s="85" t="s">
        <v>146</v>
      </c>
      <c r="D174" s="85" t="s">
        <v>155</v>
      </c>
      <c r="E174" s="85" t="s">
        <v>165</v>
      </c>
      <c r="F174" s="85" t="s">
        <v>124</v>
      </c>
      <c r="G174" s="87" t="str">
        <f t="shared" si="15"/>
        <v>Nieuwe investeringen TD</v>
      </c>
      <c r="H174" s="87">
        <f t="shared" si="16"/>
        <v>1</v>
      </c>
      <c r="I174" s="87">
        <f t="shared" si="16"/>
        <v>0</v>
      </c>
      <c r="J174" s="85">
        <v>0</v>
      </c>
      <c r="K174" s="114">
        <v>2010</v>
      </c>
      <c r="L174" s="117">
        <f>INDEX('2. Reguleringsparameters'!$D$46:$E$50,MATCH('3. Investeringen'!C174,'2. Reguleringsparameters'!$B$46:$B$50,0),MATCH('3. Investeringen'!F174,'2. Reguleringsparameters'!$D$43:$E$43,0))</f>
        <v>0.5</v>
      </c>
      <c r="M174" s="117">
        <f t="shared" si="13"/>
        <v>0</v>
      </c>
      <c r="N174" s="172">
        <f t="shared" si="14"/>
        <v>2011</v>
      </c>
      <c r="O174" s="85">
        <v>1.0099999999999999E-6</v>
      </c>
      <c r="P174" s="85">
        <v>1.0099999999999999E-6</v>
      </c>
      <c r="Q174" s="105"/>
    </row>
    <row r="175" spans="2:17" s="79" customFormat="1" x14ac:dyDescent="0.2">
      <c r="B175" s="85">
        <v>161</v>
      </c>
      <c r="C175" s="85" t="s">
        <v>146</v>
      </c>
      <c r="D175" s="85" t="s">
        <v>155</v>
      </c>
      <c r="E175" s="85" t="s">
        <v>165</v>
      </c>
      <c r="F175" s="85" t="s">
        <v>124</v>
      </c>
      <c r="G175" s="87" t="str">
        <f t="shared" si="15"/>
        <v>Nieuwe investeringen TD</v>
      </c>
      <c r="H175" s="87">
        <f t="shared" ref="H175:I194" si="17">IF($F175=H$14,1,0)</f>
        <v>1</v>
      </c>
      <c r="I175" s="87">
        <f t="shared" si="17"/>
        <v>0</v>
      </c>
      <c r="J175" s="85">
        <v>55</v>
      </c>
      <c r="K175" s="114">
        <v>2011</v>
      </c>
      <c r="L175" s="117">
        <f>INDEX('2. Reguleringsparameters'!$D$46:$E$50,MATCH('3. Investeringen'!C175,'2. Reguleringsparameters'!$B$46:$B$50,0),MATCH('3. Investeringen'!F175,'2. Reguleringsparameters'!$D$43:$E$43,0))</f>
        <v>0.5</v>
      </c>
      <c r="M175" s="117">
        <f t="shared" si="13"/>
        <v>55</v>
      </c>
      <c r="N175" s="172">
        <f t="shared" si="14"/>
        <v>2011</v>
      </c>
      <c r="O175" s="85">
        <v>406193.79000000015</v>
      </c>
      <c r="P175" s="85">
        <v>0</v>
      </c>
      <c r="Q175" s="105"/>
    </row>
    <row r="176" spans="2:17" s="79" customFormat="1" x14ac:dyDescent="0.2">
      <c r="B176" s="85">
        <v>162</v>
      </c>
      <c r="C176" s="85" t="s">
        <v>146</v>
      </c>
      <c r="D176" s="85" t="s">
        <v>155</v>
      </c>
      <c r="E176" s="85" t="s">
        <v>165</v>
      </c>
      <c r="F176" s="85" t="s">
        <v>124</v>
      </c>
      <c r="G176" s="87" t="str">
        <f t="shared" si="15"/>
        <v>Nieuwe investeringen TD</v>
      </c>
      <c r="H176" s="87">
        <f t="shared" si="17"/>
        <v>1</v>
      </c>
      <c r="I176" s="87">
        <f t="shared" si="17"/>
        <v>0</v>
      </c>
      <c r="J176" s="85">
        <v>45</v>
      </c>
      <c r="K176" s="114">
        <v>2011</v>
      </c>
      <c r="L176" s="117">
        <f>INDEX('2. Reguleringsparameters'!$D$46:$E$50,MATCH('3. Investeringen'!C176,'2. Reguleringsparameters'!$B$46:$B$50,0),MATCH('3. Investeringen'!F176,'2. Reguleringsparameters'!$D$43:$E$43,0))</f>
        <v>0.5</v>
      </c>
      <c r="M176" s="117">
        <f t="shared" si="13"/>
        <v>45</v>
      </c>
      <c r="N176" s="172">
        <f t="shared" si="14"/>
        <v>2011</v>
      </c>
      <c r="O176" s="85">
        <v>1949597.6300000034</v>
      </c>
      <c r="P176" s="85">
        <v>0</v>
      </c>
      <c r="Q176" s="105"/>
    </row>
    <row r="177" spans="2:17" s="79" customFormat="1" x14ac:dyDescent="0.2">
      <c r="B177" s="85">
        <v>163</v>
      </c>
      <c r="C177" s="85" t="s">
        <v>146</v>
      </c>
      <c r="D177" s="85" t="s">
        <v>155</v>
      </c>
      <c r="E177" s="85" t="s">
        <v>165</v>
      </c>
      <c r="F177" s="85" t="s">
        <v>124</v>
      </c>
      <c r="G177" s="87" t="str">
        <f t="shared" si="15"/>
        <v>Nieuwe investeringen TD</v>
      </c>
      <c r="H177" s="87">
        <f t="shared" si="17"/>
        <v>1</v>
      </c>
      <c r="I177" s="87">
        <f t="shared" si="17"/>
        <v>0</v>
      </c>
      <c r="J177" s="85">
        <v>30</v>
      </c>
      <c r="K177" s="114">
        <v>2011</v>
      </c>
      <c r="L177" s="117">
        <f>INDEX('2. Reguleringsparameters'!$D$46:$E$50,MATCH('3. Investeringen'!C177,'2. Reguleringsparameters'!$B$46:$B$50,0),MATCH('3. Investeringen'!F177,'2. Reguleringsparameters'!$D$43:$E$43,0))</f>
        <v>0.5</v>
      </c>
      <c r="M177" s="117">
        <f t="shared" si="13"/>
        <v>30</v>
      </c>
      <c r="N177" s="172">
        <f t="shared" si="14"/>
        <v>2011</v>
      </c>
      <c r="O177" s="85">
        <v>1232203.77</v>
      </c>
      <c r="P177" s="85">
        <v>0</v>
      </c>
      <c r="Q177" s="105"/>
    </row>
    <row r="178" spans="2:17" s="79" customFormat="1" x14ac:dyDescent="0.2">
      <c r="B178" s="85">
        <v>164</v>
      </c>
      <c r="C178" s="85" t="s">
        <v>146</v>
      </c>
      <c r="D178" s="85" t="s">
        <v>155</v>
      </c>
      <c r="E178" s="85" t="s">
        <v>165</v>
      </c>
      <c r="F178" s="85" t="s">
        <v>125</v>
      </c>
      <c r="G178" s="87" t="str">
        <f t="shared" si="15"/>
        <v>Nieuwe investeringen AD</v>
      </c>
      <c r="H178" s="87">
        <f t="shared" si="17"/>
        <v>0</v>
      </c>
      <c r="I178" s="87">
        <f t="shared" si="17"/>
        <v>1</v>
      </c>
      <c r="J178" s="85">
        <v>39</v>
      </c>
      <c r="K178" s="114">
        <v>2009</v>
      </c>
      <c r="L178" s="117">
        <f>INDEX('2. Reguleringsparameters'!$D$46:$E$50,MATCH('3. Investeringen'!C178,'2. Reguleringsparameters'!$B$46:$B$50,0),MATCH('3. Investeringen'!F178,'2. Reguleringsparameters'!$D$43:$E$43,0))</f>
        <v>0.5</v>
      </c>
      <c r="M178" s="117">
        <f t="shared" si="13"/>
        <v>37.5</v>
      </c>
      <c r="N178" s="172">
        <f t="shared" si="14"/>
        <v>2011</v>
      </c>
      <c r="O178" s="85">
        <v>1225837.5677867427</v>
      </c>
      <c r="P178" s="85">
        <v>1225837.5677867429</v>
      </c>
      <c r="Q178" s="105"/>
    </row>
    <row r="179" spans="2:17" s="79" customFormat="1" x14ac:dyDescent="0.2">
      <c r="B179" s="85">
        <v>165</v>
      </c>
      <c r="C179" s="85" t="s">
        <v>146</v>
      </c>
      <c r="D179" s="85" t="s">
        <v>155</v>
      </c>
      <c r="E179" s="85" t="s">
        <v>165</v>
      </c>
      <c r="F179" s="85" t="s">
        <v>125</v>
      </c>
      <c r="G179" s="87" t="str">
        <f t="shared" si="15"/>
        <v>Nieuwe investeringen AD</v>
      </c>
      <c r="H179" s="87">
        <f t="shared" si="17"/>
        <v>0</v>
      </c>
      <c r="I179" s="87">
        <f t="shared" si="17"/>
        <v>1</v>
      </c>
      <c r="J179" s="85">
        <v>39</v>
      </c>
      <c r="K179" s="114">
        <v>2009</v>
      </c>
      <c r="L179" s="117">
        <f>INDEX('2. Reguleringsparameters'!$D$46:$E$50,MATCH('3. Investeringen'!C179,'2. Reguleringsparameters'!$B$46:$B$50,0),MATCH('3. Investeringen'!F179,'2. Reguleringsparameters'!$D$43:$E$43,0))</f>
        <v>0.5</v>
      </c>
      <c r="M179" s="117">
        <f t="shared" si="13"/>
        <v>37.5</v>
      </c>
      <c r="N179" s="172">
        <f t="shared" si="14"/>
        <v>2011</v>
      </c>
      <c r="O179" s="85">
        <v>5272.7103458836418</v>
      </c>
      <c r="P179" s="85">
        <v>5272.7103458836418</v>
      </c>
      <c r="Q179" s="105"/>
    </row>
    <row r="180" spans="2:17" s="79" customFormat="1" x14ac:dyDescent="0.2">
      <c r="B180" s="85">
        <v>166</v>
      </c>
      <c r="C180" s="85" t="s">
        <v>146</v>
      </c>
      <c r="D180" s="85" t="s">
        <v>155</v>
      </c>
      <c r="E180" s="85" t="s">
        <v>165</v>
      </c>
      <c r="F180" s="85" t="s">
        <v>125</v>
      </c>
      <c r="G180" s="87" t="str">
        <f t="shared" si="15"/>
        <v>Nieuwe investeringen AD</v>
      </c>
      <c r="H180" s="87">
        <f t="shared" si="17"/>
        <v>0</v>
      </c>
      <c r="I180" s="87">
        <f t="shared" si="17"/>
        <v>1</v>
      </c>
      <c r="J180" s="85">
        <v>39</v>
      </c>
      <c r="K180" s="114">
        <v>2010</v>
      </c>
      <c r="L180" s="117">
        <f>INDEX('2. Reguleringsparameters'!$D$46:$E$50,MATCH('3. Investeringen'!C180,'2. Reguleringsparameters'!$B$46:$B$50,0),MATCH('3. Investeringen'!F180,'2. Reguleringsparameters'!$D$43:$E$43,0))</f>
        <v>0.5</v>
      </c>
      <c r="M180" s="117">
        <f t="shared" si="13"/>
        <v>38.5</v>
      </c>
      <c r="N180" s="172">
        <f t="shared" si="14"/>
        <v>2011</v>
      </c>
      <c r="O180" s="85">
        <v>1962906.9962948184</v>
      </c>
      <c r="P180" s="85">
        <v>1962906.9962948184</v>
      </c>
      <c r="Q180" s="105"/>
    </row>
    <row r="181" spans="2:17" s="79" customFormat="1" x14ac:dyDescent="0.2">
      <c r="B181" s="85">
        <v>167</v>
      </c>
      <c r="C181" s="85" t="s">
        <v>146</v>
      </c>
      <c r="D181" s="85" t="s">
        <v>155</v>
      </c>
      <c r="E181" s="85" t="s">
        <v>165</v>
      </c>
      <c r="F181" s="85" t="s">
        <v>125</v>
      </c>
      <c r="G181" s="87" t="str">
        <f t="shared" si="15"/>
        <v>Nieuwe investeringen AD</v>
      </c>
      <c r="H181" s="87">
        <f t="shared" si="17"/>
        <v>0</v>
      </c>
      <c r="I181" s="87">
        <f t="shared" si="17"/>
        <v>1</v>
      </c>
      <c r="J181" s="85">
        <v>39</v>
      </c>
      <c r="K181" s="114">
        <v>2010</v>
      </c>
      <c r="L181" s="117">
        <f>INDEX('2. Reguleringsparameters'!$D$46:$E$50,MATCH('3. Investeringen'!C181,'2. Reguleringsparameters'!$B$46:$B$50,0),MATCH('3. Investeringen'!F181,'2. Reguleringsparameters'!$D$43:$E$43,0))</f>
        <v>0.5</v>
      </c>
      <c r="M181" s="117">
        <f t="shared" si="13"/>
        <v>38.5</v>
      </c>
      <c r="N181" s="172">
        <f t="shared" si="14"/>
        <v>2011</v>
      </c>
      <c r="O181" s="85">
        <v>22377.872573650562</v>
      </c>
      <c r="P181" s="85">
        <v>22377.872573650562</v>
      </c>
      <c r="Q181" s="105"/>
    </row>
    <row r="182" spans="2:17" s="79" customFormat="1" x14ac:dyDescent="0.2">
      <c r="B182" s="85">
        <v>168</v>
      </c>
      <c r="C182" s="85" t="s">
        <v>146</v>
      </c>
      <c r="D182" s="85" t="s">
        <v>155</v>
      </c>
      <c r="E182" s="85" t="s">
        <v>165</v>
      </c>
      <c r="F182" s="85" t="s">
        <v>125</v>
      </c>
      <c r="G182" s="87" t="str">
        <f t="shared" si="15"/>
        <v>Nieuwe investeringen AD</v>
      </c>
      <c r="H182" s="87">
        <f t="shared" si="17"/>
        <v>0</v>
      </c>
      <c r="I182" s="87">
        <f t="shared" si="17"/>
        <v>1</v>
      </c>
      <c r="J182" s="85">
        <v>39</v>
      </c>
      <c r="K182" s="114">
        <v>2011</v>
      </c>
      <c r="L182" s="117">
        <f>INDEX('2. Reguleringsparameters'!$D$46:$E$50,MATCH('3. Investeringen'!C182,'2. Reguleringsparameters'!$B$46:$B$50,0),MATCH('3. Investeringen'!F182,'2. Reguleringsparameters'!$D$43:$E$43,0))</f>
        <v>0.5</v>
      </c>
      <c r="M182" s="117">
        <f t="shared" si="13"/>
        <v>39</v>
      </c>
      <c r="N182" s="172">
        <f t="shared" si="14"/>
        <v>2011</v>
      </c>
      <c r="O182" s="85">
        <v>1723010.4044999797</v>
      </c>
      <c r="P182" s="85">
        <v>0</v>
      </c>
      <c r="Q182" s="105"/>
    </row>
    <row r="183" spans="2:17" s="79" customFormat="1" x14ac:dyDescent="0.2">
      <c r="B183" s="85">
        <v>169</v>
      </c>
      <c r="C183" s="85" t="s">
        <v>146</v>
      </c>
      <c r="D183" s="85" t="s">
        <v>155</v>
      </c>
      <c r="E183" s="85" t="s">
        <v>165</v>
      </c>
      <c r="F183" s="85" t="s">
        <v>125</v>
      </c>
      <c r="G183" s="87" t="str">
        <f t="shared" si="15"/>
        <v>Nieuwe investeringen AD</v>
      </c>
      <c r="H183" s="87">
        <f t="shared" si="17"/>
        <v>0</v>
      </c>
      <c r="I183" s="87">
        <f t="shared" si="17"/>
        <v>1</v>
      </c>
      <c r="J183" s="85">
        <v>39</v>
      </c>
      <c r="K183" s="114">
        <v>2011</v>
      </c>
      <c r="L183" s="117">
        <f>INDEX('2. Reguleringsparameters'!$D$46:$E$50,MATCH('3. Investeringen'!C183,'2. Reguleringsparameters'!$B$46:$B$50,0),MATCH('3. Investeringen'!F183,'2. Reguleringsparameters'!$D$43:$E$43,0))</f>
        <v>0.5</v>
      </c>
      <c r="M183" s="117">
        <f t="shared" si="13"/>
        <v>39</v>
      </c>
      <c r="N183" s="172">
        <f t="shared" si="14"/>
        <v>2011</v>
      </c>
      <c r="O183" s="85">
        <v>15199.145499999999</v>
      </c>
      <c r="P183" s="85">
        <v>0</v>
      </c>
      <c r="Q183" s="105"/>
    </row>
    <row r="184" spans="2:17" s="79" customFormat="1" x14ac:dyDescent="0.2">
      <c r="B184" s="85">
        <v>170</v>
      </c>
      <c r="C184" s="85" t="s">
        <v>154</v>
      </c>
      <c r="D184" s="85" t="s">
        <v>155</v>
      </c>
      <c r="E184" s="85" t="s">
        <v>166</v>
      </c>
      <c r="F184" s="85" t="s">
        <v>125</v>
      </c>
      <c r="G184" s="87" t="str">
        <f t="shared" si="15"/>
        <v>Start-GAW excl. bijzonderheden AD</v>
      </c>
      <c r="H184" s="87">
        <f t="shared" si="17"/>
        <v>0</v>
      </c>
      <c r="I184" s="87">
        <f t="shared" si="17"/>
        <v>1</v>
      </c>
      <c r="J184" s="85">
        <v>22</v>
      </c>
      <c r="K184" s="114">
        <v>2008</v>
      </c>
      <c r="L184" s="117">
        <f>INDEX('2. Reguleringsparameters'!$D$46:$E$50,MATCH('3. Investeringen'!C184,'2. Reguleringsparameters'!$B$46:$B$50,0),MATCH('3. Investeringen'!F184,'2. Reguleringsparameters'!$D$43:$E$43,0))</f>
        <v>1</v>
      </c>
      <c r="M184" s="117">
        <f t="shared" si="13"/>
        <v>20</v>
      </c>
      <c r="N184" s="172">
        <f t="shared" si="14"/>
        <v>2011</v>
      </c>
      <c r="O184" s="85">
        <v>8466954.6005237624</v>
      </c>
      <c r="P184" s="85">
        <v>8466954.6005237643</v>
      </c>
      <c r="Q184" s="105"/>
    </row>
    <row r="185" spans="2:17" s="79" customFormat="1" x14ac:dyDescent="0.2">
      <c r="B185" s="85">
        <v>171</v>
      </c>
      <c r="C185" s="85" t="s">
        <v>154</v>
      </c>
      <c r="D185" s="85" t="s">
        <v>155</v>
      </c>
      <c r="E185" s="85" t="s">
        <v>166</v>
      </c>
      <c r="F185" s="85" t="s">
        <v>124</v>
      </c>
      <c r="G185" s="87" t="str">
        <f t="shared" si="15"/>
        <v>Start-GAW excl. bijzonderheden TD</v>
      </c>
      <c r="H185" s="87">
        <f t="shared" si="17"/>
        <v>1</v>
      </c>
      <c r="I185" s="87">
        <f t="shared" si="17"/>
        <v>0</v>
      </c>
      <c r="J185" s="85">
        <v>33.5</v>
      </c>
      <c r="K185" s="114">
        <v>2004</v>
      </c>
      <c r="L185" s="117">
        <f>INDEX('2. Reguleringsparameters'!$D$46:$E$50,MATCH('3. Investeringen'!C185,'2. Reguleringsparameters'!$B$46:$B$50,0),MATCH('3. Investeringen'!F185,'2. Reguleringsparameters'!$D$43:$E$43,0))</f>
        <v>0</v>
      </c>
      <c r="M185" s="117">
        <f t="shared" si="13"/>
        <v>26.5</v>
      </c>
      <c r="N185" s="172">
        <f t="shared" si="14"/>
        <v>2011</v>
      </c>
      <c r="O185" s="85">
        <v>142603201.7313433</v>
      </c>
      <c r="P185" s="85">
        <v>155739204.09687924</v>
      </c>
      <c r="Q185" s="105"/>
    </row>
    <row r="186" spans="2:17" s="79" customFormat="1" x14ac:dyDescent="0.2">
      <c r="B186" s="85">
        <v>172</v>
      </c>
      <c r="C186" s="85" t="s">
        <v>146</v>
      </c>
      <c r="D186" s="85" t="s">
        <v>155</v>
      </c>
      <c r="E186" s="85" t="s">
        <v>166</v>
      </c>
      <c r="F186" s="85" t="s">
        <v>124</v>
      </c>
      <c r="G186" s="87" t="str">
        <f t="shared" si="15"/>
        <v>Nieuwe investeringen TD</v>
      </c>
      <c r="H186" s="87">
        <f t="shared" si="17"/>
        <v>1</v>
      </c>
      <c r="I186" s="87">
        <f t="shared" si="17"/>
        <v>0</v>
      </c>
      <c r="J186" s="85">
        <v>55</v>
      </c>
      <c r="K186" s="114">
        <v>2004</v>
      </c>
      <c r="L186" s="117">
        <f>INDEX('2. Reguleringsparameters'!$D$46:$E$50,MATCH('3. Investeringen'!C186,'2. Reguleringsparameters'!$B$46:$B$50,0),MATCH('3. Investeringen'!F186,'2. Reguleringsparameters'!$D$43:$E$43,0))</f>
        <v>0.5</v>
      </c>
      <c r="M186" s="117">
        <f t="shared" si="13"/>
        <v>48.5</v>
      </c>
      <c r="N186" s="172">
        <f t="shared" si="14"/>
        <v>2011</v>
      </c>
      <c r="O186" s="85">
        <v>68003.26090909091</v>
      </c>
      <c r="P186" s="85">
        <v>74267.432998641103</v>
      </c>
      <c r="Q186" s="105"/>
    </row>
    <row r="187" spans="2:17" s="79" customFormat="1" x14ac:dyDescent="0.2">
      <c r="B187" s="85">
        <v>173</v>
      </c>
      <c r="C187" s="85" t="s">
        <v>146</v>
      </c>
      <c r="D187" s="85" t="s">
        <v>155</v>
      </c>
      <c r="E187" s="85" t="s">
        <v>166</v>
      </c>
      <c r="F187" s="85" t="s">
        <v>124</v>
      </c>
      <c r="G187" s="87" t="str">
        <f t="shared" si="15"/>
        <v>Nieuwe investeringen TD</v>
      </c>
      <c r="H187" s="87">
        <f t="shared" si="17"/>
        <v>1</v>
      </c>
      <c r="I187" s="87">
        <f t="shared" si="17"/>
        <v>0</v>
      </c>
      <c r="J187" s="85">
        <v>45</v>
      </c>
      <c r="K187" s="114">
        <v>2004</v>
      </c>
      <c r="L187" s="117">
        <f>INDEX('2. Reguleringsparameters'!$D$46:$E$50,MATCH('3. Investeringen'!C187,'2. Reguleringsparameters'!$B$46:$B$50,0),MATCH('3. Investeringen'!F187,'2. Reguleringsparameters'!$D$43:$E$43,0))</f>
        <v>0.5</v>
      </c>
      <c r="M187" s="117">
        <f t="shared" si="13"/>
        <v>38.5</v>
      </c>
      <c r="N187" s="172">
        <f t="shared" si="14"/>
        <v>2011</v>
      </c>
      <c r="O187" s="85">
        <v>233675.04844444443</v>
      </c>
      <c r="P187" s="85">
        <v>255200.20322263692</v>
      </c>
      <c r="Q187" s="105"/>
    </row>
    <row r="188" spans="2:17" s="79" customFormat="1" x14ac:dyDescent="0.2">
      <c r="B188" s="85">
        <v>174</v>
      </c>
      <c r="C188" s="85" t="s">
        <v>146</v>
      </c>
      <c r="D188" s="85" t="s">
        <v>155</v>
      </c>
      <c r="E188" s="85" t="s">
        <v>166</v>
      </c>
      <c r="F188" s="85" t="s">
        <v>124</v>
      </c>
      <c r="G188" s="87" t="str">
        <f t="shared" si="15"/>
        <v>Nieuwe investeringen TD</v>
      </c>
      <c r="H188" s="87">
        <f t="shared" si="17"/>
        <v>1</v>
      </c>
      <c r="I188" s="87">
        <f t="shared" si="17"/>
        <v>0</v>
      </c>
      <c r="J188" s="85">
        <v>30</v>
      </c>
      <c r="K188" s="114">
        <v>2004</v>
      </c>
      <c r="L188" s="117">
        <f>INDEX('2. Reguleringsparameters'!$D$46:$E$50,MATCH('3. Investeringen'!C188,'2. Reguleringsparameters'!$B$46:$B$50,0),MATCH('3. Investeringen'!F188,'2. Reguleringsparameters'!$D$43:$E$43,0))</f>
        <v>0.5</v>
      </c>
      <c r="M188" s="117">
        <f t="shared" si="13"/>
        <v>23.5</v>
      </c>
      <c r="N188" s="172">
        <f t="shared" si="14"/>
        <v>2011</v>
      </c>
      <c r="O188" s="85">
        <v>211649.91433333335</v>
      </c>
      <c r="P188" s="85">
        <v>231146.20713457046</v>
      </c>
      <c r="Q188" s="105"/>
    </row>
    <row r="189" spans="2:17" s="79" customFormat="1" x14ac:dyDescent="0.2">
      <c r="B189" s="85">
        <v>175</v>
      </c>
      <c r="C189" s="85" t="s">
        <v>146</v>
      </c>
      <c r="D189" s="85" t="s">
        <v>155</v>
      </c>
      <c r="E189" s="85" t="s">
        <v>166</v>
      </c>
      <c r="F189" s="85" t="s">
        <v>124</v>
      </c>
      <c r="G189" s="87" t="str">
        <f t="shared" si="15"/>
        <v>Nieuwe investeringen TD</v>
      </c>
      <c r="H189" s="87">
        <f t="shared" si="17"/>
        <v>1</v>
      </c>
      <c r="I189" s="87">
        <f t="shared" si="17"/>
        <v>0</v>
      </c>
      <c r="J189" s="85">
        <v>45</v>
      </c>
      <c r="K189" s="114">
        <v>2005</v>
      </c>
      <c r="L189" s="117">
        <f>INDEX('2. Reguleringsparameters'!$D$46:$E$50,MATCH('3. Investeringen'!C189,'2. Reguleringsparameters'!$B$46:$B$50,0),MATCH('3. Investeringen'!F189,'2. Reguleringsparameters'!$D$43:$E$43,0))</f>
        <v>0.5</v>
      </c>
      <c r="M189" s="117">
        <f t="shared" si="13"/>
        <v>39.5</v>
      </c>
      <c r="N189" s="172">
        <f t="shared" si="14"/>
        <v>2011</v>
      </c>
      <c r="O189" s="85">
        <v>636221.34744444443</v>
      </c>
      <c r="P189" s="85">
        <v>687267.41904896824</v>
      </c>
      <c r="Q189" s="105"/>
    </row>
    <row r="190" spans="2:17" s="79" customFormat="1" x14ac:dyDescent="0.2">
      <c r="B190" s="85">
        <v>176</v>
      </c>
      <c r="C190" s="85" t="s">
        <v>146</v>
      </c>
      <c r="D190" s="85" t="s">
        <v>155</v>
      </c>
      <c r="E190" s="85" t="s">
        <v>166</v>
      </c>
      <c r="F190" s="85" t="s">
        <v>124</v>
      </c>
      <c r="G190" s="87" t="str">
        <f t="shared" si="15"/>
        <v>Nieuwe investeringen TD</v>
      </c>
      <c r="H190" s="87">
        <f t="shared" si="17"/>
        <v>1</v>
      </c>
      <c r="I190" s="87">
        <f t="shared" si="17"/>
        <v>0</v>
      </c>
      <c r="J190" s="85">
        <v>30</v>
      </c>
      <c r="K190" s="114">
        <v>2005</v>
      </c>
      <c r="L190" s="117">
        <f>INDEX('2. Reguleringsparameters'!$D$46:$E$50,MATCH('3. Investeringen'!C190,'2. Reguleringsparameters'!$B$46:$B$50,0),MATCH('3. Investeringen'!F190,'2. Reguleringsparameters'!$D$43:$E$43,0))</f>
        <v>0.5</v>
      </c>
      <c r="M190" s="117">
        <f t="shared" si="13"/>
        <v>24.5</v>
      </c>
      <c r="N190" s="172">
        <f t="shared" si="14"/>
        <v>2011</v>
      </c>
      <c r="O190" s="85">
        <v>57494.754333333338</v>
      </c>
      <c r="P190" s="85">
        <v>62107.742184766779</v>
      </c>
      <c r="Q190" s="105"/>
    </row>
    <row r="191" spans="2:17" s="79" customFormat="1" x14ac:dyDescent="0.2">
      <c r="B191" s="85">
        <v>177</v>
      </c>
      <c r="C191" s="85" t="s">
        <v>146</v>
      </c>
      <c r="D191" s="85" t="s">
        <v>155</v>
      </c>
      <c r="E191" s="85" t="s">
        <v>166</v>
      </c>
      <c r="F191" s="85" t="s">
        <v>124</v>
      </c>
      <c r="G191" s="87" t="str">
        <f t="shared" si="15"/>
        <v>Nieuwe investeringen TD</v>
      </c>
      <c r="H191" s="87">
        <f t="shared" si="17"/>
        <v>1</v>
      </c>
      <c r="I191" s="87">
        <f t="shared" si="17"/>
        <v>0</v>
      </c>
      <c r="J191" s="85">
        <v>45</v>
      </c>
      <c r="K191" s="114">
        <v>2006</v>
      </c>
      <c r="L191" s="117">
        <f>INDEX('2. Reguleringsparameters'!$D$46:$E$50,MATCH('3. Investeringen'!C191,'2. Reguleringsparameters'!$B$46:$B$50,0),MATCH('3. Investeringen'!F191,'2. Reguleringsparameters'!$D$43:$E$43,0))</f>
        <v>0.5</v>
      </c>
      <c r="M191" s="117">
        <f t="shared" si="13"/>
        <v>40.5</v>
      </c>
      <c r="N191" s="172">
        <f t="shared" si="14"/>
        <v>2011</v>
      </c>
      <c r="O191" s="85">
        <v>776105.86499999999</v>
      </c>
      <c r="P191" s="85">
        <v>823551.39333676221</v>
      </c>
      <c r="Q191" s="105"/>
    </row>
    <row r="192" spans="2:17" s="79" customFormat="1" x14ac:dyDescent="0.2">
      <c r="B192" s="85">
        <v>178</v>
      </c>
      <c r="C192" s="85" t="s">
        <v>146</v>
      </c>
      <c r="D192" s="85" t="s">
        <v>155</v>
      </c>
      <c r="E192" s="85" t="s">
        <v>166</v>
      </c>
      <c r="F192" s="85" t="s">
        <v>124</v>
      </c>
      <c r="G192" s="87" t="str">
        <f t="shared" si="15"/>
        <v>Nieuwe investeringen TD</v>
      </c>
      <c r="H192" s="87">
        <f t="shared" si="17"/>
        <v>1</v>
      </c>
      <c r="I192" s="87">
        <f t="shared" si="17"/>
        <v>0</v>
      </c>
      <c r="J192" s="85">
        <v>30</v>
      </c>
      <c r="K192" s="114">
        <v>2006</v>
      </c>
      <c r="L192" s="117">
        <f>INDEX('2. Reguleringsparameters'!$D$46:$E$50,MATCH('3. Investeringen'!C192,'2. Reguleringsparameters'!$B$46:$B$50,0),MATCH('3. Investeringen'!F192,'2. Reguleringsparameters'!$D$43:$E$43,0))</f>
        <v>0.5</v>
      </c>
      <c r="M192" s="117">
        <f t="shared" si="13"/>
        <v>25.5</v>
      </c>
      <c r="N192" s="172">
        <f t="shared" si="14"/>
        <v>2011</v>
      </c>
      <c r="O192" s="85">
        <v>67351.45</v>
      </c>
      <c r="P192" s="85">
        <v>71468.833044769315</v>
      </c>
      <c r="Q192" s="105"/>
    </row>
    <row r="193" spans="2:17" s="79" customFormat="1" x14ac:dyDescent="0.2">
      <c r="B193" s="85">
        <v>179</v>
      </c>
      <c r="C193" s="85" t="s">
        <v>146</v>
      </c>
      <c r="D193" s="85" t="s">
        <v>155</v>
      </c>
      <c r="E193" s="85" t="s">
        <v>166</v>
      </c>
      <c r="F193" s="85" t="s">
        <v>124</v>
      </c>
      <c r="G193" s="87" t="str">
        <f t="shared" si="15"/>
        <v>Nieuwe investeringen TD</v>
      </c>
      <c r="H193" s="87">
        <f t="shared" si="17"/>
        <v>1</v>
      </c>
      <c r="I193" s="87">
        <f t="shared" si="17"/>
        <v>0</v>
      </c>
      <c r="J193" s="85">
        <v>55</v>
      </c>
      <c r="K193" s="114">
        <v>2007</v>
      </c>
      <c r="L193" s="117">
        <f>INDEX('2. Reguleringsparameters'!$D$46:$E$50,MATCH('3. Investeringen'!C193,'2. Reguleringsparameters'!$B$46:$B$50,0),MATCH('3. Investeringen'!F193,'2. Reguleringsparameters'!$D$43:$E$43,0))</f>
        <v>0.5</v>
      </c>
      <c r="M193" s="117">
        <f t="shared" si="13"/>
        <v>51.5</v>
      </c>
      <c r="N193" s="172">
        <f t="shared" si="14"/>
        <v>2011</v>
      </c>
      <c r="O193" s="85">
        <v>171295.20809090909</v>
      </c>
      <c r="P193" s="85">
        <v>179257.36154592235</v>
      </c>
      <c r="Q193" s="105"/>
    </row>
    <row r="194" spans="2:17" s="79" customFormat="1" x14ac:dyDescent="0.2">
      <c r="B194" s="85">
        <v>180</v>
      </c>
      <c r="C194" s="85" t="s">
        <v>146</v>
      </c>
      <c r="D194" s="85" t="s">
        <v>155</v>
      </c>
      <c r="E194" s="85" t="s">
        <v>166</v>
      </c>
      <c r="F194" s="85" t="s">
        <v>124</v>
      </c>
      <c r="G194" s="87" t="str">
        <f t="shared" si="15"/>
        <v>Nieuwe investeringen TD</v>
      </c>
      <c r="H194" s="87">
        <f t="shared" si="17"/>
        <v>1</v>
      </c>
      <c r="I194" s="87">
        <f t="shared" si="17"/>
        <v>0</v>
      </c>
      <c r="J194" s="85">
        <v>45</v>
      </c>
      <c r="K194" s="114">
        <v>2007</v>
      </c>
      <c r="L194" s="117">
        <f>INDEX('2. Reguleringsparameters'!$D$46:$E$50,MATCH('3. Investeringen'!C194,'2. Reguleringsparameters'!$B$46:$B$50,0),MATCH('3. Investeringen'!F194,'2. Reguleringsparameters'!$D$43:$E$43,0))</f>
        <v>0.5</v>
      </c>
      <c r="M194" s="117">
        <f t="shared" si="13"/>
        <v>41.5</v>
      </c>
      <c r="N194" s="172">
        <f t="shared" si="14"/>
        <v>2011</v>
      </c>
      <c r="O194" s="85">
        <v>466318.06999999989</v>
      </c>
      <c r="P194" s="85">
        <v>487993.49264355161</v>
      </c>
      <c r="Q194" s="105"/>
    </row>
    <row r="195" spans="2:17" s="79" customFormat="1" x14ac:dyDescent="0.2">
      <c r="B195" s="85">
        <v>181</v>
      </c>
      <c r="C195" s="85" t="s">
        <v>146</v>
      </c>
      <c r="D195" s="85" t="s">
        <v>155</v>
      </c>
      <c r="E195" s="85" t="s">
        <v>166</v>
      </c>
      <c r="F195" s="85" t="s">
        <v>124</v>
      </c>
      <c r="G195" s="87" t="str">
        <f t="shared" si="15"/>
        <v>Nieuwe investeringen TD</v>
      </c>
      <c r="H195" s="87">
        <f t="shared" ref="H195:I214" si="18">IF($F195=H$14,1,0)</f>
        <v>1</v>
      </c>
      <c r="I195" s="87">
        <f t="shared" si="18"/>
        <v>0</v>
      </c>
      <c r="J195" s="85">
        <v>30</v>
      </c>
      <c r="K195" s="114">
        <v>2007</v>
      </c>
      <c r="L195" s="117">
        <f>INDEX('2. Reguleringsparameters'!$D$46:$E$50,MATCH('3. Investeringen'!C195,'2. Reguleringsparameters'!$B$46:$B$50,0),MATCH('3. Investeringen'!F195,'2. Reguleringsparameters'!$D$43:$E$43,0))</f>
        <v>0.5</v>
      </c>
      <c r="M195" s="117">
        <f t="shared" si="13"/>
        <v>26.5</v>
      </c>
      <c r="N195" s="172">
        <f t="shared" si="14"/>
        <v>2011</v>
      </c>
      <c r="O195" s="85">
        <v>105992.792</v>
      </c>
      <c r="P195" s="85">
        <v>110919.55489334032</v>
      </c>
      <c r="Q195" s="105"/>
    </row>
    <row r="196" spans="2:17" s="79" customFormat="1" x14ac:dyDescent="0.2">
      <c r="B196" s="85">
        <v>182</v>
      </c>
      <c r="C196" s="85" t="s">
        <v>146</v>
      </c>
      <c r="D196" s="85" t="s">
        <v>155</v>
      </c>
      <c r="E196" s="85" t="s">
        <v>166</v>
      </c>
      <c r="F196" s="85" t="s">
        <v>124</v>
      </c>
      <c r="G196" s="87" t="str">
        <f t="shared" si="15"/>
        <v>Nieuwe investeringen TD</v>
      </c>
      <c r="H196" s="87">
        <f t="shared" si="18"/>
        <v>1</v>
      </c>
      <c r="I196" s="87">
        <f t="shared" si="18"/>
        <v>0</v>
      </c>
      <c r="J196" s="85">
        <v>5</v>
      </c>
      <c r="K196" s="114">
        <v>2007</v>
      </c>
      <c r="L196" s="117">
        <f>INDEX('2. Reguleringsparameters'!$D$46:$E$50,MATCH('3. Investeringen'!C196,'2. Reguleringsparameters'!$B$46:$B$50,0),MATCH('3. Investeringen'!F196,'2. Reguleringsparameters'!$D$43:$E$43,0))</f>
        <v>0.5</v>
      </c>
      <c r="M196" s="117">
        <f t="shared" si="13"/>
        <v>1.5</v>
      </c>
      <c r="N196" s="172">
        <f t="shared" si="14"/>
        <v>2011</v>
      </c>
      <c r="O196" s="85">
        <v>668840.01</v>
      </c>
      <c r="P196" s="85">
        <v>699929.06879986031</v>
      </c>
      <c r="Q196" s="105"/>
    </row>
    <row r="197" spans="2:17" s="79" customFormat="1" x14ac:dyDescent="0.2">
      <c r="B197" s="85">
        <v>183</v>
      </c>
      <c r="C197" s="85" t="s">
        <v>146</v>
      </c>
      <c r="D197" s="85" t="s">
        <v>155</v>
      </c>
      <c r="E197" s="85" t="s">
        <v>166</v>
      </c>
      <c r="F197" s="85" t="s">
        <v>124</v>
      </c>
      <c r="G197" s="87" t="str">
        <f t="shared" si="15"/>
        <v>Nieuwe investeringen TD</v>
      </c>
      <c r="H197" s="87">
        <f t="shared" si="18"/>
        <v>1</v>
      </c>
      <c r="I197" s="87">
        <f t="shared" si="18"/>
        <v>0</v>
      </c>
      <c r="J197" s="85">
        <v>55</v>
      </c>
      <c r="K197" s="114">
        <v>2008</v>
      </c>
      <c r="L197" s="117">
        <f>INDEX('2. Reguleringsparameters'!$D$46:$E$50,MATCH('3. Investeringen'!C197,'2. Reguleringsparameters'!$B$46:$B$50,0),MATCH('3. Investeringen'!F197,'2. Reguleringsparameters'!$D$43:$E$43,0))</f>
        <v>0.5</v>
      </c>
      <c r="M197" s="117">
        <f t="shared" si="13"/>
        <v>52.5</v>
      </c>
      <c r="N197" s="172">
        <f t="shared" si="14"/>
        <v>2011</v>
      </c>
      <c r="O197" s="85">
        <v>49613.368636363637</v>
      </c>
      <c r="P197" s="85">
        <v>51354.599422025458</v>
      </c>
      <c r="Q197" s="105"/>
    </row>
    <row r="198" spans="2:17" s="79" customFormat="1" x14ac:dyDescent="0.2">
      <c r="B198" s="85">
        <v>184</v>
      </c>
      <c r="C198" s="85" t="s">
        <v>146</v>
      </c>
      <c r="D198" s="85" t="s">
        <v>155</v>
      </c>
      <c r="E198" s="85" t="s">
        <v>166</v>
      </c>
      <c r="F198" s="85" t="s">
        <v>124</v>
      </c>
      <c r="G198" s="87" t="str">
        <f t="shared" si="15"/>
        <v>Nieuwe investeringen TD</v>
      </c>
      <c r="H198" s="87">
        <f t="shared" si="18"/>
        <v>1</v>
      </c>
      <c r="I198" s="87">
        <f t="shared" si="18"/>
        <v>0</v>
      </c>
      <c r="J198" s="85">
        <v>45</v>
      </c>
      <c r="K198" s="114">
        <v>2008</v>
      </c>
      <c r="L198" s="117">
        <f>INDEX('2. Reguleringsparameters'!$D$46:$E$50,MATCH('3. Investeringen'!C198,'2. Reguleringsparameters'!$B$46:$B$50,0),MATCH('3. Investeringen'!F198,'2. Reguleringsparameters'!$D$43:$E$43,0))</f>
        <v>0.5</v>
      </c>
      <c r="M198" s="117">
        <f t="shared" si="13"/>
        <v>42.5</v>
      </c>
      <c r="N198" s="172">
        <f t="shared" si="14"/>
        <v>2011</v>
      </c>
      <c r="O198" s="85">
        <v>803418.20555555553</v>
      </c>
      <c r="P198" s="85">
        <v>831614.97089773323</v>
      </c>
      <c r="Q198" s="105"/>
    </row>
    <row r="199" spans="2:17" s="79" customFormat="1" x14ac:dyDescent="0.2">
      <c r="B199" s="85">
        <v>185</v>
      </c>
      <c r="C199" s="85" t="s">
        <v>146</v>
      </c>
      <c r="D199" s="85" t="s">
        <v>155</v>
      </c>
      <c r="E199" s="85" t="s">
        <v>166</v>
      </c>
      <c r="F199" s="85" t="s">
        <v>124</v>
      </c>
      <c r="G199" s="87" t="str">
        <f t="shared" si="15"/>
        <v>Nieuwe investeringen TD</v>
      </c>
      <c r="H199" s="87">
        <f t="shared" si="18"/>
        <v>1</v>
      </c>
      <c r="I199" s="87">
        <f t="shared" si="18"/>
        <v>0</v>
      </c>
      <c r="J199" s="85">
        <v>30</v>
      </c>
      <c r="K199" s="114">
        <v>2008</v>
      </c>
      <c r="L199" s="117">
        <f>INDEX('2. Reguleringsparameters'!$D$46:$E$50,MATCH('3. Investeringen'!C199,'2. Reguleringsparameters'!$B$46:$B$50,0),MATCH('3. Investeringen'!F199,'2. Reguleringsparameters'!$D$43:$E$43,0))</f>
        <v>0.5</v>
      </c>
      <c r="M199" s="117">
        <f t="shared" si="13"/>
        <v>27.5</v>
      </c>
      <c r="N199" s="172">
        <f t="shared" si="14"/>
        <v>2011</v>
      </c>
      <c r="O199" s="85">
        <v>20147.480833333335</v>
      </c>
      <c r="P199" s="85">
        <v>20854.576820660001</v>
      </c>
      <c r="Q199" s="105"/>
    </row>
    <row r="200" spans="2:17" s="79" customFormat="1" x14ac:dyDescent="0.2">
      <c r="B200" s="85">
        <v>186</v>
      </c>
      <c r="C200" s="85" t="s">
        <v>146</v>
      </c>
      <c r="D200" s="85" t="s">
        <v>155</v>
      </c>
      <c r="E200" s="85" t="s">
        <v>166</v>
      </c>
      <c r="F200" s="85" t="s">
        <v>124</v>
      </c>
      <c r="G200" s="87" t="str">
        <f t="shared" si="15"/>
        <v>Nieuwe investeringen TD</v>
      </c>
      <c r="H200" s="87">
        <f t="shared" si="18"/>
        <v>1</v>
      </c>
      <c r="I200" s="87">
        <f t="shared" si="18"/>
        <v>0</v>
      </c>
      <c r="J200" s="85">
        <v>5</v>
      </c>
      <c r="K200" s="114">
        <v>2008</v>
      </c>
      <c r="L200" s="117">
        <f>INDEX('2. Reguleringsparameters'!$D$46:$E$50,MATCH('3. Investeringen'!C200,'2. Reguleringsparameters'!$B$46:$B$50,0),MATCH('3. Investeringen'!F200,'2. Reguleringsparameters'!$D$43:$E$43,0))</f>
        <v>0.5</v>
      </c>
      <c r="M200" s="117">
        <f t="shared" si="13"/>
        <v>2.5</v>
      </c>
      <c r="N200" s="172">
        <f t="shared" si="14"/>
        <v>2011</v>
      </c>
      <c r="O200" s="85">
        <v>554356.06000000006</v>
      </c>
      <c r="P200" s="85">
        <v>573811.74028175999</v>
      </c>
      <c r="Q200" s="105"/>
    </row>
    <row r="201" spans="2:17" s="79" customFormat="1" x14ac:dyDescent="0.2">
      <c r="B201" s="85">
        <v>187</v>
      </c>
      <c r="C201" s="85" t="s">
        <v>146</v>
      </c>
      <c r="D201" s="85" t="s">
        <v>155</v>
      </c>
      <c r="E201" s="85" t="s">
        <v>166</v>
      </c>
      <c r="F201" s="85" t="s">
        <v>124</v>
      </c>
      <c r="G201" s="87" t="str">
        <f t="shared" si="15"/>
        <v>Nieuwe investeringen TD</v>
      </c>
      <c r="H201" s="87">
        <f t="shared" si="18"/>
        <v>1</v>
      </c>
      <c r="I201" s="87">
        <f t="shared" si="18"/>
        <v>0</v>
      </c>
      <c r="J201" s="85">
        <v>55</v>
      </c>
      <c r="K201" s="114">
        <v>2009</v>
      </c>
      <c r="L201" s="117">
        <f>INDEX('2. Reguleringsparameters'!$D$46:$E$50,MATCH('3. Investeringen'!C201,'2. Reguleringsparameters'!$B$46:$B$50,0),MATCH('3. Investeringen'!F201,'2. Reguleringsparameters'!$D$43:$E$43,0))</f>
        <v>0.5</v>
      </c>
      <c r="M201" s="117">
        <f t="shared" si="13"/>
        <v>53.5</v>
      </c>
      <c r="N201" s="172">
        <f t="shared" si="14"/>
        <v>2011</v>
      </c>
      <c r="O201" s="85">
        <v>-139114.39636363642</v>
      </c>
      <c r="P201" s="85">
        <v>-139531.73955272729</v>
      </c>
      <c r="Q201" s="105"/>
    </row>
    <row r="202" spans="2:17" s="79" customFormat="1" x14ac:dyDescent="0.2">
      <c r="B202" s="85">
        <v>188</v>
      </c>
      <c r="C202" s="85" t="s">
        <v>146</v>
      </c>
      <c r="D202" s="85" t="s">
        <v>155</v>
      </c>
      <c r="E202" s="85" t="s">
        <v>166</v>
      </c>
      <c r="F202" s="85" t="s">
        <v>124</v>
      </c>
      <c r="G202" s="87" t="str">
        <f t="shared" si="15"/>
        <v>Nieuwe investeringen TD</v>
      </c>
      <c r="H202" s="87">
        <f t="shared" si="18"/>
        <v>1</v>
      </c>
      <c r="I202" s="87">
        <f t="shared" si="18"/>
        <v>0</v>
      </c>
      <c r="J202" s="85">
        <v>45</v>
      </c>
      <c r="K202" s="114">
        <v>2009</v>
      </c>
      <c r="L202" s="117">
        <f>INDEX('2. Reguleringsparameters'!$D$46:$E$50,MATCH('3. Investeringen'!C202,'2. Reguleringsparameters'!$B$46:$B$50,0),MATCH('3. Investeringen'!F202,'2. Reguleringsparameters'!$D$43:$E$43,0))</f>
        <v>0.5</v>
      </c>
      <c r="M202" s="117">
        <f t="shared" si="13"/>
        <v>43.5</v>
      </c>
      <c r="N202" s="172">
        <f t="shared" si="14"/>
        <v>2011</v>
      </c>
      <c r="O202" s="85">
        <v>1503172.785666666</v>
      </c>
      <c r="P202" s="85">
        <v>1507682.3040236658</v>
      </c>
      <c r="Q202" s="105"/>
    </row>
    <row r="203" spans="2:17" s="79" customFormat="1" x14ac:dyDescent="0.2">
      <c r="B203" s="85">
        <v>189</v>
      </c>
      <c r="C203" s="85" t="s">
        <v>146</v>
      </c>
      <c r="D203" s="85" t="s">
        <v>155</v>
      </c>
      <c r="E203" s="85" t="s">
        <v>166</v>
      </c>
      <c r="F203" s="85" t="s">
        <v>124</v>
      </c>
      <c r="G203" s="87" t="str">
        <f t="shared" si="15"/>
        <v>Nieuwe investeringen TD</v>
      </c>
      <c r="H203" s="87">
        <f t="shared" si="18"/>
        <v>1</v>
      </c>
      <c r="I203" s="87">
        <f t="shared" si="18"/>
        <v>0</v>
      </c>
      <c r="J203" s="85">
        <v>30</v>
      </c>
      <c r="K203" s="114">
        <v>2009</v>
      </c>
      <c r="L203" s="117">
        <f>INDEX('2. Reguleringsparameters'!$D$46:$E$50,MATCH('3. Investeringen'!C203,'2. Reguleringsparameters'!$B$46:$B$50,0),MATCH('3. Investeringen'!F203,'2. Reguleringsparameters'!$D$43:$E$43,0))</f>
        <v>0.5</v>
      </c>
      <c r="M203" s="117">
        <f t="shared" si="13"/>
        <v>28.5</v>
      </c>
      <c r="N203" s="172">
        <f t="shared" si="14"/>
        <v>2011</v>
      </c>
      <c r="O203" s="85">
        <v>-12229.891500000002</v>
      </c>
      <c r="P203" s="85">
        <v>-12266.581174500001</v>
      </c>
      <c r="Q203" s="105"/>
    </row>
    <row r="204" spans="2:17" s="79" customFormat="1" x14ac:dyDescent="0.2">
      <c r="B204" s="85">
        <v>190</v>
      </c>
      <c r="C204" s="85" t="s">
        <v>146</v>
      </c>
      <c r="D204" s="85" t="s">
        <v>155</v>
      </c>
      <c r="E204" s="85" t="s">
        <v>166</v>
      </c>
      <c r="F204" s="85" t="s">
        <v>124</v>
      </c>
      <c r="G204" s="87" t="str">
        <f t="shared" si="15"/>
        <v>Nieuwe investeringen TD</v>
      </c>
      <c r="H204" s="87">
        <f t="shared" si="18"/>
        <v>1</v>
      </c>
      <c r="I204" s="87">
        <f t="shared" si="18"/>
        <v>0</v>
      </c>
      <c r="J204" s="85">
        <v>5</v>
      </c>
      <c r="K204" s="114">
        <v>2009</v>
      </c>
      <c r="L204" s="117">
        <f>INDEX('2. Reguleringsparameters'!$D$46:$E$50,MATCH('3. Investeringen'!C204,'2. Reguleringsparameters'!$B$46:$B$50,0),MATCH('3. Investeringen'!F204,'2. Reguleringsparameters'!$D$43:$E$43,0))</f>
        <v>0.5</v>
      </c>
      <c r="M204" s="117">
        <f t="shared" si="13"/>
        <v>3.5</v>
      </c>
      <c r="N204" s="172">
        <f t="shared" si="14"/>
        <v>2011</v>
      </c>
      <c r="O204" s="85">
        <v>58966.544000000002</v>
      </c>
      <c r="P204" s="85">
        <v>59143.443631999995</v>
      </c>
      <c r="Q204" s="105"/>
    </row>
    <row r="205" spans="2:17" s="79" customFormat="1" x14ac:dyDescent="0.2">
      <c r="B205" s="85">
        <v>191</v>
      </c>
      <c r="C205" s="85" t="s">
        <v>146</v>
      </c>
      <c r="D205" s="85" t="s">
        <v>155</v>
      </c>
      <c r="E205" s="85" t="s">
        <v>166</v>
      </c>
      <c r="F205" s="85" t="s">
        <v>124</v>
      </c>
      <c r="G205" s="87" t="str">
        <f t="shared" si="15"/>
        <v>Nieuwe investeringen TD</v>
      </c>
      <c r="H205" s="87">
        <f t="shared" si="18"/>
        <v>1</v>
      </c>
      <c r="I205" s="87">
        <f t="shared" si="18"/>
        <v>0</v>
      </c>
      <c r="J205" s="85">
        <v>55</v>
      </c>
      <c r="K205" s="114">
        <v>2010</v>
      </c>
      <c r="L205" s="117">
        <f>INDEX('2. Reguleringsparameters'!$D$46:$E$50,MATCH('3. Investeringen'!C205,'2. Reguleringsparameters'!$B$46:$B$50,0),MATCH('3. Investeringen'!F205,'2. Reguleringsparameters'!$D$43:$E$43,0))</f>
        <v>0.5</v>
      </c>
      <c r="M205" s="117">
        <f t="shared" si="13"/>
        <v>54.5</v>
      </c>
      <c r="N205" s="172">
        <f t="shared" si="14"/>
        <v>2011</v>
      </c>
      <c r="O205" s="85">
        <v>98920.741119954546</v>
      </c>
      <c r="P205" s="85">
        <v>98920.741119954546</v>
      </c>
      <c r="Q205" s="105"/>
    </row>
    <row r="206" spans="2:17" s="79" customFormat="1" x14ac:dyDescent="0.2">
      <c r="B206" s="85">
        <v>192</v>
      </c>
      <c r="C206" s="85" t="s">
        <v>146</v>
      </c>
      <c r="D206" s="85" t="s">
        <v>155</v>
      </c>
      <c r="E206" s="85" t="s">
        <v>166</v>
      </c>
      <c r="F206" s="85" t="s">
        <v>124</v>
      </c>
      <c r="G206" s="87" t="str">
        <f t="shared" si="15"/>
        <v>Nieuwe investeringen TD</v>
      </c>
      <c r="H206" s="87">
        <f t="shared" si="18"/>
        <v>1</v>
      </c>
      <c r="I206" s="87">
        <f t="shared" si="18"/>
        <v>0</v>
      </c>
      <c r="J206" s="85">
        <v>45</v>
      </c>
      <c r="K206" s="114">
        <v>2010</v>
      </c>
      <c r="L206" s="117">
        <f>INDEX('2. Reguleringsparameters'!$D$46:$E$50,MATCH('3. Investeringen'!C206,'2. Reguleringsparameters'!$B$46:$B$50,0),MATCH('3. Investeringen'!F206,'2. Reguleringsparameters'!$D$43:$E$43,0))</f>
        <v>0.5</v>
      </c>
      <c r="M206" s="117">
        <f t="shared" si="13"/>
        <v>44.5</v>
      </c>
      <c r="N206" s="172">
        <f t="shared" si="14"/>
        <v>2011</v>
      </c>
      <c r="O206" s="85">
        <v>586696.59819605516</v>
      </c>
      <c r="P206" s="85">
        <v>586696.59819605516</v>
      </c>
      <c r="Q206" s="105"/>
    </row>
    <row r="207" spans="2:17" s="79" customFormat="1" x14ac:dyDescent="0.2">
      <c r="B207" s="85">
        <v>193</v>
      </c>
      <c r="C207" s="85" t="s">
        <v>146</v>
      </c>
      <c r="D207" s="85" t="s">
        <v>155</v>
      </c>
      <c r="E207" s="85" t="s">
        <v>166</v>
      </c>
      <c r="F207" s="85" t="s">
        <v>124</v>
      </c>
      <c r="G207" s="87" t="str">
        <f t="shared" si="15"/>
        <v>Nieuwe investeringen TD</v>
      </c>
      <c r="H207" s="87">
        <f t="shared" si="18"/>
        <v>1</v>
      </c>
      <c r="I207" s="87">
        <f t="shared" si="18"/>
        <v>0</v>
      </c>
      <c r="J207" s="85">
        <v>30</v>
      </c>
      <c r="K207" s="114">
        <v>2010</v>
      </c>
      <c r="L207" s="117">
        <f>INDEX('2. Reguleringsparameters'!$D$46:$E$50,MATCH('3. Investeringen'!C207,'2. Reguleringsparameters'!$B$46:$B$50,0),MATCH('3. Investeringen'!F207,'2. Reguleringsparameters'!$D$43:$E$43,0))</f>
        <v>0.5</v>
      </c>
      <c r="M207" s="117">
        <f t="shared" ref="M207:M270" si="19">IF(OR(J207=0,J207+K207+L207&lt;2011),0,MIN(J207,J207+L207+K207-2011))</f>
        <v>29.5</v>
      </c>
      <c r="N207" s="172">
        <f t="shared" ref="N207:N270" si="20">MAX(2011,K207)</f>
        <v>2011</v>
      </c>
      <c r="O207" s="85">
        <v>-55717.77485958334</v>
      </c>
      <c r="P207" s="85">
        <v>-55717.77485958334</v>
      </c>
      <c r="Q207" s="105"/>
    </row>
    <row r="208" spans="2:17" s="79" customFormat="1" x14ac:dyDescent="0.2">
      <c r="B208" s="85">
        <v>194</v>
      </c>
      <c r="C208" s="85" t="s">
        <v>146</v>
      </c>
      <c r="D208" s="85" t="s">
        <v>155</v>
      </c>
      <c r="E208" s="85" t="s">
        <v>166</v>
      </c>
      <c r="F208" s="85" t="s">
        <v>124</v>
      </c>
      <c r="G208" s="87" t="str">
        <f t="shared" ref="G208:G271" si="21">C208&amp;" "&amp;F208</f>
        <v>Nieuwe investeringen TD</v>
      </c>
      <c r="H208" s="87">
        <f t="shared" si="18"/>
        <v>1</v>
      </c>
      <c r="I208" s="87">
        <f t="shared" si="18"/>
        <v>0</v>
      </c>
      <c r="J208" s="85">
        <v>25</v>
      </c>
      <c r="K208" s="114">
        <v>2010</v>
      </c>
      <c r="L208" s="117">
        <f>INDEX('2. Reguleringsparameters'!$D$46:$E$50,MATCH('3. Investeringen'!C208,'2. Reguleringsparameters'!$B$46:$B$50,0),MATCH('3. Investeringen'!F208,'2. Reguleringsparameters'!$D$43:$E$43,0))</f>
        <v>0.5</v>
      </c>
      <c r="M208" s="117">
        <f t="shared" si="19"/>
        <v>24.5</v>
      </c>
      <c r="N208" s="172">
        <f t="shared" si="20"/>
        <v>2011</v>
      </c>
      <c r="O208" s="85">
        <v>170.52</v>
      </c>
      <c r="P208" s="85">
        <v>170.52</v>
      </c>
      <c r="Q208" s="105"/>
    </row>
    <row r="209" spans="2:17" s="79" customFormat="1" x14ac:dyDescent="0.2">
      <c r="B209" s="85">
        <v>195</v>
      </c>
      <c r="C209" s="85" t="s">
        <v>146</v>
      </c>
      <c r="D209" s="85" t="s">
        <v>155</v>
      </c>
      <c r="E209" s="85" t="s">
        <v>166</v>
      </c>
      <c r="F209" s="85" t="s">
        <v>125</v>
      </c>
      <c r="G209" s="87" t="str">
        <f t="shared" si="21"/>
        <v>Nieuwe investeringen AD</v>
      </c>
      <c r="H209" s="87">
        <f t="shared" si="18"/>
        <v>0</v>
      </c>
      <c r="I209" s="87">
        <f t="shared" si="18"/>
        <v>1</v>
      </c>
      <c r="J209" s="85">
        <v>39</v>
      </c>
      <c r="K209" s="114">
        <v>2009</v>
      </c>
      <c r="L209" s="117">
        <f>INDEX('2. Reguleringsparameters'!$D$46:$E$50,MATCH('3. Investeringen'!C209,'2. Reguleringsparameters'!$B$46:$B$50,0),MATCH('3. Investeringen'!F209,'2. Reguleringsparameters'!$D$43:$E$43,0))</f>
        <v>0.5</v>
      </c>
      <c r="M209" s="117">
        <f t="shared" si="19"/>
        <v>37.5</v>
      </c>
      <c r="N209" s="172">
        <f t="shared" si="20"/>
        <v>2011</v>
      </c>
      <c r="O209" s="85">
        <v>-9735.6957924713042</v>
      </c>
      <c r="P209" s="85">
        <v>-9735.6957924713042</v>
      </c>
      <c r="Q209" s="105"/>
    </row>
    <row r="210" spans="2:17" s="79" customFormat="1" x14ac:dyDescent="0.2">
      <c r="B210" s="85">
        <v>196</v>
      </c>
      <c r="C210" s="85" t="s">
        <v>146</v>
      </c>
      <c r="D210" s="85" t="s">
        <v>155</v>
      </c>
      <c r="E210" s="85" t="s">
        <v>166</v>
      </c>
      <c r="F210" s="85" t="s">
        <v>125</v>
      </c>
      <c r="G210" s="87" t="str">
        <f t="shared" si="21"/>
        <v>Nieuwe investeringen AD</v>
      </c>
      <c r="H210" s="87">
        <f t="shared" si="18"/>
        <v>0</v>
      </c>
      <c r="I210" s="87">
        <f t="shared" si="18"/>
        <v>1</v>
      </c>
      <c r="J210" s="85">
        <v>39</v>
      </c>
      <c r="K210" s="114">
        <v>2009</v>
      </c>
      <c r="L210" s="117">
        <f>INDEX('2. Reguleringsparameters'!$D$46:$E$50,MATCH('3. Investeringen'!C210,'2. Reguleringsparameters'!$B$46:$B$50,0),MATCH('3. Investeringen'!F210,'2. Reguleringsparameters'!$D$43:$E$43,0))</f>
        <v>0.5</v>
      </c>
      <c r="M210" s="117">
        <f t="shared" si="19"/>
        <v>37.5</v>
      </c>
      <c r="N210" s="172">
        <f t="shared" si="20"/>
        <v>2011</v>
      </c>
      <c r="O210" s="85">
        <v>-59845.067113227524</v>
      </c>
      <c r="P210" s="85">
        <v>-59845.067113227524</v>
      </c>
      <c r="Q210" s="105"/>
    </row>
    <row r="211" spans="2:17" s="79" customFormat="1" x14ac:dyDescent="0.2">
      <c r="B211" s="85">
        <v>197</v>
      </c>
      <c r="C211" s="85" t="s">
        <v>146</v>
      </c>
      <c r="D211" s="85" t="s">
        <v>155</v>
      </c>
      <c r="E211" s="85" t="s">
        <v>166</v>
      </c>
      <c r="F211" s="85" t="s">
        <v>125</v>
      </c>
      <c r="G211" s="87" t="str">
        <f t="shared" si="21"/>
        <v>Nieuwe investeringen AD</v>
      </c>
      <c r="H211" s="87">
        <f t="shared" si="18"/>
        <v>0</v>
      </c>
      <c r="I211" s="87">
        <f t="shared" si="18"/>
        <v>1</v>
      </c>
      <c r="J211" s="85">
        <v>39</v>
      </c>
      <c r="K211" s="114">
        <v>2010</v>
      </c>
      <c r="L211" s="117">
        <f>INDEX('2. Reguleringsparameters'!$D$46:$E$50,MATCH('3. Investeringen'!C211,'2. Reguleringsparameters'!$B$46:$B$50,0),MATCH('3. Investeringen'!F211,'2. Reguleringsparameters'!$D$43:$E$43,0))</f>
        <v>0.5</v>
      </c>
      <c r="M211" s="117">
        <f t="shared" si="19"/>
        <v>38.5</v>
      </c>
      <c r="N211" s="172">
        <f t="shared" si="20"/>
        <v>2011</v>
      </c>
      <c r="O211" s="85">
        <v>168919.17601391856</v>
      </c>
      <c r="P211" s="85">
        <v>168919.17601391856</v>
      </c>
      <c r="Q211" s="105"/>
    </row>
    <row r="212" spans="2:17" s="79" customFormat="1" x14ac:dyDescent="0.2">
      <c r="B212" s="85">
        <v>198</v>
      </c>
      <c r="C212" s="85" t="s">
        <v>146</v>
      </c>
      <c r="D212" s="85" t="s">
        <v>155</v>
      </c>
      <c r="E212" s="85" t="s">
        <v>166</v>
      </c>
      <c r="F212" s="85" t="s">
        <v>125</v>
      </c>
      <c r="G212" s="87" t="str">
        <f t="shared" si="21"/>
        <v>Nieuwe investeringen AD</v>
      </c>
      <c r="H212" s="87">
        <f t="shared" si="18"/>
        <v>0</v>
      </c>
      <c r="I212" s="87">
        <f t="shared" si="18"/>
        <v>1</v>
      </c>
      <c r="J212" s="85">
        <v>39</v>
      </c>
      <c r="K212" s="114">
        <v>2010</v>
      </c>
      <c r="L212" s="117">
        <f>INDEX('2. Reguleringsparameters'!$D$46:$E$50,MATCH('3. Investeringen'!C212,'2. Reguleringsparameters'!$B$46:$B$50,0),MATCH('3. Investeringen'!F212,'2. Reguleringsparameters'!$D$43:$E$43,0))</f>
        <v>0.5</v>
      </c>
      <c r="M212" s="117">
        <f t="shared" si="19"/>
        <v>38.5</v>
      </c>
      <c r="N212" s="172">
        <f t="shared" si="20"/>
        <v>2011</v>
      </c>
      <c r="O212" s="85">
        <v>-26144.434723277693</v>
      </c>
      <c r="P212" s="85">
        <v>-26144.434723277693</v>
      </c>
      <c r="Q212" s="105"/>
    </row>
    <row r="213" spans="2:17" s="79" customFormat="1" x14ac:dyDescent="0.2">
      <c r="B213" s="85">
        <v>199</v>
      </c>
      <c r="C213" s="85" t="s">
        <v>154</v>
      </c>
      <c r="D213" s="85" t="s">
        <v>157</v>
      </c>
      <c r="E213" s="85" t="s">
        <v>167</v>
      </c>
      <c r="F213" s="85" t="s">
        <v>125</v>
      </c>
      <c r="G213" s="87" t="str">
        <f t="shared" si="21"/>
        <v>Start-GAW excl. bijzonderheden AD</v>
      </c>
      <c r="H213" s="87">
        <f t="shared" si="18"/>
        <v>0</v>
      </c>
      <c r="I213" s="87">
        <f t="shared" si="18"/>
        <v>1</v>
      </c>
      <c r="J213" s="85">
        <v>23</v>
      </c>
      <c r="K213" s="114">
        <v>2008</v>
      </c>
      <c r="L213" s="117">
        <f>INDEX('2. Reguleringsparameters'!$D$46:$E$50,MATCH('3. Investeringen'!C213,'2. Reguleringsparameters'!$B$46:$B$50,0),MATCH('3. Investeringen'!F213,'2. Reguleringsparameters'!$D$43:$E$43,0))</f>
        <v>1</v>
      </c>
      <c r="M213" s="117">
        <f t="shared" si="19"/>
        <v>21</v>
      </c>
      <c r="N213" s="172">
        <f t="shared" si="20"/>
        <v>2011</v>
      </c>
      <c r="O213" s="85">
        <v>9560989.5569783114</v>
      </c>
      <c r="P213" s="85">
        <v>9560989.5569783133</v>
      </c>
      <c r="Q213" s="105"/>
    </row>
    <row r="214" spans="2:17" s="79" customFormat="1" x14ac:dyDescent="0.2">
      <c r="B214" s="85">
        <v>200</v>
      </c>
      <c r="C214" s="85" t="s">
        <v>154</v>
      </c>
      <c r="D214" s="85" t="s">
        <v>156</v>
      </c>
      <c r="E214" s="85" t="s">
        <v>167</v>
      </c>
      <c r="F214" s="85" t="s">
        <v>124</v>
      </c>
      <c r="G214" s="87" t="str">
        <f t="shared" si="21"/>
        <v>Start-GAW excl. bijzonderheden TD</v>
      </c>
      <c r="H214" s="87">
        <f t="shared" si="18"/>
        <v>1</v>
      </c>
      <c r="I214" s="87">
        <f t="shared" si="18"/>
        <v>0</v>
      </c>
      <c r="J214" s="85">
        <v>33.799999999999997</v>
      </c>
      <c r="K214" s="114">
        <v>2004</v>
      </c>
      <c r="L214" s="117">
        <f>INDEX('2. Reguleringsparameters'!$D$46:$E$50,MATCH('3. Investeringen'!C214,'2. Reguleringsparameters'!$B$46:$B$50,0),MATCH('3. Investeringen'!F214,'2. Reguleringsparameters'!$D$43:$E$43,0))</f>
        <v>0</v>
      </c>
      <c r="M214" s="117">
        <f t="shared" si="19"/>
        <v>26.799999999999955</v>
      </c>
      <c r="N214" s="172">
        <f t="shared" si="20"/>
        <v>2011</v>
      </c>
      <c r="O214" s="85">
        <v>151827116.57988164</v>
      </c>
      <c r="P214" s="85">
        <v>165812786.87572238</v>
      </c>
      <c r="Q214" s="105"/>
    </row>
    <row r="215" spans="2:17" s="79" customFormat="1" x14ac:dyDescent="0.2">
      <c r="B215" s="85">
        <v>201</v>
      </c>
      <c r="C215" s="85" t="s">
        <v>146</v>
      </c>
      <c r="D215" s="85" t="s">
        <v>155</v>
      </c>
      <c r="E215" s="85" t="s">
        <v>167</v>
      </c>
      <c r="F215" s="85" t="s">
        <v>124</v>
      </c>
      <c r="G215" s="87" t="str">
        <f t="shared" si="21"/>
        <v>Nieuwe investeringen TD</v>
      </c>
      <c r="H215" s="87">
        <f t="shared" ref="H215:I234" si="22">IF($F215=H$14,1,0)</f>
        <v>1</v>
      </c>
      <c r="I215" s="87">
        <f t="shared" si="22"/>
        <v>0</v>
      </c>
      <c r="J215" s="85">
        <v>55</v>
      </c>
      <c r="K215" s="114">
        <v>2004</v>
      </c>
      <c r="L215" s="117">
        <f>INDEX('2. Reguleringsparameters'!$D$46:$E$50,MATCH('3. Investeringen'!C215,'2. Reguleringsparameters'!$B$46:$B$50,0),MATCH('3. Investeringen'!F215,'2. Reguleringsparameters'!$D$43:$E$43,0))</f>
        <v>0.5</v>
      </c>
      <c r="M215" s="117">
        <f t="shared" si="19"/>
        <v>48.5</v>
      </c>
      <c r="N215" s="172">
        <f t="shared" si="20"/>
        <v>2011</v>
      </c>
      <c r="O215" s="85">
        <v>492866.34727272723</v>
      </c>
      <c r="P215" s="85">
        <v>538267.10563623777</v>
      </c>
      <c r="Q215" s="105"/>
    </row>
    <row r="216" spans="2:17" s="79" customFormat="1" x14ac:dyDescent="0.2">
      <c r="B216" s="85">
        <v>202</v>
      </c>
      <c r="C216" s="85" t="s">
        <v>146</v>
      </c>
      <c r="D216" s="85" t="s">
        <v>155</v>
      </c>
      <c r="E216" s="85" t="s">
        <v>167</v>
      </c>
      <c r="F216" s="85" t="s">
        <v>124</v>
      </c>
      <c r="G216" s="87" t="str">
        <f t="shared" si="21"/>
        <v>Nieuwe investeringen TD</v>
      </c>
      <c r="H216" s="87">
        <f t="shared" si="22"/>
        <v>1</v>
      </c>
      <c r="I216" s="87">
        <f t="shared" si="22"/>
        <v>0</v>
      </c>
      <c r="J216" s="85">
        <v>45</v>
      </c>
      <c r="K216" s="114">
        <v>2004</v>
      </c>
      <c r="L216" s="117">
        <f>INDEX('2. Reguleringsparameters'!$D$46:$E$50,MATCH('3. Investeringen'!C216,'2. Reguleringsparameters'!$B$46:$B$50,0),MATCH('3. Investeringen'!F216,'2. Reguleringsparameters'!$D$43:$E$43,0))</f>
        <v>0.5</v>
      </c>
      <c r="M216" s="117">
        <f t="shared" si="19"/>
        <v>38.5</v>
      </c>
      <c r="N216" s="172">
        <f t="shared" si="20"/>
        <v>2011</v>
      </c>
      <c r="O216" s="85">
        <v>544646.4527777778</v>
      </c>
      <c r="P216" s="85">
        <v>594816.97493441438</v>
      </c>
      <c r="Q216" s="105"/>
    </row>
    <row r="217" spans="2:17" s="79" customFormat="1" x14ac:dyDescent="0.2">
      <c r="B217" s="85">
        <v>203</v>
      </c>
      <c r="C217" s="85" t="s">
        <v>146</v>
      </c>
      <c r="D217" s="85" t="s">
        <v>155</v>
      </c>
      <c r="E217" s="85" t="s">
        <v>167</v>
      </c>
      <c r="F217" s="85" t="s">
        <v>124</v>
      </c>
      <c r="G217" s="87" t="str">
        <f t="shared" si="21"/>
        <v>Nieuwe investeringen TD</v>
      </c>
      <c r="H217" s="87">
        <f t="shared" si="22"/>
        <v>1</v>
      </c>
      <c r="I217" s="87">
        <f t="shared" si="22"/>
        <v>0</v>
      </c>
      <c r="J217" s="85">
        <v>30</v>
      </c>
      <c r="K217" s="114">
        <v>2004</v>
      </c>
      <c r="L217" s="117">
        <f>INDEX('2. Reguleringsparameters'!$D$46:$E$50,MATCH('3. Investeringen'!C217,'2. Reguleringsparameters'!$B$46:$B$50,0),MATCH('3. Investeringen'!F217,'2. Reguleringsparameters'!$D$43:$E$43,0))</f>
        <v>0.5</v>
      </c>
      <c r="M217" s="117">
        <f t="shared" si="19"/>
        <v>23.5</v>
      </c>
      <c r="N217" s="172">
        <f t="shared" si="20"/>
        <v>2011</v>
      </c>
      <c r="O217" s="85">
        <v>100417.91195454546</v>
      </c>
      <c r="P217" s="85">
        <v>109667.98427383453</v>
      </c>
      <c r="Q217" s="105"/>
    </row>
    <row r="218" spans="2:17" s="79" customFormat="1" x14ac:dyDescent="0.2">
      <c r="B218" s="85">
        <v>204</v>
      </c>
      <c r="C218" s="85" t="s">
        <v>146</v>
      </c>
      <c r="D218" s="85" t="s">
        <v>155</v>
      </c>
      <c r="E218" s="85" t="s">
        <v>167</v>
      </c>
      <c r="F218" s="85" t="s">
        <v>124</v>
      </c>
      <c r="G218" s="87" t="str">
        <f t="shared" si="21"/>
        <v>Nieuwe investeringen TD</v>
      </c>
      <c r="H218" s="87">
        <f t="shared" si="22"/>
        <v>1</v>
      </c>
      <c r="I218" s="87">
        <f t="shared" si="22"/>
        <v>0</v>
      </c>
      <c r="J218" s="85">
        <v>25</v>
      </c>
      <c r="K218" s="114">
        <v>2004</v>
      </c>
      <c r="L218" s="117">
        <f>INDEX('2. Reguleringsparameters'!$D$46:$E$50,MATCH('3. Investeringen'!C218,'2. Reguleringsparameters'!$B$46:$B$50,0),MATCH('3. Investeringen'!F218,'2. Reguleringsparameters'!$D$43:$E$43,0))</f>
        <v>0.5</v>
      </c>
      <c r="M218" s="117">
        <f t="shared" si="19"/>
        <v>18.5</v>
      </c>
      <c r="N218" s="172">
        <f t="shared" si="20"/>
        <v>2011</v>
      </c>
      <c r="O218" s="85">
        <v>3192.6391718518516</v>
      </c>
      <c r="P218" s="85">
        <v>3486.7315569075436</v>
      </c>
      <c r="Q218" s="105"/>
    </row>
    <row r="219" spans="2:17" s="79" customFormat="1" x14ac:dyDescent="0.2">
      <c r="B219" s="85">
        <v>205</v>
      </c>
      <c r="C219" s="85" t="s">
        <v>146</v>
      </c>
      <c r="D219" s="85" t="s">
        <v>155</v>
      </c>
      <c r="E219" s="85" t="s">
        <v>167</v>
      </c>
      <c r="F219" s="85" t="s">
        <v>124</v>
      </c>
      <c r="G219" s="87" t="str">
        <f t="shared" si="21"/>
        <v>Nieuwe investeringen TD</v>
      </c>
      <c r="H219" s="87">
        <f t="shared" si="22"/>
        <v>1</v>
      </c>
      <c r="I219" s="87">
        <f t="shared" si="22"/>
        <v>0</v>
      </c>
      <c r="J219" s="85">
        <v>55</v>
      </c>
      <c r="K219" s="114">
        <v>2005</v>
      </c>
      <c r="L219" s="117">
        <f>INDEX('2. Reguleringsparameters'!$D$46:$E$50,MATCH('3. Investeringen'!C219,'2. Reguleringsparameters'!$B$46:$B$50,0),MATCH('3. Investeringen'!F219,'2. Reguleringsparameters'!$D$43:$E$43,0))</f>
        <v>0.5</v>
      </c>
      <c r="M219" s="117">
        <f t="shared" si="19"/>
        <v>49.5</v>
      </c>
      <c r="N219" s="172">
        <f t="shared" si="20"/>
        <v>2011</v>
      </c>
      <c r="O219" s="85">
        <v>706332.33899999992</v>
      </c>
      <c r="P219" s="85">
        <v>763003.63948058174</v>
      </c>
      <c r="Q219" s="105"/>
    </row>
    <row r="220" spans="2:17" s="79" customFormat="1" x14ac:dyDescent="0.2">
      <c r="B220" s="85">
        <v>206</v>
      </c>
      <c r="C220" s="85" t="s">
        <v>146</v>
      </c>
      <c r="D220" s="85" t="s">
        <v>155</v>
      </c>
      <c r="E220" s="85" t="s">
        <v>167</v>
      </c>
      <c r="F220" s="85" t="s">
        <v>124</v>
      </c>
      <c r="G220" s="87" t="str">
        <f t="shared" si="21"/>
        <v>Nieuwe investeringen TD</v>
      </c>
      <c r="H220" s="87">
        <f t="shared" si="22"/>
        <v>1</v>
      </c>
      <c r="I220" s="87">
        <f t="shared" si="22"/>
        <v>0</v>
      </c>
      <c r="J220" s="85">
        <v>45</v>
      </c>
      <c r="K220" s="114">
        <v>2005</v>
      </c>
      <c r="L220" s="117">
        <f>INDEX('2. Reguleringsparameters'!$D$46:$E$50,MATCH('3. Investeringen'!C220,'2. Reguleringsparameters'!$B$46:$B$50,0),MATCH('3. Investeringen'!F220,'2. Reguleringsparameters'!$D$43:$E$43,0))</f>
        <v>0.5</v>
      </c>
      <c r="M220" s="117">
        <f t="shared" si="19"/>
        <v>39.5</v>
      </c>
      <c r="N220" s="172">
        <f t="shared" si="20"/>
        <v>2011</v>
      </c>
      <c r="O220" s="85">
        <v>643808.2177777777</v>
      </c>
      <c r="P220" s="85">
        <v>695463.00823124486</v>
      </c>
      <c r="Q220" s="105"/>
    </row>
    <row r="221" spans="2:17" s="79" customFormat="1" x14ac:dyDescent="0.2">
      <c r="B221" s="85">
        <v>207</v>
      </c>
      <c r="C221" s="85" t="s">
        <v>146</v>
      </c>
      <c r="D221" s="85" t="s">
        <v>155</v>
      </c>
      <c r="E221" s="85" t="s">
        <v>167</v>
      </c>
      <c r="F221" s="85" t="s">
        <v>124</v>
      </c>
      <c r="G221" s="87" t="str">
        <f t="shared" si="21"/>
        <v>Nieuwe investeringen TD</v>
      </c>
      <c r="H221" s="87">
        <f t="shared" si="22"/>
        <v>1</v>
      </c>
      <c r="I221" s="87">
        <f t="shared" si="22"/>
        <v>0</v>
      </c>
      <c r="J221" s="85">
        <v>30</v>
      </c>
      <c r="K221" s="114">
        <v>2005</v>
      </c>
      <c r="L221" s="117">
        <f>INDEX('2. Reguleringsparameters'!$D$46:$E$50,MATCH('3. Investeringen'!C221,'2. Reguleringsparameters'!$B$46:$B$50,0),MATCH('3. Investeringen'!F221,'2. Reguleringsparameters'!$D$43:$E$43,0))</f>
        <v>0.5</v>
      </c>
      <c r="M221" s="117">
        <f t="shared" si="19"/>
        <v>24.5</v>
      </c>
      <c r="N221" s="172">
        <f t="shared" si="20"/>
        <v>2011</v>
      </c>
      <c r="O221" s="85">
        <v>85955.873499999987</v>
      </c>
      <c r="P221" s="85">
        <v>92852.387883138537</v>
      </c>
      <c r="Q221" s="105"/>
    </row>
    <row r="222" spans="2:17" s="79" customFormat="1" x14ac:dyDescent="0.2">
      <c r="B222" s="85">
        <v>208</v>
      </c>
      <c r="C222" s="85" t="s">
        <v>146</v>
      </c>
      <c r="D222" s="85" t="s">
        <v>155</v>
      </c>
      <c r="E222" s="85" t="s">
        <v>167</v>
      </c>
      <c r="F222" s="85" t="s">
        <v>124</v>
      </c>
      <c r="G222" s="87" t="str">
        <f t="shared" si="21"/>
        <v>Nieuwe investeringen TD</v>
      </c>
      <c r="H222" s="87">
        <f t="shared" si="22"/>
        <v>1</v>
      </c>
      <c r="I222" s="87">
        <f t="shared" si="22"/>
        <v>0</v>
      </c>
      <c r="J222" s="85">
        <v>25</v>
      </c>
      <c r="K222" s="114">
        <v>2005</v>
      </c>
      <c r="L222" s="117">
        <f>INDEX('2. Reguleringsparameters'!$D$46:$E$50,MATCH('3. Investeringen'!C222,'2. Reguleringsparameters'!$B$46:$B$50,0),MATCH('3. Investeringen'!F222,'2. Reguleringsparameters'!$D$43:$E$43,0))</f>
        <v>0.5</v>
      </c>
      <c r="M222" s="117">
        <f t="shared" si="19"/>
        <v>19.5</v>
      </c>
      <c r="N222" s="172">
        <f t="shared" si="20"/>
        <v>2011</v>
      </c>
      <c r="O222" s="85">
        <v>45172.331099999996</v>
      </c>
      <c r="P222" s="85">
        <v>48796.651561952443</v>
      </c>
      <c r="Q222" s="105"/>
    </row>
    <row r="223" spans="2:17" s="79" customFormat="1" x14ac:dyDescent="0.2">
      <c r="B223" s="85">
        <v>209</v>
      </c>
      <c r="C223" s="85" t="s">
        <v>146</v>
      </c>
      <c r="D223" s="85" t="s">
        <v>155</v>
      </c>
      <c r="E223" s="85" t="s">
        <v>167</v>
      </c>
      <c r="F223" s="85" t="s">
        <v>124</v>
      </c>
      <c r="G223" s="87" t="str">
        <f t="shared" si="21"/>
        <v>Nieuwe investeringen TD</v>
      </c>
      <c r="H223" s="87">
        <f t="shared" si="22"/>
        <v>1</v>
      </c>
      <c r="I223" s="87">
        <f t="shared" si="22"/>
        <v>0</v>
      </c>
      <c r="J223" s="85">
        <v>10</v>
      </c>
      <c r="K223" s="114">
        <v>2005</v>
      </c>
      <c r="L223" s="117">
        <f>INDEX('2. Reguleringsparameters'!$D$46:$E$50,MATCH('3. Investeringen'!C223,'2. Reguleringsparameters'!$B$46:$B$50,0),MATCH('3. Investeringen'!F223,'2. Reguleringsparameters'!$D$43:$E$43,0))</f>
        <v>0.5</v>
      </c>
      <c r="M223" s="117">
        <f t="shared" si="19"/>
        <v>4.5</v>
      </c>
      <c r="N223" s="172">
        <f t="shared" si="20"/>
        <v>2011</v>
      </c>
      <c r="O223" s="85">
        <v>16436.891250000001</v>
      </c>
      <c r="P223" s="85">
        <v>17755.675555294845</v>
      </c>
      <c r="Q223" s="105"/>
    </row>
    <row r="224" spans="2:17" s="79" customFormat="1" x14ac:dyDescent="0.2">
      <c r="B224" s="85">
        <v>210</v>
      </c>
      <c r="C224" s="85" t="s">
        <v>146</v>
      </c>
      <c r="D224" s="85" t="s">
        <v>155</v>
      </c>
      <c r="E224" s="85" t="s">
        <v>167</v>
      </c>
      <c r="F224" s="85" t="s">
        <v>124</v>
      </c>
      <c r="G224" s="87" t="str">
        <f t="shared" si="21"/>
        <v>Nieuwe investeringen TD</v>
      </c>
      <c r="H224" s="87">
        <f t="shared" si="22"/>
        <v>1</v>
      </c>
      <c r="I224" s="87">
        <f t="shared" si="22"/>
        <v>0</v>
      </c>
      <c r="J224" s="85">
        <v>5</v>
      </c>
      <c r="K224" s="114">
        <v>2005</v>
      </c>
      <c r="L224" s="117">
        <f>INDEX('2. Reguleringsparameters'!$D$46:$E$50,MATCH('3. Investeringen'!C224,'2. Reguleringsparameters'!$B$46:$B$50,0),MATCH('3. Investeringen'!F224,'2. Reguleringsparameters'!$D$43:$E$43,0))</f>
        <v>0.5</v>
      </c>
      <c r="M224" s="117">
        <f t="shared" si="19"/>
        <v>0</v>
      </c>
      <c r="N224" s="172">
        <f t="shared" si="20"/>
        <v>2011</v>
      </c>
      <c r="O224" s="85">
        <v>0</v>
      </c>
      <c r="P224" s="85">
        <v>-1.3642420526593924E-12</v>
      </c>
      <c r="Q224" s="105"/>
    </row>
    <row r="225" spans="2:17" s="79" customFormat="1" x14ac:dyDescent="0.2">
      <c r="B225" s="85">
        <v>211</v>
      </c>
      <c r="C225" s="85" t="s">
        <v>146</v>
      </c>
      <c r="D225" s="85" t="s">
        <v>155</v>
      </c>
      <c r="E225" s="85" t="s">
        <v>167</v>
      </c>
      <c r="F225" s="85" t="s">
        <v>124</v>
      </c>
      <c r="G225" s="87" t="str">
        <f t="shared" si="21"/>
        <v>Nieuwe investeringen TD</v>
      </c>
      <c r="H225" s="87">
        <f t="shared" si="22"/>
        <v>1</v>
      </c>
      <c r="I225" s="87">
        <f t="shared" si="22"/>
        <v>0</v>
      </c>
      <c r="J225" s="85">
        <v>55</v>
      </c>
      <c r="K225" s="114">
        <v>2006</v>
      </c>
      <c r="L225" s="117">
        <f>INDEX('2. Reguleringsparameters'!$D$46:$E$50,MATCH('3. Investeringen'!C225,'2. Reguleringsparameters'!$B$46:$B$50,0),MATCH('3. Investeringen'!F225,'2. Reguleringsparameters'!$D$43:$E$43,0))</f>
        <v>0.5</v>
      </c>
      <c r="M225" s="117">
        <f t="shared" si="19"/>
        <v>50.5</v>
      </c>
      <c r="N225" s="172">
        <f t="shared" si="20"/>
        <v>2011</v>
      </c>
      <c r="O225" s="85">
        <v>559267.86927272729</v>
      </c>
      <c r="P225" s="85">
        <v>593457.48274694022</v>
      </c>
      <c r="Q225" s="105"/>
    </row>
    <row r="226" spans="2:17" s="79" customFormat="1" x14ac:dyDescent="0.2">
      <c r="B226" s="85">
        <v>212</v>
      </c>
      <c r="C226" s="85" t="s">
        <v>146</v>
      </c>
      <c r="D226" s="85" t="s">
        <v>155</v>
      </c>
      <c r="E226" s="85" t="s">
        <v>167</v>
      </c>
      <c r="F226" s="85" t="s">
        <v>124</v>
      </c>
      <c r="G226" s="87" t="str">
        <f t="shared" si="21"/>
        <v>Nieuwe investeringen TD</v>
      </c>
      <c r="H226" s="87">
        <f t="shared" si="22"/>
        <v>1</v>
      </c>
      <c r="I226" s="87">
        <f t="shared" si="22"/>
        <v>0</v>
      </c>
      <c r="J226" s="85">
        <v>45</v>
      </c>
      <c r="K226" s="114">
        <v>2006</v>
      </c>
      <c r="L226" s="117">
        <f>INDEX('2. Reguleringsparameters'!$D$46:$E$50,MATCH('3. Investeringen'!C226,'2. Reguleringsparameters'!$B$46:$B$50,0),MATCH('3. Investeringen'!F226,'2. Reguleringsparameters'!$D$43:$E$43,0))</f>
        <v>0.5</v>
      </c>
      <c r="M226" s="117">
        <f t="shared" si="19"/>
        <v>40.5</v>
      </c>
      <c r="N226" s="172">
        <f t="shared" si="20"/>
        <v>2011</v>
      </c>
      <c r="O226" s="85">
        <v>596283.03899999999</v>
      </c>
      <c r="P226" s="85">
        <v>632735.49361919705</v>
      </c>
      <c r="Q226" s="105"/>
    </row>
    <row r="227" spans="2:17" s="79" customFormat="1" x14ac:dyDescent="0.2">
      <c r="B227" s="85">
        <v>213</v>
      </c>
      <c r="C227" s="85" t="s">
        <v>146</v>
      </c>
      <c r="D227" s="85" t="s">
        <v>155</v>
      </c>
      <c r="E227" s="85" t="s">
        <v>167</v>
      </c>
      <c r="F227" s="85" t="s">
        <v>124</v>
      </c>
      <c r="G227" s="87" t="str">
        <f t="shared" si="21"/>
        <v>Nieuwe investeringen TD</v>
      </c>
      <c r="H227" s="87">
        <f t="shared" si="22"/>
        <v>1</v>
      </c>
      <c r="I227" s="87">
        <f t="shared" si="22"/>
        <v>0</v>
      </c>
      <c r="J227" s="85">
        <v>30</v>
      </c>
      <c r="K227" s="114">
        <v>2006</v>
      </c>
      <c r="L227" s="117">
        <f>INDEX('2. Reguleringsparameters'!$D$46:$E$50,MATCH('3. Investeringen'!C227,'2. Reguleringsparameters'!$B$46:$B$50,0),MATCH('3. Investeringen'!F227,'2. Reguleringsparameters'!$D$43:$E$43,0))</f>
        <v>0.5</v>
      </c>
      <c r="M227" s="117">
        <f t="shared" si="19"/>
        <v>25.5</v>
      </c>
      <c r="N227" s="172">
        <f t="shared" si="20"/>
        <v>2011</v>
      </c>
      <c r="O227" s="85">
        <v>82999.227499999994</v>
      </c>
      <c r="P227" s="85">
        <v>88073.203071980286</v>
      </c>
      <c r="Q227" s="105"/>
    </row>
    <row r="228" spans="2:17" s="79" customFormat="1" x14ac:dyDescent="0.2">
      <c r="B228" s="85">
        <v>214</v>
      </c>
      <c r="C228" s="85" t="s">
        <v>146</v>
      </c>
      <c r="D228" s="85" t="s">
        <v>155</v>
      </c>
      <c r="E228" s="85" t="s">
        <v>167</v>
      </c>
      <c r="F228" s="85" t="s">
        <v>124</v>
      </c>
      <c r="G228" s="87" t="str">
        <f t="shared" si="21"/>
        <v>Nieuwe investeringen TD</v>
      </c>
      <c r="H228" s="87">
        <f t="shared" si="22"/>
        <v>1</v>
      </c>
      <c r="I228" s="87">
        <f t="shared" si="22"/>
        <v>0</v>
      </c>
      <c r="J228" s="85">
        <v>25</v>
      </c>
      <c r="K228" s="114">
        <v>2006</v>
      </c>
      <c r="L228" s="117">
        <f>INDEX('2. Reguleringsparameters'!$D$46:$E$50,MATCH('3. Investeringen'!C228,'2. Reguleringsparameters'!$B$46:$B$50,0),MATCH('3. Investeringen'!F228,'2. Reguleringsparameters'!$D$43:$E$43,0))</f>
        <v>0.5</v>
      </c>
      <c r="M228" s="117">
        <f t="shared" si="19"/>
        <v>20.5</v>
      </c>
      <c r="N228" s="172">
        <f t="shared" si="20"/>
        <v>2011</v>
      </c>
      <c r="O228" s="85">
        <v>64254.962200000009</v>
      </c>
      <c r="P228" s="85">
        <v>68183.048260575917</v>
      </c>
      <c r="Q228" s="105"/>
    </row>
    <row r="229" spans="2:17" s="79" customFormat="1" x14ac:dyDescent="0.2">
      <c r="B229" s="85">
        <v>215</v>
      </c>
      <c r="C229" s="85" t="s">
        <v>146</v>
      </c>
      <c r="D229" s="85" t="s">
        <v>155</v>
      </c>
      <c r="E229" s="85" t="s">
        <v>167</v>
      </c>
      <c r="F229" s="85" t="s">
        <v>124</v>
      </c>
      <c r="G229" s="87" t="str">
        <f t="shared" si="21"/>
        <v>Nieuwe investeringen TD</v>
      </c>
      <c r="H229" s="87">
        <f t="shared" si="22"/>
        <v>1</v>
      </c>
      <c r="I229" s="87">
        <f t="shared" si="22"/>
        <v>0</v>
      </c>
      <c r="J229" s="85">
        <v>5</v>
      </c>
      <c r="K229" s="114">
        <v>2006</v>
      </c>
      <c r="L229" s="117">
        <f>INDEX('2. Reguleringsparameters'!$D$46:$E$50,MATCH('3. Investeringen'!C229,'2. Reguleringsparameters'!$B$46:$B$50,0),MATCH('3. Investeringen'!F229,'2. Reguleringsparameters'!$D$43:$E$43,0))</f>
        <v>0.5</v>
      </c>
      <c r="M229" s="117">
        <f t="shared" si="19"/>
        <v>0.5</v>
      </c>
      <c r="N229" s="172">
        <f t="shared" si="20"/>
        <v>2011</v>
      </c>
      <c r="O229" s="85">
        <v>2549.75</v>
      </c>
      <c r="P229" s="85">
        <v>2705.6233689980072</v>
      </c>
      <c r="Q229" s="105"/>
    </row>
    <row r="230" spans="2:17" s="79" customFormat="1" x14ac:dyDescent="0.2">
      <c r="B230" s="85">
        <v>216</v>
      </c>
      <c r="C230" s="85" t="s">
        <v>146</v>
      </c>
      <c r="D230" s="85" t="s">
        <v>155</v>
      </c>
      <c r="E230" s="85" t="s">
        <v>167</v>
      </c>
      <c r="F230" s="85" t="s">
        <v>124</v>
      </c>
      <c r="G230" s="87" t="str">
        <f t="shared" si="21"/>
        <v>Nieuwe investeringen TD</v>
      </c>
      <c r="H230" s="87">
        <f t="shared" si="22"/>
        <v>1</v>
      </c>
      <c r="I230" s="87">
        <f t="shared" si="22"/>
        <v>0</v>
      </c>
      <c r="J230" s="85">
        <v>55</v>
      </c>
      <c r="K230" s="114">
        <v>2007</v>
      </c>
      <c r="L230" s="117">
        <f>INDEX('2. Reguleringsparameters'!$D$46:$E$50,MATCH('3. Investeringen'!C230,'2. Reguleringsparameters'!$B$46:$B$50,0),MATCH('3. Investeringen'!F230,'2. Reguleringsparameters'!$D$43:$E$43,0))</f>
        <v>0.5</v>
      </c>
      <c r="M230" s="117">
        <f t="shared" si="19"/>
        <v>51.5</v>
      </c>
      <c r="N230" s="172">
        <f t="shared" si="20"/>
        <v>2011</v>
      </c>
      <c r="O230" s="85">
        <v>350883.4611818181</v>
      </c>
      <c r="P230" s="85">
        <v>367193.24587394507</v>
      </c>
      <c r="Q230" s="105"/>
    </row>
    <row r="231" spans="2:17" s="79" customFormat="1" x14ac:dyDescent="0.2">
      <c r="B231" s="85">
        <v>217</v>
      </c>
      <c r="C231" s="85" t="s">
        <v>146</v>
      </c>
      <c r="D231" s="85" t="s">
        <v>155</v>
      </c>
      <c r="E231" s="85" t="s">
        <v>167</v>
      </c>
      <c r="F231" s="85" t="s">
        <v>124</v>
      </c>
      <c r="G231" s="87" t="str">
        <f t="shared" si="21"/>
        <v>Nieuwe investeringen TD</v>
      </c>
      <c r="H231" s="87">
        <f t="shared" si="22"/>
        <v>1</v>
      </c>
      <c r="I231" s="87">
        <f t="shared" si="22"/>
        <v>0</v>
      </c>
      <c r="J231" s="85">
        <v>45</v>
      </c>
      <c r="K231" s="114">
        <v>2007</v>
      </c>
      <c r="L231" s="117">
        <f>INDEX('2. Reguleringsparameters'!$D$46:$E$50,MATCH('3. Investeringen'!C231,'2. Reguleringsparameters'!$B$46:$B$50,0),MATCH('3. Investeringen'!F231,'2. Reguleringsparameters'!$D$43:$E$43,0))</f>
        <v>0.5</v>
      </c>
      <c r="M231" s="117">
        <f t="shared" si="19"/>
        <v>41.5</v>
      </c>
      <c r="N231" s="172">
        <f t="shared" si="20"/>
        <v>2011</v>
      </c>
      <c r="O231" s="85">
        <v>1183576.0160000001</v>
      </c>
      <c r="P231" s="85">
        <v>1238591.0626559686</v>
      </c>
      <c r="Q231" s="105"/>
    </row>
    <row r="232" spans="2:17" s="79" customFormat="1" x14ac:dyDescent="0.2">
      <c r="B232" s="85">
        <v>218</v>
      </c>
      <c r="C232" s="85" t="s">
        <v>146</v>
      </c>
      <c r="D232" s="85" t="s">
        <v>155</v>
      </c>
      <c r="E232" s="85" t="s">
        <v>167</v>
      </c>
      <c r="F232" s="85" t="s">
        <v>124</v>
      </c>
      <c r="G232" s="87" t="str">
        <f t="shared" si="21"/>
        <v>Nieuwe investeringen TD</v>
      </c>
      <c r="H232" s="87">
        <f t="shared" si="22"/>
        <v>1</v>
      </c>
      <c r="I232" s="87">
        <f t="shared" si="22"/>
        <v>0</v>
      </c>
      <c r="J232" s="85">
        <v>30</v>
      </c>
      <c r="K232" s="114">
        <v>2007</v>
      </c>
      <c r="L232" s="117">
        <f>INDEX('2. Reguleringsparameters'!$D$46:$E$50,MATCH('3. Investeringen'!C232,'2. Reguleringsparameters'!$B$46:$B$50,0),MATCH('3. Investeringen'!F232,'2. Reguleringsparameters'!$D$43:$E$43,0))</f>
        <v>0.5</v>
      </c>
      <c r="M232" s="117">
        <f t="shared" si="19"/>
        <v>26.5</v>
      </c>
      <c r="N232" s="172">
        <f t="shared" si="20"/>
        <v>2011</v>
      </c>
      <c r="O232" s="85">
        <v>149529.27099999998</v>
      </c>
      <c r="P232" s="85">
        <v>156479.6989482611</v>
      </c>
      <c r="Q232" s="105"/>
    </row>
    <row r="233" spans="2:17" s="79" customFormat="1" x14ac:dyDescent="0.2">
      <c r="B233" s="85">
        <v>219</v>
      </c>
      <c r="C233" s="85" t="s">
        <v>146</v>
      </c>
      <c r="D233" s="85" t="s">
        <v>155</v>
      </c>
      <c r="E233" s="85" t="s">
        <v>167</v>
      </c>
      <c r="F233" s="85" t="s">
        <v>124</v>
      </c>
      <c r="G233" s="87" t="str">
        <f t="shared" si="21"/>
        <v>Nieuwe investeringen TD</v>
      </c>
      <c r="H233" s="87">
        <f t="shared" si="22"/>
        <v>1</v>
      </c>
      <c r="I233" s="87">
        <f t="shared" si="22"/>
        <v>0</v>
      </c>
      <c r="J233" s="85">
        <v>25</v>
      </c>
      <c r="K233" s="114">
        <v>2007</v>
      </c>
      <c r="L233" s="117">
        <f>INDEX('2. Reguleringsparameters'!$D$46:$E$50,MATCH('3. Investeringen'!C233,'2. Reguleringsparameters'!$B$46:$B$50,0),MATCH('3. Investeringen'!F233,'2. Reguleringsparameters'!$D$43:$E$43,0))</f>
        <v>0.5</v>
      </c>
      <c r="M233" s="117">
        <f t="shared" si="19"/>
        <v>21.5</v>
      </c>
      <c r="N233" s="172">
        <f t="shared" si="20"/>
        <v>2011</v>
      </c>
      <c r="O233" s="85">
        <v>65898.566400000011</v>
      </c>
      <c r="P233" s="85">
        <v>68961.667253724518</v>
      </c>
      <c r="Q233" s="105"/>
    </row>
    <row r="234" spans="2:17" s="79" customFormat="1" x14ac:dyDescent="0.2">
      <c r="B234" s="85">
        <v>220</v>
      </c>
      <c r="C234" s="85" t="s">
        <v>146</v>
      </c>
      <c r="D234" s="85" t="s">
        <v>155</v>
      </c>
      <c r="E234" s="85" t="s">
        <v>167</v>
      </c>
      <c r="F234" s="85" t="s">
        <v>124</v>
      </c>
      <c r="G234" s="87" t="str">
        <f t="shared" si="21"/>
        <v>Nieuwe investeringen TD</v>
      </c>
      <c r="H234" s="87">
        <f t="shared" si="22"/>
        <v>1</v>
      </c>
      <c r="I234" s="87">
        <f t="shared" si="22"/>
        <v>0</v>
      </c>
      <c r="J234" s="85">
        <v>5</v>
      </c>
      <c r="K234" s="114">
        <v>2007</v>
      </c>
      <c r="L234" s="117">
        <f>INDEX('2. Reguleringsparameters'!$D$46:$E$50,MATCH('3. Investeringen'!C234,'2. Reguleringsparameters'!$B$46:$B$50,0),MATCH('3. Investeringen'!F234,'2. Reguleringsparameters'!$D$43:$E$43,0))</f>
        <v>0.5</v>
      </c>
      <c r="M234" s="117">
        <f t="shared" si="19"/>
        <v>1.5</v>
      </c>
      <c r="N234" s="172">
        <f t="shared" si="20"/>
        <v>2011</v>
      </c>
      <c r="O234" s="85">
        <v>16847.474999999991</v>
      </c>
      <c r="P234" s="85">
        <v>17630.580276408597</v>
      </c>
      <c r="Q234" s="105"/>
    </row>
    <row r="235" spans="2:17" s="79" customFormat="1" x14ac:dyDescent="0.2">
      <c r="B235" s="85">
        <v>221</v>
      </c>
      <c r="C235" s="85" t="s">
        <v>146</v>
      </c>
      <c r="D235" s="85" t="s">
        <v>155</v>
      </c>
      <c r="E235" s="85" t="s">
        <v>167</v>
      </c>
      <c r="F235" s="85" t="s">
        <v>124</v>
      </c>
      <c r="G235" s="87" t="str">
        <f t="shared" si="21"/>
        <v>Nieuwe investeringen TD</v>
      </c>
      <c r="H235" s="87">
        <f t="shared" ref="H235:I254" si="23">IF($F235=H$14,1,0)</f>
        <v>1</v>
      </c>
      <c r="I235" s="87">
        <f t="shared" si="23"/>
        <v>0</v>
      </c>
      <c r="J235" s="85">
        <v>55</v>
      </c>
      <c r="K235" s="114">
        <v>2008</v>
      </c>
      <c r="L235" s="117">
        <f>INDEX('2. Reguleringsparameters'!$D$46:$E$50,MATCH('3. Investeringen'!C235,'2. Reguleringsparameters'!$B$46:$B$50,0),MATCH('3. Investeringen'!F235,'2. Reguleringsparameters'!$D$43:$E$43,0))</f>
        <v>0.5</v>
      </c>
      <c r="M235" s="117">
        <f t="shared" si="19"/>
        <v>52.5</v>
      </c>
      <c r="N235" s="172">
        <f t="shared" si="20"/>
        <v>2011</v>
      </c>
      <c r="O235" s="85">
        <v>512127.30545454554</v>
      </c>
      <c r="P235" s="85">
        <v>530100.92536677828</v>
      </c>
      <c r="Q235" s="105"/>
    </row>
    <row r="236" spans="2:17" s="79" customFormat="1" x14ac:dyDescent="0.2">
      <c r="B236" s="85">
        <v>222</v>
      </c>
      <c r="C236" s="85" t="s">
        <v>146</v>
      </c>
      <c r="D236" s="85" t="s">
        <v>155</v>
      </c>
      <c r="E236" s="85" t="s">
        <v>167</v>
      </c>
      <c r="F236" s="85" t="s">
        <v>124</v>
      </c>
      <c r="G236" s="87" t="str">
        <f t="shared" si="21"/>
        <v>Nieuwe investeringen TD</v>
      </c>
      <c r="H236" s="87">
        <f t="shared" si="23"/>
        <v>1</v>
      </c>
      <c r="I236" s="87">
        <f t="shared" si="23"/>
        <v>0</v>
      </c>
      <c r="J236" s="85">
        <v>45</v>
      </c>
      <c r="K236" s="114">
        <v>2008</v>
      </c>
      <c r="L236" s="117">
        <f>INDEX('2. Reguleringsparameters'!$D$46:$E$50,MATCH('3. Investeringen'!C236,'2. Reguleringsparameters'!$B$46:$B$50,0),MATCH('3. Investeringen'!F236,'2. Reguleringsparameters'!$D$43:$E$43,0))</f>
        <v>0.5</v>
      </c>
      <c r="M236" s="117">
        <f t="shared" si="19"/>
        <v>42.5</v>
      </c>
      <c r="N236" s="172">
        <f t="shared" si="20"/>
        <v>2011</v>
      </c>
      <c r="O236" s="85">
        <v>1183840.1066666667</v>
      </c>
      <c r="P236" s="85">
        <v>1225388.1590502399</v>
      </c>
      <c r="Q236" s="105"/>
    </row>
    <row r="237" spans="2:17" s="79" customFormat="1" x14ac:dyDescent="0.2">
      <c r="B237" s="85">
        <v>223</v>
      </c>
      <c r="C237" s="85" t="s">
        <v>146</v>
      </c>
      <c r="D237" s="85" t="s">
        <v>155</v>
      </c>
      <c r="E237" s="85" t="s">
        <v>167</v>
      </c>
      <c r="F237" s="85" t="s">
        <v>124</v>
      </c>
      <c r="G237" s="87" t="str">
        <f t="shared" si="21"/>
        <v>Nieuwe investeringen TD</v>
      </c>
      <c r="H237" s="87">
        <f t="shared" si="23"/>
        <v>1</v>
      </c>
      <c r="I237" s="87">
        <f t="shared" si="23"/>
        <v>0</v>
      </c>
      <c r="J237" s="85">
        <v>30</v>
      </c>
      <c r="K237" s="114">
        <v>2008</v>
      </c>
      <c r="L237" s="117">
        <f>INDEX('2. Reguleringsparameters'!$D$46:$E$50,MATCH('3. Investeringen'!C237,'2. Reguleringsparameters'!$B$46:$B$50,0),MATCH('3. Investeringen'!F237,'2. Reguleringsparameters'!$D$43:$E$43,0))</f>
        <v>0.5</v>
      </c>
      <c r="M237" s="117">
        <f t="shared" si="19"/>
        <v>27.5</v>
      </c>
      <c r="N237" s="172">
        <f t="shared" si="20"/>
        <v>2011</v>
      </c>
      <c r="O237" s="85">
        <v>89477.987500000003</v>
      </c>
      <c r="P237" s="85">
        <v>92618.306949300008</v>
      </c>
      <c r="Q237" s="105"/>
    </row>
    <row r="238" spans="2:17" s="79" customFormat="1" x14ac:dyDescent="0.2">
      <c r="B238" s="85">
        <v>224</v>
      </c>
      <c r="C238" s="85" t="s">
        <v>146</v>
      </c>
      <c r="D238" s="85" t="s">
        <v>155</v>
      </c>
      <c r="E238" s="85" t="s">
        <v>167</v>
      </c>
      <c r="F238" s="85" t="s">
        <v>124</v>
      </c>
      <c r="G238" s="87" t="str">
        <f t="shared" si="21"/>
        <v>Nieuwe investeringen TD</v>
      </c>
      <c r="H238" s="87">
        <f t="shared" si="23"/>
        <v>1</v>
      </c>
      <c r="I238" s="87">
        <f t="shared" si="23"/>
        <v>0</v>
      </c>
      <c r="J238" s="85">
        <v>25</v>
      </c>
      <c r="K238" s="114">
        <v>2008</v>
      </c>
      <c r="L238" s="117">
        <f>INDEX('2. Reguleringsparameters'!$D$46:$E$50,MATCH('3. Investeringen'!C238,'2. Reguleringsparameters'!$B$46:$B$50,0),MATCH('3. Investeringen'!F238,'2. Reguleringsparameters'!$D$43:$E$43,0))</f>
        <v>0.5</v>
      </c>
      <c r="M238" s="117">
        <f t="shared" si="19"/>
        <v>22.5</v>
      </c>
      <c r="N238" s="172">
        <f t="shared" si="20"/>
        <v>2011</v>
      </c>
      <c r="O238" s="85">
        <v>153491.58000000002</v>
      </c>
      <c r="P238" s="85">
        <v>158878.52049167998</v>
      </c>
      <c r="Q238" s="105"/>
    </row>
    <row r="239" spans="2:17" s="79" customFormat="1" x14ac:dyDescent="0.2">
      <c r="B239" s="85">
        <v>225</v>
      </c>
      <c r="C239" s="85" t="s">
        <v>146</v>
      </c>
      <c r="D239" s="85" t="s">
        <v>155</v>
      </c>
      <c r="E239" s="85" t="s">
        <v>167</v>
      </c>
      <c r="F239" s="85" t="s">
        <v>124</v>
      </c>
      <c r="G239" s="87" t="str">
        <f t="shared" si="21"/>
        <v>Nieuwe investeringen TD</v>
      </c>
      <c r="H239" s="87">
        <f t="shared" si="23"/>
        <v>1</v>
      </c>
      <c r="I239" s="87">
        <f t="shared" si="23"/>
        <v>0</v>
      </c>
      <c r="J239" s="85">
        <v>5</v>
      </c>
      <c r="K239" s="114">
        <v>2008</v>
      </c>
      <c r="L239" s="117">
        <f>INDEX('2. Reguleringsparameters'!$D$46:$E$50,MATCH('3. Investeringen'!C239,'2. Reguleringsparameters'!$B$46:$B$50,0),MATCH('3. Investeringen'!F239,'2. Reguleringsparameters'!$D$43:$E$43,0))</f>
        <v>0.5</v>
      </c>
      <c r="M239" s="117">
        <f t="shared" si="19"/>
        <v>2.5</v>
      </c>
      <c r="N239" s="172">
        <f t="shared" si="20"/>
        <v>2011</v>
      </c>
      <c r="O239" s="85">
        <v>174012.13250000001</v>
      </c>
      <c r="P239" s="85">
        <v>180119.26230221996</v>
      </c>
      <c r="Q239" s="105"/>
    </row>
    <row r="240" spans="2:17" s="79" customFormat="1" x14ac:dyDescent="0.2">
      <c r="B240" s="85">
        <v>226</v>
      </c>
      <c r="C240" s="85" t="s">
        <v>146</v>
      </c>
      <c r="D240" s="85" t="s">
        <v>155</v>
      </c>
      <c r="E240" s="85" t="s">
        <v>167</v>
      </c>
      <c r="F240" s="85" t="s">
        <v>124</v>
      </c>
      <c r="G240" s="87" t="str">
        <f t="shared" si="21"/>
        <v>Nieuwe investeringen TD</v>
      </c>
      <c r="H240" s="87">
        <f t="shared" si="23"/>
        <v>1</v>
      </c>
      <c r="I240" s="87">
        <f t="shared" si="23"/>
        <v>0</v>
      </c>
      <c r="J240" s="85">
        <v>55</v>
      </c>
      <c r="K240" s="114">
        <v>2009</v>
      </c>
      <c r="L240" s="117">
        <f>INDEX('2. Reguleringsparameters'!$D$46:$E$50,MATCH('3. Investeringen'!C240,'2. Reguleringsparameters'!$B$46:$B$50,0),MATCH('3. Investeringen'!F240,'2. Reguleringsparameters'!$D$43:$E$43,0))</f>
        <v>0.5</v>
      </c>
      <c r="M240" s="117">
        <f t="shared" si="19"/>
        <v>53.5</v>
      </c>
      <c r="N240" s="172">
        <f t="shared" si="20"/>
        <v>2011</v>
      </c>
      <c r="O240" s="85">
        <v>-6641.5289090909318</v>
      </c>
      <c r="P240" s="85">
        <v>-6661.4534958182039</v>
      </c>
      <c r="Q240" s="105"/>
    </row>
    <row r="241" spans="2:17" s="79" customFormat="1" x14ac:dyDescent="0.2">
      <c r="B241" s="85">
        <v>227</v>
      </c>
      <c r="C241" s="85" t="s">
        <v>146</v>
      </c>
      <c r="D241" s="85" t="s">
        <v>155</v>
      </c>
      <c r="E241" s="85" t="s">
        <v>167</v>
      </c>
      <c r="F241" s="85" t="s">
        <v>124</v>
      </c>
      <c r="G241" s="87" t="str">
        <f t="shared" si="21"/>
        <v>Nieuwe investeringen TD</v>
      </c>
      <c r="H241" s="87">
        <f t="shared" si="23"/>
        <v>1</v>
      </c>
      <c r="I241" s="87">
        <f t="shared" si="23"/>
        <v>0</v>
      </c>
      <c r="J241" s="85">
        <v>45</v>
      </c>
      <c r="K241" s="114">
        <v>2009</v>
      </c>
      <c r="L241" s="117">
        <f>INDEX('2. Reguleringsparameters'!$D$46:$E$50,MATCH('3. Investeringen'!C241,'2. Reguleringsparameters'!$B$46:$B$50,0),MATCH('3. Investeringen'!F241,'2. Reguleringsparameters'!$D$43:$E$43,0))</f>
        <v>0.5</v>
      </c>
      <c r="M241" s="117">
        <f t="shared" si="19"/>
        <v>43.5</v>
      </c>
      <c r="N241" s="172">
        <f t="shared" si="20"/>
        <v>2011</v>
      </c>
      <c r="O241" s="85">
        <v>915088.19466666668</v>
      </c>
      <c r="P241" s="85">
        <v>917833.45925066655</v>
      </c>
      <c r="Q241" s="105"/>
    </row>
    <row r="242" spans="2:17" s="79" customFormat="1" x14ac:dyDescent="0.2">
      <c r="B242" s="85">
        <v>228</v>
      </c>
      <c r="C242" s="85" t="s">
        <v>146</v>
      </c>
      <c r="D242" s="85" t="s">
        <v>155</v>
      </c>
      <c r="E242" s="85" t="s">
        <v>167</v>
      </c>
      <c r="F242" s="85" t="s">
        <v>124</v>
      </c>
      <c r="G242" s="87" t="str">
        <f t="shared" si="21"/>
        <v>Nieuwe investeringen TD</v>
      </c>
      <c r="H242" s="87">
        <f t="shared" si="23"/>
        <v>1</v>
      </c>
      <c r="I242" s="87">
        <f t="shared" si="23"/>
        <v>0</v>
      </c>
      <c r="J242" s="85">
        <v>30</v>
      </c>
      <c r="K242" s="114">
        <v>2009</v>
      </c>
      <c r="L242" s="117">
        <f>INDEX('2. Reguleringsparameters'!$D$46:$E$50,MATCH('3. Investeringen'!C242,'2. Reguleringsparameters'!$B$46:$B$50,0),MATCH('3. Investeringen'!F242,'2. Reguleringsparameters'!$D$43:$E$43,0))</f>
        <v>0.5</v>
      </c>
      <c r="M242" s="117">
        <f t="shared" si="19"/>
        <v>28.5</v>
      </c>
      <c r="N242" s="172">
        <f t="shared" si="20"/>
        <v>2011</v>
      </c>
      <c r="O242" s="85">
        <v>71794.473499999993</v>
      </c>
      <c r="P242" s="85">
        <v>72009.85692049998</v>
      </c>
      <c r="Q242" s="105"/>
    </row>
    <row r="243" spans="2:17" s="79" customFormat="1" x14ac:dyDescent="0.2">
      <c r="B243" s="85">
        <v>229</v>
      </c>
      <c r="C243" s="85" t="s">
        <v>146</v>
      </c>
      <c r="D243" s="85" t="s">
        <v>155</v>
      </c>
      <c r="E243" s="85" t="s">
        <v>167</v>
      </c>
      <c r="F243" s="85" t="s">
        <v>124</v>
      </c>
      <c r="G243" s="87" t="str">
        <f t="shared" si="21"/>
        <v>Nieuwe investeringen TD</v>
      </c>
      <c r="H243" s="87">
        <f t="shared" si="23"/>
        <v>1</v>
      </c>
      <c r="I243" s="87">
        <f t="shared" si="23"/>
        <v>0</v>
      </c>
      <c r="J243" s="85">
        <v>25</v>
      </c>
      <c r="K243" s="114">
        <v>2009</v>
      </c>
      <c r="L243" s="117">
        <f>INDEX('2. Reguleringsparameters'!$D$46:$E$50,MATCH('3. Investeringen'!C243,'2. Reguleringsparameters'!$B$46:$B$50,0),MATCH('3. Investeringen'!F243,'2. Reguleringsparameters'!$D$43:$E$43,0))</f>
        <v>0.5</v>
      </c>
      <c r="M243" s="117">
        <f t="shared" si="19"/>
        <v>23.5</v>
      </c>
      <c r="N243" s="172">
        <f t="shared" si="20"/>
        <v>2011</v>
      </c>
      <c r="O243" s="85">
        <v>6826.1484</v>
      </c>
      <c r="P243" s="85">
        <v>6846.6268452000004</v>
      </c>
      <c r="Q243" s="105"/>
    </row>
    <row r="244" spans="2:17" s="79" customFormat="1" x14ac:dyDescent="0.2">
      <c r="B244" s="85">
        <v>230</v>
      </c>
      <c r="C244" s="85" t="s">
        <v>146</v>
      </c>
      <c r="D244" s="85" t="s">
        <v>155</v>
      </c>
      <c r="E244" s="85" t="s">
        <v>167</v>
      </c>
      <c r="F244" s="85" t="s">
        <v>124</v>
      </c>
      <c r="G244" s="87" t="str">
        <f t="shared" si="21"/>
        <v>Nieuwe investeringen TD</v>
      </c>
      <c r="H244" s="87">
        <f t="shared" si="23"/>
        <v>1</v>
      </c>
      <c r="I244" s="87">
        <f t="shared" si="23"/>
        <v>0</v>
      </c>
      <c r="J244" s="85">
        <v>5</v>
      </c>
      <c r="K244" s="114">
        <v>2009</v>
      </c>
      <c r="L244" s="117">
        <f>INDEX('2. Reguleringsparameters'!$D$46:$E$50,MATCH('3. Investeringen'!C244,'2. Reguleringsparameters'!$B$46:$B$50,0),MATCH('3. Investeringen'!F244,'2. Reguleringsparameters'!$D$43:$E$43,0))</f>
        <v>0.5</v>
      </c>
      <c r="M244" s="117">
        <f t="shared" si="19"/>
        <v>3.5</v>
      </c>
      <c r="N244" s="172">
        <f t="shared" si="20"/>
        <v>2011</v>
      </c>
      <c r="O244" s="85">
        <v>333055.09299999999</v>
      </c>
      <c r="P244" s="85">
        <v>334054.258279</v>
      </c>
      <c r="Q244" s="105"/>
    </row>
    <row r="245" spans="2:17" s="79" customFormat="1" x14ac:dyDescent="0.2">
      <c r="B245" s="85">
        <v>231</v>
      </c>
      <c r="C245" s="85" t="s">
        <v>146</v>
      </c>
      <c r="D245" s="85" t="s">
        <v>155</v>
      </c>
      <c r="E245" s="85" t="s">
        <v>167</v>
      </c>
      <c r="F245" s="85" t="s">
        <v>124</v>
      </c>
      <c r="G245" s="87" t="str">
        <f t="shared" si="21"/>
        <v>Nieuwe investeringen TD</v>
      </c>
      <c r="H245" s="87">
        <f t="shared" si="23"/>
        <v>1</v>
      </c>
      <c r="I245" s="87">
        <f t="shared" si="23"/>
        <v>0</v>
      </c>
      <c r="J245" s="85">
        <v>55</v>
      </c>
      <c r="K245" s="114">
        <v>2010</v>
      </c>
      <c r="L245" s="117">
        <f>INDEX('2. Reguleringsparameters'!$D$46:$E$50,MATCH('3. Investeringen'!C245,'2. Reguleringsparameters'!$B$46:$B$50,0),MATCH('3. Investeringen'!F245,'2. Reguleringsparameters'!$D$43:$E$43,0))</f>
        <v>0.5</v>
      </c>
      <c r="M245" s="117">
        <f t="shared" si="19"/>
        <v>54.5</v>
      </c>
      <c r="N245" s="172">
        <f t="shared" si="20"/>
        <v>2011</v>
      </c>
      <c r="O245" s="85">
        <v>-171355.99569004544</v>
      </c>
      <c r="P245" s="85">
        <v>-171355.99569004544</v>
      </c>
      <c r="Q245" s="105"/>
    </row>
    <row r="246" spans="2:17" s="79" customFormat="1" x14ac:dyDescent="0.2">
      <c r="B246" s="85">
        <v>232</v>
      </c>
      <c r="C246" s="85" t="s">
        <v>146</v>
      </c>
      <c r="D246" s="85" t="s">
        <v>155</v>
      </c>
      <c r="E246" s="85" t="s">
        <v>167</v>
      </c>
      <c r="F246" s="85" t="s">
        <v>124</v>
      </c>
      <c r="G246" s="87" t="str">
        <f t="shared" si="21"/>
        <v>Nieuwe investeringen TD</v>
      </c>
      <c r="H246" s="87">
        <f t="shared" si="23"/>
        <v>1</v>
      </c>
      <c r="I246" s="87">
        <f t="shared" si="23"/>
        <v>0</v>
      </c>
      <c r="J246" s="85">
        <v>45</v>
      </c>
      <c r="K246" s="114">
        <v>2010</v>
      </c>
      <c r="L246" s="117">
        <f>INDEX('2. Reguleringsparameters'!$D$46:$E$50,MATCH('3. Investeringen'!C246,'2. Reguleringsparameters'!$B$46:$B$50,0),MATCH('3. Investeringen'!F246,'2. Reguleringsparameters'!$D$43:$E$43,0))</f>
        <v>0.5</v>
      </c>
      <c r="M246" s="117">
        <f t="shared" si="19"/>
        <v>44.5</v>
      </c>
      <c r="N246" s="172">
        <f t="shared" si="20"/>
        <v>2011</v>
      </c>
      <c r="O246" s="85">
        <v>514574.0988621111</v>
      </c>
      <c r="P246" s="85">
        <v>514574.0988621111</v>
      </c>
      <c r="Q246" s="105"/>
    </row>
    <row r="247" spans="2:17" s="79" customFormat="1" x14ac:dyDescent="0.2">
      <c r="B247" s="85">
        <v>233</v>
      </c>
      <c r="C247" s="85" t="s">
        <v>146</v>
      </c>
      <c r="D247" s="85" t="s">
        <v>155</v>
      </c>
      <c r="E247" s="85" t="s">
        <v>167</v>
      </c>
      <c r="F247" s="85" t="s">
        <v>124</v>
      </c>
      <c r="G247" s="87" t="str">
        <f t="shared" si="21"/>
        <v>Nieuwe investeringen TD</v>
      </c>
      <c r="H247" s="87">
        <f t="shared" si="23"/>
        <v>1</v>
      </c>
      <c r="I247" s="87">
        <f t="shared" si="23"/>
        <v>0</v>
      </c>
      <c r="J247" s="85">
        <v>30</v>
      </c>
      <c r="K247" s="114">
        <v>2010</v>
      </c>
      <c r="L247" s="117">
        <f>INDEX('2. Reguleringsparameters'!$D$46:$E$50,MATCH('3. Investeringen'!C247,'2. Reguleringsparameters'!$B$46:$B$50,0),MATCH('3. Investeringen'!F247,'2. Reguleringsparameters'!$D$43:$E$43,0))</f>
        <v>0.5</v>
      </c>
      <c r="M247" s="117">
        <f t="shared" si="19"/>
        <v>29.5</v>
      </c>
      <c r="N247" s="172">
        <f t="shared" si="20"/>
        <v>2011</v>
      </c>
      <c r="O247" s="85">
        <v>76655.273398000005</v>
      </c>
      <c r="P247" s="85">
        <v>76655.273398000005</v>
      </c>
      <c r="Q247" s="105"/>
    </row>
    <row r="248" spans="2:17" s="79" customFormat="1" x14ac:dyDescent="0.2">
      <c r="B248" s="85">
        <v>234</v>
      </c>
      <c r="C248" s="85" t="s">
        <v>146</v>
      </c>
      <c r="D248" s="85" t="s">
        <v>155</v>
      </c>
      <c r="E248" s="85" t="s">
        <v>167</v>
      </c>
      <c r="F248" s="85" t="s">
        <v>124</v>
      </c>
      <c r="G248" s="87" t="str">
        <f t="shared" si="21"/>
        <v>Nieuwe investeringen TD</v>
      </c>
      <c r="H248" s="87">
        <f t="shared" si="23"/>
        <v>1</v>
      </c>
      <c r="I248" s="87">
        <f t="shared" si="23"/>
        <v>0</v>
      </c>
      <c r="J248" s="85">
        <v>25</v>
      </c>
      <c r="K248" s="114">
        <v>2010</v>
      </c>
      <c r="L248" s="117">
        <f>INDEX('2. Reguleringsparameters'!$D$46:$E$50,MATCH('3. Investeringen'!C248,'2. Reguleringsparameters'!$B$46:$B$50,0),MATCH('3. Investeringen'!F248,'2. Reguleringsparameters'!$D$43:$E$43,0))</f>
        <v>0.5</v>
      </c>
      <c r="M248" s="117">
        <f t="shared" si="19"/>
        <v>24.5</v>
      </c>
      <c r="N248" s="172">
        <f t="shared" si="20"/>
        <v>2011</v>
      </c>
      <c r="O248" s="85">
        <v>255.78</v>
      </c>
      <c r="P248" s="85">
        <v>255.78</v>
      </c>
      <c r="Q248" s="105"/>
    </row>
    <row r="249" spans="2:17" s="79" customFormat="1" x14ac:dyDescent="0.2">
      <c r="B249" s="85">
        <v>235</v>
      </c>
      <c r="C249" s="85" t="s">
        <v>146</v>
      </c>
      <c r="D249" s="85" t="s">
        <v>155</v>
      </c>
      <c r="E249" s="85" t="s">
        <v>167</v>
      </c>
      <c r="F249" s="85" t="s">
        <v>124</v>
      </c>
      <c r="G249" s="87" t="str">
        <f t="shared" si="21"/>
        <v>Nieuwe investeringen TD</v>
      </c>
      <c r="H249" s="87">
        <f t="shared" si="23"/>
        <v>1</v>
      </c>
      <c r="I249" s="87">
        <f t="shared" si="23"/>
        <v>0</v>
      </c>
      <c r="J249" s="85">
        <v>5</v>
      </c>
      <c r="K249" s="114">
        <v>2010</v>
      </c>
      <c r="L249" s="117">
        <f>INDEX('2. Reguleringsparameters'!$D$46:$E$50,MATCH('3. Investeringen'!C249,'2. Reguleringsparameters'!$B$46:$B$50,0),MATCH('3. Investeringen'!F249,'2. Reguleringsparameters'!$D$43:$E$43,0))</f>
        <v>0.5</v>
      </c>
      <c r="M249" s="117">
        <f t="shared" si="19"/>
        <v>4.5</v>
      </c>
      <c r="N249" s="172">
        <f t="shared" si="20"/>
        <v>2011</v>
      </c>
      <c r="O249" s="85">
        <v>94361.273212500004</v>
      </c>
      <c r="P249" s="85">
        <v>94361.273212500004</v>
      </c>
      <c r="Q249" s="105"/>
    </row>
    <row r="250" spans="2:17" s="79" customFormat="1" x14ac:dyDescent="0.2">
      <c r="B250" s="85">
        <v>236</v>
      </c>
      <c r="C250" s="85" t="s">
        <v>146</v>
      </c>
      <c r="D250" s="85" t="s">
        <v>155</v>
      </c>
      <c r="E250" s="85" t="s">
        <v>167</v>
      </c>
      <c r="F250" s="85" t="s">
        <v>124</v>
      </c>
      <c r="G250" s="87" t="str">
        <f t="shared" si="21"/>
        <v>Nieuwe investeringen TD</v>
      </c>
      <c r="H250" s="87">
        <f t="shared" si="23"/>
        <v>1</v>
      </c>
      <c r="I250" s="87">
        <f t="shared" si="23"/>
        <v>0</v>
      </c>
      <c r="J250" s="85">
        <v>55</v>
      </c>
      <c r="K250" s="114">
        <v>2011</v>
      </c>
      <c r="L250" s="117">
        <f>INDEX('2. Reguleringsparameters'!$D$46:$E$50,MATCH('3. Investeringen'!C250,'2. Reguleringsparameters'!$B$46:$B$50,0),MATCH('3. Investeringen'!F250,'2. Reguleringsparameters'!$D$43:$E$43,0))</f>
        <v>0.5</v>
      </c>
      <c r="M250" s="117">
        <f t="shared" si="19"/>
        <v>55</v>
      </c>
      <c r="N250" s="172">
        <f t="shared" si="20"/>
        <v>2011</v>
      </c>
      <c r="O250" s="85">
        <v>861057.15646750014</v>
      </c>
      <c r="P250" s="85">
        <v>0</v>
      </c>
      <c r="Q250" s="105"/>
    </row>
    <row r="251" spans="2:17" s="79" customFormat="1" x14ac:dyDescent="0.2">
      <c r="B251" s="85">
        <v>237</v>
      </c>
      <c r="C251" s="85" t="s">
        <v>146</v>
      </c>
      <c r="D251" s="85" t="s">
        <v>155</v>
      </c>
      <c r="E251" s="85" t="s">
        <v>167</v>
      </c>
      <c r="F251" s="85" t="s">
        <v>124</v>
      </c>
      <c r="G251" s="87" t="str">
        <f t="shared" si="21"/>
        <v>Nieuwe investeringen TD</v>
      </c>
      <c r="H251" s="87">
        <f t="shared" si="23"/>
        <v>1</v>
      </c>
      <c r="I251" s="87">
        <f t="shared" si="23"/>
        <v>0</v>
      </c>
      <c r="J251" s="85">
        <v>45</v>
      </c>
      <c r="K251" s="114">
        <v>2011</v>
      </c>
      <c r="L251" s="117">
        <f>INDEX('2. Reguleringsparameters'!$D$46:$E$50,MATCH('3. Investeringen'!C251,'2. Reguleringsparameters'!$B$46:$B$50,0),MATCH('3. Investeringen'!F251,'2. Reguleringsparameters'!$D$43:$E$43,0))</f>
        <v>0.5</v>
      </c>
      <c r="M251" s="117">
        <f t="shared" si="19"/>
        <v>45</v>
      </c>
      <c r="N251" s="172">
        <f t="shared" si="20"/>
        <v>2011</v>
      </c>
      <c r="O251" s="85">
        <v>1397330.3280780648</v>
      </c>
      <c r="P251" s="85">
        <v>0</v>
      </c>
      <c r="Q251" s="105"/>
    </row>
    <row r="252" spans="2:17" s="79" customFormat="1" x14ac:dyDescent="0.2">
      <c r="B252" s="85">
        <v>238</v>
      </c>
      <c r="C252" s="85" t="s">
        <v>146</v>
      </c>
      <c r="D252" s="85" t="s">
        <v>155</v>
      </c>
      <c r="E252" s="85" t="s">
        <v>167</v>
      </c>
      <c r="F252" s="85" t="s">
        <v>124</v>
      </c>
      <c r="G252" s="87" t="str">
        <f t="shared" si="21"/>
        <v>Nieuwe investeringen TD</v>
      </c>
      <c r="H252" s="87">
        <f t="shared" si="23"/>
        <v>1</v>
      </c>
      <c r="I252" s="87">
        <f t="shared" si="23"/>
        <v>0</v>
      </c>
      <c r="J252" s="85">
        <v>30</v>
      </c>
      <c r="K252" s="114">
        <v>2011</v>
      </c>
      <c r="L252" s="117">
        <f>INDEX('2. Reguleringsparameters'!$D$46:$E$50,MATCH('3. Investeringen'!C252,'2. Reguleringsparameters'!$B$46:$B$50,0),MATCH('3. Investeringen'!F252,'2. Reguleringsparameters'!$D$43:$E$43,0))</f>
        <v>0.5</v>
      </c>
      <c r="M252" s="117">
        <f t="shared" si="19"/>
        <v>30</v>
      </c>
      <c r="N252" s="172">
        <f t="shared" si="20"/>
        <v>2011</v>
      </c>
      <c r="O252" s="85">
        <v>71272.604432500011</v>
      </c>
      <c r="P252" s="85">
        <v>0</v>
      </c>
      <c r="Q252" s="105"/>
    </row>
    <row r="253" spans="2:17" s="79" customFormat="1" x14ac:dyDescent="0.2">
      <c r="B253" s="85">
        <v>239</v>
      </c>
      <c r="C253" s="85" t="s">
        <v>146</v>
      </c>
      <c r="D253" s="85" t="s">
        <v>155</v>
      </c>
      <c r="E253" s="85" t="s">
        <v>167</v>
      </c>
      <c r="F253" s="85" t="s">
        <v>124</v>
      </c>
      <c r="G253" s="87" t="str">
        <f t="shared" si="21"/>
        <v>Nieuwe investeringen TD</v>
      </c>
      <c r="H253" s="87">
        <f t="shared" si="23"/>
        <v>1</v>
      </c>
      <c r="I253" s="87">
        <f t="shared" si="23"/>
        <v>0</v>
      </c>
      <c r="J253" s="85">
        <v>25</v>
      </c>
      <c r="K253" s="114">
        <v>2011</v>
      </c>
      <c r="L253" s="117">
        <f>INDEX('2. Reguleringsparameters'!$D$46:$E$50,MATCH('3. Investeringen'!C253,'2. Reguleringsparameters'!$B$46:$B$50,0),MATCH('3. Investeringen'!F253,'2. Reguleringsparameters'!$D$43:$E$43,0))</f>
        <v>0.5</v>
      </c>
      <c r="M253" s="117">
        <f t="shared" si="19"/>
        <v>25</v>
      </c>
      <c r="N253" s="172">
        <f t="shared" si="20"/>
        <v>2011</v>
      </c>
      <c r="O253" s="85">
        <v>223.38941249999999</v>
      </c>
      <c r="P253" s="85">
        <v>0</v>
      </c>
      <c r="Q253" s="105"/>
    </row>
    <row r="254" spans="2:17" s="79" customFormat="1" x14ac:dyDescent="0.2">
      <c r="B254" s="85">
        <v>240</v>
      </c>
      <c r="C254" s="85" t="s">
        <v>146</v>
      </c>
      <c r="D254" s="85" t="s">
        <v>155</v>
      </c>
      <c r="E254" s="85" t="s">
        <v>167</v>
      </c>
      <c r="F254" s="85" t="s">
        <v>124</v>
      </c>
      <c r="G254" s="87" t="str">
        <f t="shared" si="21"/>
        <v>Nieuwe investeringen TD</v>
      </c>
      <c r="H254" s="87">
        <f t="shared" si="23"/>
        <v>1</v>
      </c>
      <c r="I254" s="87">
        <f t="shared" si="23"/>
        <v>0</v>
      </c>
      <c r="J254" s="85">
        <v>5</v>
      </c>
      <c r="K254" s="114">
        <v>2011</v>
      </c>
      <c r="L254" s="117">
        <f>INDEX('2. Reguleringsparameters'!$D$46:$E$50,MATCH('3. Investeringen'!C254,'2. Reguleringsparameters'!$B$46:$B$50,0),MATCH('3. Investeringen'!F254,'2. Reguleringsparameters'!$D$43:$E$43,0))</f>
        <v>0.5</v>
      </c>
      <c r="M254" s="117">
        <f t="shared" si="19"/>
        <v>5</v>
      </c>
      <c r="N254" s="172">
        <f t="shared" si="20"/>
        <v>2011</v>
      </c>
      <c r="O254" s="85">
        <v>66695.665278750006</v>
      </c>
      <c r="P254" s="85">
        <v>0</v>
      </c>
      <c r="Q254" s="105"/>
    </row>
    <row r="255" spans="2:17" s="79" customFormat="1" x14ac:dyDescent="0.2">
      <c r="B255" s="85">
        <v>241</v>
      </c>
      <c r="C255" s="85" t="s">
        <v>146</v>
      </c>
      <c r="D255" s="85" t="s">
        <v>155</v>
      </c>
      <c r="E255" s="85" t="s">
        <v>167</v>
      </c>
      <c r="F255" s="85" t="s">
        <v>124</v>
      </c>
      <c r="G255" s="87" t="str">
        <f t="shared" si="21"/>
        <v>Nieuwe investeringen TD</v>
      </c>
      <c r="H255" s="87">
        <f t="shared" ref="H255:I274" si="24">IF($F255=H$14,1,0)</f>
        <v>1</v>
      </c>
      <c r="I255" s="87">
        <f t="shared" si="24"/>
        <v>0</v>
      </c>
      <c r="J255" s="85">
        <v>55</v>
      </c>
      <c r="K255" s="114">
        <v>2012</v>
      </c>
      <c r="L255" s="117">
        <f>INDEX('2. Reguleringsparameters'!$D$46:$E$50,MATCH('3. Investeringen'!C255,'2. Reguleringsparameters'!$B$46:$B$50,0),MATCH('3. Investeringen'!F255,'2. Reguleringsparameters'!$D$43:$E$43,0))</f>
        <v>0.5</v>
      </c>
      <c r="M255" s="117">
        <f t="shared" si="19"/>
        <v>55</v>
      </c>
      <c r="N255" s="172">
        <f t="shared" si="20"/>
        <v>2012</v>
      </c>
      <c r="O255" s="85">
        <v>529487</v>
      </c>
      <c r="P255" s="85">
        <v>0</v>
      </c>
      <c r="Q255" s="105"/>
    </row>
    <row r="256" spans="2:17" s="79" customFormat="1" x14ac:dyDescent="0.2">
      <c r="B256" s="85">
        <v>242</v>
      </c>
      <c r="C256" s="85" t="s">
        <v>146</v>
      </c>
      <c r="D256" s="85" t="s">
        <v>155</v>
      </c>
      <c r="E256" s="85" t="s">
        <v>167</v>
      </c>
      <c r="F256" s="85" t="s">
        <v>124</v>
      </c>
      <c r="G256" s="87" t="str">
        <f t="shared" si="21"/>
        <v>Nieuwe investeringen TD</v>
      </c>
      <c r="H256" s="87">
        <f t="shared" si="24"/>
        <v>1</v>
      </c>
      <c r="I256" s="87">
        <f t="shared" si="24"/>
        <v>0</v>
      </c>
      <c r="J256" s="85">
        <v>45</v>
      </c>
      <c r="K256" s="114">
        <v>2012</v>
      </c>
      <c r="L256" s="117">
        <f>INDEX('2. Reguleringsparameters'!$D$46:$E$50,MATCH('3. Investeringen'!C256,'2. Reguleringsparameters'!$B$46:$B$50,0),MATCH('3. Investeringen'!F256,'2. Reguleringsparameters'!$D$43:$E$43,0))</f>
        <v>0.5</v>
      </c>
      <c r="M256" s="117">
        <f t="shared" si="19"/>
        <v>45</v>
      </c>
      <c r="N256" s="172">
        <f t="shared" si="20"/>
        <v>2012</v>
      </c>
      <c r="O256" s="85">
        <v>2024912</v>
      </c>
      <c r="P256" s="85">
        <v>0</v>
      </c>
      <c r="Q256" s="105"/>
    </row>
    <row r="257" spans="2:17" s="79" customFormat="1" x14ac:dyDescent="0.2">
      <c r="B257" s="85">
        <v>243</v>
      </c>
      <c r="C257" s="85" t="s">
        <v>146</v>
      </c>
      <c r="D257" s="85" t="s">
        <v>155</v>
      </c>
      <c r="E257" s="85" t="s">
        <v>167</v>
      </c>
      <c r="F257" s="85" t="s">
        <v>124</v>
      </c>
      <c r="G257" s="87" t="str">
        <f t="shared" si="21"/>
        <v>Nieuwe investeringen TD</v>
      </c>
      <c r="H257" s="87">
        <f t="shared" si="24"/>
        <v>1</v>
      </c>
      <c r="I257" s="87">
        <f t="shared" si="24"/>
        <v>0</v>
      </c>
      <c r="J257" s="85">
        <v>30</v>
      </c>
      <c r="K257" s="114">
        <v>2012</v>
      </c>
      <c r="L257" s="117">
        <f>INDEX('2. Reguleringsparameters'!$D$46:$E$50,MATCH('3. Investeringen'!C257,'2. Reguleringsparameters'!$B$46:$B$50,0),MATCH('3. Investeringen'!F257,'2. Reguleringsparameters'!$D$43:$E$43,0))</f>
        <v>0.5</v>
      </c>
      <c r="M257" s="117">
        <f t="shared" si="19"/>
        <v>30</v>
      </c>
      <c r="N257" s="172">
        <f t="shared" si="20"/>
        <v>2012</v>
      </c>
      <c r="O257" s="85">
        <v>205632</v>
      </c>
      <c r="P257" s="85">
        <v>0</v>
      </c>
      <c r="Q257" s="105"/>
    </row>
    <row r="258" spans="2:17" s="79" customFormat="1" x14ac:dyDescent="0.2">
      <c r="B258" s="85">
        <v>244</v>
      </c>
      <c r="C258" s="85" t="s">
        <v>146</v>
      </c>
      <c r="D258" s="85" t="s">
        <v>155</v>
      </c>
      <c r="E258" s="85" t="s">
        <v>167</v>
      </c>
      <c r="F258" s="85" t="s">
        <v>124</v>
      </c>
      <c r="G258" s="87" t="str">
        <f t="shared" si="21"/>
        <v>Nieuwe investeringen TD</v>
      </c>
      <c r="H258" s="87">
        <f t="shared" si="24"/>
        <v>1</v>
      </c>
      <c r="I258" s="87">
        <f t="shared" si="24"/>
        <v>0</v>
      </c>
      <c r="J258" s="85">
        <v>25</v>
      </c>
      <c r="K258" s="114">
        <v>2012</v>
      </c>
      <c r="L258" s="117">
        <f>INDEX('2. Reguleringsparameters'!$D$46:$E$50,MATCH('3. Investeringen'!C258,'2. Reguleringsparameters'!$B$46:$B$50,0),MATCH('3. Investeringen'!F258,'2. Reguleringsparameters'!$D$43:$E$43,0))</f>
        <v>0.5</v>
      </c>
      <c r="M258" s="117">
        <f t="shared" si="19"/>
        <v>25</v>
      </c>
      <c r="N258" s="172">
        <f t="shared" si="20"/>
        <v>2012</v>
      </c>
      <c r="O258" s="85">
        <v>5664</v>
      </c>
      <c r="P258" s="85">
        <v>0</v>
      </c>
      <c r="Q258" s="105"/>
    </row>
    <row r="259" spans="2:17" s="79" customFormat="1" x14ac:dyDescent="0.2">
      <c r="B259" s="85">
        <v>245</v>
      </c>
      <c r="C259" s="85" t="s">
        <v>146</v>
      </c>
      <c r="D259" s="85" t="s">
        <v>155</v>
      </c>
      <c r="E259" s="85" t="s">
        <v>167</v>
      </c>
      <c r="F259" s="85" t="s">
        <v>124</v>
      </c>
      <c r="G259" s="87" t="str">
        <f t="shared" si="21"/>
        <v>Nieuwe investeringen TD</v>
      </c>
      <c r="H259" s="87">
        <f t="shared" si="24"/>
        <v>1</v>
      </c>
      <c r="I259" s="87">
        <f t="shared" si="24"/>
        <v>0</v>
      </c>
      <c r="J259" s="85">
        <v>10</v>
      </c>
      <c r="K259" s="114">
        <v>2012</v>
      </c>
      <c r="L259" s="117">
        <f>INDEX('2. Reguleringsparameters'!$D$46:$E$50,MATCH('3. Investeringen'!C259,'2. Reguleringsparameters'!$B$46:$B$50,0),MATCH('3. Investeringen'!F259,'2. Reguleringsparameters'!$D$43:$E$43,0))</f>
        <v>0.5</v>
      </c>
      <c r="M259" s="117">
        <f t="shared" si="19"/>
        <v>10</v>
      </c>
      <c r="N259" s="172">
        <f t="shared" si="20"/>
        <v>2012</v>
      </c>
      <c r="O259" s="85">
        <v>164515</v>
      </c>
      <c r="P259" s="85">
        <v>0</v>
      </c>
      <c r="Q259" s="105"/>
    </row>
    <row r="260" spans="2:17" s="79" customFormat="1" x14ac:dyDescent="0.2">
      <c r="B260" s="85">
        <v>246</v>
      </c>
      <c r="C260" s="85" t="s">
        <v>146</v>
      </c>
      <c r="D260" s="85" t="s">
        <v>155</v>
      </c>
      <c r="E260" s="85" t="s">
        <v>167</v>
      </c>
      <c r="F260" s="85" t="s">
        <v>124</v>
      </c>
      <c r="G260" s="87" t="str">
        <f t="shared" si="21"/>
        <v>Nieuwe investeringen TD</v>
      </c>
      <c r="H260" s="87">
        <f t="shared" si="24"/>
        <v>1</v>
      </c>
      <c r="I260" s="87">
        <f t="shared" si="24"/>
        <v>0</v>
      </c>
      <c r="J260" s="85">
        <v>5</v>
      </c>
      <c r="K260" s="114">
        <v>2012</v>
      </c>
      <c r="L260" s="117">
        <f>INDEX('2. Reguleringsparameters'!$D$46:$E$50,MATCH('3. Investeringen'!C260,'2. Reguleringsparameters'!$B$46:$B$50,0),MATCH('3. Investeringen'!F260,'2. Reguleringsparameters'!$D$43:$E$43,0))</f>
        <v>0.5</v>
      </c>
      <c r="M260" s="117">
        <f t="shared" si="19"/>
        <v>5</v>
      </c>
      <c r="N260" s="172">
        <f t="shared" si="20"/>
        <v>2012</v>
      </c>
      <c r="O260" s="85">
        <v>3304205.2732950002</v>
      </c>
      <c r="P260" s="85">
        <v>0</v>
      </c>
      <c r="Q260" s="105"/>
    </row>
    <row r="261" spans="2:17" s="79" customFormat="1" x14ac:dyDescent="0.2">
      <c r="B261" s="85">
        <v>247</v>
      </c>
      <c r="C261" s="85" t="s">
        <v>146</v>
      </c>
      <c r="D261" s="85" t="s">
        <v>155</v>
      </c>
      <c r="E261" s="85" t="s">
        <v>167</v>
      </c>
      <c r="F261" s="85" t="s">
        <v>124</v>
      </c>
      <c r="G261" s="87" t="str">
        <f t="shared" si="21"/>
        <v>Nieuwe investeringen TD</v>
      </c>
      <c r="H261" s="87">
        <f t="shared" si="24"/>
        <v>1</v>
      </c>
      <c r="I261" s="87">
        <f t="shared" si="24"/>
        <v>0</v>
      </c>
      <c r="J261" s="85">
        <v>55</v>
      </c>
      <c r="K261" s="114">
        <v>2013</v>
      </c>
      <c r="L261" s="117">
        <f>INDEX('2. Reguleringsparameters'!$D$46:$E$50,MATCH('3. Investeringen'!C261,'2. Reguleringsparameters'!$B$46:$B$50,0),MATCH('3. Investeringen'!F261,'2. Reguleringsparameters'!$D$43:$E$43,0))</f>
        <v>0.5</v>
      </c>
      <c r="M261" s="117">
        <f t="shared" si="19"/>
        <v>55</v>
      </c>
      <c r="N261" s="172">
        <f t="shared" si="20"/>
        <v>2013</v>
      </c>
      <c r="O261" s="85">
        <v>1526806.3827750001</v>
      </c>
      <c r="P261" s="85">
        <v>0</v>
      </c>
      <c r="Q261" s="105"/>
    </row>
    <row r="262" spans="2:17" s="79" customFormat="1" x14ac:dyDescent="0.2">
      <c r="B262" s="85">
        <v>248</v>
      </c>
      <c r="C262" s="85" t="s">
        <v>146</v>
      </c>
      <c r="D262" s="85" t="s">
        <v>155</v>
      </c>
      <c r="E262" s="85" t="s">
        <v>167</v>
      </c>
      <c r="F262" s="85" t="s">
        <v>124</v>
      </c>
      <c r="G262" s="87" t="str">
        <f t="shared" si="21"/>
        <v>Nieuwe investeringen TD</v>
      </c>
      <c r="H262" s="87">
        <f t="shared" si="24"/>
        <v>1</v>
      </c>
      <c r="I262" s="87">
        <f t="shared" si="24"/>
        <v>0</v>
      </c>
      <c r="J262" s="85">
        <v>45</v>
      </c>
      <c r="K262" s="114">
        <v>2013</v>
      </c>
      <c r="L262" s="117">
        <f>INDEX('2. Reguleringsparameters'!$D$46:$E$50,MATCH('3. Investeringen'!C262,'2. Reguleringsparameters'!$B$46:$B$50,0),MATCH('3. Investeringen'!F262,'2. Reguleringsparameters'!$D$43:$E$43,0))</f>
        <v>0.5</v>
      </c>
      <c r="M262" s="117">
        <f t="shared" si="19"/>
        <v>45</v>
      </c>
      <c r="N262" s="172">
        <f t="shared" si="20"/>
        <v>2013</v>
      </c>
      <c r="O262" s="85">
        <v>5697623.0936124995</v>
      </c>
      <c r="P262" s="85">
        <v>0</v>
      </c>
      <c r="Q262" s="105"/>
    </row>
    <row r="263" spans="2:17" s="79" customFormat="1" x14ac:dyDescent="0.2">
      <c r="B263" s="85">
        <v>249</v>
      </c>
      <c r="C263" s="85" t="s">
        <v>146</v>
      </c>
      <c r="D263" s="85" t="s">
        <v>155</v>
      </c>
      <c r="E263" s="85" t="s">
        <v>167</v>
      </c>
      <c r="F263" s="85" t="s">
        <v>124</v>
      </c>
      <c r="G263" s="87" t="str">
        <f t="shared" si="21"/>
        <v>Nieuwe investeringen TD</v>
      </c>
      <c r="H263" s="87">
        <f t="shared" si="24"/>
        <v>1</v>
      </c>
      <c r="I263" s="87">
        <f t="shared" si="24"/>
        <v>0</v>
      </c>
      <c r="J263" s="85">
        <v>30</v>
      </c>
      <c r="K263" s="114">
        <v>2013</v>
      </c>
      <c r="L263" s="117">
        <f>INDEX('2. Reguleringsparameters'!$D$46:$E$50,MATCH('3. Investeringen'!C263,'2. Reguleringsparameters'!$B$46:$B$50,0),MATCH('3. Investeringen'!F263,'2. Reguleringsparameters'!$D$43:$E$43,0))</f>
        <v>0.5</v>
      </c>
      <c r="M263" s="117">
        <f t="shared" si="19"/>
        <v>30</v>
      </c>
      <c r="N263" s="172">
        <f t="shared" si="20"/>
        <v>2013</v>
      </c>
      <c r="O263" s="85">
        <v>201696.63045250002</v>
      </c>
      <c r="P263" s="85">
        <v>0</v>
      </c>
      <c r="Q263" s="105"/>
    </row>
    <row r="264" spans="2:17" s="79" customFormat="1" x14ac:dyDescent="0.2">
      <c r="B264" s="85">
        <v>250</v>
      </c>
      <c r="C264" s="85" t="s">
        <v>146</v>
      </c>
      <c r="D264" s="85" t="s">
        <v>155</v>
      </c>
      <c r="E264" s="85" t="s">
        <v>167</v>
      </c>
      <c r="F264" s="85" t="s">
        <v>124</v>
      </c>
      <c r="G264" s="87" t="str">
        <f t="shared" si="21"/>
        <v>Nieuwe investeringen TD</v>
      </c>
      <c r="H264" s="87">
        <f t="shared" si="24"/>
        <v>1</v>
      </c>
      <c r="I264" s="87">
        <f t="shared" si="24"/>
        <v>0</v>
      </c>
      <c r="J264" s="85">
        <v>25</v>
      </c>
      <c r="K264" s="114">
        <v>2013</v>
      </c>
      <c r="L264" s="117">
        <f>INDEX('2. Reguleringsparameters'!$D$46:$E$50,MATCH('3. Investeringen'!C264,'2. Reguleringsparameters'!$B$46:$B$50,0),MATCH('3. Investeringen'!F264,'2. Reguleringsparameters'!$D$43:$E$43,0))</f>
        <v>0.5</v>
      </c>
      <c r="M264" s="117">
        <f t="shared" si="19"/>
        <v>25</v>
      </c>
      <c r="N264" s="172">
        <f t="shared" si="20"/>
        <v>2013</v>
      </c>
      <c r="O264" s="85">
        <v>1311.24425</v>
      </c>
      <c r="P264" s="85">
        <v>0</v>
      </c>
      <c r="Q264" s="105"/>
    </row>
    <row r="265" spans="2:17" s="79" customFormat="1" x14ac:dyDescent="0.2">
      <c r="B265" s="85">
        <v>251</v>
      </c>
      <c r="C265" s="85" t="s">
        <v>146</v>
      </c>
      <c r="D265" s="85" t="s">
        <v>155</v>
      </c>
      <c r="E265" s="85" t="s">
        <v>167</v>
      </c>
      <c r="F265" s="85" t="s">
        <v>124</v>
      </c>
      <c r="G265" s="87" t="str">
        <f t="shared" si="21"/>
        <v>Nieuwe investeringen TD</v>
      </c>
      <c r="H265" s="87">
        <f t="shared" si="24"/>
        <v>1</v>
      </c>
      <c r="I265" s="87">
        <f t="shared" si="24"/>
        <v>0</v>
      </c>
      <c r="J265" s="85">
        <v>10</v>
      </c>
      <c r="K265" s="114">
        <v>2013</v>
      </c>
      <c r="L265" s="117">
        <f>INDEX('2. Reguleringsparameters'!$D$46:$E$50,MATCH('3. Investeringen'!C265,'2. Reguleringsparameters'!$B$46:$B$50,0),MATCH('3. Investeringen'!F265,'2. Reguleringsparameters'!$D$43:$E$43,0))</f>
        <v>0.5</v>
      </c>
      <c r="M265" s="117">
        <f t="shared" si="19"/>
        <v>10</v>
      </c>
      <c r="N265" s="172">
        <f t="shared" si="20"/>
        <v>2013</v>
      </c>
      <c r="O265" s="85">
        <v>42332.14</v>
      </c>
      <c r="P265" s="85">
        <v>0</v>
      </c>
      <c r="Q265" s="105"/>
    </row>
    <row r="266" spans="2:17" s="79" customFormat="1" x14ac:dyDescent="0.2">
      <c r="B266" s="85">
        <v>252</v>
      </c>
      <c r="C266" s="85" t="s">
        <v>146</v>
      </c>
      <c r="D266" s="85" t="s">
        <v>155</v>
      </c>
      <c r="E266" s="85" t="s">
        <v>167</v>
      </c>
      <c r="F266" s="85" t="s">
        <v>124</v>
      </c>
      <c r="G266" s="87" t="str">
        <f t="shared" si="21"/>
        <v>Nieuwe investeringen TD</v>
      </c>
      <c r="H266" s="87">
        <f t="shared" si="24"/>
        <v>1</v>
      </c>
      <c r="I266" s="87">
        <f t="shared" si="24"/>
        <v>0</v>
      </c>
      <c r="J266" s="85">
        <v>5</v>
      </c>
      <c r="K266" s="114">
        <v>2013</v>
      </c>
      <c r="L266" s="117">
        <f>INDEX('2. Reguleringsparameters'!$D$46:$E$50,MATCH('3. Investeringen'!C266,'2. Reguleringsparameters'!$B$46:$B$50,0),MATCH('3. Investeringen'!F266,'2. Reguleringsparameters'!$D$43:$E$43,0))</f>
        <v>0.5</v>
      </c>
      <c r="M266" s="117">
        <f t="shared" si="19"/>
        <v>5</v>
      </c>
      <c r="N266" s="172">
        <f t="shared" si="20"/>
        <v>2013</v>
      </c>
      <c r="O266" s="85">
        <v>3864933.0164979734</v>
      </c>
      <c r="P266" s="85">
        <v>0</v>
      </c>
      <c r="Q266" s="105"/>
    </row>
    <row r="267" spans="2:17" s="79" customFormat="1" x14ac:dyDescent="0.2">
      <c r="B267" s="85">
        <v>253</v>
      </c>
      <c r="C267" s="85" t="s">
        <v>146</v>
      </c>
      <c r="D267" s="85" t="s">
        <v>155</v>
      </c>
      <c r="E267" s="85" t="s">
        <v>167</v>
      </c>
      <c r="F267" s="85" t="s">
        <v>124</v>
      </c>
      <c r="G267" s="87" t="str">
        <f t="shared" si="21"/>
        <v>Nieuwe investeringen TD</v>
      </c>
      <c r="H267" s="87">
        <f t="shared" si="24"/>
        <v>1</v>
      </c>
      <c r="I267" s="87">
        <f t="shared" si="24"/>
        <v>0</v>
      </c>
      <c r="J267" s="85">
        <v>55</v>
      </c>
      <c r="K267" s="114">
        <v>2014</v>
      </c>
      <c r="L267" s="117">
        <f>INDEX('2. Reguleringsparameters'!$D$46:$E$50,MATCH('3. Investeringen'!C267,'2. Reguleringsparameters'!$B$46:$B$50,0),MATCH('3. Investeringen'!F267,'2. Reguleringsparameters'!$D$43:$E$43,0))</f>
        <v>0.5</v>
      </c>
      <c r="M267" s="117">
        <f t="shared" si="19"/>
        <v>55</v>
      </c>
      <c r="N267" s="172">
        <f t="shared" si="20"/>
        <v>2014</v>
      </c>
      <c r="O267" s="85">
        <v>1632387.0147250001</v>
      </c>
      <c r="P267" s="85">
        <v>0</v>
      </c>
      <c r="Q267" s="105"/>
    </row>
    <row r="268" spans="2:17" s="79" customFormat="1" x14ac:dyDescent="0.2">
      <c r="B268" s="85">
        <v>254</v>
      </c>
      <c r="C268" s="85" t="s">
        <v>146</v>
      </c>
      <c r="D268" s="85" t="s">
        <v>155</v>
      </c>
      <c r="E268" s="85" t="s">
        <v>167</v>
      </c>
      <c r="F268" s="85" t="s">
        <v>124</v>
      </c>
      <c r="G268" s="87" t="str">
        <f t="shared" si="21"/>
        <v>Nieuwe investeringen TD</v>
      </c>
      <c r="H268" s="87">
        <f t="shared" si="24"/>
        <v>1</v>
      </c>
      <c r="I268" s="87">
        <f t="shared" si="24"/>
        <v>0</v>
      </c>
      <c r="J268" s="85">
        <v>45</v>
      </c>
      <c r="K268" s="114">
        <v>2014</v>
      </c>
      <c r="L268" s="117">
        <f>INDEX('2. Reguleringsparameters'!$D$46:$E$50,MATCH('3. Investeringen'!C268,'2. Reguleringsparameters'!$B$46:$B$50,0),MATCH('3. Investeringen'!F268,'2. Reguleringsparameters'!$D$43:$E$43,0))</f>
        <v>0.5</v>
      </c>
      <c r="M268" s="117">
        <f t="shared" si="19"/>
        <v>45</v>
      </c>
      <c r="N268" s="172">
        <f t="shared" si="20"/>
        <v>2014</v>
      </c>
      <c r="O268" s="85">
        <v>5701447.0511750001</v>
      </c>
      <c r="P268" s="85">
        <v>0</v>
      </c>
      <c r="Q268" s="105"/>
    </row>
    <row r="269" spans="2:17" s="79" customFormat="1" x14ac:dyDescent="0.2">
      <c r="B269" s="85">
        <v>255</v>
      </c>
      <c r="C269" s="85" t="s">
        <v>146</v>
      </c>
      <c r="D269" s="85" t="s">
        <v>155</v>
      </c>
      <c r="E269" s="85" t="s">
        <v>167</v>
      </c>
      <c r="F269" s="85" t="s">
        <v>124</v>
      </c>
      <c r="G269" s="87" t="str">
        <f t="shared" si="21"/>
        <v>Nieuwe investeringen TD</v>
      </c>
      <c r="H269" s="87">
        <f t="shared" si="24"/>
        <v>1</v>
      </c>
      <c r="I269" s="87">
        <f t="shared" si="24"/>
        <v>0</v>
      </c>
      <c r="J269" s="85">
        <v>30</v>
      </c>
      <c r="K269" s="114">
        <v>2014</v>
      </c>
      <c r="L269" s="117">
        <f>INDEX('2. Reguleringsparameters'!$D$46:$E$50,MATCH('3. Investeringen'!C269,'2. Reguleringsparameters'!$B$46:$B$50,0),MATCH('3. Investeringen'!F269,'2. Reguleringsparameters'!$D$43:$E$43,0))</f>
        <v>0.5</v>
      </c>
      <c r="M269" s="117">
        <f t="shared" si="19"/>
        <v>30</v>
      </c>
      <c r="N269" s="172">
        <f t="shared" si="20"/>
        <v>2014</v>
      </c>
      <c r="O269" s="85">
        <v>988955.9034999999</v>
      </c>
      <c r="P269" s="85">
        <v>0</v>
      </c>
      <c r="Q269" s="105"/>
    </row>
    <row r="270" spans="2:17" s="79" customFormat="1" x14ac:dyDescent="0.2">
      <c r="B270" s="85">
        <v>256</v>
      </c>
      <c r="C270" s="85" t="s">
        <v>146</v>
      </c>
      <c r="D270" s="85" t="s">
        <v>155</v>
      </c>
      <c r="E270" s="85" t="s">
        <v>167</v>
      </c>
      <c r="F270" s="85" t="s">
        <v>124</v>
      </c>
      <c r="G270" s="87" t="str">
        <f t="shared" si="21"/>
        <v>Nieuwe investeringen TD</v>
      </c>
      <c r="H270" s="87">
        <f t="shared" si="24"/>
        <v>1</v>
      </c>
      <c r="I270" s="87">
        <f t="shared" si="24"/>
        <v>0</v>
      </c>
      <c r="J270" s="85">
        <v>10</v>
      </c>
      <c r="K270" s="114">
        <v>2014</v>
      </c>
      <c r="L270" s="117">
        <f>INDEX('2. Reguleringsparameters'!$D$46:$E$50,MATCH('3. Investeringen'!C270,'2. Reguleringsparameters'!$B$46:$B$50,0),MATCH('3. Investeringen'!F270,'2. Reguleringsparameters'!$D$43:$E$43,0))</f>
        <v>0.5</v>
      </c>
      <c r="M270" s="117">
        <f t="shared" si="19"/>
        <v>10</v>
      </c>
      <c r="N270" s="172">
        <f t="shared" si="20"/>
        <v>2014</v>
      </c>
      <c r="O270" s="85">
        <v>33008.729999999996</v>
      </c>
      <c r="P270" s="85">
        <v>0</v>
      </c>
      <c r="Q270" s="105"/>
    </row>
    <row r="271" spans="2:17" s="79" customFormat="1" x14ac:dyDescent="0.2">
      <c r="B271" s="85">
        <v>257</v>
      </c>
      <c r="C271" s="85" t="s">
        <v>146</v>
      </c>
      <c r="D271" s="85" t="s">
        <v>155</v>
      </c>
      <c r="E271" s="85" t="s">
        <v>167</v>
      </c>
      <c r="F271" s="85" t="s">
        <v>124</v>
      </c>
      <c r="G271" s="87" t="str">
        <f t="shared" si="21"/>
        <v>Nieuwe investeringen TD</v>
      </c>
      <c r="H271" s="87">
        <f t="shared" si="24"/>
        <v>1</v>
      </c>
      <c r="I271" s="87">
        <f t="shared" si="24"/>
        <v>0</v>
      </c>
      <c r="J271" s="85">
        <v>5</v>
      </c>
      <c r="K271" s="114">
        <v>2014</v>
      </c>
      <c r="L271" s="117">
        <f>INDEX('2. Reguleringsparameters'!$D$46:$E$50,MATCH('3. Investeringen'!C271,'2. Reguleringsparameters'!$B$46:$B$50,0),MATCH('3. Investeringen'!F271,'2. Reguleringsparameters'!$D$43:$E$43,0))</f>
        <v>0.5</v>
      </c>
      <c r="M271" s="117">
        <f t="shared" ref="M271:M334" si="25">IF(OR(J271=0,J271+K271+L271&lt;2011),0,MIN(J271,J271+L271+K271-2011))</f>
        <v>5</v>
      </c>
      <c r="N271" s="172">
        <f t="shared" ref="N271:N334" si="26">MAX(2011,K271)</f>
        <v>2014</v>
      </c>
      <c r="O271" s="85">
        <v>653334.41949999996</v>
      </c>
      <c r="P271" s="85">
        <v>0</v>
      </c>
      <c r="Q271" s="105"/>
    </row>
    <row r="272" spans="2:17" s="79" customFormat="1" x14ac:dyDescent="0.2">
      <c r="B272" s="85">
        <v>258</v>
      </c>
      <c r="C272" s="85" t="s">
        <v>146</v>
      </c>
      <c r="D272" s="85" t="s">
        <v>155</v>
      </c>
      <c r="E272" s="85" t="s">
        <v>167</v>
      </c>
      <c r="F272" s="85" t="s">
        <v>124</v>
      </c>
      <c r="G272" s="87" t="str">
        <f t="shared" ref="G272:G335" si="27">C272&amp;" "&amp;F272</f>
        <v>Nieuwe investeringen TD</v>
      </c>
      <c r="H272" s="87">
        <f t="shared" si="24"/>
        <v>1</v>
      </c>
      <c r="I272" s="87">
        <f t="shared" si="24"/>
        <v>0</v>
      </c>
      <c r="J272" s="85">
        <v>55</v>
      </c>
      <c r="K272" s="114">
        <v>2015</v>
      </c>
      <c r="L272" s="117">
        <f>INDEX('2. Reguleringsparameters'!$D$46:$E$50,MATCH('3. Investeringen'!C272,'2. Reguleringsparameters'!$B$46:$B$50,0),MATCH('3. Investeringen'!F272,'2. Reguleringsparameters'!$D$43:$E$43,0))</f>
        <v>0.5</v>
      </c>
      <c r="M272" s="117">
        <f t="shared" si="25"/>
        <v>55</v>
      </c>
      <c r="N272" s="172">
        <f t="shared" si="26"/>
        <v>2015</v>
      </c>
      <c r="O272" s="85">
        <v>1411509.5945900001</v>
      </c>
      <c r="P272" s="85">
        <v>0</v>
      </c>
      <c r="Q272" s="105"/>
    </row>
    <row r="273" spans="2:17" s="79" customFormat="1" x14ac:dyDescent="0.2">
      <c r="B273" s="85">
        <v>259</v>
      </c>
      <c r="C273" s="85" t="s">
        <v>146</v>
      </c>
      <c r="D273" s="85" t="s">
        <v>155</v>
      </c>
      <c r="E273" s="85" t="s">
        <v>167</v>
      </c>
      <c r="F273" s="85" t="s">
        <v>124</v>
      </c>
      <c r="G273" s="87" t="str">
        <f t="shared" si="27"/>
        <v>Nieuwe investeringen TD</v>
      </c>
      <c r="H273" s="87">
        <f t="shared" si="24"/>
        <v>1</v>
      </c>
      <c r="I273" s="87">
        <f t="shared" si="24"/>
        <v>0</v>
      </c>
      <c r="J273" s="85">
        <v>45</v>
      </c>
      <c r="K273" s="114">
        <v>2015</v>
      </c>
      <c r="L273" s="117">
        <f>INDEX('2. Reguleringsparameters'!$D$46:$E$50,MATCH('3. Investeringen'!C273,'2. Reguleringsparameters'!$B$46:$B$50,0),MATCH('3. Investeringen'!F273,'2. Reguleringsparameters'!$D$43:$E$43,0))</f>
        <v>0.5</v>
      </c>
      <c r="M273" s="117">
        <f t="shared" si="25"/>
        <v>45</v>
      </c>
      <c r="N273" s="172">
        <f t="shared" si="26"/>
        <v>2015</v>
      </c>
      <c r="O273" s="85">
        <v>6021929.7166600004</v>
      </c>
      <c r="P273" s="85">
        <v>0</v>
      </c>
      <c r="Q273" s="105"/>
    </row>
    <row r="274" spans="2:17" s="79" customFormat="1" x14ac:dyDescent="0.2">
      <c r="B274" s="85">
        <v>260</v>
      </c>
      <c r="C274" s="85" t="s">
        <v>146</v>
      </c>
      <c r="D274" s="85" t="s">
        <v>155</v>
      </c>
      <c r="E274" s="85" t="s">
        <v>167</v>
      </c>
      <c r="F274" s="85" t="s">
        <v>124</v>
      </c>
      <c r="G274" s="87" t="str">
        <f t="shared" si="27"/>
        <v>Nieuwe investeringen TD</v>
      </c>
      <c r="H274" s="87">
        <f t="shared" si="24"/>
        <v>1</v>
      </c>
      <c r="I274" s="87">
        <f t="shared" si="24"/>
        <v>0</v>
      </c>
      <c r="J274" s="85">
        <v>30</v>
      </c>
      <c r="K274" s="114">
        <v>2015</v>
      </c>
      <c r="L274" s="117">
        <f>INDEX('2. Reguleringsparameters'!$D$46:$E$50,MATCH('3. Investeringen'!C274,'2. Reguleringsparameters'!$B$46:$B$50,0),MATCH('3. Investeringen'!F274,'2. Reguleringsparameters'!$D$43:$E$43,0))</f>
        <v>0.5</v>
      </c>
      <c r="M274" s="117">
        <f t="shared" si="25"/>
        <v>30</v>
      </c>
      <c r="N274" s="172">
        <f t="shared" si="26"/>
        <v>2015</v>
      </c>
      <c r="O274" s="85">
        <v>1301185.6321700001</v>
      </c>
      <c r="P274" s="85">
        <v>0</v>
      </c>
      <c r="Q274" s="105"/>
    </row>
    <row r="275" spans="2:17" s="79" customFormat="1" x14ac:dyDescent="0.2">
      <c r="B275" s="85">
        <v>261</v>
      </c>
      <c r="C275" s="85" t="s">
        <v>146</v>
      </c>
      <c r="D275" s="85" t="s">
        <v>155</v>
      </c>
      <c r="E275" s="85" t="s">
        <v>167</v>
      </c>
      <c r="F275" s="85" t="s">
        <v>124</v>
      </c>
      <c r="G275" s="87" t="str">
        <f t="shared" si="27"/>
        <v>Nieuwe investeringen TD</v>
      </c>
      <c r="H275" s="87">
        <f t="shared" ref="H275:I294" si="28">IF($F275=H$14,1,0)</f>
        <v>1</v>
      </c>
      <c r="I275" s="87">
        <f t="shared" si="28"/>
        <v>0</v>
      </c>
      <c r="J275" s="85">
        <v>10</v>
      </c>
      <c r="K275" s="114">
        <v>2015</v>
      </c>
      <c r="L275" s="117">
        <f>INDEX('2. Reguleringsparameters'!$D$46:$E$50,MATCH('3. Investeringen'!C275,'2. Reguleringsparameters'!$B$46:$B$50,0),MATCH('3. Investeringen'!F275,'2. Reguleringsparameters'!$D$43:$E$43,0))</f>
        <v>0.5</v>
      </c>
      <c r="M275" s="117">
        <f t="shared" si="25"/>
        <v>10</v>
      </c>
      <c r="N275" s="172">
        <f t="shared" si="26"/>
        <v>2015</v>
      </c>
      <c r="O275" s="85">
        <v>58593.14</v>
      </c>
      <c r="P275" s="85">
        <v>0</v>
      </c>
      <c r="Q275" s="105"/>
    </row>
    <row r="276" spans="2:17" s="79" customFormat="1" x14ac:dyDescent="0.2">
      <c r="B276" s="85">
        <v>262</v>
      </c>
      <c r="C276" s="85" t="s">
        <v>146</v>
      </c>
      <c r="D276" s="85" t="s">
        <v>155</v>
      </c>
      <c r="E276" s="85" t="s">
        <v>167</v>
      </c>
      <c r="F276" s="85" t="s">
        <v>124</v>
      </c>
      <c r="G276" s="87" t="str">
        <f t="shared" si="27"/>
        <v>Nieuwe investeringen TD</v>
      </c>
      <c r="H276" s="87">
        <f t="shared" si="28"/>
        <v>1</v>
      </c>
      <c r="I276" s="87">
        <f t="shared" si="28"/>
        <v>0</v>
      </c>
      <c r="J276" s="85">
        <v>5</v>
      </c>
      <c r="K276" s="114">
        <v>2015</v>
      </c>
      <c r="L276" s="117">
        <f>INDEX('2. Reguleringsparameters'!$D$46:$E$50,MATCH('3. Investeringen'!C276,'2. Reguleringsparameters'!$B$46:$B$50,0),MATCH('3. Investeringen'!F276,'2. Reguleringsparameters'!$D$43:$E$43,0))</f>
        <v>0.5</v>
      </c>
      <c r="M276" s="117">
        <f t="shared" si="25"/>
        <v>5</v>
      </c>
      <c r="N276" s="172">
        <f t="shared" si="26"/>
        <v>2015</v>
      </c>
      <c r="O276" s="85">
        <v>368078.61180000001</v>
      </c>
      <c r="P276" s="85">
        <v>0</v>
      </c>
      <c r="Q276" s="105"/>
    </row>
    <row r="277" spans="2:17" s="79" customFormat="1" x14ac:dyDescent="0.2">
      <c r="B277" s="85">
        <v>263</v>
      </c>
      <c r="C277" s="85" t="s">
        <v>146</v>
      </c>
      <c r="D277" s="85" t="s">
        <v>155</v>
      </c>
      <c r="E277" s="85" t="s">
        <v>167</v>
      </c>
      <c r="F277" s="85" t="s">
        <v>125</v>
      </c>
      <c r="G277" s="87" t="str">
        <f t="shared" si="27"/>
        <v>Nieuwe investeringen AD</v>
      </c>
      <c r="H277" s="87">
        <f t="shared" si="28"/>
        <v>0</v>
      </c>
      <c r="I277" s="87">
        <f t="shared" si="28"/>
        <v>1</v>
      </c>
      <c r="J277" s="85">
        <v>39</v>
      </c>
      <c r="K277" s="114">
        <v>2009</v>
      </c>
      <c r="L277" s="117">
        <f>INDEX('2. Reguleringsparameters'!$D$46:$E$50,MATCH('3. Investeringen'!C277,'2. Reguleringsparameters'!$B$46:$B$50,0),MATCH('3. Investeringen'!F277,'2. Reguleringsparameters'!$D$43:$E$43,0))</f>
        <v>0.5</v>
      </c>
      <c r="M277" s="117">
        <f t="shared" si="25"/>
        <v>37.5</v>
      </c>
      <c r="N277" s="172">
        <f t="shared" si="26"/>
        <v>2011</v>
      </c>
      <c r="O277" s="85">
        <v>-26157.592724182712</v>
      </c>
      <c r="P277" s="85">
        <v>-26157.592724182712</v>
      </c>
      <c r="Q277" s="105"/>
    </row>
    <row r="278" spans="2:17" s="79" customFormat="1" x14ac:dyDescent="0.2">
      <c r="B278" s="85">
        <v>264</v>
      </c>
      <c r="C278" s="85" t="s">
        <v>146</v>
      </c>
      <c r="D278" s="85" t="s">
        <v>155</v>
      </c>
      <c r="E278" s="85" t="s">
        <v>167</v>
      </c>
      <c r="F278" s="85" t="s">
        <v>125</v>
      </c>
      <c r="G278" s="87" t="str">
        <f t="shared" si="27"/>
        <v>Nieuwe investeringen AD</v>
      </c>
      <c r="H278" s="87">
        <f t="shared" si="28"/>
        <v>0</v>
      </c>
      <c r="I278" s="87">
        <f t="shared" si="28"/>
        <v>1</v>
      </c>
      <c r="J278" s="85">
        <v>39</v>
      </c>
      <c r="K278" s="114">
        <v>2009</v>
      </c>
      <c r="L278" s="117">
        <f>INDEX('2. Reguleringsparameters'!$D$46:$E$50,MATCH('3. Investeringen'!C278,'2. Reguleringsparameters'!$B$46:$B$50,0),MATCH('3. Investeringen'!F278,'2. Reguleringsparameters'!$D$43:$E$43,0))</f>
        <v>0.5</v>
      </c>
      <c r="M278" s="117">
        <f t="shared" si="25"/>
        <v>37.5</v>
      </c>
      <c r="N278" s="172">
        <f t="shared" si="26"/>
        <v>2011</v>
      </c>
      <c r="O278" s="85">
        <v>-38261.118814278474</v>
      </c>
      <c r="P278" s="85">
        <v>-38261.118814278467</v>
      </c>
      <c r="Q278" s="105"/>
    </row>
    <row r="279" spans="2:17" s="79" customFormat="1" x14ac:dyDescent="0.2">
      <c r="B279" s="85">
        <v>265</v>
      </c>
      <c r="C279" s="85" t="s">
        <v>146</v>
      </c>
      <c r="D279" s="85" t="s">
        <v>155</v>
      </c>
      <c r="E279" s="85" t="s">
        <v>167</v>
      </c>
      <c r="F279" s="85" t="s">
        <v>125</v>
      </c>
      <c r="G279" s="87" t="str">
        <f t="shared" si="27"/>
        <v>Nieuwe investeringen AD</v>
      </c>
      <c r="H279" s="87">
        <f t="shared" si="28"/>
        <v>0</v>
      </c>
      <c r="I279" s="87">
        <f t="shared" si="28"/>
        <v>1</v>
      </c>
      <c r="J279" s="85">
        <v>39</v>
      </c>
      <c r="K279" s="114">
        <v>2010</v>
      </c>
      <c r="L279" s="117">
        <f>INDEX('2. Reguleringsparameters'!$D$46:$E$50,MATCH('3. Investeringen'!C279,'2. Reguleringsparameters'!$B$46:$B$50,0),MATCH('3. Investeringen'!F279,'2. Reguleringsparameters'!$D$43:$E$43,0))</f>
        <v>0.5</v>
      </c>
      <c r="M279" s="117">
        <f t="shared" si="25"/>
        <v>38.5</v>
      </c>
      <c r="N279" s="172">
        <f t="shared" si="26"/>
        <v>2011</v>
      </c>
      <c r="O279" s="85">
        <v>194920.22495809954</v>
      </c>
      <c r="P279" s="85">
        <v>194920.22495809954</v>
      </c>
      <c r="Q279" s="105"/>
    </row>
    <row r="280" spans="2:17" s="79" customFormat="1" x14ac:dyDescent="0.2">
      <c r="B280" s="85">
        <v>266</v>
      </c>
      <c r="C280" s="85" t="s">
        <v>146</v>
      </c>
      <c r="D280" s="85" t="s">
        <v>155</v>
      </c>
      <c r="E280" s="85" t="s">
        <v>167</v>
      </c>
      <c r="F280" s="85" t="s">
        <v>125</v>
      </c>
      <c r="G280" s="87" t="str">
        <f t="shared" si="27"/>
        <v>Nieuwe investeringen AD</v>
      </c>
      <c r="H280" s="87">
        <f t="shared" si="28"/>
        <v>0</v>
      </c>
      <c r="I280" s="87">
        <f t="shared" si="28"/>
        <v>1</v>
      </c>
      <c r="J280" s="85">
        <v>39</v>
      </c>
      <c r="K280" s="114">
        <v>2010</v>
      </c>
      <c r="L280" s="117">
        <f>INDEX('2. Reguleringsparameters'!$D$46:$E$50,MATCH('3. Investeringen'!C280,'2. Reguleringsparameters'!$B$46:$B$50,0),MATCH('3. Investeringen'!F280,'2. Reguleringsparameters'!$D$43:$E$43,0))</f>
        <v>0.5</v>
      </c>
      <c r="M280" s="117">
        <f t="shared" si="25"/>
        <v>38.5</v>
      </c>
      <c r="N280" s="172">
        <f t="shared" si="26"/>
        <v>2011</v>
      </c>
      <c r="O280" s="85">
        <v>-24405.164443484075</v>
      </c>
      <c r="P280" s="85">
        <v>-24405.164443484075</v>
      </c>
      <c r="Q280" s="105"/>
    </row>
    <row r="281" spans="2:17" s="79" customFormat="1" x14ac:dyDescent="0.2">
      <c r="B281" s="85">
        <v>267</v>
      </c>
      <c r="C281" s="85" t="s">
        <v>146</v>
      </c>
      <c r="D281" s="85" t="s">
        <v>155</v>
      </c>
      <c r="E281" s="85" t="s">
        <v>167</v>
      </c>
      <c r="F281" s="85" t="s">
        <v>125</v>
      </c>
      <c r="G281" s="87" t="str">
        <f t="shared" si="27"/>
        <v>Nieuwe investeringen AD</v>
      </c>
      <c r="H281" s="87">
        <f t="shared" si="28"/>
        <v>0</v>
      </c>
      <c r="I281" s="87">
        <f t="shared" si="28"/>
        <v>1</v>
      </c>
      <c r="J281" s="85">
        <v>39</v>
      </c>
      <c r="K281" s="114">
        <v>2011</v>
      </c>
      <c r="L281" s="117">
        <f>INDEX('2. Reguleringsparameters'!$D$46:$E$50,MATCH('3. Investeringen'!C281,'2. Reguleringsparameters'!$B$46:$B$50,0),MATCH('3. Investeringen'!F281,'2. Reguleringsparameters'!$D$43:$E$43,0))</f>
        <v>0.5</v>
      </c>
      <c r="M281" s="117">
        <f t="shared" si="25"/>
        <v>39</v>
      </c>
      <c r="N281" s="172">
        <f t="shared" si="26"/>
        <v>2011</v>
      </c>
      <c r="O281" s="85">
        <v>1080561</v>
      </c>
      <c r="P281" s="85">
        <v>0</v>
      </c>
      <c r="Q281" s="105"/>
    </row>
    <row r="282" spans="2:17" s="79" customFormat="1" x14ac:dyDescent="0.2">
      <c r="B282" s="85">
        <v>268</v>
      </c>
      <c r="C282" s="85" t="s">
        <v>146</v>
      </c>
      <c r="D282" s="85" t="s">
        <v>155</v>
      </c>
      <c r="E282" s="85" t="s">
        <v>167</v>
      </c>
      <c r="F282" s="85" t="s">
        <v>125</v>
      </c>
      <c r="G282" s="87" t="str">
        <f t="shared" si="27"/>
        <v>Nieuwe investeringen AD</v>
      </c>
      <c r="H282" s="87">
        <f t="shared" si="28"/>
        <v>0</v>
      </c>
      <c r="I282" s="87">
        <f t="shared" si="28"/>
        <v>1</v>
      </c>
      <c r="J282" s="85">
        <v>39</v>
      </c>
      <c r="K282" s="114">
        <v>2011</v>
      </c>
      <c r="L282" s="117">
        <f>INDEX('2. Reguleringsparameters'!$D$46:$E$50,MATCH('3. Investeringen'!C282,'2. Reguleringsparameters'!$B$46:$B$50,0),MATCH('3. Investeringen'!F282,'2. Reguleringsparameters'!$D$43:$E$43,0))</f>
        <v>0.5</v>
      </c>
      <c r="M282" s="117">
        <f t="shared" si="25"/>
        <v>39</v>
      </c>
      <c r="N282" s="172">
        <f t="shared" si="26"/>
        <v>2011</v>
      </c>
      <c r="O282" s="85">
        <v>-78241.675977069957</v>
      </c>
      <c r="P282" s="85">
        <v>0</v>
      </c>
      <c r="Q282" s="105"/>
    </row>
    <row r="283" spans="2:17" s="79" customFormat="1" x14ac:dyDescent="0.2">
      <c r="B283" s="85">
        <v>269</v>
      </c>
      <c r="C283" s="85" t="s">
        <v>146</v>
      </c>
      <c r="D283" s="85" t="s">
        <v>155</v>
      </c>
      <c r="E283" s="85" t="s">
        <v>167</v>
      </c>
      <c r="F283" s="85" t="s">
        <v>125</v>
      </c>
      <c r="G283" s="87" t="str">
        <f t="shared" si="27"/>
        <v>Nieuwe investeringen AD</v>
      </c>
      <c r="H283" s="87">
        <f t="shared" si="28"/>
        <v>0</v>
      </c>
      <c r="I283" s="87">
        <f t="shared" si="28"/>
        <v>1</v>
      </c>
      <c r="J283" s="85">
        <v>39</v>
      </c>
      <c r="K283" s="114">
        <v>2012</v>
      </c>
      <c r="L283" s="117">
        <f>INDEX('2. Reguleringsparameters'!$D$46:$E$50,MATCH('3. Investeringen'!C283,'2. Reguleringsparameters'!$B$46:$B$50,0),MATCH('3. Investeringen'!F283,'2. Reguleringsparameters'!$D$43:$E$43,0))</f>
        <v>0.5</v>
      </c>
      <c r="M283" s="117">
        <f t="shared" si="25"/>
        <v>39</v>
      </c>
      <c r="N283" s="172">
        <f t="shared" si="26"/>
        <v>2012</v>
      </c>
      <c r="O283" s="85">
        <v>1134193.8850347106</v>
      </c>
      <c r="P283" s="85">
        <v>0</v>
      </c>
      <c r="Q283" s="105"/>
    </row>
    <row r="284" spans="2:17" s="79" customFormat="1" x14ac:dyDescent="0.2">
      <c r="B284" s="85">
        <v>270</v>
      </c>
      <c r="C284" s="85" t="s">
        <v>146</v>
      </c>
      <c r="D284" s="85" t="s">
        <v>155</v>
      </c>
      <c r="E284" s="85" t="s">
        <v>167</v>
      </c>
      <c r="F284" s="85" t="s">
        <v>125</v>
      </c>
      <c r="G284" s="87" t="str">
        <f t="shared" si="27"/>
        <v>Nieuwe investeringen AD</v>
      </c>
      <c r="H284" s="87">
        <f t="shared" si="28"/>
        <v>0</v>
      </c>
      <c r="I284" s="87">
        <f t="shared" si="28"/>
        <v>1</v>
      </c>
      <c r="J284" s="85">
        <v>39</v>
      </c>
      <c r="K284" s="114">
        <v>2012</v>
      </c>
      <c r="L284" s="117">
        <f>INDEX('2. Reguleringsparameters'!$D$46:$E$50,MATCH('3. Investeringen'!C284,'2. Reguleringsparameters'!$B$46:$B$50,0),MATCH('3. Investeringen'!F284,'2. Reguleringsparameters'!$D$43:$E$43,0))</f>
        <v>0.5</v>
      </c>
      <c r="M284" s="117">
        <f t="shared" si="25"/>
        <v>39</v>
      </c>
      <c r="N284" s="172">
        <f t="shared" si="26"/>
        <v>2012</v>
      </c>
      <c r="O284" s="85">
        <v>-50210.420912209796</v>
      </c>
      <c r="P284" s="85">
        <v>0</v>
      </c>
      <c r="Q284" s="105"/>
    </row>
    <row r="285" spans="2:17" s="79" customFormat="1" x14ac:dyDescent="0.2">
      <c r="B285" s="85">
        <v>271</v>
      </c>
      <c r="C285" s="85" t="s">
        <v>146</v>
      </c>
      <c r="D285" s="85" t="s">
        <v>155</v>
      </c>
      <c r="E285" s="85" t="s">
        <v>167</v>
      </c>
      <c r="F285" s="85" t="s">
        <v>125</v>
      </c>
      <c r="G285" s="87" t="str">
        <f t="shared" si="27"/>
        <v>Nieuwe investeringen AD</v>
      </c>
      <c r="H285" s="87">
        <f t="shared" si="28"/>
        <v>0</v>
      </c>
      <c r="I285" s="87">
        <f t="shared" si="28"/>
        <v>1</v>
      </c>
      <c r="J285" s="85">
        <v>39</v>
      </c>
      <c r="K285" s="114">
        <v>2013</v>
      </c>
      <c r="L285" s="117">
        <f>INDEX('2. Reguleringsparameters'!$D$46:$E$50,MATCH('3. Investeringen'!C285,'2. Reguleringsparameters'!$B$46:$B$50,0),MATCH('3. Investeringen'!F285,'2. Reguleringsparameters'!$D$43:$E$43,0))</f>
        <v>0.5</v>
      </c>
      <c r="M285" s="117">
        <f t="shared" si="25"/>
        <v>39</v>
      </c>
      <c r="N285" s="172">
        <f t="shared" si="26"/>
        <v>2013</v>
      </c>
      <c r="O285" s="85">
        <v>3444817.8257149998</v>
      </c>
      <c r="P285" s="85">
        <v>0</v>
      </c>
      <c r="Q285" s="105"/>
    </row>
    <row r="286" spans="2:17" s="79" customFormat="1" x14ac:dyDescent="0.2">
      <c r="B286" s="85">
        <v>272</v>
      </c>
      <c r="C286" s="85" t="s">
        <v>146</v>
      </c>
      <c r="D286" s="85" t="s">
        <v>155</v>
      </c>
      <c r="E286" s="85" t="s">
        <v>167</v>
      </c>
      <c r="F286" s="85" t="s">
        <v>125</v>
      </c>
      <c r="G286" s="87" t="str">
        <f t="shared" si="27"/>
        <v>Nieuwe investeringen AD</v>
      </c>
      <c r="H286" s="87">
        <f t="shared" si="28"/>
        <v>0</v>
      </c>
      <c r="I286" s="87">
        <f t="shared" si="28"/>
        <v>1</v>
      </c>
      <c r="J286" s="85">
        <v>39</v>
      </c>
      <c r="K286" s="114">
        <v>2013</v>
      </c>
      <c r="L286" s="117">
        <f>INDEX('2. Reguleringsparameters'!$D$46:$E$50,MATCH('3. Investeringen'!C286,'2. Reguleringsparameters'!$B$46:$B$50,0),MATCH('3. Investeringen'!F286,'2. Reguleringsparameters'!$D$43:$E$43,0))</f>
        <v>0.5</v>
      </c>
      <c r="M286" s="117">
        <f t="shared" si="25"/>
        <v>39</v>
      </c>
      <c r="N286" s="172">
        <f t="shared" si="26"/>
        <v>2013</v>
      </c>
      <c r="O286" s="85">
        <v>-251192.94115245208</v>
      </c>
      <c r="P286" s="85">
        <v>0</v>
      </c>
      <c r="Q286" s="105"/>
    </row>
    <row r="287" spans="2:17" s="79" customFormat="1" x14ac:dyDescent="0.2">
      <c r="B287" s="85">
        <v>273</v>
      </c>
      <c r="C287" s="85" t="s">
        <v>146</v>
      </c>
      <c r="D287" s="85" t="s">
        <v>155</v>
      </c>
      <c r="E287" s="85" t="s">
        <v>167</v>
      </c>
      <c r="F287" s="85" t="s">
        <v>125</v>
      </c>
      <c r="G287" s="87" t="str">
        <f t="shared" si="27"/>
        <v>Nieuwe investeringen AD</v>
      </c>
      <c r="H287" s="87">
        <f t="shared" si="28"/>
        <v>0</v>
      </c>
      <c r="I287" s="87">
        <f t="shared" si="28"/>
        <v>1</v>
      </c>
      <c r="J287" s="85">
        <v>39</v>
      </c>
      <c r="K287" s="114">
        <v>2014</v>
      </c>
      <c r="L287" s="117">
        <f>INDEX('2. Reguleringsparameters'!$D$46:$E$50,MATCH('3. Investeringen'!C287,'2. Reguleringsparameters'!$B$46:$B$50,0),MATCH('3. Investeringen'!F287,'2. Reguleringsparameters'!$D$43:$E$43,0))</f>
        <v>0.5</v>
      </c>
      <c r="M287" s="117">
        <f t="shared" si="25"/>
        <v>39</v>
      </c>
      <c r="N287" s="172">
        <f t="shared" si="26"/>
        <v>2014</v>
      </c>
      <c r="O287" s="85">
        <v>3141602.7781749978</v>
      </c>
      <c r="P287" s="85">
        <v>0</v>
      </c>
      <c r="Q287" s="105"/>
    </row>
    <row r="288" spans="2:17" s="79" customFormat="1" x14ac:dyDescent="0.2">
      <c r="B288" s="85">
        <v>274</v>
      </c>
      <c r="C288" s="85" t="s">
        <v>146</v>
      </c>
      <c r="D288" s="85" t="s">
        <v>155</v>
      </c>
      <c r="E288" s="85" t="s">
        <v>167</v>
      </c>
      <c r="F288" s="85" t="s">
        <v>125</v>
      </c>
      <c r="G288" s="87" t="str">
        <f t="shared" si="27"/>
        <v>Nieuwe investeringen AD</v>
      </c>
      <c r="H288" s="87">
        <f t="shared" si="28"/>
        <v>0</v>
      </c>
      <c r="I288" s="87">
        <f t="shared" si="28"/>
        <v>1</v>
      </c>
      <c r="J288" s="85">
        <v>39</v>
      </c>
      <c r="K288" s="114">
        <v>2014</v>
      </c>
      <c r="L288" s="117">
        <f>INDEX('2. Reguleringsparameters'!$D$46:$E$50,MATCH('3. Investeringen'!C288,'2. Reguleringsparameters'!$B$46:$B$50,0),MATCH('3. Investeringen'!F288,'2. Reguleringsparameters'!$D$43:$E$43,0))</f>
        <v>0.5</v>
      </c>
      <c r="M288" s="117">
        <f t="shared" si="25"/>
        <v>39</v>
      </c>
      <c r="N288" s="172">
        <f t="shared" si="26"/>
        <v>2014</v>
      </c>
      <c r="O288" s="85">
        <v>58980.329899999968</v>
      </c>
      <c r="P288" s="85">
        <v>0</v>
      </c>
      <c r="Q288" s="105"/>
    </row>
    <row r="289" spans="2:17" s="79" customFormat="1" x14ac:dyDescent="0.2">
      <c r="B289" s="85">
        <v>275</v>
      </c>
      <c r="C289" s="85" t="s">
        <v>146</v>
      </c>
      <c r="D289" s="85" t="s">
        <v>155</v>
      </c>
      <c r="E289" s="85" t="s">
        <v>167</v>
      </c>
      <c r="F289" s="85" t="s">
        <v>125</v>
      </c>
      <c r="G289" s="87" t="str">
        <f t="shared" si="27"/>
        <v>Nieuwe investeringen AD</v>
      </c>
      <c r="H289" s="87">
        <f t="shared" si="28"/>
        <v>0</v>
      </c>
      <c r="I289" s="87">
        <f t="shared" si="28"/>
        <v>1</v>
      </c>
      <c r="J289" s="85">
        <v>39</v>
      </c>
      <c r="K289" s="114">
        <v>2015</v>
      </c>
      <c r="L289" s="117">
        <f>INDEX('2. Reguleringsparameters'!$D$46:$E$50,MATCH('3. Investeringen'!C289,'2. Reguleringsparameters'!$B$46:$B$50,0),MATCH('3. Investeringen'!F289,'2. Reguleringsparameters'!$D$43:$E$43,0))</f>
        <v>0.5</v>
      </c>
      <c r="M289" s="117">
        <f t="shared" si="25"/>
        <v>39</v>
      </c>
      <c r="N289" s="172">
        <f t="shared" si="26"/>
        <v>2015</v>
      </c>
      <c r="O289" s="85">
        <v>3891298.6696200012</v>
      </c>
      <c r="P289" s="85">
        <v>0</v>
      </c>
      <c r="Q289" s="105"/>
    </row>
    <row r="290" spans="2:17" s="79" customFormat="1" x14ac:dyDescent="0.2">
      <c r="B290" s="85">
        <v>276</v>
      </c>
      <c r="C290" s="85" t="s">
        <v>146</v>
      </c>
      <c r="D290" s="85" t="s">
        <v>155</v>
      </c>
      <c r="E290" s="85" t="s">
        <v>167</v>
      </c>
      <c r="F290" s="85" t="s">
        <v>125</v>
      </c>
      <c r="G290" s="87" t="str">
        <f t="shared" si="27"/>
        <v>Nieuwe investeringen AD</v>
      </c>
      <c r="H290" s="87">
        <f t="shared" si="28"/>
        <v>0</v>
      </c>
      <c r="I290" s="87">
        <f t="shared" si="28"/>
        <v>1</v>
      </c>
      <c r="J290" s="85">
        <v>39</v>
      </c>
      <c r="K290" s="114">
        <v>2015</v>
      </c>
      <c r="L290" s="117">
        <f>INDEX('2. Reguleringsparameters'!$D$46:$E$50,MATCH('3. Investeringen'!C290,'2. Reguleringsparameters'!$B$46:$B$50,0),MATCH('3. Investeringen'!F290,'2. Reguleringsparameters'!$D$43:$E$43,0))</f>
        <v>0.5</v>
      </c>
      <c r="M290" s="117">
        <f t="shared" si="25"/>
        <v>39</v>
      </c>
      <c r="N290" s="172">
        <f t="shared" si="26"/>
        <v>2015</v>
      </c>
      <c r="O290" s="85">
        <v>961.97711000002164</v>
      </c>
      <c r="P290" s="85">
        <v>0</v>
      </c>
      <c r="Q290" s="105"/>
    </row>
    <row r="291" spans="2:17" s="79" customFormat="1" x14ac:dyDescent="0.2">
      <c r="B291" s="85">
        <v>277</v>
      </c>
      <c r="C291" s="85" t="s">
        <v>154</v>
      </c>
      <c r="D291" s="85" t="s">
        <v>155</v>
      </c>
      <c r="E291" s="85" t="s">
        <v>174</v>
      </c>
      <c r="F291" s="85" t="s">
        <v>125</v>
      </c>
      <c r="G291" s="87" t="str">
        <f t="shared" si="27"/>
        <v>Start-GAW excl. bijzonderheden AD</v>
      </c>
      <c r="H291" s="87">
        <f t="shared" si="28"/>
        <v>0</v>
      </c>
      <c r="I291" s="87">
        <f t="shared" si="28"/>
        <v>1</v>
      </c>
      <c r="J291" s="85">
        <v>27</v>
      </c>
      <c r="K291" s="114">
        <v>2008</v>
      </c>
      <c r="L291" s="117">
        <f>INDEX('2. Reguleringsparameters'!$D$46:$E$50,MATCH('3. Investeringen'!C291,'2. Reguleringsparameters'!$B$46:$B$50,0),MATCH('3. Investeringen'!F291,'2. Reguleringsparameters'!$D$43:$E$43,0))</f>
        <v>1</v>
      </c>
      <c r="M291" s="117">
        <f t="shared" si="25"/>
        <v>25</v>
      </c>
      <c r="N291" s="172">
        <f t="shared" si="26"/>
        <v>2011</v>
      </c>
      <c r="O291" s="85">
        <v>2386643.1850198437</v>
      </c>
      <c r="P291" s="85">
        <v>2386643.1850198437</v>
      </c>
      <c r="Q291" s="105"/>
    </row>
    <row r="292" spans="2:17" s="79" customFormat="1" x14ac:dyDescent="0.2">
      <c r="B292" s="85">
        <v>278</v>
      </c>
      <c r="C292" s="85" t="s">
        <v>154</v>
      </c>
      <c r="D292" s="85" t="s">
        <v>155</v>
      </c>
      <c r="E292" s="85" t="s">
        <v>174</v>
      </c>
      <c r="F292" s="85" t="s">
        <v>124</v>
      </c>
      <c r="G292" s="87" t="str">
        <f t="shared" si="27"/>
        <v>Start-GAW excl. bijzonderheden TD</v>
      </c>
      <c r="H292" s="87">
        <f t="shared" si="28"/>
        <v>1</v>
      </c>
      <c r="I292" s="87">
        <f t="shared" si="28"/>
        <v>0</v>
      </c>
      <c r="J292" s="85">
        <v>36.388124087936689</v>
      </c>
      <c r="K292" s="114">
        <v>2004</v>
      </c>
      <c r="L292" s="117">
        <f>INDEX('2. Reguleringsparameters'!$D$46:$E$50,MATCH('3. Investeringen'!C292,'2. Reguleringsparameters'!$B$46:$B$50,0),MATCH('3. Investeringen'!F292,'2. Reguleringsparameters'!$D$43:$E$43,0))</f>
        <v>0</v>
      </c>
      <c r="M292" s="117">
        <f t="shared" si="25"/>
        <v>29.388124087936603</v>
      </c>
      <c r="N292" s="172">
        <f t="shared" si="26"/>
        <v>2011</v>
      </c>
      <c r="O292" s="85">
        <v>39170313.69533404</v>
      </c>
      <c r="P292" s="85">
        <v>42778516.927194588</v>
      </c>
      <c r="Q292" s="105"/>
    </row>
    <row r="293" spans="2:17" s="79" customFormat="1" x14ac:dyDescent="0.2">
      <c r="B293" s="85">
        <v>279</v>
      </c>
      <c r="C293" s="85" t="s">
        <v>146</v>
      </c>
      <c r="D293" s="85" t="s">
        <v>155</v>
      </c>
      <c r="E293" s="85" t="s">
        <v>174</v>
      </c>
      <c r="F293" s="85" t="s">
        <v>124</v>
      </c>
      <c r="G293" s="87" t="str">
        <f t="shared" si="27"/>
        <v>Nieuwe investeringen TD</v>
      </c>
      <c r="H293" s="87">
        <f t="shared" si="28"/>
        <v>1</v>
      </c>
      <c r="I293" s="87">
        <f t="shared" si="28"/>
        <v>0</v>
      </c>
      <c r="J293" s="85">
        <v>55</v>
      </c>
      <c r="K293" s="114">
        <v>2004</v>
      </c>
      <c r="L293" s="117">
        <f>INDEX('2. Reguleringsparameters'!$D$46:$E$50,MATCH('3. Investeringen'!C293,'2. Reguleringsparameters'!$B$46:$B$50,0),MATCH('3. Investeringen'!F293,'2. Reguleringsparameters'!$D$43:$E$43,0))</f>
        <v>0.5</v>
      </c>
      <c r="M293" s="117">
        <f t="shared" si="25"/>
        <v>48.5</v>
      </c>
      <c r="N293" s="172">
        <f t="shared" si="26"/>
        <v>2011</v>
      </c>
      <c r="O293" s="85">
        <v>2614.15</v>
      </c>
      <c r="P293" s="85">
        <v>2854.9544150969314</v>
      </c>
      <c r="Q293" s="105"/>
    </row>
    <row r="294" spans="2:17" s="79" customFormat="1" x14ac:dyDescent="0.2">
      <c r="B294" s="85">
        <v>280</v>
      </c>
      <c r="C294" s="85" t="s">
        <v>146</v>
      </c>
      <c r="D294" s="85" t="s">
        <v>155</v>
      </c>
      <c r="E294" s="85" t="s">
        <v>174</v>
      </c>
      <c r="F294" s="85" t="s">
        <v>124</v>
      </c>
      <c r="G294" s="87" t="str">
        <f t="shared" si="27"/>
        <v>Nieuwe investeringen TD</v>
      </c>
      <c r="H294" s="87">
        <f t="shared" si="28"/>
        <v>1</v>
      </c>
      <c r="I294" s="87">
        <f t="shared" si="28"/>
        <v>0</v>
      </c>
      <c r="J294" s="85">
        <v>45</v>
      </c>
      <c r="K294" s="114">
        <v>2004</v>
      </c>
      <c r="L294" s="117">
        <f>INDEX('2. Reguleringsparameters'!$D$46:$E$50,MATCH('3. Investeringen'!C294,'2. Reguleringsparameters'!$B$46:$B$50,0),MATCH('3. Investeringen'!F294,'2. Reguleringsparameters'!$D$43:$E$43,0))</f>
        <v>0.5</v>
      </c>
      <c r="M294" s="117">
        <f t="shared" si="25"/>
        <v>38.5</v>
      </c>
      <c r="N294" s="172">
        <f t="shared" si="26"/>
        <v>2011</v>
      </c>
      <c r="O294" s="85">
        <v>86326.42822222221</v>
      </c>
      <c r="P294" s="85">
        <v>94278.45280208929</v>
      </c>
      <c r="Q294" s="105"/>
    </row>
    <row r="295" spans="2:17" s="79" customFormat="1" x14ac:dyDescent="0.2">
      <c r="B295" s="85">
        <v>281</v>
      </c>
      <c r="C295" s="85" t="s">
        <v>146</v>
      </c>
      <c r="D295" s="85" t="s">
        <v>155</v>
      </c>
      <c r="E295" s="85" t="s">
        <v>174</v>
      </c>
      <c r="F295" s="85" t="s">
        <v>124</v>
      </c>
      <c r="G295" s="87" t="str">
        <f t="shared" si="27"/>
        <v>Nieuwe investeringen TD</v>
      </c>
      <c r="H295" s="87">
        <f t="shared" ref="H295:I314" si="29">IF($F295=H$14,1,0)</f>
        <v>1</v>
      </c>
      <c r="I295" s="87">
        <f t="shared" si="29"/>
        <v>0</v>
      </c>
      <c r="J295" s="85">
        <v>30</v>
      </c>
      <c r="K295" s="114">
        <v>2004</v>
      </c>
      <c r="L295" s="117">
        <f>INDEX('2. Reguleringsparameters'!$D$46:$E$50,MATCH('3. Investeringen'!C295,'2. Reguleringsparameters'!$B$46:$B$50,0),MATCH('3. Investeringen'!F295,'2. Reguleringsparameters'!$D$43:$E$43,0))</f>
        <v>0.5</v>
      </c>
      <c r="M295" s="117">
        <f t="shared" si="25"/>
        <v>23.5</v>
      </c>
      <c r="N295" s="172">
        <f t="shared" si="26"/>
        <v>2011</v>
      </c>
      <c r="O295" s="85">
        <v>25944</v>
      </c>
      <c r="P295" s="85">
        <v>28333.851288286747</v>
      </c>
      <c r="Q295" s="105"/>
    </row>
    <row r="296" spans="2:17" s="79" customFormat="1" x14ac:dyDescent="0.2">
      <c r="B296" s="85">
        <v>282</v>
      </c>
      <c r="C296" s="85" t="s">
        <v>146</v>
      </c>
      <c r="D296" s="85" t="s">
        <v>155</v>
      </c>
      <c r="E296" s="85" t="s">
        <v>174</v>
      </c>
      <c r="F296" s="85" t="s">
        <v>124</v>
      </c>
      <c r="G296" s="87" t="str">
        <f t="shared" si="27"/>
        <v>Nieuwe investeringen TD</v>
      </c>
      <c r="H296" s="87">
        <f t="shared" si="29"/>
        <v>1</v>
      </c>
      <c r="I296" s="87">
        <f t="shared" si="29"/>
        <v>0</v>
      </c>
      <c r="J296" s="85">
        <v>55</v>
      </c>
      <c r="K296" s="114">
        <v>2005</v>
      </c>
      <c r="L296" s="117">
        <f>INDEX('2. Reguleringsparameters'!$D$46:$E$50,MATCH('3. Investeringen'!C296,'2. Reguleringsparameters'!$B$46:$B$50,0),MATCH('3. Investeringen'!F296,'2. Reguleringsparameters'!$D$43:$E$43,0))</f>
        <v>0.5</v>
      </c>
      <c r="M296" s="117">
        <f t="shared" si="25"/>
        <v>49.5</v>
      </c>
      <c r="N296" s="172">
        <f t="shared" si="26"/>
        <v>2011</v>
      </c>
      <c r="O296" s="85">
        <v>22180.923000000003</v>
      </c>
      <c r="P296" s="85">
        <v>23960.569326330322</v>
      </c>
      <c r="Q296" s="105"/>
    </row>
    <row r="297" spans="2:17" s="79" customFormat="1" x14ac:dyDescent="0.2">
      <c r="B297" s="85">
        <v>283</v>
      </c>
      <c r="C297" s="85" t="s">
        <v>146</v>
      </c>
      <c r="D297" s="85" t="s">
        <v>155</v>
      </c>
      <c r="E297" s="85" t="s">
        <v>174</v>
      </c>
      <c r="F297" s="85" t="s">
        <v>124</v>
      </c>
      <c r="G297" s="87" t="str">
        <f t="shared" si="27"/>
        <v>Nieuwe investeringen TD</v>
      </c>
      <c r="H297" s="87">
        <f t="shared" si="29"/>
        <v>1</v>
      </c>
      <c r="I297" s="87">
        <f t="shared" si="29"/>
        <v>0</v>
      </c>
      <c r="J297" s="85">
        <v>45</v>
      </c>
      <c r="K297" s="114">
        <v>2005</v>
      </c>
      <c r="L297" s="117">
        <f>INDEX('2. Reguleringsparameters'!$D$46:$E$50,MATCH('3. Investeringen'!C297,'2. Reguleringsparameters'!$B$46:$B$50,0),MATCH('3. Investeringen'!F297,'2. Reguleringsparameters'!$D$43:$E$43,0))</f>
        <v>0.5</v>
      </c>
      <c r="M297" s="117">
        <f t="shared" si="25"/>
        <v>39.5</v>
      </c>
      <c r="N297" s="172">
        <f t="shared" si="26"/>
        <v>2011</v>
      </c>
      <c r="O297" s="85">
        <v>329876.00766666664</v>
      </c>
      <c r="P297" s="85">
        <v>356343.01380471129</v>
      </c>
      <c r="Q297" s="105"/>
    </row>
    <row r="298" spans="2:17" s="79" customFormat="1" x14ac:dyDescent="0.2">
      <c r="B298" s="85">
        <v>284</v>
      </c>
      <c r="C298" s="85" t="s">
        <v>146</v>
      </c>
      <c r="D298" s="85" t="s">
        <v>155</v>
      </c>
      <c r="E298" s="85" t="s">
        <v>174</v>
      </c>
      <c r="F298" s="85" t="s">
        <v>124</v>
      </c>
      <c r="G298" s="87" t="str">
        <f t="shared" si="27"/>
        <v>Nieuwe investeringen TD</v>
      </c>
      <c r="H298" s="87">
        <f t="shared" si="29"/>
        <v>1</v>
      </c>
      <c r="I298" s="87">
        <f t="shared" si="29"/>
        <v>0</v>
      </c>
      <c r="J298" s="85">
        <v>30</v>
      </c>
      <c r="K298" s="114">
        <v>2005</v>
      </c>
      <c r="L298" s="117">
        <f>INDEX('2. Reguleringsparameters'!$D$46:$E$50,MATCH('3. Investeringen'!C298,'2. Reguleringsparameters'!$B$46:$B$50,0),MATCH('3. Investeringen'!F298,'2. Reguleringsparameters'!$D$43:$E$43,0))</f>
        <v>0.5</v>
      </c>
      <c r="M298" s="117">
        <f t="shared" si="25"/>
        <v>24.5</v>
      </c>
      <c r="N298" s="172">
        <f t="shared" si="26"/>
        <v>2011</v>
      </c>
      <c r="O298" s="85">
        <v>46542.225333333336</v>
      </c>
      <c r="P298" s="85">
        <v>50276.456786808223</v>
      </c>
      <c r="Q298" s="105"/>
    </row>
    <row r="299" spans="2:17" s="79" customFormat="1" x14ac:dyDescent="0.2">
      <c r="B299" s="85">
        <v>285</v>
      </c>
      <c r="C299" s="85" t="s">
        <v>146</v>
      </c>
      <c r="D299" s="85" t="s">
        <v>155</v>
      </c>
      <c r="E299" s="85" t="s">
        <v>174</v>
      </c>
      <c r="F299" s="85" t="s">
        <v>124</v>
      </c>
      <c r="G299" s="87" t="str">
        <f t="shared" si="27"/>
        <v>Nieuwe investeringen TD</v>
      </c>
      <c r="H299" s="87">
        <f t="shared" si="29"/>
        <v>1</v>
      </c>
      <c r="I299" s="87">
        <f t="shared" si="29"/>
        <v>0</v>
      </c>
      <c r="J299" s="85">
        <v>55</v>
      </c>
      <c r="K299" s="114">
        <v>2006</v>
      </c>
      <c r="L299" s="117">
        <f>INDEX('2. Reguleringsparameters'!$D$46:$E$50,MATCH('3. Investeringen'!C299,'2. Reguleringsparameters'!$B$46:$B$50,0),MATCH('3. Investeringen'!F299,'2. Reguleringsparameters'!$D$43:$E$43,0))</f>
        <v>0.5</v>
      </c>
      <c r="M299" s="117">
        <f t="shared" si="25"/>
        <v>50.5</v>
      </c>
      <c r="N299" s="172">
        <f t="shared" si="26"/>
        <v>2011</v>
      </c>
      <c r="O299" s="85">
        <v>75048.206090909094</v>
      </c>
      <c r="P299" s="85">
        <v>79636.113423254021</v>
      </c>
      <c r="Q299" s="105"/>
    </row>
    <row r="300" spans="2:17" s="79" customFormat="1" x14ac:dyDescent="0.2">
      <c r="B300" s="85">
        <v>286</v>
      </c>
      <c r="C300" s="85" t="s">
        <v>146</v>
      </c>
      <c r="D300" s="85" t="s">
        <v>155</v>
      </c>
      <c r="E300" s="85" t="s">
        <v>174</v>
      </c>
      <c r="F300" s="85" t="s">
        <v>124</v>
      </c>
      <c r="G300" s="87" t="str">
        <f t="shared" si="27"/>
        <v>Nieuwe investeringen TD</v>
      </c>
      <c r="H300" s="87">
        <f t="shared" si="29"/>
        <v>1</v>
      </c>
      <c r="I300" s="87">
        <f t="shared" si="29"/>
        <v>0</v>
      </c>
      <c r="J300" s="85">
        <v>45</v>
      </c>
      <c r="K300" s="114">
        <v>2006</v>
      </c>
      <c r="L300" s="117">
        <f>INDEX('2. Reguleringsparameters'!$D$46:$E$50,MATCH('3. Investeringen'!C300,'2. Reguleringsparameters'!$B$46:$B$50,0),MATCH('3. Investeringen'!F300,'2. Reguleringsparameters'!$D$43:$E$43,0))</f>
        <v>0.5</v>
      </c>
      <c r="M300" s="117">
        <f t="shared" si="25"/>
        <v>40.5</v>
      </c>
      <c r="N300" s="172">
        <f t="shared" si="26"/>
        <v>2011</v>
      </c>
      <c r="O300" s="85">
        <v>417013.353</v>
      </c>
      <c r="P300" s="85">
        <v>442506.5489012702</v>
      </c>
      <c r="Q300" s="105"/>
    </row>
    <row r="301" spans="2:17" s="79" customFormat="1" x14ac:dyDescent="0.2">
      <c r="B301" s="85">
        <v>287</v>
      </c>
      <c r="C301" s="85" t="s">
        <v>146</v>
      </c>
      <c r="D301" s="85" t="s">
        <v>155</v>
      </c>
      <c r="E301" s="85" t="s">
        <v>174</v>
      </c>
      <c r="F301" s="85" t="s">
        <v>124</v>
      </c>
      <c r="G301" s="87" t="str">
        <f t="shared" si="27"/>
        <v>Nieuwe investeringen TD</v>
      </c>
      <c r="H301" s="87">
        <f t="shared" si="29"/>
        <v>1</v>
      </c>
      <c r="I301" s="87">
        <f t="shared" si="29"/>
        <v>0</v>
      </c>
      <c r="J301" s="85">
        <v>30</v>
      </c>
      <c r="K301" s="114">
        <v>2006</v>
      </c>
      <c r="L301" s="117">
        <f>INDEX('2. Reguleringsparameters'!$D$46:$E$50,MATCH('3. Investeringen'!C301,'2. Reguleringsparameters'!$B$46:$B$50,0),MATCH('3. Investeringen'!F301,'2. Reguleringsparameters'!$D$43:$E$43,0))</f>
        <v>0.5</v>
      </c>
      <c r="M301" s="117">
        <f t="shared" si="25"/>
        <v>25.5</v>
      </c>
      <c r="N301" s="172">
        <f t="shared" si="26"/>
        <v>2011</v>
      </c>
      <c r="O301" s="85">
        <v>26224.9395</v>
      </c>
      <c r="P301" s="85">
        <v>27828.143606925703</v>
      </c>
      <c r="Q301" s="105"/>
    </row>
    <row r="302" spans="2:17" s="79" customFormat="1" x14ac:dyDescent="0.2">
      <c r="B302" s="85">
        <v>288</v>
      </c>
      <c r="C302" s="85" t="s">
        <v>146</v>
      </c>
      <c r="D302" s="85" t="s">
        <v>155</v>
      </c>
      <c r="E302" s="85" t="s">
        <v>174</v>
      </c>
      <c r="F302" s="85" t="s">
        <v>124</v>
      </c>
      <c r="G302" s="87" t="str">
        <f t="shared" si="27"/>
        <v>Nieuwe investeringen TD</v>
      </c>
      <c r="H302" s="87">
        <f t="shared" si="29"/>
        <v>1</v>
      </c>
      <c r="I302" s="87">
        <f t="shared" si="29"/>
        <v>0</v>
      </c>
      <c r="J302" s="85">
        <v>0</v>
      </c>
      <c r="K302" s="114">
        <v>2006</v>
      </c>
      <c r="L302" s="117">
        <f>INDEX('2. Reguleringsparameters'!$D$46:$E$50,MATCH('3. Investeringen'!C302,'2. Reguleringsparameters'!$B$46:$B$50,0),MATCH('3. Investeringen'!F302,'2. Reguleringsparameters'!$D$43:$E$43,0))</f>
        <v>0.5</v>
      </c>
      <c r="M302" s="117">
        <f t="shared" si="25"/>
        <v>0</v>
      </c>
      <c r="N302" s="172">
        <f t="shared" si="26"/>
        <v>2011</v>
      </c>
      <c r="O302" s="85">
        <v>5115.29</v>
      </c>
      <c r="P302" s="85">
        <v>5428.0020249835461</v>
      </c>
      <c r="Q302" s="105"/>
    </row>
    <row r="303" spans="2:17" s="79" customFormat="1" x14ac:dyDescent="0.2">
      <c r="B303" s="85">
        <v>289</v>
      </c>
      <c r="C303" s="85" t="s">
        <v>146</v>
      </c>
      <c r="D303" s="85" t="s">
        <v>155</v>
      </c>
      <c r="E303" s="85" t="s">
        <v>174</v>
      </c>
      <c r="F303" s="85" t="s">
        <v>124</v>
      </c>
      <c r="G303" s="87" t="str">
        <f t="shared" si="27"/>
        <v>Nieuwe investeringen TD</v>
      </c>
      <c r="H303" s="87">
        <f t="shared" si="29"/>
        <v>1</v>
      </c>
      <c r="I303" s="87">
        <f t="shared" si="29"/>
        <v>0</v>
      </c>
      <c r="J303" s="85">
        <v>55</v>
      </c>
      <c r="K303" s="114">
        <v>2007</v>
      </c>
      <c r="L303" s="117">
        <f>INDEX('2. Reguleringsparameters'!$D$46:$E$50,MATCH('3. Investeringen'!C303,'2. Reguleringsparameters'!$B$46:$B$50,0),MATCH('3. Investeringen'!F303,'2. Reguleringsparameters'!$D$43:$E$43,0))</f>
        <v>0.5</v>
      </c>
      <c r="M303" s="117">
        <f t="shared" si="25"/>
        <v>51.5</v>
      </c>
      <c r="N303" s="172">
        <f t="shared" si="26"/>
        <v>2011</v>
      </c>
      <c r="O303" s="85">
        <v>335715.26918181818</v>
      </c>
      <c r="P303" s="85">
        <v>351320.00512398244</v>
      </c>
      <c r="Q303" s="105"/>
    </row>
    <row r="304" spans="2:17" s="79" customFormat="1" x14ac:dyDescent="0.2">
      <c r="B304" s="85">
        <v>290</v>
      </c>
      <c r="C304" s="85" t="s">
        <v>146</v>
      </c>
      <c r="D304" s="85" t="s">
        <v>155</v>
      </c>
      <c r="E304" s="85" t="s">
        <v>174</v>
      </c>
      <c r="F304" s="85" t="s">
        <v>124</v>
      </c>
      <c r="G304" s="87" t="str">
        <f t="shared" si="27"/>
        <v>Nieuwe investeringen TD</v>
      </c>
      <c r="H304" s="87">
        <f t="shared" si="29"/>
        <v>1</v>
      </c>
      <c r="I304" s="87">
        <f t="shared" si="29"/>
        <v>0</v>
      </c>
      <c r="J304" s="85">
        <v>45</v>
      </c>
      <c r="K304" s="114">
        <v>2007</v>
      </c>
      <c r="L304" s="117">
        <f>INDEX('2. Reguleringsparameters'!$D$46:$E$50,MATCH('3. Investeringen'!C304,'2. Reguleringsparameters'!$B$46:$B$50,0),MATCH('3. Investeringen'!F304,'2. Reguleringsparameters'!$D$43:$E$43,0))</f>
        <v>0.5</v>
      </c>
      <c r="M304" s="117">
        <f t="shared" si="25"/>
        <v>41.5</v>
      </c>
      <c r="N304" s="172">
        <f t="shared" si="26"/>
        <v>2011</v>
      </c>
      <c r="O304" s="85">
        <v>310256.73899999994</v>
      </c>
      <c r="P304" s="85">
        <v>324678.11011657526</v>
      </c>
      <c r="Q304" s="105"/>
    </row>
    <row r="305" spans="2:17" s="79" customFormat="1" x14ac:dyDescent="0.2">
      <c r="B305" s="85">
        <v>291</v>
      </c>
      <c r="C305" s="85" t="s">
        <v>146</v>
      </c>
      <c r="D305" s="85" t="s">
        <v>155</v>
      </c>
      <c r="E305" s="85" t="s">
        <v>174</v>
      </c>
      <c r="F305" s="85" t="s">
        <v>124</v>
      </c>
      <c r="G305" s="87" t="str">
        <f t="shared" si="27"/>
        <v>Nieuwe investeringen TD</v>
      </c>
      <c r="H305" s="87">
        <f t="shared" si="29"/>
        <v>1</v>
      </c>
      <c r="I305" s="87">
        <f t="shared" si="29"/>
        <v>0</v>
      </c>
      <c r="J305" s="85">
        <v>55</v>
      </c>
      <c r="K305" s="114">
        <v>2008</v>
      </c>
      <c r="L305" s="117">
        <f>INDEX('2. Reguleringsparameters'!$D$46:$E$50,MATCH('3. Investeringen'!C305,'2. Reguleringsparameters'!$B$46:$B$50,0),MATCH('3. Investeringen'!F305,'2. Reguleringsparameters'!$D$43:$E$43,0))</f>
        <v>0.5</v>
      </c>
      <c r="M305" s="117">
        <f t="shared" si="25"/>
        <v>52.5</v>
      </c>
      <c r="N305" s="172">
        <f t="shared" si="26"/>
        <v>2011</v>
      </c>
      <c r="O305" s="85">
        <v>219381.12</v>
      </c>
      <c r="P305" s="85">
        <v>227080.51978751997</v>
      </c>
      <c r="Q305" s="105"/>
    </row>
    <row r="306" spans="2:17" s="79" customFormat="1" x14ac:dyDescent="0.2">
      <c r="B306" s="85">
        <v>292</v>
      </c>
      <c r="C306" s="85" t="s">
        <v>146</v>
      </c>
      <c r="D306" s="85" t="s">
        <v>155</v>
      </c>
      <c r="E306" s="85" t="s">
        <v>174</v>
      </c>
      <c r="F306" s="85" t="s">
        <v>124</v>
      </c>
      <c r="G306" s="87" t="str">
        <f t="shared" si="27"/>
        <v>Nieuwe investeringen TD</v>
      </c>
      <c r="H306" s="87">
        <f t="shared" si="29"/>
        <v>1</v>
      </c>
      <c r="I306" s="87">
        <f t="shared" si="29"/>
        <v>0</v>
      </c>
      <c r="J306" s="85">
        <v>45</v>
      </c>
      <c r="K306" s="114">
        <v>2008</v>
      </c>
      <c r="L306" s="117">
        <f>INDEX('2. Reguleringsparameters'!$D$46:$E$50,MATCH('3. Investeringen'!C306,'2. Reguleringsparameters'!$B$46:$B$50,0),MATCH('3. Investeringen'!F306,'2. Reguleringsparameters'!$D$43:$E$43,0))</f>
        <v>0.5</v>
      </c>
      <c r="M306" s="117">
        <f t="shared" si="25"/>
        <v>42.5</v>
      </c>
      <c r="N306" s="172">
        <f t="shared" si="26"/>
        <v>2011</v>
      </c>
      <c r="O306" s="85">
        <v>652215.30388888856</v>
      </c>
      <c r="P306" s="85">
        <v>675105.45219417301</v>
      </c>
      <c r="Q306" s="105"/>
    </row>
    <row r="307" spans="2:17" s="79" customFormat="1" x14ac:dyDescent="0.2">
      <c r="B307" s="85">
        <v>293</v>
      </c>
      <c r="C307" s="85" t="s">
        <v>146</v>
      </c>
      <c r="D307" s="85" t="s">
        <v>155</v>
      </c>
      <c r="E307" s="85" t="s">
        <v>174</v>
      </c>
      <c r="F307" s="85" t="s">
        <v>124</v>
      </c>
      <c r="G307" s="87" t="str">
        <f t="shared" si="27"/>
        <v>Nieuwe investeringen TD</v>
      </c>
      <c r="H307" s="87">
        <f t="shared" si="29"/>
        <v>1</v>
      </c>
      <c r="I307" s="87">
        <f t="shared" si="29"/>
        <v>0</v>
      </c>
      <c r="J307" s="85">
        <v>55</v>
      </c>
      <c r="K307" s="114">
        <v>2009</v>
      </c>
      <c r="L307" s="117">
        <f>INDEX('2. Reguleringsparameters'!$D$46:$E$50,MATCH('3. Investeringen'!C307,'2. Reguleringsparameters'!$B$46:$B$50,0),MATCH('3. Investeringen'!F307,'2. Reguleringsparameters'!$D$43:$E$43,0))</f>
        <v>0.5</v>
      </c>
      <c r="M307" s="117">
        <f t="shared" si="25"/>
        <v>53.5</v>
      </c>
      <c r="N307" s="172">
        <f t="shared" si="26"/>
        <v>2011</v>
      </c>
      <c r="O307" s="85">
        <v>229073.10945454548</v>
      </c>
      <c r="P307" s="85">
        <v>229760.32878290911</v>
      </c>
      <c r="Q307" s="105"/>
    </row>
    <row r="308" spans="2:17" s="79" customFormat="1" x14ac:dyDescent="0.2">
      <c r="B308" s="85">
        <v>294</v>
      </c>
      <c r="C308" s="85" t="s">
        <v>146</v>
      </c>
      <c r="D308" s="85" t="s">
        <v>155</v>
      </c>
      <c r="E308" s="85" t="s">
        <v>174</v>
      </c>
      <c r="F308" s="85" t="s">
        <v>124</v>
      </c>
      <c r="G308" s="87" t="str">
        <f t="shared" si="27"/>
        <v>Nieuwe investeringen TD</v>
      </c>
      <c r="H308" s="87">
        <f t="shared" si="29"/>
        <v>1</v>
      </c>
      <c r="I308" s="87">
        <f t="shared" si="29"/>
        <v>0</v>
      </c>
      <c r="J308" s="85">
        <v>45</v>
      </c>
      <c r="K308" s="114">
        <v>2009</v>
      </c>
      <c r="L308" s="117">
        <f>INDEX('2. Reguleringsparameters'!$D$46:$E$50,MATCH('3. Investeringen'!C308,'2. Reguleringsparameters'!$B$46:$B$50,0),MATCH('3. Investeringen'!F308,'2. Reguleringsparameters'!$D$43:$E$43,0))</f>
        <v>0.5</v>
      </c>
      <c r="M308" s="117">
        <f t="shared" si="25"/>
        <v>43.5</v>
      </c>
      <c r="N308" s="172">
        <f t="shared" si="26"/>
        <v>2011</v>
      </c>
      <c r="O308" s="85">
        <v>205891.47399999999</v>
      </c>
      <c r="P308" s="85">
        <v>206509.14842199997</v>
      </c>
      <c r="Q308" s="105"/>
    </row>
    <row r="309" spans="2:17" s="79" customFormat="1" x14ac:dyDescent="0.2">
      <c r="B309" s="85">
        <v>295</v>
      </c>
      <c r="C309" s="85" t="s">
        <v>146</v>
      </c>
      <c r="D309" s="85" t="s">
        <v>155</v>
      </c>
      <c r="E309" s="85" t="s">
        <v>174</v>
      </c>
      <c r="F309" s="85" t="s">
        <v>124</v>
      </c>
      <c r="G309" s="87" t="str">
        <f t="shared" si="27"/>
        <v>Nieuwe investeringen TD</v>
      </c>
      <c r="H309" s="87">
        <f t="shared" si="29"/>
        <v>1</v>
      </c>
      <c r="I309" s="87">
        <f t="shared" si="29"/>
        <v>0</v>
      </c>
      <c r="J309" s="85">
        <v>30</v>
      </c>
      <c r="K309" s="114">
        <v>2009</v>
      </c>
      <c r="L309" s="117">
        <f>INDEX('2. Reguleringsparameters'!$D$46:$E$50,MATCH('3. Investeringen'!C309,'2. Reguleringsparameters'!$B$46:$B$50,0),MATCH('3. Investeringen'!F309,'2. Reguleringsparameters'!$D$43:$E$43,0))</f>
        <v>0.5</v>
      </c>
      <c r="M309" s="117">
        <f t="shared" si="25"/>
        <v>28.5</v>
      </c>
      <c r="N309" s="172">
        <f t="shared" si="26"/>
        <v>2011</v>
      </c>
      <c r="O309" s="85">
        <v>52134.327999999994</v>
      </c>
      <c r="P309" s="85">
        <v>52290.730983999987</v>
      </c>
      <c r="Q309" s="105"/>
    </row>
    <row r="310" spans="2:17" s="79" customFormat="1" x14ac:dyDescent="0.2">
      <c r="B310" s="85">
        <v>296</v>
      </c>
      <c r="C310" s="85" t="s">
        <v>146</v>
      </c>
      <c r="D310" s="85" t="s">
        <v>155</v>
      </c>
      <c r="E310" s="85" t="s">
        <v>174</v>
      </c>
      <c r="F310" s="85" t="s">
        <v>124</v>
      </c>
      <c r="G310" s="87" t="str">
        <f t="shared" si="27"/>
        <v>Nieuwe investeringen TD</v>
      </c>
      <c r="H310" s="87">
        <f t="shared" si="29"/>
        <v>1</v>
      </c>
      <c r="I310" s="87">
        <f t="shared" si="29"/>
        <v>0</v>
      </c>
      <c r="J310" s="85">
        <v>55</v>
      </c>
      <c r="K310" s="114">
        <v>2010</v>
      </c>
      <c r="L310" s="117">
        <f>INDEX('2. Reguleringsparameters'!$D$46:$E$50,MATCH('3. Investeringen'!C310,'2. Reguleringsparameters'!$B$46:$B$50,0),MATCH('3. Investeringen'!F310,'2. Reguleringsparameters'!$D$43:$E$43,0))</f>
        <v>0.5</v>
      </c>
      <c r="M310" s="117">
        <f t="shared" si="25"/>
        <v>54.5</v>
      </c>
      <c r="N310" s="172">
        <f t="shared" si="26"/>
        <v>2011</v>
      </c>
      <c r="O310" s="85">
        <v>207639.72836363636</v>
      </c>
      <c r="P310" s="85">
        <v>207639.72836363636</v>
      </c>
      <c r="Q310" s="105"/>
    </row>
    <row r="311" spans="2:17" s="79" customFormat="1" x14ac:dyDescent="0.2">
      <c r="B311" s="85">
        <v>297</v>
      </c>
      <c r="C311" s="85" t="s">
        <v>146</v>
      </c>
      <c r="D311" s="85" t="s">
        <v>155</v>
      </c>
      <c r="E311" s="85" t="s">
        <v>174</v>
      </c>
      <c r="F311" s="85" t="s">
        <v>124</v>
      </c>
      <c r="G311" s="87" t="str">
        <f t="shared" si="27"/>
        <v>Nieuwe investeringen TD</v>
      </c>
      <c r="H311" s="87">
        <f t="shared" si="29"/>
        <v>1</v>
      </c>
      <c r="I311" s="87">
        <f t="shared" si="29"/>
        <v>0</v>
      </c>
      <c r="J311" s="85">
        <v>45</v>
      </c>
      <c r="K311" s="114">
        <v>2010</v>
      </c>
      <c r="L311" s="117">
        <f>INDEX('2. Reguleringsparameters'!$D$46:$E$50,MATCH('3. Investeringen'!C311,'2. Reguleringsparameters'!$B$46:$B$50,0),MATCH('3. Investeringen'!F311,'2. Reguleringsparameters'!$D$43:$E$43,0))</f>
        <v>0.5</v>
      </c>
      <c r="M311" s="117">
        <f t="shared" si="25"/>
        <v>44.5</v>
      </c>
      <c r="N311" s="172">
        <f t="shared" si="26"/>
        <v>2011</v>
      </c>
      <c r="O311" s="85">
        <v>767489.1464444442</v>
      </c>
      <c r="P311" s="85">
        <v>767489.1464444442</v>
      </c>
      <c r="Q311" s="105"/>
    </row>
    <row r="312" spans="2:17" s="79" customFormat="1" x14ac:dyDescent="0.2">
      <c r="B312" s="85">
        <v>298</v>
      </c>
      <c r="C312" s="85" t="s">
        <v>146</v>
      </c>
      <c r="D312" s="85" t="s">
        <v>155</v>
      </c>
      <c r="E312" s="85" t="s">
        <v>174</v>
      </c>
      <c r="F312" s="85" t="s">
        <v>124</v>
      </c>
      <c r="G312" s="87" t="str">
        <f t="shared" si="27"/>
        <v>Nieuwe investeringen TD</v>
      </c>
      <c r="H312" s="87">
        <f t="shared" si="29"/>
        <v>1</v>
      </c>
      <c r="I312" s="87">
        <f t="shared" si="29"/>
        <v>0</v>
      </c>
      <c r="J312" s="85">
        <v>30</v>
      </c>
      <c r="K312" s="114">
        <v>2010</v>
      </c>
      <c r="L312" s="117">
        <f>INDEX('2. Reguleringsparameters'!$D$46:$E$50,MATCH('3. Investeringen'!C312,'2. Reguleringsparameters'!$B$46:$B$50,0),MATCH('3. Investeringen'!F312,'2. Reguleringsparameters'!$D$43:$E$43,0))</f>
        <v>0.5</v>
      </c>
      <c r="M312" s="117">
        <f t="shared" si="25"/>
        <v>29.5</v>
      </c>
      <c r="N312" s="172">
        <f t="shared" si="26"/>
        <v>2011</v>
      </c>
      <c r="O312" s="85">
        <v>58215.585166666664</v>
      </c>
      <c r="P312" s="85">
        <v>58215.585166666664</v>
      </c>
      <c r="Q312" s="105"/>
    </row>
    <row r="313" spans="2:17" s="79" customFormat="1" x14ac:dyDescent="0.2">
      <c r="B313" s="85">
        <v>299</v>
      </c>
      <c r="C313" s="85" t="s">
        <v>146</v>
      </c>
      <c r="D313" s="85" t="s">
        <v>155</v>
      </c>
      <c r="E313" s="85" t="s">
        <v>174</v>
      </c>
      <c r="F313" s="85" t="s">
        <v>124</v>
      </c>
      <c r="G313" s="87" t="str">
        <f t="shared" si="27"/>
        <v>Nieuwe investeringen TD</v>
      </c>
      <c r="H313" s="87">
        <f t="shared" si="29"/>
        <v>1</v>
      </c>
      <c r="I313" s="87">
        <f t="shared" si="29"/>
        <v>0</v>
      </c>
      <c r="J313" s="85">
        <v>55</v>
      </c>
      <c r="K313" s="114">
        <v>2011</v>
      </c>
      <c r="L313" s="117">
        <f>INDEX('2. Reguleringsparameters'!$D$46:$E$50,MATCH('3. Investeringen'!C313,'2. Reguleringsparameters'!$B$46:$B$50,0),MATCH('3. Investeringen'!F313,'2. Reguleringsparameters'!$D$43:$E$43,0))</f>
        <v>0.5</v>
      </c>
      <c r="M313" s="117">
        <f t="shared" si="25"/>
        <v>55</v>
      </c>
      <c r="N313" s="172">
        <f t="shared" si="26"/>
        <v>2011</v>
      </c>
      <c r="O313" s="85">
        <v>126894.26</v>
      </c>
      <c r="P313" s="85">
        <v>0</v>
      </c>
      <c r="Q313" s="105"/>
    </row>
    <row r="314" spans="2:17" s="79" customFormat="1" x14ac:dyDescent="0.2">
      <c r="B314" s="85">
        <v>300</v>
      </c>
      <c r="C314" s="85" t="s">
        <v>146</v>
      </c>
      <c r="D314" s="85" t="s">
        <v>155</v>
      </c>
      <c r="E314" s="85" t="s">
        <v>174</v>
      </c>
      <c r="F314" s="85" t="s">
        <v>124</v>
      </c>
      <c r="G314" s="87" t="str">
        <f t="shared" si="27"/>
        <v>Nieuwe investeringen TD</v>
      </c>
      <c r="H314" s="87">
        <f t="shared" si="29"/>
        <v>1</v>
      </c>
      <c r="I314" s="87">
        <f t="shared" si="29"/>
        <v>0</v>
      </c>
      <c r="J314" s="85">
        <v>45</v>
      </c>
      <c r="K314" s="114">
        <v>2011</v>
      </c>
      <c r="L314" s="117">
        <f>INDEX('2. Reguleringsparameters'!$D$46:$E$50,MATCH('3. Investeringen'!C314,'2. Reguleringsparameters'!$B$46:$B$50,0),MATCH('3. Investeringen'!F314,'2. Reguleringsparameters'!$D$43:$E$43,0))</f>
        <v>0.5</v>
      </c>
      <c r="M314" s="117">
        <f t="shared" si="25"/>
        <v>45</v>
      </c>
      <c r="N314" s="172">
        <f t="shared" si="26"/>
        <v>2011</v>
      </c>
      <c r="O314" s="85">
        <v>934686.68000000063</v>
      </c>
      <c r="P314" s="85">
        <v>0</v>
      </c>
      <c r="Q314" s="105"/>
    </row>
    <row r="315" spans="2:17" s="79" customFormat="1" x14ac:dyDescent="0.2">
      <c r="B315" s="85">
        <v>301</v>
      </c>
      <c r="C315" s="85" t="s">
        <v>146</v>
      </c>
      <c r="D315" s="85" t="s">
        <v>155</v>
      </c>
      <c r="E315" s="85" t="s">
        <v>174</v>
      </c>
      <c r="F315" s="85" t="s">
        <v>124</v>
      </c>
      <c r="G315" s="87" t="str">
        <f t="shared" si="27"/>
        <v>Nieuwe investeringen TD</v>
      </c>
      <c r="H315" s="87">
        <f t="shared" ref="H315:I334" si="30">IF($F315=H$14,1,0)</f>
        <v>1</v>
      </c>
      <c r="I315" s="87">
        <f t="shared" si="30"/>
        <v>0</v>
      </c>
      <c r="J315" s="85">
        <v>30</v>
      </c>
      <c r="K315" s="114">
        <v>2011</v>
      </c>
      <c r="L315" s="117">
        <f>INDEX('2. Reguleringsparameters'!$D$46:$E$50,MATCH('3. Investeringen'!C315,'2. Reguleringsparameters'!$B$46:$B$50,0),MATCH('3. Investeringen'!F315,'2. Reguleringsparameters'!$D$43:$E$43,0))</f>
        <v>0.5</v>
      </c>
      <c r="M315" s="117">
        <f t="shared" si="25"/>
        <v>30</v>
      </c>
      <c r="N315" s="172">
        <f t="shared" si="26"/>
        <v>2011</v>
      </c>
      <c r="O315" s="85">
        <v>45735.30999999999</v>
      </c>
      <c r="P315" s="85">
        <v>0</v>
      </c>
      <c r="Q315" s="105"/>
    </row>
    <row r="316" spans="2:17" s="79" customFormat="1" x14ac:dyDescent="0.2">
      <c r="B316" s="85">
        <v>302</v>
      </c>
      <c r="C316" s="85" t="s">
        <v>146</v>
      </c>
      <c r="D316" s="85" t="s">
        <v>155</v>
      </c>
      <c r="E316" s="85" t="s">
        <v>174</v>
      </c>
      <c r="F316" s="85" t="s">
        <v>124</v>
      </c>
      <c r="G316" s="87" t="str">
        <f t="shared" si="27"/>
        <v>Nieuwe investeringen TD</v>
      </c>
      <c r="H316" s="87">
        <f t="shared" si="30"/>
        <v>1</v>
      </c>
      <c r="I316" s="87">
        <f t="shared" si="30"/>
        <v>0</v>
      </c>
      <c r="J316" s="85">
        <v>55</v>
      </c>
      <c r="K316" s="114">
        <v>2012</v>
      </c>
      <c r="L316" s="117">
        <f>INDEX('2. Reguleringsparameters'!$D$46:$E$50,MATCH('3. Investeringen'!C316,'2. Reguleringsparameters'!$B$46:$B$50,0),MATCH('3. Investeringen'!F316,'2. Reguleringsparameters'!$D$43:$E$43,0))</f>
        <v>0.5</v>
      </c>
      <c r="M316" s="117">
        <f t="shared" si="25"/>
        <v>55</v>
      </c>
      <c r="N316" s="172">
        <f t="shared" si="26"/>
        <v>2012</v>
      </c>
      <c r="O316" s="85">
        <v>72226.31</v>
      </c>
      <c r="P316" s="85">
        <v>0</v>
      </c>
      <c r="Q316" s="105"/>
    </row>
    <row r="317" spans="2:17" s="79" customFormat="1" x14ac:dyDescent="0.2">
      <c r="B317" s="85">
        <v>303</v>
      </c>
      <c r="C317" s="85" t="s">
        <v>146</v>
      </c>
      <c r="D317" s="85" t="s">
        <v>155</v>
      </c>
      <c r="E317" s="85" t="s">
        <v>174</v>
      </c>
      <c r="F317" s="85" t="s">
        <v>124</v>
      </c>
      <c r="G317" s="87" t="str">
        <f t="shared" si="27"/>
        <v>Nieuwe investeringen TD</v>
      </c>
      <c r="H317" s="87">
        <f t="shared" si="30"/>
        <v>1</v>
      </c>
      <c r="I317" s="87">
        <f t="shared" si="30"/>
        <v>0</v>
      </c>
      <c r="J317" s="85">
        <v>45</v>
      </c>
      <c r="K317" s="114">
        <v>2012</v>
      </c>
      <c r="L317" s="117">
        <f>INDEX('2. Reguleringsparameters'!$D$46:$E$50,MATCH('3. Investeringen'!C317,'2. Reguleringsparameters'!$B$46:$B$50,0),MATCH('3. Investeringen'!F317,'2. Reguleringsparameters'!$D$43:$E$43,0))</f>
        <v>0.5</v>
      </c>
      <c r="M317" s="117">
        <f t="shared" si="25"/>
        <v>45</v>
      </c>
      <c r="N317" s="172">
        <f t="shared" si="26"/>
        <v>2012</v>
      </c>
      <c r="O317" s="85">
        <v>517974.18000000046</v>
      </c>
      <c r="P317" s="85">
        <v>0</v>
      </c>
      <c r="Q317" s="105"/>
    </row>
    <row r="318" spans="2:17" s="79" customFormat="1" x14ac:dyDescent="0.2">
      <c r="B318" s="85">
        <v>304</v>
      </c>
      <c r="C318" s="85" t="s">
        <v>146</v>
      </c>
      <c r="D318" s="85" t="s">
        <v>155</v>
      </c>
      <c r="E318" s="85" t="s">
        <v>174</v>
      </c>
      <c r="F318" s="85" t="s">
        <v>124</v>
      </c>
      <c r="G318" s="87" t="str">
        <f t="shared" si="27"/>
        <v>Nieuwe investeringen TD</v>
      </c>
      <c r="H318" s="87">
        <f t="shared" si="30"/>
        <v>1</v>
      </c>
      <c r="I318" s="87">
        <f t="shared" si="30"/>
        <v>0</v>
      </c>
      <c r="J318" s="85">
        <v>30</v>
      </c>
      <c r="K318" s="114">
        <v>2012</v>
      </c>
      <c r="L318" s="117">
        <f>INDEX('2. Reguleringsparameters'!$D$46:$E$50,MATCH('3. Investeringen'!C318,'2. Reguleringsparameters'!$B$46:$B$50,0),MATCH('3. Investeringen'!F318,'2. Reguleringsparameters'!$D$43:$E$43,0))</f>
        <v>0.5</v>
      </c>
      <c r="M318" s="117">
        <f t="shared" si="25"/>
        <v>30</v>
      </c>
      <c r="N318" s="172">
        <f t="shared" si="26"/>
        <v>2012</v>
      </c>
      <c r="O318" s="85">
        <v>1689.5899999999997</v>
      </c>
      <c r="P318" s="85">
        <v>0</v>
      </c>
      <c r="Q318" s="105"/>
    </row>
    <row r="319" spans="2:17" s="79" customFormat="1" x14ac:dyDescent="0.2">
      <c r="B319" s="85">
        <v>305</v>
      </c>
      <c r="C319" s="85" t="s">
        <v>146</v>
      </c>
      <c r="D319" s="85" t="s">
        <v>155</v>
      </c>
      <c r="E319" s="85" t="s">
        <v>174</v>
      </c>
      <c r="F319" s="85" t="s">
        <v>124</v>
      </c>
      <c r="G319" s="87" t="str">
        <f t="shared" si="27"/>
        <v>Nieuwe investeringen TD</v>
      </c>
      <c r="H319" s="87">
        <f t="shared" si="30"/>
        <v>1</v>
      </c>
      <c r="I319" s="87">
        <f t="shared" si="30"/>
        <v>0</v>
      </c>
      <c r="J319" s="85">
        <v>55</v>
      </c>
      <c r="K319" s="114">
        <v>2013</v>
      </c>
      <c r="L319" s="117">
        <f>INDEX('2. Reguleringsparameters'!$D$46:$E$50,MATCH('3. Investeringen'!C319,'2. Reguleringsparameters'!$B$46:$B$50,0),MATCH('3. Investeringen'!F319,'2. Reguleringsparameters'!$D$43:$E$43,0))</f>
        <v>0.5</v>
      </c>
      <c r="M319" s="117">
        <f t="shared" si="25"/>
        <v>55</v>
      </c>
      <c r="N319" s="172">
        <f t="shared" si="26"/>
        <v>2013</v>
      </c>
      <c r="O319" s="85">
        <v>46364.819999999978</v>
      </c>
      <c r="P319" s="85">
        <v>0</v>
      </c>
      <c r="Q319" s="105"/>
    </row>
    <row r="320" spans="2:17" s="79" customFormat="1" x14ac:dyDescent="0.2">
      <c r="B320" s="85">
        <v>306</v>
      </c>
      <c r="C320" s="85" t="s">
        <v>146</v>
      </c>
      <c r="D320" s="85" t="s">
        <v>155</v>
      </c>
      <c r="E320" s="85" t="s">
        <v>174</v>
      </c>
      <c r="F320" s="85" t="s">
        <v>124</v>
      </c>
      <c r="G320" s="87" t="str">
        <f t="shared" si="27"/>
        <v>Nieuwe investeringen TD</v>
      </c>
      <c r="H320" s="87">
        <f t="shared" si="30"/>
        <v>1</v>
      </c>
      <c r="I320" s="87">
        <f t="shared" si="30"/>
        <v>0</v>
      </c>
      <c r="J320" s="85">
        <v>45</v>
      </c>
      <c r="K320" s="114">
        <v>2013</v>
      </c>
      <c r="L320" s="117">
        <f>INDEX('2. Reguleringsparameters'!$D$46:$E$50,MATCH('3. Investeringen'!C320,'2. Reguleringsparameters'!$B$46:$B$50,0),MATCH('3. Investeringen'!F320,'2. Reguleringsparameters'!$D$43:$E$43,0))</f>
        <v>0.5</v>
      </c>
      <c r="M320" s="117">
        <f t="shared" si="25"/>
        <v>45</v>
      </c>
      <c r="N320" s="172">
        <f t="shared" si="26"/>
        <v>2013</v>
      </c>
      <c r="O320" s="85">
        <v>1175291.1900000006</v>
      </c>
      <c r="P320" s="85">
        <v>0</v>
      </c>
      <c r="Q320" s="105"/>
    </row>
    <row r="321" spans="2:17" s="79" customFormat="1" x14ac:dyDescent="0.2">
      <c r="B321" s="85">
        <v>307</v>
      </c>
      <c r="C321" s="85" t="s">
        <v>146</v>
      </c>
      <c r="D321" s="85" t="s">
        <v>155</v>
      </c>
      <c r="E321" s="85" t="s">
        <v>174</v>
      </c>
      <c r="F321" s="85" t="s">
        <v>124</v>
      </c>
      <c r="G321" s="87" t="str">
        <f t="shared" si="27"/>
        <v>Nieuwe investeringen TD</v>
      </c>
      <c r="H321" s="87">
        <f t="shared" si="30"/>
        <v>1</v>
      </c>
      <c r="I321" s="87">
        <f t="shared" si="30"/>
        <v>0</v>
      </c>
      <c r="J321" s="85">
        <v>30</v>
      </c>
      <c r="K321" s="114">
        <v>2013</v>
      </c>
      <c r="L321" s="117">
        <f>INDEX('2. Reguleringsparameters'!$D$46:$E$50,MATCH('3. Investeringen'!C321,'2. Reguleringsparameters'!$B$46:$B$50,0),MATCH('3. Investeringen'!F321,'2. Reguleringsparameters'!$D$43:$E$43,0))</f>
        <v>0.5</v>
      </c>
      <c r="M321" s="117">
        <f t="shared" si="25"/>
        <v>30</v>
      </c>
      <c r="N321" s="172">
        <f t="shared" si="26"/>
        <v>2013</v>
      </c>
      <c r="O321" s="85">
        <v>-145.82999999999998</v>
      </c>
      <c r="P321" s="85">
        <v>0</v>
      </c>
      <c r="Q321" s="105"/>
    </row>
    <row r="322" spans="2:17" s="79" customFormat="1" x14ac:dyDescent="0.2">
      <c r="B322" s="85">
        <v>308</v>
      </c>
      <c r="C322" s="85" t="s">
        <v>146</v>
      </c>
      <c r="D322" s="85" t="s">
        <v>155</v>
      </c>
      <c r="E322" s="85" t="s">
        <v>174</v>
      </c>
      <c r="F322" s="85" t="s">
        <v>124</v>
      </c>
      <c r="G322" s="87" t="str">
        <f t="shared" si="27"/>
        <v>Nieuwe investeringen TD</v>
      </c>
      <c r="H322" s="87">
        <f t="shared" si="30"/>
        <v>1</v>
      </c>
      <c r="I322" s="87">
        <f t="shared" si="30"/>
        <v>0</v>
      </c>
      <c r="J322" s="85">
        <v>55</v>
      </c>
      <c r="K322" s="114">
        <v>2014</v>
      </c>
      <c r="L322" s="117">
        <f>INDEX('2. Reguleringsparameters'!$D$46:$E$50,MATCH('3. Investeringen'!C322,'2. Reguleringsparameters'!$B$46:$B$50,0),MATCH('3. Investeringen'!F322,'2. Reguleringsparameters'!$D$43:$E$43,0))</f>
        <v>0.5</v>
      </c>
      <c r="M322" s="117">
        <f t="shared" si="25"/>
        <v>55</v>
      </c>
      <c r="N322" s="172">
        <f t="shared" si="26"/>
        <v>2014</v>
      </c>
      <c r="O322" s="85">
        <v>-6065.17</v>
      </c>
      <c r="P322" s="85">
        <v>0</v>
      </c>
      <c r="Q322" s="105"/>
    </row>
    <row r="323" spans="2:17" s="79" customFormat="1" x14ac:dyDescent="0.2">
      <c r="B323" s="85">
        <v>309</v>
      </c>
      <c r="C323" s="85" t="s">
        <v>146</v>
      </c>
      <c r="D323" s="85" t="s">
        <v>155</v>
      </c>
      <c r="E323" s="85" t="s">
        <v>174</v>
      </c>
      <c r="F323" s="85" t="s">
        <v>124</v>
      </c>
      <c r="G323" s="87" t="str">
        <f t="shared" si="27"/>
        <v>Nieuwe investeringen TD</v>
      </c>
      <c r="H323" s="87">
        <f t="shared" si="30"/>
        <v>1</v>
      </c>
      <c r="I323" s="87">
        <f t="shared" si="30"/>
        <v>0</v>
      </c>
      <c r="J323" s="85">
        <v>45</v>
      </c>
      <c r="K323" s="114">
        <v>2014</v>
      </c>
      <c r="L323" s="117">
        <f>INDEX('2. Reguleringsparameters'!$D$46:$E$50,MATCH('3. Investeringen'!C323,'2. Reguleringsparameters'!$B$46:$B$50,0),MATCH('3. Investeringen'!F323,'2. Reguleringsparameters'!$D$43:$E$43,0))</f>
        <v>0.5</v>
      </c>
      <c r="M323" s="117">
        <f t="shared" si="25"/>
        <v>45</v>
      </c>
      <c r="N323" s="172">
        <f t="shared" si="26"/>
        <v>2014</v>
      </c>
      <c r="O323" s="85">
        <v>844025.8600000008</v>
      </c>
      <c r="P323" s="85">
        <v>0</v>
      </c>
      <c r="Q323" s="105"/>
    </row>
    <row r="324" spans="2:17" s="79" customFormat="1" x14ac:dyDescent="0.2">
      <c r="B324" s="85">
        <v>310</v>
      </c>
      <c r="C324" s="85" t="s">
        <v>146</v>
      </c>
      <c r="D324" s="85" t="s">
        <v>155</v>
      </c>
      <c r="E324" s="85" t="s">
        <v>174</v>
      </c>
      <c r="F324" s="85" t="s">
        <v>124</v>
      </c>
      <c r="G324" s="87" t="str">
        <f t="shared" si="27"/>
        <v>Nieuwe investeringen TD</v>
      </c>
      <c r="H324" s="87">
        <f t="shared" si="30"/>
        <v>1</v>
      </c>
      <c r="I324" s="87">
        <f t="shared" si="30"/>
        <v>0</v>
      </c>
      <c r="J324" s="85">
        <v>30</v>
      </c>
      <c r="K324" s="114">
        <v>2014</v>
      </c>
      <c r="L324" s="117">
        <f>INDEX('2. Reguleringsparameters'!$D$46:$E$50,MATCH('3. Investeringen'!C324,'2. Reguleringsparameters'!$B$46:$B$50,0),MATCH('3. Investeringen'!F324,'2. Reguleringsparameters'!$D$43:$E$43,0))</f>
        <v>0.5</v>
      </c>
      <c r="M324" s="117">
        <f t="shared" si="25"/>
        <v>30</v>
      </c>
      <c r="N324" s="172">
        <f t="shared" si="26"/>
        <v>2014</v>
      </c>
      <c r="O324" s="85">
        <v>213.5</v>
      </c>
      <c r="P324" s="85">
        <v>0</v>
      </c>
      <c r="Q324" s="105"/>
    </row>
    <row r="325" spans="2:17" s="79" customFormat="1" x14ac:dyDescent="0.2">
      <c r="B325" s="85">
        <v>311</v>
      </c>
      <c r="C325" s="85" t="s">
        <v>146</v>
      </c>
      <c r="D325" s="85" t="s">
        <v>155</v>
      </c>
      <c r="E325" s="85" t="s">
        <v>174</v>
      </c>
      <c r="F325" s="85" t="s">
        <v>124</v>
      </c>
      <c r="G325" s="87" t="str">
        <f t="shared" si="27"/>
        <v>Nieuwe investeringen TD</v>
      </c>
      <c r="H325" s="87">
        <f t="shared" si="30"/>
        <v>1</v>
      </c>
      <c r="I325" s="87">
        <f t="shared" si="30"/>
        <v>0</v>
      </c>
      <c r="J325" s="85">
        <v>55</v>
      </c>
      <c r="K325" s="114">
        <v>2015</v>
      </c>
      <c r="L325" s="117">
        <f>INDEX('2. Reguleringsparameters'!$D$46:$E$50,MATCH('3. Investeringen'!C325,'2. Reguleringsparameters'!$B$46:$B$50,0),MATCH('3. Investeringen'!F325,'2. Reguleringsparameters'!$D$43:$E$43,0))</f>
        <v>0.5</v>
      </c>
      <c r="M325" s="117">
        <f t="shared" si="25"/>
        <v>55</v>
      </c>
      <c r="N325" s="172">
        <f t="shared" si="26"/>
        <v>2015</v>
      </c>
      <c r="O325" s="85">
        <v>46344.3</v>
      </c>
      <c r="P325" s="85">
        <v>0</v>
      </c>
      <c r="Q325" s="105"/>
    </row>
    <row r="326" spans="2:17" s="79" customFormat="1" x14ac:dyDescent="0.2">
      <c r="B326" s="85">
        <v>312</v>
      </c>
      <c r="C326" s="85" t="s">
        <v>146</v>
      </c>
      <c r="D326" s="85" t="s">
        <v>155</v>
      </c>
      <c r="E326" s="85" t="s">
        <v>174</v>
      </c>
      <c r="F326" s="85" t="s">
        <v>124</v>
      </c>
      <c r="G326" s="87" t="str">
        <f t="shared" si="27"/>
        <v>Nieuwe investeringen TD</v>
      </c>
      <c r="H326" s="87">
        <f t="shared" si="30"/>
        <v>1</v>
      </c>
      <c r="I326" s="87">
        <f t="shared" si="30"/>
        <v>0</v>
      </c>
      <c r="J326" s="85">
        <v>45</v>
      </c>
      <c r="K326" s="114">
        <v>2015</v>
      </c>
      <c r="L326" s="117">
        <f>INDEX('2. Reguleringsparameters'!$D$46:$E$50,MATCH('3. Investeringen'!C326,'2. Reguleringsparameters'!$B$46:$B$50,0),MATCH('3. Investeringen'!F326,'2. Reguleringsparameters'!$D$43:$E$43,0))</f>
        <v>0.5</v>
      </c>
      <c r="M326" s="117">
        <f t="shared" si="25"/>
        <v>45</v>
      </c>
      <c r="N326" s="172">
        <f t="shared" si="26"/>
        <v>2015</v>
      </c>
      <c r="O326" s="85">
        <v>1120576.2800000003</v>
      </c>
      <c r="P326" s="85">
        <v>0</v>
      </c>
      <c r="Q326" s="105"/>
    </row>
    <row r="327" spans="2:17" s="79" customFormat="1" x14ac:dyDescent="0.2">
      <c r="B327" s="85">
        <v>313</v>
      </c>
      <c r="C327" s="85" t="s">
        <v>146</v>
      </c>
      <c r="D327" s="85" t="s">
        <v>155</v>
      </c>
      <c r="E327" s="85" t="s">
        <v>174</v>
      </c>
      <c r="F327" s="85" t="s">
        <v>124</v>
      </c>
      <c r="G327" s="87" t="str">
        <f t="shared" si="27"/>
        <v>Nieuwe investeringen TD</v>
      </c>
      <c r="H327" s="87">
        <f t="shared" si="30"/>
        <v>1</v>
      </c>
      <c r="I327" s="87">
        <f t="shared" si="30"/>
        <v>0</v>
      </c>
      <c r="J327" s="85">
        <v>30</v>
      </c>
      <c r="K327" s="114">
        <v>2015</v>
      </c>
      <c r="L327" s="117">
        <f>INDEX('2. Reguleringsparameters'!$D$46:$E$50,MATCH('3. Investeringen'!C327,'2. Reguleringsparameters'!$B$46:$B$50,0),MATCH('3. Investeringen'!F327,'2. Reguleringsparameters'!$D$43:$E$43,0))</f>
        <v>0.5</v>
      </c>
      <c r="M327" s="117">
        <f t="shared" si="25"/>
        <v>30</v>
      </c>
      <c r="N327" s="172">
        <f t="shared" si="26"/>
        <v>2015</v>
      </c>
      <c r="O327" s="85">
        <v>12242.38</v>
      </c>
      <c r="P327" s="85">
        <v>0</v>
      </c>
      <c r="Q327" s="105"/>
    </row>
    <row r="328" spans="2:17" s="79" customFormat="1" x14ac:dyDescent="0.2">
      <c r="B328" s="85">
        <v>314</v>
      </c>
      <c r="C328" s="85" t="s">
        <v>146</v>
      </c>
      <c r="D328" s="85" t="s">
        <v>155</v>
      </c>
      <c r="E328" s="85" t="s">
        <v>174</v>
      </c>
      <c r="F328" s="85" t="s">
        <v>124</v>
      </c>
      <c r="G328" s="87" t="str">
        <f t="shared" si="27"/>
        <v>Nieuwe investeringen TD</v>
      </c>
      <c r="H328" s="87">
        <f t="shared" si="30"/>
        <v>1</v>
      </c>
      <c r="I328" s="87">
        <f t="shared" si="30"/>
        <v>0</v>
      </c>
      <c r="J328" s="85">
        <v>55</v>
      </c>
      <c r="K328" s="114">
        <v>2016</v>
      </c>
      <c r="L328" s="117">
        <f>INDEX('2. Reguleringsparameters'!$D$46:$E$50,MATCH('3. Investeringen'!C328,'2. Reguleringsparameters'!$B$46:$B$50,0),MATCH('3. Investeringen'!F328,'2. Reguleringsparameters'!$D$43:$E$43,0))</f>
        <v>0.5</v>
      </c>
      <c r="M328" s="117">
        <f t="shared" si="25"/>
        <v>55</v>
      </c>
      <c r="N328" s="172">
        <f t="shared" si="26"/>
        <v>2016</v>
      </c>
      <c r="O328" s="85">
        <v>184878.84</v>
      </c>
      <c r="P328" s="85">
        <v>0</v>
      </c>
      <c r="Q328" s="105"/>
    </row>
    <row r="329" spans="2:17" s="79" customFormat="1" x14ac:dyDescent="0.2">
      <c r="B329" s="85">
        <v>315</v>
      </c>
      <c r="C329" s="85" t="s">
        <v>146</v>
      </c>
      <c r="D329" s="85" t="s">
        <v>155</v>
      </c>
      <c r="E329" s="85" t="s">
        <v>174</v>
      </c>
      <c r="F329" s="85" t="s">
        <v>124</v>
      </c>
      <c r="G329" s="87" t="str">
        <f t="shared" si="27"/>
        <v>Nieuwe investeringen TD</v>
      </c>
      <c r="H329" s="87">
        <f t="shared" si="30"/>
        <v>1</v>
      </c>
      <c r="I329" s="87">
        <f t="shared" si="30"/>
        <v>0</v>
      </c>
      <c r="J329" s="85">
        <v>45</v>
      </c>
      <c r="K329" s="114">
        <v>2016</v>
      </c>
      <c r="L329" s="117">
        <f>INDEX('2. Reguleringsparameters'!$D$46:$E$50,MATCH('3. Investeringen'!C329,'2. Reguleringsparameters'!$B$46:$B$50,0),MATCH('3. Investeringen'!F329,'2. Reguleringsparameters'!$D$43:$E$43,0))</f>
        <v>0.5</v>
      </c>
      <c r="M329" s="117">
        <f t="shared" si="25"/>
        <v>45</v>
      </c>
      <c r="N329" s="172">
        <f t="shared" si="26"/>
        <v>2016</v>
      </c>
      <c r="O329" s="85">
        <v>1079978.1100000003</v>
      </c>
      <c r="P329" s="85">
        <v>0</v>
      </c>
      <c r="Q329" s="105"/>
    </row>
    <row r="330" spans="2:17" s="79" customFormat="1" x14ac:dyDescent="0.2">
      <c r="B330" s="85">
        <v>316</v>
      </c>
      <c r="C330" s="85" t="s">
        <v>146</v>
      </c>
      <c r="D330" s="85" t="s">
        <v>155</v>
      </c>
      <c r="E330" s="85" t="s">
        <v>174</v>
      </c>
      <c r="F330" s="85" t="s">
        <v>124</v>
      </c>
      <c r="G330" s="87" t="str">
        <f t="shared" si="27"/>
        <v>Nieuwe investeringen TD</v>
      </c>
      <c r="H330" s="87">
        <f t="shared" si="30"/>
        <v>1</v>
      </c>
      <c r="I330" s="87">
        <f t="shared" si="30"/>
        <v>0</v>
      </c>
      <c r="J330" s="85">
        <v>30</v>
      </c>
      <c r="K330" s="114">
        <v>2016</v>
      </c>
      <c r="L330" s="117">
        <f>INDEX('2. Reguleringsparameters'!$D$46:$E$50,MATCH('3. Investeringen'!C330,'2. Reguleringsparameters'!$B$46:$B$50,0),MATCH('3. Investeringen'!F330,'2. Reguleringsparameters'!$D$43:$E$43,0))</f>
        <v>0.5</v>
      </c>
      <c r="M330" s="117">
        <f t="shared" si="25"/>
        <v>30</v>
      </c>
      <c r="N330" s="172">
        <f t="shared" si="26"/>
        <v>2016</v>
      </c>
      <c r="O330" s="85">
        <v>439.7099999999997</v>
      </c>
      <c r="P330" s="85">
        <v>0</v>
      </c>
      <c r="Q330" s="105"/>
    </row>
    <row r="331" spans="2:17" s="79" customFormat="1" x14ac:dyDescent="0.2">
      <c r="B331" s="85">
        <v>317</v>
      </c>
      <c r="C331" s="85" t="s">
        <v>146</v>
      </c>
      <c r="D331" s="85" t="s">
        <v>155</v>
      </c>
      <c r="E331" s="85" t="s">
        <v>174</v>
      </c>
      <c r="F331" s="85" t="s">
        <v>124</v>
      </c>
      <c r="G331" s="87" t="str">
        <f t="shared" si="27"/>
        <v>Nieuwe investeringen TD</v>
      </c>
      <c r="H331" s="87">
        <f t="shared" si="30"/>
        <v>1</v>
      </c>
      <c r="I331" s="87">
        <f t="shared" si="30"/>
        <v>0</v>
      </c>
      <c r="J331" s="85">
        <v>55</v>
      </c>
      <c r="K331" s="114">
        <v>2017</v>
      </c>
      <c r="L331" s="117">
        <f>INDEX('2. Reguleringsparameters'!$D$46:$E$50,MATCH('3. Investeringen'!C331,'2. Reguleringsparameters'!$B$46:$B$50,0),MATCH('3. Investeringen'!F331,'2. Reguleringsparameters'!$D$43:$E$43,0))</f>
        <v>0.5</v>
      </c>
      <c r="M331" s="117">
        <f t="shared" si="25"/>
        <v>55</v>
      </c>
      <c r="N331" s="172">
        <f t="shared" si="26"/>
        <v>2017</v>
      </c>
      <c r="O331" s="85">
        <v>594.84</v>
      </c>
      <c r="P331" s="85">
        <v>0</v>
      </c>
      <c r="Q331" s="105"/>
    </row>
    <row r="332" spans="2:17" s="79" customFormat="1" x14ac:dyDescent="0.2">
      <c r="B332" s="85">
        <v>318</v>
      </c>
      <c r="C332" s="85" t="s">
        <v>146</v>
      </c>
      <c r="D332" s="85" t="s">
        <v>155</v>
      </c>
      <c r="E332" s="85" t="s">
        <v>174</v>
      </c>
      <c r="F332" s="85" t="s">
        <v>124</v>
      </c>
      <c r="G332" s="87" t="str">
        <f t="shared" si="27"/>
        <v>Nieuwe investeringen TD</v>
      </c>
      <c r="H332" s="87">
        <f t="shared" si="30"/>
        <v>1</v>
      </c>
      <c r="I332" s="87">
        <f t="shared" si="30"/>
        <v>0</v>
      </c>
      <c r="J332" s="85">
        <v>45</v>
      </c>
      <c r="K332" s="114">
        <v>2017</v>
      </c>
      <c r="L332" s="117">
        <f>INDEX('2. Reguleringsparameters'!$D$46:$E$50,MATCH('3. Investeringen'!C332,'2. Reguleringsparameters'!$B$46:$B$50,0),MATCH('3. Investeringen'!F332,'2. Reguleringsparameters'!$D$43:$E$43,0))</f>
        <v>0.5</v>
      </c>
      <c r="M332" s="117">
        <f t="shared" si="25"/>
        <v>45</v>
      </c>
      <c r="N332" s="172">
        <f t="shared" si="26"/>
        <v>2017</v>
      </c>
      <c r="O332" s="85">
        <v>500454.44</v>
      </c>
      <c r="P332" s="85">
        <v>0</v>
      </c>
      <c r="Q332" s="105"/>
    </row>
    <row r="333" spans="2:17" s="79" customFormat="1" x14ac:dyDescent="0.2">
      <c r="B333" s="85">
        <v>319</v>
      </c>
      <c r="C333" s="85" t="s">
        <v>146</v>
      </c>
      <c r="D333" s="85" t="s">
        <v>155</v>
      </c>
      <c r="E333" s="85" t="s">
        <v>174</v>
      </c>
      <c r="F333" s="85" t="s">
        <v>124</v>
      </c>
      <c r="G333" s="87" t="str">
        <f t="shared" si="27"/>
        <v>Nieuwe investeringen TD</v>
      </c>
      <c r="H333" s="87">
        <f t="shared" si="30"/>
        <v>1</v>
      </c>
      <c r="I333" s="87">
        <f t="shared" si="30"/>
        <v>0</v>
      </c>
      <c r="J333" s="85">
        <v>30</v>
      </c>
      <c r="K333" s="114">
        <v>2017</v>
      </c>
      <c r="L333" s="117">
        <f>INDEX('2. Reguleringsparameters'!$D$46:$E$50,MATCH('3. Investeringen'!C333,'2. Reguleringsparameters'!$B$46:$B$50,0),MATCH('3. Investeringen'!F333,'2. Reguleringsparameters'!$D$43:$E$43,0))</f>
        <v>0.5</v>
      </c>
      <c r="M333" s="117">
        <f t="shared" si="25"/>
        <v>30</v>
      </c>
      <c r="N333" s="172">
        <f t="shared" si="26"/>
        <v>2017</v>
      </c>
      <c r="O333" s="85">
        <v>-777.84000000000015</v>
      </c>
      <c r="P333" s="85">
        <v>0</v>
      </c>
      <c r="Q333" s="105"/>
    </row>
    <row r="334" spans="2:17" s="79" customFormat="1" x14ac:dyDescent="0.2">
      <c r="B334" s="85">
        <v>320</v>
      </c>
      <c r="C334" s="85" t="s">
        <v>146</v>
      </c>
      <c r="D334" s="85" t="s">
        <v>155</v>
      </c>
      <c r="E334" s="85" t="s">
        <v>174</v>
      </c>
      <c r="F334" s="85" t="s">
        <v>125</v>
      </c>
      <c r="G334" s="87" t="str">
        <f t="shared" si="27"/>
        <v>Nieuwe investeringen AD</v>
      </c>
      <c r="H334" s="87">
        <f t="shared" si="30"/>
        <v>0</v>
      </c>
      <c r="I334" s="87">
        <f t="shared" si="30"/>
        <v>1</v>
      </c>
      <c r="J334" s="85">
        <v>39</v>
      </c>
      <c r="K334" s="114">
        <v>2009</v>
      </c>
      <c r="L334" s="117">
        <f>INDEX('2. Reguleringsparameters'!$D$46:$E$50,MATCH('3. Investeringen'!C334,'2. Reguleringsparameters'!$B$46:$B$50,0),MATCH('3. Investeringen'!F334,'2. Reguleringsparameters'!$D$43:$E$43,0))</f>
        <v>0.5</v>
      </c>
      <c r="M334" s="117">
        <f t="shared" si="25"/>
        <v>37.5</v>
      </c>
      <c r="N334" s="172">
        <f t="shared" si="26"/>
        <v>2011</v>
      </c>
      <c r="O334" s="85">
        <v>83258.451923076893</v>
      </c>
      <c r="P334" s="85">
        <v>83258.451923076878</v>
      </c>
      <c r="Q334" s="105"/>
    </row>
    <row r="335" spans="2:17" s="79" customFormat="1" x14ac:dyDescent="0.2">
      <c r="B335" s="85">
        <v>321</v>
      </c>
      <c r="C335" s="85" t="s">
        <v>146</v>
      </c>
      <c r="D335" s="85" t="s">
        <v>155</v>
      </c>
      <c r="E335" s="85" t="s">
        <v>174</v>
      </c>
      <c r="F335" s="85" t="s">
        <v>125</v>
      </c>
      <c r="G335" s="87" t="str">
        <f t="shared" si="27"/>
        <v>Nieuwe investeringen AD</v>
      </c>
      <c r="H335" s="87">
        <f t="shared" ref="H335:I351" si="31">IF($F335=H$14,1,0)</f>
        <v>0</v>
      </c>
      <c r="I335" s="87">
        <f t="shared" si="31"/>
        <v>1</v>
      </c>
      <c r="J335" s="85">
        <v>39</v>
      </c>
      <c r="K335" s="114">
        <v>2009</v>
      </c>
      <c r="L335" s="117">
        <f>INDEX('2. Reguleringsparameters'!$D$46:$E$50,MATCH('3. Investeringen'!C335,'2. Reguleringsparameters'!$B$46:$B$50,0),MATCH('3. Investeringen'!F335,'2. Reguleringsparameters'!$D$43:$E$43,0))</f>
        <v>0.5</v>
      </c>
      <c r="M335" s="117">
        <f t="shared" ref="M335:M350" si="32">IF(OR(J335=0,J335+K335+L335&lt;2011),0,MIN(J335,J335+L335+K335-2011))</f>
        <v>37.5</v>
      </c>
      <c r="N335" s="172">
        <f t="shared" ref="N335:N350" si="33">MAX(2011,K335)</f>
        <v>2011</v>
      </c>
      <c r="O335" s="85">
        <v>-288.46153846153845</v>
      </c>
      <c r="P335" s="85">
        <v>-288.46153846153845</v>
      </c>
      <c r="Q335" s="105"/>
    </row>
    <row r="336" spans="2:17" s="79" customFormat="1" x14ac:dyDescent="0.2">
      <c r="B336" s="85">
        <v>322</v>
      </c>
      <c r="C336" s="85" t="s">
        <v>146</v>
      </c>
      <c r="D336" s="85" t="s">
        <v>155</v>
      </c>
      <c r="E336" s="85" t="s">
        <v>174</v>
      </c>
      <c r="F336" s="85" t="s">
        <v>125</v>
      </c>
      <c r="G336" s="87" t="str">
        <f t="shared" ref="G336:G350" si="34">C336&amp;" "&amp;F336</f>
        <v>Nieuwe investeringen AD</v>
      </c>
      <c r="H336" s="87">
        <f t="shared" si="31"/>
        <v>0</v>
      </c>
      <c r="I336" s="87">
        <f t="shared" si="31"/>
        <v>1</v>
      </c>
      <c r="J336" s="85">
        <v>39</v>
      </c>
      <c r="K336" s="114">
        <v>2010</v>
      </c>
      <c r="L336" s="117">
        <f>INDEX('2. Reguleringsparameters'!$D$46:$E$50,MATCH('3. Investeringen'!C336,'2. Reguleringsparameters'!$B$46:$B$50,0),MATCH('3. Investeringen'!F336,'2. Reguleringsparameters'!$D$43:$E$43,0))</f>
        <v>0.5</v>
      </c>
      <c r="M336" s="117">
        <f t="shared" si="32"/>
        <v>38.5</v>
      </c>
      <c r="N336" s="172">
        <f t="shared" si="33"/>
        <v>2011</v>
      </c>
      <c r="O336" s="85">
        <v>409717.63179487176</v>
      </c>
      <c r="P336" s="85">
        <v>409717.63179487176</v>
      </c>
      <c r="Q336" s="105"/>
    </row>
    <row r="337" spans="2:17" s="79" customFormat="1" x14ac:dyDescent="0.2">
      <c r="B337" s="85">
        <v>323</v>
      </c>
      <c r="C337" s="85" t="s">
        <v>146</v>
      </c>
      <c r="D337" s="85" t="s">
        <v>155</v>
      </c>
      <c r="E337" s="85" t="s">
        <v>174</v>
      </c>
      <c r="F337" s="85" t="s">
        <v>125</v>
      </c>
      <c r="G337" s="87" t="str">
        <f t="shared" si="34"/>
        <v>Nieuwe investeringen AD</v>
      </c>
      <c r="H337" s="87">
        <f t="shared" si="31"/>
        <v>0</v>
      </c>
      <c r="I337" s="87">
        <f t="shared" si="31"/>
        <v>1</v>
      </c>
      <c r="J337" s="85">
        <v>39</v>
      </c>
      <c r="K337" s="114">
        <v>2010</v>
      </c>
      <c r="L337" s="117">
        <f>INDEX('2. Reguleringsparameters'!$D$46:$E$50,MATCH('3. Investeringen'!C337,'2. Reguleringsparameters'!$B$46:$B$50,0),MATCH('3. Investeringen'!F337,'2. Reguleringsparameters'!$D$43:$E$43,0))</f>
        <v>0.5</v>
      </c>
      <c r="M337" s="117">
        <f t="shared" si="32"/>
        <v>38.5</v>
      </c>
      <c r="N337" s="172">
        <f t="shared" si="33"/>
        <v>2011</v>
      </c>
      <c r="O337" s="85">
        <v>-59.181410256410246</v>
      </c>
      <c r="P337" s="85">
        <v>-59.181410256410246</v>
      </c>
      <c r="Q337" s="105"/>
    </row>
    <row r="338" spans="2:17" s="79" customFormat="1" x14ac:dyDescent="0.2">
      <c r="B338" s="85">
        <v>324</v>
      </c>
      <c r="C338" s="85" t="s">
        <v>146</v>
      </c>
      <c r="D338" s="85" t="s">
        <v>155</v>
      </c>
      <c r="E338" s="85" t="s">
        <v>174</v>
      </c>
      <c r="F338" s="85" t="s">
        <v>125</v>
      </c>
      <c r="G338" s="87" t="str">
        <f t="shared" si="34"/>
        <v>Nieuwe investeringen AD</v>
      </c>
      <c r="H338" s="87">
        <f t="shared" si="31"/>
        <v>0</v>
      </c>
      <c r="I338" s="87">
        <f t="shared" si="31"/>
        <v>1</v>
      </c>
      <c r="J338" s="85">
        <v>39</v>
      </c>
      <c r="K338" s="114">
        <v>2011</v>
      </c>
      <c r="L338" s="117">
        <f>INDEX('2. Reguleringsparameters'!$D$46:$E$50,MATCH('3. Investeringen'!C338,'2. Reguleringsparameters'!$B$46:$B$50,0),MATCH('3. Investeringen'!F338,'2. Reguleringsparameters'!$D$43:$E$43,0))</f>
        <v>0.5</v>
      </c>
      <c r="M338" s="117">
        <f t="shared" si="32"/>
        <v>39</v>
      </c>
      <c r="N338" s="172">
        <f t="shared" si="33"/>
        <v>2011</v>
      </c>
      <c r="O338" s="85">
        <v>347272.75999999995</v>
      </c>
      <c r="P338" s="85">
        <v>0</v>
      </c>
      <c r="Q338" s="105"/>
    </row>
    <row r="339" spans="2:17" s="79" customFormat="1" x14ac:dyDescent="0.2">
      <c r="B339" s="85">
        <v>325</v>
      </c>
      <c r="C339" s="85" t="s">
        <v>146</v>
      </c>
      <c r="D339" s="85" t="s">
        <v>155</v>
      </c>
      <c r="E339" s="85" t="s">
        <v>174</v>
      </c>
      <c r="F339" s="85" t="s">
        <v>125</v>
      </c>
      <c r="G339" s="87" t="str">
        <f t="shared" si="34"/>
        <v>Nieuwe investeringen AD</v>
      </c>
      <c r="H339" s="87">
        <f t="shared" si="31"/>
        <v>0</v>
      </c>
      <c r="I339" s="87">
        <f t="shared" si="31"/>
        <v>1</v>
      </c>
      <c r="J339" s="85">
        <v>39</v>
      </c>
      <c r="K339" s="114">
        <v>2011</v>
      </c>
      <c r="L339" s="117">
        <f>INDEX('2. Reguleringsparameters'!$D$46:$E$50,MATCH('3. Investeringen'!C339,'2. Reguleringsparameters'!$B$46:$B$50,0),MATCH('3. Investeringen'!F339,'2. Reguleringsparameters'!$D$43:$E$43,0))</f>
        <v>0.5</v>
      </c>
      <c r="M339" s="117">
        <f t="shared" si="32"/>
        <v>39</v>
      </c>
      <c r="N339" s="172">
        <f t="shared" si="33"/>
        <v>2011</v>
      </c>
      <c r="O339" s="85">
        <v>37672.76</v>
      </c>
      <c r="P339" s="85">
        <v>0</v>
      </c>
      <c r="Q339" s="105"/>
    </row>
    <row r="340" spans="2:17" s="79" customFormat="1" x14ac:dyDescent="0.2">
      <c r="B340" s="85">
        <v>326</v>
      </c>
      <c r="C340" s="85" t="s">
        <v>146</v>
      </c>
      <c r="D340" s="85" t="s">
        <v>155</v>
      </c>
      <c r="E340" s="85" t="s">
        <v>174</v>
      </c>
      <c r="F340" s="85" t="s">
        <v>125</v>
      </c>
      <c r="G340" s="87" t="str">
        <f t="shared" si="34"/>
        <v>Nieuwe investeringen AD</v>
      </c>
      <c r="H340" s="87">
        <f t="shared" si="31"/>
        <v>0</v>
      </c>
      <c r="I340" s="87">
        <f t="shared" si="31"/>
        <v>1</v>
      </c>
      <c r="J340" s="85">
        <v>39</v>
      </c>
      <c r="K340" s="114">
        <v>2012</v>
      </c>
      <c r="L340" s="117">
        <f>INDEX('2. Reguleringsparameters'!$D$46:$E$50,MATCH('3. Investeringen'!C340,'2. Reguleringsparameters'!$B$46:$B$50,0),MATCH('3. Investeringen'!F340,'2. Reguleringsparameters'!$D$43:$E$43,0))</f>
        <v>0.5</v>
      </c>
      <c r="M340" s="117">
        <f t="shared" si="32"/>
        <v>39</v>
      </c>
      <c r="N340" s="172">
        <f t="shared" si="33"/>
        <v>2012</v>
      </c>
      <c r="O340" s="85">
        <v>-39521.389999999868</v>
      </c>
      <c r="P340" s="85">
        <v>0</v>
      </c>
      <c r="Q340" s="105"/>
    </row>
    <row r="341" spans="2:17" s="79" customFormat="1" x14ac:dyDescent="0.2">
      <c r="B341" s="85">
        <v>327</v>
      </c>
      <c r="C341" s="85" t="s">
        <v>146</v>
      </c>
      <c r="D341" s="85" t="s">
        <v>155</v>
      </c>
      <c r="E341" s="85" t="s">
        <v>174</v>
      </c>
      <c r="F341" s="85" t="s">
        <v>125</v>
      </c>
      <c r="G341" s="87" t="str">
        <f t="shared" si="34"/>
        <v>Nieuwe investeringen AD</v>
      </c>
      <c r="H341" s="87">
        <f t="shared" si="31"/>
        <v>0</v>
      </c>
      <c r="I341" s="87">
        <f t="shared" si="31"/>
        <v>1</v>
      </c>
      <c r="J341" s="85">
        <v>39</v>
      </c>
      <c r="K341" s="114">
        <v>2012</v>
      </c>
      <c r="L341" s="117">
        <f>INDEX('2. Reguleringsparameters'!$D$46:$E$50,MATCH('3. Investeringen'!C341,'2. Reguleringsparameters'!$B$46:$B$50,0),MATCH('3. Investeringen'!F341,'2. Reguleringsparameters'!$D$43:$E$43,0))</f>
        <v>0.5</v>
      </c>
      <c r="M341" s="117">
        <f t="shared" si="32"/>
        <v>39</v>
      </c>
      <c r="N341" s="172">
        <f t="shared" si="33"/>
        <v>2012</v>
      </c>
      <c r="O341" s="85">
        <v>16206.43</v>
      </c>
      <c r="P341" s="85">
        <v>0</v>
      </c>
      <c r="Q341" s="105"/>
    </row>
    <row r="342" spans="2:17" s="79" customFormat="1" x14ac:dyDescent="0.2">
      <c r="B342" s="85">
        <v>328</v>
      </c>
      <c r="C342" s="85" t="s">
        <v>146</v>
      </c>
      <c r="D342" s="85" t="s">
        <v>155</v>
      </c>
      <c r="E342" s="85" t="s">
        <v>174</v>
      </c>
      <c r="F342" s="85" t="s">
        <v>125</v>
      </c>
      <c r="G342" s="87" t="str">
        <f t="shared" si="34"/>
        <v>Nieuwe investeringen AD</v>
      </c>
      <c r="H342" s="87">
        <f t="shared" si="31"/>
        <v>0</v>
      </c>
      <c r="I342" s="87">
        <f t="shared" si="31"/>
        <v>1</v>
      </c>
      <c r="J342" s="85">
        <v>39</v>
      </c>
      <c r="K342" s="114">
        <v>2013</v>
      </c>
      <c r="L342" s="117">
        <f>INDEX('2. Reguleringsparameters'!$D$46:$E$50,MATCH('3. Investeringen'!C342,'2. Reguleringsparameters'!$B$46:$B$50,0),MATCH('3. Investeringen'!F342,'2. Reguleringsparameters'!$D$43:$E$43,0))</f>
        <v>0.5</v>
      </c>
      <c r="M342" s="117">
        <f t="shared" si="32"/>
        <v>39</v>
      </c>
      <c r="N342" s="172">
        <f t="shared" si="33"/>
        <v>2013</v>
      </c>
      <c r="O342" s="85">
        <v>371511.88000000024</v>
      </c>
      <c r="P342" s="85">
        <v>0</v>
      </c>
      <c r="Q342" s="105"/>
    </row>
    <row r="343" spans="2:17" s="79" customFormat="1" x14ac:dyDescent="0.2">
      <c r="B343" s="85">
        <v>329</v>
      </c>
      <c r="C343" s="85" t="s">
        <v>146</v>
      </c>
      <c r="D343" s="85" t="s">
        <v>155</v>
      </c>
      <c r="E343" s="85" t="s">
        <v>174</v>
      </c>
      <c r="F343" s="85" t="s">
        <v>125</v>
      </c>
      <c r="G343" s="87" t="str">
        <f t="shared" si="34"/>
        <v>Nieuwe investeringen AD</v>
      </c>
      <c r="H343" s="87">
        <f t="shared" si="31"/>
        <v>0</v>
      </c>
      <c r="I343" s="87">
        <f t="shared" si="31"/>
        <v>1</v>
      </c>
      <c r="J343" s="85">
        <v>39</v>
      </c>
      <c r="K343" s="114">
        <v>2013</v>
      </c>
      <c r="L343" s="117">
        <f>INDEX('2. Reguleringsparameters'!$D$46:$E$50,MATCH('3. Investeringen'!C343,'2. Reguleringsparameters'!$B$46:$B$50,0),MATCH('3. Investeringen'!F343,'2. Reguleringsparameters'!$D$43:$E$43,0))</f>
        <v>0.5</v>
      </c>
      <c r="M343" s="117">
        <f t="shared" si="32"/>
        <v>39</v>
      </c>
      <c r="N343" s="172">
        <f t="shared" si="33"/>
        <v>2013</v>
      </c>
      <c r="O343" s="85">
        <v>15893.35</v>
      </c>
      <c r="P343" s="85">
        <v>0</v>
      </c>
      <c r="Q343" s="105"/>
    </row>
    <row r="344" spans="2:17" s="79" customFormat="1" x14ac:dyDescent="0.2">
      <c r="B344" s="85">
        <v>330</v>
      </c>
      <c r="C344" s="85" t="s">
        <v>146</v>
      </c>
      <c r="D344" s="85" t="s">
        <v>155</v>
      </c>
      <c r="E344" s="85" t="s">
        <v>174</v>
      </c>
      <c r="F344" s="85" t="s">
        <v>125</v>
      </c>
      <c r="G344" s="87" t="str">
        <f t="shared" si="34"/>
        <v>Nieuwe investeringen AD</v>
      </c>
      <c r="H344" s="87">
        <f t="shared" si="31"/>
        <v>0</v>
      </c>
      <c r="I344" s="87">
        <f t="shared" si="31"/>
        <v>1</v>
      </c>
      <c r="J344" s="85">
        <v>39</v>
      </c>
      <c r="K344" s="114">
        <v>2014</v>
      </c>
      <c r="L344" s="117">
        <f>INDEX('2. Reguleringsparameters'!$D$46:$E$50,MATCH('3. Investeringen'!C344,'2. Reguleringsparameters'!$B$46:$B$50,0),MATCH('3. Investeringen'!F344,'2. Reguleringsparameters'!$D$43:$E$43,0))</f>
        <v>0.5</v>
      </c>
      <c r="M344" s="117">
        <f t="shared" si="32"/>
        <v>39</v>
      </c>
      <c r="N344" s="172">
        <f t="shared" si="33"/>
        <v>2014</v>
      </c>
      <c r="O344" s="85">
        <v>150056.60999999981</v>
      </c>
      <c r="P344" s="85">
        <v>0</v>
      </c>
      <c r="Q344" s="105"/>
    </row>
    <row r="345" spans="2:17" s="79" customFormat="1" x14ac:dyDescent="0.2">
      <c r="B345" s="85">
        <v>331</v>
      </c>
      <c r="C345" s="85" t="s">
        <v>146</v>
      </c>
      <c r="D345" s="85" t="s">
        <v>155</v>
      </c>
      <c r="E345" s="85" t="s">
        <v>174</v>
      </c>
      <c r="F345" s="85" t="s">
        <v>125</v>
      </c>
      <c r="G345" s="87" t="str">
        <f t="shared" si="34"/>
        <v>Nieuwe investeringen AD</v>
      </c>
      <c r="H345" s="87">
        <f t="shared" si="31"/>
        <v>0</v>
      </c>
      <c r="I345" s="87">
        <f t="shared" si="31"/>
        <v>1</v>
      </c>
      <c r="J345" s="85">
        <v>39</v>
      </c>
      <c r="K345" s="114">
        <v>2014</v>
      </c>
      <c r="L345" s="117">
        <f>INDEX('2. Reguleringsparameters'!$D$46:$E$50,MATCH('3. Investeringen'!C345,'2. Reguleringsparameters'!$B$46:$B$50,0),MATCH('3. Investeringen'!F345,'2. Reguleringsparameters'!$D$43:$E$43,0))</f>
        <v>0.5</v>
      </c>
      <c r="M345" s="117">
        <f t="shared" si="32"/>
        <v>39</v>
      </c>
      <c r="N345" s="172">
        <f t="shared" si="33"/>
        <v>2014</v>
      </c>
      <c r="O345" s="85">
        <v>9308.92</v>
      </c>
      <c r="P345" s="85">
        <v>0</v>
      </c>
      <c r="Q345" s="105"/>
    </row>
    <row r="346" spans="2:17" s="79" customFormat="1" x14ac:dyDescent="0.2">
      <c r="B346" s="85">
        <v>332</v>
      </c>
      <c r="C346" s="85" t="s">
        <v>146</v>
      </c>
      <c r="D346" s="85" t="s">
        <v>155</v>
      </c>
      <c r="E346" s="85" t="s">
        <v>174</v>
      </c>
      <c r="F346" s="85" t="s">
        <v>125</v>
      </c>
      <c r="G346" s="87" t="str">
        <f t="shared" si="34"/>
        <v>Nieuwe investeringen AD</v>
      </c>
      <c r="H346" s="87">
        <f t="shared" si="31"/>
        <v>0</v>
      </c>
      <c r="I346" s="87">
        <f t="shared" si="31"/>
        <v>1</v>
      </c>
      <c r="J346" s="85">
        <v>39</v>
      </c>
      <c r="K346" s="114">
        <v>2015</v>
      </c>
      <c r="L346" s="117">
        <f>INDEX('2. Reguleringsparameters'!$D$46:$E$50,MATCH('3. Investeringen'!C346,'2. Reguleringsparameters'!$B$46:$B$50,0),MATCH('3. Investeringen'!F346,'2. Reguleringsparameters'!$D$43:$E$43,0))</f>
        <v>0.5</v>
      </c>
      <c r="M346" s="117">
        <f t="shared" si="32"/>
        <v>39</v>
      </c>
      <c r="N346" s="172">
        <f t="shared" si="33"/>
        <v>2015</v>
      </c>
      <c r="O346" s="85">
        <v>131469.78</v>
      </c>
      <c r="P346" s="85">
        <v>0</v>
      </c>
      <c r="Q346" s="105"/>
    </row>
    <row r="347" spans="2:17" s="79" customFormat="1" x14ac:dyDescent="0.2">
      <c r="B347" s="85">
        <v>333</v>
      </c>
      <c r="C347" s="85" t="s">
        <v>146</v>
      </c>
      <c r="D347" s="85" t="s">
        <v>155</v>
      </c>
      <c r="E347" s="85" t="s">
        <v>174</v>
      </c>
      <c r="F347" s="85" t="s">
        <v>125</v>
      </c>
      <c r="G347" s="87" t="str">
        <f t="shared" si="34"/>
        <v>Nieuwe investeringen AD</v>
      </c>
      <c r="H347" s="87">
        <f t="shared" si="31"/>
        <v>0</v>
      </c>
      <c r="I347" s="87">
        <f t="shared" si="31"/>
        <v>1</v>
      </c>
      <c r="J347" s="85">
        <v>39</v>
      </c>
      <c r="K347" s="114">
        <v>2015</v>
      </c>
      <c r="L347" s="117">
        <f>INDEX('2. Reguleringsparameters'!$D$46:$E$50,MATCH('3. Investeringen'!C347,'2. Reguleringsparameters'!$B$46:$B$50,0),MATCH('3. Investeringen'!F347,'2. Reguleringsparameters'!$D$43:$E$43,0))</f>
        <v>0.5</v>
      </c>
      <c r="M347" s="117">
        <f t="shared" si="32"/>
        <v>39</v>
      </c>
      <c r="N347" s="172">
        <f t="shared" si="33"/>
        <v>2015</v>
      </c>
      <c r="O347" s="85">
        <v>20022.75</v>
      </c>
      <c r="P347" s="85">
        <v>0</v>
      </c>
      <c r="Q347" s="105"/>
    </row>
    <row r="348" spans="2:17" s="79" customFormat="1" x14ac:dyDescent="0.2">
      <c r="B348" s="85">
        <v>334</v>
      </c>
      <c r="C348" s="85" t="s">
        <v>146</v>
      </c>
      <c r="D348" s="85" t="s">
        <v>155</v>
      </c>
      <c r="E348" s="85" t="s">
        <v>174</v>
      </c>
      <c r="F348" s="85" t="s">
        <v>125</v>
      </c>
      <c r="G348" s="87" t="str">
        <f t="shared" si="34"/>
        <v>Nieuwe investeringen AD</v>
      </c>
      <c r="H348" s="87">
        <f t="shared" si="31"/>
        <v>0</v>
      </c>
      <c r="I348" s="87">
        <f t="shared" si="31"/>
        <v>1</v>
      </c>
      <c r="J348" s="85">
        <v>39</v>
      </c>
      <c r="K348" s="114">
        <v>2016</v>
      </c>
      <c r="L348" s="117">
        <f>INDEX('2. Reguleringsparameters'!$D$46:$E$50,MATCH('3. Investeringen'!C348,'2. Reguleringsparameters'!$B$46:$B$50,0),MATCH('3. Investeringen'!F348,'2. Reguleringsparameters'!$D$43:$E$43,0))</f>
        <v>0.5</v>
      </c>
      <c r="M348" s="117">
        <f t="shared" si="32"/>
        <v>39</v>
      </c>
      <c r="N348" s="172">
        <f t="shared" si="33"/>
        <v>2016</v>
      </c>
      <c r="O348" s="85">
        <v>118622.19999999998</v>
      </c>
      <c r="P348" s="85">
        <v>0</v>
      </c>
      <c r="Q348" s="105"/>
    </row>
    <row r="349" spans="2:17" s="79" customFormat="1" x14ac:dyDescent="0.2">
      <c r="B349" s="85">
        <v>335</v>
      </c>
      <c r="C349" s="85" t="s">
        <v>146</v>
      </c>
      <c r="D349" s="85" t="s">
        <v>155</v>
      </c>
      <c r="E349" s="85" t="s">
        <v>174</v>
      </c>
      <c r="F349" s="85" t="s">
        <v>125</v>
      </c>
      <c r="G349" s="87" t="str">
        <f t="shared" si="34"/>
        <v>Nieuwe investeringen AD</v>
      </c>
      <c r="H349" s="87">
        <f t="shared" si="31"/>
        <v>0</v>
      </c>
      <c r="I349" s="87">
        <f t="shared" si="31"/>
        <v>1</v>
      </c>
      <c r="J349" s="85">
        <v>39</v>
      </c>
      <c r="K349" s="114">
        <v>2016</v>
      </c>
      <c r="L349" s="117">
        <f>INDEX('2. Reguleringsparameters'!$D$46:$E$50,MATCH('3. Investeringen'!C349,'2. Reguleringsparameters'!$B$46:$B$50,0),MATCH('3. Investeringen'!F349,'2. Reguleringsparameters'!$D$43:$E$43,0))</f>
        <v>0.5</v>
      </c>
      <c r="M349" s="117">
        <f t="shared" si="32"/>
        <v>39</v>
      </c>
      <c r="N349" s="172">
        <f t="shared" si="33"/>
        <v>2016</v>
      </c>
      <c r="O349" s="85">
        <v>4892.71</v>
      </c>
      <c r="P349" s="85">
        <v>0</v>
      </c>
      <c r="Q349" s="105"/>
    </row>
    <row r="350" spans="2:17" s="79" customFormat="1" x14ac:dyDescent="0.2">
      <c r="B350" s="85">
        <v>336</v>
      </c>
      <c r="C350" s="85" t="s">
        <v>146</v>
      </c>
      <c r="D350" s="85" t="s">
        <v>155</v>
      </c>
      <c r="E350" s="85" t="s">
        <v>174</v>
      </c>
      <c r="F350" s="85" t="s">
        <v>125</v>
      </c>
      <c r="G350" s="87" t="str">
        <f t="shared" si="34"/>
        <v>Nieuwe investeringen AD</v>
      </c>
      <c r="H350" s="87">
        <f t="shared" si="31"/>
        <v>0</v>
      </c>
      <c r="I350" s="87">
        <f t="shared" si="31"/>
        <v>1</v>
      </c>
      <c r="J350" s="85">
        <v>39</v>
      </c>
      <c r="K350" s="114">
        <v>2017</v>
      </c>
      <c r="L350" s="117">
        <f>INDEX('2. Reguleringsparameters'!$D$46:$E$50,MATCH('3. Investeringen'!C350,'2. Reguleringsparameters'!$B$46:$B$50,0),MATCH('3. Investeringen'!F350,'2. Reguleringsparameters'!$D$43:$E$43,0))</f>
        <v>0.5</v>
      </c>
      <c r="M350" s="117">
        <f t="shared" si="32"/>
        <v>39</v>
      </c>
      <c r="N350" s="172">
        <f t="shared" si="33"/>
        <v>2017</v>
      </c>
      <c r="O350" s="85">
        <v>72408.509999999995</v>
      </c>
      <c r="P350" s="85">
        <v>0</v>
      </c>
      <c r="Q350" s="105"/>
    </row>
    <row r="351" spans="2:17" s="79" customFormat="1" x14ac:dyDescent="0.2">
      <c r="B351" s="85">
        <v>337</v>
      </c>
      <c r="C351" s="85" t="s">
        <v>146</v>
      </c>
      <c r="D351" s="85" t="s">
        <v>155</v>
      </c>
      <c r="E351" s="85" t="s">
        <v>231</v>
      </c>
      <c r="F351" s="85" t="s">
        <v>124</v>
      </c>
      <c r="G351" s="87" t="str">
        <f t="shared" ref="G351:G365" si="35">C351&amp;" "&amp;F351</f>
        <v>Nieuwe investeringen TD</v>
      </c>
      <c r="H351" s="87">
        <f t="shared" si="31"/>
        <v>1</v>
      </c>
      <c r="I351" s="87">
        <f t="shared" si="31"/>
        <v>0</v>
      </c>
      <c r="J351" s="85">
        <v>10</v>
      </c>
      <c r="K351" s="114">
        <v>2007</v>
      </c>
      <c r="L351" s="117">
        <f>INDEX('2. Reguleringsparameters'!$D$46:$E$50,MATCH('3. Investeringen'!C351,'2. Reguleringsparameters'!$B$46:$B$50,0),MATCH('3. Investeringen'!F351,'2. Reguleringsparameters'!$D$43:$E$43,0))</f>
        <v>0.5</v>
      </c>
      <c r="M351" s="117">
        <f t="shared" ref="M351:M365" si="36">IF(OR(J351=0,J351+K351+L351&lt;2011),0,MIN(J351,J351+L351+K351-2011))</f>
        <v>6.5</v>
      </c>
      <c r="N351" s="172">
        <f t="shared" ref="N351:N365" si="37">MAX(2011,K351)</f>
        <v>2011</v>
      </c>
      <c r="O351" s="85">
        <v>-482199.75050000002</v>
      </c>
      <c r="P351" s="85">
        <v>-504613.38630592672</v>
      </c>
    </row>
    <row r="352" spans="2:17" s="79" customFormat="1" x14ac:dyDescent="0.2">
      <c r="B352" s="85">
        <v>338</v>
      </c>
      <c r="C352" s="85" t="s">
        <v>146</v>
      </c>
      <c r="D352" s="85" t="s">
        <v>155</v>
      </c>
      <c r="E352" s="85" t="s">
        <v>231</v>
      </c>
      <c r="F352" s="85" t="s">
        <v>124</v>
      </c>
      <c r="G352" s="87" t="str">
        <f t="shared" si="35"/>
        <v>Nieuwe investeringen TD</v>
      </c>
      <c r="H352" s="87">
        <f t="shared" ref="H352:I373" si="38">IF($F352=H$14,1,0)</f>
        <v>1</v>
      </c>
      <c r="I352" s="87">
        <f t="shared" si="38"/>
        <v>0</v>
      </c>
      <c r="J352" s="85">
        <v>10</v>
      </c>
      <c r="K352" s="114">
        <v>2008</v>
      </c>
      <c r="L352" s="117">
        <f>INDEX('2. Reguleringsparameters'!$D$46:$E$50,MATCH('3. Investeringen'!C352,'2. Reguleringsparameters'!$B$46:$B$50,0),MATCH('3. Investeringen'!F352,'2. Reguleringsparameters'!$D$43:$E$43,0))</f>
        <v>0.5</v>
      </c>
      <c r="M352" s="117">
        <f t="shared" si="36"/>
        <v>7.5</v>
      </c>
      <c r="N352" s="172">
        <f t="shared" si="37"/>
        <v>2011</v>
      </c>
      <c r="O352" s="85">
        <v>-978550.73250000004</v>
      </c>
      <c r="P352" s="85">
        <v>-1012893.9490078201</v>
      </c>
    </row>
    <row r="353" spans="2:16" s="79" customFormat="1" x14ac:dyDescent="0.2">
      <c r="B353" s="85">
        <v>339</v>
      </c>
      <c r="C353" s="85" t="s">
        <v>146</v>
      </c>
      <c r="D353" s="85" t="s">
        <v>155</v>
      </c>
      <c r="E353" s="85" t="s">
        <v>231</v>
      </c>
      <c r="F353" s="85" t="s">
        <v>124</v>
      </c>
      <c r="G353" s="87" t="str">
        <f t="shared" si="35"/>
        <v>Nieuwe investeringen TD</v>
      </c>
      <c r="H353" s="87">
        <f t="shared" si="38"/>
        <v>1</v>
      </c>
      <c r="I353" s="87">
        <f t="shared" si="38"/>
        <v>0</v>
      </c>
      <c r="J353" s="85">
        <v>10</v>
      </c>
      <c r="K353" s="114">
        <v>2009</v>
      </c>
      <c r="L353" s="117">
        <f>INDEX('2. Reguleringsparameters'!$D$46:$E$50,MATCH('3. Investeringen'!C353,'2. Reguleringsparameters'!$B$46:$B$50,0),MATCH('3. Investeringen'!F353,'2. Reguleringsparameters'!$D$43:$E$43,0))</f>
        <v>0.5</v>
      </c>
      <c r="M353" s="117">
        <f t="shared" si="36"/>
        <v>8.5</v>
      </c>
      <c r="N353" s="172">
        <f t="shared" si="37"/>
        <v>2011</v>
      </c>
      <c r="O353" s="85">
        <v>-980940.00100000005</v>
      </c>
      <c r="P353" s="85">
        <v>-983882.8210029999</v>
      </c>
    </row>
    <row r="354" spans="2:16" s="79" customFormat="1" x14ac:dyDescent="0.2">
      <c r="B354" s="85">
        <v>340</v>
      </c>
      <c r="C354" s="85" t="s">
        <v>146</v>
      </c>
      <c r="D354" s="85" t="s">
        <v>155</v>
      </c>
      <c r="E354" s="85" t="s">
        <v>231</v>
      </c>
      <c r="F354" s="85" t="s">
        <v>124</v>
      </c>
      <c r="G354" s="87" t="str">
        <f t="shared" si="35"/>
        <v>Nieuwe investeringen TD</v>
      </c>
      <c r="H354" s="87">
        <f t="shared" si="38"/>
        <v>1</v>
      </c>
      <c r="I354" s="87">
        <f t="shared" si="38"/>
        <v>0</v>
      </c>
      <c r="J354" s="85">
        <v>10</v>
      </c>
      <c r="K354" s="114">
        <v>2010</v>
      </c>
      <c r="L354" s="117">
        <f>INDEX('2. Reguleringsparameters'!$D$46:$E$50,MATCH('3. Investeringen'!C354,'2. Reguleringsparameters'!$B$46:$B$50,0),MATCH('3. Investeringen'!F354,'2. Reguleringsparameters'!$D$43:$E$43,0))</f>
        <v>0.5</v>
      </c>
      <c r="M354" s="117">
        <f t="shared" si="36"/>
        <v>9.5</v>
      </c>
      <c r="N354" s="172">
        <f t="shared" si="37"/>
        <v>2011</v>
      </c>
      <c r="O354" s="85">
        <v>-2853118.3465</v>
      </c>
      <c r="P354" s="85">
        <v>-2853118.3465</v>
      </c>
    </row>
    <row r="355" spans="2:16" s="79" customFormat="1" x14ac:dyDescent="0.2">
      <c r="B355" s="85">
        <v>341</v>
      </c>
      <c r="C355" s="85" t="s">
        <v>146</v>
      </c>
      <c r="D355" s="85" t="s">
        <v>155</v>
      </c>
      <c r="E355" s="85" t="s">
        <v>231</v>
      </c>
      <c r="F355" s="85" t="s">
        <v>124</v>
      </c>
      <c r="G355" s="87" t="str">
        <f t="shared" si="35"/>
        <v>Nieuwe investeringen TD</v>
      </c>
      <c r="H355" s="87">
        <f t="shared" si="38"/>
        <v>1</v>
      </c>
      <c r="I355" s="87">
        <f t="shared" si="38"/>
        <v>0</v>
      </c>
      <c r="J355" s="85">
        <v>10</v>
      </c>
      <c r="K355" s="114">
        <v>2011</v>
      </c>
      <c r="L355" s="117">
        <f>INDEX('2. Reguleringsparameters'!$D$46:$E$50,MATCH('3. Investeringen'!C355,'2. Reguleringsparameters'!$B$46:$B$50,0),MATCH('3. Investeringen'!F355,'2. Reguleringsparameters'!$D$43:$E$43,0))</f>
        <v>0.5</v>
      </c>
      <c r="M355" s="117">
        <f t="shared" si="36"/>
        <v>10</v>
      </c>
      <c r="N355" s="172">
        <f t="shared" si="37"/>
        <v>2011</v>
      </c>
      <c r="O355" s="85">
        <v>-2765841.4</v>
      </c>
      <c r="P355" s="85">
        <v>0</v>
      </c>
    </row>
    <row r="356" spans="2:16" s="79" customFormat="1" x14ac:dyDescent="0.2">
      <c r="B356" s="85">
        <v>342</v>
      </c>
      <c r="C356" s="85" t="s">
        <v>146</v>
      </c>
      <c r="D356" s="85" t="s">
        <v>155</v>
      </c>
      <c r="E356" s="85" t="s">
        <v>231</v>
      </c>
      <c r="F356" s="85" t="s">
        <v>124</v>
      </c>
      <c r="G356" s="87" t="str">
        <f t="shared" si="35"/>
        <v>Nieuwe investeringen TD</v>
      </c>
      <c r="H356" s="87">
        <f t="shared" si="38"/>
        <v>1</v>
      </c>
      <c r="I356" s="87">
        <f t="shared" si="38"/>
        <v>0</v>
      </c>
      <c r="J356" s="85">
        <v>10</v>
      </c>
      <c r="K356" s="114">
        <v>2012</v>
      </c>
      <c r="L356" s="117">
        <f>INDEX('2. Reguleringsparameters'!$D$46:$E$50,MATCH('3. Investeringen'!C356,'2. Reguleringsparameters'!$B$46:$B$50,0),MATCH('3. Investeringen'!F356,'2. Reguleringsparameters'!$D$43:$E$43,0))</f>
        <v>0.5</v>
      </c>
      <c r="M356" s="117">
        <f t="shared" si="36"/>
        <v>10</v>
      </c>
      <c r="N356" s="172">
        <f t="shared" si="37"/>
        <v>2012</v>
      </c>
      <c r="O356" s="85">
        <v>-2402104.12</v>
      </c>
      <c r="P356" s="85">
        <v>0</v>
      </c>
    </row>
    <row r="357" spans="2:16" s="79" customFormat="1" x14ac:dyDescent="0.2">
      <c r="B357" s="85">
        <v>343</v>
      </c>
      <c r="C357" s="85" t="s">
        <v>146</v>
      </c>
      <c r="D357" s="85" t="s">
        <v>155</v>
      </c>
      <c r="E357" s="85" t="s">
        <v>231</v>
      </c>
      <c r="F357" s="85" t="s">
        <v>124</v>
      </c>
      <c r="G357" s="87" t="str">
        <f t="shared" si="35"/>
        <v>Nieuwe investeringen TD</v>
      </c>
      <c r="H357" s="87">
        <f t="shared" si="38"/>
        <v>1</v>
      </c>
      <c r="I357" s="87">
        <f t="shared" si="38"/>
        <v>0</v>
      </c>
      <c r="J357" s="85">
        <v>10</v>
      </c>
      <c r="K357" s="114">
        <v>2013</v>
      </c>
      <c r="L357" s="117">
        <f>INDEX('2. Reguleringsparameters'!$D$46:$E$50,MATCH('3. Investeringen'!C357,'2. Reguleringsparameters'!$B$46:$B$50,0),MATCH('3. Investeringen'!F357,'2. Reguleringsparameters'!$D$43:$E$43,0))</f>
        <v>0.5</v>
      </c>
      <c r="M357" s="117">
        <f t="shared" si="36"/>
        <v>10</v>
      </c>
      <c r="N357" s="172">
        <f t="shared" si="37"/>
        <v>2013</v>
      </c>
      <c r="O357" s="85">
        <v>-4106058.8960176702</v>
      </c>
      <c r="P357" s="85">
        <v>0</v>
      </c>
    </row>
    <row r="358" spans="2:16" s="79" customFormat="1" x14ac:dyDescent="0.2">
      <c r="B358" s="85">
        <v>344</v>
      </c>
      <c r="C358" s="85" t="s">
        <v>146</v>
      </c>
      <c r="D358" s="85" t="s">
        <v>155</v>
      </c>
      <c r="E358" s="85" t="s">
        <v>231</v>
      </c>
      <c r="F358" s="85" t="s">
        <v>124</v>
      </c>
      <c r="G358" s="87" t="str">
        <f t="shared" si="35"/>
        <v>Nieuwe investeringen TD</v>
      </c>
      <c r="H358" s="87">
        <f t="shared" si="38"/>
        <v>1</v>
      </c>
      <c r="I358" s="87">
        <f t="shared" si="38"/>
        <v>0</v>
      </c>
      <c r="J358" s="85">
        <v>10</v>
      </c>
      <c r="K358" s="114">
        <v>2014</v>
      </c>
      <c r="L358" s="117">
        <f>INDEX('2. Reguleringsparameters'!$D$46:$E$50,MATCH('3. Investeringen'!C358,'2. Reguleringsparameters'!$B$46:$B$50,0),MATCH('3. Investeringen'!F358,'2. Reguleringsparameters'!$D$43:$E$43,0))</f>
        <v>0.5</v>
      </c>
      <c r="M358" s="117">
        <f t="shared" si="36"/>
        <v>10</v>
      </c>
      <c r="N358" s="172">
        <f t="shared" si="37"/>
        <v>2014</v>
      </c>
      <c r="O358" s="85">
        <v>-3091875.35</v>
      </c>
      <c r="P358" s="85">
        <v>0</v>
      </c>
    </row>
    <row r="359" spans="2:16" s="79" customFormat="1" x14ac:dyDescent="0.2">
      <c r="B359" s="85">
        <v>345</v>
      </c>
      <c r="C359" s="85" t="s">
        <v>146</v>
      </c>
      <c r="D359" s="85" t="s">
        <v>155</v>
      </c>
      <c r="E359" s="85" t="s">
        <v>231</v>
      </c>
      <c r="F359" s="85" t="s">
        <v>124</v>
      </c>
      <c r="G359" s="87" t="str">
        <f t="shared" si="35"/>
        <v>Nieuwe investeringen TD</v>
      </c>
      <c r="H359" s="87">
        <f t="shared" si="38"/>
        <v>1</v>
      </c>
      <c r="I359" s="87">
        <f t="shared" si="38"/>
        <v>0</v>
      </c>
      <c r="J359" s="85">
        <v>10</v>
      </c>
      <c r="K359" s="114">
        <v>2015</v>
      </c>
      <c r="L359" s="117">
        <f>INDEX('2. Reguleringsparameters'!$D$46:$E$50,MATCH('3. Investeringen'!C359,'2. Reguleringsparameters'!$B$46:$B$50,0),MATCH('3. Investeringen'!F359,'2. Reguleringsparameters'!$D$43:$E$43,0))</f>
        <v>0.5</v>
      </c>
      <c r="M359" s="117">
        <f t="shared" si="36"/>
        <v>10</v>
      </c>
      <c r="N359" s="172">
        <f t="shared" si="37"/>
        <v>2015</v>
      </c>
      <c r="O359" s="85">
        <v>-1303929.28</v>
      </c>
      <c r="P359" s="85">
        <v>0</v>
      </c>
    </row>
    <row r="360" spans="2:16" s="79" customFormat="1" x14ac:dyDescent="0.2">
      <c r="B360" s="85">
        <v>346</v>
      </c>
      <c r="C360" s="85" t="s">
        <v>146</v>
      </c>
      <c r="D360" s="85" t="s">
        <v>155</v>
      </c>
      <c r="E360" s="85" t="s">
        <v>231</v>
      </c>
      <c r="F360" s="85" t="s">
        <v>124</v>
      </c>
      <c r="G360" s="87" t="str">
        <f t="shared" si="35"/>
        <v>Nieuwe investeringen TD</v>
      </c>
      <c r="H360" s="87">
        <f t="shared" si="38"/>
        <v>1</v>
      </c>
      <c r="I360" s="87">
        <f t="shared" si="38"/>
        <v>0</v>
      </c>
      <c r="J360" s="85">
        <v>10</v>
      </c>
      <c r="K360" s="114">
        <v>2016</v>
      </c>
      <c r="L360" s="117">
        <f>INDEX('2. Reguleringsparameters'!$D$46:$E$50,MATCH('3. Investeringen'!C360,'2. Reguleringsparameters'!$B$46:$B$50,0),MATCH('3. Investeringen'!F360,'2. Reguleringsparameters'!$D$43:$E$43,0))</f>
        <v>0.5</v>
      </c>
      <c r="M360" s="117">
        <f t="shared" si="36"/>
        <v>10</v>
      </c>
      <c r="N360" s="172">
        <f t="shared" si="37"/>
        <v>2016</v>
      </c>
      <c r="O360" s="85">
        <v>-3278631.47</v>
      </c>
      <c r="P360" s="85">
        <v>0</v>
      </c>
    </row>
    <row r="361" spans="2:16" s="79" customFormat="1" x14ac:dyDescent="0.2">
      <c r="B361" s="85">
        <v>347</v>
      </c>
      <c r="C361" s="85" t="s">
        <v>146</v>
      </c>
      <c r="D361" s="85" t="s">
        <v>155</v>
      </c>
      <c r="E361" s="85" t="s">
        <v>231</v>
      </c>
      <c r="F361" s="85" t="s">
        <v>124</v>
      </c>
      <c r="G361" s="87" t="str">
        <f t="shared" si="35"/>
        <v>Nieuwe investeringen TD</v>
      </c>
      <c r="H361" s="87">
        <f t="shared" si="38"/>
        <v>1</v>
      </c>
      <c r="I361" s="87">
        <f t="shared" si="38"/>
        <v>0</v>
      </c>
      <c r="J361" s="85">
        <v>5</v>
      </c>
      <c r="K361" s="114">
        <v>2012</v>
      </c>
      <c r="L361" s="117">
        <f>INDEX('2. Reguleringsparameters'!$D$46:$E$50,MATCH('3. Investeringen'!C361,'2. Reguleringsparameters'!$B$46:$B$50,0),MATCH('3. Investeringen'!F361,'2. Reguleringsparameters'!$D$43:$E$43,0))</f>
        <v>0.5</v>
      </c>
      <c r="M361" s="117">
        <f t="shared" si="36"/>
        <v>5</v>
      </c>
      <c r="N361" s="172">
        <f t="shared" si="37"/>
        <v>2012</v>
      </c>
      <c r="O361" s="85">
        <v>-16583816.720000001</v>
      </c>
      <c r="P361" s="85">
        <v>0</v>
      </c>
    </row>
    <row r="362" spans="2:16" s="79" customFormat="1" x14ac:dyDescent="0.2">
      <c r="B362" s="85">
        <v>348</v>
      </c>
      <c r="C362" s="85" t="s">
        <v>146</v>
      </c>
      <c r="D362" s="85" t="s">
        <v>155</v>
      </c>
      <c r="E362" s="85" t="s">
        <v>231</v>
      </c>
      <c r="F362" s="85" t="s">
        <v>124</v>
      </c>
      <c r="G362" s="87" t="str">
        <f t="shared" si="35"/>
        <v>Nieuwe investeringen TD</v>
      </c>
      <c r="H362" s="87">
        <f t="shared" si="38"/>
        <v>1</v>
      </c>
      <c r="I362" s="87">
        <f t="shared" si="38"/>
        <v>0</v>
      </c>
      <c r="J362" s="85">
        <v>5</v>
      </c>
      <c r="K362" s="114">
        <v>2013</v>
      </c>
      <c r="L362" s="117">
        <f>INDEX('2. Reguleringsparameters'!$D$46:$E$50,MATCH('3. Investeringen'!C362,'2. Reguleringsparameters'!$B$46:$B$50,0),MATCH('3. Investeringen'!F362,'2. Reguleringsparameters'!$D$43:$E$43,0))</f>
        <v>0.5</v>
      </c>
      <c r="M362" s="117">
        <f t="shared" si="36"/>
        <v>5</v>
      </c>
      <c r="N362" s="172">
        <f t="shared" si="37"/>
        <v>2013</v>
      </c>
      <c r="O362" s="85">
        <v>-7789798.2300000004</v>
      </c>
      <c r="P362" s="85">
        <v>0</v>
      </c>
    </row>
    <row r="363" spans="2:16" s="79" customFormat="1" x14ac:dyDescent="0.2">
      <c r="B363" s="85">
        <v>349</v>
      </c>
      <c r="C363" s="85" t="s">
        <v>146</v>
      </c>
      <c r="D363" s="85" t="s">
        <v>155</v>
      </c>
      <c r="E363" s="85" t="s">
        <v>231</v>
      </c>
      <c r="F363" s="85" t="s">
        <v>124</v>
      </c>
      <c r="G363" s="87" t="str">
        <f t="shared" si="35"/>
        <v>Nieuwe investeringen TD</v>
      </c>
      <c r="H363" s="87">
        <f t="shared" si="38"/>
        <v>1</v>
      </c>
      <c r="I363" s="87">
        <f t="shared" si="38"/>
        <v>0</v>
      </c>
      <c r="J363" s="85">
        <v>5</v>
      </c>
      <c r="K363" s="114">
        <v>2014</v>
      </c>
      <c r="L363" s="117">
        <f>INDEX('2. Reguleringsparameters'!$D$46:$E$50,MATCH('3. Investeringen'!C363,'2. Reguleringsparameters'!$B$46:$B$50,0),MATCH('3. Investeringen'!F363,'2. Reguleringsparameters'!$D$43:$E$43,0))</f>
        <v>0.5</v>
      </c>
      <c r="M363" s="117">
        <f t="shared" si="36"/>
        <v>5</v>
      </c>
      <c r="N363" s="172">
        <f t="shared" si="37"/>
        <v>2014</v>
      </c>
      <c r="O363" s="85">
        <v>-3189093.19</v>
      </c>
      <c r="P363" s="85">
        <v>0</v>
      </c>
    </row>
    <row r="364" spans="2:16" s="79" customFormat="1" x14ac:dyDescent="0.2">
      <c r="B364" s="85">
        <v>350</v>
      </c>
      <c r="C364" s="85" t="s">
        <v>146</v>
      </c>
      <c r="D364" s="85" t="s">
        <v>155</v>
      </c>
      <c r="E364" s="85" t="s">
        <v>231</v>
      </c>
      <c r="F364" s="85" t="s">
        <v>124</v>
      </c>
      <c r="G364" s="87" t="str">
        <f t="shared" si="35"/>
        <v>Nieuwe investeringen TD</v>
      </c>
      <c r="H364" s="87">
        <f t="shared" si="38"/>
        <v>1</v>
      </c>
      <c r="I364" s="87">
        <f t="shared" si="38"/>
        <v>0</v>
      </c>
      <c r="J364" s="85">
        <v>5</v>
      </c>
      <c r="K364" s="114">
        <v>2015</v>
      </c>
      <c r="L364" s="117">
        <f>INDEX('2. Reguleringsparameters'!$D$46:$E$50,MATCH('3. Investeringen'!C364,'2. Reguleringsparameters'!$B$46:$B$50,0),MATCH('3. Investeringen'!F364,'2. Reguleringsparameters'!$D$43:$E$43,0))</f>
        <v>0.5</v>
      </c>
      <c r="M364" s="117">
        <f t="shared" si="36"/>
        <v>5</v>
      </c>
      <c r="N364" s="172">
        <f t="shared" si="37"/>
        <v>2015</v>
      </c>
      <c r="O364" s="85">
        <v>-8333482.3899999997</v>
      </c>
      <c r="P364" s="85">
        <v>0</v>
      </c>
    </row>
    <row r="365" spans="2:16" s="79" customFormat="1" x14ac:dyDescent="0.2">
      <c r="B365" s="85">
        <v>351</v>
      </c>
      <c r="C365" s="85" t="s">
        <v>146</v>
      </c>
      <c r="D365" s="85" t="s">
        <v>155</v>
      </c>
      <c r="E365" s="85" t="s">
        <v>231</v>
      </c>
      <c r="F365" s="85" t="s">
        <v>124</v>
      </c>
      <c r="G365" s="87" t="str">
        <f t="shared" si="35"/>
        <v>Nieuwe investeringen TD</v>
      </c>
      <c r="H365" s="87">
        <f t="shared" si="38"/>
        <v>1</v>
      </c>
      <c r="I365" s="87">
        <f t="shared" si="38"/>
        <v>0</v>
      </c>
      <c r="J365" s="85">
        <v>5</v>
      </c>
      <c r="K365" s="114">
        <v>2016</v>
      </c>
      <c r="L365" s="117">
        <f>INDEX('2. Reguleringsparameters'!$D$46:$E$50,MATCH('3. Investeringen'!C365,'2. Reguleringsparameters'!$B$46:$B$50,0),MATCH('3. Investeringen'!F365,'2. Reguleringsparameters'!$D$43:$E$43,0))</f>
        <v>0.5</v>
      </c>
      <c r="M365" s="117">
        <f t="shared" si="36"/>
        <v>5</v>
      </c>
      <c r="N365" s="172">
        <f t="shared" si="37"/>
        <v>2016</v>
      </c>
      <c r="O365" s="85">
        <v>-4908294.03</v>
      </c>
      <c r="P365" s="85">
        <v>0</v>
      </c>
    </row>
    <row r="366" spans="2:16" s="79" customFormat="1" x14ac:dyDescent="0.2">
      <c r="B366" s="85">
        <v>352</v>
      </c>
      <c r="C366" s="85" t="s">
        <v>146</v>
      </c>
      <c r="D366" s="85" t="s">
        <v>155</v>
      </c>
      <c r="E366" s="85" t="s">
        <v>231</v>
      </c>
      <c r="F366" s="85" t="s">
        <v>124</v>
      </c>
      <c r="G366" s="87" t="str">
        <f t="shared" ref="G366" si="39">C366&amp;" "&amp;F366</f>
        <v>Nieuwe investeringen TD</v>
      </c>
      <c r="H366" s="87">
        <f t="shared" si="38"/>
        <v>1</v>
      </c>
      <c r="I366" s="87">
        <f t="shared" si="38"/>
        <v>0</v>
      </c>
      <c r="J366" s="85">
        <v>30</v>
      </c>
      <c r="K366" s="114">
        <v>2013</v>
      </c>
      <c r="L366" s="117">
        <f>INDEX('2. Reguleringsparameters'!$D$46:$E$50,MATCH('3. Investeringen'!C366,'2. Reguleringsparameters'!$B$46:$B$50,0),MATCH('3. Investeringen'!F366,'2. Reguleringsparameters'!$D$43:$E$43,0))</f>
        <v>0.5</v>
      </c>
      <c r="M366" s="117">
        <f t="shared" ref="M366" si="40">IF(OR(J366=0,J366+K366+L366&lt;2011),0,MIN(J366,J366+L366+K366-2011))</f>
        <v>30</v>
      </c>
      <c r="N366" s="172">
        <f t="shared" ref="N366" si="41">MAX(2011,K366)</f>
        <v>2013</v>
      </c>
      <c r="O366" s="85">
        <v>-881246.53885887098</v>
      </c>
      <c r="P366" s="85"/>
    </row>
    <row r="367" spans="2:16" s="79" customFormat="1" x14ac:dyDescent="0.2">
      <c r="B367" s="85">
        <v>353</v>
      </c>
      <c r="C367" s="85" t="s">
        <v>146</v>
      </c>
      <c r="D367" s="85" t="s">
        <v>155</v>
      </c>
      <c r="E367" s="85"/>
      <c r="F367" s="85" t="s">
        <v>124</v>
      </c>
      <c r="G367" s="87" t="str">
        <f t="shared" ref="G367:G373" si="42">C367&amp;" "&amp;F367</f>
        <v>Nieuwe investeringen TD</v>
      </c>
      <c r="H367" s="87">
        <f t="shared" si="38"/>
        <v>1</v>
      </c>
      <c r="I367" s="87">
        <f t="shared" si="38"/>
        <v>0</v>
      </c>
      <c r="J367" s="85">
        <v>55</v>
      </c>
      <c r="K367" s="114">
        <v>2020</v>
      </c>
      <c r="L367" s="117">
        <f>INDEX('2. Reguleringsparameters'!$D$46:$E$50,MATCH('3. Investeringen'!C367,'2. Reguleringsparameters'!$B$46:$B$50,0),MATCH('3. Investeringen'!F367,'2. Reguleringsparameters'!$D$43:$E$43,0))</f>
        <v>0.5</v>
      </c>
      <c r="M367" s="117">
        <f t="shared" ref="M367:M373" si="43">IF(OR(J367=0,J367+K367+L367&lt;2011),0,MIN(J367,J367+L367+K367-2011))</f>
        <v>55</v>
      </c>
      <c r="N367" s="172">
        <f t="shared" ref="N367:N373" si="44">MAX(2011,K367)</f>
        <v>2020</v>
      </c>
      <c r="O367" s="85">
        <v>18397152.704399999</v>
      </c>
      <c r="P367" s="85">
        <v>0</v>
      </c>
    </row>
    <row r="368" spans="2:16" s="79" customFormat="1" x14ac:dyDescent="0.2">
      <c r="B368" s="85">
        <v>354</v>
      </c>
      <c r="C368" s="85" t="s">
        <v>146</v>
      </c>
      <c r="D368" s="85" t="s">
        <v>155</v>
      </c>
      <c r="E368" s="85"/>
      <c r="F368" s="85" t="s">
        <v>124</v>
      </c>
      <c r="G368" s="87" t="str">
        <f t="shared" si="42"/>
        <v>Nieuwe investeringen TD</v>
      </c>
      <c r="H368" s="87">
        <f t="shared" si="38"/>
        <v>1</v>
      </c>
      <c r="I368" s="87">
        <f t="shared" si="38"/>
        <v>0</v>
      </c>
      <c r="J368" s="85">
        <v>45</v>
      </c>
      <c r="K368" s="114">
        <v>2020</v>
      </c>
      <c r="L368" s="117">
        <f>INDEX('2. Reguleringsparameters'!$D$46:$E$50,MATCH('3. Investeringen'!C368,'2. Reguleringsparameters'!$B$46:$B$50,0),MATCH('3. Investeringen'!F368,'2. Reguleringsparameters'!$D$43:$E$43,0))</f>
        <v>0.5</v>
      </c>
      <c r="M368" s="117">
        <f t="shared" si="43"/>
        <v>45</v>
      </c>
      <c r="N368" s="172">
        <f t="shared" si="44"/>
        <v>2020</v>
      </c>
      <c r="O368" s="85">
        <v>104056696.87899999</v>
      </c>
      <c r="P368" s="85">
        <v>0</v>
      </c>
    </row>
    <row r="369" spans="2:16" s="79" customFormat="1" x14ac:dyDescent="0.2">
      <c r="B369" s="85">
        <v>355</v>
      </c>
      <c r="C369" s="85" t="s">
        <v>146</v>
      </c>
      <c r="D369" s="85" t="s">
        <v>155</v>
      </c>
      <c r="E369" s="85"/>
      <c r="F369" s="85" t="s">
        <v>124</v>
      </c>
      <c r="G369" s="87" t="str">
        <f t="shared" si="42"/>
        <v>Nieuwe investeringen TD</v>
      </c>
      <c r="H369" s="87">
        <f t="shared" si="38"/>
        <v>1</v>
      </c>
      <c r="I369" s="87">
        <f t="shared" si="38"/>
        <v>0</v>
      </c>
      <c r="J369" s="85">
        <v>30</v>
      </c>
      <c r="K369" s="114">
        <v>2020</v>
      </c>
      <c r="L369" s="117">
        <f>INDEX('2. Reguleringsparameters'!$D$46:$E$50,MATCH('3. Investeringen'!C369,'2. Reguleringsparameters'!$B$46:$B$50,0),MATCH('3. Investeringen'!F369,'2. Reguleringsparameters'!$D$43:$E$43,0))</f>
        <v>0.5</v>
      </c>
      <c r="M369" s="117">
        <f t="shared" si="43"/>
        <v>30</v>
      </c>
      <c r="N369" s="172">
        <f t="shared" si="44"/>
        <v>2020</v>
      </c>
      <c r="O369" s="85">
        <v>7297582.6096000001</v>
      </c>
      <c r="P369" s="85">
        <v>0</v>
      </c>
    </row>
    <row r="370" spans="2:16" s="79" customFormat="1" x14ac:dyDescent="0.2">
      <c r="B370" s="85">
        <v>356</v>
      </c>
      <c r="C370" s="85" t="s">
        <v>146</v>
      </c>
      <c r="D370" s="85" t="s">
        <v>155</v>
      </c>
      <c r="E370" s="85"/>
      <c r="F370" s="85" t="s">
        <v>124</v>
      </c>
      <c r="G370" s="87" t="str">
        <f t="shared" si="42"/>
        <v>Nieuwe investeringen TD</v>
      </c>
      <c r="H370" s="87">
        <f t="shared" si="38"/>
        <v>1</v>
      </c>
      <c r="I370" s="87">
        <f t="shared" si="38"/>
        <v>0</v>
      </c>
      <c r="J370" s="85">
        <v>10</v>
      </c>
      <c r="K370" s="114">
        <v>2020</v>
      </c>
      <c r="L370" s="117">
        <f>INDEX('2. Reguleringsparameters'!$D$46:$E$50,MATCH('3. Investeringen'!C370,'2. Reguleringsparameters'!$B$46:$B$50,0),MATCH('3. Investeringen'!F370,'2. Reguleringsparameters'!$D$43:$E$43,0))</f>
        <v>0.5</v>
      </c>
      <c r="M370" s="117">
        <f t="shared" si="43"/>
        <v>10</v>
      </c>
      <c r="N370" s="172">
        <f t="shared" si="44"/>
        <v>2020</v>
      </c>
      <c r="O370" s="85">
        <v>160832.69339486968</v>
      </c>
      <c r="P370" s="85">
        <v>0</v>
      </c>
    </row>
    <row r="371" spans="2:16" s="79" customFormat="1" x14ac:dyDescent="0.2">
      <c r="B371" s="85">
        <v>357</v>
      </c>
      <c r="C371" s="85" t="s">
        <v>146</v>
      </c>
      <c r="D371" s="85" t="s">
        <v>155</v>
      </c>
      <c r="E371" s="85"/>
      <c r="F371" s="85" t="s">
        <v>124</v>
      </c>
      <c r="G371" s="87" t="str">
        <f t="shared" si="42"/>
        <v>Nieuwe investeringen TD</v>
      </c>
      <c r="H371" s="87">
        <f t="shared" si="38"/>
        <v>1</v>
      </c>
      <c r="I371" s="87">
        <f t="shared" si="38"/>
        <v>0</v>
      </c>
      <c r="J371" s="85">
        <v>0</v>
      </c>
      <c r="K371" s="114">
        <v>2020</v>
      </c>
      <c r="L371" s="117">
        <f>INDEX('2. Reguleringsparameters'!$D$46:$E$50,MATCH('3. Investeringen'!C371,'2. Reguleringsparameters'!$B$46:$B$50,0),MATCH('3. Investeringen'!F371,'2. Reguleringsparameters'!$D$43:$E$43,0))</f>
        <v>0.5</v>
      </c>
      <c r="M371" s="117">
        <f t="shared" si="43"/>
        <v>0</v>
      </c>
      <c r="N371" s="172">
        <f t="shared" si="44"/>
        <v>2020</v>
      </c>
      <c r="O371" s="85">
        <v>522887.81940000004</v>
      </c>
      <c r="P371" s="85">
        <v>0</v>
      </c>
    </row>
    <row r="372" spans="2:16" s="79" customFormat="1" x14ac:dyDescent="0.2">
      <c r="B372" s="85">
        <v>358</v>
      </c>
      <c r="C372" s="85" t="s">
        <v>146</v>
      </c>
      <c r="D372" s="85" t="s">
        <v>155</v>
      </c>
      <c r="E372" s="85"/>
      <c r="F372" s="85" t="s">
        <v>125</v>
      </c>
      <c r="G372" s="87" t="str">
        <f t="shared" si="42"/>
        <v>Nieuwe investeringen AD</v>
      </c>
      <c r="H372" s="87">
        <f t="shared" si="38"/>
        <v>0</v>
      </c>
      <c r="I372" s="87">
        <f t="shared" si="38"/>
        <v>1</v>
      </c>
      <c r="J372" s="85">
        <v>39</v>
      </c>
      <c r="K372" s="114">
        <v>2020</v>
      </c>
      <c r="L372" s="117">
        <f>INDEX('2. Reguleringsparameters'!$D$46:$E$50,MATCH('3. Investeringen'!C372,'2. Reguleringsparameters'!$B$46:$B$50,0),MATCH('3. Investeringen'!F372,'2. Reguleringsparameters'!$D$43:$E$43,0))</f>
        <v>0.5</v>
      </c>
      <c r="M372" s="117">
        <f t="shared" si="43"/>
        <v>39</v>
      </c>
      <c r="N372" s="172">
        <f t="shared" si="44"/>
        <v>2020</v>
      </c>
      <c r="O372" s="85">
        <v>45052662.696699999</v>
      </c>
      <c r="P372" s="85">
        <v>0</v>
      </c>
    </row>
    <row r="373" spans="2:16" s="79" customFormat="1" x14ac:dyDescent="0.2">
      <c r="B373" s="85">
        <v>359</v>
      </c>
      <c r="C373" s="85" t="s">
        <v>146</v>
      </c>
      <c r="D373" s="85" t="s">
        <v>155</v>
      </c>
      <c r="E373" s="85"/>
      <c r="F373" s="85" t="s">
        <v>125</v>
      </c>
      <c r="G373" s="87" t="str">
        <f t="shared" si="42"/>
        <v>Nieuwe investeringen AD</v>
      </c>
      <c r="H373" s="87">
        <f t="shared" si="38"/>
        <v>0</v>
      </c>
      <c r="I373" s="87">
        <f t="shared" si="38"/>
        <v>1</v>
      </c>
      <c r="J373" s="85">
        <v>39</v>
      </c>
      <c r="K373" s="114">
        <v>2020</v>
      </c>
      <c r="L373" s="117">
        <f>INDEX('2. Reguleringsparameters'!$D$46:$E$50,MATCH('3. Investeringen'!C373,'2. Reguleringsparameters'!$B$46:$B$50,0),MATCH('3. Investeringen'!F373,'2. Reguleringsparameters'!$D$43:$E$43,0))</f>
        <v>0.5</v>
      </c>
      <c r="M373" s="117">
        <f t="shared" si="43"/>
        <v>39</v>
      </c>
      <c r="N373" s="172">
        <f t="shared" si="44"/>
        <v>2020</v>
      </c>
      <c r="O373" s="85">
        <v>386025.81999999989</v>
      </c>
      <c r="P373" s="85">
        <v>0</v>
      </c>
    </row>
    <row r="374" spans="2:16" s="79" customFormat="1" x14ac:dyDescent="0.2">
      <c r="G374" s="145"/>
      <c r="L374" s="145"/>
      <c r="M374" s="145"/>
      <c r="N374" s="145"/>
      <c r="P374" s="145"/>
    </row>
    <row r="375" spans="2:16" s="79" customFormat="1" x14ac:dyDescent="0.2">
      <c r="G375" s="145"/>
      <c r="L375" s="145"/>
      <c r="M375" s="145"/>
      <c r="N375" s="145"/>
      <c r="P375" s="145"/>
    </row>
    <row r="376" spans="2:16" s="79" customFormat="1" x14ac:dyDescent="0.2">
      <c r="G376" s="145"/>
      <c r="L376" s="145"/>
      <c r="M376" s="145"/>
      <c r="N376" s="145"/>
      <c r="P376" s="145"/>
    </row>
    <row r="377" spans="2:16" s="79" customFormat="1" x14ac:dyDescent="0.2">
      <c r="G377" s="145"/>
      <c r="L377" s="145"/>
      <c r="M377" s="145"/>
      <c r="N377" s="145"/>
      <c r="P377" s="145"/>
    </row>
    <row r="378" spans="2:16" s="79" customFormat="1" x14ac:dyDescent="0.2">
      <c r="G378" s="145"/>
      <c r="L378" s="145"/>
      <c r="M378" s="145"/>
      <c r="N378" s="145"/>
      <c r="P378" s="145"/>
    </row>
    <row r="379" spans="2:16" s="79" customFormat="1" x14ac:dyDescent="0.2">
      <c r="G379" s="145"/>
      <c r="L379" s="145"/>
      <c r="M379" s="145"/>
      <c r="N379" s="145"/>
      <c r="P379" s="145"/>
    </row>
    <row r="380" spans="2:16" s="79" customFormat="1" x14ac:dyDescent="0.2">
      <c r="G380" s="145"/>
      <c r="L380" s="145"/>
      <c r="M380" s="145"/>
      <c r="N380" s="145"/>
      <c r="P380" s="145"/>
    </row>
    <row r="381" spans="2:16" s="79" customFormat="1" x14ac:dyDescent="0.2">
      <c r="G381" s="145"/>
      <c r="L381" s="145"/>
      <c r="M381" s="145"/>
      <c r="N381" s="145"/>
      <c r="P381" s="145"/>
    </row>
    <row r="382" spans="2:16" s="79" customFormat="1" x14ac:dyDescent="0.2">
      <c r="G382" s="145"/>
      <c r="L382" s="145"/>
      <c r="M382" s="145"/>
      <c r="N382" s="145"/>
      <c r="P382" s="145"/>
    </row>
    <row r="383" spans="2:16" s="79" customFormat="1" x14ac:dyDescent="0.2">
      <c r="G383" s="145"/>
      <c r="L383" s="145"/>
      <c r="M383" s="145"/>
      <c r="N383" s="145"/>
      <c r="P383" s="145"/>
    </row>
    <row r="384" spans="2:16" s="79" customFormat="1" x14ac:dyDescent="0.2">
      <c r="G384" s="145"/>
      <c r="L384" s="145"/>
      <c r="M384" s="145"/>
      <c r="N384" s="145"/>
      <c r="P384" s="145"/>
    </row>
    <row r="385" spans="7:16" s="79" customFormat="1" x14ac:dyDescent="0.2">
      <c r="G385" s="145"/>
      <c r="L385" s="145"/>
      <c r="M385" s="145"/>
      <c r="N385" s="145"/>
      <c r="P385" s="145"/>
    </row>
    <row r="386" spans="7:16" s="79" customFormat="1" x14ac:dyDescent="0.2">
      <c r="G386" s="145"/>
      <c r="L386" s="145"/>
      <c r="M386" s="145"/>
      <c r="N386" s="145"/>
      <c r="P386" s="145"/>
    </row>
    <row r="387" spans="7:16" s="79" customFormat="1" x14ac:dyDescent="0.2">
      <c r="G387" s="145"/>
      <c r="L387" s="145"/>
      <c r="M387" s="145"/>
      <c r="N387" s="145"/>
      <c r="P387" s="145"/>
    </row>
    <row r="388" spans="7:16" s="79" customFormat="1" x14ac:dyDescent="0.2">
      <c r="G388" s="145"/>
      <c r="L388" s="145"/>
      <c r="M388" s="145"/>
      <c r="N388" s="145"/>
      <c r="P388" s="145"/>
    </row>
    <row r="389" spans="7:16" s="79" customFormat="1" x14ac:dyDescent="0.2">
      <c r="G389" s="145"/>
      <c r="L389" s="145"/>
      <c r="M389" s="145"/>
      <c r="N389" s="145"/>
      <c r="P389" s="145"/>
    </row>
    <row r="390" spans="7:16" s="79" customFormat="1" x14ac:dyDescent="0.2">
      <c r="G390" s="145"/>
      <c r="L390" s="145"/>
      <c r="M390" s="145"/>
      <c r="N390" s="145"/>
      <c r="P390" s="145"/>
    </row>
    <row r="391" spans="7:16" s="79" customFormat="1" x14ac:dyDescent="0.2">
      <c r="G391" s="145"/>
      <c r="L391" s="145"/>
      <c r="M391" s="145"/>
      <c r="N391" s="145"/>
      <c r="P391" s="145"/>
    </row>
    <row r="392" spans="7:16" s="79" customFormat="1" x14ac:dyDescent="0.2">
      <c r="G392" s="145"/>
      <c r="L392" s="145"/>
      <c r="M392" s="145"/>
      <c r="N392" s="145"/>
      <c r="P392" s="145"/>
    </row>
    <row r="393" spans="7:16" s="79" customFormat="1" x14ac:dyDescent="0.2">
      <c r="G393" s="145"/>
      <c r="L393" s="145"/>
      <c r="M393" s="145"/>
      <c r="N393" s="145"/>
      <c r="P393" s="145"/>
    </row>
    <row r="394" spans="7:16" s="79" customFormat="1" x14ac:dyDescent="0.2">
      <c r="G394" s="145"/>
      <c r="L394" s="145"/>
      <c r="M394" s="145"/>
      <c r="N394" s="145"/>
      <c r="P394" s="145"/>
    </row>
    <row r="395" spans="7:16" s="79" customFormat="1" x14ac:dyDescent="0.2">
      <c r="G395" s="145"/>
      <c r="L395" s="145"/>
      <c r="M395" s="145"/>
      <c r="N395" s="145"/>
      <c r="P395" s="145"/>
    </row>
    <row r="396" spans="7:16" s="79" customFormat="1" x14ac:dyDescent="0.2">
      <c r="G396" s="145"/>
      <c r="L396" s="145"/>
      <c r="M396" s="145"/>
      <c r="N396" s="145"/>
      <c r="P396" s="145"/>
    </row>
    <row r="397" spans="7:16" s="79" customFormat="1" x14ac:dyDescent="0.2">
      <c r="G397" s="145"/>
      <c r="L397" s="145"/>
      <c r="M397" s="145"/>
      <c r="N397" s="145"/>
      <c r="P397" s="145"/>
    </row>
    <row r="398" spans="7:16" s="79" customFormat="1" x14ac:dyDescent="0.2">
      <c r="G398" s="145"/>
      <c r="L398" s="145"/>
      <c r="M398" s="145"/>
      <c r="N398" s="145"/>
      <c r="P398" s="145"/>
    </row>
    <row r="399" spans="7:16" s="79" customFormat="1" x14ac:dyDescent="0.2">
      <c r="G399" s="145"/>
      <c r="L399" s="145"/>
      <c r="M399" s="145"/>
      <c r="N399" s="145"/>
      <c r="P399" s="145"/>
    </row>
    <row r="400" spans="7:16" s="79" customFormat="1" x14ac:dyDescent="0.2">
      <c r="G400" s="145"/>
      <c r="L400" s="145"/>
      <c r="M400" s="145"/>
      <c r="N400" s="145"/>
      <c r="P400" s="145"/>
    </row>
    <row r="401" spans="7:16" s="79" customFormat="1" x14ac:dyDescent="0.2">
      <c r="G401" s="145"/>
      <c r="L401" s="145"/>
      <c r="M401" s="145"/>
      <c r="N401" s="145"/>
      <c r="P401" s="145"/>
    </row>
    <row r="402" spans="7:16" s="79" customFormat="1" x14ac:dyDescent="0.2">
      <c r="G402" s="145"/>
      <c r="L402" s="145"/>
      <c r="M402" s="145"/>
      <c r="N402" s="145"/>
      <c r="P402" s="145"/>
    </row>
    <row r="403" spans="7:16" s="79" customFormat="1" x14ac:dyDescent="0.2">
      <c r="G403" s="145"/>
      <c r="L403" s="145"/>
      <c r="M403" s="145"/>
      <c r="N403" s="145"/>
      <c r="P403" s="145"/>
    </row>
    <row r="404" spans="7:16" s="79" customFormat="1" x14ac:dyDescent="0.2">
      <c r="G404" s="145"/>
      <c r="L404" s="145"/>
      <c r="M404" s="145"/>
      <c r="N404" s="145"/>
      <c r="P404" s="145"/>
    </row>
    <row r="405" spans="7:16" s="79" customFormat="1" x14ac:dyDescent="0.2">
      <c r="G405" s="145"/>
      <c r="L405" s="145"/>
      <c r="M405" s="145"/>
      <c r="N405" s="145"/>
      <c r="P405" s="145"/>
    </row>
    <row r="406" spans="7:16" s="79" customFormat="1" x14ac:dyDescent="0.2">
      <c r="G406" s="145"/>
      <c r="L406" s="145"/>
      <c r="M406" s="145"/>
      <c r="N406" s="145"/>
      <c r="P406" s="145"/>
    </row>
    <row r="407" spans="7:16" s="79" customFormat="1" x14ac:dyDescent="0.2">
      <c r="G407" s="145"/>
      <c r="L407" s="145"/>
      <c r="M407" s="145"/>
      <c r="N407" s="145"/>
      <c r="P407" s="145"/>
    </row>
    <row r="408" spans="7:16" s="79" customFormat="1" x14ac:dyDescent="0.2">
      <c r="G408" s="145"/>
      <c r="L408" s="145"/>
      <c r="M408" s="145"/>
      <c r="N408" s="145"/>
      <c r="P408" s="145"/>
    </row>
    <row r="409" spans="7:16" s="79" customFormat="1" x14ac:dyDescent="0.2">
      <c r="G409" s="145"/>
      <c r="L409" s="145"/>
      <c r="M409" s="145"/>
      <c r="N409" s="145"/>
      <c r="P409" s="145"/>
    </row>
    <row r="410" spans="7:16" s="79" customFormat="1" x14ac:dyDescent="0.2">
      <c r="G410" s="145"/>
      <c r="L410" s="145"/>
      <c r="M410" s="145"/>
      <c r="N410" s="145"/>
      <c r="P410" s="145"/>
    </row>
    <row r="411" spans="7:16" s="79" customFormat="1" x14ac:dyDescent="0.2">
      <c r="G411" s="145"/>
      <c r="L411" s="145"/>
      <c r="M411" s="145"/>
      <c r="N411" s="145"/>
      <c r="P411" s="145"/>
    </row>
    <row r="412" spans="7:16" s="79" customFormat="1" x14ac:dyDescent="0.2">
      <c r="G412" s="145"/>
      <c r="L412" s="145"/>
      <c r="M412" s="145"/>
      <c r="N412" s="145"/>
      <c r="P412" s="145"/>
    </row>
    <row r="413" spans="7:16" s="79" customFormat="1" x14ac:dyDescent="0.2">
      <c r="G413" s="145"/>
      <c r="L413" s="145"/>
      <c r="M413" s="145"/>
      <c r="N413" s="145"/>
      <c r="P413" s="145"/>
    </row>
    <row r="414" spans="7:16" s="79" customFormat="1" x14ac:dyDescent="0.2">
      <c r="G414" s="145"/>
      <c r="L414" s="145"/>
      <c r="M414" s="145"/>
      <c r="N414" s="145"/>
      <c r="P414" s="145"/>
    </row>
    <row r="415" spans="7:16" s="79" customFormat="1" x14ac:dyDescent="0.2">
      <c r="G415" s="145"/>
      <c r="L415" s="145"/>
      <c r="M415" s="145"/>
      <c r="N415" s="145"/>
      <c r="P415" s="145"/>
    </row>
    <row r="416" spans="7:16" s="79" customFormat="1" x14ac:dyDescent="0.2">
      <c r="G416" s="145"/>
      <c r="L416" s="145"/>
      <c r="M416" s="145"/>
      <c r="N416" s="145"/>
      <c r="P416" s="145"/>
    </row>
    <row r="417" spans="7:16" s="79" customFormat="1" x14ac:dyDescent="0.2">
      <c r="G417" s="145"/>
      <c r="L417" s="145"/>
      <c r="M417" s="145"/>
      <c r="N417" s="145"/>
      <c r="P417" s="145"/>
    </row>
    <row r="418" spans="7:16" s="79" customFormat="1" x14ac:dyDescent="0.2">
      <c r="G418" s="145"/>
      <c r="L418" s="145"/>
      <c r="M418" s="145"/>
      <c r="N418" s="145"/>
      <c r="P418" s="145"/>
    </row>
    <row r="419" spans="7:16" s="79" customFormat="1" x14ac:dyDescent="0.2">
      <c r="G419" s="145"/>
      <c r="L419" s="145"/>
      <c r="M419" s="145"/>
      <c r="N419" s="145"/>
      <c r="P419" s="145"/>
    </row>
    <row r="420" spans="7:16" s="79" customFormat="1" x14ac:dyDescent="0.2">
      <c r="G420" s="145"/>
      <c r="L420" s="145"/>
      <c r="M420" s="145"/>
      <c r="N420" s="145"/>
      <c r="P420" s="145"/>
    </row>
    <row r="421" spans="7:16" s="79" customFormat="1" x14ac:dyDescent="0.2">
      <c r="G421" s="145"/>
      <c r="L421" s="145"/>
      <c r="M421" s="145"/>
      <c r="N421" s="145"/>
      <c r="P421" s="145"/>
    </row>
    <row r="422" spans="7:16" s="79" customFormat="1" x14ac:dyDescent="0.2">
      <c r="G422" s="145"/>
      <c r="L422" s="145"/>
      <c r="M422" s="145"/>
      <c r="N422" s="145"/>
      <c r="P422" s="145"/>
    </row>
    <row r="423" spans="7:16" s="79" customFormat="1" x14ac:dyDescent="0.2">
      <c r="G423" s="145"/>
      <c r="L423" s="145"/>
      <c r="M423" s="145"/>
      <c r="N423" s="145"/>
      <c r="P423" s="145"/>
    </row>
    <row r="424" spans="7:16" s="79" customFormat="1" x14ac:dyDescent="0.2">
      <c r="G424" s="145"/>
      <c r="L424" s="145"/>
      <c r="M424" s="145"/>
      <c r="N424" s="145"/>
      <c r="P424" s="145"/>
    </row>
    <row r="425" spans="7:16" s="79" customFormat="1" x14ac:dyDescent="0.2">
      <c r="G425" s="145"/>
      <c r="L425" s="145"/>
      <c r="M425" s="145"/>
      <c r="N425" s="145"/>
      <c r="P425" s="145"/>
    </row>
    <row r="426" spans="7:16" s="79" customFormat="1" x14ac:dyDescent="0.2">
      <c r="G426" s="145"/>
      <c r="L426" s="145"/>
      <c r="M426" s="145"/>
      <c r="N426" s="145"/>
      <c r="P426" s="145"/>
    </row>
    <row r="427" spans="7:16" s="79" customFormat="1" x14ac:dyDescent="0.2">
      <c r="G427" s="145"/>
      <c r="L427" s="145"/>
      <c r="M427" s="145"/>
      <c r="N427" s="145"/>
      <c r="P427" s="145"/>
    </row>
    <row r="428" spans="7:16" s="79" customFormat="1" x14ac:dyDescent="0.2">
      <c r="G428" s="145"/>
      <c r="L428" s="145"/>
      <c r="M428" s="145"/>
      <c r="N428" s="145"/>
      <c r="P428" s="145"/>
    </row>
    <row r="429" spans="7:16" s="79" customFormat="1" x14ac:dyDescent="0.2">
      <c r="G429" s="145"/>
      <c r="L429" s="145"/>
      <c r="M429" s="145"/>
      <c r="N429" s="145"/>
      <c r="P429" s="145"/>
    </row>
    <row r="430" spans="7:16" s="79" customFormat="1" x14ac:dyDescent="0.2">
      <c r="G430" s="145"/>
      <c r="L430" s="145"/>
      <c r="M430" s="145"/>
      <c r="N430" s="145"/>
      <c r="P430" s="145"/>
    </row>
    <row r="431" spans="7:16" s="79" customFormat="1" x14ac:dyDescent="0.2">
      <c r="G431" s="145"/>
      <c r="L431" s="145"/>
      <c r="M431" s="145"/>
      <c r="N431" s="145"/>
      <c r="P431" s="145"/>
    </row>
    <row r="432" spans="7:16" s="79" customFormat="1" x14ac:dyDescent="0.2">
      <c r="G432" s="145"/>
      <c r="L432" s="145"/>
      <c r="M432" s="145"/>
      <c r="N432" s="145"/>
      <c r="P432" s="145"/>
    </row>
    <row r="433" spans="7:16" s="79" customFormat="1" x14ac:dyDescent="0.2">
      <c r="G433" s="145"/>
      <c r="L433" s="145"/>
      <c r="M433" s="145"/>
      <c r="N433" s="145"/>
      <c r="P433" s="145"/>
    </row>
    <row r="434" spans="7:16" s="79" customFormat="1" x14ac:dyDescent="0.2">
      <c r="G434" s="145"/>
      <c r="L434" s="145"/>
      <c r="M434" s="145"/>
      <c r="N434" s="145"/>
      <c r="P434" s="145"/>
    </row>
    <row r="435" spans="7:16" s="79" customFormat="1" x14ac:dyDescent="0.2">
      <c r="G435" s="145"/>
      <c r="L435" s="145"/>
      <c r="M435" s="145"/>
      <c r="N435" s="145"/>
      <c r="P435" s="145"/>
    </row>
    <row r="436" spans="7:16" s="79" customFormat="1" x14ac:dyDescent="0.2">
      <c r="G436" s="145"/>
      <c r="L436" s="145"/>
      <c r="M436" s="145"/>
      <c r="N436" s="145"/>
      <c r="P436" s="145"/>
    </row>
    <row r="437" spans="7:16" s="79" customFormat="1" x14ac:dyDescent="0.2">
      <c r="G437" s="145"/>
      <c r="L437" s="145"/>
      <c r="M437" s="145"/>
      <c r="N437" s="145"/>
      <c r="P437" s="145"/>
    </row>
    <row r="438" spans="7:16" s="79" customFormat="1" x14ac:dyDescent="0.2">
      <c r="G438" s="145"/>
      <c r="L438" s="145"/>
      <c r="M438" s="145"/>
      <c r="N438" s="145"/>
      <c r="P438" s="145"/>
    </row>
    <row r="439" spans="7:16" s="79" customFormat="1" x14ac:dyDescent="0.2">
      <c r="G439" s="145"/>
      <c r="L439" s="145"/>
      <c r="M439" s="145"/>
      <c r="N439" s="145"/>
      <c r="P439" s="145"/>
    </row>
    <row r="440" spans="7:16" s="79" customFormat="1" x14ac:dyDescent="0.2">
      <c r="G440" s="145"/>
      <c r="L440" s="145"/>
      <c r="M440" s="145"/>
      <c r="N440" s="145"/>
      <c r="P440" s="145"/>
    </row>
    <row r="441" spans="7:16" s="79" customFormat="1" x14ac:dyDescent="0.2">
      <c r="G441" s="145"/>
      <c r="L441" s="145"/>
      <c r="M441" s="145"/>
      <c r="N441" s="145"/>
      <c r="P441" s="145"/>
    </row>
    <row r="442" spans="7:16" s="79" customFormat="1" x14ac:dyDescent="0.2">
      <c r="G442" s="145"/>
      <c r="L442" s="145"/>
      <c r="M442" s="145"/>
      <c r="N442" s="145"/>
      <c r="P442" s="145"/>
    </row>
    <row r="443" spans="7:16" s="79" customFormat="1" x14ac:dyDescent="0.2">
      <c r="G443" s="145"/>
      <c r="L443" s="145"/>
      <c r="M443" s="145"/>
      <c r="N443" s="145"/>
      <c r="P443" s="145"/>
    </row>
    <row r="444" spans="7:16" s="79" customFormat="1" x14ac:dyDescent="0.2">
      <c r="G444" s="145"/>
      <c r="L444" s="145"/>
      <c r="M444" s="145"/>
      <c r="N444" s="145"/>
      <c r="P444" s="145"/>
    </row>
    <row r="445" spans="7:16" s="79" customFormat="1" x14ac:dyDescent="0.2">
      <c r="G445" s="145"/>
      <c r="L445" s="145"/>
      <c r="M445" s="145"/>
      <c r="N445" s="145"/>
      <c r="P445" s="145"/>
    </row>
    <row r="446" spans="7:16" s="79" customFormat="1" x14ac:dyDescent="0.2">
      <c r="G446" s="145"/>
      <c r="L446" s="145"/>
      <c r="M446" s="145"/>
      <c r="N446" s="145"/>
      <c r="P446" s="145"/>
    </row>
    <row r="447" spans="7:16" s="79" customFormat="1" x14ac:dyDescent="0.2">
      <c r="G447" s="145"/>
      <c r="L447" s="145"/>
      <c r="M447" s="145"/>
      <c r="N447" s="145"/>
      <c r="P447" s="145"/>
    </row>
    <row r="448" spans="7:16" s="79" customFormat="1" x14ac:dyDescent="0.2">
      <c r="G448" s="145"/>
      <c r="L448" s="145"/>
      <c r="M448" s="145"/>
      <c r="N448" s="145"/>
      <c r="P448" s="145"/>
    </row>
    <row r="449" spans="7:16" s="79" customFormat="1" x14ac:dyDescent="0.2">
      <c r="G449" s="145"/>
      <c r="L449" s="145"/>
      <c r="M449" s="145"/>
      <c r="N449" s="145"/>
      <c r="P449" s="145"/>
    </row>
    <row r="450" spans="7:16" s="79" customFormat="1" x14ac:dyDescent="0.2">
      <c r="G450" s="145"/>
      <c r="L450" s="145"/>
      <c r="M450" s="145"/>
      <c r="N450" s="145"/>
      <c r="P450" s="145"/>
    </row>
    <row r="451" spans="7:16" s="79" customFormat="1" x14ac:dyDescent="0.2">
      <c r="G451" s="145"/>
      <c r="L451" s="145"/>
      <c r="M451" s="145"/>
      <c r="N451" s="145"/>
      <c r="P451" s="145"/>
    </row>
    <row r="452" spans="7:16" s="79" customFormat="1" x14ac:dyDescent="0.2">
      <c r="G452" s="145"/>
      <c r="L452" s="145"/>
      <c r="M452" s="145"/>
      <c r="N452" s="145"/>
      <c r="P452" s="145"/>
    </row>
    <row r="453" spans="7:16" s="79" customFormat="1" x14ac:dyDescent="0.2">
      <c r="G453" s="145"/>
      <c r="L453" s="145"/>
      <c r="M453" s="145"/>
      <c r="N453" s="145"/>
      <c r="P453" s="145"/>
    </row>
    <row r="454" spans="7:16" s="79" customFormat="1" x14ac:dyDescent="0.2">
      <c r="G454" s="145"/>
      <c r="L454" s="145"/>
      <c r="M454" s="145"/>
      <c r="N454" s="145"/>
      <c r="P454" s="145"/>
    </row>
    <row r="455" spans="7:16" s="79" customFormat="1" x14ac:dyDescent="0.2">
      <c r="G455" s="145"/>
      <c r="L455" s="145"/>
      <c r="M455" s="145"/>
      <c r="N455" s="145"/>
      <c r="P455" s="145"/>
    </row>
    <row r="456" spans="7:16" s="79" customFormat="1" x14ac:dyDescent="0.2">
      <c r="G456" s="145"/>
      <c r="L456" s="145"/>
      <c r="M456" s="145"/>
      <c r="N456" s="145"/>
      <c r="P456" s="145"/>
    </row>
    <row r="457" spans="7:16" s="79" customFormat="1" x14ac:dyDescent="0.2">
      <c r="G457" s="145"/>
      <c r="L457" s="145"/>
      <c r="M457" s="145"/>
      <c r="N457" s="145"/>
      <c r="P457" s="145"/>
    </row>
    <row r="458" spans="7:16" s="79" customFormat="1" x14ac:dyDescent="0.2">
      <c r="G458" s="145"/>
      <c r="L458" s="145"/>
      <c r="M458" s="145"/>
      <c r="N458" s="145"/>
      <c r="P458" s="145"/>
    </row>
    <row r="459" spans="7:16" s="79" customFormat="1" x14ac:dyDescent="0.2">
      <c r="G459" s="145"/>
      <c r="L459" s="145"/>
      <c r="M459" s="145"/>
      <c r="N459" s="145"/>
      <c r="P459" s="145"/>
    </row>
    <row r="460" spans="7:16" s="79" customFormat="1" x14ac:dyDescent="0.2">
      <c r="G460" s="145"/>
      <c r="L460" s="145"/>
      <c r="M460" s="145"/>
      <c r="N460" s="145"/>
      <c r="P460" s="145"/>
    </row>
    <row r="461" spans="7:16" s="79" customFormat="1" x14ac:dyDescent="0.2">
      <c r="G461" s="145"/>
      <c r="L461" s="145"/>
      <c r="M461" s="145"/>
      <c r="N461" s="145"/>
      <c r="P461" s="145"/>
    </row>
    <row r="462" spans="7:16" s="79" customFormat="1" x14ac:dyDescent="0.2">
      <c r="G462" s="145"/>
      <c r="L462" s="145"/>
      <c r="M462" s="145"/>
      <c r="N462" s="145"/>
      <c r="P462" s="145"/>
    </row>
    <row r="463" spans="7:16" s="79" customFormat="1" x14ac:dyDescent="0.2">
      <c r="G463" s="145"/>
      <c r="L463" s="145"/>
      <c r="M463" s="145"/>
      <c r="N463" s="145"/>
      <c r="P463" s="145"/>
    </row>
    <row r="464" spans="7:16" s="79" customFormat="1" x14ac:dyDescent="0.2">
      <c r="G464" s="145"/>
      <c r="L464" s="145"/>
      <c r="M464" s="145"/>
      <c r="N464" s="145"/>
      <c r="P464" s="145"/>
    </row>
    <row r="465" spans="7:16" s="79" customFormat="1" x14ac:dyDescent="0.2">
      <c r="G465" s="145"/>
      <c r="L465" s="145"/>
      <c r="M465" s="145"/>
      <c r="N465" s="145"/>
      <c r="P465" s="145"/>
    </row>
    <row r="466" spans="7:16" s="79" customFormat="1" x14ac:dyDescent="0.2">
      <c r="G466" s="145"/>
      <c r="L466" s="145"/>
      <c r="M466" s="145"/>
      <c r="N466" s="145"/>
      <c r="P466" s="145"/>
    </row>
    <row r="467" spans="7:16" s="79" customFormat="1" x14ac:dyDescent="0.2">
      <c r="G467" s="145"/>
      <c r="L467" s="145"/>
      <c r="M467" s="145"/>
      <c r="N467" s="145"/>
      <c r="P467" s="145"/>
    </row>
    <row r="468" spans="7:16" s="79" customFormat="1" x14ac:dyDescent="0.2">
      <c r="G468" s="145"/>
      <c r="L468" s="145"/>
      <c r="M468" s="145"/>
      <c r="N468" s="145"/>
      <c r="P468" s="145"/>
    </row>
    <row r="469" spans="7:16" s="79" customFormat="1" x14ac:dyDescent="0.2">
      <c r="G469" s="145"/>
      <c r="L469" s="145"/>
      <c r="M469" s="145"/>
      <c r="N469" s="145"/>
      <c r="P469" s="145"/>
    </row>
    <row r="470" spans="7:16" s="79" customFormat="1" x14ac:dyDescent="0.2">
      <c r="G470" s="145"/>
      <c r="L470" s="145"/>
      <c r="M470" s="145"/>
      <c r="N470" s="145"/>
      <c r="P470" s="145"/>
    </row>
    <row r="471" spans="7:16" s="79" customFormat="1" x14ac:dyDescent="0.2">
      <c r="G471" s="145"/>
      <c r="L471" s="145"/>
      <c r="M471" s="145"/>
      <c r="N471" s="145"/>
      <c r="P471" s="145"/>
    </row>
    <row r="472" spans="7:16" s="79" customFormat="1" x14ac:dyDescent="0.2">
      <c r="G472" s="145"/>
      <c r="L472" s="145"/>
      <c r="M472" s="145"/>
      <c r="N472" s="145"/>
      <c r="P472" s="145"/>
    </row>
    <row r="473" spans="7:16" s="79" customFormat="1" x14ac:dyDescent="0.2">
      <c r="G473" s="145"/>
      <c r="L473" s="145"/>
      <c r="M473" s="145"/>
      <c r="N473" s="145"/>
      <c r="P473" s="145"/>
    </row>
    <row r="474" spans="7:16" s="79" customFormat="1" x14ac:dyDescent="0.2">
      <c r="G474" s="145"/>
      <c r="L474" s="145"/>
      <c r="M474" s="145"/>
      <c r="N474" s="145"/>
      <c r="P474" s="145"/>
    </row>
    <row r="475" spans="7:16" s="79" customFormat="1" x14ac:dyDescent="0.2">
      <c r="G475" s="145"/>
      <c r="L475" s="145"/>
      <c r="M475" s="145"/>
      <c r="N475" s="145"/>
      <c r="P475" s="145"/>
    </row>
    <row r="476" spans="7:16" s="79" customFormat="1" x14ac:dyDescent="0.2">
      <c r="G476" s="145"/>
      <c r="L476" s="145"/>
      <c r="M476" s="145"/>
      <c r="N476" s="145"/>
      <c r="P476" s="145"/>
    </row>
    <row r="477" spans="7:16" s="79" customFormat="1" x14ac:dyDescent="0.2">
      <c r="G477" s="145"/>
      <c r="L477" s="145"/>
      <c r="M477" s="145"/>
      <c r="N477" s="145"/>
      <c r="P477" s="145"/>
    </row>
    <row r="478" spans="7:16" s="79" customFormat="1" x14ac:dyDescent="0.2">
      <c r="G478" s="145"/>
      <c r="L478" s="145"/>
      <c r="M478" s="145"/>
      <c r="N478" s="145"/>
      <c r="P478" s="145"/>
    </row>
    <row r="479" spans="7:16" s="79" customFormat="1" x14ac:dyDescent="0.2">
      <c r="G479" s="145"/>
      <c r="L479" s="145"/>
      <c r="M479" s="145"/>
      <c r="N479" s="145"/>
      <c r="P479" s="145"/>
    </row>
    <row r="480" spans="7:16" s="79" customFormat="1" x14ac:dyDescent="0.2">
      <c r="G480" s="145"/>
      <c r="L480" s="145"/>
      <c r="M480" s="145"/>
      <c r="N480" s="145"/>
      <c r="P480" s="145"/>
    </row>
    <row r="481" spans="7:16" s="79" customFormat="1" x14ac:dyDescent="0.2">
      <c r="G481" s="145"/>
      <c r="L481" s="145"/>
      <c r="M481" s="145"/>
      <c r="N481" s="145"/>
      <c r="P481" s="145"/>
    </row>
    <row r="482" spans="7:16" s="79" customFormat="1" x14ac:dyDescent="0.2">
      <c r="G482" s="145"/>
      <c r="L482" s="145"/>
      <c r="M482" s="145"/>
      <c r="N482" s="145"/>
      <c r="P482" s="145"/>
    </row>
    <row r="483" spans="7:16" s="79" customFormat="1" x14ac:dyDescent="0.2">
      <c r="G483" s="145"/>
      <c r="L483" s="145"/>
      <c r="M483" s="145"/>
      <c r="N483" s="145"/>
      <c r="P483" s="145"/>
    </row>
    <row r="484" spans="7:16" s="79" customFormat="1" x14ac:dyDescent="0.2">
      <c r="G484" s="145"/>
      <c r="L484" s="145"/>
      <c r="M484" s="145"/>
      <c r="N484" s="145"/>
      <c r="P484" s="145"/>
    </row>
    <row r="485" spans="7:16" s="79" customFormat="1" x14ac:dyDescent="0.2">
      <c r="G485" s="145"/>
      <c r="L485" s="145"/>
      <c r="M485" s="145"/>
      <c r="N485" s="145"/>
      <c r="P485" s="145"/>
    </row>
    <row r="486" spans="7:16" s="79" customFormat="1" x14ac:dyDescent="0.2">
      <c r="G486" s="145"/>
      <c r="L486" s="145"/>
      <c r="M486" s="145"/>
      <c r="N486" s="145"/>
      <c r="P486" s="145"/>
    </row>
    <row r="487" spans="7:16" s="79" customFormat="1" x14ac:dyDescent="0.2">
      <c r="G487" s="145"/>
      <c r="L487" s="145"/>
      <c r="M487" s="145"/>
      <c r="N487" s="145"/>
      <c r="P487" s="145"/>
    </row>
    <row r="488" spans="7:16" s="79" customFormat="1" x14ac:dyDescent="0.2">
      <c r="G488" s="145"/>
      <c r="L488" s="145"/>
      <c r="M488" s="145"/>
      <c r="N488" s="145"/>
      <c r="P488" s="145"/>
    </row>
    <row r="489" spans="7:16" s="79" customFormat="1" x14ac:dyDescent="0.2">
      <c r="G489" s="145"/>
      <c r="L489" s="145"/>
      <c r="M489" s="145"/>
      <c r="N489" s="145"/>
      <c r="P489" s="145"/>
    </row>
    <row r="490" spans="7:16" s="79" customFormat="1" x14ac:dyDescent="0.2">
      <c r="G490" s="145"/>
      <c r="L490" s="145"/>
      <c r="M490" s="145"/>
      <c r="N490" s="145"/>
      <c r="P490" s="145"/>
    </row>
    <row r="491" spans="7:16" s="79" customFormat="1" x14ac:dyDescent="0.2">
      <c r="G491" s="145"/>
      <c r="L491" s="145"/>
      <c r="M491" s="145"/>
      <c r="N491" s="145"/>
      <c r="P491" s="145"/>
    </row>
    <row r="492" spans="7:16" s="79" customFormat="1" x14ac:dyDescent="0.2">
      <c r="G492" s="145"/>
      <c r="L492" s="145"/>
      <c r="M492" s="145"/>
      <c r="N492" s="145"/>
      <c r="P492" s="145"/>
    </row>
    <row r="493" spans="7:16" s="79" customFormat="1" x14ac:dyDescent="0.2">
      <c r="G493" s="145"/>
      <c r="L493" s="145"/>
      <c r="M493" s="145"/>
      <c r="N493" s="145"/>
      <c r="P493" s="145"/>
    </row>
    <row r="494" spans="7:16" s="79" customFormat="1" x14ac:dyDescent="0.2">
      <c r="G494" s="145"/>
      <c r="L494" s="145"/>
      <c r="M494" s="145"/>
      <c r="N494" s="145"/>
      <c r="P494" s="145"/>
    </row>
    <row r="495" spans="7:16" s="79" customFormat="1" x14ac:dyDescent="0.2">
      <c r="G495" s="145"/>
      <c r="L495" s="145"/>
      <c r="M495" s="145"/>
      <c r="N495" s="145"/>
      <c r="P495" s="145"/>
    </row>
    <row r="496" spans="7:16" s="79" customFormat="1" x14ac:dyDescent="0.2">
      <c r="G496" s="145"/>
      <c r="L496" s="145"/>
      <c r="M496" s="145"/>
      <c r="N496" s="145"/>
      <c r="P496" s="145"/>
    </row>
    <row r="497" spans="7:16" s="79" customFormat="1" x14ac:dyDescent="0.2">
      <c r="G497" s="145"/>
      <c r="L497" s="145"/>
      <c r="M497" s="145"/>
      <c r="N497" s="145"/>
      <c r="P497" s="145"/>
    </row>
    <row r="498" spans="7:16" s="79" customFormat="1" x14ac:dyDescent="0.2">
      <c r="G498" s="145"/>
      <c r="L498" s="145"/>
      <c r="M498" s="145"/>
      <c r="N498" s="145"/>
      <c r="P498" s="145"/>
    </row>
    <row r="499" spans="7:16" s="79" customFormat="1" x14ac:dyDescent="0.2">
      <c r="G499" s="145"/>
      <c r="L499" s="145"/>
      <c r="M499" s="145"/>
      <c r="N499" s="145"/>
      <c r="P499" s="145"/>
    </row>
    <row r="500" spans="7:16" s="79" customFormat="1" x14ac:dyDescent="0.2">
      <c r="G500" s="145"/>
      <c r="L500" s="145"/>
      <c r="M500" s="145"/>
      <c r="N500" s="145"/>
      <c r="P500" s="145"/>
    </row>
    <row r="501" spans="7:16" s="79" customFormat="1" x14ac:dyDescent="0.2">
      <c r="G501" s="145"/>
      <c r="L501" s="145"/>
      <c r="M501" s="145"/>
      <c r="N501" s="145"/>
      <c r="P501" s="145"/>
    </row>
    <row r="502" spans="7:16" s="79" customFormat="1" x14ac:dyDescent="0.2">
      <c r="G502" s="145"/>
      <c r="L502" s="145"/>
      <c r="M502" s="145"/>
      <c r="N502" s="145"/>
      <c r="P502" s="145"/>
    </row>
    <row r="503" spans="7:16" s="79" customFormat="1" x14ac:dyDescent="0.2">
      <c r="G503" s="145"/>
      <c r="L503" s="145"/>
      <c r="M503" s="145"/>
      <c r="N503" s="145"/>
      <c r="P503" s="145"/>
    </row>
    <row r="504" spans="7:16" s="79" customFormat="1" x14ac:dyDescent="0.2">
      <c r="G504" s="145"/>
      <c r="L504" s="145"/>
      <c r="M504" s="145"/>
      <c r="N504" s="145"/>
      <c r="P504" s="145"/>
    </row>
    <row r="505" spans="7:16" s="79" customFormat="1" x14ac:dyDescent="0.2">
      <c r="G505" s="145"/>
      <c r="L505" s="145"/>
      <c r="M505" s="145"/>
      <c r="N505" s="145"/>
      <c r="P505" s="145"/>
    </row>
    <row r="506" spans="7:16" s="79" customFormat="1" x14ac:dyDescent="0.2">
      <c r="G506" s="145"/>
      <c r="L506" s="145"/>
      <c r="M506" s="145"/>
      <c r="N506" s="145"/>
      <c r="P506" s="145"/>
    </row>
    <row r="507" spans="7:16" s="79" customFormat="1" x14ac:dyDescent="0.2">
      <c r="G507" s="145"/>
      <c r="L507" s="145"/>
      <c r="M507" s="145"/>
      <c r="N507" s="145"/>
      <c r="P507" s="145"/>
    </row>
    <row r="508" spans="7:16" s="79" customFormat="1" x14ac:dyDescent="0.2">
      <c r="G508" s="145"/>
      <c r="L508" s="145"/>
      <c r="M508" s="145"/>
      <c r="N508" s="145"/>
      <c r="P508" s="145"/>
    </row>
    <row r="509" spans="7:16" s="79" customFormat="1" x14ac:dyDescent="0.2">
      <c r="G509" s="145"/>
      <c r="L509" s="145"/>
      <c r="M509" s="145"/>
      <c r="N509" s="145"/>
      <c r="P509" s="145"/>
    </row>
    <row r="510" spans="7:16" s="79" customFormat="1" x14ac:dyDescent="0.2">
      <c r="G510" s="145"/>
      <c r="L510" s="145"/>
      <c r="M510" s="145"/>
      <c r="N510" s="145"/>
      <c r="P510" s="145"/>
    </row>
    <row r="511" spans="7:16" s="79" customFormat="1" x14ac:dyDescent="0.2">
      <c r="G511" s="145"/>
      <c r="L511" s="145"/>
      <c r="M511" s="145"/>
      <c r="N511" s="145"/>
      <c r="P511" s="145"/>
    </row>
    <row r="512" spans="7:16" s="79" customFormat="1" x14ac:dyDescent="0.2">
      <c r="G512" s="145"/>
      <c r="L512" s="145"/>
      <c r="M512" s="145"/>
      <c r="N512" s="145"/>
      <c r="P512" s="145"/>
    </row>
    <row r="513" spans="7:16" s="79" customFormat="1" x14ac:dyDescent="0.2">
      <c r="G513" s="145"/>
      <c r="L513" s="145"/>
      <c r="M513" s="145"/>
      <c r="N513" s="145"/>
      <c r="P513" s="145"/>
    </row>
    <row r="514" spans="7:16" s="79" customFormat="1" x14ac:dyDescent="0.2">
      <c r="G514" s="145"/>
      <c r="L514" s="145"/>
      <c r="M514" s="145"/>
      <c r="N514" s="145"/>
      <c r="P514" s="145"/>
    </row>
    <row r="515" spans="7:16" s="79" customFormat="1" x14ac:dyDescent="0.2">
      <c r="G515" s="145"/>
      <c r="L515" s="145"/>
      <c r="M515" s="145"/>
      <c r="N515" s="145"/>
      <c r="P515" s="145"/>
    </row>
    <row r="516" spans="7:16" s="79" customFormat="1" x14ac:dyDescent="0.2">
      <c r="G516" s="145"/>
      <c r="L516" s="145"/>
      <c r="M516" s="145"/>
      <c r="N516" s="145"/>
      <c r="P516" s="145"/>
    </row>
    <row r="517" spans="7:16" s="79" customFormat="1" x14ac:dyDescent="0.2">
      <c r="G517" s="145"/>
      <c r="L517" s="145"/>
      <c r="M517" s="145"/>
      <c r="N517" s="145"/>
      <c r="P517" s="145"/>
    </row>
    <row r="518" spans="7:16" s="79" customFormat="1" x14ac:dyDescent="0.2">
      <c r="G518" s="145"/>
      <c r="L518" s="145"/>
      <c r="M518" s="145"/>
      <c r="N518" s="145"/>
      <c r="P518" s="145"/>
    </row>
    <row r="519" spans="7:16" s="79" customFormat="1" x14ac:dyDescent="0.2">
      <c r="G519" s="145"/>
      <c r="L519" s="145"/>
      <c r="M519" s="145"/>
      <c r="N519" s="145"/>
      <c r="P519" s="145"/>
    </row>
    <row r="520" spans="7:16" s="79" customFormat="1" x14ac:dyDescent="0.2">
      <c r="G520" s="145"/>
      <c r="L520" s="145"/>
      <c r="M520" s="145"/>
      <c r="N520" s="145"/>
      <c r="P520" s="145"/>
    </row>
    <row r="521" spans="7:16" s="79" customFormat="1" x14ac:dyDescent="0.2">
      <c r="G521" s="145"/>
      <c r="L521" s="145"/>
      <c r="M521" s="145"/>
      <c r="N521" s="145"/>
      <c r="P521" s="145"/>
    </row>
    <row r="522" spans="7:16" s="79" customFormat="1" x14ac:dyDescent="0.2">
      <c r="G522" s="145"/>
      <c r="L522" s="145"/>
      <c r="M522" s="145"/>
      <c r="N522" s="145"/>
      <c r="P522" s="145"/>
    </row>
    <row r="523" spans="7:16" s="79" customFormat="1" x14ac:dyDescent="0.2">
      <c r="G523" s="145"/>
      <c r="L523" s="145"/>
      <c r="M523" s="145"/>
      <c r="N523" s="145"/>
      <c r="P523" s="145"/>
    </row>
    <row r="524" spans="7:16" s="79" customFormat="1" x14ac:dyDescent="0.2">
      <c r="G524" s="145"/>
      <c r="L524" s="145"/>
      <c r="M524" s="145"/>
      <c r="N524" s="145"/>
      <c r="P524" s="145"/>
    </row>
    <row r="525" spans="7:16" s="79" customFormat="1" x14ac:dyDescent="0.2">
      <c r="G525" s="145"/>
      <c r="L525" s="145"/>
      <c r="M525" s="145"/>
      <c r="N525" s="145"/>
      <c r="P525" s="145"/>
    </row>
    <row r="526" spans="7:16" s="79" customFormat="1" x14ac:dyDescent="0.2">
      <c r="G526" s="145"/>
      <c r="L526" s="145"/>
      <c r="M526" s="145"/>
      <c r="N526" s="145"/>
      <c r="P526" s="145"/>
    </row>
    <row r="527" spans="7:16" s="79" customFormat="1" x14ac:dyDescent="0.2">
      <c r="G527" s="145"/>
      <c r="L527" s="145"/>
      <c r="M527" s="145"/>
      <c r="N527" s="145"/>
      <c r="P527" s="145"/>
    </row>
    <row r="528" spans="7:16" s="79" customFormat="1" x14ac:dyDescent="0.2">
      <c r="G528" s="145"/>
      <c r="L528" s="145"/>
      <c r="M528" s="145"/>
      <c r="N528" s="145"/>
      <c r="P528" s="145"/>
    </row>
    <row r="529" spans="7:16" s="79" customFormat="1" x14ac:dyDescent="0.2">
      <c r="G529" s="145"/>
      <c r="L529" s="145"/>
      <c r="M529" s="145"/>
      <c r="N529" s="145"/>
      <c r="P529" s="145"/>
    </row>
    <row r="530" spans="7:16" s="79" customFormat="1" x14ac:dyDescent="0.2">
      <c r="G530" s="145"/>
      <c r="L530" s="145"/>
      <c r="M530" s="145"/>
      <c r="N530" s="145"/>
      <c r="P530" s="145"/>
    </row>
    <row r="531" spans="7:16" s="79" customFormat="1" x14ac:dyDescent="0.2">
      <c r="G531" s="145"/>
      <c r="L531" s="145"/>
      <c r="M531" s="145"/>
      <c r="N531" s="145"/>
      <c r="P531" s="145"/>
    </row>
    <row r="532" spans="7:16" s="79" customFormat="1" x14ac:dyDescent="0.2">
      <c r="G532" s="145"/>
      <c r="L532" s="145"/>
      <c r="M532" s="145"/>
      <c r="N532" s="145"/>
      <c r="P532" s="145"/>
    </row>
    <row r="533" spans="7:16" s="79" customFormat="1" x14ac:dyDescent="0.2">
      <c r="G533" s="145"/>
      <c r="L533" s="145"/>
      <c r="M533" s="145"/>
      <c r="N533" s="145"/>
      <c r="P533" s="145"/>
    </row>
    <row r="534" spans="7:16" s="79" customFormat="1" x14ac:dyDescent="0.2">
      <c r="G534" s="145"/>
      <c r="L534" s="145"/>
      <c r="M534" s="145"/>
      <c r="N534" s="145"/>
      <c r="P534" s="145"/>
    </row>
    <row r="535" spans="7:16" s="79" customFormat="1" x14ac:dyDescent="0.2">
      <c r="G535" s="145"/>
      <c r="L535" s="145"/>
      <c r="M535" s="145"/>
      <c r="N535" s="145"/>
      <c r="P535" s="145"/>
    </row>
    <row r="536" spans="7:16" s="79" customFormat="1" x14ac:dyDescent="0.2">
      <c r="G536" s="145"/>
      <c r="L536" s="145"/>
      <c r="M536" s="145"/>
      <c r="N536" s="145"/>
      <c r="P536" s="145"/>
    </row>
    <row r="537" spans="7:16" s="79" customFormat="1" x14ac:dyDescent="0.2">
      <c r="G537" s="145"/>
      <c r="L537" s="145"/>
      <c r="M537" s="145"/>
      <c r="N537" s="145"/>
      <c r="P537" s="145"/>
    </row>
    <row r="538" spans="7:16" s="79" customFormat="1" x14ac:dyDescent="0.2">
      <c r="G538" s="145"/>
      <c r="L538" s="145"/>
      <c r="M538" s="145"/>
      <c r="N538" s="145"/>
      <c r="P538" s="145"/>
    </row>
    <row r="539" spans="7:16" s="79" customFormat="1" x14ac:dyDescent="0.2">
      <c r="G539" s="145"/>
      <c r="L539" s="145"/>
      <c r="M539" s="145"/>
      <c r="N539" s="145"/>
      <c r="P539" s="145"/>
    </row>
    <row r="540" spans="7:16" s="79" customFormat="1" x14ac:dyDescent="0.2">
      <c r="G540" s="145"/>
      <c r="L540" s="145"/>
      <c r="M540" s="145"/>
      <c r="N540" s="145"/>
      <c r="P540" s="145"/>
    </row>
    <row r="541" spans="7:16" s="79" customFormat="1" x14ac:dyDescent="0.2">
      <c r="G541" s="145"/>
      <c r="L541" s="145"/>
      <c r="M541" s="145"/>
      <c r="N541" s="145"/>
      <c r="P541" s="145"/>
    </row>
    <row r="542" spans="7:16" s="79" customFormat="1" x14ac:dyDescent="0.2">
      <c r="G542" s="145"/>
      <c r="L542" s="145"/>
      <c r="M542" s="145"/>
      <c r="N542" s="145"/>
      <c r="P542" s="145"/>
    </row>
    <row r="543" spans="7:16" s="79" customFormat="1" x14ac:dyDescent="0.2">
      <c r="G543" s="145"/>
      <c r="L543" s="145"/>
      <c r="M543" s="145"/>
      <c r="N543" s="145"/>
      <c r="P543" s="145"/>
    </row>
    <row r="544" spans="7:16" s="79" customFormat="1" x14ac:dyDescent="0.2">
      <c r="G544" s="145"/>
      <c r="L544" s="145"/>
      <c r="M544" s="145"/>
      <c r="N544" s="145"/>
      <c r="P544" s="145"/>
    </row>
    <row r="545" spans="7:16" s="79" customFormat="1" x14ac:dyDescent="0.2">
      <c r="G545" s="145"/>
      <c r="L545" s="145"/>
      <c r="M545" s="145"/>
      <c r="N545" s="145"/>
      <c r="P545" s="145"/>
    </row>
    <row r="546" spans="7:16" s="79" customFormat="1" x14ac:dyDescent="0.2">
      <c r="G546" s="145"/>
      <c r="L546" s="145"/>
      <c r="M546" s="145"/>
      <c r="N546" s="145"/>
      <c r="P546" s="145"/>
    </row>
    <row r="547" spans="7:16" s="79" customFormat="1" x14ac:dyDescent="0.2">
      <c r="G547" s="145"/>
      <c r="L547" s="145"/>
      <c r="M547" s="145"/>
      <c r="N547" s="145"/>
      <c r="P547" s="145"/>
    </row>
    <row r="548" spans="7:16" s="79" customFormat="1" x14ac:dyDescent="0.2">
      <c r="G548" s="145"/>
      <c r="L548" s="145"/>
      <c r="M548" s="145"/>
      <c r="N548" s="145"/>
      <c r="P548" s="145"/>
    </row>
    <row r="549" spans="7:16" s="79" customFormat="1" x14ac:dyDescent="0.2">
      <c r="G549" s="145"/>
      <c r="L549" s="145"/>
      <c r="M549" s="145"/>
      <c r="N549" s="145"/>
      <c r="P549" s="145"/>
    </row>
    <row r="550" spans="7:16" s="79" customFormat="1" x14ac:dyDescent="0.2">
      <c r="G550" s="145"/>
      <c r="L550" s="145"/>
      <c r="M550" s="145"/>
      <c r="N550" s="145"/>
      <c r="P550" s="145"/>
    </row>
    <row r="551" spans="7:16" s="79" customFormat="1" x14ac:dyDescent="0.2">
      <c r="G551" s="145"/>
      <c r="L551" s="145"/>
      <c r="M551" s="145"/>
      <c r="N551" s="145"/>
      <c r="P551" s="145"/>
    </row>
    <row r="552" spans="7:16" s="79" customFormat="1" x14ac:dyDescent="0.2">
      <c r="G552" s="145"/>
      <c r="L552" s="145"/>
      <c r="M552" s="145"/>
      <c r="N552" s="145"/>
      <c r="P552" s="145"/>
    </row>
    <row r="553" spans="7:16" s="79" customFormat="1" x14ac:dyDescent="0.2">
      <c r="G553" s="145"/>
      <c r="L553" s="145"/>
      <c r="M553" s="145"/>
      <c r="N553" s="145"/>
      <c r="P553" s="145"/>
    </row>
    <row r="554" spans="7:16" s="79" customFormat="1" x14ac:dyDescent="0.2">
      <c r="G554" s="145"/>
      <c r="L554" s="145"/>
      <c r="M554" s="145"/>
      <c r="N554" s="145"/>
      <c r="P554" s="145"/>
    </row>
    <row r="555" spans="7:16" s="79" customFormat="1" x14ac:dyDescent="0.2">
      <c r="G555" s="145"/>
      <c r="L555" s="145"/>
      <c r="M555" s="145"/>
      <c r="N555" s="145"/>
      <c r="P555" s="145"/>
    </row>
    <row r="556" spans="7:16" s="79" customFormat="1" x14ac:dyDescent="0.2">
      <c r="G556" s="145"/>
      <c r="L556" s="145"/>
      <c r="M556" s="145"/>
      <c r="N556" s="145"/>
      <c r="P556" s="145"/>
    </row>
    <row r="557" spans="7:16" s="79" customFormat="1" x14ac:dyDescent="0.2">
      <c r="G557" s="145"/>
      <c r="L557" s="145"/>
      <c r="M557" s="145"/>
      <c r="N557" s="145"/>
      <c r="P557" s="145"/>
    </row>
    <row r="558" spans="7:16" s="79" customFormat="1" x14ac:dyDescent="0.2">
      <c r="G558" s="145"/>
      <c r="L558" s="145"/>
      <c r="M558" s="145"/>
      <c r="N558" s="145"/>
      <c r="P558" s="145"/>
    </row>
    <row r="559" spans="7:16" s="79" customFormat="1" x14ac:dyDescent="0.2">
      <c r="G559" s="145"/>
      <c r="L559" s="145"/>
      <c r="M559" s="145"/>
      <c r="N559" s="145"/>
      <c r="P559" s="145"/>
    </row>
    <row r="560" spans="7:16" s="79" customFormat="1" x14ac:dyDescent="0.2">
      <c r="G560" s="145"/>
      <c r="L560" s="145"/>
      <c r="M560" s="145"/>
      <c r="N560" s="145"/>
      <c r="P560" s="145"/>
    </row>
    <row r="561" spans="7:16" s="79" customFormat="1" x14ac:dyDescent="0.2">
      <c r="G561" s="145"/>
      <c r="L561" s="145"/>
      <c r="M561" s="145"/>
      <c r="N561" s="145"/>
      <c r="P561" s="145"/>
    </row>
    <row r="562" spans="7:16" s="79" customFormat="1" x14ac:dyDescent="0.2">
      <c r="G562" s="145"/>
      <c r="L562" s="145"/>
      <c r="M562" s="145"/>
      <c r="N562" s="145"/>
      <c r="P562" s="145"/>
    </row>
    <row r="563" spans="7:16" s="79" customFormat="1" x14ac:dyDescent="0.2">
      <c r="G563" s="145"/>
      <c r="L563" s="145"/>
      <c r="M563" s="145"/>
      <c r="N563" s="145"/>
      <c r="P563" s="145"/>
    </row>
    <row r="564" spans="7:16" s="79" customFormat="1" x14ac:dyDescent="0.2">
      <c r="G564" s="145"/>
      <c r="L564" s="145"/>
      <c r="M564" s="145"/>
      <c r="N564" s="145"/>
      <c r="P564" s="145"/>
    </row>
    <row r="565" spans="7:16" s="79" customFormat="1" x14ac:dyDescent="0.2">
      <c r="G565" s="145"/>
      <c r="L565" s="145"/>
      <c r="M565" s="145"/>
      <c r="N565" s="145"/>
      <c r="P565" s="145"/>
    </row>
    <row r="566" spans="7:16" s="79" customFormat="1" x14ac:dyDescent="0.2">
      <c r="G566" s="145"/>
      <c r="L566" s="145"/>
      <c r="M566" s="145"/>
      <c r="N566" s="145"/>
      <c r="P566" s="145"/>
    </row>
    <row r="567" spans="7:16" s="79" customFormat="1" x14ac:dyDescent="0.2">
      <c r="G567" s="145"/>
      <c r="L567" s="145"/>
      <c r="M567" s="145"/>
      <c r="N567" s="145"/>
      <c r="P567" s="145"/>
    </row>
    <row r="568" spans="7:16" s="79" customFormat="1" x14ac:dyDescent="0.2">
      <c r="G568" s="145"/>
      <c r="L568" s="145"/>
      <c r="M568" s="145"/>
      <c r="N568" s="145"/>
      <c r="P568" s="145"/>
    </row>
    <row r="569" spans="7:16" s="79" customFormat="1" x14ac:dyDescent="0.2">
      <c r="G569" s="145"/>
      <c r="L569" s="145"/>
      <c r="M569" s="145"/>
      <c r="N569" s="145"/>
      <c r="P569" s="145"/>
    </row>
    <row r="570" spans="7:16" s="79" customFormat="1" x14ac:dyDescent="0.2">
      <c r="G570" s="145"/>
      <c r="L570" s="145"/>
      <c r="M570" s="145"/>
      <c r="N570" s="145"/>
      <c r="P570" s="145"/>
    </row>
    <row r="571" spans="7:16" s="79" customFormat="1" x14ac:dyDescent="0.2">
      <c r="G571" s="145"/>
      <c r="L571" s="145"/>
      <c r="M571" s="145"/>
      <c r="N571" s="145"/>
      <c r="P571" s="145"/>
    </row>
    <row r="572" spans="7:16" s="79" customFormat="1" x14ac:dyDescent="0.2">
      <c r="G572" s="145"/>
      <c r="L572" s="145"/>
      <c r="M572" s="145"/>
      <c r="N572" s="145"/>
      <c r="P572" s="145"/>
    </row>
    <row r="573" spans="7:16" s="79" customFormat="1" x14ac:dyDescent="0.2">
      <c r="G573" s="145"/>
      <c r="L573" s="145"/>
      <c r="M573" s="145"/>
      <c r="N573" s="145"/>
      <c r="P573" s="145"/>
    </row>
    <row r="574" spans="7:16" s="79" customFormat="1" x14ac:dyDescent="0.2">
      <c r="G574" s="145"/>
      <c r="L574" s="145"/>
      <c r="M574" s="145"/>
      <c r="N574" s="145"/>
      <c r="P574" s="145"/>
    </row>
    <row r="575" spans="7:16" s="79" customFormat="1" x14ac:dyDescent="0.2">
      <c r="G575" s="145"/>
      <c r="L575" s="145"/>
      <c r="M575" s="145"/>
      <c r="N575" s="145"/>
      <c r="P575" s="145"/>
    </row>
    <row r="576" spans="7:16" s="79" customFormat="1" x14ac:dyDescent="0.2">
      <c r="G576" s="145"/>
      <c r="L576" s="145"/>
      <c r="M576" s="145"/>
      <c r="N576" s="145"/>
      <c r="P576" s="145"/>
    </row>
    <row r="577" spans="7:16" s="79" customFormat="1" x14ac:dyDescent="0.2">
      <c r="G577" s="145"/>
      <c r="L577" s="145"/>
      <c r="M577" s="145"/>
      <c r="N577" s="145"/>
      <c r="P577" s="145"/>
    </row>
    <row r="578" spans="7:16" s="79" customFormat="1" x14ac:dyDescent="0.2">
      <c r="G578" s="145"/>
      <c r="L578" s="145"/>
      <c r="M578" s="145"/>
      <c r="N578" s="145"/>
      <c r="P578" s="145"/>
    </row>
    <row r="579" spans="7:16" s="79" customFormat="1" x14ac:dyDescent="0.2">
      <c r="G579" s="145"/>
      <c r="L579" s="145"/>
      <c r="M579" s="145"/>
      <c r="N579" s="145"/>
      <c r="P579" s="145"/>
    </row>
    <row r="580" spans="7:16" s="79" customFormat="1" x14ac:dyDescent="0.2">
      <c r="G580" s="145"/>
      <c r="L580" s="145"/>
      <c r="M580" s="145"/>
      <c r="N580" s="145"/>
      <c r="P580" s="145"/>
    </row>
    <row r="581" spans="7:16" s="79" customFormat="1" x14ac:dyDescent="0.2">
      <c r="G581" s="145"/>
      <c r="L581" s="145"/>
      <c r="M581" s="145"/>
      <c r="N581" s="145"/>
      <c r="P581" s="145"/>
    </row>
    <row r="582" spans="7:16" s="79" customFormat="1" x14ac:dyDescent="0.2">
      <c r="G582" s="145"/>
      <c r="L582" s="145"/>
      <c r="M582" s="145"/>
      <c r="N582" s="145"/>
      <c r="P582" s="145"/>
    </row>
    <row r="583" spans="7:16" s="79" customFormat="1" x14ac:dyDescent="0.2">
      <c r="G583" s="145"/>
      <c r="L583" s="145"/>
      <c r="M583" s="145"/>
      <c r="N583" s="145"/>
      <c r="P583" s="145"/>
    </row>
    <row r="584" spans="7:16" s="79" customFormat="1" x14ac:dyDescent="0.2">
      <c r="G584" s="145"/>
      <c r="L584" s="145"/>
      <c r="M584" s="145"/>
      <c r="N584" s="145"/>
      <c r="P584" s="145"/>
    </row>
    <row r="585" spans="7:16" s="79" customFormat="1" x14ac:dyDescent="0.2">
      <c r="G585" s="145"/>
      <c r="L585" s="145"/>
      <c r="M585" s="145"/>
      <c r="N585" s="145"/>
      <c r="P585" s="145"/>
    </row>
    <row r="586" spans="7:16" s="79" customFormat="1" x14ac:dyDescent="0.2">
      <c r="G586" s="145"/>
      <c r="L586" s="145"/>
      <c r="M586" s="145"/>
      <c r="N586" s="145"/>
      <c r="P586" s="145"/>
    </row>
    <row r="587" spans="7:16" s="79" customFormat="1" x14ac:dyDescent="0.2">
      <c r="G587" s="145"/>
      <c r="L587" s="145"/>
      <c r="M587" s="145"/>
      <c r="N587" s="145"/>
      <c r="P587" s="145"/>
    </row>
    <row r="588" spans="7:16" s="79" customFormat="1" x14ac:dyDescent="0.2">
      <c r="G588" s="145"/>
      <c r="L588" s="145"/>
      <c r="M588" s="145"/>
      <c r="N588" s="145"/>
      <c r="P588" s="145"/>
    </row>
    <row r="589" spans="7:16" s="79" customFormat="1" x14ac:dyDescent="0.2">
      <c r="G589" s="145"/>
      <c r="L589" s="145"/>
      <c r="M589" s="145"/>
      <c r="N589" s="145"/>
      <c r="P589" s="145"/>
    </row>
    <row r="590" spans="7:16" s="79" customFormat="1" x14ac:dyDescent="0.2">
      <c r="G590" s="145"/>
      <c r="L590" s="145"/>
      <c r="M590" s="145"/>
      <c r="N590" s="145"/>
      <c r="P590" s="145"/>
    </row>
    <row r="591" spans="7:16" s="79" customFormat="1" x14ac:dyDescent="0.2">
      <c r="G591" s="145"/>
      <c r="L591" s="145"/>
      <c r="M591" s="145"/>
      <c r="N591" s="145"/>
      <c r="P591" s="145"/>
    </row>
    <row r="592" spans="7:16" s="79" customFormat="1" x14ac:dyDescent="0.2">
      <c r="G592" s="145"/>
      <c r="L592" s="145"/>
      <c r="M592" s="145"/>
      <c r="N592" s="145"/>
      <c r="P592" s="145"/>
    </row>
    <row r="593" spans="7:16" s="79" customFormat="1" x14ac:dyDescent="0.2">
      <c r="G593" s="145"/>
      <c r="L593" s="145"/>
      <c r="M593" s="145"/>
      <c r="N593" s="145"/>
      <c r="P593" s="145"/>
    </row>
    <row r="594" spans="7:16" s="79" customFormat="1" x14ac:dyDescent="0.2">
      <c r="G594" s="145"/>
      <c r="L594" s="145"/>
      <c r="M594" s="145"/>
      <c r="N594" s="145"/>
      <c r="P594" s="145"/>
    </row>
    <row r="595" spans="7:16" s="79" customFormat="1" x14ac:dyDescent="0.2">
      <c r="G595" s="145"/>
      <c r="L595" s="145"/>
      <c r="M595" s="145"/>
      <c r="N595" s="145"/>
      <c r="P595" s="145"/>
    </row>
    <row r="596" spans="7:16" s="79" customFormat="1" x14ac:dyDescent="0.2">
      <c r="G596" s="145"/>
      <c r="L596" s="145"/>
      <c r="M596" s="145"/>
      <c r="N596" s="145"/>
      <c r="P596" s="145"/>
    </row>
    <row r="597" spans="7:16" s="79" customFormat="1" x14ac:dyDescent="0.2">
      <c r="G597" s="145"/>
      <c r="L597" s="145"/>
      <c r="M597" s="145"/>
      <c r="N597" s="145"/>
      <c r="P597" s="145"/>
    </row>
    <row r="598" spans="7:16" s="79" customFormat="1" x14ac:dyDescent="0.2">
      <c r="G598" s="145"/>
      <c r="L598" s="145"/>
      <c r="M598" s="145"/>
      <c r="N598" s="145"/>
      <c r="P598" s="145"/>
    </row>
    <row r="599" spans="7:16" s="79" customFormat="1" x14ac:dyDescent="0.2">
      <c r="G599" s="145"/>
      <c r="L599" s="145"/>
      <c r="M599" s="145"/>
      <c r="N599" s="145"/>
      <c r="P599" s="145"/>
    </row>
    <row r="600" spans="7:16" s="79" customFormat="1" x14ac:dyDescent="0.2">
      <c r="G600" s="145"/>
      <c r="L600" s="145"/>
      <c r="M600" s="145"/>
      <c r="N600" s="145"/>
      <c r="P600" s="145"/>
    </row>
    <row r="601" spans="7:16" s="79" customFormat="1" x14ac:dyDescent="0.2">
      <c r="G601" s="145"/>
      <c r="L601" s="145"/>
      <c r="M601" s="145"/>
      <c r="N601" s="145"/>
      <c r="P601" s="145"/>
    </row>
    <row r="602" spans="7:16" s="79" customFormat="1" x14ac:dyDescent="0.2">
      <c r="G602" s="145"/>
      <c r="L602" s="145"/>
      <c r="M602" s="145"/>
      <c r="N602" s="145"/>
      <c r="P602" s="145"/>
    </row>
    <row r="603" spans="7:16" s="79" customFormat="1" x14ac:dyDescent="0.2">
      <c r="G603" s="145"/>
      <c r="L603" s="145"/>
      <c r="M603" s="145"/>
      <c r="N603" s="145"/>
      <c r="P603" s="145"/>
    </row>
    <row r="604" spans="7:16" s="79" customFormat="1" x14ac:dyDescent="0.2">
      <c r="G604" s="145"/>
      <c r="L604" s="145"/>
      <c r="M604" s="145"/>
      <c r="N604" s="145"/>
      <c r="P604" s="145"/>
    </row>
    <row r="605" spans="7:16" s="79" customFormat="1" x14ac:dyDescent="0.2">
      <c r="G605" s="145"/>
      <c r="L605" s="145"/>
      <c r="M605" s="145"/>
      <c r="N605" s="145"/>
      <c r="P605" s="145"/>
    </row>
    <row r="606" spans="7:16" s="79" customFormat="1" x14ac:dyDescent="0.2">
      <c r="G606" s="145"/>
      <c r="L606" s="145"/>
      <c r="M606" s="145"/>
      <c r="N606" s="145"/>
      <c r="P606" s="145"/>
    </row>
    <row r="607" spans="7:16" s="79" customFormat="1" x14ac:dyDescent="0.2">
      <c r="G607" s="145"/>
      <c r="L607" s="145"/>
      <c r="M607" s="145"/>
      <c r="N607" s="145"/>
      <c r="P607" s="145"/>
    </row>
    <row r="608" spans="7:16" s="79" customFormat="1" x14ac:dyDescent="0.2">
      <c r="G608" s="145"/>
      <c r="L608" s="145"/>
      <c r="M608" s="145"/>
      <c r="N608" s="145"/>
      <c r="P608" s="145"/>
    </row>
    <row r="609" spans="7:16" s="79" customFormat="1" x14ac:dyDescent="0.2">
      <c r="G609" s="145"/>
      <c r="L609" s="145"/>
      <c r="M609" s="145"/>
      <c r="N609" s="145"/>
      <c r="P609" s="145"/>
    </row>
    <row r="610" spans="7:16" s="79" customFormat="1" x14ac:dyDescent="0.2">
      <c r="G610" s="145"/>
      <c r="L610" s="145"/>
      <c r="M610" s="145"/>
      <c r="N610" s="145"/>
      <c r="P610" s="145"/>
    </row>
    <row r="611" spans="7:16" s="79" customFormat="1" x14ac:dyDescent="0.2">
      <c r="G611" s="145"/>
      <c r="L611" s="145"/>
      <c r="M611" s="145"/>
      <c r="N611" s="145"/>
      <c r="P611" s="145"/>
    </row>
    <row r="612" spans="7:16" s="79" customFormat="1" x14ac:dyDescent="0.2">
      <c r="G612" s="145"/>
      <c r="L612" s="145"/>
      <c r="M612" s="145"/>
      <c r="N612" s="145"/>
      <c r="P612" s="145"/>
    </row>
    <row r="613" spans="7:16" s="79" customFormat="1" x14ac:dyDescent="0.2">
      <c r="G613" s="145"/>
      <c r="L613" s="145"/>
      <c r="M613" s="145"/>
      <c r="N613" s="145"/>
      <c r="P613" s="145"/>
    </row>
    <row r="614" spans="7:16" s="79" customFormat="1" x14ac:dyDescent="0.2">
      <c r="G614" s="145"/>
      <c r="L614" s="145"/>
      <c r="M614" s="145"/>
      <c r="N614" s="145"/>
      <c r="P614" s="145"/>
    </row>
    <row r="615" spans="7:16" s="79" customFormat="1" x14ac:dyDescent="0.2">
      <c r="G615" s="145"/>
      <c r="L615" s="145"/>
      <c r="M615" s="145"/>
      <c r="N615" s="145"/>
      <c r="P615" s="145"/>
    </row>
    <row r="616" spans="7:16" s="79" customFormat="1" x14ac:dyDescent="0.2">
      <c r="G616" s="145"/>
      <c r="L616" s="145"/>
      <c r="M616" s="145"/>
      <c r="N616" s="145"/>
      <c r="P616" s="145"/>
    </row>
    <row r="617" spans="7:16" s="79" customFormat="1" x14ac:dyDescent="0.2">
      <c r="G617" s="145"/>
      <c r="L617" s="145"/>
      <c r="M617" s="145"/>
      <c r="N617" s="145"/>
      <c r="P617" s="145"/>
    </row>
    <row r="618" spans="7:16" s="79" customFormat="1" x14ac:dyDescent="0.2">
      <c r="G618" s="145"/>
      <c r="L618" s="145"/>
      <c r="M618" s="145"/>
      <c r="N618" s="145"/>
      <c r="P618" s="145"/>
    </row>
    <row r="619" spans="7:16" s="79" customFormat="1" x14ac:dyDescent="0.2">
      <c r="G619" s="145"/>
      <c r="L619" s="145"/>
      <c r="M619" s="145"/>
      <c r="N619" s="145"/>
      <c r="P619" s="145"/>
    </row>
    <row r="620" spans="7:16" s="79" customFormat="1" x14ac:dyDescent="0.2">
      <c r="G620" s="145"/>
      <c r="L620" s="145"/>
      <c r="M620" s="145"/>
      <c r="N620" s="145"/>
      <c r="P620" s="145"/>
    </row>
    <row r="621" spans="7:16" s="79" customFormat="1" x14ac:dyDescent="0.2">
      <c r="G621" s="145"/>
      <c r="L621" s="145"/>
      <c r="M621" s="145"/>
      <c r="N621" s="145"/>
      <c r="P621" s="145"/>
    </row>
    <row r="622" spans="7:16" s="79" customFormat="1" x14ac:dyDescent="0.2">
      <c r="G622" s="145"/>
      <c r="L622" s="145"/>
      <c r="M622" s="145"/>
      <c r="N622" s="145"/>
      <c r="P622" s="145"/>
    </row>
    <row r="623" spans="7:16" s="79" customFormat="1" x14ac:dyDescent="0.2">
      <c r="G623" s="145"/>
      <c r="L623" s="145"/>
      <c r="M623" s="145"/>
      <c r="N623" s="145"/>
      <c r="P623" s="145"/>
    </row>
    <row r="624" spans="7:16" s="79" customFormat="1" x14ac:dyDescent="0.2">
      <c r="G624" s="145"/>
      <c r="L624" s="145"/>
      <c r="M624" s="145"/>
      <c r="N624" s="145"/>
      <c r="P624" s="145"/>
    </row>
    <row r="625" spans="7:16" s="79" customFormat="1" x14ac:dyDescent="0.2">
      <c r="G625" s="145"/>
      <c r="L625" s="145"/>
      <c r="M625" s="145"/>
      <c r="N625" s="145"/>
      <c r="P625" s="145"/>
    </row>
    <row r="626" spans="7:16" s="79" customFormat="1" x14ac:dyDescent="0.2">
      <c r="G626" s="145"/>
      <c r="L626" s="145"/>
      <c r="M626" s="145"/>
      <c r="N626" s="145"/>
      <c r="P626" s="145"/>
    </row>
    <row r="627" spans="7:16" s="79" customFormat="1" x14ac:dyDescent="0.2">
      <c r="G627" s="145"/>
      <c r="L627" s="145"/>
      <c r="M627" s="145"/>
      <c r="N627" s="145"/>
      <c r="P627" s="145"/>
    </row>
    <row r="628" spans="7:16" s="79" customFormat="1" x14ac:dyDescent="0.2">
      <c r="G628" s="145"/>
      <c r="L628" s="145"/>
      <c r="M628" s="145"/>
      <c r="N628" s="145"/>
      <c r="P628" s="145"/>
    </row>
    <row r="629" spans="7:16" s="79" customFormat="1" x14ac:dyDescent="0.2">
      <c r="G629" s="145"/>
      <c r="L629" s="145"/>
      <c r="M629" s="145"/>
      <c r="N629" s="145"/>
      <c r="P629" s="145"/>
    </row>
    <row r="630" spans="7:16" s="79" customFormat="1" x14ac:dyDescent="0.2">
      <c r="G630" s="145"/>
      <c r="L630" s="145"/>
      <c r="M630" s="145"/>
      <c r="N630" s="145"/>
      <c r="P630" s="145"/>
    </row>
    <row r="631" spans="7:16" s="79" customFormat="1" x14ac:dyDescent="0.2">
      <c r="G631" s="145"/>
      <c r="L631" s="145"/>
      <c r="M631" s="145"/>
      <c r="N631" s="145"/>
      <c r="P631" s="145"/>
    </row>
    <row r="632" spans="7:16" s="79" customFormat="1" x14ac:dyDescent="0.2">
      <c r="G632" s="145"/>
      <c r="L632" s="145"/>
      <c r="M632" s="145"/>
      <c r="N632" s="145"/>
      <c r="P632" s="145"/>
    </row>
    <row r="633" spans="7:16" s="79" customFormat="1" x14ac:dyDescent="0.2">
      <c r="G633" s="145"/>
      <c r="L633" s="145"/>
      <c r="M633" s="145"/>
      <c r="N633" s="145"/>
      <c r="P633" s="145"/>
    </row>
    <row r="634" spans="7:16" s="79" customFormat="1" x14ac:dyDescent="0.2">
      <c r="G634" s="145"/>
      <c r="L634" s="145"/>
      <c r="M634" s="145"/>
      <c r="N634" s="145"/>
      <c r="P634" s="145"/>
    </row>
    <row r="635" spans="7:16" s="79" customFormat="1" x14ac:dyDescent="0.2">
      <c r="G635" s="145"/>
      <c r="L635" s="145"/>
      <c r="M635" s="145"/>
      <c r="N635" s="145"/>
      <c r="P635" s="145"/>
    </row>
    <row r="636" spans="7:16" s="79" customFormat="1" x14ac:dyDescent="0.2">
      <c r="G636" s="145"/>
      <c r="L636" s="145"/>
      <c r="M636" s="145"/>
      <c r="N636" s="145"/>
      <c r="P636" s="145"/>
    </row>
    <row r="637" spans="7:16" s="79" customFormat="1" x14ac:dyDescent="0.2">
      <c r="G637" s="145"/>
      <c r="L637" s="145"/>
      <c r="M637" s="145"/>
      <c r="N637" s="145"/>
      <c r="P637" s="145"/>
    </row>
    <row r="638" spans="7:16" s="79" customFormat="1" x14ac:dyDescent="0.2">
      <c r="G638" s="145"/>
      <c r="L638" s="145"/>
      <c r="M638" s="145"/>
      <c r="N638" s="145"/>
      <c r="P638" s="145"/>
    </row>
    <row r="639" spans="7:16" s="79" customFormat="1" x14ac:dyDescent="0.2">
      <c r="G639" s="145"/>
      <c r="L639" s="145"/>
      <c r="M639" s="145"/>
      <c r="N639" s="145"/>
      <c r="P639" s="145"/>
    </row>
    <row r="640" spans="7:16" s="79" customFormat="1" x14ac:dyDescent="0.2">
      <c r="G640" s="145"/>
      <c r="L640" s="145"/>
      <c r="M640" s="145"/>
      <c r="N640" s="145"/>
      <c r="P640" s="145"/>
    </row>
    <row r="641" spans="7:16" s="79" customFormat="1" x14ac:dyDescent="0.2">
      <c r="G641" s="145"/>
      <c r="L641" s="145"/>
      <c r="M641" s="145"/>
      <c r="N641" s="145"/>
      <c r="P641" s="145"/>
    </row>
    <row r="642" spans="7:16" s="79" customFormat="1" x14ac:dyDescent="0.2">
      <c r="G642" s="145"/>
      <c r="L642" s="145"/>
      <c r="M642" s="145"/>
      <c r="N642" s="145"/>
      <c r="P642" s="145"/>
    </row>
    <row r="643" spans="7:16" s="79" customFormat="1" x14ac:dyDescent="0.2">
      <c r="G643" s="145"/>
      <c r="L643" s="145"/>
      <c r="M643" s="145"/>
      <c r="N643" s="145"/>
      <c r="P643" s="145"/>
    </row>
    <row r="644" spans="7:16" s="79" customFormat="1" x14ac:dyDescent="0.2">
      <c r="G644" s="145"/>
      <c r="L644" s="145"/>
      <c r="M644" s="145"/>
      <c r="N644" s="145"/>
      <c r="P644" s="145"/>
    </row>
    <row r="645" spans="7:16" s="79" customFormat="1" x14ac:dyDescent="0.2">
      <c r="G645" s="145"/>
      <c r="L645" s="145"/>
      <c r="M645" s="145"/>
      <c r="N645" s="145"/>
      <c r="P645" s="145"/>
    </row>
    <row r="646" spans="7:16" s="79" customFormat="1" x14ac:dyDescent="0.2">
      <c r="G646" s="145"/>
      <c r="L646" s="145"/>
      <c r="M646" s="145"/>
      <c r="N646" s="145"/>
      <c r="P646" s="145"/>
    </row>
    <row r="647" spans="7:16" s="79" customFormat="1" x14ac:dyDescent="0.2">
      <c r="G647" s="145"/>
      <c r="L647" s="145"/>
      <c r="M647" s="145"/>
      <c r="N647" s="145"/>
      <c r="P647" s="145"/>
    </row>
    <row r="648" spans="7:16" s="79" customFormat="1" x14ac:dyDescent="0.2">
      <c r="G648" s="145"/>
      <c r="L648" s="145"/>
      <c r="M648" s="145"/>
      <c r="N648" s="145"/>
      <c r="P648" s="145"/>
    </row>
    <row r="649" spans="7:16" s="79" customFormat="1" x14ac:dyDescent="0.2">
      <c r="G649" s="145"/>
      <c r="L649" s="145"/>
      <c r="M649" s="145"/>
      <c r="N649" s="145"/>
      <c r="P649" s="145"/>
    </row>
    <row r="650" spans="7:16" s="79" customFormat="1" x14ac:dyDescent="0.2">
      <c r="G650" s="145"/>
      <c r="L650" s="145"/>
      <c r="M650" s="145"/>
      <c r="N650" s="145"/>
      <c r="P650" s="145"/>
    </row>
    <row r="651" spans="7:16" s="79" customFormat="1" x14ac:dyDescent="0.2">
      <c r="G651" s="145"/>
      <c r="L651" s="145"/>
      <c r="M651" s="145"/>
      <c r="N651" s="145"/>
      <c r="P651" s="145"/>
    </row>
    <row r="652" spans="7:16" s="79" customFormat="1" x14ac:dyDescent="0.2">
      <c r="G652" s="145"/>
      <c r="L652" s="145"/>
      <c r="M652" s="145"/>
      <c r="N652" s="145"/>
      <c r="P652" s="145"/>
    </row>
    <row r="653" spans="7:16" s="79" customFormat="1" x14ac:dyDescent="0.2">
      <c r="G653" s="145"/>
      <c r="L653" s="145"/>
      <c r="M653" s="145"/>
      <c r="N653" s="145"/>
      <c r="P653" s="145"/>
    </row>
    <row r="654" spans="7:16" s="79" customFormat="1" x14ac:dyDescent="0.2">
      <c r="G654" s="145"/>
      <c r="L654" s="145"/>
      <c r="M654" s="145"/>
      <c r="N654" s="145"/>
      <c r="P654" s="145"/>
    </row>
    <row r="655" spans="7:16" s="79" customFormat="1" x14ac:dyDescent="0.2">
      <c r="G655" s="145"/>
      <c r="L655" s="145"/>
      <c r="M655" s="145"/>
      <c r="N655" s="145"/>
      <c r="P655" s="145"/>
    </row>
    <row r="656" spans="7:16" s="79" customFormat="1" x14ac:dyDescent="0.2">
      <c r="G656" s="145"/>
      <c r="L656" s="145"/>
      <c r="M656" s="145"/>
      <c r="N656" s="145"/>
      <c r="P656" s="145"/>
    </row>
    <row r="657" spans="7:16" s="79" customFormat="1" x14ac:dyDescent="0.2">
      <c r="G657" s="145"/>
      <c r="L657" s="145"/>
      <c r="M657" s="145"/>
      <c r="N657" s="145"/>
      <c r="P657" s="145"/>
    </row>
    <row r="658" spans="7:16" s="79" customFormat="1" x14ac:dyDescent="0.2">
      <c r="G658" s="145"/>
      <c r="L658" s="145"/>
      <c r="M658" s="145"/>
      <c r="N658" s="145"/>
      <c r="P658" s="145"/>
    </row>
    <row r="659" spans="7:16" s="79" customFormat="1" x14ac:dyDescent="0.2">
      <c r="G659" s="145"/>
      <c r="L659" s="145"/>
      <c r="M659" s="145"/>
      <c r="N659" s="145"/>
      <c r="P659" s="145"/>
    </row>
    <row r="660" spans="7:16" s="79" customFormat="1" x14ac:dyDescent="0.2">
      <c r="G660" s="145"/>
      <c r="L660" s="145"/>
      <c r="M660" s="145"/>
      <c r="N660" s="145"/>
      <c r="P660" s="145"/>
    </row>
    <row r="661" spans="7:16" s="79" customFormat="1" x14ac:dyDescent="0.2">
      <c r="G661" s="145"/>
      <c r="L661" s="145"/>
      <c r="M661" s="145"/>
      <c r="N661" s="145"/>
      <c r="P661" s="145"/>
    </row>
    <row r="662" spans="7:16" s="79" customFormat="1" x14ac:dyDescent="0.2">
      <c r="G662" s="145"/>
      <c r="L662" s="145"/>
      <c r="M662" s="145"/>
      <c r="N662" s="145"/>
      <c r="P662" s="145"/>
    </row>
    <row r="663" spans="7:16" s="79" customFormat="1" x14ac:dyDescent="0.2">
      <c r="G663" s="145"/>
      <c r="L663" s="145"/>
      <c r="M663" s="145"/>
      <c r="N663" s="145"/>
      <c r="P663" s="145"/>
    </row>
    <row r="664" spans="7:16" s="79" customFormat="1" x14ac:dyDescent="0.2">
      <c r="G664" s="145"/>
      <c r="L664" s="145"/>
      <c r="M664" s="145"/>
      <c r="N664" s="145"/>
      <c r="P664" s="145"/>
    </row>
    <row r="665" spans="7:16" s="79" customFormat="1" x14ac:dyDescent="0.2">
      <c r="G665" s="145"/>
      <c r="L665" s="145"/>
      <c r="M665" s="145"/>
      <c r="N665" s="145"/>
      <c r="P665" s="145"/>
    </row>
    <row r="666" spans="7:16" s="79" customFormat="1" x14ac:dyDescent="0.2">
      <c r="G666" s="145"/>
      <c r="L666" s="145"/>
      <c r="M666" s="145"/>
      <c r="N666" s="145"/>
      <c r="P666" s="145"/>
    </row>
    <row r="667" spans="7:16" s="79" customFormat="1" x14ac:dyDescent="0.2">
      <c r="G667" s="145"/>
      <c r="L667" s="145"/>
      <c r="M667" s="145"/>
      <c r="N667" s="145"/>
      <c r="P667" s="145"/>
    </row>
    <row r="668" spans="7:16" s="79" customFormat="1" x14ac:dyDescent="0.2">
      <c r="G668" s="145"/>
      <c r="L668" s="145"/>
      <c r="M668" s="145"/>
      <c r="N668" s="145"/>
      <c r="P668" s="145"/>
    </row>
    <row r="669" spans="7:16" s="79" customFormat="1" x14ac:dyDescent="0.2">
      <c r="G669" s="145"/>
      <c r="L669" s="145"/>
      <c r="M669" s="145"/>
      <c r="N669" s="145"/>
      <c r="P669" s="145"/>
    </row>
    <row r="670" spans="7:16" s="79" customFormat="1" x14ac:dyDescent="0.2">
      <c r="G670" s="145"/>
      <c r="L670" s="145"/>
      <c r="M670" s="145"/>
      <c r="N670" s="145"/>
      <c r="P670" s="145"/>
    </row>
    <row r="671" spans="7:16" s="79" customFormat="1" x14ac:dyDescent="0.2">
      <c r="G671" s="145"/>
      <c r="L671" s="145"/>
      <c r="M671" s="145"/>
      <c r="N671" s="145"/>
      <c r="P671" s="145"/>
    </row>
    <row r="672" spans="7:16" s="79" customFormat="1" x14ac:dyDescent="0.2">
      <c r="G672" s="145"/>
      <c r="L672" s="145"/>
      <c r="M672" s="145"/>
      <c r="N672" s="145"/>
      <c r="P672" s="145"/>
    </row>
    <row r="673" spans="7:16" s="79" customFormat="1" x14ac:dyDescent="0.2">
      <c r="G673" s="145"/>
      <c r="L673" s="145"/>
      <c r="M673" s="145"/>
      <c r="N673" s="145"/>
      <c r="P673" s="145"/>
    </row>
    <row r="674" spans="7:16" s="79" customFormat="1" x14ac:dyDescent="0.2">
      <c r="G674" s="145"/>
      <c r="L674" s="145"/>
      <c r="M674" s="145"/>
      <c r="N674" s="145"/>
      <c r="P674" s="145"/>
    </row>
    <row r="675" spans="7:16" s="79" customFormat="1" x14ac:dyDescent="0.2">
      <c r="G675" s="145"/>
      <c r="L675" s="145"/>
      <c r="M675" s="145"/>
      <c r="N675" s="145"/>
      <c r="P675" s="145"/>
    </row>
    <row r="676" spans="7:16" s="79" customFormat="1" x14ac:dyDescent="0.2">
      <c r="G676" s="145"/>
      <c r="L676" s="145"/>
      <c r="M676" s="145"/>
      <c r="N676" s="145"/>
      <c r="P676" s="145"/>
    </row>
    <row r="677" spans="7:16" s="79" customFormat="1" x14ac:dyDescent="0.2">
      <c r="G677" s="145"/>
      <c r="L677" s="145"/>
      <c r="M677" s="145"/>
      <c r="N677" s="145"/>
      <c r="P677" s="145"/>
    </row>
    <row r="678" spans="7:16" s="79" customFormat="1" x14ac:dyDescent="0.2">
      <c r="G678" s="145"/>
      <c r="L678" s="145"/>
      <c r="M678" s="145"/>
      <c r="N678" s="145"/>
      <c r="P678" s="145"/>
    </row>
    <row r="679" spans="7:16" s="79" customFormat="1" x14ac:dyDescent="0.2">
      <c r="G679" s="145"/>
      <c r="L679" s="145"/>
      <c r="M679" s="145"/>
      <c r="N679" s="145"/>
      <c r="P679" s="145"/>
    </row>
    <row r="680" spans="7:16" s="79" customFormat="1" x14ac:dyDescent="0.2">
      <c r="G680" s="145"/>
      <c r="L680" s="145"/>
      <c r="M680" s="145"/>
      <c r="N680" s="145"/>
      <c r="P680" s="145"/>
    </row>
    <row r="681" spans="7:16" s="79" customFormat="1" x14ac:dyDescent="0.2">
      <c r="G681" s="145"/>
      <c r="L681" s="145"/>
      <c r="M681" s="145"/>
      <c r="N681" s="145"/>
      <c r="P681" s="145"/>
    </row>
    <row r="682" spans="7:16" s="79" customFormat="1" x14ac:dyDescent="0.2">
      <c r="G682" s="145"/>
      <c r="L682" s="145"/>
      <c r="M682" s="145"/>
      <c r="N682" s="145"/>
      <c r="P682" s="145"/>
    </row>
    <row r="683" spans="7:16" s="79" customFormat="1" x14ac:dyDescent="0.2">
      <c r="G683" s="145"/>
      <c r="L683" s="145"/>
      <c r="M683" s="145"/>
      <c r="N683" s="145"/>
      <c r="P683" s="145"/>
    </row>
    <row r="684" spans="7:16" s="79" customFormat="1" x14ac:dyDescent="0.2">
      <c r="G684" s="145"/>
      <c r="L684" s="145"/>
      <c r="M684" s="145"/>
      <c r="N684" s="145"/>
      <c r="P684" s="145"/>
    </row>
    <row r="685" spans="7:16" s="79" customFormat="1" x14ac:dyDescent="0.2">
      <c r="G685" s="145"/>
      <c r="L685" s="145"/>
      <c r="M685" s="145"/>
      <c r="N685" s="145"/>
      <c r="P685" s="145"/>
    </row>
    <row r="686" spans="7:16" s="79" customFormat="1" x14ac:dyDescent="0.2">
      <c r="G686" s="145"/>
      <c r="L686" s="145"/>
      <c r="M686" s="145"/>
      <c r="N686" s="145"/>
      <c r="P686" s="145"/>
    </row>
    <row r="687" spans="7:16" s="79" customFormat="1" x14ac:dyDescent="0.2">
      <c r="G687" s="145"/>
      <c r="L687" s="145"/>
      <c r="M687" s="145"/>
      <c r="N687" s="145"/>
      <c r="P687" s="145"/>
    </row>
    <row r="688" spans="7:16" s="79" customFormat="1" x14ac:dyDescent="0.2">
      <c r="G688" s="145"/>
      <c r="L688" s="145"/>
      <c r="M688" s="145"/>
      <c r="N688" s="145"/>
      <c r="P688" s="145"/>
    </row>
    <row r="689" spans="7:16" s="79" customFormat="1" x14ac:dyDescent="0.2">
      <c r="G689" s="145"/>
      <c r="L689" s="145"/>
      <c r="M689" s="145"/>
      <c r="N689" s="145"/>
      <c r="P689" s="145"/>
    </row>
    <row r="690" spans="7:16" s="79" customFormat="1" x14ac:dyDescent="0.2">
      <c r="G690" s="145"/>
      <c r="L690" s="145"/>
      <c r="M690" s="145"/>
      <c r="N690" s="145"/>
      <c r="P690" s="145"/>
    </row>
    <row r="691" spans="7:16" s="79" customFormat="1" x14ac:dyDescent="0.2">
      <c r="G691" s="145"/>
      <c r="L691" s="145"/>
      <c r="M691" s="145"/>
      <c r="N691" s="145"/>
      <c r="P691" s="145"/>
    </row>
    <row r="692" spans="7:16" s="79" customFormat="1" x14ac:dyDescent="0.2">
      <c r="G692" s="145"/>
      <c r="L692" s="145"/>
      <c r="M692" s="145"/>
      <c r="N692" s="145"/>
      <c r="P692" s="145"/>
    </row>
    <row r="693" spans="7:16" s="79" customFormat="1" x14ac:dyDescent="0.2">
      <c r="G693" s="145"/>
      <c r="L693" s="145"/>
      <c r="M693" s="145"/>
      <c r="N693" s="145"/>
      <c r="P693" s="145"/>
    </row>
    <row r="694" spans="7:16" s="79" customFormat="1" x14ac:dyDescent="0.2">
      <c r="G694" s="145"/>
      <c r="L694" s="145"/>
      <c r="M694" s="145"/>
      <c r="N694" s="145"/>
      <c r="P694" s="145"/>
    </row>
    <row r="695" spans="7:16" s="79" customFormat="1" x14ac:dyDescent="0.2">
      <c r="G695" s="145"/>
      <c r="L695" s="145"/>
      <c r="M695" s="145"/>
      <c r="N695" s="145"/>
      <c r="P695" s="145"/>
    </row>
    <row r="696" spans="7:16" s="79" customFormat="1" x14ac:dyDescent="0.2">
      <c r="G696" s="145"/>
      <c r="L696" s="145"/>
      <c r="M696" s="145"/>
      <c r="N696" s="145"/>
      <c r="P696" s="145"/>
    </row>
    <row r="697" spans="7:16" s="79" customFormat="1" x14ac:dyDescent="0.2">
      <c r="G697" s="145"/>
      <c r="L697" s="145"/>
      <c r="M697" s="145"/>
      <c r="N697" s="145"/>
      <c r="P697" s="145"/>
    </row>
    <row r="698" spans="7:16" s="79" customFormat="1" x14ac:dyDescent="0.2">
      <c r="G698" s="145"/>
      <c r="L698" s="145"/>
      <c r="M698" s="145"/>
      <c r="N698" s="145"/>
      <c r="P698" s="145"/>
    </row>
    <row r="699" spans="7:16" s="79" customFormat="1" x14ac:dyDescent="0.2">
      <c r="G699" s="145"/>
      <c r="L699" s="145"/>
      <c r="M699" s="145"/>
      <c r="N699" s="145"/>
      <c r="P699" s="145"/>
    </row>
    <row r="700" spans="7:16" s="79" customFormat="1" x14ac:dyDescent="0.2">
      <c r="G700" s="145"/>
      <c r="L700" s="145"/>
      <c r="M700" s="145"/>
      <c r="N700" s="145"/>
      <c r="P700" s="145"/>
    </row>
    <row r="701" spans="7:16" s="79" customFormat="1" x14ac:dyDescent="0.2">
      <c r="G701" s="145"/>
      <c r="L701" s="145"/>
      <c r="M701" s="145"/>
      <c r="N701" s="145"/>
      <c r="P701" s="145"/>
    </row>
    <row r="702" spans="7:16" s="79" customFormat="1" x14ac:dyDescent="0.2">
      <c r="G702" s="145"/>
      <c r="L702" s="145"/>
      <c r="M702" s="145"/>
      <c r="N702" s="145"/>
      <c r="P702" s="145"/>
    </row>
    <row r="703" spans="7:16" s="79" customFormat="1" x14ac:dyDescent="0.2">
      <c r="G703" s="145"/>
      <c r="L703" s="145"/>
      <c r="M703" s="145"/>
      <c r="N703" s="145"/>
      <c r="P703" s="145"/>
    </row>
    <row r="704" spans="7:16" s="79" customFormat="1" x14ac:dyDescent="0.2">
      <c r="G704" s="145"/>
      <c r="L704" s="145"/>
      <c r="M704" s="145"/>
      <c r="N704" s="145"/>
      <c r="P704" s="145"/>
    </row>
    <row r="705" spans="7:16" s="79" customFormat="1" x14ac:dyDescent="0.2">
      <c r="G705" s="145"/>
      <c r="L705" s="145"/>
      <c r="M705" s="145"/>
      <c r="N705" s="145"/>
      <c r="P705" s="145"/>
    </row>
    <row r="706" spans="7:16" s="79" customFormat="1" x14ac:dyDescent="0.2">
      <c r="G706" s="145"/>
      <c r="L706" s="145"/>
      <c r="M706" s="145"/>
      <c r="N706" s="145"/>
      <c r="P706" s="145"/>
    </row>
    <row r="707" spans="7:16" s="79" customFormat="1" x14ac:dyDescent="0.2">
      <c r="G707" s="145"/>
      <c r="L707" s="145"/>
      <c r="M707" s="145"/>
      <c r="N707" s="145"/>
      <c r="P707" s="145"/>
    </row>
    <row r="708" spans="7:16" s="79" customFormat="1" x14ac:dyDescent="0.2">
      <c r="G708" s="145"/>
      <c r="L708" s="145"/>
      <c r="M708" s="145"/>
      <c r="N708" s="145"/>
      <c r="P708" s="145"/>
    </row>
    <row r="709" spans="7:16" s="79" customFormat="1" x14ac:dyDescent="0.2">
      <c r="G709" s="145"/>
      <c r="L709" s="145"/>
      <c r="M709" s="145"/>
      <c r="N709" s="145"/>
      <c r="P709" s="145"/>
    </row>
    <row r="710" spans="7:16" s="79" customFormat="1" x14ac:dyDescent="0.2">
      <c r="G710" s="145"/>
      <c r="L710" s="145"/>
      <c r="M710" s="145"/>
      <c r="N710" s="145"/>
      <c r="P710" s="145"/>
    </row>
    <row r="711" spans="7:16" s="79" customFormat="1" x14ac:dyDescent="0.2">
      <c r="G711" s="145"/>
      <c r="L711" s="145"/>
      <c r="M711" s="145"/>
      <c r="N711" s="145"/>
      <c r="P711" s="145"/>
    </row>
    <row r="712" spans="7:16" s="79" customFormat="1" x14ac:dyDescent="0.2">
      <c r="G712" s="145"/>
      <c r="L712" s="145"/>
      <c r="M712" s="145"/>
      <c r="N712" s="145"/>
      <c r="P712" s="145"/>
    </row>
    <row r="713" spans="7:16" s="79" customFormat="1" x14ac:dyDescent="0.2">
      <c r="G713" s="145"/>
      <c r="L713" s="145"/>
      <c r="M713" s="145"/>
      <c r="N713" s="145"/>
      <c r="P713" s="145"/>
    </row>
    <row r="714" spans="7:16" s="79" customFormat="1" x14ac:dyDescent="0.2">
      <c r="G714" s="145"/>
      <c r="L714" s="145"/>
      <c r="M714" s="145"/>
      <c r="N714" s="145"/>
      <c r="P714" s="145"/>
    </row>
    <row r="715" spans="7:16" s="79" customFormat="1" x14ac:dyDescent="0.2">
      <c r="G715" s="145"/>
      <c r="L715" s="145"/>
      <c r="M715" s="145"/>
      <c r="N715" s="145"/>
      <c r="P715" s="145"/>
    </row>
    <row r="716" spans="7:16" s="79" customFormat="1" x14ac:dyDescent="0.2">
      <c r="G716" s="145"/>
      <c r="L716" s="145"/>
      <c r="M716" s="145"/>
      <c r="N716" s="145"/>
      <c r="P716" s="145"/>
    </row>
    <row r="717" spans="7:16" s="79" customFormat="1" x14ac:dyDescent="0.2">
      <c r="G717" s="145"/>
      <c r="L717" s="145"/>
      <c r="M717" s="145"/>
      <c r="N717" s="145"/>
      <c r="P717" s="145"/>
    </row>
    <row r="718" spans="7:16" s="79" customFormat="1" x14ac:dyDescent="0.2">
      <c r="G718" s="145"/>
      <c r="L718" s="145"/>
      <c r="M718" s="145"/>
      <c r="N718" s="145"/>
      <c r="P718" s="145"/>
    </row>
    <row r="719" spans="7:16" s="79" customFormat="1" x14ac:dyDescent="0.2">
      <c r="G719" s="145"/>
      <c r="L719" s="145"/>
      <c r="M719" s="145"/>
      <c r="N719" s="145"/>
      <c r="P719" s="145"/>
    </row>
    <row r="720" spans="7:16" s="79" customFormat="1" x14ac:dyDescent="0.2">
      <c r="G720" s="145"/>
      <c r="L720" s="145"/>
      <c r="M720" s="145"/>
      <c r="N720" s="145"/>
      <c r="P720" s="145"/>
    </row>
    <row r="721" spans="7:16" s="79" customFormat="1" x14ac:dyDescent="0.2">
      <c r="G721" s="145"/>
      <c r="L721" s="145"/>
      <c r="M721" s="145"/>
      <c r="N721" s="145"/>
      <c r="P721" s="145"/>
    </row>
    <row r="722" spans="7:16" s="79" customFormat="1" x14ac:dyDescent="0.2">
      <c r="G722" s="145"/>
      <c r="L722" s="145"/>
      <c r="M722" s="145"/>
      <c r="N722" s="145"/>
      <c r="P722" s="145"/>
    </row>
    <row r="723" spans="7:16" s="79" customFormat="1" x14ac:dyDescent="0.2">
      <c r="G723" s="145"/>
      <c r="L723" s="145"/>
      <c r="M723" s="145"/>
      <c r="N723" s="145"/>
      <c r="P723" s="145"/>
    </row>
    <row r="724" spans="7:16" s="79" customFormat="1" x14ac:dyDescent="0.2">
      <c r="G724" s="145"/>
      <c r="L724" s="145"/>
      <c r="M724" s="145"/>
      <c r="N724" s="145"/>
      <c r="P724" s="145"/>
    </row>
    <row r="725" spans="7:16" s="79" customFormat="1" x14ac:dyDescent="0.2">
      <c r="G725" s="145"/>
      <c r="L725" s="145"/>
      <c r="M725" s="145"/>
      <c r="N725" s="145"/>
      <c r="P725" s="145"/>
    </row>
    <row r="726" spans="7:16" s="79" customFormat="1" x14ac:dyDescent="0.2">
      <c r="G726" s="145"/>
      <c r="L726" s="145"/>
      <c r="M726" s="145"/>
      <c r="N726" s="145"/>
      <c r="P726" s="145"/>
    </row>
    <row r="727" spans="7:16" s="79" customFormat="1" x14ac:dyDescent="0.2">
      <c r="G727" s="145"/>
      <c r="L727" s="145"/>
      <c r="M727" s="145"/>
      <c r="N727" s="145"/>
      <c r="P727" s="145"/>
    </row>
    <row r="728" spans="7:16" s="79" customFormat="1" x14ac:dyDescent="0.2">
      <c r="G728" s="145"/>
      <c r="L728" s="145"/>
      <c r="M728" s="145"/>
      <c r="N728" s="145"/>
      <c r="P728" s="145"/>
    </row>
    <row r="729" spans="7:16" s="79" customFormat="1" x14ac:dyDescent="0.2">
      <c r="G729" s="145"/>
      <c r="L729" s="145"/>
      <c r="M729" s="145"/>
      <c r="N729" s="145"/>
      <c r="P729" s="145"/>
    </row>
    <row r="730" spans="7:16" s="79" customFormat="1" x14ac:dyDescent="0.2">
      <c r="G730" s="145"/>
      <c r="L730" s="145"/>
      <c r="M730" s="145"/>
      <c r="N730" s="145"/>
      <c r="P730" s="145"/>
    </row>
    <row r="731" spans="7:16" s="79" customFormat="1" x14ac:dyDescent="0.2">
      <c r="G731" s="145"/>
      <c r="L731" s="145"/>
      <c r="M731" s="145"/>
      <c r="N731" s="145"/>
      <c r="P731" s="145"/>
    </row>
    <row r="732" spans="7:16" s="79" customFormat="1" x14ac:dyDescent="0.2">
      <c r="G732" s="145"/>
      <c r="L732" s="145"/>
      <c r="M732" s="145"/>
      <c r="N732" s="145"/>
      <c r="P732" s="145"/>
    </row>
    <row r="733" spans="7:16" s="79" customFormat="1" x14ac:dyDescent="0.2">
      <c r="G733" s="145"/>
      <c r="L733" s="145"/>
      <c r="M733" s="145"/>
      <c r="N733" s="145"/>
      <c r="P733" s="145"/>
    </row>
    <row r="734" spans="7:16" s="79" customFormat="1" x14ac:dyDescent="0.2">
      <c r="G734" s="145"/>
      <c r="L734" s="145"/>
      <c r="M734" s="145"/>
      <c r="N734" s="145"/>
      <c r="P734" s="145"/>
    </row>
    <row r="735" spans="7:16" s="79" customFormat="1" x14ac:dyDescent="0.2">
      <c r="G735" s="145"/>
      <c r="L735" s="145"/>
      <c r="M735" s="145"/>
      <c r="N735" s="145"/>
      <c r="P735" s="145"/>
    </row>
    <row r="736" spans="7:16" s="79" customFormat="1" x14ac:dyDescent="0.2">
      <c r="G736" s="145"/>
      <c r="L736" s="145"/>
      <c r="M736" s="145"/>
      <c r="N736" s="145"/>
      <c r="P736" s="145"/>
    </row>
    <row r="737" spans="7:16" s="79" customFormat="1" x14ac:dyDescent="0.2">
      <c r="G737" s="145"/>
      <c r="L737" s="145"/>
      <c r="M737" s="145"/>
      <c r="N737" s="145"/>
      <c r="P737" s="145"/>
    </row>
    <row r="738" spans="7:16" s="79" customFormat="1" x14ac:dyDescent="0.2">
      <c r="G738" s="145"/>
      <c r="L738" s="145"/>
      <c r="M738" s="145"/>
      <c r="N738" s="145"/>
      <c r="P738" s="145"/>
    </row>
    <row r="739" spans="7:16" s="79" customFormat="1" x14ac:dyDescent="0.2">
      <c r="G739" s="145"/>
      <c r="L739" s="145"/>
      <c r="M739" s="145"/>
      <c r="N739" s="145"/>
      <c r="P739" s="145"/>
    </row>
    <row r="740" spans="7:16" s="79" customFormat="1" x14ac:dyDescent="0.2">
      <c r="G740" s="145"/>
      <c r="L740" s="145"/>
      <c r="M740" s="145"/>
      <c r="N740" s="145"/>
      <c r="P740" s="145"/>
    </row>
    <row r="741" spans="7:16" s="79" customFormat="1" x14ac:dyDescent="0.2">
      <c r="G741" s="145"/>
      <c r="L741" s="145"/>
      <c r="M741" s="145"/>
      <c r="N741" s="145"/>
      <c r="P741" s="145"/>
    </row>
    <row r="742" spans="7:16" s="79" customFormat="1" x14ac:dyDescent="0.2">
      <c r="G742" s="145"/>
      <c r="L742" s="145"/>
      <c r="M742" s="145"/>
      <c r="N742" s="145"/>
      <c r="P742" s="145"/>
    </row>
    <row r="743" spans="7:16" s="79" customFormat="1" x14ac:dyDescent="0.2">
      <c r="G743" s="145"/>
      <c r="L743" s="145"/>
      <c r="M743" s="145"/>
      <c r="N743" s="145"/>
      <c r="P743" s="145"/>
    </row>
    <row r="744" spans="7:16" s="79" customFormat="1" x14ac:dyDescent="0.2">
      <c r="G744" s="145"/>
      <c r="L744" s="145"/>
      <c r="M744" s="145"/>
      <c r="N744" s="145"/>
      <c r="P744" s="145"/>
    </row>
    <row r="745" spans="7:16" s="79" customFormat="1" x14ac:dyDescent="0.2">
      <c r="G745" s="145"/>
      <c r="L745" s="145"/>
      <c r="M745" s="145"/>
      <c r="N745" s="145"/>
      <c r="P745" s="145"/>
    </row>
    <row r="746" spans="7:16" s="79" customFormat="1" x14ac:dyDescent="0.2">
      <c r="G746" s="145"/>
      <c r="L746" s="145"/>
      <c r="M746" s="145"/>
      <c r="N746" s="145"/>
      <c r="P746" s="145"/>
    </row>
    <row r="747" spans="7:16" s="79" customFormat="1" x14ac:dyDescent="0.2">
      <c r="G747" s="145"/>
      <c r="L747" s="145"/>
      <c r="M747" s="145"/>
      <c r="N747" s="145"/>
      <c r="P747" s="145"/>
    </row>
    <row r="748" spans="7:16" s="79" customFormat="1" x14ac:dyDescent="0.2">
      <c r="G748" s="145"/>
      <c r="L748" s="145"/>
      <c r="M748" s="145"/>
      <c r="N748" s="145"/>
      <c r="P748" s="145"/>
    </row>
    <row r="749" spans="7:16" s="79" customFormat="1" x14ac:dyDescent="0.2">
      <c r="G749" s="145"/>
      <c r="L749" s="145"/>
      <c r="M749" s="145"/>
      <c r="N749" s="145"/>
      <c r="P749" s="145"/>
    </row>
    <row r="750" spans="7:16" s="79" customFormat="1" x14ac:dyDescent="0.2">
      <c r="G750" s="145"/>
      <c r="L750" s="145"/>
      <c r="M750" s="145"/>
      <c r="N750" s="145"/>
      <c r="P750" s="145"/>
    </row>
    <row r="751" spans="7:16" s="79" customFormat="1" x14ac:dyDescent="0.2">
      <c r="G751" s="145"/>
      <c r="L751" s="145"/>
      <c r="M751" s="145"/>
      <c r="N751" s="145"/>
      <c r="P751" s="145"/>
    </row>
    <row r="752" spans="7:16" s="79" customFormat="1" x14ac:dyDescent="0.2">
      <c r="G752" s="145"/>
      <c r="L752" s="145"/>
      <c r="M752" s="145"/>
      <c r="N752" s="145"/>
      <c r="P752" s="145"/>
    </row>
    <row r="753" spans="7:16" s="79" customFormat="1" x14ac:dyDescent="0.2">
      <c r="G753" s="145"/>
      <c r="L753" s="145"/>
      <c r="M753" s="145"/>
      <c r="N753" s="145"/>
      <c r="P753" s="145"/>
    </row>
    <row r="754" spans="7:16" s="79" customFormat="1" x14ac:dyDescent="0.2">
      <c r="G754" s="145"/>
      <c r="L754" s="145"/>
      <c r="M754" s="145"/>
      <c r="N754" s="145"/>
      <c r="P754" s="145"/>
    </row>
    <row r="755" spans="7:16" s="79" customFormat="1" x14ac:dyDescent="0.2">
      <c r="G755" s="145"/>
      <c r="L755" s="145"/>
      <c r="M755" s="145"/>
      <c r="N755" s="145"/>
      <c r="P755" s="145"/>
    </row>
    <row r="756" spans="7:16" s="79" customFormat="1" x14ac:dyDescent="0.2">
      <c r="G756" s="145"/>
      <c r="L756" s="145"/>
      <c r="M756" s="145"/>
      <c r="N756" s="145"/>
      <c r="P756" s="145"/>
    </row>
    <row r="757" spans="7:16" s="79" customFormat="1" x14ac:dyDescent="0.2">
      <c r="G757" s="145"/>
      <c r="L757" s="145"/>
      <c r="M757" s="145"/>
      <c r="N757" s="145"/>
      <c r="P757" s="145"/>
    </row>
    <row r="758" spans="7:16" s="79" customFormat="1" x14ac:dyDescent="0.2">
      <c r="G758" s="145"/>
      <c r="L758" s="145"/>
      <c r="M758" s="145"/>
      <c r="N758" s="145"/>
      <c r="P758" s="145"/>
    </row>
    <row r="759" spans="7:16" s="79" customFormat="1" x14ac:dyDescent="0.2">
      <c r="G759" s="145"/>
      <c r="L759" s="145"/>
      <c r="M759" s="145"/>
      <c r="N759" s="145"/>
      <c r="P759" s="145"/>
    </row>
    <row r="760" spans="7:16" s="79" customFormat="1" x14ac:dyDescent="0.2">
      <c r="G760" s="145"/>
      <c r="L760" s="145"/>
      <c r="M760" s="145"/>
      <c r="N760" s="145"/>
      <c r="P760" s="145"/>
    </row>
    <row r="761" spans="7:16" s="79" customFormat="1" x14ac:dyDescent="0.2">
      <c r="G761" s="145"/>
      <c r="L761" s="145"/>
      <c r="M761" s="145"/>
      <c r="N761" s="145"/>
      <c r="P761" s="145"/>
    </row>
    <row r="762" spans="7:16" s="79" customFormat="1" x14ac:dyDescent="0.2">
      <c r="G762" s="145"/>
      <c r="L762" s="145"/>
      <c r="M762" s="145"/>
      <c r="N762" s="145"/>
      <c r="P762" s="145"/>
    </row>
    <row r="763" spans="7:16" s="79" customFormat="1" x14ac:dyDescent="0.2">
      <c r="G763" s="145"/>
      <c r="L763" s="145"/>
      <c r="M763" s="145"/>
      <c r="N763" s="145"/>
      <c r="P763" s="145"/>
    </row>
    <row r="764" spans="7:16" s="79" customFormat="1" x14ac:dyDescent="0.2">
      <c r="G764" s="145"/>
      <c r="L764" s="145"/>
      <c r="M764" s="145"/>
      <c r="N764" s="145"/>
      <c r="P764" s="145"/>
    </row>
    <row r="765" spans="7:16" s="79" customFormat="1" x14ac:dyDescent="0.2">
      <c r="G765" s="145"/>
      <c r="L765" s="145"/>
      <c r="M765" s="145"/>
      <c r="N765" s="145"/>
      <c r="P765" s="145"/>
    </row>
    <row r="766" spans="7:16" s="79" customFormat="1" x14ac:dyDescent="0.2">
      <c r="G766" s="145"/>
      <c r="L766" s="145"/>
      <c r="M766" s="145"/>
      <c r="N766" s="145"/>
      <c r="P766" s="145"/>
    </row>
    <row r="767" spans="7:16" s="79" customFormat="1" x14ac:dyDescent="0.2">
      <c r="G767" s="145"/>
      <c r="L767" s="145"/>
      <c r="M767" s="145"/>
      <c r="N767" s="145"/>
      <c r="P767" s="145"/>
    </row>
    <row r="768" spans="7:16" s="79" customFormat="1" x14ac:dyDescent="0.2">
      <c r="G768" s="145"/>
      <c r="L768" s="145"/>
      <c r="M768" s="145"/>
      <c r="N768" s="145"/>
      <c r="P768" s="145"/>
    </row>
    <row r="769" spans="7:16" s="79" customFormat="1" x14ac:dyDescent="0.2">
      <c r="G769" s="145"/>
      <c r="L769" s="145"/>
      <c r="M769" s="145"/>
      <c r="N769" s="145"/>
      <c r="P769" s="145"/>
    </row>
    <row r="770" spans="7:16" s="79" customFormat="1" x14ac:dyDescent="0.2">
      <c r="G770" s="145"/>
      <c r="L770" s="145"/>
      <c r="M770" s="145"/>
      <c r="N770" s="145"/>
      <c r="P770" s="145"/>
    </row>
    <row r="771" spans="7:16" s="79" customFormat="1" x14ac:dyDescent="0.2">
      <c r="G771" s="145"/>
      <c r="L771" s="145"/>
      <c r="M771" s="145"/>
      <c r="N771" s="145"/>
      <c r="P771" s="145"/>
    </row>
    <row r="772" spans="7:16" s="79" customFormat="1" x14ac:dyDescent="0.2">
      <c r="G772" s="145"/>
      <c r="L772" s="145"/>
      <c r="M772" s="145"/>
      <c r="N772" s="145"/>
      <c r="P772" s="145"/>
    </row>
    <row r="773" spans="7:16" s="79" customFormat="1" x14ac:dyDescent="0.2">
      <c r="G773" s="145"/>
      <c r="L773" s="145"/>
      <c r="M773" s="145"/>
      <c r="N773" s="145"/>
      <c r="P773" s="145"/>
    </row>
    <row r="774" spans="7:16" s="79" customFormat="1" x14ac:dyDescent="0.2">
      <c r="G774" s="145"/>
      <c r="L774" s="145"/>
      <c r="M774" s="145"/>
      <c r="N774" s="145"/>
      <c r="P774" s="145"/>
    </row>
    <row r="775" spans="7:16" s="79" customFormat="1" x14ac:dyDescent="0.2">
      <c r="G775" s="145"/>
      <c r="L775" s="145"/>
      <c r="M775" s="145"/>
      <c r="N775" s="145"/>
      <c r="P775" s="145"/>
    </row>
    <row r="776" spans="7:16" s="79" customFormat="1" x14ac:dyDescent="0.2">
      <c r="G776" s="145"/>
      <c r="L776" s="145"/>
      <c r="M776" s="145"/>
      <c r="N776" s="145"/>
      <c r="P776" s="145"/>
    </row>
    <row r="777" spans="7:16" s="79" customFormat="1" x14ac:dyDescent="0.2">
      <c r="G777" s="145"/>
      <c r="L777" s="145"/>
      <c r="M777" s="145"/>
      <c r="N777" s="145"/>
      <c r="P777" s="145"/>
    </row>
    <row r="778" spans="7:16" s="79" customFormat="1" x14ac:dyDescent="0.2">
      <c r="G778" s="145"/>
      <c r="L778" s="145"/>
      <c r="M778" s="145"/>
      <c r="N778" s="145"/>
      <c r="P778" s="145"/>
    </row>
    <row r="779" spans="7:16" s="79" customFormat="1" x14ac:dyDescent="0.2">
      <c r="G779" s="145"/>
      <c r="L779" s="145"/>
      <c r="M779" s="145"/>
      <c r="N779" s="145"/>
      <c r="P779" s="145"/>
    </row>
    <row r="780" spans="7:16" s="79" customFormat="1" x14ac:dyDescent="0.2">
      <c r="G780" s="145"/>
      <c r="L780" s="145"/>
      <c r="M780" s="145"/>
      <c r="N780" s="145"/>
      <c r="P780" s="145"/>
    </row>
    <row r="781" spans="7:16" s="79" customFormat="1" x14ac:dyDescent="0.2">
      <c r="G781" s="145"/>
      <c r="L781" s="145"/>
      <c r="M781" s="145"/>
      <c r="N781" s="145"/>
      <c r="P781" s="145"/>
    </row>
    <row r="782" spans="7:16" s="79" customFormat="1" x14ac:dyDescent="0.2">
      <c r="G782" s="145"/>
      <c r="L782" s="145"/>
      <c r="M782" s="145"/>
      <c r="N782" s="145"/>
      <c r="P782" s="145"/>
    </row>
    <row r="783" spans="7:16" s="79" customFormat="1" x14ac:dyDescent="0.2">
      <c r="G783" s="145"/>
      <c r="L783" s="145"/>
      <c r="M783" s="145"/>
      <c r="N783" s="145"/>
      <c r="P783" s="145"/>
    </row>
    <row r="784" spans="7:16" s="79" customFormat="1" x14ac:dyDescent="0.2">
      <c r="G784" s="145"/>
      <c r="L784" s="145"/>
      <c r="M784" s="145"/>
      <c r="N784" s="145"/>
      <c r="P784" s="145"/>
    </row>
    <row r="785" spans="7:16" s="79" customFormat="1" x14ac:dyDescent="0.2">
      <c r="G785" s="145"/>
      <c r="L785" s="145"/>
      <c r="M785" s="145"/>
      <c r="N785" s="145"/>
      <c r="P785" s="145"/>
    </row>
    <row r="786" spans="7:16" s="79" customFormat="1" x14ac:dyDescent="0.2">
      <c r="G786" s="145"/>
      <c r="L786" s="145"/>
      <c r="M786" s="145"/>
      <c r="N786" s="145"/>
      <c r="P786" s="145"/>
    </row>
    <row r="787" spans="7:16" s="79" customFormat="1" x14ac:dyDescent="0.2">
      <c r="G787" s="145"/>
      <c r="L787" s="145"/>
      <c r="M787" s="145"/>
      <c r="N787" s="145"/>
      <c r="P787" s="145"/>
    </row>
    <row r="788" spans="7:16" s="79" customFormat="1" x14ac:dyDescent="0.2">
      <c r="G788" s="145"/>
      <c r="L788" s="145"/>
      <c r="M788" s="145"/>
      <c r="N788" s="145"/>
      <c r="P788" s="145"/>
    </row>
    <row r="789" spans="7:16" s="79" customFormat="1" x14ac:dyDescent="0.2">
      <c r="G789" s="145"/>
      <c r="L789" s="145"/>
      <c r="M789" s="145"/>
      <c r="N789" s="145"/>
      <c r="P789" s="145"/>
    </row>
    <row r="790" spans="7:16" s="79" customFormat="1" x14ac:dyDescent="0.2">
      <c r="G790" s="145"/>
      <c r="L790" s="145"/>
      <c r="M790" s="145"/>
      <c r="N790" s="145"/>
      <c r="P790" s="145"/>
    </row>
    <row r="791" spans="7:16" s="79" customFormat="1" x14ac:dyDescent="0.2">
      <c r="G791" s="145"/>
      <c r="L791" s="145"/>
      <c r="M791" s="145"/>
      <c r="N791" s="145"/>
      <c r="P791" s="145"/>
    </row>
    <row r="792" spans="7:16" s="79" customFormat="1" x14ac:dyDescent="0.2">
      <c r="G792" s="145"/>
      <c r="L792" s="145"/>
      <c r="M792" s="145"/>
      <c r="N792" s="145"/>
      <c r="P792" s="145"/>
    </row>
    <row r="793" spans="7:16" s="79" customFormat="1" x14ac:dyDescent="0.2">
      <c r="G793" s="145"/>
      <c r="L793" s="145"/>
      <c r="M793" s="145"/>
      <c r="N793" s="145"/>
      <c r="P793" s="145"/>
    </row>
    <row r="794" spans="7:16" s="79" customFormat="1" x14ac:dyDescent="0.2">
      <c r="G794" s="145"/>
      <c r="L794" s="145"/>
      <c r="M794" s="145"/>
      <c r="N794" s="145"/>
      <c r="P794" s="145"/>
    </row>
    <row r="795" spans="7:16" s="79" customFormat="1" x14ac:dyDescent="0.2">
      <c r="G795" s="145"/>
      <c r="L795" s="145"/>
      <c r="M795" s="145"/>
      <c r="N795" s="145"/>
      <c r="P795" s="145"/>
    </row>
    <row r="796" spans="7:16" s="79" customFormat="1" x14ac:dyDescent="0.2">
      <c r="G796" s="145"/>
      <c r="L796" s="145"/>
      <c r="M796" s="145"/>
      <c r="N796" s="145"/>
      <c r="P796" s="145"/>
    </row>
    <row r="797" spans="7:16" s="79" customFormat="1" x14ac:dyDescent="0.2">
      <c r="G797" s="145"/>
      <c r="L797" s="145"/>
      <c r="M797" s="145"/>
      <c r="N797" s="145"/>
      <c r="P797" s="145"/>
    </row>
    <row r="798" spans="7:16" s="79" customFormat="1" x14ac:dyDescent="0.2">
      <c r="G798" s="145"/>
      <c r="L798" s="145"/>
      <c r="M798" s="145"/>
      <c r="N798" s="145"/>
      <c r="P798" s="145"/>
    </row>
    <row r="799" spans="7:16" s="79" customFormat="1" x14ac:dyDescent="0.2">
      <c r="G799" s="145"/>
      <c r="L799" s="145"/>
      <c r="M799" s="145"/>
      <c r="N799" s="145"/>
      <c r="P799" s="145"/>
    </row>
    <row r="800" spans="7:16" s="79" customFormat="1" x14ac:dyDescent="0.2">
      <c r="G800" s="145"/>
      <c r="L800" s="145"/>
      <c r="M800" s="145"/>
      <c r="N800" s="145"/>
      <c r="P800" s="145"/>
    </row>
    <row r="801" spans="7:16" s="79" customFormat="1" x14ac:dyDescent="0.2">
      <c r="G801" s="145"/>
      <c r="L801" s="145"/>
      <c r="M801" s="145"/>
      <c r="N801" s="145"/>
      <c r="P801" s="145"/>
    </row>
    <row r="802" spans="7:16" s="79" customFormat="1" x14ac:dyDescent="0.2">
      <c r="G802" s="145"/>
      <c r="L802" s="145"/>
      <c r="M802" s="145"/>
      <c r="N802" s="145"/>
      <c r="P802" s="145"/>
    </row>
    <row r="803" spans="7:16" s="79" customFormat="1" x14ac:dyDescent="0.2">
      <c r="G803" s="145"/>
      <c r="L803" s="145"/>
      <c r="M803" s="145"/>
      <c r="N803" s="145"/>
      <c r="P803" s="145"/>
    </row>
    <row r="804" spans="7:16" s="79" customFormat="1" x14ac:dyDescent="0.2">
      <c r="G804" s="145"/>
      <c r="L804" s="145"/>
      <c r="M804" s="145"/>
      <c r="N804" s="145"/>
      <c r="P804" s="145"/>
    </row>
    <row r="805" spans="7:16" s="79" customFormat="1" x14ac:dyDescent="0.2">
      <c r="G805" s="145"/>
      <c r="L805" s="145"/>
      <c r="M805" s="145"/>
      <c r="N805" s="145"/>
      <c r="P805" s="145"/>
    </row>
    <row r="806" spans="7:16" s="79" customFormat="1" x14ac:dyDescent="0.2">
      <c r="G806" s="145"/>
      <c r="L806" s="145"/>
      <c r="M806" s="145"/>
      <c r="N806" s="145"/>
      <c r="P806" s="145"/>
    </row>
    <row r="807" spans="7:16" s="79" customFormat="1" x14ac:dyDescent="0.2">
      <c r="G807" s="145"/>
      <c r="L807" s="145"/>
      <c r="M807" s="145"/>
      <c r="N807" s="145"/>
      <c r="P807" s="145"/>
    </row>
    <row r="808" spans="7:16" s="79" customFormat="1" x14ac:dyDescent="0.2">
      <c r="G808" s="145"/>
      <c r="L808" s="145"/>
      <c r="M808" s="145"/>
      <c r="N808" s="145"/>
      <c r="P808" s="145"/>
    </row>
    <row r="809" spans="7:16" s="79" customFormat="1" x14ac:dyDescent="0.2">
      <c r="G809" s="145"/>
      <c r="L809" s="145"/>
      <c r="M809" s="145"/>
      <c r="N809" s="145"/>
      <c r="P809" s="145"/>
    </row>
    <row r="810" spans="7:16" s="79" customFormat="1" x14ac:dyDescent="0.2">
      <c r="G810" s="145"/>
      <c r="L810" s="145"/>
      <c r="M810" s="145"/>
      <c r="N810" s="145"/>
      <c r="P810" s="145"/>
    </row>
    <row r="811" spans="7:16" s="79" customFormat="1" x14ac:dyDescent="0.2">
      <c r="G811" s="145"/>
      <c r="L811" s="145"/>
      <c r="M811" s="145"/>
      <c r="N811" s="145"/>
      <c r="P811" s="145"/>
    </row>
    <row r="812" spans="7:16" s="79" customFormat="1" x14ac:dyDescent="0.2">
      <c r="G812" s="145"/>
      <c r="L812" s="145"/>
      <c r="M812" s="145"/>
      <c r="N812" s="145"/>
      <c r="P812" s="145"/>
    </row>
    <row r="813" spans="7:16" s="79" customFormat="1" x14ac:dyDescent="0.2">
      <c r="G813" s="145"/>
      <c r="L813" s="145"/>
      <c r="M813" s="145"/>
      <c r="N813" s="145"/>
      <c r="P813" s="145"/>
    </row>
    <row r="814" spans="7:16" s="79" customFormat="1" x14ac:dyDescent="0.2">
      <c r="G814" s="145"/>
      <c r="L814" s="145"/>
      <c r="M814" s="145"/>
      <c r="N814" s="145"/>
      <c r="P814" s="145"/>
    </row>
    <row r="815" spans="7:16" s="79" customFormat="1" x14ac:dyDescent="0.2">
      <c r="G815" s="145"/>
      <c r="L815" s="145"/>
      <c r="M815" s="145"/>
      <c r="N815" s="145"/>
      <c r="P815" s="145"/>
    </row>
    <row r="816" spans="7:16" s="79" customFormat="1" x14ac:dyDescent="0.2">
      <c r="G816" s="145"/>
      <c r="L816" s="145"/>
      <c r="M816" s="145"/>
      <c r="N816" s="145"/>
      <c r="P816" s="145"/>
    </row>
    <row r="817" spans="7:16" s="79" customFormat="1" x14ac:dyDescent="0.2">
      <c r="G817" s="145"/>
      <c r="L817" s="145"/>
      <c r="M817" s="145"/>
      <c r="N817" s="145"/>
      <c r="P817" s="145"/>
    </row>
    <row r="818" spans="7:16" s="79" customFormat="1" x14ac:dyDescent="0.2">
      <c r="G818" s="145"/>
      <c r="L818" s="145"/>
      <c r="M818" s="145"/>
      <c r="N818" s="145"/>
      <c r="P818" s="145"/>
    </row>
    <row r="819" spans="7:16" s="79" customFormat="1" x14ac:dyDescent="0.2">
      <c r="G819" s="145"/>
      <c r="L819" s="145"/>
      <c r="M819" s="145"/>
      <c r="N819" s="145"/>
      <c r="P819" s="145"/>
    </row>
    <row r="820" spans="7:16" s="79" customFormat="1" x14ac:dyDescent="0.2">
      <c r="G820" s="145"/>
      <c r="L820" s="145"/>
      <c r="M820" s="145"/>
      <c r="N820" s="145"/>
      <c r="P820" s="145"/>
    </row>
    <row r="821" spans="7:16" s="79" customFormat="1" x14ac:dyDescent="0.2">
      <c r="G821" s="145"/>
      <c r="L821" s="145"/>
      <c r="M821" s="145"/>
      <c r="N821" s="145"/>
      <c r="P821" s="145"/>
    </row>
    <row r="822" spans="7:16" s="79" customFormat="1" x14ac:dyDescent="0.2">
      <c r="G822" s="145"/>
      <c r="L822" s="145"/>
      <c r="M822" s="145"/>
      <c r="N822" s="145"/>
      <c r="P822" s="145"/>
    </row>
    <row r="823" spans="7:16" s="79" customFormat="1" x14ac:dyDescent="0.2">
      <c r="G823" s="145"/>
      <c r="L823" s="145"/>
      <c r="M823" s="145"/>
      <c r="N823" s="145"/>
      <c r="P823" s="145"/>
    </row>
    <row r="824" spans="7:16" s="79" customFormat="1" x14ac:dyDescent="0.2">
      <c r="G824" s="145"/>
      <c r="L824" s="145"/>
      <c r="M824" s="145"/>
      <c r="N824" s="145"/>
      <c r="P824" s="145"/>
    </row>
    <row r="825" spans="7:16" s="79" customFormat="1" x14ac:dyDescent="0.2">
      <c r="G825" s="145"/>
      <c r="L825" s="145"/>
      <c r="M825" s="145"/>
      <c r="N825" s="145"/>
      <c r="P825" s="145"/>
    </row>
    <row r="826" spans="7:16" s="79" customFormat="1" x14ac:dyDescent="0.2">
      <c r="G826" s="145"/>
      <c r="L826" s="145"/>
      <c r="M826" s="145"/>
      <c r="N826" s="145"/>
      <c r="P826" s="145"/>
    </row>
    <row r="827" spans="7:16" s="79" customFormat="1" x14ac:dyDescent="0.2">
      <c r="G827" s="145"/>
      <c r="L827" s="145"/>
      <c r="M827" s="145"/>
      <c r="N827" s="145"/>
      <c r="P827" s="145"/>
    </row>
    <row r="828" spans="7:16" s="79" customFormat="1" x14ac:dyDescent="0.2">
      <c r="G828" s="145"/>
      <c r="L828" s="145"/>
      <c r="M828" s="145"/>
      <c r="N828" s="145"/>
      <c r="P828" s="145"/>
    </row>
    <row r="829" spans="7:16" s="79" customFormat="1" x14ac:dyDescent="0.2">
      <c r="G829" s="145"/>
      <c r="L829" s="145"/>
      <c r="M829" s="145"/>
      <c r="N829" s="145"/>
      <c r="P829" s="145"/>
    </row>
    <row r="830" spans="7:16" s="79" customFormat="1" x14ac:dyDescent="0.2">
      <c r="G830" s="145"/>
      <c r="L830" s="145"/>
      <c r="M830" s="145"/>
      <c r="N830" s="145"/>
      <c r="P830" s="145"/>
    </row>
    <row r="831" spans="7:16" s="79" customFormat="1" x14ac:dyDescent="0.2">
      <c r="G831" s="145"/>
      <c r="L831" s="145"/>
      <c r="M831" s="145"/>
      <c r="N831" s="145"/>
      <c r="P831" s="145"/>
    </row>
    <row r="832" spans="7:16" s="79" customFormat="1" x14ac:dyDescent="0.2">
      <c r="G832" s="145"/>
      <c r="L832" s="145"/>
      <c r="M832" s="145"/>
      <c r="N832" s="145"/>
      <c r="P832" s="145"/>
    </row>
    <row r="833" spans="7:16" s="79" customFormat="1" x14ac:dyDescent="0.2">
      <c r="G833" s="145"/>
      <c r="L833" s="145"/>
      <c r="M833" s="145"/>
      <c r="N833" s="145"/>
      <c r="P833" s="145"/>
    </row>
    <row r="834" spans="7:16" s="79" customFormat="1" x14ac:dyDescent="0.2">
      <c r="G834" s="145"/>
      <c r="L834" s="145"/>
      <c r="M834" s="145"/>
      <c r="N834" s="145"/>
      <c r="P834" s="145"/>
    </row>
    <row r="835" spans="7:16" s="79" customFormat="1" x14ac:dyDescent="0.2">
      <c r="G835" s="145"/>
      <c r="L835" s="145"/>
      <c r="M835" s="145"/>
      <c r="N835" s="145"/>
      <c r="P835" s="145"/>
    </row>
    <row r="836" spans="7:16" s="79" customFormat="1" x14ac:dyDescent="0.2">
      <c r="G836" s="145"/>
      <c r="L836" s="145"/>
      <c r="M836" s="145"/>
      <c r="N836" s="145"/>
      <c r="P836" s="145"/>
    </row>
    <row r="837" spans="7:16" s="79" customFormat="1" x14ac:dyDescent="0.2">
      <c r="G837" s="145"/>
      <c r="L837" s="145"/>
      <c r="M837" s="145"/>
      <c r="N837" s="145"/>
      <c r="P837" s="145"/>
    </row>
    <row r="838" spans="7:16" s="79" customFormat="1" x14ac:dyDescent="0.2">
      <c r="G838" s="145"/>
      <c r="L838" s="145"/>
      <c r="M838" s="145"/>
      <c r="N838" s="145"/>
      <c r="P838" s="145"/>
    </row>
    <row r="839" spans="7:16" s="79" customFormat="1" x14ac:dyDescent="0.2">
      <c r="G839" s="145"/>
      <c r="L839" s="145"/>
      <c r="M839" s="145"/>
      <c r="N839" s="145"/>
      <c r="P839" s="145"/>
    </row>
    <row r="840" spans="7:16" s="79" customFormat="1" x14ac:dyDescent="0.2">
      <c r="G840" s="145"/>
      <c r="L840" s="145"/>
      <c r="M840" s="145"/>
      <c r="N840" s="145"/>
      <c r="P840" s="145"/>
    </row>
    <row r="841" spans="7:16" s="79" customFormat="1" x14ac:dyDescent="0.2">
      <c r="G841" s="145"/>
      <c r="L841" s="145"/>
      <c r="M841" s="145"/>
      <c r="N841" s="145"/>
      <c r="P841" s="145"/>
    </row>
    <row r="842" spans="7:16" s="79" customFormat="1" x14ac:dyDescent="0.2">
      <c r="G842" s="145"/>
      <c r="L842" s="145"/>
      <c r="M842" s="145"/>
      <c r="N842" s="145"/>
      <c r="P842" s="145"/>
    </row>
    <row r="843" spans="7:16" s="79" customFormat="1" x14ac:dyDescent="0.2">
      <c r="G843" s="145"/>
      <c r="L843" s="145"/>
      <c r="M843" s="145"/>
      <c r="N843" s="145"/>
      <c r="P843" s="145"/>
    </row>
    <row r="844" spans="7:16" s="79" customFormat="1" x14ac:dyDescent="0.2">
      <c r="G844" s="145"/>
      <c r="L844" s="145"/>
      <c r="M844" s="145"/>
      <c r="N844" s="145"/>
      <c r="P844" s="145"/>
    </row>
    <row r="845" spans="7:16" s="79" customFormat="1" x14ac:dyDescent="0.2">
      <c r="G845" s="145"/>
      <c r="L845" s="145"/>
      <c r="M845" s="145"/>
      <c r="N845" s="145"/>
      <c r="P845" s="145"/>
    </row>
    <row r="846" spans="7:16" s="79" customFormat="1" x14ac:dyDescent="0.2">
      <c r="G846" s="145"/>
      <c r="L846" s="145"/>
      <c r="M846" s="145"/>
      <c r="N846" s="145"/>
      <c r="P846" s="145"/>
    </row>
    <row r="847" spans="7:16" s="79" customFormat="1" x14ac:dyDescent="0.2">
      <c r="G847" s="145"/>
      <c r="L847" s="145"/>
      <c r="M847" s="145"/>
      <c r="N847" s="145"/>
      <c r="P847" s="145"/>
    </row>
    <row r="848" spans="7:16" s="79" customFormat="1" x14ac:dyDescent="0.2">
      <c r="G848" s="145"/>
      <c r="L848" s="145"/>
      <c r="M848" s="145"/>
      <c r="N848" s="145"/>
      <c r="P848" s="145"/>
    </row>
    <row r="849" spans="7:16" s="79" customFormat="1" x14ac:dyDescent="0.2">
      <c r="G849" s="145"/>
      <c r="L849" s="145"/>
      <c r="M849" s="145"/>
      <c r="N849" s="145"/>
      <c r="P849" s="145"/>
    </row>
    <row r="850" spans="7:16" s="79" customFormat="1" x14ac:dyDescent="0.2">
      <c r="G850" s="145"/>
      <c r="L850" s="145"/>
      <c r="M850" s="145"/>
      <c r="N850" s="145"/>
      <c r="P850" s="145"/>
    </row>
    <row r="851" spans="7:16" s="79" customFormat="1" x14ac:dyDescent="0.2">
      <c r="G851" s="145"/>
      <c r="L851" s="145"/>
      <c r="M851" s="145"/>
      <c r="N851" s="145"/>
      <c r="P851" s="145"/>
    </row>
    <row r="852" spans="7:16" s="79" customFormat="1" x14ac:dyDescent="0.2">
      <c r="G852" s="145"/>
      <c r="L852" s="145"/>
      <c r="M852" s="145"/>
      <c r="N852" s="145"/>
      <c r="P852" s="145"/>
    </row>
    <row r="853" spans="7:16" s="79" customFormat="1" x14ac:dyDescent="0.2">
      <c r="G853" s="145"/>
      <c r="L853" s="145"/>
      <c r="M853" s="145"/>
      <c r="N853" s="145"/>
      <c r="P853" s="145"/>
    </row>
    <row r="854" spans="7:16" s="79" customFormat="1" x14ac:dyDescent="0.2">
      <c r="G854" s="145"/>
      <c r="L854" s="145"/>
      <c r="M854" s="145"/>
      <c r="N854" s="145"/>
      <c r="P854" s="145"/>
    </row>
    <row r="855" spans="7:16" s="79" customFormat="1" x14ac:dyDescent="0.2">
      <c r="G855" s="145"/>
      <c r="L855" s="145"/>
      <c r="M855" s="145"/>
      <c r="N855" s="145"/>
      <c r="P855" s="145"/>
    </row>
    <row r="856" spans="7:16" s="79" customFormat="1" x14ac:dyDescent="0.2">
      <c r="G856" s="145"/>
      <c r="L856" s="145"/>
      <c r="M856" s="145"/>
      <c r="N856" s="145"/>
      <c r="P856" s="145"/>
    </row>
    <row r="857" spans="7:16" s="79" customFormat="1" x14ac:dyDescent="0.2">
      <c r="G857" s="145"/>
      <c r="L857" s="145"/>
      <c r="M857" s="145"/>
      <c r="N857" s="145"/>
      <c r="P857" s="145"/>
    </row>
    <row r="858" spans="7:16" s="79" customFormat="1" x14ac:dyDescent="0.2">
      <c r="G858" s="145"/>
      <c r="L858" s="145"/>
      <c r="M858" s="145"/>
      <c r="N858" s="145"/>
      <c r="P858" s="145"/>
    </row>
    <row r="859" spans="7:16" s="79" customFormat="1" x14ac:dyDescent="0.2">
      <c r="G859" s="145"/>
      <c r="L859" s="145"/>
      <c r="M859" s="145"/>
      <c r="N859" s="145"/>
      <c r="P859" s="145"/>
    </row>
    <row r="860" spans="7:16" s="79" customFormat="1" x14ac:dyDescent="0.2">
      <c r="G860" s="145"/>
      <c r="L860" s="145"/>
      <c r="M860" s="145"/>
      <c r="N860" s="145"/>
      <c r="P860" s="145"/>
    </row>
    <row r="861" spans="7:16" s="79" customFormat="1" x14ac:dyDescent="0.2">
      <c r="G861" s="145"/>
      <c r="L861" s="145"/>
      <c r="M861" s="145"/>
      <c r="N861" s="145"/>
      <c r="P861" s="145"/>
    </row>
    <row r="862" spans="7:16" s="79" customFormat="1" x14ac:dyDescent="0.2">
      <c r="G862" s="145"/>
      <c r="L862" s="145"/>
      <c r="M862" s="145"/>
      <c r="N862" s="145"/>
      <c r="P862" s="145"/>
    </row>
    <row r="863" spans="7:16" s="79" customFormat="1" x14ac:dyDescent="0.2">
      <c r="G863" s="145"/>
      <c r="L863" s="145"/>
      <c r="M863" s="145"/>
      <c r="N863" s="145"/>
      <c r="P863" s="145"/>
    </row>
    <row r="864" spans="7:16" s="79" customFormat="1" x14ac:dyDescent="0.2">
      <c r="G864" s="145"/>
      <c r="L864" s="145"/>
      <c r="M864" s="145"/>
      <c r="N864" s="145"/>
      <c r="P864" s="145"/>
    </row>
    <row r="865" spans="7:16" s="79" customFormat="1" x14ac:dyDescent="0.2">
      <c r="G865" s="145"/>
      <c r="L865" s="145"/>
      <c r="M865" s="145"/>
      <c r="N865" s="145"/>
      <c r="P865" s="145"/>
    </row>
    <row r="866" spans="7:16" s="79" customFormat="1" x14ac:dyDescent="0.2">
      <c r="G866" s="145"/>
      <c r="L866" s="145"/>
      <c r="M866" s="145"/>
      <c r="N866" s="145"/>
      <c r="P866" s="145"/>
    </row>
    <row r="867" spans="7:16" s="79" customFormat="1" x14ac:dyDescent="0.2">
      <c r="G867" s="145"/>
      <c r="L867" s="145"/>
      <c r="M867" s="145"/>
      <c r="N867" s="145"/>
      <c r="P867" s="145"/>
    </row>
    <row r="868" spans="7:16" s="79" customFormat="1" x14ac:dyDescent="0.2">
      <c r="G868" s="145"/>
      <c r="L868" s="145"/>
      <c r="M868" s="145"/>
      <c r="N868" s="145"/>
      <c r="P868" s="145"/>
    </row>
    <row r="869" spans="7:16" s="79" customFormat="1" x14ac:dyDescent="0.2">
      <c r="G869" s="145"/>
      <c r="L869" s="145"/>
      <c r="M869" s="145"/>
      <c r="N869" s="145"/>
      <c r="P869" s="145"/>
    </row>
    <row r="870" spans="7:16" s="79" customFormat="1" x14ac:dyDescent="0.2">
      <c r="G870" s="145"/>
      <c r="L870" s="145"/>
      <c r="M870" s="145"/>
      <c r="N870" s="145"/>
      <c r="P870" s="145"/>
    </row>
    <row r="871" spans="7:16" s="79" customFormat="1" x14ac:dyDescent="0.2">
      <c r="G871" s="145"/>
      <c r="L871" s="145"/>
      <c r="M871" s="145"/>
      <c r="N871" s="145"/>
      <c r="P871" s="145"/>
    </row>
    <row r="872" spans="7:16" s="79" customFormat="1" x14ac:dyDescent="0.2">
      <c r="G872" s="145"/>
      <c r="L872" s="145"/>
      <c r="M872" s="145"/>
      <c r="N872" s="145"/>
      <c r="P872" s="145"/>
    </row>
    <row r="873" spans="7:16" s="79" customFormat="1" x14ac:dyDescent="0.2">
      <c r="G873" s="145"/>
      <c r="L873" s="145"/>
      <c r="M873" s="145"/>
      <c r="N873" s="145"/>
      <c r="P873" s="145"/>
    </row>
    <row r="874" spans="7:16" s="79" customFormat="1" x14ac:dyDescent="0.2">
      <c r="G874" s="145"/>
      <c r="L874" s="145"/>
      <c r="M874" s="145"/>
      <c r="N874" s="145"/>
      <c r="P874" s="145"/>
    </row>
    <row r="875" spans="7:16" s="79" customFormat="1" x14ac:dyDescent="0.2">
      <c r="G875" s="145"/>
      <c r="L875" s="145"/>
      <c r="M875" s="145"/>
      <c r="N875" s="145"/>
      <c r="P875" s="145"/>
    </row>
    <row r="876" spans="7:16" s="79" customFormat="1" x14ac:dyDescent="0.2">
      <c r="G876" s="145"/>
      <c r="L876" s="145"/>
      <c r="M876" s="145"/>
      <c r="N876" s="145"/>
      <c r="P876" s="145"/>
    </row>
    <row r="877" spans="7:16" s="79" customFormat="1" x14ac:dyDescent="0.2">
      <c r="G877" s="145"/>
      <c r="L877" s="145"/>
      <c r="M877" s="145"/>
      <c r="N877" s="145"/>
      <c r="P877" s="145"/>
    </row>
    <row r="878" spans="7:16" s="79" customFormat="1" x14ac:dyDescent="0.2">
      <c r="G878" s="145"/>
      <c r="L878" s="145"/>
      <c r="M878" s="145"/>
      <c r="N878" s="145"/>
      <c r="P878" s="145"/>
    </row>
    <row r="879" spans="7:16" s="79" customFormat="1" x14ac:dyDescent="0.2">
      <c r="G879" s="145"/>
      <c r="L879" s="145"/>
      <c r="M879" s="145"/>
      <c r="N879" s="145"/>
      <c r="P879" s="145"/>
    </row>
    <row r="880" spans="7:16" s="79" customFormat="1" x14ac:dyDescent="0.2">
      <c r="G880" s="145"/>
      <c r="L880" s="145"/>
      <c r="M880" s="145"/>
      <c r="N880" s="145"/>
      <c r="P880" s="145"/>
    </row>
    <row r="881" spans="7:16" s="79" customFormat="1" x14ac:dyDescent="0.2">
      <c r="G881" s="145"/>
      <c r="L881" s="145"/>
      <c r="M881" s="145"/>
      <c r="N881" s="145"/>
      <c r="P881" s="145"/>
    </row>
    <row r="882" spans="7:16" s="79" customFormat="1" x14ac:dyDescent="0.2">
      <c r="G882" s="145"/>
      <c r="L882" s="145"/>
      <c r="M882" s="145"/>
      <c r="N882" s="145"/>
      <c r="P882" s="145"/>
    </row>
    <row r="883" spans="7:16" s="79" customFormat="1" x14ac:dyDescent="0.2">
      <c r="G883" s="145"/>
      <c r="L883" s="145"/>
      <c r="M883" s="145"/>
      <c r="N883" s="145"/>
      <c r="P883" s="145"/>
    </row>
    <row r="884" spans="7:16" s="79" customFormat="1" x14ac:dyDescent="0.2">
      <c r="G884" s="145"/>
      <c r="L884" s="145"/>
      <c r="M884" s="145"/>
      <c r="N884" s="145"/>
      <c r="P884" s="145"/>
    </row>
    <row r="885" spans="7:16" s="79" customFormat="1" x14ac:dyDescent="0.2">
      <c r="G885" s="145"/>
      <c r="L885" s="145"/>
      <c r="M885" s="145"/>
      <c r="N885" s="145"/>
      <c r="P885" s="145"/>
    </row>
    <row r="886" spans="7:16" s="79" customFormat="1" x14ac:dyDescent="0.2">
      <c r="G886" s="145"/>
      <c r="L886" s="145"/>
      <c r="M886" s="145"/>
      <c r="N886" s="145"/>
      <c r="P886" s="145"/>
    </row>
    <row r="887" spans="7:16" s="79" customFormat="1" x14ac:dyDescent="0.2">
      <c r="G887" s="145"/>
      <c r="L887" s="145"/>
      <c r="M887" s="145"/>
      <c r="N887" s="145"/>
      <c r="P887" s="145"/>
    </row>
    <row r="888" spans="7:16" s="79" customFormat="1" x14ac:dyDescent="0.2">
      <c r="G888" s="145"/>
      <c r="L888" s="145"/>
      <c r="M888" s="145"/>
      <c r="N888" s="145"/>
      <c r="P888" s="145"/>
    </row>
    <row r="889" spans="7:16" s="79" customFormat="1" x14ac:dyDescent="0.2">
      <c r="G889" s="145"/>
      <c r="L889" s="145"/>
      <c r="M889" s="145"/>
      <c r="N889" s="145"/>
      <c r="P889" s="145"/>
    </row>
    <row r="890" spans="7:16" s="79" customFormat="1" x14ac:dyDescent="0.2">
      <c r="G890" s="145"/>
      <c r="L890" s="145"/>
      <c r="M890" s="145"/>
      <c r="N890" s="145"/>
      <c r="P890" s="145"/>
    </row>
    <row r="891" spans="7:16" s="79" customFormat="1" x14ac:dyDescent="0.2">
      <c r="G891" s="145"/>
      <c r="L891" s="145"/>
      <c r="M891" s="145"/>
      <c r="N891" s="145"/>
      <c r="P891" s="145"/>
    </row>
    <row r="892" spans="7:16" s="79" customFormat="1" x14ac:dyDescent="0.2">
      <c r="G892" s="145"/>
      <c r="L892" s="145"/>
      <c r="M892" s="145"/>
      <c r="N892" s="145"/>
      <c r="P892" s="145"/>
    </row>
    <row r="893" spans="7:16" s="79" customFormat="1" x14ac:dyDescent="0.2">
      <c r="G893" s="145"/>
      <c r="L893" s="145"/>
      <c r="M893" s="145"/>
      <c r="N893" s="145"/>
      <c r="P893" s="145"/>
    </row>
    <row r="894" spans="7:16" s="79" customFormat="1" x14ac:dyDescent="0.2">
      <c r="G894" s="145"/>
      <c r="L894" s="145"/>
      <c r="M894" s="145"/>
      <c r="N894" s="145"/>
      <c r="P894" s="145"/>
    </row>
    <row r="895" spans="7:16" s="79" customFormat="1" x14ac:dyDescent="0.2">
      <c r="G895" s="145"/>
      <c r="L895" s="145"/>
      <c r="M895" s="145"/>
      <c r="N895" s="145"/>
      <c r="P895" s="145"/>
    </row>
    <row r="896" spans="7:16" s="79" customFormat="1" x14ac:dyDescent="0.2">
      <c r="G896" s="145"/>
      <c r="L896" s="145"/>
      <c r="M896" s="145"/>
      <c r="N896" s="145"/>
      <c r="P896" s="145"/>
    </row>
    <row r="897" spans="7:16" s="79" customFormat="1" x14ac:dyDescent="0.2">
      <c r="G897" s="145"/>
      <c r="L897" s="145"/>
      <c r="M897" s="145"/>
      <c r="N897" s="145"/>
      <c r="P897" s="145"/>
    </row>
    <row r="898" spans="7:16" s="79" customFormat="1" x14ac:dyDescent="0.2">
      <c r="G898" s="145"/>
      <c r="L898" s="145"/>
      <c r="M898" s="145"/>
      <c r="N898" s="145"/>
      <c r="P898" s="145"/>
    </row>
    <row r="899" spans="7:16" s="79" customFormat="1" x14ac:dyDescent="0.2">
      <c r="G899" s="145"/>
      <c r="L899" s="145"/>
      <c r="M899" s="145"/>
      <c r="N899" s="145"/>
      <c r="P899" s="145"/>
    </row>
    <row r="900" spans="7:16" s="79" customFormat="1" x14ac:dyDescent="0.2">
      <c r="G900" s="145"/>
      <c r="L900" s="145"/>
      <c r="M900" s="145"/>
      <c r="N900" s="145"/>
      <c r="P900" s="145"/>
    </row>
    <row r="901" spans="7:16" s="79" customFormat="1" x14ac:dyDescent="0.2">
      <c r="G901" s="145"/>
      <c r="L901" s="145"/>
      <c r="M901" s="145"/>
      <c r="N901" s="145"/>
      <c r="P901" s="145"/>
    </row>
    <row r="902" spans="7:16" s="79" customFormat="1" x14ac:dyDescent="0.2">
      <c r="G902" s="145"/>
      <c r="L902" s="145"/>
      <c r="M902" s="145"/>
      <c r="N902" s="145"/>
      <c r="P902" s="145"/>
    </row>
    <row r="903" spans="7:16" s="79" customFormat="1" x14ac:dyDescent="0.2">
      <c r="G903" s="145"/>
      <c r="L903" s="145"/>
      <c r="M903" s="145"/>
      <c r="N903" s="145"/>
      <c r="P903" s="145"/>
    </row>
    <row r="904" spans="7:16" s="79" customFormat="1" x14ac:dyDescent="0.2">
      <c r="G904" s="145"/>
      <c r="L904" s="145"/>
      <c r="M904" s="145"/>
      <c r="N904" s="145"/>
      <c r="P904" s="145"/>
    </row>
    <row r="905" spans="7:16" s="79" customFormat="1" x14ac:dyDescent="0.2">
      <c r="G905" s="145"/>
      <c r="L905" s="145"/>
      <c r="M905" s="145"/>
      <c r="N905" s="145"/>
      <c r="P905" s="145"/>
    </row>
    <row r="906" spans="7:16" s="79" customFormat="1" x14ac:dyDescent="0.2">
      <c r="G906" s="145"/>
      <c r="L906" s="145"/>
      <c r="M906" s="145"/>
      <c r="N906" s="145"/>
      <c r="P906" s="145"/>
    </row>
    <row r="907" spans="7:16" s="79" customFormat="1" x14ac:dyDescent="0.2">
      <c r="G907" s="145"/>
      <c r="L907" s="145"/>
      <c r="M907" s="145"/>
      <c r="N907" s="145"/>
      <c r="P907" s="145"/>
    </row>
    <row r="908" spans="7:16" s="79" customFormat="1" x14ac:dyDescent="0.2">
      <c r="G908" s="145"/>
      <c r="L908" s="145"/>
      <c r="M908" s="145"/>
      <c r="N908" s="145"/>
      <c r="P908" s="145"/>
    </row>
    <row r="909" spans="7:16" s="79" customFormat="1" x14ac:dyDescent="0.2">
      <c r="G909" s="145"/>
      <c r="L909" s="145"/>
      <c r="M909" s="145"/>
      <c r="N909" s="145"/>
      <c r="P909" s="145"/>
    </row>
    <row r="910" spans="7:16" s="79" customFormat="1" x14ac:dyDescent="0.2">
      <c r="G910" s="145"/>
      <c r="L910" s="145"/>
      <c r="M910" s="145"/>
      <c r="N910" s="145"/>
      <c r="P910" s="145"/>
    </row>
    <row r="911" spans="7:16" s="79" customFormat="1" x14ac:dyDescent="0.2">
      <c r="G911" s="145"/>
      <c r="L911" s="145"/>
      <c r="M911" s="145"/>
      <c r="N911" s="145"/>
      <c r="P911" s="145"/>
    </row>
    <row r="912" spans="7:16" s="79" customFormat="1" x14ac:dyDescent="0.2">
      <c r="G912" s="145"/>
      <c r="L912" s="145"/>
      <c r="M912" s="145"/>
      <c r="N912" s="145"/>
      <c r="P912" s="145"/>
    </row>
    <row r="913" spans="7:16" s="79" customFormat="1" x14ac:dyDescent="0.2">
      <c r="G913" s="145"/>
      <c r="L913" s="145"/>
      <c r="M913" s="145"/>
      <c r="N913" s="145"/>
      <c r="P913" s="145"/>
    </row>
    <row r="914" spans="7:16" s="79" customFormat="1" x14ac:dyDescent="0.2">
      <c r="G914" s="145"/>
      <c r="L914" s="145"/>
      <c r="M914" s="145"/>
      <c r="N914" s="145"/>
      <c r="P914" s="145"/>
    </row>
    <row r="915" spans="7:16" s="79" customFormat="1" x14ac:dyDescent="0.2">
      <c r="G915" s="145"/>
      <c r="L915" s="145"/>
      <c r="M915" s="145"/>
      <c r="N915" s="145"/>
      <c r="P915" s="145"/>
    </row>
    <row r="916" spans="7:16" s="79" customFormat="1" x14ac:dyDescent="0.2">
      <c r="G916" s="145"/>
      <c r="L916" s="145"/>
      <c r="M916" s="145"/>
      <c r="N916" s="145"/>
      <c r="P916" s="145"/>
    </row>
    <row r="917" spans="7:16" s="79" customFormat="1" x14ac:dyDescent="0.2">
      <c r="G917" s="145"/>
      <c r="L917" s="145"/>
      <c r="M917" s="145"/>
      <c r="N917" s="145"/>
      <c r="P917" s="145"/>
    </row>
    <row r="918" spans="7:16" s="79" customFormat="1" x14ac:dyDescent="0.2">
      <c r="G918" s="145"/>
      <c r="L918" s="145"/>
      <c r="M918" s="145"/>
      <c r="N918" s="145"/>
      <c r="P918" s="145"/>
    </row>
    <row r="919" spans="7:16" s="79" customFormat="1" x14ac:dyDescent="0.2">
      <c r="G919" s="145"/>
      <c r="L919" s="145"/>
      <c r="M919" s="145"/>
      <c r="N919" s="145"/>
      <c r="P919" s="145"/>
    </row>
    <row r="920" spans="7:16" s="79" customFormat="1" x14ac:dyDescent="0.2">
      <c r="G920" s="145"/>
      <c r="L920" s="145"/>
      <c r="M920" s="145"/>
      <c r="N920" s="145"/>
      <c r="P920" s="145"/>
    </row>
    <row r="921" spans="7:16" s="79" customFormat="1" x14ac:dyDescent="0.2">
      <c r="G921" s="145"/>
      <c r="L921" s="145"/>
      <c r="M921" s="145"/>
      <c r="N921" s="145"/>
      <c r="P921" s="145"/>
    </row>
    <row r="922" spans="7:16" s="79" customFormat="1" x14ac:dyDescent="0.2">
      <c r="G922" s="145"/>
      <c r="L922" s="145"/>
      <c r="M922" s="145"/>
      <c r="N922" s="145"/>
      <c r="P922" s="145"/>
    </row>
    <row r="923" spans="7:16" s="79" customFormat="1" x14ac:dyDescent="0.2">
      <c r="G923" s="145"/>
      <c r="L923" s="145"/>
      <c r="M923" s="145"/>
      <c r="N923" s="145"/>
      <c r="P923" s="145"/>
    </row>
    <row r="924" spans="7:16" s="79" customFormat="1" x14ac:dyDescent="0.2">
      <c r="G924" s="145"/>
      <c r="L924" s="145"/>
      <c r="M924" s="145"/>
      <c r="N924" s="145"/>
      <c r="P924" s="145"/>
    </row>
    <row r="925" spans="7:16" s="79" customFormat="1" x14ac:dyDescent="0.2">
      <c r="G925" s="145"/>
      <c r="L925" s="145"/>
      <c r="M925" s="145"/>
      <c r="N925" s="145"/>
      <c r="P925" s="145"/>
    </row>
    <row r="926" spans="7:16" s="79" customFormat="1" x14ac:dyDescent="0.2">
      <c r="G926" s="145"/>
      <c r="L926" s="145"/>
      <c r="M926" s="145"/>
      <c r="N926" s="145"/>
      <c r="P926" s="145"/>
    </row>
    <row r="927" spans="7:16" s="79" customFormat="1" x14ac:dyDescent="0.2">
      <c r="G927" s="145"/>
      <c r="L927" s="145"/>
      <c r="M927" s="145"/>
      <c r="N927" s="145"/>
      <c r="P927" s="145"/>
    </row>
    <row r="928" spans="7:16" s="79" customFormat="1" x14ac:dyDescent="0.2">
      <c r="G928" s="145"/>
      <c r="L928" s="145"/>
      <c r="M928" s="145"/>
      <c r="N928" s="145"/>
      <c r="P928" s="145"/>
    </row>
    <row r="929" spans="7:16" s="79" customFormat="1" x14ac:dyDescent="0.2">
      <c r="G929" s="145"/>
      <c r="L929" s="145"/>
      <c r="M929" s="145"/>
      <c r="N929" s="145"/>
      <c r="P929" s="145"/>
    </row>
    <row r="930" spans="7:16" s="79" customFormat="1" x14ac:dyDescent="0.2">
      <c r="G930" s="145"/>
      <c r="L930" s="145"/>
      <c r="M930" s="145"/>
      <c r="N930" s="145"/>
      <c r="P930" s="145"/>
    </row>
    <row r="931" spans="7:16" s="79" customFormat="1" x14ac:dyDescent="0.2">
      <c r="G931" s="145"/>
      <c r="L931" s="145"/>
      <c r="M931" s="145"/>
      <c r="N931" s="145"/>
      <c r="P931" s="145"/>
    </row>
    <row r="932" spans="7:16" s="79" customFormat="1" x14ac:dyDescent="0.2">
      <c r="G932" s="145"/>
      <c r="L932" s="145"/>
      <c r="M932" s="145"/>
      <c r="N932" s="145"/>
      <c r="P932" s="145"/>
    </row>
    <row r="933" spans="7:16" s="79" customFormat="1" x14ac:dyDescent="0.2">
      <c r="G933" s="145"/>
      <c r="L933" s="145"/>
      <c r="M933" s="145"/>
      <c r="N933" s="145"/>
      <c r="P933" s="145"/>
    </row>
    <row r="934" spans="7:16" s="79" customFormat="1" x14ac:dyDescent="0.2">
      <c r="G934" s="145"/>
      <c r="L934" s="145"/>
      <c r="M934" s="145"/>
      <c r="N934" s="145"/>
      <c r="P934" s="145"/>
    </row>
    <row r="935" spans="7:16" s="79" customFormat="1" x14ac:dyDescent="0.2">
      <c r="G935" s="145"/>
      <c r="L935" s="145"/>
      <c r="M935" s="145"/>
      <c r="N935" s="145"/>
      <c r="P935" s="145"/>
    </row>
    <row r="936" spans="7:16" s="79" customFormat="1" x14ac:dyDescent="0.2">
      <c r="G936" s="145"/>
      <c r="L936" s="145"/>
      <c r="M936" s="145"/>
      <c r="N936" s="145"/>
      <c r="P936" s="145"/>
    </row>
    <row r="937" spans="7:16" s="79" customFormat="1" x14ac:dyDescent="0.2">
      <c r="G937" s="145"/>
      <c r="L937" s="145"/>
      <c r="M937" s="145"/>
      <c r="N937" s="145"/>
      <c r="P937" s="145"/>
    </row>
    <row r="938" spans="7:16" s="79" customFormat="1" x14ac:dyDescent="0.2">
      <c r="G938" s="145"/>
      <c r="L938" s="145"/>
      <c r="M938" s="145"/>
      <c r="N938" s="145"/>
      <c r="P938" s="145"/>
    </row>
    <row r="939" spans="7:16" s="79" customFormat="1" x14ac:dyDescent="0.2">
      <c r="G939" s="145"/>
      <c r="L939" s="145"/>
      <c r="M939" s="145"/>
      <c r="N939" s="145"/>
      <c r="P939" s="145"/>
    </row>
    <row r="940" spans="7:16" s="79" customFormat="1" x14ac:dyDescent="0.2">
      <c r="G940" s="145"/>
      <c r="L940" s="145"/>
      <c r="M940" s="145"/>
      <c r="N940" s="145"/>
      <c r="P940" s="145"/>
    </row>
    <row r="941" spans="7:16" s="79" customFormat="1" x14ac:dyDescent="0.2">
      <c r="G941" s="145"/>
      <c r="L941" s="145"/>
      <c r="M941" s="145"/>
      <c r="N941" s="145"/>
      <c r="P941" s="145"/>
    </row>
    <row r="942" spans="7:16" s="79" customFormat="1" x14ac:dyDescent="0.2">
      <c r="G942" s="145"/>
      <c r="L942" s="145"/>
      <c r="M942" s="145"/>
      <c r="N942" s="145"/>
      <c r="P942" s="145"/>
    </row>
    <row r="943" spans="7:16" s="79" customFormat="1" x14ac:dyDescent="0.2">
      <c r="G943" s="145"/>
      <c r="L943" s="145"/>
      <c r="M943" s="145"/>
      <c r="N943" s="145"/>
      <c r="P943" s="145"/>
    </row>
    <row r="944" spans="7:16" s="79" customFormat="1" x14ac:dyDescent="0.2">
      <c r="G944" s="145"/>
      <c r="L944" s="145"/>
      <c r="M944" s="145"/>
      <c r="N944" s="145"/>
      <c r="P944" s="145"/>
    </row>
    <row r="945" spans="7:16" s="79" customFormat="1" x14ac:dyDescent="0.2">
      <c r="G945" s="145"/>
      <c r="L945" s="145"/>
      <c r="M945" s="145"/>
      <c r="N945" s="145"/>
      <c r="P945" s="145"/>
    </row>
    <row r="946" spans="7:16" s="79" customFormat="1" x14ac:dyDescent="0.2">
      <c r="G946" s="145"/>
      <c r="L946" s="145"/>
      <c r="M946" s="145"/>
      <c r="N946" s="145"/>
      <c r="P946" s="145"/>
    </row>
    <row r="947" spans="7:16" s="79" customFormat="1" x14ac:dyDescent="0.2">
      <c r="G947" s="145"/>
      <c r="L947" s="145"/>
      <c r="M947" s="145"/>
      <c r="N947" s="145"/>
      <c r="P947" s="145"/>
    </row>
    <row r="948" spans="7:16" s="79" customFormat="1" x14ac:dyDescent="0.2">
      <c r="G948" s="145"/>
      <c r="L948" s="145"/>
      <c r="M948" s="145"/>
      <c r="N948" s="145"/>
      <c r="P948" s="145"/>
    </row>
    <row r="949" spans="7:16" s="79" customFormat="1" x14ac:dyDescent="0.2">
      <c r="G949" s="145"/>
      <c r="L949" s="145"/>
      <c r="M949" s="145"/>
      <c r="N949" s="145"/>
      <c r="P949" s="145"/>
    </row>
    <row r="950" spans="7:16" s="79" customFormat="1" x14ac:dyDescent="0.2">
      <c r="G950" s="145"/>
      <c r="L950" s="145"/>
      <c r="M950" s="145"/>
      <c r="N950" s="145"/>
      <c r="P950" s="145"/>
    </row>
    <row r="951" spans="7:16" s="79" customFormat="1" x14ac:dyDescent="0.2">
      <c r="G951" s="145"/>
      <c r="L951" s="145"/>
      <c r="M951" s="145"/>
      <c r="N951" s="145"/>
      <c r="P951" s="145"/>
    </row>
    <row r="952" spans="7:16" s="79" customFormat="1" x14ac:dyDescent="0.2">
      <c r="G952" s="145"/>
      <c r="L952" s="145"/>
      <c r="M952" s="145"/>
      <c r="N952" s="145"/>
      <c r="P952" s="145"/>
    </row>
    <row r="953" spans="7:16" s="79" customFormat="1" x14ac:dyDescent="0.2">
      <c r="G953" s="145"/>
      <c r="L953" s="145"/>
      <c r="M953" s="145"/>
      <c r="N953" s="145"/>
      <c r="P953" s="145"/>
    </row>
    <row r="954" spans="7:16" s="79" customFormat="1" x14ac:dyDescent="0.2">
      <c r="G954" s="145"/>
      <c r="L954" s="145"/>
      <c r="M954" s="145"/>
      <c r="N954" s="145"/>
      <c r="P954" s="145"/>
    </row>
    <row r="955" spans="7:16" s="79" customFormat="1" x14ac:dyDescent="0.2">
      <c r="G955" s="145"/>
      <c r="L955" s="145"/>
      <c r="M955" s="145"/>
      <c r="N955" s="145"/>
      <c r="P955" s="145"/>
    </row>
    <row r="956" spans="7:16" s="79" customFormat="1" x14ac:dyDescent="0.2">
      <c r="G956" s="145"/>
      <c r="L956" s="145"/>
      <c r="M956" s="145"/>
      <c r="N956" s="145"/>
      <c r="P956" s="145"/>
    </row>
    <row r="957" spans="7:16" s="79" customFormat="1" x14ac:dyDescent="0.2">
      <c r="G957" s="145"/>
      <c r="L957" s="145"/>
      <c r="M957" s="145"/>
      <c r="N957" s="145"/>
      <c r="P957" s="145"/>
    </row>
    <row r="958" spans="7:16" s="79" customFormat="1" x14ac:dyDescent="0.2">
      <c r="G958" s="145"/>
      <c r="L958" s="145"/>
      <c r="M958" s="145"/>
      <c r="N958" s="145"/>
      <c r="P958" s="145"/>
    </row>
    <row r="959" spans="7:16" s="79" customFormat="1" x14ac:dyDescent="0.2">
      <c r="G959" s="145"/>
      <c r="L959" s="145"/>
      <c r="M959" s="145"/>
      <c r="N959" s="145"/>
      <c r="P959" s="145"/>
    </row>
    <row r="960" spans="7:16" s="79" customFormat="1" x14ac:dyDescent="0.2">
      <c r="G960" s="145"/>
      <c r="L960" s="145"/>
      <c r="M960" s="145"/>
      <c r="N960" s="145"/>
      <c r="P960" s="145"/>
    </row>
    <row r="961" spans="7:16" s="79" customFormat="1" x14ac:dyDescent="0.2">
      <c r="G961" s="145"/>
      <c r="L961" s="145"/>
      <c r="M961" s="145"/>
      <c r="N961" s="145"/>
      <c r="P961" s="145"/>
    </row>
    <row r="962" spans="7:16" s="79" customFormat="1" x14ac:dyDescent="0.2">
      <c r="G962" s="145"/>
      <c r="L962" s="145"/>
      <c r="M962" s="145"/>
      <c r="N962" s="145"/>
      <c r="P962" s="145"/>
    </row>
    <row r="963" spans="7:16" s="79" customFormat="1" x14ac:dyDescent="0.2">
      <c r="G963" s="145"/>
      <c r="L963" s="145"/>
      <c r="M963" s="145"/>
      <c r="N963" s="145"/>
      <c r="P963" s="145"/>
    </row>
    <row r="964" spans="7:16" s="79" customFormat="1" x14ac:dyDescent="0.2">
      <c r="G964" s="145"/>
      <c r="L964" s="145"/>
      <c r="M964" s="145"/>
      <c r="N964" s="145"/>
      <c r="P964" s="145"/>
    </row>
    <row r="965" spans="7:16" s="79" customFormat="1" x14ac:dyDescent="0.2">
      <c r="G965" s="145"/>
      <c r="L965" s="145"/>
      <c r="M965" s="145"/>
      <c r="N965" s="145"/>
      <c r="P965" s="145"/>
    </row>
    <row r="966" spans="7:16" s="79" customFormat="1" x14ac:dyDescent="0.2">
      <c r="G966" s="145"/>
      <c r="L966" s="145"/>
      <c r="M966" s="145"/>
      <c r="N966" s="145"/>
      <c r="P966" s="145"/>
    </row>
    <row r="967" spans="7:16" s="79" customFormat="1" x14ac:dyDescent="0.2">
      <c r="G967" s="145"/>
      <c r="L967" s="145"/>
      <c r="M967" s="145"/>
      <c r="N967" s="145"/>
      <c r="P967" s="145"/>
    </row>
    <row r="968" spans="7:16" s="79" customFormat="1" x14ac:dyDescent="0.2">
      <c r="G968" s="145"/>
      <c r="L968" s="145"/>
      <c r="M968" s="145"/>
      <c r="N968" s="145"/>
      <c r="P968" s="145"/>
    </row>
    <row r="969" spans="7:16" s="79" customFormat="1" x14ac:dyDescent="0.2">
      <c r="G969" s="145"/>
      <c r="L969" s="145"/>
      <c r="M969" s="145"/>
      <c r="N969" s="145"/>
      <c r="P969" s="145"/>
    </row>
    <row r="970" spans="7:16" s="79" customFormat="1" x14ac:dyDescent="0.2">
      <c r="G970" s="145"/>
      <c r="L970" s="145"/>
      <c r="M970" s="145"/>
      <c r="N970" s="145"/>
      <c r="P970" s="145"/>
    </row>
    <row r="971" spans="7:16" s="79" customFormat="1" x14ac:dyDescent="0.2">
      <c r="G971" s="145"/>
      <c r="L971" s="145"/>
      <c r="M971" s="145"/>
      <c r="N971" s="145"/>
      <c r="P971" s="145"/>
    </row>
    <row r="972" spans="7:16" s="79" customFormat="1" x14ac:dyDescent="0.2">
      <c r="G972" s="145"/>
      <c r="L972" s="145"/>
      <c r="M972" s="145"/>
      <c r="N972" s="145"/>
      <c r="P972" s="145"/>
    </row>
    <row r="973" spans="7:16" s="79" customFormat="1" x14ac:dyDescent="0.2">
      <c r="G973" s="145"/>
      <c r="L973" s="145"/>
      <c r="M973" s="145"/>
      <c r="N973" s="145"/>
      <c r="P973" s="145"/>
    </row>
    <row r="974" spans="7:16" s="79" customFormat="1" x14ac:dyDescent="0.2">
      <c r="G974" s="145"/>
      <c r="L974" s="145"/>
      <c r="M974" s="145"/>
      <c r="N974" s="145"/>
      <c r="P974" s="145"/>
    </row>
    <row r="975" spans="7:16" s="79" customFormat="1" x14ac:dyDescent="0.2">
      <c r="G975" s="145"/>
      <c r="L975" s="145"/>
      <c r="M975" s="145"/>
      <c r="N975" s="145"/>
      <c r="P975" s="145"/>
    </row>
    <row r="976" spans="7:16" s="79" customFormat="1" x14ac:dyDescent="0.2">
      <c r="G976" s="145"/>
      <c r="L976" s="145"/>
      <c r="M976" s="145"/>
      <c r="N976" s="145"/>
      <c r="P976" s="145"/>
    </row>
    <row r="977" spans="7:16" s="79" customFormat="1" x14ac:dyDescent="0.2">
      <c r="G977" s="145"/>
      <c r="L977" s="145"/>
      <c r="M977" s="145"/>
      <c r="N977" s="145"/>
      <c r="P977" s="145"/>
    </row>
    <row r="978" spans="7:16" s="79" customFormat="1" x14ac:dyDescent="0.2">
      <c r="G978" s="145"/>
      <c r="L978" s="145"/>
      <c r="M978" s="145"/>
      <c r="N978" s="145"/>
      <c r="P978" s="145"/>
    </row>
    <row r="979" spans="7:16" s="79" customFormat="1" x14ac:dyDescent="0.2">
      <c r="G979" s="145"/>
      <c r="L979" s="145"/>
      <c r="M979" s="145"/>
      <c r="N979" s="145"/>
      <c r="P979" s="145"/>
    </row>
    <row r="980" spans="7:16" s="79" customFormat="1" x14ac:dyDescent="0.2">
      <c r="G980" s="145"/>
      <c r="L980" s="145"/>
      <c r="M980" s="145"/>
      <c r="N980" s="145"/>
      <c r="P980" s="145"/>
    </row>
    <row r="981" spans="7:16" s="79" customFormat="1" x14ac:dyDescent="0.2">
      <c r="G981" s="145"/>
      <c r="L981" s="145"/>
      <c r="M981" s="145"/>
      <c r="N981" s="145"/>
      <c r="P981" s="145"/>
    </row>
    <row r="982" spans="7:16" s="79" customFormat="1" x14ac:dyDescent="0.2">
      <c r="G982" s="145"/>
      <c r="L982" s="145"/>
      <c r="M982" s="145"/>
      <c r="N982" s="145"/>
      <c r="P982" s="145"/>
    </row>
    <row r="983" spans="7:16" s="79" customFormat="1" x14ac:dyDescent="0.2">
      <c r="G983" s="145"/>
      <c r="L983" s="145"/>
      <c r="M983" s="145"/>
      <c r="N983" s="145"/>
      <c r="P983" s="145"/>
    </row>
    <row r="984" spans="7:16" s="79" customFormat="1" x14ac:dyDescent="0.2">
      <c r="G984" s="145"/>
      <c r="L984" s="145"/>
      <c r="M984" s="145"/>
      <c r="N984" s="145"/>
      <c r="P984" s="145"/>
    </row>
    <row r="985" spans="7:16" s="79" customFormat="1" x14ac:dyDescent="0.2">
      <c r="G985" s="145"/>
      <c r="L985" s="145"/>
      <c r="M985" s="145"/>
      <c r="N985" s="145"/>
      <c r="P985" s="145"/>
    </row>
    <row r="986" spans="7:16" s="79" customFormat="1" x14ac:dyDescent="0.2">
      <c r="G986" s="145"/>
      <c r="L986" s="145"/>
      <c r="M986" s="145"/>
      <c r="N986" s="145"/>
      <c r="P986" s="145"/>
    </row>
    <row r="987" spans="7:16" s="79" customFormat="1" x14ac:dyDescent="0.2">
      <c r="G987" s="145"/>
      <c r="L987" s="145"/>
      <c r="M987" s="145"/>
      <c r="N987" s="145"/>
      <c r="P987" s="145"/>
    </row>
    <row r="988" spans="7:16" s="79" customFormat="1" x14ac:dyDescent="0.2">
      <c r="G988" s="145"/>
      <c r="L988" s="145"/>
      <c r="M988" s="145"/>
      <c r="N988" s="145"/>
      <c r="P988" s="145"/>
    </row>
    <row r="989" spans="7:16" s="79" customFormat="1" x14ac:dyDescent="0.2">
      <c r="G989" s="145"/>
      <c r="L989" s="145"/>
      <c r="M989" s="145"/>
      <c r="N989" s="145"/>
      <c r="P989" s="145"/>
    </row>
    <row r="990" spans="7:16" s="79" customFormat="1" x14ac:dyDescent="0.2">
      <c r="G990" s="145"/>
      <c r="L990" s="145"/>
      <c r="M990" s="145"/>
      <c r="N990" s="145"/>
      <c r="P990" s="145"/>
    </row>
    <row r="991" spans="7:16" s="79" customFormat="1" x14ac:dyDescent="0.2">
      <c r="G991" s="145"/>
      <c r="L991" s="145"/>
      <c r="M991" s="145"/>
      <c r="N991" s="145"/>
      <c r="P991" s="145"/>
    </row>
    <row r="992" spans="7:16" s="79" customFormat="1" x14ac:dyDescent="0.2">
      <c r="G992" s="145"/>
      <c r="L992" s="145"/>
      <c r="M992" s="145"/>
      <c r="N992" s="145"/>
      <c r="P992" s="145"/>
    </row>
    <row r="993" spans="7:16" s="79" customFormat="1" x14ac:dyDescent="0.2">
      <c r="G993" s="145"/>
      <c r="L993" s="145"/>
      <c r="M993" s="145"/>
      <c r="N993" s="145"/>
      <c r="P993" s="145"/>
    </row>
    <row r="994" spans="7:16" s="79" customFormat="1" x14ac:dyDescent="0.2">
      <c r="G994" s="145"/>
      <c r="L994" s="145"/>
      <c r="M994" s="145"/>
      <c r="N994" s="145"/>
      <c r="P994" s="145"/>
    </row>
    <row r="995" spans="7:16" s="79" customFormat="1" x14ac:dyDescent="0.2">
      <c r="G995" s="145"/>
      <c r="L995" s="145"/>
      <c r="M995" s="145"/>
      <c r="N995" s="145"/>
      <c r="P995" s="145"/>
    </row>
    <row r="996" spans="7:16" s="79" customFormat="1" x14ac:dyDescent="0.2">
      <c r="G996" s="145"/>
      <c r="L996" s="145"/>
      <c r="M996" s="145"/>
      <c r="N996" s="145"/>
      <c r="P996" s="145"/>
    </row>
    <row r="997" spans="7:16" s="79" customFormat="1" x14ac:dyDescent="0.2">
      <c r="G997" s="145"/>
      <c r="L997" s="145"/>
      <c r="M997" s="145"/>
      <c r="N997" s="145"/>
      <c r="P997" s="145"/>
    </row>
    <row r="998" spans="7:16" s="79" customFormat="1" x14ac:dyDescent="0.2">
      <c r="G998" s="145"/>
      <c r="L998" s="145"/>
      <c r="M998" s="145"/>
      <c r="N998" s="145"/>
      <c r="P998" s="145"/>
    </row>
    <row r="999" spans="7:16" s="79" customFormat="1" x14ac:dyDescent="0.2">
      <c r="G999" s="145"/>
      <c r="L999" s="145"/>
      <c r="M999" s="145"/>
      <c r="N999" s="145"/>
      <c r="P999" s="145"/>
    </row>
    <row r="1000" spans="7:16" s="79" customFormat="1" x14ac:dyDescent="0.2">
      <c r="G1000" s="145"/>
      <c r="L1000" s="145"/>
      <c r="M1000" s="145"/>
      <c r="N1000" s="145"/>
      <c r="P1000" s="145"/>
    </row>
    <row r="1001" spans="7:16" s="79" customFormat="1" x14ac:dyDescent="0.2">
      <c r="G1001" s="145"/>
      <c r="L1001" s="145"/>
      <c r="M1001" s="145"/>
      <c r="N1001" s="145"/>
      <c r="P1001" s="145"/>
    </row>
    <row r="1002" spans="7:16" s="79" customFormat="1" x14ac:dyDescent="0.2">
      <c r="G1002" s="145"/>
      <c r="L1002" s="145"/>
      <c r="M1002" s="145"/>
      <c r="N1002" s="145"/>
      <c r="P1002" s="145"/>
    </row>
    <row r="1003" spans="7:16" s="79" customFormat="1" x14ac:dyDescent="0.2">
      <c r="G1003" s="145"/>
      <c r="L1003" s="145"/>
      <c r="M1003" s="145"/>
      <c r="N1003" s="145"/>
      <c r="P1003" s="145"/>
    </row>
    <row r="1004" spans="7:16" s="79" customFormat="1" x14ac:dyDescent="0.2">
      <c r="G1004" s="145"/>
      <c r="L1004" s="145"/>
      <c r="M1004" s="145"/>
      <c r="N1004" s="145"/>
      <c r="P1004" s="145"/>
    </row>
    <row r="1005" spans="7:16" s="79" customFormat="1" x14ac:dyDescent="0.2">
      <c r="G1005" s="145"/>
      <c r="L1005" s="145"/>
      <c r="M1005" s="145"/>
      <c r="N1005" s="145"/>
      <c r="P1005" s="145"/>
    </row>
    <row r="1006" spans="7:16" s="79" customFormat="1" x14ac:dyDescent="0.2">
      <c r="G1006" s="145"/>
      <c r="L1006" s="145"/>
      <c r="M1006" s="145"/>
      <c r="N1006" s="145"/>
      <c r="P1006" s="145"/>
    </row>
    <row r="1007" spans="7:16" s="79" customFormat="1" x14ac:dyDescent="0.2">
      <c r="G1007" s="145"/>
      <c r="L1007" s="145"/>
      <c r="M1007" s="145"/>
      <c r="N1007" s="145"/>
      <c r="P1007" s="145"/>
    </row>
    <row r="1008" spans="7:16" s="79" customFormat="1" x14ac:dyDescent="0.2">
      <c r="G1008" s="145"/>
      <c r="L1008" s="145"/>
      <c r="M1008" s="145"/>
      <c r="N1008" s="145"/>
      <c r="P1008" s="145"/>
    </row>
    <row r="1009" spans="7:16" s="79" customFormat="1" x14ac:dyDescent="0.2">
      <c r="G1009" s="145"/>
      <c r="L1009" s="145"/>
      <c r="M1009" s="145"/>
      <c r="N1009" s="145"/>
      <c r="P1009" s="145"/>
    </row>
    <row r="1010" spans="7:16" s="79" customFormat="1" x14ac:dyDescent="0.2">
      <c r="G1010" s="145"/>
      <c r="L1010" s="145"/>
      <c r="M1010" s="145"/>
      <c r="N1010" s="145"/>
      <c r="P1010" s="145"/>
    </row>
    <row r="1011" spans="7:16" s="79" customFormat="1" x14ac:dyDescent="0.2">
      <c r="G1011" s="145"/>
      <c r="L1011" s="145"/>
      <c r="M1011" s="145"/>
      <c r="N1011" s="145"/>
      <c r="P1011" s="145"/>
    </row>
    <row r="1012" spans="7:16" s="79" customFormat="1" x14ac:dyDescent="0.2">
      <c r="G1012" s="145"/>
      <c r="L1012" s="145"/>
      <c r="M1012" s="145"/>
      <c r="N1012" s="145"/>
      <c r="P1012" s="145"/>
    </row>
    <row r="1013" spans="7:16" s="79" customFormat="1" x14ac:dyDescent="0.2">
      <c r="G1013" s="145"/>
      <c r="L1013" s="145"/>
      <c r="M1013" s="145"/>
      <c r="N1013" s="145"/>
      <c r="P1013" s="145"/>
    </row>
    <row r="1014" spans="7:16" s="79" customFormat="1" x14ac:dyDescent="0.2">
      <c r="G1014" s="145"/>
      <c r="L1014" s="145"/>
      <c r="M1014" s="145"/>
      <c r="N1014" s="145"/>
      <c r="P1014" s="145"/>
    </row>
    <row r="1015" spans="7:16" s="79" customFormat="1" x14ac:dyDescent="0.2">
      <c r="G1015" s="145"/>
      <c r="L1015" s="145"/>
      <c r="M1015" s="145"/>
      <c r="N1015" s="145"/>
      <c r="P1015" s="145"/>
    </row>
    <row r="1016" spans="7:16" s="79" customFormat="1" x14ac:dyDescent="0.2">
      <c r="G1016" s="145"/>
      <c r="L1016" s="145"/>
      <c r="M1016" s="145"/>
      <c r="N1016" s="145"/>
      <c r="P1016" s="145"/>
    </row>
    <row r="1017" spans="7:16" s="79" customFormat="1" x14ac:dyDescent="0.2">
      <c r="G1017" s="145"/>
      <c r="L1017" s="145"/>
      <c r="M1017" s="145"/>
      <c r="N1017" s="145"/>
      <c r="P1017" s="145"/>
    </row>
    <row r="1018" spans="7:16" s="79" customFormat="1" x14ac:dyDescent="0.2">
      <c r="G1018" s="145"/>
      <c r="L1018" s="145"/>
      <c r="M1018" s="145"/>
      <c r="N1018" s="145"/>
      <c r="P1018" s="145"/>
    </row>
    <row r="1019" spans="7:16" s="79" customFormat="1" x14ac:dyDescent="0.2">
      <c r="G1019" s="145"/>
      <c r="L1019" s="145"/>
      <c r="M1019" s="145"/>
      <c r="N1019" s="145"/>
      <c r="P1019" s="145"/>
    </row>
    <row r="1020" spans="7:16" s="79" customFormat="1" x14ac:dyDescent="0.2">
      <c r="G1020" s="145"/>
      <c r="L1020" s="145"/>
      <c r="M1020" s="145"/>
      <c r="N1020" s="145"/>
      <c r="P1020" s="145"/>
    </row>
    <row r="1021" spans="7:16" s="79" customFormat="1" x14ac:dyDescent="0.2">
      <c r="G1021" s="145"/>
      <c r="L1021" s="145"/>
      <c r="M1021" s="145"/>
      <c r="N1021" s="145"/>
      <c r="P1021" s="145"/>
    </row>
    <row r="1022" spans="7:16" s="79" customFormat="1" x14ac:dyDescent="0.2">
      <c r="G1022" s="145"/>
      <c r="L1022" s="145"/>
      <c r="M1022" s="145"/>
      <c r="N1022" s="145"/>
      <c r="P1022" s="145"/>
    </row>
    <row r="1023" spans="7:16" s="79" customFormat="1" x14ac:dyDescent="0.2">
      <c r="G1023" s="145"/>
      <c r="L1023" s="145"/>
      <c r="M1023" s="145"/>
      <c r="N1023" s="145"/>
      <c r="P1023" s="145"/>
    </row>
    <row r="1024" spans="7:16" s="79" customFormat="1" x14ac:dyDescent="0.2">
      <c r="G1024" s="145"/>
      <c r="L1024" s="145"/>
      <c r="M1024" s="145"/>
      <c r="N1024" s="145"/>
      <c r="P1024" s="145"/>
    </row>
    <row r="1025" spans="7:16" s="79" customFormat="1" x14ac:dyDescent="0.2">
      <c r="G1025" s="145"/>
      <c r="L1025" s="145"/>
      <c r="M1025" s="145"/>
      <c r="N1025" s="145"/>
      <c r="P1025" s="145"/>
    </row>
    <row r="1026" spans="7:16" s="79" customFormat="1" x14ac:dyDescent="0.2">
      <c r="G1026" s="145"/>
      <c r="L1026" s="145"/>
      <c r="M1026" s="145"/>
      <c r="N1026" s="145"/>
      <c r="P1026" s="145"/>
    </row>
    <row r="1027" spans="7:16" s="79" customFormat="1" x14ac:dyDescent="0.2">
      <c r="G1027" s="145"/>
      <c r="L1027" s="145"/>
      <c r="M1027" s="145"/>
      <c r="N1027" s="145"/>
      <c r="P1027" s="145"/>
    </row>
    <row r="1028" spans="7:16" s="79" customFormat="1" x14ac:dyDescent="0.2">
      <c r="G1028" s="145"/>
      <c r="L1028" s="145"/>
      <c r="M1028" s="145"/>
      <c r="N1028" s="145"/>
      <c r="P1028" s="145"/>
    </row>
    <row r="1029" spans="7:16" s="79" customFormat="1" x14ac:dyDescent="0.2">
      <c r="G1029" s="145"/>
      <c r="L1029" s="145"/>
      <c r="M1029" s="145"/>
      <c r="N1029" s="145"/>
      <c r="P1029" s="145"/>
    </row>
    <row r="1030" spans="7:16" s="79" customFormat="1" x14ac:dyDescent="0.2">
      <c r="G1030" s="145"/>
      <c r="L1030" s="145"/>
      <c r="M1030" s="145"/>
      <c r="N1030" s="145"/>
      <c r="P1030" s="145"/>
    </row>
    <row r="1031" spans="7:16" s="79" customFormat="1" x14ac:dyDescent="0.2">
      <c r="G1031" s="145"/>
      <c r="L1031" s="145"/>
      <c r="M1031" s="145"/>
      <c r="N1031" s="145"/>
      <c r="P1031" s="145"/>
    </row>
    <row r="1032" spans="7:16" s="79" customFormat="1" x14ac:dyDescent="0.2">
      <c r="G1032" s="145"/>
      <c r="L1032" s="145"/>
      <c r="M1032" s="145"/>
      <c r="N1032" s="145"/>
      <c r="P1032" s="145"/>
    </row>
    <row r="1033" spans="7:16" s="79" customFormat="1" x14ac:dyDescent="0.2">
      <c r="G1033" s="145"/>
      <c r="L1033" s="145"/>
      <c r="M1033" s="145"/>
      <c r="N1033" s="145"/>
      <c r="P1033" s="145"/>
    </row>
    <row r="1034" spans="7:16" s="79" customFormat="1" x14ac:dyDescent="0.2">
      <c r="G1034" s="145"/>
      <c r="L1034" s="145"/>
      <c r="M1034" s="145"/>
      <c r="N1034" s="145"/>
      <c r="P1034" s="145"/>
    </row>
    <row r="1035" spans="7:16" s="79" customFormat="1" x14ac:dyDescent="0.2">
      <c r="G1035" s="145"/>
      <c r="L1035" s="145"/>
      <c r="M1035" s="145"/>
      <c r="N1035" s="145"/>
      <c r="P1035" s="145"/>
    </row>
    <row r="1036" spans="7:16" s="79" customFormat="1" x14ac:dyDescent="0.2">
      <c r="G1036" s="145"/>
      <c r="L1036" s="145"/>
      <c r="M1036" s="145"/>
      <c r="N1036" s="145"/>
      <c r="P1036" s="145"/>
    </row>
    <row r="1037" spans="7:16" s="79" customFormat="1" x14ac:dyDescent="0.2">
      <c r="G1037" s="145"/>
      <c r="L1037" s="145"/>
      <c r="M1037" s="145"/>
      <c r="N1037" s="145"/>
      <c r="P1037" s="145"/>
    </row>
    <row r="1038" spans="7:16" s="79" customFormat="1" x14ac:dyDescent="0.2">
      <c r="G1038" s="145"/>
      <c r="L1038" s="145"/>
      <c r="M1038" s="145"/>
      <c r="N1038" s="145"/>
      <c r="P1038" s="145"/>
    </row>
    <row r="1039" spans="7:16" s="79" customFormat="1" x14ac:dyDescent="0.2">
      <c r="G1039" s="145"/>
      <c r="L1039" s="145"/>
      <c r="M1039" s="145"/>
      <c r="N1039" s="145"/>
      <c r="P1039" s="145"/>
    </row>
    <row r="1040" spans="7:16" s="79" customFormat="1" x14ac:dyDescent="0.2">
      <c r="G1040" s="145"/>
      <c r="L1040" s="145"/>
      <c r="M1040" s="145"/>
      <c r="N1040" s="145"/>
      <c r="P1040" s="145"/>
    </row>
    <row r="1041" spans="7:16" s="79" customFormat="1" x14ac:dyDescent="0.2">
      <c r="G1041" s="145"/>
      <c r="L1041" s="145"/>
      <c r="M1041" s="145"/>
      <c r="N1041" s="145"/>
      <c r="P1041" s="145"/>
    </row>
    <row r="1042" spans="7:16" s="79" customFormat="1" x14ac:dyDescent="0.2">
      <c r="G1042" s="145"/>
      <c r="L1042" s="145"/>
      <c r="M1042" s="145"/>
      <c r="N1042" s="145"/>
      <c r="P1042" s="145"/>
    </row>
    <row r="1043" spans="7:16" s="79" customFormat="1" x14ac:dyDescent="0.2">
      <c r="G1043" s="145"/>
      <c r="L1043" s="145"/>
      <c r="M1043" s="145"/>
      <c r="N1043" s="145"/>
      <c r="P1043" s="145"/>
    </row>
    <row r="1044" spans="7:16" s="79" customFormat="1" x14ac:dyDescent="0.2">
      <c r="G1044" s="145"/>
      <c r="L1044" s="145"/>
      <c r="M1044" s="145"/>
      <c r="N1044" s="145"/>
      <c r="P1044" s="145"/>
    </row>
    <row r="1045" spans="7:16" s="79" customFormat="1" x14ac:dyDescent="0.2">
      <c r="G1045" s="145"/>
      <c r="L1045" s="145"/>
      <c r="M1045" s="145"/>
      <c r="N1045" s="145"/>
      <c r="P1045" s="145"/>
    </row>
    <row r="1046" spans="7:16" s="79" customFormat="1" x14ac:dyDescent="0.2">
      <c r="G1046" s="145"/>
      <c r="L1046" s="145"/>
      <c r="M1046" s="145"/>
      <c r="N1046" s="145"/>
      <c r="P1046" s="145"/>
    </row>
    <row r="1047" spans="7:16" s="79" customFormat="1" x14ac:dyDescent="0.2">
      <c r="G1047" s="145"/>
      <c r="L1047" s="145"/>
      <c r="M1047" s="145"/>
      <c r="N1047" s="145"/>
      <c r="P1047" s="145"/>
    </row>
    <row r="1048" spans="7:16" s="79" customFormat="1" x14ac:dyDescent="0.2">
      <c r="G1048" s="145"/>
      <c r="L1048" s="145"/>
      <c r="M1048" s="145"/>
      <c r="N1048" s="145"/>
      <c r="P1048" s="145"/>
    </row>
    <row r="1049" spans="7:16" s="79" customFormat="1" x14ac:dyDescent="0.2">
      <c r="G1049" s="145"/>
      <c r="L1049" s="145"/>
      <c r="M1049" s="145"/>
      <c r="N1049" s="145"/>
      <c r="P1049" s="145"/>
    </row>
    <row r="1050" spans="7:16" s="79" customFormat="1" x14ac:dyDescent="0.2">
      <c r="G1050" s="145"/>
      <c r="L1050" s="145"/>
      <c r="M1050" s="145"/>
      <c r="N1050" s="145"/>
      <c r="P1050" s="145"/>
    </row>
    <row r="1051" spans="7:16" s="79" customFormat="1" x14ac:dyDescent="0.2">
      <c r="G1051" s="145"/>
      <c r="L1051" s="145"/>
      <c r="M1051" s="145"/>
      <c r="N1051" s="145"/>
      <c r="P1051" s="145"/>
    </row>
    <row r="1052" spans="7:16" s="79" customFormat="1" x14ac:dyDescent="0.2">
      <c r="G1052" s="145"/>
      <c r="L1052" s="145"/>
      <c r="M1052" s="145"/>
      <c r="N1052" s="145"/>
      <c r="P1052" s="145"/>
    </row>
    <row r="1053" spans="7:16" s="79" customFormat="1" x14ac:dyDescent="0.2">
      <c r="G1053" s="145"/>
      <c r="L1053" s="145"/>
      <c r="M1053" s="145"/>
      <c r="N1053" s="145"/>
      <c r="P1053" s="145"/>
    </row>
    <row r="1054" spans="7:16" s="79" customFormat="1" x14ac:dyDescent="0.2">
      <c r="G1054" s="145"/>
      <c r="L1054" s="145"/>
      <c r="M1054" s="145"/>
      <c r="N1054" s="145"/>
      <c r="P1054" s="145"/>
    </row>
    <row r="1055" spans="7:16" s="79" customFormat="1" x14ac:dyDescent="0.2">
      <c r="G1055" s="145"/>
      <c r="L1055" s="145"/>
      <c r="M1055" s="145"/>
      <c r="N1055" s="145"/>
      <c r="P1055" s="145"/>
    </row>
    <row r="1056" spans="7:16" s="79" customFormat="1" x14ac:dyDescent="0.2">
      <c r="G1056" s="145"/>
      <c r="L1056" s="145"/>
      <c r="M1056" s="145"/>
      <c r="N1056" s="145"/>
      <c r="P1056" s="145"/>
    </row>
    <row r="1057" spans="7:16" s="79" customFormat="1" x14ac:dyDescent="0.2">
      <c r="G1057" s="145"/>
      <c r="L1057" s="145"/>
      <c r="M1057" s="145"/>
      <c r="N1057" s="145"/>
      <c r="P1057" s="145"/>
    </row>
    <row r="1058" spans="7:16" s="79" customFormat="1" x14ac:dyDescent="0.2">
      <c r="G1058" s="145"/>
      <c r="L1058" s="145"/>
      <c r="M1058" s="145"/>
      <c r="N1058" s="145"/>
      <c r="P1058" s="145"/>
    </row>
    <row r="1059" spans="7:16" s="79" customFormat="1" x14ac:dyDescent="0.2">
      <c r="G1059" s="145"/>
      <c r="L1059" s="145"/>
      <c r="M1059" s="145"/>
      <c r="N1059" s="145"/>
      <c r="P1059" s="145"/>
    </row>
    <row r="1060" spans="7:16" s="79" customFormat="1" x14ac:dyDescent="0.2">
      <c r="G1060" s="145"/>
      <c r="L1060" s="145"/>
      <c r="M1060" s="145"/>
      <c r="N1060" s="145"/>
      <c r="P1060" s="145"/>
    </row>
    <row r="1061" spans="7:16" s="79" customFormat="1" x14ac:dyDescent="0.2">
      <c r="G1061" s="145"/>
      <c r="L1061" s="145"/>
      <c r="M1061" s="145"/>
      <c r="N1061" s="145"/>
      <c r="P1061" s="145"/>
    </row>
    <row r="1062" spans="7:16" s="79" customFormat="1" x14ac:dyDescent="0.2">
      <c r="G1062" s="145"/>
      <c r="L1062" s="145"/>
      <c r="M1062" s="145"/>
      <c r="N1062" s="145"/>
      <c r="P1062" s="145"/>
    </row>
    <row r="1063" spans="7:16" s="79" customFormat="1" x14ac:dyDescent="0.2">
      <c r="G1063" s="145"/>
      <c r="L1063" s="145"/>
      <c r="M1063" s="145"/>
      <c r="N1063" s="145"/>
      <c r="P1063" s="145"/>
    </row>
    <row r="1064" spans="7:16" s="79" customFormat="1" x14ac:dyDescent="0.2">
      <c r="G1064" s="145"/>
      <c r="L1064" s="145"/>
      <c r="M1064" s="145"/>
      <c r="N1064" s="145"/>
      <c r="P1064" s="145"/>
    </row>
    <row r="1065" spans="7:16" s="79" customFormat="1" x14ac:dyDescent="0.2">
      <c r="G1065" s="145"/>
      <c r="L1065" s="145"/>
      <c r="M1065" s="145"/>
      <c r="N1065" s="145"/>
      <c r="P1065" s="145"/>
    </row>
    <row r="1066" spans="7:16" s="79" customFormat="1" x14ac:dyDescent="0.2">
      <c r="G1066" s="145"/>
      <c r="L1066" s="145"/>
      <c r="M1066" s="145"/>
      <c r="N1066" s="145"/>
      <c r="P1066" s="145"/>
    </row>
    <row r="1067" spans="7:16" s="79" customFormat="1" x14ac:dyDescent="0.2">
      <c r="G1067" s="145"/>
      <c r="L1067" s="145"/>
      <c r="M1067" s="145"/>
      <c r="N1067" s="145"/>
      <c r="P1067" s="145"/>
    </row>
    <row r="1068" spans="7:16" s="79" customFormat="1" x14ac:dyDescent="0.2">
      <c r="G1068" s="145"/>
      <c r="L1068" s="145"/>
      <c r="M1068" s="145"/>
      <c r="N1068" s="145"/>
      <c r="P1068" s="145"/>
    </row>
    <row r="1069" spans="7:16" s="79" customFormat="1" x14ac:dyDescent="0.2">
      <c r="G1069" s="145"/>
      <c r="L1069" s="145"/>
      <c r="M1069" s="145"/>
      <c r="N1069" s="145"/>
      <c r="P1069" s="145"/>
    </row>
    <row r="1070" spans="7:16" s="79" customFormat="1" x14ac:dyDescent="0.2">
      <c r="G1070" s="145"/>
      <c r="L1070" s="145"/>
      <c r="M1070" s="145"/>
      <c r="N1070" s="145"/>
      <c r="P1070" s="145"/>
    </row>
    <row r="1071" spans="7:16" s="79" customFormat="1" x14ac:dyDescent="0.2">
      <c r="G1071" s="145"/>
      <c r="L1071" s="145"/>
      <c r="M1071" s="145"/>
      <c r="N1071" s="145"/>
      <c r="P1071" s="145"/>
    </row>
    <row r="1072" spans="7:16" s="79" customFormat="1" x14ac:dyDescent="0.2">
      <c r="G1072" s="145"/>
      <c r="L1072" s="145"/>
      <c r="M1072" s="145"/>
      <c r="N1072" s="145"/>
      <c r="P1072" s="145"/>
    </row>
    <row r="1073" spans="7:16" s="79" customFormat="1" x14ac:dyDescent="0.2">
      <c r="G1073" s="145"/>
      <c r="L1073" s="145"/>
      <c r="M1073" s="145"/>
      <c r="N1073" s="145"/>
      <c r="P1073" s="145"/>
    </row>
    <row r="1074" spans="7:16" s="79" customFormat="1" x14ac:dyDescent="0.2">
      <c r="G1074" s="145"/>
      <c r="L1074" s="145"/>
      <c r="M1074" s="145"/>
      <c r="N1074" s="145"/>
      <c r="P1074" s="145"/>
    </row>
    <row r="1075" spans="7:16" s="79" customFormat="1" x14ac:dyDescent="0.2">
      <c r="G1075" s="145"/>
      <c r="L1075" s="145"/>
      <c r="M1075" s="145"/>
      <c r="N1075" s="145"/>
      <c r="P1075" s="145"/>
    </row>
    <row r="1076" spans="7:16" s="79" customFormat="1" x14ac:dyDescent="0.2">
      <c r="G1076" s="145"/>
      <c r="L1076" s="145"/>
      <c r="M1076" s="145"/>
      <c r="N1076" s="145"/>
      <c r="P1076" s="145"/>
    </row>
    <row r="1077" spans="7:16" s="79" customFormat="1" x14ac:dyDescent="0.2">
      <c r="G1077" s="145"/>
      <c r="L1077" s="145"/>
      <c r="M1077" s="145"/>
      <c r="N1077" s="145"/>
      <c r="P1077" s="145"/>
    </row>
    <row r="1078" spans="7:16" s="79" customFormat="1" x14ac:dyDescent="0.2">
      <c r="G1078" s="145"/>
      <c r="L1078" s="145"/>
      <c r="M1078" s="145"/>
      <c r="N1078" s="145"/>
      <c r="P1078" s="145"/>
    </row>
    <row r="1079" spans="7:16" s="79" customFormat="1" x14ac:dyDescent="0.2">
      <c r="G1079" s="145"/>
      <c r="L1079" s="145"/>
      <c r="M1079" s="145"/>
      <c r="N1079" s="145"/>
      <c r="P1079" s="145"/>
    </row>
    <row r="1080" spans="7:16" s="79" customFormat="1" x14ac:dyDescent="0.2">
      <c r="G1080" s="145"/>
      <c r="L1080" s="145"/>
      <c r="M1080" s="145"/>
      <c r="N1080" s="145"/>
      <c r="P1080" s="145"/>
    </row>
    <row r="1081" spans="7:16" s="79" customFormat="1" x14ac:dyDescent="0.2">
      <c r="G1081" s="145"/>
      <c r="L1081" s="145"/>
      <c r="M1081" s="145"/>
      <c r="N1081" s="145"/>
      <c r="P1081" s="145"/>
    </row>
    <row r="1082" spans="7:16" s="79" customFormat="1" x14ac:dyDescent="0.2">
      <c r="G1082" s="145"/>
      <c r="L1082" s="145"/>
      <c r="M1082" s="145"/>
      <c r="N1082" s="145"/>
      <c r="P1082" s="145"/>
    </row>
    <row r="1083" spans="7:16" s="79" customFormat="1" x14ac:dyDescent="0.2">
      <c r="G1083" s="145"/>
      <c r="L1083" s="145"/>
      <c r="M1083" s="145"/>
      <c r="N1083" s="145"/>
      <c r="P1083" s="145"/>
    </row>
    <row r="1084" spans="7:16" s="79" customFormat="1" x14ac:dyDescent="0.2">
      <c r="G1084" s="145"/>
      <c r="L1084" s="145"/>
      <c r="M1084" s="145"/>
      <c r="N1084" s="145"/>
      <c r="P1084" s="145"/>
    </row>
    <row r="1085" spans="7:16" s="79" customFormat="1" x14ac:dyDescent="0.2">
      <c r="G1085" s="145"/>
      <c r="L1085" s="145"/>
      <c r="M1085" s="145"/>
      <c r="N1085" s="145"/>
      <c r="P1085" s="145"/>
    </row>
    <row r="1086" spans="7:16" s="79" customFormat="1" x14ac:dyDescent="0.2">
      <c r="G1086" s="145"/>
      <c r="L1086" s="145"/>
      <c r="M1086" s="145"/>
      <c r="N1086" s="145"/>
      <c r="P1086" s="145"/>
    </row>
    <row r="1087" spans="7:16" s="79" customFormat="1" x14ac:dyDescent="0.2">
      <c r="G1087" s="145"/>
      <c r="L1087" s="145"/>
      <c r="M1087" s="145"/>
      <c r="N1087" s="145"/>
      <c r="P1087" s="145"/>
    </row>
    <row r="1088" spans="7:16" s="79" customFormat="1" x14ac:dyDescent="0.2">
      <c r="G1088" s="145"/>
      <c r="L1088" s="145"/>
      <c r="M1088" s="145"/>
      <c r="N1088" s="145"/>
      <c r="P1088" s="145"/>
    </row>
    <row r="1089" spans="7:16" s="79" customFormat="1" x14ac:dyDescent="0.2">
      <c r="G1089" s="145"/>
      <c r="L1089" s="145"/>
      <c r="M1089" s="145"/>
      <c r="N1089" s="145"/>
      <c r="P1089" s="145"/>
    </row>
    <row r="1090" spans="7:16" s="79" customFormat="1" x14ac:dyDescent="0.2">
      <c r="G1090" s="145"/>
      <c r="L1090" s="145"/>
      <c r="M1090" s="145"/>
      <c r="N1090" s="145"/>
      <c r="P1090" s="145"/>
    </row>
    <row r="1091" spans="7:16" s="79" customFormat="1" x14ac:dyDescent="0.2">
      <c r="G1091" s="145"/>
      <c r="L1091" s="145"/>
      <c r="M1091" s="145"/>
      <c r="N1091" s="145"/>
      <c r="P1091" s="145"/>
    </row>
    <row r="1092" spans="7:16" s="79" customFormat="1" x14ac:dyDescent="0.2">
      <c r="G1092" s="145"/>
      <c r="L1092" s="145"/>
      <c r="M1092" s="145"/>
      <c r="N1092" s="145"/>
      <c r="P1092" s="145"/>
    </row>
    <row r="1093" spans="7:16" s="79" customFormat="1" x14ac:dyDescent="0.2">
      <c r="G1093" s="145"/>
      <c r="L1093" s="145"/>
      <c r="M1093" s="145"/>
      <c r="N1093" s="145"/>
      <c r="P1093" s="145"/>
    </row>
    <row r="1094" spans="7:16" s="79" customFormat="1" x14ac:dyDescent="0.2">
      <c r="G1094" s="145"/>
      <c r="L1094" s="145"/>
      <c r="M1094" s="145"/>
      <c r="N1094" s="145"/>
      <c r="P1094" s="145"/>
    </row>
    <row r="1095" spans="7:16" s="79" customFormat="1" x14ac:dyDescent="0.2">
      <c r="G1095" s="145"/>
      <c r="L1095" s="145"/>
      <c r="M1095" s="145"/>
      <c r="N1095" s="145"/>
      <c r="P1095" s="145"/>
    </row>
    <row r="1096" spans="7:16" s="79" customFormat="1" x14ac:dyDescent="0.2">
      <c r="G1096" s="145"/>
      <c r="L1096" s="145"/>
      <c r="M1096" s="145"/>
      <c r="N1096" s="145"/>
      <c r="P1096" s="145"/>
    </row>
    <row r="1097" spans="7:16" s="79" customFormat="1" x14ac:dyDescent="0.2">
      <c r="G1097" s="145"/>
      <c r="L1097" s="145"/>
      <c r="M1097" s="145"/>
      <c r="N1097" s="145"/>
      <c r="P1097" s="145"/>
    </row>
    <row r="1098" spans="7:16" s="79" customFormat="1" x14ac:dyDescent="0.2">
      <c r="G1098" s="145"/>
      <c r="L1098" s="145"/>
      <c r="M1098" s="145"/>
      <c r="N1098" s="145"/>
      <c r="P1098" s="145"/>
    </row>
    <row r="1099" spans="7:16" s="79" customFormat="1" x14ac:dyDescent="0.2">
      <c r="G1099" s="145"/>
      <c r="L1099" s="145"/>
      <c r="M1099" s="145"/>
      <c r="N1099" s="145"/>
      <c r="P1099" s="145"/>
    </row>
    <row r="1100" spans="7:16" s="79" customFormat="1" x14ac:dyDescent="0.2">
      <c r="G1100" s="145"/>
      <c r="L1100" s="145"/>
      <c r="M1100" s="145"/>
      <c r="N1100" s="145"/>
      <c r="P1100" s="145"/>
    </row>
    <row r="1101" spans="7:16" s="79" customFormat="1" x14ac:dyDescent="0.2">
      <c r="G1101" s="145"/>
      <c r="L1101" s="145"/>
      <c r="M1101" s="145"/>
      <c r="N1101" s="145"/>
      <c r="P1101" s="145"/>
    </row>
    <row r="1102" spans="7:16" s="79" customFormat="1" x14ac:dyDescent="0.2">
      <c r="G1102" s="145"/>
      <c r="L1102" s="145"/>
      <c r="M1102" s="145"/>
      <c r="N1102" s="145"/>
      <c r="P1102" s="145"/>
    </row>
    <row r="1103" spans="7:16" s="79" customFormat="1" x14ac:dyDescent="0.2">
      <c r="G1103" s="145"/>
      <c r="L1103" s="145"/>
      <c r="M1103" s="145"/>
      <c r="N1103" s="145"/>
      <c r="P1103" s="145"/>
    </row>
    <row r="1104" spans="7:16" s="79" customFormat="1" x14ac:dyDescent="0.2">
      <c r="G1104" s="145"/>
      <c r="L1104" s="145"/>
      <c r="M1104" s="145"/>
      <c r="N1104" s="145"/>
      <c r="P1104" s="145"/>
    </row>
    <row r="1105" spans="7:16" s="79" customFormat="1" x14ac:dyDescent="0.2">
      <c r="G1105" s="145"/>
      <c r="L1105" s="145"/>
      <c r="M1105" s="145"/>
      <c r="N1105" s="145"/>
      <c r="P1105" s="145"/>
    </row>
    <row r="1106" spans="7:16" s="79" customFormat="1" x14ac:dyDescent="0.2">
      <c r="G1106" s="145"/>
      <c r="L1106" s="145"/>
      <c r="M1106" s="145"/>
      <c r="N1106" s="145"/>
      <c r="P1106" s="145"/>
    </row>
    <row r="1107" spans="7:16" s="79" customFormat="1" x14ac:dyDescent="0.2">
      <c r="G1107" s="145"/>
      <c r="L1107" s="145"/>
      <c r="M1107" s="145"/>
      <c r="N1107" s="145"/>
      <c r="P1107" s="145"/>
    </row>
    <row r="1108" spans="7:16" s="79" customFormat="1" x14ac:dyDescent="0.2">
      <c r="G1108" s="145"/>
      <c r="L1108" s="145"/>
      <c r="M1108" s="145"/>
      <c r="N1108" s="145"/>
      <c r="P1108" s="145"/>
    </row>
    <row r="1109" spans="7:16" s="79" customFormat="1" x14ac:dyDescent="0.2">
      <c r="G1109" s="145"/>
      <c r="L1109" s="145"/>
      <c r="M1109" s="145"/>
      <c r="N1109" s="145"/>
      <c r="P1109" s="145"/>
    </row>
    <row r="1110" spans="7:16" s="79" customFormat="1" x14ac:dyDescent="0.2">
      <c r="G1110" s="145"/>
      <c r="L1110" s="145"/>
      <c r="M1110" s="145"/>
      <c r="N1110" s="145"/>
      <c r="P1110" s="145"/>
    </row>
    <row r="1111" spans="7:16" s="79" customFormat="1" x14ac:dyDescent="0.2">
      <c r="G1111" s="145"/>
      <c r="L1111" s="145"/>
      <c r="M1111" s="145"/>
      <c r="N1111" s="145"/>
      <c r="P1111" s="145"/>
    </row>
    <row r="1112" spans="7:16" s="79" customFormat="1" x14ac:dyDescent="0.2">
      <c r="G1112" s="145"/>
      <c r="L1112" s="145"/>
      <c r="M1112" s="145"/>
      <c r="N1112" s="145"/>
      <c r="P1112" s="145"/>
    </row>
    <row r="1113" spans="7:16" s="79" customFormat="1" x14ac:dyDescent="0.2">
      <c r="G1113" s="145"/>
      <c r="L1113" s="145"/>
      <c r="M1113" s="145"/>
      <c r="N1113" s="145"/>
      <c r="P1113" s="145"/>
    </row>
    <row r="1114" spans="7:16" s="79" customFormat="1" x14ac:dyDescent="0.2">
      <c r="G1114" s="145"/>
      <c r="L1114" s="145"/>
      <c r="M1114" s="145"/>
      <c r="N1114" s="145"/>
      <c r="P1114" s="145"/>
    </row>
    <row r="1115" spans="7:16" s="79" customFormat="1" x14ac:dyDescent="0.2">
      <c r="G1115" s="145"/>
      <c r="L1115" s="145"/>
      <c r="M1115" s="145"/>
      <c r="N1115" s="145"/>
      <c r="P1115" s="145"/>
    </row>
    <row r="1116" spans="7:16" s="79" customFormat="1" x14ac:dyDescent="0.2">
      <c r="G1116" s="145"/>
      <c r="L1116" s="145"/>
      <c r="M1116" s="145"/>
      <c r="N1116" s="145"/>
      <c r="P1116" s="145"/>
    </row>
    <row r="1117" spans="7:16" s="79" customFormat="1" x14ac:dyDescent="0.2">
      <c r="G1117" s="145"/>
      <c r="L1117" s="145"/>
      <c r="M1117" s="145"/>
      <c r="N1117" s="145"/>
      <c r="P1117" s="145"/>
    </row>
    <row r="1118" spans="7:16" s="79" customFormat="1" x14ac:dyDescent="0.2">
      <c r="G1118" s="145"/>
      <c r="L1118" s="145"/>
      <c r="M1118" s="145"/>
      <c r="N1118" s="145"/>
      <c r="P1118" s="145"/>
    </row>
    <row r="1119" spans="7:16" s="79" customFormat="1" x14ac:dyDescent="0.2">
      <c r="G1119" s="145"/>
      <c r="L1119" s="145"/>
      <c r="M1119" s="145"/>
      <c r="N1119" s="145"/>
      <c r="P1119" s="145"/>
    </row>
    <row r="1120" spans="7:16" s="79" customFormat="1" x14ac:dyDescent="0.2">
      <c r="G1120" s="145"/>
      <c r="L1120" s="145"/>
      <c r="M1120" s="145"/>
      <c r="N1120" s="145"/>
      <c r="P1120" s="145"/>
    </row>
    <row r="1121" spans="7:16" s="79" customFormat="1" x14ac:dyDescent="0.2">
      <c r="G1121" s="145"/>
      <c r="L1121" s="145"/>
      <c r="M1121" s="145"/>
      <c r="N1121" s="145"/>
      <c r="P1121" s="145"/>
    </row>
    <row r="1122" spans="7:16" s="79" customFormat="1" x14ac:dyDescent="0.2">
      <c r="G1122" s="145"/>
      <c r="L1122" s="145"/>
      <c r="M1122" s="145"/>
      <c r="N1122" s="145"/>
      <c r="P1122" s="145"/>
    </row>
    <row r="1123" spans="7:16" s="79" customFormat="1" x14ac:dyDescent="0.2">
      <c r="G1123" s="145"/>
      <c r="L1123" s="145"/>
      <c r="M1123" s="145"/>
      <c r="N1123" s="145"/>
      <c r="P1123" s="145"/>
    </row>
    <row r="1124" spans="7:16" s="79" customFormat="1" x14ac:dyDescent="0.2">
      <c r="G1124" s="145"/>
      <c r="L1124" s="145"/>
      <c r="M1124" s="145"/>
      <c r="N1124" s="145"/>
      <c r="P1124" s="145"/>
    </row>
    <row r="1125" spans="7:16" s="79" customFormat="1" x14ac:dyDescent="0.2">
      <c r="G1125" s="145"/>
      <c r="L1125" s="145"/>
      <c r="M1125" s="145"/>
      <c r="N1125" s="145"/>
      <c r="P1125" s="145"/>
    </row>
    <row r="1126" spans="7:16" s="79" customFormat="1" x14ac:dyDescent="0.2">
      <c r="G1126" s="145"/>
      <c r="L1126" s="145"/>
      <c r="M1126" s="145"/>
      <c r="N1126" s="145"/>
      <c r="P1126" s="145"/>
    </row>
    <row r="1127" spans="7:16" s="79" customFormat="1" x14ac:dyDescent="0.2">
      <c r="G1127" s="145"/>
      <c r="L1127" s="145"/>
      <c r="M1127" s="145"/>
      <c r="N1127" s="145"/>
      <c r="P1127" s="145"/>
    </row>
    <row r="1128" spans="7:16" s="79" customFormat="1" x14ac:dyDescent="0.2">
      <c r="G1128" s="145"/>
      <c r="L1128" s="145"/>
      <c r="M1128" s="145"/>
      <c r="N1128" s="145"/>
      <c r="P1128" s="145"/>
    </row>
    <row r="1129" spans="7:16" s="79" customFormat="1" x14ac:dyDescent="0.2">
      <c r="G1129" s="145"/>
      <c r="L1129" s="145"/>
      <c r="M1129" s="145"/>
      <c r="N1129" s="145"/>
      <c r="P1129" s="145"/>
    </row>
    <row r="1130" spans="7:16" s="79" customFormat="1" x14ac:dyDescent="0.2">
      <c r="G1130" s="145"/>
      <c r="L1130" s="145"/>
      <c r="M1130" s="145"/>
      <c r="N1130" s="145"/>
      <c r="P1130" s="145"/>
    </row>
    <row r="1131" spans="7:16" s="79" customFormat="1" x14ac:dyDescent="0.2">
      <c r="G1131" s="145"/>
      <c r="L1131" s="145"/>
      <c r="M1131" s="145"/>
      <c r="N1131" s="145"/>
      <c r="P1131" s="145"/>
    </row>
    <row r="1132" spans="7:16" s="79" customFormat="1" x14ac:dyDescent="0.2">
      <c r="G1132" s="145"/>
      <c r="L1132" s="145"/>
      <c r="M1132" s="145"/>
      <c r="N1132" s="145"/>
      <c r="P1132" s="145"/>
    </row>
    <row r="1133" spans="7:16" s="79" customFormat="1" x14ac:dyDescent="0.2">
      <c r="G1133" s="145"/>
      <c r="L1133" s="145"/>
      <c r="M1133" s="145"/>
      <c r="N1133" s="145"/>
      <c r="P1133" s="145"/>
    </row>
    <row r="1134" spans="7:16" s="79" customFormat="1" x14ac:dyDescent="0.2">
      <c r="G1134" s="145"/>
      <c r="L1134" s="145"/>
      <c r="M1134" s="145"/>
      <c r="N1134" s="145"/>
      <c r="P1134" s="145"/>
    </row>
    <row r="1135" spans="7:16" s="79" customFormat="1" x14ac:dyDescent="0.2">
      <c r="G1135" s="145"/>
      <c r="L1135" s="145"/>
      <c r="M1135" s="145"/>
      <c r="N1135" s="145"/>
      <c r="P1135" s="145"/>
    </row>
    <row r="1136" spans="7:16" s="79" customFormat="1" x14ac:dyDescent="0.2">
      <c r="G1136" s="145"/>
      <c r="L1136" s="145"/>
      <c r="M1136" s="145"/>
      <c r="N1136" s="145"/>
      <c r="P1136" s="145"/>
    </row>
    <row r="1137" spans="7:16" s="79" customFormat="1" x14ac:dyDescent="0.2">
      <c r="G1137" s="145"/>
      <c r="L1137" s="145"/>
      <c r="M1137" s="145"/>
      <c r="N1137" s="145"/>
      <c r="P1137" s="145"/>
    </row>
    <row r="1138" spans="7:16" s="79" customFormat="1" x14ac:dyDescent="0.2">
      <c r="G1138" s="145"/>
      <c r="L1138" s="145"/>
      <c r="M1138" s="145"/>
      <c r="N1138" s="145"/>
      <c r="P1138" s="145"/>
    </row>
    <row r="1139" spans="7:16" s="79" customFormat="1" x14ac:dyDescent="0.2">
      <c r="G1139" s="145"/>
      <c r="L1139" s="145"/>
      <c r="M1139" s="145"/>
      <c r="N1139" s="145"/>
      <c r="P1139" s="145"/>
    </row>
    <row r="1140" spans="7:16" s="79" customFormat="1" x14ac:dyDescent="0.2">
      <c r="G1140" s="145"/>
      <c r="L1140" s="145"/>
      <c r="M1140" s="145"/>
      <c r="N1140" s="145"/>
      <c r="P1140" s="145"/>
    </row>
    <row r="1141" spans="7:16" s="79" customFormat="1" x14ac:dyDescent="0.2">
      <c r="G1141" s="145"/>
      <c r="L1141" s="145"/>
      <c r="M1141" s="145"/>
      <c r="N1141" s="145"/>
      <c r="P1141" s="145"/>
    </row>
    <row r="1142" spans="7:16" s="79" customFormat="1" x14ac:dyDescent="0.2">
      <c r="G1142" s="145"/>
      <c r="L1142" s="145"/>
      <c r="M1142" s="145"/>
      <c r="N1142" s="145"/>
      <c r="P1142" s="145"/>
    </row>
    <row r="1143" spans="7:16" s="79" customFormat="1" x14ac:dyDescent="0.2">
      <c r="G1143" s="145"/>
      <c r="L1143" s="145"/>
      <c r="M1143" s="145"/>
      <c r="N1143" s="145"/>
      <c r="P1143" s="145"/>
    </row>
    <row r="1144" spans="7:16" s="79" customFormat="1" x14ac:dyDescent="0.2">
      <c r="G1144" s="145"/>
      <c r="L1144" s="145"/>
      <c r="M1144" s="145"/>
      <c r="N1144" s="145"/>
      <c r="P1144" s="145"/>
    </row>
    <row r="1145" spans="7:16" s="79" customFormat="1" x14ac:dyDescent="0.2">
      <c r="G1145" s="145"/>
      <c r="L1145" s="145"/>
      <c r="M1145" s="145"/>
      <c r="N1145" s="145"/>
      <c r="P1145" s="145"/>
    </row>
    <row r="1146" spans="7:16" s="79" customFormat="1" x14ac:dyDescent="0.2">
      <c r="G1146" s="145"/>
      <c r="L1146" s="145"/>
      <c r="M1146" s="145"/>
      <c r="N1146" s="145"/>
      <c r="P1146" s="145"/>
    </row>
    <row r="1147" spans="7:16" s="79" customFormat="1" x14ac:dyDescent="0.2">
      <c r="G1147" s="145"/>
      <c r="L1147" s="145"/>
      <c r="M1147" s="145"/>
      <c r="N1147" s="145"/>
      <c r="P1147" s="145"/>
    </row>
    <row r="1148" spans="7:16" s="79" customFormat="1" x14ac:dyDescent="0.2">
      <c r="G1148" s="145"/>
      <c r="L1148" s="145"/>
      <c r="M1148" s="145"/>
      <c r="N1148" s="145"/>
      <c r="P1148" s="145"/>
    </row>
    <row r="1149" spans="7:16" s="79" customFormat="1" x14ac:dyDescent="0.2">
      <c r="G1149" s="145"/>
      <c r="L1149" s="145"/>
      <c r="M1149" s="145"/>
      <c r="N1149" s="145"/>
      <c r="P1149" s="145"/>
    </row>
    <row r="1150" spans="7:16" s="79" customFormat="1" x14ac:dyDescent="0.2">
      <c r="G1150" s="145"/>
      <c r="L1150" s="145"/>
      <c r="M1150" s="145"/>
      <c r="N1150" s="145"/>
      <c r="P1150" s="145"/>
    </row>
    <row r="1151" spans="7:16" s="79" customFormat="1" x14ac:dyDescent="0.2">
      <c r="G1151" s="145"/>
      <c r="L1151" s="145"/>
      <c r="M1151" s="145"/>
      <c r="N1151" s="145"/>
      <c r="P1151" s="145"/>
    </row>
    <row r="1152" spans="7:16" s="79" customFormat="1" x14ac:dyDescent="0.2">
      <c r="G1152" s="145"/>
      <c r="L1152" s="145"/>
      <c r="M1152" s="145"/>
      <c r="N1152" s="145"/>
      <c r="P1152" s="145"/>
    </row>
    <row r="1153" spans="7:16" s="79" customFormat="1" x14ac:dyDescent="0.2">
      <c r="G1153" s="145"/>
      <c r="L1153" s="145"/>
      <c r="M1153" s="145"/>
      <c r="N1153" s="145"/>
      <c r="P1153" s="145"/>
    </row>
    <row r="1154" spans="7:16" s="79" customFormat="1" x14ac:dyDescent="0.2">
      <c r="G1154" s="145"/>
      <c r="L1154" s="145"/>
      <c r="M1154" s="145"/>
      <c r="N1154" s="145"/>
      <c r="P1154" s="145"/>
    </row>
    <row r="1155" spans="7:16" s="79" customFormat="1" x14ac:dyDescent="0.2">
      <c r="G1155" s="145"/>
      <c r="L1155" s="145"/>
      <c r="M1155" s="145"/>
      <c r="N1155" s="145"/>
      <c r="P1155" s="145"/>
    </row>
    <row r="1156" spans="7:16" s="79" customFormat="1" x14ac:dyDescent="0.2">
      <c r="G1156" s="145"/>
      <c r="L1156" s="145"/>
      <c r="M1156" s="145"/>
      <c r="N1156" s="145"/>
      <c r="P1156" s="145"/>
    </row>
    <row r="1157" spans="7:16" s="79" customFormat="1" x14ac:dyDescent="0.2">
      <c r="G1157" s="145"/>
      <c r="L1157" s="145"/>
      <c r="M1157" s="145"/>
      <c r="N1157" s="145"/>
      <c r="P1157" s="145"/>
    </row>
    <row r="1158" spans="7:16" s="79" customFormat="1" x14ac:dyDescent="0.2">
      <c r="G1158" s="145"/>
      <c r="L1158" s="145"/>
      <c r="M1158" s="145"/>
      <c r="N1158" s="145"/>
      <c r="P1158" s="145"/>
    </row>
    <row r="1159" spans="7:16" s="79" customFormat="1" x14ac:dyDescent="0.2">
      <c r="G1159" s="145"/>
      <c r="L1159" s="145"/>
      <c r="M1159" s="145"/>
      <c r="N1159" s="145"/>
      <c r="P1159" s="145"/>
    </row>
    <row r="1160" spans="7:16" s="79" customFormat="1" x14ac:dyDescent="0.2">
      <c r="G1160" s="145"/>
      <c r="L1160" s="145"/>
      <c r="M1160" s="145"/>
      <c r="N1160" s="145"/>
      <c r="P1160" s="145"/>
    </row>
    <row r="1161" spans="7:16" s="79" customFormat="1" x14ac:dyDescent="0.2">
      <c r="G1161" s="145"/>
      <c r="L1161" s="145"/>
      <c r="M1161" s="145"/>
      <c r="N1161" s="145"/>
      <c r="P1161" s="145"/>
    </row>
    <row r="1162" spans="7:16" s="79" customFormat="1" x14ac:dyDescent="0.2">
      <c r="G1162" s="145"/>
      <c r="L1162" s="145"/>
      <c r="M1162" s="145"/>
      <c r="N1162" s="145"/>
      <c r="P1162" s="145"/>
    </row>
    <row r="1163" spans="7:16" s="79" customFormat="1" x14ac:dyDescent="0.2">
      <c r="G1163" s="145"/>
      <c r="L1163" s="145"/>
      <c r="M1163" s="145"/>
      <c r="N1163" s="145"/>
      <c r="P1163" s="145"/>
    </row>
    <row r="1164" spans="7:16" s="79" customFormat="1" x14ac:dyDescent="0.2">
      <c r="G1164" s="145"/>
      <c r="L1164" s="145"/>
      <c r="M1164" s="145"/>
      <c r="N1164" s="145"/>
      <c r="P1164" s="145"/>
    </row>
    <row r="1165" spans="7:16" s="79" customFormat="1" x14ac:dyDescent="0.2">
      <c r="G1165" s="145"/>
      <c r="L1165" s="145"/>
      <c r="M1165" s="145"/>
      <c r="N1165" s="145"/>
      <c r="P1165" s="145"/>
    </row>
    <row r="1166" spans="7:16" s="79" customFormat="1" x14ac:dyDescent="0.2">
      <c r="G1166" s="145"/>
      <c r="L1166" s="145"/>
      <c r="M1166" s="145"/>
      <c r="N1166" s="145"/>
      <c r="P1166" s="145"/>
    </row>
    <row r="1167" spans="7:16" s="79" customFormat="1" x14ac:dyDescent="0.2">
      <c r="G1167" s="145"/>
      <c r="L1167" s="145"/>
      <c r="M1167" s="145"/>
      <c r="N1167" s="145"/>
      <c r="P1167" s="145"/>
    </row>
    <row r="1168" spans="7:16" s="79" customFormat="1" x14ac:dyDescent="0.2">
      <c r="G1168" s="145"/>
      <c r="L1168" s="145"/>
      <c r="M1168" s="145"/>
      <c r="N1168" s="145"/>
      <c r="P1168" s="145"/>
    </row>
    <row r="1169" spans="7:16" s="79" customFormat="1" x14ac:dyDescent="0.2">
      <c r="G1169" s="145"/>
      <c r="L1169" s="145"/>
      <c r="M1169" s="145"/>
      <c r="N1169" s="145"/>
      <c r="P1169" s="145"/>
    </row>
    <row r="1170" spans="7:16" s="79" customFormat="1" x14ac:dyDescent="0.2">
      <c r="G1170" s="145"/>
      <c r="L1170" s="145"/>
      <c r="M1170" s="145"/>
      <c r="N1170" s="145"/>
      <c r="P1170" s="145"/>
    </row>
    <row r="1171" spans="7:16" s="79" customFormat="1" x14ac:dyDescent="0.2">
      <c r="G1171" s="145"/>
      <c r="L1171" s="145"/>
      <c r="M1171" s="145"/>
      <c r="N1171" s="145"/>
      <c r="P1171" s="145"/>
    </row>
    <row r="1172" spans="7:16" s="79" customFormat="1" x14ac:dyDescent="0.2">
      <c r="G1172" s="145"/>
      <c r="L1172" s="145"/>
      <c r="M1172" s="145"/>
      <c r="N1172" s="145"/>
      <c r="P1172" s="145"/>
    </row>
    <row r="1173" spans="7:16" s="79" customFormat="1" x14ac:dyDescent="0.2">
      <c r="G1173" s="145"/>
      <c r="L1173" s="145"/>
      <c r="M1173" s="145"/>
      <c r="N1173" s="145"/>
      <c r="P1173" s="145"/>
    </row>
    <row r="1174" spans="7:16" s="79" customFormat="1" x14ac:dyDescent="0.2">
      <c r="G1174" s="145"/>
      <c r="L1174" s="145"/>
      <c r="M1174" s="145"/>
      <c r="N1174" s="145"/>
      <c r="P1174" s="145"/>
    </row>
    <row r="1175" spans="7:16" s="79" customFormat="1" x14ac:dyDescent="0.2">
      <c r="G1175" s="145"/>
      <c r="L1175" s="145"/>
      <c r="M1175" s="145"/>
      <c r="N1175" s="145"/>
      <c r="P1175" s="145"/>
    </row>
    <row r="1176" spans="7:16" s="79" customFormat="1" x14ac:dyDescent="0.2">
      <c r="G1176" s="145"/>
      <c r="L1176" s="145"/>
      <c r="M1176" s="145"/>
      <c r="N1176" s="145"/>
      <c r="P1176" s="145"/>
    </row>
    <row r="1177" spans="7:16" s="79" customFormat="1" x14ac:dyDescent="0.2">
      <c r="G1177" s="145"/>
      <c r="L1177" s="145"/>
      <c r="M1177" s="145"/>
      <c r="N1177" s="145"/>
      <c r="P1177" s="145"/>
    </row>
    <row r="1178" spans="7:16" s="79" customFormat="1" x14ac:dyDescent="0.2">
      <c r="G1178" s="145"/>
      <c r="L1178" s="145"/>
      <c r="M1178" s="145"/>
      <c r="N1178" s="145"/>
      <c r="P1178" s="145"/>
    </row>
    <row r="1179" spans="7:16" s="79" customFormat="1" x14ac:dyDescent="0.2">
      <c r="G1179" s="145"/>
      <c r="L1179" s="145"/>
      <c r="M1179" s="145"/>
      <c r="N1179" s="145"/>
      <c r="P1179" s="145"/>
    </row>
    <row r="1180" spans="7:16" s="79" customFormat="1" x14ac:dyDescent="0.2">
      <c r="G1180" s="145"/>
      <c r="L1180" s="145"/>
      <c r="M1180" s="145"/>
      <c r="N1180" s="145"/>
      <c r="P1180" s="145"/>
    </row>
    <row r="1181" spans="7:16" s="79" customFormat="1" x14ac:dyDescent="0.2">
      <c r="G1181" s="145"/>
      <c r="L1181" s="145"/>
      <c r="M1181" s="145"/>
      <c r="N1181" s="145"/>
      <c r="P1181" s="145"/>
    </row>
    <row r="1182" spans="7:16" s="79" customFormat="1" x14ac:dyDescent="0.2">
      <c r="G1182" s="145"/>
      <c r="L1182" s="145"/>
      <c r="M1182" s="145"/>
      <c r="N1182" s="145"/>
      <c r="P1182" s="145"/>
    </row>
    <row r="1183" spans="7:16" s="79" customFormat="1" x14ac:dyDescent="0.2">
      <c r="G1183" s="145"/>
      <c r="L1183" s="145"/>
      <c r="M1183" s="145"/>
      <c r="N1183" s="145"/>
      <c r="P1183" s="145"/>
    </row>
    <row r="1184" spans="7:16" s="79" customFormat="1" x14ac:dyDescent="0.2">
      <c r="G1184" s="145"/>
      <c r="L1184" s="145"/>
      <c r="M1184" s="145"/>
      <c r="N1184" s="145"/>
      <c r="P1184" s="145"/>
    </row>
    <row r="1185" spans="7:16" s="79" customFormat="1" x14ac:dyDescent="0.2">
      <c r="G1185" s="145"/>
      <c r="L1185" s="145"/>
      <c r="M1185" s="145"/>
      <c r="N1185" s="145"/>
      <c r="P1185" s="145"/>
    </row>
    <row r="1186" spans="7:16" s="79" customFormat="1" x14ac:dyDescent="0.2">
      <c r="G1186" s="145"/>
      <c r="L1186" s="145"/>
      <c r="M1186" s="145"/>
      <c r="N1186" s="145"/>
      <c r="P1186" s="145"/>
    </row>
    <row r="1187" spans="7:16" s="79" customFormat="1" x14ac:dyDescent="0.2">
      <c r="G1187" s="145"/>
      <c r="L1187" s="145"/>
      <c r="M1187" s="145"/>
      <c r="N1187" s="145"/>
      <c r="P1187" s="145"/>
    </row>
    <row r="1188" spans="7:16" s="79" customFormat="1" x14ac:dyDescent="0.2">
      <c r="G1188" s="145"/>
      <c r="L1188" s="145"/>
      <c r="M1188" s="145"/>
      <c r="N1188" s="145"/>
      <c r="P1188" s="145"/>
    </row>
    <row r="1189" spans="7:16" s="79" customFormat="1" x14ac:dyDescent="0.2">
      <c r="G1189" s="145"/>
      <c r="L1189" s="145"/>
      <c r="M1189" s="145"/>
      <c r="N1189" s="145"/>
      <c r="P1189" s="145"/>
    </row>
    <row r="1190" spans="7:16" s="79" customFormat="1" x14ac:dyDescent="0.2">
      <c r="G1190" s="145"/>
      <c r="L1190" s="145"/>
      <c r="M1190" s="145"/>
      <c r="N1190" s="145"/>
      <c r="P1190" s="145"/>
    </row>
    <row r="1191" spans="7:16" s="79" customFormat="1" x14ac:dyDescent="0.2">
      <c r="G1191" s="145"/>
      <c r="L1191" s="145"/>
      <c r="M1191" s="145"/>
      <c r="N1191" s="145"/>
      <c r="P1191" s="145"/>
    </row>
    <row r="1192" spans="7:16" s="79" customFormat="1" x14ac:dyDescent="0.2">
      <c r="G1192" s="145"/>
      <c r="L1192" s="145"/>
      <c r="M1192" s="145"/>
      <c r="N1192" s="145"/>
      <c r="P1192" s="145"/>
    </row>
    <row r="1193" spans="7:16" s="79" customFormat="1" x14ac:dyDescent="0.2">
      <c r="G1193" s="145"/>
      <c r="L1193" s="145"/>
      <c r="M1193" s="145"/>
      <c r="N1193" s="145"/>
      <c r="P1193" s="145"/>
    </row>
    <row r="1194" spans="7:16" s="79" customFormat="1" x14ac:dyDescent="0.2">
      <c r="G1194" s="145"/>
      <c r="L1194" s="145"/>
      <c r="M1194" s="145"/>
      <c r="N1194" s="145"/>
      <c r="P1194" s="145"/>
    </row>
    <row r="1195" spans="7:16" s="79" customFormat="1" x14ac:dyDescent="0.2">
      <c r="G1195" s="145"/>
      <c r="L1195" s="145"/>
      <c r="M1195" s="145"/>
      <c r="N1195" s="145"/>
      <c r="P1195" s="145"/>
    </row>
    <row r="1196" spans="7:16" s="79" customFormat="1" x14ac:dyDescent="0.2">
      <c r="G1196" s="145"/>
      <c r="L1196" s="145"/>
      <c r="M1196" s="145"/>
      <c r="N1196" s="145"/>
      <c r="P1196" s="145"/>
    </row>
    <row r="1197" spans="7:16" s="79" customFormat="1" x14ac:dyDescent="0.2">
      <c r="G1197" s="145"/>
      <c r="L1197" s="145"/>
      <c r="M1197" s="145"/>
      <c r="N1197" s="145"/>
      <c r="P1197" s="145"/>
    </row>
    <row r="1198" spans="7:16" s="79" customFormat="1" x14ac:dyDescent="0.2">
      <c r="G1198" s="145"/>
      <c r="L1198" s="145"/>
      <c r="M1198" s="145"/>
      <c r="N1198" s="145"/>
      <c r="P1198" s="145"/>
    </row>
    <row r="1199" spans="7:16" s="79" customFormat="1" x14ac:dyDescent="0.2">
      <c r="G1199" s="145"/>
      <c r="L1199" s="145"/>
      <c r="M1199" s="145"/>
      <c r="N1199" s="145"/>
      <c r="P1199" s="145"/>
    </row>
    <row r="1200" spans="7:16" s="79" customFormat="1" x14ac:dyDescent="0.2">
      <c r="G1200" s="145"/>
      <c r="L1200" s="145"/>
      <c r="M1200" s="145"/>
      <c r="N1200" s="145"/>
      <c r="P1200" s="145"/>
    </row>
    <row r="1201" spans="7:16" s="79" customFormat="1" x14ac:dyDescent="0.2">
      <c r="G1201" s="145"/>
      <c r="L1201" s="145"/>
      <c r="M1201" s="145"/>
      <c r="N1201" s="145"/>
      <c r="P1201" s="145"/>
    </row>
    <row r="1202" spans="7:16" s="79" customFormat="1" x14ac:dyDescent="0.2">
      <c r="G1202" s="145"/>
      <c r="L1202" s="145"/>
      <c r="M1202" s="145"/>
      <c r="N1202" s="145"/>
      <c r="P1202" s="145"/>
    </row>
    <row r="1203" spans="7:16" s="79" customFormat="1" x14ac:dyDescent="0.2">
      <c r="G1203" s="145"/>
      <c r="L1203" s="145"/>
      <c r="M1203" s="145"/>
      <c r="N1203" s="145"/>
      <c r="P1203" s="145"/>
    </row>
    <row r="1204" spans="7:16" s="79" customFormat="1" x14ac:dyDescent="0.2">
      <c r="G1204" s="145"/>
      <c r="L1204" s="145"/>
      <c r="M1204" s="145"/>
      <c r="N1204" s="145"/>
      <c r="P1204" s="145"/>
    </row>
    <row r="1205" spans="7:16" s="79" customFormat="1" x14ac:dyDescent="0.2">
      <c r="G1205" s="145"/>
      <c r="L1205" s="145"/>
      <c r="M1205" s="145"/>
      <c r="N1205" s="145"/>
      <c r="P1205" s="145"/>
    </row>
    <row r="1206" spans="7:16" s="79" customFormat="1" x14ac:dyDescent="0.2">
      <c r="G1206" s="145"/>
      <c r="L1206" s="145"/>
      <c r="M1206" s="145"/>
      <c r="N1206" s="145"/>
      <c r="P1206" s="145"/>
    </row>
    <row r="1207" spans="7:16" s="79" customFormat="1" x14ac:dyDescent="0.2">
      <c r="G1207" s="145"/>
      <c r="L1207" s="145"/>
      <c r="M1207" s="145"/>
      <c r="N1207" s="145"/>
      <c r="P1207" s="145"/>
    </row>
    <row r="1208" spans="7:16" s="79" customFormat="1" x14ac:dyDescent="0.2">
      <c r="G1208" s="145"/>
      <c r="L1208" s="145"/>
      <c r="M1208" s="145"/>
      <c r="N1208" s="145"/>
      <c r="P1208" s="145"/>
    </row>
    <row r="1209" spans="7:16" s="79" customFormat="1" x14ac:dyDescent="0.2">
      <c r="G1209" s="145"/>
      <c r="L1209" s="145"/>
      <c r="M1209" s="145"/>
      <c r="N1209" s="145"/>
      <c r="P1209" s="145"/>
    </row>
    <row r="1210" spans="7:16" s="79" customFormat="1" x14ac:dyDescent="0.2">
      <c r="G1210" s="145"/>
      <c r="L1210" s="145"/>
      <c r="M1210" s="145"/>
      <c r="N1210" s="145"/>
      <c r="P1210" s="145"/>
    </row>
    <row r="1211" spans="7:16" s="79" customFormat="1" x14ac:dyDescent="0.2">
      <c r="G1211" s="145"/>
      <c r="L1211" s="145"/>
      <c r="M1211" s="145"/>
      <c r="N1211" s="145"/>
      <c r="P1211" s="145"/>
    </row>
    <row r="1212" spans="7:16" s="79" customFormat="1" x14ac:dyDescent="0.2">
      <c r="G1212" s="145"/>
      <c r="L1212" s="145"/>
      <c r="M1212" s="145"/>
      <c r="N1212" s="145"/>
      <c r="P1212" s="145"/>
    </row>
    <row r="1213" spans="7:16" s="79" customFormat="1" x14ac:dyDescent="0.2">
      <c r="G1213" s="145"/>
      <c r="L1213" s="145"/>
      <c r="M1213" s="145"/>
      <c r="N1213" s="145"/>
      <c r="P1213" s="145"/>
    </row>
    <row r="1214" spans="7:16" s="79" customFormat="1" x14ac:dyDescent="0.2">
      <c r="G1214" s="145"/>
      <c r="L1214" s="145"/>
      <c r="M1214" s="145"/>
      <c r="N1214" s="145"/>
      <c r="P1214" s="145"/>
    </row>
    <row r="1215" spans="7:16" s="79" customFormat="1" x14ac:dyDescent="0.2">
      <c r="G1215" s="145"/>
      <c r="L1215" s="145"/>
      <c r="M1215" s="145"/>
      <c r="N1215" s="145"/>
      <c r="P1215" s="145"/>
    </row>
    <row r="1216" spans="7:16" s="79" customFormat="1" x14ac:dyDescent="0.2">
      <c r="G1216" s="145"/>
      <c r="L1216" s="145"/>
      <c r="M1216" s="145"/>
      <c r="N1216" s="145"/>
      <c r="P1216" s="145"/>
    </row>
    <row r="1217" spans="7:16" s="79" customFormat="1" x14ac:dyDescent="0.2">
      <c r="G1217" s="145"/>
      <c r="L1217" s="145"/>
      <c r="M1217" s="145"/>
      <c r="N1217" s="145"/>
      <c r="P1217" s="145"/>
    </row>
    <row r="1218" spans="7:16" s="79" customFormat="1" x14ac:dyDescent="0.2">
      <c r="G1218" s="145"/>
      <c r="L1218" s="145"/>
      <c r="M1218" s="145"/>
      <c r="N1218" s="145"/>
      <c r="P1218" s="145"/>
    </row>
    <row r="1219" spans="7:16" s="79" customFormat="1" x14ac:dyDescent="0.2">
      <c r="G1219" s="145"/>
      <c r="L1219" s="145"/>
      <c r="M1219" s="145"/>
      <c r="N1219" s="145"/>
      <c r="P1219" s="145"/>
    </row>
    <row r="1220" spans="7:16" s="79" customFormat="1" x14ac:dyDescent="0.2">
      <c r="G1220" s="145"/>
      <c r="L1220" s="145"/>
      <c r="M1220" s="145"/>
      <c r="N1220" s="145"/>
      <c r="P1220" s="145"/>
    </row>
    <row r="1221" spans="7:16" s="79" customFormat="1" x14ac:dyDescent="0.2">
      <c r="G1221" s="145"/>
      <c r="L1221" s="145"/>
      <c r="M1221" s="145"/>
      <c r="N1221" s="145"/>
      <c r="P1221" s="145"/>
    </row>
    <row r="1222" spans="7:16" s="79" customFormat="1" x14ac:dyDescent="0.2">
      <c r="G1222" s="145"/>
      <c r="L1222" s="145"/>
      <c r="M1222" s="145"/>
      <c r="N1222" s="145"/>
      <c r="P1222" s="145"/>
    </row>
    <row r="1223" spans="7:16" s="79" customFormat="1" x14ac:dyDescent="0.2">
      <c r="G1223" s="145"/>
      <c r="L1223" s="145"/>
      <c r="M1223" s="145"/>
      <c r="N1223" s="145"/>
      <c r="P1223" s="145"/>
    </row>
    <row r="1224" spans="7:16" s="79" customFormat="1" x14ac:dyDescent="0.2">
      <c r="G1224" s="145"/>
      <c r="L1224" s="145"/>
      <c r="M1224" s="145"/>
      <c r="N1224" s="145"/>
      <c r="P1224" s="145"/>
    </row>
    <row r="1225" spans="7:16" s="79" customFormat="1" x14ac:dyDescent="0.2">
      <c r="G1225" s="145"/>
      <c r="L1225" s="145"/>
      <c r="M1225" s="145"/>
      <c r="N1225" s="145"/>
      <c r="P1225" s="145"/>
    </row>
    <row r="1226" spans="7:16" s="79" customFormat="1" x14ac:dyDescent="0.2">
      <c r="G1226" s="145"/>
      <c r="L1226" s="145"/>
      <c r="M1226" s="145"/>
      <c r="N1226" s="145"/>
      <c r="P1226" s="145"/>
    </row>
    <row r="1227" spans="7:16" s="79" customFormat="1" x14ac:dyDescent="0.2">
      <c r="G1227" s="145"/>
      <c r="L1227" s="145"/>
      <c r="M1227" s="145"/>
      <c r="N1227" s="145"/>
      <c r="P1227" s="145"/>
    </row>
    <row r="1228" spans="7:16" s="79" customFormat="1" x14ac:dyDescent="0.2">
      <c r="G1228" s="145"/>
      <c r="L1228" s="145"/>
      <c r="M1228" s="145"/>
      <c r="N1228" s="145"/>
      <c r="P1228" s="145"/>
    </row>
    <row r="1229" spans="7:16" s="79" customFormat="1" x14ac:dyDescent="0.2">
      <c r="G1229" s="145"/>
      <c r="L1229" s="145"/>
      <c r="M1229" s="145"/>
      <c r="N1229" s="145"/>
      <c r="P1229" s="145"/>
    </row>
    <row r="1230" spans="7:16" s="79" customFormat="1" x14ac:dyDescent="0.2">
      <c r="G1230" s="145"/>
      <c r="L1230" s="145"/>
      <c r="M1230" s="145"/>
      <c r="N1230" s="145"/>
      <c r="P1230" s="145"/>
    </row>
    <row r="1231" spans="7:16" s="79" customFormat="1" x14ac:dyDescent="0.2">
      <c r="G1231" s="145"/>
      <c r="L1231" s="145"/>
      <c r="M1231" s="145"/>
      <c r="N1231" s="145"/>
      <c r="P1231" s="145"/>
    </row>
    <row r="1232" spans="7:16" s="79" customFormat="1" x14ac:dyDescent="0.2">
      <c r="G1232" s="145"/>
      <c r="L1232" s="145"/>
      <c r="M1232" s="145"/>
      <c r="N1232" s="145"/>
      <c r="P1232" s="145"/>
    </row>
    <row r="1233" spans="7:17" s="79" customFormat="1" x14ac:dyDescent="0.2">
      <c r="G1233" s="145"/>
      <c r="L1233" s="145"/>
      <c r="M1233" s="145"/>
      <c r="N1233" s="145"/>
      <c r="P1233" s="145"/>
    </row>
    <row r="1234" spans="7:17" s="79" customFormat="1" x14ac:dyDescent="0.2">
      <c r="G1234" s="145"/>
      <c r="L1234" s="145"/>
      <c r="M1234" s="145"/>
      <c r="N1234" s="145"/>
      <c r="P1234" s="145"/>
    </row>
    <row r="1235" spans="7:17" s="79" customFormat="1" x14ac:dyDescent="0.2">
      <c r="G1235" s="145"/>
      <c r="L1235" s="145"/>
      <c r="M1235" s="145"/>
      <c r="N1235" s="145"/>
      <c r="P1235" s="145"/>
    </row>
    <row r="1236" spans="7:17" s="79" customFormat="1" x14ac:dyDescent="0.2">
      <c r="G1236" s="145"/>
      <c r="L1236" s="145"/>
      <c r="M1236" s="145"/>
      <c r="N1236" s="145"/>
      <c r="P1236" s="145"/>
    </row>
    <row r="1237" spans="7:17" s="79" customFormat="1" x14ac:dyDescent="0.2">
      <c r="G1237" s="145"/>
      <c r="L1237" s="145"/>
      <c r="M1237" s="145"/>
      <c r="N1237" s="145"/>
      <c r="P1237" s="145"/>
    </row>
    <row r="1238" spans="7:17" s="79" customFormat="1" x14ac:dyDescent="0.2">
      <c r="G1238" s="145"/>
      <c r="L1238" s="145"/>
      <c r="M1238" s="145"/>
      <c r="N1238" s="145"/>
      <c r="P1238" s="145"/>
    </row>
    <row r="1239" spans="7:17" s="79" customFormat="1" x14ac:dyDescent="0.2">
      <c r="G1239" s="145"/>
      <c r="L1239" s="145"/>
      <c r="M1239" s="145"/>
      <c r="N1239" s="145"/>
      <c r="P1239" s="145"/>
    </row>
    <row r="1240" spans="7:17" s="79" customFormat="1" x14ac:dyDescent="0.2">
      <c r="G1240" s="145"/>
      <c r="L1240" s="145"/>
      <c r="M1240" s="145"/>
      <c r="N1240" s="145"/>
      <c r="P1240" s="145"/>
    </row>
    <row r="1241" spans="7:17" s="79" customFormat="1" ht="12.75" customHeight="1" x14ac:dyDescent="0.2">
      <c r="G1241" s="145"/>
      <c r="L1241" s="145"/>
      <c r="M1241" s="145"/>
      <c r="N1241" s="145"/>
      <c r="P1241" s="145"/>
      <c r="Q1241" s="179"/>
    </row>
    <row r="1242" spans="7:17" s="79" customFormat="1" x14ac:dyDescent="0.2">
      <c r="G1242" s="145"/>
      <c r="L1242" s="145"/>
      <c r="M1242" s="145"/>
      <c r="N1242" s="145"/>
      <c r="P1242" s="145"/>
      <c r="Q1242" s="179"/>
    </row>
    <row r="1243" spans="7:17" s="79" customFormat="1" x14ac:dyDescent="0.2">
      <c r="G1243" s="145"/>
      <c r="L1243" s="145"/>
      <c r="M1243" s="145"/>
      <c r="N1243" s="145"/>
      <c r="P1243" s="145"/>
      <c r="Q1243" s="179"/>
    </row>
    <row r="1244" spans="7:17" s="79" customFormat="1" x14ac:dyDescent="0.2">
      <c r="G1244" s="145"/>
      <c r="L1244" s="145"/>
      <c r="M1244" s="145"/>
      <c r="N1244" s="145"/>
      <c r="P1244" s="145"/>
      <c r="Q1244" s="179"/>
    </row>
    <row r="1245" spans="7:17" s="79" customFormat="1" x14ac:dyDescent="0.2">
      <c r="G1245" s="145"/>
      <c r="L1245" s="145"/>
      <c r="M1245" s="145"/>
      <c r="N1245" s="145"/>
      <c r="P1245" s="145"/>
      <c r="Q1245" s="179"/>
    </row>
    <row r="1246" spans="7:17" s="79" customFormat="1" x14ac:dyDescent="0.2">
      <c r="G1246" s="145"/>
      <c r="L1246" s="145"/>
      <c r="M1246" s="145"/>
      <c r="N1246" s="145"/>
      <c r="P1246" s="145"/>
      <c r="Q1246" s="179"/>
    </row>
    <row r="1247" spans="7:17" s="79" customFormat="1" x14ac:dyDescent="0.2">
      <c r="G1247" s="145"/>
      <c r="L1247" s="145"/>
      <c r="M1247" s="145"/>
      <c r="N1247" s="145"/>
      <c r="P1247" s="145"/>
      <c r="Q1247" s="179"/>
    </row>
    <row r="1248" spans="7:17" s="79" customFormat="1" x14ac:dyDescent="0.2">
      <c r="G1248" s="145"/>
      <c r="L1248" s="145"/>
      <c r="M1248" s="145"/>
      <c r="N1248" s="145"/>
      <c r="P1248" s="145"/>
      <c r="Q1248" s="179"/>
    </row>
    <row r="1249" spans="7:17" s="79" customFormat="1" x14ac:dyDescent="0.2">
      <c r="G1249" s="145"/>
      <c r="L1249" s="145"/>
      <c r="M1249" s="145"/>
      <c r="N1249" s="145"/>
      <c r="P1249" s="145"/>
      <c r="Q1249" s="179"/>
    </row>
    <row r="1250" spans="7:17" s="79" customFormat="1" x14ac:dyDescent="0.2">
      <c r="G1250" s="145"/>
      <c r="L1250" s="145"/>
      <c r="M1250" s="145"/>
      <c r="N1250" s="145"/>
      <c r="P1250" s="145"/>
      <c r="Q1250" s="179"/>
    </row>
    <row r="1251" spans="7:17" s="79" customFormat="1" x14ac:dyDescent="0.2">
      <c r="G1251" s="145"/>
      <c r="L1251" s="145"/>
      <c r="M1251" s="145"/>
      <c r="N1251" s="145"/>
      <c r="P1251" s="145"/>
      <c r="Q1251" s="179"/>
    </row>
    <row r="1252" spans="7:17" s="79" customFormat="1" x14ac:dyDescent="0.2">
      <c r="G1252" s="145"/>
      <c r="L1252" s="145"/>
      <c r="M1252" s="145"/>
      <c r="N1252" s="145"/>
      <c r="P1252" s="145"/>
      <c r="Q1252" s="179"/>
    </row>
    <row r="1253" spans="7:17" s="79" customFormat="1" x14ac:dyDescent="0.2">
      <c r="G1253" s="145"/>
      <c r="L1253" s="145"/>
      <c r="M1253" s="145"/>
      <c r="N1253" s="145"/>
      <c r="P1253" s="145"/>
      <c r="Q1253" s="179"/>
    </row>
    <row r="1254" spans="7:17" s="79" customFormat="1" x14ac:dyDescent="0.2">
      <c r="G1254" s="145"/>
      <c r="L1254" s="145"/>
      <c r="M1254" s="145"/>
      <c r="N1254" s="145"/>
      <c r="P1254" s="145"/>
      <c r="Q1254" s="179"/>
    </row>
    <row r="1255" spans="7:17" s="79" customFormat="1" x14ac:dyDescent="0.2">
      <c r="G1255" s="145"/>
      <c r="L1255" s="145"/>
      <c r="M1255" s="145"/>
      <c r="N1255" s="145"/>
      <c r="P1255" s="145"/>
      <c r="Q1255" s="179"/>
    </row>
    <row r="1256" spans="7:17" s="79" customFormat="1" x14ac:dyDescent="0.2">
      <c r="G1256" s="145"/>
      <c r="L1256" s="145"/>
      <c r="M1256" s="145"/>
      <c r="N1256" s="145"/>
      <c r="P1256" s="145"/>
      <c r="Q1256" s="179"/>
    </row>
    <row r="1257" spans="7:17" s="79" customFormat="1" x14ac:dyDescent="0.2">
      <c r="G1257" s="145"/>
      <c r="L1257" s="145"/>
      <c r="M1257" s="145"/>
      <c r="N1257" s="145"/>
      <c r="P1257" s="145"/>
      <c r="Q1257" s="179"/>
    </row>
    <row r="1258" spans="7:17" s="79" customFormat="1" x14ac:dyDescent="0.2">
      <c r="G1258" s="145"/>
      <c r="L1258" s="145"/>
      <c r="M1258" s="145"/>
      <c r="N1258" s="145"/>
      <c r="P1258" s="145"/>
      <c r="Q1258" s="179"/>
    </row>
    <row r="1259" spans="7:17" s="79" customFormat="1" x14ac:dyDescent="0.2">
      <c r="G1259" s="145"/>
      <c r="L1259" s="145"/>
      <c r="M1259" s="145"/>
      <c r="N1259" s="145"/>
      <c r="P1259" s="145"/>
      <c r="Q1259" s="179"/>
    </row>
    <row r="1260" spans="7:17" s="79" customFormat="1" x14ac:dyDescent="0.2">
      <c r="G1260" s="145"/>
      <c r="L1260" s="145"/>
      <c r="M1260" s="145"/>
      <c r="N1260" s="145"/>
      <c r="P1260" s="145"/>
      <c r="Q1260" s="179"/>
    </row>
    <row r="1261" spans="7:17" s="79" customFormat="1" x14ac:dyDescent="0.2">
      <c r="G1261" s="145"/>
      <c r="L1261" s="145"/>
      <c r="M1261" s="145"/>
      <c r="N1261" s="145"/>
      <c r="P1261" s="145"/>
    </row>
    <row r="1262" spans="7:17" s="79" customFormat="1" x14ac:dyDescent="0.2">
      <c r="G1262" s="145"/>
      <c r="L1262" s="145"/>
      <c r="M1262" s="145"/>
      <c r="N1262" s="145"/>
      <c r="P1262" s="145"/>
    </row>
    <row r="1263" spans="7:17" s="79" customFormat="1" x14ac:dyDescent="0.2">
      <c r="G1263" s="145"/>
      <c r="L1263" s="145"/>
      <c r="M1263" s="145"/>
      <c r="N1263" s="145"/>
      <c r="P1263" s="145"/>
    </row>
    <row r="1264" spans="7:17" s="79" customFormat="1" x14ac:dyDescent="0.2">
      <c r="G1264" s="145"/>
      <c r="L1264" s="145"/>
      <c r="M1264" s="145"/>
      <c r="N1264" s="145"/>
      <c r="P1264" s="145"/>
    </row>
    <row r="1265" spans="7:16" s="79" customFormat="1" x14ac:dyDescent="0.2">
      <c r="G1265" s="145"/>
      <c r="L1265" s="145"/>
      <c r="M1265" s="145"/>
      <c r="N1265" s="145"/>
      <c r="P1265" s="145"/>
    </row>
    <row r="1266" spans="7:16" s="79" customFormat="1" x14ac:dyDescent="0.2">
      <c r="G1266" s="145"/>
      <c r="L1266" s="145"/>
      <c r="M1266" s="145"/>
      <c r="N1266" s="145"/>
      <c r="P1266" s="145"/>
    </row>
    <row r="1267" spans="7:16" s="79" customFormat="1" x14ac:dyDescent="0.2">
      <c r="G1267" s="145"/>
      <c r="L1267" s="145"/>
      <c r="M1267" s="145"/>
      <c r="N1267" s="145"/>
      <c r="P1267" s="145"/>
    </row>
    <row r="1268" spans="7:16" s="79" customFormat="1" x14ac:dyDescent="0.2">
      <c r="G1268" s="145"/>
      <c r="L1268" s="145"/>
      <c r="M1268" s="145"/>
      <c r="N1268" s="145"/>
      <c r="P1268" s="145"/>
    </row>
    <row r="1269" spans="7:16" s="79" customFormat="1" x14ac:dyDescent="0.2">
      <c r="G1269" s="145"/>
      <c r="L1269" s="145"/>
      <c r="M1269" s="145"/>
      <c r="N1269" s="145"/>
      <c r="P1269" s="145"/>
    </row>
    <row r="1270" spans="7:16" s="79" customFormat="1" x14ac:dyDescent="0.2">
      <c r="G1270" s="145"/>
      <c r="L1270" s="145"/>
      <c r="M1270" s="145"/>
      <c r="N1270" s="145"/>
      <c r="P1270" s="145"/>
    </row>
    <row r="1271" spans="7:16" s="79" customFormat="1" x14ac:dyDescent="0.2">
      <c r="G1271" s="145"/>
      <c r="L1271" s="145"/>
      <c r="M1271" s="145"/>
      <c r="N1271" s="145"/>
      <c r="P1271" s="145"/>
    </row>
    <row r="1272" spans="7:16" s="79" customFormat="1" x14ac:dyDescent="0.2">
      <c r="G1272" s="145"/>
      <c r="L1272" s="145"/>
      <c r="M1272" s="145"/>
      <c r="N1272" s="145"/>
      <c r="P1272" s="145"/>
    </row>
    <row r="1273" spans="7:16" s="79" customFormat="1" x14ac:dyDescent="0.2">
      <c r="G1273" s="145"/>
      <c r="L1273" s="145"/>
      <c r="M1273" s="145"/>
      <c r="N1273" s="145"/>
      <c r="P1273" s="145"/>
    </row>
    <row r="1274" spans="7:16" s="79" customFormat="1" x14ac:dyDescent="0.2">
      <c r="G1274" s="145"/>
      <c r="L1274" s="145"/>
      <c r="M1274" s="145"/>
      <c r="N1274" s="145"/>
      <c r="P1274" s="145"/>
    </row>
    <row r="1275" spans="7:16" s="79" customFormat="1" x14ac:dyDescent="0.2">
      <c r="G1275" s="145"/>
      <c r="L1275" s="145"/>
      <c r="M1275" s="145"/>
      <c r="N1275" s="145"/>
      <c r="P1275" s="145"/>
    </row>
    <row r="1276" spans="7:16" s="79" customFormat="1" x14ac:dyDescent="0.2">
      <c r="G1276" s="145"/>
      <c r="L1276" s="145"/>
      <c r="M1276" s="145"/>
      <c r="N1276" s="145"/>
      <c r="P1276" s="145"/>
    </row>
    <row r="1277" spans="7:16" s="79" customFormat="1" x14ac:dyDescent="0.2">
      <c r="G1277" s="145"/>
      <c r="L1277" s="145"/>
      <c r="M1277" s="145"/>
      <c r="N1277" s="145"/>
      <c r="P1277" s="145"/>
    </row>
    <row r="1278" spans="7:16" s="79" customFormat="1" x14ac:dyDescent="0.2">
      <c r="G1278" s="145"/>
      <c r="L1278" s="145"/>
      <c r="M1278" s="145"/>
      <c r="N1278" s="145"/>
      <c r="P1278" s="145"/>
    </row>
    <row r="1279" spans="7:16" s="79" customFormat="1" x14ac:dyDescent="0.2">
      <c r="G1279" s="145"/>
      <c r="L1279" s="145"/>
      <c r="M1279" s="145"/>
      <c r="N1279" s="145"/>
      <c r="P1279" s="145"/>
    </row>
    <row r="1280" spans="7:16" s="79" customFormat="1" x14ac:dyDescent="0.2">
      <c r="G1280" s="145"/>
      <c r="L1280" s="145"/>
      <c r="M1280" s="145"/>
      <c r="N1280" s="145"/>
      <c r="P1280" s="145"/>
    </row>
    <row r="1281" spans="7:16" s="79" customFormat="1" x14ac:dyDescent="0.2">
      <c r="G1281" s="145"/>
      <c r="L1281" s="145"/>
      <c r="M1281" s="145"/>
      <c r="N1281" s="145"/>
      <c r="P1281" s="145"/>
    </row>
    <row r="1282" spans="7:16" s="79" customFormat="1" x14ac:dyDescent="0.2">
      <c r="G1282" s="145"/>
      <c r="L1282" s="145"/>
      <c r="M1282" s="145"/>
      <c r="N1282" s="145"/>
      <c r="P1282" s="145"/>
    </row>
    <row r="1283" spans="7:16" s="79" customFormat="1" x14ac:dyDescent="0.2">
      <c r="G1283" s="145"/>
      <c r="L1283" s="145"/>
      <c r="M1283" s="145"/>
      <c r="N1283" s="145"/>
      <c r="P1283" s="145"/>
    </row>
    <row r="1284" spans="7:16" s="79" customFormat="1" x14ac:dyDescent="0.2">
      <c r="G1284" s="145"/>
      <c r="L1284" s="145"/>
      <c r="M1284" s="145"/>
      <c r="N1284" s="145"/>
      <c r="P1284" s="145"/>
    </row>
    <row r="1285" spans="7:16" s="79" customFormat="1" x14ac:dyDescent="0.2">
      <c r="G1285" s="145"/>
      <c r="L1285" s="145"/>
      <c r="M1285" s="145"/>
      <c r="N1285" s="145"/>
      <c r="P1285" s="145"/>
    </row>
    <row r="1286" spans="7:16" s="79" customFormat="1" x14ac:dyDescent="0.2">
      <c r="G1286" s="145"/>
      <c r="L1286" s="145"/>
      <c r="M1286" s="145"/>
      <c r="N1286" s="145"/>
      <c r="P1286" s="145"/>
    </row>
    <row r="1287" spans="7:16" s="79" customFormat="1" x14ac:dyDescent="0.2">
      <c r="G1287" s="145"/>
      <c r="L1287" s="145"/>
      <c r="M1287" s="145"/>
      <c r="N1287" s="145"/>
      <c r="P1287" s="145"/>
    </row>
    <row r="1288" spans="7:16" s="79" customFormat="1" x14ac:dyDescent="0.2">
      <c r="G1288" s="145"/>
      <c r="L1288" s="145"/>
      <c r="M1288" s="145"/>
      <c r="N1288" s="145"/>
      <c r="P1288" s="145"/>
    </row>
    <row r="1289" spans="7:16" s="79" customFormat="1" x14ac:dyDescent="0.2">
      <c r="G1289" s="145"/>
      <c r="L1289" s="145"/>
      <c r="M1289" s="145"/>
      <c r="N1289" s="145"/>
      <c r="P1289" s="145"/>
    </row>
    <row r="1290" spans="7:16" s="79" customFormat="1" x14ac:dyDescent="0.2">
      <c r="G1290" s="145"/>
      <c r="L1290" s="145"/>
      <c r="M1290" s="145"/>
      <c r="N1290" s="145"/>
      <c r="P1290" s="145"/>
    </row>
    <row r="1291" spans="7:16" s="79" customFormat="1" x14ac:dyDescent="0.2">
      <c r="G1291" s="145"/>
      <c r="L1291" s="145"/>
      <c r="M1291" s="145"/>
      <c r="N1291" s="145"/>
      <c r="P1291" s="145"/>
    </row>
    <row r="1292" spans="7:16" s="79" customFormat="1" x14ac:dyDescent="0.2">
      <c r="G1292" s="145"/>
      <c r="L1292" s="145"/>
      <c r="M1292" s="145"/>
      <c r="N1292" s="145"/>
      <c r="P1292" s="145"/>
    </row>
    <row r="1293" spans="7:16" s="79" customFormat="1" x14ac:dyDescent="0.2">
      <c r="G1293" s="145"/>
      <c r="L1293" s="145"/>
      <c r="M1293" s="145"/>
      <c r="N1293" s="145"/>
      <c r="P1293" s="145"/>
    </row>
    <row r="1294" spans="7:16" s="79" customFormat="1" x14ac:dyDescent="0.2">
      <c r="G1294" s="145"/>
      <c r="L1294" s="145"/>
      <c r="M1294" s="145"/>
      <c r="N1294" s="145"/>
      <c r="P1294" s="145"/>
    </row>
    <row r="1295" spans="7:16" s="79" customFormat="1" x14ac:dyDescent="0.2">
      <c r="G1295" s="145"/>
      <c r="L1295" s="145"/>
      <c r="M1295" s="145"/>
      <c r="N1295" s="145"/>
      <c r="P1295" s="145"/>
    </row>
    <row r="1296" spans="7:16" s="79" customFormat="1" x14ac:dyDescent="0.2">
      <c r="G1296" s="145"/>
      <c r="L1296" s="145"/>
      <c r="M1296" s="145"/>
      <c r="N1296" s="145"/>
      <c r="P1296" s="145"/>
    </row>
    <row r="1297" spans="7:16" s="79" customFormat="1" x14ac:dyDescent="0.2">
      <c r="G1297" s="145"/>
      <c r="L1297" s="145"/>
      <c r="M1297" s="145"/>
      <c r="N1297" s="145"/>
      <c r="P1297" s="145"/>
    </row>
    <row r="1298" spans="7:16" s="79" customFormat="1" x14ac:dyDescent="0.2">
      <c r="G1298" s="145"/>
      <c r="L1298" s="145"/>
      <c r="M1298" s="145"/>
      <c r="N1298" s="145"/>
      <c r="P1298" s="145"/>
    </row>
    <row r="1299" spans="7:16" s="79" customFormat="1" x14ac:dyDescent="0.2">
      <c r="G1299" s="145"/>
      <c r="L1299" s="145"/>
      <c r="M1299" s="145"/>
      <c r="N1299" s="145"/>
      <c r="P1299" s="145"/>
    </row>
    <row r="1300" spans="7:16" s="79" customFormat="1" x14ac:dyDescent="0.2">
      <c r="G1300" s="145"/>
      <c r="L1300" s="145"/>
      <c r="M1300" s="145"/>
      <c r="N1300" s="145"/>
      <c r="P1300" s="145"/>
    </row>
    <row r="1301" spans="7:16" s="79" customFormat="1" x14ac:dyDescent="0.2">
      <c r="G1301" s="145"/>
      <c r="L1301" s="145"/>
      <c r="M1301" s="145"/>
      <c r="N1301" s="145"/>
      <c r="P1301" s="145"/>
    </row>
    <row r="1302" spans="7:16" s="79" customFormat="1" x14ac:dyDescent="0.2">
      <c r="G1302" s="145"/>
      <c r="L1302" s="145"/>
      <c r="M1302" s="145"/>
      <c r="N1302" s="145"/>
      <c r="P1302" s="145"/>
    </row>
    <row r="1303" spans="7:16" s="79" customFormat="1" x14ac:dyDescent="0.2">
      <c r="G1303" s="145"/>
      <c r="L1303" s="145"/>
      <c r="M1303" s="145"/>
      <c r="N1303" s="145"/>
      <c r="P1303" s="145"/>
    </row>
    <row r="1304" spans="7:16" s="79" customFormat="1" x14ac:dyDescent="0.2">
      <c r="G1304" s="145"/>
      <c r="L1304" s="145"/>
      <c r="M1304" s="145"/>
      <c r="N1304" s="145"/>
      <c r="P1304" s="145"/>
    </row>
    <row r="1305" spans="7:16" s="79" customFormat="1" x14ac:dyDescent="0.2">
      <c r="G1305" s="145"/>
      <c r="L1305" s="145"/>
      <c r="M1305" s="145"/>
      <c r="N1305" s="145"/>
      <c r="P1305" s="145"/>
    </row>
    <row r="1306" spans="7:16" s="79" customFormat="1" x14ac:dyDescent="0.2">
      <c r="G1306" s="145"/>
      <c r="L1306" s="145"/>
      <c r="M1306" s="145"/>
      <c r="N1306" s="145"/>
      <c r="P1306" s="145"/>
    </row>
    <row r="1307" spans="7:16" s="79" customFormat="1" x14ac:dyDescent="0.2">
      <c r="G1307" s="145"/>
      <c r="L1307" s="145"/>
      <c r="M1307" s="145"/>
      <c r="N1307" s="145"/>
      <c r="P1307" s="145"/>
    </row>
    <row r="1308" spans="7:16" s="79" customFormat="1" x14ac:dyDescent="0.2">
      <c r="G1308" s="145"/>
      <c r="L1308" s="145"/>
      <c r="M1308" s="145"/>
      <c r="N1308" s="145"/>
      <c r="P1308" s="145"/>
    </row>
    <row r="1309" spans="7:16" s="79" customFormat="1" x14ac:dyDescent="0.2">
      <c r="G1309" s="145"/>
      <c r="L1309" s="145"/>
      <c r="M1309" s="145"/>
      <c r="N1309" s="145"/>
      <c r="P1309" s="145"/>
    </row>
    <row r="1310" spans="7:16" s="79" customFormat="1" x14ac:dyDescent="0.2">
      <c r="G1310" s="145"/>
      <c r="L1310" s="145"/>
      <c r="M1310" s="145"/>
      <c r="N1310" s="145"/>
      <c r="P1310" s="145"/>
    </row>
    <row r="1311" spans="7:16" s="79" customFormat="1" x14ac:dyDescent="0.2">
      <c r="G1311" s="145"/>
      <c r="L1311" s="145"/>
      <c r="M1311" s="145"/>
      <c r="N1311" s="145"/>
      <c r="P1311" s="145"/>
    </row>
    <row r="1312" spans="7:16" s="79" customFormat="1" x14ac:dyDescent="0.2">
      <c r="G1312" s="145"/>
      <c r="L1312" s="145"/>
      <c r="M1312" s="145"/>
      <c r="N1312" s="145"/>
      <c r="P1312" s="145"/>
    </row>
    <row r="1313" spans="7:16" s="79" customFormat="1" x14ac:dyDescent="0.2">
      <c r="G1313" s="145"/>
      <c r="L1313" s="145"/>
      <c r="M1313" s="145"/>
      <c r="N1313" s="145"/>
      <c r="P1313" s="145"/>
    </row>
    <row r="1314" spans="7:16" s="79" customFormat="1" x14ac:dyDescent="0.2">
      <c r="G1314" s="145"/>
      <c r="L1314" s="145"/>
      <c r="M1314" s="145"/>
      <c r="N1314" s="145"/>
      <c r="P1314" s="145"/>
    </row>
    <row r="1315" spans="7:16" s="79" customFormat="1" x14ac:dyDescent="0.2">
      <c r="G1315" s="145"/>
      <c r="L1315" s="145"/>
      <c r="M1315" s="145"/>
      <c r="N1315" s="145"/>
      <c r="P1315" s="145"/>
    </row>
    <row r="1316" spans="7:16" s="79" customFormat="1" x14ac:dyDescent="0.2">
      <c r="G1316" s="145"/>
      <c r="L1316" s="145"/>
      <c r="M1316" s="145"/>
      <c r="N1316" s="145"/>
      <c r="P1316" s="145"/>
    </row>
    <row r="1317" spans="7:16" s="79" customFormat="1" x14ac:dyDescent="0.2">
      <c r="G1317" s="145"/>
      <c r="L1317" s="145"/>
      <c r="M1317" s="145"/>
      <c r="N1317" s="145"/>
      <c r="P1317" s="145"/>
    </row>
    <row r="1318" spans="7:16" s="79" customFormat="1" x14ac:dyDescent="0.2">
      <c r="G1318" s="145"/>
      <c r="L1318" s="145"/>
      <c r="M1318" s="145"/>
      <c r="N1318" s="145"/>
      <c r="P1318" s="145"/>
    </row>
    <row r="1319" spans="7:16" s="79" customFormat="1" x14ac:dyDescent="0.2">
      <c r="G1319" s="145"/>
      <c r="L1319" s="145"/>
      <c r="M1319" s="145"/>
      <c r="N1319" s="145"/>
      <c r="P1319" s="145"/>
    </row>
    <row r="1320" spans="7:16" s="79" customFormat="1" x14ac:dyDescent="0.2">
      <c r="G1320" s="145"/>
      <c r="L1320" s="145"/>
      <c r="M1320" s="145"/>
      <c r="N1320" s="145"/>
      <c r="P1320" s="145"/>
    </row>
    <row r="1321" spans="7:16" s="79" customFormat="1" x14ac:dyDescent="0.2">
      <c r="G1321" s="145"/>
      <c r="L1321" s="145"/>
      <c r="M1321" s="145"/>
      <c r="N1321" s="145"/>
      <c r="P1321" s="145"/>
    </row>
    <row r="1322" spans="7:16" s="79" customFormat="1" x14ac:dyDescent="0.2">
      <c r="G1322" s="145"/>
      <c r="L1322" s="145"/>
      <c r="M1322" s="145"/>
      <c r="N1322" s="145"/>
      <c r="P1322" s="145"/>
    </row>
    <row r="1323" spans="7:16" s="79" customFormat="1" x14ac:dyDescent="0.2">
      <c r="G1323" s="145"/>
      <c r="L1323" s="145"/>
      <c r="M1323" s="145"/>
      <c r="N1323" s="145"/>
      <c r="P1323" s="145"/>
    </row>
    <row r="1324" spans="7:16" s="79" customFormat="1" x14ac:dyDescent="0.2">
      <c r="G1324" s="145"/>
      <c r="L1324" s="145"/>
      <c r="M1324" s="145"/>
      <c r="N1324" s="145"/>
      <c r="P1324" s="145"/>
    </row>
    <row r="1325" spans="7:16" s="79" customFormat="1" x14ac:dyDescent="0.2">
      <c r="G1325" s="145"/>
      <c r="L1325" s="145"/>
      <c r="M1325" s="145"/>
      <c r="N1325" s="145"/>
      <c r="P1325" s="145"/>
    </row>
    <row r="1326" spans="7:16" s="79" customFormat="1" x14ac:dyDescent="0.2">
      <c r="G1326" s="145"/>
      <c r="L1326" s="145"/>
      <c r="M1326" s="145"/>
      <c r="N1326" s="145"/>
      <c r="P1326" s="145"/>
    </row>
    <row r="1327" spans="7:16" s="79" customFormat="1" x14ac:dyDescent="0.2">
      <c r="G1327" s="145"/>
      <c r="L1327" s="145"/>
      <c r="M1327" s="145"/>
      <c r="N1327" s="145"/>
      <c r="P1327" s="145"/>
    </row>
    <row r="1328" spans="7:16" s="79" customFormat="1" x14ac:dyDescent="0.2">
      <c r="G1328" s="145"/>
      <c r="L1328" s="145"/>
      <c r="M1328" s="145"/>
      <c r="N1328" s="145"/>
      <c r="P1328" s="145"/>
    </row>
    <row r="1329" spans="7:16" s="79" customFormat="1" x14ac:dyDescent="0.2">
      <c r="G1329" s="145"/>
      <c r="L1329" s="145"/>
      <c r="M1329" s="145"/>
      <c r="N1329" s="145"/>
      <c r="P1329" s="145"/>
    </row>
    <row r="1330" spans="7:16" s="79" customFormat="1" x14ac:dyDescent="0.2">
      <c r="G1330" s="145"/>
      <c r="L1330" s="145"/>
      <c r="M1330" s="145"/>
      <c r="N1330" s="145"/>
      <c r="P1330" s="145"/>
    </row>
    <row r="1331" spans="7:16" s="79" customFormat="1" x14ac:dyDescent="0.2">
      <c r="G1331" s="145"/>
      <c r="L1331" s="145"/>
      <c r="M1331" s="145"/>
      <c r="N1331" s="145"/>
      <c r="P1331" s="145"/>
    </row>
    <row r="1332" spans="7:16" s="79" customFormat="1" x14ac:dyDescent="0.2">
      <c r="G1332" s="145"/>
      <c r="L1332" s="145"/>
      <c r="M1332" s="145"/>
      <c r="N1332" s="145"/>
      <c r="P1332" s="145"/>
    </row>
    <row r="1333" spans="7:16" s="79" customFormat="1" x14ac:dyDescent="0.2">
      <c r="G1333" s="145"/>
      <c r="L1333" s="145"/>
      <c r="M1333" s="145"/>
      <c r="N1333" s="145"/>
      <c r="P1333" s="145"/>
    </row>
    <row r="1334" spans="7:16" s="79" customFormat="1" x14ac:dyDescent="0.2">
      <c r="G1334" s="145"/>
      <c r="L1334" s="145"/>
      <c r="M1334" s="145"/>
      <c r="N1334" s="145"/>
      <c r="P1334" s="145"/>
    </row>
    <row r="1335" spans="7:16" s="79" customFormat="1" x14ac:dyDescent="0.2">
      <c r="G1335" s="145"/>
      <c r="L1335" s="145"/>
      <c r="M1335" s="145"/>
      <c r="N1335" s="145"/>
      <c r="P1335" s="145"/>
    </row>
    <row r="1336" spans="7:16" s="79" customFormat="1" x14ac:dyDescent="0.2">
      <c r="G1336" s="145"/>
      <c r="L1336" s="145"/>
      <c r="M1336" s="145"/>
      <c r="N1336" s="145"/>
      <c r="P1336" s="145"/>
    </row>
    <row r="1337" spans="7:16" s="79" customFormat="1" x14ac:dyDescent="0.2">
      <c r="G1337" s="145"/>
      <c r="L1337" s="145"/>
      <c r="M1337" s="145"/>
      <c r="N1337" s="145"/>
      <c r="P1337" s="145"/>
    </row>
    <row r="1338" spans="7:16" s="79" customFormat="1" x14ac:dyDescent="0.2">
      <c r="G1338" s="145"/>
      <c r="L1338" s="145"/>
      <c r="M1338" s="145"/>
      <c r="N1338" s="145"/>
      <c r="P1338" s="145"/>
    </row>
    <row r="1339" spans="7:16" s="79" customFormat="1" x14ac:dyDescent="0.2">
      <c r="G1339" s="145"/>
      <c r="L1339" s="145"/>
      <c r="M1339" s="145"/>
      <c r="N1339" s="145"/>
      <c r="P1339" s="145"/>
    </row>
    <row r="1340" spans="7:16" s="79" customFormat="1" x14ac:dyDescent="0.2">
      <c r="G1340" s="145"/>
      <c r="L1340" s="145"/>
      <c r="M1340" s="145"/>
      <c r="N1340" s="145"/>
      <c r="P1340" s="145"/>
    </row>
    <row r="1341" spans="7:16" s="79" customFormat="1" x14ac:dyDescent="0.2">
      <c r="G1341" s="145"/>
      <c r="L1341" s="145"/>
      <c r="M1341" s="145"/>
      <c r="N1341" s="145"/>
      <c r="P1341" s="145"/>
    </row>
    <row r="1342" spans="7:16" s="79" customFormat="1" x14ac:dyDescent="0.2">
      <c r="G1342" s="145"/>
      <c r="L1342" s="145"/>
      <c r="M1342" s="145"/>
      <c r="N1342" s="145"/>
      <c r="P1342" s="145"/>
    </row>
    <row r="1343" spans="7:16" s="79" customFormat="1" x14ac:dyDescent="0.2">
      <c r="G1343" s="145"/>
      <c r="L1343" s="145"/>
      <c r="M1343" s="145"/>
      <c r="N1343" s="145"/>
      <c r="P1343" s="145"/>
    </row>
    <row r="1344" spans="7:16" s="79" customFormat="1" x14ac:dyDescent="0.2">
      <c r="G1344" s="145"/>
      <c r="L1344" s="145"/>
      <c r="M1344" s="145"/>
      <c r="N1344" s="145"/>
      <c r="P1344" s="145"/>
    </row>
    <row r="1345" spans="7:16" s="79" customFormat="1" x14ac:dyDescent="0.2">
      <c r="G1345" s="145"/>
      <c r="L1345" s="145"/>
      <c r="M1345" s="145"/>
      <c r="N1345" s="145"/>
      <c r="P1345" s="145"/>
    </row>
    <row r="1346" spans="7:16" s="79" customFormat="1" x14ac:dyDescent="0.2">
      <c r="G1346" s="145"/>
      <c r="L1346" s="145"/>
      <c r="M1346" s="145"/>
      <c r="N1346" s="145"/>
      <c r="P1346" s="145"/>
    </row>
    <row r="1347" spans="7:16" s="79" customFormat="1" x14ac:dyDescent="0.2">
      <c r="G1347" s="145"/>
      <c r="L1347" s="145"/>
      <c r="M1347" s="145"/>
      <c r="N1347" s="145"/>
      <c r="P1347" s="145"/>
    </row>
    <row r="1348" spans="7:16" s="79" customFormat="1" x14ac:dyDescent="0.2">
      <c r="G1348" s="145"/>
      <c r="L1348" s="145"/>
      <c r="M1348" s="145"/>
      <c r="N1348" s="145"/>
      <c r="P1348" s="145"/>
    </row>
    <row r="1349" spans="7:16" s="79" customFormat="1" x14ac:dyDescent="0.2">
      <c r="G1349" s="145"/>
      <c r="L1349" s="145"/>
      <c r="M1349" s="145"/>
      <c r="N1349" s="145"/>
      <c r="P1349" s="145"/>
    </row>
    <row r="1350" spans="7:16" s="79" customFormat="1" x14ac:dyDescent="0.2">
      <c r="G1350" s="145"/>
      <c r="L1350" s="145"/>
      <c r="M1350" s="145"/>
      <c r="N1350" s="145"/>
      <c r="P1350" s="145"/>
    </row>
    <row r="1351" spans="7:16" s="79" customFormat="1" x14ac:dyDescent="0.2">
      <c r="G1351" s="145"/>
      <c r="L1351" s="145"/>
      <c r="M1351" s="145"/>
      <c r="N1351" s="145"/>
      <c r="P1351" s="145"/>
    </row>
    <row r="1352" spans="7:16" s="79" customFormat="1" x14ac:dyDescent="0.2">
      <c r="G1352" s="145"/>
      <c r="L1352" s="145"/>
      <c r="M1352" s="145"/>
      <c r="N1352" s="145"/>
      <c r="P1352" s="145"/>
    </row>
    <row r="1353" spans="7:16" s="79" customFormat="1" x14ac:dyDescent="0.2">
      <c r="G1353" s="145"/>
      <c r="L1353" s="145"/>
      <c r="M1353" s="145"/>
      <c r="N1353" s="145"/>
      <c r="P1353" s="145"/>
    </row>
    <row r="1354" spans="7:16" s="79" customFormat="1" x14ac:dyDescent="0.2">
      <c r="G1354" s="145"/>
      <c r="L1354" s="145"/>
      <c r="M1354" s="145"/>
      <c r="N1354" s="145"/>
      <c r="P1354" s="145"/>
    </row>
    <row r="1355" spans="7:16" s="79" customFormat="1" x14ac:dyDescent="0.2">
      <c r="G1355" s="145"/>
      <c r="L1355" s="145"/>
      <c r="M1355" s="145"/>
      <c r="N1355" s="145"/>
      <c r="P1355" s="145"/>
    </row>
    <row r="1356" spans="7:16" s="79" customFormat="1" x14ac:dyDescent="0.2">
      <c r="G1356" s="145"/>
      <c r="L1356" s="145"/>
      <c r="M1356" s="145"/>
      <c r="N1356" s="145"/>
      <c r="P1356" s="145"/>
    </row>
    <row r="1357" spans="7:16" s="79" customFormat="1" x14ac:dyDescent="0.2">
      <c r="G1357" s="145"/>
      <c r="L1357" s="145"/>
      <c r="M1357" s="145"/>
      <c r="N1357" s="145"/>
      <c r="P1357" s="145"/>
    </row>
    <row r="1358" spans="7:16" s="79" customFormat="1" x14ac:dyDescent="0.2">
      <c r="G1358" s="145"/>
      <c r="L1358" s="145"/>
      <c r="M1358" s="145"/>
      <c r="N1358" s="145"/>
      <c r="P1358" s="145"/>
    </row>
    <row r="1359" spans="7:16" s="79" customFormat="1" x14ac:dyDescent="0.2">
      <c r="G1359" s="145"/>
      <c r="L1359" s="145"/>
      <c r="M1359" s="145"/>
      <c r="N1359" s="145"/>
      <c r="P1359" s="145"/>
    </row>
    <row r="1360" spans="7:16" s="79" customFormat="1" x14ac:dyDescent="0.2">
      <c r="G1360" s="145"/>
      <c r="L1360" s="145"/>
      <c r="M1360" s="145"/>
      <c r="N1360" s="145"/>
      <c r="P1360" s="145"/>
    </row>
    <row r="1361" spans="7:16" s="79" customFormat="1" x14ac:dyDescent="0.2">
      <c r="G1361" s="145"/>
      <c r="L1361" s="145"/>
      <c r="M1361" s="145"/>
      <c r="N1361" s="145"/>
      <c r="P1361" s="145"/>
    </row>
    <row r="1362" spans="7:16" s="79" customFormat="1" x14ac:dyDescent="0.2">
      <c r="G1362" s="145"/>
      <c r="L1362" s="145"/>
      <c r="M1362" s="145"/>
      <c r="N1362" s="145"/>
      <c r="P1362" s="145"/>
    </row>
    <row r="1363" spans="7:16" s="79" customFormat="1" x14ac:dyDescent="0.2">
      <c r="G1363" s="145"/>
      <c r="L1363" s="145"/>
      <c r="M1363" s="145"/>
      <c r="N1363" s="145"/>
      <c r="P1363" s="145"/>
    </row>
    <row r="1364" spans="7:16" s="79" customFormat="1" x14ac:dyDescent="0.2">
      <c r="G1364" s="145"/>
      <c r="L1364" s="145"/>
      <c r="M1364" s="145"/>
      <c r="N1364" s="145"/>
      <c r="P1364" s="145"/>
    </row>
    <row r="1365" spans="7:16" s="79" customFormat="1" x14ac:dyDescent="0.2">
      <c r="G1365" s="145"/>
      <c r="L1365" s="145"/>
      <c r="M1365" s="145"/>
      <c r="N1365" s="145"/>
      <c r="P1365" s="145"/>
    </row>
    <row r="1366" spans="7:16" s="79" customFormat="1" x14ac:dyDescent="0.2">
      <c r="G1366" s="145"/>
      <c r="L1366" s="145"/>
      <c r="M1366" s="145"/>
      <c r="N1366" s="145"/>
      <c r="P1366" s="145"/>
    </row>
    <row r="1367" spans="7:16" s="79" customFormat="1" x14ac:dyDescent="0.2">
      <c r="G1367" s="145"/>
      <c r="L1367" s="145"/>
      <c r="M1367" s="145"/>
      <c r="N1367" s="145"/>
      <c r="P1367" s="145"/>
    </row>
    <row r="1368" spans="7:16" s="79" customFormat="1" x14ac:dyDescent="0.2">
      <c r="G1368" s="145"/>
      <c r="L1368" s="145"/>
      <c r="M1368" s="145"/>
      <c r="N1368" s="145"/>
      <c r="P1368" s="145"/>
    </row>
    <row r="1369" spans="7:16" s="79" customFormat="1" x14ac:dyDescent="0.2">
      <c r="G1369" s="145"/>
      <c r="L1369" s="145"/>
      <c r="M1369" s="145"/>
      <c r="N1369" s="145"/>
      <c r="P1369" s="145"/>
    </row>
    <row r="1370" spans="7:16" s="79" customFormat="1" x14ac:dyDescent="0.2">
      <c r="G1370" s="145"/>
      <c r="L1370" s="145"/>
      <c r="M1370" s="145"/>
      <c r="N1370" s="145"/>
      <c r="P1370" s="145"/>
    </row>
    <row r="1371" spans="7:16" s="79" customFormat="1" x14ac:dyDescent="0.2">
      <c r="G1371" s="145"/>
      <c r="L1371" s="145"/>
      <c r="M1371" s="145"/>
      <c r="N1371" s="145"/>
      <c r="P1371" s="145"/>
    </row>
    <row r="1372" spans="7:16" s="79" customFormat="1" x14ac:dyDescent="0.2">
      <c r="G1372" s="145"/>
      <c r="L1372" s="145"/>
      <c r="M1372" s="145"/>
      <c r="N1372" s="145"/>
      <c r="P1372" s="145"/>
    </row>
    <row r="1373" spans="7:16" s="79" customFormat="1" x14ac:dyDescent="0.2">
      <c r="G1373" s="145"/>
      <c r="L1373" s="145"/>
      <c r="M1373" s="145"/>
      <c r="N1373" s="145"/>
      <c r="P1373" s="145"/>
    </row>
    <row r="1374" spans="7:16" s="79" customFormat="1" x14ac:dyDescent="0.2">
      <c r="G1374" s="145"/>
      <c r="L1374" s="145"/>
      <c r="M1374" s="145"/>
      <c r="N1374" s="145"/>
      <c r="P1374" s="145"/>
    </row>
    <row r="1375" spans="7:16" s="79" customFormat="1" x14ac:dyDescent="0.2">
      <c r="G1375" s="145"/>
      <c r="L1375" s="145"/>
      <c r="M1375" s="145"/>
      <c r="N1375" s="145"/>
      <c r="P1375" s="145"/>
    </row>
    <row r="1376" spans="7:16" s="79" customFormat="1" x14ac:dyDescent="0.2">
      <c r="G1376" s="145"/>
      <c r="L1376" s="145"/>
      <c r="M1376" s="145"/>
      <c r="N1376" s="145"/>
      <c r="P1376" s="145"/>
    </row>
    <row r="1377" spans="7:16" s="79" customFormat="1" x14ac:dyDescent="0.2">
      <c r="G1377" s="145"/>
      <c r="L1377" s="145"/>
      <c r="M1377" s="145"/>
      <c r="N1377" s="145"/>
      <c r="P1377" s="145"/>
    </row>
    <row r="1378" spans="7:16" s="79" customFormat="1" x14ac:dyDescent="0.2">
      <c r="G1378" s="145"/>
      <c r="L1378" s="145"/>
      <c r="M1378" s="145"/>
      <c r="N1378" s="145"/>
      <c r="P1378" s="145"/>
    </row>
    <row r="1379" spans="7:16" s="79" customFormat="1" x14ac:dyDescent="0.2">
      <c r="G1379" s="145"/>
      <c r="L1379" s="145"/>
      <c r="M1379" s="145"/>
      <c r="N1379" s="145"/>
      <c r="P1379" s="145"/>
    </row>
    <row r="1380" spans="7:16" s="79" customFormat="1" x14ac:dyDescent="0.2">
      <c r="G1380" s="145"/>
      <c r="L1380" s="145"/>
      <c r="M1380" s="145"/>
      <c r="N1380" s="145"/>
      <c r="P1380" s="145"/>
    </row>
    <row r="1381" spans="7:16" s="79" customFormat="1" x14ac:dyDescent="0.2">
      <c r="G1381" s="145"/>
      <c r="L1381" s="145"/>
      <c r="M1381" s="145"/>
      <c r="N1381" s="145"/>
      <c r="P1381" s="145"/>
    </row>
    <row r="1382" spans="7:16" s="79" customFormat="1" x14ac:dyDescent="0.2">
      <c r="G1382" s="145"/>
      <c r="L1382" s="145"/>
      <c r="M1382" s="145"/>
      <c r="N1382" s="145"/>
      <c r="P1382" s="145"/>
    </row>
    <row r="1383" spans="7:16" s="79" customFormat="1" x14ac:dyDescent="0.2">
      <c r="G1383" s="145"/>
      <c r="L1383" s="145"/>
      <c r="M1383" s="145"/>
      <c r="N1383" s="145"/>
      <c r="P1383" s="145"/>
    </row>
    <row r="1384" spans="7:16" s="79" customFormat="1" x14ac:dyDescent="0.2">
      <c r="G1384" s="145"/>
      <c r="L1384" s="145"/>
      <c r="M1384" s="145"/>
      <c r="N1384" s="145"/>
      <c r="P1384" s="145"/>
    </row>
    <row r="1385" spans="7:16" s="79" customFormat="1" x14ac:dyDescent="0.2">
      <c r="G1385" s="145"/>
      <c r="L1385" s="145"/>
      <c r="M1385" s="145"/>
      <c r="N1385" s="145"/>
      <c r="P1385" s="145"/>
    </row>
    <row r="1386" spans="7:16" s="79" customFormat="1" x14ac:dyDescent="0.2">
      <c r="G1386" s="145"/>
      <c r="L1386" s="145"/>
      <c r="M1386" s="145"/>
      <c r="N1386" s="145"/>
      <c r="P1386" s="145"/>
    </row>
    <row r="1387" spans="7:16" s="79" customFormat="1" x14ac:dyDescent="0.2">
      <c r="G1387" s="145"/>
      <c r="L1387" s="145"/>
      <c r="M1387" s="145"/>
      <c r="N1387" s="145"/>
      <c r="P1387" s="145"/>
    </row>
    <row r="1388" spans="7:16" s="79" customFormat="1" x14ac:dyDescent="0.2">
      <c r="G1388" s="145"/>
      <c r="L1388" s="145"/>
      <c r="M1388" s="145"/>
      <c r="N1388" s="145"/>
      <c r="P1388" s="145"/>
    </row>
    <row r="1389" spans="7:16" s="79" customFormat="1" x14ac:dyDescent="0.2">
      <c r="G1389" s="145"/>
      <c r="L1389" s="145"/>
      <c r="M1389" s="145"/>
      <c r="N1389" s="145"/>
      <c r="P1389" s="145"/>
    </row>
    <row r="1390" spans="7:16" s="79" customFormat="1" x14ac:dyDescent="0.2">
      <c r="G1390" s="145"/>
      <c r="L1390" s="145"/>
      <c r="M1390" s="145"/>
      <c r="N1390" s="145"/>
      <c r="P1390" s="145"/>
    </row>
    <row r="1391" spans="7:16" s="79" customFormat="1" x14ac:dyDescent="0.2">
      <c r="G1391" s="145"/>
      <c r="L1391" s="145"/>
      <c r="M1391" s="145"/>
      <c r="N1391" s="145"/>
      <c r="P1391" s="145"/>
    </row>
    <row r="1392" spans="7:16" s="79" customFormat="1" x14ac:dyDescent="0.2">
      <c r="G1392" s="145"/>
      <c r="L1392" s="145"/>
      <c r="M1392" s="145"/>
      <c r="N1392" s="145"/>
      <c r="P1392" s="145"/>
    </row>
    <row r="1393" spans="7:16" s="79" customFormat="1" x14ac:dyDescent="0.2">
      <c r="G1393" s="145"/>
      <c r="L1393" s="145"/>
      <c r="M1393" s="145"/>
      <c r="N1393" s="145"/>
      <c r="P1393" s="145"/>
    </row>
    <row r="1394" spans="7:16" s="79" customFormat="1" x14ac:dyDescent="0.2">
      <c r="G1394" s="145"/>
      <c r="L1394" s="145"/>
      <c r="M1394" s="145"/>
      <c r="N1394" s="145"/>
      <c r="P1394" s="145"/>
    </row>
    <row r="1395" spans="7:16" s="79" customFormat="1" x14ac:dyDescent="0.2">
      <c r="G1395" s="145"/>
      <c r="L1395" s="145"/>
      <c r="M1395" s="145"/>
      <c r="N1395" s="145"/>
      <c r="P1395" s="145"/>
    </row>
    <row r="1396" spans="7:16" s="79" customFormat="1" x14ac:dyDescent="0.2">
      <c r="G1396" s="145"/>
      <c r="L1396" s="145"/>
      <c r="M1396" s="145"/>
      <c r="N1396" s="145"/>
      <c r="P1396" s="145"/>
    </row>
    <row r="1397" spans="7:16" s="79" customFormat="1" x14ac:dyDescent="0.2">
      <c r="G1397" s="145"/>
      <c r="L1397" s="145"/>
      <c r="M1397" s="145"/>
      <c r="N1397" s="145"/>
      <c r="P1397" s="145"/>
    </row>
    <row r="1398" spans="7:16" s="79" customFormat="1" x14ac:dyDescent="0.2">
      <c r="G1398" s="145"/>
      <c r="L1398" s="145"/>
      <c r="M1398" s="145"/>
      <c r="N1398" s="145"/>
      <c r="P1398" s="145"/>
    </row>
    <row r="1399" spans="7:16" s="79" customFormat="1" x14ac:dyDescent="0.2">
      <c r="G1399" s="145"/>
      <c r="L1399" s="145"/>
      <c r="M1399" s="145"/>
      <c r="N1399" s="145"/>
      <c r="P1399" s="145"/>
    </row>
    <row r="1400" spans="7:16" s="79" customFormat="1" x14ac:dyDescent="0.2">
      <c r="G1400" s="145"/>
      <c r="L1400" s="145"/>
      <c r="M1400" s="145"/>
      <c r="N1400" s="145"/>
      <c r="P1400" s="145"/>
    </row>
    <row r="1401" spans="7:16" s="79" customFormat="1" x14ac:dyDescent="0.2">
      <c r="G1401" s="145"/>
      <c r="L1401" s="145"/>
      <c r="M1401" s="145"/>
      <c r="N1401" s="145"/>
      <c r="P1401" s="145"/>
    </row>
    <row r="1402" spans="7:16" s="79" customFormat="1" x14ac:dyDescent="0.2">
      <c r="G1402" s="145"/>
      <c r="L1402" s="145"/>
      <c r="M1402" s="145"/>
      <c r="N1402" s="145"/>
      <c r="P1402" s="145"/>
    </row>
    <row r="1403" spans="7:16" s="79" customFormat="1" x14ac:dyDescent="0.2">
      <c r="G1403" s="145"/>
      <c r="L1403" s="145"/>
      <c r="M1403" s="145"/>
      <c r="N1403" s="145"/>
      <c r="P1403" s="145"/>
    </row>
    <row r="1404" spans="7:16" s="79" customFormat="1" x14ac:dyDescent="0.2">
      <c r="G1404" s="145"/>
      <c r="L1404" s="145"/>
      <c r="M1404" s="145"/>
      <c r="N1404" s="145"/>
      <c r="P1404" s="145"/>
    </row>
    <row r="1405" spans="7:16" s="79" customFormat="1" x14ac:dyDescent="0.2">
      <c r="G1405" s="145"/>
      <c r="L1405" s="145"/>
      <c r="M1405" s="145"/>
      <c r="N1405" s="145"/>
      <c r="P1405" s="145"/>
    </row>
    <row r="1406" spans="7:16" s="79" customFormat="1" x14ac:dyDescent="0.2">
      <c r="G1406" s="145"/>
      <c r="L1406" s="145"/>
      <c r="M1406" s="145"/>
      <c r="N1406" s="145"/>
      <c r="P1406" s="145"/>
    </row>
    <row r="1407" spans="7:16" s="79" customFormat="1" x14ac:dyDescent="0.2">
      <c r="G1407" s="145"/>
      <c r="L1407" s="145"/>
      <c r="M1407" s="145"/>
      <c r="N1407" s="145"/>
      <c r="P1407" s="145"/>
    </row>
    <row r="1408" spans="7:16" s="79" customFormat="1" x14ac:dyDescent="0.2">
      <c r="G1408" s="145"/>
      <c r="L1408" s="145"/>
      <c r="M1408" s="145"/>
      <c r="N1408" s="145"/>
      <c r="P1408" s="145"/>
    </row>
    <row r="1409" spans="7:16" s="79" customFormat="1" x14ac:dyDescent="0.2">
      <c r="G1409" s="145"/>
      <c r="L1409" s="145"/>
      <c r="M1409" s="145"/>
      <c r="N1409" s="145"/>
      <c r="P1409" s="145"/>
    </row>
    <row r="1410" spans="7:16" s="79" customFormat="1" x14ac:dyDescent="0.2">
      <c r="G1410" s="145"/>
      <c r="L1410" s="145"/>
      <c r="M1410" s="145"/>
      <c r="N1410" s="145"/>
      <c r="P1410" s="145"/>
    </row>
    <row r="1411" spans="7:16" s="79" customFormat="1" x14ac:dyDescent="0.2">
      <c r="G1411" s="145"/>
      <c r="L1411" s="145"/>
      <c r="M1411" s="145"/>
      <c r="N1411" s="145"/>
      <c r="P1411" s="145"/>
    </row>
    <row r="1412" spans="7:16" s="79" customFormat="1" x14ac:dyDescent="0.2">
      <c r="G1412" s="145"/>
      <c r="L1412" s="145"/>
      <c r="M1412" s="145"/>
      <c r="N1412" s="145"/>
      <c r="P1412" s="145"/>
    </row>
    <row r="1413" spans="7:16" s="79" customFormat="1" x14ac:dyDescent="0.2">
      <c r="G1413" s="145"/>
      <c r="L1413" s="145"/>
      <c r="M1413" s="145"/>
      <c r="N1413" s="145"/>
      <c r="P1413" s="145"/>
    </row>
    <row r="1414" spans="7:16" s="79" customFormat="1" x14ac:dyDescent="0.2">
      <c r="G1414" s="145"/>
      <c r="L1414" s="145"/>
      <c r="M1414" s="145"/>
      <c r="N1414" s="145"/>
      <c r="P1414" s="145"/>
    </row>
    <row r="1415" spans="7:16" s="79" customFormat="1" x14ac:dyDescent="0.2">
      <c r="G1415" s="145"/>
      <c r="L1415" s="145"/>
      <c r="M1415" s="145"/>
      <c r="N1415" s="145"/>
      <c r="P1415" s="145"/>
    </row>
    <row r="1416" spans="7:16" s="79" customFormat="1" x14ac:dyDescent="0.2">
      <c r="G1416" s="145"/>
      <c r="L1416" s="145"/>
      <c r="M1416" s="145"/>
      <c r="N1416" s="145"/>
      <c r="P1416" s="145"/>
    </row>
    <row r="1417" spans="7:16" s="79" customFormat="1" x14ac:dyDescent="0.2">
      <c r="G1417" s="145"/>
      <c r="L1417" s="145"/>
      <c r="M1417" s="145"/>
      <c r="N1417" s="145"/>
      <c r="P1417" s="145"/>
    </row>
    <row r="1418" spans="7:16" s="79" customFormat="1" x14ac:dyDescent="0.2">
      <c r="G1418" s="145"/>
      <c r="L1418" s="145"/>
      <c r="M1418" s="145"/>
      <c r="N1418" s="145"/>
      <c r="P1418" s="145"/>
    </row>
    <row r="1419" spans="7:16" s="79" customFormat="1" x14ac:dyDescent="0.2">
      <c r="G1419" s="145"/>
      <c r="L1419" s="145"/>
      <c r="M1419" s="145"/>
      <c r="N1419" s="145"/>
      <c r="P1419" s="145"/>
    </row>
    <row r="1420" spans="7:16" s="79" customFormat="1" x14ac:dyDescent="0.2">
      <c r="G1420" s="145"/>
      <c r="L1420" s="145"/>
      <c r="M1420" s="145"/>
      <c r="N1420" s="145"/>
      <c r="P1420" s="145"/>
    </row>
    <row r="1421" spans="7:16" s="79" customFormat="1" x14ac:dyDescent="0.2">
      <c r="G1421" s="145"/>
      <c r="L1421" s="145"/>
      <c r="M1421" s="145"/>
      <c r="N1421" s="145"/>
      <c r="P1421" s="145"/>
    </row>
    <row r="1422" spans="7:16" s="79" customFormat="1" x14ac:dyDescent="0.2">
      <c r="G1422" s="145"/>
      <c r="L1422" s="145"/>
      <c r="M1422" s="145"/>
      <c r="N1422" s="145"/>
      <c r="P1422" s="145"/>
    </row>
    <row r="1423" spans="7:16" s="79" customFormat="1" x14ac:dyDescent="0.2">
      <c r="G1423" s="145"/>
      <c r="L1423" s="145"/>
      <c r="M1423" s="145"/>
      <c r="N1423" s="145"/>
      <c r="P1423" s="145"/>
    </row>
    <row r="1424" spans="7:16" s="79" customFormat="1" x14ac:dyDescent="0.2">
      <c r="G1424" s="145"/>
      <c r="L1424" s="145"/>
      <c r="M1424" s="145"/>
      <c r="N1424" s="145"/>
      <c r="P1424" s="145"/>
    </row>
    <row r="1425" spans="7:16" s="79" customFormat="1" x14ac:dyDescent="0.2">
      <c r="G1425" s="145"/>
      <c r="L1425" s="145"/>
      <c r="M1425" s="145"/>
      <c r="N1425" s="145"/>
      <c r="P1425" s="145"/>
    </row>
    <row r="1426" spans="7:16" s="79" customFormat="1" x14ac:dyDescent="0.2">
      <c r="G1426" s="145"/>
      <c r="L1426" s="145"/>
      <c r="M1426" s="145"/>
      <c r="N1426" s="145"/>
      <c r="P1426" s="145"/>
    </row>
    <row r="1427" spans="7:16" s="79" customFormat="1" x14ac:dyDescent="0.2">
      <c r="G1427" s="145"/>
      <c r="L1427" s="145"/>
      <c r="M1427" s="145"/>
      <c r="N1427" s="145"/>
      <c r="P1427" s="145"/>
    </row>
    <row r="1428" spans="7:16" s="79" customFormat="1" x14ac:dyDescent="0.2">
      <c r="G1428" s="145"/>
      <c r="L1428" s="145"/>
      <c r="M1428" s="145"/>
      <c r="N1428" s="145"/>
      <c r="P1428" s="145"/>
    </row>
    <row r="1429" spans="7:16" s="79" customFormat="1" x14ac:dyDescent="0.2">
      <c r="G1429" s="145"/>
      <c r="L1429" s="145"/>
      <c r="M1429" s="145"/>
      <c r="N1429" s="145"/>
      <c r="P1429" s="145"/>
    </row>
    <row r="1430" spans="7:16" s="79" customFormat="1" x14ac:dyDescent="0.2">
      <c r="G1430" s="145"/>
      <c r="L1430" s="145"/>
      <c r="M1430" s="145"/>
      <c r="N1430" s="145"/>
      <c r="P1430" s="145"/>
    </row>
    <row r="1431" spans="7:16" s="79" customFormat="1" x14ac:dyDescent="0.2">
      <c r="G1431" s="145"/>
      <c r="L1431" s="145"/>
      <c r="M1431" s="145"/>
      <c r="N1431" s="145"/>
      <c r="P1431" s="145"/>
    </row>
    <row r="1432" spans="7:16" s="79" customFormat="1" x14ac:dyDescent="0.2">
      <c r="G1432" s="145"/>
      <c r="L1432" s="145"/>
      <c r="M1432" s="145"/>
      <c r="N1432" s="145"/>
      <c r="P1432" s="145"/>
    </row>
    <row r="1433" spans="7:16" s="79" customFormat="1" x14ac:dyDescent="0.2">
      <c r="G1433" s="145"/>
      <c r="L1433" s="145"/>
      <c r="M1433" s="145"/>
      <c r="N1433" s="145"/>
      <c r="P1433" s="145"/>
    </row>
    <row r="1434" spans="7:16" s="79" customFormat="1" x14ac:dyDescent="0.2">
      <c r="G1434" s="145"/>
      <c r="L1434" s="145"/>
      <c r="M1434" s="145"/>
      <c r="N1434" s="145"/>
      <c r="P1434" s="145"/>
    </row>
    <row r="1435" spans="7:16" s="79" customFormat="1" x14ac:dyDescent="0.2">
      <c r="G1435" s="145"/>
      <c r="L1435" s="145"/>
      <c r="M1435" s="145"/>
      <c r="N1435" s="145"/>
      <c r="P1435" s="145"/>
    </row>
    <row r="1436" spans="7:16" s="79" customFormat="1" x14ac:dyDescent="0.2">
      <c r="G1436" s="145"/>
      <c r="L1436" s="145"/>
      <c r="M1436" s="145"/>
      <c r="N1436" s="145"/>
      <c r="P1436" s="145"/>
    </row>
    <row r="1437" spans="7:16" s="79" customFormat="1" x14ac:dyDescent="0.2">
      <c r="G1437" s="145"/>
      <c r="L1437" s="145"/>
      <c r="M1437" s="145"/>
      <c r="N1437" s="145"/>
      <c r="P1437" s="145"/>
    </row>
    <row r="1438" spans="7:16" s="79" customFormat="1" x14ac:dyDescent="0.2">
      <c r="G1438" s="145"/>
      <c r="L1438" s="145"/>
      <c r="M1438" s="145"/>
      <c r="N1438" s="145"/>
      <c r="P1438" s="145"/>
    </row>
    <row r="1439" spans="7:16" s="79" customFormat="1" x14ac:dyDescent="0.2">
      <c r="G1439" s="145"/>
      <c r="L1439" s="145"/>
      <c r="M1439" s="145"/>
      <c r="N1439" s="145"/>
      <c r="P1439" s="145"/>
    </row>
    <row r="1440" spans="7:16" s="79" customFormat="1" x14ac:dyDescent="0.2">
      <c r="G1440" s="145"/>
      <c r="L1440" s="145"/>
      <c r="M1440" s="145"/>
      <c r="N1440" s="145"/>
      <c r="P1440" s="145"/>
    </row>
    <row r="1441" spans="7:16" s="79" customFormat="1" x14ac:dyDescent="0.2">
      <c r="G1441" s="145"/>
      <c r="L1441" s="145"/>
      <c r="M1441" s="145"/>
      <c r="N1441" s="145"/>
      <c r="P1441" s="145"/>
    </row>
    <row r="1442" spans="7:16" s="79" customFormat="1" x14ac:dyDescent="0.2">
      <c r="G1442" s="145"/>
      <c r="L1442" s="145"/>
      <c r="M1442" s="145"/>
      <c r="N1442" s="145"/>
      <c r="P1442" s="145"/>
    </row>
    <row r="1443" spans="7:16" s="79" customFormat="1" x14ac:dyDescent="0.2">
      <c r="G1443" s="145"/>
      <c r="L1443" s="145"/>
      <c r="M1443" s="145"/>
      <c r="N1443" s="145"/>
      <c r="P1443" s="145"/>
    </row>
    <row r="1444" spans="7:16" s="79" customFormat="1" x14ac:dyDescent="0.2">
      <c r="G1444" s="145"/>
      <c r="L1444" s="145"/>
      <c r="M1444" s="145"/>
      <c r="N1444" s="145"/>
      <c r="P1444" s="145"/>
    </row>
    <row r="1445" spans="7:16" s="79" customFormat="1" x14ac:dyDescent="0.2">
      <c r="G1445" s="145"/>
      <c r="L1445" s="145"/>
      <c r="M1445" s="145"/>
      <c r="N1445" s="145"/>
      <c r="P1445" s="145"/>
    </row>
    <row r="1446" spans="7:16" s="79" customFormat="1" x14ac:dyDescent="0.2">
      <c r="G1446" s="145"/>
      <c r="L1446" s="145"/>
      <c r="M1446" s="145"/>
      <c r="N1446" s="145"/>
      <c r="P1446" s="145"/>
    </row>
    <row r="1447" spans="7:16" s="79" customFormat="1" x14ac:dyDescent="0.2">
      <c r="G1447" s="145"/>
      <c r="L1447" s="145"/>
      <c r="M1447" s="145"/>
      <c r="N1447" s="145"/>
      <c r="P1447" s="145"/>
    </row>
    <row r="1448" spans="7:16" s="79" customFormat="1" x14ac:dyDescent="0.2">
      <c r="G1448" s="145"/>
      <c r="L1448" s="145"/>
      <c r="M1448" s="145"/>
      <c r="N1448" s="145"/>
      <c r="P1448" s="145"/>
    </row>
    <row r="1449" spans="7:16" s="79" customFormat="1" x14ac:dyDescent="0.2">
      <c r="G1449" s="145"/>
      <c r="L1449" s="145"/>
      <c r="M1449" s="145"/>
      <c r="N1449" s="145"/>
      <c r="P1449" s="145"/>
    </row>
    <row r="1450" spans="7:16" s="79" customFormat="1" x14ac:dyDescent="0.2">
      <c r="G1450" s="145"/>
      <c r="L1450" s="145"/>
      <c r="M1450" s="145"/>
      <c r="N1450" s="145"/>
      <c r="P1450" s="145"/>
    </row>
    <row r="1451" spans="7:16" s="79" customFormat="1" x14ac:dyDescent="0.2">
      <c r="G1451" s="145"/>
      <c r="L1451" s="145"/>
      <c r="M1451" s="145"/>
      <c r="N1451" s="145"/>
      <c r="P1451" s="145"/>
    </row>
    <row r="1452" spans="7:16" s="79" customFormat="1" x14ac:dyDescent="0.2">
      <c r="G1452" s="145"/>
      <c r="L1452" s="145"/>
      <c r="M1452" s="145"/>
      <c r="N1452" s="145"/>
      <c r="P1452" s="145"/>
    </row>
    <row r="1453" spans="7:16" s="79" customFormat="1" x14ac:dyDescent="0.2">
      <c r="G1453" s="145"/>
      <c r="L1453" s="145"/>
      <c r="M1453" s="145"/>
      <c r="N1453" s="145"/>
      <c r="P1453" s="145"/>
    </row>
    <row r="1454" spans="7:16" s="79" customFormat="1" x14ac:dyDescent="0.2">
      <c r="G1454" s="145"/>
      <c r="L1454" s="145"/>
      <c r="M1454" s="145"/>
      <c r="N1454" s="145"/>
      <c r="P1454" s="145"/>
    </row>
  </sheetData>
  <mergeCells count="3">
    <mergeCell ref="Q1241:Q1260"/>
    <mergeCell ref="B5:G5"/>
    <mergeCell ref="B8:G9"/>
  </mergeCells>
  <phoneticPr fontId="40" type="noConversion"/>
  <dataValidations count="1">
    <dataValidation allowBlank="1" showInputMessage="1" showErrorMessage="1" errorTitle="Niet bestaande activacategorie" error="Je kan alleen activacategoriëen kiezen die terug te vinden zijn op het &quot;Activacategoriëen&quot; tabblad." sqref="E17:E157" xr:uid="{00000000-0002-0000-0600-0000000000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Fout type investering" error="Je kan hier enkel kiezen voor &quot;VVI&quot;, &quot;RUI&quot;, &quot;NRUI&quot;, &quot;(N)RUI&quot; en &quot;Onbekend&quot;." xr:uid="{00000000-0002-0000-0600-000001000000}">
          <x14:formula1>
            <xm:f>'1. Resultaat'!$B$17:$B$21</xm:f>
          </x14:formula1>
          <xm:sqref>C15:C157</xm:sqref>
        </x14:dataValidation>
        <x14:dataValidation type="list" allowBlank="1" showInputMessage="1" showErrorMessage="1" xr:uid="{00000000-0002-0000-0600-000002000000}">
          <x14:formula1>
            <xm:f>'5. Selectie'!$B$40:$B$58</xm:f>
          </x14:formula1>
          <xm:sqref>D15:D101</xm:sqref>
        </x14:dataValidation>
        <x14:dataValidation type="list" allowBlank="1" showInputMessage="1" showErrorMessage="1" errorTitle="Niet bestaande activacategorie" error="Je kan alleen activacategoriëen kiezen die terug te vinden zijn op het &quot;Activacategoriëen&quot; tabblad." xr:uid="{00000000-0002-0000-0600-000003000000}">
          <x14:formula1>
            <xm:f>'1. Resultaat'!$B$35:$B$53</xm:f>
          </x14:formula1>
          <xm:sqref>D102:D157</xm:sqref>
        </x14:dataValidation>
        <x14:dataValidation type="list" allowBlank="1" showInputMessage="1" showErrorMessage="1" errorTitle="Fout type investering" error="Je kan hier enkel kiezen voor &quot;VVI&quot;, &quot;RUI&quot;, &quot;NRUI&quot;, &quot;(N)RUI&quot; en &quot;Onbekend&quot;." xr:uid="{00000000-0002-0000-0600-000004000000}">
          <x14:formula1>
            <xm:f>'5. Selectie'!$B$22:$B$25</xm:f>
          </x14:formula1>
          <xm:sqref>C158:C350 C374:C1454</xm:sqref>
        </x14:dataValidation>
        <x14:dataValidation type="list" allowBlank="1" showInputMessage="1" showErrorMessage="1" errorTitle="Niet bestaande activacategorie" error="Je kan alleen activacategoriëen kiezen die terug te vinden zijn op het &quot;Activacategoriëen&quot; tabblad." xr:uid="{00000000-0002-0000-0600-000005000000}">
          <x14:formula1>
            <xm:f>'2. Reguleringsparameters'!$B$18:$B$34</xm:f>
          </x14:formula1>
          <xm:sqref>D158:D350 D374:D1454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sheetPr>
  <dimension ref="A1"/>
  <sheetViews>
    <sheetView showGridLines="0" zoomScale="85" zoomScaleNormal="85" workbookViewId="0"/>
  </sheetViews>
  <sheetFormatPr defaultRowHeight="12.75" x14ac:dyDescent="0.2"/>
  <cols>
    <col min="1" max="16384" width="9.140625" style="10"/>
  </cols>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CC"/>
  </sheetPr>
  <dimension ref="A1:AB42"/>
  <sheetViews>
    <sheetView showGridLines="0" zoomScale="85" zoomScaleNormal="85" workbookViewId="0">
      <pane xSplit="2" ySplit="8" topLeftCell="C9" activePane="bottomRight" state="frozen"/>
      <selection pane="topRight" activeCell="D1" sqref="D1"/>
      <selection pane="bottomLeft" activeCell="A9" sqref="A9"/>
      <selection pane="bottomRight" activeCell="C9" sqref="C9"/>
    </sheetView>
  </sheetViews>
  <sheetFormatPr defaultRowHeight="12.75" x14ac:dyDescent="0.2"/>
  <cols>
    <col min="1" max="1" width="4.7109375" customWidth="1"/>
    <col min="2" max="2" width="42.140625" customWidth="1"/>
    <col min="3" max="3" width="5.42578125" customWidth="1"/>
  </cols>
  <sheetData>
    <row r="1" spans="1:28" x14ac:dyDescent="0.2">
      <c r="A1" s="5"/>
      <c r="B1" s="40"/>
      <c r="C1" s="40"/>
      <c r="D1" s="40"/>
      <c r="E1" s="40"/>
      <c r="F1" s="40"/>
      <c r="G1" s="40"/>
      <c r="H1" s="40"/>
      <c r="I1" s="40"/>
      <c r="J1" s="40"/>
      <c r="K1" s="40"/>
      <c r="L1" s="40"/>
      <c r="M1" s="40"/>
      <c r="N1" s="40"/>
      <c r="O1" s="40"/>
      <c r="P1" s="40"/>
      <c r="Q1" s="40"/>
      <c r="R1" s="40"/>
      <c r="S1" s="40"/>
      <c r="T1" s="40"/>
      <c r="U1" s="40"/>
      <c r="V1" s="40"/>
      <c r="W1" s="40"/>
      <c r="X1" s="40"/>
      <c r="Y1" s="40"/>
      <c r="Z1" s="40"/>
    </row>
    <row r="2" spans="1:28" s="76" customFormat="1" ht="18" x14ac:dyDescent="0.2">
      <c r="B2" s="76" t="s">
        <v>186</v>
      </c>
    </row>
    <row r="3" spans="1:28" x14ac:dyDescent="0.2">
      <c r="A3" s="40"/>
      <c r="B3" s="40"/>
      <c r="C3" s="40"/>
      <c r="D3" s="40"/>
      <c r="E3" s="40"/>
      <c r="F3" s="40"/>
      <c r="G3" s="40"/>
      <c r="H3" s="40"/>
      <c r="I3" s="40"/>
      <c r="J3" s="40"/>
      <c r="K3" s="40"/>
      <c r="L3" s="40"/>
      <c r="M3" s="40"/>
      <c r="N3" s="40"/>
      <c r="O3" s="40"/>
      <c r="P3" s="40"/>
      <c r="Q3" s="40"/>
      <c r="R3" s="40"/>
      <c r="S3" s="40"/>
      <c r="T3" s="40"/>
      <c r="U3" s="40"/>
      <c r="V3" s="40"/>
      <c r="W3" s="40"/>
      <c r="X3" s="40"/>
      <c r="Y3" s="40"/>
      <c r="Z3" s="40"/>
    </row>
    <row r="4" spans="1:28" s="83" customFormat="1" x14ac:dyDescent="0.2">
      <c r="B4" s="83" t="s">
        <v>121</v>
      </c>
    </row>
    <row r="5" spans="1:28" ht="54.75" customHeight="1" x14ac:dyDescent="0.2">
      <c r="A5" s="40"/>
      <c r="B5" s="177" t="s">
        <v>223</v>
      </c>
      <c r="C5" s="177"/>
      <c r="D5" s="177"/>
      <c r="E5" s="177"/>
      <c r="F5" s="177"/>
      <c r="G5" s="177"/>
      <c r="H5" s="43"/>
      <c r="I5" s="43"/>
      <c r="J5" s="40"/>
      <c r="K5" s="40"/>
      <c r="L5" s="40"/>
      <c r="M5" s="40"/>
      <c r="N5" s="40"/>
      <c r="O5" s="40"/>
      <c r="P5" s="40"/>
      <c r="Q5" s="40"/>
      <c r="R5" s="40"/>
      <c r="S5" s="40"/>
      <c r="T5" s="40"/>
      <c r="U5" s="40"/>
      <c r="V5" s="40"/>
      <c r="W5" s="40"/>
      <c r="X5" s="40"/>
      <c r="Y5" s="40"/>
      <c r="Z5" s="40"/>
    </row>
    <row r="6" spans="1:28" x14ac:dyDescent="0.2">
      <c r="A6" s="40"/>
      <c r="B6" s="40"/>
      <c r="C6" s="38"/>
      <c r="D6" s="40"/>
      <c r="E6" s="40"/>
      <c r="F6" s="40"/>
      <c r="G6" s="40"/>
      <c r="H6" s="40"/>
      <c r="I6" s="40"/>
      <c r="J6" s="40"/>
      <c r="K6" s="40"/>
      <c r="L6" s="40"/>
      <c r="M6" s="40"/>
      <c r="N6" s="40"/>
      <c r="O6" s="40"/>
      <c r="P6" s="40"/>
      <c r="Q6" s="40"/>
      <c r="R6" s="40"/>
      <c r="S6" s="40"/>
      <c r="T6" s="40"/>
      <c r="U6" s="40"/>
      <c r="V6" s="40"/>
      <c r="W6" s="40"/>
      <c r="X6" s="40"/>
      <c r="Y6" s="40"/>
      <c r="Z6" s="40"/>
    </row>
    <row r="7" spans="1:28" s="77" customFormat="1" x14ac:dyDescent="0.2">
      <c r="D7" s="77">
        <v>2004</v>
      </c>
      <c r="E7" s="77">
        <v>2005</v>
      </c>
      <c r="F7" s="77">
        <v>2006</v>
      </c>
      <c r="G7" s="77">
        <v>2007</v>
      </c>
      <c r="H7" s="77">
        <v>2008</v>
      </c>
      <c r="I7" s="77">
        <v>2009</v>
      </c>
      <c r="J7" s="77">
        <v>2010</v>
      </c>
      <c r="K7" s="77">
        <v>2011</v>
      </c>
      <c r="L7" s="77">
        <v>2012</v>
      </c>
      <c r="M7" s="77">
        <v>2013</v>
      </c>
      <c r="N7" s="77">
        <v>2014</v>
      </c>
      <c r="O7" s="77">
        <v>2015</v>
      </c>
      <c r="P7" s="77">
        <v>2016</v>
      </c>
      <c r="Q7" s="77">
        <v>2017</v>
      </c>
      <c r="R7" s="77">
        <v>2018</v>
      </c>
      <c r="S7" s="77">
        <v>2019</v>
      </c>
      <c r="T7" s="77">
        <v>2020</v>
      </c>
      <c r="U7" s="77">
        <v>2021</v>
      </c>
      <c r="V7" s="77">
        <v>2022</v>
      </c>
      <c r="W7" s="77">
        <v>2023</v>
      </c>
      <c r="X7" s="77">
        <v>2024</v>
      </c>
      <c r="Y7" s="77">
        <v>2025</v>
      </c>
      <c r="Z7" s="77">
        <v>2026</v>
      </c>
    </row>
    <row r="8" spans="1:28" x14ac:dyDescent="0.2">
      <c r="A8" s="40"/>
      <c r="B8" s="60"/>
      <c r="C8" s="40"/>
      <c r="D8" s="40"/>
      <c r="E8" s="40"/>
      <c r="F8" s="40"/>
      <c r="G8" s="40"/>
      <c r="H8" s="40"/>
      <c r="I8" s="40"/>
      <c r="J8" s="40"/>
      <c r="K8" s="40"/>
      <c r="L8" s="40"/>
      <c r="M8" s="40"/>
      <c r="N8" s="40"/>
      <c r="O8" s="40"/>
      <c r="P8" s="40"/>
      <c r="Q8" s="40"/>
      <c r="R8" s="40"/>
      <c r="S8" s="40"/>
      <c r="T8" s="40"/>
      <c r="U8" s="40"/>
      <c r="V8" s="40"/>
      <c r="W8" s="40"/>
      <c r="X8" s="40"/>
      <c r="Y8" s="40"/>
      <c r="Z8" s="40"/>
    </row>
    <row r="9" spans="1:28" x14ac:dyDescent="0.2">
      <c r="A9" s="40"/>
      <c r="B9" s="40"/>
      <c r="C9" s="40"/>
      <c r="D9" s="40"/>
      <c r="E9" s="40"/>
      <c r="F9" s="40"/>
      <c r="G9" s="40"/>
      <c r="H9" s="40"/>
      <c r="I9" s="40"/>
      <c r="J9" s="40"/>
      <c r="K9" s="40"/>
      <c r="L9" s="40"/>
      <c r="M9" s="40"/>
      <c r="N9" s="40"/>
      <c r="O9" s="40"/>
      <c r="P9" s="40"/>
      <c r="Q9" s="40"/>
      <c r="R9" s="40"/>
      <c r="S9" s="40"/>
      <c r="T9" s="40"/>
      <c r="U9" s="40"/>
      <c r="V9" s="40"/>
      <c r="W9" s="40"/>
      <c r="X9" s="40"/>
      <c r="Y9" s="40"/>
      <c r="Z9" s="40"/>
    </row>
    <row r="10" spans="1:28" s="77" customFormat="1" x14ac:dyDescent="0.2">
      <c r="B10" s="77" t="s">
        <v>119</v>
      </c>
    </row>
    <row r="11" spans="1:28" x14ac:dyDescent="0.2">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8" x14ac:dyDescent="0.2">
      <c r="A12" s="40"/>
      <c r="B12" s="40" t="s">
        <v>118</v>
      </c>
      <c r="C12" s="40"/>
      <c r="D12" s="120">
        <f>'2. Reguleringsparameters'!D55</f>
        <v>2.1000000000000001E-2</v>
      </c>
      <c r="E12" s="120">
        <f>'2. Reguleringsparameters'!E55</f>
        <v>1.0999999999999999E-2</v>
      </c>
      <c r="F12" s="120">
        <f>'2. Reguleringsparameters'!F55</f>
        <v>1.7999999999999999E-2</v>
      </c>
      <c r="G12" s="120">
        <f>'2. Reguleringsparameters'!G55</f>
        <v>1.4E-2</v>
      </c>
      <c r="H12" s="120">
        <f>'2. Reguleringsparameters'!H55</f>
        <v>1.0999999999999999E-2</v>
      </c>
      <c r="I12" s="120">
        <f>'2. Reguleringsparameters'!I55</f>
        <v>3.2000000000000001E-2</v>
      </c>
      <c r="J12" s="120">
        <f>'2. Reguleringsparameters'!J55</f>
        <v>3.0000000000000001E-3</v>
      </c>
      <c r="K12" s="120">
        <f>'2. Reguleringsparameters'!K55</f>
        <v>1.4999999999999999E-2</v>
      </c>
      <c r="L12" s="120">
        <f>'2. Reguleringsparameters'!L55</f>
        <v>2.5999999999999999E-2</v>
      </c>
      <c r="M12" s="120">
        <f>'2. Reguleringsparameters'!M55</f>
        <v>2.3E-2</v>
      </c>
      <c r="N12" s="120">
        <f>'2. Reguleringsparameters'!N55</f>
        <v>2.8000000000000001E-2</v>
      </c>
      <c r="O12" s="120">
        <f>'2. Reguleringsparameters'!O55</f>
        <v>0.01</v>
      </c>
      <c r="P12" s="120">
        <f>'2. Reguleringsparameters'!P55</f>
        <v>8.0000000000000002E-3</v>
      </c>
      <c r="Q12" s="120">
        <f>'2. Reguleringsparameters'!Q55</f>
        <v>2E-3</v>
      </c>
      <c r="R12" s="120">
        <f>'2. Reguleringsparameters'!R55</f>
        <v>1.4E-2</v>
      </c>
      <c r="S12" s="120">
        <f>'2. Reguleringsparameters'!S55</f>
        <v>2.1000000000000001E-2</v>
      </c>
      <c r="T12" s="120">
        <f>'2. Reguleringsparameters'!T55</f>
        <v>2.8000000000000001E-2</v>
      </c>
      <c r="U12" s="120">
        <f>'2. Reguleringsparameters'!U55</f>
        <v>7.0000000000000001E-3</v>
      </c>
      <c r="V12" s="120">
        <f>'2. Reguleringsparameters'!V55</f>
        <v>0</v>
      </c>
      <c r="W12" s="120">
        <f>'2. Reguleringsparameters'!W55</f>
        <v>0</v>
      </c>
      <c r="X12" s="120">
        <f>'2. Reguleringsparameters'!X55</f>
        <v>0</v>
      </c>
      <c r="Y12" s="120">
        <f>'2. Reguleringsparameters'!Y55</f>
        <v>0</v>
      </c>
      <c r="Z12" s="120">
        <f>'2. Reguleringsparameters'!Z55</f>
        <v>0</v>
      </c>
      <c r="AB12" s="59"/>
    </row>
    <row r="13" spans="1:28" x14ac:dyDescent="0.2">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8" s="77" customFormat="1" x14ac:dyDescent="0.2">
      <c r="B14" s="77" t="s">
        <v>122</v>
      </c>
      <c r="D14" s="77">
        <v>2004</v>
      </c>
      <c r="E14" s="77">
        <v>2005</v>
      </c>
      <c r="F14" s="77">
        <v>2006</v>
      </c>
      <c r="G14" s="77">
        <v>2007</v>
      </c>
      <c r="H14" s="77">
        <v>2008</v>
      </c>
      <c r="I14" s="77">
        <v>2009</v>
      </c>
      <c r="J14" s="77">
        <v>2010</v>
      </c>
      <c r="K14" s="77">
        <v>2011</v>
      </c>
      <c r="L14" s="77">
        <v>2012</v>
      </c>
      <c r="M14" s="77">
        <v>2013</v>
      </c>
      <c r="N14" s="77">
        <v>2014</v>
      </c>
      <c r="O14" s="77">
        <v>2015</v>
      </c>
      <c r="P14" s="77">
        <v>2016</v>
      </c>
      <c r="Q14" s="77">
        <v>2017</v>
      </c>
      <c r="R14" s="77">
        <v>2018</v>
      </c>
      <c r="S14" s="77">
        <v>2019</v>
      </c>
      <c r="T14" s="77">
        <v>2020</v>
      </c>
      <c r="U14" s="77">
        <v>2021</v>
      </c>
      <c r="V14" s="77">
        <v>2022</v>
      </c>
      <c r="W14" s="77">
        <v>2023</v>
      </c>
      <c r="X14" s="77">
        <v>2024</v>
      </c>
      <c r="Y14" s="77">
        <v>2025</v>
      </c>
      <c r="Z14" s="77">
        <v>2026</v>
      </c>
    </row>
    <row r="15" spans="1:28" x14ac:dyDescent="0.2">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8" s="83" customFormat="1" x14ac:dyDescent="0.2">
      <c r="B16" s="83" t="s">
        <v>161</v>
      </c>
    </row>
    <row r="17" spans="1:26" x14ac:dyDescent="0.2">
      <c r="A17" s="40"/>
      <c r="B17" s="40" t="s">
        <v>120</v>
      </c>
      <c r="C17" s="40"/>
      <c r="D17" s="118">
        <f t="shared" ref="D17:I17" si="0">1+D12</f>
        <v>1.0209999999999999</v>
      </c>
      <c r="E17" s="118">
        <f t="shared" si="0"/>
        <v>1.0109999999999999</v>
      </c>
      <c r="F17" s="118">
        <f t="shared" si="0"/>
        <v>1.018</v>
      </c>
      <c r="G17" s="118">
        <f t="shared" si="0"/>
        <v>1.014</v>
      </c>
      <c r="H17" s="118">
        <f t="shared" si="0"/>
        <v>1.0109999999999999</v>
      </c>
      <c r="I17" s="118">
        <f t="shared" si="0"/>
        <v>1.032</v>
      </c>
      <c r="J17" s="118">
        <f t="shared" ref="J17:Z17" si="1">1+J12</f>
        <v>1.0029999999999999</v>
      </c>
      <c r="K17" s="118">
        <f t="shared" si="1"/>
        <v>1.0149999999999999</v>
      </c>
      <c r="L17" s="118">
        <f t="shared" si="1"/>
        <v>1.026</v>
      </c>
      <c r="M17" s="118">
        <f t="shared" si="1"/>
        <v>1.0229999999999999</v>
      </c>
      <c r="N17" s="118">
        <f t="shared" si="1"/>
        <v>1.028</v>
      </c>
      <c r="O17" s="118">
        <f t="shared" si="1"/>
        <v>1.01</v>
      </c>
      <c r="P17" s="118">
        <f t="shared" si="1"/>
        <v>1.008</v>
      </c>
      <c r="Q17" s="118">
        <f t="shared" si="1"/>
        <v>1.002</v>
      </c>
      <c r="R17" s="118">
        <f t="shared" si="1"/>
        <v>1.014</v>
      </c>
      <c r="S17" s="118">
        <f t="shared" si="1"/>
        <v>1.0209999999999999</v>
      </c>
      <c r="T17" s="118">
        <f t="shared" si="1"/>
        <v>1.028</v>
      </c>
      <c r="U17" s="118">
        <f t="shared" si="1"/>
        <v>1.0069999999999999</v>
      </c>
      <c r="V17" s="118">
        <f t="shared" si="1"/>
        <v>1</v>
      </c>
      <c r="W17" s="118">
        <f t="shared" si="1"/>
        <v>1</v>
      </c>
      <c r="X17" s="118">
        <f t="shared" si="1"/>
        <v>1</v>
      </c>
      <c r="Y17" s="118">
        <f t="shared" si="1"/>
        <v>1</v>
      </c>
      <c r="Z17" s="118">
        <f t="shared" si="1"/>
        <v>1</v>
      </c>
    </row>
    <row r="18" spans="1:26" x14ac:dyDescent="0.2">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s="83" customFormat="1" x14ac:dyDescent="0.2">
      <c r="B19" s="83" t="s">
        <v>72</v>
      </c>
    </row>
    <row r="20" spans="1:26" x14ac:dyDescent="0.2">
      <c r="A20" s="40"/>
      <c r="B20" s="18">
        <v>2004</v>
      </c>
      <c r="C20" s="40"/>
      <c r="D20" s="85">
        <v>1</v>
      </c>
      <c r="E20" s="118">
        <f t="shared" ref="E20:I24" si="2">D20*E$17</f>
        <v>1.0109999999999999</v>
      </c>
      <c r="F20" s="118">
        <f t="shared" si="2"/>
        <v>1.0291979999999998</v>
      </c>
      <c r="G20" s="118">
        <f t="shared" si="2"/>
        <v>1.0436067719999997</v>
      </c>
      <c r="H20" s="118">
        <f t="shared" si="2"/>
        <v>1.0550864464919996</v>
      </c>
      <c r="I20" s="118">
        <f t="shared" si="2"/>
        <v>1.0888492127797436</v>
      </c>
      <c r="J20" s="118">
        <f t="shared" ref="J20:J25" si="3">I20*J$17</f>
        <v>1.0921157604180827</v>
      </c>
      <c r="K20" s="118">
        <f t="shared" ref="K20:U36" si="4">J20*K$17</f>
        <v>1.1084974968243537</v>
      </c>
      <c r="L20" s="118">
        <f t="shared" si="4"/>
        <v>1.137318431741787</v>
      </c>
      <c r="M20" s="118">
        <f t="shared" si="4"/>
        <v>1.1634767556718479</v>
      </c>
      <c r="N20" s="118">
        <f t="shared" si="4"/>
        <v>1.1960541048306597</v>
      </c>
      <c r="O20" s="118">
        <f t="shared" si="4"/>
        <v>1.2080146458789662</v>
      </c>
      <c r="P20" s="118">
        <f t="shared" si="4"/>
        <v>1.217678763045998</v>
      </c>
      <c r="Q20" s="118">
        <f t="shared" si="4"/>
        <v>1.22011412057209</v>
      </c>
      <c r="R20" s="118">
        <f t="shared" si="4"/>
        <v>1.2371957182600992</v>
      </c>
      <c r="S20" s="118">
        <f t="shared" si="4"/>
        <v>1.2631768283435612</v>
      </c>
      <c r="T20" s="118">
        <f t="shared" si="4"/>
        <v>1.2985457795371809</v>
      </c>
      <c r="U20" s="118">
        <f t="shared" si="4"/>
        <v>1.3076355999939411</v>
      </c>
      <c r="V20" s="118">
        <f t="shared" ref="V20:X37" si="5">U20*V$17</f>
        <v>1.3076355999939411</v>
      </c>
      <c r="W20" s="118">
        <f t="shared" si="5"/>
        <v>1.3076355999939411</v>
      </c>
      <c r="X20" s="118">
        <f t="shared" si="5"/>
        <v>1.3076355999939411</v>
      </c>
      <c r="Y20" s="118">
        <f t="shared" ref="Y20:Y25" si="6">X20*Y$17</f>
        <v>1.3076355999939411</v>
      </c>
      <c r="Z20" s="118">
        <f t="shared" ref="Z20:Z24" si="7">Y20*Z$17</f>
        <v>1.3076355999939411</v>
      </c>
    </row>
    <row r="21" spans="1:26" x14ac:dyDescent="0.2">
      <c r="A21" s="40"/>
      <c r="B21" s="18">
        <v>2005</v>
      </c>
      <c r="C21" s="40"/>
      <c r="D21" s="17"/>
      <c r="E21" s="85">
        <v>1</v>
      </c>
      <c r="F21" s="118">
        <f t="shared" si="2"/>
        <v>1.018</v>
      </c>
      <c r="G21" s="118">
        <f t="shared" si="2"/>
        <v>1.0322519999999999</v>
      </c>
      <c r="H21" s="118">
        <f t="shared" si="2"/>
        <v>1.0436067719999997</v>
      </c>
      <c r="I21" s="118">
        <f t="shared" si="2"/>
        <v>1.0770021887039998</v>
      </c>
      <c r="J21" s="118">
        <f t="shared" si="3"/>
        <v>1.0802331952701116</v>
      </c>
      <c r="K21" s="118">
        <f t="shared" si="4"/>
        <v>1.0964366931991631</v>
      </c>
      <c r="L21" s="118">
        <f t="shared" si="4"/>
        <v>1.1249440472223413</v>
      </c>
      <c r="M21" s="118">
        <f t="shared" si="4"/>
        <v>1.1508177603084551</v>
      </c>
      <c r="N21" s="118">
        <f t="shared" si="4"/>
        <v>1.1830406575970918</v>
      </c>
      <c r="O21" s="118">
        <f t="shared" si="4"/>
        <v>1.1948710641730627</v>
      </c>
      <c r="P21" s="118">
        <f t="shared" si="4"/>
        <v>1.2044300326864472</v>
      </c>
      <c r="Q21" s="118">
        <f t="shared" si="4"/>
        <v>1.2068388927518201</v>
      </c>
      <c r="R21" s="118">
        <f t="shared" si="4"/>
        <v>1.2237346372503457</v>
      </c>
      <c r="S21" s="118">
        <f t="shared" si="4"/>
        <v>1.2494330646326028</v>
      </c>
      <c r="T21" s="118">
        <f t="shared" si="4"/>
        <v>1.2844171904423158</v>
      </c>
      <c r="U21" s="118">
        <f t="shared" si="4"/>
        <v>1.2934081107754118</v>
      </c>
      <c r="V21" s="118">
        <f t="shared" si="5"/>
        <v>1.2934081107754118</v>
      </c>
      <c r="W21" s="118">
        <f t="shared" si="5"/>
        <v>1.2934081107754118</v>
      </c>
      <c r="X21" s="118">
        <f t="shared" si="5"/>
        <v>1.2934081107754118</v>
      </c>
      <c r="Y21" s="118">
        <f t="shared" si="6"/>
        <v>1.2934081107754118</v>
      </c>
      <c r="Z21" s="118">
        <f t="shared" si="7"/>
        <v>1.2934081107754118</v>
      </c>
    </row>
    <row r="22" spans="1:26" x14ac:dyDescent="0.2">
      <c r="A22" s="40"/>
      <c r="B22" s="18">
        <v>2006</v>
      </c>
      <c r="C22" s="40"/>
      <c r="D22" s="17"/>
      <c r="E22" s="17"/>
      <c r="F22" s="85">
        <v>1</v>
      </c>
      <c r="G22" s="118">
        <f t="shared" si="2"/>
        <v>1.014</v>
      </c>
      <c r="H22" s="118">
        <f t="shared" si="2"/>
        <v>1.0251539999999999</v>
      </c>
      <c r="I22" s="118">
        <f t="shared" si="2"/>
        <v>1.0579589279999999</v>
      </c>
      <c r="J22" s="118">
        <f t="shared" si="3"/>
        <v>1.0611328047839999</v>
      </c>
      <c r="K22" s="118">
        <f t="shared" si="4"/>
        <v>1.0770497968557597</v>
      </c>
      <c r="L22" s="118">
        <f t="shared" si="4"/>
        <v>1.1050530915740095</v>
      </c>
      <c r="M22" s="118">
        <f t="shared" si="4"/>
        <v>1.1304693126802117</v>
      </c>
      <c r="N22" s="118">
        <f t="shared" si="4"/>
        <v>1.1621224534352577</v>
      </c>
      <c r="O22" s="118">
        <f t="shared" si="4"/>
        <v>1.1737436779696102</v>
      </c>
      <c r="P22" s="118">
        <f t="shared" si="4"/>
        <v>1.183133627393367</v>
      </c>
      <c r="Q22" s="118">
        <f t="shared" si="4"/>
        <v>1.1854998946481539</v>
      </c>
      <c r="R22" s="118">
        <f t="shared" si="4"/>
        <v>1.2020968931732281</v>
      </c>
      <c r="S22" s="118">
        <f t="shared" si="4"/>
        <v>1.2273409279298657</v>
      </c>
      <c r="T22" s="118">
        <f t="shared" si="4"/>
        <v>1.2617064739119019</v>
      </c>
      <c r="U22" s="118">
        <f t="shared" si="4"/>
        <v>1.270538419229285</v>
      </c>
      <c r="V22" s="118">
        <f t="shared" si="5"/>
        <v>1.270538419229285</v>
      </c>
      <c r="W22" s="118">
        <f t="shared" si="5"/>
        <v>1.270538419229285</v>
      </c>
      <c r="X22" s="118">
        <f t="shared" si="5"/>
        <v>1.270538419229285</v>
      </c>
      <c r="Y22" s="118">
        <f t="shared" si="6"/>
        <v>1.270538419229285</v>
      </c>
      <c r="Z22" s="118">
        <f t="shared" si="7"/>
        <v>1.270538419229285</v>
      </c>
    </row>
    <row r="23" spans="1:26" x14ac:dyDescent="0.2">
      <c r="A23" s="40"/>
      <c r="B23" s="18">
        <v>2007</v>
      </c>
      <c r="C23" s="40"/>
      <c r="D23" s="17"/>
      <c r="E23" s="17"/>
      <c r="F23" s="17"/>
      <c r="G23" s="85">
        <v>1</v>
      </c>
      <c r="H23" s="118">
        <f t="shared" si="2"/>
        <v>1.0109999999999999</v>
      </c>
      <c r="I23" s="118">
        <f t="shared" si="2"/>
        <v>1.0433519999999998</v>
      </c>
      <c r="J23" s="118">
        <f t="shared" si="3"/>
        <v>1.0464820559999997</v>
      </c>
      <c r="K23" s="118">
        <f t="shared" si="4"/>
        <v>1.0621792868399995</v>
      </c>
      <c r="L23" s="118">
        <f t="shared" si="4"/>
        <v>1.0897959482978394</v>
      </c>
      <c r="M23" s="118">
        <f t="shared" si="4"/>
        <v>1.1148612551086896</v>
      </c>
      <c r="N23" s="118">
        <f t="shared" si="4"/>
        <v>1.1460773702517328</v>
      </c>
      <c r="O23" s="118">
        <f t="shared" si="4"/>
        <v>1.1575381439542503</v>
      </c>
      <c r="P23" s="118">
        <f t="shared" si="4"/>
        <v>1.1667984491058843</v>
      </c>
      <c r="Q23" s="118">
        <f t="shared" si="4"/>
        <v>1.1691320460040959</v>
      </c>
      <c r="R23" s="118">
        <f t="shared" si="4"/>
        <v>1.1854998946481532</v>
      </c>
      <c r="S23" s="118">
        <f t="shared" si="4"/>
        <v>1.2103953924357642</v>
      </c>
      <c r="T23" s="118">
        <f t="shared" si="4"/>
        <v>1.2442864634239656</v>
      </c>
      <c r="U23" s="118">
        <f t="shared" si="4"/>
        <v>1.2529964686679333</v>
      </c>
      <c r="V23" s="118">
        <f t="shared" si="5"/>
        <v>1.2529964686679333</v>
      </c>
      <c r="W23" s="118">
        <f t="shared" si="5"/>
        <v>1.2529964686679333</v>
      </c>
      <c r="X23" s="118">
        <f t="shared" si="5"/>
        <v>1.2529964686679333</v>
      </c>
      <c r="Y23" s="118">
        <f t="shared" si="6"/>
        <v>1.2529964686679333</v>
      </c>
      <c r="Z23" s="118">
        <f t="shared" si="7"/>
        <v>1.2529964686679333</v>
      </c>
    </row>
    <row r="24" spans="1:26" x14ac:dyDescent="0.2">
      <c r="A24" s="40"/>
      <c r="B24" s="18">
        <v>2008</v>
      </c>
      <c r="C24" s="40"/>
      <c r="D24" s="17"/>
      <c r="E24" s="17"/>
      <c r="F24" s="17"/>
      <c r="G24" s="17"/>
      <c r="H24" s="85">
        <v>1</v>
      </c>
      <c r="I24" s="118">
        <f t="shared" si="2"/>
        <v>1.032</v>
      </c>
      <c r="J24" s="118">
        <f t="shared" si="3"/>
        <v>1.035096</v>
      </c>
      <c r="K24" s="118">
        <f t="shared" si="4"/>
        <v>1.0506224399999999</v>
      </c>
      <c r="L24" s="118">
        <f t="shared" si="4"/>
        <v>1.0779386234399999</v>
      </c>
      <c r="M24" s="118">
        <f t="shared" si="4"/>
        <v>1.1027312117791197</v>
      </c>
      <c r="N24" s="118">
        <f t="shared" si="4"/>
        <v>1.133607685708935</v>
      </c>
      <c r="O24" s="118">
        <f t="shared" si="4"/>
        <v>1.1449437625660244</v>
      </c>
      <c r="P24" s="118">
        <f t="shared" si="4"/>
        <v>1.1541033126665525</v>
      </c>
      <c r="Q24" s="118">
        <f t="shared" si="4"/>
        <v>1.1564115192918856</v>
      </c>
      <c r="R24" s="118">
        <f t="shared" si="4"/>
        <v>1.1726012805619719</v>
      </c>
      <c r="S24" s="118">
        <f t="shared" si="4"/>
        <v>1.1972259074537732</v>
      </c>
      <c r="T24" s="118">
        <f t="shared" si="4"/>
        <v>1.2307482328624788</v>
      </c>
      <c r="U24" s="118">
        <f t="shared" si="4"/>
        <v>1.2393634704925161</v>
      </c>
      <c r="V24" s="118">
        <f t="shared" si="5"/>
        <v>1.2393634704925161</v>
      </c>
      <c r="W24" s="118">
        <f t="shared" si="5"/>
        <v>1.2393634704925161</v>
      </c>
      <c r="X24" s="118">
        <f t="shared" si="5"/>
        <v>1.2393634704925161</v>
      </c>
      <c r="Y24" s="118">
        <f t="shared" si="6"/>
        <v>1.2393634704925161</v>
      </c>
      <c r="Z24" s="118">
        <f t="shared" si="7"/>
        <v>1.2393634704925161</v>
      </c>
    </row>
    <row r="25" spans="1:26" x14ac:dyDescent="0.2">
      <c r="A25" s="40"/>
      <c r="B25" s="18">
        <v>2009</v>
      </c>
      <c r="C25" s="40"/>
      <c r="D25" s="17"/>
      <c r="E25" s="17"/>
      <c r="F25" s="17"/>
      <c r="G25" s="17"/>
      <c r="H25" s="17"/>
      <c r="I25" s="85">
        <v>1</v>
      </c>
      <c r="J25" s="118">
        <f t="shared" si="3"/>
        <v>1.0029999999999999</v>
      </c>
      <c r="K25" s="118">
        <f t="shared" si="4"/>
        <v>1.0180449999999999</v>
      </c>
      <c r="L25" s="118">
        <f t="shared" si="4"/>
        <v>1.0445141699999998</v>
      </c>
      <c r="M25" s="118">
        <f t="shared" si="4"/>
        <v>1.0685379959099996</v>
      </c>
      <c r="N25" s="118">
        <f t="shared" si="4"/>
        <v>1.0984570597954797</v>
      </c>
      <c r="O25" s="118">
        <f t="shared" si="4"/>
        <v>1.1094416303934345</v>
      </c>
      <c r="P25" s="118">
        <f t="shared" si="4"/>
        <v>1.1183171634365821</v>
      </c>
      <c r="Q25" s="118">
        <f t="shared" si="4"/>
        <v>1.1205537977634552</v>
      </c>
      <c r="R25" s="118">
        <f t="shared" si="4"/>
        <v>1.1362415509321435</v>
      </c>
      <c r="S25" s="118">
        <f t="shared" si="4"/>
        <v>1.1601026235017184</v>
      </c>
      <c r="T25" s="118">
        <f t="shared" si="4"/>
        <v>1.1925854969597667</v>
      </c>
      <c r="U25" s="118">
        <f t="shared" si="4"/>
        <v>1.200933595438485</v>
      </c>
      <c r="V25" s="118">
        <f t="shared" si="5"/>
        <v>1.200933595438485</v>
      </c>
      <c r="W25" s="118">
        <f t="shared" si="5"/>
        <v>1.200933595438485</v>
      </c>
      <c r="X25" s="118">
        <f t="shared" si="5"/>
        <v>1.200933595438485</v>
      </c>
      <c r="Y25" s="118">
        <f t="shared" si="6"/>
        <v>1.200933595438485</v>
      </c>
      <c r="Z25" s="118">
        <f t="shared" ref="Z25:Z41" si="8">Y25*Z$17</f>
        <v>1.200933595438485</v>
      </c>
    </row>
    <row r="26" spans="1:26" x14ac:dyDescent="0.2">
      <c r="A26" s="40"/>
      <c r="B26" s="18">
        <v>2010</v>
      </c>
      <c r="C26" s="40"/>
      <c r="D26" s="17"/>
      <c r="E26" s="17"/>
      <c r="F26" s="17"/>
      <c r="G26" s="17"/>
      <c r="H26" s="17"/>
      <c r="I26" s="17"/>
      <c r="J26" s="85">
        <v>1</v>
      </c>
      <c r="K26" s="118">
        <f t="shared" si="4"/>
        <v>1.0149999999999999</v>
      </c>
      <c r="L26" s="118">
        <f t="shared" si="4"/>
        <v>1.0413899999999998</v>
      </c>
      <c r="M26" s="118">
        <f t="shared" si="4"/>
        <v>1.0653419699999997</v>
      </c>
      <c r="N26" s="118">
        <f t="shared" si="4"/>
        <v>1.0951715451599997</v>
      </c>
      <c r="O26" s="118">
        <f t="shared" si="4"/>
        <v>1.1061232606115996</v>
      </c>
      <c r="P26" s="118">
        <f t="shared" si="4"/>
        <v>1.1149722466964924</v>
      </c>
      <c r="Q26" s="118">
        <f t="shared" si="4"/>
        <v>1.1172021911898855</v>
      </c>
      <c r="R26" s="118">
        <f t="shared" si="4"/>
        <v>1.132843021866544</v>
      </c>
      <c r="S26" s="118">
        <f t="shared" si="4"/>
        <v>1.1566327253257414</v>
      </c>
      <c r="T26" s="118">
        <f t="shared" si="4"/>
        <v>1.1890184416348621</v>
      </c>
      <c r="U26" s="118">
        <f t="shared" si="4"/>
        <v>1.197341570726306</v>
      </c>
      <c r="V26" s="118">
        <f t="shared" si="5"/>
        <v>1.197341570726306</v>
      </c>
      <c r="W26" s="118">
        <f t="shared" si="5"/>
        <v>1.197341570726306</v>
      </c>
      <c r="X26" s="118">
        <f t="shared" si="5"/>
        <v>1.197341570726306</v>
      </c>
      <c r="Y26" s="118">
        <f t="shared" ref="Y26:Y40" si="9">X26*Y$17</f>
        <v>1.197341570726306</v>
      </c>
      <c r="Z26" s="118">
        <f t="shared" si="8"/>
        <v>1.197341570726306</v>
      </c>
    </row>
    <row r="27" spans="1:26" x14ac:dyDescent="0.2">
      <c r="A27" s="40"/>
      <c r="B27" s="18">
        <v>2011</v>
      </c>
      <c r="C27" s="40"/>
      <c r="D27" s="17"/>
      <c r="E27" s="17"/>
      <c r="F27" s="17"/>
      <c r="G27" s="17"/>
      <c r="H27" s="17"/>
      <c r="I27" s="17"/>
      <c r="J27" s="17"/>
      <c r="K27" s="85">
        <v>1</v>
      </c>
      <c r="L27" s="118">
        <f t="shared" si="4"/>
        <v>1.026</v>
      </c>
      <c r="M27" s="118">
        <f t="shared" si="4"/>
        <v>1.049598</v>
      </c>
      <c r="N27" s="118">
        <f t="shared" si="4"/>
        <v>1.0789867440000001</v>
      </c>
      <c r="O27" s="118">
        <f t="shared" si="4"/>
        <v>1.08977661144</v>
      </c>
      <c r="P27" s="118">
        <f t="shared" si="4"/>
        <v>1.09849482433152</v>
      </c>
      <c r="Q27" s="118">
        <f t="shared" si="4"/>
        <v>1.1006918139801831</v>
      </c>
      <c r="R27" s="118">
        <f t="shared" si="4"/>
        <v>1.1161014993759057</v>
      </c>
      <c r="S27" s="118">
        <f t="shared" si="4"/>
        <v>1.1395396308627996</v>
      </c>
      <c r="T27" s="118">
        <f t="shared" si="4"/>
        <v>1.171446740526958</v>
      </c>
      <c r="U27" s="118">
        <f t="shared" si="4"/>
        <v>1.1796468677106466</v>
      </c>
      <c r="V27" s="118">
        <f t="shared" si="5"/>
        <v>1.1796468677106466</v>
      </c>
      <c r="W27" s="118">
        <f t="shared" si="5"/>
        <v>1.1796468677106466</v>
      </c>
      <c r="X27" s="118">
        <f t="shared" si="5"/>
        <v>1.1796468677106466</v>
      </c>
      <c r="Y27" s="118">
        <f t="shared" si="9"/>
        <v>1.1796468677106466</v>
      </c>
      <c r="Z27" s="118">
        <f t="shared" si="8"/>
        <v>1.1796468677106466</v>
      </c>
    </row>
    <row r="28" spans="1:26" x14ac:dyDescent="0.2">
      <c r="A28" s="40"/>
      <c r="B28" s="18">
        <v>2012</v>
      </c>
      <c r="C28" s="40"/>
      <c r="D28" s="17"/>
      <c r="E28" s="17"/>
      <c r="F28" s="17"/>
      <c r="G28" s="17"/>
      <c r="H28" s="17"/>
      <c r="I28" s="17"/>
      <c r="J28" s="17"/>
      <c r="K28" s="17"/>
      <c r="L28" s="85">
        <v>1</v>
      </c>
      <c r="M28" s="118">
        <f t="shared" si="4"/>
        <v>1.0229999999999999</v>
      </c>
      <c r="N28" s="118">
        <f t="shared" si="4"/>
        <v>1.051644</v>
      </c>
      <c r="O28" s="118">
        <f t="shared" si="4"/>
        <v>1.06216044</v>
      </c>
      <c r="P28" s="118">
        <f t="shared" si="4"/>
        <v>1.0706577235199999</v>
      </c>
      <c r="Q28" s="118">
        <f t="shared" si="4"/>
        <v>1.0727990389670399</v>
      </c>
      <c r="R28" s="118">
        <f t="shared" si="4"/>
        <v>1.0878182255125783</v>
      </c>
      <c r="S28" s="118">
        <f t="shared" si="4"/>
        <v>1.1106624082483423</v>
      </c>
      <c r="T28" s="118">
        <f t="shared" si="4"/>
        <v>1.1417609556792958</v>
      </c>
      <c r="U28" s="118">
        <f t="shared" si="4"/>
        <v>1.1497532823690508</v>
      </c>
      <c r="V28" s="118">
        <f t="shared" si="5"/>
        <v>1.1497532823690508</v>
      </c>
      <c r="W28" s="118">
        <f t="shared" si="5"/>
        <v>1.1497532823690508</v>
      </c>
      <c r="X28" s="118">
        <f t="shared" si="5"/>
        <v>1.1497532823690508</v>
      </c>
      <c r="Y28" s="118">
        <f t="shared" si="9"/>
        <v>1.1497532823690508</v>
      </c>
      <c r="Z28" s="118">
        <f t="shared" si="8"/>
        <v>1.1497532823690508</v>
      </c>
    </row>
    <row r="29" spans="1:26" x14ac:dyDescent="0.2">
      <c r="A29" s="40"/>
      <c r="B29" s="18">
        <v>2013</v>
      </c>
      <c r="C29" s="40"/>
      <c r="D29" s="17"/>
      <c r="E29" s="17"/>
      <c r="F29" s="17"/>
      <c r="G29" s="17"/>
      <c r="H29" s="17"/>
      <c r="I29" s="17"/>
      <c r="J29" s="17"/>
      <c r="K29" s="17"/>
      <c r="L29" s="17"/>
      <c r="M29" s="85">
        <v>1</v>
      </c>
      <c r="N29" s="118">
        <f t="shared" si="4"/>
        <v>1.028</v>
      </c>
      <c r="O29" s="118">
        <f t="shared" si="4"/>
        <v>1.0382800000000001</v>
      </c>
      <c r="P29" s="118">
        <f t="shared" si="4"/>
        <v>1.0465862400000001</v>
      </c>
      <c r="Q29" s="118">
        <f t="shared" si="4"/>
        <v>1.0486794124800001</v>
      </c>
      <c r="R29" s="118">
        <f t="shared" si="4"/>
        <v>1.0633609242547202</v>
      </c>
      <c r="S29" s="118">
        <f t="shared" si="4"/>
        <v>1.0856915036640693</v>
      </c>
      <c r="T29" s="118">
        <f t="shared" si="4"/>
        <v>1.1160908657666633</v>
      </c>
      <c r="U29" s="118">
        <f t="shared" si="4"/>
        <v>1.1239035018270298</v>
      </c>
      <c r="V29" s="118">
        <f t="shared" si="5"/>
        <v>1.1239035018270298</v>
      </c>
      <c r="W29" s="118">
        <f t="shared" si="5"/>
        <v>1.1239035018270298</v>
      </c>
      <c r="X29" s="118">
        <f t="shared" si="5"/>
        <v>1.1239035018270298</v>
      </c>
      <c r="Y29" s="118">
        <f t="shared" si="9"/>
        <v>1.1239035018270298</v>
      </c>
      <c r="Z29" s="118">
        <f t="shared" si="8"/>
        <v>1.1239035018270298</v>
      </c>
    </row>
    <row r="30" spans="1:26" x14ac:dyDescent="0.2">
      <c r="A30" s="40"/>
      <c r="B30" s="18">
        <v>2014</v>
      </c>
      <c r="C30" s="40"/>
      <c r="D30" s="17"/>
      <c r="E30" s="17"/>
      <c r="F30" s="17"/>
      <c r="G30" s="17"/>
      <c r="H30" s="17"/>
      <c r="I30" s="17"/>
      <c r="J30" s="17"/>
      <c r="K30" s="17"/>
      <c r="L30" s="17"/>
      <c r="M30" s="17"/>
      <c r="N30" s="85">
        <v>1</v>
      </c>
      <c r="O30" s="118">
        <f t="shared" si="4"/>
        <v>1.01</v>
      </c>
      <c r="P30" s="118">
        <f t="shared" si="4"/>
        <v>1.0180800000000001</v>
      </c>
      <c r="Q30" s="118">
        <f t="shared" si="4"/>
        <v>1.0201161600000002</v>
      </c>
      <c r="R30" s="118">
        <f t="shared" si="4"/>
        <v>1.0343977862400002</v>
      </c>
      <c r="S30" s="118">
        <f t="shared" si="4"/>
        <v>1.0561201397510402</v>
      </c>
      <c r="T30" s="118">
        <f t="shared" si="4"/>
        <v>1.0856915036640693</v>
      </c>
      <c r="U30" s="118">
        <f t="shared" si="4"/>
        <v>1.0932913441897176</v>
      </c>
      <c r="V30" s="118">
        <f t="shared" si="5"/>
        <v>1.0932913441897176</v>
      </c>
      <c r="W30" s="118">
        <f t="shared" si="5"/>
        <v>1.0932913441897176</v>
      </c>
      <c r="X30" s="118">
        <f t="shared" si="5"/>
        <v>1.0932913441897176</v>
      </c>
      <c r="Y30" s="118">
        <f t="shared" si="9"/>
        <v>1.0932913441897176</v>
      </c>
      <c r="Z30" s="118">
        <f t="shared" si="8"/>
        <v>1.0932913441897176</v>
      </c>
    </row>
    <row r="31" spans="1:26" x14ac:dyDescent="0.2">
      <c r="A31" s="40"/>
      <c r="B31" s="18">
        <v>2015</v>
      </c>
      <c r="C31" s="40"/>
      <c r="D31" s="17"/>
      <c r="E31" s="17"/>
      <c r="F31" s="17"/>
      <c r="G31" s="17"/>
      <c r="H31" s="17"/>
      <c r="I31" s="17"/>
      <c r="J31" s="17"/>
      <c r="K31" s="17"/>
      <c r="L31" s="17"/>
      <c r="M31" s="17"/>
      <c r="N31" s="17"/>
      <c r="O31" s="85">
        <v>1</v>
      </c>
      <c r="P31" s="118">
        <f t="shared" si="4"/>
        <v>1.008</v>
      </c>
      <c r="Q31" s="118">
        <f t="shared" si="4"/>
        <v>1.010016</v>
      </c>
      <c r="R31" s="118">
        <f t="shared" si="4"/>
        <v>1.0241562239999999</v>
      </c>
      <c r="S31" s="118">
        <f t="shared" si="4"/>
        <v>1.0456635047039999</v>
      </c>
      <c r="T31" s="118">
        <f t="shared" si="4"/>
        <v>1.0749420828357119</v>
      </c>
      <c r="U31" s="118">
        <f t="shared" si="4"/>
        <v>1.0824666774155618</v>
      </c>
      <c r="V31" s="118">
        <f t="shared" si="5"/>
        <v>1.0824666774155618</v>
      </c>
      <c r="W31" s="118">
        <f t="shared" si="5"/>
        <v>1.0824666774155618</v>
      </c>
      <c r="X31" s="118">
        <f t="shared" si="5"/>
        <v>1.0824666774155618</v>
      </c>
      <c r="Y31" s="118">
        <f t="shared" si="9"/>
        <v>1.0824666774155618</v>
      </c>
      <c r="Z31" s="118">
        <f t="shared" si="8"/>
        <v>1.0824666774155618</v>
      </c>
    </row>
    <row r="32" spans="1:26" x14ac:dyDescent="0.2">
      <c r="A32" s="40"/>
      <c r="B32" s="18">
        <v>2016</v>
      </c>
      <c r="C32" s="40"/>
      <c r="D32" s="17"/>
      <c r="E32" s="17"/>
      <c r="F32" s="17"/>
      <c r="G32" s="17"/>
      <c r="H32" s="17"/>
      <c r="I32" s="17"/>
      <c r="J32" s="17"/>
      <c r="K32" s="17"/>
      <c r="L32" s="17"/>
      <c r="M32" s="17"/>
      <c r="N32" s="17"/>
      <c r="O32" s="17"/>
      <c r="P32" s="85">
        <v>1</v>
      </c>
      <c r="Q32" s="118">
        <f t="shared" si="4"/>
        <v>1.002</v>
      </c>
      <c r="R32" s="118">
        <f t="shared" si="4"/>
        <v>1.0160279999999999</v>
      </c>
      <c r="S32" s="118">
        <f t="shared" si="4"/>
        <v>1.0373645879999998</v>
      </c>
      <c r="T32" s="118">
        <f t="shared" si="4"/>
        <v>1.0664107964639997</v>
      </c>
      <c r="U32" s="118">
        <f t="shared" si="4"/>
        <v>1.0738756720392475</v>
      </c>
      <c r="V32" s="118">
        <f t="shared" si="5"/>
        <v>1.0738756720392475</v>
      </c>
      <c r="W32" s="118">
        <f t="shared" si="5"/>
        <v>1.0738756720392475</v>
      </c>
      <c r="X32" s="118">
        <f t="shared" si="5"/>
        <v>1.0738756720392475</v>
      </c>
      <c r="Y32" s="118">
        <f t="shared" si="9"/>
        <v>1.0738756720392475</v>
      </c>
      <c r="Z32" s="118">
        <f t="shared" si="8"/>
        <v>1.0738756720392475</v>
      </c>
    </row>
    <row r="33" spans="1:26" x14ac:dyDescent="0.2">
      <c r="A33" s="40"/>
      <c r="B33" s="18">
        <v>2017</v>
      </c>
      <c r="C33" s="40"/>
      <c r="D33" s="17"/>
      <c r="E33" s="17"/>
      <c r="F33" s="17"/>
      <c r="G33" s="17"/>
      <c r="H33" s="17"/>
      <c r="I33" s="17"/>
      <c r="J33" s="17"/>
      <c r="K33" s="17"/>
      <c r="L33" s="17"/>
      <c r="M33" s="17"/>
      <c r="N33" s="17"/>
      <c r="O33" s="17"/>
      <c r="P33" s="17"/>
      <c r="Q33" s="85">
        <v>1</v>
      </c>
      <c r="R33" s="118">
        <f t="shared" si="4"/>
        <v>1.014</v>
      </c>
      <c r="S33" s="118">
        <f t="shared" si="4"/>
        <v>1.0352939999999999</v>
      </c>
      <c r="T33" s="118">
        <f t="shared" si="4"/>
        <v>1.0642822320000001</v>
      </c>
      <c r="U33" s="118">
        <f t="shared" si="4"/>
        <v>1.0717322076239999</v>
      </c>
      <c r="V33" s="118">
        <f t="shared" si="5"/>
        <v>1.0717322076239999</v>
      </c>
      <c r="W33" s="118">
        <f t="shared" si="5"/>
        <v>1.0717322076239999</v>
      </c>
      <c r="X33" s="118">
        <f t="shared" si="5"/>
        <v>1.0717322076239999</v>
      </c>
      <c r="Y33" s="118">
        <f t="shared" si="9"/>
        <v>1.0717322076239999</v>
      </c>
      <c r="Z33" s="118">
        <f t="shared" si="8"/>
        <v>1.0717322076239999</v>
      </c>
    </row>
    <row r="34" spans="1:26" x14ac:dyDescent="0.2">
      <c r="A34" s="40"/>
      <c r="B34" s="18">
        <v>2018</v>
      </c>
      <c r="C34" s="40"/>
      <c r="D34" s="17"/>
      <c r="E34" s="17"/>
      <c r="F34" s="17"/>
      <c r="G34" s="17"/>
      <c r="H34" s="17"/>
      <c r="I34" s="17"/>
      <c r="J34" s="17"/>
      <c r="K34" s="17"/>
      <c r="L34" s="17"/>
      <c r="M34" s="17"/>
      <c r="N34" s="17"/>
      <c r="O34" s="17"/>
      <c r="P34" s="17"/>
      <c r="Q34" s="17"/>
      <c r="R34" s="85">
        <v>1</v>
      </c>
      <c r="S34" s="118">
        <f t="shared" si="4"/>
        <v>1.0209999999999999</v>
      </c>
      <c r="T34" s="118">
        <f t="shared" si="4"/>
        <v>1.049588</v>
      </c>
      <c r="U34" s="118">
        <f t="shared" si="4"/>
        <v>1.0569351159999998</v>
      </c>
      <c r="V34" s="118">
        <f t="shared" si="5"/>
        <v>1.0569351159999998</v>
      </c>
      <c r="W34" s="118">
        <f t="shared" si="5"/>
        <v>1.0569351159999998</v>
      </c>
      <c r="X34" s="118">
        <f t="shared" si="5"/>
        <v>1.0569351159999998</v>
      </c>
      <c r="Y34" s="118">
        <f t="shared" si="9"/>
        <v>1.0569351159999998</v>
      </c>
      <c r="Z34" s="118">
        <f t="shared" si="8"/>
        <v>1.0569351159999998</v>
      </c>
    </row>
    <row r="35" spans="1:26" x14ac:dyDescent="0.2">
      <c r="A35" s="40"/>
      <c r="B35" s="18">
        <v>2019</v>
      </c>
      <c r="C35" s="40"/>
      <c r="D35" s="17"/>
      <c r="E35" s="17"/>
      <c r="F35" s="17"/>
      <c r="G35" s="17"/>
      <c r="H35" s="17"/>
      <c r="I35" s="17"/>
      <c r="J35" s="17"/>
      <c r="K35" s="17"/>
      <c r="L35" s="17"/>
      <c r="M35" s="17"/>
      <c r="N35" s="17"/>
      <c r="O35" s="17"/>
      <c r="P35" s="17"/>
      <c r="Q35" s="17"/>
      <c r="R35" s="17"/>
      <c r="S35" s="85">
        <v>1</v>
      </c>
      <c r="T35" s="118">
        <f t="shared" si="4"/>
        <v>1.028</v>
      </c>
      <c r="U35" s="118">
        <f t="shared" si="4"/>
        <v>1.035196</v>
      </c>
      <c r="V35" s="118">
        <f t="shared" si="5"/>
        <v>1.035196</v>
      </c>
      <c r="W35" s="118">
        <f t="shared" si="5"/>
        <v>1.035196</v>
      </c>
      <c r="X35" s="118">
        <f t="shared" si="5"/>
        <v>1.035196</v>
      </c>
      <c r="Y35" s="118">
        <f t="shared" si="9"/>
        <v>1.035196</v>
      </c>
      <c r="Z35" s="118">
        <f t="shared" si="8"/>
        <v>1.035196</v>
      </c>
    </row>
    <row r="36" spans="1:26" x14ac:dyDescent="0.2">
      <c r="A36" s="40"/>
      <c r="B36" s="18">
        <v>2020</v>
      </c>
      <c r="C36" s="40"/>
      <c r="D36" s="17"/>
      <c r="E36" s="17"/>
      <c r="F36" s="17"/>
      <c r="G36" s="17"/>
      <c r="H36" s="17"/>
      <c r="I36" s="17"/>
      <c r="J36" s="17"/>
      <c r="K36" s="17"/>
      <c r="L36" s="17"/>
      <c r="M36" s="17"/>
      <c r="N36" s="17"/>
      <c r="O36" s="17"/>
      <c r="P36" s="17"/>
      <c r="Q36" s="17"/>
      <c r="R36" s="17"/>
      <c r="S36" s="17"/>
      <c r="T36" s="85">
        <v>1</v>
      </c>
      <c r="U36" s="118">
        <f t="shared" si="4"/>
        <v>1.0069999999999999</v>
      </c>
      <c r="V36" s="118">
        <f t="shared" si="5"/>
        <v>1.0069999999999999</v>
      </c>
      <c r="W36" s="118">
        <f t="shared" si="5"/>
        <v>1.0069999999999999</v>
      </c>
      <c r="X36" s="118">
        <f t="shared" si="5"/>
        <v>1.0069999999999999</v>
      </c>
      <c r="Y36" s="118">
        <f t="shared" si="9"/>
        <v>1.0069999999999999</v>
      </c>
      <c r="Z36" s="118">
        <f t="shared" si="8"/>
        <v>1.0069999999999999</v>
      </c>
    </row>
    <row r="37" spans="1:26" x14ac:dyDescent="0.2">
      <c r="A37" s="40"/>
      <c r="B37" s="18">
        <v>2021</v>
      </c>
      <c r="C37" s="40"/>
      <c r="D37" s="17"/>
      <c r="E37" s="17"/>
      <c r="F37" s="17"/>
      <c r="G37" s="17"/>
      <c r="H37" s="17"/>
      <c r="I37" s="17"/>
      <c r="J37" s="17"/>
      <c r="K37" s="17"/>
      <c r="L37" s="17"/>
      <c r="M37" s="17"/>
      <c r="N37" s="17"/>
      <c r="O37" s="17"/>
      <c r="P37" s="17"/>
      <c r="Q37" s="17"/>
      <c r="R37" s="17"/>
      <c r="S37" s="17"/>
      <c r="T37" s="17"/>
      <c r="U37" s="85">
        <v>1</v>
      </c>
      <c r="V37" s="118">
        <f t="shared" si="5"/>
        <v>1</v>
      </c>
      <c r="W37" s="118">
        <f t="shared" si="5"/>
        <v>1</v>
      </c>
      <c r="X37" s="118">
        <f t="shared" si="5"/>
        <v>1</v>
      </c>
      <c r="Y37" s="118">
        <f t="shared" si="9"/>
        <v>1</v>
      </c>
      <c r="Z37" s="118">
        <f t="shared" si="8"/>
        <v>1</v>
      </c>
    </row>
    <row r="38" spans="1:26" x14ac:dyDescent="0.2">
      <c r="A38" s="40"/>
      <c r="B38" s="18">
        <v>2022</v>
      </c>
      <c r="C38" s="40"/>
      <c r="D38" s="17"/>
      <c r="E38" s="17"/>
      <c r="F38" s="17"/>
      <c r="G38" s="17"/>
      <c r="H38" s="17"/>
      <c r="I38" s="17"/>
      <c r="J38" s="17"/>
      <c r="K38" s="17"/>
      <c r="L38" s="17"/>
      <c r="M38" s="17"/>
      <c r="N38" s="17"/>
      <c r="O38" s="17"/>
      <c r="P38" s="17"/>
      <c r="Q38" s="17"/>
      <c r="R38" s="17"/>
      <c r="S38" s="17"/>
      <c r="T38" s="17"/>
      <c r="U38" s="17"/>
      <c r="V38" s="85">
        <v>1</v>
      </c>
      <c r="W38" s="118">
        <f>V38*W$17</f>
        <v>1</v>
      </c>
      <c r="X38" s="118">
        <f>W38*X$17</f>
        <v>1</v>
      </c>
      <c r="Y38" s="118">
        <f t="shared" si="9"/>
        <v>1</v>
      </c>
      <c r="Z38" s="118">
        <f t="shared" si="8"/>
        <v>1</v>
      </c>
    </row>
    <row r="39" spans="1:26" x14ac:dyDescent="0.2">
      <c r="A39" s="40"/>
      <c r="B39" s="18">
        <v>2023</v>
      </c>
      <c r="C39" s="40"/>
      <c r="D39" s="17"/>
      <c r="E39" s="17"/>
      <c r="F39" s="17"/>
      <c r="G39" s="17"/>
      <c r="H39" s="17"/>
      <c r="I39" s="17"/>
      <c r="J39" s="17"/>
      <c r="K39" s="17"/>
      <c r="L39" s="17"/>
      <c r="M39" s="17"/>
      <c r="N39" s="17"/>
      <c r="O39" s="17"/>
      <c r="P39" s="17"/>
      <c r="Q39" s="17"/>
      <c r="R39" s="17"/>
      <c r="S39" s="17"/>
      <c r="T39" s="17"/>
      <c r="U39" s="17"/>
      <c r="V39" s="17"/>
      <c r="W39" s="85">
        <v>1</v>
      </c>
      <c r="X39" s="118">
        <f>W39*X$17</f>
        <v>1</v>
      </c>
      <c r="Y39" s="118">
        <f t="shared" si="9"/>
        <v>1</v>
      </c>
      <c r="Z39" s="118">
        <f t="shared" si="8"/>
        <v>1</v>
      </c>
    </row>
    <row r="40" spans="1:26" x14ac:dyDescent="0.2">
      <c r="A40" s="40"/>
      <c r="B40" s="18">
        <v>2024</v>
      </c>
      <c r="C40" s="40"/>
      <c r="D40" s="17"/>
      <c r="E40" s="17"/>
      <c r="F40" s="17"/>
      <c r="G40" s="17"/>
      <c r="H40" s="17"/>
      <c r="I40" s="17"/>
      <c r="J40" s="17"/>
      <c r="K40" s="17"/>
      <c r="L40" s="17"/>
      <c r="M40" s="17"/>
      <c r="N40" s="17"/>
      <c r="O40" s="17"/>
      <c r="P40" s="17"/>
      <c r="Q40" s="17"/>
      <c r="R40" s="17"/>
      <c r="S40" s="17"/>
      <c r="T40" s="17"/>
      <c r="U40" s="17"/>
      <c r="V40" s="17"/>
      <c r="W40" s="17"/>
      <c r="X40" s="85">
        <v>1</v>
      </c>
      <c r="Y40" s="118">
        <f t="shared" si="9"/>
        <v>1</v>
      </c>
      <c r="Z40" s="118">
        <f t="shared" si="8"/>
        <v>1</v>
      </c>
    </row>
    <row r="41" spans="1:26" ht="13.5" customHeight="1" x14ac:dyDescent="0.2">
      <c r="A41" s="40"/>
      <c r="B41" s="18">
        <v>2025</v>
      </c>
      <c r="C41" s="40"/>
      <c r="D41" s="17"/>
      <c r="E41" s="17"/>
      <c r="F41" s="17"/>
      <c r="G41" s="17"/>
      <c r="H41" s="17"/>
      <c r="I41" s="17"/>
      <c r="J41" s="17"/>
      <c r="K41" s="17"/>
      <c r="L41" s="17"/>
      <c r="M41" s="17"/>
      <c r="N41" s="17"/>
      <c r="O41" s="17"/>
      <c r="P41" s="17"/>
      <c r="Q41" s="17"/>
      <c r="R41" s="17"/>
      <c r="S41" s="17"/>
      <c r="T41" s="17"/>
      <c r="U41" s="17"/>
      <c r="V41" s="17"/>
      <c r="W41" s="17"/>
      <c r="X41" s="17"/>
      <c r="Y41" s="85">
        <v>1</v>
      </c>
      <c r="Z41" s="118">
        <f t="shared" si="8"/>
        <v>1</v>
      </c>
    </row>
    <row r="42" spans="1:26" x14ac:dyDescent="0.2">
      <c r="A42" s="40"/>
      <c r="B42" s="18">
        <v>2026</v>
      </c>
      <c r="C42" s="40"/>
      <c r="D42" s="17"/>
      <c r="E42" s="17"/>
      <c r="F42" s="17"/>
      <c r="G42" s="17"/>
      <c r="H42" s="17"/>
      <c r="I42" s="17"/>
      <c r="J42" s="17"/>
      <c r="K42" s="17"/>
      <c r="L42" s="17"/>
      <c r="M42" s="17"/>
      <c r="N42" s="17"/>
      <c r="O42" s="17"/>
      <c r="P42" s="17"/>
      <c r="Q42" s="17"/>
      <c r="R42" s="17"/>
      <c r="S42" s="17"/>
      <c r="T42" s="17"/>
      <c r="U42" s="17"/>
      <c r="V42" s="17"/>
      <c r="W42" s="17"/>
      <c r="X42" s="17"/>
      <c r="Y42" s="17"/>
      <c r="Z42" s="85">
        <v>1</v>
      </c>
    </row>
  </sheetData>
  <mergeCells count="1">
    <mergeCell ref="B5:G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PersistId xmlns="5e7bef76-b888-41a2-a261-5f525b37d47e" xsi:nil="true"/>
    <_dlc_DocId xmlns="5e7bef76-b888-41a2-a261-5f525b37d47e">ECT67VDXDTCW-252383531-268</_dlc_DocId>
    <_dlc_DocIdUrl xmlns="5e7bef76-b888-41a2-a261-5f525b37d47e">
      <Url>https://intranet.acm.local/project/tariefregulering/methodebesluiten/reg2022-tijdelijk/_layouts/15/DocIdRedir.aspx?ID=ECT67VDXDTCW-252383531-268</Url>
      <Description>ECT67VDXDTCW-252383531-268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A58FD66ED0AA24AB51E5B30420488CA" ma:contentTypeVersion="6" ma:contentTypeDescription="Een nieuw document maken." ma:contentTypeScope="" ma:versionID="a15b8273d84e1c2a0332faa1cd0007d5">
  <xsd:schema xmlns:xsd="http://www.w3.org/2001/XMLSchema" xmlns:xs="http://www.w3.org/2001/XMLSchema" xmlns:p="http://schemas.microsoft.com/office/2006/metadata/properties" xmlns:ns2="5e7bef76-b888-41a2-a261-5f525b37d47e" xmlns:ns3="a552890c-b40f-4cce-9b73-dd62c7d04f46" targetNamespace="http://schemas.microsoft.com/office/2006/metadata/properties" ma:root="true" ma:fieldsID="bc2716301b0e139988ae074c34f3b841" ns2:_="" ns3:_="">
    <xsd:import namespace="5e7bef76-b888-41a2-a261-5f525b37d47e"/>
    <xsd:import namespace="a552890c-b40f-4cce-9b73-dd62c7d04f46"/>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7bef76-b888-41a2-a261-5f525b37d47e"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552890c-b40f-4cce-9b73-dd62c7d04f46"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9CDAB9D1-B815-4B0E-93E7-4496A7FE99F6}">
  <ds:schemaRef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www.w3.org/XML/1998/namespace"/>
    <ds:schemaRef ds:uri="http://purl.org/dc/terms/"/>
    <ds:schemaRef ds:uri="a552890c-b40f-4cce-9b73-dd62c7d04f46"/>
    <ds:schemaRef ds:uri="http://schemas.microsoft.com/office/infopath/2007/PartnerControls"/>
    <ds:schemaRef ds:uri="5e7bef76-b888-41a2-a261-5f525b37d47e"/>
    <ds:schemaRef ds:uri="http://purl.org/dc/dcmitype/"/>
  </ds:schemaRefs>
</ds:datastoreItem>
</file>

<file path=customXml/itemProps2.xml><?xml version="1.0" encoding="utf-8"?>
<ds:datastoreItem xmlns:ds="http://schemas.openxmlformats.org/officeDocument/2006/customXml" ds:itemID="{4EBF590A-24A0-4DE4-96F1-D4988357AE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7bef76-b888-41a2-a261-5f525b37d47e"/>
    <ds:schemaRef ds:uri="a552890c-b40f-4cce-9b73-dd62c7d04f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1E38BC-42C9-4453-B785-8F984F0293A4}">
  <ds:schemaRefs>
    <ds:schemaRef ds:uri="http://schemas.microsoft.com/sharepoint/events"/>
  </ds:schemaRefs>
</ds:datastoreItem>
</file>

<file path=customXml/itemProps4.xml><?xml version="1.0" encoding="utf-8"?>
<ds:datastoreItem xmlns:ds="http://schemas.openxmlformats.org/officeDocument/2006/customXml" ds:itemID="{B8CB0073-9495-4CBE-ADCE-F3EF076929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Titelblad</vt:lpstr>
      <vt:lpstr>Toelichting</vt:lpstr>
      <vt:lpstr>Bronnen en toepassingen</vt:lpstr>
      <vt:lpstr>1. Resultaat</vt:lpstr>
      <vt:lpstr>Input --&gt;</vt:lpstr>
      <vt:lpstr>2. Reguleringsparameters</vt:lpstr>
      <vt:lpstr>3. Investeringen</vt:lpstr>
      <vt:lpstr>Berekeningen --&gt;</vt:lpstr>
      <vt:lpstr>4. CPI-tabel</vt:lpstr>
      <vt:lpstr>5. Selectie</vt:lpstr>
      <vt:lpstr>6. Investeringen per jaar</vt:lpstr>
      <vt:lpstr>7. Nominale afschrijvingen</vt:lpstr>
      <vt:lpstr>8. Afschrijvingen voor GAW</vt:lpstr>
      <vt:lpstr>9. GAW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2018-05-15T11:27:11Z</dcterms:created>
  <dcterms:modified xsi:type="dcterms:W3CDTF">2021-09-16T10:45:03Z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0x010100DA58FD66ED0AA24AB51E5B30420488CA</vt:lpwstr>
  </property>
  <property fmtid="{D5CDD505-2E9C-101B-9397-08002B2CF9AE}" pid="3" name="_dlc_DocIdItemGuid">
    <vt:lpwstr>258f07da-0dcc-44e1-98b8-75a5b3e999b0</vt:lpwstr>
  </property>
</Properties>
</file>